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\ElecEncrypted\SDGE\Statewide CPP\PY2022\Models\PGE\Protocol Tables\Final\"/>
    </mc:Choice>
  </mc:AlternateContent>
  <xr:revisionPtr revIDLastSave="0" documentId="13_ncr:1_{FD443437-B8A5-4A47-8A6D-0EB25BA7F057}" xr6:coauthVersionLast="47" xr6:coauthVersionMax="47" xr10:uidLastSave="{00000000-0000-0000-0000-000000000000}"/>
  <bookViews>
    <workbookView xWindow="-33017" yWindow="-103" windowWidth="33120" windowHeight="18120" xr2:uid="{00000000-000D-0000-FFFF-FFFF00000000}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Data!$A$1:$GB$1665</definedName>
    <definedName name="autodr">Table!$C$9</definedName>
    <definedName name="autodr_list">Lookups!$U$3:$U$5</definedName>
    <definedName name="bes_crs">Table!$C$13</definedName>
    <definedName name="bes_crs_list">Lookups!$Y$3:$Y$5</definedName>
    <definedName name="Called">Lookups!$D$6</definedName>
    <definedName name="_xlnm.Criteria">Lookups!$B$2:$L$3</definedName>
    <definedName name="Criteria_enrolled">Lookups!$D$5</definedName>
    <definedName name="data">Data!$A$1:$GB$1665</definedName>
    <definedName name="date">Table!$C$3</definedName>
    <definedName name="date_list">Lookups!$O$3:$O$15</definedName>
    <definedName name="dual_enrol">Table!$C$10</definedName>
    <definedName name="dual_enrol_list">Lookups!$V$3:$V$5</definedName>
    <definedName name="Enrolled">Lookups!$D$5</definedName>
    <definedName name="ess_notice">Table!$C$8</definedName>
    <definedName name="ess_notice_list">Lookups!$T$3:$T$5</definedName>
    <definedName name="event_hours">Lookups!$B$13:$G$25</definedName>
    <definedName name="ind_grp">Table!$C$5</definedName>
    <definedName name="ind_list">Lookups!$Q$3:$Q$11</definedName>
    <definedName name="lca">Table!$C$6</definedName>
    <definedName name="lca_list">Lookups!$R$3:$R$11</definedName>
    <definedName name="nem">Table!$C$12</definedName>
    <definedName name="nem_list">Lookups!$X$3:$X$5</definedName>
    <definedName name="notice">Table!$C$7</definedName>
    <definedName name="notice_list">Lookups!$S$3:$S$5</definedName>
    <definedName name="partial">Lookups!$B$13:$G$25</definedName>
    <definedName name="pass">Lookups!$D$8</definedName>
    <definedName name="_xlnm.Print_Area" localSheetId="0">Table!$A$1:$U$33</definedName>
    <definedName name="rate_class">Table!$C$11</definedName>
    <definedName name="rate_class_list">Lookups!$W$3:$W$6</definedName>
    <definedName name="Result_type">Table!$C$2</definedName>
    <definedName name="Result_type_list">Lookups!$N$3:$N$4</definedName>
    <definedName name="size">Table!$C$4</definedName>
    <definedName name="size_list">Lookups!$P$3:$P$6</definedName>
    <definedName name="Two_way_tab_flag">Lookups!$D$7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2" l="1"/>
  <c r="E12" i="4" l="1"/>
  <c r="G3" i="2"/>
  <c r="C22" i="2"/>
  <c r="C23" i="2"/>
  <c r="C24" i="2"/>
  <c r="L3" i="2"/>
  <c r="K3" i="2"/>
  <c r="J3" i="2"/>
  <c r="C25" i="2" l="1"/>
  <c r="C21" i="2"/>
  <c r="C20" i="2"/>
  <c r="C19" i="2"/>
  <c r="C18" i="2"/>
  <c r="C17" i="2"/>
  <c r="C16" i="2"/>
  <c r="C15" i="2"/>
  <c r="C14" i="2"/>
  <c r="H3" i="2"/>
  <c r="C3" i="2" a="1"/>
  <c r="C3" i="2" s="1"/>
  <c r="C29" i="2"/>
  <c r="F29" i="2" s="1"/>
  <c r="F5" i="4" l="1"/>
  <c r="D29" i="2"/>
  <c r="L29" i="2"/>
  <c r="K29" i="2"/>
  <c r="E29" i="2"/>
  <c r="J29" i="2"/>
  <c r="M29" i="2"/>
  <c r="I29" i="2"/>
  <c r="H29" i="2"/>
  <c r="G29" i="2"/>
  <c r="C13" i="2"/>
  <c r="K5" i="4" l="1"/>
  <c r="J5" i="4"/>
  <c r="I5" i="4"/>
  <c r="E10" i="4"/>
  <c r="F3" i="2" l="1"/>
  <c r="I3" i="2"/>
  <c r="A30" i="2" l="1"/>
  <c r="C30" i="2" s="1"/>
  <c r="E3" i="2"/>
  <c r="D8" i="2" s="1"/>
  <c r="B36" i="4" s="1"/>
  <c r="D3" i="2"/>
  <c r="B3" i="2"/>
  <c r="B58" i="2" l="1"/>
  <c r="B63" i="2"/>
  <c r="D5" i="2"/>
  <c r="F7" i="4" s="1"/>
  <c r="E30" i="2"/>
  <c r="M30" i="2"/>
  <c r="F30" i="2"/>
  <c r="J30" i="2"/>
  <c r="G30" i="2"/>
  <c r="L30" i="2"/>
  <c r="I30" i="2"/>
  <c r="K30" i="2"/>
  <c r="H30" i="2"/>
  <c r="D30" i="2"/>
  <c r="D6" i="2"/>
  <c r="F8" i="4"/>
  <c r="A31" i="2"/>
  <c r="C31" i="2" s="1"/>
  <c r="K24" i="4" l="1"/>
  <c r="R31" i="4"/>
  <c r="R23" i="4"/>
  <c r="R15" i="4"/>
  <c r="O31" i="4"/>
  <c r="O23" i="4"/>
  <c r="O15" i="4"/>
  <c r="K31" i="4"/>
  <c r="K15" i="4"/>
  <c r="I23" i="4"/>
  <c r="N29" i="4"/>
  <c r="K10" i="4"/>
  <c r="R28" i="4"/>
  <c r="I17" i="4"/>
  <c r="N12" i="4"/>
  <c r="R27" i="4"/>
  <c r="K23" i="4"/>
  <c r="Q27" i="4"/>
  <c r="N11" i="4"/>
  <c r="R26" i="4"/>
  <c r="O10" i="4"/>
  <c r="Q18" i="4"/>
  <c r="N10" i="4"/>
  <c r="O16" i="4"/>
  <c r="I9" i="4"/>
  <c r="K16" i="4"/>
  <c r="Q31" i="4"/>
  <c r="Q23" i="4"/>
  <c r="Q15" i="4"/>
  <c r="N31" i="4"/>
  <c r="N23" i="4"/>
  <c r="N15" i="4"/>
  <c r="K30" i="4"/>
  <c r="K14" i="4"/>
  <c r="I22" i="4"/>
  <c r="R13" i="4"/>
  <c r="O13" i="4"/>
  <c r="Q21" i="4"/>
  <c r="K26" i="4"/>
  <c r="R12" i="4"/>
  <c r="O12" i="4"/>
  <c r="Q20" i="4"/>
  <c r="N20" i="4"/>
  <c r="R11" i="4"/>
  <c r="O19" i="4"/>
  <c r="I31" i="4"/>
  <c r="L31" i="4" s="1"/>
  <c r="Q11" i="4"/>
  <c r="K22" i="4"/>
  <c r="R18" i="4"/>
  <c r="O18" i="4"/>
  <c r="I13" i="4"/>
  <c r="N18" i="4"/>
  <c r="K20" i="4"/>
  <c r="R16" i="4"/>
  <c r="K17" i="4"/>
  <c r="N16" i="4"/>
  <c r="R30" i="4"/>
  <c r="R22" i="4"/>
  <c r="R14" i="4"/>
  <c r="O30" i="4"/>
  <c r="O22" i="4"/>
  <c r="O14" i="4"/>
  <c r="K29" i="4"/>
  <c r="K13" i="4"/>
  <c r="I21" i="4"/>
  <c r="R21" i="4"/>
  <c r="O29" i="4"/>
  <c r="K27" i="4"/>
  <c r="K11" i="4"/>
  <c r="Q29" i="4"/>
  <c r="N21" i="4"/>
  <c r="I18" i="4"/>
  <c r="O28" i="4"/>
  <c r="O20" i="4"/>
  <c r="K9" i="4"/>
  <c r="Q28" i="4"/>
  <c r="N28" i="4"/>
  <c r="K8" i="4"/>
  <c r="I16" i="4"/>
  <c r="L16" i="4" s="1"/>
  <c r="O27" i="4"/>
  <c r="I15" i="4"/>
  <c r="L15" i="4" s="1"/>
  <c r="N27" i="4"/>
  <c r="I30" i="4"/>
  <c r="R10" i="4"/>
  <c r="K21" i="4"/>
  <c r="Q10" i="4"/>
  <c r="I12" i="4"/>
  <c r="O24" i="4"/>
  <c r="Q16" i="4"/>
  <c r="I24" i="4"/>
  <c r="L24" i="4" s="1"/>
  <c r="Q30" i="4"/>
  <c r="Q22" i="4"/>
  <c r="Q14" i="4"/>
  <c r="N30" i="4"/>
  <c r="N22" i="4"/>
  <c r="N14" i="4"/>
  <c r="K28" i="4"/>
  <c r="K12" i="4"/>
  <c r="I20" i="4"/>
  <c r="L20" i="4" s="1"/>
  <c r="R29" i="4"/>
  <c r="O21" i="4"/>
  <c r="I19" i="4"/>
  <c r="Q13" i="4"/>
  <c r="N13" i="4"/>
  <c r="R20" i="4"/>
  <c r="K25" i="4"/>
  <c r="Q12" i="4"/>
  <c r="R19" i="4"/>
  <c r="O11" i="4"/>
  <c r="Q19" i="4"/>
  <c r="N19" i="4"/>
  <c r="I14" i="4"/>
  <c r="L14" i="4" s="1"/>
  <c r="O26" i="4"/>
  <c r="I29" i="4"/>
  <c r="N26" i="4"/>
  <c r="I28" i="4"/>
  <c r="R8" i="4"/>
  <c r="N24" i="4"/>
  <c r="I8" i="4"/>
  <c r="Q24" i="4"/>
  <c r="Q26" i="4"/>
  <c r="R25" i="4"/>
  <c r="R17" i="4"/>
  <c r="R9" i="4"/>
  <c r="O25" i="4"/>
  <c r="O17" i="4"/>
  <c r="O9" i="4"/>
  <c r="K19" i="4"/>
  <c r="I27" i="4"/>
  <c r="L27" i="4" s="1"/>
  <c r="I11" i="4"/>
  <c r="O8" i="4"/>
  <c r="Q8" i="4"/>
  <c r="Q25" i="4"/>
  <c r="Q17" i="4"/>
  <c r="Q9" i="4"/>
  <c r="N25" i="4"/>
  <c r="N17" i="4"/>
  <c r="N9" i="4"/>
  <c r="K18" i="4"/>
  <c r="I26" i="4"/>
  <c r="L26" i="4" s="1"/>
  <c r="I10" i="4"/>
  <c r="R24" i="4"/>
  <c r="I25" i="4"/>
  <c r="L25" i="4" s="1"/>
  <c r="N8" i="4"/>
  <c r="B62" i="2"/>
  <c r="B61" i="2" s="1"/>
  <c r="B57" i="2"/>
  <c r="B56" i="2" s="1"/>
  <c r="M31" i="4" a="1"/>
  <c r="M31" i="4" s="1"/>
  <c r="B52" i="2" s="1"/>
  <c r="M22" i="4" a="1"/>
  <c r="M22" i="4" s="1"/>
  <c r="B43" i="2" s="1"/>
  <c r="M20" i="4" a="1"/>
  <c r="M20" i="4" s="1"/>
  <c r="B41" i="2" s="1"/>
  <c r="M11" i="4" a="1"/>
  <c r="M11" i="4" s="1"/>
  <c r="B32" i="2" s="1"/>
  <c r="M9" i="4" a="1"/>
  <c r="M9" i="4" s="1"/>
  <c r="B30" i="2" s="1"/>
  <c r="M24" i="4" a="1"/>
  <c r="M24" i="4" s="1"/>
  <c r="B45" i="2" s="1"/>
  <c r="M13" i="4" a="1"/>
  <c r="M13" i="4" s="1"/>
  <c r="B34" i="2" s="1"/>
  <c r="M17" i="4" a="1"/>
  <c r="M17" i="4" s="1"/>
  <c r="B38" i="2" s="1"/>
  <c r="M15" i="4" a="1"/>
  <c r="M15" i="4" s="1"/>
  <c r="B36" i="2" s="1"/>
  <c r="M26" i="4" a="1"/>
  <c r="M26" i="4" s="1"/>
  <c r="B47" i="2" s="1"/>
  <c r="M28" i="4" a="1"/>
  <c r="M28" i="4" s="1"/>
  <c r="B49" i="2" s="1"/>
  <c r="M18" i="4" a="1"/>
  <c r="M18" i="4" s="1"/>
  <c r="B39" i="2" s="1"/>
  <c r="M30" i="4" a="1"/>
  <c r="M30" i="4" s="1"/>
  <c r="B51" i="2" s="1"/>
  <c r="M19" i="4" a="1"/>
  <c r="M19" i="4" s="1"/>
  <c r="B40" i="2" s="1"/>
  <c r="M10" i="4" a="1"/>
  <c r="M10" i="4" s="1"/>
  <c r="B31" i="2" s="1"/>
  <c r="M8" i="4" a="1"/>
  <c r="M8" i="4" s="1"/>
  <c r="M16" i="4" a="1"/>
  <c r="M16" i="4" s="1"/>
  <c r="B37" i="2" s="1"/>
  <c r="M27" i="4" a="1"/>
  <c r="M27" i="4" s="1"/>
  <c r="B48" i="2" s="1"/>
  <c r="M29" i="4" a="1"/>
  <c r="M29" i="4" s="1"/>
  <c r="B50" i="2" s="1"/>
  <c r="M21" i="4" a="1"/>
  <c r="M21" i="4" s="1"/>
  <c r="B42" i="2" s="1"/>
  <c r="M25" i="4" a="1"/>
  <c r="M25" i="4" s="1"/>
  <c r="M14" i="4" a="1"/>
  <c r="M14" i="4" s="1"/>
  <c r="B35" i="2" s="1"/>
  <c r="M23" i="4" a="1"/>
  <c r="M23" i="4" s="1"/>
  <c r="B44" i="2" s="1"/>
  <c r="M12" i="4" a="1"/>
  <c r="M12" i="4" s="1"/>
  <c r="B33" i="2" s="1"/>
  <c r="F31" i="2"/>
  <c r="E31" i="2"/>
  <c r="G31" i="2"/>
  <c r="D31" i="2"/>
  <c r="I31" i="2"/>
  <c r="K31" i="2"/>
  <c r="M31" i="2"/>
  <c r="H31" i="2"/>
  <c r="L31" i="2"/>
  <c r="J31" i="2"/>
  <c r="A32" i="2"/>
  <c r="C32" i="2" s="1"/>
  <c r="L11" i="4" l="1"/>
  <c r="L10" i="4"/>
  <c r="L28" i="4"/>
  <c r="L30" i="4"/>
  <c r="L8" i="4"/>
  <c r="L29" i="4"/>
  <c r="L17" i="4"/>
  <c r="L23" i="4"/>
  <c r="L9" i="4"/>
  <c r="L18" i="4"/>
  <c r="L12" i="4"/>
  <c r="L19" i="4"/>
  <c r="L13" i="4"/>
  <c r="L22" i="4"/>
  <c r="L21" i="4"/>
  <c r="F6" i="4"/>
  <c r="J9" i="4" a="1"/>
  <c r="J9" i="4" s="1"/>
  <c r="J18" i="4" a="1"/>
  <c r="J18" i="4" s="1"/>
  <c r="J17" i="4" a="1"/>
  <c r="J17" i="4" s="1"/>
  <c r="B46" i="2"/>
  <c r="J22" i="4" a="1"/>
  <c r="J22" i="4" s="1"/>
  <c r="J19" i="4" a="1"/>
  <c r="J19" i="4" s="1"/>
  <c r="J8" i="4" a="1"/>
  <c r="J8" i="4" s="1"/>
  <c r="J15" i="4" a="1"/>
  <c r="J15" i="4" s="1"/>
  <c r="J31" i="4" a="1"/>
  <c r="J31" i="4" s="1"/>
  <c r="J30" i="4" a="1"/>
  <c r="J30" i="4" s="1"/>
  <c r="J11" i="4" a="1"/>
  <c r="J11" i="4" s="1"/>
  <c r="J20" i="4" a="1"/>
  <c r="J20" i="4" s="1"/>
  <c r="J16" i="4" a="1"/>
  <c r="J16" i="4" s="1"/>
  <c r="J14" i="4" a="1"/>
  <c r="J14" i="4" s="1"/>
  <c r="K32" i="4" a="1"/>
  <c r="K32" i="4" s="1"/>
  <c r="C61" i="2" s="1"/>
  <c r="J25" i="4" a="1"/>
  <c r="J25" i="4" s="1"/>
  <c r="M32" i="4" a="1"/>
  <c r="M32" i="4" s="1"/>
  <c r="J10" i="4" a="1"/>
  <c r="J10" i="4" s="1"/>
  <c r="J29" i="4" a="1"/>
  <c r="J29" i="4" s="1"/>
  <c r="J12" i="4" a="1"/>
  <c r="J12" i="4" s="1"/>
  <c r="J13" i="4" a="1"/>
  <c r="J13" i="4" s="1"/>
  <c r="J24" i="4" a="1"/>
  <c r="J24" i="4" s="1"/>
  <c r="J26" i="4" a="1"/>
  <c r="J26" i="4" s="1"/>
  <c r="J21" i="4" a="1"/>
  <c r="J21" i="4" s="1"/>
  <c r="J28" i="4" a="1"/>
  <c r="J28" i="4" s="1"/>
  <c r="I32" i="4" a="1"/>
  <c r="I32" i="4" s="1"/>
  <c r="J23" i="4" a="1"/>
  <c r="J23" i="4" s="1"/>
  <c r="J27" i="4" a="1"/>
  <c r="J27" i="4" s="1"/>
  <c r="F32" i="2"/>
  <c r="L32" i="2"/>
  <c r="I32" i="2"/>
  <c r="G32" i="2"/>
  <c r="J32" i="2"/>
  <c r="M32" i="2"/>
  <c r="E32" i="2"/>
  <c r="H32" i="2"/>
  <c r="D32" i="2"/>
  <c r="K32" i="2"/>
  <c r="B29" i="2"/>
  <c r="P25" i="4"/>
  <c r="P10" i="4"/>
  <c r="P22" i="4"/>
  <c r="P17" i="4"/>
  <c r="P19" i="4"/>
  <c r="P31" i="4"/>
  <c r="P9" i="4"/>
  <c r="P16" i="4"/>
  <c r="P11" i="4"/>
  <c r="P26" i="4"/>
  <c r="P21" i="4"/>
  <c r="P15" i="4"/>
  <c r="P28" i="4"/>
  <c r="P23" i="4"/>
  <c r="P30" i="4"/>
  <c r="P14" i="4"/>
  <c r="P18" i="4"/>
  <c r="P13" i="4"/>
  <c r="P27" i="4"/>
  <c r="P29" i="4"/>
  <c r="P20" i="4"/>
  <c r="P12" i="4"/>
  <c r="P24" i="4"/>
  <c r="P8" i="4"/>
  <c r="A33" i="2"/>
  <c r="C33" i="2" s="1"/>
  <c r="L32" i="4" l="1"/>
  <c r="J32" i="4" a="1"/>
  <c r="J32" i="4" s="1"/>
  <c r="H33" i="2"/>
  <c r="M33" i="2"/>
  <c r="J33" i="2"/>
  <c r="D33" i="2"/>
  <c r="L33" i="2"/>
  <c r="G33" i="2"/>
  <c r="K33" i="2"/>
  <c r="E33" i="2"/>
  <c r="F33" i="2"/>
  <c r="I33" i="2"/>
  <c r="F61" i="2"/>
  <c r="Q32" i="4" s="1" a="1"/>
  <c r="Q32" i="4" s="1"/>
  <c r="E61" i="2"/>
  <c r="P32" i="4" s="1" a="1"/>
  <c r="P32" i="4" s="1"/>
  <c r="D61" i="2"/>
  <c r="O32" i="4" s="1" a="1"/>
  <c r="O32" i="4" s="1"/>
  <c r="G61" i="2"/>
  <c r="R32" i="4" s="1" a="1"/>
  <c r="R32" i="4" s="1"/>
  <c r="N32" i="4" a="1"/>
  <c r="N32" i="4" s="1"/>
  <c r="A34" i="2"/>
  <c r="C34" i="2" s="1"/>
  <c r="I34" i="2" l="1"/>
  <c r="K34" i="2"/>
  <c r="E34" i="2"/>
  <c r="D34" i="2"/>
  <c r="L34" i="2"/>
  <c r="J34" i="2"/>
  <c r="H34" i="2"/>
  <c r="G34" i="2"/>
  <c r="F34" i="2"/>
  <c r="M34" i="2"/>
  <c r="A35" i="2"/>
  <c r="C35" i="2" s="1"/>
  <c r="I35" i="2" l="1"/>
  <c r="D35" i="2"/>
  <c r="L35" i="2"/>
  <c r="J35" i="2"/>
  <c r="H35" i="2"/>
  <c r="M35" i="2"/>
  <c r="K35" i="2"/>
  <c r="G35" i="2"/>
  <c r="F35" i="2"/>
  <c r="E35" i="2"/>
  <c r="A36" i="2"/>
  <c r="C36" i="2" s="1"/>
  <c r="G36" i="2" l="1"/>
  <c r="M36" i="2"/>
  <c r="D36" i="2"/>
  <c r="K36" i="2"/>
  <c r="I36" i="2"/>
  <c r="J36" i="2"/>
  <c r="F36" i="2"/>
  <c r="H36" i="2"/>
  <c r="L36" i="2"/>
  <c r="E36" i="2"/>
  <c r="A37" i="2"/>
  <c r="C37" i="2" s="1"/>
  <c r="L37" i="2" l="1"/>
  <c r="H37" i="2"/>
  <c r="D37" i="2"/>
  <c r="M37" i="2"/>
  <c r="K37" i="2"/>
  <c r="F37" i="2"/>
  <c r="G37" i="2"/>
  <c r="J37" i="2"/>
  <c r="E37" i="2"/>
  <c r="I37" i="2"/>
  <c r="A38" i="2"/>
  <c r="C38" i="2" s="1"/>
  <c r="G38" i="2" l="1"/>
  <c r="J38" i="2"/>
  <c r="E38" i="2"/>
  <c r="I38" i="2"/>
  <c r="L38" i="2"/>
  <c r="M38" i="2"/>
  <c r="F38" i="2"/>
  <c r="D38" i="2"/>
  <c r="H38" i="2"/>
  <c r="K38" i="2"/>
  <c r="A39" i="2"/>
  <c r="C39" i="2" s="1"/>
  <c r="J39" i="2" l="1"/>
  <c r="H39" i="2"/>
  <c r="I39" i="2"/>
  <c r="G39" i="2"/>
  <c r="K39" i="2"/>
  <c r="L39" i="2"/>
  <c r="F39" i="2"/>
  <c r="M39" i="2"/>
  <c r="E39" i="2"/>
  <c r="D39" i="2"/>
  <c r="A40" i="2"/>
  <c r="C40" i="2" s="1"/>
  <c r="L40" i="2" l="1"/>
  <c r="G40" i="2"/>
  <c r="I40" i="2"/>
  <c r="E40" i="2"/>
  <c r="D40" i="2"/>
  <c r="J40" i="2"/>
  <c r="M40" i="2"/>
  <c r="H40" i="2"/>
  <c r="K40" i="2"/>
  <c r="F40" i="2"/>
  <c r="A41" i="2"/>
  <c r="C41" i="2" s="1"/>
  <c r="D41" i="2" l="1"/>
  <c r="I41" i="2"/>
  <c r="K41" i="2"/>
  <c r="G41" i="2"/>
  <c r="J41" i="2"/>
  <c r="E41" i="2"/>
  <c r="H41" i="2"/>
  <c r="F41" i="2"/>
  <c r="M41" i="2"/>
  <c r="L41" i="2"/>
  <c r="A42" i="2"/>
  <c r="C42" i="2" s="1"/>
  <c r="E42" i="2" l="1"/>
  <c r="L42" i="2"/>
  <c r="H42" i="2"/>
  <c r="F42" i="2"/>
  <c r="I42" i="2"/>
  <c r="G42" i="2"/>
  <c r="J42" i="2"/>
  <c r="K42" i="2"/>
  <c r="M42" i="2"/>
  <c r="D42" i="2"/>
  <c r="A43" i="2"/>
  <c r="C43" i="2" s="1"/>
  <c r="H43" i="2" l="1"/>
  <c r="D43" i="2"/>
  <c r="G43" i="2"/>
  <c r="K43" i="2"/>
  <c r="L43" i="2"/>
  <c r="I43" i="2"/>
  <c r="F43" i="2"/>
  <c r="J43" i="2"/>
  <c r="E43" i="2"/>
  <c r="M43" i="2"/>
  <c r="A44" i="2"/>
  <c r="C44" i="2" s="1"/>
  <c r="I44" i="2" l="1"/>
  <c r="G44" i="2"/>
  <c r="D44" i="2"/>
  <c r="L44" i="2"/>
  <c r="F44" i="2"/>
  <c r="H44" i="2"/>
  <c r="K44" i="2"/>
  <c r="M44" i="2"/>
  <c r="J44" i="2"/>
  <c r="E44" i="2"/>
  <c r="A45" i="2"/>
  <c r="C45" i="2" s="1"/>
  <c r="L45" i="2" l="1"/>
  <c r="H45" i="2"/>
  <c r="I45" i="2"/>
  <c r="D45" i="2"/>
  <c r="G45" i="2"/>
  <c r="K45" i="2"/>
  <c r="F45" i="2"/>
  <c r="E45" i="2"/>
  <c r="M45" i="2"/>
  <c r="J45" i="2"/>
  <c r="A46" i="2"/>
  <c r="C46" i="2" s="1"/>
  <c r="H46" i="2" s="1"/>
  <c r="G46" i="2" l="1"/>
  <c r="D46" i="2"/>
  <c r="I46" i="2"/>
  <c r="L46" i="2"/>
  <c r="F46" i="2"/>
  <c r="K46" i="2"/>
  <c r="J46" i="2"/>
  <c r="E46" i="2"/>
  <c r="M46" i="2"/>
  <c r="A47" i="2"/>
  <c r="C47" i="2" s="1"/>
  <c r="H47" i="2" l="1"/>
  <c r="I47" i="2"/>
  <c r="F47" i="2"/>
  <c r="G47" i="2"/>
  <c r="L47" i="2"/>
  <c r="D47" i="2"/>
  <c r="K47" i="2"/>
  <c r="E47" i="2"/>
  <c r="J47" i="2"/>
  <c r="M47" i="2"/>
  <c r="A48" i="2"/>
  <c r="C48" i="2" s="1"/>
  <c r="F48" i="2" l="1"/>
  <c r="D48" i="2"/>
  <c r="H48" i="2"/>
  <c r="L48" i="2"/>
  <c r="G48" i="2"/>
  <c r="I48" i="2"/>
  <c r="K48" i="2"/>
  <c r="E48" i="2"/>
  <c r="J48" i="2"/>
  <c r="M48" i="2"/>
  <c r="A49" i="2"/>
  <c r="C49" i="2" s="1"/>
  <c r="L49" i="2" l="1"/>
  <c r="G49" i="2"/>
  <c r="F49" i="2"/>
  <c r="M49" i="2"/>
  <c r="D49" i="2"/>
  <c r="I49" i="2"/>
  <c r="H49" i="2"/>
  <c r="K49" i="2"/>
  <c r="J49" i="2"/>
  <c r="E49" i="2"/>
  <c r="A50" i="2"/>
  <c r="C50" i="2" s="1"/>
  <c r="G50" i="2" l="1"/>
  <c r="D50" i="2"/>
  <c r="L50" i="2"/>
  <c r="H50" i="2"/>
  <c r="K50" i="2"/>
  <c r="I50" i="2"/>
  <c r="M50" i="2"/>
  <c r="J50" i="2"/>
  <c r="E50" i="2"/>
  <c r="F50" i="2"/>
  <c r="A51" i="2"/>
  <c r="C51" i="2" s="1"/>
  <c r="J51" i="2" l="1"/>
  <c r="E51" i="2"/>
  <c r="G51" i="2"/>
  <c r="F51" i="2"/>
  <c r="D51" i="2"/>
  <c r="I51" i="2"/>
  <c r="M51" i="2"/>
  <c r="L51" i="2"/>
  <c r="H51" i="2"/>
  <c r="K51" i="2"/>
  <c r="A52" i="2"/>
  <c r="C52" i="2" s="1"/>
  <c r="D52" i="2" l="1"/>
  <c r="M52" i="2"/>
  <c r="M53" i="2" s="1"/>
  <c r="F52" i="2"/>
  <c r="F53" i="2" s="1"/>
  <c r="L52" i="2"/>
  <c r="L53" i="2" s="1"/>
  <c r="G52" i="2"/>
  <c r="G53" i="2" s="1"/>
  <c r="I52" i="2"/>
  <c r="I53" i="2" s="1"/>
  <c r="H52" i="2"/>
  <c r="H53" i="2" s="1"/>
  <c r="E52" i="2"/>
  <c r="E53" i="2" s="1"/>
  <c r="J52" i="2"/>
  <c r="J53" i="2" s="1"/>
  <c r="K52" i="2"/>
  <c r="K53" i="2" s="1"/>
  <c r="D53" i="2" l="1"/>
  <c r="F9" i="4" s="1" a="1"/>
  <c r="F9" i="4" s="1"/>
  <c r="E56" i="2"/>
  <c r="G56" i="2"/>
  <c r="F56" i="2"/>
  <c r="D56" i="2"/>
  <c r="C56" i="2"/>
  <c r="F10" i="4" a="1"/>
  <c r="F10" i="4" s="1"/>
  <c r="F11" i="4" l="1" a="1"/>
  <c r="F11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<sst xmlns="http://schemas.openxmlformats.org/spreadsheetml/2006/main" count="17106" uniqueCount="290">
  <si>
    <t>LCA</t>
  </si>
  <si>
    <t>All</t>
  </si>
  <si>
    <t>Typical Event Day</t>
  </si>
  <si>
    <t>Aggregate Impact</t>
  </si>
  <si>
    <t>Hour Ending</t>
  </si>
  <si>
    <t>10th%ile</t>
  </si>
  <si>
    <t>30th%ile</t>
  </si>
  <si>
    <t>50th%ile</t>
  </si>
  <si>
    <t>70th%ile</t>
  </si>
  <si>
    <t>90th%ile</t>
  </si>
  <si>
    <t>Daily</t>
  </si>
  <si>
    <t>Local Capacity Area:</t>
  </si>
  <si>
    <t>Type of Results:</t>
  </si>
  <si>
    <t>Day Type: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</si>
  <si>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</si>
  <si>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</si>
  <si>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</si>
  <si>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</si>
  <si>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</si>
  <si>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</si>
  <si>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</si>
  <si>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</si>
  <si>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</si>
  <si>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</si>
  <si>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</si>
  <si>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</si>
  <si>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</si>
  <si>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</si>
  <si>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</si>
  <si>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</si>
  <si>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</si>
  <si>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</si>
  <si>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</si>
  <si>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</si>
  <si>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</si>
  <si>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</si>
  <si>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</si>
  <si>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</si>
  <si>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</si>
  <si>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</si>
  <si>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</si>
  <si>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</si>
  <si>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</si>
  <si>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</si>
  <si>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</si>
  <si>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</si>
  <si>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</si>
  <si>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</si>
  <si>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</si>
  <si>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</si>
  <si>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</si>
  <si>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</si>
  <si>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</si>
  <si>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</si>
  <si>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</si>
  <si>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</si>
  <si>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</si>
  <si>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</si>
  <si>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</si>
  <si>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</si>
  <si>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</si>
  <si>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</si>
  <si>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</si>
  <si>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</si>
  <si>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</si>
  <si>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</si>
  <si>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</si>
  <si>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</si>
  <si>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</si>
  <si>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</si>
  <si>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</si>
  <si>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</si>
  <si>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</si>
  <si>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</si>
  <si>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</si>
  <si>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</si>
  <si>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</si>
  <si>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</si>
  <si>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</si>
  <si>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</si>
  <si>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</si>
  <si>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</si>
  <si>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</si>
  <si>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</si>
  <si>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</si>
  <si>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</si>
  <si>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</si>
  <si>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</si>
  <si>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</si>
  <si>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</si>
  <si>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</si>
  <si>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</si>
  <si>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</si>
  <si>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</si>
  <si>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</si>
  <si>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</si>
  <si>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</si>
  <si>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</si>
  <si>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</si>
  <si>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</si>
  <si>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</si>
  <si>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</si>
  <si>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</si>
  <si>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</si>
  <si>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</si>
  <si>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</si>
  <si>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</si>
  <si>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</si>
  <si>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</si>
  <si>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</si>
  <si>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</si>
  <si>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</si>
  <si>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</si>
  <si>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</si>
  <si>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</si>
  <si>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</si>
  <si>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</si>
  <si>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</si>
  <si>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</si>
  <si>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</si>
  <si>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</si>
  <si>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</si>
  <si>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</si>
  <si>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</si>
  <si>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</si>
  <si>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</si>
  <si>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</si>
  <si>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</si>
  <si>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</si>
  <si>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</si>
  <si>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</si>
  <si>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</si>
  <si>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</si>
  <si>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</si>
  <si>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</si>
  <si>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</si>
  <si>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</si>
  <si>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</si>
  <si>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</si>
  <si>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</si>
  <si>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</si>
  <si>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</si>
  <si>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</si>
  <si>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</si>
  <si>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</si>
  <si>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</si>
  <si>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</si>
  <si>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</si>
  <si>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</si>
  <si>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</si>
  <si>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</si>
  <si>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</si>
  <si>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</si>
  <si>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</si>
  <si>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</si>
  <si>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</si>
  <si>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</si>
  <si>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</si>
  <si>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</si>
  <si>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</si>
  <si>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</si>
  <si>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</si>
  <si>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</si>
  <si>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</si>
  <si>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</si>
  <si>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</si>
  <si>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</si>
  <si>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</si>
  <si>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</si>
  <si>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</si>
  <si>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</si>
  <si>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</si>
  <si>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</si>
  <si>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</si>
  <si>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</si>
  <si>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</si>
  <si>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</si>
  <si>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</si>
  <si>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</si>
  <si>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</si>
  <si>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</si>
  <si>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</si>
  <si>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cdh calcs</t>
  </si>
  <si>
    <t>industry</t>
  </si>
  <si>
    <t>Agriculture, Mining &amp; Construction</t>
  </si>
  <si>
    <t>Institutional/Government</t>
  </si>
  <si>
    <t>Manufacturing</t>
  </si>
  <si>
    <t>Offices, Hotels, Finance, Services</t>
  </si>
  <si>
    <t>Retail stores</t>
  </si>
  <si>
    <t>Wholesale, Transport, other utilities</t>
  </si>
  <si>
    <t>lca</t>
  </si>
  <si>
    <t>dual_enrolled</t>
  </si>
  <si>
    <t>date</t>
  </si>
  <si>
    <t>Dual Enrolled:</t>
  </si>
  <si>
    <t>Industry:</t>
  </si>
  <si>
    <t>Date</t>
  </si>
  <si>
    <t>Industry</t>
  </si>
  <si>
    <t>Dual_Enrolled</t>
  </si>
  <si>
    <t>Dual Enrolled</t>
  </si>
  <si>
    <t>Results Type</t>
  </si>
  <si>
    <t>Two-way tab flag</t>
  </si>
  <si>
    <t>evt_start</t>
  </si>
  <si>
    <t>evt_end</t>
  </si>
  <si>
    <t>avg ref</t>
  </si>
  <si>
    <t>avg obs</t>
  </si>
  <si>
    <t>avg LI</t>
  </si>
  <si>
    <t>avg 10</t>
  </si>
  <si>
    <t>avg30</t>
  </si>
  <si>
    <t>avg50</t>
  </si>
  <si>
    <t>avg70</t>
  </si>
  <si>
    <t>avg90</t>
  </si>
  <si>
    <t>CDH</t>
  </si>
  <si>
    <t>Avg evt hours</t>
  </si>
  <si>
    <t>Event flag</t>
  </si>
  <si>
    <t>std dev</t>
  </si>
  <si>
    <t>enrolled</t>
  </si>
  <si>
    <t>Enrollment</t>
  </si>
  <si>
    <t>stderr_evt_hr</t>
  </si>
  <si>
    <t>active results</t>
  </si>
  <si>
    <t>se in mwh</t>
  </si>
  <si>
    <t>se per cust in kwh</t>
  </si>
  <si>
    <t>Average per Called Customer</t>
  </si>
  <si>
    <t>No</t>
  </si>
  <si>
    <t>Yes</t>
  </si>
  <si>
    <t>Schools</t>
  </si>
  <si>
    <t>stderr_evt_day</t>
  </si>
  <si>
    <t>called</t>
  </si>
  <si>
    <t>pass</t>
  </si>
  <si>
    <t>Color Coding Legend</t>
  </si>
  <si>
    <t>Event Window</t>
  </si>
  <si>
    <t>Confidential Data</t>
  </si>
  <si>
    <t>Notice</t>
  </si>
  <si>
    <t>notification</t>
  </si>
  <si>
    <t>Event Day Information:</t>
  </si>
  <si>
    <t>Heat Buildup (Avg. °F, 12 AM to 5 PM)</t>
  </si>
  <si>
    <t>Number of Accounts Enrolled</t>
  </si>
  <si>
    <t>Number of Accounts Called</t>
  </si>
  <si>
    <t>Event Hour Reference Load</t>
  </si>
  <si>
    <t>% Load Reduction for Event Window</t>
  </si>
  <si>
    <t>Menu Options:</t>
  </si>
  <si>
    <t>Load Impact (%)</t>
  </si>
  <si>
    <t>Uncertainty Adjusted Impact - Percentiles</t>
  </si>
  <si>
    <t>Partial Event Hour</t>
  </si>
  <si>
    <t>Event Hours</t>
  </si>
  <si>
    <r>
      <t>Weighted Average Temperature 
(</t>
    </r>
    <r>
      <rPr>
        <b/>
        <vertAlign val="superscript"/>
        <sz val="10.75"/>
        <color indexed="9"/>
        <rFont val="Arial Narrow"/>
        <family val="2"/>
      </rPr>
      <t>o</t>
    </r>
    <r>
      <rPr>
        <b/>
        <sz val="10.75"/>
        <color indexed="9"/>
        <rFont val="Arial Narrow"/>
        <family val="2"/>
      </rPr>
      <t>F)</t>
    </r>
  </si>
  <si>
    <t>Event Hour Calculations</t>
  </si>
  <si>
    <t>Hours Ending</t>
  </si>
  <si>
    <t>Including Partial Hours</t>
  </si>
  <si>
    <t>Excluding Partial Hours</t>
  </si>
  <si>
    <t>autodr</t>
  </si>
  <si>
    <t>size</t>
  </si>
  <si>
    <t>Size</t>
  </si>
  <si>
    <t>AutoDR</t>
  </si>
  <si>
    <t>Size:</t>
  </si>
  <si>
    <t>Auto DR:</t>
  </si>
  <si>
    <t>Notifed:</t>
  </si>
  <si>
    <t>Notification</t>
  </si>
  <si>
    <t>Called</t>
  </si>
  <si>
    <t>Greater Bay Area</t>
  </si>
  <si>
    <t>Greater Fresno</t>
  </si>
  <si>
    <t>Humboldt</t>
  </si>
  <si>
    <t>Kern</t>
  </si>
  <si>
    <t>North Coast/North Bay</t>
  </si>
  <si>
    <t>Sierra</t>
  </si>
  <si>
    <t>Stockton</t>
  </si>
  <si>
    <t>Rate Class</t>
  </si>
  <si>
    <t>NEM</t>
  </si>
  <si>
    <t>BES/CRS</t>
  </si>
  <si>
    <t>AGR</t>
  </si>
  <si>
    <t>COM/IND</t>
  </si>
  <si>
    <t>ST GOV</t>
  </si>
  <si>
    <t>Rate Class:</t>
  </si>
  <si>
    <t>Net Energy Metered (Solar):</t>
  </si>
  <si>
    <t>BES/CRS:</t>
  </si>
  <si>
    <t>BES_CRS</t>
  </si>
  <si>
    <t>nem</t>
  </si>
  <si>
    <t>bes_crs</t>
  </si>
  <si>
    <t>0 to 20 kW</t>
  </si>
  <si>
    <t>Other/Unknown</t>
  </si>
  <si>
    <t>20 to 199.99 kW</t>
  </si>
  <si>
    <t>200 kW and above</t>
  </si>
  <si>
    <t>Notice ESS</t>
  </si>
  <si>
    <t>Enhanced Notified:</t>
  </si>
  <si>
    <t>ess_notification</t>
  </si>
  <si>
    <t>rate_class</t>
  </si>
  <si>
    <t>ESS_Notification</t>
  </si>
  <si>
    <t>Rate_Class</t>
  </si>
  <si>
    <t>PG&amp;E Non-Residential Peak Day Pricing (PDP) for PY2022: Ex-Post Analysis</t>
  </si>
  <si>
    <t>Confidential content removed and blacked out</t>
  </si>
  <si>
    <t>Public Version. Redactions in “2022 Load Impact Evaluation of Non-Residential Critical Peak Pricing (CPP) Rates" and appendices.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</si>
</sst>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[$-409]mmmm\ d\,\ yyyy;@"/>
    <numFmt numFmtId="166" formatCode="0.0%"/>
    <numFmt numFmtId="167" formatCode="0.0"/>
  </numFmts>
  <fonts count="2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b/>
      <sz val="10"/>
      <color indexed="9"/>
      <name val="Franklin Gothic Demi Cond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0"/>
      <color indexed="9"/>
      <name val="Franklin Gothic Demi Cond"/>
      <family val="2"/>
    </font>
    <font>
      <b/>
      <sz val="11"/>
      <color theme="0"/>
      <name val="Arial"/>
      <family val="2"/>
    </font>
    <font>
      <b/>
      <sz val="12"/>
      <color indexed="9"/>
      <name val="Arial Narrow"/>
      <family val="2"/>
    </font>
    <font>
      <i/>
      <sz val="11"/>
      <name val="Calibri"/>
      <family val="2"/>
    </font>
    <font>
      <b/>
      <sz val="20"/>
      <name val="Arial"/>
      <family val="2"/>
    </font>
    <font>
      <b/>
      <sz val="11"/>
      <name val="Arial Narrow"/>
      <family val="2"/>
    </font>
    <font>
      <b/>
      <sz val="10.75"/>
      <color indexed="9"/>
      <name val="Arial Narrow"/>
      <family val="2"/>
    </font>
    <font>
      <b/>
      <vertAlign val="superscript"/>
      <sz val="10.75"/>
      <color indexed="9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24418E"/>
        <bgColor indexed="64"/>
      </patternFill>
    </fill>
    <fill>
      <patternFill patternType="solid">
        <fgColor theme="1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56"/>
      </left>
      <right/>
      <top/>
      <bottom style="thin">
        <color indexed="64"/>
      </bottom>
      <diagonal/>
    </border>
    <border>
      <left style="medium">
        <color indexed="56"/>
      </left>
      <right style="medium">
        <color indexed="56"/>
      </right>
      <top/>
      <bottom style="thin">
        <color indexed="56"/>
      </bottom>
      <diagonal/>
    </border>
    <border>
      <left style="medium">
        <color indexed="56"/>
      </left>
      <right style="medium">
        <color theme="0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theme="0"/>
      </right>
      <top/>
      <bottom/>
      <diagonal/>
    </border>
    <border>
      <left style="medium">
        <color indexed="56"/>
      </left>
      <right style="medium">
        <color theme="0"/>
      </right>
      <top style="medium">
        <color indexed="9"/>
      </top>
      <bottom/>
      <diagonal/>
    </border>
    <border>
      <left style="medium">
        <color theme="0"/>
      </left>
      <right/>
      <top style="medium">
        <color indexed="56"/>
      </top>
      <bottom style="medium">
        <color indexed="9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indexed="9"/>
      </top>
      <bottom/>
      <diagonal/>
    </border>
    <border>
      <left style="medium">
        <color theme="0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theme="0"/>
      </left>
      <right style="medium">
        <color indexed="9"/>
      </right>
      <top/>
      <bottom/>
      <diagonal/>
    </border>
    <border>
      <left style="medium">
        <color theme="0"/>
      </left>
      <right style="medium">
        <color indexed="9"/>
      </right>
      <top style="medium">
        <color indexed="9"/>
      </top>
      <bottom/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56"/>
      </left>
      <right style="medium">
        <color indexed="64"/>
      </right>
      <top/>
      <bottom style="medium">
        <color indexed="56"/>
      </bottom>
      <diagonal/>
    </border>
    <border>
      <left style="medium">
        <color indexed="64"/>
      </left>
      <right style="medium">
        <color indexed="64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left"/>
    </xf>
    <xf numFmtId="0" fontId="9" fillId="0" borderId="1" xfId="0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13" fillId="2" borderId="0" xfId="0" applyFont="1" applyFill="1" applyAlignment="1">
      <alignment horizontal="left"/>
    </xf>
    <xf numFmtId="15" fontId="0" fillId="0" borderId="0" xfId="0" applyNumberFormat="1" applyAlignment="1">
      <alignment horizontal="left"/>
    </xf>
    <xf numFmtId="0" fontId="13" fillId="0" borderId="0" xfId="0" applyFont="1" applyAlignment="1">
      <alignment horizontal="left"/>
    </xf>
    <xf numFmtId="0" fontId="13" fillId="0" borderId="0" xfId="0" quotePrefix="1" applyFont="1" applyAlignment="1">
      <alignment horizontal="left"/>
    </xf>
    <xf numFmtId="2" fontId="9" fillId="0" borderId="11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" fillId="0" borderId="0" xfId="0" applyFont="1"/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right"/>
    </xf>
    <xf numFmtId="167" fontId="0" fillId="0" borderId="0" xfId="0" applyNumberFormat="1"/>
    <xf numFmtId="164" fontId="11" fillId="0" borderId="13" xfId="0" applyNumberFormat="1" applyFont="1" applyBorder="1" applyAlignment="1">
      <alignment horizontal="center" vertical="center"/>
    </xf>
    <xf numFmtId="15" fontId="0" fillId="0" borderId="0" xfId="0" applyNumberFormat="1"/>
    <xf numFmtId="0" fontId="0" fillId="3" borderId="0" xfId="0" applyFill="1"/>
    <xf numFmtId="14" fontId="0" fillId="0" borderId="0" xfId="0" applyNumberFormat="1"/>
    <xf numFmtId="2" fontId="9" fillId="0" borderId="1" xfId="0" applyNumberFormat="1" applyFont="1" applyBorder="1" applyAlignment="1">
      <alignment horizontal="center" vertical="center"/>
    </xf>
    <xf numFmtId="15" fontId="1" fillId="0" borderId="0" xfId="0" applyNumberFormat="1" applyFont="1" applyAlignment="1">
      <alignment horizontal="left"/>
    </xf>
    <xf numFmtId="2" fontId="9" fillId="0" borderId="11" xfId="0" quotePrefix="1" applyNumberFormat="1" applyFont="1" applyBorder="1" applyAlignment="1">
      <alignment horizontal="center" vertical="center"/>
    </xf>
    <xf numFmtId="0" fontId="0" fillId="4" borderId="0" xfId="0" applyFill="1"/>
    <xf numFmtId="0" fontId="0" fillId="4" borderId="0" xfId="0" applyFill="1" applyAlignment="1">
      <alignment horizontal="left"/>
    </xf>
    <xf numFmtId="49" fontId="9" fillId="4" borderId="0" xfId="0" applyNumberFormat="1" applyFont="1" applyFill="1" applyAlignment="1">
      <alignment horizontal="left" wrapText="1"/>
    </xf>
    <xf numFmtId="0" fontId="12" fillId="4" borderId="0" xfId="0" applyFont="1" applyFill="1" applyAlignment="1">
      <alignment horizontal="left"/>
    </xf>
    <xf numFmtId="0" fontId="9" fillId="4" borderId="0" xfId="0" applyFont="1" applyFill="1" applyAlignment="1">
      <alignment horizontal="left"/>
    </xf>
    <xf numFmtId="49" fontId="9" fillId="4" borderId="0" xfId="0" applyNumberFormat="1" applyFont="1" applyFill="1" applyAlignment="1">
      <alignment horizontal="left"/>
    </xf>
    <xf numFmtId="3" fontId="0" fillId="4" borderId="0" xfId="0" applyNumberFormat="1" applyFill="1"/>
    <xf numFmtId="164" fontId="0" fillId="4" borderId="0" xfId="0" applyNumberFormat="1" applyFill="1"/>
    <xf numFmtId="10" fontId="0" fillId="4" borderId="0" xfId="1" applyNumberFormat="1" applyFont="1" applyFill="1"/>
    <xf numFmtId="166" fontId="0" fillId="4" borderId="0" xfId="1" applyNumberFormat="1" applyFont="1" applyFill="1"/>
    <xf numFmtId="0" fontId="4" fillId="4" borderId="0" xfId="0" applyFont="1" applyFill="1" applyAlignment="1">
      <alignment horizontal="left"/>
    </xf>
    <xf numFmtId="0" fontId="1" fillId="4" borderId="0" xfId="0" applyFont="1" applyFill="1"/>
    <xf numFmtId="0" fontId="9" fillId="0" borderId="1" xfId="0" applyFont="1" applyBorder="1" applyAlignment="1">
      <alignment horizontal="center" vertical="center"/>
    </xf>
    <xf numFmtId="0" fontId="8" fillId="4" borderId="0" xfId="0" applyFont="1" applyFill="1"/>
    <xf numFmtId="164" fontId="18" fillId="0" borderId="31" xfId="0" applyNumberFormat="1" applyFont="1" applyBorder="1" applyAlignment="1">
      <alignment horizontal="center"/>
    </xf>
    <xf numFmtId="3" fontId="9" fillId="0" borderId="1" xfId="0" applyNumberFormat="1" applyFont="1" applyBorder="1" applyAlignment="1">
      <alignment horizontal="center" vertical="center"/>
    </xf>
    <xf numFmtId="4" fontId="0" fillId="0" borderId="0" xfId="0" applyNumberFormat="1"/>
    <xf numFmtId="4" fontId="1" fillId="0" borderId="0" xfId="0" applyNumberFormat="1" applyFont="1"/>
    <xf numFmtId="3" fontId="0" fillId="0" borderId="0" xfId="0" applyNumberFormat="1"/>
    <xf numFmtId="14" fontId="0" fillId="0" borderId="0" xfId="0" applyNumberFormat="1" applyAlignment="1">
      <alignment horizontal="left"/>
    </xf>
    <xf numFmtId="166" fontId="11" fillId="0" borderId="13" xfId="1" applyNumberFormat="1" applyFont="1" applyBorder="1" applyAlignment="1">
      <alignment horizontal="center" vertical="center"/>
    </xf>
    <xf numFmtId="166" fontId="18" fillId="0" borderId="31" xfId="1" applyNumberFormat="1" applyFont="1" applyBorder="1" applyAlignment="1">
      <alignment horizontal="center"/>
    </xf>
    <xf numFmtId="3" fontId="0" fillId="0" borderId="0" xfId="0" applyNumberFormat="1" applyAlignment="1">
      <alignment horizontal="right"/>
    </xf>
    <xf numFmtId="0" fontId="17" fillId="4" borderId="0" xfId="0" applyFont="1" applyFill="1" applyAlignment="1">
      <alignment vertical="center"/>
    </xf>
    <xf numFmtId="167" fontId="0" fillId="4" borderId="0" xfId="0" applyNumberFormat="1" applyFill="1"/>
    <xf numFmtId="164" fontId="18" fillId="0" borderId="30" xfId="0" applyNumberFormat="1" applyFont="1" applyBorder="1" applyAlignment="1">
      <alignment horizontal="center"/>
    </xf>
    <xf numFmtId="164" fontId="18" fillId="0" borderId="32" xfId="0" applyNumberFormat="1" applyFont="1" applyBorder="1" applyAlignment="1">
      <alignment horizontal="center"/>
    </xf>
    <xf numFmtId="167" fontId="9" fillId="0" borderId="1" xfId="0" applyNumberFormat="1" applyFont="1" applyBorder="1" applyAlignment="1">
      <alignment horizontal="center" vertical="center"/>
    </xf>
    <xf numFmtId="166" fontId="9" fillId="0" borderId="1" xfId="1" applyNumberFormat="1" applyFont="1" applyFill="1" applyBorder="1" applyAlignment="1">
      <alignment horizontal="center" vertical="center"/>
    </xf>
    <xf numFmtId="4" fontId="9" fillId="0" borderId="1" xfId="0" applyNumberFormat="1" applyFont="1" applyBorder="1" applyAlignment="1">
      <alignment horizontal="center" vertical="center"/>
    </xf>
    <xf numFmtId="2" fontId="0" fillId="4" borderId="0" xfId="0" applyNumberFormat="1" applyFill="1"/>
    <xf numFmtId="3" fontId="1" fillId="0" borderId="0" xfId="0" applyNumberFormat="1" applyFont="1"/>
    <xf numFmtId="0" fontId="14" fillId="7" borderId="24" xfId="0" quotePrefix="1" applyFont="1" applyFill="1" applyBorder="1" applyAlignment="1">
      <alignment horizontal="left" vertical="center"/>
    </xf>
    <xf numFmtId="0" fontId="14" fillId="7" borderId="33" xfId="0" quotePrefix="1" applyFont="1" applyFill="1" applyBorder="1" applyAlignment="1">
      <alignment horizontal="left" vertical="center"/>
    </xf>
    <xf numFmtId="0" fontId="14" fillId="7" borderId="41" xfId="0" quotePrefix="1" applyFont="1" applyFill="1" applyBorder="1" applyAlignment="1">
      <alignment horizontal="left" vertical="center"/>
    </xf>
    <xf numFmtId="0" fontId="14" fillId="7" borderId="23" xfId="0" quotePrefix="1" applyFont="1" applyFill="1" applyBorder="1" applyAlignment="1">
      <alignment horizontal="left" vertical="center"/>
    </xf>
    <xf numFmtId="0" fontId="14" fillId="7" borderId="25" xfId="0" quotePrefix="1" applyFont="1" applyFill="1" applyBorder="1" applyAlignment="1">
      <alignment horizontal="left" vertical="center"/>
    </xf>
    <xf numFmtId="0" fontId="6" fillId="7" borderId="5" xfId="0" applyFont="1" applyFill="1" applyBorder="1" applyAlignment="1">
      <alignment horizontal="centerContinuous"/>
    </xf>
    <xf numFmtId="0" fontId="7" fillId="7" borderId="6" xfId="0" applyFont="1" applyFill="1" applyBorder="1" applyAlignment="1">
      <alignment horizontal="centerContinuous"/>
    </xf>
    <xf numFmtId="0" fontId="7" fillId="7" borderId="7" xfId="0" applyFont="1" applyFill="1" applyBorder="1" applyAlignment="1">
      <alignment horizontal="centerContinuous"/>
    </xf>
    <xf numFmtId="0" fontId="5" fillId="7" borderId="8" xfId="0" applyFont="1" applyFill="1" applyBorder="1" applyAlignment="1">
      <alignment horizontal="centerContinuous"/>
    </xf>
    <xf numFmtId="0" fontId="5" fillId="7" borderId="9" xfId="0" applyFont="1" applyFill="1" applyBorder="1" applyAlignment="1">
      <alignment horizontal="centerContinuous"/>
    </xf>
    <xf numFmtId="0" fontId="5" fillId="7" borderId="10" xfId="0" applyFont="1" applyFill="1" applyBorder="1" applyAlignment="1">
      <alignment horizontal="centerContinuous"/>
    </xf>
    <xf numFmtId="0" fontId="10" fillId="7" borderId="2" xfId="0" applyFont="1" applyFill="1" applyBorder="1" applyAlignment="1">
      <alignment horizontal="center" wrapText="1"/>
    </xf>
    <xf numFmtId="0" fontId="10" fillId="7" borderId="3" xfId="0" applyFont="1" applyFill="1" applyBorder="1" applyAlignment="1">
      <alignment horizontal="center" wrapText="1"/>
    </xf>
    <xf numFmtId="0" fontId="16" fillId="0" borderId="0" xfId="0" applyFont="1" applyAlignment="1">
      <alignment vertical="center"/>
    </xf>
    <xf numFmtId="0" fontId="8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/>
    </xf>
    <xf numFmtId="0" fontId="1" fillId="4" borderId="28" xfId="0" applyFont="1" applyFill="1" applyBorder="1" applyAlignment="1">
      <alignment horizontal="center" vertical="center"/>
    </xf>
    <xf numFmtId="0" fontId="0" fillId="8" borderId="27" xfId="0" applyFill="1" applyBorder="1" applyAlignment="1">
      <alignment horizontal="center"/>
    </xf>
    <xf numFmtId="0" fontId="0" fillId="8" borderId="29" xfId="0" applyFill="1" applyBorder="1" applyAlignment="1">
      <alignment horizontal="center"/>
    </xf>
    <xf numFmtId="0" fontId="5" fillId="7" borderId="17" xfId="0" applyFont="1" applyFill="1" applyBorder="1" applyAlignment="1">
      <alignment horizontal="center" wrapText="1"/>
    </xf>
    <xf numFmtId="0" fontId="5" fillId="7" borderId="18" xfId="0" applyFont="1" applyFill="1" applyBorder="1" applyAlignment="1">
      <alignment horizontal="center" wrapText="1"/>
    </xf>
    <xf numFmtId="0" fontId="5" fillId="7" borderId="19" xfId="0" applyFont="1" applyFill="1" applyBorder="1" applyAlignment="1">
      <alignment horizontal="center" wrapText="1"/>
    </xf>
    <xf numFmtId="0" fontId="15" fillId="7" borderId="34" xfId="0" applyFont="1" applyFill="1" applyBorder="1" applyAlignment="1">
      <alignment horizontal="center" vertical="center" wrapText="1"/>
    </xf>
    <xf numFmtId="0" fontId="15" fillId="7" borderId="35" xfId="0" applyFont="1" applyFill="1" applyBorder="1" applyAlignment="1">
      <alignment horizontal="center" vertical="center" wrapText="1"/>
    </xf>
    <xf numFmtId="0" fontId="15" fillId="7" borderId="36" xfId="0" applyFont="1" applyFill="1" applyBorder="1" applyAlignment="1">
      <alignment horizontal="center" vertical="center" wrapText="1"/>
    </xf>
    <xf numFmtId="0" fontId="15" fillId="7" borderId="37" xfId="0" applyFont="1" applyFill="1" applyBorder="1" applyAlignment="1">
      <alignment horizontal="center" vertical="center" wrapText="1"/>
    </xf>
    <xf numFmtId="0" fontId="1" fillId="4" borderId="38" xfId="0" applyFont="1" applyFill="1" applyBorder="1" applyAlignment="1">
      <alignment horizontal="center" vertical="center"/>
    </xf>
    <xf numFmtId="0" fontId="1" fillId="4" borderId="39" xfId="0" applyFont="1" applyFill="1" applyBorder="1" applyAlignment="1">
      <alignment horizontal="center" vertical="center"/>
    </xf>
    <xf numFmtId="0" fontId="0" fillId="5" borderId="27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5" fillId="7" borderId="14" xfId="0" applyFont="1" applyFill="1" applyBorder="1" applyAlignment="1">
      <alignment horizontal="center" wrapText="1"/>
    </xf>
    <xf numFmtId="0" fontId="5" fillId="7" borderId="15" xfId="0" applyFont="1" applyFill="1" applyBorder="1" applyAlignment="1">
      <alignment horizontal="center" wrapText="1"/>
    </xf>
    <xf numFmtId="0" fontId="5" fillId="7" borderId="16" xfId="0" applyFont="1" applyFill="1" applyBorder="1" applyAlignment="1">
      <alignment horizontal="center" wrapText="1"/>
    </xf>
    <xf numFmtId="0" fontId="5" fillId="7" borderId="6" xfId="0" applyFont="1" applyFill="1" applyBorder="1" applyAlignment="1">
      <alignment horizontal="center" wrapText="1"/>
    </xf>
    <xf numFmtId="0" fontId="5" fillId="7" borderId="0" xfId="0" applyFont="1" applyFill="1" applyAlignment="1">
      <alignment horizontal="center" wrapText="1"/>
    </xf>
    <xf numFmtId="0" fontId="19" fillId="7" borderId="20" xfId="0" quotePrefix="1" applyFont="1" applyFill="1" applyBorder="1" applyAlignment="1">
      <alignment horizontal="center" wrapText="1"/>
    </xf>
    <xf numFmtId="0" fontId="19" fillId="7" borderId="21" xfId="0" applyFont="1" applyFill="1" applyBorder="1" applyAlignment="1">
      <alignment horizontal="center" wrapText="1"/>
    </xf>
    <xf numFmtId="0" fontId="19" fillId="7" borderId="22" xfId="0" applyFont="1" applyFill="1" applyBorder="1" applyAlignment="1">
      <alignment horizontal="center" wrapText="1"/>
    </xf>
    <xf numFmtId="0" fontId="0" fillId="6" borderId="27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13" fillId="2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5"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24418E"/>
      <color rgb="FF416F77"/>
      <color rgb="FF132577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80211282500374E-2"/>
          <c:y val="0.12025402486564153"/>
          <c:w val="0.88014424402992719"/>
          <c:h val="0.75478878074904365"/>
        </c:manualLayout>
      </c:layout>
      <c:barChart>
        <c:barDir val="col"/>
        <c:grouping val="clustered"/>
        <c:varyColors val="0"/>
        <c:ser>
          <c:idx val="1"/>
          <c:order val="5"/>
          <c:tx>
            <c:v>Event Hours</c:v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numRef>
              <c:f>Table!$H$8:$H$31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Lookups!$C$29:$C$52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C-4295-B8EE-2CD7952EB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47435440"/>
        <c:axId val="776582480"/>
      </c:barChart>
      <c:lineChart>
        <c:grouping val="standard"/>
        <c:varyColors val="0"/>
        <c:ser>
          <c:idx val="2"/>
          <c:order val="0"/>
          <c:tx>
            <c:strRef>
              <c:f>Table!$I$5:$I$7</c:f>
              <c:strCache>
                <c:ptCount val="3"/>
                <c:pt idx="0">
                  <c:v>Estimated Reference Load (MW)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Table!$H$8:$H$31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Table!$I$8:$I$31</c:f>
              <c:numCache>
                <c:formatCode>#,##0.0</c:formatCode>
                <c:ptCount val="24"/>
                <c:pt idx="0">
                  <c:v>673.56134523799994</c:v>
                </c:pt>
                <c:pt idx="1">
                  <c:v>654.25243670399993</c:v>
                </c:pt>
                <c:pt idx="2">
                  <c:v>639.87699063600007</c:v>
                </c:pt>
                <c:pt idx="3">
                  <c:v>636.26851651200002</c:v>
                </c:pt>
                <c:pt idx="4">
                  <c:v>654.78073003600002</c:v>
                </c:pt>
                <c:pt idx="5">
                  <c:v>698.78673598400007</c:v>
                </c:pt>
                <c:pt idx="6">
                  <c:v>754.6963619500001</c:v>
                </c:pt>
                <c:pt idx="7">
                  <c:v>831.31737080000005</c:v>
                </c:pt>
                <c:pt idx="8">
                  <c:v>924.10820906799995</c:v>
                </c:pt>
                <c:pt idx="9">
                  <c:v>995.9764814880001</c:v>
                </c:pt>
                <c:pt idx="10">
                  <c:v>1057.6295898359999</c:v>
                </c:pt>
                <c:pt idx="11">
                  <c:v>1103.918297748</c:v>
                </c:pt>
                <c:pt idx="12">
                  <c:v>1132.2172628200001</c:v>
                </c:pt>
                <c:pt idx="13">
                  <c:v>1163.87903106</c:v>
                </c:pt>
                <c:pt idx="14">
                  <c:v>1170.8774060600001</c:v>
                </c:pt>
                <c:pt idx="15">
                  <c:v>1152.19902312</c:v>
                </c:pt>
                <c:pt idx="16">
                  <c:v>1106.104142202</c:v>
                </c:pt>
                <c:pt idx="17">
                  <c:v>1027.3426383680001</c:v>
                </c:pt>
                <c:pt idx="18">
                  <c:v>963.75361153400013</c:v>
                </c:pt>
                <c:pt idx="19">
                  <c:v>919.52780062400006</c:v>
                </c:pt>
                <c:pt idx="20">
                  <c:v>884.736583032</c:v>
                </c:pt>
                <c:pt idx="21">
                  <c:v>835.11900007400004</c:v>
                </c:pt>
                <c:pt idx="22">
                  <c:v>776.55749386599996</c:v>
                </c:pt>
                <c:pt idx="23">
                  <c:v>730.39554052200003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1-4776-814A-34B79F43BEB8}"/>
            </c:ext>
          </c:extLst>
        </c:ser>
        <c:ser>
          <c:idx val="0"/>
          <c:order val="1"/>
          <c:tx>
            <c:strRef>
              <c:f>Table!$J$5:$J$7</c:f>
              <c:strCache>
                <c:ptCount val="3"/>
                <c:pt idx="0">
                  <c:v>Observed Event Day Load (MW)</c:v>
                </c:pt>
              </c:strCache>
            </c:strRef>
          </c:tx>
          <c:spPr>
            <a:ln w="19050">
              <a:solidFill>
                <a:srgbClr val="0066CC"/>
              </a:solidFill>
              <a:prstDash val="solid"/>
            </a:ln>
          </c:spPr>
          <c:marker>
            <c:symbol val="none"/>
          </c:marker>
          <c:cat>
            <c:numRef>
              <c:f>Table!$H$8:$H$31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Table!$J$8:$J$31</c:f>
              <c:numCache>
                <c:formatCode>#,##0.0</c:formatCode>
                <c:ptCount val="24"/>
                <c:pt idx="0">
                  <c:v>672.64175876299998</c:v>
                </c:pt>
                <c:pt idx="1">
                  <c:v>653.25561056379991</c:v>
                </c:pt>
                <c:pt idx="2">
                  <c:v>638.28395893280003</c:v>
                </c:pt>
                <c:pt idx="3">
                  <c:v>633.46476593379998</c:v>
                </c:pt>
                <c:pt idx="4">
                  <c:v>651.93091335420002</c:v>
                </c:pt>
                <c:pt idx="5">
                  <c:v>697.52924556920004</c:v>
                </c:pt>
                <c:pt idx="6">
                  <c:v>756.13746733000005</c:v>
                </c:pt>
                <c:pt idx="7">
                  <c:v>831.15551238300009</c:v>
                </c:pt>
                <c:pt idx="8">
                  <c:v>926.92308986179989</c:v>
                </c:pt>
                <c:pt idx="9">
                  <c:v>1000.6750336994002</c:v>
                </c:pt>
                <c:pt idx="10">
                  <c:v>1061.9394019115998</c:v>
                </c:pt>
                <c:pt idx="11">
                  <c:v>1107.2693100537999</c:v>
                </c:pt>
                <c:pt idx="12">
                  <c:v>1133.6317407828001</c:v>
                </c:pt>
                <c:pt idx="13">
                  <c:v>1160.1600274006</c:v>
                </c:pt>
                <c:pt idx="14">
                  <c:v>1163.9774562060002</c:v>
                </c:pt>
                <c:pt idx="15">
                  <c:v>1141.03689493</c:v>
                </c:pt>
                <c:pt idx="16">
                  <c:v>1086.3247525122001</c:v>
                </c:pt>
                <c:pt idx="17">
                  <c:v>1011.6413977452</c:v>
                </c:pt>
                <c:pt idx="18">
                  <c:v>950.35803874260012</c:v>
                </c:pt>
                <c:pt idx="19">
                  <c:v>909.67944098120006</c:v>
                </c:pt>
                <c:pt idx="20">
                  <c:v>872.95330147180005</c:v>
                </c:pt>
                <c:pt idx="21">
                  <c:v>827.84147389200007</c:v>
                </c:pt>
                <c:pt idx="22">
                  <c:v>771.26671116859995</c:v>
                </c:pt>
                <c:pt idx="23">
                  <c:v>727.39406625460003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61-4776-814A-34B79F43BEB8}"/>
            </c:ext>
          </c:extLst>
        </c:ser>
        <c:ser>
          <c:idx val="3"/>
          <c:order val="2"/>
          <c:tx>
            <c:v>Impact</c:v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Table!$H$8:$H$31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Table!$K$8:$K$31</c:f>
              <c:numCache>
                <c:formatCode>#,##0.0</c:formatCode>
                <c:ptCount val="24"/>
                <c:pt idx="0">
                  <c:v>0.9195864749999999</c:v>
                </c:pt>
                <c:pt idx="1">
                  <c:v>0.99682614020000004</c:v>
                </c:pt>
                <c:pt idx="2">
                  <c:v>1.5930317032000001</c:v>
                </c:pt>
                <c:pt idx="3">
                  <c:v>2.8037505782000003</c:v>
                </c:pt>
                <c:pt idx="4">
                  <c:v>2.8498166818000001</c:v>
                </c:pt>
                <c:pt idx="5">
                  <c:v>1.2574904147999999</c:v>
                </c:pt>
                <c:pt idx="6">
                  <c:v>-1.44110538</c:v>
                </c:pt>
                <c:pt idx="7">
                  <c:v>0.161858417</c:v>
                </c:pt>
                <c:pt idx="8">
                  <c:v>-2.8148807938</c:v>
                </c:pt>
                <c:pt idx="9">
                  <c:v>-4.6985522114</c:v>
                </c:pt>
                <c:pt idx="10">
                  <c:v>-4.3098120756</c:v>
                </c:pt>
                <c:pt idx="11">
                  <c:v>-3.3510123058000003</c:v>
                </c:pt>
                <c:pt idx="12">
                  <c:v>-1.4144779627999999</c:v>
                </c:pt>
                <c:pt idx="13">
                  <c:v>3.7190036594000002</c:v>
                </c:pt>
                <c:pt idx="14">
                  <c:v>6.8999498540000008</c:v>
                </c:pt>
                <c:pt idx="15">
                  <c:v>11.162128190000001</c:v>
                </c:pt>
                <c:pt idx="16">
                  <c:v>19.779389689800002</c:v>
                </c:pt>
                <c:pt idx="17">
                  <c:v>15.7012406228</c:v>
                </c:pt>
                <c:pt idx="18">
                  <c:v>13.395572791400001</c:v>
                </c:pt>
                <c:pt idx="19">
                  <c:v>9.8483596428000002</c:v>
                </c:pt>
                <c:pt idx="20">
                  <c:v>11.783281560200001</c:v>
                </c:pt>
                <c:pt idx="21">
                  <c:v>7.2775261819999999</c:v>
                </c:pt>
                <c:pt idx="22">
                  <c:v>5.290782697400001</c:v>
                </c:pt>
                <c:pt idx="23">
                  <c:v>3.0014742673999999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1-4EE6-BD50-478C32A3361F}"/>
            </c:ext>
          </c:extLst>
        </c:ser>
        <c:ser>
          <c:idx val="4"/>
          <c:order val="3"/>
          <c:spPr>
            <a:ln w="19050"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numRef>
              <c:f>Table!$H$8:$H$31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Table!$N$8:$N$31</c:f>
              <c:numCache>
                <c:formatCode>#,##0.0</c:formatCode>
                <c:ptCount val="24"/>
                <c:pt idx="0">
                  <c:v>-0.384014833</c:v>
                </c:pt>
                <c:pt idx="1">
                  <c:v>-4.6368433399999999E-2</c:v>
                </c:pt>
                <c:pt idx="2">
                  <c:v>0.51673761519999994</c:v>
                </c:pt>
                <c:pt idx="3">
                  <c:v>1.8738736926000001</c:v>
                </c:pt>
                <c:pt idx="4">
                  <c:v>1.9142627144</c:v>
                </c:pt>
                <c:pt idx="5">
                  <c:v>0.1830998848</c:v>
                </c:pt>
                <c:pt idx="6">
                  <c:v>-2.9587897785999999</c:v>
                </c:pt>
                <c:pt idx="7">
                  <c:v>-1.2440647322</c:v>
                </c:pt>
                <c:pt idx="8">
                  <c:v>-4.4262202460000006</c:v>
                </c:pt>
                <c:pt idx="9">
                  <c:v>-6.3507957658</c:v>
                </c:pt>
                <c:pt idx="10">
                  <c:v>-5.7588788069999994</c:v>
                </c:pt>
                <c:pt idx="11">
                  <c:v>-4.4826439446000004</c:v>
                </c:pt>
                <c:pt idx="12">
                  <c:v>-2.1728330752000002</c:v>
                </c:pt>
                <c:pt idx="13">
                  <c:v>2.7729465308000001</c:v>
                </c:pt>
                <c:pt idx="14">
                  <c:v>5.4377261776000001</c:v>
                </c:pt>
                <c:pt idx="15">
                  <c:v>9.2519301318</c:v>
                </c:pt>
                <c:pt idx="16">
                  <c:v>17.674883149399999</c:v>
                </c:pt>
                <c:pt idx="17">
                  <c:v>13.561753404800001</c:v>
                </c:pt>
                <c:pt idx="18">
                  <c:v>11.182977748799999</c:v>
                </c:pt>
                <c:pt idx="19">
                  <c:v>7.7252430236</c:v>
                </c:pt>
                <c:pt idx="20">
                  <c:v>9.8031221468000016</c:v>
                </c:pt>
                <c:pt idx="21">
                  <c:v>5.0059208414</c:v>
                </c:pt>
                <c:pt idx="22">
                  <c:v>3.1496942512000001</c:v>
                </c:pt>
                <c:pt idx="23">
                  <c:v>0.82915627260000002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1-4EE6-BD50-478C32A3361F}"/>
            </c:ext>
          </c:extLst>
        </c:ser>
        <c:ser>
          <c:idx val="5"/>
          <c:order val="4"/>
          <c:spPr>
            <a:ln w="19050"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numRef>
              <c:f>Table!$H$8:$H$31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Table!$R$8:$R$31</c:f>
              <c:numCache>
                <c:formatCode>#,##0.0</c:formatCode>
                <c:ptCount val="24"/>
                <c:pt idx="0">
                  <c:v>2.2231989803999999</c:v>
                </c:pt>
                <c:pt idx="1">
                  <c:v>2.0400207138000002</c:v>
                </c:pt>
                <c:pt idx="2">
                  <c:v>2.6693369886</c:v>
                </c:pt>
                <c:pt idx="3">
                  <c:v>3.7336274638</c:v>
                </c:pt>
                <c:pt idx="4">
                  <c:v>3.7853594518000002</c:v>
                </c:pt>
                <c:pt idx="5">
                  <c:v>2.3318921422000001</c:v>
                </c:pt>
                <c:pt idx="6">
                  <c:v>7.6579018600000007E-2</c:v>
                </c:pt>
                <c:pt idx="7">
                  <c:v>1.5677815662000001</c:v>
                </c:pt>
                <c:pt idx="8">
                  <c:v>-1.2035301442000002</c:v>
                </c:pt>
                <c:pt idx="9">
                  <c:v>-3.046308657</c:v>
                </c:pt>
                <c:pt idx="10">
                  <c:v>-2.8607453442000002</c:v>
                </c:pt>
                <c:pt idx="11">
                  <c:v>-2.2193806670000003</c:v>
                </c:pt>
                <c:pt idx="12">
                  <c:v>-0.65613404779999995</c:v>
                </c:pt>
                <c:pt idx="13">
                  <c:v>4.6650607879999999</c:v>
                </c:pt>
                <c:pt idx="14">
                  <c:v>8.3621735303999998</c:v>
                </c:pt>
                <c:pt idx="15">
                  <c:v>13.0723150508</c:v>
                </c:pt>
                <c:pt idx="16">
                  <c:v>21.883885032800002</c:v>
                </c:pt>
                <c:pt idx="17">
                  <c:v>17.8407278408</c:v>
                </c:pt>
                <c:pt idx="18">
                  <c:v>15.608156636600002</c:v>
                </c:pt>
                <c:pt idx="19">
                  <c:v>11.9714650646</c:v>
                </c:pt>
                <c:pt idx="20">
                  <c:v>13.763429776200001</c:v>
                </c:pt>
                <c:pt idx="21">
                  <c:v>9.549142719999999</c:v>
                </c:pt>
                <c:pt idx="22">
                  <c:v>7.4318711435999996</c:v>
                </c:pt>
                <c:pt idx="23">
                  <c:v>5.1737810648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1-4EE6-BD50-478C32A33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35904"/>
        <c:axId val="433050464"/>
      </c:lineChart>
      <c:catAx>
        <c:axId val="43303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433050464"/>
        <c:crosses val="autoZero"/>
        <c:auto val="1"/>
        <c:lblAlgn val="ctr"/>
        <c:lblOffset val="100"/>
        <c:noMultiLvlLbl val="1"/>
      </c:catAx>
      <c:valAx>
        <c:axId val="4330504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433035904"/>
        <c:crosses val="autoZero"/>
        <c:crossBetween val="between"/>
      </c:valAx>
      <c:valAx>
        <c:axId val="776582480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crossAx val="747435440"/>
        <c:crosses val="max"/>
        <c:crossBetween val="between"/>
      </c:valAx>
      <c:catAx>
        <c:axId val="74743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658248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15875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8.6551736506652502E-2"/>
          <c:y val="2.3985964520392398E-2"/>
          <c:w val="0.87855814722654713"/>
          <c:h val="7.5071161892425284E-2"/>
        </c:manualLayout>
      </c:layout>
      <c:overlay val="0"/>
      <c:spPr>
        <a:solidFill>
          <a:srgbClr val="FFFFFF"/>
        </a:solidFill>
        <a:ln w="12700">
          <a:solidFill>
            <a:schemeClr val="tx1">
              <a:lumMod val="50000"/>
              <a:lumOff val="50000"/>
            </a:schemeClr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144430</xdr:colOff>
      <xdr:row>13</xdr:row>
      <xdr:rowOff>30741</xdr:rowOff>
    </xdr:from>
    <xdr:to>
      <xdr:col>6</xdr:col>
      <xdr:colOff>29195</xdr:colOff>
      <xdr:row>32</xdr:row>
      <xdr:rowOff>60064</xdr:rowOff>
    </xdr:to>
    <xdr:graphicFrame macro="">
      <xdr:nvGraphicFramePr>
        <xdr:cNvPr id="1100" name="Chart 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306552</xdr:colOff>
      <xdr:row>1</xdr:row>
      <xdr:rowOff>7299</xdr:rowOff>
    </xdr:from>
    <xdr:to>
      <xdr:col>17</xdr:col>
      <xdr:colOff>582886</xdr:colOff>
      <xdr:row>3</xdr:row>
      <xdr:rowOff>64449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8377FF-4432-BF1E-5384-F940861DB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3161" y="328448"/>
          <a:ext cx="2400300" cy="509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A42"/>
  <sheetViews>
    <sheetView showGridLines="0" tabSelected="1" zoomScale="87" zoomScaleNormal="87" workbookViewId="0">
      <selection activeCell="E4" sqref="E4"/>
    </sheetView>
  </sheetViews>
  <sheetFormatPr defaultColWidth="9.07421875" defaultRowHeight="12.45" x14ac:dyDescent="0.3"/>
  <cols>
    <col min="1" max="1" width="2.23046875" style="22" customWidth="1"/>
    <col min="2" max="2" width="28.84375" style="22" customWidth="1"/>
    <col min="3" max="3" width="27.53515625" style="22" customWidth="1"/>
    <col min="4" max="4" width="1.3828125" style="22" customWidth="1"/>
    <col min="5" max="5" width="45.3828125" style="22" customWidth="1"/>
    <col min="6" max="6" width="24.84375" style="22" customWidth="1"/>
    <col min="7" max="7" width="1.53515625" style="22" customWidth="1"/>
    <col min="8" max="8" width="7.53515625" style="22" customWidth="1"/>
    <col min="9" max="9" width="11.23046875" style="22" customWidth="1"/>
    <col min="10" max="10" width="12.07421875" style="22" customWidth="1"/>
    <col min="11" max="11" width="11.921875" style="22" customWidth="1"/>
    <col min="12" max="12" width="7.15234375" style="22" customWidth="1"/>
    <col min="13" max="13" width="17" style="22" customWidth="1"/>
    <col min="14" max="18" width="8.921875" style="22" customWidth="1"/>
    <col min="19" max="19" width="2.23046875" style="22" customWidth="1"/>
    <col min="20" max="20" width="15.23046875" style="22" bestFit="1" customWidth="1"/>
    <col min="21" max="21" width="5.84375" style="22" customWidth="1"/>
    <col min="22" max="16384" width="9.07421875" style="22"/>
  </cols>
  <sheetData>
    <row r="1" spans="2:21" ht="25.75" thickBot="1" x14ac:dyDescent="0.35">
      <c r="B1" s="35" t="s">
        <v>239</v>
      </c>
      <c r="D1" s="45"/>
      <c r="E1" s="69" t="s">
        <v>287</v>
      </c>
      <c r="F1" s="69"/>
      <c r="G1" s="69"/>
      <c r="H1" s="69"/>
      <c r="I1" s="69"/>
      <c r="J1" s="69"/>
      <c r="K1" s="69"/>
      <c r="L1" s="69"/>
      <c r="M1" s="69"/>
      <c r="N1" s="45"/>
      <c r="O1" s="45"/>
      <c r="P1" s="45"/>
      <c r="Q1" s="45"/>
      <c r="R1" s="45"/>
    </row>
    <row r="2" spans="2:21" ht="18" customHeight="1" thickBot="1" x14ac:dyDescent="0.35">
      <c r="B2" s="54" t="s">
        <v>12</v>
      </c>
      <c r="C2" s="2" t="s">
        <v>3</v>
      </c>
      <c r="D2" s="45"/>
      <c r="E2" s="69"/>
      <c r="F2" s="69"/>
      <c r="G2" s="69"/>
      <c r="H2" s="69"/>
      <c r="I2" s="69"/>
      <c r="J2" s="69"/>
      <c r="K2" s="69"/>
      <c r="L2" s="69"/>
      <c r="M2" s="69"/>
      <c r="N2" s="45"/>
      <c r="O2" s="45"/>
      <c r="P2" s="45"/>
      <c r="Q2" s="45"/>
      <c r="R2" s="45"/>
    </row>
    <row r="3" spans="2:21" ht="18" customHeight="1" thickBot="1" x14ac:dyDescent="0.35">
      <c r="B3" s="54" t="s">
        <v>13</v>
      </c>
      <c r="C3" s="3" t="s">
        <v>2</v>
      </c>
      <c r="D3" s="45"/>
      <c r="E3" s="69"/>
      <c r="F3" s="69"/>
      <c r="G3" s="69"/>
      <c r="H3" s="69"/>
      <c r="I3" s="69"/>
      <c r="J3" s="69"/>
      <c r="K3" s="69"/>
      <c r="L3" s="69"/>
      <c r="M3" s="69"/>
      <c r="N3" s="45"/>
      <c r="O3" s="45"/>
      <c r="P3" s="45"/>
      <c r="Q3" s="45"/>
      <c r="R3" s="45"/>
    </row>
    <row r="4" spans="2:21" ht="18" customHeight="1" thickBot="1" x14ac:dyDescent="0.4">
      <c r="B4" s="54" t="s">
        <v>253</v>
      </c>
      <c r="C4" s="21" t="s">
        <v>1</v>
      </c>
      <c r="D4" s="45"/>
      <c r="E4" s="32" t="s">
        <v>233</v>
      </c>
      <c r="F4" s="32"/>
      <c r="G4" s="23"/>
    </row>
    <row r="5" spans="2:21" ht="18" customHeight="1" thickBot="1" x14ac:dyDescent="0.45">
      <c r="B5" s="54" t="s">
        <v>194</v>
      </c>
      <c r="C5" s="21" t="s">
        <v>1</v>
      </c>
      <c r="D5" s="23"/>
      <c r="E5" s="57" t="s">
        <v>243</v>
      </c>
      <c r="F5" s="34" t="str">
        <f>IF(ISNA(VLOOKUP(date,Lookups!$B$13:$F$25,2,FALSE)),"n/a",VLOOKUP(date,Lookups!$B$13:$F$25,2,FALSE))</f>
        <v>Hours Ending 17 to 21</v>
      </c>
      <c r="G5" s="23"/>
      <c r="H5" s="86" t="s">
        <v>4</v>
      </c>
      <c r="I5" s="89" t="str">
        <f>"Estimated Reference Load ("&amp;IF(Result_type="Aggregate impact","MW","kW")&amp;")"</f>
        <v>Estimated Reference Load (MW)</v>
      </c>
      <c r="J5" s="75" t="str">
        <f>"Observed Event Day Load ("&amp;IF(Result_type="Aggregate Impact","MW)","kW)")</f>
        <v>Observed Event Day Load (MW)</v>
      </c>
      <c r="K5" s="75" t="str">
        <f>"Estimated Load Impact ("&amp;IF(Result_type="Aggregate Impact","MW)","kW)")</f>
        <v>Estimated Load Impact (MW)</v>
      </c>
      <c r="L5" s="75" t="s">
        <v>240</v>
      </c>
      <c r="M5" s="91" t="s">
        <v>244</v>
      </c>
      <c r="N5" s="59"/>
      <c r="O5" s="60"/>
      <c r="P5" s="60"/>
      <c r="Q5" s="60"/>
      <c r="R5" s="61"/>
      <c r="T5" s="78" t="s">
        <v>228</v>
      </c>
      <c r="U5" s="79"/>
    </row>
    <row r="6" spans="2:21" ht="18" customHeight="1" thickBot="1" x14ac:dyDescent="0.4">
      <c r="B6" s="54" t="s">
        <v>11</v>
      </c>
      <c r="C6" s="9" t="s">
        <v>1</v>
      </c>
      <c r="D6" s="23"/>
      <c r="E6" s="55" t="s">
        <v>234</v>
      </c>
      <c r="F6" s="49">
        <f>IF(Called=0,"n/a",AVERAGE(M8:M24))</f>
        <v>85.266750588235297</v>
      </c>
      <c r="G6" s="23"/>
      <c r="H6" s="87"/>
      <c r="I6" s="90"/>
      <c r="J6" s="76"/>
      <c r="K6" s="76"/>
      <c r="L6" s="76"/>
      <c r="M6" s="92"/>
      <c r="N6" s="62" t="s">
        <v>241</v>
      </c>
      <c r="O6" s="63"/>
      <c r="P6" s="63"/>
      <c r="Q6" s="63"/>
      <c r="R6" s="64"/>
      <c r="T6" s="80"/>
      <c r="U6" s="81"/>
    </row>
    <row r="7" spans="2:21" ht="18" customHeight="1" thickBot="1" x14ac:dyDescent="0.4">
      <c r="B7" s="54" t="s">
        <v>255</v>
      </c>
      <c r="C7" s="9" t="s">
        <v>1</v>
      </c>
      <c r="D7" s="23"/>
      <c r="E7" s="54" t="s">
        <v>235</v>
      </c>
      <c r="F7" s="37">
        <f>Enrolled</f>
        <v>111974</v>
      </c>
      <c r="G7" s="23"/>
      <c r="H7" s="88"/>
      <c r="I7" s="90"/>
      <c r="J7" s="77"/>
      <c r="K7" s="77"/>
      <c r="L7" s="77"/>
      <c r="M7" s="93"/>
      <c r="N7" s="65" t="s">
        <v>5</v>
      </c>
      <c r="O7" s="65" t="s">
        <v>6</v>
      </c>
      <c r="P7" s="65" t="s">
        <v>7</v>
      </c>
      <c r="Q7" s="65" t="s">
        <v>8</v>
      </c>
      <c r="R7" s="66" t="s">
        <v>9</v>
      </c>
      <c r="T7" s="82" t="s">
        <v>229</v>
      </c>
      <c r="U7" s="84"/>
    </row>
    <row r="8" spans="2:21" ht="18" customHeight="1" thickBot="1" x14ac:dyDescent="0.4">
      <c r="B8" s="54" t="s">
        <v>282</v>
      </c>
      <c r="C8" s="9" t="s">
        <v>1</v>
      </c>
      <c r="D8" s="23"/>
      <c r="E8" s="54" t="s">
        <v>236</v>
      </c>
      <c r="F8" s="37">
        <f>IF(Two_way_tab_flag=1,"n/a",DGET(data,"called",_xlnm.Criteria))</f>
        <v>111974</v>
      </c>
      <c r="G8" s="24"/>
      <c r="H8" s="10">
        <v>1</v>
      </c>
      <c r="I8" s="15">
        <f>IF(Called=0,"n/a",DGET(data,"Ref_hr1",_xlnm.Criteria)*IF(Result_type="Aggregate Impact",Called/1000,1))</f>
        <v>673.56134523799994</v>
      </c>
      <c r="J8" s="15" cm="1">
        <f t="array" ref="J8">IF(Called=0,"n/a",I8-K8)</f>
        <v>672.64175876299998</v>
      </c>
      <c r="K8" s="15">
        <f>IF(Called=0,"n/a",DGET(data,"Pctile50_hr1",_xlnm.Criteria)*IF(Result_type="Aggregate Impact",Called/1000,1))</f>
        <v>0.9195864749999999</v>
      </c>
      <c r="L8" s="42">
        <f t="shared" ref="L8:L32" si="0">IF(Called=0,"n/a",IF(I8=0,0,K8/I8))</f>
        <v>1.365260167468589E-3</v>
      </c>
      <c r="M8" s="15" cm="1">
        <f t="array" ref="M8">IF(Called=0,"n/a",DGET(data,"Temp_hr1",_xlnm.Criteria))</f>
        <v>80.768680000000003</v>
      </c>
      <c r="N8" s="15">
        <f>IF(Called=0,"n/a",DGET(data,"Pctile10_hr1",_xlnm.Criteria)*IF(Result_type="Aggregate Impact",Called/1000,1))</f>
        <v>-0.384014833</v>
      </c>
      <c r="O8" s="15">
        <f>IF(Called=0,"n/a",DGET(data,"Pctile30_hr1",_xlnm.Criteria)*IF(Result_type="Aggregate Impact",Called/1000,1))</f>
        <v>0.38616473379999999</v>
      </c>
      <c r="P8" s="15">
        <f>K8</f>
        <v>0.9195864749999999</v>
      </c>
      <c r="Q8" s="15">
        <f>IF(Called=0,"n/a",DGET(data,"Pctile70_hr1",_xlnm.Criteria)*IF(Result_type="Aggregate Impact",Called/1000,1))</f>
        <v>1.4530194136000001</v>
      </c>
      <c r="R8" s="15">
        <f>IF(Called=0,"n/a",DGET(data,"Pctile90_hr1",_xlnm.Criteria)*IF(Result_type="Aggregate Impact",Called/1000,1))</f>
        <v>2.2231989803999999</v>
      </c>
      <c r="T8" s="83"/>
      <c r="U8" s="85"/>
    </row>
    <row r="9" spans="2:21" ht="18" customHeight="1" thickBot="1" x14ac:dyDescent="0.4">
      <c r="B9" s="54" t="s">
        <v>254</v>
      </c>
      <c r="C9" s="19" t="s">
        <v>1</v>
      </c>
      <c r="D9" s="23"/>
      <c r="E9" s="54" t="s">
        <v>237</v>
      </c>
      <c r="F9" s="51" cm="1">
        <f t="array" ref="F9">IF(Called=0,"n/a",Lookups!D53)</f>
        <v>980.2929551520001</v>
      </c>
      <c r="G9" s="25"/>
      <c r="H9" s="10">
        <v>2</v>
      </c>
      <c r="I9" s="15">
        <f>IF(Called=0,"n/a",DGET(data,"Ref_hr2",_xlnm.Criteria)*IF(Result_type="Aggregate Impact",Called/1000,1))</f>
        <v>654.25243670399993</v>
      </c>
      <c r="J9" s="15" cm="1">
        <f t="array" ref="J9">IF(Called=0,"n/a",I9-K9)</f>
        <v>653.25561056379991</v>
      </c>
      <c r="K9" s="15">
        <f>IF(Called=0,"n/a",DGET(data,"Pctile50_hr2",_xlnm.Criteria)*IF(Result_type="Aggregate Impact",Called/1000,1))</f>
        <v>0.99682614020000004</v>
      </c>
      <c r="L9" s="42">
        <f t="shared" si="0"/>
        <v>1.523610894323637E-3</v>
      </c>
      <c r="M9" s="15" cm="1">
        <f t="array" ref="M9">IF(Called=0,"n/a",DGET(data,"Temp_hr2",_xlnm.Criteria))</f>
        <v>79.218609999999998</v>
      </c>
      <c r="N9" s="15">
        <f>IF(Called=0,"n/a",DGET(data,"Pctile10_hr2",_xlnm.Criteria)*IF(Result_type="Aggregate Impact",Called/1000,1))</f>
        <v>-4.6368433399999999E-2</v>
      </c>
      <c r="O9" s="15">
        <f>IF(Called=0,"n/a",DGET(data,"Pctile30_hr2",_xlnm.Criteria)*IF(Result_type="Aggregate Impact",Called/1000,1))</f>
        <v>0.56995885740000007</v>
      </c>
      <c r="P9" s="15">
        <f t="shared" ref="P9:P31" si="1">K9</f>
        <v>0.99682614020000004</v>
      </c>
      <c r="Q9" s="15">
        <f>IF(Called=0,"n/a",DGET(data,"Pctile70_hr2",_xlnm.Criteria)*IF(Result_type="Aggregate Impact",Called/1000,1))</f>
        <v>1.423693423</v>
      </c>
      <c r="R9" s="15">
        <f>IF(Called=0,"n/a",DGET(data,"Pctile90_hr2",_xlnm.Criteria)*IF(Result_type="Aggregate Impact",Called/1000,1))</f>
        <v>2.0400207138000002</v>
      </c>
      <c r="T9" s="82" t="s">
        <v>242</v>
      </c>
      <c r="U9" s="94"/>
    </row>
    <row r="10" spans="2:21" ht="18" customHeight="1" thickBot="1" x14ac:dyDescent="0.4">
      <c r="B10" s="55" t="s">
        <v>193</v>
      </c>
      <c r="C10" s="19" t="s">
        <v>1</v>
      </c>
      <c r="D10" s="23"/>
      <c r="E10" s="55" t="str">
        <f>"Avg Load Reduction for Event Window ("&amp;IF(Result_type="Aggregate impact","MW","kW")&amp;")"</f>
        <v>Avg Load Reduction for Event Window (MW)</v>
      </c>
      <c r="F10" s="51" cm="1">
        <f t="array" ref="F10">IF(Called=0,"n/a",Lookups!F53)</f>
        <v>14.101568861400001</v>
      </c>
      <c r="G10" s="26"/>
      <c r="H10" s="10">
        <v>3</v>
      </c>
      <c r="I10" s="15">
        <f>IF(Called=0,"n/a",DGET(data,"Ref_hr3",_xlnm.Criteria)*IF(Result_type="Aggregate Impact",Called/1000,1))</f>
        <v>639.87699063600007</v>
      </c>
      <c r="J10" s="15" cm="1">
        <f t="array" ref="J10">IF(Called=0,"n/a",I10-K10)</f>
        <v>638.28395893280003</v>
      </c>
      <c r="K10" s="15">
        <f>IF(Called=0,"n/a",DGET(data,"Pctile50_hr3",_xlnm.Criteria)*IF(Result_type="Aggregate Impact",Called/1000,1))</f>
        <v>1.5930317032000001</v>
      </c>
      <c r="L10" s="42">
        <f t="shared" si="0"/>
        <v>2.4895905408578926E-3</v>
      </c>
      <c r="M10" s="15" cm="1">
        <f t="array" ref="M10">IF(Called=0,"n/a",DGET(data,"Temp_hr3",_xlnm.Criteria))</f>
        <v>77.438079999999999</v>
      </c>
      <c r="N10" s="15">
        <f>IF(Called=0,"n/a",DGET(data,"Pctile10_hr3",_xlnm.Criteria)*IF(Result_type="Aggregate Impact",Called/1000,1))</f>
        <v>0.51673761519999994</v>
      </c>
      <c r="O10" s="15">
        <f>IF(Called=0,"n/a",DGET(data,"Pctile30_hr3",_xlnm.Criteria)*IF(Result_type="Aggregate Impact",Called/1000,1))</f>
        <v>1.1526267638000001</v>
      </c>
      <c r="P10" s="15">
        <f t="shared" si="1"/>
        <v>1.5930317032000001</v>
      </c>
      <c r="Q10" s="15">
        <f>IF(Called=0,"n/a",DGET(data,"Pctile70_hr3",_xlnm.Criteria)*IF(Result_type="Aggregate Impact",Called/1000,1))</f>
        <v>2.03344784</v>
      </c>
      <c r="R10" s="15">
        <f>IF(Called=0,"n/a",DGET(data,"Pctile90_hr3",_xlnm.Criteria)*IF(Result_type="Aggregate Impact",Called/1000,1))</f>
        <v>2.6693369886</v>
      </c>
      <c r="T10" s="83"/>
      <c r="U10" s="95"/>
    </row>
    <row r="11" spans="2:21" ht="18" customHeight="1" thickBot="1" x14ac:dyDescent="0.4">
      <c r="B11" s="55" t="s">
        <v>271</v>
      </c>
      <c r="C11" s="19" t="s">
        <v>1</v>
      </c>
      <c r="D11" s="24"/>
      <c r="E11" s="58" t="s">
        <v>238</v>
      </c>
      <c r="F11" s="50" cm="1">
        <f t="array" ref="F11">IF(Called=0,"n/a",F10/F9)</f>
        <v>1.4385055801215536E-2</v>
      </c>
      <c r="G11" s="27"/>
      <c r="H11" s="10">
        <v>4</v>
      </c>
      <c r="I11" s="15">
        <f>IF(Called=0,"n/a",DGET(data,"Ref_hr4",_xlnm.Criteria)*IF(Result_type="Aggregate Impact",Called/1000,1))</f>
        <v>636.26851651200002</v>
      </c>
      <c r="J11" s="15" cm="1">
        <f t="array" ref="J11">IF(Called=0,"n/a",I11-K11)</f>
        <v>633.46476593379998</v>
      </c>
      <c r="K11" s="15">
        <f>IF(Called=0,"n/a",DGET(data,"Pctile50_hr4",_xlnm.Criteria)*IF(Result_type="Aggregate Impact",Called/1000,1))</f>
        <v>2.8037505782000003</v>
      </c>
      <c r="L11" s="42">
        <f t="shared" si="0"/>
        <v>4.4065524309925864E-3</v>
      </c>
      <c r="M11" s="15" cm="1">
        <f t="array" ref="M11">IF(Called=0,"n/a",DGET(data,"Temp_hr4",_xlnm.Criteria))</f>
        <v>75.902109999999993</v>
      </c>
      <c r="N11" s="15">
        <f>IF(Called=0,"n/a",DGET(data,"Pctile10_hr4",_xlnm.Criteria)*IF(Result_type="Aggregate Impact",Called/1000,1))</f>
        <v>1.8738736926000001</v>
      </c>
      <c r="O11" s="15">
        <f>IF(Called=0,"n/a",DGET(data,"Pctile30_hr4",_xlnm.Criteria)*IF(Result_type="Aggregate Impact",Called/1000,1))</f>
        <v>2.4232517287999999</v>
      </c>
      <c r="P11" s="15">
        <f t="shared" si="1"/>
        <v>2.8037505782000003</v>
      </c>
      <c r="Q11" s="15">
        <f>IF(Called=0,"n/a",DGET(data,"Pctile70_hr4",_xlnm.Criteria)*IF(Result_type="Aggregate Impact",Called/1000,1))</f>
        <v>3.1842494276000002</v>
      </c>
      <c r="R11" s="15">
        <f>IF(Called=0,"n/a",DGET(data,"Pctile90_hr4",_xlnm.Criteria)*IF(Result_type="Aggregate Impact",Called/1000,1))</f>
        <v>3.7336274638</v>
      </c>
      <c r="T11" s="71" t="s">
        <v>230</v>
      </c>
      <c r="U11" s="73"/>
    </row>
    <row r="12" spans="2:21" ht="18" customHeight="1" thickBot="1" x14ac:dyDescent="0.4">
      <c r="B12" s="55" t="s">
        <v>272</v>
      </c>
      <c r="C12" s="19" t="s">
        <v>1</v>
      </c>
      <c r="D12" s="26"/>
      <c r="E12" s="70" t="str">
        <f>IF(Two_way_tab_flag=1,"Two-way tabulations not available.  Select 'All' in all cells except one.","")</f>
        <v/>
      </c>
      <c r="F12" s="70"/>
      <c r="G12" s="27"/>
      <c r="H12" s="10">
        <v>5</v>
      </c>
      <c r="I12" s="15">
        <f>IF(Called=0,"n/a",DGET(data,"Ref_hr5",_xlnm.Criteria)*IF(Result_type="Aggregate Impact",Called/1000,1))</f>
        <v>654.78073003600002</v>
      </c>
      <c r="J12" s="15" cm="1">
        <f t="array" ref="J12">IF(Called=0,"n/a",I12-K12)</f>
        <v>651.93091335420002</v>
      </c>
      <c r="K12" s="15">
        <f>IF(Called=0,"n/a",DGET(data,"Pctile50_hr5",_xlnm.Criteria)*IF(Result_type="Aggregate Impact",Called/1000,1))</f>
        <v>2.8498166818000001</v>
      </c>
      <c r="L12" s="42">
        <f t="shared" si="0"/>
        <v>4.3523221607992598E-3</v>
      </c>
      <c r="M12" s="15" cm="1">
        <f t="array" ref="M12">IF(Called=0,"n/a",DGET(data,"Temp_hr5",_xlnm.Criteria))</f>
        <v>74.55583</v>
      </c>
      <c r="N12" s="15">
        <f>IF(Called=0,"n/a",DGET(data,"Pctile10_hr5",_xlnm.Criteria)*IF(Result_type="Aggregate Impact",Called/1000,1))</f>
        <v>1.9142627144</v>
      </c>
      <c r="O12" s="15">
        <f>IF(Called=0,"n/a",DGET(data,"Pctile30_hr5",_xlnm.Criteria)*IF(Result_type="Aggregate Impact",Called/1000,1))</f>
        <v>2.4669887732000002</v>
      </c>
      <c r="P12" s="15">
        <f t="shared" si="1"/>
        <v>2.8498166818000001</v>
      </c>
      <c r="Q12" s="15">
        <f>IF(Called=0,"n/a",DGET(data,"Pctile70_hr5",_xlnm.Criteria)*IF(Result_type="Aggregate Impact",Called/1000,1))</f>
        <v>3.232633393</v>
      </c>
      <c r="R12" s="15">
        <f>IF(Called=0,"n/a",DGET(data,"Pctile90_hr5",_xlnm.Criteria)*IF(Result_type="Aggregate Impact",Called/1000,1))</f>
        <v>3.7853594518000002</v>
      </c>
      <c r="T12" s="72"/>
      <c r="U12" s="74"/>
    </row>
    <row r="13" spans="2:21" ht="18" customHeight="1" thickBot="1" x14ac:dyDescent="0.4">
      <c r="B13" s="56" t="s">
        <v>273</v>
      </c>
      <c r="C13" s="19" t="s">
        <v>1</v>
      </c>
      <c r="D13" s="27"/>
      <c r="E13" s="70"/>
      <c r="F13" s="70"/>
      <c r="G13" s="23"/>
      <c r="H13" s="10">
        <v>6</v>
      </c>
      <c r="I13" s="15">
        <f>IF(Called=0,"n/a",DGET(data,"Ref_hr6",_xlnm.Criteria)*IF(Result_type="Aggregate Impact",Called/1000,1))</f>
        <v>698.78673598400007</v>
      </c>
      <c r="J13" s="15" cm="1">
        <f t="array" ref="J13">IF(Called=0,"n/a",I13-K13)</f>
        <v>697.52924556920004</v>
      </c>
      <c r="K13" s="15">
        <f>IF(Called=0,"n/a",DGET(data,"Pctile50_hr6",_xlnm.Criteria)*IF(Result_type="Aggregate Impact",Called/1000,1))</f>
        <v>1.2574904147999999</v>
      </c>
      <c r="L13" s="42">
        <f t="shared" si="0"/>
        <v>1.7995338921670549E-3</v>
      </c>
      <c r="M13" s="15" cm="1">
        <f t="array" ref="M13">IF(Called=0,"n/a",DGET(data,"Temp_hr6",_xlnm.Criteria))</f>
        <v>73.463049999999996</v>
      </c>
      <c r="N13" s="15">
        <f>IF(Called=0,"n/a",DGET(data,"Pctile10_hr6",_xlnm.Criteria)*IF(Result_type="Aggregate Impact",Called/1000,1))</f>
        <v>0.1830998848</v>
      </c>
      <c r="O13" s="15">
        <f>IF(Called=0,"n/a",DGET(data,"Pctile30_hr6",_xlnm.Criteria)*IF(Result_type="Aggregate Impact",Called/1000,1))</f>
        <v>0.81785809600000003</v>
      </c>
      <c r="P13" s="15">
        <f t="shared" si="1"/>
        <v>1.2574904147999999</v>
      </c>
      <c r="Q13" s="15">
        <f>IF(Called=0,"n/a",DGET(data,"Pctile70_hr6",_xlnm.Criteria)*IF(Result_type="Aggregate Impact",Called/1000,1))</f>
        <v>1.6971227336000001</v>
      </c>
      <c r="R13" s="15">
        <f>IF(Called=0,"n/a",DGET(data,"Pctile90_hr6",_xlnm.Criteria)*IF(Result_type="Aggregate Impact",Called/1000,1))</f>
        <v>2.3318921422000001</v>
      </c>
    </row>
    <row r="14" spans="2:21" ht="18" customHeight="1" x14ac:dyDescent="0.3">
      <c r="E14" s="68"/>
      <c r="F14" s="68"/>
      <c r="G14" s="23"/>
      <c r="H14" s="10">
        <v>7</v>
      </c>
      <c r="I14" s="15">
        <f>IF(Called=0,"n/a",DGET(data,"Ref_hr7",_xlnm.Criteria)*IF(Result_type="Aggregate Impact",Called/1000,1))</f>
        <v>754.6963619500001</v>
      </c>
      <c r="J14" s="15" cm="1">
        <f t="array" ref="J14">IF(Called=0,"n/a",I14-K14)</f>
        <v>756.13746733000005</v>
      </c>
      <c r="K14" s="15">
        <f>IF(Called=0,"n/a",DGET(data,"Pctile50_hr7",_xlnm.Criteria)*IF(Result_type="Aggregate Impact",Called/1000,1))</f>
        <v>-1.44110538</v>
      </c>
      <c r="L14" s="42">
        <f t="shared" si="0"/>
        <v>-1.9095167972937382E-3</v>
      </c>
      <c r="M14" s="15" cm="1">
        <f t="array" ref="M14">IF(Called=0,"n/a",DGET(data,"Temp_hr7",_xlnm.Criteria))</f>
        <v>73.06474</v>
      </c>
      <c r="N14" s="15">
        <f>IF(Called=0,"n/a",DGET(data,"Pctile10_hr7",_xlnm.Criteria)*IF(Result_type="Aggregate Impact",Called/1000,1))</f>
        <v>-2.9587897785999999</v>
      </c>
      <c r="O14" s="15">
        <f>IF(Called=0,"n/a",DGET(data,"Pctile30_hr7",_xlnm.Criteria)*IF(Result_type="Aggregate Impact",Called/1000,1))</f>
        <v>-2.0621355788</v>
      </c>
      <c r="P14" s="15">
        <f t="shared" si="1"/>
        <v>-1.44110538</v>
      </c>
      <c r="Q14" s="15">
        <f>IF(Called=0,"n/a",DGET(data,"Pctile70_hr7",_xlnm.Criteria)*IF(Result_type="Aggregate Impact",Called/1000,1))</f>
        <v>-0.82008637860000011</v>
      </c>
      <c r="R14" s="15">
        <f>IF(Called=0,"n/a",DGET(data,"Pctile90_hr7",_xlnm.Criteria)*IF(Result_type="Aggregate Impact",Called/1000,1))</f>
        <v>7.6579018600000007E-2</v>
      </c>
    </row>
    <row r="15" spans="2:21" ht="18" customHeight="1" x14ac:dyDescent="0.3">
      <c r="D15" s="23"/>
      <c r="E15" s="23"/>
      <c r="F15" s="23"/>
      <c r="G15" s="23"/>
      <c r="H15" s="10">
        <v>8</v>
      </c>
      <c r="I15" s="15">
        <f>IF(Called=0,"n/a",DGET(data,"Ref_hr8",_xlnm.Criteria)*IF(Result_type="Aggregate Impact",Called/1000,1))</f>
        <v>831.31737080000005</v>
      </c>
      <c r="J15" s="15" cm="1">
        <f t="array" ref="J15">IF(Called=0,"n/a",I15-K15)</f>
        <v>831.15551238300009</v>
      </c>
      <c r="K15" s="15">
        <f>IF(Called=0,"n/a",DGET(data,"Pctile50_hr8",_xlnm.Criteria)*IF(Result_type="Aggregate Impact",Called/1000,1))</f>
        <v>0.161858417</v>
      </c>
      <c r="L15" s="42">
        <f t="shared" si="0"/>
        <v>1.9470111257778616E-4</v>
      </c>
      <c r="M15" s="15" cm="1">
        <f t="array" ref="M15">IF(Called=0,"n/a",DGET(data,"Temp_hr8",_xlnm.Criteria))</f>
        <v>75.238879999999995</v>
      </c>
      <c r="N15" s="15">
        <f>IF(Called=0,"n/a",DGET(data,"Pctile10_hr8",_xlnm.Criteria)*IF(Result_type="Aggregate Impact",Called/1000,1))</f>
        <v>-1.2440647322</v>
      </c>
      <c r="O15" s="15">
        <f>IF(Called=0,"n/a",DGET(data,"Pctile30_hr8",_xlnm.Criteria)*IF(Result_type="Aggregate Impact",Called/1000,1))</f>
        <v>-0.41343040280000004</v>
      </c>
      <c r="P15" s="15">
        <f t="shared" si="1"/>
        <v>0.161858417</v>
      </c>
      <c r="Q15" s="15">
        <f>IF(Called=0,"n/a",DGET(data,"Pctile70_hr8",_xlnm.Criteria)*IF(Result_type="Aggregate Impact",Called/1000,1))</f>
        <v>0.73714723680000005</v>
      </c>
      <c r="R15" s="15">
        <f>IF(Called=0,"n/a",DGET(data,"Pctile90_hr8",_xlnm.Criteria)*IF(Result_type="Aggregate Impact",Called/1000,1))</f>
        <v>1.5677815662000001</v>
      </c>
      <c r="T15" s="46"/>
    </row>
    <row r="16" spans="2:21" ht="18" customHeight="1" x14ac:dyDescent="0.3">
      <c r="D16" s="23"/>
      <c r="E16" s="23"/>
      <c r="F16" s="23"/>
      <c r="G16" s="23"/>
      <c r="H16" s="10">
        <v>9</v>
      </c>
      <c r="I16" s="15">
        <f>IF(Called=0,"n/a",DGET(data,"Ref_hr9",_xlnm.Criteria)*IF(Result_type="Aggregate Impact",Called/1000,1))</f>
        <v>924.10820906799995</v>
      </c>
      <c r="J16" s="15" cm="1">
        <f t="array" ref="J16">IF(Called=0,"n/a",I16-K16)</f>
        <v>926.92308986179989</v>
      </c>
      <c r="K16" s="15">
        <f>IF(Called=0,"n/a",DGET(data,"Pctile50_hr9",_xlnm.Criteria)*IF(Result_type="Aggregate Impact",Called/1000,1))</f>
        <v>-2.8148807938</v>
      </c>
      <c r="L16" s="42">
        <f t="shared" si="0"/>
        <v>-3.0460510643433411E-3</v>
      </c>
      <c r="M16" s="15" cm="1">
        <f t="array" ref="M16">IF(Called=0,"n/a",DGET(data,"Temp_hr9",_xlnm.Criteria))</f>
        <v>79.446740000000005</v>
      </c>
      <c r="N16" s="15">
        <f>IF(Called=0,"n/a",DGET(data,"Pctile10_hr9",_xlnm.Criteria)*IF(Result_type="Aggregate Impact",Called/1000,1))</f>
        <v>-4.4262202460000006</v>
      </c>
      <c r="O16" s="15">
        <f>IF(Called=0,"n/a",DGET(data,"Pctile30_hr9",_xlnm.Criteria)*IF(Result_type="Aggregate Impact",Called/1000,1))</f>
        <v>-3.4742284953999998</v>
      </c>
      <c r="P16" s="15">
        <f t="shared" si="1"/>
        <v>-2.8148807938</v>
      </c>
      <c r="Q16" s="15">
        <f>IF(Called=0,"n/a",DGET(data,"Pctile70_hr9",_xlnm.Criteria)*IF(Result_type="Aggregate Impact",Called/1000,1))</f>
        <v>-2.1555218948000001</v>
      </c>
      <c r="R16" s="15">
        <f>IF(Called=0,"n/a",DGET(data,"Pctile90_hr9",_xlnm.Criteria)*IF(Result_type="Aggregate Impact",Called/1000,1))</f>
        <v>-1.2035301442000002</v>
      </c>
      <c r="T16" s="46"/>
    </row>
    <row r="17" spans="4:27" ht="18" customHeight="1" x14ac:dyDescent="0.3">
      <c r="D17" s="23"/>
      <c r="E17" s="23"/>
      <c r="F17" s="23"/>
      <c r="G17" s="23"/>
      <c r="H17" s="10">
        <v>10</v>
      </c>
      <c r="I17" s="15">
        <f>IF(Called=0,"n/a",DGET(data,"Ref_hr10",_xlnm.Criteria)*IF(Result_type="Aggregate Impact",Called/1000,1))</f>
        <v>995.9764814880001</v>
      </c>
      <c r="J17" s="15" cm="1">
        <f t="array" ref="J17">IF(Called=0,"n/a",I17-K17)</f>
        <v>1000.6750336994002</v>
      </c>
      <c r="K17" s="15">
        <f>IF(Called=0,"n/a",DGET(data,"Pctile50_hr10",_xlnm.Criteria)*IF(Result_type="Aggregate Impact",Called/1000,1))</f>
        <v>-4.6985522114</v>
      </c>
      <c r="L17" s="42">
        <f t="shared" si="0"/>
        <v>-4.7175332939391398E-3</v>
      </c>
      <c r="M17" s="15" cm="1">
        <f t="array" ref="M17">IF(Called=0,"n/a",DGET(data,"Temp_hr10",_xlnm.Criteria))</f>
        <v>83.958539999999999</v>
      </c>
      <c r="N17" s="15">
        <f>IF(Called=0,"n/a",DGET(data,"Pctile10_hr10",_xlnm.Criteria)*IF(Result_type="Aggregate Impact",Called/1000,1))</f>
        <v>-6.3507957658</v>
      </c>
      <c r="O17" s="15">
        <f>IF(Called=0,"n/a",DGET(data,"Pctile30_hr10",_xlnm.Criteria)*IF(Result_type="Aggregate Impact",Called/1000,1))</f>
        <v>-5.3746288285999997</v>
      </c>
      <c r="P17" s="15">
        <f t="shared" si="1"/>
        <v>-4.6985522114</v>
      </c>
      <c r="Q17" s="15">
        <f>IF(Called=0,"n/a",DGET(data,"Pctile70_hr10",_xlnm.Criteria)*IF(Result_type="Aggregate Impact",Called/1000,1))</f>
        <v>-4.0224643968000002</v>
      </c>
      <c r="R17" s="15">
        <f>IF(Called=0,"n/a",DGET(data,"Pctile90_hr10",_xlnm.Criteria)*IF(Result_type="Aggregate Impact",Called/1000,1))</f>
        <v>-3.046308657</v>
      </c>
      <c r="T17" s="46"/>
    </row>
    <row r="18" spans="4:27" ht="18" customHeight="1" x14ac:dyDescent="0.3">
      <c r="D18" s="23"/>
      <c r="E18" s="23"/>
      <c r="F18" s="23"/>
      <c r="G18" s="23"/>
      <c r="H18" s="10">
        <v>11</v>
      </c>
      <c r="I18" s="15">
        <f>IF(Called=0,"n/a",DGET(data,"Ref_hr11",_xlnm.Criteria)*IF(Result_type="Aggregate Impact",Called/1000,1))</f>
        <v>1057.6295898359999</v>
      </c>
      <c r="J18" s="15" cm="1">
        <f t="array" ref="J18">IF(Called=0,"n/a",I18-K18)</f>
        <v>1061.9394019115998</v>
      </c>
      <c r="K18" s="15">
        <f>IF(Called=0,"n/a",DGET(data,"Pctile50_hr11",_xlnm.Criteria)*IF(Result_type="Aggregate Impact",Called/1000,1))</f>
        <v>-4.3098120756</v>
      </c>
      <c r="L18" s="42">
        <f t="shared" si="0"/>
        <v>-4.0749730501283494E-3</v>
      </c>
      <c r="M18" s="15" cm="1">
        <f t="array" ref="M18">IF(Called=0,"n/a",DGET(data,"Temp_hr11",_xlnm.Criteria))</f>
        <v>88.314509999999999</v>
      </c>
      <c r="N18" s="15">
        <f>IF(Called=0,"n/a",DGET(data,"Pctile10_hr11",_xlnm.Criteria)*IF(Result_type="Aggregate Impact",Called/1000,1))</f>
        <v>-5.7588788069999994</v>
      </c>
      <c r="O18" s="15">
        <f>IF(Called=0,"n/a",DGET(data,"Pctile30_hr11",_xlnm.Criteria)*IF(Result_type="Aggregate Impact",Called/1000,1))</f>
        <v>-4.9027591951999998</v>
      </c>
      <c r="P18" s="15">
        <f t="shared" si="1"/>
        <v>-4.3098120756</v>
      </c>
      <c r="Q18" s="15">
        <f>IF(Called=0,"n/a",DGET(data,"Pctile70_hr11",_xlnm.Criteria)*IF(Result_type="Aggregate Impact",Called/1000,1))</f>
        <v>-3.7168649560000002</v>
      </c>
      <c r="R18" s="15">
        <f>IF(Called=0,"n/a",DGET(data,"Pctile90_hr11",_xlnm.Criteria)*IF(Result_type="Aggregate Impact",Called/1000,1))</f>
        <v>-2.8607453442000002</v>
      </c>
      <c r="T18" s="46"/>
    </row>
    <row r="19" spans="4:27" ht="18" customHeight="1" x14ac:dyDescent="0.3">
      <c r="D19" s="23"/>
      <c r="E19" s="23"/>
      <c r="F19" s="23"/>
      <c r="G19" s="23"/>
      <c r="H19" s="10">
        <v>12</v>
      </c>
      <c r="I19" s="15">
        <f>IF(Called=0,"n/a",DGET(data,"Ref_hr12",_xlnm.Criteria)*IF(Result_type="Aggregate Impact",Called/1000,1))</f>
        <v>1103.918297748</v>
      </c>
      <c r="J19" s="15" cm="1">
        <f t="array" ref="J19">IF(Called=0,"n/a",I19-K19)</f>
        <v>1107.2693100537999</v>
      </c>
      <c r="K19" s="15">
        <f>IF(Called=0,"n/a",DGET(data,"Pctile50_hr12",_xlnm.Criteria)*IF(Result_type="Aggregate Impact",Called/1000,1))</f>
        <v>-3.3510123058000003</v>
      </c>
      <c r="L19" s="42">
        <f t="shared" si="0"/>
        <v>-3.0355618822843012E-3</v>
      </c>
      <c r="M19" s="15" cm="1">
        <f t="array" ref="M19">IF(Called=0,"n/a",DGET(data,"Temp_hr12",_xlnm.Criteria))</f>
        <v>92.210539999999995</v>
      </c>
      <c r="N19" s="15">
        <f>IF(Called=0,"n/a",DGET(data,"Pctile10_hr12",_xlnm.Criteria)*IF(Result_type="Aggregate Impact",Called/1000,1))</f>
        <v>-4.4826439446000004</v>
      </c>
      <c r="O19" s="15">
        <f>IF(Called=0,"n/a",DGET(data,"Pctile30_hr12",_xlnm.Criteria)*IF(Result_type="Aggregate Impact",Called/1000,1))</f>
        <v>-3.8140583880000003</v>
      </c>
      <c r="P19" s="15">
        <f t="shared" si="1"/>
        <v>-3.3510123058000003</v>
      </c>
      <c r="Q19" s="15">
        <f>IF(Called=0,"n/a",DGET(data,"Pctile70_hr12",_xlnm.Criteria)*IF(Result_type="Aggregate Impact",Called/1000,1))</f>
        <v>-2.8879550262000002</v>
      </c>
      <c r="R19" s="15">
        <f>IF(Called=0,"n/a",DGET(data,"Pctile90_hr12",_xlnm.Criteria)*IF(Result_type="Aggregate Impact",Called/1000,1))</f>
        <v>-2.2193806670000003</v>
      </c>
      <c r="T19" s="46"/>
      <c r="W19" s="29"/>
      <c r="X19" s="29"/>
      <c r="Y19" s="29"/>
      <c r="Z19" s="29"/>
      <c r="AA19" s="29"/>
    </row>
    <row r="20" spans="4:27" ht="18" customHeight="1" x14ac:dyDescent="0.3">
      <c r="D20" s="23"/>
      <c r="E20" s="23"/>
      <c r="F20" s="23"/>
      <c r="G20" s="23"/>
      <c r="H20" s="10">
        <v>13</v>
      </c>
      <c r="I20" s="15">
        <f>IF(Called=0,"n/a",DGET(data,"Ref_hr13",_xlnm.Criteria)*IF(Result_type="Aggregate Impact",Called/1000,1))</f>
        <v>1132.2172628200001</v>
      </c>
      <c r="J20" s="15" cm="1">
        <f t="array" ref="J20">IF(Called=0,"n/a",I20-K20)</f>
        <v>1133.6317407828001</v>
      </c>
      <c r="K20" s="15">
        <f>IF(Called=0,"n/a",DGET(data,"Pctile50_hr13",_xlnm.Criteria)*IF(Result_type="Aggregate Impact",Called/1000,1))</f>
        <v>-1.4144779627999999</v>
      </c>
      <c r="L20" s="42">
        <f t="shared" si="0"/>
        <v>-1.2492990605680895E-3</v>
      </c>
      <c r="M20" s="15" cm="1">
        <f t="array" ref="M20">IF(Called=0,"n/a",DGET(data,"Temp_hr13",_xlnm.Criteria))</f>
        <v>95.373649999999998</v>
      </c>
      <c r="N20" s="15">
        <f>IF(Called=0,"n/a",DGET(data,"Pctile10_hr13",_xlnm.Criteria)*IF(Result_type="Aggregate Impact",Called/1000,1))</f>
        <v>-2.1728330752000002</v>
      </c>
      <c r="O20" s="15">
        <f>IF(Called=0,"n/a",DGET(data,"Pctile30_hr13",_xlnm.Criteria)*IF(Result_type="Aggregate Impact",Called/1000,1))</f>
        <v>-1.7247915090000001</v>
      </c>
      <c r="P20" s="15">
        <f t="shared" si="1"/>
        <v>-1.4144779627999999</v>
      </c>
      <c r="Q20" s="15">
        <f>IF(Called=0,"n/a",DGET(data,"Pctile70_hr13",_xlnm.Criteria)*IF(Result_type="Aggregate Impact",Called/1000,1))</f>
        <v>-1.1041756140000001</v>
      </c>
      <c r="R20" s="15">
        <f>IF(Called=0,"n/a",DGET(data,"Pctile90_hr13",_xlnm.Criteria)*IF(Result_type="Aggregate Impact",Called/1000,1))</f>
        <v>-0.65613404779999995</v>
      </c>
      <c r="T20" s="46"/>
      <c r="W20" s="29"/>
      <c r="X20" s="29"/>
      <c r="Y20" s="29"/>
      <c r="Z20" s="29"/>
      <c r="AA20" s="29"/>
    </row>
    <row r="21" spans="4:27" ht="18" customHeight="1" x14ac:dyDescent="0.3">
      <c r="D21" s="23"/>
      <c r="E21" s="23"/>
      <c r="F21" s="23"/>
      <c r="G21" s="23"/>
      <c r="H21" s="10">
        <v>14</v>
      </c>
      <c r="I21" s="15">
        <f>IF(Called=0,"n/a",DGET(data,"Ref_hr14",_xlnm.Criteria)*IF(Result_type="Aggregate Impact",Called/1000,1))</f>
        <v>1163.87903106</v>
      </c>
      <c r="J21" s="15" cm="1">
        <f t="array" ref="J21">IF(Called=0,"n/a",I21-K21)</f>
        <v>1160.1600274006</v>
      </c>
      <c r="K21" s="15">
        <f>IF(Called=0,"n/a",DGET(data,"Pctile50_hr14",_xlnm.Criteria)*IF(Result_type="Aggregate Impact",Called/1000,1))</f>
        <v>3.7190036594000002</v>
      </c>
      <c r="L21" s="42">
        <f t="shared" si="0"/>
        <v>3.1953524036023974E-3</v>
      </c>
      <c r="M21" s="15" cm="1">
        <f t="array" ref="M21">IF(Called=0,"n/a",DGET(data,"Temp_hr14",_xlnm.Criteria))</f>
        <v>97.929249999999996</v>
      </c>
      <c r="N21" s="15">
        <f>IF(Called=0,"n/a",DGET(data,"Pctile10_hr14",_xlnm.Criteria)*IF(Result_type="Aggregate Impact",Called/1000,1))</f>
        <v>2.7729465308000001</v>
      </c>
      <c r="O21" s="15">
        <f>IF(Called=0,"n/a",DGET(data,"Pctile30_hr14",_xlnm.Criteria)*IF(Result_type="Aggregate Impact",Called/1000,1))</f>
        <v>3.3318871465999997</v>
      </c>
      <c r="P21" s="15">
        <f t="shared" si="1"/>
        <v>3.7190036594000002</v>
      </c>
      <c r="Q21" s="15">
        <f>IF(Called=0,"n/a",DGET(data,"Pctile70_hr14",_xlnm.Criteria)*IF(Result_type="Aggregate Impact",Called/1000,1))</f>
        <v>4.1061201722000007</v>
      </c>
      <c r="R21" s="15">
        <f>IF(Called=0,"n/a",DGET(data,"Pctile90_hr14",_xlnm.Criteria)*IF(Result_type="Aggregate Impact",Called/1000,1))</f>
        <v>4.6650607879999999</v>
      </c>
      <c r="T21" s="46"/>
      <c r="W21" s="29"/>
      <c r="X21" s="29"/>
      <c r="Y21" s="29"/>
      <c r="Z21" s="29"/>
      <c r="AA21" s="29"/>
    </row>
    <row r="22" spans="4:27" ht="18" customHeight="1" x14ac:dyDescent="0.3">
      <c r="D22" s="23"/>
      <c r="E22" s="23"/>
      <c r="F22" s="23"/>
      <c r="G22" s="23"/>
      <c r="H22" s="10">
        <v>15</v>
      </c>
      <c r="I22" s="15">
        <f>IF(Called=0,"n/a",DGET(data,"Ref_hr15",_xlnm.Criteria)*IF(Result_type="Aggregate Impact",Called/1000,1))</f>
        <v>1170.8774060600001</v>
      </c>
      <c r="J22" s="15" cm="1">
        <f t="array" ref="J22">IF(Called=0,"n/a",I22-K22)</f>
        <v>1163.9774562060002</v>
      </c>
      <c r="K22" s="15">
        <f>IF(Called=0,"n/a",DGET(data,"Pctile50_hr15",_xlnm.Criteria)*IF(Result_type="Aggregate Impact",Called/1000,1))</f>
        <v>6.8999498540000008</v>
      </c>
      <c r="L22" s="42">
        <f t="shared" si="0"/>
        <v>5.8929737804219121E-3</v>
      </c>
      <c r="M22" s="15" cm="1">
        <f t="array" ref="M22">IF(Called=0,"n/a",DGET(data,"Temp_hr15",_xlnm.Criteria))</f>
        <v>99.873249999999999</v>
      </c>
      <c r="N22" s="15">
        <f>IF(Called=0,"n/a",DGET(data,"Pctile10_hr15",_xlnm.Criteria)*IF(Result_type="Aggregate Impact",Called/1000,1))</f>
        <v>5.4377261776000001</v>
      </c>
      <c r="O22" s="15">
        <f>IF(Called=0,"n/a",DGET(data,"Pctile30_hr15",_xlnm.Criteria)*IF(Result_type="Aggregate Impact",Called/1000,1))</f>
        <v>6.3016167850000002</v>
      </c>
      <c r="P22" s="15">
        <f t="shared" si="1"/>
        <v>6.8999498540000008</v>
      </c>
      <c r="Q22" s="15">
        <f>IF(Called=0,"n/a",DGET(data,"Pctile70_hr15",_xlnm.Criteria)*IF(Result_type="Aggregate Impact",Called/1000,1))</f>
        <v>7.4982829229999997</v>
      </c>
      <c r="R22" s="15">
        <f>IF(Called=0,"n/a",DGET(data,"Pctile90_hr15",_xlnm.Criteria)*IF(Result_type="Aggregate Impact",Called/1000,1))</f>
        <v>8.3621735303999998</v>
      </c>
      <c r="T22" s="46"/>
      <c r="W22" s="29"/>
      <c r="X22" s="29"/>
      <c r="Y22" s="29"/>
      <c r="Z22" s="29"/>
      <c r="AA22" s="29"/>
    </row>
    <row r="23" spans="4:27" ht="18" customHeight="1" x14ac:dyDescent="0.3">
      <c r="D23" s="23"/>
      <c r="E23" s="23"/>
      <c r="F23" s="23"/>
      <c r="G23" s="23"/>
      <c r="H23" s="10">
        <v>16</v>
      </c>
      <c r="I23" s="15">
        <f>IF(Called=0,"n/a",DGET(data,"Ref_hr16",_xlnm.Criteria)*IF(Result_type="Aggregate Impact",Called/1000,1))</f>
        <v>1152.19902312</v>
      </c>
      <c r="J23" s="15" cm="1">
        <f t="array" ref="J23">IF(Called=0,"n/a",I23-K23)</f>
        <v>1141.03689493</v>
      </c>
      <c r="K23" s="15">
        <f>IF(Called=0,"n/a",DGET(data,"Pctile50_hr16",_xlnm.Criteria)*IF(Result_type="Aggregate Impact",Called/1000,1))</f>
        <v>11.162128190000001</v>
      </c>
      <c r="L23" s="42">
        <f t="shared" si="0"/>
        <v>9.6876737143679042E-3</v>
      </c>
      <c r="M23" s="15" cm="1">
        <f t="array" ref="M23">IF(Called=0,"n/a",DGET(data,"Temp_hr16",_xlnm.Criteria))</f>
        <v>101.16500000000001</v>
      </c>
      <c r="N23" s="15">
        <f>IF(Called=0,"n/a",DGET(data,"Pctile10_hr16",_xlnm.Criteria)*IF(Result_type="Aggregate Impact",Called/1000,1))</f>
        <v>9.2519301318</v>
      </c>
      <c r="O23" s="15">
        <f>IF(Called=0,"n/a",DGET(data,"Pctile30_hr16",_xlnm.Criteria)*IF(Result_type="Aggregate Impact",Called/1000,1))</f>
        <v>10.380493682999999</v>
      </c>
      <c r="P23" s="15">
        <f t="shared" si="1"/>
        <v>11.162128190000001</v>
      </c>
      <c r="Q23" s="15">
        <f>IF(Called=0,"n/a",DGET(data,"Pctile70_hr16",_xlnm.Criteria)*IF(Result_type="Aggregate Impact",Called/1000,1))</f>
        <v>11.943762697</v>
      </c>
      <c r="R23" s="15">
        <f>IF(Called=0,"n/a",DGET(data,"Pctile90_hr16",_xlnm.Criteria)*IF(Result_type="Aggregate Impact",Called/1000,1))</f>
        <v>13.0723150508</v>
      </c>
      <c r="T23" s="46"/>
      <c r="W23" s="29"/>
      <c r="X23" s="29"/>
      <c r="Y23" s="29"/>
      <c r="Z23" s="29"/>
      <c r="AA23" s="29"/>
    </row>
    <row r="24" spans="4:27" ht="18" customHeight="1" x14ac:dyDescent="0.3">
      <c r="D24" s="23"/>
      <c r="E24" s="23"/>
      <c r="F24" s="23"/>
      <c r="G24" s="23"/>
      <c r="H24" s="10">
        <v>17</v>
      </c>
      <c r="I24" s="15">
        <f>IF(Called=0,"n/a",DGET(data,"Ref_hr17",_xlnm.Criteria)*IF(Result_type="Aggregate Impact",Called/1000,1))</f>
        <v>1106.104142202</v>
      </c>
      <c r="J24" s="15" cm="1">
        <f t="array" ref="J24">IF(Called=0,"n/a",I24-K24)</f>
        <v>1086.3247525122001</v>
      </c>
      <c r="K24" s="15">
        <f>IF(Called=0,"n/a",DGET(data,"Pctile50_hr17",_xlnm.Criteria)*IF(Result_type="Aggregate Impact",Called/1000,1))</f>
        <v>19.779389689800002</v>
      </c>
      <c r="L24" s="42">
        <f t="shared" si="0"/>
        <v>1.7882032021346351E-2</v>
      </c>
      <c r="M24" s="15" cm="1">
        <f t="array" ref="M24">IF(Called=0,"n/a",DGET(data,"Temp_hr17",_xlnm.Criteria))</f>
        <v>101.6133</v>
      </c>
      <c r="N24" s="15">
        <f>IF(Called=0,"n/a",DGET(data,"Pctile10_hr17",_xlnm.Criteria)*IF(Result_type="Aggregate Impact",Called/1000,1))</f>
        <v>17.674883149399999</v>
      </c>
      <c r="O24" s="15">
        <f>IF(Called=0,"n/a",DGET(data,"Pctile30_hr17",_xlnm.Criteria)*IF(Result_type="Aggregate Impact",Called/1000,1))</f>
        <v>18.918242445400001</v>
      </c>
      <c r="P24" s="15">
        <f t="shared" si="1"/>
        <v>19.779389689800002</v>
      </c>
      <c r="Q24" s="15">
        <f>IF(Called=0,"n/a",DGET(data,"Pctile70_hr17",_xlnm.Criteria)*IF(Result_type="Aggregate Impact",Called/1000,1))</f>
        <v>20.6405369342</v>
      </c>
      <c r="R24" s="15">
        <f>IF(Called=0,"n/a",DGET(data,"Pctile90_hr17",_xlnm.Criteria)*IF(Result_type="Aggregate Impact",Called/1000,1))</f>
        <v>21.883885032800002</v>
      </c>
      <c r="T24" s="46"/>
      <c r="W24" s="29"/>
      <c r="X24" s="29"/>
      <c r="Y24" s="29"/>
      <c r="Z24" s="29"/>
      <c r="AA24" s="29"/>
    </row>
    <row r="25" spans="4:27" ht="18" customHeight="1" x14ac:dyDescent="0.3">
      <c r="D25" s="23"/>
      <c r="E25" s="23"/>
      <c r="F25" s="23"/>
      <c r="G25" s="23"/>
      <c r="H25" s="10">
        <v>18</v>
      </c>
      <c r="I25" s="15">
        <f>IF(Called=0,"n/a",DGET(data,"Ref_hr18",_xlnm.Criteria)*IF(Result_type="Aggregate Impact",Called/1000,1))</f>
        <v>1027.3426383680001</v>
      </c>
      <c r="J25" s="15" cm="1">
        <f t="array" ref="J25">IF(Called=0,"n/a",I25-K25)</f>
        <v>1011.6413977452</v>
      </c>
      <c r="K25" s="15">
        <f>IF(Called=0,"n/a",DGET(data,"Pctile50_hr18",_xlnm.Criteria)*IF(Result_type="Aggregate Impact",Called/1000,1))</f>
        <v>15.7012406228</v>
      </c>
      <c r="L25" s="42">
        <f t="shared" si="0"/>
        <v>1.5283353417261482E-2</v>
      </c>
      <c r="M25" s="15" cm="1">
        <f t="array" ref="M25">IF(Called=0,"n/a",DGET(data,"Temp_hr18",_xlnm.Criteria))</f>
        <v>100.92319999999999</v>
      </c>
      <c r="N25" s="15">
        <f>IF(Called=0,"n/a",DGET(data,"Pctile10_hr18",_xlnm.Criteria)*IF(Result_type="Aggregate Impact",Called/1000,1))</f>
        <v>13.561753404800001</v>
      </c>
      <c r="O25" s="15">
        <f>IF(Called=0,"n/a",DGET(data,"Pctile30_hr18",_xlnm.Criteria)*IF(Result_type="Aggregate Impact",Called/1000,1))</f>
        <v>14.825783101199999</v>
      </c>
      <c r="P25" s="15">
        <f t="shared" si="1"/>
        <v>15.7012406228</v>
      </c>
      <c r="Q25" s="15">
        <f>IF(Called=0,"n/a",DGET(data,"Pctile70_hr18",_xlnm.Criteria)*IF(Result_type="Aggregate Impact",Called/1000,1))</f>
        <v>16.576709341800001</v>
      </c>
      <c r="R25" s="15">
        <f>IF(Called=0,"n/a",DGET(data,"Pctile90_hr18",_xlnm.Criteria)*IF(Result_type="Aggregate Impact",Called/1000,1))</f>
        <v>17.8407278408</v>
      </c>
      <c r="T25" s="46"/>
      <c r="W25" s="29"/>
      <c r="X25" s="29"/>
      <c r="Y25" s="29"/>
      <c r="Z25" s="29"/>
      <c r="AA25" s="29"/>
    </row>
    <row r="26" spans="4:27" ht="18" customHeight="1" x14ac:dyDescent="0.3">
      <c r="D26" s="23"/>
      <c r="E26" s="23"/>
      <c r="F26" s="23"/>
      <c r="G26" s="23"/>
      <c r="H26" s="10">
        <v>19</v>
      </c>
      <c r="I26" s="15">
        <f>IF(Called=0,"n/a",DGET(data,"Ref_hr19",_xlnm.Criteria)*IF(Result_type="Aggregate Impact",Called/1000,1))</f>
        <v>963.75361153400013</v>
      </c>
      <c r="J26" s="15" cm="1">
        <f t="array" ref="J26">IF(Called=0,"n/a",I26-K26)</f>
        <v>950.35803874260012</v>
      </c>
      <c r="K26" s="15">
        <f>IF(Called=0,"n/a",DGET(data,"Pctile50_hr19",_xlnm.Criteria)*IF(Result_type="Aggregate Impact",Called/1000,1))</f>
        <v>13.395572791400001</v>
      </c>
      <c r="L26" s="42">
        <f t="shared" si="0"/>
        <v>1.3899374934718385E-2</v>
      </c>
      <c r="M26" s="15" cm="1">
        <f t="array" ref="M26">IF(Called=0,"n/a",DGET(data,"Temp_hr19",_xlnm.Criteria))</f>
        <v>99.211749999999995</v>
      </c>
      <c r="N26" s="15">
        <f>IF(Called=0,"n/a",DGET(data,"Pctile10_hr19",_xlnm.Criteria)*IF(Result_type="Aggregate Impact",Called/1000,1))</f>
        <v>11.182977748799999</v>
      </c>
      <c r="O26" s="15">
        <f>IF(Called=0,"n/a",DGET(data,"Pctile30_hr19",_xlnm.Criteria)*IF(Result_type="Aggregate Impact",Called/1000,1))</f>
        <v>12.490195817000002</v>
      </c>
      <c r="P26" s="15">
        <f t="shared" si="1"/>
        <v>13.395572791400001</v>
      </c>
      <c r="Q26" s="15">
        <f>IF(Called=0,"n/a",DGET(data,"Pctile70_hr19",_xlnm.Criteria)*IF(Result_type="Aggregate Impact",Called/1000,1))</f>
        <v>14.300938568400001</v>
      </c>
      <c r="R26" s="15">
        <f>IF(Called=0,"n/a",DGET(data,"Pctile90_hr19",_xlnm.Criteria)*IF(Result_type="Aggregate Impact",Called/1000,1))</f>
        <v>15.608156636600002</v>
      </c>
      <c r="T26" s="46"/>
      <c r="W26" s="29"/>
      <c r="X26" s="29"/>
      <c r="Y26" s="29"/>
      <c r="Z26" s="29"/>
      <c r="AA26" s="29"/>
    </row>
    <row r="27" spans="4:27" ht="18" customHeight="1" x14ac:dyDescent="0.3">
      <c r="D27" s="23"/>
      <c r="E27" s="23"/>
      <c r="F27" s="23"/>
      <c r="G27" s="23"/>
      <c r="H27" s="10">
        <v>20</v>
      </c>
      <c r="I27" s="15">
        <f>IF(Called=0,"n/a",DGET(data,"Ref_hr20",_xlnm.Criteria)*IF(Result_type="Aggregate Impact",Called/1000,1))</f>
        <v>919.52780062400006</v>
      </c>
      <c r="J27" s="15" cm="1">
        <f t="array" ref="J27">IF(Called=0,"n/a",I27-K27)</f>
        <v>909.67944098120006</v>
      </c>
      <c r="K27" s="15">
        <f>IF(Called=0,"n/a",DGET(data,"Pctile50_hr20",_xlnm.Criteria)*IF(Result_type="Aggregate Impact",Called/1000,1))</f>
        <v>9.8483596428000002</v>
      </c>
      <c r="L27" s="42">
        <f t="shared" si="0"/>
        <v>1.0710235879890539E-2</v>
      </c>
      <c r="M27" s="15" cm="1">
        <f t="array" ref="M27">IF(Called=0,"n/a",DGET(data,"Temp_hr20",_xlnm.Criteria))</f>
        <v>95.945650000000001</v>
      </c>
      <c r="N27" s="15">
        <f>IF(Called=0,"n/a",DGET(data,"Pctile10_hr20",_xlnm.Criteria)*IF(Result_type="Aggregate Impact",Called/1000,1))</f>
        <v>7.7252430236</v>
      </c>
      <c r="O27" s="15">
        <f>IF(Called=0,"n/a",DGET(data,"Pctile30_hr20",_xlnm.Criteria)*IF(Result_type="Aggregate Impact",Called/1000,1))</f>
        <v>8.9795981664000006</v>
      </c>
      <c r="P27" s="15">
        <f t="shared" si="1"/>
        <v>9.8483596428000002</v>
      </c>
      <c r="Q27" s="15">
        <f>IF(Called=0,"n/a",DGET(data,"Pctile70_hr20",_xlnm.Criteria)*IF(Result_type="Aggregate Impact",Called/1000,1))</f>
        <v>10.7171211192</v>
      </c>
      <c r="R27" s="15">
        <f>IF(Called=0,"n/a",DGET(data,"Pctile90_hr20",_xlnm.Criteria)*IF(Result_type="Aggregate Impact",Called/1000,1))</f>
        <v>11.9714650646</v>
      </c>
      <c r="T27" s="46"/>
      <c r="W27" s="29"/>
      <c r="X27" s="29"/>
      <c r="Y27" s="29"/>
      <c r="Z27" s="29"/>
      <c r="AA27" s="29"/>
    </row>
    <row r="28" spans="4:27" ht="18" customHeight="1" x14ac:dyDescent="0.3">
      <c r="D28" s="23"/>
      <c r="E28" s="23"/>
      <c r="F28" s="23"/>
      <c r="G28" s="23"/>
      <c r="H28" s="10">
        <v>21</v>
      </c>
      <c r="I28" s="15">
        <f>IF(Called=0,"n/a",DGET(data,"Ref_hr21",_xlnm.Criteria)*IF(Result_type="Aggregate Impact",Called/1000,1))</f>
        <v>884.736583032</v>
      </c>
      <c r="J28" s="15" cm="1">
        <f t="array" ref="J28">IF(Called=0,"n/a",I28-K28)</f>
        <v>872.95330147180005</v>
      </c>
      <c r="K28" s="15">
        <f>IF(Called=0,"n/a",DGET(data,"Pctile50_hr21",_xlnm.Criteria)*IF(Result_type="Aggregate Impact",Called/1000,1))</f>
        <v>11.783281560200001</v>
      </c>
      <c r="L28" s="42">
        <f t="shared" si="0"/>
        <v>1.331840661524201E-2</v>
      </c>
      <c r="M28" s="15" cm="1">
        <f t="array" ref="M28">IF(Called=0,"n/a",DGET(data,"Temp_hr21",_xlnm.Criteria))</f>
        <v>92.075710000000001</v>
      </c>
      <c r="N28" s="15">
        <f>IF(Called=0,"n/a",DGET(data,"Pctile10_hr21",_xlnm.Criteria)*IF(Result_type="Aggregate Impact",Called/1000,1))</f>
        <v>9.8031221468000016</v>
      </c>
      <c r="O28" s="15">
        <f>IF(Called=0,"n/a",DGET(data,"Pctile30_hr21",_xlnm.Criteria)*IF(Result_type="Aggregate Impact",Called/1000,1))</f>
        <v>10.9730153014</v>
      </c>
      <c r="P28" s="15">
        <f t="shared" si="1"/>
        <v>11.783281560200001</v>
      </c>
      <c r="Q28" s="15">
        <f>IF(Called=0,"n/a",DGET(data,"Pctile70_hr21",_xlnm.Criteria)*IF(Result_type="Aggregate Impact",Called/1000,1))</f>
        <v>12.5935366216</v>
      </c>
      <c r="R28" s="15">
        <f>IF(Called=0,"n/a",DGET(data,"Pctile90_hr21",_xlnm.Criteria)*IF(Result_type="Aggregate Impact",Called/1000,1))</f>
        <v>13.763429776200001</v>
      </c>
      <c r="T28" s="46"/>
      <c r="W28" s="29"/>
      <c r="X28" s="29"/>
      <c r="Y28" s="29"/>
      <c r="Z28" s="29"/>
      <c r="AA28" s="29"/>
    </row>
    <row r="29" spans="4:27" ht="18" customHeight="1" x14ac:dyDescent="0.3">
      <c r="D29" s="23"/>
      <c r="E29" s="23"/>
      <c r="F29" s="23"/>
      <c r="G29" s="23"/>
      <c r="H29" s="10">
        <v>22</v>
      </c>
      <c r="I29" s="15">
        <f>IF(Called=0,"n/a",DGET(data,"Ref_hr22",_xlnm.Criteria)*IF(Result_type="Aggregate Impact",Called/1000,1))</f>
        <v>835.11900007400004</v>
      </c>
      <c r="J29" s="15" cm="1">
        <f t="array" ref="J29">IF(Called=0,"n/a",I29-K29)</f>
        <v>827.84147389200007</v>
      </c>
      <c r="K29" s="15">
        <f>IF(Called=0,"n/a",DGET(data,"Pctile50_hr22",_xlnm.Criteria)*IF(Result_type="Aggregate Impact",Called/1000,1))</f>
        <v>7.2775261819999999</v>
      </c>
      <c r="L29" s="42">
        <f t="shared" si="0"/>
        <v>8.7143582906808927E-3</v>
      </c>
      <c r="M29" s="15" cm="1">
        <f t="array" ref="M29">IF(Called=0,"n/a",DGET(data,"Temp_hr22",_xlnm.Criteria))</f>
        <v>88.887129999999999</v>
      </c>
      <c r="N29" s="15">
        <f>IF(Called=0,"n/a",DGET(data,"Pctile10_hr22",_xlnm.Criteria)*IF(Result_type="Aggregate Impact",Called/1000,1))</f>
        <v>5.0059208414</v>
      </c>
      <c r="O29" s="15">
        <f>IF(Called=0,"n/a",DGET(data,"Pctile30_hr22",_xlnm.Criteria)*IF(Result_type="Aggregate Impact",Called/1000,1))</f>
        <v>6.3480076132000001</v>
      </c>
      <c r="P29" s="15">
        <f t="shared" si="1"/>
        <v>7.2775261819999999</v>
      </c>
      <c r="Q29" s="15">
        <f>IF(Called=0,"n/a",DGET(data,"Pctile70_hr22",_xlnm.Criteria)*IF(Result_type="Aggregate Impact",Called/1000,1))</f>
        <v>8.2070559482000007</v>
      </c>
      <c r="R29" s="15">
        <f>IF(Called=0,"n/a",DGET(data,"Pctile90_hr22",_xlnm.Criteria)*IF(Result_type="Aggregate Impact",Called/1000,1))</f>
        <v>9.549142719999999</v>
      </c>
      <c r="T29" s="46"/>
      <c r="V29" s="33"/>
      <c r="W29" s="29"/>
      <c r="X29" s="29"/>
      <c r="Y29" s="29"/>
      <c r="Z29" s="29"/>
      <c r="AA29" s="29"/>
    </row>
    <row r="30" spans="4:27" ht="18" customHeight="1" x14ac:dyDescent="0.3">
      <c r="D30" s="23"/>
      <c r="E30" s="23"/>
      <c r="F30" s="23"/>
      <c r="G30" s="23"/>
      <c r="H30" s="10">
        <v>23</v>
      </c>
      <c r="I30" s="15">
        <f>IF(Called=0,"n/a",DGET(data,"Ref_hr23",_xlnm.Criteria)*IF(Result_type="Aggregate Impact",Called/1000,1))</f>
        <v>776.55749386599996</v>
      </c>
      <c r="J30" s="15" cm="1">
        <f t="array" ref="J30">IF(Called=0,"n/a",I30-K30)</f>
        <v>771.26671116859995</v>
      </c>
      <c r="K30" s="15">
        <f>IF(Called=0,"n/a",DGET(data,"Pctile50_hr23",_xlnm.Criteria)*IF(Result_type="Aggregate Impact",Called/1000,1))</f>
        <v>5.290782697400001</v>
      </c>
      <c r="L30" s="42">
        <f t="shared" si="0"/>
        <v>6.8131242556947885E-3</v>
      </c>
      <c r="M30" s="15" cm="1">
        <f t="array" ref="M30">IF(Called=0,"n/a",DGET(data,"Temp_hr23",_xlnm.Criteria))</f>
        <v>86.232659999999996</v>
      </c>
      <c r="N30" s="15">
        <f>IF(Called=0,"n/a",DGET(data,"Pctile10_hr23",_xlnm.Criteria)*IF(Result_type="Aggregate Impact",Called/1000,1))</f>
        <v>3.1496942512000001</v>
      </c>
      <c r="O30" s="15">
        <f>IF(Called=0,"n/a",DGET(data,"Pctile30_hr23",_xlnm.Criteria)*IF(Result_type="Aggregate Impact",Called/1000,1))</f>
        <v>4.4146645291999995</v>
      </c>
      <c r="P30" s="15">
        <f t="shared" si="1"/>
        <v>5.290782697400001</v>
      </c>
      <c r="Q30" s="15">
        <f>IF(Called=0,"n/a",DGET(data,"Pctile70_hr23",_xlnm.Criteria)*IF(Result_type="Aggregate Impact",Called/1000,1))</f>
        <v>6.1669008656000006</v>
      </c>
      <c r="R30" s="15">
        <f>IF(Called=0,"n/a",DGET(data,"Pctile90_hr23",_xlnm.Criteria)*IF(Result_type="Aggregate Impact",Called/1000,1))</f>
        <v>7.4318711435999996</v>
      </c>
      <c r="T30" s="46"/>
    </row>
    <row r="31" spans="4:27" ht="18" customHeight="1" x14ac:dyDescent="0.3">
      <c r="D31" s="23"/>
      <c r="E31" s="23"/>
      <c r="F31" s="23"/>
      <c r="G31" s="23"/>
      <c r="H31" s="10">
        <v>24</v>
      </c>
      <c r="I31" s="15">
        <f>IF(Called=0,"n/a",DGET(data,"Ref_hr24",_xlnm.Criteria)*IF(Result_type="Aggregate Impact",Called/1000,1))</f>
        <v>730.39554052200003</v>
      </c>
      <c r="J31" s="15" cm="1">
        <f t="array" ref="J31">IF(Called=0,"n/a",I31-K31)</f>
        <v>727.39406625460003</v>
      </c>
      <c r="K31" s="15">
        <f>IF(Called=0,"n/a",DGET(data,"Pctile50_hr24",_xlnm.Criteria)*IF(Result_type="Aggregate Impact",Called/1000,1))</f>
        <v>3.0014742673999999</v>
      </c>
      <c r="L31" s="42">
        <f t="shared" si="0"/>
        <v>4.1093819730264264E-3</v>
      </c>
      <c r="M31" s="15" cm="1">
        <f t="array" ref="M31">IF(Called=0,"n/a",DGET(data,"Temp_hr24",_xlnm.Criteria))</f>
        <v>83.558530000000005</v>
      </c>
      <c r="N31" s="15">
        <f>IF(Called=0,"n/a",DGET(data,"Pctile10_hr24",_xlnm.Criteria)*IF(Result_type="Aggregate Impact",Called/1000,1))</f>
        <v>0.82915627260000002</v>
      </c>
      <c r="O31" s="15">
        <f>IF(Called=0,"n/a",DGET(data,"Pctile30_hr24",_xlnm.Criteria)*IF(Result_type="Aggregate Impact",Called/1000,1))</f>
        <v>2.1125798657999999</v>
      </c>
      <c r="P31" s="15">
        <f t="shared" si="1"/>
        <v>3.0014742673999999</v>
      </c>
      <c r="Q31" s="15">
        <f>IF(Called=0,"n/a",DGET(data,"Pctile70_hr24",_xlnm.Criteria)*IF(Result_type="Aggregate Impact",Called/1000,1))</f>
        <v>3.8903574716000002</v>
      </c>
      <c r="R31" s="15">
        <f>IF(Called=0,"n/a",DGET(data,"Pctile90_hr24",_xlnm.Criteria)*IF(Result_type="Aggregate Impact",Called/1000,1))</f>
        <v>5.1737810648</v>
      </c>
      <c r="T31" s="46"/>
    </row>
    <row r="32" spans="4:27" ht="18" customHeight="1" thickBot="1" x14ac:dyDescent="0.4">
      <c r="D32" s="23"/>
      <c r="E32" s="23"/>
      <c r="F32" s="23"/>
      <c r="G32" s="23"/>
      <c r="H32" s="4" t="s">
        <v>10</v>
      </c>
      <c r="I32" s="47" cm="1">
        <f t="array" ref="I32">IF(Called=0,"n/a",SUM(I8:I31))</f>
        <v>21487.882599282002</v>
      </c>
      <c r="J32" s="36" cm="1">
        <f t="array" ref="J32">IF(Called=0,"n/a",SUM(J8:J31))</f>
        <v>21387.471370443996</v>
      </c>
      <c r="K32" s="48" cm="1">
        <f t="array" ref="K32">IF(Called=0,"n/a",SUM(K8:K31))</f>
        <v>100.41122883800001</v>
      </c>
      <c r="L32" s="43">
        <f t="shared" si="0"/>
        <v>4.6729233731645182E-3</v>
      </c>
      <c r="M32" s="36" cm="1">
        <f t="array" ref="M32">IF(Called=0,"n/a",AVERAGE(M8:M31))</f>
        <v>87.348724583333322</v>
      </c>
      <c r="N32" s="36" cm="1">
        <f t="array" ref="N32">IF(Called=0,"n/a",Lookups!C61)</f>
        <v>85.590932346934949</v>
      </c>
      <c r="O32" s="36" cm="1">
        <f t="array" ref="O32">IF(Called=0,"n/a",Lookups!D61)</f>
        <v>94.34688364319932</v>
      </c>
      <c r="P32" s="36" cm="1">
        <f t="array" ref="P32">IF(Called=0,"n/a",Lookups!E61)</f>
        <v>100.41122883800001</v>
      </c>
      <c r="Q32" s="36" cm="1">
        <f t="array" ref="Q32">IF(Called=0,"n/a",Lookups!F61)</f>
        <v>106.47557403280071</v>
      </c>
      <c r="R32" s="36" cm="1">
        <f t="array" ref="R32">IF(Called=0,"n/a",Lookups!G61)</f>
        <v>115.23152532906508</v>
      </c>
      <c r="T32" s="46"/>
    </row>
    <row r="33" spans="2:20" ht="9" customHeight="1" x14ac:dyDescent="0.3">
      <c r="D33" s="23"/>
      <c r="E33" s="23"/>
      <c r="F33" s="23"/>
      <c r="H33" s="28"/>
      <c r="I33" s="29"/>
      <c r="J33" s="29"/>
      <c r="K33" s="29"/>
      <c r="L33" s="29"/>
      <c r="M33" s="29"/>
      <c r="N33" s="29"/>
      <c r="O33" s="29"/>
      <c r="P33" s="29"/>
      <c r="Q33" s="29"/>
      <c r="R33" s="29"/>
      <c r="T33" s="30"/>
    </row>
    <row r="34" spans="2:20" x14ac:dyDescent="0.3">
      <c r="B34" s="12" t="s">
        <v>289</v>
      </c>
      <c r="C34"/>
      <c r="D34"/>
      <c r="E34"/>
      <c r="F34" s="23"/>
      <c r="H34" s="28"/>
      <c r="I34" s="29"/>
      <c r="J34" s="29"/>
      <c r="K34" s="29"/>
      <c r="L34" s="29"/>
      <c r="M34" s="29"/>
      <c r="N34" s="29"/>
      <c r="O34" s="29"/>
      <c r="P34" s="29"/>
      <c r="Q34" s="29"/>
      <c r="R34" s="29"/>
      <c r="T34" s="30"/>
    </row>
    <row r="35" spans="2:20" ht="14.6" x14ac:dyDescent="0.3">
      <c r="B35" s="11" t="s">
        <v>288</v>
      </c>
      <c r="C35" s="67"/>
      <c r="D35"/>
      <c r="E35"/>
      <c r="H35" s="28"/>
      <c r="I35" s="29"/>
      <c r="J35" s="29"/>
      <c r="K35" s="29"/>
      <c r="L35" s="29"/>
      <c r="M35" s="29"/>
      <c r="N35" s="29"/>
      <c r="O35" s="29"/>
      <c r="P35" s="29"/>
      <c r="Q35" s="29"/>
      <c r="R35" s="29"/>
      <c r="T35" s="30"/>
    </row>
    <row r="36" spans="2:20" x14ac:dyDescent="0.3">
      <c r="B36" s="22" t="str">
        <f>IFERROR(IF(pass=0,"Table contains confidential information.",""),"")</f>
        <v/>
      </c>
      <c r="C36"/>
      <c r="D36"/>
      <c r="E36"/>
      <c r="K36" s="29"/>
    </row>
    <row r="37" spans="2:20" x14ac:dyDescent="0.3">
      <c r="H37" s="28"/>
      <c r="I37" s="29"/>
      <c r="J37" s="29"/>
      <c r="K37" s="29"/>
      <c r="L37" s="29"/>
      <c r="M37" s="31"/>
    </row>
    <row r="39" spans="2:20" x14ac:dyDescent="0.3">
      <c r="J39" s="46"/>
    </row>
    <row r="40" spans="2:20" x14ac:dyDescent="0.3">
      <c r="J40" s="46"/>
    </row>
    <row r="41" spans="2:20" x14ac:dyDescent="0.3">
      <c r="J41" s="46"/>
    </row>
    <row r="42" spans="2:20" x14ac:dyDescent="0.3">
      <c r="J42" s="52"/>
    </row>
  </sheetData>
  <mergeCells count="16">
    <mergeCell ref="E14:F14"/>
    <mergeCell ref="E1:M3"/>
    <mergeCell ref="E12:F13"/>
    <mergeCell ref="T11:T12"/>
    <mergeCell ref="U11:U12"/>
    <mergeCell ref="L5:L7"/>
    <mergeCell ref="T5:U6"/>
    <mergeCell ref="T7:T8"/>
    <mergeCell ref="U7:U8"/>
    <mergeCell ref="H5:H7"/>
    <mergeCell ref="I5:I7"/>
    <mergeCell ref="J5:J7"/>
    <mergeCell ref="K5:K7"/>
    <mergeCell ref="M5:M7"/>
    <mergeCell ref="T9:T10"/>
    <mergeCell ref="U9:U10"/>
  </mergeCells>
  <phoneticPr fontId="2" type="noConversion"/>
  <conditionalFormatting sqref="C5:C13">
    <cfRule type="expression" dxfId="4" priority="34">
      <formula>Two_way_tab_flag=1</formula>
    </cfRule>
  </conditionalFormatting>
  <conditionalFormatting sqref="H8:R31">
    <cfRule type="expression" dxfId="3" priority="59">
      <formula>AND($H8&gt;=VLOOKUP(date,event_hours,5,FALSE),$H8&lt;=VLOOKUP(date,event_hours,6,FALSE))</formula>
    </cfRule>
  </conditionalFormatting>
  <conditionalFormatting sqref="B36:C36">
    <cfRule type="expression" dxfId="2" priority="6">
      <formula>pass=0</formula>
    </cfRule>
  </conditionalFormatting>
  <dataValidations count="12">
    <dataValidation type="list" allowBlank="1" showInputMessage="1" showErrorMessage="1" sqref="C9" xr:uid="{00000000-0002-0000-0000-000000000000}">
      <formula1>autodr_list</formula1>
    </dataValidation>
    <dataValidation type="list" allowBlank="1" showInputMessage="1" showErrorMessage="1" sqref="C6" xr:uid="{00000000-0002-0000-0000-000001000000}">
      <formula1>lca_list</formula1>
    </dataValidation>
    <dataValidation type="list" allowBlank="1" showInputMessage="1" showErrorMessage="1" sqref="C3" xr:uid="{00000000-0002-0000-0000-000002000000}">
      <formula1>date_list</formula1>
    </dataValidation>
    <dataValidation type="list" allowBlank="1" showInputMessage="1" showErrorMessage="1" sqref="C2" xr:uid="{00000000-0002-0000-0000-000003000000}">
      <formula1>Result_type_list</formula1>
    </dataValidation>
    <dataValidation type="list" allowBlank="1" showInputMessage="1" showErrorMessage="1" sqref="C7" xr:uid="{00000000-0002-0000-0000-000004000000}">
      <formula1>notice_list</formula1>
    </dataValidation>
    <dataValidation type="list" allowBlank="1" showInputMessage="1" showErrorMessage="1" sqref="C5" xr:uid="{00000000-0002-0000-0000-000005000000}">
      <formula1>ind_list</formula1>
    </dataValidation>
    <dataValidation type="list" allowBlank="1" showInputMessage="1" showErrorMessage="1" sqref="C4" xr:uid="{6F225092-3A3F-4B7F-AD35-909554CC9B54}">
      <formula1>size_list</formula1>
    </dataValidation>
    <dataValidation type="list" allowBlank="1" showInputMessage="1" showErrorMessage="1" sqref="C10" xr:uid="{AF1E1ACA-53CA-40CF-BB5B-3B0BF2C54AF1}">
      <formula1>dual_enrol_list</formula1>
    </dataValidation>
    <dataValidation type="list" allowBlank="1" showInputMessage="1" showErrorMessage="1" sqref="C11" xr:uid="{008381DB-6344-4C2D-A1C2-43692A55B2A2}">
      <formula1>rate_class_list</formula1>
    </dataValidation>
    <dataValidation type="list" allowBlank="1" showInputMessage="1" showErrorMessage="1" sqref="C12" xr:uid="{AE1626BA-4ACB-4136-AA4E-CD17EE0C6959}">
      <formula1>nem_list</formula1>
    </dataValidation>
    <dataValidation type="list" allowBlank="1" showInputMessage="1" showErrorMessage="1" sqref="C13" xr:uid="{16E1DD3D-D4ED-43DD-8D95-8F6A4F3D0DEA}">
      <formula1>bes_crs_list</formula1>
    </dataValidation>
    <dataValidation type="list" allowBlank="1" showInputMessage="1" showErrorMessage="1" sqref="C8" xr:uid="{945411EF-3D55-4B69-8737-C1D33D8B557B}">
      <formula1>ess_notice_list</formula1>
    </dataValidation>
  </dataValidations>
  <pageMargins left="0.75" right="0.75" top="1" bottom="1" header="0.5" footer="0.5"/>
  <pageSetup scale="46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CB8C2A7-D8CB-424C-B52B-8463FB5FBAA4}">
            <xm:f>IF(Lookups!$D$8=0,TRUE,FALSE)</xm:f>
            <x14:dxf>
              <fill>
                <patternFill>
                  <bgColor theme="1"/>
                </patternFill>
              </fill>
            </x14:dxf>
          </x14:cfRule>
          <xm:sqref>I8:R32 F9:F11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Y63"/>
  <sheetViews>
    <sheetView workbookViewId="0">
      <selection activeCell="D8" sqref="D8"/>
    </sheetView>
  </sheetViews>
  <sheetFormatPr defaultRowHeight="12.45" x14ac:dyDescent="0.3"/>
  <cols>
    <col min="1" max="1" width="17.53515625" customWidth="1"/>
    <col min="2" max="2" width="15.53515625" customWidth="1"/>
    <col min="3" max="3" width="18.84375" bestFit="1" customWidth="1"/>
    <col min="4" max="4" width="12" bestFit="1" customWidth="1"/>
    <col min="5" max="5" width="8.53515625" customWidth="1"/>
    <col min="6" max="6" width="9.53515625" customWidth="1"/>
    <col min="7" max="7" width="12.3828125" bestFit="1" customWidth="1"/>
    <col min="8" max="8" width="10.07421875" customWidth="1"/>
    <col min="9" max="9" width="8.84375" customWidth="1"/>
    <col min="10" max="10" width="8.69140625" bestFit="1" customWidth="1"/>
    <col min="11" max="11" width="10.07421875" customWidth="1"/>
    <col min="12" max="12" width="7.3828125" customWidth="1"/>
    <col min="13" max="13" width="6.61328125" bestFit="1" customWidth="1"/>
    <col min="14" max="14" width="15.23046875" bestFit="1" customWidth="1"/>
    <col min="15" max="15" width="15.84375" bestFit="1" customWidth="1"/>
    <col min="16" max="16" width="29.53515625" bestFit="1" customWidth="1"/>
    <col min="17" max="17" width="19.07421875" bestFit="1" customWidth="1"/>
    <col min="18" max="18" width="28.53515625" bestFit="1" customWidth="1"/>
    <col min="19" max="19" width="18.69140625" bestFit="1" customWidth="1"/>
    <col min="20" max="20" width="6.07421875" bestFit="1" customWidth="1"/>
    <col min="21" max="21" width="10.3828125" bestFit="1" customWidth="1"/>
    <col min="22" max="22" width="8.53515625" bestFit="1" customWidth="1"/>
    <col min="23" max="23" width="13.53515625" customWidth="1"/>
    <col min="24" max="24" width="8.3828125" bestFit="1" customWidth="1"/>
  </cols>
  <sheetData>
    <row r="2" spans="1:25" ht="13.3" x14ac:dyDescent="0.4">
      <c r="A2" s="7"/>
      <c r="B2" s="5" t="s">
        <v>195</v>
      </c>
      <c r="C2" s="5" t="s">
        <v>251</v>
      </c>
      <c r="D2" s="5" t="s">
        <v>196</v>
      </c>
      <c r="E2" s="5" t="s">
        <v>0</v>
      </c>
      <c r="F2" s="5" t="s">
        <v>256</v>
      </c>
      <c r="G2" s="5" t="s">
        <v>285</v>
      </c>
      <c r="H2" s="5" t="s">
        <v>252</v>
      </c>
      <c r="I2" s="5" t="s">
        <v>197</v>
      </c>
      <c r="J2" s="5" t="s">
        <v>286</v>
      </c>
      <c r="K2" s="5" t="s">
        <v>266</v>
      </c>
      <c r="L2" s="5" t="s">
        <v>274</v>
      </c>
      <c r="N2" s="5" t="s">
        <v>199</v>
      </c>
      <c r="O2" s="5" t="s">
        <v>195</v>
      </c>
      <c r="P2" s="5" t="s">
        <v>251</v>
      </c>
      <c r="Q2" s="5" t="s">
        <v>196</v>
      </c>
      <c r="R2" s="5" t="s">
        <v>0</v>
      </c>
      <c r="S2" s="5" t="s">
        <v>231</v>
      </c>
      <c r="T2" s="5" t="s">
        <v>281</v>
      </c>
      <c r="U2" s="5" t="s">
        <v>252</v>
      </c>
      <c r="V2" s="5" t="s">
        <v>198</v>
      </c>
      <c r="W2" s="5" t="s">
        <v>265</v>
      </c>
      <c r="X2" s="5" t="s">
        <v>266</v>
      </c>
      <c r="Y2" s="5" t="s">
        <v>267</v>
      </c>
    </row>
    <row r="3" spans="1:25" x14ac:dyDescent="0.3">
      <c r="B3" s="18" t="str">
        <f>date</f>
        <v>Typical Event Day</v>
      </c>
      <c r="C3" t="str" cm="1">
        <f t="array" ref="C3">size</f>
        <v>All</v>
      </c>
      <c r="D3" s="6" t="str">
        <f>ind_grp</f>
        <v>All</v>
      </c>
      <c r="E3" s="1" t="str">
        <f>lca</f>
        <v>All</v>
      </c>
      <c r="F3" s="1" t="str">
        <f>notice</f>
        <v>All</v>
      </c>
      <c r="G3" t="str">
        <f>ess_notice</f>
        <v>All</v>
      </c>
      <c r="H3" t="str">
        <f>autodr</f>
        <v>All</v>
      </c>
      <c r="I3" s="1" t="str">
        <f>dual_enrol</f>
        <v>All</v>
      </c>
      <c r="J3" s="1" t="str">
        <f>rate_class</f>
        <v>All</v>
      </c>
      <c r="K3" s="1" t="str">
        <f>nem</f>
        <v>All</v>
      </c>
      <c r="L3" s="1" t="str">
        <f>bes_crs</f>
        <v>All</v>
      </c>
      <c r="N3" t="s">
        <v>3</v>
      </c>
      <c r="O3" s="18">
        <v>44722</v>
      </c>
      <c r="P3" s="11" t="s">
        <v>1</v>
      </c>
      <c r="Q3" t="s">
        <v>1</v>
      </c>
      <c r="R3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</row>
    <row r="4" spans="1:25" ht="13.3" x14ac:dyDescent="0.4">
      <c r="A4" s="7"/>
      <c r="B4" s="7"/>
      <c r="C4" s="7"/>
      <c r="D4" s="7"/>
      <c r="E4" s="7"/>
      <c r="F4" s="7"/>
      <c r="G4" s="8"/>
      <c r="H4" s="8"/>
      <c r="I4" s="8"/>
      <c r="J4" s="8"/>
      <c r="K4" s="8"/>
      <c r="L4" s="8"/>
      <c r="N4" s="12" t="s">
        <v>221</v>
      </c>
      <c r="O4" s="18">
        <v>44739</v>
      </c>
      <c r="P4" s="11" t="s">
        <v>277</v>
      </c>
      <c r="Q4" t="s">
        <v>184</v>
      </c>
      <c r="R4" t="s">
        <v>258</v>
      </c>
      <c r="S4" s="11" t="s">
        <v>223</v>
      </c>
      <c r="T4" s="11" t="s">
        <v>223</v>
      </c>
      <c r="U4" s="11" t="s">
        <v>223</v>
      </c>
      <c r="V4" s="11" t="s">
        <v>223</v>
      </c>
      <c r="W4" t="s">
        <v>268</v>
      </c>
      <c r="X4" s="11" t="s">
        <v>223</v>
      </c>
      <c r="Y4" s="11" t="s">
        <v>223</v>
      </c>
    </row>
    <row r="5" spans="1:25" x14ac:dyDescent="0.3">
      <c r="C5" s="20" t="s">
        <v>216</v>
      </c>
      <c r="D5" s="44">
        <f>IF(Two_way_tab_flag=1,"n/a",DGET(data,"enrolled",_xlnm.Criteria))</f>
        <v>111974</v>
      </c>
      <c r="E5" s="11"/>
      <c r="F5" s="1"/>
      <c r="G5" s="1"/>
      <c r="H5" s="1"/>
      <c r="I5" s="1"/>
      <c r="J5" s="1"/>
      <c r="K5" s="1"/>
      <c r="L5" s="1"/>
      <c r="O5" s="18">
        <v>44753</v>
      </c>
      <c r="P5" s="11" t="s">
        <v>279</v>
      </c>
      <c r="Q5" t="s">
        <v>186</v>
      </c>
      <c r="R5" t="s">
        <v>259</v>
      </c>
      <c r="S5" s="11" t="s">
        <v>222</v>
      </c>
      <c r="T5" s="11" t="s">
        <v>222</v>
      </c>
      <c r="U5" s="11" t="s">
        <v>222</v>
      </c>
      <c r="V5" s="11" t="s">
        <v>222</v>
      </c>
      <c r="W5" t="s">
        <v>269</v>
      </c>
      <c r="X5" s="11" t="s">
        <v>222</v>
      </c>
      <c r="Y5" s="11" t="s">
        <v>222</v>
      </c>
    </row>
    <row r="6" spans="1:25" ht="13.3" x14ac:dyDescent="0.4">
      <c r="A6" s="7"/>
      <c r="C6" s="11" t="s">
        <v>257</v>
      </c>
      <c r="D6" s="40">
        <f>IF(ISERROR(DGET(data,"called",_xlnm.Criteria))=TRUE,0,DGET(data,"called",_xlnm.Criteria))</f>
        <v>111974</v>
      </c>
      <c r="O6" s="18">
        <v>44760</v>
      </c>
      <c r="P6" s="11" t="s">
        <v>280</v>
      </c>
      <c r="Q6" t="s">
        <v>189</v>
      </c>
      <c r="R6" t="s">
        <v>260</v>
      </c>
      <c r="V6" s="18"/>
      <c r="W6" t="s">
        <v>270</v>
      </c>
    </row>
    <row r="7" spans="1:25" ht="13.3" x14ac:dyDescent="0.4">
      <c r="A7" s="8"/>
      <c r="C7" s="11" t="s">
        <v>200</v>
      </c>
      <c r="D7">
        <f>IF(COUNTIF(Table!C5:'Table'!C13,"All")&lt;8,1,0)</f>
        <v>0</v>
      </c>
      <c r="O7" s="18">
        <v>44763</v>
      </c>
      <c r="Q7" t="s">
        <v>188</v>
      </c>
      <c r="R7" t="s">
        <v>261</v>
      </c>
    </row>
    <row r="8" spans="1:25" x14ac:dyDescent="0.3">
      <c r="C8" s="11" t="s">
        <v>227</v>
      </c>
      <c r="D8">
        <f>DGET(data,"pass",_xlnm.Criteria)</f>
        <v>1</v>
      </c>
      <c r="O8" s="18">
        <v>44789</v>
      </c>
      <c r="Q8" t="s">
        <v>187</v>
      </c>
      <c r="R8" t="s">
        <v>262</v>
      </c>
    </row>
    <row r="9" spans="1:25" x14ac:dyDescent="0.3">
      <c r="O9" s="18">
        <v>44790</v>
      </c>
      <c r="Q9" t="s">
        <v>224</v>
      </c>
      <c r="R9" t="s">
        <v>278</v>
      </c>
      <c r="V9" s="11"/>
    </row>
    <row r="10" spans="1:25" x14ac:dyDescent="0.3">
      <c r="O10" s="18">
        <v>44792</v>
      </c>
      <c r="Q10" t="s">
        <v>185</v>
      </c>
      <c r="R10" t="s">
        <v>263</v>
      </c>
      <c r="V10" s="11"/>
    </row>
    <row r="11" spans="1:25" ht="13.3" x14ac:dyDescent="0.4">
      <c r="B11" s="5"/>
      <c r="C11" s="5"/>
      <c r="D11" s="96" t="s">
        <v>247</v>
      </c>
      <c r="E11" s="96"/>
      <c r="F11" s="96" t="s">
        <v>248</v>
      </c>
      <c r="G11" s="96"/>
      <c r="O11" s="18">
        <v>44805</v>
      </c>
      <c r="Q11" t="s">
        <v>278</v>
      </c>
      <c r="R11" t="s">
        <v>264</v>
      </c>
    </row>
    <row r="12" spans="1:25" ht="13.3" x14ac:dyDescent="0.4">
      <c r="B12" s="5" t="s">
        <v>192</v>
      </c>
      <c r="C12" s="5" t="s">
        <v>246</v>
      </c>
      <c r="D12" s="5" t="s">
        <v>201</v>
      </c>
      <c r="E12" s="5" t="s">
        <v>202</v>
      </c>
      <c r="F12" s="5" t="s">
        <v>201</v>
      </c>
      <c r="G12" s="5" t="s">
        <v>202</v>
      </c>
      <c r="O12" s="18">
        <v>44809</v>
      </c>
    </row>
    <row r="13" spans="1:25" x14ac:dyDescent="0.3">
      <c r="A13" s="41"/>
      <c r="B13" s="18">
        <v>44722</v>
      </c>
      <c r="C13" t="str">
        <f t="shared" ref="C13" si="0">"Hours Ending "&amp;D13&amp;" to "&amp;E13</f>
        <v>Hours Ending 17 to 21</v>
      </c>
      <c r="D13">
        <v>17</v>
      </c>
      <c r="E13">
        <v>21</v>
      </c>
      <c r="F13">
        <v>17</v>
      </c>
      <c r="G13">
        <v>21</v>
      </c>
      <c r="O13" s="18">
        <v>44810</v>
      </c>
    </row>
    <row r="14" spans="1:25" x14ac:dyDescent="0.3">
      <c r="A14" s="41"/>
      <c r="B14" s="18">
        <v>44739</v>
      </c>
      <c r="C14" t="str">
        <f t="shared" ref="C14:C25" si="1">"Hours Ending "&amp;D14&amp;" to "&amp;E14</f>
        <v>Hours Ending 17 to 21</v>
      </c>
      <c r="D14">
        <v>17</v>
      </c>
      <c r="E14">
        <v>21</v>
      </c>
      <c r="F14">
        <v>17</v>
      </c>
      <c r="G14">
        <v>21</v>
      </c>
      <c r="O14" s="18">
        <v>44811</v>
      </c>
    </row>
    <row r="15" spans="1:25" x14ac:dyDescent="0.3">
      <c r="A15" s="41"/>
      <c r="B15" s="18">
        <v>44753</v>
      </c>
      <c r="C15" t="str">
        <f t="shared" si="1"/>
        <v>Hours Ending 17 to 21</v>
      </c>
      <c r="D15">
        <v>17</v>
      </c>
      <c r="E15">
        <v>21</v>
      </c>
      <c r="F15">
        <v>17</v>
      </c>
      <c r="G15">
        <v>21</v>
      </c>
      <c r="O15" t="s">
        <v>2</v>
      </c>
    </row>
    <row r="16" spans="1:25" x14ac:dyDescent="0.3">
      <c r="A16" s="41"/>
      <c r="B16" s="18">
        <v>44760</v>
      </c>
      <c r="C16" t="str">
        <f t="shared" si="1"/>
        <v>Hours Ending 17 to 21</v>
      </c>
      <c r="D16">
        <v>17</v>
      </c>
      <c r="E16">
        <v>21</v>
      </c>
      <c r="F16">
        <v>17</v>
      </c>
      <c r="G16">
        <v>21</v>
      </c>
      <c r="O16" s="41"/>
    </row>
    <row r="17" spans="1:21" x14ac:dyDescent="0.3">
      <c r="A17" s="41"/>
      <c r="B17" s="18">
        <v>44763</v>
      </c>
      <c r="C17" t="str">
        <f t="shared" si="1"/>
        <v>Hours Ending 17 to 21</v>
      </c>
      <c r="D17">
        <v>17</v>
      </c>
      <c r="E17">
        <v>21</v>
      </c>
      <c r="F17">
        <v>17</v>
      </c>
      <c r="G17">
        <v>21</v>
      </c>
      <c r="O17" s="41"/>
    </row>
    <row r="18" spans="1:21" x14ac:dyDescent="0.3">
      <c r="A18" s="41"/>
      <c r="B18" s="18">
        <v>44789</v>
      </c>
      <c r="C18" t="str">
        <f t="shared" si="1"/>
        <v>Hours Ending 17 to 21</v>
      </c>
      <c r="D18">
        <v>17</v>
      </c>
      <c r="E18">
        <v>21</v>
      </c>
      <c r="F18">
        <v>17</v>
      </c>
      <c r="G18">
        <v>21</v>
      </c>
      <c r="U18" s="18"/>
    </row>
    <row r="19" spans="1:21" x14ac:dyDescent="0.3">
      <c r="A19" s="41"/>
      <c r="B19" s="18">
        <v>44790</v>
      </c>
      <c r="C19" t="str">
        <f t="shared" si="1"/>
        <v>Hours Ending 17 to 21</v>
      </c>
      <c r="D19">
        <v>17</v>
      </c>
      <c r="E19">
        <v>21</v>
      </c>
      <c r="F19">
        <v>17</v>
      </c>
      <c r="G19">
        <v>21</v>
      </c>
      <c r="O19" s="18"/>
      <c r="U19" s="18"/>
    </row>
    <row r="20" spans="1:21" x14ac:dyDescent="0.3">
      <c r="A20" s="41"/>
      <c r="B20" s="18">
        <v>44792</v>
      </c>
      <c r="C20" t="str">
        <f t="shared" si="1"/>
        <v>Hours Ending 17 to 21</v>
      </c>
      <c r="D20">
        <v>17</v>
      </c>
      <c r="E20">
        <v>21</v>
      </c>
      <c r="F20">
        <v>17</v>
      </c>
      <c r="G20">
        <v>21</v>
      </c>
      <c r="O20" s="18"/>
      <c r="U20" s="18"/>
    </row>
    <row r="21" spans="1:21" x14ac:dyDescent="0.3">
      <c r="A21" s="41"/>
      <c r="B21" s="18">
        <v>44805</v>
      </c>
      <c r="C21" t="str">
        <f t="shared" si="1"/>
        <v>Hours Ending 17 to 21</v>
      </c>
      <c r="D21">
        <v>17</v>
      </c>
      <c r="E21">
        <v>21</v>
      </c>
      <c r="F21">
        <v>17</v>
      </c>
      <c r="G21">
        <v>21</v>
      </c>
      <c r="O21" s="18"/>
      <c r="U21" s="18"/>
    </row>
    <row r="22" spans="1:21" x14ac:dyDescent="0.3">
      <c r="A22" s="41"/>
      <c r="B22" s="18">
        <v>44809</v>
      </c>
      <c r="C22" t="str">
        <f t="shared" si="1"/>
        <v>Hours Ending 17 to 21</v>
      </c>
      <c r="D22">
        <v>17</v>
      </c>
      <c r="E22">
        <v>21</v>
      </c>
      <c r="F22">
        <v>17</v>
      </c>
      <c r="G22">
        <v>21</v>
      </c>
      <c r="O22" s="18"/>
      <c r="U22" s="18"/>
    </row>
    <row r="23" spans="1:21" x14ac:dyDescent="0.3">
      <c r="A23" s="41"/>
      <c r="B23" s="18">
        <v>44810</v>
      </c>
      <c r="C23" t="str">
        <f t="shared" si="1"/>
        <v>Hours Ending 17 to 21</v>
      </c>
      <c r="D23">
        <v>17</v>
      </c>
      <c r="E23">
        <v>21</v>
      </c>
      <c r="F23">
        <v>17</v>
      </c>
      <c r="G23">
        <v>21</v>
      </c>
      <c r="O23" s="18"/>
      <c r="U23" s="18"/>
    </row>
    <row r="24" spans="1:21" x14ac:dyDescent="0.3">
      <c r="A24" s="41"/>
      <c r="B24" s="18">
        <v>44811</v>
      </c>
      <c r="C24" t="str">
        <f t="shared" si="1"/>
        <v>Hours Ending 17 to 21</v>
      </c>
      <c r="D24">
        <v>17</v>
      </c>
      <c r="E24">
        <v>21</v>
      </c>
      <c r="F24">
        <v>17</v>
      </c>
      <c r="G24">
        <v>21</v>
      </c>
      <c r="O24" s="18"/>
      <c r="U24" s="18"/>
    </row>
    <row r="25" spans="1:21" x14ac:dyDescent="0.3">
      <c r="A25" s="41"/>
      <c r="B25" t="s">
        <v>2</v>
      </c>
      <c r="C25" t="str">
        <f t="shared" si="1"/>
        <v>Hours Ending 17 to 21</v>
      </c>
      <c r="D25">
        <v>17</v>
      </c>
      <c r="E25">
        <v>21</v>
      </c>
      <c r="F25">
        <v>17</v>
      </c>
      <c r="G25">
        <v>21</v>
      </c>
      <c r="O25" s="18"/>
      <c r="U25" s="18"/>
    </row>
    <row r="26" spans="1:21" x14ac:dyDescent="0.3">
      <c r="B26" s="18"/>
      <c r="O26" s="18"/>
    </row>
    <row r="27" spans="1:21" ht="13.3" x14ac:dyDescent="0.4">
      <c r="A27" s="96" t="s">
        <v>245</v>
      </c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P27" s="18"/>
    </row>
    <row r="28" spans="1:21" x14ac:dyDescent="0.3">
      <c r="B28" s="13" t="s">
        <v>182</v>
      </c>
      <c r="C28" s="11" t="s">
        <v>213</v>
      </c>
      <c r="D28" s="11" t="s">
        <v>203</v>
      </c>
      <c r="E28" s="11" t="s">
        <v>204</v>
      </c>
      <c r="F28" s="11" t="s">
        <v>205</v>
      </c>
      <c r="G28" s="11" t="s">
        <v>211</v>
      </c>
      <c r="H28" s="11" t="s">
        <v>206</v>
      </c>
      <c r="I28" s="11" t="s">
        <v>207</v>
      </c>
      <c r="J28" s="11" t="s">
        <v>208</v>
      </c>
      <c r="K28" s="11" t="s">
        <v>209</v>
      </c>
      <c r="L28" s="11" t="s">
        <v>210</v>
      </c>
      <c r="M28" s="11" t="s">
        <v>214</v>
      </c>
      <c r="P28" s="18"/>
    </row>
    <row r="29" spans="1:21" x14ac:dyDescent="0.3">
      <c r="A29">
        <v>1</v>
      </c>
      <c r="B29" s="14">
        <f>MAX(0,Table!M8-75)</f>
        <v>5.7686800000000034</v>
      </c>
      <c r="C29" t="str">
        <f t="shared" ref="C29:C52" si="2">IF(AND(A29&gt;=VLOOKUP(date,event_hours,5,FALSE),A29&lt;=VLOOKUP(date,event_hours,6,FALSE)),1,"")</f>
        <v/>
      </c>
      <c r="D29" s="14" t="str">
        <f>IF($C29=1,Table!I8,"")</f>
        <v/>
      </c>
      <c r="E29" s="14" t="str">
        <f>IF($C29=1,Table!J8,"")</f>
        <v/>
      </c>
      <c r="F29" s="14" t="str">
        <f>IF($C29=1,Table!K8,"")</f>
        <v/>
      </c>
      <c r="G29" s="14" t="str">
        <f t="shared" ref="G29:G52" si="3">IF($C29=1,B29,"")</f>
        <v/>
      </c>
      <c r="H29" s="14" t="str">
        <f>IF($C29=1,Table!N8,"")</f>
        <v/>
      </c>
      <c r="I29" s="14" t="str">
        <f>IF($C29=1,Table!O8,"")</f>
        <v/>
      </c>
      <c r="J29" s="14" t="str">
        <f>IF($C29=1,Table!P8,"")</f>
        <v/>
      </c>
      <c r="K29" s="14" t="str">
        <f>IF($C29=1,Table!Q8,"")</f>
        <v/>
      </c>
      <c r="L29" s="14" t="str">
        <f>IF($C29=1,Table!R8,"")</f>
        <v/>
      </c>
      <c r="M29" s="14" t="str">
        <f>IF(C29=1,((Table!O8-Table!P8)/NORMSINV(0.3))^2,"")</f>
        <v/>
      </c>
    </row>
    <row r="30" spans="1:21" x14ac:dyDescent="0.3">
      <c r="A30">
        <f>A29+1</f>
        <v>2</v>
      </c>
      <c r="B30" s="14">
        <f>MAX(0,Table!M9-75)</f>
        <v>4.2186099999999982</v>
      </c>
      <c r="C30" t="str">
        <f t="shared" si="2"/>
        <v/>
      </c>
      <c r="D30" s="14" t="str">
        <f>IF($C30=1,Table!I9,"")</f>
        <v/>
      </c>
      <c r="E30" s="14" t="str">
        <f>IF($C30=1,Table!J9,"")</f>
        <v/>
      </c>
      <c r="F30" s="14" t="str">
        <f>IF($C30=1,Table!K9,"")</f>
        <v/>
      </c>
      <c r="G30" s="14" t="str">
        <f t="shared" si="3"/>
        <v/>
      </c>
      <c r="H30" s="14" t="str">
        <f>IF($C30=1,Table!N9,"")</f>
        <v/>
      </c>
      <c r="I30" s="14" t="str">
        <f>IF($C30=1,Table!O9,"")</f>
        <v/>
      </c>
      <c r="J30" s="14" t="str">
        <f>IF($C30=1,Table!P9,"")</f>
        <v/>
      </c>
      <c r="K30" s="14" t="str">
        <f>IF($C30=1,Table!Q9,"")</f>
        <v/>
      </c>
      <c r="L30" s="14" t="str">
        <f>IF($C30=1,Table!R9,"")</f>
        <v/>
      </c>
      <c r="M30" s="14" t="str">
        <f>IF(C30=1,((Table!O9-Table!P9)/NORMSINV(0.3))^2,"")</f>
        <v/>
      </c>
    </row>
    <row r="31" spans="1:21" x14ac:dyDescent="0.3">
      <c r="A31">
        <f t="shared" ref="A31:A52" si="4">A30+1</f>
        <v>3</v>
      </c>
      <c r="B31" s="14">
        <f>MAX(0,Table!M10-75)</f>
        <v>2.4380799999999994</v>
      </c>
      <c r="C31" t="str">
        <f t="shared" si="2"/>
        <v/>
      </c>
      <c r="D31" s="14" t="str">
        <f>IF($C31=1,Table!I10,"")</f>
        <v/>
      </c>
      <c r="E31" s="14" t="str">
        <f>IF($C31=1,Table!J10,"")</f>
        <v/>
      </c>
      <c r="F31" s="14" t="str">
        <f>IF($C31=1,Table!K10,"")</f>
        <v/>
      </c>
      <c r="G31" s="14" t="str">
        <f t="shared" si="3"/>
        <v/>
      </c>
      <c r="H31" s="14" t="str">
        <f>IF($C31=1,Table!N10,"")</f>
        <v/>
      </c>
      <c r="I31" s="14" t="str">
        <f>IF($C31=1,Table!O10,"")</f>
        <v/>
      </c>
      <c r="J31" s="14" t="str">
        <f>IF($C31=1,Table!P10,"")</f>
        <v/>
      </c>
      <c r="K31" s="14" t="str">
        <f>IF($C31=1,Table!Q10,"")</f>
        <v/>
      </c>
      <c r="L31" s="14" t="str">
        <f>IF($C31=1,Table!R10,"")</f>
        <v/>
      </c>
      <c r="M31" s="14" t="str">
        <f>IF(C31=1,((Table!O10-Table!P10)/NORMSINV(0.3))^2,"")</f>
        <v/>
      </c>
    </row>
    <row r="32" spans="1:21" x14ac:dyDescent="0.3">
      <c r="A32">
        <f t="shared" si="4"/>
        <v>4</v>
      </c>
      <c r="B32" s="14">
        <f>MAX(0,Table!M11-75)</f>
        <v>0.90210999999999331</v>
      </c>
      <c r="C32" t="str">
        <f t="shared" si="2"/>
        <v/>
      </c>
      <c r="D32" s="14" t="str">
        <f>IF($C32=1,Table!I11,"")</f>
        <v/>
      </c>
      <c r="E32" s="14" t="str">
        <f>IF($C32=1,Table!J11,"")</f>
        <v/>
      </c>
      <c r="F32" s="14" t="str">
        <f>IF($C32=1,Table!K11,"")</f>
        <v/>
      </c>
      <c r="G32" s="14" t="str">
        <f t="shared" si="3"/>
        <v/>
      </c>
      <c r="H32" s="14" t="str">
        <f>IF($C32=1,Table!N11,"")</f>
        <v/>
      </c>
      <c r="I32" s="14" t="str">
        <f>IF($C32=1,Table!O11,"")</f>
        <v/>
      </c>
      <c r="J32" s="14" t="str">
        <f>IF($C32=1,Table!P11,"")</f>
        <v/>
      </c>
      <c r="K32" s="14" t="str">
        <f>IF($C32=1,Table!Q11,"")</f>
        <v/>
      </c>
      <c r="L32" s="14" t="str">
        <f>IF($C32=1,Table!R11,"")</f>
        <v/>
      </c>
      <c r="M32" s="14" t="str">
        <f>IF(C32=1,((Table!O11-Table!P11)/NORMSINV(0.3))^2,"")</f>
        <v/>
      </c>
    </row>
    <row r="33" spans="1:13" x14ac:dyDescent="0.3">
      <c r="A33">
        <f t="shared" si="4"/>
        <v>5</v>
      </c>
      <c r="B33" s="14">
        <f>MAX(0,Table!M12-75)</f>
        <v>0</v>
      </c>
      <c r="C33" t="str">
        <f t="shared" si="2"/>
        <v/>
      </c>
      <c r="D33" s="14" t="str">
        <f>IF($C33=1,Table!I12,"")</f>
        <v/>
      </c>
      <c r="E33" s="14" t="str">
        <f>IF($C33=1,Table!J12,"")</f>
        <v/>
      </c>
      <c r="F33" s="14" t="str">
        <f>IF($C33=1,Table!K12,"")</f>
        <v/>
      </c>
      <c r="G33" s="14" t="str">
        <f t="shared" si="3"/>
        <v/>
      </c>
      <c r="H33" s="14" t="str">
        <f>IF($C33=1,Table!N12,"")</f>
        <v/>
      </c>
      <c r="I33" s="14" t="str">
        <f>IF($C33=1,Table!O12,"")</f>
        <v/>
      </c>
      <c r="J33" s="14" t="str">
        <f>IF($C33=1,Table!P12,"")</f>
        <v/>
      </c>
      <c r="K33" s="14" t="str">
        <f>IF($C33=1,Table!Q12,"")</f>
        <v/>
      </c>
      <c r="L33" s="14" t="str">
        <f>IF($C33=1,Table!R12,"")</f>
        <v/>
      </c>
      <c r="M33" s="14" t="str">
        <f>IF(C33=1,((Table!O12-Table!P12)/NORMSINV(0.3))^2,"")</f>
        <v/>
      </c>
    </row>
    <row r="34" spans="1:13" x14ac:dyDescent="0.3">
      <c r="A34">
        <f t="shared" si="4"/>
        <v>6</v>
      </c>
      <c r="B34" s="14">
        <f>MAX(0,Table!M13-75)</f>
        <v>0</v>
      </c>
      <c r="C34" t="str">
        <f t="shared" si="2"/>
        <v/>
      </c>
      <c r="D34" s="14" t="str">
        <f>IF($C34=1,Table!I13,"")</f>
        <v/>
      </c>
      <c r="E34" s="14" t="str">
        <f>IF($C34=1,Table!J13,"")</f>
        <v/>
      </c>
      <c r="F34" s="14" t="str">
        <f>IF($C34=1,Table!K13,"")</f>
        <v/>
      </c>
      <c r="G34" s="14" t="str">
        <f t="shared" si="3"/>
        <v/>
      </c>
      <c r="H34" s="14" t="str">
        <f>IF($C34=1,Table!N13,"")</f>
        <v/>
      </c>
      <c r="I34" s="14" t="str">
        <f>IF($C34=1,Table!O13,"")</f>
        <v/>
      </c>
      <c r="J34" s="14" t="str">
        <f>IF($C34=1,Table!P13,"")</f>
        <v/>
      </c>
      <c r="K34" s="14" t="str">
        <f>IF($C34=1,Table!Q13,"")</f>
        <v/>
      </c>
      <c r="L34" s="14" t="str">
        <f>IF($C34=1,Table!R13,"")</f>
        <v/>
      </c>
      <c r="M34" s="14" t="str">
        <f>IF(C34=1,((Table!O13-Table!P13)/NORMSINV(0.3))^2,"")</f>
        <v/>
      </c>
    </row>
    <row r="35" spans="1:13" x14ac:dyDescent="0.3">
      <c r="A35">
        <f t="shared" si="4"/>
        <v>7</v>
      </c>
      <c r="B35" s="14">
        <f>MAX(0,Table!M14-75)</f>
        <v>0</v>
      </c>
      <c r="C35" t="str">
        <f t="shared" si="2"/>
        <v/>
      </c>
      <c r="D35" s="14" t="str">
        <f>IF($C35=1,Table!I14,"")</f>
        <v/>
      </c>
      <c r="E35" s="14" t="str">
        <f>IF($C35=1,Table!J14,"")</f>
        <v/>
      </c>
      <c r="F35" s="14" t="str">
        <f>IF($C35=1,Table!K14,"")</f>
        <v/>
      </c>
      <c r="G35" s="14" t="str">
        <f t="shared" si="3"/>
        <v/>
      </c>
      <c r="H35" s="14" t="str">
        <f>IF($C35=1,Table!N14,"")</f>
        <v/>
      </c>
      <c r="I35" s="14" t="str">
        <f>IF($C35=1,Table!O14,"")</f>
        <v/>
      </c>
      <c r="J35" s="14" t="str">
        <f>IF($C35=1,Table!P14,"")</f>
        <v/>
      </c>
      <c r="K35" s="14" t="str">
        <f>IF($C35=1,Table!Q14,"")</f>
        <v/>
      </c>
      <c r="L35" s="14" t="str">
        <f>IF($C35=1,Table!R14,"")</f>
        <v/>
      </c>
      <c r="M35" s="14" t="str">
        <f>IF(C35=1,((Table!O14-Table!P14)/NORMSINV(0.3))^2,"")</f>
        <v/>
      </c>
    </row>
    <row r="36" spans="1:13" x14ac:dyDescent="0.3">
      <c r="A36">
        <f t="shared" si="4"/>
        <v>8</v>
      </c>
      <c r="B36" s="14">
        <f>MAX(0,Table!M15-75)</f>
        <v>0.23887999999999465</v>
      </c>
      <c r="C36" t="str">
        <f t="shared" si="2"/>
        <v/>
      </c>
      <c r="D36" s="14" t="str">
        <f>IF($C36=1,Table!I15,"")</f>
        <v/>
      </c>
      <c r="E36" s="14" t="str">
        <f>IF($C36=1,Table!J15,"")</f>
        <v/>
      </c>
      <c r="F36" s="14" t="str">
        <f>IF($C36=1,Table!K15,"")</f>
        <v/>
      </c>
      <c r="G36" s="14" t="str">
        <f t="shared" si="3"/>
        <v/>
      </c>
      <c r="H36" s="14" t="str">
        <f>IF($C36=1,Table!N15,"")</f>
        <v/>
      </c>
      <c r="I36" s="14" t="str">
        <f>IF($C36=1,Table!O15,"")</f>
        <v/>
      </c>
      <c r="J36" s="14" t="str">
        <f>IF($C36=1,Table!P15,"")</f>
        <v/>
      </c>
      <c r="K36" s="14" t="str">
        <f>IF($C36=1,Table!Q15,"")</f>
        <v/>
      </c>
      <c r="L36" s="14" t="str">
        <f>IF($C36=1,Table!R15,"")</f>
        <v/>
      </c>
      <c r="M36" s="14" t="str">
        <f>IF(C36=1,((Table!O15-Table!P15)/NORMSINV(0.3))^2,"")</f>
        <v/>
      </c>
    </row>
    <row r="37" spans="1:13" x14ac:dyDescent="0.3">
      <c r="A37">
        <f t="shared" si="4"/>
        <v>9</v>
      </c>
      <c r="B37" s="14">
        <f>MAX(0,Table!M16-75)</f>
        <v>4.4467400000000055</v>
      </c>
      <c r="C37" t="str">
        <f t="shared" si="2"/>
        <v/>
      </c>
      <c r="D37" s="14" t="str">
        <f>IF($C37=1,Table!I16,"")</f>
        <v/>
      </c>
      <c r="E37" s="14" t="str">
        <f>IF($C37=1,Table!J16,"")</f>
        <v/>
      </c>
      <c r="F37" s="14" t="str">
        <f>IF($C37=1,Table!K16,"")</f>
        <v/>
      </c>
      <c r="G37" s="14" t="str">
        <f t="shared" si="3"/>
        <v/>
      </c>
      <c r="H37" s="14" t="str">
        <f>IF($C37=1,Table!N16,"")</f>
        <v/>
      </c>
      <c r="I37" s="14" t="str">
        <f>IF($C37=1,Table!O16,"")</f>
        <v/>
      </c>
      <c r="J37" s="14" t="str">
        <f>IF($C37=1,Table!P16,"")</f>
        <v/>
      </c>
      <c r="K37" s="14" t="str">
        <f>IF($C37=1,Table!Q16,"")</f>
        <v/>
      </c>
      <c r="L37" s="14" t="str">
        <f>IF($C37=1,Table!R16,"")</f>
        <v/>
      </c>
      <c r="M37" s="14" t="str">
        <f>IF(C37=1,((Table!O16-Table!P16)/NORMSINV(0.3))^2,"")</f>
        <v/>
      </c>
    </row>
    <row r="38" spans="1:13" x14ac:dyDescent="0.3">
      <c r="A38">
        <f t="shared" si="4"/>
        <v>10</v>
      </c>
      <c r="B38" s="14">
        <f>MAX(0,Table!M17-75)</f>
        <v>8.9585399999999993</v>
      </c>
      <c r="C38" t="str">
        <f t="shared" si="2"/>
        <v/>
      </c>
      <c r="D38" s="14" t="str">
        <f>IF($C38=1,Table!I17,"")</f>
        <v/>
      </c>
      <c r="E38" s="14" t="str">
        <f>IF($C38=1,Table!J17,"")</f>
        <v/>
      </c>
      <c r="F38" s="14" t="str">
        <f>IF($C38=1,Table!K17,"")</f>
        <v/>
      </c>
      <c r="G38" s="14" t="str">
        <f t="shared" si="3"/>
        <v/>
      </c>
      <c r="H38" s="14" t="str">
        <f>IF($C38=1,Table!N17,"")</f>
        <v/>
      </c>
      <c r="I38" s="14" t="str">
        <f>IF($C38=1,Table!O17,"")</f>
        <v/>
      </c>
      <c r="J38" s="14" t="str">
        <f>IF($C38=1,Table!P17,"")</f>
        <v/>
      </c>
      <c r="K38" s="14" t="str">
        <f>IF($C38=1,Table!Q17,"")</f>
        <v/>
      </c>
      <c r="L38" s="14" t="str">
        <f>IF($C38=1,Table!R17,"")</f>
        <v/>
      </c>
      <c r="M38" s="14" t="str">
        <f>IF(C38=1,((Table!O17-Table!P17)/NORMSINV(0.3))^2,"")</f>
        <v/>
      </c>
    </row>
    <row r="39" spans="1:13" x14ac:dyDescent="0.3">
      <c r="A39">
        <f t="shared" si="4"/>
        <v>11</v>
      </c>
      <c r="B39" s="14">
        <f>MAX(0,Table!M18-75)</f>
        <v>13.314509999999999</v>
      </c>
      <c r="C39" t="str">
        <f t="shared" si="2"/>
        <v/>
      </c>
      <c r="D39" s="14" t="str">
        <f>IF($C39=1,Table!I18,"")</f>
        <v/>
      </c>
      <c r="E39" s="14" t="str">
        <f>IF($C39=1,Table!J18,"")</f>
        <v/>
      </c>
      <c r="F39" s="14" t="str">
        <f>IF($C39=1,Table!K18,"")</f>
        <v/>
      </c>
      <c r="G39" s="14" t="str">
        <f t="shared" si="3"/>
        <v/>
      </c>
      <c r="H39" s="14" t="str">
        <f>IF($C39=1,Table!N18,"")</f>
        <v/>
      </c>
      <c r="I39" s="14" t="str">
        <f>IF($C39=1,Table!O18,"")</f>
        <v/>
      </c>
      <c r="J39" s="14" t="str">
        <f>IF($C39=1,Table!P18,"")</f>
        <v/>
      </c>
      <c r="K39" s="14" t="str">
        <f>IF($C39=1,Table!Q18,"")</f>
        <v/>
      </c>
      <c r="L39" s="14" t="str">
        <f>IF($C39=1,Table!R18,"")</f>
        <v/>
      </c>
      <c r="M39" s="14" t="str">
        <f>IF(C39=1,((Table!O18-Table!P18)/NORMSINV(0.3))^2,"")</f>
        <v/>
      </c>
    </row>
    <row r="40" spans="1:13" x14ac:dyDescent="0.3">
      <c r="A40">
        <f t="shared" si="4"/>
        <v>12</v>
      </c>
      <c r="B40" s="14">
        <f>MAX(0,Table!M19-75)</f>
        <v>17.210539999999995</v>
      </c>
      <c r="C40" t="str">
        <f t="shared" si="2"/>
        <v/>
      </c>
      <c r="D40" s="14" t="str">
        <f>IF($C40=1,Table!I19,"")</f>
        <v/>
      </c>
      <c r="E40" s="14" t="str">
        <f>IF($C40=1,Table!J19,"")</f>
        <v/>
      </c>
      <c r="F40" s="14" t="str">
        <f>IF($C40=1,Table!K19,"")</f>
        <v/>
      </c>
      <c r="G40" s="14" t="str">
        <f t="shared" si="3"/>
        <v/>
      </c>
      <c r="H40" s="14" t="str">
        <f>IF($C40=1,Table!N19,"")</f>
        <v/>
      </c>
      <c r="I40" s="14" t="str">
        <f>IF($C40=1,Table!O19,"")</f>
        <v/>
      </c>
      <c r="J40" s="14" t="str">
        <f>IF($C40=1,Table!P19,"")</f>
        <v/>
      </c>
      <c r="K40" s="14" t="str">
        <f>IF($C40=1,Table!Q19,"")</f>
        <v/>
      </c>
      <c r="L40" s="14" t="str">
        <f>IF($C40=1,Table!R19,"")</f>
        <v/>
      </c>
      <c r="M40" s="14" t="str">
        <f>IF(C40=1,((Table!O19-Table!P19)/NORMSINV(0.3))^2,"")</f>
        <v/>
      </c>
    </row>
    <row r="41" spans="1:13" x14ac:dyDescent="0.3">
      <c r="A41">
        <f t="shared" si="4"/>
        <v>13</v>
      </c>
      <c r="B41" s="14">
        <f>MAX(0,Table!M20-75)</f>
        <v>20.373649999999998</v>
      </c>
      <c r="C41" t="str">
        <f t="shared" si="2"/>
        <v/>
      </c>
      <c r="D41" s="14" t="str">
        <f>IF($C41=1,Table!I20,"")</f>
        <v/>
      </c>
      <c r="E41" s="14" t="str">
        <f>IF($C41=1,Table!J20,"")</f>
        <v/>
      </c>
      <c r="F41" s="14" t="str">
        <f>IF($C41=1,Table!K20,"")</f>
        <v/>
      </c>
      <c r="G41" s="14" t="str">
        <f t="shared" si="3"/>
        <v/>
      </c>
      <c r="H41" s="14" t="str">
        <f>IF($C41=1,Table!N20,"")</f>
        <v/>
      </c>
      <c r="I41" s="14" t="str">
        <f>IF($C41=1,Table!O20,"")</f>
        <v/>
      </c>
      <c r="J41" s="14" t="str">
        <f>IF($C41=1,Table!P20,"")</f>
        <v/>
      </c>
      <c r="K41" s="14" t="str">
        <f>IF($C41=1,Table!Q20,"")</f>
        <v/>
      </c>
      <c r="L41" s="14" t="str">
        <f>IF($C41=1,Table!R20,"")</f>
        <v/>
      </c>
      <c r="M41" s="14" t="str">
        <f>IF(C41=1,((Table!O20-Table!P20)/NORMSINV(0.3))^2,"")</f>
        <v/>
      </c>
    </row>
    <row r="42" spans="1:13" x14ac:dyDescent="0.3">
      <c r="A42">
        <f t="shared" si="4"/>
        <v>14</v>
      </c>
      <c r="B42" s="14">
        <f>MAX(0,Table!M21-75)</f>
        <v>22.929249999999996</v>
      </c>
      <c r="C42" t="str">
        <f t="shared" si="2"/>
        <v/>
      </c>
      <c r="D42" s="14" t="str">
        <f>IF($C42=1,Table!I21,"")</f>
        <v/>
      </c>
      <c r="E42" s="14" t="str">
        <f>IF($C42=1,Table!J21,"")</f>
        <v/>
      </c>
      <c r="F42" s="14" t="str">
        <f>IF($C42=1,Table!K21,"")</f>
        <v/>
      </c>
      <c r="G42" s="14" t="str">
        <f t="shared" si="3"/>
        <v/>
      </c>
      <c r="H42" s="14" t="str">
        <f>IF($C42=1,Table!N21,"")</f>
        <v/>
      </c>
      <c r="I42" s="14" t="str">
        <f>IF($C42=1,Table!O21,"")</f>
        <v/>
      </c>
      <c r="J42" s="14" t="str">
        <f>IF($C42=1,Table!P21,"")</f>
        <v/>
      </c>
      <c r="K42" s="14" t="str">
        <f>IF($C42=1,Table!Q21,"")</f>
        <v/>
      </c>
      <c r="L42" s="14" t="str">
        <f>IF($C42=1,Table!R21,"")</f>
        <v/>
      </c>
      <c r="M42" s="14" t="str">
        <f>IF(C42=1,((Table!O21-Table!P21)/NORMSINV(0.3))^2,"")</f>
        <v/>
      </c>
    </row>
    <row r="43" spans="1:13" x14ac:dyDescent="0.3">
      <c r="A43">
        <f t="shared" si="4"/>
        <v>15</v>
      </c>
      <c r="B43" s="14">
        <f>MAX(0,Table!M22-75)</f>
        <v>24.873249999999999</v>
      </c>
      <c r="C43" t="str">
        <f t="shared" si="2"/>
        <v/>
      </c>
      <c r="D43" s="14" t="str">
        <f>IF($C43=1,Table!I22,"")</f>
        <v/>
      </c>
      <c r="E43" s="14" t="str">
        <f>IF($C43=1,Table!J22,"")</f>
        <v/>
      </c>
      <c r="F43" s="14" t="str">
        <f>IF($C43=1,Table!K22,"")</f>
        <v/>
      </c>
      <c r="G43" s="14" t="str">
        <f t="shared" si="3"/>
        <v/>
      </c>
      <c r="H43" s="14" t="str">
        <f>IF($C43=1,Table!N22,"")</f>
        <v/>
      </c>
      <c r="I43" s="14" t="str">
        <f>IF($C43=1,Table!O22,"")</f>
        <v/>
      </c>
      <c r="J43" s="14" t="str">
        <f>IF($C43=1,Table!P22,"")</f>
        <v/>
      </c>
      <c r="K43" s="14" t="str">
        <f>IF($C43=1,Table!Q22,"")</f>
        <v/>
      </c>
      <c r="L43" s="14" t="str">
        <f>IF($C43=1,Table!R22,"")</f>
        <v/>
      </c>
      <c r="M43" s="14" t="str">
        <f>IF(C43=1,((Table!O22-Table!P22)/NORMSINV(0.3))^2,"")</f>
        <v/>
      </c>
    </row>
    <row r="44" spans="1:13" x14ac:dyDescent="0.3">
      <c r="A44">
        <f t="shared" si="4"/>
        <v>16</v>
      </c>
      <c r="B44" s="14">
        <f>MAX(0,Table!M23-75)</f>
        <v>26.165000000000006</v>
      </c>
      <c r="C44" t="str">
        <f t="shared" si="2"/>
        <v/>
      </c>
      <c r="D44" s="14" t="str">
        <f>IF($C44=1,Table!I23,"")</f>
        <v/>
      </c>
      <c r="E44" s="14" t="str">
        <f>IF($C44=1,Table!J23,"")</f>
        <v/>
      </c>
      <c r="F44" s="14" t="str">
        <f>IF($C44=1,Table!K23,"")</f>
        <v/>
      </c>
      <c r="G44" s="14" t="str">
        <f t="shared" si="3"/>
        <v/>
      </c>
      <c r="H44" s="14" t="str">
        <f>IF($C44=1,Table!N23,"")</f>
        <v/>
      </c>
      <c r="I44" s="14" t="str">
        <f>IF($C44=1,Table!O23,"")</f>
        <v/>
      </c>
      <c r="J44" s="14" t="str">
        <f>IF($C44=1,Table!P23,"")</f>
        <v/>
      </c>
      <c r="K44" s="14" t="str">
        <f>IF($C44=1,Table!Q23,"")</f>
        <v/>
      </c>
      <c r="L44" s="14" t="str">
        <f>IF($C44=1,Table!R23,"")</f>
        <v/>
      </c>
      <c r="M44" s="14" t="str">
        <f>IF(C44=1,((Table!O23-Table!P23)/NORMSINV(0.3))^2,"")</f>
        <v/>
      </c>
    </row>
    <row r="45" spans="1:13" x14ac:dyDescent="0.3">
      <c r="A45">
        <f t="shared" si="4"/>
        <v>17</v>
      </c>
      <c r="B45" s="14">
        <f>MAX(0,Table!M24-75)</f>
        <v>26.613299999999995</v>
      </c>
      <c r="C45">
        <f t="shared" si="2"/>
        <v>1</v>
      </c>
      <c r="D45" s="14">
        <f>IF($C45=1,Table!I24,"")</f>
        <v>1106.104142202</v>
      </c>
      <c r="E45" s="14">
        <f>IF($C45=1,Table!J24,"")</f>
        <v>1086.3247525122001</v>
      </c>
      <c r="F45" s="14">
        <f>IF($C45=1,Table!K24,"")</f>
        <v>19.779389689800002</v>
      </c>
      <c r="G45" s="14">
        <f t="shared" si="3"/>
        <v>26.613299999999995</v>
      </c>
      <c r="H45" s="14">
        <f>IF($C45=1,Table!N24,"")</f>
        <v>17.674883149399999</v>
      </c>
      <c r="I45" s="14">
        <f>IF($C45=1,Table!O24,"")</f>
        <v>18.918242445400001</v>
      </c>
      <c r="J45" s="14">
        <f>IF($C45=1,Table!P24,"")</f>
        <v>19.779389689800002</v>
      </c>
      <c r="K45" s="14">
        <f>IF($C45=1,Table!Q24,"")</f>
        <v>20.6405369342</v>
      </c>
      <c r="L45" s="14">
        <f>IF($C45=1,Table!R24,"")</f>
        <v>21.883885032800002</v>
      </c>
      <c r="M45" s="14">
        <f>IF(C45=1,((Table!O24-Table!P24)/NORMSINV(0.3))^2,"")</f>
        <v>2.6966750510219657</v>
      </c>
    </row>
    <row r="46" spans="1:13" x14ac:dyDescent="0.3">
      <c r="A46">
        <f t="shared" si="4"/>
        <v>18</v>
      </c>
      <c r="B46" s="14">
        <f>MAX(0,Table!M25-75)</f>
        <v>25.923199999999994</v>
      </c>
      <c r="C46">
        <f t="shared" si="2"/>
        <v>1</v>
      </c>
      <c r="D46" s="14">
        <f>IF($C46=1,Table!I25,"")</f>
        <v>1027.3426383680001</v>
      </c>
      <c r="E46" s="14">
        <f>IF($C46=1,Table!J25,"")</f>
        <v>1011.6413977452</v>
      </c>
      <c r="F46" s="14">
        <f>IF($C46=1,Table!K25,"")</f>
        <v>15.7012406228</v>
      </c>
      <c r="G46" s="14">
        <f t="shared" si="3"/>
        <v>25.923199999999994</v>
      </c>
      <c r="H46" s="14">
        <f>IF($C46=1,Table!N25,"")</f>
        <v>13.561753404800001</v>
      </c>
      <c r="I46" s="14">
        <f>IF($C46=1,Table!O25,"")</f>
        <v>14.825783101199999</v>
      </c>
      <c r="J46" s="14">
        <f>IF($C46=1,Table!P25,"")</f>
        <v>15.7012406228</v>
      </c>
      <c r="K46" s="14">
        <f>IF($C46=1,Table!Q25,"")</f>
        <v>16.576709341800001</v>
      </c>
      <c r="L46" s="14">
        <f>IF($C46=1,Table!R25,"")</f>
        <v>17.8407278408</v>
      </c>
      <c r="M46" s="14">
        <f>IF(C46=1,((Table!O25-Table!P25)/NORMSINV(0.3))^2,"")</f>
        <v>2.7870447466922643</v>
      </c>
    </row>
    <row r="47" spans="1:13" x14ac:dyDescent="0.3">
      <c r="A47">
        <f t="shared" si="4"/>
        <v>19</v>
      </c>
      <c r="B47" s="14">
        <f>MAX(0,Table!M26-75)</f>
        <v>24.211749999999995</v>
      </c>
      <c r="C47">
        <f t="shared" si="2"/>
        <v>1</v>
      </c>
      <c r="D47" s="14">
        <f>IF($C47=1,Table!I26,"")</f>
        <v>963.75361153400013</v>
      </c>
      <c r="E47" s="14">
        <f>IF($C47=1,Table!J26,"")</f>
        <v>950.35803874260012</v>
      </c>
      <c r="F47" s="14">
        <f>IF($C47=1,Table!K26,"")</f>
        <v>13.395572791400001</v>
      </c>
      <c r="G47" s="14">
        <f t="shared" si="3"/>
        <v>24.211749999999995</v>
      </c>
      <c r="H47" s="14">
        <f>IF($C47=1,Table!N26,"")</f>
        <v>11.182977748799999</v>
      </c>
      <c r="I47" s="14">
        <f>IF($C47=1,Table!O26,"")</f>
        <v>12.490195817000002</v>
      </c>
      <c r="J47" s="14">
        <f>IF($C47=1,Table!P26,"")</f>
        <v>13.395572791400001</v>
      </c>
      <c r="K47" s="14">
        <f>IF($C47=1,Table!Q26,"")</f>
        <v>14.300938568400001</v>
      </c>
      <c r="L47" s="14">
        <f>IF($C47=1,Table!R26,"")</f>
        <v>15.608156636600002</v>
      </c>
      <c r="M47" s="14">
        <f>IF(C47=1,((Table!O26-Table!P26)/NORMSINV(0.3))^2,"")</f>
        <v>2.9807988866187181</v>
      </c>
    </row>
    <row r="48" spans="1:13" x14ac:dyDescent="0.3">
      <c r="A48">
        <f t="shared" si="4"/>
        <v>20</v>
      </c>
      <c r="B48" s="14">
        <f>MAX(0,Table!M27-75)</f>
        <v>20.945650000000001</v>
      </c>
      <c r="C48">
        <f t="shared" si="2"/>
        <v>1</v>
      </c>
      <c r="D48" s="14">
        <f>IF($C48=1,Table!I27,"")</f>
        <v>919.52780062400006</v>
      </c>
      <c r="E48" s="14">
        <f>IF($C48=1,Table!J27,"")</f>
        <v>909.67944098120006</v>
      </c>
      <c r="F48" s="14">
        <f>IF($C48=1,Table!K27,"")</f>
        <v>9.8483596428000002</v>
      </c>
      <c r="G48" s="14">
        <f t="shared" si="3"/>
        <v>20.945650000000001</v>
      </c>
      <c r="H48" s="14">
        <f>IF($C48=1,Table!N27,"")</f>
        <v>7.7252430236</v>
      </c>
      <c r="I48" s="14">
        <f>IF($C48=1,Table!O27,"")</f>
        <v>8.9795981664000006</v>
      </c>
      <c r="J48" s="14">
        <f>IF($C48=1,Table!P27,"")</f>
        <v>9.8483596428000002</v>
      </c>
      <c r="K48" s="14">
        <f>IF($C48=1,Table!Q27,"")</f>
        <v>10.7171211192</v>
      </c>
      <c r="L48" s="14">
        <f>IF($C48=1,Table!R27,"")</f>
        <v>11.9714650646</v>
      </c>
      <c r="M48" s="14">
        <f>IF(C48=1,((Table!O27-Table!P27)/NORMSINV(0.3))^2,"")</f>
        <v>2.7445736795025906</v>
      </c>
    </row>
    <row r="49" spans="1:13" x14ac:dyDescent="0.3">
      <c r="A49">
        <f t="shared" si="4"/>
        <v>21</v>
      </c>
      <c r="B49" s="14">
        <f>MAX(0,Table!M28-75)</f>
        <v>17.075710000000001</v>
      </c>
      <c r="C49">
        <f t="shared" si="2"/>
        <v>1</v>
      </c>
      <c r="D49" s="14">
        <f>IF($C49=1,Table!I28,"")</f>
        <v>884.736583032</v>
      </c>
      <c r="E49" s="14">
        <f>IF($C49=1,Table!J28,"")</f>
        <v>872.95330147180005</v>
      </c>
      <c r="F49" s="14">
        <f>IF($C49=1,Table!K28,"")</f>
        <v>11.783281560200001</v>
      </c>
      <c r="G49" s="14">
        <f t="shared" si="3"/>
        <v>17.075710000000001</v>
      </c>
      <c r="H49" s="14">
        <f>IF($C49=1,Table!N28,"")</f>
        <v>9.8031221468000016</v>
      </c>
      <c r="I49" s="14">
        <f>IF($C49=1,Table!O28,"")</f>
        <v>10.9730153014</v>
      </c>
      <c r="J49" s="14">
        <f>IF($C49=1,Table!P28,"")</f>
        <v>11.783281560200001</v>
      </c>
      <c r="K49" s="14">
        <f>IF($C49=1,Table!Q28,"")</f>
        <v>12.5935366216</v>
      </c>
      <c r="L49" s="14">
        <f>IF($C49=1,Table!R28,"")</f>
        <v>13.763429776200001</v>
      </c>
      <c r="M49" s="14">
        <f>IF(C49=1,((Table!O28-Table!P28)/NORMSINV(0.3))^2,"")</f>
        <v>2.3874225600195649</v>
      </c>
    </row>
    <row r="50" spans="1:13" x14ac:dyDescent="0.3">
      <c r="A50">
        <f t="shared" si="4"/>
        <v>22</v>
      </c>
      <c r="B50" s="14">
        <f>MAX(0,Table!M29-75)</f>
        <v>13.887129999999999</v>
      </c>
      <c r="C50" t="str">
        <f t="shared" si="2"/>
        <v/>
      </c>
      <c r="D50" s="14" t="str">
        <f>IF($C50=1,Table!I29,"")</f>
        <v/>
      </c>
      <c r="E50" s="14" t="str">
        <f>IF($C50=1,Table!J29,"")</f>
        <v/>
      </c>
      <c r="F50" s="14" t="str">
        <f>IF($C50=1,Table!K29,"")</f>
        <v/>
      </c>
      <c r="G50" s="14" t="str">
        <f t="shared" si="3"/>
        <v/>
      </c>
      <c r="H50" s="14" t="str">
        <f>IF($C50=1,Table!N29,"")</f>
        <v/>
      </c>
      <c r="I50" s="14" t="str">
        <f>IF($C50=1,Table!O29,"")</f>
        <v/>
      </c>
      <c r="J50" s="14" t="str">
        <f>IF($C50=1,Table!P29,"")</f>
        <v/>
      </c>
      <c r="K50" s="14" t="str">
        <f>IF($C50=1,Table!Q29,"")</f>
        <v/>
      </c>
      <c r="L50" s="14" t="str">
        <f>IF($C50=1,Table!R29,"")</f>
        <v/>
      </c>
      <c r="M50" s="14" t="str">
        <f>IF(C50=1,((Table!O29-Table!P29)/NORMSINV(0.3))^2,"")</f>
        <v/>
      </c>
    </row>
    <row r="51" spans="1:13" x14ac:dyDescent="0.3">
      <c r="A51">
        <f t="shared" si="4"/>
        <v>23</v>
      </c>
      <c r="B51" s="14">
        <f>MAX(0,Table!M30-75)</f>
        <v>11.232659999999996</v>
      </c>
      <c r="C51" t="str">
        <f t="shared" si="2"/>
        <v/>
      </c>
      <c r="D51" s="14" t="str">
        <f>IF($C51=1,Table!I30,"")</f>
        <v/>
      </c>
      <c r="E51" s="14" t="str">
        <f>IF($C51=1,Table!J30,"")</f>
        <v/>
      </c>
      <c r="F51" s="14" t="str">
        <f>IF($C51=1,Table!K30,"")</f>
        <v/>
      </c>
      <c r="G51" s="14" t="str">
        <f t="shared" si="3"/>
        <v/>
      </c>
      <c r="H51" s="14" t="str">
        <f>IF($C51=1,Table!N30,"")</f>
        <v/>
      </c>
      <c r="I51" s="14" t="str">
        <f>IF($C51=1,Table!O30,"")</f>
        <v/>
      </c>
      <c r="J51" s="14" t="str">
        <f>IF($C51=1,Table!P30,"")</f>
        <v/>
      </c>
      <c r="K51" s="14" t="str">
        <f>IF($C51=1,Table!Q30,"")</f>
        <v/>
      </c>
      <c r="L51" s="14" t="str">
        <f>IF($C51=1,Table!R30,"")</f>
        <v/>
      </c>
      <c r="M51" s="14" t="str">
        <f>IF(C51=1,((Table!O30-Table!P30)/NORMSINV(0.3))^2,"")</f>
        <v/>
      </c>
    </row>
    <row r="52" spans="1:13" x14ac:dyDescent="0.3">
      <c r="A52">
        <f t="shared" si="4"/>
        <v>24</v>
      </c>
      <c r="B52" s="14">
        <f>MAX(0,Table!M31-75)</f>
        <v>8.5585300000000046</v>
      </c>
      <c r="C52" t="str">
        <f t="shared" si="2"/>
        <v/>
      </c>
      <c r="D52" s="14" t="str">
        <f>IF($C52=1,Table!I31,"")</f>
        <v/>
      </c>
      <c r="E52" s="14" t="str">
        <f>IF($C52=1,Table!J31,"")</f>
        <v/>
      </c>
      <c r="F52" s="14" t="str">
        <f>IF($C52=1,Table!K31,"")</f>
        <v/>
      </c>
      <c r="G52" s="14" t="str">
        <f t="shared" si="3"/>
        <v/>
      </c>
      <c r="H52" s="14" t="str">
        <f>IF($C52=1,Table!N31,"")</f>
        <v/>
      </c>
      <c r="I52" s="14" t="str">
        <f>IF($C52=1,Table!O31,"")</f>
        <v/>
      </c>
      <c r="J52" s="14" t="str">
        <f>IF($C52=1,Table!P31,"")</f>
        <v/>
      </c>
      <c r="K52" s="14" t="str">
        <f>IF($C52=1,Table!Q31,"")</f>
        <v/>
      </c>
      <c r="L52" s="14" t="str">
        <f>IF($C52=1,Table!R31,"")</f>
        <v/>
      </c>
      <c r="M52" s="14" t="str">
        <f>IF(C52=1,((Table!O31-Table!P31)/NORMSINV(0.3))^2,"")</f>
        <v/>
      </c>
    </row>
    <row r="53" spans="1:13" x14ac:dyDescent="0.3">
      <c r="A53" s="11" t="s">
        <v>212</v>
      </c>
      <c r="D53" s="14">
        <f>AVERAGE(D29:D52)</f>
        <v>980.2929551520001</v>
      </c>
      <c r="E53" s="14">
        <f>AVERAGE(E29:E52)</f>
        <v>966.19138629060001</v>
      </c>
      <c r="F53" s="14">
        <f>AVERAGE(F29:F52)</f>
        <v>14.101568861400001</v>
      </c>
      <c r="G53" s="14">
        <f>SUM(G29:G52)</f>
        <v>114.76960999999999</v>
      </c>
      <c r="H53" s="14">
        <f t="shared" ref="H53:L53" si="5">AVERAGE(H29:H52)</f>
        <v>11.989595894680001</v>
      </c>
      <c r="I53" s="14">
        <f t="shared" si="5"/>
        <v>13.237366966280002</v>
      </c>
      <c r="J53" s="14">
        <f t="shared" si="5"/>
        <v>14.101568861400001</v>
      </c>
      <c r="K53" s="14">
        <f t="shared" si="5"/>
        <v>14.965768517039999</v>
      </c>
      <c r="L53" s="14">
        <f t="shared" si="5"/>
        <v>16.213532870200002</v>
      </c>
      <c r="M53" s="14">
        <f>SQRT((1/SUM(C29:C52)^2*SUM(M29:M52)))</f>
        <v>0.73746904813300751</v>
      </c>
    </row>
    <row r="55" spans="1:13" x14ac:dyDescent="0.3">
      <c r="B55" t="s">
        <v>217</v>
      </c>
      <c r="C55">
        <v>0.1</v>
      </c>
      <c r="D55">
        <v>0.3</v>
      </c>
      <c r="E55">
        <v>0.5</v>
      </c>
      <c r="F55">
        <v>0.7</v>
      </c>
      <c r="G55">
        <v>0.9</v>
      </c>
    </row>
    <row r="56" spans="1:13" x14ac:dyDescent="0.3">
      <c r="A56" s="11" t="s">
        <v>218</v>
      </c>
      <c r="B56" s="14">
        <f>IF(Result_type="Aggregate Impact",B57,B58)</f>
        <v>1.4193824239999999</v>
      </c>
      <c r="C56" s="14">
        <f>NORMINV(C55,$F$53,$B$56)</f>
        <v>12.28255709381631</v>
      </c>
      <c r="D56" s="14">
        <f>NORMINV(D55,$F$53,$B$56)</f>
        <v>13.357243990525619</v>
      </c>
      <c r="E56" s="14">
        <f>NORMINV(E55,$F$53,$B$56)</f>
        <v>14.101568861400001</v>
      </c>
      <c r="F56" s="14">
        <f>NORMINV(F55,$F$53,$B$56)</f>
        <v>14.845893732274382</v>
      </c>
      <c r="G56" s="14">
        <f>NORMINV(G55,$F$53,$B$56)</f>
        <v>15.920580628983691</v>
      </c>
    </row>
    <row r="57" spans="1:13" x14ac:dyDescent="0.3">
      <c r="A57" s="11" t="s">
        <v>219</v>
      </c>
      <c r="B57" s="14">
        <f>B58*Called/1000</f>
        <v>1.4193824239999999</v>
      </c>
    </row>
    <row r="58" spans="1:13" x14ac:dyDescent="0.3">
      <c r="A58" s="11" t="s">
        <v>220</v>
      </c>
      <c r="B58" s="14">
        <f>DGET(data,"stderr_evt_hr",_xlnm.Criteria)</f>
        <v>1.2676E-2</v>
      </c>
    </row>
    <row r="60" spans="1:13" x14ac:dyDescent="0.3">
      <c r="B60" s="11" t="s">
        <v>225</v>
      </c>
      <c r="C60">
        <v>0.1</v>
      </c>
      <c r="D60">
        <v>0.3</v>
      </c>
      <c r="E60">
        <v>0.5</v>
      </c>
      <c r="F60">
        <v>0.7</v>
      </c>
      <c r="G60">
        <v>0.9</v>
      </c>
    </row>
    <row r="61" spans="1:13" x14ac:dyDescent="0.3">
      <c r="A61" s="11" t="s">
        <v>218</v>
      </c>
      <c r="B61" s="14">
        <f>IF(Result_type="Aggregate Impact",B62,B63)</f>
        <v>11.564338798</v>
      </c>
      <c r="C61" s="14">
        <f>NORMINV(C60,Table!$K$32,$B$61)</f>
        <v>85.590932346934949</v>
      </c>
      <c r="D61" s="14">
        <f>NORMINV(D60,Table!$K$32,$B$61)</f>
        <v>94.34688364319932</v>
      </c>
      <c r="E61" s="14">
        <f>NORMINV(E60,Table!$K$32,$B$61)</f>
        <v>100.41122883800001</v>
      </c>
      <c r="F61" s="14">
        <f>NORMINV(F60,Table!$K$32,$B$61)</f>
        <v>106.47557403280071</v>
      </c>
      <c r="G61" s="14">
        <f>NORMINV(G60,Table!$K$32,$B$61)</f>
        <v>115.23152532906508</v>
      </c>
    </row>
    <row r="62" spans="1:13" x14ac:dyDescent="0.3">
      <c r="A62" s="11" t="s">
        <v>219</v>
      </c>
      <c r="B62" s="14">
        <f>B63*Called/1000</f>
        <v>11.564338798</v>
      </c>
    </row>
    <row r="63" spans="1:13" x14ac:dyDescent="0.3">
      <c r="A63" s="11" t="s">
        <v>220</v>
      </c>
      <c r="B63" s="14">
        <f>DGET(data,"stderr_evt_day",_xlnm.Criteria)</f>
        <v>0.10327699999999999</v>
      </c>
    </row>
  </sheetData>
  <mergeCells count="3">
    <mergeCell ref="A27:M27"/>
    <mergeCell ref="D11:E11"/>
    <mergeCell ref="F11:G11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B1665"/>
  <sheetViews>
    <sheetView zoomScaleNormal="100" workbookViewId="0">
      <pane xSplit="8" ySplit="1" topLeftCell="I2" activePane="bottomRight" state="frozen"/>
      <selection activeCell="H25" sqref="H25"/>
      <selection pane="topRight" activeCell="H25" sqref="H25"/>
      <selection pane="bottomLeft" activeCell="H25" sqref="H25"/>
      <selection pane="bottomRight" activeCell="I2" sqref="I2"/>
    </sheetView>
  </sheetViews>
  <sheetFormatPr defaultRowHeight="12.45" x14ac:dyDescent="0.3"/>
  <cols>
    <col min="1" max="1" width="9.69140625" bestFit="1" customWidth="1"/>
    <col min="2" max="2" width="31" bestFit="1" customWidth="1"/>
    <col min="3" max="3" width="15.53515625" customWidth="1"/>
    <col min="4" max="4" width="9.3828125" bestFit="1" customWidth="1"/>
    <col min="5" max="5" width="5.84375" bestFit="1" customWidth="1"/>
    <col min="6" max="6" width="11.53515625" bestFit="1" customWidth="1"/>
    <col min="7" max="7" width="10" customWidth="1"/>
    <col min="8" max="8" width="8" style="40" customWidth="1"/>
    <col min="9" max="9" width="10" style="18" customWidth="1"/>
    <col min="10" max="10" width="10" style="38" customWidth="1"/>
    <col min="11" max="11" width="10" style="18" customWidth="1"/>
    <col min="12" max="31" width="10" style="38" customWidth="1"/>
    <col min="32" max="40" width="12.69140625" style="38" customWidth="1"/>
    <col min="41" max="55" width="14" style="38" customWidth="1"/>
    <col min="56" max="64" width="12.69140625" style="38" customWidth="1"/>
    <col min="65" max="79" width="14" style="38" customWidth="1"/>
    <col min="80" max="88" width="12.69140625" style="38" customWidth="1"/>
    <col min="89" max="103" width="14" style="38" customWidth="1"/>
    <col min="104" max="112" width="12.69140625" style="38" customWidth="1"/>
    <col min="113" max="127" width="14" style="38" customWidth="1"/>
    <col min="128" max="136" width="12.69140625" style="38" customWidth="1"/>
    <col min="137" max="151" width="14" style="38" customWidth="1"/>
    <col min="152" max="160" width="9" style="38" customWidth="1"/>
    <col min="161" max="175" width="9.69140625" style="38" customWidth="1"/>
    <col min="176" max="177" width="12" style="38" bestFit="1" customWidth="1"/>
    <col min="178" max="178" width="9.23046875" style="38" customWidth="1"/>
    <col min="179" max="180" width="10.07421875" bestFit="1" customWidth="1"/>
  </cols>
  <sheetData>
    <row r="1" spans="1:184" x14ac:dyDescent="0.3">
      <c r="A1" s="17" t="s">
        <v>250</v>
      </c>
      <c r="B1" t="s">
        <v>183</v>
      </c>
      <c r="C1" t="s">
        <v>190</v>
      </c>
      <c r="D1" t="s">
        <v>232</v>
      </c>
      <c r="E1" s="11" t="s">
        <v>283</v>
      </c>
      <c r="F1" t="s">
        <v>249</v>
      </c>
      <c r="G1" s="11" t="s">
        <v>191</v>
      </c>
      <c r="H1" s="53" t="s">
        <v>284</v>
      </c>
      <c r="I1" s="18" t="s">
        <v>275</v>
      </c>
      <c r="J1" s="38" t="s">
        <v>276</v>
      </c>
      <c r="K1" s="18" t="s">
        <v>192</v>
      </c>
      <c r="L1" s="38" t="s">
        <v>226</v>
      </c>
      <c r="M1" s="38" t="s">
        <v>215</v>
      </c>
      <c r="N1" s="38" t="s">
        <v>158</v>
      </c>
      <c r="O1" s="38" t="s">
        <v>159</v>
      </c>
      <c r="P1" s="38" t="s">
        <v>160</v>
      </c>
      <c r="Q1" s="38" t="s">
        <v>161</v>
      </c>
      <c r="R1" s="38" t="s">
        <v>162</v>
      </c>
      <c r="S1" s="38" t="s">
        <v>163</v>
      </c>
      <c r="T1" s="38" t="s">
        <v>164</v>
      </c>
      <c r="U1" s="38" t="s">
        <v>165</v>
      </c>
      <c r="V1" s="38" t="s">
        <v>166</v>
      </c>
      <c r="W1" s="38" t="s">
        <v>167</v>
      </c>
      <c r="X1" s="38" t="s">
        <v>168</v>
      </c>
      <c r="Y1" s="38" t="s">
        <v>169</v>
      </c>
      <c r="Z1" s="38" t="s">
        <v>170</v>
      </c>
      <c r="AA1" s="38" t="s">
        <v>171</v>
      </c>
      <c r="AB1" s="38" t="s">
        <v>172</v>
      </c>
      <c r="AC1" s="38" t="s">
        <v>173</v>
      </c>
      <c r="AD1" s="38" t="s">
        <v>174</v>
      </c>
      <c r="AE1" s="38" t="s">
        <v>175</v>
      </c>
      <c r="AF1" s="38" t="s">
        <v>176</v>
      </c>
      <c r="AG1" s="38" t="s">
        <v>177</v>
      </c>
      <c r="AH1" s="38" t="s">
        <v>178</v>
      </c>
      <c r="AI1" s="38" t="s">
        <v>179</v>
      </c>
      <c r="AJ1" s="38" t="s">
        <v>180</v>
      </c>
      <c r="AK1" s="38" t="s">
        <v>181</v>
      </c>
      <c r="AL1" s="38" t="s">
        <v>14</v>
      </c>
      <c r="AM1" s="38" t="s">
        <v>15</v>
      </c>
      <c r="AN1" s="38" t="s">
        <v>16</v>
      </c>
      <c r="AO1" s="38" t="s">
        <v>17</v>
      </c>
      <c r="AP1" s="38" t="s">
        <v>18</v>
      </c>
      <c r="AQ1" s="38" t="s">
        <v>19</v>
      </c>
      <c r="AR1" s="38" t="s">
        <v>20</v>
      </c>
      <c r="AS1" s="38" t="s">
        <v>21</v>
      </c>
      <c r="AT1" s="38" t="s">
        <v>22</v>
      </c>
      <c r="AU1" s="38" t="s">
        <v>23</v>
      </c>
      <c r="AV1" s="38" t="s">
        <v>24</v>
      </c>
      <c r="AW1" s="38" t="s">
        <v>25</v>
      </c>
      <c r="AX1" s="38" t="s">
        <v>26</v>
      </c>
      <c r="AY1" s="38" t="s">
        <v>27</v>
      </c>
      <c r="AZ1" s="38" t="s">
        <v>28</v>
      </c>
      <c r="BA1" s="38" t="s">
        <v>29</v>
      </c>
      <c r="BB1" s="38" t="s">
        <v>30</v>
      </c>
      <c r="BC1" s="38" t="s">
        <v>31</v>
      </c>
      <c r="BD1" s="38" t="s">
        <v>32</v>
      </c>
      <c r="BE1" s="38" t="s">
        <v>33</v>
      </c>
      <c r="BF1" s="38" t="s">
        <v>34</v>
      </c>
      <c r="BG1" s="38" t="s">
        <v>35</v>
      </c>
      <c r="BH1" s="38" t="s">
        <v>36</v>
      </c>
      <c r="BI1" s="38" t="s">
        <v>37</v>
      </c>
      <c r="BJ1" s="38" t="s">
        <v>38</v>
      </c>
      <c r="BK1" s="38" t="s">
        <v>39</v>
      </c>
      <c r="BL1" s="38" t="s">
        <v>40</v>
      </c>
      <c r="BM1" s="38" t="s">
        <v>41</v>
      </c>
      <c r="BN1" s="38" t="s">
        <v>42</v>
      </c>
      <c r="BO1" s="38" t="s">
        <v>43</v>
      </c>
      <c r="BP1" s="38" t="s">
        <v>44</v>
      </c>
      <c r="BQ1" s="38" t="s">
        <v>45</v>
      </c>
      <c r="BR1" s="38" t="s">
        <v>46</v>
      </c>
      <c r="BS1" s="38" t="s">
        <v>47</v>
      </c>
      <c r="BT1" s="38" t="s">
        <v>48</v>
      </c>
      <c r="BU1" s="38" t="s">
        <v>49</v>
      </c>
      <c r="BV1" s="38" t="s">
        <v>50</v>
      </c>
      <c r="BW1" s="38" t="s">
        <v>51</v>
      </c>
      <c r="BX1" s="38" t="s">
        <v>52</v>
      </c>
      <c r="BY1" s="38" t="s">
        <v>53</v>
      </c>
      <c r="BZ1" s="38" t="s">
        <v>54</v>
      </c>
      <c r="CA1" s="38" t="s">
        <v>55</v>
      </c>
      <c r="CB1" s="38" t="s">
        <v>56</v>
      </c>
      <c r="CC1" s="38" t="s">
        <v>57</v>
      </c>
      <c r="CD1" s="38" t="s">
        <v>58</v>
      </c>
      <c r="CE1" s="38" t="s">
        <v>59</v>
      </c>
      <c r="CF1" s="38" t="s">
        <v>60</v>
      </c>
      <c r="CG1" s="38" t="s">
        <v>61</v>
      </c>
      <c r="CH1" s="38" t="s">
        <v>62</v>
      </c>
      <c r="CI1" s="38" t="s">
        <v>63</v>
      </c>
      <c r="CJ1" s="38" t="s">
        <v>64</v>
      </c>
      <c r="CK1" s="38" t="s">
        <v>65</v>
      </c>
      <c r="CL1" s="38" t="s">
        <v>66</v>
      </c>
      <c r="CM1" s="38" t="s">
        <v>67</v>
      </c>
      <c r="CN1" s="38" t="s">
        <v>68</v>
      </c>
      <c r="CO1" s="38" t="s">
        <v>69</v>
      </c>
      <c r="CP1" s="38" t="s">
        <v>70</v>
      </c>
      <c r="CQ1" s="38" t="s">
        <v>71</v>
      </c>
      <c r="CR1" s="38" t="s">
        <v>72</v>
      </c>
      <c r="CS1" s="38" t="s">
        <v>73</v>
      </c>
      <c r="CT1" s="38" t="s">
        <v>74</v>
      </c>
      <c r="CU1" s="38" t="s">
        <v>75</v>
      </c>
      <c r="CV1" s="38" t="s">
        <v>76</v>
      </c>
      <c r="CW1" s="38" t="s">
        <v>77</v>
      </c>
      <c r="CX1" s="38" t="s">
        <v>78</v>
      </c>
      <c r="CY1" s="38" t="s">
        <v>79</v>
      </c>
      <c r="CZ1" s="38" t="s">
        <v>80</v>
      </c>
      <c r="DA1" s="38" t="s">
        <v>81</v>
      </c>
      <c r="DB1" s="38" t="s">
        <v>82</v>
      </c>
      <c r="DC1" s="38" t="s">
        <v>83</v>
      </c>
      <c r="DD1" s="38" t="s">
        <v>84</v>
      </c>
      <c r="DE1" s="38" t="s">
        <v>85</v>
      </c>
      <c r="DF1" s="38" t="s">
        <v>86</v>
      </c>
      <c r="DG1" s="38" t="s">
        <v>87</v>
      </c>
      <c r="DH1" s="38" t="s">
        <v>88</v>
      </c>
      <c r="DI1" s="38" t="s">
        <v>89</v>
      </c>
      <c r="DJ1" s="38" t="s">
        <v>90</v>
      </c>
      <c r="DK1" s="38" t="s">
        <v>91</v>
      </c>
      <c r="DL1" s="38" t="s">
        <v>92</v>
      </c>
      <c r="DM1" s="38" t="s">
        <v>93</v>
      </c>
      <c r="DN1" s="38" t="s">
        <v>94</v>
      </c>
      <c r="DO1" s="38" t="s">
        <v>95</v>
      </c>
      <c r="DP1" s="38" t="s">
        <v>96</v>
      </c>
      <c r="DQ1" s="38" t="s">
        <v>97</v>
      </c>
      <c r="DR1" s="38" t="s">
        <v>98</v>
      </c>
      <c r="DS1" s="38" t="s">
        <v>99</v>
      </c>
      <c r="DT1" s="38" t="s">
        <v>100</v>
      </c>
      <c r="DU1" s="38" t="s">
        <v>101</v>
      </c>
      <c r="DV1" s="38" t="s">
        <v>102</v>
      </c>
      <c r="DW1" s="38" t="s">
        <v>103</v>
      </c>
      <c r="DX1" s="38" t="s">
        <v>104</v>
      </c>
      <c r="DY1" s="38" t="s">
        <v>105</v>
      </c>
      <c r="DZ1" s="38" t="s">
        <v>106</v>
      </c>
      <c r="EA1" s="38" t="s">
        <v>107</v>
      </c>
      <c r="EB1" s="38" t="s">
        <v>108</v>
      </c>
      <c r="EC1" s="38" t="s">
        <v>109</v>
      </c>
      <c r="ED1" s="38" t="s">
        <v>110</v>
      </c>
      <c r="EE1" s="38" t="s">
        <v>111</v>
      </c>
      <c r="EF1" s="38" t="s">
        <v>112</v>
      </c>
      <c r="EG1" s="38" t="s">
        <v>113</v>
      </c>
      <c r="EH1" s="38" t="s">
        <v>114</v>
      </c>
      <c r="EI1" s="38" t="s">
        <v>115</v>
      </c>
      <c r="EJ1" s="38" t="s">
        <v>116</v>
      </c>
      <c r="EK1" s="38" t="s">
        <v>117</v>
      </c>
      <c r="EL1" s="38" t="s">
        <v>118</v>
      </c>
      <c r="EM1" s="38" t="s">
        <v>119</v>
      </c>
      <c r="EN1" s="38" t="s">
        <v>120</v>
      </c>
      <c r="EO1" s="38" t="s">
        <v>121</v>
      </c>
      <c r="EP1" s="38" t="s">
        <v>122</v>
      </c>
      <c r="EQ1" s="38" t="s">
        <v>123</v>
      </c>
      <c r="ER1" s="38" t="s">
        <v>124</v>
      </c>
      <c r="ES1" s="38" t="s">
        <v>125</v>
      </c>
      <c r="ET1" s="38" t="s">
        <v>126</v>
      </c>
      <c r="EU1" s="38" t="s">
        <v>127</v>
      </c>
      <c r="EV1" s="38" t="s">
        <v>128</v>
      </c>
      <c r="EW1" s="38" t="s">
        <v>129</v>
      </c>
      <c r="EX1" s="38" t="s">
        <v>130</v>
      </c>
      <c r="EY1" s="38" t="s">
        <v>131</v>
      </c>
      <c r="EZ1" s="38" t="s">
        <v>132</v>
      </c>
      <c r="FA1" s="38" t="s">
        <v>133</v>
      </c>
      <c r="FB1" s="38" t="s">
        <v>134</v>
      </c>
      <c r="FC1" s="38" t="s">
        <v>135</v>
      </c>
      <c r="FD1" s="38" t="s">
        <v>136</v>
      </c>
      <c r="FE1" s="38" t="s">
        <v>137</v>
      </c>
      <c r="FF1" s="38" t="s">
        <v>138</v>
      </c>
      <c r="FG1" s="38" t="s">
        <v>139</v>
      </c>
      <c r="FH1" s="38" t="s">
        <v>140</v>
      </c>
      <c r="FI1" s="38" t="s">
        <v>141</v>
      </c>
      <c r="FJ1" s="38" t="s">
        <v>142</v>
      </c>
      <c r="FK1" s="38" t="s">
        <v>143</v>
      </c>
      <c r="FL1" s="38" t="s">
        <v>144</v>
      </c>
      <c r="FM1" s="38" t="s">
        <v>145</v>
      </c>
      <c r="FN1" s="38" t="s">
        <v>146</v>
      </c>
      <c r="FO1" s="38" t="s">
        <v>147</v>
      </c>
      <c r="FP1" s="38" t="s">
        <v>148</v>
      </c>
      <c r="FQ1" s="38" t="s">
        <v>149</v>
      </c>
      <c r="FR1" s="38" t="s">
        <v>150</v>
      </c>
      <c r="FS1" s="38" t="s">
        <v>151</v>
      </c>
      <c r="FT1" s="39" t="s">
        <v>152</v>
      </c>
      <c r="FU1" s="38" t="s">
        <v>153</v>
      </c>
      <c r="FV1" s="38" t="s">
        <v>154</v>
      </c>
      <c r="FW1" t="s">
        <v>155</v>
      </c>
      <c r="FX1" t="s">
        <v>156</v>
      </c>
      <c r="FY1" t="s">
        <v>157</v>
      </c>
      <c r="FZ1" t="s">
        <v>217</v>
      </c>
      <c r="GA1" t="s">
        <v>225</v>
      </c>
      <c r="GB1" t="s">
        <v>227</v>
      </c>
    </row>
    <row r="2" spans="1:184" x14ac:dyDescent="0.3">
      <c r="A2" t="s">
        <v>277</v>
      </c>
      <c r="B2" t="s">
        <v>184</v>
      </c>
      <c r="C2" t="s">
        <v>1</v>
      </c>
      <c r="D2" s="16" t="s">
        <v>1</v>
      </c>
      <c r="E2" s="16" t="s">
        <v>1</v>
      </c>
      <c r="F2" s="18" t="s">
        <v>1</v>
      </c>
      <c r="G2" s="16" t="s">
        <v>1</v>
      </c>
      <c r="H2" s="40" t="s">
        <v>1</v>
      </c>
      <c r="I2" s="18" t="s">
        <v>1</v>
      </c>
      <c r="J2" s="38" t="s">
        <v>1</v>
      </c>
      <c r="K2" s="18">
        <v>44722</v>
      </c>
      <c r="L2" s="38">
        <v>6705</v>
      </c>
      <c r="M2" s="38">
        <v>6705</v>
      </c>
      <c r="N2" s="38">
        <v>1.0738810000000001</v>
      </c>
      <c r="O2" s="38">
        <v>1.0392520000000001</v>
      </c>
      <c r="P2" s="38">
        <v>1.0143439999999999</v>
      </c>
      <c r="Q2" s="38">
        <v>1.003161</v>
      </c>
      <c r="R2" s="38">
        <v>1.0195160000000001</v>
      </c>
      <c r="S2" s="38">
        <v>1.1048770000000001</v>
      </c>
      <c r="T2" s="38">
        <v>1.20869</v>
      </c>
      <c r="U2" s="38">
        <v>1.422129</v>
      </c>
      <c r="V2" s="38">
        <v>1.624217</v>
      </c>
      <c r="W2" s="38">
        <v>1.765458</v>
      </c>
      <c r="X2" s="38">
        <v>1.884388</v>
      </c>
      <c r="Y2" s="38">
        <v>1.9614069999999999</v>
      </c>
      <c r="Z2" s="38">
        <v>2.0185460000000002</v>
      </c>
      <c r="AA2" s="38">
        <v>2.0917659999999998</v>
      </c>
      <c r="AB2" s="38">
        <v>2.1064590000000001</v>
      </c>
      <c r="AC2" s="38">
        <v>1.999957</v>
      </c>
      <c r="AD2" s="38">
        <v>1.794459</v>
      </c>
      <c r="AE2" s="38">
        <v>1.5811230000000001</v>
      </c>
      <c r="AF2" s="38">
        <v>1.47285</v>
      </c>
      <c r="AG2" s="38">
        <v>1.409403</v>
      </c>
      <c r="AH2" s="38">
        <v>1.375075</v>
      </c>
      <c r="AI2" s="38">
        <v>1.3559779999999999</v>
      </c>
      <c r="AJ2" s="38">
        <v>1.272357</v>
      </c>
      <c r="AK2" s="38">
        <v>1.2051540000000001</v>
      </c>
      <c r="AL2" s="38">
        <v>-3.7816E-3</v>
      </c>
      <c r="AM2" s="38">
        <v>-7.9439999999999997E-3</v>
      </c>
      <c r="AN2" s="38">
        <v>-4.0952999999999996E-3</v>
      </c>
      <c r="AO2" s="38">
        <v>-4.7942999999999996E-3</v>
      </c>
      <c r="AP2" s="38">
        <v>-5.2307999999999999E-3</v>
      </c>
      <c r="AQ2" s="38">
        <v>9.5624000000000004E-3</v>
      </c>
      <c r="AR2" s="38">
        <v>1.37108E-2</v>
      </c>
      <c r="AS2" s="38">
        <v>-2.1257000000000002E-2</v>
      </c>
      <c r="AT2" s="38">
        <v>-4.3370100000000002E-2</v>
      </c>
      <c r="AU2" s="38">
        <v>-2.2922499999999998E-2</v>
      </c>
      <c r="AV2" s="38">
        <v>1.48532E-2</v>
      </c>
      <c r="AW2" s="38">
        <v>-6.0257000000000002E-3</v>
      </c>
      <c r="AX2" s="38">
        <v>-3.3073E-3</v>
      </c>
      <c r="AY2" s="38">
        <v>-1.87447E-2</v>
      </c>
      <c r="AZ2" s="38">
        <v>-3.3181099999999998E-2</v>
      </c>
      <c r="BA2" s="38">
        <v>-5.1976000000000001E-2</v>
      </c>
      <c r="BB2" s="38">
        <v>-4.2179500000000002E-2</v>
      </c>
      <c r="BC2" s="38">
        <v>-2.6273899999999999E-2</v>
      </c>
      <c r="BD2" s="38">
        <v>7.2326999999999999E-3</v>
      </c>
      <c r="BE2" s="38">
        <v>4.9645000000000002E-3</v>
      </c>
      <c r="BF2" s="38">
        <v>1.7733E-3</v>
      </c>
      <c r="BG2" s="38">
        <v>-2.8089699999999999E-2</v>
      </c>
      <c r="BH2" s="38">
        <v>-2.45007E-2</v>
      </c>
      <c r="BI2" s="38">
        <v>-2.0341999999999999E-2</v>
      </c>
      <c r="BJ2" s="38">
        <v>8.7719999999999996E-4</v>
      </c>
      <c r="BK2" s="38">
        <v>-2.8386000000000002E-3</v>
      </c>
      <c r="BL2" s="38">
        <v>1.6890000000000001E-4</v>
      </c>
      <c r="BM2" s="38">
        <v>-4.9249999999999999E-4</v>
      </c>
      <c r="BN2" s="38">
        <v>-6.692E-4</v>
      </c>
      <c r="BO2" s="38">
        <v>1.6818900000000001E-2</v>
      </c>
      <c r="BP2" s="38">
        <v>2.33581E-2</v>
      </c>
      <c r="BQ2" s="38">
        <v>-1.40658E-2</v>
      </c>
      <c r="BR2" s="38">
        <v>-3.6252100000000002E-2</v>
      </c>
      <c r="BS2" s="38">
        <v>-1.28545E-2</v>
      </c>
      <c r="BT2" s="38">
        <v>2.0103300000000001E-2</v>
      </c>
      <c r="BU2" s="38">
        <v>-2.5712999999999999E-3</v>
      </c>
      <c r="BV2" s="38">
        <v>7.5420000000000001E-4</v>
      </c>
      <c r="BW2" s="38">
        <v>-1.48865E-2</v>
      </c>
      <c r="BX2" s="38">
        <v>-2.87549E-2</v>
      </c>
      <c r="BY2" s="38">
        <v>-4.4215999999999998E-2</v>
      </c>
      <c r="BZ2" s="38">
        <v>-3.2460299999999997E-2</v>
      </c>
      <c r="CA2" s="38">
        <v>-1.52362E-2</v>
      </c>
      <c r="CB2" s="38">
        <v>1.82662E-2</v>
      </c>
      <c r="CC2" s="38">
        <v>1.76878E-2</v>
      </c>
      <c r="CD2" s="38">
        <v>1.18996E-2</v>
      </c>
      <c r="CE2" s="38">
        <v>-1.54316E-2</v>
      </c>
      <c r="CF2" s="38">
        <v>-1.4088E-2</v>
      </c>
      <c r="CG2" s="38">
        <v>-1.13461E-2</v>
      </c>
      <c r="CH2" s="38">
        <v>4.1038999999999997E-3</v>
      </c>
      <c r="CI2" s="38">
        <v>6.9729999999999998E-4</v>
      </c>
      <c r="CJ2" s="38">
        <v>3.1223000000000002E-3</v>
      </c>
      <c r="CK2" s="38">
        <v>2.4870000000000001E-3</v>
      </c>
      <c r="CL2" s="38">
        <v>2.4902000000000001E-3</v>
      </c>
      <c r="CM2" s="38">
        <v>2.1844700000000002E-2</v>
      </c>
      <c r="CN2" s="38">
        <v>3.0039699999999999E-2</v>
      </c>
      <c r="CO2" s="38">
        <v>-9.0851999999999999E-3</v>
      </c>
      <c r="CP2" s="38">
        <v>-3.1322200000000001E-2</v>
      </c>
      <c r="CQ2" s="38">
        <v>-5.8814000000000002E-3</v>
      </c>
      <c r="CR2" s="38">
        <v>2.37395E-2</v>
      </c>
      <c r="CS2" s="38">
        <v>-1.7890000000000001E-4</v>
      </c>
      <c r="CT2" s="38">
        <v>3.5672E-3</v>
      </c>
      <c r="CU2" s="38">
        <v>-1.2214300000000001E-2</v>
      </c>
      <c r="CV2" s="38">
        <v>-2.5689199999999999E-2</v>
      </c>
      <c r="CW2" s="38">
        <v>-3.8841399999999998E-2</v>
      </c>
      <c r="CX2" s="38">
        <v>-2.57288E-2</v>
      </c>
      <c r="CY2" s="38">
        <v>-7.5915000000000002E-3</v>
      </c>
      <c r="CZ2" s="38">
        <v>2.5907900000000001E-2</v>
      </c>
      <c r="DA2" s="38">
        <v>2.6499999999999999E-2</v>
      </c>
      <c r="DB2" s="38">
        <v>1.8912999999999999E-2</v>
      </c>
      <c r="DC2" s="38">
        <v>-6.6647E-3</v>
      </c>
      <c r="DD2" s="38">
        <v>-6.8761999999999998E-3</v>
      </c>
      <c r="DE2" s="38">
        <v>-5.1155000000000003E-3</v>
      </c>
      <c r="DF2" s="38">
        <v>7.3305999999999996E-3</v>
      </c>
      <c r="DG2" s="38">
        <v>4.2332000000000003E-3</v>
      </c>
      <c r="DH2" s="38">
        <v>6.0756999999999999E-3</v>
      </c>
      <c r="DI2" s="38">
        <v>5.4663999999999997E-3</v>
      </c>
      <c r="DJ2" s="38">
        <v>5.6496000000000003E-3</v>
      </c>
      <c r="DK2" s="38">
        <v>2.6870499999999999E-2</v>
      </c>
      <c r="DL2" s="38">
        <v>3.6721400000000001E-2</v>
      </c>
      <c r="DM2" s="38">
        <v>-4.1045999999999999E-3</v>
      </c>
      <c r="DN2" s="38">
        <v>-2.63924E-2</v>
      </c>
      <c r="DO2" s="38">
        <v>1.0916999999999999E-3</v>
      </c>
      <c r="DP2" s="38">
        <v>2.7375699999999999E-2</v>
      </c>
      <c r="DQ2" s="38">
        <v>2.2136E-3</v>
      </c>
      <c r="DR2" s="38">
        <v>6.3801999999999999E-3</v>
      </c>
      <c r="DS2" s="38">
        <v>-9.5420999999999995E-3</v>
      </c>
      <c r="DT2" s="38">
        <v>-2.2623600000000001E-2</v>
      </c>
      <c r="DU2" s="38">
        <v>-3.3466900000000001E-2</v>
      </c>
      <c r="DV2" s="38">
        <v>-1.8997400000000001E-2</v>
      </c>
      <c r="DW2" s="38">
        <v>5.3199999999999999E-5</v>
      </c>
      <c r="DX2" s="38">
        <v>3.3549700000000002E-2</v>
      </c>
      <c r="DY2" s="38">
        <v>3.5312200000000002E-2</v>
      </c>
      <c r="DZ2" s="38">
        <v>2.5926500000000002E-2</v>
      </c>
      <c r="EA2" s="38">
        <v>2.1023000000000001E-3</v>
      </c>
      <c r="EB2" s="38">
        <v>3.3569999999999997E-4</v>
      </c>
      <c r="EC2" s="38">
        <v>1.1150999999999999E-3</v>
      </c>
      <c r="ED2" s="38">
        <v>1.1989400000000001E-2</v>
      </c>
      <c r="EE2" s="38">
        <v>9.3384999999999996E-3</v>
      </c>
      <c r="EF2" s="38">
        <v>1.0339900000000001E-2</v>
      </c>
      <c r="EG2" s="38">
        <v>9.7683000000000006E-3</v>
      </c>
      <c r="EH2" s="38">
        <v>1.02112E-2</v>
      </c>
      <c r="EI2" s="38">
        <v>3.4126900000000002E-2</v>
      </c>
      <c r="EJ2" s="38">
        <v>4.6368600000000003E-2</v>
      </c>
      <c r="EK2" s="38">
        <v>3.0866000000000001E-3</v>
      </c>
      <c r="EL2" s="38">
        <v>-1.9274400000000001E-2</v>
      </c>
      <c r="EM2" s="38">
        <v>1.11597E-2</v>
      </c>
      <c r="EN2" s="38">
        <v>3.2625899999999999E-2</v>
      </c>
      <c r="EO2" s="38">
        <v>5.6679E-3</v>
      </c>
      <c r="EP2" s="38">
        <v>1.04417E-2</v>
      </c>
      <c r="EQ2" s="38">
        <v>-5.6839999999999998E-3</v>
      </c>
      <c r="ER2" s="38">
        <v>-1.8197399999999999E-2</v>
      </c>
      <c r="ES2" s="38">
        <v>-2.5706900000000001E-2</v>
      </c>
      <c r="ET2" s="38">
        <v>-9.2782000000000003E-3</v>
      </c>
      <c r="EU2" s="38">
        <v>1.1090900000000001E-2</v>
      </c>
      <c r="EV2" s="38">
        <v>4.4583100000000001E-2</v>
      </c>
      <c r="EW2" s="38">
        <v>4.8035599999999998E-2</v>
      </c>
      <c r="EX2" s="38">
        <v>3.6052800000000003E-2</v>
      </c>
      <c r="EY2" s="38">
        <v>1.4760300000000001E-2</v>
      </c>
      <c r="EZ2" s="38">
        <v>1.07484E-2</v>
      </c>
      <c r="FA2" s="38">
        <v>1.0111E-2</v>
      </c>
      <c r="FB2" s="38">
        <v>79.145189999999999</v>
      </c>
      <c r="FC2" s="38">
        <v>77.389629999999997</v>
      </c>
      <c r="FD2" s="38">
        <v>74.963130000000007</v>
      </c>
      <c r="FE2" s="38">
        <v>73.057630000000003</v>
      </c>
      <c r="FF2" s="38">
        <v>72.099180000000004</v>
      </c>
      <c r="FG2" s="38">
        <v>71.170789999999997</v>
      </c>
      <c r="FH2" s="38">
        <v>71.728579999999994</v>
      </c>
      <c r="FI2" s="38">
        <v>75.973209999999995</v>
      </c>
      <c r="FJ2" s="38">
        <v>80.844099999999997</v>
      </c>
      <c r="FK2" s="38">
        <v>84.575029999999998</v>
      </c>
      <c r="FL2" s="38">
        <v>88.218599999999995</v>
      </c>
      <c r="FM2" s="38">
        <v>91.818110000000004</v>
      </c>
      <c r="FN2" s="38">
        <v>94.349299999999999</v>
      </c>
      <c r="FO2" s="38">
        <v>96.592770000000002</v>
      </c>
      <c r="FP2" s="38">
        <v>98.076989999999995</v>
      </c>
      <c r="FQ2" s="38">
        <v>99.177149999999997</v>
      </c>
      <c r="FR2" s="38">
        <v>99.547520000000006</v>
      </c>
      <c r="FS2" s="38">
        <v>98.90598</v>
      </c>
      <c r="FT2" s="39">
        <v>96.964870000000005</v>
      </c>
      <c r="FU2" s="38">
        <v>94.35172</v>
      </c>
      <c r="FV2" s="38">
        <v>91.184780000000003</v>
      </c>
      <c r="FW2">
        <v>88.53989</v>
      </c>
      <c r="FX2">
        <v>85.949070000000006</v>
      </c>
      <c r="FY2">
        <v>83.318129999999996</v>
      </c>
      <c r="FZ2">
        <v>1.32958E-2</v>
      </c>
      <c r="GA2">
        <v>0.1095034</v>
      </c>
      <c r="GB2">
        <v>1</v>
      </c>
    </row>
    <row r="3" spans="1:184" x14ac:dyDescent="0.3">
      <c r="A3" t="s">
        <v>277</v>
      </c>
      <c r="B3" t="s">
        <v>184</v>
      </c>
      <c r="C3" t="s">
        <v>1</v>
      </c>
      <c r="D3" t="s">
        <v>1</v>
      </c>
      <c r="E3" t="s">
        <v>1</v>
      </c>
      <c r="F3" s="18" t="s">
        <v>1</v>
      </c>
      <c r="G3" s="16" t="s">
        <v>1</v>
      </c>
      <c r="H3" s="40" t="s">
        <v>1</v>
      </c>
      <c r="I3" s="18" t="s">
        <v>1</v>
      </c>
      <c r="J3" s="38" t="s">
        <v>1</v>
      </c>
      <c r="K3" s="18">
        <v>44739</v>
      </c>
      <c r="L3" s="38">
        <v>6685</v>
      </c>
      <c r="M3" s="38">
        <v>6685</v>
      </c>
      <c r="N3" s="38">
        <v>1.0457829999999999</v>
      </c>
      <c r="O3" s="38">
        <v>1.006715</v>
      </c>
      <c r="P3" s="38">
        <v>0.98881390000000002</v>
      </c>
      <c r="Q3" s="38">
        <v>0.98059859999999999</v>
      </c>
      <c r="R3" s="38">
        <v>1.011479</v>
      </c>
      <c r="S3" s="38">
        <v>1.1233470000000001</v>
      </c>
      <c r="T3" s="38">
        <v>1.257638</v>
      </c>
      <c r="U3" s="38">
        <v>1.443271</v>
      </c>
      <c r="V3" s="38">
        <v>1.6464449999999999</v>
      </c>
      <c r="W3" s="38">
        <v>1.7602260000000001</v>
      </c>
      <c r="X3" s="38">
        <v>1.8637239999999999</v>
      </c>
      <c r="Y3" s="38">
        <v>1.9580029999999999</v>
      </c>
      <c r="Z3" s="38">
        <v>2.045248</v>
      </c>
      <c r="AA3" s="38">
        <v>2.1376179999999998</v>
      </c>
      <c r="AB3" s="38">
        <v>2.1863860000000002</v>
      </c>
      <c r="AC3" s="38">
        <v>2.1255799999999998</v>
      </c>
      <c r="AD3" s="38">
        <v>1.911956</v>
      </c>
      <c r="AE3" s="38">
        <v>1.6294390000000001</v>
      </c>
      <c r="AF3" s="38">
        <v>1.4927539999999999</v>
      </c>
      <c r="AG3" s="38">
        <v>1.417438</v>
      </c>
      <c r="AH3" s="38">
        <v>1.384371</v>
      </c>
      <c r="AI3" s="38">
        <v>1.318848</v>
      </c>
      <c r="AJ3" s="38">
        <v>1.226483</v>
      </c>
      <c r="AK3" s="38">
        <v>1.156444</v>
      </c>
      <c r="AL3" s="38">
        <v>6.8923999999999999E-3</v>
      </c>
      <c r="AM3" s="38">
        <v>2.9150000000000001E-3</v>
      </c>
      <c r="AN3" s="38">
        <v>1.78514E-2</v>
      </c>
      <c r="AO3" s="38">
        <v>1.9566699999999999E-2</v>
      </c>
      <c r="AP3" s="38">
        <v>2.5989600000000002E-2</v>
      </c>
      <c r="AQ3" s="38">
        <v>1.93067E-2</v>
      </c>
      <c r="AR3" s="38">
        <v>1.0585199999999999E-2</v>
      </c>
      <c r="AS3" s="38">
        <v>-7.65932E-2</v>
      </c>
      <c r="AT3" s="38">
        <v>-2.58251E-2</v>
      </c>
      <c r="AU3" s="38">
        <v>-3.68046E-2</v>
      </c>
      <c r="AV3" s="38">
        <v>-2.31682E-2</v>
      </c>
      <c r="AW3" s="38">
        <v>-1.8496100000000001E-2</v>
      </c>
      <c r="AX3" s="38">
        <v>2.9212999999999999E-3</v>
      </c>
      <c r="AY3" s="38">
        <v>1.0028999999999999E-3</v>
      </c>
      <c r="AZ3" s="38">
        <v>9.7058999999999999E-3</v>
      </c>
      <c r="BA3" s="38">
        <v>1.8192199999999999E-2</v>
      </c>
      <c r="BB3" s="38">
        <v>1.6598700000000001E-2</v>
      </c>
      <c r="BC3" s="38">
        <v>-5.4186E-3</v>
      </c>
      <c r="BD3" s="38">
        <v>-1.4066E-2</v>
      </c>
      <c r="BE3" s="38">
        <v>-1.9647499999999998E-2</v>
      </c>
      <c r="BF3" s="38">
        <v>9.3609999999999995E-3</v>
      </c>
      <c r="BG3" s="38">
        <v>-4.9374099999999997E-2</v>
      </c>
      <c r="BH3" s="38">
        <v>-5.3014800000000001E-2</v>
      </c>
      <c r="BI3" s="38">
        <v>-4.8159599999999997E-2</v>
      </c>
      <c r="BJ3" s="38">
        <v>1.0697399999999999E-2</v>
      </c>
      <c r="BK3" s="38">
        <v>5.6303999999999998E-3</v>
      </c>
      <c r="BL3" s="38">
        <v>2.01776E-2</v>
      </c>
      <c r="BM3" s="38">
        <v>2.2356600000000001E-2</v>
      </c>
      <c r="BN3" s="38">
        <v>2.93905E-2</v>
      </c>
      <c r="BO3" s="38">
        <v>2.4307499999999999E-2</v>
      </c>
      <c r="BP3" s="38">
        <v>1.95713E-2</v>
      </c>
      <c r="BQ3" s="38">
        <v>-7.0783100000000002E-2</v>
      </c>
      <c r="BR3" s="38">
        <v>-1.9597300000000002E-2</v>
      </c>
      <c r="BS3" s="38">
        <v>-2.6067900000000001E-2</v>
      </c>
      <c r="BT3" s="38">
        <v>-1.49555E-2</v>
      </c>
      <c r="BU3" s="38">
        <v>-1.41216E-2</v>
      </c>
      <c r="BV3" s="38">
        <v>5.5510000000000004E-3</v>
      </c>
      <c r="BW3" s="38">
        <v>3.7913999999999999E-3</v>
      </c>
      <c r="BX3" s="38">
        <v>1.6364199999999999E-2</v>
      </c>
      <c r="BY3" s="38">
        <v>2.5791399999999999E-2</v>
      </c>
      <c r="BZ3" s="38">
        <v>2.35205E-2</v>
      </c>
      <c r="CA3" s="38">
        <v>-1.0208000000000001E-3</v>
      </c>
      <c r="CB3" s="38">
        <v>-8.5758999999999991E-3</v>
      </c>
      <c r="CC3" s="38">
        <v>-1.3077099999999999E-2</v>
      </c>
      <c r="CD3" s="38">
        <v>1.82264E-2</v>
      </c>
      <c r="CE3" s="38">
        <v>-4.0508500000000003E-2</v>
      </c>
      <c r="CF3" s="38">
        <v>-4.4054400000000001E-2</v>
      </c>
      <c r="CG3" s="38">
        <v>-4.0203599999999999E-2</v>
      </c>
      <c r="CH3" s="38">
        <v>1.3332800000000001E-2</v>
      </c>
      <c r="CI3" s="38">
        <v>7.5110000000000003E-3</v>
      </c>
      <c r="CJ3" s="38">
        <v>2.1788700000000001E-2</v>
      </c>
      <c r="CK3" s="38">
        <v>2.4288799999999999E-2</v>
      </c>
      <c r="CL3" s="38">
        <v>3.1746000000000003E-2</v>
      </c>
      <c r="CM3" s="38">
        <v>2.77711E-2</v>
      </c>
      <c r="CN3" s="38">
        <v>2.5795100000000001E-2</v>
      </c>
      <c r="CO3" s="38">
        <v>-6.6759100000000002E-2</v>
      </c>
      <c r="CP3" s="38">
        <v>-1.5284000000000001E-2</v>
      </c>
      <c r="CQ3" s="38">
        <v>-1.8631700000000001E-2</v>
      </c>
      <c r="CR3" s="38">
        <v>-9.2674000000000003E-3</v>
      </c>
      <c r="CS3" s="38">
        <v>-1.10919E-2</v>
      </c>
      <c r="CT3" s="38">
        <v>7.3724000000000003E-3</v>
      </c>
      <c r="CU3" s="38">
        <v>5.7226999999999998E-3</v>
      </c>
      <c r="CV3" s="38">
        <v>2.0975799999999999E-2</v>
      </c>
      <c r="CW3" s="38">
        <v>3.1054600000000002E-2</v>
      </c>
      <c r="CX3" s="38">
        <v>2.8314499999999999E-2</v>
      </c>
      <c r="CY3" s="38">
        <v>2.0251000000000002E-3</v>
      </c>
      <c r="CZ3" s="38">
        <v>-4.7733999999999997E-3</v>
      </c>
      <c r="DA3" s="38">
        <v>-8.5264999999999994E-3</v>
      </c>
      <c r="DB3" s="38">
        <v>2.4366499999999999E-2</v>
      </c>
      <c r="DC3" s="38">
        <v>-3.4368299999999997E-2</v>
      </c>
      <c r="DD3" s="38">
        <v>-3.78485E-2</v>
      </c>
      <c r="DE3" s="38">
        <v>-3.4693300000000003E-2</v>
      </c>
      <c r="DF3" s="38">
        <v>1.5968099999999999E-2</v>
      </c>
      <c r="DG3" s="38">
        <v>9.3916999999999994E-3</v>
      </c>
      <c r="DH3" s="38">
        <v>2.3399799999999998E-2</v>
      </c>
      <c r="DI3" s="38">
        <v>2.6221100000000001E-2</v>
      </c>
      <c r="DJ3" s="38">
        <v>3.41015E-2</v>
      </c>
      <c r="DK3" s="38">
        <v>3.1234600000000001E-2</v>
      </c>
      <c r="DL3" s="38">
        <v>3.20188E-2</v>
      </c>
      <c r="DM3" s="38">
        <v>-6.2734999999999999E-2</v>
      </c>
      <c r="DN3" s="38">
        <v>-1.09707E-2</v>
      </c>
      <c r="DO3" s="38">
        <v>-1.1195500000000001E-2</v>
      </c>
      <c r="DP3" s="38">
        <v>-3.5791999999999998E-3</v>
      </c>
      <c r="DQ3" s="38">
        <v>-8.0621000000000009E-3</v>
      </c>
      <c r="DR3" s="38">
        <v>9.1938000000000002E-3</v>
      </c>
      <c r="DS3" s="38">
        <v>7.6540000000000002E-3</v>
      </c>
      <c r="DT3" s="38">
        <v>2.55873E-2</v>
      </c>
      <c r="DU3" s="38">
        <v>3.6317700000000001E-2</v>
      </c>
      <c r="DV3" s="38">
        <v>3.3108499999999999E-2</v>
      </c>
      <c r="DW3" s="38">
        <v>5.071E-3</v>
      </c>
      <c r="DX3" s="38">
        <v>-9.7099999999999997E-4</v>
      </c>
      <c r="DY3" s="38">
        <v>-3.9757999999999998E-3</v>
      </c>
      <c r="DZ3" s="38">
        <v>3.0506599999999998E-2</v>
      </c>
      <c r="EA3" s="38">
        <v>-2.8228E-2</v>
      </c>
      <c r="EB3" s="38">
        <v>-3.1642700000000003E-2</v>
      </c>
      <c r="EC3" s="38">
        <v>-2.91831E-2</v>
      </c>
      <c r="ED3" s="38">
        <v>1.9773200000000001E-2</v>
      </c>
      <c r="EE3" s="38">
        <v>1.2107100000000001E-2</v>
      </c>
      <c r="EF3" s="38">
        <v>2.5725899999999999E-2</v>
      </c>
      <c r="EG3" s="38">
        <v>2.9010999999999999E-2</v>
      </c>
      <c r="EH3" s="38">
        <v>3.7502399999999998E-2</v>
      </c>
      <c r="EI3" s="38">
        <v>3.6235400000000001E-2</v>
      </c>
      <c r="EJ3" s="38">
        <v>4.1004899999999997E-2</v>
      </c>
      <c r="EK3" s="38">
        <v>-5.6925000000000003E-2</v>
      </c>
      <c r="EL3" s="38">
        <v>-4.7429999999999998E-3</v>
      </c>
      <c r="EM3" s="38">
        <v>-4.5869999999999998E-4</v>
      </c>
      <c r="EN3" s="38">
        <v>4.6334999999999996E-3</v>
      </c>
      <c r="EO3" s="38">
        <v>-3.6876000000000001E-3</v>
      </c>
      <c r="EP3" s="38">
        <v>1.18236E-2</v>
      </c>
      <c r="EQ3" s="38">
        <v>1.04425E-2</v>
      </c>
      <c r="ER3" s="38">
        <v>3.2245700000000002E-2</v>
      </c>
      <c r="ES3" s="38">
        <v>4.3916900000000002E-2</v>
      </c>
      <c r="ET3" s="38">
        <v>4.0030299999999998E-2</v>
      </c>
      <c r="EU3" s="38">
        <v>9.4687999999999994E-3</v>
      </c>
      <c r="EV3" s="38">
        <v>4.5192000000000001E-3</v>
      </c>
      <c r="EW3" s="38">
        <v>2.5945999999999999E-3</v>
      </c>
      <c r="EX3" s="38">
        <v>3.9371999999999997E-2</v>
      </c>
      <c r="EY3" s="38">
        <v>-1.9362500000000001E-2</v>
      </c>
      <c r="EZ3" s="38">
        <v>-2.2682299999999999E-2</v>
      </c>
      <c r="FA3" s="38">
        <v>-2.1227099999999999E-2</v>
      </c>
      <c r="FB3" s="38">
        <v>77.260919999999999</v>
      </c>
      <c r="FC3" s="38">
        <v>75.248500000000007</v>
      </c>
      <c r="FD3" s="38">
        <v>73.163390000000007</v>
      </c>
      <c r="FE3" s="38">
        <v>71.369820000000004</v>
      </c>
      <c r="FF3" s="38">
        <v>70.376459999999994</v>
      </c>
      <c r="FG3" s="38">
        <v>69.36627</v>
      </c>
      <c r="FH3" s="38">
        <v>69.743799999999993</v>
      </c>
      <c r="FI3" s="38">
        <v>73.420540000000003</v>
      </c>
      <c r="FJ3" s="38">
        <v>78.018720000000002</v>
      </c>
      <c r="FK3" s="38">
        <v>82.280370000000005</v>
      </c>
      <c r="FL3" s="38">
        <v>86.56756</v>
      </c>
      <c r="FM3" s="38">
        <v>90.490170000000006</v>
      </c>
      <c r="FN3" s="38">
        <v>93.911429999999996</v>
      </c>
      <c r="FO3" s="38">
        <v>96.701009999999997</v>
      </c>
      <c r="FP3" s="38">
        <v>98.871480000000005</v>
      </c>
      <c r="FQ3" s="38">
        <v>100.35380000000001</v>
      </c>
      <c r="FR3" s="38">
        <v>100.4727</v>
      </c>
      <c r="FS3" s="38">
        <v>99.926220000000001</v>
      </c>
      <c r="FT3" s="39">
        <v>98.507159999999999</v>
      </c>
      <c r="FU3" s="38">
        <v>95.617419999999996</v>
      </c>
      <c r="FV3" s="38">
        <v>91.194400000000002</v>
      </c>
      <c r="FW3">
        <v>87.547290000000004</v>
      </c>
      <c r="FX3">
        <v>84.300359999999998</v>
      </c>
      <c r="FY3">
        <v>81.63888</v>
      </c>
      <c r="FZ3">
        <v>6.9252999999999997E-3</v>
      </c>
      <c r="GA3">
        <v>7.3141100000000001E-2</v>
      </c>
      <c r="GB3">
        <v>1</v>
      </c>
    </row>
    <row r="4" spans="1:184" x14ac:dyDescent="0.3">
      <c r="A4" t="s">
        <v>277</v>
      </c>
      <c r="B4" t="s">
        <v>184</v>
      </c>
      <c r="C4" t="s">
        <v>1</v>
      </c>
      <c r="D4" s="16" t="s">
        <v>1</v>
      </c>
      <c r="E4" s="16" t="s">
        <v>1</v>
      </c>
      <c r="F4" s="18" t="s">
        <v>1</v>
      </c>
      <c r="G4" s="16" t="s">
        <v>1</v>
      </c>
      <c r="H4" s="40" t="s">
        <v>1</v>
      </c>
      <c r="I4" s="18" t="s">
        <v>1</v>
      </c>
      <c r="J4" s="38" t="s">
        <v>1</v>
      </c>
      <c r="K4" s="18">
        <v>44753</v>
      </c>
      <c r="L4" s="38">
        <v>6671</v>
      </c>
      <c r="M4" s="38">
        <v>6671</v>
      </c>
      <c r="N4" s="38">
        <v>1.0213570000000001</v>
      </c>
      <c r="O4" s="38">
        <v>0.98341129999999999</v>
      </c>
      <c r="P4" s="38">
        <v>0.96378739999999996</v>
      </c>
      <c r="Q4" s="38">
        <v>0.9513971</v>
      </c>
      <c r="R4" s="38">
        <v>0.98492400000000002</v>
      </c>
      <c r="S4" s="38">
        <v>1.092204</v>
      </c>
      <c r="T4" s="38">
        <v>1.23085</v>
      </c>
      <c r="U4" s="38">
        <v>1.457028</v>
      </c>
      <c r="V4" s="38">
        <v>1.681745</v>
      </c>
      <c r="W4" s="38">
        <v>1.8291569999999999</v>
      </c>
      <c r="X4" s="38">
        <v>1.9474959999999999</v>
      </c>
      <c r="Y4" s="38">
        <v>2.0417209999999999</v>
      </c>
      <c r="Z4" s="38">
        <v>2.126109</v>
      </c>
      <c r="AA4" s="38">
        <v>2.212555</v>
      </c>
      <c r="AB4" s="38">
        <v>2.2488130000000002</v>
      </c>
      <c r="AC4" s="38">
        <v>2.1722510000000002</v>
      </c>
      <c r="AD4" s="38">
        <v>1.951451</v>
      </c>
      <c r="AE4" s="38">
        <v>1.670093</v>
      </c>
      <c r="AF4" s="38">
        <v>1.5326489999999999</v>
      </c>
      <c r="AG4" s="38">
        <v>1.4614</v>
      </c>
      <c r="AH4" s="38">
        <v>1.4270719999999999</v>
      </c>
      <c r="AI4" s="38">
        <v>1.368349</v>
      </c>
      <c r="AJ4" s="38">
        <v>1.2778130000000001</v>
      </c>
      <c r="AK4" s="38">
        <v>1.208725</v>
      </c>
      <c r="AL4" s="38">
        <v>6.8479999999999995E-4</v>
      </c>
      <c r="AM4" s="38">
        <v>-7.9856000000000007E-3</v>
      </c>
      <c r="AN4" s="38">
        <v>-5.5370999999999997E-3</v>
      </c>
      <c r="AO4" s="38">
        <v>-1.8266999999999999E-3</v>
      </c>
      <c r="AP4" s="38">
        <v>2.5918999999999998E-3</v>
      </c>
      <c r="AQ4" s="38">
        <v>6.7416000000000004E-3</v>
      </c>
      <c r="AR4" s="38">
        <v>1.7201299999999999E-2</v>
      </c>
      <c r="AS4" s="38">
        <v>-4.2883999999999999E-2</v>
      </c>
      <c r="AT4" s="38">
        <v>-3.6748400000000001E-2</v>
      </c>
      <c r="AU4" s="38">
        <v>-3.55532E-2</v>
      </c>
      <c r="AV4" s="38">
        <v>-3.5873799999999997E-2</v>
      </c>
      <c r="AW4" s="38">
        <v>-2.55453E-2</v>
      </c>
      <c r="AX4" s="38">
        <v>1.8332999999999999E-3</v>
      </c>
      <c r="AY4" s="38">
        <v>-9.3269999999999996E-4</v>
      </c>
      <c r="AZ4" s="38">
        <v>2.9870999999999999E-3</v>
      </c>
      <c r="BA4" s="38">
        <v>1.0340999999999999E-2</v>
      </c>
      <c r="BB4" s="38">
        <v>2.3950800000000001E-2</v>
      </c>
      <c r="BC4" s="38">
        <v>2.1090899999999999E-2</v>
      </c>
      <c r="BD4" s="38">
        <v>1.6264600000000001E-2</v>
      </c>
      <c r="BE4" s="38">
        <v>3.6825E-3</v>
      </c>
      <c r="BF4" s="38">
        <v>1.43176E-2</v>
      </c>
      <c r="BG4" s="38">
        <v>-2.9366400000000001E-2</v>
      </c>
      <c r="BH4" s="38">
        <v>-2.0893100000000001E-2</v>
      </c>
      <c r="BI4" s="38">
        <v>-1.3722399999999999E-2</v>
      </c>
      <c r="BJ4" s="38">
        <v>5.4165000000000003E-3</v>
      </c>
      <c r="BK4" s="38">
        <v>-3.9299000000000001E-3</v>
      </c>
      <c r="BL4" s="38">
        <v>-1.8102000000000001E-3</v>
      </c>
      <c r="BM4" s="38">
        <v>1.8618E-3</v>
      </c>
      <c r="BN4" s="38">
        <v>6.6081000000000004E-3</v>
      </c>
      <c r="BO4" s="38">
        <v>1.25364E-2</v>
      </c>
      <c r="BP4" s="38">
        <v>2.7173300000000001E-2</v>
      </c>
      <c r="BQ4" s="38">
        <v>-3.46862E-2</v>
      </c>
      <c r="BR4" s="38">
        <v>-2.8727599999999999E-2</v>
      </c>
      <c r="BS4" s="38">
        <v>-2.27464E-2</v>
      </c>
      <c r="BT4" s="38">
        <v>-2.6821000000000001E-2</v>
      </c>
      <c r="BU4" s="38">
        <v>-2.05218E-2</v>
      </c>
      <c r="BV4" s="38">
        <v>4.9322000000000003E-3</v>
      </c>
      <c r="BW4" s="38">
        <v>2.5152E-3</v>
      </c>
      <c r="BX4" s="38">
        <v>1.07575E-2</v>
      </c>
      <c r="BY4" s="38">
        <v>1.9829900000000001E-2</v>
      </c>
      <c r="BZ4" s="38">
        <v>3.3496900000000003E-2</v>
      </c>
      <c r="CA4" s="38">
        <v>2.88536E-2</v>
      </c>
      <c r="CB4" s="38">
        <v>2.4994800000000001E-2</v>
      </c>
      <c r="CC4" s="38">
        <v>1.1650000000000001E-2</v>
      </c>
      <c r="CD4" s="38">
        <v>2.4092200000000001E-2</v>
      </c>
      <c r="CE4" s="38">
        <v>-1.9241100000000001E-2</v>
      </c>
      <c r="CF4" s="38">
        <v>-1.10483E-2</v>
      </c>
      <c r="CG4" s="38">
        <v>-4.9510999999999999E-3</v>
      </c>
      <c r="CH4" s="38">
        <v>8.6935999999999992E-3</v>
      </c>
      <c r="CI4" s="38">
        <v>-1.121E-3</v>
      </c>
      <c r="CJ4" s="38">
        <v>7.7099999999999998E-4</v>
      </c>
      <c r="CK4" s="38">
        <v>4.4165000000000003E-3</v>
      </c>
      <c r="CL4" s="38">
        <v>9.3897000000000008E-3</v>
      </c>
      <c r="CM4" s="38">
        <v>1.6549899999999999E-2</v>
      </c>
      <c r="CN4" s="38">
        <v>3.4079900000000003E-2</v>
      </c>
      <c r="CO4" s="38">
        <v>-2.90085E-2</v>
      </c>
      <c r="CP4" s="38">
        <v>-2.3172499999999999E-2</v>
      </c>
      <c r="CQ4" s="38">
        <v>-1.38765E-2</v>
      </c>
      <c r="CR4" s="38">
        <v>-2.0551E-2</v>
      </c>
      <c r="CS4" s="38">
        <v>-1.7042600000000001E-2</v>
      </c>
      <c r="CT4" s="38">
        <v>7.0784999999999997E-3</v>
      </c>
      <c r="CU4" s="38">
        <v>4.9033000000000002E-3</v>
      </c>
      <c r="CV4" s="38">
        <v>1.6139199999999999E-2</v>
      </c>
      <c r="CW4" s="38">
        <v>2.64018E-2</v>
      </c>
      <c r="CX4" s="38">
        <v>4.0108600000000001E-2</v>
      </c>
      <c r="CY4" s="38">
        <v>3.4229999999999997E-2</v>
      </c>
      <c r="CZ4" s="38">
        <v>3.1041300000000001E-2</v>
      </c>
      <c r="DA4" s="38">
        <v>1.7168300000000001E-2</v>
      </c>
      <c r="DB4" s="38">
        <v>3.0862000000000001E-2</v>
      </c>
      <c r="DC4" s="38">
        <v>-1.2228299999999999E-2</v>
      </c>
      <c r="DD4" s="38">
        <v>-4.2297999999999997E-3</v>
      </c>
      <c r="DE4" s="38">
        <v>1.1238000000000001E-3</v>
      </c>
      <c r="DF4" s="38">
        <v>1.19708E-2</v>
      </c>
      <c r="DG4" s="38">
        <v>1.6879E-3</v>
      </c>
      <c r="DH4" s="38">
        <v>3.3522999999999999E-3</v>
      </c>
      <c r="DI4" s="38">
        <v>6.9711E-3</v>
      </c>
      <c r="DJ4" s="38">
        <v>1.2171299999999999E-2</v>
      </c>
      <c r="DK4" s="38">
        <v>2.0563399999999999E-2</v>
      </c>
      <c r="DL4" s="38">
        <v>4.0986500000000002E-2</v>
      </c>
      <c r="DM4" s="38">
        <v>-2.3330699999999999E-2</v>
      </c>
      <c r="DN4" s="38">
        <v>-1.7617299999999999E-2</v>
      </c>
      <c r="DO4" s="38">
        <v>-5.0064999999999997E-3</v>
      </c>
      <c r="DP4" s="38">
        <v>-1.42811E-2</v>
      </c>
      <c r="DQ4" s="38">
        <v>-1.35634E-2</v>
      </c>
      <c r="DR4" s="38">
        <v>9.2248E-3</v>
      </c>
      <c r="DS4" s="38">
        <v>7.2912999999999997E-3</v>
      </c>
      <c r="DT4" s="38">
        <v>2.1520999999999998E-2</v>
      </c>
      <c r="DU4" s="38">
        <v>3.2973799999999998E-2</v>
      </c>
      <c r="DV4" s="38">
        <v>4.6720200000000003E-2</v>
      </c>
      <c r="DW4" s="38">
        <v>3.96064E-2</v>
      </c>
      <c r="DX4" s="38">
        <v>3.7087799999999997E-2</v>
      </c>
      <c r="DY4" s="38">
        <v>2.2686600000000001E-2</v>
      </c>
      <c r="DZ4" s="38">
        <v>3.76318E-2</v>
      </c>
      <c r="EA4" s="38">
        <v>-5.2155999999999999E-3</v>
      </c>
      <c r="EB4" s="38">
        <v>2.5887000000000002E-3</v>
      </c>
      <c r="EC4" s="38">
        <v>7.1988E-3</v>
      </c>
      <c r="ED4" s="38">
        <v>1.6702399999999999E-2</v>
      </c>
      <c r="EE4" s="38">
        <v>5.7435999999999997E-3</v>
      </c>
      <c r="EF4" s="38">
        <v>7.0791999999999999E-3</v>
      </c>
      <c r="EG4" s="38">
        <v>1.06596E-2</v>
      </c>
      <c r="EH4" s="38">
        <v>1.61875E-2</v>
      </c>
      <c r="EI4" s="38">
        <v>2.6358300000000001E-2</v>
      </c>
      <c r="EJ4" s="38">
        <v>5.0958499999999997E-2</v>
      </c>
      <c r="EK4" s="38">
        <v>-1.5132899999999999E-2</v>
      </c>
      <c r="EL4" s="38">
        <v>-9.5965000000000009E-3</v>
      </c>
      <c r="EM4" s="38">
        <v>7.8002999999999996E-3</v>
      </c>
      <c r="EN4" s="38">
        <v>-5.2283E-3</v>
      </c>
      <c r="EO4" s="38">
        <v>-8.5398999999999996E-3</v>
      </c>
      <c r="EP4" s="38">
        <v>1.23237E-2</v>
      </c>
      <c r="EQ4" s="38">
        <v>1.07393E-2</v>
      </c>
      <c r="ER4" s="38">
        <v>2.9291399999999999E-2</v>
      </c>
      <c r="ES4" s="38">
        <v>4.2462600000000003E-2</v>
      </c>
      <c r="ET4" s="38">
        <v>5.6266299999999998E-2</v>
      </c>
      <c r="EU4" s="38">
        <v>4.7369099999999997E-2</v>
      </c>
      <c r="EV4" s="38">
        <v>4.5817999999999998E-2</v>
      </c>
      <c r="EW4" s="38">
        <v>3.06541E-2</v>
      </c>
      <c r="EX4" s="38">
        <v>4.7406400000000001E-2</v>
      </c>
      <c r="EY4" s="38">
        <v>4.9097000000000003E-3</v>
      </c>
      <c r="EZ4" s="38">
        <v>1.24335E-2</v>
      </c>
      <c r="FA4" s="38">
        <v>1.5970000000000002E-2</v>
      </c>
      <c r="FB4" s="38">
        <v>79.017390000000006</v>
      </c>
      <c r="FC4" s="38">
        <v>77.882080000000002</v>
      </c>
      <c r="FD4" s="38">
        <v>76.511380000000003</v>
      </c>
      <c r="FE4" s="38">
        <v>75.000410000000002</v>
      </c>
      <c r="FF4" s="38">
        <v>72.884069999999994</v>
      </c>
      <c r="FG4" s="38">
        <v>71.887240000000006</v>
      </c>
      <c r="FH4" s="38">
        <v>71.8108</v>
      </c>
      <c r="FI4" s="38">
        <v>74.948560000000001</v>
      </c>
      <c r="FJ4" s="38">
        <v>79.497770000000003</v>
      </c>
      <c r="FK4" s="38">
        <v>84.582459999999998</v>
      </c>
      <c r="FL4" s="38">
        <v>88.638649999999998</v>
      </c>
      <c r="FM4" s="38">
        <v>92.064570000000003</v>
      </c>
      <c r="FN4" s="38">
        <v>95.154690000000002</v>
      </c>
      <c r="FO4" s="38">
        <v>97.405410000000003</v>
      </c>
      <c r="FP4" s="38">
        <v>98.900989999999993</v>
      </c>
      <c r="FQ4" s="38">
        <v>100.41670000000001</v>
      </c>
      <c r="FR4" s="38">
        <v>100.99209999999999</v>
      </c>
      <c r="FS4" s="38">
        <v>100.48569999999999</v>
      </c>
      <c r="FT4" s="39">
        <v>99.220339999999993</v>
      </c>
      <c r="FU4" s="38">
        <v>96.483789999999999</v>
      </c>
      <c r="FV4" s="38">
        <v>92.584980000000002</v>
      </c>
      <c r="FW4">
        <v>89.122010000000003</v>
      </c>
      <c r="FX4">
        <v>86.637860000000003</v>
      </c>
      <c r="FY4">
        <v>83.898560000000003</v>
      </c>
      <c r="FZ4">
        <v>9.8408000000000002E-3</v>
      </c>
      <c r="GA4">
        <v>9.0144100000000005E-2</v>
      </c>
      <c r="GB4">
        <v>1</v>
      </c>
    </row>
    <row r="5" spans="1:184" x14ac:dyDescent="0.3">
      <c r="A5" t="s">
        <v>277</v>
      </c>
      <c r="B5" t="s">
        <v>184</v>
      </c>
      <c r="C5" t="s">
        <v>1</v>
      </c>
      <c r="D5" t="s">
        <v>1</v>
      </c>
      <c r="E5" t="s">
        <v>1</v>
      </c>
      <c r="F5" s="18" t="s">
        <v>1</v>
      </c>
      <c r="G5" s="16" t="s">
        <v>1</v>
      </c>
      <c r="H5" s="40" t="s">
        <v>1</v>
      </c>
      <c r="I5" s="18" t="s">
        <v>1</v>
      </c>
      <c r="J5" s="38" t="s">
        <v>1</v>
      </c>
      <c r="K5" s="18">
        <v>44760</v>
      </c>
      <c r="L5" s="38">
        <v>6654</v>
      </c>
      <c r="M5" s="38">
        <v>6654</v>
      </c>
      <c r="N5" s="38">
        <v>1.125437</v>
      </c>
      <c r="O5" s="38">
        <v>1.077488</v>
      </c>
      <c r="P5" s="38">
        <v>1.0507629999999999</v>
      </c>
      <c r="Q5" s="38">
        <v>1.0345960000000001</v>
      </c>
      <c r="R5" s="38">
        <v>1.0726549999999999</v>
      </c>
      <c r="S5" s="38">
        <v>1.1982919999999999</v>
      </c>
      <c r="T5" s="38">
        <v>1.3422540000000001</v>
      </c>
      <c r="U5" s="38">
        <v>1.5442629999999999</v>
      </c>
      <c r="V5" s="38">
        <v>1.74735</v>
      </c>
      <c r="W5" s="38">
        <v>1.872536</v>
      </c>
      <c r="X5" s="38">
        <v>1.9889619999999999</v>
      </c>
      <c r="Y5" s="38">
        <v>2.0833680000000001</v>
      </c>
      <c r="Z5" s="38">
        <v>2.1661440000000001</v>
      </c>
      <c r="AA5" s="38">
        <v>2.2457859999999998</v>
      </c>
      <c r="AB5" s="38">
        <v>2.2790780000000002</v>
      </c>
      <c r="AC5" s="38">
        <v>2.194407</v>
      </c>
      <c r="AD5" s="38">
        <v>1.965794</v>
      </c>
      <c r="AE5" s="38">
        <v>1.673586</v>
      </c>
      <c r="AF5" s="38">
        <v>1.530613</v>
      </c>
      <c r="AG5" s="38">
        <v>1.455667</v>
      </c>
      <c r="AH5" s="38">
        <v>1.4332309999999999</v>
      </c>
      <c r="AI5" s="38">
        <v>1.3709389999999999</v>
      </c>
      <c r="AJ5" s="38">
        <v>1.2831600000000001</v>
      </c>
      <c r="AK5" s="38">
        <v>1.209042</v>
      </c>
      <c r="AL5" s="38">
        <v>2.3278999999999999E-3</v>
      </c>
      <c r="AM5" s="38">
        <v>-1.07656E-2</v>
      </c>
      <c r="AN5" s="38">
        <v>-5.9172000000000001E-3</v>
      </c>
      <c r="AO5" s="38">
        <v>-7.3898000000000002E-3</v>
      </c>
      <c r="AP5" s="38">
        <v>-5.842E-4</v>
      </c>
      <c r="AQ5" s="38">
        <v>2.2885900000000001E-2</v>
      </c>
      <c r="AR5" s="38">
        <v>4.0835099999999999E-2</v>
      </c>
      <c r="AS5" s="38">
        <v>-4.36811E-2</v>
      </c>
      <c r="AT5" s="38">
        <v>-3.7357899999999999E-2</v>
      </c>
      <c r="AU5" s="38">
        <v>-5.2479600000000001E-2</v>
      </c>
      <c r="AV5" s="38">
        <v>-3.8771600000000003E-2</v>
      </c>
      <c r="AW5" s="38">
        <v>-5.15392E-2</v>
      </c>
      <c r="AX5" s="38">
        <v>-1.5303499999999999E-2</v>
      </c>
      <c r="AY5" s="38">
        <v>1.05643E-2</v>
      </c>
      <c r="AZ5" s="38">
        <v>2.5613899999999998E-2</v>
      </c>
      <c r="BA5" s="38">
        <v>3.02241E-2</v>
      </c>
      <c r="BB5" s="38">
        <v>2.4175599999999998E-2</v>
      </c>
      <c r="BC5" s="38">
        <v>1.46845E-2</v>
      </c>
      <c r="BD5" s="38">
        <v>2.0813000000000002E-2</v>
      </c>
      <c r="BE5" s="38">
        <v>1.7253500000000001E-2</v>
      </c>
      <c r="BF5" s="38">
        <v>2.3730299999999999E-2</v>
      </c>
      <c r="BG5" s="38">
        <v>-2.0858700000000001E-2</v>
      </c>
      <c r="BH5" s="38">
        <v>-3.2169200000000002E-2</v>
      </c>
      <c r="BI5" s="38">
        <v>-2.5909100000000001E-2</v>
      </c>
      <c r="BJ5" s="38">
        <v>7.0387000000000002E-3</v>
      </c>
      <c r="BK5" s="38">
        <v>-6.7757E-3</v>
      </c>
      <c r="BL5" s="38">
        <v>-2.4616E-3</v>
      </c>
      <c r="BM5" s="38">
        <v>-3.5861000000000001E-3</v>
      </c>
      <c r="BN5" s="38">
        <v>3.1832000000000002E-3</v>
      </c>
      <c r="BO5" s="38">
        <v>2.92754E-2</v>
      </c>
      <c r="BP5" s="38">
        <v>5.2058199999999999E-2</v>
      </c>
      <c r="BQ5" s="38">
        <v>-3.6935999999999997E-2</v>
      </c>
      <c r="BR5" s="38">
        <v>-3.0303299999999998E-2</v>
      </c>
      <c r="BS5" s="38">
        <v>-4.15016E-2</v>
      </c>
      <c r="BT5" s="38">
        <v>-2.9348300000000001E-2</v>
      </c>
      <c r="BU5" s="38">
        <v>-4.6276900000000003E-2</v>
      </c>
      <c r="BV5" s="38">
        <v>-1.1826700000000001E-2</v>
      </c>
      <c r="BW5" s="38">
        <v>1.45518E-2</v>
      </c>
      <c r="BX5" s="38">
        <v>3.2874E-2</v>
      </c>
      <c r="BY5" s="38">
        <v>3.88803E-2</v>
      </c>
      <c r="BZ5" s="38">
        <v>3.3801999999999999E-2</v>
      </c>
      <c r="CA5" s="38">
        <v>2.3495800000000001E-2</v>
      </c>
      <c r="CB5" s="38">
        <v>3.1335599999999998E-2</v>
      </c>
      <c r="CC5" s="38">
        <v>2.69684E-2</v>
      </c>
      <c r="CD5" s="38">
        <v>3.3234800000000002E-2</v>
      </c>
      <c r="CE5" s="38">
        <v>-1.1040400000000001E-2</v>
      </c>
      <c r="CF5" s="38">
        <v>-2.2152000000000002E-2</v>
      </c>
      <c r="CG5" s="38">
        <v>-1.68722E-2</v>
      </c>
      <c r="CH5" s="38">
        <v>1.03014E-2</v>
      </c>
      <c r="CI5" s="38">
        <v>-4.0122999999999999E-3</v>
      </c>
      <c r="CJ5" s="38">
        <v>-6.8300000000000007E-5</v>
      </c>
      <c r="CK5" s="38">
        <v>-9.5160000000000004E-4</v>
      </c>
      <c r="CL5" s="38">
        <v>5.7926000000000002E-3</v>
      </c>
      <c r="CM5" s="38">
        <v>3.37007E-2</v>
      </c>
      <c r="CN5" s="38">
        <v>5.98314E-2</v>
      </c>
      <c r="CO5" s="38">
        <v>-3.2264300000000003E-2</v>
      </c>
      <c r="CP5" s="38">
        <v>-2.5417200000000001E-2</v>
      </c>
      <c r="CQ5" s="38">
        <v>-3.3898200000000003E-2</v>
      </c>
      <c r="CR5" s="38">
        <v>-2.28217E-2</v>
      </c>
      <c r="CS5" s="38">
        <v>-4.2632299999999998E-2</v>
      </c>
      <c r="CT5" s="38">
        <v>-9.4185999999999992E-3</v>
      </c>
      <c r="CU5" s="38">
        <v>1.7313599999999998E-2</v>
      </c>
      <c r="CV5" s="38">
        <v>3.79023E-2</v>
      </c>
      <c r="CW5" s="38">
        <v>4.4875499999999999E-2</v>
      </c>
      <c r="CX5" s="38">
        <v>4.04693E-2</v>
      </c>
      <c r="CY5" s="38">
        <v>2.95985E-2</v>
      </c>
      <c r="CZ5" s="38">
        <v>3.8623499999999998E-2</v>
      </c>
      <c r="DA5" s="38">
        <v>3.3696900000000002E-2</v>
      </c>
      <c r="DB5" s="38">
        <v>3.9817600000000002E-2</v>
      </c>
      <c r="DC5" s="38">
        <v>-4.2402000000000004E-3</v>
      </c>
      <c r="DD5" s="38">
        <v>-1.5214099999999999E-2</v>
      </c>
      <c r="DE5" s="38">
        <v>-1.06132E-2</v>
      </c>
      <c r="DF5" s="38">
        <v>1.3564E-2</v>
      </c>
      <c r="DG5" s="38">
        <v>-1.2489999999999999E-3</v>
      </c>
      <c r="DH5" s="38">
        <v>2.3251000000000001E-3</v>
      </c>
      <c r="DI5" s="38">
        <v>1.6827999999999999E-3</v>
      </c>
      <c r="DJ5" s="38">
        <v>8.4019000000000003E-3</v>
      </c>
      <c r="DK5" s="38">
        <v>3.8126E-2</v>
      </c>
      <c r="DL5" s="38">
        <v>6.7604499999999998E-2</v>
      </c>
      <c r="DM5" s="38">
        <v>-2.7592700000000001E-2</v>
      </c>
      <c r="DN5" s="38">
        <v>-2.0531199999999999E-2</v>
      </c>
      <c r="DO5" s="38">
        <v>-2.62949E-2</v>
      </c>
      <c r="DP5" s="38">
        <v>-1.6295199999999999E-2</v>
      </c>
      <c r="DQ5" s="38">
        <v>-3.89877E-2</v>
      </c>
      <c r="DR5" s="38">
        <v>-7.0105999999999996E-3</v>
      </c>
      <c r="DS5" s="38">
        <v>2.0075300000000001E-2</v>
      </c>
      <c r="DT5" s="38">
        <v>4.2930700000000002E-2</v>
      </c>
      <c r="DU5" s="38">
        <v>5.0870699999999998E-2</v>
      </c>
      <c r="DV5" s="38">
        <v>4.7136499999999998E-2</v>
      </c>
      <c r="DW5" s="38">
        <v>3.5701200000000002E-2</v>
      </c>
      <c r="DX5" s="38">
        <v>4.5911399999999998E-2</v>
      </c>
      <c r="DY5" s="38">
        <v>4.0425500000000003E-2</v>
      </c>
      <c r="DZ5" s="38">
        <v>4.6400400000000001E-2</v>
      </c>
      <c r="EA5" s="38">
        <v>2.5598999999999999E-3</v>
      </c>
      <c r="EB5" s="38">
        <v>-8.2761999999999992E-3</v>
      </c>
      <c r="EC5" s="38">
        <v>-4.3543000000000002E-3</v>
      </c>
      <c r="ED5" s="38">
        <v>1.8274800000000001E-2</v>
      </c>
      <c r="EE5" s="38">
        <v>2.7409000000000001E-3</v>
      </c>
      <c r="EF5" s="38">
        <v>5.7806999999999997E-3</v>
      </c>
      <c r="EG5" s="38">
        <v>5.4866000000000003E-3</v>
      </c>
      <c r="EH5" s="38">
        <v>1.2169299999999999E-2</v>
      </c>
      <c r="EI5" s="38">
        <v>4.45155E-2</v>
      </c>
      <c r="EJ5" s="38">
        <v>7.8827700000000001E-2</v>
      </c>
      <c r="EK5" s="38">
        <v>-2.0847600000000001E-2</v>
      </c>
      <c r="EL5" s="38">
        <v>-1.3476500000000001E-2</v>
      </c>
      <c r="EM5" s="38">
        <v>-1.53169E-2</v>
      </c>
      <c r="EN5" s="38">
        <v>-6.8719000000000002E-3</v>
      </c>
      <c r="EO5" s="38">
        <v>-3.3725499999999999E-2</v>
      </c>
      <c r="EP5" s="38">
        <v>-3.5336999999999999E-3</v>
      </c>
      <c r="EQ5" s="38">
        <v>2.4062900000000002E-2</v>
      </c>
      <c r="ER5" s="38">
        <v>5.0190800000000001E-2</v>
      </c>
      <c r="ES5" s="38">
        <v>5.9526900000000001E-2</v>
      </c>
      <c r="ET5" s="38">
        <v>5.6762899999999998E-2</v>
      </c>
      <c r="EU5" s="38">
        <v>4.4512599999999999E-2</v>
      </c>
      <c r="EV5" s="38">
        <v>5.6433900000000002E-2</v>
      </c>
      <c r="EW5" s="38">
        <v>5.0140400000000002E-2</v>
      </c>
      <c r="EX5" s="38">
        <v>5.59049E-2</v>
      </c>
      <c r="EY5" s="38">
        <v>1.23783E-2</v>
      </c>
      <c r="EZ5" s="38">
        <v>1.7409999999999999E-3</v>
      </c>
      <c r="FA5" s="38">
        <v>4.6826000000000003E-3</v>
      </c>
      <c r="FB5" s="38">
        <v>82.277410000000003</v>
      </c>
      <c r="FC5" s="38">
        <v>81.337919999999997</v>
      </c>
      <c r="FD5" s="38">
        <v>79.838909999999998</v>
      </c>
      <c r="FE5" s="38">
        <v>78.061490000000006</v>
      </c>
      <c r="FF5" s="38">
        <v>76.94811</v>
      </c>
      <c r="FG5" s="38">
        <v>75.476640000000003</v>
      </c>
      <c r="FH5" s="38">
        <v>75.494240000000005</v>
      </c>
      <c r="FI5" s="38">
        <v>77.706959999999995</v>
      </c>
      <c r="FJ5" s="38">
        <v>80.253870000000006</v>
      </c>
      <c r="FK5" s="38">
        <v>84.186620000000005</v>
      </c>
      <c r="FL5" s="38">
        <v>88.576660000000004</v>
      </c>
      <c r="FM5" s="38">
        <v>92.859440000000006</v>
      </c>
      <c r="FN5" s="38">
        <v>94.079359999999994</v>
      </c>
      <c r="FO5" s="38">
        <v>96.18956</v>
      </c>
      <c r="FP5" s="38">
        <v>98.408500000000004</v>
      </c>
      <c r="FQ5" s="38">
        <v>99.460579999999993</v>
      </c>
      <c r="FR5" s="38">
        <v>99.52225</v>
      </c>
      <c r="FS5" s="38">
        <v>98.628510000000006</v>
      </c>
      <c r="FT5" s="39">
        <v>96.922650000000004</v>
      </c>
      <c r="FU5" s="38">
        <v>93.786860000000004</v>
      </c>
      <c r="FV5" s="38">
        <v>90.317480000000003</v>
      </c>
      <c r="FW5">
        <v>87.852059999999994</v>
      </c>
      <c r="FX5">
        <v>85.079710000000006</v>
      </c>
      <c r="FY5">
        <v>82.334419999999994</v>
      </c>
      <c r="FZ5">
        <v>1.1367800000000001E-2</v>
      </c>
      <c r="GA5">
        <v>9.2923500000000006E-2</v>
      </c>
      <c r="GB5">
        <v>1</v>
      </c>
    </row>
    <row r="6" spans="1:184" x14ac:dyDescent="0.3">
      <c r="A6" t="s">
        <v>277</v>
      </c>
      <c r="B6" t="s">
        <v>184</v>
      </c>
      <c r="C6" t="s">
        <v>1</v>
      </c>
      <c r="D6" s="16" t="s">
        <v>1</v>
      </c>
      <c r="E6" s="16" t="s">
        <v>1</v>
      </c>
      <c r="F6" s="18" t="s">
        <v>1</v>
      </c>
      <c r="G6" s="16" t="s">
        <v>1</v>
      </c>
      <c r="H6" s="40" t="s">
        <v>1</v>
      </c>
      <c r="I6" s="18" t="s">
        <v>1</v>
      </c>
      <c r="J6" s="38" t="s">
        <v>1</v>
      </c>
      <c r="K6" s="18">
        <v>44763</v>
      </c>
      <c r="L6" s="38">
        <v>6650</v>
      </c>
      <c r="M6" s="38">
        <v>6650</v>
      </c>
      <c r="N6" s="38">
        <v>1.093728</v>
      </c>
      <c r="O6" s="38">
        <v>1.056322</v>
      </c>
      <c r="P6" s="38">
        <v>1.0294319999999999</v>
      </c>
      <c r="Q6" s="38">
        <v>1.0172950000000001</v>
      </c>
      <c r="R6" s="38">
        <v>1.045282</v>
      </c>
      <c r="S6" s="38">
        <v>1.146582</v>
      </c>
      <c r="T6" s="38">
        <v>1.2569939999999999</v>
      </c>
      <c r="U6" s="38">
        <v>1.4259409999999999</v>
      </c>
      <c r="V6" s="38">
        <v>1.5967640000000001</v>
      </c>
      <c r="W6" s="38">
        <v>1.7130259999999999</v>
      </c>
      <c r="X6" s="38">
        <v>1.8131999999999999</v>
      </c>
      <c r="Y6" s="38">
        <v>1.90517</v>
      </c>
      <c r="Z6" s="38">
        <v>1.9835750000000001</v>
      </c>
      <c r="AA6" s="38">
        <v>2.0751300000000001</v>
      </c>
      <c r="AB6" s="38">
        <v>2.1132089999999999</v>
      </c>
      <c r="AC6" s="38">
        <v>2.0438070000000002</v>
      </c>
      <c r="AD6" s="38">
        <v>1.852142</v>
      </c>
      <c r="AE6" s="38">
        <v>1.5718939999999999</v>
      </c>
      <c r="AF6" s="38">
        <v>1.441381</v>
      </c>
      <c r="AG6" s="38">
        <v>1.3586050000000001</v>
      </c>
      <c r="AH6" s="38">
        <v>1.327474</v>
      </c>
      <c r="AI6" s="38">
        <v>1.2833540000000001</v>
      </c>
      <c r="AJ6" s="38">
        <v>1.1979960000000001</v>
      </c>
      <c r="AK6" s="38">
        <v>1.1193500000000001</v>
      </c>
      <c r="AL6" s="38">
        <v>-1.8944099999999998E-2</v>
      </c>
      <c r="AM6" s="38">
        <v>-1.7595900000000001E-2</v>
      </c>
      <c r="AN6" s="38">
        <v>-1.01574E-2</v>
      </c>
      <c r="AO6" s="38">
        <v>6.2399999999999999E-5</v>
      </c>
      <c r="AP6" s="38">
        <v>5.5602000000000004E-3</v>
      </c>
      <c r="AQ6" s="38">
        <v>1.1402199999999999E-2</v>
      </c>
      <c r="AR6" s="38">
        <v>1.87721E-2</v>
      </c>
      <c r="AS6" s="38">
        <v>-1.6941899999999999E-2</v>
      </c>
      <c r="AT6" s="38">
        <v>-1.3458100000000001E-2</v>
      </c>
      <c r="AU6" s="38">
        <v>-1.4929E-2</v>
      </c>
      <c r="AV6" s="38">
        <v>-1.80097E-2</v>
      </c>
      <c r="AW6" s="38">
        <v>-1.11764E-2</v>
      </c>
      <c r="AX6" s="38">
        <v>3.1559000000000001E-3</v>
      </c>
      <c r="AY6" s="38">
        <v>4.3248999999999996E-3</v>
      </c>
      <c r="AZ6" s="38">
        <v>6.0045999999999997E-3</v>
      </c>
      <c r="BA6" s="38">
        <v>-1.4526499999999999E-2</v>
      </c>
      <c r="BB6" s="38">
        <v>1.1159000000000001E-2</v>
      </c>
      <c r="BC6" s="38">
        <v>4.0144000000000004E-3</v>
      </c>
      <c r="BD6" s="38">
        <v>-7.9156999999999995E-3</v>
      </c>
      <c r="BE6" s="38">
        <v>-1.4517E-2</v>
      </c>
      <c r="BF6" s="38">
        <v>-2.6183999999999999E-3</v>
      </c>
      <c r="BG6" s="38">
        <v>-3.0621300000000001E-2</v>
      </c>
      <c r="BH6" s="38">
        <v>-2.2580099999999999E-2</v>
      </c>
      <c r="BI6" s="38">
        <v>-3.1538799999999999E-2</v>
      </c>
      <c r="BJ6" s="38">
        <v>-1.5652699999999999E-2</v>
      </c>
      <c r="BK6" s="38">
        <v>-1.4560099999999999E-2</v>
      </c>
      <c r="BL6" s="38">
        <v>-7.1964000000000004E-3</v>
      </c>
      <c r="BM6" s="38">
        <v>2.5238000000000001E-3</v>
      </c>
      <c r="BN6" s="38">
        <v>7.7822000000000004E-3</v>
      </c>
      <c r="BO6" s="38">
        <v>1.48886E-2</v>
      </c>
      <c r="BP6" s="38">
        <v>2.49775E-2</v>
      </c>
      <c r="BQ6" s="38">
        <v>-1.23423E-2</v>
      </c>
      <c r="BR6" s="38">
        <v>-9.2686999999999995E-3</v>
      </c>
      <c r="BS6" s="38">
        <v>-1.02113E-2</v>
      </c>
      <c r="BT6" s="38">
        <v>-1.4825100000000001E-2</v>
      </c>
      <c r="BU6" s="38">
        <v>-8.4972999999999993E-3</v>
      </c>
      <c r="BV6" s="38">
        <v>5.1158000000000002E-3</v>
      </c>
      <c r="BW6" s="38">
        <v>6.9268999999999997E-3</v>
      </c>
      <c r="BX6" s="38">
        <v>8.9508999999999995E-3</v>
      </c>
      <c r="BY6" s="38">
        <v>-1.04215E-2</v>
      </c>
      <c r="BZ6" s="38">
        <v>1.7005200000000002E-2</v>
      </c>
      <c r="CA6" s="38">
        <v>9.1619000000000006E-3</v>
      </c>
      <c r="CB6" s="38">
        <v>-3.3235999999999999E-3</v>
      </c>
      <c r="CC6" s="38">
        <v>-1.01745E-2</v>
      </c>
      <c r="CD6" s="38">
        <v>1.7895999999999999E-3</v>
      </c>
      <c r="CE6" s="38">
        <v>-2.55272E-2</v>
      </c>
      <c r="CF6" s="38">
        <v>-1.8104800000000001E-2</v>
      </c>
      <c r="CG6" s="38">
        <v>-2.6760800000000001E-2</v>
      </c>
      <c r="CH6" s="38">
        <v>-1.3372999999999999E-2</v>
      </c>
      <c r="CI6" s="38">
        <v>-1.24575E-2</v>
      </c>
      <c r="CJ6" s="38">
        <v>-5.1456000000000002E-3</v>
      </c>
      <c r="CK6" s="38">
        <v>4.2284999999999996E-3</v>
      </c>
      <c r="CL6" s="38">
        <v>9.3211000000000006E-3</v>
      </c>
      <c r="CM6" s="38">
        <v>1.73034E-2</v>
      </c>
      <c r="CN6" s="38">
        <v>2.92754E-2</v>
      </c>
      <c r="CO6" s="38">
        <v>-9.1566000000000008E-3</v>
      </c>
      <c r="CP6" s="38">
        <v>-6.3671999999999999E-3</v>
      </c>
      <c r="CQ6" s="38">
        <v>-6.9438E-3</v>
      </c>
      <c r="CR6" s="38">
        <v>-1.2619399999999999E-2</v>
      </c>
      <c r="CS6" s="38">
        <v>-6.6417000000000004E-3</v>
      </c>
      <c r="CT6" s="38">
        <v>6.4733000000000004E-3</v>
      </c>
      <c r="CU6" s="38">
        <v>8.7290000000000006E-3</v>
      </c>
      <c r="CV6" s="38">
        <v>1.09915E-2</v>
      </c>
      <c r="CW6" s="38">
        <v>-7.5783999999999999E-3</v>
      </c>
      <c r="CX6" s="38">
        <v>2.1054199999999999E-2</v>
      </c>
      <c r="CY6" s="38">
        <v>1.2727E-2</v>
      </c>
      <c r="CZ6" s="38">
        <v>-1.4310000000000001E-4</v>
      </c>
      <c r="DA6" s="38">
        <v>-7.1669999999999998E-3</v>
      </c>
      <c r="DB6" s="38">
        <v>4.8425999999999999E-3</v>
      </c>
      <c r="DC6" s="38">
        <v>-2.1999100000000001E-2</v>
      </c>
      <c r="DD6" s="38">
        <v>-1.50052E-2</v>
      </c>
      <c r="DE6" s="38">
        <v>-2.34516E-2</v>
      </c>
      <c r="DF6" s="38">
        <v>-1.10934E-2</v>
      </c>
      <c r="DG6" s="38">
        <v>-1.03549E-2</v>
      </c>
      <c r="DH6" s="38">
        <v>-3.0948999999999998E-3</v>
      </c>
      <c r="DI6" s="38">
        <v>5.9331999999999996E-3</v>
      </c>
      <c r="DJ6" s="38">
        <v>1.0860099999999999E-2</v>
      </c>
      <c r="DK6" s="38">
        <v>1.9718099999999999E-2</v>
      </c>
      <c r="DL6" s="38">
        <v>3.35733E-2</v>
      </c>
      <c r="DM6" s="38">
        <v>-5.9709000000000003E-3</v>
      </c>
      <c r="DN6" s="38">
        <v>-3.4656999999999999E-3</v>
      </c>
      <c r="DO6" s="38">
        <v>-3.6763E-3</v>
      </c>
      <c r="DP6" s="38">
        <v>-1.04137E-2</v>
      </c>
      <c r="DQ6" s="38">
        <v>-4.7862E-3</v>
      </c>
      <c r="DR6" s="38">
        <v>7.8306999999999995E-3</v>
      </c>
      <c r="DS6" s="38">
        <v>1.0531199999999999E-2</v>
      </c>
      <c r="DT6" s="38">
        <v>1.30321E-2</v>
      </c>
      <c r="DU6" s="38">
        <v>-4.7352000000000002E-3</v>
      </c>
      <c r="DV6" s="38">
        <v>2.5103299999999999E-2</v>
      </c>
      <c r="DW6" s="38">
        <v>1.62921E-2</v>
      </c>
      <c r="DX6" s="38">
        <v>3.0374E-3</v>
      </c>
      <c r="DY6" s="38">
        <v>-4.1593999999999997E-3</v>
      </c>
      <c r="DZ6" s="38">
        <v>7.8955999999999991E-3</v>
      </c>
      <c r="EA6" s="38">
        <v>-1.8470899999999998E-2</v>
      </c>
      <c r="EB6" s="38">
        <v>-1.1905600000000001E-2</v>
      </c>
      <c r="EC6" s="38">
        <v>-2.0142299999999998E-2</v>
      </c>
      <c r="ED6" s="38">
        <v>-7.8019999999999999E-3</v>
      </c>
      <c r="EE6" s="38">
        <v>-7.3191000000000003E-3</v>
      </c>
      <c r="EF6" s="38">
        <v>-1.339E-4</v>
      </c>
      <c r="EG6" s="38">
        <v>8.3946000000000003E-3</v>
      </c>
      <c r="EH6" s="38">
        <v>1.3082E-2</v>
      </c>
      <c r="EI6" s="38">
        <v>2.3204499999999999E-2</v>
      </c>
      <c r="EJ6" s="38">
        <v>3.9778800000000003E-2</v>
      </c>
      <c r="EK6" s="38">
        <v>-1.3711999999999999E-3</v>
      </c>
      <c r="EL6" s="38">
        <v>7.2360000000000002E-4</v>
      </c>
      <c r="EM6" s="38">
        <v>1.0414000000000001E-3</v>
      </c>
      <c r="EN6" s="38">
        <v>-7.2290999999999996E-3</v>
      </c>
      <c r="EO6" s="38">
        <v>-2.1071000000000002E-3</v>
      </c>
      <c r="EP6" s="38">
        <v>9.7906999999999994E-3</v>
      </c>
      <c r="EQ6" s="38">
        <v>1.3133199999999999E-2</v>
      </c>
      <c r="ER6" s="38">
        <v>1.59784E-2</v>
      </c>
      <c r="ES6" s="38">
        <v>-6.3020000000000003E-4</v>
      </c>
      <c r="ET6" s="38">
        <v>3.0949500000000001E-2</v>
      </c>
      <c r="EU6" s="38">
        <v>2.14396E-2</v>
      </c>
      <c r="EV6" s="38">
        <v>7.6295E-3</v>
      </c>
      <c r="EW6" s="38">
        <v>1.8310000000000001E-4</v>
      </c>
      <c r="EX6" s="38">
        <v>1.2303700000000001E-2</v>
      </c>
      <c r="EY6" s="38">
        <v>-1.3376900000000001E-2</v>
      </c>
      <c r="EZ6" s="38">
        <v>-7.4301999999999997E-3</v>
      </c>
      <c r="FA6" s="38">
        <v>-1.5364299999999999E-2</v>
      </c>
      <c r="FB6" s="38">
        <v>78.788150000000002</v>
      </c>
      <c r="FC6" s="38">
        <v>76.587429999999998</v>
      </c>
      <c r="FD6" s="38">
        <v>74.879990000000006</v>
      </c>
      <c r="FE6" s="38">
        <v>73.247209999999995</v>
      </c>
      <c r="FF6" s="38">
        <v>71.676699999999997</v>
      </c>
      <c r="FG6" s="38">
        <v>70.012420000000006</v>
      </c>
      <c r="FH6" s="38">
        <v>69.695809999999994</v>
      </c>
      <c r="FI6" s="38">
        <v>73.18741</v>
      </c>
      <c r="FJ6" s="38">
        <v>77.260230000000007</v>
      </c>
      <c r="FK6" s="38">
        <v>81.605609999999999</v>
      </c>
      <c r="FL6" s="38">
        <v>86.427049999999994</v>
      </c>
      <c r="FM6" s="38">
        <v>89.800539999999998</v>
      </c>
      <c r="FN6" s="38">
        <v>92.788589999999999</v>
      </c>
      <c r="FO6" s="38">
        <v>95.037639999999996</v>
      </c>
      <c r="FP6" s="38">
        <v>96.554789999999997</v>
      </c>
      <c r="FQ6" s="38">
        <v>97.460400000000007</v>
      </c>
      <c r="FR6" s="38">
        <v>99.629459999999995</v>
      </c>
      <c r="FS6" s="38">
        <v>99.202740000000006</v>
      </c>
      <c r="FT6" s="39">
        <v>97.439120000000003</v>
      </c>
      <c r="FU6" s="38">
        <v>94.18244</v>
      </c>
      <c r="FV6" s="38">
        <v>90.056579999999997</v>
      </c>
      <c r="FW6">
        <v>86.510649999999998</v>
      </c>
      <c r="FX6">
        <v>83.67586</v>
      </c>
      <c r="FY6">
        <v>80.766289999999998</v>
      </c>
      <c r="FZ6">
        <v>5.5281999999999996E-3</v>
      </c>
      <c r="GA6">
        <v>4.8301799999999999E-2</v>
      </c>
      <c r="GB6">
        <v>1</v>
      </c>
    </row>
    <row r="7" spans="1:184" x14ac:dyDescent="0.3">
      <c r="A7" t="s">
        <v>277</v>
      </c>
      <c r="B7" t="s">
        <v>184</v>
      </c>
      <c r="C7" t="s">
        <v>1</v>
      </c>
      <c r="D7" t="s">
        <v>1</v>
      </c>
      <c r="E7" t="s">
        <v>1</v>
      </c>
      <c r="F7" s="18" t="s">
        <v>1</v>
      </c>
      <c r="G7" s="16" t="s">
        <v>1</v>
      </c>
      <c r="H7" s="40" t="s">
        <v>1</v>
      </c>
      <c r="I7" s="18" t="s">
        <v>1</v>
      </c>
      <c r="J7" s="38" t="s">
        <v>1</v>
      </c>
      <c r="K7" s="18">
        <v>44789</v>
      </c>
      <c r="L7" s="38">
        <v>6631</v>
      </c>
      <c r="M7" s="38">
        <v>6631</v>
      </c>
      <c r="N7" s="38">
        <v>1.088506</v>
      </c>
      <c r="O7" s="38">
        <v>1.0500830000000001</v>
      </c>
      <c r="P7" s="38">
        <v>1.0233890000000001</v>
      </c>
      <c r="Q7" s="38">
        <v>1.0133099999999999</v>
      </c>
      <c r="R7" s="38">
        <v>1.0347869999999999</v>
      </c>
      <c r="S7" s="38">
        <v>1.1270370000000001</v>
      </c>
      <c r="T7" s="38">
        <v>1.251414</v>
      </c>
      <c r="U7" s="38">
        <v>1.4634910000000001</v>
      </c>
      <c r="V7" s="38">
        <v>1.671802</v>
      </c>
      <c r="W7" s="38">
        <v>1.824265</v>
      </c>
      <c r="X7" s="38">
        <v>1.9455290000000001</v>
      </c>
      <c r="Y7" s="38">
        <v>2.0469979999999999</v>
      </c>
      <c r="Z7" s="38">
        <v>2.1324130000000001</v>
      </c>
      <c r="AA7" s="38">
        <v>2.2278210000000001</v>
      </c>
      <c r="AB7" s="38">
        <v>2.2688730000000001</v>
      </c>
      <c r="AC7" s="38">
        <v>2.202868</v>
      </c>
      <c r="AD7" s="38">
        <v>1.98444</v>
      </c>
      <c r="AE7" s="38">
        <v>1.694874</v>
      </c>
      <c r="AF7" s="38">
        <v>1.5560240000000001</v>
      </c>
      <c r="AG7" s="38">
        <v>1.4704079999999999</v>
      </c>
      <c r="AH7" s="38">
        <v>1.4281539999999999</v>
      </c>
      <c r="AI7" s="38">
        <v>1.384258</v>
      </c>
      <c r="AJ7" s="38">
        <v>1.291196</v>
      </c>
      <c r="AK7" s="38">
        <v>1.2171959999999999</v>
      </c>
      <c r="AL7" s="38">
        <v>-7.3996000000000001E-3</v>
      </c>
      <c r="AM7" s="38">
        <v>-1.0449399999999999E-2</v>
      </c>
      <c r="AN7" s="38">
        <v>-1.9694999999999999E-3</v>
      </c>
      <c r="AO7" s="38">
        <v>-1.1806199999999999E-2</v>
      </c>
      <c r="AP7" s="38">
        <v>-1.50367E-2</v>
      </c>
      <c r="AQ7" s="38">
        <v>-3.4245400000000002E-2</v>
      </c>
      <c r="AR7" s="38">
        <v>-4.0436E-2</v>
      </c>
      <c r="AS7" s="38">
        <v>-9.4646000000000001E-3</v>
      </c>
      <c r="AT7" s="38">
        <v>1.6099700000000002E-2</v>
      </c>
      <c r="AU7" s="38">
        <v>3.64125E-2</v>
      </c>
      <c r="AV7" s="38">
        <v>3.6311299999999998E-2</v>
      </c>
      <c r="AW7" s="38">
        <v>-2.6199999999999999E-3</v>
      </c>
      <c r="AX7" s="38">
        <v>-1.7264499999999999E-2</v>
      </c>
      <c r="AY7" s="38">
        <v>-2.7100099999999998E-2</v>
      </c>
      <c r="AZ7" s="38">
        <v>1.0768099999999999E-2</v>
      </c>
      <c r="BA7" s="38">
        <v>-3.0014999999999998E-3</v>
      </c>
      <c r="BB7" s="38">
        <v>1.8630600000000001E-2</v>
      </c>
      <c r="BC7" s="38">
        <v>1.14663E-2</v>
      </c>
      <c r="BD7" s="38">
        <v>-2.5606000000000001E-3</v>
      </c>
      <c r="BE7" s="38">
        <v>-4.9693000000000003E-3</v>
      </c>
      <c r="BF7" s="38">
        <v>-2.7855600000000001E-2</v>
      </c>
      <c r="BG7" s="38">
        <v>-1.3243599999999999E-2</v>
      </c>
      <c r="BH7" s="38">
        <v>-1.5303499999999999E-2</v>
      </c>
      <c r="BI7" s="38">
        <v>-1.43053E-2</v>
      </c>
      <c r="BJ7" s="38">
        <v>-3.846E-3</v>
      </c>
      <c r="BK7" s="38">
        <v>-7.8189000000000002E-3</v>
      </c>
      <c r="BL7" s="38">
        <v>6.3579999999999995E-4</v>
      </c>
      <c r="BM7" s="38">
        <v>-9.5370000000000003E-3</v>
      </c>
      <c r="BN7" s="38">
        <v>-1.28754E-2</v>
      </c>
      <c r="BO7" s="38">
        <v>-3.0332399999999999E-2</v>
      </c>
      <c r="BP7" s="38">
        <v>-3.4932900000000003E-2</v>
      </c>
      <c r="BQ7" s="38">
        <v>-4.7628999999999996E-3</v>
      </c>
      <c r="BR7" s="38">
        <v>2.00935E-2</v>
      </c>
      <c r="BS7" s="38">
        <v>4.1397900000000001E-2</v>
      </c>
      <c r="BT7" s="38">
        <v>3.9870799999999998E-2</v>
      </c>
      <c r="BU7" s="38">
        <v>-2.0499999999999999E-6</v>
      </c>
      <c r="BV7" s="38">
        <v>-1.49284E-2</v>
      </c>
      <c r="BW7" s="38">
        <v>-2.49581E-2</v>
      </c>
      <c r="BX7" s="38">
        <v>1.5435300000000001E-2</v>
      </c>
      <c r="BY7" s="38">
        <v>2.0354000000000001E-3</v>
      </c>
      <c r="BZ7" s="38">
        <v>2.5239600000000001E-2</v>
      </c>
      <c r="CA7" s="38">
        <v>1.7594700000000001E-2</v>
      </c>
      <c r="CB7" s="38">
        <v>2.9098000000000001E-3</v>
      </c>
      <c r="CC7" s="38">
        <v>5.1900000000000004E-4</v>
      </c>
      <c r="CD7" s="38">
        <v>-2.2908499999999998E-2</v>
      </c>
      <c r="CE7" s="38">
        <v>-7.9737000000000002E-3</v>
      </c>
      <c r="CF7" s="38">
        <v>-1.02434E-2</v>
      </c>
      <c r="CG7" s="38">
        <v>-9.3679000000000002E-3</v>
      </c>
      <c r="CH7" s="38">
        <v>-1.3849000000000001E-3</v>
      </c>
      <c r="CI7" s="38">
        <v>-5.9971E-3</v>
      </c>
      <c r="CJ7" s="38">
        <v>2.4402E-3</v>
      </c>
      <c r="CK7" s="38">
        <v>-7.9652999999999998E-3</v>
      </c>
      <c r="CL7" s="38">
        <v>-1.13785E-2</v>
      </c>
      <c r="CM7" s="38">
        <v>-2.76222E-2</v>
      </c>
      <c r="CN7" s="38">
        <v>-3.11215E-2</v>
      </c>
      <c r="CO7" s="38">
        <v>-1.5066000000000001E-3</v>
      </c>
      <c r="CP7" s="38">
        <v>2.2859600000000001E-2</v>
      </c>
      <c r="CQ7" s="38">
        <v>4.48507E-2</v>
      </c>
      <c r="CR7" s="38">
        <v>4.2336100000000002E-2</v>
      </c>
      <c r="CS7" s="38">
        <v>1.8112E-3</v>
      </c>
      <c r="CT7" s="38">
        <v>-1.33104E-2</v>
      </c>
      <c r="CU7" s="38">
        <v>-2.3474499999999999E-2</v>
      </c>
      <c r="CV7" s="38">
        <v>1.8667799999999998E-2</v>
      </c>
      <c r="CW7" s="38">
        <v>5.5239E-3</v>
      </c>
      <c r="CX7" s="38">
        <v>2.98169E-2</v>
      </c>
      <c r="CY7" s="38">
        <v>2.18392E-2</v>
      </c>
      <c r="CZ7" s="38">
        <v>6.6985999999999999E-3</v>
      </c>
      <c r="DA7" s="38">
        <v>4.3201999999999997E-3</v>
      </c>
      <c r="DB7" s="38">
        <v>-1.9482099999999999E-2</v>
      </c>
      <c r="DC7" s="38">
        <v>-4.3238E-3</v>
      </c>
      <c r="DD7" s="38">
        <v>-6.7387999999999997E-3</v>
      </c>
      <c r="DE7" s="38">
        <v>-5.9483000000000001E-3</v>
      </c>
      <c r="DF7" s="38">
        <v>1.0763000000000001E-3</v>
      </c>
      <c r="DG7" s="38">
        <v>-4.1751999999999996E-3</v>
      </c>
      <c r="DH7" s="38">
        <v>4.2446999999999997E-3</v>
      </c>
      <c r="DI7" s="38">
        <v>-6.3936000000000002E-3</v>
      </c>
      <c r="DJ7" s="38">
        <v>-9.8817000000000002E-3</v>
      </c>
      <c r="DK7" s="38">
        <v>-2.49121E-2</v>
      </c>
      <c r="DL7" s="38">
        <v>-2.73101E-2</v>
      </c>
      <c r="DM7" s="38">
        <v>1.7497000000000001E-3</v>
      </c>
      <c r="DN7" s="38">
        <v>2.5625599999999998E-2</v>
      </c>
      <c r="DO7" s="38">
        <v>4.8303499999999999E-2</v>
      </c>
      <c r="DP7" s="38">
        <v>4.4801399999999998E-2</v>
      </c>
      <c r="DQ7" s="38">
        <v>3.6243999999999998E-3</v>
      </c>
      <c r="DR7" s="38">
        <v>-1.16924E-2</v>
      </c>
      <c r="DS7" s="38">
        <v>-2.1991E-2</v>
      </c>
      <c r="DT7" s="38">
        <v>2.19004E-2</v>
      </c>
      <c r="DU7" s="38">
        <v>9.0124000000000003E-3</v>
      </c>
      <c r="DV7" s="38">
        <v>3.4394300000000003E-2</v>
      </c>
      <c r="DW7" s="38">
        <v>2.6083800000000001E-2</v>
      </c>
      <c r="DX7" s="38">
        <v>1.0487399999999999E-2</v>
      </c>
      <c r="DY7" s="38">
        <v>8.1214000000000008E-3</v>
      </c>
      <c r="DZ7" s="38">
        <v>-1.6055699999999999E-2</v>
      </c>
      <c r="EA7" s="38">
        <v>-6.7389999999999995E-4</v>
      </c>
      <c r="EB7" s="38">
        <v>-3.2342E-3</v>
      </c>
      <c r="EC7" s="38">
        <v>-2.5287E-3</v>
      </c>
      <c r="ED7" s="38">
        <v>4.6297999999999999E-3</v>
      </c>
      <c r="EE7" s="38">
        <v>-1.5448E-3</v>
      </c>
      <c r="EF7" s="38">
        <v>6.8498999999999999E-3</v>
      </c>
      <c r="EG7" s="38">
        <v>-4.1243E-3</v>
      </c>
      <c r="EH7" s="38">
        <v>-7.7203999999999997E-3</v>
      </c>
      <c r="EI7" s="38">
        <v>-2.09991E-2</v>
      </c>
      <c r="EJ7" s="38">
        <v>-2.1807E-2</v>
      </c>
      <c r="EK7" s="38">
        <v>6.4513000000000001E-3</v>
      </c>
      <c r="EL7" s="38">
        <v>2.9619400000000001E-2</v>
      </c>
      <c r="EM7" s="38">
        <v>5.3288799999999997E-2</v>
      </c>
      <c r="EN7" s="38">
        <v>4.8360899999999998E-2</v>
      </c>
      <c r="EO7" s="38">
        <v>6.2424000000000004E-3</v>
      </c>
      <c r="EP7" s="38">
        <v>-9.3564000000000008E-3</v>
      </c>
      <c r="EQ7" s="38">
        <v>-1.9848899999999999E-2</v>
      </c>
      <c r="ER7" s="38">
        <v>2.65676E-2</v>
      </c>
      <c r="ES7" s="38">
        <v>1.4049300000000001E-2</v>
      </c>
      <c r="ET7" s="38">
        <v>4.1003199999999997E-2</v>
      </c>
      <c r="EU7" s="38">
        <v>3.2212200000000003E-2</v>
      </c>
      <c r="EV7" s="38">
        <v>1.5957800000000001E-2</v>
      </c>
      <c r="EW7" s="38">
        <v>1.36098E-2</v>
      </c>
      <c r="EX7" s="38">
        <v>-1.11086E-2</v>
      </c>
      <c r="EY7" s="38">
        <v>4.5960999999999997E-3</v>
      </c>
      <c r="EZ7" s="38">
        <v>1.8259000000000001E-3</v>
      </c>
      <c r="FA7" s="38">
        <v>2.4087000000000002E-3</v>
      </c>
      <c r="FB7" s="38">
        <v>78.328580000000002</v>
      </c>
      <c r="FC7" s="38">
        <v>76.889399999999995</v>
      </c>
      <c r="FD7" s="38">
        <v>75.218279999999993</v>
      </c>
      <c r="FE7" s="38">
        <v>73.257769999999994</v>
      </c>
      <c r="FF7" s="38">
        <v>71.530079999999998</v>
      </c>
      <c r="FG7" s="38">
        <v>70.586349999999996</v>
      </c>
      <c r="FH7" s="38">
        <v>70.204890000000006</v>
      </c>
      <c r="FI7" s="38">
        <v>72.50497</v>
      </c>
      <c r="FJ7" s="38">
        <v>77.402479999999997</v>
      </c>
      <c r="FK7" s="38">
        <v>82.90343</v>
      </c>
      <c r="FL7" s="38">
        <v>87.557500000000005</v>
      </c>
      <c r="FM7" s="38">
        <v>91.76961</v>
      </c>
      <c r="FN7" s="38">
        <v>95.844710000000006</v>
      </c>
      <c r="FO7" s="38">
        <v>99.160430000000005</v>
      </c>
      <c r="FP7" s="38">
        <v>101.5059</v>
      </c>
      <c r="FQ7" s="38">
        <v>102.61490000000001</v>
      </c>
      <c r="FR7" s="38">
        <v>102.8462</v>
      </c>
      <c r="FS7" s="38">
        <v>102.4111</v>
      </c>
      <c r="FT7" s="39">
        <v>100.9251</v>
      </c>
      <c r="FU7" s="38">
        <v>97.505170000000007</v>
      </c>
      <c r="FV7" s="38">
        <v>93.112399999999994</v>
      </c>
      <c r="FW7">
        <v>89.590369999999993</v>
      </c>
      <c r="FX7">
        <v>86.349909999999994</v>
      </c>
      <c r="FY7">
        <v>84.244550000000004</v>
      </c>
      <c r="FZ7">
        <v>6.5976999999999997E-3</v>
      </c>
      <c r="GA7">
        <v>5.7429000000000001E-2</v>
      </c>
      <c r="GB7">
        <v>1</v>
      </c>
    </row>
    <row r="8" spans="1:184" x14ac:dyDescent="0.3">
      <c r="A8" t="s">
        <v>277</v>
      </c>
      <c r="B8" t="s">
        <v>184</v>
      </c>
      <c r="C8" t="s">
        <v>1</v>
      </c>
      <c r="D8" s="16" t="s">
        <v>1</v>
      </c>
      <c r="E8" s="16" t="s">
        <v>1</v>
      </c>
      <c r="F8" s="18" t="s">
        <v>1</v>
      </c>
      <c r="G8" s="16" t="s">
        <v>1</v>
      </c>
      <c r="H8" s="40" t="s">
        <v>1</v>
      </c>
      <c r="I8" s="18" t="s">
        <v>1</v>
      </c>
      <c r="J8" s="38" t="s">
        <v>1</v>
      </c>
      <c r="K8" s="18">
        <v>44790</v>
      </c>
      <c r="L8" s="38">
        <v>6630</v>
      </c>
      <c r="M8" s="38">
        <v>6630</v>
      </c>
      <c r="N8" s="38">
        <v>1.2044790000000001</v>
      </c>
      <c r="O8" s="38">
        <v>1.1601269999999999</v>
      </c>
      <c r="P8" s="38">
        <v>1.127462</v>
      </c>
      <c r="Q8" s="38">
        <v>1.1097250000000001</v>
      </c>
      <c r="R8" s="38">
        <v>1.1346069999999999</v>
      </c>
      <c r="S8" s="38">
        <v>1.2436529999999999</v>
      </c>
      <c r="T8" s="38">
        <v>1.3630869999999999</v>
      </c>
      <c r="U8" s="38">
        <v>1.5622229999999999</v>
      </c>
      <c r="V8" s="38">
        <v>1.7621709999999999</v>
      </c>
      <c r="W8" s="38">
        <v>1.8915770000000001</v>
      </c>
      <c r="X8" s="38">
        <v>2.005725</v>
      </c>
      <c r="Y8" s="38">
        <v>2.0980249999999998</v>
      </c>
      <c r="Z8" s="38">
        <v>2.1734399999999998</v>
      </c>
      <c r="AA8" s="38">
        <v>2.2536420000000001</v>
      </c>
      <c r="AB8" s="38">
        <v>2.270635</v>
      </c>
      <c r="AC8" s="38">
        <v>2.1761550000000001</v>
      </c>
      <c r="AD8" s="38">
        <v>1.943417</v>
      </c>
      <c r="AE8" s="38">
        <v>1.665907</v>
      </c>
      <c r="AF8" s="38">
        <v>1.536049</v>
      </c>
      <c r="AG8" s="38">
        <v>1.4609190000000001</v>
      </c>
      <c r="AH8" s="38">
        <v>1.436275</v>
      </c>
      <c r="AI8" s="38">
        <v>1.387967</v>
      </c>
      <c r="AJ8" s="38">
        <v>1.2988200000000001</v>
      </c>
      <c r="AK8" s="38">
        <v>1.2206319999999999</v>
      </c>
      <c r="AL8" s="38">
        <v>9.8968000000000007E-3</v>
      </c>
      <c r="AM8" s="38">
        <v>9.0311000000000002E-3</v>
      </c>
      <c r="AN8" s="38">
        <v>1.4561299999999999E-2</v>
      </c>
      <c r="AO8" s="38">
        <v>5.0127000000000001E-3</v>
      </c>
      <c r="AP8" s="38">
        <v>1.02381E-2</v>
      </c>
      <c r="AQ8" s="38">
        <v>2.1386E-3</v>
      </c>
      <c r="AR8" s="38">
        <v>-2.5152799999999999E-2</v>
      </c>
      <c r="AS8" s="38">
        <v>1.11304E-2</v>
      </c>
      <c r="AT8" s="38">
        <v>-4.23749E-2</v>
      </c>
      <c r="AU8" s="38">
        <v>-7.3027599999999998E-2</v>
      </c>
      <c r="AV8" s="38">
        <v>-1.9764199999999999E-2</v>
      </c>
      <c r="AW8" s="38">
        <v>-2.4933999999999998E-3</v>
      </c>
      <c r="AX8" s="38">
        <v>-1.7864999999999999E-3</v>
      </c>
      <c r="AY8" s="38">
        <v>-1.7879200000000001E-2</v>
      </c>
      <c r="AZ8" s="38">
        <v>-4.6591999999999996E-3</v>
      </c>
      <c r="BA8" s="38">
        <v>3.28163E-2</v>
      </c>
      <c r="BB8" s="38">
        <v>5.2302000000000001E-2</v>
      </c>
      <c r="BC8" s="38">
        <v>2.7771000000000001E-2</v>
      </c>
      <c r="BD8" s="38">
        <v>4.1261399999999997E-2</v>
      </c>
      <c r="BE8" s="38">
        <v>3.8142799999999998E-2</v>
      </c>
      <c r="BF8" s="38">
        <v>2.1257000000000002E-2</v>
      </c>
      <c r="BG8" s="38">
        <v>9.2130000000000007E-3</v>
      </c>
      <c r="BH8" s="38">
        <v>4.6642000000000003E-3</v>
      </c>
      <c r="BI8" s="38">
        <v>-1.14629E-2</v>
      </c>
      <c r="BJ8" s="38">
        <v>1.32815E-2</v>
      </c>
      <c r="BK8" s="38">
        <v>1.1951099999999999E-2</v>
      </c>
      <c r="BL8" s="38">
        <v>1.7381000000000001E-2</v>
      </c>
      <c r="BM8" s="38">
        <v>7.5874999999999996E-3</v>
      </c>
      <c r="BN8" s="38">
        <v>1.2852300000000001E-2</v>
      </c>
      <c r="BO8" s="38">
        <v>6.3926E-3</v>
      </c>
      <c r="BP8" s="38">
        <v>-1.7956099999999999E-2</v>
      </c>
      <c r="BQ8" s="38">
        <v>1.5520600000000001E-2</v>
      </c>
      <c r="BR8" s="38">
        <v>-3.82399E-2</v>
      </c>
      <c r="BS8" s="38">
        <v>-6.7479999999999998E-2</v>
      </c>
      <c r="BT8" s="38">
        <v>-1.46657E-2</v>
      </c>
      <c r="BU8" s="38">
        <v>6.6430000000000005E-4</v>
      </c>
      <c r="BV8" s="38">
        <v>1.8320000000000001E-4</v>
      </c>
      <c r="BW8" s="38">
        <v>-1.53226E-2</v>
      </c>
      <c r="BX8" s="38">
        <v>-2.4719999999999999E-4</v>
      </c>
      <c r="BY8" s="38">
        <v>3.8534800000000001E-2</v>
      </c>
      <c r="BZ8" s="38">
        <v>6.0306499999999999E-2</v>
      </c>
      <c r="CA8" s="38">
        <v>3.7199000000000003E-2</v>
      </c>
      <c r="CB8" s="38">
        <v>5.2139600000000001E-2</v>
      </c>
      <c r="CC8" s="38">
        <v>4.7588400000000003E-2</v>
      </c>
      <c r="CD8" s="38">
        <v>2.6781699999999999E-2</v>
      </c>
      <c r="CE8" s="38">
        <v>1.57056E-2</v>
      </c>
      <c r="CF8" s="38">
        <v>1.09274E-2</v>
      </c>
      <c r="CG8" s="38">
        <v>-5.1503E-3</v>
      </c>
      <c r="CH8" s="38">
        <v>1.5625799999999999E-2</v>
      </c>
      <c r="CI8" s="38">
        <v>1.39734E-2</v>
      </c>
      <c r="CJ8" s="38">
        <v>1.9334E-2</v>
      </c>
      <c r="CK8" s="38">
        <v>9.3708000000000003E-3</v>
      </c>
      <c r="CL8" s="38">
        <v>1.46629E-2</v>
      </c>
      <c r="CM8" s="38">
        <v>9.3389000000000007E-3</v>
      </c>
      <c r="CN8" s="38">
        <v>-1.2971699999999999E-2</v>
      </c>
      <c r="CO8" s="38">
        <v>1.8561299999999999E-2</v>
      </c>
      <c r="CP8" s="38">
        <v>-3.5375900000000002E-2</v>
      </c>
      <c r="CQ8" s="38">
        <v>-6.3637799999999994E-2</v>
      </c>
      <c r="CR8" s="38">
        <v>-1.1134399999999999E-2</v>
      </c>
      <c r="CS8" s="38">
        <v>2.8513000000000002E-3</v>
      </c>
      <c r="CT8" s="38">
        <v>1.5472999999999999E-3</v>
      </c>
      <c r="CU8" s="38">
        <v>-1.35519E-2</v>
      </c>
      <c r="CV8" s="38">
        <v>2.8086000000000001E-3</v>
      </c>
      <c r="CW8" s="38">
        <v>4.24953E-2</v>
      </c>
      <c r="CX8" s="38">
        <v>6.5850400000000003E-2</v>
      </c>
      <c r="CY8" s="38">
        <v>4.3728799999999998E-2</v>
      </c>
      <c r="CZ8" s="38">
        <v>5.9673799999999999E-2</v>
      </c>
      <c r="DA8" s="38">
        <v>5.4130400000000002E-2</v>
      </c>
      <c r="DB8" s="38">
        <v>3.0608099999999999E-2</v>
      </c>
      <c r="DC8" s="38">
        <v>2.0202299999999999E-2</v>
      </c>
      <c r="DD8" s="38">
        <v>1.5265300000000001E-2</v>
      </c>
      <c r="DE8" s="38">
        <v>-7.7820000000000005E-4</v>
      </c>
      <c r="DF8" s="38">
        <v>1.797E-2</v>
      </c>
      <c r="DG8" s="38">
        <v>1.5995800000000001E-2</v>
      </c>
      <c r="DH8" s="38">
        <v>2.1287E-2</v>
      </c>
      <c r="DI8" s="38">
        <v>1.11541E-2</v>
      </c>
      <c r="DJ8" s="38">
        <v>1.6473499999999999E-2</v>
      </c>
      <c r="DK8" s="38">
        <v>1.2285300000000001E-2</v>
      </c>
      <c r="DL8" s="38">
        <v>-7.9872999999999993E-3</v>
      </c>
      <c r="DM8" s="38">
        <v>2.16019E-2</v>
      </c>
      <c r="DN8" s="38">
        <v>-3.2511999999999999E-2</v>
      </c>
      <c r="DO8" s="38">
        <v>-5.9795599999999997E-2</v>
      </c>
      <c r="DP8" s="38">
        <v>-7.6030999999999998E-3</v>
      </c>
      <c r="DQ8" s="38">
        <v>5.0382999999999999E-3</v>
      </c>
      <c r="DR8" s="38">
        <v>2.9115E-3</v>
      </c>
      <c r="DS8" s="38">
        <v>-1.1781099999999999E-2</v>
      </c>
      <c r="DT8" s="38">
        <v>5.8643999999999996E-3</v>
      </c>
      <c r="DU8" s="38">
        <v>4.6455900000000001E-2</v>
      </c>
      <c r="DV8" s="38">
        <v>7.1394299999999994E-2</v>
      </c>
      <c r="DW8" s="38">
        <v>5.0258700000000003E-2</v>
      </c>
      <c r="DX8" s="38">
        <v>6.7208000000000004E-2</v>
      </c>
      <c r="DY8" s="38">
        <v>6.0672400000000001E-2</v>
      </c>
      <c r="DZ8" s="38">
        <v>3.4434399999999997E-2</v>
      </c>
      <c r="EA8" s="38">
        <v>2.4698999999999999E-2</v>
      </c>
      <c r="EB8" s="38">
        <v>1.9603200000000001E-2</v>
      </c>
      <c r="EC8" s="38">
        <v>3.594E-3</v>
      </c>
      <c r="ED8" s="38">
        <v>2.13548E-2</v>
      </c>
      <c r="EE8" s="38">
        <v>1.89158E-2</v>
      </c>
      <c r="EF8" s="38">
        <v>2.4106800000000001E-2</v>
      </c>
      <c r="EG8" s="38">
        <v>1.37289E-2</v>
      </c>
      <c r="EH8" s="38">
        <v>1.9087699999999999E-2</v>
      </c>
      <c r="EI8" s="38">
        <v>1.65393E-2</v>
      </c>
      <c r="EJ8" s="38">
        <v>-7.9060000000000003E-4</v>
      </c>
      <c r="EK8" s="38">
        <v>2.5992100000000001E-2</v>
      </c>
      <c r="EL8" s="38">
        <v>-2.8376999999999999E-2</v>
      </c>
      <c r="EM8" s="38">
        <v>-5.4247999999999998E-2</v>
      </c>
      <c r="EN8" s="38">
        <v>-2.5045000000000002E-3</v>
      </c>
      <c r="EO8" s="38">
        <v>8.1960000000000002E-3</v>
      </c>
      <c r="EP8" s="38">
        <v>4.8811000000000002E-3</v>
      </c>
      <c r="EQ8" s="38">
        <v>-9.2245000000000001E-3</v>
      </c>
      <c r="ER8" s="38">
        <v>1.0276499999999999E-2</v>
      </c>
      <c r="ES8" s="38">
        <v>5.21743E-2</v>
      </c>
      <c r="ET8" s="38">
        <v>7.9398800000000005E-2</v>
      </c>
      <c r="EU8" s="38">
        <v>5.9686700000000002E-2</v>
      </c>
      <c r="EV8" s="38">
        <v>7.8086199999999995E-2</v>
      </c>
      <c r="EW8" s="38">
        <v>7.0118E-2</v>
      </c>
      <c r="EX8" s="38">
        <v>3.9959099999999997E-2</v>
      </c>
      <c r="EY8" s="38">
        <v>3.11915E-2</v>
      </c>
      <c r="EZ8" s="38">
        <v>2.5866400000000001E-2</v>
      </c>
      <c r="FA8" s="38">
        <v>9.9065999999999998E-3</v>
      </c>
      <c r="FB8" s="38">
        <v>82.597700000000003</v>
      </c>
      <c r="FC8" s="38">
        <v>81.107770000000002</v>
      </c>
      <c r="FD8" s="38">
        <v>79.674689999999998</v>
      </c>
      <c r="FE8" s="38">
        <v>78.005179999999996</v>
      </c>
      <c r="FF8" s="38">
        <v>77.445769999999996</v>
      </c>
      <c r="FG8" s="38">
        <v>76.791430000000005</v>
      </c>
      <c r="FH8" s="38">
        <v>75.720370000000003</v>
      </c>
      <c r="FI8" s="38">
        <v>77.233509999999995</v>
      </c>
      <c r="FJ8" s="38">
        <v>81.929540000000003</v>
      </c>
      <c r="FK8" s="38">
        <v>85.162180000000006</v>
      </c>
      <c r="FL8" s="38">
        <v>88.423490000000001</v>
      </c>
      <c r="FM8" s="38">
        <v>92.137020000000007</v>
      </c>
      <c r="FN8" s="38">
        <v>95.785020000000003</v>
      </c>
      <c r="FO8" s="38">
        <v>97.459090000000003</v>
      </c>
      <c r="FP8" s="38">
        <v>98.089730000000003</v>
      </c>
      <c r="FQ8" s="38">
        <v>98.463539999999995</v>
      </c>
      <c r="FR8" s="38">
        <v>98.524950000000004</v>
      </c>
      <c r="FS8" s="38">
        <v>98.068309999999997</v>
      </c>
      <c r="FT8" s="39">
        <v>96.808430000000001</v>
      </c>
      <c r="FU8" s="38">
        <v>94.186750000000004</v>
      </c>
      <c r="FV8" s="38">
        <v>90.869479999999996</v>
      </c>
      <c r="FW8">
        <v>87.476600000000005</v>
      </c>
      <c r="FX8">
        <v>84.617419999999996</v>
      </c>
      <c r="FY8">
        <v>82.288629999999998</v>
      </c>
      <c r="FZ8">
        <v>1.11129E-2</v>
      </c>
      <c r="GA8">
        <v>8.0346699999999993E-2</v>
      </c>
      <c r="GB8">
        <v>1</v>
      </c>
    </row>
    <row r="9" spans="1:184" x14ac:dyDescent="0.3">
      <c r="A9" t="s">
        <v>277</v>
      </c>
      <c r="B9" t="s">
        <v>184</v>
      </c>
      <c r="C9" t="s">
        <v>1</v>
      </c>
      <c r="D9" t="s">
        <v>1</v>
      </c>
      <c r="E9" t="s">
        <v>1</v>
      </c>
      <c r="F9" s="18" t="s">
        <v>1</v>
      </c>
      <c r="G9" s="16" t="s">
        <v>1</v>
      </c>
      <c r="H9" s="40" t="s">
        <v>1</v>
      </c>
      <c r="I9" s="18" t="s">
        <v>1</v>
      </c>
      <c r="J9" s="38" t="s">
        <v>1</v>
      </c>
      <c r="K9" s="18">
        <v>44792</v>
      </c>
      <c r="L9" s="38">
        <v>6630</v>
      </c>
      <c r="M9" s="38">
        <v>6630</v>
      </c>
      <c r="N9" s="38">
        <v>1.133958</v>
      </c>
      <c r="O9" s="38">
        <v>1.08908</v>
      </c>
      <c r="P9" s="38">
        <v>1.0575760000000001</v>
      </c>
      <c r="Q9" s="38">
        <v>1.0421020000000001</v>
      </c>
      <c r="R9" s="38">
        <v>1.0686530000000001</v>
      </c>
      <c r="S9" s="38">
        <v>1.169346</v>
      </c>
      <c r="T9" s="38">
        <v>1.295223</v>
      </c>
      <c r="U9" s="38">
        <v>1.491077</v>
      </c>
      <c r="V9" s="38">
        <v>1.6759250000000001</v>
      </c>
      <c r="W9" s="38">
        <v>1.8059289999999999</v>
      </c>
      <c r="X9" s="38">
        <v>1.935592</v>
      </c>
      <c r="Y9" s="38">
        <v>2.0217040000000002</v>
      </c>
      <c r="Z9" s="38">
        <v>2.0903830000000001</v>
      </c>
      <c r="AA9" s="38">
        <v>2.1689949999999998</v>
      </c>
      <c r="AB9" s="38">
        <v>2.1924329999999999</v>
      </c>
      <c r="AC9" s="38">
        <v>2.0935109999999999</v>
      </c>
      <c r="AD9" s="38">
        <v>1.883702</v>
      </c>
      <c r="AE9" s="38">
        <v>1.643713</v>
      </c>
      <c r="AF9" s="38">
        <v>1.5186379999999999</v>
      </c>
      <c r="AG9" s="38">
        <v>1.4430620000000001</v>
      </c>
      <c r="AH9" s="38">
        <v>1.406228</v>
      </c>
      <c r="AI9" s="38">
        <v>1.3683000000000001</v>
      </c>
      <c r="AJ9" s="38">
        <v>1.289852</v>
      </c>
      <c r="AK9" s="38">
        <v>1.219093</v>
      </c>
      <c r="AL9" s="38">
        <v>-1.8771199999999998E-2</v>
      </c>
      <c r="AM9" s="38">
        <v>-1.1279900000000001E-2</v>
      </c>
      <c r="AN9" s="38">
        <v>-1.34573E-2</v>
      </c>
      <c r="AO9" s="38">
        <v>-1.28504E-2</v>
      </c>
      <c r="AP9" s="38">
        <v>5.6554999999999999E-3</v>
      </c>
      <c r="AQ9" s="38">
        <v>-9.8496999999999994E-3</v>
      </c>
      <c r="AR9" s="38">
        <v>-2.9824900000000001E-2</v>
      </c>
      <c r="AS9" s="38">
        <v>7.1157E-3</v>
      </c>
      <c r="AT9" s="38">
        <v>-4.5243999999999996E-3</v>
      </c>
      <c r="AU9" s="38">
        <v>-1.3483200000000001E-2</v>
      </c>
      <c r="AV9" s="38">
        <v>-9.1859999999999999E-4</v>
      </c>
      <c r="AW9" s="38">
        <v>-3.2583E-3</v>
      </c>
      <c r="AX9" s="38">
        <v>-8.4099999999999995E-4</v>
      </c>
      <c r="AY9" s="38">
        <v>-8.1464999999999992E-3</v>
      </c>
      <c r="AZ9" s="38">
        <v>-1.71404E-2</v>
      </c>
      <c r="BA9" s="38">
        <v>-2.9919600000000001E-2</v>
      </c>
      <c r="BB9" s="38">
        <v>-1.9465400000000001E-2</v>
      </c>
      <c r="BC9" s="38">
        <v>1.7875100000000001E-2</v>
      </c>
      <c r="BD9" s="38">
        <v>1.5743099999999999E-2</v>
      </c>
      <c r="BE9" s="38">
        <v>0.02</v>
      </c>
      <c r="BF9" s="38">
        <v>6.894E-3</v>
      </c>
      <c r="BG9" s="38">
        <v>1.9882500000000001E-2</v>
      </c>
      <c r="BH9" s="38">
        <v>1.85763E-2</v>
      </c>
      <c r="BI9" s="38">
        <v>2.0400100000000001E-2</v>
      </c>
      <c r="BJ9" s="38">
        <v>-1.5003499999999999E-2</v>
      </c>
      <c r="BK9" s="38">
        <v>-7.5028999999999998E-3</v>
      </c>
      <c r="BL9" s="38">
        <v>-1.0319800000000001E-2</v>
      </c>
      <c r="BM9" s="38">
        <v>-9.7371000000000003E-3</v>
      </c>
      <c r="BN9" s="38">
        <v>8.8304000000000004E-3</v>
      </c>
      <c r="BO9" s="38">
        <v>-3.6311999999999998E-3</v>
      </c>
      <c r="BP9" s="38">
        <v>-2.01765E-2</v>
      </c>
      <c r="BQ9" s="38">
        <v>1.19516E-2</v>
      </c>
      <c r="BR9" s="38">
        <v>1.3328999999999999E-3</v>
      </c>
      <c r="BS9" s="38">
        <v>-5.7071999999999999E-3</v>
      </c>
      <c r="BT9" s="38">
        <v>4.4245999999999999E-3</v>
      </c>
      <c r="BU9" s="38">
        <v>-1.5880000000000001E-4</v>
      </c>
      <c r="BV9" s="38">
        <v>4.1257000000000004E-3</v>
      </c>
      <c r="BW9" s="38">
        <v>-5.1916000000000002E-3</v>
      </c>
      <c r="BX9" s="38">
        <v>-1.3991399999999999E-2</v>
      </c>
      <c r="BY9" s="38">
        <v>-2.3535E-2</v>
      </c>
      <c r="BZ9" s="38">
        <v>-1.15295E-2</v>
      </c>
      <c r="CA9" s="38">
        <v>2.664E-2</v>
      </c>
      <c r="CB9" s="38">
        <v>2.4154499999999999E-2</v>
      </c>
      <c r="CC9" s="38">
        <v>3.0753099999999998E-2</v>
      </c>
      <c r="CD9" s="38">
        <v>1.61624E-2</v>
      </c>
      <c r="CE9" s="38">
        <v>3.20854E-2</v>
      </c>
      <c r="CF9" s="38">
        <v>2.8691999999999999E-2</v>
      </c>
      <c r="CG9" s="38">
        <v>2.9604499999999999E-2</v>
      </c>
      <c r="CH9" s="38">
        <v>-1.23941E-2</v>
      </c>
      <c r="CI9" s="38">
        <v>-4.8869999999999999E-3</v>
      </c>
      <c r="CJ9" s="38">
        <v>-8.1467999999999992E-3</v>
      </c>
      <c r="CK9" s="38">
        <v>-7.5808999999999998E-3</v>
      </c>
      <c r="CL9" s="38">
        <v>1.10294E-2</v>
      </c>
      <c r="CM9" s="38">
        <v>6.757E-4</v>
      </c>
      <c r="CN9" s="38">
        <v>-1.34941E-2</v>
      </c>
      <c r="CO9" s="38">
        <v>1.53008E-2</v>
      </c>
      <c r="CP9" s="38">
        <v>5.3896999999999999E-3</v>
      </c>
      <c r="CQ9" s="38">
        <v>-3.2150000000000001E-4</v>
      </c>
      <c r="CR9" s="38">
        <v>8.1253000000000002E-3</v>
      </c>
      <c r="CS9" s="38">
        <v>1.9878000000000001E-3</v>
      </c>
      <c r="CT9" s="38">
        <v>7.5656999999999999E-3</v>
      </c>
      <c r="CU9" s="38">
        <v>-3.1451000000000001E-3</v>
      </c>
      <c r="CV9" s="38">
        <v>-1.18104E-2</v>
      </c>
      <c r="CW9" s="38">
        <v>-1.9113000000000002E-2</v>
      </c>
      <c r="CX9" s="38">
        <v>-6.0331999999999998E-3</v>
      </c>
      <c r="CY9" s="38">
        <v>3.2710500000000003E-2</v>
      </c>
      <c r="CZ9" s="38">
        <v>2.9980199999999999E-2</v>
      </c>
      <c r="DA9" s="38">
        <v>3.8200699999999997E-2</v>
      </c>
      <c r="DB9" s="38">
        <v>2.25817E-2</v>
      </c>
      <c r="DC9" s="38">
        <v>4.05371E-2</v>
      </c>
      <c r="DD9" s="38">
        <v>3.5698199999999999E-2</v>
      </c>
      <c r="DE9" s="38">
        <v>3.5979299999999999E-2</v>
      </c>
      <c r="DF9" s="38">
        <v>-9.7845999999999992E-3</v>
      </c>
      <c r="DG9" s="38">
        <v>-2.2710999999999999E-3</v>
      </c>
      <c r="DH9" s="38">
        <v>-5.9737999999999996E-3</v>
      </c>
      <c r="DI9" s="38">
        <v>-5.4247000000000002E-3</v>
      </c>
      <c r="DJ9" s="38">
        <v>1.32283E-2</v>
      </c>
      <c r="DK9" s="38">
        <v>4.9826999999999996E-3</v>
      </c>
      <c r="DL9" s="38">
        <v>-6.8116000000000001E-3</v>
      </c>
      <c r="DM9" s="38">
        <v>1.8650099999999999E-2</v>
      </c>
      <c r="DN9" s="38">
        <v>9.4465E-3</v>
      </c>
      <c r="DO9" s="38">
        <v>5.0641999999999996E-3</v>
      </c>
      <c r="DP9" s="38">
        <v>1.18259E-2</v>
      </c>
      <c r="DQ9" s="38">
        <v>4.1345000000000002E-3</v>
      </c>
      <c r="DR9" s="38">
        <v>1.10057E-2</v>
      </c>
      <c r="DS9" s="38">
        <v>-1.0985000000000001E-3</v>
      </c>
      <c r="DT9" s="38">
        <v>-9.6293999999999998E-3</v>
      </c>
      <c r="DU9" s="38">
        <v>-1.46911E-2</v>
      </c>
      <c r="DV9" s="38">
        <v>-5.3680000000000004E-4</v>
      </c>
      <c r="DW9" s="38">
        <v>3.8781099999999999E-2</v>
      </c>
      <c r="DX9" s="38">
        <v>3.5805900000000002E-2</v>
      </c>
      <c r="DY9" s="38">
        <v>4.5648300000000003E-2</v>
      </c>
      <c r="DZ9" s="38">
        <v>2.9000999999999999E-2</v>
      </c>
      <c r="EA9" s="38">
        <v>4.8988799999999999E-2</v>
      </c>
      <c r="EB9" s="38">
        <v>4.2704300000000001E-2</v>
      </c>
      <c r="EC9" s="38">
        <v>4.2354200000000002E-2</v>
      </c>
      <c r="ED9" s="38">
        <v>-6.0169000000000004E-3</v>
      </c>
      <c r="EE9" s="38">
        <v>1.5058000000000001E-3</v>
      </c>
      <c r="EF9" s="38">
        <v>-2.8362999999999999E-3</v>
      </c>
      <c r="EG9" s="38">
        <v>-2.3113999999999999E-3</v>
      </c>
      <c r="EH9" s="38">
        <v>1.64032E-2</v>
      </c>
      <c r="EI9" s="38">
        <v>1.12012E-2</v>
      </c>
      <c r="EJ9" s="38">
        <v>2.8368E-3</v>
      </c>
      <c r="EK9" s="38">
        <v>2.3486E-2</v>
      </c>
      <c r="EL9" s="38">
        <v>1.5303799999999999E-2</v>
      </c>
      <c r="EM9" s="38">
        <v>1.28402E-2</v>
      </c>
      <c r="EN9" s="38">
        <v>1.71691E-2</v>
      </c>
      <c r="EO9" s="38">
        <v>7.234E-3</v>
      </c>
      <c r="EP9" s="38">
        <v>1.5972400000000001E-2</v>
      </c>
      <c r="EQ9" s="38">
        <v>1.8564E-3</v>
      </c>
      <c r="ER9" s="38">
        <v>-6.4803999999999999E-3</v>
      </c>
      <c r="ES9" s="38">
        <v>-8.3064999999999996E-3</v>
      </c>
      <c r="ET9" s="38">
        <v>7.3990000000000002E-3</v>
      </c>
      <c r="EU9" s="38">
        <v>4.7545999999999998E-2</v>
      </c>
      <c r="EV9" s="38">
        <v>4.4217300000000001E-2</v>
      </c>
      <c r="EW9" s="38">
        <v>5.6401399999999997E-2</v>
      </c>
      <c r="EX9" s="38">
        <v>3.8269499999999998E-2</v>
      </c>
      <c r="EY9" s="38">
        <v>6.1191700000000002E-2</v>
      </c>
      <c r="EZ9" s="38">
        <v>5.2819999999999999E-2</v>
      </c>
      <c r="FA9" s="38">
        <v>5.15585E-2</v>
      </c>
      <c r="FB9" s="38">
        <v>79.722890000000007</v>
      </c>
      <c r="FC9" s="38">
        <v>78.184020000000004</v>
      </c>
      <c r="FD9" s="38">
        <v>76.134860000000003</v>
      </c>
      <c r="FE9" s="38">
        <v>74.113020000000006</v>
      </c>
      <c r="FF9" s="38">
        <v>72.188320000000004</v>
      </c>
      <c r="FG9" s="38">
        <v>71.336910000000003</v>
      </c>
      <c r="FH9" s="38">
        <v>70.499179999999996</v>
      </c>
      <c r="FI9" s="38">
        <v>72.879779999999997</v>
      </c>
      <c r="FJ9" s="38">
        <v>76.603840000000005</v>
      </c>
      <c r="FK9" s="38">
        <v>80.753780000000006</v>
      </c>
      <c r="FL9" s="38">
        <v>85.399550000000005</v>
      </c>
      <c r="FM9" s="38">
        <v>89.701740000000001</v>
      </c>
      <c r="FN9" s="38">
        <v>93.330799999999996</v>
      </c>
      <c r="FO9" s="38">
        <v>96.124589999999998</v>
      </c>
      <c r="FP9" s="38">
        <v>98.861639999999994</v>
      </c>
      <c r="FQ9" s="38">
        <v>100.5457</v>
      </c>
      <c r="FR9" s="38">
        <v>100.9725</v>
      </c>
      <c r="FS9" s="38">
        <v>100.0898</v>
      </c>
      <c r="FT9" s="39">
        <v>97.894949999999994</v>
      </c>
      <c r="FU9" s="38">
        <v>94.360659999999996</v>
      </c>
      <c r="FV9" s="38">
        <v>90.034790000000001</v>
      </c>
      <c r="FW9">
        <v>86.416420000000002</v>
      </c>
      <c r="FX9">
        <v>83.652439999999999</v>
      </c>
      <c r="FY9">
        <v>81.071979999999996</v>
      </c>
      <c r="FZ9">
        <v>1.0881999999999999E-2</v>
      </c>
      <c r="GA9">
        <v>9.5747200000000005E-2</v>
      </c>
      <c r="GB9">
        <v>1</v>
      </c>
    </row>
    <row r="10" spans="1:184" x14ac:dyDescent="0.3">
      <c r="A10" t="s">
        <v>277</v>
      </c>
      <c r="B10" t="s">
        <v>184</v>
      </c>
      <c r="C10" t="s">
        <v>1</v>
      </c>
      <c r="D10" s="16" t="s">
        <v>1</v>
      </c>
      <c r="E10" s="16" t="s">
        <v>1</v>
      </c>
      <c r="F10" s="18" t="s">
        <v>1</v>
      </c>
      <c r="G10" s="16" t="s">
        <v>1</v>
      </c>
      <c r="H10" s="40" t="s">
        <v>1</v>
      </c>
      <c r="I10" s="18" t="s">
        <v>1</v>
      </c>
      <c r="J10" s="38" t="s">
        <v>1</v>
      </c>
      <c r="K10" s="18">
        <v>44805</v>
      </c>
      <c r="L10" s="38">
        <v>6624</v>
      </c>
      <c r="M10" s="38">
        <v>6624</v>
      </c>
      <c r="N10" s="38">
        <v>1.0817110000000001</v>
      </c>
      <c r="O10" s="38">
        <v>1.047258</v>
      </c>
      <c r="P10" s="38">
        <v>1.0224839999999999</v>
      </c>
      <c r="Q10" s="38">
        <v>1.012435</v>
      </c>
      <c r="R10" s="38">
        <v>1.0323979999999999</v>
      </c>
      <c r="S10" s="38">
        <v>1.1238619999999999</v>
      </c>
      <c r="T10" s="38">
        <v>1.248065</v>
      </c>
      <c r="U10" s="38">
        <v>1.456671</v>
      </c>
      <c r="V10" s="38">
        <v>1.659978</v>
      </c>
      <c r="W10" s="38">
        <v>1.810632</v>
      </c>
      <c r="X10" s="38">
        <v>1.9305829999999999</v>
      </c>
      <c r="Y10" s="38">
        <v>2.0318499999999999</v>
      </c>
      <c r="Z10" s="38">
        <v>2.117032</v>
      </c>
      <c r="AA10" s="38">
        <v>2.215252</v>
      </c>
      <c r="AB10" s="38">
        <v>2.2599480000000001</v>
      </c>
      <c r="AC10" s="38">
        <v>2.2005569999999999</v>
      </c>
      <c r="AD10" s="38">
        <v>1.983835</v>
      </c>
      <c r="AE10" s="38">
        <v>1.688555</v>
      </c>
      <c r="AF10" s="38">
        <v>1.553272</v>
      </c>
      <c r="AG10" s="38">
        <v>1.4577960000000001</v>
      </c>
      <c r="AH10" s="38">
        <v>1.4187799999999999</v>
      </c>
      <c r="AI10" s="38">
        <v>1.3676520000000001</v>
      </c>
      <c r="AJ10" s="38">
        <v>1.280346</v>
      </c>
      <c r="AK10" s="38">
        <v>1.20906</v>
      </c>
      <c r="AL10" s="38">
        <v>5.2893999999999997E-3</v>
      </c>
      <c r="AM10" s="38">
        <v>8.3724999999999997E-3</v>
      </c>
      <c r="AN10" s="38">
        <v>-7.0902999999999999E-3</v>
      </c>
      <c r="AO10" s="38">
        <v>-6.3511000000000001E-3</v>
      </c>
      <c r="AP10" s="38">
        <v>-1.58551E-2</v>
      </c>
      <c r="AQ10" s="38">
        <v>-2.7197699999999998E-2</v>
      </c>
      <c r="AR10" s="38">
        <v>-7.5892399999999999E-2</v>
      </c>
      <c r="AS10" s="38">
        <v>-3.0747300000000002E-2</v>
      </c>
      <c r="AT10" s="38">
        <v>2.3405100000000002E-2</v>
      </c>
      <c r="AU10" s="38">
        <v>4.82589E-2</v>
      </c>
      <c r="AV10" s="38">
        <v>1.5342700000000001E-2</v>
      </c>
      <c r="AW10" s="38">
        <v>-2.1005099999999999E-2</v>
      </c>
      <c r="AX10" s="38">
        <v>-9.9363999999999997E-3</v>
      </c>
      <c r="AY10" s="38">
        <v>1.1140000000000001E-2</v>
      </c>
      <c r="AZ10" s="38">
        <v>6.6352E-3</v>
      </c>
      <c r="BA10" s="38">
        <v>1.0559300000000001E-2</v>
      </c>
      <c r="BB10" s="38">
        <v>2.17596E-2</v>
      </c>
      <c r="BC10" s="38">
        <v>1.05123E-2</v>
      </c>
      <c r="BD10" s="38">
        <v>4.7112399999999999E-2</v>
      </c>
      <c r="BE10" s="38">
        <v>2.20273E-2</v>
      </c>
      <c r="BF10" s="38">
        <v>2.9144099999999999E-2</v>
      </c>
      <c r="BG10" s="38">
        <v>4.54595E-2</v>
      </c>
      <c r="BH10" s="38">
        <v>3.4950599999999998E-2</v>
      </c>
      <c r="BI10" s="38">
        <v>3.3761899999999997E-2</v>
      </c>
      <c r="BJ10" s="38">
        <v>8.8704999999999999E-3</v>
      </c>
      <c r="BK10" s="38">
        <v>1.13557E-2</v>
      </c>
      <c r="BL10" s="38">
        <v>-4.2683E-3</v>
      </c>
      <c r="BM10" s="38">
        <v>-4.0017000000000004E-3</v>
      </c>
      <c r="BN10" s="38">
        <v>-1.3802699999999999E-2</v>
      </c>
      <c r="BO10" s="38">
        <v>-2.33422E-2</v>
      </c>
      <c r="BP10" s="38">
        <v>-6.9964299999999993E-2</v>
      </c>
      <c r="BQ10" s="38">
        <v>-2.6139599999999999E-2</v>
      </c>
      <c r="BR10" s="38">
        <v>2.7683800000000001E-2</v>
      </c>
      <c r="BS10" s="38">
        <v>5.2926099999999997E-2</v>
      </c>
      <c r="BT10" s="38">
        <v>1.8704200000000001E-2</v>
      </c>
      <c r="BU10" s="38">
        <v>-1.8483800000000002E-2</v>
      </c>
      <c r="BV10" s="38">
        <v>-7.7013000000000003E-3</v>
      </c>
      <c r="BW10" s="38">
        <v>1.31652E-2</v>
      </c>
      <c r="BX10" s="38">
        <v>1.1180300000000001E-2</v>
      </c>
      <c r="BY10" s="38">
        <v>1.58516E-2</v>
      </c>
      <c r="BZ10" s="38">
        <v>2.8316899999999999E-2</v>
      </c>
      <c r="CA10" s="38">
        <v>1.6361899999999999E-2</v>
      </c>
      <c r="CB10" s="38">
        <v>5.2044899999999998E-2</v>
      </c>
      <c r="CC10" s="38">
        <v>2.7446700000000001E-2</v>
      </c>
      <c r="CD10" s="38">
        <v>3.4260400000000003E-2</v>
      </c>
      <c r="CE10" s="38">
        <v>5.1247599999999997E-2</v>
      </c>
      <c r="CF10" s="38">
        <v>4.0535000000000002E-2</v>
      </c>
      <c r="CG10" s="38">
        <v>3.9295900000000002E-2</v>
      </c>
      <c r="CH10" s="38">
        <v>1.13507E-2</v>
      </c>
      <c r="CI10" s="38">
        <v>1.34219E-2</v>
      </c>
      <c r="CJ10" s="38">
        <v>-2.3138E-3</v>
      </c>
      <c r="CK10" s="38">
        <v>-2.3744999999999999E-3</v>
      </c>
      <c r="CL10" s="38">
        <v>-1.23812E-2</v>
      </c>
      <c r="CM10" s="38">
        <v>-2.0671999999999999E-2</v>
      </c>
      <c r="CN10" s="38">
        <v>-6.5858600000000003E-2</v>
      </c>
      <c r="CO10" s="38">
        <v>-2.2948199999999998E-2</v>
      </c>
      <c r="CP10" s="38">
        <v>3.0647299999999999E-2</v>
      </c>
      <c r="CQ10" s="38">
        <v>5.6158699999999999E-2</v>
      </c>
      <c r="CR10" s="38">
        <v>2.10324E-2</v>
      </c>
      <c r="CS10" s="38">
        <v>-1.6737599999999998E-2</v>
      </c>
      <c r="CT10" s="38">
        <v>-6.1532000000000002E-3</v>
      </c>
      <c r="CU10" s="38">
        <v>1.45679E-2</v>
      </c>
      <c r="CV10" s="38">
        <v>1.43281E-2</v>
      </c>
      <c r="CW10" s="38">
        <v>1.9517E-2</v>
      </c>
      <c r="CX10" s="38">
        <v>3.2858400000000003E-2</v>
      </c>
      <c r="CY10" s="38">
        <v>2.0413400000000002E-2</v>
      </c>
      <c r="CZ10" s="38">
        <v>5.5461099999999999E-2</v>
      </c>
      <c r="DA10" s="38">
        <v>3.1200200000000001E-2</v>
      </c>
      <c r="DB10" s="38">
        <v>3.7803999999999997E-2</v>
      </c>
      <c r="DC10" s="38">
        <v>5.52565E-2</v>
      </c>
      <c r="DD10" s="38">
        <v>4.4402799999999999E-2</v>
      </c>
      <c r="DE10" s="38">
        <v>4.3128699999999999E-2</v>
      </c>
      <c r="DF10" s="38">
        <v>1.3831E-2</v>
      </c>
      <c r="DG10" s="38">
        <v>1.5488099999999999E-2</v>
      </c>
      <c r="DH10" s="38">
        <v>-3.5930000000000001E-4</v>
      </c>
      <c r="DI10" s="38">
        <v>-7.473E-4</v>
      </c>
      <c r="DJ10" s="38">
        <v>-1.0959699999999999E-2</v>
      </c>
      <c r="DK10" s="38">
        <v>-1.8001699999999999E-2</v>
      </c>
      <c r="DL10" s="38">
        <v>-6.1752799999999997E-2</v>
      </c>
      <c r="DM10" s="38">
        <v>-1.9756900000000001E-2</v>
      </c>
      <c r="DN10" s="38">
        <v>3.3610800000000003E-2</v>
      </c>
      <c r="DO10" s="38">
        <v>5.9391199999999998E-2</v>
      </c>
      <c r="DP10" s="38">
        <v>2.3360599999999999E-2</v>
      </c>
      <c r="DQ10" s="38">
        <v>-1.49914E-2</v>
      </c>
      <c r="DR10" s="38">
        <v>-4.6051E-3</v>
      </c>
      <c r="DS10" s="38">
        <v>1.5970600000000001E-2</v>
      </c>
      <c r="DT10" s="38">
        <v>1.7475999999999998E-2</v>
      </c>
      <c r="DU10" s="38">
        <v>2.3182399999999999E-2</v>
      </c>
      <c r="DV10" s="38">
        <v>3.73999E-2</v>
      </c>
      <c r="DW10" s="38">
        <v>2.4464799999999998E-2</v>
      </c>
      <c r="DX10" s="38">
        <v>5.88773E-2</v>
      </c>
      <c r="DY10" s="38">
        <v>3.4953600000000001E-2</v>
      </c>
      <c r="DZ10" s="38">
        <v>4.1347500000000002E-2</v>
      </c>
      <c r="EA10" s="38">
        <v>5.92653E-2</v>
      </c>
      <c r="EB10" s="38">
        <v>4.8270500000000001E-2</v>
      </c>
      <c r="EC10" s="38">
        <v>4.6961599999999999E-2</v>
      </c>
      <c r="ED10" s="38">
        <v>1.74121E-2</v>
      </c>
      <c r="EE10" s="38">
        <v>1.84713E-2</v>
      </c>
      <c r="EF10" s="38">
        <v>2.4627E-3</v>
      </c>
      <c r="EG10" s="38">
        <v>1.6021E-3</v>
      </c>
      <c r="EH10" s="38">
        <v>-8.9072000000000005E-3</v>
      </c>
      <c r="EI10" s="38">
        <v>-1.4146199999999999E-2</v>
      </c>
      <c r="EJ10" s="38">
        <v>-5.5824699999999998E-2</v>
      </c>
      <c r="EK10" s="38">
        <v>-1.51491E-2</v>
      </c>
      <c r="EL10" s="38">
        <v>3.78895E-2</v>
      </c>
      <c r="EM10" s="38">
        <v>6.4058500000000004E-2</v>
      </c>
      <c r="EN10" s="38">
        <v>2.6722099999999999E-2</v>
      </c>
      <c r="EO10" s="38">
        <v>-1.24701E-2</v>
      </c>
      <c r="EP10" s="38">
        <v>-2.3698999999999999E-3</v>
      </c>
      <c r="EQ10" s="38">
        <v>1.7995799999999999E-2</v>
      </c>
      <c r="ER10" s="38">
        <v>2.2020999999999999E-2</v>
      </c>
      <c r="ES10" s="38">
        <v>2.8474699999999999E-2</v>
      </c>
      <c r="ET10" s="38">
        <v>4.3957200000000002E-2</v>
      </c>
      <c r="EU10" s="38">
        <v>3.0314500000000001E-2</v>
      </c>
      <c r="EV10" s="38">
        <v>6.3809699999999997E-2</v>
      </c>
      <c r="EW10" s="38">
        <v>4.0372999999999999E-2</v>
      </c>
      <c r="EX10" s="38">
        <v>4.6463900000000002E-2</v>
      </c>
      <c r="EY10" s="38">
        <v>6.50535E-2</v>
      </c>
      <c r="EZ10" s="38">
        <v>5.3854899999999997E-2</v>
      </c>
      <c r="FA10" s="38">
        <v>5.2495600000000003E-2</v>
      </c>
      <c r="FB10" s="38">
        <v>77.649559999999994</v>
      </c>
      <c r="FC10" s="38">
        <v>75.349050000000005</v>
      </c>
      <c r="FD10" s="38">
        <v>73.639809999999997</v>
      </c>
      <c r="FE10" s="38">
        <v>72.377489999999995</v>
      </c>
      <c r="FF10" s="38">
        <v>71.204059999999998</v>
      </c>
      <c r="FG10" s="38">
        <v>69.959580000000003</v>
      </c>
      <c r="FH10" s="38">
        <v>69.123180000000005</v>
      </c>
      <c r="FI10" s="38">
        <v>71.295109999999994</v>
      </c>
      <c r="FJ10" s="38">
        <v>76.248390000000001</v>
      </c>
      <c r="FK10" s="38">
        <v>81.578249999999997</v>
      </c>
      <c r="FL10" s="38">
        <v>86.59111</v>
      </c>
      <c r="FM10" s="38">
        <v>90.944909999999993</v>
      </c>
      <c r="FN10" s="38">
        <v>94.793949999999995</v>
      </c>
      <c r="FO10" s="38">
        <v>97.886189999999999</v>
      </c>
      <c r="FP10" s="38">
        <v>100.39919999999999</v>
      </c>
      <c r="FQ10" s="38">
        <v>101.9854</v>
      </c>
      <c r="FR10" s="38">
        <v>102.3617</v>
      </c>
      <c r="FS10" s="38">
        <v>101.5506</v>
      </c>
      <c r="FT10" s="39">
        <v>100.03570000000001</v>
      </c>
      <c r="FU10" s="38">
        <v>95.646879999999996</v>
      </c>
      <c r="FV10" s="38">
        <v>91.093850000000003</v>
      </c>
      <c r="FW10">
        <v>86.99606</v>
      </c>
      <c r="FX10">
        <v>84.584680000000006</v>
      </c>
      <c r="FY10">
        <v>82.831220000000002</v>
      </c>
      <c r="FZ10">
        <v>6.3157999999999999E-3</v>
      </c>
      <c r="GA10">
        <v>5.7476399999999997E-2</v>
      </c>
      <c r="GB10">
        <v>1</v>
      </c>
    </row>
    <row r="11" spans="1:184" x14ac:dyDescent="0.3">
      <c r="A11" t="s">
        <v>277</v>
      </c>
      <c r="B11" t="s">
        <v>184</v>
      </c>
      <c r="C11" t="s">
        <v>1</v>
      </c>
      <c r="D11" t="s">
        <v>1</v>
      </c>
      <c r="E11" t="s">
        <v>1</v>
      </c>
      <c r="F11" s="18" t="s">
        <v>1</v>
      </c>
      <c r="G11" s="16" t="s">
        <v>1</v>
      </c>
      <c r="H11" s="40" t="s">
        <v>1</v>
      </c>
      <c r="I11" s="18" t="s">
        <v>1</v>
      </c>
      <c r="J11" s="38" t="s">
        <v>1</v>
      </c>
      <c r="K11" s="18">
        <v>44809</v>
      </c>
      <c r="L11" s="38">
        <v>6624</v>
      </c>
      <c r="M11" s="38">
        <v>6624</v>
      </c>
      <c r="N11" s="38">
        <v>1.128995</v>
      </c>
      <c r="O11" s="38">
        <v>1.0807020000000001</v>
      </c>
      <c r="P11" s="38">
        <v>1.048451</v>
      </c>
      <c r="Q11" s="38">
        <v>1.0246109999999999</v>
      </c>
      <c r="R11" s="38">
        <v>1.007711</v>
      </c>
      <c r="S11" s="38">
        <v>1.0007060000000001</v>
      </c>
      <c r="T11" s="38">
        <v>0.97282840000000004</v>
      </c>
      <c r="U11" s="38">
        <v>1.0688059999999999</v>
      </c>
      <c r="V11" s="38">
        <v>1.187484</v>
      </c>
      <c r="W11" s="38">
        <v>1.3051079999999999</v>
      </c>
      <c r="X11" s="38">
        <v>1.436607</v>
      </c>
      <c r="Y11" s="38">
        <v>1.5580050000000001</v>
      </c>
      <c r="Z11" s="38">
        <v>1.609885</v>
      </c>
      <c r="AA11" s="38">
        <v>1.655993</v>
      </c>
      <c r="AB11" s="38">
        <v>1.698361</v>
      </c>
      <c r="AC11" s="38">
        <v>1.7063759999999999</v>
      </c>
      <c r="AD11" s="38">
        <v>1.6899839999999999</v>
      </c>
      <c r="AE11" s="38">
        <v>1.642989</v>
      </c>
      <c r="AF11" s="38">
        <v>1.588989</v>
      </c>
      <c r="AG11" s="38">
        <v>1.494934</v>
      </c>
      <c r="AH11" s="38">
        <v>1.4769129999999999</v>
      </c>
      <c r="AI11" s="38">
        <v>1.450251</v>
      </c>
      <c r="AJ11" s="38">
        <v>1.3551040000000001</v>
      </c>
      <c r="AK11" s="38">
        <v>1.277509</v>
      </c>
      <c r="AL11" s="38">
        <v>4.0685199999999998E-2</v>
      </c>
      <c r="AM11" s="38">
        <v>2.13403E-2</v>
      </c>
      <c r="AN11" s="38">
        <v>1.5032999999999999E-2</v>
      </c>
      <c r="AO11" s="38">
        <v>6.8396000000000004E-3</v>
      </c>
      <c r="AP11" s="38">
        <v>-9.5756000000000001E-3</v>
      </c>
      <c r="AQ11" s="38">
        <v>-5.5604599999999997E-2</v>
      </c>
      <c r="AR11" s="38">
        <v>-0.12691720000000001</v>
      </c>
      <c r="AS11" s="38">
        <v>-5.1508699999999998E-2</v>
      </c>
      <c r="AT11" s="38">
        <v>-3.9911E-3</v>
      </c>
      <c r="AU11" s="38">
        <v>-3.1997000000000002E-3</v>
      </c>
      <c r="AV11" s="38">
        <v>-2.6689999999999999E-3</v>
      </c>
      <c r="AW11" s="38">
        <v>3.5360000000000001E-3</v>
      </c>
      <c r="AX11" s="38">
        <v>9.0090000000000005E-4</v>
      </c>
      <c r="AY11" s="38">
        <v>-3.6953300000000001E-2</v>
      </c>
      <c r="AZ11" s="38">
        <v>-3.68594E-2</v>
      </c>
      <c r="BA11" s="38">
        <v>-4.7393600000000001E-2</v>
      </c>
      <c r="BB11" s="38">
        <v>-4.3872E-3</v>
      </c>
      <c r="BC11" s="38">
        <v>1.11024E-2</v>
      </c>
      <c r="BD11" s="38">
        <v>6.8205399999999999E-2</v>
      </c>
      <c r="BE11" s="38">
        <v>1.9004E-3</v>
      </c>
      <c r="BF11" s="38">
        <v>6.2315000000000001E-3</v>
      </c>
      <c r="BG11" s="38">
        <v>4.1763399999999999E-2</v>
      </c>
      <c r="BH11" s="38">
        <v>2.39136E-2</v>
      </c>
      <c r="BI11" s="38">
        <v>1.33203E-2</v>
      </c>
      <c r="BJ11" s="38">
        <v>4.965E-2</v>
      </c>
      <c r="BK11" s="38">
        <v>2.90791E-2</v>
      </c>
      <c r="BL11" s="38">
        <v>2.2728700000000001E-2</v>
      </c>
      <c r="BM11" s="38">
        <v>1.40587E-2</v>
      </c>
      <c r="BN11" s="38">
        <v>-4.3480000000000003E-3</v>
      </c>
      <c r="BO11" s="38">
        <v>-4.6618699999999999E-2</v>
      </c>
      <c r="BP11" s="38">
        <v>-0.1129275</v>
      </c>
      <c r="BQ11" s="38">
        <v>-3.91262E-2</v>
      </c>
      <c r="BR11" s="38">
        <v>5.8824000000000003E-3</v>
      </c>
      <c r="BS11" s="38">
        <v>8.3070999999999996E-3</v>
      </c>
      <c r="BT11" s="38">
        <v>5.6892000000000002E-3</v>
      </c>
      <c r="BU11" s="38">
        <v>1.2297199999999999E-2</v>
      </c>
      <c r="BV11" s="38">
        <v>1.06797E-2</v>
      </c>
      <c r="BW11" s="38">
        <v>-2.9529799999999998E-2</v>
      </c>
      <c r="BX11" s="38">
        <v>-2.7078000000000001E-2</v>
      </c>
      <c r="BY11" s="38">
        <v>-3.6630099999999999E-2</v>
      </c>
      <c r="BZ11" s="38">
        <v>6.2246000000000003E-3</v>
      </c>
      <c r="CA11" s="38">
        <v>2.3942000000000001E-2</v>
      </c>
      <c r="CB11" s="38">
        <v>8.3434099999999997E-2</v>
      </c>
      <c r="CC11" s="38">
        <v>1.9708300000000002E-2</v>
      </c>
      <c r="CD11" s="38">
        <v>2.99829E-2</v>
      </c>
      <c r="CE11" s="38">
        <v>6.39517E-2</v>
      </c>
      <c r="CF11" s="38">
        <v>4.6463699999999997E-2</v>
      </c>
      <c r="CG11" s="38">
        <v>3.4728500000000002E-2</v>
      </c>
      <c r="CH11" s="38">
        <v>5.5858900000000003E-2</v>
      </c>
      <c r="CI11" s="38">
        <v>3.4438999999999997E-2</v>
      </c>
      <c r="CJ11" s="38">
        <v>2.8058699999999999E-2</v>
      </c>
      <c r="CK11" s="38">
        <v>1.9058599999999998E-2</v>
      </c>
      <c r="CL11" s="38">
        <v>-7.2740000000000001E-4</v>
      </c>
      <c r="CM11" s="38">
        <v>-4.0395199999999999E-2</v>
      </c>
      <c r="CN11" s="38">
        <v>-0.10323830000000001</v>
      </c>
      <c r="CO11" s="38">
        <v>-3.05501E-2</v>
      </c>
      <c r="CP11" s="38">
        <v>1.2720800000000001E-2</v>
      </c>
      <c r="CQ11" s="38">
        <v>1.6276700000000002E-2</v>
      </c>
      <c r="CR11" s="38">
        <v>1.1478E-2</v>
      </c>
      <c r="CS11" s="38">
        <v>1.8365200000000002E-2</v>
      </c>
      <c r="CT11" s="38">
        <v>1.7452499999999999E-2</v>
      </c>
      <c r="CU11" s="38">
        <v>-2.4388300000000002E-2</v>
      </c>
      <c r="CV11" s="38">
        <v>-2.0303399999999999E-2</v>
      </c>
      <c r="CW11" s="38">
        <v>-2.9175300000000001E-2</v>
      </c>
      <c r="CX11" s="38">
        <v>1.35744E-2</v>
      </c>
      <c r="CY11" s="38">
        <v>3.2834700000000001E-2</v>
      </c>
      <c r="CZ11" s="38">
        <v>9.3981400000000007E-2</v>
      </c>
      <c r="DA11" s="38">
        <v>3.2042000000000001E-2</v>
      </c>
      <c r="DB11" s="38">
        <v>4.6433099999999998E-2</v>
      </c>
      <c r="DC11" s="38">
        <v>7.9319299999999995E-2</v>
      </c>
      <c r="DD11" s="38">
        <v>6.2081799999999999E-2</v>
      </c>
      <c r="DE11" s="38">
        <v>4.9555799999999997E-2</v>
      </c>
      <c r="DF11" s="38">
        <v>6.2067900000000002E-2</v>
      </c>
      <c r="DG11" s="38">
        <v>3.9798800000000002E-2</v>
      </c>
      <c r="DH11" s="38">
        <v>3.3388800000000003E-2</v>
      </c>
      <c r="DI11" s="38">
        <v>2.40585E-2</v>
      </c>
      <c r="DJ11" s="38">
        <v>2.8931999999999999E-3</v>
      </c>
      <c r="DK11" s="38">
        <v>-3.4171600000000003E-2</v>
      </c>
      <c r="DL11" s="38">
        <v>-9.3548999999999993E-2</v>
      </c>
      <c r="DM11" s="38">
        <v>-2.19741E-2</v>
      </c>
      <c r="DN11" s="38">
        <v>1.9559199999999999E-2</v>
      </c>
      <c r="DO11" s="38">
        <v>2.4246299999999998E-2</v>
      </c>
      <c r="DP11" s="38">
        <v>1.7266799999999999E-2</v>
      </c>
      <c r="DQ11" s="38">
        <v>2.4433199999999999E-2</v>
      </c>
      <c r="DR11" s="38">
        <v>2.4225199999999999E-2</v>
      </c>
      <c r="DS11" s="38">
        <v>-1.9246800000000001E-2</v>
      </c>
      <c r="DT11" s="38">
        <v>-1.35289E-2</v>
      </c>
      <c r="DU11" s="38">
        <v>-2.17206E-2</v>
      </c>
      <c r="DV11" s="38">
        <v>2.0924100000000001E-2</v>
      </c>
      <c r="DW11" s="38">
        <v>4.1727300000000002E-2</v>
      </c>
      <c r="DX11" s="38">
        <v>0.10452880000000001</v>
      </c>
      <c r="DY11" s="38">
        <v>4.4375600000000001E-2</v>
      </c>
      <c r="DZ11" s="38">
        <v>6.2883300000000003E-2</v>
      </c>
      <c r="EA11" s="38">
        <v>9.4686800000000002E-2</v>
      </c>
      <c r="EB11" s="38">
        <v>7.7699900000000002E-2</v>
      </c>
      <c r="EC11" s="38">
        <v>6.4382999999999996E-2</v>
      </c>
      <c r="ED11" s="38">
        <v>7.1032600000000001E-2</v>
      </c>
      <c r="EE11" s="38">
        <v>4.7537599999999999E-2</v>
      </c>
      <c r="EF11" s="38">
        <v>4.1084500000000003E-2</v>
      </c>
      <c r="EG11" s="38">
        <v>3.1277600000000003E-2</v>
      </c>
      <c r="EH11" s="38">
        <v>8.1206999999999998E-3</v>
      </c>
      <c r="EI11" s="38">
        <v>-2.5185800000000001E-2</v>
      </c>
      <c r="EJ11" s="38">
        <v>-7.9559299999999999E-2</v>
      </c>
      <c r="EK11" s="38">
        <v>-9.5916000000000005E-3</v>
      </c>
      <c r="EL11" s="38">
        <v>2.9432699999999999E-2</v>
      </c>
      <c r="EM11" s="38">
        <v>3.5753100000000003E-2</v>
      </c>
      <c r="EN11" s="38">
        <v>2.5624899999999999E-2</v>
      </c>
      <c r="EO11" s="38">
        <v>3.3194500000000002E-2</v>
      </c>
      <c r="EP11" s="38">
        <v>3.4004E-2</v>
      </c>
      <c r="EQ11" s="38">
        <v>-1.18233E-2</v>
      </c>
      <c r="ER11" s="38">
        <v>-3.7475E-3</v>
      </c>
      <c r="ES11" s="38">
        <v>-1.0957100000000001E-2</v>
      </c>
      <c r="ET11" s="38">
        <v>3.1536000000000002E-2</v>
      </c>
      <c r="EU11" s="38">
        <v>5.4566999999999997E-2</v>
      </c>
      <c r="EV11" s="38">
        <v>0.1197575</v>
      </c>
      <c r="EW11" s="38">
        <v>6.2183500000000003E-2</v>
      </c>
      <c r="EX11" s="38">
        <v>8.6634799999999998E-2</v>
      </c>
      <c r="EY11" s="38">
        <v>0.1168752</v>
      </c>
      <c r="EZ11" s="38">
        <v>0.1002499</v>
      </c>
      <c r="FA11" s="38">
        <v>8.5791199999999998E-2</v>
      </c>
      <c r="FB11" s="38">
        <v>83.079409999999996</v>
      </c>
      <c r="FC11" s="38">
        <v>81.832840000000004</v>
      </c>
      <c r="FD11" s="38">
        <v>80.100409999999997</v>
      </c>
      <c r="FE11" s="38">
        <v>78.663749999999993</v>
      </c>
      <c r="FF11" s="38">
        <v>77.461190000000002</v>
      </c>
      <c r="FG11" s="38">
        <v>76.4101</v>
      </c>
      <c r="FH11" s="38">
        <v>75.215040000000002</v>
      </c>
      <c r="FI11" s="38">
        <v>75.966449999999995</v>
      </c>
      <c r="FJ11" s="38">
        <v>80.674049999999994</v>
      </c>
      <c r="FK11" s="38">
        <v>86.514089999999996</v>
      </c>
      <c r="FL11" s="38">
        <v>91.563980000000001</v>
      </c>
      <c r="FM11" s="38">
        <v>95.867419999999996</v>
      </c>
      <c r="FN11" s="38">
        <v>99.921189999999996</v>
      </c>
      <c r="FO11" s="38">
        <v>103.03870000000001</v>
      </c>
      <c r="FP11" s="38">
        <v>105.0393</v>
      </c>
      <c r="FQ11" s="38">
        <v>106.4731</v>
      </c>
      <c r="FR11" s="38">
        <v>106.9537</v>
      </c>
      <c r="FS11" s="38">
        <v>106.32259999999999</v>
      </c>
      <c r="FT11" s="39">
        <v>104.2199</v>
      </c>
      <c r="FU11" s="38">
        <v>99.703760000000003</v>
      </c>
      <c r="FV11" s="38">
        <v>96.408479999999997</v>
      </c>
      <c r="FW11">
        <v>92.990650000000002</v>
      </c>
      <c r="FX11">
        <v>89.635810000000006</v>
      </c>
      <c r="FY11">
        <v>87.90446</v>
      </c>
      <c r="FZ11">
        <v>1.8620299999999999E-2</v>
      </c>
      <c r="GA11">
        <v>0.27506330000000001</v>
      </c>
      <c r="GB11">
        <v>1</v>
      </c>
    </row>
    <row r="12" spans="1:184" x14ac:dyDescent="0.3">
      <c r="A12" t="s">
        <v>277</v>
      </c>
      <c r="B12" t="s">
        <v>184</v>
      </c>
      <c r="C12" t="s">
        <v>1</v>
      </c>
      <c r="D12" s="16" t="s">
        <v>1</v>
      </c>
      <c r="E12" s="16" t="s">
        <v>1</v>
      </c>
      <c r="F12" s="18" t="s">
        <v>1</v>
      </c>
      <c r="G12" s="16" t="s">
        <v>1</v>
      </c>
      <c r="H12" s="40" t="s">
        <v>1</v>
      </c>
      <c r="I12" s="18" t="s">
        <v>1</v>
      </c>
      <c r="J12" s="38" t="s">
        <v>1</v>
      </c>
      <c r="K12" s="18">
        <v>44810</v>
      </c>
      <c r="L12" s="38">
        <v>6624</v>
      </c>
      <c r="M12" s="38">
        <v>6624</v>
      </c>
      <c r="N12" s="38">
        <v>1.1928829999999999</v>
      </c>
      <c r="O12" s="38">
        <v>1.1373899999999999</v>
      </c>
      <c r="P12" s="38">
        <v>1.1056619999999999</v>
      </c>
      <c r="Q12" s="38">
        <v>1.091825</v>
      </c>
      <c r="R12" s="38">
        <v>1.124131</v>
      </c>
      <c r="S12" s="38">
        <v>1.2498480000000001</v>
      </c>
      <c r="T12" s="38">
        <v>1.4099090000000001</v>
      </c>
      <c r="U12" s="38">
        <v>1.6567529999999999</v>
      </c>
      <c r="V12" s="38">
        <v>1.9418260000000001</v>
      </c>
      <c r="W12" s="38">
        <v>2.1072129999999998</v>
      </c>
      <c r="X12" s="38">
        <v>2.2510629999999998</v>
      </c>
      <c r="Y12" s="38">
        <v>2.3648069999999999</v>
      </c>
      <c r="Z12" s="38">
        <v>2.4754550000000002</v>
      </c>
      <c r="AA12" s="38">
        <v>2.561007</v>
      </c>
      <c r="AB12" s="38">
        <v>2.5928749999999998</v>
      </c>
      <c r="AC12" s="38">
        <v>2.515603</v>
      </c>
      <c r="AD12" s="38">
        <v>2.2626840000000001</v>
      </c>
      <c r="AE12" s="38">
        <v>1.9300299999999999</v>
      </c>
      <c r="AF12" s="38">
        <v>1.7561910000000001</v>
      </c>
      <c r="AG12" s="38">
        <v>1.6605430000000001</v>
      </c>
      <c r="AH12" s="38">
        <v>1.611564</v>
      </c>
      <c r="AI12" s="38">
        <v>1.5357339999999999</v>
      </c>
      <c r="AJ12" s="38">
        <v>1.4424250000000001</v>
      </c>
      <c r="AK12" s="38">
        <v>1.3617330000000001</v>
      </c>
      <c r="AL12" s="38">
        <v>2.4040300000000001E-2</v>
      </c>
      <c r="AM12" s="38">
        <v>1.28667E-2</v>
      </c>
      <c r="AN12" s="38">
        <v>1.01093E-2</v>
      </c>
      <c r="AO12" s="38">
        <v>2.7954E-3</v>
      </c>
      <c r="AP12" s="38">
        <v>5.9528000000000003E-3</v>
      </c>
      <c r="AQ12" s="38">
        <v>-1.4357099999999999E-2</v>
      </c>
      <c r="AR12" s="38">
        <v>-6.3149499999999997E-2</v>
      </c>
      <c r="AS12" s="38">
        <v>-4.7041199999999998E-2</v>
      </c>
      <c r="AT12" s="38">
        <v>-8.4097000000000009E-3</v>
      </c>
      <c r="AU12" s="38">
        <v>-3.1479100000000003E-2</v>
      </c>
      <c r="AV12" s="38">
        <v>-3.1446000000000002E-2</v>
      </c>
      <c r="AW12" s="38">
        <v>-2.3897399999999999E-2</v>
      </c>
      <c r="AX12" s="38">
        <v>-1.7669000000000001E-2</v>
      </c>
      <c r="AY12" s="38">
        <v>-1.6518600000000001E-2</v>
      </c>
      <c r="AZ12" s="38">
        <v>2.6216300000000001E-2</v>
      </c>
      <c r="BA12" s="38">
        <v>7.7763700000000005E-2</v>
      </c>
      <c r="BB12" s="38">
        <v>9.6477999999999994E-2</v>
      </c>
      <c r="BC12" s="38">
        <v>3.0591699999999999E-2</v>
      </c>
      <c r="BD12" s="38">
        <v>1.71778E-2</v>
      </c>
      <c r="BE12" s="38">
        <v>-2.6379699999999999E-2</v>
      </c>
      <c r="BF12" s="38">
        <v>-2.4254399999999999E-2</v>
      </c>
      <c r="BG12" s="38">
        <v>-4.8425599999999999E-2</v>
      </c>
      <c r="BH12" s="38">
        <v>-3.85058E-2</v>
      </c>
      <c r="BI12" s="38">
        <v>-3.6454500000000001E-2</v>
      </c>
      <c r="BJ12" s="38">
        <v>3.0904000000000001E-2</v>
      </c>
      <c r="BK12" s="38">
        <v>1.86547E-2</v>
      </c>
      <c r="BL12" s="38">
        <v>1.48416E-2</v>
      </c>
      <c r="BM12" s="38">
        <v>7.6236000000000003E-3</v>
      </c>
      <c r="BN12" s="38">
        <v>1.1133499999999999E-2</v>
      </c>
      <c r="BO12" s="38">
        <v>-5.3654999999999996E-3</v>
      </c>
      <c r="BP12" s="38">
        <v>-4.9922399999999999E-2</v>
      </c>
      <c r="BQ12" s="38">
        <v>-3.5428899999999999E-2</v>
      </c>
      <c r="BR12" s="38">
        <v>1.7897E-3</v>
      </c>
      <c r="BS12" s="38">
        <v>-1.5765000000000001E-2</v>
      </c>
      <c r="BT12" s="38">
        <v>-1.9123100000000001E-2</v>
      </c>
      <c r="BU12" s="38">
        <v>-1.46372E-2</v>
      </c>
      <c r="BV12" s="38">
        <v>-1.10437E-2</v>
      </c>
      <c r="BW12" s="38">
        <v>-9.3410999999999998E-3</v>
      </c>
      <c r="BX12" s="38">
        <v>3.6480499999999999E-2</v>
      </c>
      <c r="BY12" s="38">
        <v>9.0149300000000002E-2</v>
      </c>
      <c r="BZ12" s="38">
        <v>0.109308</v>
      </c>
      <c r="CA12" s="38">
        <v>4.4639999999999999E-2</v>
      </c>
      <c r="CB12" s="38">
        <v>3.3172100000000003E-2</v>
      </c>
      <c r="CC12" s="38">
        <v>-1.00362E-2</v>
      </c>
      <c r="CD12" s="38">
        <v>-1.11168E-2</v>
      </c>
      <c r="CE12" s="38">
        <v>-3.39946E-2</v>
      </c>
      <c r="CF12" s="38">
        <v>-2.5260399999999999E-2</v>
      </c>
      <c r="CG12" s="38">
        <v>-2.5351599999999998E-2</v>
      </c>
      <c r="CH12" s="38">
        <v>3.5657800000000003E-2</v>
      </c>
      <c r="CI12" s="38">
        <v>2.26634E-2</v>
      </c>
      <c r="CJ12" s="38">
        <v>1.8119199999999999E-2</v>
      </c>
      <c r="CK12" s="38">
        <v>1.0967599999999999E-2</v>
      </c>
      <c r="CL12" s="38">
        <v>1.4721700000000001E-2</v>
      </c>
      <c r="CM12" s="38">
        <v>8.6209999999999998E-4</v>
      </c>
      <c r="CN12" s="38">
        <v>-4.0761400000000003E-2</v>
      </c>
      <c r="CO12" s="38">
        <v>-2.7386299999999999E-2</v>
      </c>
      <c r="CP12" s="38">
        <v>8.8538000000000002E-3</v>
      </c>
      <c r="CQ12" s="38">
        <v>-4.8815000000000004E-3</v>
      </c>
      <c r="CR12" s="38">
        <v>-1.05883E-2</v>
      </c>
      <c r="CS12" s="38">
        <v>-8.2235999999999993E-3</v>
      </c>
      <c r="CT12" s="38">
        <v>-6.4549999999999998E-3</v>
      </c>
      <c r="CU12" s="38">
        <v>-4.3699999999999998E-3</v>
      </c>
      <c r="CV12" s="38">
        <v>4.3589500000000003E-2</v>
      </c>
      <c r="CW12" s="38">
        <v>9.8727400000000007E-2</v>
      </c>
      <c r="CX12" s="38">
        <v>0.1181939</v>
      </c>
      <c r="CY12" s="38">
        <v>5.4369800000000003E-2</v>
      </c>
      <c r="CZ12" s="38">
        <v>4.4249799999999999E-2</v>
      </c>
      <c r="DA12" s="38">
        <v>1.2832E-3</v>
      </c>
      <c r="DB12" s="38">
        <v>-2.0178000000000001E-3</v>
      </c>
      <c r="DC12" s="38">
        <v>-2.3999699999999999E-2</v>
      </c>
      <c r="DD12" s="38">
        <v>-1.60866E-2</v>
      </c>
      <c r="DE12" s="38">
        <v>-1.7661799999999998E-2</v>
      </c>
      <c r="DF12" s="38">
        <v>4.0411599999999999E-2</v>
      </c>
      <c r="DG12" s="38">
        <v>2.66722E-2</v>
      </c>
      <c r="DH12" s="38">
        <v>2.1396800000000001E-2</v>
      </c>
      <c r="DI12" s="38">
        <v>1.4311600000000001E-2</v>
      </c>
      <c r="DJ12" s="38">
        <v>1.83099E-2</v>
      </c>
      <c r="DK12" s="38">
        <v>7.0897E-3</v>
      </c>
      <c r="DL12" s="38">
        <v>-3.1600400000000001E-2</v>
      </c>
      <c r="DM12" s="38">
        <v>-1.9343699999999998E-2</v>
      </c>
      <c r="DN12" s="38">
        <v>1.5917899999999999E-2</v>
      </c>
      <c r="DO12" s="38">
        <v>6.0020000000000004E-3</v>
      </c>
      <c r="DP12" s="38">
        <v>-2.0535000000000002E-3</v>
      </c>
      <c r="DQ12" s="38">
        <v>-1.81E-3</v>
      </c>
      <c r="DR12" s="38">
        <v>-1.8664E-3</v>
      </c>
      <c r="DS12" s="38">
        <v>6.0110000000000003E-4</v>
      </c>
      <c r="DT12" s="38">
        <v>5.0698399999999998E-2</v>
      </c>
      <c r="DU12" s="38">
        <v>0.1073056</v>
      </c>
      <c r="DV12" s="38">
        <v>0.1270799</v>
      </c>
      <c r="DW12" s="38">
        <v>6.4099600000000007E-2</v>
      </c>
      <c r="DX12" s="38">
        <v>5.5327399999999999E-2</v>
      </c>
      <c r="DY12" s="38">
        <v>1.26027E-2</v>
      </c>
      <c r="DZ12" s="38">
        <v>7.0812000000000002E-3</v>
      </c>
      <c r="EA12" s="38">
        <v>-1.40048E-2</v>
      </c>
      <c r="EB12" s="38">
        <v>-6.9128000000000002E-3</v>
      </c>
      <c r="EC12" s="38">
        <v>-9.972E-3</v>
      </c>
      <c r="ED12" s="38">
        <v>4.7275299999999999E-2</v>
      </c>
      <c r="EE12" s="38">
        <v>3.2460099999999999E-2</v>
      </c>
      <c r="EF12" s="38">
        <v>2.6129099999999999E-2</v>
      </c>
      <c r="EG12" s="38">
        <v>1.9139799999999998E-2</v>
      </c>
      <c r="EH12" s="38">
        <v>2.34906E-2</v>
      </c>
      <c r="EI12" s="38">
        <v>1.60813E-2</v>
      </c>
      <c r="EJ12" s="38">
        <v>-1.8373400000000002E-2</v>
      </c>
      <c r="EK12" s="38">
        <v>-7.7314999999999997E-3</v>
      </c>
      <c r="EL12" s="38">
        <v>2.61173E-2</v>
      </c>
      <c r="EM12" s="38">
        <v>2.1716099999999999E-2</v>
      </c>
      <c r="EN12" s="38">
        <v>1.0269500000000001E-2</v>
      </c>
      <c r="EO12" s="38">
        <v>7.4501999999999997E-3</v>
      </c>
      <c r="EP12" s="38">
        <v>4.7588999999999999E-3</v>
      </c>
      <c r="EQ12" s="38">
        <v>7.7786000000000001E-3</v>
      </c>
      <c r="ER12" s="38">
        <v>6.0962599999999999E-2</v>
      </c>
      <c r="ES12" s="38">
        <v>0.11969109999999999</v>
      </c>
      <c r="ET12" s="38">
        <v>0.1399098</v>
      </c>
      <c r="EU12" s="38">
        <v>7.8147900000000006E-2</v>
      </c>
      <c r="EV12" s="38">
        <v>7.1321700000000002E-2</v>
      </c>
      <c r="EW12" s="38">
        <v>2.8946199999999998E-2</v>
      </c>
      <c r="EX12" s="38">
        <v>2.0218699999999999E-2</v>
      </c>
      <c r="EY12" s="38">
        <v>4.2620000000000001E-4</v>
      </c>
      <c r="EZ12" s="38">
        <v>6.3325999999999999E-3</v>
      </c>
      <c r="FA12" s="38">
        <v>1.1309E-3</v>
      </c>
      <c r="FB12" s="38">
        <v>85.009</v>
      </c>
      <c r="FC12" s="38">
        <v>83.802310000000006</v>
      </c>
      <c r="FD12" s="38">
        <v>82.408600000000007</v>
      </c>
      <c r="FE12" s="38">
        <v>81.161119999999997</v>
      </c>
      <c r="FF12" s="38">
        <v>80.051730000000006</v>
      </c>
      <c r="FG12" s="38">
        <v>79.520510000000002</v>
      </c>
      <c r="FH12" s="38">
        <v>78.689440000000005</v>
      </c>
      <c r="FI12" s="38">
        <v>80.877430000000004</v>
      </c>
      <c r="FJ12" s="38">
        <v>85.765940000000001</v>
      </c>
      <c r="FK12" s="38">
        <v>91.652529999999999</v>
      </c>
      <c r="FL12" s="38">
        <v>96.308779999999999</v>
      </c>
      <c r="FM12" s="38">
        <v>101.05</v>
      </c>
      <c r="FN12" s="38">
        <v>104.38339999999999</v>
      </c>
      <c r="FO12" s="38">
        <v>107.3284</v>
      </c>
      <c r="FP12" s="38">
        <v>109.3609</v>
      </c>
      <c r="FQ12" s="38">
        <v>111.0391</v>
      </c>
      <c r="FR12" s="38">
        <v>110.9735</v>
      </c>
      <c r="FS12" s="38">
        <v>109.6219</v>
      </c>
      <c r="FT12" s="39">
        <v>106.8261</v>
      </c>
      <c r="FU12" s="38">
        <v>101.47239999999999</v>
      </c>
      <c r="FV12" s="38">
        <v>96.81532</v>
      </c>
      <c r="FW12">
        <v>94.122770000000003</v>
      </c>
      <c r="FX12">
        <v>92.391829999999999</v>
      </c>
      <c r="FY12">
        <v>89.718279999999993</v>
      </c>
      <c r="FZ12">
        <v>1.7120099999999999E-2</v>
      </c>
      <c r="GA12">
        <v>0.13561210000000001</v>
      </c>
      <c r="GB12">
        <v>1</v>
      </c>
    </row>
    <row r="13" spans="1:184" x14ac:dyDescent="0.3">
      <c r="A13" t="s">
        <v>277</v>
      </c>
      <c r="B13" t="s">
        <v>184</v>
      </c>
      <c r="C13" t="s">
        <v>1</v>
      </c>
      <c r="D13" t="s">
        <v>1</v>
      </c>
      <c r="E13" t="s">
        <v>1</v>
      </c>
      <c r="F13" s="18" t="s">
        <v>1</v>
      </c>
      <c r="G13" s="16" t="s">
        <v>1</v>
      </c>
      <c r="H13" s="40" t="s">
        <v>1</v>
      </c>
      <c r="I13" s="18" t="s">
        <v>1</v>
      </c>
      <c r="J13" s="38" t="s">
        <v>1</v>
      </c>
      <c r="K13" s="18">
        <v>44811</v>
      </c>
      <c r="L13" s="38">
        <v>6624</v>
      </c>
      <c r="M13" s="38">
        <v>6624</v>
      </c>
      <c r="N13" s="38">
        <v>1.351405</v>
      </c>
      <c r="O13" s="38">
        <v>1.2924850000000001</v>
      </c>
      <c r="P13" s="38">
        <v>1.2503949999999999</v>
      </c>
      <c r="Q13" s="38">
        <v>1.227854</v>
      </c>
      <c r="R13" s="38">
        <v>1.255382</v>
      </c>
      <c r="S13" s="38">
        <v>1.3809929999999999</v>
      </c>
      <c r="T13" s="38">
        <v>1.5082120000000001</v>
      </c>
      <c r="U13" s="38">
        <v>1.6836230000000001</v>
      </c>
      <c r="V13" s="38">
        <v>1.9057059999999999</v>
      </c>
      <c r="W13" s="38">
        <v>2.060403</v>
      </c>
      <c r="X13" s="38">
        <v>2.186963</v>
      </c>
      <c r="Y13" s="38">
        <v>2.2869510000000002</v>
      </c>
      <c r="Z13" s="38">
        <v>2.3727969999999998</v>
      </c>
      <c r="AA13" s="38">
        <v>2.4487369999999999</v>
      </c>
      <c r="AB13" s="38">
        <v>2.4662639999999998</v>
      </c>
      <c r="AC13" s="38">
        <v>2.3910830000000001</v>
      </c>
      <c r="AD13" s="38">
        <v>2.1552750000000001</v>
      </c>
      <c r="AE13" s="38">
        <v>1.830951</v>
      </c>
      <c r="AF13" s="38">
        <v>1.668504</v>
      </c>
      <c r="AG13" s="38">
        <v>1.572527</v>
      </c>
      <c r="AH13" s="38">
        <v>1.540729</v>
      </c>
      <c r="AI13" s="38">
        <v>1.4923249999999999</v>
      </c>
      <c r="AJ13" s="38">
        <v>1.4020060000000001</v>
      </c>
      <c r="AK13" s="38">
        <v>1.31138</v>
      </c>
      <c r="AL13" s="38">
        <v>1.1282800000000001E-2</v>
      </c>
      <c r="AM13" s="38">
        <v>4.8995999999999996E-3</v>
      </c>
      <c r="AN13" s="38">
        <v>2.7051000000000002E-3</v>
      </c>
      <c r="AO13" s="38">
        <v>-1.5567999999999999E-3</v>
      </c>
      <c r="AP13" s="38">
        <v>1.00173E-2</v>
      </c>
      <c r="AQ13" s="38">
        <v>-3.5488E-3</v>
      </c>
      <c r="AR13" s="38">
        <v>-7.4368799999999999E-2</v>
      </c>
      <c r="AS13" s="38">
        <v>-6.7446400000000004E-2</v>
      </c>
      <c r="AT13" s="38">
        <v>-2.4192499999999999E-2</v>
      </c>
      <c r="AU13" s="38">
        <v>-2.34842E-2</v>
      </c>
      <c r="AV13" s="38">
        <v>-3.3852E-2</v>
      </c>
      <c r="AW13" s="38">
        <v>-1.22889E-2</v>
      </c>
      <c r="AX13" s="38">
        <v>-7.2360000000000002E-4</v>
      </c>
      <c r="AY13" s="38">
        <v>-4.5558999999999999E-3</v>
      </c>
      <c r="AZ13" s="38">
        <v>5.7787000000000003E-3</v>
      </c>
      <c r="BA13" s="38">
        <v>3.4973799999999999E-2</v>
      </c>
      <c r="BB13" s="38">
        <v>5.2338200000000001E-2</v>
      </c>
      <c r="BC13" s="38">
        <v>1.1242200000000001E-2</v>
      </c>
      <c r="BD13" s="38">
        <v>-2.9453900000000002E-2</v>
      </c>
      <c r="BE13" s="38">
        <v>-6.20712E-2</v>
      </c>
      <c r="BF13" s="38">
        <v>-3.3559199999999997E-2</v>
      </c>
      <c r="BG13" s="38">
        <v>-2.18204E-2</v>
      </c>
      <c r="BH13" s="38">
        <v>-2.0198299999999999E-2</v>
      </c>
      <c r="BI13" s="38">
        <v>-3.4110300000000003E-2</v>
      </c>
      <c r="BJ13" s="38">
        <v>1.7899200000000001E-2</v>
      </c>
      <c r="BK13" s="38">
        <v>1.08667E-2</v>
      </c>
      <c r="BL13" s="38">
        <v>8.5001999999999994E-3</v>
      </c>
      <c r="BM13" s="38">
        <v>4.1872000000000003E-3</v>
      </c>
      <c r="BN13" s="38">
        <v>1.5465400000000001E-2</v>
      </c>
      <c r="BO13" s="38">
        <v>4.6481999999999999E-3</v>
      </c>
      <c r="BP13" s="38">
        <v>-6.1926200000000001E-2</v>
      </c>
      <c r="BQ13" s="38">
        <v>-5.7509400000000002E-2</v>
      </c>
      <c r="BR13" s="38">
        <v>-1.45311E-2</v>
      </c>
      <c r="BS13" s="38">
        <v>-1.37806E-2</v>
      </c>
      <c r="BT13" s="38">
        <v>-2.4026599999999999E-2</v>
      </c>
      <c r="BU13" s="38">
        <v>-4.6601000000000004E-3</v>
      </c>
      <c r="BV13" s="38">
        <v>4.9188000000000001E-3</v>
      </c>
      <c r="BW13" s="38">
        <v>1.8801E-3</v>
      </c>
      <c r="BX13" s="38">
        <v>1.3781E-2</v>
      </c>
      <c r="BY13" s="38">
        <v>4.5202800000000001E-2</v>
      </c>
      <c r="BZ13" s="38">
        <v>6.4385999999999999E-2</v>
      </c>
      <c r="CA13" s="38">
        <v>2.4750299999999999E-2</v>
      </c>
      <c r="CB13" s="38">
        <v>-1.3174999999999999E-2</v>
      </c>
      <c r="CC13" s="38">
        <v>-4.5883199999999999E-2</v>
      </c>
      <c r="CD13" s="38">
        <v>-2.2061299999999999E-2</v>
      </c>
      <c r="CE13" s="38">
        <v>-9.2616E-3</v>
      </c>
      <c r="CF13" s="38">
        <v>-8.2936999999999993E-3</v>
      </c>
      <c r="CG13" s="38">
        <v>-2.2179000000000001E-2</v>
      </c>
      <c r="CH13" s="38">
        <v>2.24817E-2</v>
      </c>
      <c r="CI13" s="38">
        <v>1.49994E-2</v>
      </c>
      <c r="CJ13" s="38">
        <v>1.25138E-2</v>
      </c>
      <c r="CK13" s="38">
        <v>8.1653999999999997E-3</v>
      </c>
      <c r="CL13" s="38">
        <v>1.9238700000000001E-2</v>
      </c>
      <c r="CM13" s="38">
        <v>1.03255E-2</v>
      </c>
      <c r="CN13" s="38">
        <v>-5.3308399999999999E-2</v>
      </c>
      <c r="CO13" s="38">
        <v>-5.0627100000000001E-2</v>
      </c>
      <c r="CP13" s="38">
        <v>-7.8396999999999998E-3</v>
      </c>
      <c r="CQ13" s="38">
        <v>-7.0597999999999998E-3</v>
      </c>
      <c r="CR13" s="38">
        <v>-1.72216E-2</v>
      </c>
      <c r="CS13" s="38">
        <v>6.2359999999999998E-4</v>
      </c>
      <c r="CT13" s="38">
        <v>8.8267999999999992E-3</v>
      </c>
      <c r="CU13" s="38">
        <v>6.3375999999999997E-3</v>
      </c>
      <c r="CV13" s="38">
        <v>1.9323400000000001E-2</v>
      </c>
      <c r="CW13" s="38">
        <v>5.2287399999999998E-2</v>
      </c>
      <c r="CX13" s="38">
        <v>7.2730299999999998E-2</v>
      </c>
      <c r="CY13" s="38">
        <v>3.4105999999999997E-2</v>
      </c>
      <c r="CZ13" s="38">
        <v>-1.9002999999999999E-3</v>
      </c>
      <c r="DA13" s="38">
        <v>-3.4671500000000001E-2</v>
      </c>
      <c r="DB13" s="38">
        <v>-1.40979E-2</v>
      </c>
      <c r="DC13" s="38">
        <v>-5.6340000000000003E-4</v>
      </c>
      <c r="DD13" s="38">
        <v>-4.8600000000000002E-5</v>
      </c>
      <c r="DE13" s="38">
        <v>-1.39154E-2</v>
      </c>
      <c r="DF13" s="38">
        <v>2.70642E-2</v>
      </c>
      <c r="DG13" s="38">
        <v>1.9132199999999999E-2</v>
      </c>
      <c r="DH13" s="38">
        <v>1.6527500000000001E-2</v>
      </c>
      <c r="DI13" s="38">
        <v>1.21437E-2</v>
      </c>
      <c r="DJ13" s="38">
        <v>2.3012000000000001E-2</v>
      </c>
      <c r="DK13" s="38">
        <v>1.6002700000000002E-2</v>
      </c>
      <c r="DL13" s="38">
        <v>-4.4690599999999997E-2</v>
      </c>
      <c r="DM13" s="38">
        <v>-4.37448E-2</v>
      </c>
      <c r="DN13" s="38">
        <v>-1.1482E-3</v>
      </c>
      <c r="DO13" s="38">
        <v>-3.391E-4</v>
      </c>
      <c r="DP13" s="38">
        <v>-1.04166E-2</v>
      </c>
      <c r="DQ13" s="38">
        <v>5.9074000000000002E-3</v>
      </c>
      <c r="DR13" s="38">
        <v>1.27347E-2</v>
      </c>
      <c r="DS13" s="38">
        <v>1.07952E-2</v>
      </c>
      <c r="DT13" s="38">
        <v>2.48658E-2</v>
      </c>
      <c r="DU13" s="38">
        <v>5.9371899999999998E-2</v>
      </c>
      <c r="DV13" s="38">
        <v>8.1074599999999997E-2</v>
      </c>
      <c r="DW13" s="38">
        <v>4.3461699999999999E-2</v>
      </c>
      <c r="DX13" s="38">
        <v>9.3743999999999997E-3</v>
      </c>
      <c r="DY13" s="38">
        <v>-2.34597E-2</v>
      </c>
      <c r="DZ13" s="38">
        <v>-6.1345000000000002E-3</v>
      </c>
      <c r="EA13" s="38">
        <v>8.1349000000000005E-3</v>
      </c>
      <c r="EB13" s="38">
        <v>8.1963999999999995E-3</v>
      </c>
      <c r="EC13" s="38">
        <v>-5.6518000000000002E-3</v>
      </c>
      <c r="ED13" s="38">
        <v>3.3680599999999998E-2</v>
      </c>
      <c r="EE13" s="38">
        <v>2.5099300000000001E-2</v>
      </c>
      <c r="EF13" s="38">
        <v>2.2322600000000001E-2</v>
      </c>
      <c r="EG13" s="38">
        <v>1.7887699999999999E-2</v>
      </c>
      <c r="EH13" s="38">
        <v>2.8460099999999999E-2</v>
      </c>
      <c r="EI13" s="38">
        <v>2.4199700000000001E-2</v>
      </c>
      <c r="EJ13" s="38">
        <v>-3.2247900000000003E-2</v>
      </c>
      <c r="EK13" s="38">
        <v>-3.3807900000000002E-2</v>
      </c>
      <c r="EL13" s="38">
        <v>8.5130999999999991E-3</v>
      </c>
      <c r="EM13" s="38">
        <v>9.3644999999999996E-3</v>
      </c>
      <c r="EN13" s="38">
        <v>-5.9119999999999995E-4</v>
      </c>
      <c r="EO13" s="38">
        <v>1.35362E-2</v>
      </c>
      <c r="EP13" s="38">
        <v>1.83771E-2</v>
      </c>
      <c r="EQ13" s="38">
        <v>1.7231199999999999E-2</v>
      </c>
      <c r="ER13" s="38">
        <v>3.28682E-2</v>
      </c>
      <c r="ES13" s="38">
        <v>6.9600899999999993E-2</v>
      </c>
      <c r="ET13" s="38">
        <v>9.3122499999999997E-2</v>
      </c>
      <c r="EU13" s="38">
        <v>5.6969899999999997E-2</v>
      </c>
      <c r="EV13" s="38">
        <v>2.5653200000000001E-2</v>
      </c>
      <c r="EW13" s="38">
        <v>-7.2716999999999999E-3</v>
      </c>
      <c r="EX13" s="38">
        <v>5.3633999999999999E-3</v>
      </c>
      <c r="EY13" s="38">
        <v>2.0693699999999999E-2</v>
      </c>
      <c r="EZ13" s="38">
        <v>2.0101000000000001E-2</v>
      </c>
      <c r="FA13" s="38">
        <v>6.2795000000000004E-3</v>
      </c>
      <c r="FB13" s="38">
        <v>88.406800000000004</v>
      </c>
      <c r="FC13" s="38">
        <v>86.878829999999994</v>
      </c>
      <c r="FD13" s="38">
        <v>84.270619999999994</v>
      </c>
      <c r="FE13" s="38">
        <v>82.773830000000004</v>
      </c>
      <c r="FF13" s="38">
        <v>81.538319999999999</v>
      </c>
      <c r="FG13" s="38">
        <v>79.512990000000002</v>
      </c>
      <c r="FH13" s="38">
        <v>78.710239999999999</v>
      </c>
      <c r="FI13" s="38">
        <v>79.467979999999997</v>
      </c>
      <c r="FJ13" s="38">
        <v>84.267269999999996</v>
      </c>
      <c r="FK13" s="38">
        <v>89.834500000000006</v>
      </c>
      <c r="FL13" s="38">
        <v>95.170259999999999</v>
      </c>
      <c r="FM13" s="38">
        <v>98.839789999999994</v>
      </c>
      <c r="FN13" s="38">
        <v>102.26600000000001</v>
      </c>
      <c r="FO13" s="38">
        <v>104.68940000000001</v>
      </c>
      <c r="FP13" s="38">
        <v>106.3168</v>
      </c>
      <c r="FQ13" s="38">
        <v>107.2833</v>
      </c>
      <c r="FR13" s="38">
        <v>107.1259</v>
      </c>
      <c r="FS13" s="38">
        <v>105.56359999999999</v>
      </c>
      <c r="FT13" s="39">
        <v>102.5515</v>
      </c>
      <c r="FU13" s="38">
        <v>98.334990000000005</v>
      </c>
      <c r="FV13" s="38">
        <v>95.291610000000006</v>
      </c>
      <c r="FW13">
        <v>93.270660000000007</v>
      </c>
      <c r="FX13">
        <v>90.622690000000006</v>
      </c>
      <c r="FY13">
        <v>87.699849999999998</v>
      </c>
      <c r="FZ13">
        <v>1.6069E-2</v>
      </c>
      <c r="GA13">
        <v>0.136966</v>
      </c>
      <c r="GB13">
        <v>1</v>
      </c>
    </row>
    <row r="14" spans="1:184" x14ac:dyDescent="0.3">
      <c r="A14" t="s">
        <v>277</v>
      </c>
      <c r="B14" t="s">
        <v>184</v>
      </c>
      <c r="C14" t="s">
        <v>1</v>
      </c>
      <c r="D14" s="16" t="s">
        <v>1</v>
      </c>
      <c r="E14" s="16" t="s">
        <v>1</v>
      </c>
      <c r="F14" s="18" t="s">
        <v>1</v>
      </c>
      <c r="G14" t="s">
        <v>1</v>
      </c>
      <c r="H14" s="40" t="s">
        <v>1</v>
      </c>
      <c r="I14" s="18" t="s">
        <v>1</v>
      </c>
      <c r="J14" s="38" t="s">
        <v>1</v>
      </c>
      <c r="K14" s="18" t="s">
        <v>2</v>
      </c>
      <c r="L14" s="38">
        <v>6648</v>
      </c>
      <c r="M14" s="38">
        <v>6648</v>
      </c>
      <c r="N14" s="38">
        <v>1.128466</v>
      </c>
      <c r="O14" s="38">
        <v>1.0854189999999999</v>
      </c>
      <c r="P14" s="38">
        <v>1.0576460000000001</v>
      </c>
      <c r="Q14" s="38">
        <v>1.044027</v>
      </c>
      <c r="R14" s="38">
        <v>1.071256</v>
      </c>
      <c r="S14" s="38">
        <v>1.178185</v>
      </c>
      <c r="T14" s="38">
        <v>1.306576</v>
      </c>
      <c r="U14" s="38">
        <v>1.509679</v>
      </c>
      <c r="V14" s="38">
        <v>1.7194480000000001</v>
      </c>
      <c r="W14" s="38">
        <v>1.85822</v>
      </c>
      <c r="X14" s="38">
        <v>1.9775659999999999</v>
      </c>
      <c r="Y14" s="38">
        <v>2.072727</v>
      </c>
      <c r="Z14" s="38">
        <v>2.154649</v>
      </c>
      <c r="AA14" s="38">
        <v>2.239846</v>
      </c>
      <c r="AB14" s="38">
        <v>2.2713610000000002</v>
      </c>
      <c r="AC14" s="38">
        <v>2.1923430000000002</v>
      </c>
      <c r="AD14" s="38">
        <v>1.971741</v>
      </c>
      <c r="AE14" s="38">
        <v>1.689106</v>
      </c>
      <c r="AF14" s="38">
        <v>1.5508109999999999</v>
      </c>
      <c r="AG14" s="38">
        <v>1.469797</v>
      </c>
      <c r="AH14" s="38">
        <v>1.4353590000000001</v>
      </c>
      <c r="AI14" s="38">
        <v>1.3848819999999999</v>
      </c>
      <c r="AJ14" s="38">
        <v>1.2965869999999999</v>
      </c>
      <c r="AK14" s="38">
        <v>1.221619</v>
      </c>
      <c r="AL14" s="38">
        <v>2.6067E-3</v>
      </c>
      <c r="AM14" s="38">
        <v>-1.3377E-3</v>
      </c>
      <c r="AN14" s="38">
        <v>8.007E-4</v>
      </c>
      <c r="AO14" s="38">
        <v>-5.9899999999999999E-5</v>
      </c>
      <c r="AP14" s="38">
        <v>3.1844999999999998E-3</v>
      </c>
      <c r="AQ14" s="38">
        <v>-6.9419999999999996E-4</v>
      </c>
      <c r="AR14" s="38">
        <v>-1.98003E-2</v>
      </c>
      <c r="AS14" s="38">
        <v>-2.8622600000000002E-2</v>
      </c>
      <c r="AT14" s="38">
        <v>-1.6045400000000001E-2</v>
      </c>
      <c r="AU14" s="38">
        <v>-2.07548E-2</v>
      </c>
      <c r="AV14" s="38">
        <v>-1.08734E-2</v>
      </c>
      <c r="AW14" s="38">
        <v>-1.4350099999999999E-2</v>
      </c>
      <c r="AX14" s="38">
        <v>-3.431E-3</v>
      </c>
      <c r="AY14" s="38">
        <v>-6.0445999999999998E-3</v>
      </c>
      <c r="AZ14" s="38">
        <v>5.7492000000000003E-3</v>
      </c>
      <c r="BA14" s="38">
        <v>1.1563500000000001E-2</v>
      </c>
      <c r="BB14" s="38">
        <v>2.5814400000000001E-2</v>
      </c>
      <c r="BC14" s="38">
        <v>1.444E-2</v>
      </c>
      <c r="BD14" s="38">
        <v>1.2102399999999999E-2</v>
      </c>
      <c r="BE14" s="38">
        <v>7.5569999999999999E-4</v>
      </c>
      <c r="BF14" s="38">
        <v>5.2484999999999997E-3</v>
      </c>
      <c r="BG14" s="38">
        <v>-1.3988199999999999E-2</v>
      </c>
      <c r="BH14" s="38">
        <v>-1.3022799999999999E-2</v>
      </c>
      <c r="BI14" s="38">
        <v>-1.49613E-2</v>
      </c>
      <c r="BJ14" s="38">
        <v>6.1365999999999999E-3</v>
      </c>
      <c r="BK14" s="38">
        <v>1.8584000000000001E-3</v>
      </c>
      <c r="BL14" s="38">
        <v>3.6798999999999998E-3</v>
      </c>
      <c r="BM14" s="38">
        <v>2.3952000000000001E-3</v>
      </c>
      <c r="BN14" s="38">
        <v>6.3857000000000002E-3</v>
      </c>
      <c r="BO14" s="38">
        <v>4.5539999999999999E-3</v>
      </c>
      <c r="BP14" s="38">
        <v>-1.0169600000000001E-2</v>
      </c>
      <c r="BQ14" s="38">
        <v>-2.3253300000000001E-2</v>
      </c>
      <c r="BR14" s="38">
        <v>-1.07028E-2</v>
      </c>
      <c r="BS14" s="38">
        <v>-1.1399599999999999E-2</v>
      </c>
      <c r="BT14" s="38">
        <v>-4.9310999999999999E-3</v>
      </c>
      <c r="BU14" s="38">
        <v>-1.09891E-2</v>
      </c>
      <c r="BV14" s="38">
        <v>-1.0229E-3</v>
      </c>
      <c r="BW14" s="38">
        <v>-2.4294999999999998E-3</v>
      </c>
      <c r="BX14" s="38">
        <v>1.0260099999999999E-2</v>
      </c>
      <c r="BY14" s="38">
        <v>1.8446500000000001E-2</v>
      </c>
      <c r="BZ14" s="38">
        <v>3.2994099999999998E-2</v>
      </c>
      <c r="CA14" s="38">
        <v>2.0848499999999999E-2</v>
      </c>
      <c r="CB14" s="38">
        <v>2.0249799999999998E-2</v>
      </c>
      <c r="CC14" s="38">
        <v>8.6952000000000002E-3</v>
      </c>
      <c r="CD14" s="38">
        <v>1.15038E-2</v>
      </c>
      <c r="CE14" s="38">
        <v>-5.3152E-3</v>
      </c>
      <c r="CF14" s="38">
        <v>-5.6877000000000004E-3</v>
      </c>
      <c r="CG14" s="38">
        <v>-7.8378000000000007E-3</v>
      </c>
      <c r="CH14" s="38">
        <v>8.5813999999999994E-3</v>
      </c>
      <c r="CI14" s="38">
        <v>4.0720000000000001E-3</v>
      </c>
      <c r="CJ14" s="38">
        <v>5.6740999999999996E-3</v>
      </c>
      <c r="CK14" s="38">
        <v>4.0956999999999999E-3</v>
      </c>
      <c r="CL14" s="38">
        <v>8.6029999999999995E-3</v>
      </c>
      <c r="CM14" s="38">
        <v>8.1889000000000007E-3</v>
      </c>
      <c r="CN14" s="38">
        <v>-3.4995E-3</v>
      </c>
      <c r="CO14" s="38">
        <v>-1.95345E-2</v>
      </c>
      <c r="CP14" s="38">
        <v>-7.0026000000000003E-3</v>
      </c>
      <c r="CQ14" s="38">
        <v>-4.9202999999999998E-3</v>
      </c>
      <c r="CR14" s="38">
        <v>-8.1550000000000004E-4</v>
      </c>
      <c r="CS14" s="38">
        <v>-8.6613000000000002E-3</v>
      </c>
      <c r="CT14" s="38">
        <v>6.4490000000000001E-4</v>
      </c>
      <c r="CU14" s="38">
        <v>7.4400000000000006E-5</v>
      </c>
      <c r="CV14" s="38">
        <v>1.3384200000000001E-2</v>
      </c>
      <c r="CW14" s="38">
        <v>2.3213600000000001E-2</v>
      </c>
      <c r="CX14" s="38">
        <v>3.7966800000000002E-2</v>
      </c>
      <c r="CY14" s="38">
        <v>2.5287E-2</v>
      </c>
      <c r="CZ14" s="38">
        <v>2.5892700000000001E-2</v>
      </c>
      <c r="DA14" s="38">
        <v>1.4194099999999999E-2</v>
      </c>
      <c r="DB14" s="38">
        <v>1.5836200000000002E-2</v>
      </c>
      <c r="DC14" s="38">
        <v>6.9169999999999995E-4</v>
      </c>
      <c r="DD14" s="38">
        <v>-6.0740000000000002E-4</v>
      </c>
      <c r="DE14" s="38">
        <v>-2.9041000000000002E-3</v>
      </c>
      <c r="DF14" s="38">
        <v>1.1026299999999999E-2</v>
      </c>
      <c r="DG14" s="38">
        <v>6.2855000000000003E-3</v>
      </c>
      <c r="DH14" s="38">
        <v>7.6682E-3</v>
      </c>
      <c r="DI14" s="38">
        <v>5.7961000000000002E-3</v>
      </c>
      <c r="DJ14" s="38">
        <v>1.08202E-2</v>
      </c>
      <c r="DK14" s="38">
        <v>1.1823800000000001E-2</v>
      </c>
      <c r="DL14" s="38">
        <v>3.1706999999999998E-3</v>
      </c>
      <c r="DM14" s="38">
        <v>-1.5815699999999999E-2</v>
      </c>
      <c r="DN14" s="38">
        <v>-3.3023000000000002E-3</v>
      </c>
      <c r="DO14" s="38">
        <v>1.5590999999999999E-3</v>
      </c>
      <c r="DP14" s="38">
        <v>3.3000999999999998E-3</v>
      </c>
      <c r="DQ14" s="38">
        <v>-6.3334999999999997E-3</v>
      </c>
      <c r="DR14" s="38">
        <v>2.3127E-3</v>
      </c>
      <c r="DS14" s="38">
        <v>2.5782999999999999E-3</v>
      </c>
      <c r="DT14" s="38">
        <v>1.6508399999999999E-2</v>
      </c>
      <c r="DU14" s="38">
        <v>2.79808E-2</v>
      </c>
      <c r="DV14" s="38">
        <v>4.2939400000000003E-2</v>
      </c>
      <c r="DW14" s="38">
        <v>2.9725499999999998E-2</v>
      </c>
      <c r="DX14" s="38">
        <v>3.1535500000000001E-2</v>
      </c>
      <c r="DY14" s="38">
        <v>1.9692999999999999E-2</v>
      </c>
      <c r="DZ14" s="38">
        <v>2.0168499999999999E-2</v>
      </c>
      <c r="EA14" s="38">
        <v>6.6985999999999999E-3</v>
      </c>
      <c r="EB14" s="38">
        <v>4.4729000000000001E-3</v>
      </c>
      <c r="EC14" s="38">
        <v>2.0295999999999999E-3</v>
      </c>
      <c r="ED14" s="38">
        <v>1.45562E-2</v>
      </c>
      <c r="EE14" s="38">
        <v>9.4815999999999998E-3</v>
      </c>
      <c r="EF14" s="38">
        <v>1.05475E-2</v>
      </c>
      <c r="EG14" s="38">
        <v>8.2512000000000002E-3</v>
      </c>
      <c r="EH14" s="38">
        <v>1.4021499999999999E-2</v>
      </c>
      <c r="EI14" s="38">
        <v>1.7072E-2</v>
      </c>
      <c r="EJ14" s="38">
        <v>1.28013E-2</v>
      </c>
      <c r="EK14" s="38">
        <v>-1.04464E-2</v>
      </c>
      <c r="EL14" s="38">
        <v>2.0401999999999998E-3</v>
      </c>
      <c r="EM14" s="38">
        <v>1.09143E-2</v>
      </c>
      <c r="EN14" s="38">
        <v>9.2423999999999996E-3</v>
      </c>
      <c r="EO14" s="38">
        <v>-2.9726000000000002E-3</v>
      </c>
      <c r="EP14" s="38">
        <v>4.7207999999999998E-3</v>
      </c>
      <c r="EQ14" s="38">
        <v>6.1933999999999999E-3</v>
      </c>
      <c r="ER14" s="38">
        <v>2.1019300000000001E-2</v>
      </c>
      <c r="ES14" s="38">
        <v>3.48638E-2</v>
      </c>
      <c r="ET14" s="38">
        <v>5.0119200000000003E-2</v>
      </c>
      <c r="EU14" s="38">
        <v>3.6133999999999999E-2</v>
      </c>
      <c r="EV14" s="38">
        <v>3.96829E-2</v>
      </c>
      <c r="EW14" s="38">
        <v>2.7632500000000001E-2</v>
      </c>
      <c r="EX14" s="38">
        <v>2.6423800000000001E-2</v>
      </c>
      <c r="EY14" s="38">
        <v>1.5371599999999999E-2</v>
      </c>
      <c r="EZ14" s="38">
        <v>1.1808000000000001E-2</v>
      </c>
      <c r="FA14" s="38">
        <v>9.1531000000000008E-3</v>
      </c>
      <c r="FB14" s="38">
        <v>80.745779999999996</v>
      </c>
      <c r="FC14" s="38">
        <v>79.150630000000007</v>
      </c>
      <c r="FD14" s="38">
        <v>77.336690000000004</v>
      </c>
      <c r="FE14" s="38">
        <v>75.674999999999997</v>
      </c>
      <c r="FF14" s="38">
        <v>74.358440000000002</v>
      </c>
      <c r="FG14" s="38">
        <v>73.238280000000003</v>
      </c>
      <c r="FH14" s="38">
        <v>72.856409999999997</v>
      </c>
      <c r="FI14" s="38">
        <v>75.408680000000004</v>
      </c>
      <c r="FJ14" s="38">
        <v>79.826560000000001</v>
      </c>
      <c r="FK14" s="38">
        <v>84.464969999999994</v>
      </c>
      <c r="FL14" s="38">
        <v>88.898110000000003</v>
      </c>
      <c r="FM14" s="38">
        <v>92.861440000000002</v>
      </c>
      <c r="FN14" s="38">
        <v>96.062479999999994</v>
      </c>
      <c r="FO14" s="38">
        <v>98.597679999999997</v>
      </c>
      <c r="FP14" s="38">
        <v>100.48609999999999</v>
      </c>
      <c r="FQ14" s="38">
        <v>101.70910000000001</v>
      </c>
      <c r="FR14" s="38">
        <v>102.0881</v>
      </c>
      <c r="FS14" s="38">
        <v>101.31399999999999</v>
      </c>
      <c r="FT14" s="39">
        <v>99.463260000000005</v>
      </c>
      <c r="FU14" s="38">
        <v>95.993549999999999</v>
      </c>
      <c r="FV14" s="38">
        <v>92.050510000000003</v>
      </c>
      <c r="FW14">
        <v>88.858620000000002</v>
      </c>
      <c r="FX14">
        <v>86.169259999999994</v>
      </c>
      <c r="FY14">
        <v>83.619159999999994</v>
      </c>
      <c r="FZ14">
        <v>7.9214000000000003E-3</v>
      </c>
      <c r="GA14">
        <v>7.4779899999999996E-2</v>
      </c>
      <c r="GB14">
        <v>1</v>
      </c>
    </row>
    <row r="15" spans="1:184" x14ac:dyDescent="0.3">
      <c r="A15" t="s">
        <v>277</v>
      </c>
      <c r="B15" t="s">
        <v>1</v>
      </c>
      <c r="C15" t="s">
        <v>1</v>
      </c>
      <c r="D15" t="s">
        <v>1</v>
      </c>
      <c r="E15" t="s">
        <v>1</v>
      </c>
      <c r="F15" s="18" t="s">
        <v>1</v>
      </c>
      <c r="G15" s="16" t="s">
        <v>1</v>
      </c>
      <c r="H15" s="40" t="s">
        <v>268</v>
      </c>
      <c r="I15" s="18" t="s">
        <v>1</v>
      </c>
      <c r="J15" s="38" t="s">
        <v>1</v>
      </c>
      <c r="K15" s="18">
        <v>44722</v>
      </c>
      <c r="L15" s="38">
        <v>1125</v>
      </c>
      <c r="M15" s="38">
        <v>1125</v>
      </c>
      <c r="N15" s="38">
        <v>1.6747300000000001</v>
      </c>
      <c r="O15" s="38">
        <v>1.6248670000000001</v>
      </c>
      <c r="P15" s="38">
        <v>1.593888</v>
      </c>
      <c r="Q15" s="38">
        <v>1.5657559999999999</v>
      </c>
      <c r="R15" s="38">
        <v>1.5459160000000001</v>
      </c>
      <c r="S15" s="38">
        <v>1.611564</v>
      </c>
      <c r="T15" s="38">
        <v>1.712914</v>
      </c>
      <c r="U15" s="38">
        <v>1.8825190000000001</v>
      </c>
      <c r="V15" s="38">
        <v>2.0427209999999998</v>
      </c>
      <c r="W15" s="38">
        <v>2.1857229999999999</v>
      </c>
      <c r="X15" s="38">
        <v>2.2855560000000001</v>
      </c>
      <c r="Y15" s="38">
        <v>2.348258</v>
      </c>
      <c r="Z15" s="38">
        <v>2.3593489999999999</v>
      </c>
      <c r="AA15" s="38">
        <v>2.4000859999999999</v>
      </c>
      <c r="AB15" s="38">
        <v>2.3667509999999998</v>
      </c>
      <c r="AC15" s="38">
        <v>2.251544</v>
      </c>
      <c r="AD15" s="38">
        <v>2.1131950000000002</v>
      </c>
      <c r="AE15" s="38">
        <v>2.0004230000000001</v>
      </c>
      <c r="AF15" s="38">
        <v>1.963727</v>
      </c>
      <c r="AG15" s="38">
        <v>1.9314180000000001</v>
      </c>
      <c r="AH15" s="38">
        <v>1.930393</v>
      </c>
      <c r="AI15" s="38">
        <v>1.959616</v>
      </c>
      <c r="AJ15" s="38">
        <v>1.8602879999999999</v>
      </c>
      <c r="AK15" s="38">
        <v>1.774459</v>
      </c>
      <c r="AL15" s="38">
        <v>4.0172999999999997E-3</v>
      </c>
      <c r="AM15" s="38">
        <v>-6.5043000000000002E-3</v>
      </c>
      <c r="AN15" s="38">
        <v>-7.3232000000000002E-3</v>
      </c>
      <c r="AO15" s="38">
        <v>-1.073E-2</v>
      </c>
      <c r="AP15" s="38">
        <v>-3.1476700000000003E-2</v>
      </c>
      <c r="AQ15" s="38">
        <v>-7.6318999999999996E-3</v>
      </c>
      <c r="AR15" s="38">
        <v>3.5111499999999997E-2</v>
      </c>
      <c r="AS15" s="38">
        <v>-0.1057322</v>
      </c>
      <c r="AT15" s="38">
        <v>-8.4022100000000002E-2</v>
      </c>
      <c r="AU15" s="38">
        <v>-4.3059699999999999E-2</v>
      </c>
      <c r="AV15" s="38">
        <v>0.15831149999999999</v>
      </c>
      <c r="AW15" s="38">
        <v>7.5958999999999999E-2</v>
      </c>
      <c r="AX15" s="38">
        <v>4.8404299999999997E-2</v>
      </c>
      <c r="AY15" s="38">
        <v>-0.1127885</v>
      </c>
      <c r="AZ15" s="38">
        <v>-0.28089700000000001</v>
      </c>
      <c r="BA15" s="38">
        <v>-0.36457919999999999</v>
      </c>
      <c r="BB15" s="38">
        <v>-0.3171445</v>
      </c>
      <c r="BC15" s="38">
        <v>-0.26925589999999999</v>
      </c>
      <c r="BD15" s="38">
        <v>-8.3354999999999992E-3</v>
      </c>
      <c r="BE15" s="38">
        <v>-2.9046700000000002E-2</v>
      </c>
      <c r="BF15" s="38">
        <v>-5.3364300000000003E-2</v>
      </c>
      <c r="BG15" s="38">
        <v>-0.12652949999999999</v>
      </c>
      <c r="BH15" s="38">
        <v>-0.17999009999999999</v>
      </c>
      <c r="BI15" s="38">
        <v>-0.16807549999999999</v>
      </c>
      <c r="BJ15" s="38">
        <v>1.65895E-2</v>
      </c>
      <c r="BK15" s="38">
        <v>5.8392000000000001E-3</v>
      </c>
      <c r="BL15" s="38">
        <v>4.6832000000000002E-3</v>
      </c>
      <c r="BM15" s="38">
        <v>1.5579999999999999E-3</v>
      </c>
      <c r="BN15" s="38">
        <v>-1.8179299999999999E-2</v>
      </c>
      <c r="BO15" s="38">
        <v>1.0292300000000001E-2</v>
      </c>
      <c r="BP15" s="38">
        <v>5.81488E-2</v>
      </c>
      <c r="BQ15" s="38">
        <v>-8.4979600000000002E-2</v>
      </c>
      <c r="BR15" s="38">
        <v>-6.4981300000000006E-2</v>
      </c>
      <c r="BS15" s="38">
        <v>-2.6118100000000002E-2</v>
      </c>
      <c r="BT15" s="38">
        <v>0.1729185</v>
      </c>
      <c r="BU15" s="38">
        <v>8.5404099999999997E-2</v>
      </c>
      <c r="BV15" s="38">
        <v>5.5374699999999999E-2</v>
      </c>
      <c r="BW15" s="38">
        <v>-0.1028631</v>
      </c>
      <c r="BX15" s="38">
        <v>-0.26833360000000001</v>
      </c>
      <c r="BY15" s="38">
        <v>-0.34973470000000001</v>
      </c>
      <c r="BZ15" s="38">
        <v>-0.30008869999999999</v>
      </c>
      <c r="CA15" s="38">
        <v>-0.25080140000000001</v>
      </c>
      <c r="CB15" s="38">
        <v>1.1238100000000001E-2</v>
      </c>
      <c r="CC15" s="38">
        <v>-8.7907999999999997E-3</v>
      </c>
      <c r="CD15" s="38">
        <v>-3.3543499999999997E-2</v>
      </c>
      <c r="CE15" s="38">
        <v>-0.1042968</v>
      </c>
      <c r="CF15" s="38">
        <v>-0.15303020000000001</v>
      </c>
      <c r="CG15" s="38">
        <v>-0.1401705</v>
      </c>
      <c r="CH15" s="38">
        <v>2.5296900000000001E-2</v>
      </c>
      <c r="CI15" s="38">
        <v>1.43882E-2</v>
      </c>
      <c r="CJ15" s="38">
        <v>1.29988E-2</v>
      </c>
      <c r="CK15" s="38">
        <v>1.00687E-2</v>
      </c>
      <c r="CL15" s="38">
        <v>-8.9695999999999994E-3</v>
      </c>
      <c r="CM15" s="38">
        <v>2.2706400000000002E-2</v>
      </c>
      <c r="CN15" s="38">
        <v>7.4104299999999998E-2</v>
      </c>
      <c r="CO15" s="38">
        <v>-7.06064E-2</v>
      </c>
      <c r="CP15" s="38">
        <v>-5.1793699999999998E-2</v>
      </c>
      <c r="CQ15" s="38">
        <v>-1.4384299999999999E-2</v>
      </c>
      <c r="CR15" s="38">
        <v>0.18303530000000001</v>
      </c>
      <c r="CS15" s="38">
        <v>9.1945799999999994E-2</v>
      </c>
      <c r="CT15" s="38">
        <v>6.02023E-2</v>
      </c>
      <c r="CU15" s="38">
        <v>-9.5988699999999996E-2</v>
      </c>
      <c r="CV15" s="38">
        <v>-0.25963219999999998</v>
      </c>
      <c r="CW15" s="38">
        <v>-0.33945340000000002</v>
      </c>
      <c r="CX15" s="38">
        <v>-0.28827589999999997</v>
      </c>
      <c r="CY15" s="38">
        <v>-0.23802000000000001</v>
      </c>
      <c r="CZ15" s="38">
        <v>2.4794699999999999E-2</v>
      </c>
      <c r="DA15" s="38">
        <v>5.2383000000000004E-3</v>
      </c>
      <c r="DB15" s="38">
        <v>-1.9815699999999999E-2</v>
      </c>
      <c r="DC15" s="38">
        <v>-8.8898500000000005E-2</v>
      </c>
      <c r="DD15" s="38">
        <v>-0.1343579</v>
      </c>
      <c r="DE15" s="38">
        <v>-0.1208436</v>
      </c>
      <c r="DF15" s="38">
        <v>3.4004399999999997E-2</v>
      </c>
      <c r="DG15" s="38">
        <v>2.2937300000000001E-2</v>
      </c>
      <c r="DH15" s="38">
        <v>2.1314400000000001E-2</v>
      </c>
      <c r="DI15" s="38">
        <v>1.8579399999999999E-2</v>
      </c>
      <c r="DJ15" s="38">
        <v>2.4020000000000001E-4</v>
      </c>
      <c r="DK15" s="38">
        <v>3.5120600000000002E-2</v>
      </c>
      <c r="DL15" s="38">
        <v>9.0059799999999995E-2</v>
      </c>
      <c r="DM15" s="38">
        <v>-5.62333E-2</v>
      </c>
      <c r="DN15" s="38">
        <v>-3.8606099999999997E-2</v>
      </c>
      <c r="DO15" s="38">
        <v>-2.6505999999999999E-3</v>
      </c>
      <c r="DP15" s="38">
        <v>0.19315209999999999</v>
      </c>
      <c r="DQ15" s="38">
        <v>9.8487500000000006E-2</v>
      </c>
      <c r="DR15" s="38">
        <v>6.5029900000000002E-2</v>
      </c>
      <c r="DS15" s="38">
        <v>-8.9114399999999996E-2</v>
      </c>
      <c r="DT15" s="38">
        <v>-0.25093090000000001</v>
      </c>
      <c r="DU15" s="38">
        <v>-0.32917210000000002</v>
      </c>
      <c r="DV15" s="38">
        <v>-0.27646320000000002</v>
      </c>
      <c r="DW15" s="38">
        <v>-0.22523850000000001</v>
      </c>
      <c r="DX15" s="38">
        <v>3.8351299999999998E-2</v>
      </c>
      <c r="DY15" s="38">
        <v>1.92675E-2</v>
      </c>
      <c r="DZ15" s="38">
        <v>-6.0879000000000003E-3</v>
      </c>
      <c r="EA15" s="38">
        <v>-7.3500099999999999E-2</v>
      </c>
      <c r="EB15" s="38">
        <v>-0.1156856</v>
      </c>
      <c r="EC15" s="38">
        <v>-0.1015168</v>
      </c>
      <c r="ED15" s="38">
        <v>4.65765E-2</v>
      </c>
      <c r="EE15" s="38">
        <v>3.5280699999999998E-2</v>
      </c>
      <c r="EF15" s="38">
        <v>3.3320700000000002E-2</v>
      </c>
      <c r="EG15" s="38">
        <v>3.08674E-2</v>
      </c>
      <c r="EH15" s="38">
        <v>1.35376E-2</v>
      </c>
      <c r="EI15" s="38">
        <v>5.3044800000000003E-2</v>
      </c>
      <c r="EJ15" s="38">
        <v>0.11309710000000001</v>
      </c>
      <c r="EK15" s="38">
        <v>-3.5480699999999997E-2</v>
      </c>
      <c r="EL15" s="38">
        <v>-1.9565300000000001E-2</v>
      </c>
      <c r="EM15" s="38">
        <v>1.4291E-2</v>
      </c>
      <c r="EN15" s="38">
        <v>0.2077591</v>
      </c>
      <c r="EO15" s="38">
        <v>0.10793270000000001</v>
      </c>
      <c r="EP15" s="38">
        <v>7.20002E-2</v>
      </c>
      <c r="EQ15" s="38">
        <v>-7.9188999999999996E-2</v>
      </c>
      <c r="ER15" s="38">
        <v>-0.23836750000000001</v>
      </c>
      <c r="ES15" s="38">
        <v>-0.31432759999999998</v>
      </c>
      <c r="ET15" s="38">
        <v>-0.25940740000000001</v>
      </c>
      <c r="EU15" s="38">
        <v>-0.2067841</v>
      </c>
      <c r="EV15" s="38">
        <v>5.7924999999999997E-2</v>
      </c>
      <c r="EW15" s="38">
        <v>3.95234E-2</v>
      </c>
      <c r="EX15" s="38">
        <v>1.3732899999999999E-2</v>
      </c>
      <c r="EY15" s="38">
        <v>-5.1267399999999998E-2</v>
      </c>
      <c r="EZ15" s="38">
        <v>-8.8725799999999994E-2</v>
      </c>
      <c r="FA15" s="38">
        <v>-7.3611800000000005E-2</v>
      </c>
      <c r="FB15" s="38">
        <v>81.134309999999999</v>
      </c>
      <c r="FC15" s="38">
        <v>78.699150000000003</v>
      </c>
      <c r="FD15" s="38">
        <v>75.839519999999993</v>
      </c>
      <c r="FE15" s="38">
        <v>73.747870000000006</v>
      </c>
      <c r="FF15" s="38">
        <v>72.979920000000007</v>
      </c>
      <c r="FG15" s="38">
        <v>72.036190000000005</v>
      </c>
      <c r="FH15" s="38">
        <v>72.231449999999995</v>
      </c>
      <c r="FI15" s="38">
        <v>76.661000000000001</v>
      </c>
      <c r="FJ15" s="38">
        <v>81.378969999999995</v>
      </c>
      <c r="FK15" s="38">
        <v>84.943079999999995</v>
      </c>
      <c r="FL15" s="38">
        <v>88.321789999999993</v>
      </c>
      <c r="FM15" s="38">
        <v>91.791790000000006</v>
      </c>
      <c r="FN15" s="38">
        <v>94.170559999999995</v>
      </c>
      <c r="FO15" s="38">
        <v>96.624399999999994</v>
      </c>
      <c r="FP15" s="38">
        <v>98.252409999999998</v>
      </c>
      <c r="FQ15" s="38">
        <v>99.858789999999999</v>
      </c>
      <c r="FR15" s="38">
        <v>100.3767</v>
      </c>
      <c r="FS15" s="38">
        <v>100.0959</v>
      </c>
      <c r="FT15" s="39">
        <v>98.024180000000001</v>
      </c>
      <c r="FU15" s="38">
        <v>96.029309999999995</v>
      </c>
      <c r="FV15" s="38">
        <v>93.054760000000002</v>
      </c>
      <c r="FW15">
        <v>90.421149999999997</v>
      </c>
      <c r="FX15">
        <v>87.681470000000004</v>
      </c>
      <c r="FY15">
        <v>84.813559999999995</v>
      </c>
      <c r="FZ15">
        <v>2.4146999999999998E-2</v>
      </c>
      <c r="GA15">
        <v>0.22703499999999999</v>
      </c>
      <c r="GB15">
        <v>1</v>
      </c>
    </row>
    <row r="16" spans="1:184" x14ac:dyDescent="0.3">
      <c r="A16" t="s">
        <v>277</v>
      </c>
      <c r="B16" t="s">
        <v>1</v>
      </c>
      <c r="C16" t="s">
        <v>1</v>
      </c>
      <c r="D16" s="16" t="s">
        <v>1</v>
      </c>
      <c r="E16" s="16" t="s">
        <v>1</v>
      </c>
      <c r="F16" s="18" t="s">
        <v>1</v>
      </c>
      <c r="G16" s="16" t="s">
        <v>1</v>
      </c>
      <c r="H16" s="40" t="s">
        <v>268</v>
      </c>
      <c r="I16" s="18" t="s">
        <v>1</v>
      </c>
      <c r="J16" s="38" t="s">
        <v>1</v>
      </c>
      <c r="K16" s="18">
        <v>44739</v>
      </c>
      <c r="L16" s="38">
        <v>1122</v>
      </c>
      <c r="M16" s="38">
        <v>1122</v>
      </c>
      <c r="N16" s="38">
        <v>1.407405</v>
      </c>
      <c r="O16" s="38">
        <v>1.36802</v>
      </c>
      <c r="P16" s="38">
        <v>1.336517</v>
      </c>
      <c r="Q16" s="38">
        <v>1.3129820000000001</v>
      </c>
      <c r="R16" s="38">
        <v>1.3081700000000001</v>
      </c>
      <c r="S16" s="38">
        <v>1.393408</v>
      </c>
      <c r="T16" s="38">
        <v>1.51013</v>
      </c>
      <c r="U16" s="38">
        <v>1.6194759999999999</v>
      </c>
      <c r="V16" s="38">
        <v>1.7748649999999999</v>
      </c>
      <c r="W16" s="38">
        <v>1.882692</v>
      </c>
      <c r="X16" s="38">
        <v>1.951527</v>
      </c>
      <c r="Y16" s="38">
        <v>1.984229</v>
      </c>
      <c r="Z16" s="38">
        <v>2.0031080000000001</v>
      </c>
      <c r="AA16" s="38">
        <v>2.0709390000000001</v>
      </c>
      <c r="AB16" s="38">
        <v>2.0811099999999998</v>
      </c>
      <c r="AC16" s="38">
        <v>2.0131610000000002</v>
      </c>
      <c r="AD16" s="38">
        <v>1.9025300000000001</v>
      </c>
      <c r="AE16" s="38">
        <v>1.7561690000000001</v>
      </c>
      <c r="AF16" s="38">
        <v>1.6959379999999999</v>
      </c>
      <c r="AG16" s="38">
        <v>1.6595299999999999</v>
      </c>
      <c r="AH16" s="38">
        <v>1.662936</v>
      </c>
      <c r="AI16" s="38">
        <v>1.648471</v>
      </c>
      <c r="AJ16" s="38">
        <v>1.563782</v>
      </c>
      <c r="AK16" s="38">
        <v>1.4958769999999999</v>
      </c>
      <c r="AL16" s="38">
        <v>9.6692E-2</v>
      </c>
      <c r="AM16" s="38">
        <v>9.9403199999999997E-2</v>
      </c>
      <c r="AN16" s="38">
        <v>0.1040387</v>
      </c>
      <c r="AO16" s="38">
        <v>9.66365E-2</v>
      </c>
      <c r="AP16" s="38">
        <v>7.4118100000000006E-2</v>
      </c>
      <c r="AQ16" s="38">
        <v>-0.12650149999999999</v>
      </c>
      <c r="AR16" s="38">
        <v>-0.14316880000000001</v>
      </c>
      <c r="AS16" s="38">
        <v>-0.36696770000000001</v>
      </c>
      <c r="AT16" s="38">
        <v>-3.03399E-2</v>
      </c>
      <c r="AU16" s="38">
        <v>1.3611399999999999E-2</v>
      </c>
      <c r="AV16" s="38">
        <v>1.1176000000000001E-3</v>
      </c>
      <c r="AW16" s="38">
        <v>2.7009499999999999E-2</v>
      </c>
      <c r="AX16" s="38">
        <v>5.262E-4</v>
      </c>
      <c r="AY16" s="38">
        <v>-2.04826E-2</v>
      </c>
      <c r="AZ16" s="38">
        <v>-6.2123999999999999E-2</v>
      </c>
      <c r="BA16" s="38">
        <v>-0.1063861</v>
      </c>
      <c r="BB16" s="38">
        <v>-0.1168497</v>
      </c>
      <c r="BC16" s="38">
        <v>-0.16204979999999999</v>
      </c>
      <c r="BD16" s="38">
        <v>-0.18589159999999999</v>
      </c>
      <c r="BE16" s="38">
        <v>-0.18567069999999999</v>
      </c>
      <c r="BF16" s="38">
        <v>-0.1836544</v>
      </c>
      <c r="BG16" s="38">
        <v>-0.22209719999999999</v>
      </c>
      <c r="BH16" s="38">
        <v>-0.25598019999999999</v>
      </c>
      <c r="BI16" s="38">
        <v>-0.23871680000000001</v>
      </c>
      <c r="BJ16" s="38">
        <v>0.10625419999999999</v>
      </c>
      <c r="BK16" s="38">
        <v>0.1089485</v>
      </c>
      <c r="BL16" s="38">
        <v>0.1133502</v>
      </c>
      <c r="BM16" s="38">
        <v>0.10614800000000001</v>
      </c>
      <c r="BN16" s="38">
        <v>8.4631999999999999E-2</v>
      </c>
      <c r="BO16" s="38">
        <v>-0.1136161</v>
      </c>
      <c r="BP16" s="38">
        <v>-0.12591910000000001</v>
      </c>
      <c r="BQ16" s="38">
        <v>-0.3502846</v>
      </c>
      <c r="BR16" s="38">
        <v>-1.51621E-2</v>
      </c>
      <c r="BS16" s="38">
        <v>2.7854299999999999E-2</v>
      </c>
      <c r="BT16" s="38">
        <v>1.26222E-2</v>
      </c>
      <c r="BU16" s="38">
        <v>3.4697899999999997E-2</v>
      </c>
      <c r="BV16" s="38">
        <v>6.9065000000000003E-3</v>
      </c>
      <c r="BW16" s="38">
        <v>-1.3096399999999999E-2</v>
      </c>
      <c r="BX16" s="38">
        <v>-5.1627699999999999E-2</v>
      </c>
      <c r="BY16" s="38">
        <v>-9.3120900000000006E-2</v>
      </c>
      <c r="BZ16" s="38">
        <v>-0.102685</v>
      </c>
      <c r="CA16" s="38">
        <v>-0.1484627</v>
      </c>
      <c r="CB16" s="38">
        <v>-0.1710931</v>
      </c>
      <c r="CC16" s="38">
        <v>-0.17090620000000001</v>
      </c>
      <c r="CD16" s="38">
        <v>-0.16860710000000001</v>
      </c>
      <c r="CE16" s="38">
        <v>-0.20637530000000001</v>
      </c>
      <c r="CF16" s="38">
        <v>-0.23709479999999999</v>
      </c>
      <c r="CG16" s="38">
        <v>-0.2193976</v>
      </c>
      <c r="CH16" s="38">
        <v>0.11287700000000001</v>
      </c>
      <c r="CI16" s="38">
        <v>0.1155595</v>
      </c>
      <c r="CJ16" s="38">
        <v>0.1197993</v>
      </c>
      <c r="CK16" s="38">
        <v>0.11273560000000001</v>
      </c>
      <c r="CL16" s="38">
        <v>9.1913900000000007E-2</v>
      </c>
      <c r="CM16" s="38">
        <v>-0.1046917</v>
      </c>
      <c r="CN16" s="38">
        <v>-0.113972</v>
      </c>
      <c r="CO16" s="38">
        <v>-0.33872989999999997</v>
      </c>
      <c r="CP16" s="38">
        <v>-4.6499999999999996E-3</v>
      </c>
      <c r="CQ16" s="38">
        <v>3.7719000000000003E-2</v>
      </c>
      <c r="CR16" s="38">
        <v>2.0590199999999999E-2</v>
      </c>
      <c r="CS16" s="38">
        <v>4.00229E-2</v>
      </c>
      <c r="CT16" s="38">
        <v>1.13255E-2</v>
      </c>
      <c r="CU16" s="38">
        <v>-7.9807000000000003E-3</v>
      </c>
      <c r="CV16" s="38">
        <v>-4.4358000000000002E-2</v>
      </c>
      <c r="CW16" s="38">
        <v>-8.3933499999999994E-2</v>
      </c>
      <c r="CX16" s="38">
        <v>-9.2874499999999999E-2</v>
      </c>
      <c r="CY16" s="38">
        <v>-0.13905229999999999</v>
      </c>
      <c r="CZ16" s="38">
        <v>-0.16084370000000001</v>
      </c>
      <c r="DA16" s="38">
        <v>-0.1606804</v>
      </c>
      <c r="DB16" s="38">
        <v>-0.1581854</v>
      </c>
      <c r="DC16" s="38">
        <v>-0.1954863</v>
      </c>
      <c r="DD16" s="38">
        <v>-0.22401479999999999</v>
      </c>
      <c r="DE16" s="38">
        <v>-0.20601720000000001</v>
      </c>
      <c r="DF16" s="38">
        <v>0.1194997</v>
      </c>
      <c r="DG16" s="38">
        <v>0.1221706</v>
      </c>
      <c r="DH16" s="38">
        <v>0.12624850000000001</v>
      </c>
      <c r="DI16" s="38">
        <v>0.11932329999999999</v>
      </c>
      <c r="DJ16" s="38">
        <v>9.9195800000000001E-2</v>
      </c>
      <c r="DK16" s="38">
        <v>-9.57673E-2</v>
      </c>
      <c r="DL16" s="38">
        <v>-0.1020249</v>
      </c>
      <c r="DM16" s="38">
        <v>-0.3271753</v>
      </c>
      <c r="DN16" s="38">
        <v>5.8621000000000003E-3</v>
      </c>
      <c r="DO16" s="38">
        <v>4.7583599999999997E-2</v>
      </c>
      <c r="DP16" s="38">
        <v>2.8558299999999998E-2</v>
      </c>
      <c r="DQ16" s="38">
        <v>4.5347800000000001E-2</v>
      </c>
      <c r="DR16" s="38">
        <v>1.5744500000000002E-2</v>
      </c>
      <c r="DS16" s="38">
        <v>-2.8651000000000002E-3</v>
      </c>
      <c r="DT16" s="38">
        <v>-3.7088299999999998E-2</v>
      </c>
      <c r="DU16" s="38">
        <v>-7.4746099999999996E-2</v>
      </c>
      <c r="DV16" s="38">
        <v>-8.3064100000000002E-2</v>
      </c>
      <c r="DW16" s="38">
        <v>-0.12964200000000001</v>
      </c>
      <c r="DX16" s="38">
        <v>-0.15059439999999999</v>
      </c>
      <c r="DY16" s="38">
        <v>-0.1504547</v>
      </c>
      <c r="DZ16" s="38">
        <v>-0.1477637</v>
      </c>
      <c r="EA16" s="38">
        <v>-0.18459739999999999</v>
      </c>
      <c r="EB16" s="38">
        <v>-0.21093480000000001</v>
      </c>
      <c r="EC16" s="38">
        <v>-0.1926368</v>
      </c>
      <c r="ED16" s="38">
        <v>0.12906190000000001</v>
      </c>
      <c r="EE16" s="38">
        <v>0.1317159</v>
      </c>
      <c r="EF16" s="38">
        <v>0.13556000000000001</v>
      </c>
      <c r="EG16" s="38">
        <v>0.1288348</v>
      </c>
      <c r="EH16" s="38">
        <v>0.10970969999999999</v>
      </c>
      <c r="EI16" s="38">
        <v>-8.2881899999999994E-2</v>
      </c>
      <c r="EJ16" s="38">
        <v>-8.4775100000000006E-2</v>
      </c>
      <c r="EK16" s="38">
        <v>-0.3104922</v>
      </c>
      <c r="EL16" s="38">
        <v>2.10399E-2</v>
      </c>
      <c r="EM16" s="38">
        <v>6.1826600000000002E-2</v>
      </c>
      <c r="EN16" s="38">
        <v>4.0062899999999999E-2</v>
      </c>
      <c r="EO16" s="38">
        <v>5.3036199999999999E-2</v>
      </c>
      <c r="EP16" s="38">
        <v>2.21248E-2</v>
      </c>
      <c r="EQ16" s="38">
        <v>4.5211000000000001E-3</v>
      </c>
      <c r="ER16" s="38">
        <v>-2.6592000000000001E-2</v>
      </c>
      <c r="ES16" s="38">
        <v>-6.1480899999999998E-2</v>
      </c>
      <c r="ET16" s="38">
        <v>-6.8899299999999997E-2</v>
      </c>
      <c r="EU16" s="38">
        <v>-0.1160549</v>
      </c>
      <c r="EV16" s="38">
        <v>-0.1357959</v>
      </c>
      <c r="EW16" s="38">
        <v>-0.13569020000000001</v>
      </c>
      <c r="EX16" s="38">
        <v>-0.13271640000000001</v>
      </c>
      <c r="EY16" s="38">
        <v>-0.16887550000000001</v>
      </c>
      <c r="EZ16" s="38">
        <v>-0.19204940000000001</v>
      </c>
      <c r="FA16" s="38">
        <v>-0.17331759999999999</v>
      </c>
      <c r="FB16" s="38">
        <v>77.666139999999999</v>
      </c>
      <c r="FC16" s="38">
        <v>75.292559999999995</v>
      </c>
      <c r="FD16" s="38">
        <v>73.55247</v>
      </c>
      <c r="FE16" s="38">
        <v>71.797610000000006</v>
      </c>
      <c r="FF16" s="38">
        <v>70.681269999999998</v>
      </c>
      <c r="FG16" s="38">
        <v>70.477519999999998</v>
      </c>
      <c r="FH16" s="38">
        <v>70.784700000000001</v>
      </c>
      <c r="FI16" s="38">
        <v>74.552120000000002</v>
      </c>
      <c r="FJ16" s="38">
        <v>78.927520000000001</v>
      </c>
      <c r="FK16" s="38">
        <v>82.913539999999998</v>
      </c>
      <c r="FL16" s="38">
        <v>87.183239999999998</v>
      </c>
      <c r="FM16" s="38">
        <v>91.257480000000001</v>
      </c>
      <c r="FN16" s="38">
        <v>94.717759999999998</v>
      </c>
      <c r="FO16" s="38">
        <v>97.457539999999995</v>
      </c>
      <c r="FP16" s="38">
        <v>99.611930000000001</v>
      </c>
      <c r="FQ16" s="38">
        <v>101.34229999999999</v>
      </c>
      <c r="FR16" s="38">
        <v>101.40170000000001</v>
      </c>
      <c r="FS16" s="38">
        <v>101.2313</v>
      </c>
      <c r="FT16" s="39">
        <v>99.979709999999997</v>
      </c>
      <c r="FU16" s="38">
        <v>97.435360000000003</v>
      </c>
      <c r="FV16" s="38">
        <v>93.210419999999999</v>
      </c>
      <c r="FW16">
        <v>89.424800000000005</v>
      </c>
      <c r="FX16">
        <v>85.899799999999999</v>
      </c>
      <c r="FY16">
        <v>83.089470000000006</v>
      </c>
      <c r="FZ16">
        <v>1.8186999999999998E-2</v>
      </c>
      <c r="GA16">
        <v>0.1683345</v>
      </c>
      <c r="GB16">
        <v>1</v>
      </c>
    </row>
    <row r="17" spans="1:184" x14ac:dyDescent="0.3">
      <c r="A17" t="s">
        <v>277</v>
      </c>
      <c r="B17" t="s">
        <v>1</v>
      </c>
      <c r="C17" t="s">
        <v>1</v>
      </c>
      <c r="D17" t="s">
        <v>1</v>
      </c>
      <c r="E17" t="s">
        <v>1</v>
      </c>
      <c r="F17" s="18" t="s">
        <v>1</v>
      </c>
      <c r="G17" s="16" t="s">
        <v>1</v>
      </c>
      <c r="H17" s="40" t="s">
        <v>268</v>
      </c>
      <c r="I17" s="18" t="s">
        <v>1</v>
      </c>
      <c r="J17" s="38" t="s">
        <v>1</v>
      </c>
      <c r="K17" s="18">
        <v>44753</v>
      </c>
      <c r="L17" s="38">
        <v>1119</v>
      </c>
      <c r="M17" s="38">
        <v>1119</v>
      </c>
      <c r="N17" s="38">
        <v>1.314891</v>
      </c>
      <c r="O17" s="38">
        <v>1.2720149999999999</v>
      </c>
      <c r="P17" s="38">
        <v>1.2469980000000001</v>
      </c>
      <c r="Q17" s="38">
        <v>1.2246889999999999</v>
      </c>
      <c r="R17" s="38">
        <v>1.223868</v>
      </c>
      <c r="S17" s="38">
        <v>1.289334</v>
      </c>
      <c r="T17" s="38">
        <v>1.4023460000000001</v>
      </c>
      <c r="U17" s="38">
        <v>1.556632</v>
      </c>
      <c r="V17" s="38">
        <v>1.7169509999999999</v>
      </c>
      <c r="W17" s="38">
        <v>1.8585389999999999</v>
      </c>
      <c r="X17" s="38">
        <v>1.969662</v>
      </c>
      <c r="Y17" s="38">
        <v>2.0141439999999999</v>
      </c>
      <c r="Z17" s="38">
        <v>2.0366960000000001</v>
      </c>
      <c r="AA17" s="38">
        <v>2.1012599999999999</v>
      </c>
      <c r="AB17" s="38">
        <v>2.101153</v>
      </c>
      <c r="AC17" s="38">
        <v>2.022367</v>
      </c>
      <c r="AD17" s="38">
        <v>1.9062159999999999</v>
      </c>
      <c r="AE17" s="38">
        <v>1.755055</v>
      </c>
      <c r="AF17" s="38">
        <v>1.6969099999999999</v>
      </c>
      <c r="AG17" s="38">
        <v>1.660968</v>
      </c>
      <c r="AH17" s="38">
        <v>1.6651400000000001</v>
      </c>
      <c r="AI17" s="38">
        <v>1.6629050000000001</v>
      </c>
      <c r="AJ17" s="38">
        <v>1.5892299999999999</v>
      </c>
      <c r="AK17" s="38">
        <v>1.521606</v>
      </c>
      <c r="AL17" s="38">
        <v>6.149E-3</v>
      </c>
      <c r="AM17" s="38">
        <v>6.8944999999999996E-3</v>
      </c>
      <c r="AN17" s="38">
        <v>1.04203E-2</v>
      </c>
      <c r="AO17" s="38">
        <v>2.15681E-2</v>
      </c>
      <c r="AP17" s="38">
        <v>-1.93844E-2</v>
      </c>
      <c r="AQ17" s="38">
        <v>-9.0569999999999995E-4</v>
      </c>
      <c r="AR17" s="38">
        <v>9.12023E-2</v>
      </c>
      <c r="AS17" s="38">
        <v>-8.3194699999999996E-2</v>
      </c>
      <c r="AT17" s="38">
        <v>-0.13385449999999999</v>
      </c>
      <c r="AU17" s="38">
        <v>-7.5849899999999998E-2</v>
      </c>
      <c r="AV17" s="38">
        <v>-3.5565600000000003E-2</v>
      </c>
      <c r="AW17" s="38">
        <v>-5.2455000000000002E-3</v>
      </c>
      <c r="AX17" s="38">
        <v>-2.3492999999999999E-3</v>
      </c>
      <c r="AY17" s="38">
        <v>7.28E-3</v>
      </c>
      <c r="AZ17" s="38">
        <v>-4.8402100000000003E-2</v>
      </c>
      <c r="BA17" s="38">
        <v>-6.9591399999999998E-2</v>
      </c>
      <c r="BB17" s="38">
        <v>-0.12630359999999999</v>
      </c>
      <c r="BC17" s="38">
        <v>-0.18649850000000001</v>
      </c>
      <c r="BD17" s="38">
        <v>-0.20150689999999999</v>
      </c>
      <c r="BE17" s="38">
        <v>-0.21266260000000001</v>
      </c>
      <c r="BF17" s="38">
        <v>-0.2006386</v>
      </c>
      <c r="BG17" s="38">
        <v>-0.22667470000000001</v>
      </c>
      <c r="BH17" s="38">
        <v>-0.20818400000000001</v>
      </c>
      <c r="BI17" s="38">
        <v>-0.22740050000000001</v>
      </c>
      <c r="BJ17" s="38">
        <v>1.41824E-2</v>
      </c>
      <c r="BK17" s="38">
        <v>1.4485100000000001E-2</v>
      </c>
      <c r="BL17" s="38">
        <v>1.79402E-2</v>
      </c>
      <c r="BM17" s="38">
        <v>2.9131799999999999E-2</v>
      </c>
      <c r="BN17" s="38">
        <v>-1.0572099999999999E-2</v>
      </c>
      <c r="BO17" s="38">
        <v>8.3280000000000003E-3</v>
      </c>
      <c r="BP17" s="38">
        <v>0.1061904</v>
      </c>
      <c r="BQ17" s="38">
        <v>-6.8115300000000004E-2</v>
      </c>
      <c r="BR17" s="38">
        <v>-0.1186846</v>
      </c>
      <c r="BS17" s="38">
        <v>-6.31052E-2</v>
      </c>
      <c r="BT17" s="38">
        <v>-2.48408E-2</v>
      </c>
      <c r="BU17" s="38">
        <v>2.3774E-3</v>
      </c>
      <c r="BV17" s="38">
        <v>4.2313000000000003E-3</v>
      </c>
      <c r="BW17" s="38">
        <v>1.4090699999999999E-2</v>
      </c>
      <c r="BX17" s="38">
        <v>-3.8100500000000002E-2</v>
      </c>
      <c r="BY17" s="38">
        <v>-5.6636800000000001E-2</v>
      </c>
      <c r="BZ17" s="38">
        <v>-0.11133120000000001</v>
      </c>
      <c r="CA17" s="38">
        <v>-0.17153599999999999</v>
      </c>
      <c r="CB17" s="38">
        <v>-0.18559129999999999</v>
      </c>
      <c r="CC17" s="38">
        <v>-0.19701299999999999</v>
      </c>
      <c r="CD17" s="38">
        <v>-0.1845223</v>
      </c>
      <c r="CE17" s="38">
        <v>-0.21022170000000001</v>
      </c>
      <c r="CF17" s="38">
        <v>-0.190557</v>
      </c>
      <c r="CG17" s="38">
        <v>-0.20991080000000001</v>
      </c>
      <c r="CH17" s="38">
        <v>1.9746400000000001E-2</v>
      </c>
      <c r="CI17" s="38">
        <v>1.9742300000000001E-2</v>
      </c>
      <c r="CJ17" s="38">
        <v>2.31484E-2</v>
      </c>
      <c r="CK17" s="38">
        <v>3.4370499999999998E-2</v>
      </c>
      <c r="CL17" s="38">
        <v>-4.4686999999999999E-3</v>
      </c>
      <c r="CM17" s="38">
        <v>1.4723200000000001E-2</v>
      </c>
      <c r="CN17" s="38">
        <v>0.1165711</v>
      </c>
      <c r="CO17" s="38">
        <v>-5.7671300000000002E-2</v>
      </c>
      <c r="CP17" s="38">
        <v>-0.10817789999999999</v>
      </c>
      <c r="CQ17" s="38">
        <v>-5.4278300000000002E-2</v>
      </c>
      <c r="CR17" s="38">
        <v>-1.7412899999999999E-2</v>
      </c>
      <c r="CS17" s="38">
        <v>7.6569999999999997E-3</v>
      </c>
      <c r="CT17" s="38">
        <v>8.7889999999999999E-3</v>
      </c>
      <c r="CU17" s="38">
        <v>1.88078E-2</v>
      </c>
      <c r="CV17" s="38">
        <v>-3.0965599999999999E-2</v>
      </c>
      <c r="CW17" s="38">
        <v>-4.7664600000000001E-2</v>
      </c>
      <c r="CX17" s="38">
        <v>-0.1009613</v>
      </c>
      <c r="CY17" s="38">
        <v>-0.16117300000000001</v>
      </c>
      <c r="CZ17" s="38">
        <v>-0.17456820000000001</v>
      </c>
      <c r="DA17" s="38">
        <v>-0.18617410000000001</v>
      </c>
      <c r="DB17" s="38">
        <v>-0.17336009999999999</v>
      </c>
      <c r="DC17" s="38">
        <v>-0.19882639999999999</v>
      </c>
      <c r="DD17" s="38">
        <v>-0.17834849999999999</v>
      </c>
      <c r="DE17" s="38">
        <v>-0.19779740000000001</v>
      </c>
      <c r="DF17" s="38">
        <v>2.5310300000000001E-2</v>
      </c>
      <c r="DG17" s="38">
        <v>2.49996E-2</v>
      </c>
      <c r="DH17" s="38">
        <v>2.8356699999999999E-2</v>
      </c>
      <c r="DI17" s="38">
        <v>3.9609100000000001E-2</v>
      </c>
      <c r="DJ17" s="38">
        <v>1.6347E-3</v>
      </c>
      <c r="DK17" s="38">
        <v>2.1118499999999998E-2</v>
      </c>
      <c r="DL17" s="38">
        <v>0.1269518</v>
      </c>
      <c r="DM17" s="38">
        <v>-4.72273E-2</v>
      </c>
      <c r="DN17" s="38">
        <v>-9.7671300000000003E-2</v>
      </c>
      <c r="DO17" s="38">
        <v>-4.5451400000000003E-2</v>
      </c>
      <c r="DP17" s="38">
        <v>-9.9850000000000008E-3</v>
      </c>
      <c r="DQ17" s="38">
        <v>1.2936599999999999E-2</v>
      </c>
      <c r="DR17" s="38">
        <v>1.33467E-2</v>
      </c>
      <c r="DS17" s="38">
        <v>2.3524900000000001E-2</v>
      </c>
      <c r="DT17" s="38">
        <v>-2.3830799999999999E-2</v>
      </c>
      <c r="DU17" s="38">
        <v>-3.8692299999999999E-2</v>
      </c>
      <c r="DV17" s="38">
        <v>-9.0591400000000002E-2</v>
      </c>
      <c r="DW17" s="38">
        <v>-0.15081</v>
      </c>
      <c r="DX17" s="38">
        <v>-0.163545</v>
      </c>
      <c r="DY17" s="38">
        <v>-0.1753352</v>
      </c>
      <c r="DZ17" s="38">
        <v>-0.16219800000000001</v>
      </c>
      <c r="EA17" s="38">
        <v>-0.18743109999999999</v>
      </c>
      <c r="EB17" s="38">
        <v>-0.16614010000000001</v>
      </c>
      <c r="EC17" s="38">
        <v>-0.18568409999999999</v>
      </c>
      <c r="ED17" s="38">
        <v>3.33438E-2</v>
      </c>
      <c r="EE17" s="38">
        <v>3.25902E-2</v>
      </c>
      <c r="EF17" s="38">
        <v>3.5876600000000002E-2</v>
      </c>
      <c r="EG17" s="38">
        <v>4.7172899999999997E-2</v>
      </c>
      <c r="EH17" s="38">
        <v>1.0447E-2</v>
      </c>
      <c r="EI17" s="38">
        <v>3.0352199999999999E-2</v>
      </c>
      <c r="EJ17" s="38">
        <v>0.14193990000000001</v>
      </c>
      <c r="EK17" s="38">
        <v>-3.21479E-2</v>
      </c>
      <c r="EL17" s="38">
        <v>-8.2501400000000003E-2</v>
      </c>
      <c r="EM17" s="38">
        <v>-3.2706800000000001E-2</v>
      </c>
      <c r="EN17" s="38">
        <v>7.3970000000000004E-4</v>
      </c>
      <c r="EO17" s="38">
        <v>2.0559600000000001E-2</v>
      </c>
      <c r="EP17" s="38">
        <v>1.9927299999999998E-2</v>
      </c>
      <c r="EQ17" s="38">
        <v>3.03357E-2</v>
      </c>
      <c r="ER17" s="38">
        <v>-1.35292E-2</v>
      </c>
      <c r="ES17" s="38">
        <v>-2.5737800000000002E-2</v>
      </c>
      <c r="ET17" s="38">
        <v>-7.5618900000000003E-2</v>
      </c>
      <c r="EU17" s="38">
        <v>-0.13584750000000001</v>
      </c>
      <c r="EV17" s="38">
        <v>-0.14762939999999999</v>
      </c>
      <c r="EW17" s="38">
        <v>-0.15968560000000001</v>
      </c>
      <c r="EX17" s="38">
        <v>-0.14608160000000001</v>
      </c>
      <c r="EY17" s="38">
        <v>-0.17097809999999999</v>
      </c>
      <c r="EZ17" s="38">
        <v>-0.14851310000000001</v>
      </c>
      <c r="FA17" s="38">
        <v>-0.16819439999999999</v>
      </c>
      <c r="FB17" s="38">
        <v>80.594459999999998</v>
      </c>
      <c r="FC17" s="38">
        <v>79.498599999999996</v>
      </c>
      <c r="FD17" s="38">
        <v>77.952129999999997</v>
      </c>
      <c r="FE17" s="38">
        <v>75.910070000000005</v>
      </c>
      <c r="FF17" s="38">
        <v>73.455110000000005</v>
      </c>
      <c r="FG17" s="38">
        <v>72.632390000000001</v>
      </c>
      <c r="FH17" s="38">
        <v>72.488690000000005</v>
      </c>
      <c r="FI17" s="38">
        <v>75.817019999999999</v>
      </c>
      <c r="FJ17" s="38">
        <v>80.354429999999994</v>
      </c>
      <c r="FK17" s="38">
        <v>85.289209999999997</v>
      </c>
      <c r="FL17" s="38">
        <v>89.195790000000002</v>
      </c>
      <c r="FM17" s="38">
        <v>92.578429999999997</v>
      </c>
      <c r="FN17" s="38">
        <v>95.484350000000006</v>
      </c>
      <c r="FO17" s="38">
        <v>97.726079999999996</v>
      </c>
      <c r="FP17" s="38">
        <v>99.270079999999993</v>
      </c>
      <c r="FQ17" s="38">
        <v>101.0847</v>
      </c>
      <c r="FR17" s="38">
        <v>101.85129999999999</v>
      </c>
      <c r="FS17" s="38">
        <v>101.5517</v>
      </c>
      <c r="FT17" s="39">
        <v>100.4939</v>
      </c>
      <c r="FU17" s="38">
        <v>98.133889999999994</v>
      </c>
      <c r="FV17" s="38">
        <v>94.572640000000007</v>
      </c>
      <c r="FW17">
        <v>90.951099999999997</v>
      </c>
      <c r="FX17">
        <v>88.29607</v>
      </c>
      <c r="FY17">
        <v>85.481620000000007</v>
      </c>
      <c r="FZ17">
        <v>1.9509200000000001E-2</v>
      </c>
      <c r="GA17">
        <v>0.1713384</v>
      </c>
      <c r="GB17">
        <v>1</v>
      </c>
    </row>
    <row r="18" spans="1:184" x14ac:dyDescent="0.3">
      <c r="A18" t="s">
        <v>277</v>
      </c>
      <c r="B18" t="s">
        <v>1</v>
      </c>
      <c r="C18" t="s">
        <v>1</v>
      </c>
      <c r="D18" s="16" t="s">
        <v>1</v>
      </c>
      <c r="E18" s="16" t="s">
        <v>1</v>
      </c>
      <c r="F18" s="18" t="s">
        <v>1</v>
      </c>
      <c r="G18" s="16" t="s">
        <v>1</v>
      </c>
      <c r="H18" s="40" t="s">
        <v>268</v>
      </c>
      <c r="I18" s="18" t="s">
        <v>1</v>
      </c>
      <c r="J18" s="38" t="s">
        <v>1</v>
      </c>
      <c r="K18" s="18">
        <v>44760</v>
      </c>
      <c r="L18" s="38">
        <v>1116</v>
      </c>
      <c r="M18" s="38">
        <v>1116</v>
      </c>
      <c r="N18" s="38">
        <v>1.398889</v>
      </c>
      <c r="O18" s="38">
        <v>1.350214</v>
      </c>
      <c r="P18" s="38">
        <v>1.3131139999999999</v>
      </c>
      <c r="Q18" s="38">
        <v>1.287166</v>
      </c>
      <c r="R18" s="38">
        <v>1.2828090000000001</v>
      </c>
      <c r="S18" s="38">
        <v>1.367696</v>
      </c>
      <c r="T18" s="38">
        <v>1.4846760000000001</v>
      </c>
      <c r="U18" s="38">
        <v>1.629793</v>
      </c>
      <c r="V18" s="38">
        <v>1.7893319999999999</v>
      </c>
      <c r="W18" s="38">
        <v>1.9172119999999999</v>
      </c>
      <c r="X18" s="38">
        <v>2.0121199999999999</v>
      </c>
      <c r="Y18" s="38">
        <v>2.0444779999999998</v>
      </c>
      <c r="Z18" s="38">
        <v>2.0550250000000001</v>
      </c>
      <c r="AA18" s="38">
        <v>2.1019299999999999</v>
      </c>
      <c r="AB18" s="38">
        <v>2.0987719999999999</v>
      </c>
      <c r="AC18" s="38">
        <v>2.0192139999999998</v>
      </c>
      <c r="AD18" s="38">
        <v>1.898568</v>
      </c>
      <c r="AE18" s="38">
        <v>1.746658</v>
      </c>
      <c r="AF18" s="38">
        <v>1.692496</v>
      </c>
      <c r="AG18" s="38">
        <v>1.6605719999999999</v>
      </c>
      <c r="AH18" s="38">
        <v>1.675692</v>
      </c>
      <c r="AI18" s="38">
        <v>1.6629560000000001</v>
      </c>
      <c r="AJ18" s="38">
        <v>1.581499</v>
      </c>
      <c r="AK18" s="38">
        <v>1.509536</v>
      </c>
      <c r="AL18" s="38">
        <v>-3.9369899999999999E-2</v>
      </c>
      <c r="AM18" s="38">
        <v>-5.1164899999999999E-2</v>
      </c>
      <c r="AN18" s="38">
        <v>-3.1976200000000003E-2</v>
      </c>
      <c r="AO18" s="38">
        <v>-1.66169E-2</v>
      </c>
      <c r="AP18" s="38">
        <v>-3.03456E-2</v>
      </c>
      <c r="AQ18" s="38">
        <v>8.6157999999999998E-3</v>
      </c>
      <c r="AR18" s="38">
        <v>0.1226525</v>
      </c>
      <c r="AS18" s="38">
        <v>-8.2536499999999999E-2</v>
      </c>
      <c r="AT18" s="38">
        <v>-4.5634099999999997E-2</v>
      </c>
      <c r="AU18" s="38">
        <v>1.56583E-2</v>
      </c>
      <c r="AV18" s="38">
        <v>1.5669499999999999E-2</v>
      </c>
      <c r="AW18" s="38">
        <v>-2.3869999999999999E-2</v>
      </c>
      <c r="AX18" s="38">
        <v>-3.1507599999999997E-2</v>
      </c>
      <c r="AY18" s="38">
        <v>-3.2138300000000002E-2</v>
      </c>
      <c r="AZ18" s="38">
        <v>-3.5388099999999999E-2</v>
      </c>
      <c r="BA18" s="38">
        <v>-9.3627000000000002E-2</v>
      </c>
      <c r="BB18" s="38">
        <v>-0.11810420000000001</v>
      </c>
      <c r="BC18" s="38">
        <v>-0.17294809999999999</v>
      </c>
      <c r="BD18" s="38">
        <v>-0.1921871</v>
      </c>
      <c r="BE18" s="38">
        <v>-0.1885444</v>
      </c>
      <c r="BF18" s="38">
        <v>-0.15968830000000001</v>
      </c>
      <c r="BG18" s="38">
        <v>-0.22063559999999999</v>
      </c>
      <c r="BH18" s="38">
        <v>-0.24000740000000001</v>
      </c>
      <c r="BI18" s="38">
        <v>-0.2490887</v>
      </c>
      <c r="BJ18" s="38">
        <v>-3.1233500000000001E-2</v>
      </c>
      <c r="BK18" s="38">
        <v>-4.3599800000000001E-2</v>
      </c>
      <c r="BL18" s="38">
        <v>-2.4526699999999999E-2</v>
      </c>
      <c r="BM18" s="38">
        <v>-9.0661000000000005E-3</v>
      </c>
      <c r="BN18" s="38">
        <v>-2.1631600000000001E-2</v>
      </c>
      <c r="BO18" s="38">
        <v>1.75598E-2</v>
      </c>
      <c r="BP18" s="38">
        <v>0.1373741</v>
      </c>
      <c r="BQ18" s="38">
        <v>-6.8274199999999993E-2</v>
      </c>
      <c r="BR18" s="38">
        <v>-3.0816400000000001E-2</v>
      </c>
      <c r="BS18" s="38">
        <v>2.8847600000000001E-2</v>
      </c>
      <c r="BT18" s="38">
        <v>2.6786399999999998E-2</v>
      </c>
      <c r="BU18" s="38">
        <v>-1.5864099999999999E-2</v>
      </c>
      <c r="BV18" s="38">
        <v>-2.5071400000000001E-2</v>
      </c>
      <c r="BW18" s="38">
        <v>-2.4905799999999999E-2</v>
      </c>
      <c r="BX18" s="38">
        <v>-2.42507E-2</v>
      </c>
      <c r="BY18" s="38">
        <v>-7.9711400000000002E-2</v>
      </c>
      <c r="BZ18" s="38">
        <v>-0.10284210000000001</v>
      </c>
      <c r="CA18" s="38">
        <v>-0.15768160000000001</v>
      </c>
      <c r="CB18" s="38">
        <v>-0.1757862</v>
      </c>
      <c r="CC18" s="38">
        <v>-0.17295440000000001</v>
      </c>
      <c r="CD18" s="38">
        <v>-0.14449770000000001</v>
      </c>
      <c r="CE18" s="38">
        <v>-0.2051066</v>
      </c>
      <c r="CF18" s="38">
        <v>-0.22345789999999999</v>
      </c>
      <c r="CG18" s="38">
        <v>-0.2326095</v>
      </c>
      <c r="CH18" s="38">
        <v>-2.5598300000000001E-2</v>
      </c>
      <c r="CI18" s="38">
        <v>-3.8360199999999997E-2</v>
      </c>
      <c r="CJ18" s="38">
        <v>-1.9367100000000002E-2</v>
      </c>
      <c r="CK18" s="38">
        <v>-3.8363999999999998E-3</v>
      </c>
      <c r="CL18" s="38">
        <v>-1.5596199999999999E-2</v>
      </c>
      <c r="CM18" s="38">
        <v>2.3754299999999999E-2</v>
      </c>
      <c r="CN18" s="38">
        <v>0.14757020000000001</v>
      </c>
      <c r="CO18" s="38">
        <v>-5.8396200000000002E-2</v>
      </c>
      <c r="CP18" s="38">
        <v>-2.0553700000000001E-2</v>
      </c>
      <c r="CQ18" s="38">
        <v>3.7982500000000002E-2</v>
      </c>
      <c r="CR18" s="38">
        <v>3.4486000000000003E-2</v>
      </c>
      <c r="CS18" s="38">
        <v>-1.03193E-2</v>
      </c>
      <c r="CT18" s="38">
        <v>-2.0613800000000002E-2</v>
      </c>
      <c r="CU18" s="38">
        <v>-1.98966E-2</v>
      </c>
      <c r="CV18" s="38">
        <v>-1.6537099999999999E-2</v>
      </c>
      <c r="CW18" s="38">
        <v>-7.0073499999999997E-2</v>
      </c>
      <c r="CX18" s="38">
        <v>-9.2271699999999998E-2</v>
      </c>
      <c r="CY18" s="38">
        <v>-0.14710799999999999</v>
      </c>
      <c r="CZ18" s="38">
        <v>-0.16442699999999999</v>
      </c>
      <c r="DA18" s="38">
        <v>-0.16215669999999999</v>
      </c>
      <c r="DB18" s="38">
        <v>-0.13397680000000001</v>
      </c>
      <c r="DC18" s="38">
        <v>-0.19435140000000001</v>
      </c>
      <c r="DD18" s="38">
        <v>-0.21199570000000001</v>
      </c>
      <c r="DE18" s="38">
        <v>-0.221196</v>
      </c>
      <c r="DF18" s="38">
        <v>-1.9963000000000002E-2</v>
      </c>
      <c r="DG18" s="38">
        <v>-3.31206E-2</v>
      </c>
      <c r="DH18" s="38">
        <v>-1.4207600000000001E-2</v>
      </c>
      <c r="DI18" s="38">
        <v>1.3932E-3</v>
      </c>
      <c r="DJ18" s="38">
        <v>-9.5609000000000006E-3</v>
      </c>
      <c r="DK18" s="38">
        <v>2.9948900000000001E-2</v>
      </c>
      <c r="DL18" s="38">
        <v>0.1577663</v>
      </c>
      <c r="DM18" s="38">
        <v>-4.8518199999999997E-2</v>
      </c>
      <c r="DN18" s="38">
        <v>-1.02909E-2</v>
      </c>
      <c r="DO18" s="38">
        <v>4.7117399999999997E-2</v>
      </c>
      <c r="DP18" s="38">
        <v>4.2185500000000001E-2</v>
      </c>
      <c r="DQ18" s="38">
        <v>-4.7743999999999998E-3</v>
      </c>
      <c r="DR18" s="38">
        <v>-1.6156199999999999E-2</v>
      </c>
      <c r="DS18" s="38">
        <v>-1.48874E-2</v>
      </c>
      <c r="DT18" s="38">
        <v>-8.8234000000000003E-3</v>
      </c>
      <c r="DU18" s="38">
        <v>-6.0435599999999999E-2</v>
      </c>
      <c r="DV18" s="38">
        <v>-8.1701200000000002E-2</v>
      </c>
      <c r="DW18" s="38">
        <v>-0.1365344</v>
      </c>
      <c r="DX18" s="38">
        <v>-0.1530678</v>
      </c>
      <c r="DY18" s="38">
        <v>-0.1513591</v>
      </c>
      <c r="DZ18" s="38">
        <v>-0.1234558</v>
      </c>
      <c r="EA18" s="38">
        <v>-0.18359610000000001</v>
      </c>
      <c r="EB18" s="38">
        <v>-0.20053360000000001</v>
      </c>
      <c r="EC18" s="38">
        <v>-0.20978260000000001</v>
      </c>
      <c r="ED18" s="38">
        <v>-1.1826700000000001E-2</v>
      </c>
      <c r="EE18" s="38">
        <v>-2.5555399999999999E-2</v>
      </c>
      <c r="EF18" s="38">
        <v>-6.7581000000000004E-3</v>
      </c>
      <c r="EG18" s="38">
        <v>8.9440000000000006E-3</v>
      </c>
      <c r="EH18" s="38">
        <v>-8.4679999999999998E-4</v>
      </c>
      <c r="EI18" s="38">
        <v>3.8892900000000001E-2</v>
      </c>
      <c r="EJ18" s="38">
        <v>0.1724878</v>
      </c>
      <c r="EK18" s="38">
        <v>-3.4255899999999999E-2</v>
      </c>
      <c r="EL18" s="38">
        <v>4.5268000000000001E-3</v>
      </c>
      <c r="EM18" s="38">
        <v>6.0306699999999998E-2</v>
      </c>
      <c r="EN18" s="38">
        <v>5.33024E-2</v>
      </c>
      <c r="EO18" s="38">
        <v>3.2315E-3</v>
      </c>
      <c r="EP18" s="38">
        <v>-9.7199999999999995E-3</v>
      </c>
      <c r="EQ18" s="38">
        <v>-7.6549000000000001E-3</v>
      </c>
      <c r="ER18" s="38">
        <v>2.3138999999999998E-3</v>
      </c>
      <c r="ES18" s="38">
        <v>-4.6519999999999999E-2</v>
      </c>
      <c r="ET18" s="38">
        <v>-6.6439100000000001E-2</v>
      </c>
      <c r="EU18" s="38">
        <v>-0.1212678</v>
      </c>
      <c r="EV18" s="38">
        <v>-0.13666690000000001</v>
      </c>
      <c r="EW18" s="38">
        <v>-0.1357691</v>
      </c>
      <c r="EX18" s="38">
        <v>-0.10826520000000001</v>
      </c>
      <c r="EY18" s="38">
        <v>-0.1680672</v>
      </c>
      <c r="EZ18" s="38">
        <v>-0.18398400000000001</v>
      </c>
      <c r="FA18" s="38">
        <v>-0.19330330000000001</v>
      </c>
      <c r="FB18" s="38">
        <v>82.966309999999993</v>
      </c>
      <c r="FC18" s="38">
        <v>82.012450000000001</v>
      </c>
      <c r="FD18" s="38">
        <v>80.443479999999994</v>
      </c>
      <c r="FE18" s="38">
        <v>78.650379999999998</v>
      </c>
      <c r="FF18" s="38">
        <v>77.559209999999993</v>
      </c>
      <c r="FG18" s="38">
        <v>76.27225</v>
      </c>
      <c r="FH18" s="38">
        <v>76.589709999999997</v>
      </c>
      <c r="FI18" s="38">
        <v>79.170680000000004</v>
      </c>
      <c r="FJ18" s="38">
        <v>81.641829999999999</v>
      </c>
      <c r="FK18" s="38">
        <v>85.437809999999999</v>
      </c>
      <c r="FL18" s="38">
        <v>89.877759999999995</v>
      </c>
      <c r="FM18" s="38">
        <v>94.349530000000001</v>
      </c>
      <c r="FN18" s="38">
        <v>94.682860000000005</v>
      </c>
      <c r="FO18" s="38">
        <v>96.687420000000003</v>
      </c>
      <c r="FP18" s="38">
        <v>99.281080000000003</v>
      </c>
      <c r="FQ18" s="38">
        <v>100.58159999999999</v>
      </c>
      <c r="FR18" s="38">
        <v>100.6812</v>
      </c>
      <c r="FS18" s="38">
        <v>99.870900000000006</v>
      </c>
      <c r="FT18" s="39">
        <v>98.359909999999999</v>
      </c>
      <c r="FU18" s="38">
        <v>95.461979999999997</v>
      </c>
      <c r="FV18" s="38">
        <v>92.198040000000006</v>
      </c>
      <c r="FW18">
        <v>89.692279999999997</v>
      </c>
      <c r="FX18">
        <v>87.062470000000005</v>
      </c>
      <c r="FY18">
        <v>83.882419999999996</v>
      </c>
      <c r="FZ18">
        <v>1.9399199999999998E-2</v>
      </c>
      <c r="GA18">
        <v>0.1686783</v>
      </c>
      <c r="GB18">
        <v>1</v>
      </c>
    </row>
    <row r="19" spans="1:184" x14ac:dyDescent="0.3">
      <c r="A19" t="s">
        <v>277</v>
      </c>
      <c r="B19" t="s">
        <v>1</v>
      </c>
      <c r="C19" t="s">
        <v>1</v>
      </c>
      <c r="D19" t="s">
        <v>1</v>
      </c>
      <c r="E19" t="s">
        <v>1</v>
      </c>
      <c r="F19" s="18" t="s">
        <v>1</v>
      </c>
      <c r="G19" s="16" t="s">
        <v>1</v>
      </c>
      <c r="H19" s="40" t="s">
        <v>268</v>
      </c>
      <c r="I19" s="18" t="s">
        <v>1</v>
      </c>
      <c r="J19" s="38" t="s">
        <v>1</v>
      </c>
      <c r="K19" s="18">
        <v>44763</v>
      </c>
      <c r="L19" s="38">
        <v>1116</v>
      </c>
      <c r="M19" s="38">
        <v>1116</v>
      </c>
      <c r="N19" s="38">
        <v>1.3131090000000001</v>
      </c>
      <c r="O19" s="38">
        <v>1.2726139999999999</v>
      </c>
      <c r="P19" s="38">
        <v>1.239296</v>
      </c>
      <c r="Q19" s="38">
        <v>1.2154050000000001</v>
      </c>
      <c r="R19" s="38">
        <v>1.218086</v>
      </c>
      <c r="S19" s="38">
        <v>1.280314</v>
      </c>
      <c r="T19" s="38">
        <v>1.3676699999999999</v>
      </c>
      <c r="U19" s="38">
        <v>1.447201</v>
      </c>
      <c r="V19" s="38">
        <v>1.5447690000000001</v>
      </c>
      <c r="W19" s="38">
        <v>1.6331009999999999</v>
      </c>
      <c r="X19" s="38">
        <v>1.699287</v>
      </c>
      <c r="Y19" s="38">
        <v>1.715322</v>
      </c>
      <c r="Z19" s="38">
        <v>1.7268079999999999</v>
      </c>
      <c r="AA19" s="38">
        <v>1.787615</v>
      </c>
      <c r="AB19" s="38">
        <v>1.8109170000000001</v>
      </c>
      <c r="AC19" s="38">
        <v>1.7662530000000001</v>
      </c>
      <c r="AD19" s="38">
        <v>1.709579</v>
      </c>
      <c r="AE19" s="38">
        <v>1.5949</v>
      </c>
      <c r="AF19" s="38">
        <v>1.562084</v>
      </c>
      <c r="AG19" s="38">
        <v>1.5218940000000001</v>
      </c>
      <c r="AH19" s="38">
        <v>1.511981</v>
      </c>
      <c r="AI19" s="38">
        <v>1.5069920000000001</v>
      </c>
      <c r="AJ19" s="38">
        <v>1.429907</v>
      </c>
      <c r="AK19" s="38">
        <v>1.3576550000000001</v>
      </c>
      <c r="AL19" s="38">
        <v>-7.1422700000000006E-2</v>
      </c>
      <c r="AM19" s="38">
        <v>-6.3230999999999996E-2</v>
      </c>
      <c r="AN19" s="38">
        <v>-5.2747799999999997E-2</v>
      </c>
      <c r="AO19" s="38">
        <v>-3.8973099999999997E-2</v>
      </c>
      <c r="AP19" s="38">
        <v>-4.4762299999999998E-2</v>
      </c>
      <c r="AQ19" s="38">
        <v>-2.9145000000000001E-2</v>
      </c>
      <c r="AR19" s="38">
        <v>3.4305200000000001E-2</v>
      </c>
      <c r="AS19" s="38">
        <v>2.60156E-2</v>
      </c>
      <c r="AT19" s="38">
        <v>2.37085E-2</v>
      </c>
      <c r="AU19" s="38">
        <v>4.6543500000000002E-2</v>
      </c>
      <c r="AV19" s="38">
        <v>1.9453399999999999E-2</v>
      </c>
      <c r="AW19" s="38">
        <v>2.0202899999999999E-2</v>
      </c>
      <c r="AX19" s="38">
        <v>-3.1975900000000002E-2</v>
      </c>
      <c r="AY19" s="38">
        <v>-2.5393300000000001E-2</v>
      </c>
      <c r="AZ19" s="38">
        <v>-3.95497E-2</v>
      </c>
      <c r="BA19" s="38">
        <v>-8.1996600000000003E-2</v>
      </c>
      <c r="BB19" s="38">
        <v>-4.3058800000000001E-2</v>
      </c>
      <c r="BC19" s="38">
        <v>-3.4861700000000002E-2</v>
      </c>
      <c r="BD19" s="38">
        <v>-7.7730999999999995E-2</v>
      </c>
      <c r="BE19" s="38">
        <v>-4.3242799999999998E-2</v>
      </c>
      <c r="BF19" s="38">
        <v>-3.8586599999999999E-2</v>
      </c>
      <c r="BG19" s="38">
        <v>-5.6673599999999998E-2</v>
      </c>
      <c r="BH19" s="38">
        <v>-7.1147000000000002E-2</v>
      </c>
      <c r="BI19" s="38">
        <v>-8.3373000000000003E-2</v>
      </c>
      <c r="BJ19" s="38">
        <v>-6.3718700000000003E-2</v>
      </c>
      <c r="BK19" s="38">
        <v>-5.5704999999999998E-2</v>
      </c>
      <c r="BL19" s="38">
        <v>-4.5525299999999998E-2</v>
      </c>
      <c r="BM19" s="38">
        <v>-3.1800200000000001E-2</v>
      </c>
      <c r="BN19" s="38">
        <v>-3.6771199999999997E-2</v>
      </c>
      <c r="BO19" s="38">
        <v>-2.0859599999999999E-2</v>
      </c>
      <c r="BP19" s="38">
        <v>4.71571E-2</v>
      </c>
      <c r="BQ19" s="38">
        <v>4.0461799999999999E-2</v>
      </c>
      <c r="BR19" s="38">
        <v>3.7508899999999998E-2</v>
      </c>
      <c r="BS19" s="38">
        <v>5.9089500000000003E-2</v>
      </c>
      <c r="BT19" s="38">
        <v>3.0091099999999999E-2</v>
      </c>
      <c r="BU19" s="38">
        <v>2.6844E-2</v>
      </c>
      <c r="BV19" s="38">
        <v>-2.6216199999999999E-2</v>
      </c>
      <c r="BW19" s="38">
        <v>-1.90817E-2</v>
      </c>
      <c r="BX19" s="38">
        <v>-3.0066200000000001E-2</v>
      </c>
      <c r="BY19" s="38">
        <v>-6.9618100000000002E-2</v>
      </c>
      <c r="BZ19" s="38">
        <v>-3.0390299999999999E-2</v>
      </c>
      <c r="CA19" s="38">
        <v>-2.2468399999999999E-2</v>
      </c>
      <c r="CB19" s="38">
        <v>-6.3805899999999999E-2</v>
      </c>
      <c r="CC19" s="38">
        <v>-2.9289300000000001E-2</v>
      </c>
      <c r="CD19" s="38">
        <v>-2.4970300000000001E-2</v>
      </c>
      <c r="CE19" s="38">
        <v>-4.25122E-2</v>
      </c>
      <c r="CF19" s="38">
        <v>-5.65113E-2</v>
      </c>
      <c r="CG19" s="38">
        <v>-6.8755200000000002E-2</v>
      </c>
      <c r="CH19" s="38">
        <v>-5.8382999999999997E-2</v>
      </c>
      <c r="CI19" s="38">
        <v>-5.0492599999999999E-2</v>
      </c>
      <c r="CJ19" s="38">
        <v>-4.0522900000000001E-2</v>
      </c>
      <c r="CK19" s="38">
        <v>-2.68322E-2</v>
      </c>
      <c r="CL19" s="38">
        <v>-3.1236699999999999E-2</v>
      </c>
      <c r="CM19" s="38">
        <v>-1.51211E-2</v>
      </c>
      <c r="CN19" s="38">
        <v>5.6058400000000001E-2</v>
      </c>
      <c r="CO19" s="38">
        <v>5.04673E-2</v>
      </c>
      <c r="CP19" s="38">
        <v>4.7066999999999998E-2</v>
      </c>
      <c r="CQ19" s="38">
        <v>6.77788E-2</v>
      </c>
      <c r="CR19" s="38">
        <v>3.7458699999999998E-2</v>
      </c>
      <c r="CS19" s="38">
        <v>3.1443499999999999E-2</v>
      </c>
      <c r="CT19" s="38">
        <v>-2.2227E-2</v>
      </c>
      <c r="CU19" s="38">
        <v>-1.4710300000000001E-2</v>
      </c>
      <c r="CV19" s="38">
        <v>-2.3498000000000002E-2</v>
      </c>
      <c r="CW19" s="38">
        <v>-6.1044800000000003E-2</v>
      </c>
      <c r="CX19" s="38">
        <v>-2.1616199999999999E-2</v>
      </c>
      <c r="CY19" s="38">
        <v>-1.38849E-2</v>
      </c>
      <c r="CZ19" s="38">
        <v>-5.4161500000000001E-2</v>
      </c>
      <c r="DA19" s="38">
        <v>-1.9625099999999999E-2</v>
      </c>
      <c r="DB19" s="38">
        <v>-1.55397E-2</v>
      </c>
      <c r="DC19" s="38">
        <v>-3.27041E-2</v>
      </c>
      <c r="DD19" s="38">
        <v>-4.6374699999999998E-2</v>
      </c>
      <c r="DE19" s="38">
        <v>-5.8631000000000003E-2</v>
      </c>
      <c r="DF19" s="38">
        <v>-5.3047200000000003E-2</v>
      </c>
      <c r="DG19" s="38">
        <v>-4.5280099999999997E-2</v>
      </c>
      <c r="DH19" s="38">
        <v>-3.5520599999999999E-2</v>
      </c>
      <c r="DI19" s="38">
        <v>-2.18643E-2</v>
      </c>
      <c r="DJ19" s="38">
        <v>-2.5702099999999999E-2</v>
      </c>
      <c r="DK19" s="38">
        <v>-9.3825999999999996E-3</v>
      </c>
      <c r="DL19" s="38">
        <v>6.4959600000000006E-2</v>
      </c>
      <c r="DM19" s="38">
        <v>6.0472699999999997E-2</v>
      </c>
      <c r="DN19" s="38">
        <v>5.6625200000000001E-2</v>
      </c>
      <c r="DO19" s="38">
        <v>7.64682E-2</v>
      </c>
      <c r="DP19" s="38">
        <v>4.4826299999999999E-2</v>
      </c>
      <c r="DQ19" s="38">
        <v>3.6043100000000002E-2</v>
      </c>
      <c r="DR19" s="38">
        <v>-1.8237900000000001E-2</v>
      </c>
      <c r="DS19" s="38">
        <v>-1.03389E-2</v>
      </c>
      <c r="DT19" s="38">
        <v>-1.6929900000000001E-2</v>
      </c>
      <c r="DU19" s="38">
        <v>-5.2471499999999997E-2</v>
      </c>
      <c r="DV19" s="38">
        <v>-1.2841999999999999E-2</v>
      </c>
      <c r="DW19" s="38">
        <v>-5.3013000000000001E-3</v>
      </c>
      <c r="DX19" s="38">
        <v>-4.4517000000000001E-2</v>
      </c>
      <c r="DY19" s="38">
        <v>-9.9609E-3</v>
      </c>
      <c r="DZ19" s="38">
        <v>-6.1091000000000001E-3</v>
      </c>
      <c r="EA19" s="38">
        <v>-2.2896E-2</v>
      </c>
      <c r="EB19" s="38">
        <v>-3.6237999999999999E-2</v>
      </c>
      <c r="EC19" s="38">
        <v>-4.85067E-2</v>
      </c>
      <c r="ED19" s="38">
        <v>-4.5343300000000003E-2</v>
      </c>
      <c r="EE19" s="38">
        <v>-3.7754099999999999E-2</v>
      </c>
      <c r="EF19" s="38">
        <v>-2.82981E-2</v>
      </c>
      <c r="EG19" s="38">
        <v>-1.46914E-2</v>
      </c>
      <c r="EH19" s="38">
        <v>-1.7711000000000001E-2</v>
      </c>
      <c r="EI19" s="38">
        <v>-1.0972E-3</v>
      </c>
      <c r="EJ19" s="38">
        <v>7.7811500000000006E-2</v>
      </c>
      <c r="EK19" s="38">
        <v>7.4918999999999999E-2</v>
      </c>
      <c r="EL19" s="38">
        <v>7.0425600000000005E-2</v>
      </c>
      <c r="EM19" s="38">
        <v>8.9014200000000002E-2</v>
      </c>
      <c r="EN19" s="38">
        <v>5.5463999999999999E-2</v>
      </c>
      <c r="EO19" s="38">
        <v>4.2684199999999999E-2</v>
      </c>
      <c r="EP19" s="38">
        <v>-1.24782E-2</v>
      </c>
      <c r="EQ19" s="38">
        <v>-4.0273000000000002E-3</v>
      </c>
      <c r="ER19" s="38">
        <v>-7.4463999999999997E-3</v>
      </c>
      <c r="ES19" s="38">
        <v>-4.0092999999999997E-2</v>
      </c>
      <c r="ET19" s="38">
        <v>-1.7349999999999999E-4</v>
      </c>
      <c r="EU19" s="38">
        <v>7.0918999999999999E-3</v>
      </c>
      <c r="EV19" s="38">
        <v>-3.0592000000000001E-2</v>
      </c>
      <c r="EW19" s="38">
        <v>3.9925999999999998E-3</v>
      </c>
      <c r="EX19" s="38">
        <v>7.5072000000000003E-3</v>
      </c>
      <c r="EY19" s="38">
        <v>-8.7346000000000003E-3</v>
      </c>
      <c r="EZ19" s="38">
        <v>-2.1602300000000001E-2</v>
      </c>
      <c r="FA19" s="38">
        <v>-3.3889000000000002E-2</v>
      </c>
      <c r="FB19" s="38">
        <v>79.176649999999995</v>
      </c>
      <c r="FC19" s="38">
        <v>76.886799999999994</v>
      </c>
      <c r="FD19" s="38">
        <v>75.166799999999995</v>
      </c>
      <c r="FE19" s="38">
        <v>73.495869999999996</v>
      </c>
      <c r="FF19" s="38">
        <v>71.911990000000003</v>
      </c>
      <c r="FG19" s="38">
        <v>70.282780000000002</v>
      </c>
      <c r="FH19" s="38">
        <v>70.264219999999995</v>
      </c>
      <c r="FI19" s="38">
        <v>73.339830000000006</v>
      </c>
      <c r="FJ19" s="38">
        <v>77.395070000000004</v>
      </c>
      <c r="FK19" s="38">
        <v>81.759479999999996</v>
      </c>
      <c r="FL19" s="38">
        <v>86.789150000000006</v>
      </c>
      <c r="FM19" s="38">
        <v>89.978870000000001</v>
      </c>
      <c r="FN19" s="38">
        <v>93.077920000000006</v>
      </c>
      <c r="FO19" s="38">
        <v>95.585620000000006</v>
      </c>
      <c r="FP19" s="38">
        <v>97.325040000000001</v>
      </c>
      <c r="FQ19" s="38">
        <v>98.484970000000004</v>
      </c>
      <c r="FR19" s="38">
        <v>100.6361</v>
      </c>
      <c r="FS19" s="38">
        <v>100.3288</v>
      </c>
      <c r="FT19" s="39">
        <v>98.67586</v>
      </c>
      <c r="FU19" s="38">
        <v>95.980860000000007</v>
      </c>
      <c r="FV19" s="38">
        <v>91.862189999999998</v>
      </c>
      <c r="FW19">
        <v>87.770439999999994</v>
      </c>
      <c r="FX19">
        <v>84.723830000000007</v>
      </c>
      <c r="FY19">
        <v>81.230059999999995</v>
      </c>
      <c r="FZ19">
        <v>1.6644300000000001E-2</v>
      </c>
      <c r="GA19">
        <v>0.149257</v>
      </c>
      <c r="GB19">
        <v>1</v>
      </c>
    </row>
    <row r="20" spans="1:184" x14ac:dyDescent="0.3">
      <c r="A20" t="s">
        <v>277</v>
      </c>
      <c r="B20" t="s">
        <v>1</v>
      </c>
      <c r="C20" t="s">
        <v>1</v>
      </c>
      <c r="D20" s="16" t="s">
        <v>1</v>
      </c>
      <c r="E20" s="16" t="s">
        <v>1</v>
      </c>
      <c r="F20" s="18" t="s">
        <v>1</v>
      </c>
      <c r="G20" s="16" t="s">
        <v>1</v>
      </c>
      <c r="H20" s="40" t="s">
        <v>268</v>
      </c>
      <c r="I20" s="18" t="s">
        <v>1</v>
      </c>
      <c r="J20" s="38" t="s">
        <v>1</v>
      </c>
      <c r="K20" s="18">
        <v>44789</v>
      </c>
      <c r="L20" s="38">
        <v>1111</v>
      </c>
      <c r="M20" s="38">
        <v>1111</v>
      </c>
      <c r="N20" s="38">
        <v>1.053042</v>
      </c>
      <c r="O20" s="38">
        <v>1.0125949999999999</v>
      </c>
      <c r="P20" s="38">
        <v>0.9849502</v>
      </c>
      <c r="Q20" s="38">
        <v>0.96569170000000004</v>
      </c>
      <c r="R20" s="38">
        <v>0.97676269999999998</v>
      </c>
      <c r="S20" s="38">
        <v>1.0201819999999999</v>
      </c>
      <c r="T20" s="38">
        <v>1.10819</v>
      </c>
      <c r="U20" s="38">
        <v>1.209908</v>
      </c>
      <c r="V20" s="38">
        <v>1.3163990000000001</v>
      </c>
      <c r="W20" s="38">
        <v>1.4325749999999999</v>
      </c>
      <c r="X20" s="38">
        <v>1.5445150000000001</v>
      </c>
      <c r="Y20" s="38">
        <v>1.5846340000000001</v>
      </c>
      <c r="Z20" s="38">
        <v>1.6182240000000001</v>
      </c>
      <c r="AA20" s="38">
        <v>1.6974929999999999</v>
      </c>
      <c r="AB20" s="38">
        <v>1.7395940000000001</v>
      </c>
      <c r="AC20" s="38">
        <v>1.705101</v>
      </c>
      <c r="AD20" s="38">
        <v>1.6167590000000001</v>
      </c>
      <c r="AE20" s="38">
        <v>1.4901489999999999</v>
      </c>
      <c r="AF20" s="38">
        <v>1.4540949999999999</v>
      </c>
      <c r="AG20" s="38">
        <v>1.405143</v>
      </c>
      <c r="AH20" s="38">
        <v>1.3853169999999999</v>
      </c>
      <c r="AI20" s="38">
        <v>1.383661</v>
      </c>
      <c r="AJ20" s="38">
        <v>1.3099350000000001</v>
      </c>
      <c r="AK20" s="38">
        <v>1.2491140000000001</v>
      </c>
      <c r="AL20" s="38">
        <v>2.3394700000000001E-2</v>
      </c>
      <c r="AM20" s="38">
        <v>2.7379400000000002E-2</v>
      </c>
      <c r="AN20" s="38">
        <v>1.0164400000000001E-2</v>
      </c>
      <c r="AO20" s="38">
        <v>4.0030999999999999E-3</v>
      </c>
      <c r="AP20" s="38">
        <v>1.6441799999999999E-2</v>
      </c>
      <c r="AQ20" s="38">
        <v>3.0485999999999999E-2</v>
      </c>
      <c r="AR20" s="38">
        <v>-5.4960000000000002E-2</v>
      </c>
      <c r="AS20" s="38">
        <v>-0.1131871</v>
      </c>
      <c r="AT20" s="38">
        <v>-8.5224999999999995E-2</v>
      </c>
      <c r="AU20" s="38">
        <v>-3.1831100000000001E-2</v>
      </c>
      <c r="AV20" s="38">
        <v>2.2880299999999999E-2</v>
      </c>
      <c r="AW20" s="38">
        <v>-3.0975599999999999E-2</v>
      </c>
      <c r="AX20" s="38">
        <v>-6.9563700000000006E-2</v>
      </c>
      <c r="AY20" s="38">
        <v>-9.02506E-2</v>
      </c>
      <c r="AZ20" s="38">
        <v>0.1304911</v>
      </c>
      <c r="BA20" s="38">
        <v>0.1150679</v>
      </c>
      <c r="BB20" s="38">
        <v>0.1004985</v>
      </c>
      <c r="BC20" s="38">
        <v>9.9363000000000007E-2</v>
      </c>
      <c r="BD20" s="38">
        <v>9.8145399999999994E-2</v>
      </c>
      <c r="BE20" s="38">
        <v>8.3766599999999997E-2</v>
      </c>
      <c r="BF20" s="38">
        <v>1.8654199999999999E-2</v>
      </c>
      <c r="BG20" s="38">
        <v>4.5133999999999999E-3</v>
      </c>
      <c r="BH20" s="38">
        <v>-1.4057E-3</v>
      </c>
      <c r="BI20" s="38">
        <v>-8.0367000000000008E-3</v>
      </c>
      <c r="BJ20" s="38">
        <v>3.0340800000000001E-2</v>
      </c>
      <c r="BK20" s="38">
        <v>3.3974200000000003E-2</v>
      </c>
      <c r="BL20" s="38">
        <v>1.64955E-2</v>
      </c>
      <c r="BM20" s="38">
        <v>1.0150599999999999E-2</v>
      </c>
      <c r="BN20" s="38">
        <v>2.2802200000000002E-2</v>
      </c>
      <c r="BO20" s="38">
        <v>3.7396600000000002E-2</v>
      </c>
      <c r="BP20" s="38">
        <v>-4.3425900000000003E-2</v>
      </c>
      <c r="BQ20" s="38">
        <v>-0.10042719999999999</v>
      </c>
      <c r="BR20" s="38">
        <v>-7.2432499999999997E-2</v>
      </c>
      <c r="BS20" s="38">
        <v>-2.0103800000000002E-2</v>
      </c>
      <c r="BT20" s="38">
        <v>3.3806999999999997E-2</v>
      </c>
      <c r="BU20" s="38">
        <v>-2.4468400000000001E-2</v>
      </c>
      <c r="BV20" s="38">
        <v>-6.3466800000000004E-2</v>
      </c>
      <c r="BW20" s="38">
        <v>-8.3663299999999996E-2</v>
      </c>
      <c r="BX20" s="38">
        <v>0.1404165</v>
      </c>
      <c r="BY20" s="38">
        <v>0.1280114</v>
      </c>
      <c r="BZ20" s="38">
        <v>0.1147908</v>
      </c>
      <c r="CA20" s="38">
        <v>0.11285729999999999</v>
      </c>
      <c r="CB20" s="38">
        <v>0.1125051</v>
      </c>
      <c r="CC20" s="38">
        <v>9.7777900000000001E-2</v>
      </c>
      <c r="CD20" s="38">
        <v>3.2676299999999998E-2</v>
      </c>
      <c r="CE20" s="38">
        <v>1.8880299999999999E-2</v>
      </c>
      <c r="CF20" s="38">
        <v>1.34381E-2</v>
      </c>
      <c r="CG20" s="38">
        <v>6.7256E-3</v>
      </c>
      <c r="CH20" s="38">
        <v>3.5151599999999998E-2</v>
      </c>
      <c r="CI20" s="38">
        <v>3.8541800000000001E-2</v>
      </c>
      <c r="CJ20" s="38">
        <v>2.08805E-2</v>
      </c>
      <c r="CK20" s="38">
        <v>1.4408300000000001E-2</v>
      </c>
      <c r="CL20" s="38">
        <v>2.72073E-2</v>
      </c>
      <c r="CM20" s="38">
        <v>4.2182799999999999E-2</v>
      </c>
      <c r="CN20" s="38">
        <v>-3.5437400000000001E-2</v>
      </c>
      <c r="CO20" s="38">
        <v>-9.1589699999999996E-2</v>
      </c>
      <c r="CP20" s="38">
        <v>-6.3572400000000001E-2</v>
      </c>
      <c r="CQ20" s="38">
        <v>-1.19814E-2</v>
      </c>
      <c r="CR20" s="38">
        <v>4.1374800000000003E-2</v>
      </c>
      <c r="CS20" s="38">
        <v>-1.9961599999999999E-2</v>
      </c>
      <c r="CT20" s="38">
        <v>-5.9243999999999998E-2</v>
      </c>
      <c r="CU20" s="38">
        <v>-7.9100900000000002E-2</v>
      </c>
      <c r="CV20" s="38">
        <v>0.1472908</v>
      </c>
      <c r="CW20" s="38">
        <v>0.13697599999999999</v>
      </c>
      <c r="CX20" s="38">
        <v>0.12468949999999999</v>
      </c>
      <c r="CY20" s="38">
        <v>0.12220350000000001</v>
      </c>
      <c r="CZ20" s="38">
        <v>0.1224507</v>
      </c>
      <c r="DA20" s="38">
        <v>0.1074821</v>
      </c>
      <c r="DB20" s="38">
        <v>4.2387899999999999E-2</v>
      </c>
      <c r="DC20" s="38">
        <v>2.88308E-2</v>
      </c>
      <c r="DD20" s="38">
        <v>2.3718900000000001E-2</v>
      </c>
      <c r="DE20" s="38">
        <v>1.69499E-2</v>
      </c>
      <c r="DF20" s="38">
        <v>3.9962499999999998E-2</v>
      </c>
      <c r="DG20" s="38">
        <v>4.3109399999999999E-2</v>
      </c>
      <c r="DH20" s="38">
        <v>2.52654E-2</v>
      </c>
      <c r="DI20" s="38">
        <v>1.8666100000000001E-2</v>
      </c>
      <c r="DJ20" s="38">
        <v>3.1612500000000002E-2</v>
      </c>
      <c r="DK20" s="38">
        <v>4.69691E-2</v>
      </c>
      <c r="DL20" s="38">
        <v>-2.7448899999999998E-2</v>
      </c>
      <c r="DM20" s="38">
        <v>-8.2752199999999998E-2</v>
      </c>
      <c r="DN20" s="38">
        <v>-5.4712400000000001E-2</v>
      </c>
      <c r="DO20" s="38">
        <v>-3.859E-3</v>
      </c>
      <c r="DP20" s="38">
        <v>4.8942600000000003E-2</v>
      </c>
      <c r="DQ20" s="38">
        <v>-1.5454799999999999E-2</v>
      </c>
      <c r="DR20" s="38">
        <v>-5.5021199999999999E-2</v>
      </c>
      <c r="DS20" s="38">
        <v>-7.4538499999999994E-2</v>
      </c>
      <c r="DT20" s="38">
        <v>0.1541651</v>
      </c>
      <c r="DU20" s="38">
        <v>0.1459406</v>
      </c>
      <c r="DV20" s="38">
        <v>0.13458829999999999</v>
      </c>
      <c r="DW20" s="38">
        <v>0.13154969999999999</v>
      </c>
      <c r="DX20" s="38">
        <v>0.13239619999999999</v>
      </c>
      <c r="DY20" s="38">
        <v>0.11718629999999999</v>
      </c>
      <c r="DZ20" s="38">
        <v>5.2099600000000003E-2</v>
      </c>
      <c r="EA20" s="38">
        <v>3.8781299999999998E-2</v>
      </c>
      <c r="EB20" s="38">
        <v>3.3999599999999998E-2</v>
      </c>
      <c r="EC20" s="38">
        <v>2.7174299999999998E-2</v>
      </c>
      <c r="ED20" s="38">
        <v>4.6908499999999999E-2</v>
      </c>
      <c r="EE20" s="38">
        <v>4.97043E-2</v>
      </c>
      <c r="EF20" s="38">
        <v>3.1596600000000002E-2</v>
      </c>
      <c r="EG20" s="38">
        <v>2.4813499999999999E-2</v>
      </c>
      <c r="EH20" s="38">
        <v>3.7972899999999997E-2</v>
      </c>
      <c r="EI20" s="38">
        <v>5.38796E-2</v>
      </c>
      <c r="EJ20" s="38">
        <v>-1.59148E-2</v>
      </c>
      <c r="EK20" s="38">
        <v>-6.9992200000000004E-2</v>
      </c>
      <c r="EL20" s="38">
        <v>-4.1919900000000003E-2</v>
      </c>
      <c r="EM20" s="38">
        <v>7.8682999999999999E-3</v>
      </c>
      <c r="EN20" s="38">
        <v>5.98693E-2</v>
      </c>
      <c r="EO20" s="38">
        <v>-8.9476E-3</v>
      </c>
      <c r="EP20" s="38">
        <v>-4.8924299999999997E-2</v>
      </c>
      <c r="EQ20" s="38">
        <v>-6.7951200000000003E-2</v>
      </c>
      <c r="ER20" s="38">
        <v>0.1640905</v>
      </c>
      <c r="ES20" s="38">
        <v>0.1588841</v>
      </c>
      <c r="ET20" s="38">
        <v>0.1488806</v>
      </c>
      <c r="EU20" s="38">
        <v>0.14504400000000001</v>
      </c>
      <c r="EV20" s="38">
        <v>0.146756</v>
      </c>
      <c r="EW20" s="38">
        <v>0.1311976</v>
      </c>
      <c r="EX20" s="38">
        <v>6.6121600000000003E-2</v>
      </c>
      <c r="EY20" s="38">
        <v>5.31482E-2</v>
      </c>
      <c r="EZ20" s="38">
        <v>4.8843400000000002E-2</v>
      </c>
      <c r="FA20" s="38">
        <v>4.1936599999999997E-2</v>
      </c>
      <c r="FB20" s="38">
        <v>79.786739999999995</v>
      </c>
      <c r="FC20" s="38">
        <v>78.250600000000006</v>
      </c>
      <c r="FD20" s="38">
        <v>76.316180000000003</v>
      </c>
      <c r="FE20" s="38">
        <v>74.34648</v>
      </c>
      <c r="FF20" s="38">
        <v>72.417929999999998</v>
      </c>
      <c r="FG20" s="38">
        <v>71.282060000000001</v>
      </c>
      <c r="FH20" s="38">
        <v>70.89949</v>
      </c>
      <c r="FI20" s="38">
        <v>73.106710000000007</v>
      </c>
      <c r="FJ20" s="38">
        <v>77.732510000000005</v>
      </c>
      <c r="FK20" s="38">
        <v>83.384320000000002</v>
      </c>
      <c r="FL20" s="38">
        <v>87.989270000000005</v>
      </c>
      <c r="FM20" s="38">
        <v>92.251739999999998</v>
      </c>
      <c r="FN20" s="38">
        <v>96.169200000000004</v>
      </c>
      <c r="FO20" s="38">
        <v>99.498040000000003</v>
      </c>
      <c r="FP20" s="38">
        <v>101.8095</v>
      </c>
      <c r="FQ20" s="38">
        <v>102.9893</v>
      </c>
      <c r="FR20" s="38">
        <v>103.5085</v>
      </c>
      <c r="FS20" s="38">
        <v>103.26649999999999</v>
      </c>
      <c r="FT20" s="39">
        <v>102.48820000000001</v>
      </c>
      <c r="FU20" s="38">
        <v>99.729119999999995</v>
      </c>
      <c r="FV20" s="38">
        <v>95.316569999999999</v>
      </c>
      <c r="FW20">
        <v>91.863470000000007</v>
      </c>
      <c r="FX20">
        <v>88.592470000000006</v>
      </c>
      <c r="FY20">
        <v>86.525670000000005</v>
      </c>
      <c r="FZ20">
        <v>1.7482399999999999E-2</v>
      </c>
      <c r="GA20">
        <v>0.15201519999999999</v>
      </c>
      <c r="GB20">
        <v>1</v>
      </c>
    </row>
    <row r="21" spans="1:184" x14ac:dyDescent="0.3">
      <c r="A21" t="s">
        <v>277</v>
      </c>
      <c r="B21" t="s">
        <v>1</v>
      </c>
      <c r="C21" t="s">
        <v>1</v>
      </c>
      <c r="D21" t="s">
        <v>1</v>
      </c>
      <c r="E21" t="s">
        <v>1</v>
      </c>
      <c r="F21" s="18" t="s">
        <v>1</v>
      </c>
      <c r="G21" s="16" t="s">
        <v>1</v>
      </c>
      <c r="H21" s="40" t="s">
        <v>268</v>
      </c>
      <c r="I21" s="18" t="s">
        <v>1</v>
      </c>
      <c r="J21" s="38" t="s">
        <v>1</v>
      </c>
      <c r="K21" s="18">
        <v>44790</v>
      </c>
      <c r="L21" s="38">
        <v>1111</v>
      </c>
      <c r="M21" s="38">
        <v>1111</v>
      </c>
      <c r="N21" s="38">
        <v>1.1392949999999999</v>
      </c>
      <c r="O21" s="38">
        <v>1.0877950000000001</v>
      </c>
      <c r="P21" s="38">
        <v>1.055793</v>
      </c>
      <c r="Q21" s="38">
        <v>1.033534</v>
      </c>
      <c r="R21" s="38">
        <v>1.03871</v>
      </c>
      <c r="S21" s="38">
        <v>1.0965640000000001</v>
      </c>
      <c r="T21" s="38">
        <v>1.2013799999999999</v>
      </c>
      <c r="U21" s="38">
        <v>1.371567</v>
      </c>
      <c r="V21" s="38">
        <v>1.5318940000000001</v>
      </c>
      <c r="W21" s="38">
        <v>1.661484</v>
      </c>
      <c r="X21" s="38">
        <v>1.7989820000000001</v>
      </c>
      <c r="Y21" s="38">
        <v>1.8526659999999999</v>
      </c>
      <c r="Z21" s="38">
        <v>1.880207</v>
      </c>
      <c r="AA21" s="38">
        <v>1.9330609999999999</v>
      </c>
      <c r="AB21" s="38">
        <v>1.922256</v>
      </c>
      <c r="AC21" s="38">
        <v>1.835734</v>
      </c>
      <c r="AD21" s="38">
        <v>1.7117089999999999</v>
      </c>
      <c r="AE21" s="38">
        <v>1.573215</v>
      </c>
      <c r="AF21" s="38">
        <v>1.529892</v>
      </c>
      <c r="AG21" s="38">
        <v>1.487495</v>
      </c>
      <c r="AH21" s="38">
        <v>1.476907</v>
      </c>
      <c r="AI21" s="38">
        <v>1.4652829999999999</v>
      </c>
      <c r="AJ21" s="38">
        <v>1.381146</v>
      </c>
      <c r="AK21" s="38">
        <v>1.3158970000000001</v>
      </c>
      <c r="AL21" s="38">
        <v>-4.6388899999999997E-2</v>
      </c>
      <c r="AM21" s="38">
        <v>-2.5138899999999999E-2</v>
      </c>
      <c r="AN21" s="38">
        <v>-1.05386E-2</v>
      </c>
      <c r="AO21" s="38">
        <v>-2.89454E-2</v>
      </c>
      <c r="AP21" s="38">
        <v>-2.17656E-2</v>
      </c>
      <c r="AQ21" s="38">
        <v>1.7526400000000001E-2</v>
      </c>
      <c r="AR21" s="38">
        <v>6.0371899999999999E-2</v>
      </c>
      <c r="AS21" s="38">
        <v>0.1968058</v>
      </c>
      <c r="AT21" s="38">
        <v>-7.2233000000000006E-2</v>
      </c>
      <c r="AU21" s="38">
        <v>-0.2359812</v>
      </c>
      <c r="AV21" s="38">
        <v>-5.0658399999999999E-2</v>
      </c>
      <c r="AW21" s="38">
        <v>-3.0707100000000001E-2</v>
      </c>
      <c r="AX21" s="38">
        <v>-3.4307999999999999E-3</v>
      </c>
      <c r="AY21" s="38">
        <v>-1.1483E-2</v>
      </c>
      <c r="AZ21" s="38">
        <v>-1.7882599999999998E-2</v>
      </c>
      <c r="BA21" s="38">
        <v>0.1237785</v>
      </c>
      <c r="BB21" s="38">
        <v>7.5366199999999994E-2</v>
      </c>
      <c r="BC21" s="38">
        <v>2.0697400000000001E-2</v>
      </c>
      <c r="BD21" s="38">
        <v>3.78526E-2</v>
      </c>
      <c r="BE21" s="38">
        <v>5.6532499999999999E-2</v>
      </c>
      <c r="BF21" s="38">
        <v>2.3893299999999999E-2</v>
      </c>
      <c r="BG21" s="38">
        <v>-7.5440000000000004E-3</v>
      </c>
      <c r="BH21" s="38">
        <v>-8.5894200000000004E-2</v>
      </c>
      <c r="BI21" s="38">
        <v>-7.56878E-2</v>
      </c>
      <c r="BJ21" s="38">
        <v>-3.86402E-2</v>
      </c>
      <c r="BK21" s="38">
        <v>-1.79361E-2</v>
      </c>
      <c r="BL21" s="38">
        <v>-3.5227000000000001E-3</v>
      </c>
      <c r="BM21" s="38">
        <v>-2.2030600000000001E-2</v>
      </c>
      <c r="BN21" s="38">
        <v>-1.4197E-2</v>
      </c>
      <c r="BO21" s="38">
        <v>2.59495E-2</v>
      </c>
      <c r="BP21" s="38">
        <v>7.3281200000000005E-2</v>
      </c>
      <c r="BQ21" s="38">
        <v>0.21039430000000001</v>
      </c>
      <c r="BR21" s="38">
        <v>-5.7584700000000003E-2</v>
      </c>
      <c r="BS21" s="38">
        <v>-0.22207669999999999</v>
      </c>
      <c r="BT21" s="38">
        <v>-3.9264300000000002E-2</v>
      </c>
      <c r="BU21" s="38">
        <v>-2.2845299999999999E-2</v>
      </c>
      <c r="BV21" s="38">
        <v>2.7985000000000002E-3</v>
      </c>
      <c r="BW21" s="38">
        <v>-3.9023E-3</v>
      </c>
      <c r="BX21" s="38">
        <v>-6.4862000000000001E-3</v>
      </c>
      <c r="BY21" s="38">
        <v>0.13838690000000001</v>
      </c>
      <c r="BZ21" s="38">
        <v>9.1973200000000005E-2</v>
      </c>
      <c r="CA21" s="38">
        <v>3.7053700000000002E-2</v>
      </c>
      <c r="CB21" s="38">
        <v>5.4852100000000001E-2</v>
      </c>
      <c r="CC21" s="38">
        <v>7.2727799999999995E-2</v>
      </c>
      <c r="CD21" s="38">
        <v>3.9523299999999997E-2</v>
      </c>
      <c r="CE21" s="38">
        <v>8.3437000000000008E-3</v>
      </c>
      <c r="CF21" s="38">
        <v>-6.9658499999999998E-2</v>
      </c>
      <c r="CG21" s="38">
        <v>-5.9469300000000003E-2</v>
      </c>
      <c r="CH21" s="38">
        <v>-3.3273499999999998E-2</v>
      </c>
      <c r="CI21" s="38">
        <v>-1.2947500000000001E-2</v>
      </c>
      <c r="CJ21" s="38">
        <v>1.3364E-3</v>
      </c>
      <c r="CK21" s="38">
        <v>-1.72414E-2</v>
      </c>
      <c r="CL21" s="38">
        <v>-8.9551000000000006E-3</v>
      </c>
      <c r="CM21" s="38">
        <v>3.17833E-2</v>
      </c>
      <c r="CN21" s="38">
        <v>8.2222199999999995E-2</v>
      </c>
      <c r="CO21" s="38">
        <v>0.21980569999999999</v>
      </c>
      <c r="CP21" s="38">
        <v>-4.74394E-2</v>
      </c>
      <c r="CQ21" s="38">
        <v>-0.21244640000000001</v>
      </c>
      <c r="CR21" s="38">
        <v>-3.1372700000000003E-2</v>
      </c>
      <c r="CS21" s="38">
        <v>-1.7400200000000001E-2</v>
      </c>
      <c r="CT21" s="38">
        <v>7.1127999999999999E-3</v>
      </c>
      <c r="CU21" s="38">
        <v>1.348E-3</v>
      </c>
      <c r="CV21" s="38">
        <v>1.4069E-3</v>
      </c>
      <c r="CW21" s="38">
        <v>0.14850459999999999</v>
      </c>
      <c r="CX21" s="38">
        <v>0.1034752</v>
      </c>
      <c r="CY21" s="38">
        <v>4.8382000000000001E-2</v>
      </c>
      <c r="CZ21" s="38">
        <v>6.6625900000000002E-2</v>
      </c>
      <c r="DA21" s="38">
        <v>8.3944599999999994E-2</v>
      </c>
      <c r="DB21" s="38">
        <v>5.03486E-2</v>
      </c>
      <c r="DC21" s="38">
        <v>1.93475E-2</v>
      </c>
      <c r="DD21" s="38">
        <v>-5.8413800000000002E-2</v>
      </c>
      <c r="DE21" s="38">
        <v>-4.8236500000000002E-2</v>
      </c>
      <c r="DF21" s="38">
        <v>-2.79067E-2</v>
      </c>
      <c r="DG21" s="38">
        <v>-7.9588999999999997E-3</v>
      </c>
      <c r="DH21" s="38">
        <v>6.1955999999999999E-3</v>
      </c>
      <c r="DI21" s="38">
        <v>-1.2452299999999999E-2</v>
      </c>
      <c r="DJ21" s="38">
        <v>-3.7131999999999998E-3</v>
      </c>
      <c r="DK21" s="38">
        <v>3.7617200000000003E-2</v>
      </c>
      <c r="DL21" s="38">
        <v>9.11632E-2</v>
      </c>
      <c r="DM21" s="38">
        <v>0.22921710000000001</v>
      </c>
      <c r="DN21" s="38">
        <v>-3.7294000000000001E-2</v>
      </c>
      <c r="DO21" s="38">
        <v>-0.2028162</v>
      </c>
      <c r="DP21" s="38">
        <v>-2.3481200000000001E-2</v>
      </c>
      <c r="DQ21" s="38">
        <v>-1.19551E-2</v>
      </c>
      <c r="DR21" s="38">
        <v>1.14272E-2</v>
      </c>
      <c r="DS21" s="38">
        <v>6.5983999999999999E-3</v>
      </c>
      <c r="DT21" s="38">
        <v>9.2999999999999992E-3</v>
      </c>
      <c r="DU21" s="38">
        <v>0.15862219999999999</v>
      </c>
      <c r="DV21" s="38">
        <v>0.1149772</v>
      </c>
      <c r="DW21" s="38">
        <v>5.9710399999999997E-2</v>
      </c>
      <c r="DX21" s="38">
        <v>7.8399700000000003E-2</v>
      </c>
      <c r="DY21" s="38">
        <v>9.5161399999999993E-2</v>
      </c>
      <c r="DZ21" s="38">
        <v>6.1173999999999999E-2</v>
      </c>
      <c r="EA21" s="38">
        <v>3.0351300000000001E-2</v>
      </c>
      <c r="EB21" s="38">
        <v>-4.7169000000000003E-2</v>
      </c>
      <c r="EC21" s="38">
        <v>-3.7003599999999998E-2</v>
      </c>
      <c r="ED21" s="38">
        <v>-2.0157999999999999E-2</v>
      </c>
      <c r="EE21" s="38">
        <v>-7.5619999999999995E-4</v>
      </c>
      <c r="EF21" s="38">
        <v>1.3211499999999999E-2</v>
      </c>
      <c r="EG21" s="38">
        <v>-5.5374999999999999E-3</v>
      </c>
      <c r="EH21" s="38">
        <v>3.8554000000000001E-3</v>
      </c>
      <c r="EI21" s="38">
        <v>4.6040299999999999E-2</v>
      </c>
      <c r="EJ21" s="38">
        <v>0.1040725</v>
      </c>
      <c r="EK21" s="38">
        <v>0.24280560000000001</v>
      </c>
      <c r="EL21" s="38">
        <v>-2.2645700000000001E-2</v>
      </c>
      <c r="EM21" s="38">
        <v>-0.18891160000000001</v>
      </c>
      <c r="EN21" s="38">
        <v>-1.20871E-2</v>
      </c>
      <c r="EO21" s="38">
        <v>-4.0933000000000002E-3</v>
      </c>
      <c r="EP21" s="38">
        <v>1.7656399999999999E-2</v>
      </c>
      <c r="EQ21" s="38">
        <v>1.4179000000000001E-2</v>
      </c>
      <c r="ER21" s="38">
        <v>2.06964E-2</v>
      </c>
      <c r="ES21" s="38">
        <v>0.17323060000000001</v>
      </c>
      <c r="ET21" s="38">
        <v>0.13158420000000001</v>
      </c>
      <c r="EU21" s="38">
        <v>7.6066700000000001E-2</v>
      </c>
      <c r="EV21" s="38">
        <v>9.5399200000000003E-2</v>
      </c>
      <c r="EW21" s="38">
        <v>0.1113567</v>
      </c>
      <c r="EX21" s="38">
        <v>7.6803999999999997E-2</v>
      </c>
      <c r="EY21" s="38">
        <v>4.6239000000000002E-2</v>
      </c>
      <c r="EZ21" s="38">
        <v>-3.09334E-2</v>
      </c>
      <c r="FA21" s="38">
        <v>-2.0785100000000001E-2</v>
      </c>
      <c r="FB21" s="38">
        <v>84.810169999999999</v>
      </c>
      <c r="FC21" s="38">
        <v>82.954260000000005</v>
      </c>
      <c r="FD21" s="38">
        <v>81.085989999999995</v>
      </c>
      <c r="FE21" s="38">
        <v>79.196470000000005</v>
      </c>
      <c r="FF21" s="38">
        <v>78.588710000000006</v>
      </c>
      <c r="FG21" s="38">
        <v>77.80462</v>
      </c>
      <c r="FH21" s="38">
        <v>76.809010000000001</v>
      </c>
      <c r="FI21" s="38">
        <v>77.931219999999996</v>
      </c>
      <c r="FJ21" s="38">
        <v>83.429569999999998</v>
      </c>
      <c r="FK21" s="38">
        <v>86.444509999999994</v>
      </c>
      <c r="FL21" s="38">
        <v>89.278040000000004</v>
      </c>
      <c r="FM21" s="38">
        <v>93.112629999999996</v>
      </c>
      <c r="FN21" s="38">
        <v>96.911330000000007</v>
      </c>
      <c r="FO21" s="38">
        <v>98.807720000000003</v>
      </c>
      <c r="FP21" s="38">
        <v>99.484549999999999</v>
      </c>
      <c r="FQ21" s="38">
        <v>99.911749999999998</v>
      </c>
      <c r="FR21" s="38">
        <v>100.4876</v>
      </c>
      <c r="FS21" s="38">
        <v>100.28</v>
      </c>
      <c r="FT21" s="39">
        <v>99.334389999999999</v>
      </c>
      <c r="FU21" s="38">
        <v>97.230289999999997</v>
      </c>
      <c r="FV21" s="38">
        <v>93.698170000000005</v>
      </c>
      <c r="FW21">
        <v>89.746380000000002</v>
      </c>
      <c r="FX21">
        <v>86.594409999999996</v>
      </c>
      <c r="FY21">
        <v>84.144580000000005</v>
      </c>
      <c r="FZ21">
        <v>2.0446099999999998E-2</v>
      </c>
      <c r="GA21">
        <v>0.17534810000000001</v>
      </c>
      <c r="GB21">
        <v>1</v>
      </c>
    </row>
    <row r="22" spans="1:184" x14ac:dyDescent="0.3">
      <c r="A22" t="s">
        <v>277</v>
      </c>
      <c r="B22" t="s">
        <v>1</v>
      </c>
      <c r="C22" t="s">
        <v>1</v>
      </c>
      <c r="D22" s="16" t="s">
        <v>1</v>
      </c>
      <c r="E22" s="16" t="s">
        <v>1</v>
      </c>
      <c r="F22" s="18" t="s">
        <v>1</v>
      </c>
      <c r="G22" s="16" t="s">
        <v>1</v>
      </c>
      <c r="H22" s="40" t="s">
        <v>268</v>
      </c>
      <c r="I22" s="18" t="s">
        <v>1</v>
      </c>
      <c r="J22" s="38" t="s">
        <v>1</v>
      </c>
      <c r="K22" s="18">
        <v>44792</v>
      </c>
      <c r="L22" s="38">
        <v>1111</v>
      </c>
      <c r="M22" s="38">
        <v>1111</v>
      </c>
      <c r="N22" s="38">
        <v>1.143079</v>
      </c>
      <c r="O22" s="38">
        <v>1.0935330000000001</v>
      </c>
      <c r="P22" s="38">
        <v>1.0545770000000001</v>
      </c>
      <c r="Q22" s="38">
        <v>1.0292680000000001</v>
      </c>
      <c r="R22" s="38">
        <v>1.0378540000000001</v>
      </c>
      <c r="S22" s="38">
        <v>1.093621</v>
      </c>
      <c r="T22" s="38">
        <v>1.1844870000000001</v>
      </c>
      <c r="U22" s="38">
        <v>1.294859</v>
      </c>
      <c r="V22" s="38">
        <v>1.403837</v>
      </c>
      <c r="W22" s="38">
        <v>1.5231209999999999</v>
      </c>
      <c r="X22" s="38">
        <v>1.6559360000000001</v>
      </c>
      <c r="Y22" s="38">
        <v>1.7099549999999999</v>
      </c>
      <c r="Z22" s="38">
        <v>1.7424789999999999</v>
      </c>
      <c r="AA22" s="38">
        <v>1.7943469999999999</v>
      </c>
      <c r="AB22" s="38">
        <v>1.803088</v>
      </c>
      <c r="AC22" s="38">
        <v>1.7281150000000001</v>
      </c>
      <c r="AD22" s="38">
        <v>1.6223799999999999</v>
      </c>
      <c r="AE22" s="38">
        <v>1.52366</v>
      </c>
      <c r="AF22" s="38">
        <v>1.4936100000000001</v>
      </c>
      <c r="AG22" s="38">
        <v>1.453036</v>
      </c>
      <c r="AH22" s="38">
        <v>1.4417720000000001</v>
      </c>
      <c r="AI22" s="38">
        <v>1.437568</v>
      </c>
      <c r="AJ22" s="38">
        <v>1.3586849999999999</v>
      </c>
      <c r="AK22" s="38">
        <v>1.2849170000000001</v>
      </c>
      <c r="AL22" s="38">
        <v>2.6972099999999999E-2</v>
      </c>
      <c r="AM22" s="38">
        <v>2.36128E-2</v>
      </c>
      <c r="AN22" s="38">
        <v>1.5235200000000001E-2</v>
      </c>
      <c r="AO22" s="38">
        <v>1.34918E-2</v>
      </c>
      <c r="AP22" s="38">
        <v>2.8266699999999999E-2</v>
      </c>
      <c r="AQ22" s="38">
        <v>7.3149000000000006E-2</v>
      </c>
      <c r="AR22" s="38">
        <v>-3.5231400000000003E-2</v>
      </c>
      <c r="AS22" s="38">
        <v>-0.13148599999999999</v>
      </c>
      <c r="AT22" s="38">
        <v>-0.11471099999999999</v>
      </c>
      <c r="AU22" s="38">
        <v>-6.4383599999999999E-2</v>
      </c>
      <c r="AV22" s="38">
        <v>-2.6395100000000001E-2</v>
      </c>
      <c r="AW22" s="38">
        <v>3.3127999999999999E-3</v>
      </c>
      <c r="AX22" s="38">
        <v>-9.9124999999999994E-3</v>
      </c>
      <c r="AY22" s="38">
        <v>1.1501900000000001E-2</v>
      </c>
      <c r="AZ22" s="38">
        <v>-4.9850999999999999E-2</v>
      </c>
      <c r="BA22" s="38">
        <v>-0.1151644</v>
      </c>
      <c r="BB22" s="38">
        <v>-0.11268690000000001</v>
      </c>
      <c r="BC22" s="38">
        <v>2.3398499999999999E-2</v>
      </c>
      <c r="BD22" s="38">
        <v>7.7989299999999998E-2</v>
      </c>
      <c r="BE22" s="38">
        <v>8.7120400000000001E-2</v>
      </c>
      <c r="BF22" s="38">
        <v>0.1027954</v>
      </c>
      <c r="BG22" s="38">
        <v>0.1101838</v>
      </c>
      <c r="BH22" s="38">
        <v>0.1136573</v>
      </c>
      <c r="BI22" s="38">
        <v>0.11854199999999999</v>
      </c>
      <c r="BJ22" s="38">
        <v>3.5002900000000003E-2</v>
      </c>
      <c r="BK22" s="38">
        <v>3.1550799999999997E-2</v>
      </c>
      <c r="BL22" s="38">
        <v>2.2675500000000001E-2</v>
      </c>
      <c r="BM22" s="38">
        <v>2.0714699999999999E-2</v>
      </c>
      <c r="BN22" s="38">
        <v>3.5423400000000001E-2</v>
      </c>
      <c r="BO22" s="38">
        <v>8.1398300000000007E-2</v>
      </c>
      <c r="BP22" s="38">
        <v>-2.23369E-2</v>
      </c>
      <c r="BQ22" s="38">
        <v>-0.1179978</v>
      </c>
      <c r="BR22" s="38">
        <v>-0.1011475</v>
      </c>
      <c r="BS22" s="38">
        <v>-5.13003E-2</v>
      </c>
      <c r="BT22" s="38">
        <v>-1.5477400000000001E-2</v>
      </c>
      <c r="BU22" s="38">
        <v>1.0123099999999999E-2</v>
      </c>
      <c r="BV22" s="38">
        <v>-3.3359000000000001E-3</v>
      </c>
      <c r="BW22" s="38">
        <v>1.85518E-2</v>
      </c>
      <c r="BX22" s="38">
        <v>-3.9129900000000002E-2</v>
      </c>
      <c r="BY22" s="38">
        <v>-0.101172</v>
      </c>
      <c r="BZ22" s="38">
        <v>-9.7427E-2</v>
      </c>
      <c r="CA22" s="38">
        <v>3.8253599999999999E-2</v>
      </c>
      <c r="CB22" s="38">
        <v>9.36921E-2</v>
      </c>
      <c r="CC22" s="38">
        <v>0.10259310000000001</v>
      </c>
      <c r="CD22" s="38">
        <v>0.1175678</v>
      </c>
      <c r="CE22" s="38">
        <v>0.12694730000000001</v>
      </c>
      <c r="CF22" s="38">
        <v>0.13005349999999999</v>
      </c>
      <c r="CG22" s="38">
        <v>0.13485839999999999</v>
      </c>
      <c r="CH22" s="38">
        <v>4.0564999999999997E-2</v>
      </c>
      <c r="CI22" s="38">
        <v>3.7048600000000001E-2</v>
      </c>
      <c r="CJ22" s="38">
        <v>2.7828599999999998E-2</v>
      </c>
      <c r="CK22" s="38">
        <v>2.5717299999999998E-2</v>
      </c>
      <c r="CL22" s="38">
        <v>4.0380100000000002E-2</v>
      </c>
      <c r="CM22" s="38">
        <v>8.7111800000000003E-2</v>
      </c>
      <c r="CN22" s="38">
        <v>-1.34062E-2</v>
      </c>
      <c r="CO22" s="38">
        <v>-0.1086559</v>
      </c>
      <c r="CP22" s="38">
        <v>-9.1753500000000002E-2</v>
      </c>
      <c r="CQ22" s="38">
        <v>-4.22388E-2</v>
      </c>
      <c r="CR22" s="38">
        <v>-7.9159E-3</v>
      </c>
      <c r="CS22" s="38">
        <v>1.48399E-2</v>
      </c>
      <c r="CT22" s="38">
        <v>1.219E-3</v>
      </c>
      <c r="CU22" s="38">
        <v>2.34345E-2</v>
      </c>
      <c r="CV22" s="38">
        <v>-3.1704499999999997E-2</v>
      </c>
      <c r="CW22" s="38">
        <v>-9.1480900000000004E-2</v>
      </c>
      <c r="CX22" s="38">
        <v>-8.6858099999999994E-2</v>
      </c>
      <c r="CY22" s="38">
        <v>4.8542200000000001E-2</v>
      </c>
      <c r="CZ22" s="38">
        <v>0.10456790000000001</v>
      </c>
      <c r="DA22" s="38">
        <v>0.11330949999999999</v>
      </c>
      <c r="DB22" s="38">
        <v>0.1277991</v>
      </c>
      <c r="DC22" s="38">
        <v>0.1385576</v>
      </c>
      <c r="DD22" s="38">
        <v>0.1414096</v>
      </c>
      <c r="DE22" s="38">
        <v>0.14615919999999999</v>
      </c>
      <c r="DF22" s="38">
        <v>4.6127099999999997E-2</v>
      </c>
      <c r="DG22" s="38">
        <v>4.2546399999999998E-2</v>
      </c>
      <c r="DH22" s="38">
        <v>3.2981700000000003E-2</v>
      </c>
      <c r="DI22" s="38">
        <v>3.0719900000000001E-2</v>
      </c>
      <c r="DJ22" s="38">
        <v>4.5336799999999997E-2</v>
      </c>
      <c r="DK22" s="38">
        <v>9.2825299999999999E-2</v>
      </c>
      <c r="DL22" s="38">
        <v>-4.4755000000000003E-3</v>
      </c>
      <c r="DM22" s="38">
        <v>-9.9314E-2</v>
      </c>
      <c r="DN22" s="38">
        <v>-8.2359399999999999E-2</v>
      </c>
      <c r="DO22" s="38">
        <v>-3.3177400000000003E-2</v>
      </c>
      <c r="DP22" s="38">
        <v>-3.5429999999999999E-4</v>
      </c>
      <c r="DQ22" s="38">
        <v>1.95567E-2</v>
      </c>
      <c r="DR22" s="38">
        <v>5.7739000000000002E-3</v>
      </c>
      <c r="DS22" s="38">
        <v>2.83173E-2</v>
      </c>
      <c r="DT22" s="38">
        <v>-2.4279100000000001E-2</v>
      </c>
      <c r="DU22" s="38">
        <v>-8.1789799999999996E-2</v>
      </c>
      <c r="DV22" s="38">
        <v>-7.6289200000000001E-2</v>
      </c>
      <c r="DW22" s="38">
        <v>5.8830800000000003E-2</v>
      </c>
      <c r="DX22" s="38">
        <v>0.11544359999999999</v>
      </c>
      <c r="DY22" s="38">
        <v>0.12402589999999999</v>
      </c>
      <c r="DZ22" s="38">
        <v>0.1380305</v>
      </c>
      <c r="EA22" s="38">
        <v>0.150168</v>
      </c>
      <c r="EB22" s="38">
        <v>0.1527656</v>
      </c>
      <c r="EC22" s="38">
        <v>0.15745990000000001</v>
      </c>
      <c r="ED22" s="38">
        <v>5.4157900000000002E-2</v>
      </c>
      <c r="EE22" s="38">
        <v>5.0484399999999999E-2</v>
      </c>
      <c r="EF22" s="38">
        <v>4.0422E-2</v>
      </c>
      <c r="EG22" s="38">
        <v>3.7942700000000003E-2</v>
      </c>
      <c r="EH22" s="38">
        <v>5.2493499999999998E-2</v>
      </c>
      <c r="EI22" s="38">
        <v>0.1010747</v>
      </c>
      <c r="EJ22" s="38">
        <v>8.4189999999999994E-3</v>
      </c>
      <c r="EK22" s="38">
        <v>-8.5825799999999994E-2</v>
      </c>
      <c r="EL22" s="38">
        <v>-6.8795899999999993E-2</v>
      </c>
      <c r="EM22" s="38">
        <v>-2.00941E-2</v>
      </c>
      <c r="EN22" s="38">
        <v>1.0563299999999999E-2</v>
      </c>
      <c r="EO22" s="38">
        <v>2.6367000000000002E-2</v>
      </c>
      <c r="EP22" s="38">
        <v>1.2350399999999999E-2</v>
      </c>
      <c r="EQ22" s="38">
        <v>3.5367200000000001E-2</v>
      </c>
      <c r="ER22" s="38">
        <v>-1.35581E-2</v>
      </c>
      <c r="ES22" s="38">
        <v>-6.7797399999999994E-2</v>
      </c>
      <c r="ET22" s="38">
        <v>-6.1029399999999998E-2</v>
      </c>
      <c r="EU22" s="38">
        <v>7.3685899999999999E-2</v>
      </c>
      <c r="EV22" s="38">
        <v>0.1311464</v>
      </c>
      <c r="EW22" s="38">
        <v>0.1394987</v>
      </c>
      <c r="EX22" s="38">
        <v>0.15280289999999999</v>
      </c>
      <c r="EY22" s="38">
        <v>0.16693150000000001</v>
      </c>
      <c r="EZ22" s="38">
        <v>0.1691619</v>
      </c>
      <c r="FA22" s="38">
        <v>0.1737764</v>
      </c>
      <c r="FB22" s="38">
        <v>80.040149999999997</v>
      </c>
      <c r="FC22" s="38">
        <v>78.350049999999996</v>
      </c>
      <c r="FD22" s="38">
        <v>76.489879999999999</v>
      </c>
      <c r="FE22" s="38">
        <v>74.305859999999996</v>
      </c>
      <c r="FF22" s="38">
        <v>72.352779999999996</v>
      </c>
      <c r="FG22" s="38">
        <v>71.448740000000001</v>
      </c>
      <c r="FH22" s="38">
        <v>71.07414</v>
      </c>
      <c r="FI22" s="38">
        <v>73.541250000000005</v>
      </c>
      <c r="FJ22" s="38">
        <v>76.843990000000005</v>
      </c>
      <c r="FK22" s="38">
        <v>81.18777</v>
      </c>
      <c r="FL22" s="38">
        <v>85.653350000000003</v>
      </c>
      <c r="FM22" s="38">
        <v>89.839489999999998</v>
      </c>
      <c r="FN22" s="38">
        <v>93.26249</v>
      </c>
      <c r="FO22" s="38">
        <v>96.572289999999995</v>
      </c>
      <c r="FP22" s="38">
        <v>99.875</v>
      </c>
      <c r="FQ22" s="38">
        <v>101.91459999999999</v>
      </c>
      <c r="FR22" s="38">
        <v>102.8207</v>
      </c>
      <c r="FS22" s="38">
        <v>101.8849</v>
      </c>
      <c r="FT22" s="39">
        <v>99.60266</v>
      </c>
      <c r="FU22" s="38">
        <v>96.259209999999996</v>
      </c>
      <c r="FV22" s="38">
        <v>91.941310000000001</v>
      </c>
      <c r="FW22">
        <v>88.070170000000005</v>
      </c>
      <c r="FX22">
        <v>85.244569999999996</v>
      </c>
      <c r="FY22">
        <v>82.323660000000004</v>
      </c>
      <c r="FZ22">
        <v>1.8903400000000001E-2</v>
      </c>
      <c r="GA22">
        <v>0.16634389999999999</v>
      </c>
      <c r="GB22">
        <v>1</v>
      </c>
    </row>
    <row r="23" spans="1:184" x14ac:dyDescent="0.3">
      <c r="A23" t="s">
        <v>277</v>
      </c>
      <c r="B23" t="s">
        <v>1</v>
      </c>
      <c r="C23" t="s">
        <v>1</v>
      </c>
      <c r="D23" t="s">
        <v>1</v>
      </c>
      <c r="E23" t="s">
        <v>1</v>
      </c>
      <c r="F23" s="18" t="s">
        <v>1</v>
      </c>
      <c r="G23" s="16" t="s">
        <v>1</v>
      </c>
      <c r="H23" s="40" t="s">
        <v>268</v>
      </c>
      <c r="I23" s="18" t="s">
        <v>1</v>
      </c>
      <c r="J23" s="38" t="s">
        <v>1</v>
      </c>
      <c r="K23" s="18">
        <v>44805</v>
      </c>
      <c r="L23" s="38">
        <v>1113</v>
      </c>
      <c r="M23" s="38">
        <v>1113</v>
      </c>
      <c r="N23" s="38">
        <v>1.139446</v>
      </c>
      <c r="O23" s="38">
        <v>1.1005119999999999</v>
      </c>
      <c r="P23" s="38">
        <v>1.071294</v>
      </c>
      <c r="Q23" s="38">
        <v>1.051769</v>
      </c>
      <c r="R23" s="38">
        <v>1.0623769999999999</v>
      </c>
      <c r="S23" s="38">
        <v>1.111815</v>
      </c>
      <c r="T23" s="38">
        <v>1.222866</v>
      </c>
      <c r="U23" s="38">
        <v>1.357621</v>
      </c>
      <c r="V23" s="38">
        <v>1.5036769999999999</v>
      </c>
      <c r="W23" s="38">
        <v>1.6588149999999999</v>
      </c>
      <c r="X23" s="38">
        <v>1.814014</v>
      </c>
      <c r="Y23" s="38">
        <v>1.885105</v>
      </c>
      <c r="Z23" s="38">
        <v>1.930339</v>
      </c>
      <c r="AA23" s="38">
        <v>2.0047169999999999</v>
      </c>
      <c r="AB23" s="38">
        <v>2.0253130000000001</v>
      </c>
      <c r="AC23" s="38">
        <v>1.951098</v>
      </c>
      <c r="AD23" s="38">
        <v>1.828624</v>
      </c>
      <c r="AE23" s="38">
        <v>1.6556919999999999</v>
      </c>
      <c r="AF23" s="38">
        <v>1.59677</v>
      </c>
      <c r="AG23" s="38">
        <v>1.5294749999999999</v>
      </c>
      <c r="AH23" s="38">
        <v>1.5093259999999999</v>
      </c>
      <c r="AI23" s="38">
        <v>1.4852639999999999</v>
      </c>
      <c r="AJ23" s="38">
        <v>1.414514</v>
      </c>
      <c r="AK23" s="38">
        <v>1.352209</v>
      </c>
      <c r="AL23" s="38">
        <v>1.73899E-2</v>
      </c>
      <c r="AM23" s="38">
        <v>1.0322E-2</v>
      </c>
      <c r="AN23" s="38">
        <v>-2.1431800000000001E-2</v>
      </c>
      <c r="AO23" s="38">
        <v>-2.0225999999999998E-3</v>
      </c>
      <c r="AP23" s="38">
        <v>-2.1078E-3</v>
      </c>
      <c r="AQ23" s="38">
        <v>1.95339E-2</v>
      </c>
      <c r="AR23" s="38">
        <v>-6.22126E-2</v>
      </c>
      <c r="AS23" s="38">
        <v>-0.1242038</v>
      </c>
      <c r="AT23" s="38">
        <v>-5.0667999999999998E-2</v>
      </c>
      <c r="AU23" s="38">
        <v>3.6662E-2</v>
      </c>
      <c r="AV23" s="38">
        <v>-8.4340399999999996E-2</v>
      </c>
      <c r="AW23" s="38">
        <v>-0.20347480000000001</v>
      </c>
      <c r="AX23" s="38">
        <v>-8.4539000000000003E-2</v>
      </c>
      <c r="AY23" s="38">
        <v>0.16292110000000001</v>
      </c>
      <c r="AZ23" s="38">
        <v>0.15862080000000001</v>
      </c>
      <c r="BA23" s="38">
        <v>9.0677199999999999E-2</v>
      </c>
      <c r="BB23" s="38">
        <v>8.5172499999999998E-2</v>
      </c>
      <c r="BC23" s="38">
        <v>5.9606100000000002E-2</v>
      </c>
      <c r="BD23" s="38">
        <v>0.2154848</v>
      </c>
      <c r="BE23" s="38">
        <v>0.1631967</v>
      </c>
      <c r="BF23" s="38">
        <v>0.16285810000000001</v>
      </c>
      <c r="BG23" s="38">
        <v>0.14480280000000001</v>
      </c>
      <c r="BH23" s="38">
        <v>0.1169863</v>
      </c>
      <c r="BI23" s="38">
        <v>0.1134797</v>
      </c>
      <c r="BJ23" s="38">
        <v>2.51988E-2</v>
      </c>
      <c r="BK23" s="38">
        <v>1.7801000000000001E-2</v>
      </c>
      <c r="BL23" s="38">
        <v>-1.44295E-2</v>
      </c>
      <c r="BM23" s="38">
        <v>4.7583E-3</v>
      </c>
      <c r="BN23" s="38">
        <v>4.9198000000000002E-3</v>
      </c>
      <c r="BO23" s="38">
        <v>2.70881E-2</v>
      </c>
      <c r="BP23" s="38">
        <v>-4.9333799999999997E-2</v>
      </c>
      <c r="BQ23" s="38">
        <v>-0.1097258</v>
      </c>
      <c r="BR23" s="38">
        <v>-3.70167E-2</v>
      </c>
      <c r="BS23" s="38">
        <v>4.9882000000000003E-2</v>
      </c>
      <c r="BT23" s="38">
        <v>-7.2620799999999999E-2</v>
      </c>
      <c r="BU23" s="38">
        <v>-0.19563140000000001</v>
      </c>
      <c r="BV23" s="38">
        <v>-7.7632300000000001E-2</v>
      </c>
      <c r="BW23" s="38">
        <v>0.1706289</v>
      </c>
      <c r="BX23" s="38">
        <v>0.17055210000000001</v>
      </c>
      <c r="BY23" s="38">
        <v>0.1073286</v>
      </c>
      <c r="BZ23" s="38">
        <v>0.1027904</v>
      </c>
      <c r="CA23" s="38">
        <v>7.64407E-2</v>
      </c>
      <c r="CB23" s="38">
        <v>0.233433</v>
      </c>
      <c r="CC23" s="38">
        <v>0.18091599999999999</v>
      </c>
      <c r="CD23" s="38">
        <v>0.1810233</v>
      </c>
      <c r="CE23" s="38">
        <v>0.16301940000000001</v>
      </c>
      <c r="CF23" s="38">
        <v>0.13517940000000001</v>
      </c>
      <c r="CG23" s="38">
        <v>0.13161700000000001</v>
      </c>
      <c r="CH23" s="38">
        <v>3.0607200000000001E-2</v>
      </c>
      <c r="CI23" s="38">
        <v>2.2981000000000001E-2</v>
      </c>
      <c r="CJ23" s="38">
        <v>-9.5797E-3</v>
      </c>
      <c r="CK23" s="38">
        <v>9.4546000000000005E-3</v>
      </c>
      <c r="CL23" s="38">
        <v>9.7871E-3</v>
      </c>
      <c r="CM23" s="38">
        <v>3.23202E-2</v>
      </c>
      <c r="CN23" s="38">
        <v>-4.0413900000000003E-2</v>
      </c>
      <c r="CO23" s="38">
        <v>-9.9698400000000006E-2</v>
      </c>
      <c r="CP23" s="38">
        <v>-2.7561800000000001E-2</v>
      </c>
      <c r="CQ23" s="38">
        <v>5.9038199999999999E-2</v>
      </c>
      <c r="CR23" s="38">
        <v>-6.45038E-2</v>
      </c>
      <c r="CS23" s="38">
        <v>-0.19019900000000001</v>
      </c>
      <c r="CT23" s="38">
        <v>-7.2848800000000005E-2</v>
      </c>
      <c r="CU23" s="38">
        <v>0.17596729999999999</v>
      </c>
      <c r="CV23" s="38">
        <v>0.17881559999999999</v>
      </c>
      <c r="CW23" s="38">
        <v>0.1188613</v>
      </c>
      <c r="CX23" s="38">
        <v>0.1149926</v>
      </c>
      <c r="CY23" s="38">
        <v>8.8100200000000004E-2</v>
      </c>
      <c r="CZ23" s="38">
        <v>0.245864</v>
      </c>
      <c r="DA23" s="38">
        <v>0.19318840000000001</v>
      </c>
      <c r="DB23" s="38">
        <v>0.19360440000000001</v>
      </c>
      <c r="DC23" s="38">
        <v>0.17563619999999999</v>
      </c>
      <c r="DD23" s="38">
        <v>0.14777999999999999</v>
      </c>
      <c r="DE23" s="38">
        <v>0.1441788</v>
      </c>
      <c r="DF23" s="38">
        <v>3.6015499999999999E-2</v>
      </c>
      <c r="DG23" s="38">
        <v>2.8160899999999999E-2</v>
      </c>
      <c r="DH23" s="38">
        <v>-4.7299000000000004E-3</v>
      </c>
      <c r="DI23" s="38">
        <v>1.4151E-2</v>
      </c>
      <c r="DJ23" s="38">
        <v>1.46544E-2</v>
      </c>
      <c r="DK23" s="38">
        <v>3.7552200000000001E-2</v>
      </c>
      <c r="DL23" s="38">
        <v>-3.1494099999999997E-2</v>
      </c>
      <c r="DM23" s="38">
        <v>-8.9671000000000001E-2</v>
      </c>
      <c r="DN23" s="38">
        <v>-1.8107000000000002E-2</v>
      </c>
      <c r="DO23" s="38">
        <v>6.8194299999999999E-2</v>
      </c>
      <c r="DP23" s="38">
        <v>-5.6386800000000001E-2</v>
      </c>
      <c r="DQ23" s="38">
        <v>-0.18476670000000001</v>
      </c>
      <c r="DR23" s="38">
        <v>-6.8065200000000006E-2</v>
      </c>
      <c r="DS23" s="38">
        <v>0.18130569999999999</v>
      </c>
      <c r="DT23" s="38">
        <v>0.1870792</v>
      </c>
      <c r="DU23" s="38">
        <v>0.13039400000000001</v>
      </c>
      <c r="DV23" s="38">
        <v>0.1271948</v>
      </c>
      <c r="DW23" s="38">
        <v>9.9759799999999996E-2</v>
      </c>
      <c r="DX23" s="38">
        <v>0.25829489999999999</v>
      </c>
      <c r="DY23" s="38">
        <v>0.2054607</v>
      </c>
      <c r="DZ23" s="38">
        <v>0.2061856</v>
      </c>
      <c r="EA23" s="38">
        <v>0.1882529</v>
      </c>
      <c r="EB23" s="38">
        <v>0.16038050000000001</v>
      </c>
      <c r="EC23" s="38">
        <v>0.15674060000000001</v>
      </c>
      <c r="ED23" s="38">
        <v>4.3824399999999999E-2</v>
      </c>
      <c r="EE23" s="38">
        <v>3.5639900000000002E-2</v>
      </c>
      <c r="EF23" s="38">
        <v>2.2723999999999999E-3</v>
      </c>
      <c r="EG23" s="38">
        <v>2.09319E-2</v>
      </c>
      <c r="EH23" s="38">
        <v>2.1682E-2</v>
      </c>
      <c r="EI23" s="38">
        <v>4.5106399999999998E-2</v>
      </c>
      <c r="EJ23" s="38">
        <v>-1.8615199999999998E-2</v>
      </c>
      <c r="EK23" s="38">
        <v>-7.5192999999999996E-2</v>
      </c>
      <c r="EL23" s="38">
        <v>-4.4556999999999999E-3</v>
      </c>
      <c r="EM23" s="38">
        <v>8.1414399999999998E-2</v>
      </c>
      <c r="EN23" s="38">
        <v>-4.4667199999999997E-2</v>
      </c>
      <c r="EO23" s="38">
        <v>-0.17692330000000001</v>
      </c>
      <c r="EP23" s="38">
        <v>-6.1158499999999998E-2</v>
      </c>
      <c r="EQ23" s="38">
        <v>0.1890135</v>
      </c>
      <c r="ER23" s="38">
        <v>0.1990104</v>
      </c>
      <c r="ES23" s="38">
        <v>0.14704539999999999</v>
      </c>
      <c r="ET23" s="38">
        <v>0.14481279999999999</v>
      </c>
      <c r="EU23" s="38">
        <v>0.1165944</v>
      </c>
      <c r="EV23" s="38">
        <v>0.27624320000000002</v>
      </c>
      <c r="EW23" s="38">
        <v>0.22317999999999999</v>
      </c>
      <c r="EX23" s="38">
        <v>0.22435069999999999</v>
      </c>
      <c r="EY23" s="38">
        <v>0.2064695</v>
      </c>
      <c r="EZ23" s="38">
        <v>0.1785737</v>
      </c>
      <c r="FA23" s="38">
        <v>0.1748779</v>
      </c>
      <c r="FB23" s="38">
        <v>78.461169999999996</v>
      </c>
      <c r="FC23" s="38">
        <v>75.897750000000002</v>
      </c>
      <c r="FD23" s="38">
        <v>74.172520000000006</v>
      </c>
      <c r="FE23" s="38">
        <v>72.827299999999994</v>
      </c>
      <c r="FF23" s="38">
        <v>71.473269999999999</v>
      </c>
      <c r="FG23" s="38">
        <v>70.335070000000002</v>
      </c>
      <c r="FH23" s="38">
        <v>70.105239999999995</v>
      </c>
      <c r="FI23" s="38">
        <v>72.567189999999997</v>
      </c>
      <c r="FJ23" s="38">
        <v>77.073869999999999</v>
      </c>
      <c r="FK23" s="38">
        <v>81.865780000000001</v>
      </c>
      <c r="FL23" s="38">
        <v>87.257099999999994</v>
      </c>
      <c r="FM23" s="38">
        <v>91.65334</v>
      </c>
      <c r="FN23" s="38">
        <v>95.433840000000004</v>
      </c>
      <c r="FO23" s="38">
        <v>98.299679999999995</v>
      </c>
      <c r="FP23" s="38">
        <v>100.79770000000001</v>
      </c>
      <c r="FQ23" s="38">
        <v>102.5784</v>
      </c>
      <c r="FR23" s="38">
        <v>103.4422</v>
      </c>
      <c r="FS23" s="38">
        <v>102.7372</v>
      </c>
      <c r="FT23" s="39">
        <v>101.4036</v>
      </c>
      <c r="FU23" s="38">
        <v>97.160330000000002</v>
      </c>
      <c r="FV23" s="38">
        <v>92.808099999999996</v>
      </c>
      <c r="FW23">
        <v>88.462620000000001</v>
      </c>
      <c r="FX23">
        <v>86.290490000000005</v>
      </c>
      <c r="FY23">
        <v>84.616529999999997</v>
      </c>
      <c r="FZ23">
        <v>2.2131000000000001E-2</v>
      </c>
      <c r="GA23">
        <v>0.19572349999999999</v>
      </c>
      <c r="GB23">
        <v>1</v>
      </c>
    </row>
    <row r="24" spans="1:184" x14ac:dyDescent="0.3">
      <c r="A24" t="s">
        <v>277</v>
      </c>
      <c r="B24" t="s">
        <v>1</v>
      </c>
      <c r="C24" t="s">
        <v>1</v>
      </c>
      <c r="D24" s="16" t="s">
        <v>1</v>
      </c>
      <c r="E24" s="16" t="s">
        <v>1</v>
      </c>
      <c r="F24" s="18" t="s">
        <v>1</v>
      </c>
      <c r="G24" s="16" t="s">
        <v>1</v>
      </c>
      <c r="H24" s="40" t="s">
        <v>268</v>
      </c>
      <c r="I24" s="18" t="s">
        <v>1</v>
      </c>
      <c r="J24" s="38" t="s">
        <v>1</v>
      </c>
      <c r="K24" s="18">
        <v>44809</v>
      </c>
      <c r="L24" s="38">
        <v>1113</v>
      </c>
      <c r="M24" s="38">
        <v>1113</v>
      </c>
      <c r="N24" s="38">
        <v>1.2682150000000001</v>
      </c>
      <c r="O24" s="38">
        <v>1.2118599999999999</v>
      </c>
      <c r="P24" s="38">
        <v>1.166644</v>
      </c>
      <c r="Q24" s="38">
        <v>1.1358980000000001</v>
      </c>
      <c r="R24" s="38">
        <v>1.1472819999999999</v>
      </c>
      <c r="S24" s="38">
        <v>1.1436269999999999</v>
      </c>
      <c r="T24" s="38">
        <v>1.1192470000000001</v>
      </c>
      <c r="U24" s="38">
        <v>1.2003649999999999</v>
      </c>
      <c r="V24" s="38">
        <v>1.3164039999999999</v>
      </c>
      <c r="W24" s="38">
        <v>1.4550650000000001</v>
      </c>
      <c r="X24" s="38">
        <v>1.6036630000000001</v>
      </c>
      <c r="Y24" s="38">
        <v>1.6765300000000001</v>
      </c>
      <c r="Z24" s="38">
        <v>1.7026019999999999</v>
      </c>
      <c r="AA24" s="38">
        <v>1.7377849999999999</v>
      </c>
      <c r="AB24" s="38">
        <v>1.7537659999999999</v>
      </c>
      <c r="AC24" s="38">
        <v>1.7367919999999999</v>
      </c>
      <c r="AD24" s="38">
        <v>1.682242</v>
      </c>
      <c r="AE24" s="38">
        <v>1.6153310000000001</v>
      </c>
      <c r="AF24" s="38">
        <v>1.572452</v>
      </c>
      <c r="AG24" s="38">
        <v>1.4666509999999999</v>
      </c>
      <c r="AH24" s="38">
        <v>1.47004</v>
      </c>
      <c r="AI24" s="38">
        <v>1.4791510000000001</v>
      </c>
      <c r="AJ24" s="38">
        <v>1.3852180000000001</v>
      </c>
      <c r="AK24" s="38">
        <v>1.3253619999999999</v>
      </c>
      <c r="AL24" s="38">
        <v>7.5997400000000007E-2</v>
      </c>
      <c r="AM24" s="38">
        <v>5.14779E-2</v>
      </c>
      <c r="AN24" s="38">
        <v>2.00159E-2</v>
      </c>
      <c r="AO24" s="38">
        <v>3.8517999999999997E-2</v>
      </c>
      <c r="AP24" s="38">
        <v>4.0620099999999999E-2</v>
      </c>
      <c r="AQ24" s="38">
        <v>3.3628499999999999E-2</v>
      </c>
      <c r="AR24" s="38">
        <v>-0.1121149</v>
      </c>
      <c r="AS24" s="38">
        <v>-0.2134935</v>
      </c>
      <c r="AT24" s="38">
        <v>-0.14306459999999999</v>
      </c>
      <c r="AU24" s="38">
        <v>-7.3301400000000003E-2</v>
      </c>
      <c r="AV24" s="38">
        <v>-2.32126E-2</v>
      </c>
      <c r="AW24" s="38">
        <v>-4.1918400000000001E-2</v>
      </c>
      <c r="AX24" s="38">
        <v>-8.6665000000000006E-3</v>
      </c>
      <c r="AY24" s="38">
        <v>-1.3713700000000001E-2</v>
      </c>
      <c r="AZ24" s="38">
        <v>-1.7241900000000001E-2</v>
      </c>
      <c r="BA24" s="38">
        <v>-8.2271399999999995E-2</v>
      </c>
      <c r="BB24" s="38">
        <v>-5.2713099999999999E-2</v>
      </c>
      <c r="BC24" s="38">
        <v>-5.54715E-2</v>
      </c>
      <c r="BD24" s="38">
        <v>0.1201214</v>
      </c>
      <c r="BE24" s="38">
        <v>1.9871199999999999E-2</v>
      </c>
      <c r="BF24" s="38">
        <v>2.7855999999999999E-2</v>
      </c>
      <c r="BG24" s="38">
        <v>4.0294099999999999E-2</v>
      </c>
      <c r="BH24" s="38">
        <v>-5.4910999999999996E-3</v>
      </c>
      <c r="BI24" s="38">
        <v>-2.2200000000000001E-5</v>
      </c>
      <c r="BJ24" s="38">
        <v>9.3027700000000005E-2</v>
      </c>
      <c r="BK24" s="38">
        <v>6.3393900000000003E-2</v>
      </c>
      <c r="BL24" s="38">
        <v>3.08937E-2</v>
      </c>
      <c r="BM24" s="38">
        <v>4.9960200000000003E-2</v>
      </c>
      <c r="BN24" s="38">
        <v>5.2586099999999997E-2</v>
      </c>
      <c r="BO24" s="38">
        <v>4.8642299999999999E-2</v>
      </c>
      <c r="BP24" s="38">
        <v>-9.6024700000000004E-2</v>
      </c>
      <c r="BQ24" s="38">
        <v>-0.1924225</v>
      </c>
      <c r="BR24" s="38">
        <v>-0.12521090000000001</v>
      </c>
      <c r="BS24" s="38">
        <v>-5.71633E-2</v>
      </c>
      <c r="BT24" s="38">
        <v>-1.0649799999999999E-2</v>
      </c>
      <c r="BU24" s="38">
        <v>-2.9849799999999999E-2</v>
      </c>
      <c r="BV24" s="38">
        <v>3.8311999999999999E-3</v>
      </c>
      <c r="BW24" s="38">
        <v>-3.6717E-3</v>
      </c>
      <c r="BX24" s="38">
        <v>-4.7057000000000002E-3</v>
      </c>
      <c r="BY24" s="38">
        <v>-6.9611099999999995E-2</v>
      </c>
      <c r="BZ24" s="38">
        <v>-4.0235600000000003E-2</v>
      </c>
      <c r="CA24" s="38">
        <v>-3.9389E-2</v>
      </c>
      <c r="CB24" s="38">
        <v>0.1374716</v>
      </c>
      <c r="CC24" s="38">
        <v>4.0221699999999999E-2</v>
      </c>
      <c r="CD24" s="38">
        <v>4.7726999999999999E-2</v>
      </c>
      <c r="CE24" s="38">
        <v>6.0927700000000001E-2</v>
      </c>
      <c r="CF24" s="38">
        <v>1.47829E-2</v>
      </c>
      <c r="CG24" s="38">
        <v>1.9980700000000001E-2</v>
      </c>
      <c r="CH24" s="38">
        <v>0.1048229</v>
      </c>
      <c r="CI24" s="38">
        <v>7.1646899999999999E-2</v>
      </c>
      <c r="CJ24" s="38">
        <v>3.8427599999999999E-2</v>
      </c>
      <c r="CK24" s="38">
        <v>5.7884999999999999E-2</v>
      </c>
      <c r="CL24" s="38">
        <v>6.08736E-2</v>
      </c>
      <c r="CM24" s="38">
        <v>5.9040799999999997E-2</v>
      </c>
      <c r="CN24" s="38">
        <v>-8.4880700000000003E-2</v>
      </c>
      <c r="CO24" s="38">
        <v>-0.17782880000000001</v>
      </c>
      <c r="CP24" s="38">
        <v>-0.1128455</v>
      </c>
      <c r="CQ24" s="38">
        <v>-4.5986100000000002E-2</v>
      </c>
      <c r="CR24" s="38">
        <v>-1.9488999999999999E-3</v>
      </c>
      <c r="CS24" s="38">
        <v>-2.1491099999999999E-2</v>
      </c>
      <c r="CT24" s="38">
        <v>1.2487E-2</v>
      </c>
      <c r="CU24" s="38">
        <v>3.2832999999999998E-3</v>
      </c>
      <c r="CV24" s="38">
        <v>3.9769000000000002E-3</v>
      </c>
      <c r="CW24" s="38">
        <v>-6.0842599999999997E-2</v>
      </c>
      <c r="CX24" s="38">
        <v>-3.1593700000000002E-2</v>
      </c>
      <c r="CY24" s="38">
        <v>-2.82502E-2</v>
      </c>
      <c r="CZ24" s="38">
        <v>0.14948829999999999</v>
      </c>
      <c r="DA24" s="38">
        <v>5.4316400000000001E-2</v>
      </c>
      <c r="DB24" s="38">
        <v>6.1489700000000001E-2</v>
      </c>
      <c r="DC24" s="38">
        <v>7.5218400000000005E-2</v>
      </c>
      <c r="DD24" s="38">
        <v>2.8824599999999999E-2</v>
      </c>
      <c r="DE24" s="38">
        <v>3.3834700000000002E-2</v>
      </c>
      <c r="DF24" s="38">
        <v>0.1166181</v>
      </c>
      <c r="DG24" s="38">
        <v>7.9899999999999999E-2</v>
      </c>
      <c r="DH24" s="38">
        <v>4.5961599999999998E-2</v>
      </c>
      <c r="DI24" s="38">
        <v>6.5809800000000002E-2</v>
      </c>
      <c r="DJ24" s="38">
        <v>6.9161200000000006E-2</v>
      </c>
      <c r="DK24" s="38">
        <v>6.9439299999999995E-2</v>
      </c>
      <c r="DL24" s="38">
        <v>-7.3736599999999999E-2</v>
      </c>
      <c r="DM24" s="38">
        <v>-0.16323509999999999</v>
      </c>
      <c r="DN24" s="38">
        <v>-0.1004801</v>
      </c>
      <c r="DO24" s="38">
        <v>-3.4808899999999997E-2</v>
      </c>
      <c r="DP24" s="38">
        <v>6.7520000000000002E-3</v>
      </c>
      <c r="DQ24" s="38">
        <v>-1.3132400000000001E-2</v>
      </c>
      <c r="DR24" s="38">
        <v>2.11428E-2</v>
      </c>
      <c r="DS24" s="38">
        <v>1.02384E-2</v>
      </c>
      <c r="DT24" s="38">
        <v>1.2659399999999999E-2</v>
      </c>
      <c r="DU24" s="38">
        <v>-5.2074099999999998E-2</v>
      </c>
      <c r="DV24" s="38">
        <v>-2.2951900000000001E-2</v>
      </c>
      <c r="DW24" s="38">
        <v>-1.7111500000000002E-2</v>
      </c>
      <c r="DX24" s="38">
        <v>0.16150500000000001</v>
      </c>
      <c r="DY24" s="38">
        <v>6.8411100000000002E-2</v>
      </c>
      <c r="DZ24" s="38">
        <v>7.5252299999999994E-2</v>
      </c>
      <c r="EA24" s="38">
        <v>8.9509099999999994E-2</v>
      </c>
      <c r="EB24" s="38">
        <v>4.2866300000000003E-2</v>
      </c>
      <c r="EC24" s="38">
        <v>4.7688700000000001E-2</v>
      </c>
      <c r="ED24" s="38">
        <v>0.1336484</v>
      </c>
      <c r="EE24" s="38">
        <v>9.1815999999999995E-2</v>
      </c>
      <c r="EF24" s="38">
        <v>5.6839399999999998E-2</v>
      </c>
      <c r="EG24" s="38">
        <v>7.7251899999999998E-2</v>
      </c>
      <c r="EH24" s="38">
        <v>8.1127099999999994E-2</v>
      </c>
      <c r="EI24" s="38">
        <v>8.4453100000000003E-2</v>
      </c>
      <c r="EJ24" s="38">
        <v>-5.76464E-2</v>
      </c>
      <c r="EK24" s="38">
        <v>-0.14216409999999999</v>
      </c>
      <c r="EL24" s="38">
        <v>-8.2626400000000003E-2</v>
      </c>
      <c r="EM24" s="38">
        <v>-1.8670800000000001E-2</v>
      </c>
      <c r="EN24" s="38">
        <v>1.93148E-2</v>
      </c>
      <c r="EO24" s="38">
        <v>-1.0637999999999999E-3</v>
      </c>
      <c r="EP24" s="38">
        <v>3.3640499999999997E-2</v>
      </c>
      <c r="EQ24" s="38">
        <v>2.0280400000000001E-2</v>
      </c>
      <c r="ER24" s="38">
        <v>2.5195700000000001E-2</v>
      </c>
      <c r="ES24" s="38">
        <v>-3.9413799999999999E-2</v>
      </c>
      <c r="ET24" s="38">
        <v>-1.04744E-2</v>
      </c>
      <c r="EU24" s="38">
        <v>-1.029E-3</v>
      </c>
      <c r="EV24" s="38">
        <v>0.17885509999999999</v>
      </c>
      <c r="EW24" s="38">
        <v>8.8761599999999996E-2</v>
      </c>
      <c r="EX24" s="38">
        <v>9.5123399999999997E-2</v>
      </c>
      <c r="EY24" s="38">
        <v>0.1101427</v>
      </c>
      <c r="EZ24" s="38">
        <v>6.3140299999999996E-2</v>
      </c>
      <c r="FA24" s="38">
        <v>6.7691699999999994E-2</v>
      </c>
      <c r="FB24" s="38">
        <v>84.188990000000004</v>
      </c>
      <c r="FC24" s="38">
        <v>82.759919999999994</v>
      </c>
      <c r="FD24" s="38">
        <v>80.785849999999996</v>
      </c>
      <c r="FE24" s="38">
        <v>79.187929999999994</v>
      </c>
      <c r="FF24" s="38">
        <v>78.07253</v>
      </c>
      <c r="FG24" s="38">
        <v>77.108710000000002</v>
      </c>
      <c r="FH24" s="38">
        <v>75.994900000000001</v>
      </c>
      <c r="FI24" s="38">
        <v>76.862949999999998</v>
      </c>
      <c r="FJ24" s="38">
        <v>81.081879999999998</v>
      </c>
      <c r="FK24" s="38">
        <v>86.734449999999995</v>
      </c>
      <c r="FL24" s="38">
        <v>91.667540000000002</v>
      </c>
      <c r="FM24" s="38">
        <v>95.450339999999997</v>
      </c>
      <c r="FN24" s="38">
        <v>99.382069999999999</v>
      </c>
      <c r="FO24" s="38">
        <v>102.3351</v>
      </c>
      <c r="FP24" s="38">
        <v>104.0553</v>
      </c>
      <c r="FQ24" s="38">
        <v>105.6421</v>
      </c>
      <c r="FR24" s="38">
        <v>106.56019999999999</v>
      </c>
      <c r="FS24" s="38">
        <v>106.2373</v>
      </c>
      <c r="FT24" s="39">
        <v>104.37609999999999</v>
      </c>
      <c r="FU24" s="38">
        <v>100.1665</v>
      </c>
      <c r="FV24" s="38">
        <v>97.530349999999999</v>
      </c>
      <c r="FW24">
        <v>94.087090000000003</v>
      </c>
      <c r="FX24">
        <v>90.612849999999995</v>
      </c>
      <c r="FY24">
        <v>89.511600000000001</v>
      </c>
      <c r="FZ24">
        <v>2.0539100000000001E-2</v>
      </c>
      <c r="GA24">
        <v>0.23247280000000001</v>
      </c>
      <c r="GB24">
        <v>1</v>
      </c>
    </row>
    <row r="25" spans="1:184" x14ac:dyDescent="0.3">
      <c r="A25" t="s">
        <v>277</v>
      </c>
      <c r="B25" t="s">
        <v>1</v>
      </c>
      <c r="C25" t="s">
        <v>1</v>
      </c>
      <c r="D25" t="s">
        <v>1</v>
      </c>
      <c r="E25" t="s">
        <v>1</v>
      </c>
      <c r="F25" s="18" t="s">
        <v>1</v>
      </c>
      <c r="G25" s="16" t="s">
        <v>1</v>
      </c>
      <c r="H25" s="40" t="s">
        <v>268</v>
      </c>
      <c r="I25" s="18" t="s">
        <v>1</v>
      </c>
      <c r="J25" s="38" t="s">
        <v>1</v>
      </c>
      <c r="K25" s="18">
        <v>44810</v>
      </c>
      <c r="L25" s="38">
        <v>1113</v>
      </c>
      <c r="M25" s="38">
        <v>1113</v>
      </c>
      <c r="N25" s="38">
        <v>1.2048430000000001</v>
      </c>
      <c r="O25" s="38">
        <v>1.1566559999999999</v>
      </c>
      <c r="P25" s="38">
        <v>1.114498</v>
      </c>
      <c r="Q25" s="38">
        <v>1.0921259999999999</v>
      </c>
      <c r="R25" s="38">
        <v>1.108546</v>
      </c>
      <c r="S25" s="38">
        <v>1.181794</v>
      </c>
      <c r="T25" s="38">
        <v>1.32291</v>
      </c>
      <c r="U25" s="38">
        <v>1.4823139999999999</v>
      </c>
      <c r="V25" s="38">
        <v>1.6872849999999999</v>
      </c>
      <c r="W25" s="38">
        <v>1.8693869999999999</v>
      </c>
      <c r="X25" s="38">
        <v>2.0072570000000001</v>
      </c>
      <c r="Y25" s="38">
        <v>2.0751559999999998</v>
      </c>
      <c r="Z25" s="38">
        <v>2.1211890000000002</v>
      </c>
      <c r="AA25" s="38">
        <v>2.1893210000000001</v>
      </c>
      <c r="AB25" s="38">
        <v>2.1951700000000001</v>
      </c>
      <c r="AC25" s="38">
        <v>2.1201289999999999</v>
      </c>
      <c r="AD25" s="38">
        <v>1.9748110000000001</v>
      </c>
      <c r="AE25" s="38">
        <v>1.770321</v>
      </c>
      <c r="AF25" s="38">
        <v>1.6758379999999999</v>
      </c>
      <c r="AG25" s="38">
        <v>1.609531</v>
      </c>
      <c r="AH25" s="38">
        <v>1.6012980000000001</v>
      </c>
      <c r="AI25" s="38">
        <v>1.562905</v>
      </c>
      <c r="AJ25" s="38">
        <v>1.4877720000000001</v>
      </c>
      <c r="AK25" s="38">
        <v>1.4134880000000001</v>
      </c>
      <c r="AL25" s="38">
        <v>-1.9460600000000002E-2</v>
      </c>
      <c r="AM25" s="38">
        <v>-1.32976E-2</v>
      </c>
      <c r="AN25" s="38">
        <v>-3.3521799999999997E-2</v>
      </c>
      <c r="AO25" s="38">
        <v>-3.3259900000000002E-2</v>
      </c>
      <c r="AP25" s="38">
        <v>-2.3751700000000001E-2</v>
      </c>
      <c r="AQ25" s="38">
        <v>3.3091200000000001E-2</v>
      </c>
      <c r="AR25" s="38">
        <v>-1.00193E-2</v>
      </c>
      <c r="AS25" s="38">
        <v>-8.0863900000000002E-2</v>
      </c>
      <c r="AT25" s="38">
        <v>-2.7650899999999999E-2</v>
      </c>
      <c r="AU25" s="38">
        <v>6.9228399999999995E-2</v>
      </c>
      <c r="AV25" s="38">
        <v>0.1329246</v>
      </c>
      <c r="AW25" s="38">
        <v>0.15092829999999999</v>
      </c>
      <c r="AX25" s="38">
        <v>-8.3263599999999993E-2</v>
      </c>
      <c r="AY25" s="38">
        <v>-0.12190429999999999</v>
      </c>
      <c r="AZ25" s="38">
        <v>-0.1489357</v>
      </c>
      <c r="BA25" s="38">
        <v>-0.13139129999999999</v>
      </c>
      <c r="BB25" s="38">
        <v>4.1208500000000002E-2</v>
      </c>
      <c r="BC25" s="38">
        <v>-0.20081589999999999</v>
      </c>
      <c r="BD25" s="38">
        <v>-0.29961339999999997</v>
      </c>
      <c r="BE25" s="38">
        <v>-0.36257660000000003</v>
      </c>
      <c r="BF25" s="38">
        <v>-0.35957099999999997</v>
      </c>
      <c r="BG25" s="38">
        <v>-0.46291510000000002</v>
      </c>
      <c r="BH25" s="38">
        <v>-0.45278000000000002</v>
      </c>
      <c r="BI25" s="38">
        <v>-0.44835199999999997</v>
      </c>
      <c r="BJ25" s="38">
        <v>-1.0833499999999999E-2</v>
      </c>
      <c r="BK25" s="38">
        <v>-5.1078E-3</v>
      </c>
      <c r="BL25" s="38">
        <v>-2.6064299999999999E-2</v>
      </c>
      <c r="BM25" s="38">
        <v>-2.60232E-2</v>
      </c>
      <c r="BN25" s="38">
        <v>-1.6349300000000001E-2</v>
      </c>
      <c r="BO25" s="38">
        <v>4.2240300000000001E-2</v>
      </c>
      <c r="BP25" s="38">
        <v>4.7330999999999996E-3</v>
      </c>
      <c r="BQ25" s="38">
        <v>-6.5721399999999999E-2</v>
      </c>
      <c r="BR25" s="38">
        <v>-1.41216E-2</v>
      </c>
      <c r="BS25" s="38">
        <v>8.3269800000000005E-2</v>
      </c>
      <c r="BT25" s="38">
        <v>0.14508280000000001</v>
      </c>
      <c r="BU25" s="38">
        <v>0.15989990000000001</v>
      </c>
      <c r="BV25" s="38">
        <v>-7.5761300000000004E-2</v>
      </c>
      <c r="BW25" s="38">
        <v>-0.11424090000000001</v>
      </c>
      <c r="BX25" s="38">
        <v>-0.13609450000000001</v>
      </c>
      <c r="BY25" s="38">
        <v>-0.1144206</v>
      </c>
      <c r="BZ25" s="38">
        <v>6.0190599999999997E-2</v>
      </c>
      <c r="CA25" s="38">
        <v>-0.18231149999999999</v>
      </c>
      <c r="CB25" s="38">
        <v>-0.27976709999999999</v>
      </c>
      <c r="CC25" s="38">
        <v>-0.34353099999999998</v>
      </c>
      <c r="CD25" s="38">
        <v>-0.34086689999999997</v>
      </c>
      <c r="CE25" s="38">
        <v>-0.44495410000000002</v>
      </c>
      <c r="CF25" s="38">
        <v>-0.43492160000000002</v>
      </c>
      <c r="CG25" s="38">
        <v>-0.43076340000000002</v>
      </c>
      <c r="CH25" s="38">
        <v>-4.8583000000000003E-3</v>
      </c>
      <c r="CI25" s="38">
        <v>5.643E-4</v>
      </c>
      <c r="CJ25" s="38">
        <v>-2.08992E-2</v>
      </c>
      <c r="CK25" s="38">
        <v>-2.1011200000000001E-2</v>
      </c>
      <c r="CL25" s="38">
        <v>-1.12225E-2</v>
      </c>
      <c r="CM25" s="38">
        <v>4.8577000000000002E-2</v>
      </c>
      <c r="CN25" s="38">
        <v>1.49506E-2</v>
      </c>
      <c r="CO25" s="38">
        <v>-5.5233699999999997E-2</v>
      </c>
      <c r="CP25" s="38">
        <v>-4.7511999999999997E-3</v>
      </c>
      <c r="CQ25" s="38">
        <v>9.2994900000000005E-2</v>
      </c>
      <c r="CR25" s="38">
        <v>0.15350349999999999</v>
      </c>
      <c r="CS25" s="38">
        <v>0.1661136</v>
      </c>
      <c r="CT25" s="38">
        <v>-7.0565299999999997E-2</v>
      </c>
      <c r="CU25" s="38">
        <v>-0.10893319999999999</v>
      </c>
      <c r="CV25" s="38">
        <v>-0.1272008</v>
      </c>
      <c r="CW25" s="38">
        <v>-0.1026667</v>
      </c>
      <c r="CX25" s="38">
        <v>7.33375E-2</v>
      </c>
      <c r="CY25" s="38">
        <v>-0.16949529999999999</v>
      </c>
      <c r="CZ25" s="38">
        <v>-0.26602160000000002</v>
      </c>
      <c r="DA25" s="38">
        <v>-0.33034010000000003</v>
      </c>
      <c r="DB25" s="38">
        <v>-0.3279125</v>
      </c>
      <c r="DC25" s="38">
        <v>-0.43251430000000002</v>
      </c>
      <c r="DD25" s="38">
        <v>-0.42255300000000001</v>
      </c>
      <c r="DE25" s="38">
        <v>-0.4185817</v>
      </c>
      <c r="DF25" s="38">
        <v>1.1169000000000001E-3</v>
      </c>
      <c r="DG25" s="38">
        <v>6.2364999999999999E-3</v>
      </c>
      <c r="DH25" s="38">
        <v>-1.57342E-2</v>
      </c>
      <c r="DI25" s="38">
        <v>-1.5999099999999999E-2</v>
      </c>
      <c r="DJ25" s="38">
        <v>-6.0955999999999996E-3</v>
      </c>
      <c r="DK25" s="38">
        <v>5.49136E-2</v>
      </c>
      <c r="DL25" s="38">
        <v>2.5167999999999999E-2</v>
      </c>
      <c r="DM25" s="38">
        <v>-4.4746099999999997E-2</v>
      </c>
      <c r="DN25" s="38">
        <v>4.6191000000000001E-3</v>
      </c>
      <c r="DO25" s="38">
        <v>0.10272000000000001</v>
      </c>
      <c r="DP25" s="38">
        <v>0.16192429999999999</v>
      </c>
      <c r="DQ25" s="38">
        <v>0.17232729999999999</v>
      </c>
      <c r="DR25" s="38">
        <v>-6.5369200000000002E-2</v>
      </c>
      <c r="DS25" s="38">
        <v>-0.1036256</v>
      </c>
      <c r="DT25" s="38">
        <v>-0.1183071</v>
      </c>
      <c r="DU25" s="38">
        <v>-9.0912800000000002E-2</v>
      </c>
      <c r="DV25" s="38">
        <v>8.6484400000000003E-2</v>
      </c>
      <c r="DW25" s="38">
        <v>-0.15667919999999999</v>
      </c>
      <c r="DX25" s="38">
        <v>-0.25227620000000001</v>
      </c>
      <c r="DY25" s="38">
        <v>-0.31714930000000002</v>
      </c>
      <c r="DZ25" s="38">
        <v>-0.31495820000000002</v>
      </c>
      <c r="EA25" s="38">
        <v>-0.42007460000000002</v>
      </c>
      <c r="EB25" s="38">
        <v>-0.4101843</v>
      </c>
      <c r="EC25" s="38">
        <v>-0.40639989999999998</v>
      </c>
      <c r="ED25" s="38">
        <v>9.7439999999999992E-3</v>
      </c>
      <c r="EE25" s="38">
        <v>1.44263E-2</v>
      </c>
      <c r="EF25" s="38">
        <v>-8.2766999999999997E-3</v>
      </c>
      <c r="EG25" s="38">
        <v>-8.7624E-3</v>
      </c>
      <c r="EH25" s="38">
        <v>1.3067E-3</v>
      </c>
      <c r="EI25" s="38">
        <v>6.40627E-2</v>
      </c>
      <c r="EJ25" s="38">
        <v>3.9920400000000002E-2</v>
      </c>
      <c r="EK25" s="38">
        <v>-2.9603600000000001E-2</v>
      </c>
      <c r="EL25" s="38">
        <v>1.8148500000000001E-2</v>
      </c>
      <c r="EM25" s="38">
        <v>0.1167615</v>
      </c>
      <c r="EN25" s="38">
        <v>0.1740824</v>
      </c>
      <c r="EO25" s="38">
        <v>0.18129880000000001</v>
      </c>
      <c r="EP25" s="38">
        <v>-5.7867000000000002E-2</v>
      </c>
      <c r="EQ25" s="38">
        <v>-9.5962099999999995E-2</v>
      </c>
      <c r="ER25" s="38">
        <v>-0.1054659</v>
      </c>
      <c r="ES25" s="38">
        <v>-7.3941999999999994E-2</v>
      </c>
      <c r="ET25" s="38">
        <v>0.1054664</v>
      </c>
      <c r="EU25" s="38">
        <v>-0.13817470000000001</v>
      </c>
      <c r="EV25" s="38">
        <v>-0.23242989999999999</v>
      </c>
      <c r="EW25" s="38">
        <v>-0.29810370000000003</v>
      </c>
      <c r="EX25" s="38">
        <v>-0.29625410000000002</v>
      </c>
      <c r="EY25" s="38">
        <v>-0.40211350000000001</v>
      </c>
      <c r="EZ25" s="38">
        <v>-0.39232590000000001</v>
      </c>
      <c r="FA25" s="38">
        <v>-0.38881130000000003</v>
      </c>
      <c r="FB25" s="38">
        <v>85.905559999999994</v>
      </c>
      <c r="FC25" s="38">
        <v>84.374340000000004</v>
      </c>
      <c r="FD25" s="38">
        <v>82.631469999999993</v>
      </c>
      <c r="FE25" s="38">
        <v>81.316580000000002</v>
      </c>
      <c r="FF25" s="38">
        <v>80.266329999999996</v>
      </c>
      <c r="FG25" s="38">
        <v>79.707790000000003</v>
      </c>
      <c r="FH25" s="38">
        <v>79.004750000000001</v>
      </c>
      <c r="FI25" s="38">
        <v>81.382000000000005</v>
      </c>
      <c r="FJ25" s="38">
        <v>85.953029999999998</v>
      </c>
      <c r="FK25" s="38">
        <v>92.024379999999994</v>
      </c>
      <c r="FL25" s="38">
        <v>96.443730000000002</v>
      </c>
      <c r="FM25" s="38">
        <v>101.008</v>
      </c>
      <c r="FN25" s="38">
        <v>104.1653</v>
      </c>
      <c r="FO25" s="38">
        <v>107.2559</v>
      </c>
      <c r="FP25" s="38">
        <v>109.4909</v>
      </c>
      <c r="FQ25" s="38">
        <v>111.43089999999999</v>
      </c>
      <c r="FR25" s="38">
        <v>111.8758</v>
      </c>
      <c r="FS25" s="38">
        <v>111.1986</v>
      </c>
      <c r="FT25" s="39">
        <v>108.76779999999999</v>
      </c>
      <c r="FU25" s="38">
        <v>103.57340000000001</v>
      </c>
      <c r="FV25" s="38">
        <v>99.061019999999999</v>
      </c>
      <c r="FW25">
        <v>96.076099999999997</v>
      </c>
      <c r="FX25">
        <v>95.05771</v>
      </c>
      <c r="FY25">
        <v>92.210300000000004</v>
      </c>
      <c r="FZ25">
        <v>2.36764E-2</v>
      </c>
      <c r="GA25">
        <v>0.1946859</v>
      </c>
      <c r="GB25">
        <v>1</v>
      </c>
    </row>
    <row r="26" spans="1:184" x14ac:dyDescent="0.3">
      <c r="A26" t="s">
        <v>277</v>
      </c>
      <c r="B26" t="s">
        <v>1</v>
      </c>
      <c r="C26" t="s">
        <v>1</v>
      </c>
      <c r="D26" s="16" t="s">
        <v>1</v>
      </c>
      <c r="E26" s="16" t="s">
        <v>1</v>
      </c>
      <c r="F26" s="18" t="s">
        <v>1</v>
      </c>
      <c r="G26" s="16" t="s">
        <v>1</v>
      </c>
      <c r="H26" s="40" t="s">
        <v>268</v>
      </c>
      <c r="I26" s="18" t="s">
        <v>1</v>
      </c>
      <c r="J26" s="38" t="s">
        <v>1</v>
      </c>
      <c r="K26" s="18">
        <v>44811</v>
      </c>
      <c r="L26" s="38">
        <v>1113</v>
      </c>
      <c r="M26" s="38">
        <v>1113</v>
      </c>
      <c r="N26" s="38">
        <v>1.7462150000000001</v>
      </c>
      <c r="O26" s="38">
        <v>1.688634</v>
      </c>
      <c r="P26" s="38">
        <v>1.644255</v>
      </c>
      <c r="Q26" s="38">
        <v>1.60884</v>
      </c>
      <c r="R26" s="38">
        <v>1.594749</v>
      </c>
      <c r="S26" s="38">
        <v>1.665581</v>
      </c>
      <c r="T26" s="38">
        <v>1.7348570000000001</v>
      </c>
      <c r="U26" s="38">
        <v>1.7988999999999999</v>
      </c>
      <c r="V26" s="38">
        <v>1.8963289999999999</v>
      </c>
      <c r="W26" s="38">
        <v>1.986429</v>
      </c>
      <c r="X26" s="38">
        <v>1.998745</v>
      </c>
      <c r="Y26" s="38">
        <v>1.9701869999999999</v>
      </c>
      <c r="Z26" s="38">
        <v>1.946393</v>
      </c>
      <c r="AA26" s="38">
        <v>1.9968729999999999</v>
      </c>
      <c r="AB26" s="38">
        <v>2.02481</v>
      </c>
      <c r="AC26" s="38">
        <v>2.0305089999999999</v>
      </c>
      <c r="AD26" s="38">
        <v>1.96004</v>
      </c>
      <c r="AE26" s="38">
        <v>1.835707</v>
      </c>
      <c r="AF26" s="38">
        <v>1.800475</v>
      </c>
      <c r="AG26" s="38">
        <v>1.753679</v>
      </c>
      <c r="AH26" s="38">
        <v>1.771126</v>
      </c>
      <c r="AI26" s="38">
        <v>1.7807249999999999</v>
      </c>
      <c r="AJ26" s="38">
        <v>1.6933819999999999</v>
      </c>
      <c r="AK26" s="38">
        <v>1.6171930000000001</v>
      </c>
      <c r="AL26" s="38">
        <v>-7.9775499999999999E-2</v>
      </c>
      <c r="AM26" s="38">
        <v>-8.5334900000000005E-2</v>
      </c>
      <c r="AN26" s="38">
        <v>-0.1070719</v>
      </c>
      <c r="AO26" s="38">
        <v>-7.9441200000000003E-2</v>
      </c>
      <c r="AP26" s="38">
        <v>-8.7446300000000005E-2</v>
      </c>
      <c r="AQ26" s="38">
        <v>-1.9106700000000001E-2</v>
      </c>
      <c r="AR26" s="38">
        <v>-0.11085680000000001</v>
      </c>
      <c r="AS26" s="38">
        <v>8.7533999999999997E-3</v>
      </c>
      <c r="AT26" s="38">
        <v>0.1002266</v>
      </c>
      <c r="AU26" s="38">
        <v>0.18343799999999999</v>
      </c>
      <c r="AV26" s="38">
        <v>7.4807600000000002E-2</v>
      </c>
      <c r="AW26" s="38">
        <v>1.85641E-2</v>
      </c>
      <c r="AX26" s="38">
        <v>-5.0519399999999999E-2</v>
      </c>
      <c r="AY26" s="38">
        <v>-5.2999600000000001E-2</v>
      </c>
      <c r="AZ26" s="38">
        <v>-4.7875000000000001E-2</v>
      </c>
      <c r="BA26" s="38">
        <v>-1.49359E-2</v>
      </c>
      <c r="BB26" s="38">
        <v>4.71882E-2</v>
      </c>
      <c r="BC26" s="38">
        <v>-6.9400500000000004E-2</v>
      </c>
      <c r="BD26" s="38">
        <v>-0.2092444</v>
      </c>
      <c r="BE26" s="38">
        <v>-0.24839040000000001</v>
      </c>
      <c r="BF26" s="38">
        <v>-0.22120029999999999</v>
      </c>
      <c r="BG26" s="38">
        <v>-0.1815997</v>
      </c>
      <c r="BH26" s="38">
        <v>-0.215054</v>
      </c>
      <c r="BI26" s="38">
        <v>-0.2024714</v>
      </c>
      <c r="BJ26" s="38">
        <v>-6.9559499999999996E-2</v>
      </c>
      <c r="BK26" s="38">
        <v>-7.5947700000000007E-2</v>
      </c>
      <c r="BL26" s="38">
        <v>-9.7563200000000003E-2</v>
      </c>
      <c r="BM26" s="38">
        <v>-6.9758100000000003E-2</v>
      </c>
      <c r="BN26" s="38">
        <v>-7.4585700000000005E-2</v>
      </c>
      <c r="BO26" s="38">
        <v>-8.3856999999999994E-3</v>
      </c>
      <c r="BP26" s="38">
        <v>-9.4463900000000003E-2</v>
      </c>
      <c r="BQ26" s="38">
        <v>2.87858E-2</v>
      </c>
      <c r="BR26" s="38">
        <v>0.12213690000000001</v>
      </c>
      <c r="BS26" s="38">
        <v>0.20074230000000001</v>
      </c>
      <c r="BT26" s="38">
        <v>8.70258E-2</v>
      </c>
      <c r="BU26" s="38">
        <v>2.8712700000000001E-2</v>
      </c>
      <c r="BV26" s="38">
        <v>-4.4069200000000003E-2</v>
      </c>
      <c r="BW26" s="38">
        <v>-4.4890300000000001E-2</v>
      </c>
      <c r="BX26" s="38">
        <v>-3.6921200000000001E-2</v>
      </c>
      <c r="BY26" s="38">
        <v>-2.6570000000000001E-4</v>
      </c>
      <c r="BZ26" s="38">
        <v>6.2241499999999998E-2</v>
      </c>
      <c r="CA26" s="38">
        <v>-5.2094399999999999E-2</v>
      </c>
      <c r="CB26" s="38">
        <v>-0.188697</v>
      </c>
      <c r="CC26" s="38">
        <v>-0.22794510000000001</v>
      </c>
      <c r="CD26" s="38">
        <v>-0.20080339999999999</v>
      </c>
      <c r="CE26" s="38">
        <v>-0.1603627</v>
      </c>
      <c r="CF26" s="38">
        <v>-0.19406999999999999</v>
      </c>
      <c r="CG26" s="38">
        <v>-0.1815795</v>
      </c>
      <c r="CH26" s="38">
        <v>-6.2483799999999999E-2</v>
      </c>
      <c r="CI26" s="38">
        <v>-6.94462E-2</v>
      </c>
      <c r="CJ26" s="38">
        <v>-9.0977600000000006E-2</v>
      </c>
      <c r="CK26" s="38">
        <v>-6.3051700000000002E-2</v>
      </c>
      <c r="CL26" s="38">
        <v>-6.5678399999999998E-2</v>
      </c>
      <c r="CM26" s="38">
        <v>-9.6029999999999998E-4</v>
      </c>
      <c r="CN26" s="38">
        <v>-8.3110199999999995E-2</v>
      </c>
      <c r="CO26" s="38">
        <v>4.2660200000000002E-2</v>
      </c>
      <c r="CP26" s="38">
        <v>0.13731189999999999</v>
      </c>
      <c r="CQ26" s="38">
        <v>0.21272730000000001</v>
      </c>
      <c r="CR26" s="38">
        <v>9.5488100000000006E-2</v>
      </c>
      <c r="CS26" s="38">
        <v>3.5741500000000002E-2</v>
      </c>
      <c r="CT26" s="38">
        <v>-3.96018E-2</v>
      </c>
      <c r="CU26" s="38">
        <v>-3.9273799999999998E-2</v>
      </c>
      <c r="CV26" s="38">
        <v>-2.9334699999999998E-2</v>
      </c>
      <c r="CW26" s="38">
        <v>9.8948999999999999E-3</v>
      </c>
      <c r="CX26" s="38">
        <v>7.2667300000000004E-2</v>
      </c>
      <c r="CY26" s="38">
        <v>-4.01083E-2</v>
      </c>
      <c r="CZ26" s="38">
        <v>-0.17446590000000001</v>
      </c>
      <c r="DA26" s="38">
        <v>-0.21378469999999999</v>
      </c>
      <c r="DB26" s="38">
        <v>-0.1866767</v>
      </c>
      <c r="DC26" s="38">
        <v>-0.14565400000000001</v>
      </c>
      <c r="DD26" s="38">
        <v>-0.17953659999999999</v>
      </c>
      <c r="DE26" s="38">
        <v>-0.16710990000000001</v>
      </c>
      <c r="DF26" s="38">
        <v>-5.5408199999999998E-2</v>
      </c>
      <c r="DG26" s="38">
        <v>-6.2944700000000006E-2</v>
      </c>
      <c r="DH26" s="38">
        <v>-8.4391999999999995E-2</v>
      </c>
      <c r="DI26" s="38">
        <v>-5.6345300000000001E-2</v>
      </c>
      <c r="DJ26" s="38">
        <v>-5.6771200000000001E-2</v>
      </c>
      <c r="DK26" s="38">
        <v>6.4650999999999997E-3</v>
      </c>
      <c r="DL26" s="38">
        <v>-7.1756600000000004E-2</v>
      </c>
      <c r="DM26" s="38">
        <v>5.6534500000000001E-2</v>
      </c>
      <c r="DN26" s="38">
        <v>0.15248690000000001</v>
      </c>
      <c r="DO26" s="38">
        <v>0.2247123</v>
      </c>
      <c r="DP26" s="38">
        <v>0.1039504</v>
      </c>
      <c r="DQ26" s="38">
        <v>4.27704E-2</v>
      </c>
      <c r="DR26" s="38">
        <v>-3.5134400000000003E-2</v>
      </c>
      <c r="DS26" s="38">
        <v>-3.3657399999999997E-2</v>
      </c>
      <c r="DT26" s="38">
        <v>-2.1748099999999999E-2</v>
      </c>
      <c r="DU26" s="38">
        <v>2.0055400000000001E-2</v>
      </c>
      <c r="DV26" s="38">
        <v>8.3093200000000006E-2</v>
      </c>
      <c r="DW26" s="38">
        <v>-2.81222E-2</v>
      </c>
      <c r="DX26" s="38">
        <v>-0.16023490000000001</v>
      </c>
      <c r="DY26" s="38">
        <v>-0.1996243</v>
      </c>
      <c r="DZ26" s="38">
        <v>-0.17254990000000001</v>
      </c>
      <c r="EA26" s="38">
        <v>-0.13094529999999999</v>
      </c>
      <c r="EB26" s="38">
        <v>-0.16500310000000001</v>
      </c>
      <c r="EC26" s="38">
        <v>-0.1526402</v>
      </c>
      <c r="ED26" s="38">
        <v>-4.5192200000000002E-2</v>
      </c>
      <c r="EE26" s="38">
        <v>-5.3557599999999997E-2</v>
      </c>
      <c r="EF26" s="38">
        <v>-7.48833E-2</v>
      </c>
      <c r="EG26" s="38">
        <v>-4.6662200000000001E-2</v>
      </c>
      <c r="EH26" s="38">
        <v>-4.3910499999999998E-2</v>
      </c>
      <c r="EI26" s="38">
        <v>1.7186099999999999E-2</v>
      </c>
      <c r="EJ26" s="38">
        <v>-5.5363700000000002E-2</v>
      </c>
      <c r="EK26" s="38">
        <v>7.6566899999999993E-2</v>
      </c>
      <c r="EL26" s="38">
        <v>0.1743972</v>
      </c>
      <c r="EM26" s="38">
        <v>0.2420166</v>
      </c>
      <c r="EN26" s="38">
        <v>0.1161687</v>
      </c>
      <c r="EO26" s="38">
        <v>5.2919000000000001E-2</v>
      </c>
      <c r="EP26" s="38">
        <v>-2.86842E-2</v>
      </c>
      <c r="EQ26" s="38">
        <v>-2.5548100000000001E-2</v>
      </c>
      <c r="ER26" s="38">
        <v>-1.0794399999999999E-2</v>
      </c>
      <c r="ES26" s="38">
        <v>3.4725699999999998E-2</v>
      </c>
      <c r="ET26" s="38">
        <v>9.8146499999999998E-2</v>
      </c>
      <c r="EU26" s="38">
        <v>-1.08162E-2</v>
      </c>
      <c r="EV26" s="38">
        <v>-0.13968749999999999</v>
      </c>
      <c r="EW26" s="38">
        <v>-0.179179</v>
      </c>
      <c r="EX26" s="38">
        <v>-0.15215300000000001</v>
      </c>
      <c r="EY26" s="38">
        <v>-0.1097084</v>
      </c>
      <c r="EZ26" s="38">
        <v>-0.14401910000000001</v>
      </c>
      <c r="FA26" s="38">
        <v>-0.13174830000000001</v>
      </c>
      <c r="FB26" s="38">
        <v>91.082440000000005</v>
      </c>
      <c r="FC26" s="38">
        <v>88.896209999999996</v>
      </c>
      <c r="FD26" s="38">
        <v>85.882739999999998</v>
      </c>
      <c r="FE26" s="38">
        <v>84.506320000000002</v>
      </c>
      <c r="FF26" s="38">
        <v>82.885959999999997</v>
      </c>
      <c r="FG26" s="38">
        <v>80.595429999999993</v>
      </c>
      <c r="FH26" s="38">
        <v>79.715850000000003</v>
      </c>
      <c r="FI26" s="38">
        <v>79.945840000000004</v>
      </c>
      <c r="FJ26" s="38">
        <v>84.444450000000003</v>
      </c>
      <c r="FK26" s="38">
        <v>90.239429999999999</v>
      </c>
      <c r="FL26" s="38">
        <v>95.939120000000003</v>
      </c>
      <c r="FM26" s="38">
        <v>99.893519999999995</v>
      </c>
      <c r="FN26" s="38">
        <v>103.5641</v>
      </c>
      <c r="FO26" s="38">
        <v>105.8942</v>
      </c>
      <c r="FP26" s="38">
        <v>107.34229999999999</v>
      </c>
      <c r="FQ26" s="38">
        <v>108.6195</v>
      </c>
      <c r="FR26" s="38">
        <v>108.7784</v>
      </c>
      <c r="FS26" s="38">
        <v>107.3389</v>
      </c>
      <c r="FT26" s="39">
        <v>104.90089999999999</v>
      </c>
      <c r="FU26" s="38">
        <v>100.7941</v>
      </c>
      <c r="FV26" s="38">
        <v>97.943470000000005</v>
      </c>
      <c r="FW26">
        <v>95.744450000000001</v>
      </c>
      <c r="FX26">
        <v>93.317390000000003</v>
      </c>
      <c r="FY26">
        <v>89.514529999999993</v>
      </c>
      <c r="FZ26">
        <v>2.3601400000000002E-2</v>
      </c>
      <c r="GA26">
        <v>0.21274689999999999</v>
      </c>
      <c r="GB26">
        <v>1</v>
      </c>
    </row>
    <row r="27" spans="1:184" x14ac:dyDescent="0.3">
      <c r="A27" t="s">
        <v>277</v>
      </c>
      <c r="B27" t="s">
        <v>1</v>
      </c>
      <c r="C27" t="s">
        <v>1</v>
      </c>
      <c r="D27" t="s">
        <v>1</v>
      </c>
      <c r="E27" t="s">
        <v>1</v>
      </c>
      <c r="F27" s="18" t="s">
        <v>1</v>
      </c>
      <c r="G27" t="s">
        <v>1</v>
      </c>
      <c r="H27" s="40" t="s">
        <v>268</v>
      </c>
      <c r="I27" s="18" t="s">
        <v>1</v>
      </c>
      <c r="J27" s="38" t="s">
        <v>1</v>
      </c>
      <c r="K27" s="18" t="s">
        <v>2</v>
      </c>
      <c r="L27" s="38">
        <v>1115</v>
      </c>
      <c r="M27" s="38">
        <v>1115</v>
      </c>
      <c r="N27" s="38">
        <v>1.321186</v>
      </c>
      <c r="O27" s="38">
        <v>1.2750589999999999</v>
      </c>
      <c r="P27" s="38">
        <v>1.2412099999999999</v>
      </c>
      <c r="Q27" s="38">
        <v>1.2168509999999999</v>
      </c>
      <c r="R27" s="38">
        <v>1.2178310000000001</v>
      </c>
      <c r="S27" s="38">
        <v>1.282743</v>
      </c>
      <c r="T27" s="38">
        <v>1.386422</v>
      </c>
      <c r="U27" s="38">
        <v>1.513531</v>
      </c>
      <c r="V27" s="38">
        <v>1.6551020000000001</v>
      </c>
      <c r="W27" s="38">
        <v>1.7824819999999999</v>
      </c>
      <c r="X27" s="38">
        <v>1.885089</v>
      </c>
      <c r="Y27" s="38">
        <v>1.9256679999999999</v>
      </c>
      <c r="Z27" s="38">
        <v>1.9470890000000001</v>
      </c>
      <c r="AA27" s="38">
        <v>2.0068950000000001</v>
      </c>
      <c r="AB27" s="38">
        <v>2.0151859999999999</v>
      </c>
      <c r="AC27" s="38">
        <v>1.9492050000000001</v>
      </c>
      <c r="AD27" s="38">
        <v>1.8402320000000001</v>
      </c>
      <c r="AE27" s="38">
        <v>1.7000679999999999</v>
      </c>
      <c r="AF27" s="38">
        <v>1.650981</v>
      </c>
      <c r="AG27" s="38">
        <v>1.6065160000000001</v>
      </c>
      <c r="AH27" s="38">
        <v>1.6027450000000001</v>
      </c>
      <c r="AI27" s="38">
        <v>1.5958589999999999</v>
      </c>
      <c r="AJ27" s="38">
        <v>1.5153019999999999</v>
      </c>
      <c r="AK27" s="38">
        <v>1.444561</v>
      </c>
      <c r="AL27" s="38">
        <v>-1.7962200000000001E-2</v>
      </c>
      <c r="AM27" s="38">
        <v>-1.7823599999999998E-2</v>
      </c>
      <c r="AN27" s="38">
        <v>-2.1543300000000001E-2</v>
      </c>
      <c r="AO27" s="38">
        <v>-1.5993E-2</v>
      </c>
      <c r="AP27" s="38">
        <v>-2.04154E-2</v>
      </c>
      <c r="AQ27" s="38">
        <v>-1.01242E-2</v>
      </c>
      <c r="AR27" s="38">
        <v>-1.9388200000000001E-2</v>
      </c>
      <c r="AS27" s="38">
        <v>-0.10657419999999999</v>
      </c>
      <c r="AT27" s="38">
        <v>-5.7443399999999999E-2</v>
      </c>
      <c r="AU27" s="38">
        <v>-1.9334500000000001E-2</v>
      </c>
      <c r="AV27" s="38">
        <v>4.2487000000000002E-3</v>
      </c>
      <c r="AW27" s="38">
        <v>-2.08909E-2</v>
      </c>
      <c r="AX27" s="38">
        <v>-3.4156499999999999E-2</v>
      </c>
      <c r="AY27" s="38">
        <v>-4.4909299999999999E-2</v>
      </c>
      <c r="AZ27" s="38">
        <v>-6.5759700000000004E-2</v>
      </c>
      <c r="BA27" s="38">
        <v>-8.9672100000000005E-2</v>
      </c>
      <c r="BB27" s="38">
        <v>-6.9209000000000007E-2</v>
      </c>
      <c r="BC27" s="38">
        <v>-0.11379980000000001</v>
      </c>
      <c r="BD27" s="38">
        <v>-0.1086638</v>
      </c>
      <c r="BE27" s="38">
        <v>-0.12055920000000001</v>
      </c>
      <c r="BF27" s="38">
        <v>-0.12494619999999999</v>
      </c>
      <c r="BG27" s="38">
        <v>-0.15526429999999999</v>
      </c>
      <c r="BH27" s="38">
        <v>-0.17539250000000001</v>
      </c>
      <c r="BI27" s="38">
        <v>-0.17318639999999999</v>
      </c>
      <c r="BJ27" s="38">
        <v>-3.0527000000000002E-3</v>
      </c>
      <c r="BK27" s="38">
        <v>-3.1096000000000001E-3</v>
      </c>
      <c r="BL27" s="38">
        <v>-7.4917999999999998E-3</v>
      </c>
      <c r="BM27" s="38">
        <v>-2.5200999999999999E-3</v>
      </c>
      <c r="BN27" s="38">
        <v>-7.0987999999999997E-3</v>
      </c>
      <c r="BO27" s="38">
        <v>5.6518000000000002E-3</v>
      </c>
      <c r="BP27" s="38">
        <v>3.0271E-3</v>
      </c>
      <c r="BQ27" s="38">
        <v>-7.4157600000000004E-2</v>
      </c>
      <c r="BR27" s="38">
        <v>-3.61772E-2</v>
      </c>
      <c r="BS27" s="38">
        <v>1.4461000000000001E-3</v>
      </c>
      <c r="BT27" s="38">
        <v>2.5651899999999998E-2</v>
      </c>
      <c r="BU27" s="38">
        <v>-4.9470000000000004E-4</v>
      </c>
      <c r="BV27" s="38">
        <v>-2.4555400000000002E-2</v>
      </c>
      <c r="BW27" s="38">
        <v>-2.6249600000000001E-2</v>
      </c>
      <c r="BX27" s="38">
        <v>-3.9555300000000002E-2</v>
      </c>
      <c r="BY27" s="38">
        <v>-5.7172500000000001E-2</v>
      </c>
      <c r="BZ27" s="38">
        <v>-3.8731399999999999E-2</v>
      </c>
      <c r="CA27" s="38">
        <v>-7.8851699999999997E-2</v>
      </c>
      <c r="CB27" s="38">
        <v>-6.7544999999999994E-2</v>
      </c>
      <c r="CC27" s="38">
        <v>-7.9908999999999994E-2</v>
      </c>
      <c r="CD27" s="38">
        <v>-8.3446999999999993E-2</v>
      </c>
      <c r="CE27" s="38">
        <v>-0.1132957</v>
      </c>
      <c r="CF27" s="38">
        <v>-0.1331939</v>
      </c>
      <c r="CG27" s="38">
        <v>-0.13164770000000001</v>
      </c>
      <c r="CH27" s="38">
        <v>7.2735999999999999E-3</v>
      </c>
      <c r="CI27" s="38">
        <v>7.0812000000000002E-3</v>
      </c>
      <c r="CJ27" s="38">
        <v>2.2401999999999999E-3</v>
      </c>
      <c r="CK27" s="38">
        <v>6.8111999999999999E-3</v>
      </c>
      <c r="CL27" s="38">
        <v>2.1243E-3</v>
      </c>
      <c r="CM27" s="38">
        <v>1.6578300000000001E-2</v>
      </c>
      <c r="CN27" s="38">
        <v>1.85518E-2</v>
      </c>
      <c r="CO27" s="38">
        <v>-5.1705899999999999E-2</v>
      </c>
      <c r="CP27" s="38">
        <v>-2.14483E-2</v>
      </c>
      <c r="CQ27" s="38">
        <v>1.5838700000000001E-2</v>
      </c>
      <c r="CR27" s="38">
        <v>4.0475700000000003E-2</v>
      </c>
      <c r="CS27" s="38">
        <v>1.3631600000000001E-2</v>
      </c>
      <c r="CT27" s="38">
        <v>-1.7905600000000001E-2</v>
      </c>
      <c r="CU27" s="38">
        <v>-1.33259E-2</v>
      </c>
      <c r="CV27" s="38">
        <v>-2.14063E-2</v>
      </c>
      <c r="CW27" s="38">
        <v>-3.4663399999999997E-2</v>
      </c>
      <c r="CX27" s="38">
        <v>-1.7622599999999999E-2</v>
      </c>
      <c r="CY27" s="38">
        <v>-5.4646800000000002E-2</v>
      </c>
      <c r="CZ27" s="38">
        <v>-3.9066299999999998E-2</v>
      </c>
      <c r="DA27" s="38">
        <v>-5.1754799999999997E-2</v>
      </c>
      <c r="DB27" s="38">
        <v>-5.4704799999999998E-2</v>
      </c>
      <c r="DC27" s="38">
        <v>-8.4228399999999995E-2</v>
      </c>
      <c r="DD27" s="38">
        <v>-0.1039674</v>
      </c>
      <c r="DE27" s="38">
        <v>-0.1028782</v>
      </c>
      <c r="DF27" s="38">
        <v>1.7599900000000002E-2</v>
      </c>
      <c r="DG27" s="38">
        <v>1.7272099999999999E-2</v>
      </c>
      <c r="DH27" s="38">
        <v>1.19723E-2</v>
      </c>
      <c r="DI27" s="38">
        <v>1.6142500000000001E-2</v>
      </c>
      <c r="DJ27" s="38">
        <v>1.1347400000000001E-2</v>
      </c>
      <c r="DK27" s="38">
        <v>2.75047E-2</v>
      </c>
      <c r="DL27" s="38">
        <v>3.4076599999999999E-2</v>
      </c>
      <c r="DM27" s="38">
        <v>-2.92543E-2</v>
      </c>
      <c r="DN27" s="38">
        <v>-6.7194000000000004E-3</v>
      </c>
      <c r="DO27" s="38">
        <v>3.0231299999999999E-2</v>
      </c>
      <c r="DP27" s="38">
        <v>5.5299500000000001E-2</v>
      </c>
      <c r="DQ27" s="38">
        <v>2.7757899999999999E-2</v>
      </c>
      <c r="DR27" s="38">
        <v>-1.1255899999999999E-2</v>
      </c>
      <c r="DS27" s="38">
        <v>-4.0230000000000002E-4</v>
      </c>
      <c r="DT27" s="38">
        <v>-3.2572E-3</v>
      </c>
      <c r="DU27" s="38">
        <v>-1.21543E-2</v>
      </c>
      <c r="DV27" s="38">
        <v>3.4860999999999998E-3</v>
      </c>
      <c r="DW27" s="38">
        <v>-3.0441900000000001E-2</v>
      </c>
      <c r="DX27" s="38">
        <v>-1.0587600000000001E-2</v>
      </c>
      <c r="DY27" s="38">
        <v>-2.3600599999999999E-2</v>
      </c>
      <c r="DZ27" s="38">
        <v>-2.5962599999999999E-2</v>
      </c>
      <c r="EA27" s="38">
        <v>-5.5161099999999998E-2</v>
      </c>
      <c r="EB27" s="38">
        <v>-7.4740799999999996E-2</v>
      </c>
      <c r="EC27" s="38">
        <v>-7.4108599999999997E-2</v>
      </c>
      <c r="ED27" s="38">
        <v>3.2509499999999997E-2</v>
      </c>
      <c r="EE27" s="38">
        <v>3.1986100000000003E-2</v>
      </c>
      <c r="EF27" s="38">
        <v>2.60238E-2</v>
      </c>
      <c r="EG27" s="38">
        <v>2.96154E-2</v>
      </c>
      <c r="EH27" s="38">
        <v>2.4663999999999998E-2</v>
      </c>
      <c r="EI27" s="38">
        <v>4.3280699999999998E-2</v>
      </c>
      <c r="EJ27" s="38">
        <v>5.6491800000000002E-2</v>
      </c>
      <c r="EK27" s="38">
        <v>3.1622999999999998E-3</v>
      </c>
      <c r="EL27" s="38">
        <v>1.45468E-2</v>
      </c>
      <c r="EM27" s="38">
        <v>5.1011899999999999E-2</v>
      </c>
      <c r="EN27" s="38">
        <v>7.6702800000000002E-2</v>
      </c>
      <c r="EO27" s="38">
        <v>4.8154000000000002E-2</v>
      </c>
      <c r="EP27" s="38">
        <v>-1.6547000000000001E-3</v>
      </c>
      <c r="EQ27" s="38">
        <v>1.82574E-2</v>
      </c>
      <c r="ER27" s="38">
        <v>2.2947200000000001E-2</v>
      </c>
      <c r="ES27" s="38">
        <v>2.0345200000000001E-2</v>
      </c>
      <c r="ET27" s="38">
        <v>3.3963800000000002E-2</v>
      </c>
      <c r="EU27" s="38">
        <v>4.5060999999999999E-3</v>
      </c>
      <c r="EV27" s="38">
        <v>3.0531200000000001E-2</v>
      </c>
      <c r="EW27" s="38">
        <v>1.7049600000000002E-2</v>
      </c>
      <c r="EX27" s="38">
        <v>1.5536599999999999E-2</v>
      </c>
      <c r="EY27" s="38">
        <v>-1.3192600000000001E-2</v>
      </c>
      <c r="EZ27" s="38">
        <v>-3.2542300000000003E-2</v>
      </c>
      <c r="FA27" s="38">
        <v>-3.2570000000000002E-2</v>
      </c>
      <c r="FB27" s="38">
        <v>81.979920000000007</v>
      </c>
      <c r="FC27" s="38">
        <v>80.134</v>
      </c>
      <c r="FD27" s="38">
        <v>78.143230000000003</v>
      </c>
      <c r="FE27" s="38">
        <v>76.3904</v>
      </c>
      <c r="FF27" s="38">
        <v>74.993840000000006</v>
      </c>
      <c r="FG27" s="38">
        <v>73.916529999999995</v>
      </c>
      <c r="FH27" s="38">
        <v>73.624600000000001</v>
      </c>
      <c r="FI27" s="38">
        <v>76.124110000000002</v>
      </c>
      <c r="FJ27" s="38">
        <v>80.447689999999994</v>
      </c>
      <c r="FK27" s="38">
        <v>84.986909999999995</v>
      </c>
      <c r="FL27" s="38">
        <v>89.389210000000006</v>
      </c>
      <c r="FM27" s="38">
        <v>93.381100000000004</v>
      </c>
      <c r="FN27" s="38">
        <v>96.491330000000005</v>
      </c>
      <c r="FO27" s="38">
        <v>99.111270000000005</v>
      </c>
      <c r="FP27" s="38">
        <v>101.1114</v>
      </c>
      <c r="FQ27" s="38">
        <v>102.5765</v>
      </c>
      <c r="FR27" s="38">
        <v>103.1981</v>
      </c>
      <c r="FS27" s="38">
        <v>102.6326</v>
      </c>
      <c r="FT27" s="39">
        <v>101.0561</v>
      </c>
      <c r="FU27" s="38">
        <v>97.944370000000006</v>
      </c>
      <c r="FV27" s="38">
        <v>94.122380000000007</v>
      </c>
      <c r="FW27">
        <v>90.718350000000001</v>
      </c>
      <c r="FX27">
        <v>88.019199999999998</v>
      </c>
      <c r="FY27">
        <v>85.203969999999998</v>
      </c>
      <c r="FZ27">
        <v>4.5576999999999999E-2</v>
      </c>
      <c r="GA27">
        <v>0.41735149999999999</v>
      </c>
      <c r="GB27">
        <v>1</v>
      </c>
    </row>
    <row r="28" spans="1:184" x14ac:dyDescent="0.3">
      <c r="A28" t="s">
        <v>277</v>
      </c>
      <c r="B28" t="s">
        <v>1</v>
      </c>
      <c r="C28" t="s">
        <v>1</v>
      </c>
      <c r="D28" s="16" t="s">
        <v>1</v>
      </c>
      <c r="E28" s="16" t="s">
        <v>1</v>
      </c>
      <c r="F28" s="18" t="s">
        <v>1</v>
      </c>
      <c r="G28" s="16" t="s">
        <v>1</v>
      </c>
      <c r="H28" s="40" t="s">
        <v>1</v>
      </c>
      <c r="I28" s="18" t="s">
        <v>1</v>
      </c>
      <c r="J28" s="38" t="s">
        <v>1</v>
      </c>
      <c r="K28" s="18">
        <v>44722</v>
      </c>
      <c r="L28" s="38">
        <v>93626</v>
      </c>
      <c r="M28" s="38">
        <v>93626</v>
      </c>
      <c r="N28" s="38">
        <v>1.228939</v>
      </c>
      <c r="O28" s="38">
        <v>1.177327</v>
      </c>
      <c r="P28" s="38">
        <v>1.1454249999999999</v>
      </c>
      <c r="Q28" s="38">
        <v>1.124647</v>
      </c>
      <c r="R28" s="38">
        <v>1.128681</v>
      </c>
      <c r="S28" s="38">
        <v>1.1517310000000001</v>
      </c>
      <c r="T28" s="38">
        <v>1.1501920000000001</v>
      </c>
      <c r="U28" s="38">
        <v>1.3591979999999999</v>
      </c>
      <c r="V28" s="38">
        <v>1.7124649999999999</v>
      </c>
      <c r="W28" s="38">
        <v>2.022421</v>
      </c>
      <c r="X28" s="38">
        <v>2.2863639999999998</v>
      </c>
      <c r="Y28" s="38">
        <v>2.4718089999999999</v>
      </c>
      <c r="Z28" s="38">
        <v>2.5786950000000002</v>
      </c>
      <c r="AA28" s="38">
        <v>2.6760640000000002</v>
      </c>
      <c r="AB28" s="38">
        <v>2.7263099999999998</v>
      </c>
      <c r="AC28" s="38">
        <v>2.6893400000000001</v>
      </c>
      <c r="AD28" s="38">
        <v>2.5428410000000001</v>
      </c>
      <c r="AE28" s="38">
        <v>2.2321369999999998</v>
      </c>
      <c r="AF28" s="38">
        <v>1.9978260000000001</v>
      </c>
      <c r="AG28" s="38">
        <v>1.830613</v>
      </c>
      <c r="AH28" s="38">
        <v>1.7324299999999999</v>
      </c>
      <c r="AI28" s="38">
        <v>1.624266</v>
      </c>
      <c r="AJ28" s="38">
        <v>1.4730270000000001</v>
      </c>
      <c r="AK28" s="38">
        <v>1.3636969999999999</v>
      </c>
      <c r="AL28" s="38">
        <v>9.1859000000000003E-3</v>
      </c>
      <c r="AM28" s="38">
        <v>5.1114000000000003E-3</v>
      </c>
      <c r="AN28" s="38">
        <v>8.9584999999999994E-3</v>
      </c>
      <c r="AO28" s="38">
        <v>8.5460999999999992E-3</v>
      </c>
      <c r="AP28" s="38">
        <v>6.9442000000000002E-3</v>
      </c>
      <c r="AQ28" s="38">
        <v>1.86213E-2</v>
      </c>
      <c r="AR28" s="38">
        <v>3.9081999999999997E-3</v>
      </c>
      <c r="AS28" s="38">
        <v>-1.44393E-2</v>
      </c>
      <c r="AT28" s="38">
        <v>-3.1081000000000001E-2</v>
      </c>
      <c r="AU28" s="38">
        <v>-4.3486499999999997E-2</v>
      </c>
      <c r="AV28" s="38">
        <v>-3.6273E-2</v>
      </c>
      <c r="AW28" s="38">
        <v>-1.7580999999999999E-2</v>
      </c>
      <c r="AX28" s="38">
        <v>-4.6300000000000001E-5</v>
      </c>
      <c r="AY28" s="38">
        <v>7.4666000000000003E-3</v>
      </c>
      <c r="AZ28" s="38">
        <v>1.4617099999999999E-2</v>
      </c>
      <c r="BA28" s="38">
        <v>6.7346000000000003E-3</v>
      </c>
      <c r="BB28" s="38">
        <v>2.3522100000000001E-2</v>
      </c>
      <c r="BC28" s="38">
        <v>1.4690999999999999E-2</v>
      </c>
      <c r="BD28" s="38">
        <v>2.5436E-3</v>
      </c>
      <c r="BE28" s="38">
        <v>1.5334000000000001E-3</v>
      </c>
      <c r="BF28" s="38">
        <v>1.21809E-2</v>
      </c>
      <c r="BG28" s="38">
        <v>-1.6687500000000001E-2</v>
      </c>
      <c r="BH28" s="38">
        <v>-1.7428300000000001E-2</v>
      </c>
      <c r="BI28" s="38">
        <v>-2.1960400000000001E-2</v>
      </c>
      <c r="BJ28" s="38">
        <v>1.1783999999999999E-2</v>
      </c>
      <c r="BK28" s="38">
        <v>7.4002E-3</v>
      </c>
      <c r="BL28" s="38">
        <v>1.04639E-2</v>
      </c>
      <c r="BM28" s="38">
        <v>9.7847999999999997E-3</v>
      </c>
      <c r="BN28" s="38">
        <v>8.0400000000000003E-3</v>
      </c>
      <c r="BO28" s="38">
        <v>2.1893599999999999E-2</v>
      </c>
      <c r="BP28" s="38">
        <v>8.0804999999999991E-3</v>
      </c>
      <c r="BQ28" s="38">
        <v>-1.28115E-2</v>
      </c>
      <c r="BR28" s="38">
        <v>-2.83348E-2</v>
      </c>
      <c r="BS28" s="38">
        <v>-3.9908399999999997E-2</v>
      </c>
      <c r="BT28" s="38">
        <v>-3.3463800000000002E-2</v>
      </c>
      <c r="BU28" s="38">
        <v>-1.5617300000000001E-2</v>
      </c>
      <c r="BV28" s="38">
        <v>1.1720000000000001E-3</v>
      </c>
      <c r="BW28" s="38">
        <v>9.3883999999999999E-3</v>
      </c>
      <c r="BX28" s="38">
        <v>1.7652600000000001E-2</v>
      </c>
      <c r="BY28" s="38">
        <v>1.08001E-2</v>
      </c>
      <c r="BZ28" s="38">
        <v>2.77565E-2</v>
      </c>
      <c r="CA28" s="38">
        <v>1.8821299999999999E-2</v>
      </c>
      <c r="CB28" s="38">
        <v>6.5110000000000003E-3</v>
      </c>
      <c r="CC28" s="38">
        <v>5.5903999999999997E-3</v>
      </c>
      <c r="CD28" s="38">
        <v>1.5765399999999999E-2</v>
      </c>
      <c r="CE28" s="38">
        <v>-1.30384E-2</v>
      </c>
      <c r="CF28" s="38">
        <v>-1.4441499999999999E-2</v>
      </c>
      <c r="CG28" s="38">
        <v>-1.90479E-2</v>
      </c>
      <c r="CH28" s="38">
        <v>1.3583400000000001E-2</v>
      </c>
      <c r="CI28" s="38">
        <v>8.9853999999999993E-3</v>
      </c>
      <c r="CJ28" s="38">
        <v>1.1506600000000001E-2</v>
      </c>
      <c r="CK28" s="38">
        <v>1.06427E-2</v>
      </c>
      <c r="CL28" s="38">
        <v>8.7989000000000001E-3</v>
      </c>
      <c r="CM28" s="38">
        <v>2.4160000000000001E-2</v>
      </c>
      <c r="CN28" s="38">
        <v>1.0970199999999999E-2</v>
      </c>
      <c r="CO28" s="38">
        <v>-1.1684099999999999E-2</v>
      </c>
      <c r="CP28" s="38">
        <v>-2.6432799999999999E-2</v>
      </c>
      <c r="CQ28" s="38">
        <v>-3.7430199999999997E-2</v>
      </c>
      <c r="CR28" s="38">
        <v>-3.1518200000000003E-2</v>
      </c>
      <c r="CS28" s="38">
        <v>-1.4257199999999999E-2</v>
      </c>
      <c r="CT28" s="38">
        <v>2.0157E-3</v>
      </c>
      <c r="CU28" s="38">
        <v>1.07195E-2</v>
      </c>
      <c r="CV28" s="38">
        <v>1.9755100000000001E-2</v>
      </c>
      <c r="CW28" s="38">
        <v>1.36159E-2</v>
      </c>
      <c r="CX28" s="38">
        <v>3.06892E-2</v>
      </c>
      <c r="CY28" s="38">
        <v>2.16819E-2</v>
      </c>
      <c r="CZ28" s="38">
        <v>9.2587999999999993E-3</v>
      </c>
      <c r="DA28" s="38">
        <v>8.4002999999999994E-3</v>
      </c>
      <c r="DB28" s="38">
        <v>1.8248E-2</v>
      </c>
      <c r="DC28" s="38">
        <v>-1.0511E-2</v>
      </c>
      <c r="DD28" s="38">
        <v>-1.2372899999999999E-2</v>
      </c>
      <c r="DE28" s="38">
        <v>-1.7030699999999999E-2</v>
      </c>
      <c r="DF28" s="38">
        <v>1.53829E-2</v>
      </c>
      <c r="DG28" s="38">
        <v>1.0570599999999999E-2</v>
      </c>
      <c r="DH28" s="38">
        <v>1.2549299999999999E-2</v>
      </c>
      <c r="DI28" s="38">
        <v>1.15005E-2</v>
      </c>
      <c r="DJ28" s="38">
        <v>9.5578E-3</v>
      </c>
      <c r="DK28" s="38">
        <v>2.6426399999999999E-2</v>
      </c>
      <c r="DL28" s="38">
        <v>1.38599E-2</v>
      </c>
      <c r="DM28" s="38">
        <v>-1.05567E-2</v>
      </c>
      <c r="DN28" s="38">
        <v>-2.4530799999999998E-2</v>
      </c>
      <c r="DO28" s="38">
        <v>-3.49521E-2</v>
      </c>
      <c r="DP28" s="38">
        <v>-2.9572600000000001E-2</v>
      </c>
      <c r="DQ28" s="38">
        <v>-1.28971E-2</v>
      </c>
      <c r="DR28" s="38">
        <v>2.8593999999999998E-3</v>
      </c>
      <c r="DS28" s="38">
        <v>1.20505E-2</v>
      </c>
      <c r="DT28" s="38">
        <v>2.1857499999999998E-2</v>
      </c>
      <c r="DU28" s="38">
        <v>1.6431600000000001E-2</v>
      </c>
      <c r="DV28" s="38">
        <v>3.36218E-2</v>
      </c>
      <c r="DW28" s="38">
        <v>2.4542499999999998E-2</v>
      </c>
      <c r="DX28" s="38">
        <v>1.2006599999999999E-2</v>
      </c>
      <c r="DY28" s="38">
        <v>1.12102E-2</v>
      </c>
      <c r="DZ28" s="38">
        <v>2.0730499999999999E-2</v>
      </c>
      <c r="EA28" s="38">
        <v>-7.9836000000000004E-3</v>
      </c>
      <c r="EB28" s="38">
        <v>-1.0304300000000001E-2</v>
      </c>
      <c r="EC28" s="38">
        <v>-1.50136E-2</v>
      </c>
      <c r="ED28" s="38">
        <v>1.7981E-2</v>
      </c>
      <c r="EE28" s="38">
        <v>1.28594E-2</v>
      </c>
      <c r="EF28" s="38">
        <v>1.40547E-2</v>
      </c>
      <c r="EG28" s="38">
        <v>1.2739199999999999E-2</v>
      </c>
      <c r="EH28" s="38">
        <v>1.0653599999999999E-2</v>
      </c>
      <c r="EI28" s="38">
        <v>2.9698800000000001E-2</v>
      </c>
      <c r="EJ28" s="38">
        <v>1.8032300000000001E-2</v>
      </c>
      <c r="EK28" s="38">
        <v>-8.9289E-3</v>
      </c>
      <c r="EL28" s="38">
        <v>-2.1784600000000001E-2</v>
      </c>
      <c r="EM28" s="38">
        <v>-3.1373999999999999E-2</v>
      </c>
      <c r="EN28" s="38">
        <v>-2.67634E-2</v>
      </c>
      <c r="EO28" s="38">
        <v>-1.09333E-2</v>
      </c>
      <c r="EP28" s="38">
        <v>4.0775999999999998E-3</v>
      </c>
      <c r="EQ28" s="38">
        <v>1.3972399999999999E-2</v>
      </c>
      <c r="ER28" s="38">
        <v>2.4893100000000001E-2</v>
      </c>
      <c r="ES28" s="38">
        <v>2.0497100000000001E-2</v>
      </c>
      <c r="ET28" s="38">
        <v>3.78562E-2</v>
      </c>
      <c r="EU28" s="38">
        <v>2.8672799999999998E-2</v>
      </c>
      <c r="EV28" s="38">
        <v>1.5973999999999999E-2</v>
      </c>
      <c r="EW28" s="38">
        <v>1.5267299999999999E-2</v>
      </c>
      <c r="EX28" s="38">
        <v>2.4315E-2</v>
      </c>
      <c r="EY28" s="38">
        <v>-4.3344999999999998E-3</v>
      </c>
      <c r="EZ28" s="38">
        <v>-7.3175999999999996E-3</v>
      </c>
      <c r="FA28" s="38">
        <v>-1.21011E-2</v>
      </c>
      <c r="FB28" s="38">
        <v>78.07808</v>
      </c>
      <c r="FC28" s="38">
        <v>76.365880000000004</v>
      </c>
      <c r="FD28" s="38">
        <v>74.081829999999997</v>
      </c>
      <c r="FE28" s="38">
        <v>72.168210000000002</v>
      </c>
      <c r="FF28" s="38">
        <v>71.213750000000005</v>
      </c>
      <c r="FG28" s="38">
        <v>70.217179999999999</v>
      </c>
      <c r="FH28" s="38">
        <v>70.802059999999997</v>
      </c>
      <c r="FI28" s="38">
        <v>75.059600000000003</v>
      </c>
      <c r="FJ28" s="38">
        <v>80.139650000000003</v>
      </c>
      <c r="FK28" s="38">
        <v>84.098439999999997</v>
      </c>
      <c r="FL28" s="38">
        <v>87.82629</v>
      </c>
      <c r="FM28" s="38">
        <v>91.417850000000001</v>
      </c>
      <c r="FN28" s="38">
        <v>93.920490000000001</v>
      </c>
      <c r="FO28" s="38">
        <v>96.055940000000007</v>
      </c>
      <c r="FP28" s="38">
        <v>97.486400000000003</v>
      </c>
      <c r="FQ28" s="38">
        <v>98.478409999999997</v>
      </c>
      <c r="FR28" s="38">
        <v>98.703519999999997</v>
      </c>
      <c r="FS28" s="38">
        <v>98.013930000000002</v>
      </c>
      <c r="FT28" s="39">
        <v>96.135930000000002</v>
      </c>
      <c r="FU28" s="38">
        <v>93.468050000000005</v>
      </c>
      <c r="FV28" s="38">
        <v>90.031350000000003</v>
      </c>
      <c r="FW28">
        <v>87.290909999999997</v>
      </c>
      <c r="FX28">
        <v>84.581789999999998</v>
      </c>
      <c r="FY28">
        <v>81.925089999999997</v>
      </c>
      <c r="FZ28">
        <v>4.5053000000000003E-3</v>
      </c>
      <c r="GA28">
        <v>3.3789E-2</v>
      </c>
      <c r="GB28">
        <v>1</v>
      </c>
    </row>
    <row r="29" spans="1:184" x14ac:dyDescent="0.3">
      <c r="A29" t="s">
        <v>277</v>
      </c>
      <c r="B29" t="s">
        <v>1</v>
      </c>
      <c r="C29" t="s">
        <v>1</v>
      </c>
      <c r="D29" t="s">
        <v>1</v>
      </c>
      <c r="E29" t="s">
        <v>1</v>
      </c>
      <c r="F29" s="18" t="s">
        <v>1</v>
      </c>
      <c r="G29" s="16" t="s">
        <v>1</v>
      </c>
      <c r="H29" s="40" t="s">
        <v>1</v>
      </c>
      <c r="I29" s="18" t="s">
        <v>1</v>
      </c>
      <c r="J29" s="38" t="s">
        <v>1</v>
      </c>
      <c r="K29" s="18">
        <v>44739</v>
      </c>
      <c r="L29" s="38">
        <v>93403</v>
      </c>
      <c r="M29" s="38">
        <v>93403</v>
      </c>
      <c r="N29" s="38">
        <v>1.2222770000000001</v>
      </c>
      <c r="O29" s="38">
        <v>1.1763710000000001</v>
      </c>
      <c r="P29" s="38">
        <v>1.1416850000000001</v>
      </c>
      <c r="Q29" s="38">
        <v>1.1219269999999999</v>
      </c>
      <c r="R29" s="38">
        <v>1.132031</v>
      </c>
      <c r="S29" s="38">
        <v>1.1822980000000001</v>
      </c>
      <c r="T29" s="38">
        <v>1.211244</v>
      </c>
      <c r="U29" s="38">
        <v>1.3942330000000001</v>
      </c>
      <c r="V29" s="38">
        <v>1.763817</v>
      </c>
      <c r="W29" s="38">
        <v>2.0596049999999999</v>
      </c>
      <c r="X29" s="38">
        <v>2.293698</v>
      </c>
      <c r="Y29" s="38">
        <v>2.4604240000000002</v>
      </c>
      <c r="Z29" s="38">
        <v>2.5690339999999998</v>
      </c>
      <c r="AA29" s="38">
        <v>2.685686</v>
      </c>
      <c r="AB29" s="38">
        <v>2.765835</v>
      </c>
      <c r="AC29" s="38">
        <v>2.7674349999999999</v>
      </c>
      <c r="AD29" s="38">
        <v>2.627675</v>
      </c>
      <c r="AE29" s="38">
        <v>2.2717160000000001</v>
      </c>
      <c r="AF29" s="38">
        <v>2.0077039999999999</v>
      </c>
      <c r="AG29" s="38">
        <v>1.8299270000000001</v>
      </c>
      <c r="AH29" s="38">
        <v>1.732942</v>
      </c>
      <c r="AI29" s="38">
        <v>1.5831900000000001</v>
      </c>
      <c r="AJ29" s="38">
        <v>1.4345600000000001</v>
      </c>
      <c r="AK29" s="38">
        <v>1.3358479999999999</v>
      </c>
      <c r="AL29" s="38">
        <v>-1.5625400000000001E-2</v>
      </c>
      <c r="AM29" s="38">
        <v>-1.0576800000000001E-2</v>
      </c>
      <c r="AN29" s="38">
        <v>-8.0529E-3</v>
      </c>
      <c r="AO29" s="38">
        <v>-5.4577999999999996E-3</v>
      </c>
      <c r="AP29" s="38">
        <v>-1.9624999999999998E-3</v>
      </c>
      <c r="AQ29" s="38">
        <v>2.96955E-2</v>
      </c>
      <c r="AR29" s="38">
        <v>4.0447799999999999E-2</v>
      </c>
      <c r="AS29" s="38">
        <v>-1.66334E-2</v>
      </c>
      <c r="AT29" s="38">
        <v>-9.9942E-3</v>
      </c>
      <c r="AU29" s="38">
        <v>-1.44224E-2</v>
      </c>
      <c r="AV29" s="38">
        <v>-8.5012000000000004E-3</v>
      </c>
      <c r="AW29" s="38">
        <v>-7.3492999999999996E-3</v>
      </c>
      <c r="AX29" s="38">
        <v>1.0659000000000001E-3</v>
      </c>
      <c r="AY29" s="38">
        <v>5.3283999999999996E-3</v>
      </c>
      <c r="AZ29" s="38">
        <v>1.1136099999999999E-2</v>
      </c>
      <c r="BA29" s="38">
        <v>1.6216499999999998E-2</v>
      </c>
      <c r="BB29" s="38">
        <v>3.5285400000000001E-2</v>
      </c>
      <c r="BC29" s="38">
        <v>2.9428800000000001E-2</v>
      </c>
      <c r="BD29" s="38">
        <v>1.79437E-2</v>
      </c>
      <c r="BE29" s="38">
        <v>1.9497799999999999E-2</v>
      </c>
      <c r="BF29" s="38">
        <v>4.6752000000000002E-2</v>
      </c>
      <c r="BG29" s="38">
        <v>-2.3449000000000001E-2</v>
      </c>
      <c r="BH29" s="38">
        <v>-2.10218E-2</v>
      </c>
      <c r="BI29" s="38">
        <v>-1.5722900000000001E-2</v>
      </c>
      <c r="BJ29" s="38">
        <v>-1.3989100000000001E-2</v>
      </c>
      <c r="BK29" s="38">
        <v>-9.11E-3</v>
      </c>
      <c r="BL29" s="38">
        <v>-6.4793000000000003E-3</v>
      </c>
      <c r="BM29" s="38">
        <v>-4.0473999999999996E-3</v>
      </c>
      <c r="BN29" s="38">
        <v>-6.5680000000000003E-4</v>
      </c>
      <c r="BO29" s="38">
        <v>3.2502999999999997E-2</v>
      </c>
      <c r="BP29" s="38">
        <v>4.4708600000000001E-2</v>
      </c>
      <c r="BQ29" s="38">
        <v>-1.47554E-2</v>
      </c>
      <c r="BR29" s="38">
        <v>-7.2892E-3</v>
      </c>
      <c r="BS29" s="38">
        <v>-1.1069799999999999E-2</v>
      </c>
      <c r="BT29" s="38">
        <v>-5.6686999999999996E-3</v>
      </c>
      <c r="BU29" s="38">
        <v>-5.3432999999999996E-3</v>
      </c>
      <c r="BV29" s="38">
        <v>2.3559000000000002E-3</v>
      </c>
      <c r="BW29" s="38">
        <v>6.4945000000000003E-3</v>
      </c>
      <c r="BX29" s="38">
        <v>1.34947E-2</v>
      </c>
      <c r="BY29" s="38">
        <v>1.9170800000000002E-2</v>
      </c>
      <c r="BZ29" s="38">
        <v>3.8202199999999999E-2</v>
      </c>
      <c r="CA29" s="38">
        <v>3.2442899999999997E-2</v>
      </c>
      <c r="CB29" s="38">
        <v>2.17679E-2</v>
      </c>
      <c r="CC29" s="38">
        <v>2.3018400000000001E-2</v>
      </c>
      <c r="CD29" s="38">
        <v>5.0322400000000003E-2</v>
      </c>
      <c r="CE29" s="38">
        <v>-2.0300700000000001E-2</v>
      </c>
      <c r="CF29" s="38">
        <v>-1.8292800000000001E-2</v>
      </c>
      <c r="CG29" s="38">
        <v>-1.29903E-2</v>
      </c>
      <c r="CH29" s="38">
        <v>-1.2855699999999999E-2</v>
      </c>
      <c r="CI29" s="38">
        <v>-8.0940999999999999E-3</v>
      </c>
      <c r="CJ29" s="38">
        <v>-5.3893999999999999E-3</v>
      </c>
      <c r="CK29" s="38">
        <v>-3.0704999999999999E-3</v>
      </c>
      <c r="CL29" s="38">
        <v>2.475E-4</v>
      </c>
      <c r="CM29" s="38">
        <v>3.4447499999999999E-2</v>
      </c>
      <c r="CN29" s="38">
        <v>4.7659600000000003E-2</v>
      </c>
      <c r="CO29" s="38">
        <v>-1.34547E-2</v>
      </c>
      <c r="CP29" s="38">
        <v>-5.4156999999999999E-3</v>
      </c>
      <c r="CQ29" s="38">
        <v>-8.7478E-3</v>
      </c>
      <c r="CR29" s="38">
        <v>-3.7068000000000001E-3</v>
      </c>
      <c r="CS29" s="38">
        <v>-3.954E-3</v>
      </c>
      <c r="CT29" s="38">
        <v>3.2493999999999999E-3</v>
      </c>
      <c r="CU29" s="38">
        <v>7.3022E-3</v>
      </c>
      <c r="CV29" s="38">
        <v>1.5128300000000001E-2</v>
      </c>
      <c r="CW29" s="38">
        <v>2.1216800000000001E-2</v>
      </c>
      <c r="CX29" s="38">
        <v>4.0222399999999998E-2</v>
      </c>
      <c r="CY29" s="38">
        <v>3.4530499999999999E-2</v>
      </c>
      <c r="CZ29" s="38">
        <v>2.4416500000000001E-2</v>
      </c>
      <c r="DA29" s="38">
        <v>2.5456800000000002E-2</v>
      </c>
      <c r="DB29" s="38">
        <v>5.27952E-2</v>
      </c>
      <c r="DC29" s="38">
        <v>-1.81202E-2</v>
      </c>
      <c r="DD29" s="38">
        <v>-1.6402699999999999E-2</v>
      </c>
      <c r="DE29" s="38">
        <v>-1.10978E-2</v>
      </c>
      <c r="DF29" s="38">
        <v>-1.1722399999999999E-2</v>
      </c>
      <c r="DG29" s="38">
        <v>-7.0781999999999998E-3</v>
      </c>
      <c r="DH29" s="38">
        <v>-4.2995999999999998E-3</v>
      </c>
      <c r="DI29" s="38">
        <v>-2.0937E-3</v>
      </c>
      <c r="DJ29" s="38">
        <v>1.1517999999999999E-3</v>
      </c>
      <c r="DK29" s="38">
        <v>3.6392000000000001E-2</v>
      </c>
      <c r="DL29" s="38">
        <v>5.0610700000000002E-2</v>
      </c>
      <c r="DM29" s="38">
        <v>-1.2154E-2</v>
      </c>
      <c r="DN29" s="38">
        <v>-3.5420999999999998E-3</v>
      </c>
      <c r="DO29" s="38">
        <v>-6.4257999999999997E-3</v>
      </c>
      <c r="DP29" s="38">
        <v>-1.745E-3</v>
      </c>
      <c r="DQ29" s="38">
        <v>-2.5646000000000002E-3</v>
      </c>
      <c r="DR29" s="38">
        <v>4.1428000000000003E-3</v>
      </c>
      <c r="DS29" s="38">
        <v>8.1098999999999997E-3</v>
      </c>
      <c r="DT29" s="38">
        <v>1.67618E-2</v>
      </c>
      <c r="DU29" s="38">
        <v>2.32629E-2</v>
      </c>
      <c r="DV29" s="38">
        <v>4.2242599999999998E-2</v>
      </c>
      <c r="DW29" s="38">
        <v>3.6617999999999998E-2</v>
      </c>
      <c r="DX29" s="38">
        <v>2.7065200000000001E-2</v>
      </c>
      <c r="DY29" s="38">
        <v>2.7895099999999999E-2</v>
      </c>
      <c r="DZ29" s="38">
        <v>5.5268100000000001E-2</v>
      </c>
      <c r="EA29" s="38">
        <v>-1.5939600000000002E-2</v>
      </c>
      <c r="EB29" s="38">
        <v>-1.45127E-2</v>
      </c>
      <c r="EC29" s="38">
        <v>-9.2052000000000002E-3</v>
      </c>
      <c r="ED29" s="38">
        <v>-1.0085999999999999E-2</v>
      </c>
      <c r="EE29" s="38">
        <v>-5.6113999999999999E-3</v>
      </c>
      <c r="EF29" s="38">
        <v>-2.7260000000000001E-3</v>
      </c>
      <c r="EG29" s="38">
        <v>-6.8329999999999997E-4</v>
      </c>
      <c r="EH29" s="38">
        <v>2.4575999999999999E-3</v>
      </c>
      <c r="EI29" s="38">
        <v>3.9199600000000001E-2</v>
      </c>
      <c r="EJ29" s="38">
        <v>5.4871499999999997E-2</v>
      </c>
      <c r="EK29" s="38">
        <v>-1.0276E-2</v>
      </c>
      <c r="EL29" s="38">
        <v>-8.3710000000000002E-4</v>
      </c>
      <c r="EM29" s="38">
        <v>-3.0733000000000002E-3</v>
      </c>
      <c r="EN29" s="38">
        <v>1.0874999999999999E-3</v>
      </c>
      <c r="EO29" s="38">
        <v>-5.5860000000000003E-4</v>
      </c>
      <c r="EP29" s="38">
        <v>5.4327999999999998E-3</v>
      </c>
      <c r="EQ29" s="38">
        <v>9.2759999999999995E-3</v>
      </c>
      <c r="ER29" s="38">
        <v>1.9120399999999999E-2</v>
      </c>
      <c r="ES29" s="38">
        <v>2.62171E-2</v>
      </c>
      <c r="ET29" s="38">
        <v>4.5159499999999998E-2</v>
      </c>
      <c r="EU29" s="38">
        <v>3.9632100000000003E-2</v>
      </c>
      <c r="EV29" s="38">
        <v>3.0889400000000001E-2</v>
      </c>
      <c r="EW29" s="38">
        <v>3.1415800000000001E-2</v>
      </c>
      <c r="EX29" s="38">
        <v>5.8838500000000002E-2</v>
      </c>
      <c r="EY29" s="38">
        <v>-1.27913E-2</v>
      </c>
      <c r="EZ29" s="38">
        <v>-1.1783699999999999E-2</v>
      </c>
      <c r="FA29" s="38">
        <v>-6.4726999999999996E-3</v>
      </c>
      <c r="FB29" s="38">
        <v>75.698840000000004</v>
      </c>
      <c r="FC29" s="38">
        <v>73.723659999999995</v>
      </c>
      <c r="FD29" s="38">
        <v>71.766980000000004</v>
      </c>
      <c r="FE29" s="38">
        <v>70.159260000000003</v>
      </c>
      <c r="FF29" s="38">
        <v>69.208070000000006</v>
      </c>
      <c r="FG29" s="38">
        <v>68.024590000000003</v>
      </c>
      <c r="FH29" s="38">
        <v>68.38673</v>
      </c>
      <c r="FI29" s="38">
        <v>72.074420000000003</v>
      </c>
      <c r="FJ29" s="38">
        <v>77.055689999999998</v>
      </c>
      <c r="FK29" s="38">
        <v>81.315380000000005</v>
      </c>
      <c r="FL29" s="38">
        <v>85.615210000000005</v>
      </c>
      <c r="FM29" s="38">
        <v>89.593000000000004</v>
      </c>
      <c r="FN29" s="38">
        <v>93.022570000000002</v>
      </c>
      <c r="FO29" s="38">
        <v>95.903310000000005</v>
      </c>
      <c r="FP29" s="38">
        <v>98.030860000000004</v>
      </c>
      <c r="FQ29" s="38">
        <v>99.570719999999994</v>
      </c>
      <c r="FR29" s="38">
        <v>99.620760000000004</v>
      </c>
      <c r="FS29" s="38">
        <v>99.050640000000001</v>
      </c>
      <c r="FT29" s="39">
        <v>97.280630000000002</v>
      </c>
      <c r="FU29" s="38">
        <v>94.082239999999999</v>
      </c>
      <c r="FV29" s="38">
        <v>89.470190000000002</v>
      </c>
      <c r="FW29">
        <v>85.729990000000001</v>
      </c>
      <c r="FX29">
        <v>82.515979999999999</v>
      </c>
      <c r="FY29">
        <v>79.94332</v>
      </c>
      <c r="FZ29">
        <v>4.1006000000000003E-3</v>
      </c>
      <c r="GA29">
        <v>2.8465299999999999E-2</v>
      </c>
      <c r="GB29">
        <v>1</v>
      </c>
    </row>
    <row r="30" spans="1:184" x14ac:dyDescent="0.3">
      <c r="A30" t="s">
        <v>277</v>
      </c>
      <c r="B30" t="s">
        <v>1</v>
      </c>
      <c r="C30" t="s">
        <v>1</v>
      </c>
      <c r="D30" s="16" t="s">
        <v>1</v>
      </c>
      <c r="E30" s="16" t="s">
        <v>1</v>
      </c>
      <c r="F30" s="18" t="s">
        <v>1</v>
      </c>
      <c r="G30" s="16" t="s">
        <v>1</v>
      </c>
      <c r="H30" s="40" t="s">
        <v>1</v>
      </c>
      <c r="I30" s="18" t="s">
        <v>1</v>
      </c>
      <c r="J30" s="38" t="s">
        <v>1</v>
      </c>
      <c r="K30" s="18">
        <v>44753</v>
      </c>
      <c r="L30" s="38">
        <v>93136</v>
      </c>
      <c r="M30" s="38">
        <v>93136</v>
      </c>
      <c r="N30" s="38">
        <v>1.2206980000000001</v>
      </c>
      <c r="O30" s="38">
        <v>1.1731780000000001</v>
      </c>
      <c r="P30" s="38">
        <v>1.143194</v>
      </c>
      <c r="Q30" s="38">
        <v>1.1244179999999999</v>
      </c>
      <c r="R30" s="38">
        <v>1.1337569999999999</v>
      </c>
      <c r="S30" s="38">
        <v>1.177224</v>
      </c>
      <c r="T30" s="38">
        <v>1.2038040000000001</v>
      </c>
      <c r="U30" s="38">
        <v>1.404625</v>
      </c>
      <c r="V30" s="38">
        <v>1.7805009999999999</v>
      </c>
      <c r="W30" s="38">
        <v>2.095291</v>
      </c>
      <c r="X30" s="38">
        <v>2.3447610000000001</v>
      </c>
      <c r="Y30" s="38">
        <v>2.517776</v>
      </c>
      <c r="Z30" s="38">
        <v>2.625175</v>
      </c>
      <c r="AA30" s="38">
        <v>2.7357109999999998</v>
      </c>
      <c r="AB30" s="38">
        <v>2.7990620000000002</v>
      </c>
      <c r="AC30" s="38">
        <v>2.7866490000000002</v>
      </c>
      <c r="AD30" s="38">
        <v>2.6419929999999998</v>
      </c>
      <c r="AE30" s="38">
        <v>2.2806790000000001</v>
      </c>
      <c r="AF30" s="38">
        <v>2.0195859999999999</v>
      </c>
      <c r="AG30" s="38">
        <v>1.846511</v>
      </c>
      <c r="AH30" s="38">
        <v>1.7519370000000001</v>
      </c>
      <c r="AI30" s="38">
        <v>1.6143160000000001</v>
      </c>
      <c r="AJ30" s="38">
        <v>1.470048</v>
      </c>
      <c r="AK30" s="38">
        <v>1.368287</v>
      </c>
      <c r="AL30" s="38">
        <v>-4.7004000000000004E-3</v>
      </c>
      <c r="AM30" s="38">
        <v>-5.9291999999999999E-3</v>
      </c>
      <c r="AN30" s="38">
        <v>-1.3542999999999999E-3</v>
      </c>
      <c r="AO30" s="38">
        <v>-1.2750000000000001E-3</v>
      </c>
      <c r="AP30" s="38">
        <v>5.2450000000000001E-4</v>
      </c>
      <c r="AQ30" s="38">
        <v>1.2904000000000001E-2</v>
      </c>
      <c r="AR30" s="38">
        <v>2.7030599999999998E-2</v>
      </c>
      <c r="AS30" s="38">
        <v>-1.5959000000000001E-2</v>
      </c>
      <c r="AT30" s="38">
        <v>-2.4328800000000001E-2</v>
      </c>
      <c r="AU30" s="38">
        <v>-2.68189E-2</v>
      </c>
      <c r="AV30" s="38">
        <v>-2.28393E-2</v>
      </c>
      <c r="AW30" s="38">
        <v>-1.39516E-2</v>
      </c>
      <c r="AX30" s="38">
        <v>-5.8057999999999998E-3</v>
      </c>
      <c r="AY30" s="38">
        <v>7.6721999999999997E-3</v>
      </c>
      <c r="AZ30" s="38">
        <v>9.5919999999999998E-3</v>
      </c>
      <c r="BA30" s="38">
        <v>9.0161000000000008E-3</v>
      </c>
      <c r="BB30" s="38">
        <v>2.0273300000000001E-2</v>
      </c>
      <c r="BC30" s="38">
        <v>6.3327000000000001E-3</v>
      </c>
      <c r="BD30" s="38">
        <v>-7.4245999999999999E-3</v>
      </c>
      <c r="BE30" s="38">
        <v>3.0826999999999999E-3</v>
      </c>
      <c r="BF30" s="38">
        <v>2.16013E-2</v>
      </c>
      <c r="BG30" s="38">
        <v>-2.56434E-2</v>
      </c>
      <c r="BH30" s="38">
        <v>-2.0205600000000001E-2</v>
      </c>
      <c r="BI30" s="38">
        <v>-1.5920699999999999E-2</v>
      </c>
      <c r="BJ30" s="38">
        <v>-2.7174E-3</v>
      </c>
      <c r="BK30" s="38">
        <v>-4.1888999999999997E-3</v>
      </c>
      <c r="BL30" s="38">
        <v>3.8329999999999999E-4</v>
      </c>
      <c r="BM30" s="38">
        <v>3.3429999999999999E-4</v>
      </c>
      <c r="BN30" s="38">
        <v>2.0084E-3</v>
      </c>
      <c r="BO30" s="38">
        <v>1.6041799999999998E-2</v>
      </c>
      <c r="BP30" s="38">
        <v>3.1887899999999997E-2</v>
      </c>
      <c r="BQ30" s="38">
        <v>-1.3692599999999999E-2</v>
      </c>
      <c r="BR30" s="38">
        <v>-2.1119599999999999E-2</v>
      </c>
      <c r="BS30" s="38">
        <v>-2.2960700000000001E-2</v>
      </c>
      <c r="BT30" s="38">
        <v>-1.9544099999999998E-2</v>
      </c>
      <c r="BU30" s="38">
        <v>-1.1673599999999999E-2</v>
      </c>
      <c r="BV30" s="38">
        <v>-4.3201000000000003E-3</v>
      </c>
      <c r="BW30" s="38">
        <v>9.1327000000000005E-3</v>
      </c>
      <c r="BX30" s="38">
        <v>1.23582E-2</v>
      </c>
      <c r="BY30" s="38">
        <v>1.28676E-2</v>
      </c>
      <c r="BZ30" s="38">
        <v>2.4479799999999999E-2</v>
      </c>
      <c r="CA30" s="38">
        <v>1.07276E-2</v>
      </c>
      <c r="CB30" s="38">
        <v>-2.3584999999999999E-3</v>
      </c>
      <c r="CC30" s="38">
        <v>7.7703E-3</v>
      </c>
      <c r="CD30" s="38">
        <v>2.6319700000000001E-2</v>
      </c>
      <c r="CE30" s="38">
        <v>-2.1806800000000001E-2</v>
      </c>
      <c r="CF30" s="38">
        <v>-1.68536E-2</v>
      </c>
      <c r="CG30" s="38">
        <v>-1.25405E-2</v>
      </c>
      <c r="CH30" s="38">
        <v>-1.3439999999999999E-3</v>
      </c>
      <c r="CI30" s="38">
        <v>-2.9835999999999999E-3</v>
      </c>
      <c r="CJ30" s="38">
        <v>1.5868E-3</v>
      </c>
      <c r="CK30" s="38">
        <v>1.4488000000000001E-3</v>
      </c>
      <c r="CL30" s="38">
        <v>3.0360999999999999E-3</v>
      </c>
      <c r="CM30" s="38">
        <v>1.8215100000000001E-2</v>
      </c>
      <c r="CN30" s="38">
        <v>3.5252100000000001E-2</v>
      </c>
      <c r="CO30" s="38">
        <v>-1.2122900000000001E-2</v>
      </c>
      <c r="CP30" s="38">
        <v>-1.8896900000000001E-2</v>
      </c>
      <c r="CQ30" s="38">
        <v>-2.0288500000000001E-2</v>
      </c>
      <c r="CR30" s="38">
        <v>-1.72619E-2</v>
      </c>
      <c r="CS30" s="38">
        <v>-1.00959E-2</v>
      </c>
      <c r="CT30" s="38">
        <v>-3.2910999999999999E-3</v>
      </c>
      <c r="CU30" s="38">
        <v>1.0144200000000001E-2</v>
      </c>
      <c r="CV30" s="38">
        <v>1.4274E-2</v>
      </c>
      <c r="CW30" s="38">
        <v>1.55351E-2</v>
      </c>
      <c r="CX30" s="38">
        <v>2.73931E-2</v>
      </c>
      <c r="CY30" s="38">
        <v>1.3771500000000001E-2</v>
      </c>
      <c r="CZ30" s="38">
        <v>1.1502999999999999E-3</v>
      </c>
      <c r="DA30" s="38">
        <v>1.10168E-2</v>
      </c>
      <c r="DB30" s="38">
        <v>2.9587700000000001E-2</v>
      </c>
      <c r="DC30" s="38">
        <v>-1.91495E-2</v>
      </c>
      <c r="DD30" s="38">
        <v>-1.4532099999999999E-2</v>
      </c>
      <c r="DE30" s="38">
        <v>-1.0199400000000001E-2</v>
      </c>
      <c r="DF30" s="38">
        <v>2.9499999999999999E-5</v>
      </c>
      <c r="DG30" s="38">
        <v>-1.7783E-3</v>
      </c>
      <c r="DH30" s="38">
        <v>2.7902999999999999E-3</v>
      </c>
      <c r="DI30" s="38">
        <v>2.5634E-3</v>
      </c>
      <c r="DJ30" s="38">
        <v>4.0638999999999996E-3</v>
      </c>
      <c r="DK30" s="38">
        <v>2.0388300000000002E-2</v>
      </c>
      <c r="DL30" s="38">
        <v>3.8616299999999999E-2</v>
      </c>
      <c r="DM30" s="38">
        <v>-1.05532E-2</v>
      </c>
      <c r="DN30" s="38">
        <v>-1.66743E-2</v>
      </c>
      <c r="DO30" s="38">
        <v>-1.7616300000000001E-2</v>
      </c>
      <c r="DP30" s="38">
        <v>-1.49797E-2</v>
      </c>
      <c r="DQ30" s="38">
        <v>-8.5181000000000007E-3</v>
      </c>
      <c r="DR30" s="38">
        <v>-2.2621999999999998E-3</v>
      </c>
      <c r="DS30" s="38">
        <v>1.1155699999999999E-2</v>
      </c>
      <c r="DT30" s="38">
        <v>1.61899E-2</v>
      </c>
      <c r="DU30" s="38">
        <v>1.8202599999999999E-2</v>
      </c>
      <c r="DV30" s="38">
        <v>3.03065E-2</v>
      </c>
      <c r="DW30" s="38">
        <v>1.6815400000000001E-2</v>
      </c>
      <c r="DX30" s="38">
        <v>4.6591000000000002E-3</v>
      </c>
      <c r="DY30" s="38">
        <v>1.4263400000000001E-2</v>
      </c>
      <c r="DZ30" s="38">
        <v>3.2855599999999999E-2</v>
      </c>
      <c r="EA30" s="38">
        <v>-1.6492199999999999E-2</v>
      </c>
      <c r="EB30" s="38">
        <v>-1.2210499999999999E-2</v>
      </c>
      <c r="EC30" s="38">
        <v>-7.8581999999999992E-3</v>
      </c>
      <c r="ED30" s="38">
        <v>2.0125E-3</v>
      </c>
      <c r="EE30" s="38">
        <v>-3.8000000000000002E-5</v>
      </c>
      <c r="EF30" s="38">
        <v>4.5279999999999999E-3</v>
      </c>
      <c r="EG30" s="38">
        <v>4.1726999999999997E-3</v>
      </c>
      <c r="EH30" s="38">
        <v>5.5478000000000003E-3</v>
      </c>
      <c r="EI30" s="38">
        <v>2.3526100000000001E-2</v>
      </c>
      <c r="EJ30" s="38">
        <v>4.3473699999999997E-2</v>
      </c>
      <c r="EK30" s="38">
        <v>-8.2868999999999998E-3</v>
      </c>
      <c r="EL30" s="38">
        <v>-1.3465100000000001E-2</v>
      </c>
      <c r="EM30" s="38">
        <v>-1.3758100000000001E-2</v>
      </c>
      <c r="EN30" s="38">
        <v>-1.16845E-2</v>
      </c>
      <c r="EO30" s="38">
        <v>-6.2401999999999996E-3</v>
      </c>
      <c r="EP30" s="38">
        <v>-7.7649999999999996E-4</v>
      </c>
      <c r="EQ30" s="38">
        <v>1.2616199999999999E-2</v>
      </c>
      <c r="ER30" s="38">
        <v>1.89561E-2</v>
      </c>
      <c r="ES30" s="38">
        <v>2.20541E-2</v>
      </c>
      <c r="ET30" s="38">
        <v>3.4513000000000002E-2</v>
      </c>
      <c r="EU30" s="38">
        <v>2.1210400000000001E-2</v>
      </c>
      <c r="EV30" s="38">
        <v>9.7251999999999998E-3</v>
      </c>
      <c r="EW30" s="38">
        <v>1.89509E-2</v>
      </c>
      <c r="EX30" s="38">
        <v>3.7574000000000003E-2</v>
      </c>
      <c r="EY30" s="38">
        <v>-1.26555E-2</v>
      </c>
      <c r="EZ30" s="38">
        <v>-8.8585000000000001E-3</v>
      </c>
      <c r="FA30" s="38">
        <v>-4.4780000000000002E-3</v>
      </c>
      <c r="FB30" s="38">
        <v>78.100459999999998</v>
      </c>
      <c r="FC30" s="38">
        <v>76.983729999999994</v>
      </c>
      <c r="FD30" s="38">
        <v>75.493380000000002</v>
      </c>
      <c r="FE30" s="38">
        <v>73.889269999999996</v>
      </c>
      <c r="FF30" s="38">
        <v>71.921559999999999</v>
      </c>
      <c r="FG30" s="38">
        <v>70.944599999999994</v>
      </c>
      <c r="FH30" s="38">
        <v>70.88064</v>
      </c>
      <c r="FI30" s="38">
        <v>74.141589999999994</v>
      </c>
      <c r="FJ30" s="38">
        <v>78.866</v>
      </c>
      <c r="FK30" s="38">
        <v>83.950419999999994</v>
      </c>
      <c r="FL30" s="38">
        <v>87.958119999999994</v>
      </c>
      <c r="FM30" s="38">
        <v>91.324839999999995</v>
      </c>
      <c r="FN30" s="38">
        <v>94.448179999999994</v>
      </c>
      <c r="FO30" s="38">
        <v>96.779229999999998</v>
      </c>
      <c r="FP30" s="38">
        <v>98.28416</v>
      </c>
      <c r="FQ30" s="38">
        <v>99.815100000000001</v>
      </c>
      <c r="FR30" s="38">
        <v>100.32299999999999</v>
      </c>
      <c r="FS30" s="38">
        <v>99.797200000000004</v>
      </c>
      <c r="FT30" s="39">
        <v>98.296300000000002</v>
      </c>
      <c r="FU30" s="38">
        <v>95.438289999999995</v>
      </c>
      <c r="FV30" s="38">
        <v>91.326570000000004</v>
      </c>
      <c r="FW30">
        <v>87.668300000000002</v>
      </c>
      <c r="FX30">
        <v>85.106740000000002</v>
      </c>
      <c r="FY30">
        <v>82.244969999999995</v>
      </c>
      <c r="FZ30">
        <v>5.6134999999999996E-3</v>
      </c>
      <c r="GA30">
        <v>4.10132E-2</v>
      </c>
      <c r="GB30">
        <v>1</v>
      </c>
    </row>
    <row r="31" spans="1:184" x14ac:dyDescent="0.3">
      <c r="A31" t="s">
        <v>277</v>
      </c>
      <c r="B31" t="s">
        <v>1</v>
      </c>
      <c r="C31" t="s">
        <v>1</v>
      </c>
      <c r="D31" t="s">
        <v>1</v>
      </c>
      <c r="E31" t="s">
        <v>1</v>
      </c>
      <c r="F31" s="18" t="s">
        <v>1</v>
      </c>
      <c r="G31" s="16" t="s">
        <v>1</v>
      </c>
      <c r="H31" s="40" t="s">
        <v>1</v>
      </c>
      <c r="I31" s="18" t="s">
        <v>1</v>
      </c>
      <c r="J31" s="38" t="s">
        <v>1</v>
      </c>
      <c r="K31" s="18">
        <v>44760</v>
      </c>
      <c r="L31" s="38">
        <v>92994</v>
      </c>
      <c r="M31" s="38">
        <v>92994</v>
      </c>
      <c r="N31" s="38">
        <v>1.3217719999999999</v>
      </c>
      <c r="O31" s="38">
        <v>1.2683850000000001</v>
      </c>
      <c r="P31" s="38">
        <v>1.2279960000000001</v>
      </c>
      <c r="Q31" s="38">
        <v>1.2056519999999999</v>
      </c>
      <c r="R31" s="38">
        <v>1.2115670000000001</v>
      </c>
      <c r="S31" s="38">
        <v>1.271814</v>
      </c>
      <c r="T31" s="38">
        <v>1.2998320000000001</v>
      </c>
      <c r="U31" s="38">
        <v>1.4938549999999999</v>
      </c>
      <c r="V31" s="38">
        <v>1.8660140000000001</v>
      </c>
      <c r="W31" s="38">
        <v>2.1679379999999999</v>
      </c>
      <c r="X31" s="38">
        <v>2.3997860000000002</v>
      </c>
      <c r="Y31" s="38">
        <v>2.5609489999999999</v>
      </c>
      <c r="Z31" s="38">
        <v>2.6583320000000001</v>
      </c>
      <c r="AA31" s="38">
        <v>2.7564120000000001</v>
      </c>
      <c r="AB31" s="38">
        <v>2.8190949999999999</v>
      </c>
      <c r="AC31" s="38">
        <v>2.805113</v>
      </c>
      <c r="AD31" s="38">
        <v>2.6560229999999998</v>
      </c>
      <c r="AE31" s="38">
        <v>2.2957519999999998</v>
      </c>
      <c r="AF31" s="38">
        <v>2.033442</v>
      </c>
      <c r="AG31" s="38">
        <v>1.867486</v>
      </c>
      <c r="AH31" s="38">
        <v>1.782734</v>
      </c>
      <c r="AI31" s="38">
        <v>1.6329819999999999</v>
      </c>
      <c r="AJ31" s="38">
        <v>1.482634</v>
      </c>
      <c r="AK31" s="38">
        <v>1.379332</v>
      </c>
      <c r="AL31" s="38">
        <v>3.6909E-3</v>
      </c>
      <c r="AM31" s="38">
        <v>7.5976000000000004E-3</v>
      </c>
      <c r="AN31" s="38">
        <v>7.3511999999999996E-3</v>
      </c>
      <c r="AO31" s="38">
        <v>1.09082E-2</v>
      </c>
      <c r="AP31" s="38">
        <v>5.5678000000000004E-3</v>
      </c>
      <c r="AQ31" s="38">
        <v>1.8627399999999999E-2</v>
      </c>
      <c r="AR31" s="38">
        <v>2.7509700000000002E-2</v>
      </c>
      <c r="AS31" s="38">
        <v>-2.3845999999999999E-2</v>
      </c>
      <c r="AT31" s="38">
        <v>-3.9847300000000002E-2</v>
      </c>
      <c r="AU31" s="38">
        <v>-4.4638999999999998E-2</v>
      </c>
      <c r="AV31" s="38">
        <v>-5.1448099999999997E-2</v>
      </c>
      <c r="AW31" s="38">
        <v>-4.7519800000000001E-2</v>
      </c>
      <c r="AX31" s="38">
        <v>-9.4514000000000004E-3</v>
      </c>
      <c r="AY31" s="38">
        <v>2.5331800000000002E-2</v>
      </c>
      <c r="AZ31" s="38">
        <v>3.48469E-2</v>
      </c>
      <c r="BA31" s="38">
        <v>5.02371E-2</v>
      </c>
      <c r="BB31" s="38">
        <v>5.5056899999999999E-2</v>
      </c>
      <c r="BC31" s="38">
        <v>5.4524700000000002E-2</v>
      </c>
      <c r="BD31" s="38">
        <v>4.15407E-2</v>
      </c>
      <c r="BE31" s="38">
        <v>5.6093499999999998E-2</v>
      </c>
      <c r="BF31" s="38">
        <v>6.9408300000000006E-2</v>
      </c>
      <c r="BG31" s="38">
        <v>8.5026000000000008E-3</v>
      </c>
      <c r="BH31" s="38">
        <v>5.6473000000000001E-3</v>
      </c>
      <c r="BI31" s="38">
        <v>3.6939999999999998E-4</v>
      </c>
      <c r="BJ31" s="38">
        <v>5.7403999999999997E-3</v>
      </c>
      <c r="BK31" s="38">
        <v>9.2172999999999995E-3</v>
      </c>
      <c r="BL31" s="38">
        <v>8.9084999999999998E-3</v>
      </c>
      <c r="BM31" s="38">
        <v>1.24828E-2</v>
      </c>
      <c r="BN31" s="38">
        <v>7.0983000000000001E-3</v>
      </c>
      <c r="BO31" s="38">
        <v>2.1574599999999999E-2</v>
      </c>
      <c r="BP31" s="38">
        <v>3.2865199999999997E-2</v>
      </c>
      <c r="BQ31" s="38">
        <v>-2.1769E-2</v>
      </c>
      <c r="BR31" s="38">
        <v>-3.6517800000000003E-2</v>
      </c>
      <c r="BS31" s="38">
        <v>-4.06626E-2</v>
      </c>
      <c r="BT31" s="38">
        <v>-4.7952700000000001E-2</v>
      </c>
      <c r="BU31" s="38">
        <v>-4.4732800000000003E-2</v>
      </c>
      <c r="BV31" s="38">
        <v>-7.8120999999999998E-3</v>
      </c>
      <c r="BW31" s="38">
        <v>2.7554599999999999E-2</v>
      </c>
      <c r="BX31" s="38">
        <v>3.8285199999999998E-2</v>
      </c>
      <c r="BY31" s="38">
        <v>5.4737899999999999E-2</v>
      </c>
      <c r="BZ31" s="38">
        <v>6.00464E-2</v>
      </c>
      <c r="CA31" s="38">
        <v>6.0094500000000002E-2</v>
      </c>
      <c r="CB31" s="38">
        <v>4.7653899999999999E-2</v>
      </c>
      <c r="CC31" s="38">
        <v>6.1084399999999997E-2</v>
      </c>
      <c r="CD31" s="38">
        <v>7.3895799999999998E-2</v>
      </c>
      <c r="CE31" s="38">
        <v>1.26997E-2</v>
      </c>
      <c r="CF31" s="38">
        <v>9.1929999999999998E-3</v>
      </c>
      <c r="CG31" s="38">
        <v>3.8871000000000001E-3</v>
      </c>
      <c r="CH31" s="38">
        <v>7.1598E-3</v>
      </c>
      <c r="CI31" s="38">
        <v>1.03392E-2</v>
      </c>
      <c r="CJ31" s="38">
        <v>9.9871000000000005E-3</v>
      </c>
      <c r="CK31" s="38">
        <v>1.3573399999999999E-2</v>
      </c>
      <c r="CL31" s="38">
        <v>8.1583000000000003E-3</v>
      </c>
      <c r="CM31" s="38">
        <v>2.3615799999999999E-2</v>
      </c>
      <c r="CN31" s="38">
        <v>3.65744E-2</v>
      </c>
      <c r="CO31" s="38">
        <v>-2.0330399999999998E-2</v>
      </c>
      <c r="CP31" s="38">
        <v>-3.4211699999999998E-2</v>
      </c>
      <c r="CQ31" s="38">
        <v>-3.7908699999999997E-2</v>
      </c>
      <c r="CR31" s="38">
        <v>-4.5531700000000001E-2</v>
      </c>
      <c r="CS31" s="38">
        <v>-4.2802600000000003E-2</v>
      </c>
      <c r="CT31" s="38">
        <v>-6.6768000000000001E-3</v>
      </c>
      <c r="CU31" s="38">
        <v>2.9094100000000001E-2</v>
      </c>
      <c r="CV31" s="38">
        <v>4.0666599999999997E-2</v>
      </c>
      <c r="CW31" s="38">
        <v>5.7855200000000002E-2</v>
      </c>
      <c r="CX31" s="38">
        <v>6.3502199999999995E-2</v>
      </c>
      <c r="CY31" s="38">
        <v>6.3952099999999998E-2</v>
      </c>
      <c r="CZ31" s="38">
        <v>5.1887799999999998E-2</v>
      </c>
      <c r="DA31" s="38">
        <v>6.4541100000000004E-2</v>
      </c>
      <c r="DB31" s="38">
        <v>7.70039E-2</v>
      </c>
      <c r="DC31" s="38">
        <v>1.56066E-2</v>
      </c>
      <c r="DD31" s="38">
        <v>1.16487E-2</v>
      </c>
      <c r="DE31" s="38">
        <v>6.3233999999999999E-3</v>
      </c>
      <c r="DF31" s="38">
        <v>8.5792999999999998E-3</v>
      </c>
      <c r="DG31" s="38">
        <v>1.1461000000000001E-2</v>
      </c>
      <c r="DH31" s="38">
        <v>1.1065699999999999E-2</v>
      </c>
      <c r="DI31" s="38">
        <v>1.4663900000000001E-2</v>
      </c>
      <c r="DJ31" s="38">
        <v>9.2183000000000005E-3</v>
      </c>
      <c r="DK31" s="38">
        <v>2.5656999999999999E-2</v>
      </c>
      <c r="DL31" s="38">
        <v>4.0283600000000003E-2</v>
      </c>
      <c r="DM31" s="38">
        <v>-1.88919E-2</v>
      </c>
      <c r="DN31" s="38">
        <v>-3.1905700000000002E-2</v>
      </c>
      <c r="DO31" s="38">
        <v>-3.5154699999999997E-2</v>
      </c>
      <c r="DP31" s="38">
        <v>-4.3110799999999998E-2</v>
      </c>
      <c r="DQ31" s="38">
        <v>-4.0872400000000003E-2</v>
      </c>
      <c r="DR31" s="38">
        <v>-5.5414000000000001E-3</v>
      </c>
      <c r="DS31" s="38">
        <v>3.06336E-2</v>
      </c>
      <c r="DT31" s="38">
        <v>4.30479E-2</v>
      </c>
      <c r="DU31" s="38">
        <v>6.0972400000000003E-2</v>
      </c>
      <c r="DV31" s="38">
        <v>6.6958000000000004E-2</v>
      </c>
      <c r="DW31" s="38">
        <v>6.7809700000000001E-2</v>
      </c>
      <c r="DX31" s="38">
        <v>5.6121799999999999E-2</v>
      </c>
      <c r="DY31" s="38">
        <v>6.79979E-2</v>
      </c>
      <c r="DZ31" s="38">
        <v>8.01119E-2</v>
      </c>
      <c r="EA31" s="38">
        <v>1.8513499999999999E-2</v>
      </c>
      <c r="EB31" s="38">
        <v>1.41044E-2</v>
      </c>
      <c r="EC31" s="38">
        <v>8.7597000000000005E-3</v>
      </c>
      <c r="ED31" s="38">
        <v>1.0628800000000001E-2</v>
      </c>
      <c r="EE31" s="38">
        <v>1.30808E-2</v>
      </c>
      <c r="EF31" s="38">
        <v>1.2622899999999999E-2</v>
      </c>
      <c r="EG31" s="38">
        <v>1.6238599999999999E-2</v>
      </c>
      <c r="EH31" s="38">
        <v>1.0748799999999999E-2</v>
      </c>
      <c r="EI31" s="38">
        <v>2.86042E-2</v>
      </c>
      <c r="EJ31" s="38">
        <v>4.5639100000000002E-2</v>
      </c>
      <c r="EK31" s="38">
        <v>-1.6814900000000001E-2</v>
      </c>
      <c r="EL31" s="38">
        <v>-2.85762E-2</v>
      </c>
      <c r="EM31" s="38">
        <v>-3.1178299999999999E-2</v>
      </c>
      <c r="EN31" s="38">
        <v>-3.9615299999999999E-2</v>
      </c>
      <c r="EO31" s="38">
        <v>-3.8085500000000001E-2</v>
      </c>
      <c r="EP31" s="38">
        <v>-3.9020999999999999E-3</v>
      </c>
      <c r="EQ31" s="38">
        <v>3.2856400000000001E-2</v>
      </c>
      <c r="ER31" s="38">
        <v>4.6486199999999998E-2</v>
      </c>
      <c r="ES31" s="38">
        <v>6.5473299999999998E-2</v>
      </c>
      <c r="ET31" s="38">
        <v>7.1947499999999998E-2</v>
      </c>
      <c r="EU31" s="38">
        <v>7.3379399999999997E-2</v>
      </c>
      <c r="EV31" s="38">
        <v>6.2234900000000003E-2</v>
      </c>
      <c r="EW31" s="38">
        <v>7.2988800000000006E-2</v>
      </c>
      <c r="EX31" s="38">
        <v>8.4599499999999994E-2</v>
      </c>
      <c r="EY31" s="38">
        <v>2.2710600000000001E-2</v>
      </c>
      <c r="EZ31" s="38">
        <v>1.7650099999999998E-2</v>
      </c>
      <c r="FA31" s="38">
        <v>1.2277400000000001E-2</v>
      </c>
      <c r="FB31" s="38">
        <v>80.413960000000003</v>
      </c>
      <c r="FC31" s="38">
        <v>79.455579999999998</v>
      </c>
      <c r="FD31" s="38">
        <v>78.106650000000002</v>
      </c>
      <c r="FE31" s="38">
        <v>76.41328</v>
      </c>
      <c r="FF31" s="38">
        <v>75.310749999999999</v>
      </c>
      <c r="FG31" s="38">
        <v>73.955979999999997</v>
      </c>
      <c r="FH31" s="38">
        <v>74.041920000000005</v>
      </c>
      <c r="FI31" s="38">
        <v>76.326480000000004</v>
      </c>
      <c r="FJ31" s="38">
        <v>79.397210000000001</v>
      </c>
      <c r="FK31" s="38">
        <v>83.379260000000002</v>
      </c>
      <c r="FL31" s="38">
        <v>87.692939999999993</v>
      </c>
      <c r="FM31" s="38">
        <v>91.94811</v>
      </c>
      <c r="FN31" s="38">
        <v>93.120159999999998</v>
      </c>
      <c r="FO31" s="38">
        <v>95.300420000000003</v>
      </c>
      <c r="FP31" s="38">
        <v>97.522829999999999</v>
      </c>
      <c r="FQ31" s="38">
        <v>98.652249999999995</v>
      </c>
      <c r="FR31" s="38">
        <v>98.693950000000001</v>
      </c>
      <c r="FS31" s="38">
        <v>97.637119999999996</v>
      </c>
      <c r="FT31" s="39">
        <v>95.731170000000006</v>
      </c>
      <c r="FU31" s="38">
        <v>92.43074</v>
      </c>
      <c r="FV31" s="38">
        <v>88.821380000000005</v>
      </c>
      <c r="FW31">
        <v>86.122410000000002</v>
      </c>
      <c r="FX31">
        <v>83.457499999999996</v>
      </c>
      <c r="FY31">
        <v>80.589240000000004</v>
      </c>
      <c r="FZ31">
        <v>5.9078999999999998E-3</v>
      </c>
      <c r="GA31">
        <v>4.2179300000000003E-2</v>
      </c>
      <c r="GB31">
        <v>1</v>
      </c>
    </row>
    <row r="32" spans="1:184" x14ac:dyDescent="0.3">
      <c r="A32" t="s">
        <v>277</v>
      </c>
      <c r="B32" t="s">
        <v>1</v>
      </c>
      <c r="C32" t="s">
        <v>1</v>
      </c>
      <c r="D32" s="16" t="s">
        <v>1</v>
      </c>
      <c r="E32" s="16" t="s">
        <v>1</v>
      </c>
      <c r="F32" s="18" t="s">
        <v>1</v>
      </c>
      <c r="G32" s="16" t="s">
        <v>1</v>
      </c>
      <c r="H32" s="40" t="s">
        <v>1</v>
      </c>
      <c r="I32" s="18" t="s">
        <v>1</v>
      </c>
      <c r="J32" s="38" t="s">
        <v>1</v>
      </c>
      <c r="K32" s="18">
        <v>44763</v>
      </c>
      <c r="L32" s="38">
        <v>92922</v>
      </c>
      <c r="M32" s="38">
        <v>92922</v>
      </c>
      <c r="N32" s="38">
        <v>1.2671870000000001</v>
      </c>
      <c r="O32" s="38">
        <v>1.219741</v>
      </c>
      <c r="P32" s="38">
        <v>1.182555</v>
      </c>
      <c r="Q32" s="38">
        <v>1.1614930000000001</v>
      </c>
      <c r="R32" s="38">
        <v>1.168982</v>
      </c>
      <c r="S32" s="38">
        <v>1.210431</v>
      </c>
      <c r="T32" s="38">
        <v>1.2262390000000001</v>
      </c>
      <c r="U32" s="38">
        <v>1.4193739999999999</v>
      </c>
      <c r="V32" s="38">
        <v>1.7791680000000001</v>
      </c>
      <c r="W32" s="38">
        <v>2.0855679999999999</v>
      </c>
      <c r="X32" s="38">
        <v>2.3325659999999999</v>
      </c>
      <c r="Y32" s="38">
        <v>2.5070540000000001</v>
      </c>
      <c r="Z32" s="38">
        <v>2.6135869999999999</v>
      </c>
      <c r="AA32" s="38">
        <v>2.7293980000000002</v>
      </c>
      <c r="AB32" s="38">
        <v>2.8060320000000001</v>
      </c>
      <c r="AC32" s="38">
        <v>2.7962720000000001</v>
      </c>
      <c r="AD32" s="38">
        <v>2.6828609999999999</v>
      </c>
      <c r="AE32" s="38">
        <v>2.326111</v>
      </c>
      <c r="AF32" s="38">
        <v>2.063212</v>
      </c>
      <c r="AG32" s="38">
        <v>1.8716790000000001</v>
      </c>
      <c r="AH32" s="38">
        <v>1.758432</v>
      </c>
      <c r="AI32" s="38">
        <v>1.608276</v>
      </c>
      <c r="AJ32" s="38">
        <v>1.4544509999999999</v>
      </c>
      <c r="AK32" s="38">
        <v>1.3488340000000001</v>
      </c>
      <c r="AL32" s="38">
        <v>-2.9246999999999999E-2</v>
      </c>
      <c r="AM32" s="38">
        <v>-1.93715E-2</v>
      </c>
      <c r="AN32" s="38">
        <v>-1.1972699999999999E-2</v>
      </c>
      <c r="AO32" s="38">
        <v>-5.9411000000000004E-3</v>
      </c>
      <c r="AP32" s="38">
        <v>-4.0479999999999997E-4</v>
      </c>
      <c r="AQ32" s="38">
        <v>5.4900000000000001E-3</v>
      </c>
      <c r="AR32" s="38">
        <v>2.59863E-2</v>
      </c>
      <c r="AS32" s="38">
        <v>5.6147999999999997E-3</v>
      </c>
      <c r="AT32" s="38">
        <v>2.8698E-3</v>
      </c>
      <c r="AU32" s="38">
        <v>3.1553000000000002E-3</v>
      </c>
      <c r="AV32" s="38">
        <v>2.4869999999999997E-4</v>
      </c>
      <c r="AW32" s="38">
        <v>6.0280000000000002E-4</v>
      </c>
      <c r="AX32" s="38">
        <v>1.6654E-3</v>
      </c>
      <c r="AY32" s="38">
        <v>1.2285E-3</v>
      </c>
      <c r="AZ32" s="38">
        <v>-8.4434000000000002E-3</v>
      </c>
      <c r="BA32" s="38">
        <v>-2.34036E-2</v>
      </c>
      <c r="BB32" s="38">
        <v>1.6094600000000001E-2</v>
      </c>
      <c r="BC32" s="38">
        <v>8.5631000000000006E-3</v>
      </c>
      <c r="BD32" s="38">
        <v>2.6614999999999998E-3</v>
      </c>
      <c r="BE32" s="38">
        <v>5.9895E-3</v>
      </c>
      <c r="BF32" s="38">
        <v>2.2152700000000001E-2</v>
      </c>
      <c r="BG32" s="38">
        <v>-1.64177E-2</v>
      </c>
      <c r="BH32" s="38">
        <v>-1.0352500000000001E-2</v>
      </c>
      <c r="BI32" s="38">
        <v>-8.9420999999999997E-3</v>
      </c>
      <c r="BJ32" s="38">
        <v>-2.7515600000000001E-2</v>
      </c>
      <c r="BK32" s="38">
        <v>-1.7964399999999998E-2</v>
      </c>
      <c r="BL32" s="38">
        <v>-1.08205E-2</v>
      </c>
      <c r="BM32" s="38">
        <v>-5.1390000000000003E-3</v>
      </c>
      <c r="BN32" s="38">
        <v>3.1050000000000001E-4</v>
      </c>
      <c r="BO32" s="38">
        <v>7.1374999999999997E-3</v>
      </c>
      <c r="BP32" s="38">
        <v>2.8941700000000001E-2</v>
      </c>
      <c r="BQ32" s="38">
        <v>6.7948000000000001E-3</v>
      </c>
      <c r="BR32" s="38">
        <v>4.2677000000000001E-3</v>
      </c>
      <c r="BS32" s="38">
        <v>5.0020999999999998E-3</v>
      </c>
      <c r="BT32" s="38">
        <v>2.1963999999999998E-3</v>
      </c>
      <c r="BU32" s="38">
        <v>1.9265E-3</v>
      </c>
      <c r="BV32" s="38">
        <v>2.4315999999999999E-3</v>
      </c>
      <c r="BW32" s="38">
        <v>2.0634E-3</v>
      </c>
      <c r="BX32" s="38">
        <v>-6.9353000000000001E-3</v>
      </c>
      <c r="BY32" s="38">
        <v>-2.0682599999999999E-2</v>
      </c>
      <c r="BZ32" s="38">
        <v>1.87329E-2</v>
      </c>
      <c r="CA32" s="38">
        <v>1.13074E-2</v>
      </c>
      <c r="CB32" s="38">
        <v>5.9151999999999998E-3</v>
      </c>
      <c r="CC32" s="38">
        <v>8.9642999999999997E-3</v>
      </c>
      <c r="CD32" s="38">
        <v>2.4947799999999999E-2</v>
      </c>
      <c r="CE32" s="38">
        <v>-1.38657E-2</v>
      </c>
      <c r="CF32" s="38">
        <v>-8.0846000000000008E-3</v>
      </c>
      <c r="CG32" s="38">
        <v>-6.5747000000000002E-3</v>
      </c>
      <c r="CH32" s="38">
        <v>-2.63165E-2</v>
      </c>
      <c r="CI32" s="38">
        <v>-1.6989799999999999E-2</v>
      </c>
      <c r="CJ32" s="38">
        <v>-1.0022400000000001E-2</v>
      </c>
      <c r="CK32" s="38">
        <v>-4.5833999999999996E-3</v>
      </c>
      <c r="CL32" s="38">
        <v>8.0590000000000002E-4</v>
      </c>
      <c r="CM32" s="38">
        <v>8.2786000000000005E-3</v>
      </c>
      <c r="CN32" s="38">
        <v>3.0988600000000002E-2</v>
      </c>
      <c r="CO32" s="38">
        <v>7.6119999999999998E-3</v>
      </c>
      <c r="CP32" s="38">
        <v>5.2360000000000002E-3</v>
      </c>
      <c r="CQ32" s="38">
        <v>6.2811999999999998E-3</v>
      </c>
      <c r="CR32" s="38">
        <v>3.5452999999999999E-3</v>
      </c>
      <c r="CS32" s="38">
        <v>2.8433E-3</v>
      </c>
      <c r="CT32" s="38">
        <v>2.9623000000000002E-3</v>
      </c>
      <c r="CU32" s="38">
        <v>2.6416999999999999E-3</v>
      </c>
      <c r="CV32" s="38">
        <v>-5.8907999999999999E-3</v>
      </c>
      <c r="CW32" s="38">
        <v>-1.8798100000000002E-2</v>
      </c>
      <c r="CX32" s="38">
        <v>2.0560200000000001E-2</v>
      </c>
      <c r="CY32" s="38">
        <v>1.32081E-2</v>
      </c>
      <c r="CZ32" s="38">
        <v>8.1685999999999998E-3</v>
      </c>
      <c r="DA32" s="38">
        <v>1.1024600000000001E-2</v>
      </c>
      <c r="DB32" s="38">
        <v>2.6883799999999999E-2</v>
      </c>
      <c r="DC32" s="38">
        <v>-1.20982E-2</v>
      </c>
      <c r="DD32" s="38">
        <v>-6.5138000000000001E-3</v>
      </c>
      <c r="DE32" s="38">
        <v>-4.9350000000000002E-3</v>
      </c>
      <c r="DF32" s="38">
        <v>-2.5117299999999999E-2</v>
      </c>
      <c r="DG32" s="38">
        <v>-1.60152E-2</v>
      </c>
      <c r="DH32" s="38">
        <v>-9.2244000000000007E-3</v>
      </c>
      <c r="DI32" s="38">
        <v>-4.0277999999999998E-3</v>
      </c>
      <c r="DJ32" s="38">
        <v>1.3013E-3</v>
      </c>
      <c r="DK32" s="38">
        <v>9.4196000000000002E-3</v>
      </c>
      <c r="DL32" s="38">
        <v>3.3035500000000002E-2</v>
      </c>
      <c r="DM32" s="38">
        <v>8.4293000000000007E-3</v>
      </c>
      <c r="DN32" s="38">
        <v>6.2042E-3</v>
      </c>
      <c r="DO32" s="38">
        <v>7.5602999999999998E-3</v>
      </c>
      <c r="DP32" s="38">
        <v>4.8942999999999999E-3</v>
      </c>
      <c r="DQ32" s="38">
        <v>3.7601000000000002E-3</v>
      </c>
      <c r="DR32" s="38">
        <v>3.493E-3</v>
      </c>
      <c r="DS32" s="38">
        <v>3.2198999999999999E-3</v>
      </c>
      <c r="DT32" s="38">
        <v>-4.8462999999999996E-3</v>
      </c>
      <c r="DU32" s="38">
        <v>-1.6913600000000001E-2</v>
      </c>
      <c r="DV32" s="38">
        <v>2.2387500000000001E-2</v>
      </c>
      <c r="DW32" s="38">
        <v>1.51089E-2</v>
      </c>
      <c r="DX32" s="38">
        <v>1.04221E-2</v>
      </c>
      <c r="DY32" s="38">
        <v>1.30849E-2</v>
      </c>
      <c r="DZ32" s="38">
        <v>2.88197E-2</v>
      </c>
      <c r="EA32" s="38">
        <v>-1.0330799999999999E-2</v>
      </c>
      <c r="EB32" s="38">
        <v>-4.9430999999999998E-3</v>
      </c>
      <c r="EC32" s="38">
        <v>-3.2954E-3</v>
      </c>
      <c r="ED32" s="38">
        <v>-2.3385900000000001E-2</v>
      </c>
      <c r="EE32" s="38">
        <v>-1.4608100000000001E-2</v>
      </c>
      <c r="EF32" s="38">
        <v>-8.0721999999999999E-3</v>
      </c>
      <c r="EG32" s="38">
        <v>-3.2257000000000002E-3</v>
      </c>
      <c r="EH32" s="38">
        <v>2.0165999999999999E-3</v>
      </c>
      <c r="EI32" s="38">
        <v>1.10671E-2</v>
      </c>
      <c r="EJ32" s="38">
        <v>3.5990899999999999E-2</v>
      </c>
      <c r="EK32" s="38">
        <v>9.6092E-3</v>
      </c>
      <c r="EL32" s="38">
        <v>7.6020999999999997E-3</v>
      </c>
      <c r="EM32" s="38">
        <v>9.4070999999999998E-3</v>
      </c>
      <c r="EN32" s="38">
        <v>6.842E-3</v>
      </c>
      <c r="EO32" s="38">
        <v>5.0838999999999997E-3</v>
      </c>
      <c r="EP32" s="38">
        <v>4.2592999999999997E-3</v>
      </c>
      <c r="EQ32" s="38">
        <v>4.0547999999999999E-3</v>
      </c>
      <c r="ER32" s="38">
        <v>-3.3381999999999999E-3</v>
      </c>
      <c r="ES32" s="38">
        <v>-1.41926E-2</v>
      </c>
      <c r="ET32" s="38">
        <v>2.5025800000000001E-2</v>
      </c>
      <c r="EU32" s="38">
        <v>1.78532E-2</v>
      </c>
      <c r="EV32" s="38">
        <v>1.3675700000000001E-2</v>
      </c>
      <c r="EW32" s="38">
        <v>1.60596E-2</v>
      </c>
      <c r="EX32" s="38">
        <v>3.1614799999999998E-2</v>
      </c>
      <c r="EY32" s="38">
        <v>-7.7787999999999998E-3</v>
      </c>
      <c r="EZ32" s="38">
        <v>-2.6751000000000001E-3</v>
      </c>
      <c r="FA32" s="38">
        <v>-9.2800000000000001E-4</v>
      </c>
      <c r="FB32" s="38">
        <v>76.665459999999996</v>
      </c>
      <c r="FC32" s="38">
        <v>74.564139999999995</v>
      </c>
      <c r="FD32" s="38">
        <v>72.991650000000007</v>
      </c>
      <c r="FE32" s="38">
        <v>71.352289999999996</v>
      </c>
      <c r="FF32" s="38">
        <v>69.908209999999997</v>
      </c>
      <c r="FG32" s="38">
        <v>68.376270000000005</v>
      </c>
      <c r="FH32" s="38">
        <v>68.201070000000001</v>
      </c>
      <c r="FI32" s="38">
        <v>71.616169999999997</v>
      </c>
      <c r="FJ32" s="38">
        <v>76.003309999999999</v>
      </c>
      <c r="FK32" s="38">
        <v>80.514560000000003</v>
      </c>
      <c r="FL32" s="38">
        <v>85.354789999999994</v>
      </c>
      <c r="FM32" s="38">
        <v>88.83717</v>
      </c>
      <c r="FN32" s="38">
        <v>91.879930000000002</v>
      </c>
      <c r="FO32" s="38">
        <v>94.213170000000005</v>
      </c>
      <c r="FP32" s="38">
        <v>95.87894</v>
      </c>
      <c r="FQ32" s="38">
        <v>96.929169999999999</v>
      </c>
      <c r="FR32" s="38">
        <v>98.747309999999999</v>
      </c>
      <c r="FS32" s="38">
        <v>98.115520000000004</v>
      </c>
      <c r="FT32" s="39">
        <v>96.178049999999999</v>
      </c>
      <c r="FU32" s="38">
        <v>92.803510000000003</v>
      </c>
      <c r="FV32" s="38">
        <v>88.452269999999999</v>
      </c>
      <c r="FW32">
        <v>84.685929999999999</v>
      </c>
      <c r="FX32">
        <v>81.766580000000005</v>
      </c>
      <c r="FY32">
        <v>78.767169999999993</v>
      </c>
      <c r="FZ32">
        <v>3.4984E-3</v>
      </c>
      <c r="GA32">
        <v>2.65285E-2</v>
      </c>
      <c r="GB32">
        <v>1</v>
      </c>
    </row>
    <row r="33" spans="1:184" x14ac:dyDescent="0.3">
      <c r="A33" t="s">
        <v>277</v>
      </c>
      <c r="B33" t="s">
        <v>1</v>
      </c>
      <c r="C33" t="s">
        <v>1</v>
      </c>
      <c r="D33" t="s">
        <v>1</v>
      </c>
      <c r="E33" t="s">
        <v>1</v>
      </c>
      <c r="F33" s="18" t="s">
        <v>1</v>
      </c>
      <c r="G33" s="16" t="s">
        <v>1</v>
      </c>
      <c r="H33" s="40" t="s">
        <v>1</v>
      </c>
      <c r="I33" s="18" t="s">
        <v>1</v>
      </c>
      <c r="J33" s="38" t="s">
        <v>1</v>
      </c>
      <c r="K33" s="18">
        <v>44789</v>
      </c>
      <c r="L33" s="38">
        <v>92423</v>
      </c>
      <c r="M33" s="38">
        <v>92423</v>
      </c>
      <c r="N33" s="38">
        <v>1.247773</v>
      </c>
      <c r="O33" s="38">
        <v>1.1988840000000001</v>
      </c>
      <c r="P33" s="38">
        <v>1.165036</v>
      </c>
      <c r="Q33" s="38">
        <v>1.145311</v>
      </c>
      <c r="R33" s="38">
        <v>1.1536169999999999</v>
      </c>
      <c r="S33" s="38">
        <v>1.187786</v>
      </c>
      <c r="T33" s="38">
        <v>1.206324</v>
      </c>
      <c r="U33" s="38">
        <v>1.4140919999999999</v>
      </c>
      <c r="V33" s="38">
        <v>1.79497</v>
      </c>
      <c r="W33" s="38">
        <v>2.134137</v>
      </c>
      <c r="X33" s="38">
        <v>2.4172729999999998</v>
      </c>
      <c r="Y33" s="38">
        <v>2.6127030000000002</v>
      </c>
      <c r="Z33" s="38">
        <v>2.7325240000000002</v>
      </c>
      <c r="AA33" s="38">
        <v>2.8618329999999998</v>
      </c>
      <c r="AB33" s="38">
        <v>2.9469989999999999</v>
      </c>
      <c r="AC33" s="38">
        <v>2.9429400000000001</v>
      </c>
      <c r="AD33" s="38">
        <v>2.7944230000000001</v>
      </c>
      <c r="AE33" s="38">
        <v>2.41812</v>
      </c>
      <c r="AF33" s="38">
        <v>2.1402079999999999</v>
      </c>
      <c r="AG33" s="38">
        <v>1.9379150000000001</v>
      </c>
      <c r="AH33" s="38">
        <v>1.8153820000000001</v>
      </c>
      <c r="AI33" s="38">
        <v>1.6643889999999999</v>
      </c>
      <c r="AJ33" s="38">
        <v>1.504432</v>
      </c>
      <c r="AK33" s="38">
        <v>1.3982319999999999</v>
      </c>
      <c r="AL33" s="38">
        <v>-7.8486000000000007E-3</v>
      </c>
      <c r="AM33" s="38">
        <v>-8.3046000000000005E-3</v>
      </c>
      <c r="AN33" s="38">
        <v>-6.9601000000000003E-3</v>
      </c>
      <c r="AO33" s="38">
        <v>-8.2740999999999995E-3</v>
      </c>
      <c r="AP33" s="38">
        <v>-7.5983999999999999E-3</v>
      </c>
      <c r="AQ33" s="38">
        <v>-2.6887999999999999E-2</v>
      </c>
      <c r="AR33" s="38">
        <v>-3.3804800000000003E-2</v>
      </c>
      <c r="AS33" s="38">
        <v>1.0524E-2</v>
      </c>
      <c r="AT33" s="38">
        <v>1.62431E-2</v>
      </c>
      <c r="AU33" s="38">
        <v>2.6962900000000001E-2</v>
      </c>
      <c r="AV33" s="38">
        <v>2.3375799999999999E-2</v>
      </c>
      <c r="AW33" s="38">
        <v>1.2924700000000001E-2</v>
      </c>
      <c r="AX33" s="38">
        <v>-1.4940999999999999E-3</v>
      </c>
      <c r="AY33" s="38">
        <v>-9.5721999999999995E-3</v>
      </c>
      <c r="AZ33" s="38">
        <v>-8.8792000000000003E-3</v>
      </c>
      <c r="BA33" s="38">
        <v>-6.6775000000000003E-3</v>
      </c>
      <c r="BB33" s="38">
        <v>1.25294E-2</v>
      </c>
      <c r="BC33" s="38">
        <v>6.7752000000000003E-3</v>
      </c>
      <c r="BD33" s="38">
        <v>2.2751E-3</v>
      </c>
      <c r="BE33" s="38">
        <v>-5.8866999999999999E-3</v>
      </c>
      <c r="BF33" s="38">
        <v>-3.49077E-2</v>
      </c>
      <c r="BG33" s="38">
        <v>-1.09119E-2</v>
      </c>
      <c r="BH33" s="38">
        <v>-1.2232099999999999E-2</v>
      </c>
      <c r="BI33" s="38">
        <v>-1.03354E-2</v>
      </c>
      <c r="BJ33" s="38">
        <v>-6.2770999999999999E-3</v>
      </c>
      <c r="BK33" s="38">
        <v>-7.0670999999999998E-3</v>
      </c>
      <c r="BL33" s="38">
        <v>-5.9649000000000004E-3</v>
      </c>
      <c r="BM33" s="38">
        <v>-7.3398999999999999E-3</v>
      </c>
      <c r="BN33" s="38">
        <v>-6.6633999999999999E-3</v>
      </c>
      <c r="BO33" s="38">
        <v>-2.5070100000000001E-2</v>
      </c>
      <c r="BP33" s="38">
        <v>-3.0479200000000001E-2</v>
      </c>
      <c r="BQ33" s="38">
        <v>1.22539E-2</v>
      </c>
      <c r="BR33" s="38">
        <v>1.7946699999999999E-2</v>
      </c>
      <c r="BS33" s="38">
        <v>2.9188200000000001E-2</v>
      </c>
      <c r="BT33" s="38">
        <v>2.5141299999999998E-2</v>
      </c>
      <c r="BU33" s="38">
        <v>1.4281E-2</v>
      </c>
      <c r="BV33" s="38">
        <v>-5.3740000000000005E-4</v>
      </c>
      <c r="BW33" s="38">
        <v>-8.1959000000000008E-3</v>
      </c>
      <c r="BX33" s="38">
        <v>-6.5071E-3</v>
      </c>
      <c r="BY33" s="38">
        <v>-3.5864999999999998E-3</v>
      </c>
      <c r="BZ33" s="38">
        <v>1.6139899999999999E-2</v>
      </c>
      <c r="CA33" s="38">
        <v>1.0341899999999999E-2</v>
      </c>
      <c r="CB33" s="38">
        <v>5.9677000000000003E-3</v>
      </c>
      <c r="CC33" s="38">
        <v>-2.4526999999999999E-3</v>
      </c>
      <c r="CD33" s="38">
        <v>-3.1683799999999998E-2</v>
      </c>
      <c r="CE33" s="38">
        <v>-8.2308999999999993E-3</v>
      </c>
      <c r="CF33" s="38">
        <v>-9.7560000000000008E-3</v>
      </c>
      <c r="CG33" s="38">
        <v>-7.6911999999999996E-3</v>
      </c>
      <c r="CH33" s="38">
        <v>-5.1885999999999998E-3</v>
      </c>
      <c r="CI33" s="38">
        <v>-6.2100000000000002E-3</v>
      </c>
      <c r="CJ33" s="38">
        <v>-5.2756000000000001E-3</v>
      </c>
      <c r="CK33" s="38">
        <v>-6.6928999999999999E-3</v>
      </c>
      <c r="CL33" s="38">
        <v>-6.0159000000000002E-3</v>
      </c>
      <c r="CM33" s="38">
        <v>-2.3811100000000002E-2</v>
      </c>
      <c r="CN33" s="38">
        <v>-2.8176E-2</v>
      </c>
      <c r="CO33" s="38">
        <v>1.3452E-2</v>
      </c>
      <c r="CP33" s="38">
        <v>1.9126600000000001E-2</v>
      </c>
      <c r="CQ33" s="38">
        <v>3.07295E-2</v>
      </c>
      <c r="CR33" s="38">
        <v>2.6364100000000001E-2</v>
      </c>
      <c r="CS33" s="38">
        <v>1.52204E-2</v>
      </c>
      <c r="CT33" s="38">
        <v>1.2520000000000001E-4</v>
      </c>
      <c r="CU33" s="38">
        <v>-7.2427000000000004E-3</v>
      </c>
      <c r="CV33" s="38">
        <v>-4.8641999999999999E-3</v>
      </c>
      <c r="CW33" s="38">
        <v>-1.4456E-3</v>
      </c>
      <c r="CX33" s="38">
        <v>1.8640500000000001E-2</v>
      </c>
      <c r="CY33" s="38">
        <v>1.2812199999999999E-2</v>
      </c>
      <c r="CZ33" s="38">
        <v>8.5251000000000007E-3</v>
      </c>
      <c r="DA33" s="38">
        <v>-7.4400000000000006E-5</v>
      </c>
      <c r="DB33" s="38">
        <v>-2.9450899999999999E-2</v>
      </c>
      <c r="DC33" s="38">
        <v>-6.3740000000000003E-3</v>
      </c>
      <c r="DD33" s="38">
        <v>-8.0411000000000007E-3</v>
      </c>
      <c r="DE33" s="38">
        <v>-5.8598000000000001E-3</v>
      </c>
      <c r="DF33" s="38">
        <v>-4.1002E-3</v>
      </c>
      <c r="DG33" s="38">
        <v>-5.3527999999999996E-3</v>
      </c>
      <c r="DH33" s="38">
        <v>-4.5862999999999998E-3</v>
      </c>
      <c r="DI33" s="38">
        <v>-6.0458999999999999E-3</v>
      </c>
      <c r="DJ33" s="38">
        <v>-5.3683000000000003E-3</v>
      </c>
      <c r="DK33" s="38">
        <v>-2.2551999999999999E-2</v>
      </c>
      <c r="DL33" s="38">
        <v>-2.5872699999999998E-2</v>
      </c>
      <c r="DM33" s="38">
        <v>1.4650099999999999E-2</v>
      </c>
      <c r="DN33" s="38">
        <v>2.0306500000000002E-2</v>
      </c>
      <c r="DO33" s="38">
        <v>3.2270800000000002E-2</v>
      </c>
      <c r="DP33" s="38">
        <v>2.7586800000000002E-2</v>
      </c>
      <c r="DQ33" s="38">
        <v>1.6159900000000001E-2</v>
      </c>
      <c r="DR33" s="38">
        <v>7.8790000000000002E-4</v>
      </c>
      <c r="DS33" s="38">
        <v>-6.2895E-3</v>
      </c>
      <c r="DT33" s="38">
        <v>-3.2214000000000001E-3</v>
      </c>
      <c r="DU33" s="38">
        <v>6.9519999999999998E-4</v>
      </c>
      <c r="DV33" s="38">
        <v>2.1141099999999999E-2</v>
      </c>
      <c r="DW33" s="38">
        <v>1.5282499999999999E-2</v>
      </c>
      <c r="DX33" s="38">
        <v>1.10826E-2</v>
      </c>
      <c r="DY33" s="38">
        <v>2.3040000000000001E-3</v>
      </c>
      <c r="DZ33" s="38">
        <v>-2.7217999999999999E-2</v>
      </c>
      <c r="EA33" s="38">
        <v>-4.5170999999999996E-3</v>
      </c>
      <c r="EB33" s="38">
        <v>-6.3261999999999997E-3</v>
      </c>
      <c r="EC33" s="38">
        <v>-4.0283999999999997E-3</v>
      </c>
      <c r="ED33" s="38">
        <v>-2.5287E-3</v>
      </c>
      <c r="EE33" s="38">
        <v>-4.1152999999999997E-3</v>
      </c>
      <c r="EF33" s="38">
        <v>-3.5910999999999998E-3</v>
      </c>
      <c r="EG33" s="38">
        <v>-5.1117000000000003E-3</v>
      </c>
      <c r="EH33" s="38">
        <v>-4.4333999999999997E-3</v>
      </c>
      <c r="EI33" s="38">
        <v>-2.0734200000000001E-2</v>
      </c>
      <c r="EJ33" s="38">
        <v>-2.25472E-2</v>
      </c>
      <c r="EK33" s="38">
        <v>1.6379899999999999E-2</v>
      </c>
      <c r="EL33" s="38">
        <v>2.2010100000000001E-2</v>
      </c>
      <c r="EM33" s="38">
        <v>3.4496199999999998E-2</v>
      </c>
      <c r="EN33" s="38">
        <v>2.9352300000000001E-2</v>
      </c>
      <c r="EO33" s="38">
        <v>1.7516199999999999E-2</v>
      </c>
      <c r="EP33" s="38">
        <v>1.7446E-3</v>
      </c>
      <c r="EQ33" s="38">
        <v>-4.9132000000000004E-3</v>
      </c>
      <c r="ER33" s="38">
        <v>-8.4929999999999999E-4</v>
      </c>
      <c r="ES33" s="38">
        <v>3.7862E-3</v>
      </c>
      <c r="ET33" s="38">
        <v>2.4751599999999999E-2</v>
      </c>
      <c r="EU33" s="38">
        <v>1.8849299999999999E-2</v>
      </c>
      <c r="EV33" s="38">
        <v>1.4775099999999999E-2</v>
      </c>
      <c r="EW33" s="38">
        <v>5.738E-3</v>
      </c>
      <c r="EX33" s="38">
        <v>-2.3994000000000001E-2</v>
      </c>
      <c r="EY33" s="38">
        <v>-1.8361E-3</v>
      </c>
      <c r="EZ33" s="38">
        <v>-3.8501999999999998E-3</v>
      </c>
      <c r="FA33" s="38">
        <v>-1.3841999999999999E-3</v>
      </c>
      <c r="FB33" s="38">
        <v>77.174970000000002</v>
      </c>
      <c r="FC33" s="38">
        <v>76.009190000000004</v>
      </c>
      <c r="FD33" s="38">
        <v>74.255170000000007</v>
      </c>
      <c r="FE33" s="38">
        <v>72.647840000000002</v>
      </c>
      <c r="FF33" s="38">
        <v>70.914169999999999</v>
      </c>
      <c r="FG33" s="38">
        <v>70.013649999999998</v>
      </c>
      <c r="FH33" s="38">
        <v>69.409580000000005</v>
      </c>
      <c r="FI33" s="38">
        <v>71.656319999999994</v>
      </c>
      <c r="FJ33" s="38">
        <v>76.58081</v>
      </c>
      <c r="FK33" s="38">
        <v>82.175629999999998</v>
      </c>
      <c r="FL33" s="38">
        <v>87.010279999999995</v>
      </c>
      <c r="FM33" s="38">
        <v>91.337370000000007</v>
      </c>
      <c r="FN33" s="38">
        <v>95.474649999999997</v>
      </c>
      <c r="FO33" s="38">
        <v>98.770529999999994</v>
      </c>
      <c r="FP33" s="38">
        <v>101.1477</v>
      </c>
      <c r="FQ33" s="38">
        <v>102.21210000000001</v>
      </c>
      <c r="FR33" s="38">
        <v>102.40219999999999</v>
      </c>
      <c r="FS33" s="38">
        <v>101.81140000000001</v>
      </c>
      <c r="FT33" s="39">
        <v>100.06440000000001</v>
      </c>
      <c r="FU33" s="38">
        <v>96.595939999999999</v>
      </c>
      <c r="FV33" s="38">
        <v>92.059870000000004</v>
      </c>
      <c r="FW33">
        <v>88.515360000000001</v>
      </c>
      <c r="FX33">
        <v>85.443219999999997</v>
      </c>
      <c r="FY33">
        <v>83.198880000000003</v>
      </c>
      <c r="FZ33">
        <v>4.2176999999999996E-3</v>
      </c>
      <c r="GA33">
        <v>2.8028999999999998E-2</v>
      </c>
      <c r="GB33">
        <v>1</v>
      </c>
    </row>
    <row r="34" spans="1:184" x14ac:dyDescent="0.3">
      <c r="A34" t="s">
        <v>277</v>
      </c>
      <c r="B34" t="s">
        <v>1</v>
      </c>
      <c r="C34" t="s">
        <v>1</v>
      </c>
      <c r="D34" s="16" t="s">
        <v>1</v>
      </c>
      <c r="E34" s="16" t="s">
        <v>1</v>
      </c>
      <c r="F34" s="18" t="s">
        <v>1</v>
      </c>
      <c r="G34" s="16" t="s">
        <v>1</v>
      </c>
      <c r="H34" s="40" t="s">
        <v>1</v>
      </c>
      <c r="I34" s="18" t="s">
        <v>1</v>
      </c>
      <c r="J34" s="38" t="s">
        <v>1</v>
      </c>
      <c r="K34" s="18">
        <v>44790</v>
      </c>
      <c r="L34" s="38">
        <v>92418</v>
      </c>
      <c r="M34" s="38">
        <v>92418</v>
      </c>
      <c r="N34" s="38">
        <v>1.3698539999999999</v>
      </c>
      <c r="O34" s="38">
        <v>1.3128580000000001</v>
      </c>
      <c r="P34" s="38">
        <v>1.2748699999999999</v>
      </c>
      <c r="Q34" s="38">
        <v>1.252162</v>
      </c>
      <c r="R34" s="38">
        <v>1.253763</v>
      </c>
      <c r="S34" s="38">
        <v>1.2996019999999999</v>
      </c>
      <c r="T34" s="38">
        <v>1.3118099999999999</v>
      </c>
      <c r="U34" s="38">
        <v>1.521509</v>
      </c>
      <c r="V34" s="38">
        <v>1.9005650000000001</v>
      </c>
      <c r="W34" s="38">
        <v>2.210073</v>
      </c>
      <c r="X34" s="38">
        <v>2.4600339999999998</v>
      </c>
      <c r="Y34" s="38">
        <v>2.6320839999999999</v>
      </c>
      <c r="Z34" s="38">
        <v>2.7313459999999998</v>
      </c>
      <c r="AA34" s="38">
        <v>2.8333020000000002</v>
      </c>
      <c r="AB34" s="38">
        <v>2.8845049999999999</v>
      </c>
      <c r="AC34" s="38">
        <v>2.8616199999999998</v>
      </c>
      <c r="AD34" s="38">
        <v>2.7074600000000002</v>
      </c>
      <c r="AE34" s="38">
        <v>2.3529330000000002</v>
      </c>
      <c r="AF34" s="38">
        <v>2.097925</v>
      </c>
      <c r="AG34" s="38">
        <v>1.9172039999999999</v>
      </c>
      <c r="AH34" s="38">
        <v>1.8159940000000001</v>
      </c>
      <c r="AI34" s="38">
        <v>1.6713309999999999</v>
      </c>
      <c r="AJ34" s="38">
        <v>1.513088</v>
      </c>
      <c r="AK34" s="38">
        <v>1.4095930000000001</v>
      </c>
      <c r="AL34" s="38">
        <v>2.64637E-2</v>
      </c>
      <c r="AM34" s="38">
        <v>2.0077399999999999E-2</v>
      </c>
      <c r="AN34" s="38">
        <v>2.1073600000000001E-2</v>
      </c>
      <c r="AO34" s="38">
        <v>2.0954400000000001E-2</v>
      </c>
      <c r="AP34" s="38">
        <v>1.1131200000000001E-2</v>
      </c>
      <c r="AQ34" s="38">
        <v>-8.2664999999999995E-3</v>
      </c>
      <c r="AR34" s="38">
        <v>-5.1001999999999999E-2</v>
      </c>
      <c r="AS34" s="38">
        <v>-6.5531000000000001E-3</v>
      </c>
      <c r="AT34" s="38">
        <v>-1.8591199999999999E-2</v>
      </c>
      <c r="AU34" s="38">
        <v>-5.2424699999999998E-2</v>
      </c>
      <c r="AV34" s="38">
        <v>-3.3124000000000001E-2</v>
      </c>
      <c r="AW34" s="38">
        <v>-1.45358E-2</v>
      </c>
      <c r="AX34" s="38">
        <v>-9.5355000000000006E-3</v>
      </c>
      <c r="AY34" s="38">
        <v>-5.3569000000000004E-3</v>
      </c>
      <c r="AZ34" s="38">
        <v>1.5795699999999999E-2</v>
      </c>
      <c r="BA34" s="38">
        <v>3.5929999999999997E-2</v>
      </c>
      <c r="BB34" s="38">
        <v>6.2260700000000002E-2</v>
      </c>
      <c r="BC34" s="38">
        <v>5.77149E-2</v>
      </c>
      <c r="BD34" s="38">
        <v>5.4783999999999999E-2</v>
      </c>
      <c r="BE34" s="38">
        <v>5.1868200000000003E-2</v>
      </c>
      <c r="BF34" s="38">
        <v>3.5645799999999998E-2</v>
      </c>
      <c r="BG34" s="38">
        <v>6.14578E-2</v>
      </c>
      <c r="BH34" s="38">
        <v>4.7612099999999997E-2</v>
      </c>
      <c r="BI34" s="38">
        <v>4.20566E-2</v>
      </c>
      <c r="BJ34" s="38">
        <v>2.8613800000000002E-2</v>
      </c>
      <c r="BK34" s="38">
        <v>2.2275300000000001E-2</v>
      </c>
      <c r="BL34" s="38">
        <v>2.3139799999999999E-2</v>
      </c>
      <c r="BM34" s="38">
        <v>2.2968700000000002E-2</v>
      </c>
      <c r="BN34" s="38">
        <v>1.2769900000000001E-2</v>
      </c>
      <c r="BO34" s="38">
        <v>-5.8652000000000001E-3</v>
      </c>
      <c r="BP34" s="38">
        <v>-4.7495799999999998E-2</v>
      </c>
      <c r="BQ34" s="38">
        <v>-4.4600999999999998E-3</v>
      </c>
      <c r="BR34" s="38">
        <v>-1.61765E-2</v>
      </c>
      <c r="BS34" s="38">
        <v>-4.8411299999999997E-2</v>
      </c>
      <c r="BT34" s="38">
        <v>-2.97755E-2</v>
      </c>
      <c r="BU34" s="38">
        <v>-1.2644900000000001E-2</v>
      </c>
      <c r="BV34" s="38">
        <v>-8.3315999999999998E-3</v>
      </c>
      <c r="BW34" s="38">
        <v>-3.9642999999999996E-3</v>
      </c>
      <c r="BX34" s="38">
        <v>1.85168E-2</v>
      </c>
      <c r="BY34" s="38">
        <v>4.02864E-2</v>
      </c>
      <c r="BZ34" s="38">
        <v>6.7351400000000006E-2</v>
      </c>
      <c r="CA34" s="38">
        <v>6.3364500000000004E-2</v>
      </c>
      <c r="CB34" s="38">
        <v>6.0486699999999997E-2</v>
      </c>
      <c r="CC34" s="38">
        <v>5.6713600000000003E-2</v>
      </c>
      <c r="CD34" s="38">
        <v>3.9821599999999999E-2</v>
      </c>
      <c r="CE34" s="38">
        <v>6.5328999999999998E-2</v>
      </c>
      <c r="CF34" s="38">
        <v>5.1443299999999997E-2</v>
      </c>
      <c r="CG34" s="38">
        <v>4.56301E-2</v>
      </c>
      <c r="CH34" s="38">
        <v>3.0102899999999998E-2</v>
      </c>
      <c r="CI34" s="38">
        <v>2.3797599999999999E-2</v>
      </c>
      <c r="CJ34" s="38">
        <v>2.45708E-2</v>
      </c>
      <c r="CK34" s="38">
        <v>2.4363800000000001E-2</v>
      </c>
      <c r="CL34" s="38">
        <v>1.39049E-2</v>
      </c>
      <c r="CM34" s="38">
        <v>-4.2021000000000003E-3</v>
      </c>
      <c r="CN34" s="38">
        <v>-4.5067500000000003E-2</v>
      </c>
      <c r="CO34" s="38">
        <v>-3.0105000000000002E-3</v>
      </c>
      <c r="CP34" s="38">
        <v>-1.45042E-2</v>
      </c>
      <c r="CQ34" s="38">
        <v>-4.5631699999999997E-2</v>
      </c>
      <c r="CR34" s="38">
        <v>-2.7456399999999999E-2</v>
      </c>
      <c r="CS34" s="38">
        <v>-1.13353E-2</v>
      </c>
      <c r="CT34" s="38">
        <v>-7.4977000000000004E-3</v>
      </c>
      <c r="CU34" s="38">
        <v>-2.9998999999999998E-3</v>
      </c>
      <c r="CV34" s="38">
        <v>2.0401499999999999E-2</v>
      </c>
      <c r="CW34" s="38">
        <v>4.3303599999999998E-2</v>
      </c>
      <c r="CX34" s="38">
        <v>7.0877200000000001E-2</v>
      </c>
      <c r="CY34" s="38">
        <v>6.7277500000000004E-2</v>
      </c>
      <c r="CZ34" s="38">
        <v>6.4436400000000005E-2</v>
      </c>
      <c r="DA34" s="38">
        <v>6.0069600000000001E-2</v>
      </c>
      <c r="DB34" s="38">
        <v>4.2713800000000003E-2</v>
      </c>
      <c r="DC34" s="38">
        <v>6.8010200000000007E-2</v>
      </c>
      <c r="DD34" s="38">
        <v>5.40968E-2</v>
      </c>
      <c r="DE34" s="38">
        <v>4.8105200000000001E-2</v>
      </c>
      <c r="DF34" s="38">
        <v>3.1592000000000002E-2</v>
      </c>
      <c r="DG34" s="38">
        <v>2.53198E-2</v>
      </c>
      <c r="DH34" s="38">
        <v>2.6001900000000001E-2</v>
      </c>
      <c r="DI34" s="38">
        <v>2.5758900000000001E-2</v>
      </c>
      <c r="DJ34" s="38">
        <v>1.50399E-2</v>
      </c>
      <c r="DK34" s="38">
        <v>-2.539E-3</v>
      </c>
      <c r="DL34" s="38">
        <v>-4.2639099999999999E-2</v>
      </c>
      <c r="DM34" s="38">
        <v>-1.5609E-3</v>
      </c>
      <c r="DN34" s="38">
        <v>-1.2831800000000001E-2</v>
      </c>
      <c r="DO34" s="38">
        <v>-4.2852000000000001E-2</v>
      </c>
      <c r="DP34" s="38">
        <v>-2.5137300000000001E-2</v>
      </c>
      <c r="DQ34" s="38">
        <v>-1.00257E-2</v>
      </c>
      <c r="DR34" s="38">
        <v>-6.6639000000000004E-3</v>
      </c>
      <c r="DS34" s="38">
        <v>-2.0354000000000001E-3</v>
      </c>
      <c r="DT34" s="38">
        <v>2.22861E-2</v>
      </c>
      <c r="DU34" s="38">
        <v>4.6320800000000002E-2</v>
      </c>
      <c r="DV34" s="38">
        <v>7.4402999999999997E-2</v>
      </c>
      <c r="DW34" s="38">
        <v>7.1190400000000001E-2</v>
      </c>
      <c r="DX34" s="38">
        <v>6.8386100000000005E-2</v>
      </c>
      <c r="DY34" s="38">
        <v>6.3425499999999996E-2</v>
      </c>
      <c r="DZ34" s="38">
        <v>4.5606000000000001E-2</v>
      </c>
      <c r="EA34" s="38">
        <v>7.0691400000000001E-2</v>
      </c>
      <c r="EB34" s="38">
        <v>5.6750299999999997E-2</v>
      </c>
      <c r="EC34" s="38">
        <v>5.0580199999999999E-2</v>
      </c>
      <c r="ED34" s="38">
        <v>3.3742099999999997E-2</v>
      </c>
      <c r="EE34" s="38">
        <v>2.7517699999999999E-2</v>
      </c>
      <c r="EF34" s="38">
        <v>2.8067999999999999E-2</v>
      </c>
      <c r="EG34" s="38">
        <v>2.7773300000000001E-2</v>
      </c>
      <c r="EH34" s="38">
        <v>1.6678599999999998E-2</v>
      </c>
      <c r="EI34" s="38">
        <v>-1.3770000000000001E-4</v>
      </c>
      <c r="EJ34" s="38">
        <v>-3.9133000000000001E-2</v>
      </c>
      <c r="EK34" s="38">
        <v>5.3200000000000003E-4</v>
      </c>
      <c r="EL34" s="38">
        <v>-1.04172E-2</v>
      </c>
      <c r="EM34" s="38">
        <v>-3.8838699999999997E-2</v>
      </c>
      <c r="EN34" s="38">
        <v>-2.17889E-2</v>
      </c>
      <c r="EO34" s="38">
        <v>-8.1347999999999993E-3</v>
      </c>
      <c r="EP34" s="38">
        <v>-5.4599999999999996E-3</v>
      </c>
      <c r="EQ34" s="38">
        <v>-6.4280000000000001E-4</v>
      </c>
      <c r="ER34" s="38">
        <v>2.50072E-2</v>
      </c>
      <c r="ES34" s="38">
        <v>5.0677199999999999E-2</v>
      </c>
      <c r="ET34" s="38">
        <v>7.9493599999999998E-2</v>
      </c>
      <c r="EU34" s="38">
        <v>7.6840099999999995E-2</v>
      </c>
      <c r="EV34" s="38">
        <v>7.4088899999999999E-2</v>
      </c>
      <c r="EW34" s="38">
        <v>6.8270899999999995E-2</v>
      </c>
      <c r="EX34" s="38">
        <v>4.9781800000000001E-2</v>
      </c>
      <c r="EY34" s="38">
        <v>7.4562600000000007E-2</v>
      </c>
      <c r="EZ34" s="38">
        <v>6.0581599999999999E-2</v>
      </c>
      <c r="FA34" s="38">
        <v>5.4153699999999999E-2</v>
      </c>
      <c r="FB34" s="38">
        <v>81.500470000000007</v>
      </c>
      <c r="FC34" s="38">
        <v>80.07235</v>
      </c>
      <c r="FD34" s="38">
        <v>78.512619999999998</v>
      </c>
      <c r="FE34" s="38">
        <v>76.945800000000006</v>
      </c>
      <c r="FF34" s="38">
        <v>76.516130000000004</v>
      </c>
      <c r="FG34" s="38">
        <v>75.868780000000001</v>
      </c>
      <c r="FH34" s="38">
        <v>74.951449999999994</v>
      </c>
      <c r="FI34" s="38">
        <v>76.419020000000003</v>
      </c>
      <c r="FJ34" s="38">
        <v>80.835489999999993</v>
      </c>
      <c r="FK34" s="38">
        <v>84.068240000000003</v>
      </c>
      <c r="FL34" s="38">
        <v>87.357770000000002</v>
      </c>
      <c r="FM34" s="38">
        <v>91.109700000000004</v>
      </c>
      <c r="FN34" s="38">
        <v>94.868520000000004</v>
      </c>
      <c r="FO34" s="38">
        <v>96.464380000000006</v>
      </c>
      <c r="FP34" s="38">
        <v>97.170310000000001</v>
      </c>
      <c r="FQ34" s="38">
        <v>97.628519999999995</v>
      </c>
      <c r="FR34" s="38">
        <v>97.58963</v>
      </c>
      <c r="FS34" s="38">
        <v>97.151979999999995</v>
      </c>
      <c r="FT34" s="39">
        <v>95.823099999999997</v>
      </c>
      <c r="FU34" s="38">
        <v>92.933490000000006</v>
      </c>
      <c r="FV34" s="38">
        <v>89.376840000000001</v>
      </c>
      <c r="FW34">
        <v>85.819689999999994</v>
      </c>
      <c r="FX34">
        <v>82.813010000000006</v>
      </c>
      <c r="FY34">
        <v>80.491680000000002</v>
      </c>
      <c r="FZ34">
        <v>5.8598000000000001E-3</v>
      </c>
      <c r="GA34">
        <v>4.2416200000000001E-2</v>
      </c>
      <c r="GB34">
        <v>1</v>
      </c>
    </row>
    <row r="35" spans="1:184" x14ac:dyDescent="0.3">
      <c r="A35" t="s">
        <v>277</v>
      </c>
      <c r="B35" t="s">
        <v>1</v>
      </c>
      <c r="C35" t="s">
        <v>1</v>
      </c>
      <c r="D35" t="s">
        <v>1</v>
      </c>
      <c r="E35" t="s">
        <v>1</v>
      </c>
      <c r="F35" s="18" t="s">
        <v>1</v>
      </c>
      <c r="G35" s="16" t="s">
        <v>1</v>
      </c>
      <c r="H35" s="40" t="s">
        <v>1</v>
      </c>
      <c r="I35" s="18" t="s">
        <v>1</v>
      </c>
      <c r="J35" s="38" t="s">
        <v>1</v>
      </c>
      <c r="K35" s="18">
        <v>44792</v>
      </c>
      <c r="L35" s="38">
        <v>92399</v>
      </c>
      <c r="M35" s="38">
        <v>92399</v>
      </c>
      <c r="N35" s="38">
        <v>1.3121499999999999</v>
      </c>
      <c r="O35" s="38">
        <v>1.2568779999999999</v>
      </c>
      <c r="P35" s="38">
        <v>1.2134849999999999</v>
      </c>
      <c r="Q35" s="38">
        <v>1.1891309999999999</v>
      </c>
      <c r="R35" s="38">
        <v>1.193983</v>
      </c>
      <c r="S35" s="38">
        <v>1.2371239999999999</v>
      </c>
      <c r="T35" s="38">
        <v>1.245261</v>
      </c>
      <c r="U35" s="38">
        <v>1.4339930000000001</v>
      </c>
      <c r="V35" s="38">
        <v>1.785283</v>
      </c>
      <c r="W35" s="38">
        <v>2.093229</v>
      </c>
      <c r="X35" s="38">
        <v>2.3542390000000002</v>
      </c>
      <c r="Y35" s="38">
        <v>2.5361479999999998</v>
      </c>
      <c r="Z35" s="38">
        <v>2.641445</v>
      </c>
      <c r="AA35" s="38">
        <v>2.7414499999999999</v>
      </c>
      <c r="AB35" s="38">
        <v>2.8025920000000002</v>
      </c>
      <c r="AC35" s="38">
        <v>2.7838280000000002</v>
      </c>
      <c r="AD35" s="38">
        <v>2.6411570000000002</v>
      </c>
      <c r="AE35" s="38">
        <v>2.3205520000000002</v>
      </c>
      <c r="AF35" s="38">
        <v>2.0719989999999999</v>
      </c>
      <c r="AG35" s="38">
        <v>1.893429</v>
      </c>
      <c r="AH35" s="38">
        <v>1.7926310000000001</v>
      </c>
      <c r="AI35" s="38">
        <v>1.652234</v>
      </c>
      <c r="AJ35" s="38">
        <v>1.4959260000000001</v>
      </c>
      <c r="AK35" s="38">
        <v>1.384852</v>
      </c>
      <c r="AL35" s="38">
        <v>-4.6106999999999997E-3</v>
      </c>
      <c r="AM35" s="38">
        <v>-4.2287000000000002E-3</v>
      </c>
      <c r="AN35" s="38">
        <v>-5.5482999999999999E-3</v>
      </c>
      <c r="AO35" s="38">
        <v>-4.9791999999999996E-3</v>
      </c>
      <c r="AP35" s="38">
        <v>-1.6222999999999999E-3</v>
      </c>
      <c r="AQ35" s="38">
        <v>-1.3864899999999999E-2</v>
      </c>
      <c r="AR35" s="38">
        <v>-3.4486900000000001E-2</v>
      </c>
      <c r="AS35" s="38">
        <v>8.8313000000000003E-3</v>
      </c>
      <c r="AT35" s="38">
        <v>8.7611000000000008E-3</v>
      </c>
      <c r="AU35" s="38">
        <v>3.7142E-3</v>
      </c>
      <c r="AV35" s="38">
        <v>7.3276000000000001E-3</v>
      </c>
      <c r="AW35" s="38">
        <v>3.8603999999999999E-3</v>
      </c>
      <c r="AX35" s="38">
        <v>4.058E-3</v>
      </c>
      <c r="AY35" s="38">
        <v>-1.1018099999999999E-2</v>
      </c>
      <c r="AZ35" s="38">
        <v>-2.4633200000000001E-2</v>
      </c>
      <c r="BA35" s="38">
        <v>-2.7007699999999999E-2</v>
      </c>
      <c r="BB35" s="38">
        <v>-5.9792999999999999E-3</v>
      </c>
      <c r="BC35" s="38">
        <v>1.6195000000000001E-3</v>
      </c>
      <c r="BD35" s="38">
        <v>9.9730000000000001E-4</v>
      </c>
      <c r="BE35" s="38">
        <v>8.8210000000000003E-4</v>
      </c>
      <c r="BF35" s="38">
        <v>-1.60188E-2</v>
      </c>
      <c r="BG35" s="38">
        <v>1.00424E-2</v>
      </c>
      <c r="BH35" s="38">
        <v>8.3990999999999996E-3</v>
      </c>
      <c r="BI35" s="38">
        <v>8.1537999999999992E-3</v>
      </c>
      <c r="BJ35" s="38">
        <v>-1.9654999999999998E-3</v>
      </c>
      <c r="BK35" s="38">
        <v>-1.4626000000000001E-3</v>
      </c>
      <c r="BL35" s="38">
        <v>-3.2594E-3</v>
      </c>
      <c r="BM35" s="38">
        <v>-3.0986999999999998E-3</v>
      </c>
      <c r="BN35" s="38">
        <v>1.972E-4</v>
      </c>
      <c r="BO35" s="38">
        <v>-1.0677799999999999E-2</v>
      </c>
      <c r="BP35" s="38">
        <v>-2.9642499999999999E-2</v>
      </c>
      <c r="BQ35" s="38">
        <v>1.0652500000000001E-2</v>
      </c>
      <c r="BR35" s="38">
        <v>1.14457E-2</v>
      </c>
      <c r="BS35" s="38">
        <v>7.2306999999999996E-3</v>
      </c>
      <c r="BT35" s="38">
        <v>1.0145100000000001E-2</v>
      </c>
      <c r="BU35" s="38">
        <v>5.8985000000000001E-3</v>
      </c>
      <c r="BV35" s="38">
        <v>5.5262999999999996E-3</v>
      </c>
      <c r="BW35" s="38">
        <v>-9.1085000000000003E-3</v>
      </c>
      <c r="BX35" s="38">
        <v>-2.13163E-2</v>
      </c>
      <c r="BY35" s="38">
        <v>-2.2582000000000001E-2</v>
      </c>
      <c r="BZ35" s="38">
        <v>-1.2673999999999999E-3</v>
      </c>
      <c r="CA35" s="38">
        <v>6.2269999999999999E-3</v>
      </c>
      <c r="CB35" s="38">
        <v>5.1485000000000003E-3</v>
      </c>
      <c r="CC35" s="38">
        <v>4.8719999999999996E-3</v>
      </c>
      <c r="CD35" s="38">
        <v>-1.27565E-2</v>
      </c>
      <c r="CE35" s="38">
        <v>1.42265E-2</v>
      </c>
      <c r="CF35" s="38">
        <v>1.1671300000000001E-2</v>
      </c>
      <c r="CG35" s="38">
        <v>1.15151E-2</v>
      </c>
      <c r="CH35" s="38">
        <v>-1.3339999999999999E-4</v>
      </c>
      <c r="CI35" s="38">
        <v>4.5320000000000001E-4</v>
      </c>
      <c r="CJ35" s="38">
        <v>-1.6741E-3</v>
      </c>
      <c r="CK35" s="38">
        <v>-1.7962E-3</v>
      </c>
      <c r="CL35" s="38">
        <v>1.4572999999999999E-3</v>
      </c>
      <c r="CM35" s="38">
        <v>-8.4703999999999995E-3</v>
      </c>
      <c r="CN35" s="38">
        <v>-2.62873E-2</v>
      </c>
      <c r="CO35" s="38">
        <v>1.19138E-2</v>
      </c>
      <c r="CP35" s="38">
        <v>1.33051E-2</v>
      </c>
      <c r="CQ35" s="38">
        <v>9.6661999999999998E-3</v>
      </c>
      <c r="CR35" s="38">
        <v>1.20965E-2</v>
      </c>
      <c r="CS35" s="38">
        <v>7.3099999999999997E-3</v>
      </c>
      <c r="CT35" s="38">
        <v>6.5433000000000002E-3</v>
      </c>
      <c r="CU35" s="38">
        <v>-7.7859000000000001E-3</v>
      </c>
      <c r="CV35" s="38">
        <v>-1.9019000000000001E-2</v>
      </c>
      <c r="CW35" s="38">
        <v>-1.9516800000000001E-2</v>
      </c>
      <c r="CX35" s="38">
        <v>1.9959999999999999E-3</v>
      </c>
      <c r="CY35" s="38">
        <v>9.4181999999999998E-3</v>
      </c>
      <c r="CZ35" s="38">
        <v>8.0234999999999994E-3</v>
      </c>
      <c r="DA35" s="38">
        <v>7.6353999999999997E-3</v>
      </c>
      <c r="DB35" s="38">
        <v>-1.0496999999999999E-2</v>
      </c>
      <c r="DC35" s="38">
        <v>1.7124400000000001E-2</v>
      </c>
      <c r="DD35" s="38">
        <v>1.39376E-2</v>
      </c>
      <c r="DE35" s="38">
        <v>1.38432E-2</v>
      </c>
      <c r="DF35" s="38">
        <v>1.6987E-3</v>
      </c>
      <c r="DG35" s="38">
        <v>2.369E-3</v>
      </c>
      <c r="DH35" s="38">
        <v>-8.8800000000000004E-5</v>
      </c>
      <c r="DI35" s="38">
        <v>-4.9379999999999997E-4</v>
      </c>
      <c r="DJ35" s="38">
        <v>2.7174999999999999E-3</v>
      </c>
      <c r="DK35" s="38">
        <v>-6.2630000000000003E-3</v>
      </c>
      <c r="DL35" s="38">
        <v>-2.29321E-2</v>
      </c>
      <c r="DM35" s="38">
        <v>1.31751E-2</v>
      </c>
      <c r="DN35" s="38">
        <v>1.5164499999999999E-2</v>
      </c>
      <c r="DO35" s="38">
        <v>1.2101799999999999E-2</v>
      </c>
      <c r="DP35" s="38">
        <v>1.4047799999999999E-2</v>
      </c>
      <c r="DQ35" s="38">
        <v>8.7215999999999995E-3</v>
      </c>
      <c r="DR35" s="38">
        <v>7.5602999999999998E-3</v>
      </c>
      <c r="DS35" s="38">
        <v>-6.4631999999999997E-3</v>
      </c>
      <c r="DT35" s="38">
        <v>-1.6721799999999998E-2</v>
      </c>
      <c r="DU35" s="38">
        <v>-1.64516E-2</v>
      </c>
      <c r="DV35" s="38">
        <v>5.2594E-3</v>
      </c>
      <c r="DW35" s="38">
        <v>1.26094E-2</v>
      </c>
      <c r="DX35" s="38">
        <v>1.08986E-2</v>
      </c>
      <c r="DY35" s="38">
        <v>1.03988E-2</v>
      </c>
      <c r="DZ35" s="38">
        <v>-8.2375E-3</v>
      </c>
      <c r="EA35" s="38">
        <v>2.00222E-2</v>
      </c>
      <c r="EB35" s="38">
        <v>1.6204E-2</v>
      </c>
      <c r="EC35" s="38">
        <v>1.61712E-2</v>
      </c>
      <c r="ED35" s="38">
        <v>4.3439000000000004E-3</v>
      </c>
      <c r="EE35" s="38">
        <v>5.1351000000000001E-3</v>
      </c>
      <c r="EF35" s="38">
        <v>2.2001999999999998E-3</v>
      </c>
      <c r="EG35" s="38">
        <v>1.3867E-3</v>
      </c>
      <c r="EH35" s="38">
        <v>4.5370000000000002E-3</v>
      </c>
      <c r="EI35" s="38">
        <v>-3.0758000000000001E-3</v>
      </c>
      <c r="EJ35" s="38">
        <v>-1.8087800000000001E-2</v>
      </c>
      <c r="EK35" s="38">
        <v>1.4996199999999999E-2</v>
      </c>
      <c r="EL35" s="38">
        <v>1.7849199999999999E-2</v>
      </c>
      <c r="EM35" s="38">
        <v>1.56183E-2</v>
      </c>
      <c r="EN35" s="38">
        <v>1.68653E-2</v>
      </c>
      <c r="EO35" s="38">
        <v>1.0759700000000001E-2</v>
      </c>
      <c r="EP35" s="38">
        <v>9.0285999999999995E-3</v>
      </c>
      <c r="EQ35" s="38">
        <v>-4.5535999999999997E-3</v>
      </c>
      <c r="ER35" s="38">
        <v>-1.3404900000000001E-2</v>
      </c>
      <c r="ES35" s="38">
        <v>-1.2025900000000001E-2</v>
      </c>
      <c r="ET35" s="38">
        <v>9.9711999999999995E-3</v>
      </c>
      <c r="EU35" s="38">
        <v>1.7217E-2</v>
      </c>
      <c r="EV35" s="38">
        <v>1.5049699999999999E-2</v>
      </c>
      <c r="EW35" s="38">
        <v>1.4388700000000001E-2</v>
      </c>
      <c r="EX35" s="38">
        <v>-4.9751999999999999E-3</v>
      </c>
      <c r="EY35" s="38">
        <v>2.42063E-2</v>
      </c>
      <c r="EZ35" s="38">
        <v>1.9476199999999999E-2</v>
      </c>
      <c r="FA35" s="38">
        <v>1.9532600000000001E-2</v>
      </c>
      <c r="FB35" s="38">
        <v>78.046719999999993</v>
      </c>
      <c r="FC35" s="38">
        <v>76.622450000000001</v>
      </c>
      <c r="FD35" s="38">
        <v>74.815569999999994</v>
      </c>
      <c r="FE35" s="38">
        <v>73.100210000000004</v>
      </c>
      <c r="FF35" s="38">
        <v>71.45805</v>
      </c>
      <c r="FG35" s="38">
        <v>70.691640000000007</v>
      </c>
      <c r="FH35" s="38">
        <v>69.748260000000002</v>
      </c>
      <c r="FI35" s="38">
        <v>71.843999999999994</v>
      </c>
      <c r="FJ35" s="38">
        <v>75.634330000000006</v>
      </c>
      <c r="FK35" s="38">
        <v>79.921040000000005</v>
      </c>
      <c r="FL35" s="38">
        <v>84.609499999999997</v>
      </c>
      <c r="FM35" s="38">
        <v>88.7654</v>
      </c>
      <c r="FN35" s="38">
        <v>92.309460000000001</v>
      </c>
      <c r="FO35" s="38">
        <v>95.122799999999998</v>
      </c>
      <c r="FP35" s="38">
        <v>97.918629999999993</v>
      </c>
      <c r="FQ35" s="38">
        <v>99.581149999999994</v>
      </c>
      <c r="FR35" s="38">
        <v>99.974329999999995</v>
      </c>
      <c r="FS35" s="38">
        <v>99.016040000000004</v>
      </c>
      <c r="FT35" s="39">
        <v>96.579319999999996</v>
      </c>
      <c r="FU35" s="38">
        <v>92.900329999999997</v>
      </c>
      <c r="FV35" s="38">
        <v>88.501499999999993</v>
      </c>
      <c r="FW35">
        <v>85.084559999999996</v>
      </c>
      <c r="FX35">
        <v>82.424800000000005</v>
      </c>
      <c r="FY35">
        <v>79.796559999999999</v>
      </c>
      <c r="FZ35">
        <v>4.8421999999999996E-3</v>
      </c>
      <c r="GA35">
        <v>3.6222299999999999E-2</v>
      </c>
      <c r="GB35">
        <v>1</v>
      </c>
    </row>
    <row r="36" spans="1:184" x14ac:dyDescent="0.3">
      <c r="A36" t="s">
        <v>277</v>
      </c>
      <c r="B36" t="s">
        <v>1</v>
      </c>
      <c r="C36" t="s">
        <v>1</v>
      </c>
      <c r="D36" s="16" t="s">
        <v>1</v>
      </c>
      <c r="E36" s="16" t="s">
        <v>1</v>
      </c>
      <c r="F36" s="18" t="s">
        <v>1</v>
      </c>
      <c r="G36" s="16" t="s">
        <v>1</v>
      </c>
      <c r="H36" s="40" t="s">
        <v>1</v>
      </c>
      <c r="I36" s="18" t="s">
        <v>1</v>
      </c>
      <c r="J36" s="38" t="s">
        <v>1</v>
      </c>
      <c r="K36" s="18">
        <v>44805</v>
      </c>
      <c r="L36" s="38">
        <v>92305</v>
      </c>
      <c r="M36" s="38">
        <v>92305</v>
      </c>
      <c r="N36" s="38">
        <v>1.2315370000000001</v>
      </c>
      <c r="O36" s="38">
        <v>1.1859820000000001</v>
      </c>
      <c r="P36" s="38">
        <v>1.152244</v>
      </c>
      <c r="Q36" s="38">
        <v>1.1336660000000001</v>
      </c>
      <c r="R36" s="38">
        <v>1.142854</v>
      </c>
      <c r="S36" s="38">
        <v>1.1788970000000001</v>
      </c>
      <c r="T36" s="38">
        <v>1.195506</v>
      </c>
      <c r="U36" s="38">
        <v>1.3974549999999999</v>
      </c>
      <c r="V36" s="38">
        <v>1.771644</v>
      </c>
      <c r="W36" s="38">
        <v>2.0995300000000001</v>
      </c>
      <c r="X36" s="38">
        <v>2.3736000000000002</v>
      </c>
      <c r="Y36" s="38">
        <v>2.5646800000000001</v>
      </c>
      <c r="Z36" s="38">
        <v>2.6817739999999999</v>
      </c>
      <c r="AA36" s="38">
        <v>2.8101409999999998</v>
      </c>
      <c r="AB36" s="38">
        <v>2.898212</v>
      </c>
      <c r="AC36" s="38">
        <v>2.9005700000000001</v>
      </c>
      <c r="AD36" s="38">
        <v>2.7556790000000002</v>
      </c>
      <c r="AE36" s="38">
        <v>2.3773070000000001</v>
      </c>
      <c r="AF36" s="38">
        <v>2.1062439999999998</v>
      </c>
      <c r="AG36" s="38">
        <v>1.899419</v>
      </c>
      <c r="AH36" s="38">
        <v>1.783447</v>
      </c>
      <c r="AI36" s="38">
        <v>1.6272279999999999</v>
      </c>
      <c r="AJ36" s="38">
        <v>1.4756750000000001</v>
      </c>
      <c r="AK36" s="38">
        <v>1.374932</v>
      </c>
      <c r="AL36" s="38">
        <v>-9.7474999999999992E-3</v>
      </c>
      <c r="AM36" s="38">
        <v>-9.1087000000000008E-3</v>
      </c>
      <c r="AN36" s="38">
        <v>-9.0411999999999992E-3</v>
      </c>
      <c r="AO36" s="38">
        <v>-9.2765E-3</v>
      </c>
      <c r="AP36" s="38">
        <v>-1.00313E-2</v>
      </c>
      <c r="AQ36" s="38">
        <v>-2.91702E-2</v>
      </c>
      <c r="AR36" s="38">
        <v>-6.7155800000000002E-2</v>
      </c>
      <c r="AS36" s="38">
        <v>1.7205499999999999E-2</v>
      </c>
      <c r="AT36" s="38">
        <v>3.8633800000000003E-2</v>
      </c>
      <c r="AU36" s="38">
        <v>4.42098E-2</v>
      </c>
      <c r="AV36" s="38">
        <v>4.1942899999999998E-2</v>
      </c>
      <c r="AW36" s="38">
        <v>2.2299599999999999E-2</v>
      </c>
      <c r="AX36" s="38">
        <v>7.9529999999999998E-4</v>
      </c>
      <c r="AY36" s="38">
        <v>-1.8853999999999999E-2</v>
      </c>
      <c r="AZ36" s="38">
        <v>-2.9770600000000001E-2</v>
      </c>
      <c r="BA36" s="38">
        <v>-3.6475E-2</v>
      </c>
      <c r="BB36" s="38">
        <v>-2.25583E-2</v>
      </c>
      <c r="BC36" s="38">
        <v>-3.2108499999999998E-2</v>
      </c>
      <c r="BD36" s="38">
        <v>-2.2864700000000002E-2</v>
      </c>
      <c r="BE36" s="38">
        <v>-5.1410600000000001E-2</v>
      </c>
      <c r="BF36" s="38">
        <v>-3.5790000000000002E-2</v>
      </c>
      <c r="BG36" s="38">
        <v>-2.8467000000000002E-3</v>
      </c>
      <c r="BH36" s="38">
        <v>-8.2689999999999999E-4</v>
      </c>
      <c r="BI36" s="38">
        <v>-2.4296999999999999E-3</v>
      </c>
      <c r="BJ36" s="38">
        <v>-7.7832999999999999E-3</v>
      </c>
      <c r="BK36" s="38">
        <v>-7.6118000000000002E-3</v>
      </c>
      <c r="BL36" s="38">
        <v>-7.9296999999999996E-3</v>
      </c>
      <c r="BM36" s="38">
        <v>-8.3061999999999997E-3</v>
      </c>
      <c r="BN36" s="38">
        <v>-9.1415000000000003E-3</v>
      </c>
      <c r="BO36" s="38">
        <v>-2.7485599999999999E-2</v>
      </c>
      <c r="BP36" s="38">
        <v>-6.3973600000000005E-2</v>
      </c>
      <c r="BQ36" s="38">
        <v>1.8856999999999999E-2</v>
      </c>
      <c r="BR36" s="38">
        <v>4.0361800000000003E-2</v>
      </c>
      <c r="BS36" s="38">
        <v>4.6180800000000001E-2</v>
      </c>
      <c r="BT36" s="38">
        <v>4.36444E-2</v>
      </c>
      <c r="BU36" s="38">
        <v>2.36736E-2</v>
      </c>
      <c r="BV36" s="38">
        <v>1.7842999999999999E-3</v>
      </c>
      <c r="BW36" s="38">
        <v>-1.75382E-2</v>
      </c>
      <c r="BX36" s="38">
        <v>-2.7425499999999998E-2</v>
      </c>
      <c r="BY36" s="38">
        <v>-3.3193300000000002E-2</v>
      </c>
      <c r="BZ36" s="38">
        <v>-1.8959199999999999E-2</v>
      </c>
      <c r="CA36" s="38">
        <v>-2.8754399999999999E-2</v>
      </c>
      <c r="CB36" s="38">
        <v>-1.9421799999999999E-2</v>
      </c>
      <c r="CC36" s="38">
        <v>-4.8335099999999999E-2</v>
      </c>
      <c r="CD36" s="38">
        <v>-3.2840300000000003E-2</v>
      </c>
      <c r="CE36" s="38">
        <v>2.3709999999999999E-4</v>
      </c>
      <c r="CF36" s="38">
        <v>1.7237000000000001E-3</v>
      </c>
      <c r="CG36" s="38">
        <v>7.3800000000000005E-5</v>
      </c>
      <c r="CH36" s="38">
        <v>-6.4228000000000002E-3</v>
      </c>
      <c r="CI36" s="38">
        <v>-6.5750000000000001E-3</v>
      </c>
      <c r="CJ36" s="38">
        <v>-7.1598E-3</v>
      </c>
      <c r="CK36" s="38">
        <v>-7.6340999999999996E-3</v>
      </c>
      <c r="CL36" s="38">
        <v>-8.5251000000000007E-3</v>
      </c>
      <c r="CM36" s="38">
        <v>-2.63188E-2</v>
      </c>
      <c r="CN36" s="38">
        <v>-6.1769600000000001E-2</v>
      </c>
      <c r="CO36" s="38">
        <v>2.0000899999999999E-2</v>
      </c>
      <c r="CP36" s="38">
        <v>4.1558600000000001E-2</v>
      </c>
      <c r="CQ36" s="38">
        <v>4.7545799999999999E-2</v>
      </c>
      <c r="CR36" s="38">
        <v>4.4822899999999999E-2</v>
      </c>
      <c r="CS36" s="38">
        <v>2.4625299999999999E-2</v>
      </c>
      <c r="CT36" s="38">
        <v>2.4692E-3</v>
      </c>
      <c r="CU36" s="38">
        <v>-1.66269E-2</v>
      </c>
      <c r="CV36" s="38">
        <v>-2.5801399999999999E-2</v>
      </c>
      <c r="CW36" s="38">
        <v>-3.0920400000000001E-2</v>
      </c>
      <c r="CX36" s="38">
        <v>-1.6466499999999998E-2</v>
      </c>
      <c r="CY36" s="38">
        <v>-2.6431400000000001E-2</v>
      </c>
      <c r="CZ36" s="38">
        <v>-1.7037199999999999E-2</v>
      </c>
      <c r="DA36" s="38">
        <v>-4.6205099999999999E-2</v>
      </c>
      <c r="DB36" s="38">
        <v>-3.07973E-2</v>
      </c>
      <c r="DC36" s="38">
        <v>2.3730000000000001E-3</v>
      </c>
      <c r="DD36" s="38">
        <v>3.4902000000000002E-3</v>
      </c>
      <c r="DE36" s="38">
        <v>1.8077E-3</v>
      </c>
      <c r="DF36" s="38">
        <v>-5.0623999999999999E-3</v>
      </c>
      <c r="DG36" s="38">
        <v>-5.5382000000000001E-3</v>
      </c>
      <c r="DH36" s="38">
        <v>-6.3899999999999998E-3</v>
      </c>
      <c r="DI36" s="38">
        <v>-6.9620999999999997E-3</v>
      </c>
      <c r="DJ36" s="38">
        <v>-7.9088000000000006E-3</v>
      </c>
      <c r="DK36" s="38">
        <v>-2.51521E-2</v>
      </c>
      <c r="DL36" s="38">
        <v>-5.9565600000000003E-2</v>
      </c>
      <c r="DM36" s="38">
        <v>2.1144699999999999E-2</v>
      </c>
      <c r="DN36" s="38">
        <v>4.2755399999999999E-2</v>
      </c>
      <c r="DO36" s="38">
        <v>4.89109E-2</v>
      </c>
      <c r="DP36" s="38">
        <v>4.6001399999999998E-2</v>
      </c>
      <c r="DQ36" s="38">
        <v>2.55769E-2</v>
      </c>
      <c r="DR36" s="38">
        <v>3.1541E-3</v>
      </c>
      <c r="DS36" s="38">
        <v>-1.57156E-2</v>
      </c>
      <c r="DT36" s="38">
        <v>-2.4177199999999999E-2</v>
      </c>
      <c r="DU36" s="38">
        <v>-2.8647499999999999E-2</v>
      </c>
      <c r="DV36" s="38">
        <v>-1.39738E-2</v>
      </c>
      <c r="DW36" s="38">
        <v>-2.4108399999999999E-2</v>
      </c>
      <c r="DX36" s="38">
        <v>-1.46526E-2</v>
      </c>
      <c r="DY36" s="38">
        <v>-4.4075000000000003E-2</v>
      </c>
      <c r="DZ36" s="38">
        <v>-2.8754399999999999E-2</v>
      </c>
      <c r="EA36" s="38">
        <v>4.5088000000000003E-3</v>
      </c>
      <c r="EB36" s="38">
        <v>5.2567999999999998E-3</v>
      </c>
      <c r="EC36" s="38">
        <v>3.5416000000000002E-3</v>
      </c>
      <c r="ED36" s="38">
        <v>-3.0982000000000002E-3</v>
      </c>
      <c r="EE36" s="38">
        <v>-4.0412E-3</v>
      </c>
      <c r="EF36" s="38">
        <v>-5.2783999999999999E-3</v>
      </c>
      <c r="EG36" s="38">
        <v>-5.9918000000000003E-3</v>
      </c>
      <c r="EH36" s="38">
        <v>-7.0190000000000001E-3</v>
      </c>
      <c r="EI36" s="38">
        <v>-2.3467499999999999E-2</v>
      </c>
      <c r="EJ36" s="38">
        <v>-5.63834E-2</v>
      </c>
      <c r="EK36" s="38">
        <v>2.2796199999999999E-2</v>
      </c>
      <c r="EL36" s="38">
        <v>4.4483500000000002E-2</v>
      </c>
      <c r="EM36" s="38">
        <v>5.0881799999999998E-2</v>
      </c>
      <c r="EN36" s="38">
        <v>4.7703000000000002E-2</v>
      </c>
      <c r="EO36" s="38">
        <v>2.6950999999999999E-2</v>
      </c>
      <c r="EP36" s="38">
        <v>4.143E-3</v>
      </c>
      <c r="EQ36" s="38">
        <v>-1.4399800000000001E-2</v>
      </c>
      <c r="ER36" s="38">
        <v>-2.18321E-2</v>
      </c>
      <c r="ES36" s="38">
        <v>-2.5365700000000001E-2</v>
      </c>
      <c r="ET36" s="38">
        <v>-1.0374700000000001E-2</v>
      </c>
      <c r="EU36" s="38">
        <v>-2.07543E-2</v>
      </c>
      <c r="EV36" s="38">
        <v>-1.12097E-2</v>
      </c>
      <c r="EW36" s="38">
        <v>-4.0999500000000001E-2</v>
      </c>
      <c r="EX36" s="38">
        <v>-2.58047E-2</v>
      </c>
      <c r="EY36" s="38">
        <v>7.5925999999999997E-3</v>
      </c>
      <c r="EZ36" s="38">
        <v>7.8073999999999999E-3</v>
      </c>
      <c r="FA36" s="38">
        <v>6.0451000000000003E-3</v>
      </c>
      <c r="FB36" s="38">
        <v>75.943529999999996</v>
      </c>
      <c r="FC36" s="38">
        <v>74.018270000000001</v>
      </c>
      <c r="FD36" s="38">
        <v>72.49597</v>
      </c>
      <c r="FE36" s="38">
        <v>71.322239999999994</v>
      </c>
      <c r="FF36" s="38">
        <v>70.194730000000007</v>
      </c>
      <c r="FG36" s="38">
        <v>69.032640000000001</v>
      </c>
      <c r="FH36" s="38">
        <v>68.398560000000003</v>
      </c>
      <c r="FI36" s="38">
        <v>70.463279999999997</v>
      </c>
      <c r="FJ36" s="38">
        <v>75.569019999999995</v>
      </c>
      <c r="FK36" s="38">
        <v>81.073580000000007</v>
      </c>
      <c r="FL36" s="38">
        <v>86.129369999999994</v>
      </c>
      <c r="FM36" s="38">
        <v>90.467269999999999</v>
      </c>
      <c r="FN36" s="38">
        <v>94.362790000000004</v>
      </c>
      <c r="FO36" s="38">
        <v>97.522750000000002</v>
      </c>
      <c r="FP36" s="38">
        <v>100.07170000000001</v>
      </c>
      <c r="FQ36" s="38">
        <v>101.6126</v>
      </c>
      <c r="FR36" s="38">
        <v>101.8566</v>
      </c>
      <c r="FS36" s="38">
        <v>100.9408</v>
      </c>
      <c r="FT36" s="39">
        <v>99.272149999999996</v>
      </c>
      <c r="FU36" s="38">
        <v>94.640119999999996</v>
      </c>
      <c r="FV36" s="38">
        <v>89.906989999999993</v>
      </c>
      <c r="FW36">
        <v>85.696169999999995</v>
      </c>
      <c r="FX36">
        <v>83.246759999999995</v>
      </c>
      <c r="FY36">
        <v>81.378140000000002</v>
      </c>
      <c r="FZ36">
        <v>3.7864000000000001E-3</v>
      </c>
      <c r="GA36">
        <v>2.6036400000000001E-2</v>
      </c>
      <c r="GB36">
        <v>1</v>
      </c>
    </row>
    <row r="37" spans="1:184" x14ac:dyDescent="0.3">
      <c r="A37" t="s">
        <v>277</v>
      </c>
      <c r="B37" t="s">
        <v>1</v>
      </c>
      <c r="C37" t="s">
        <v>1</v>
      </c>
      <c r="D37" t="s">
        <v>1</v>
      </c>
      <c r="E37" t="s">
        <v>1</v>
      </c>
      <c r="F37" s="18" t="s">
        <v>1</v>
      </c>
      <c r="G37" s="16" t="s">
        <v>1</v>
      </c>
      <c r="H37" s="40" t="s">
        <v>1</v>
      </c>
      <c r="I37" s="18" t="s">
        <v>1</v>
      </c>
      <c r="J37" s="38" t="s">
        <v>1</v>
      </c>
      <c r="K37" s="18">
        <v>44809</v>
      </c>
      <c r="L37" s="38">
        <v>92298</v>
      </c>
      <c r="M37" s="38">
        <v>92298</v>
      </c>
      <c r="N37" s="38">
        <v>1.3594740000000001</v>
      </c>
      <c r="O37" s="38">
        <v>1.2971060000000001</v>
      </c>
      <c r="P37" s="38">
        <v>1.2465649999999999</v>
      </c>
      <c r="Q37" s="38">
        <v>1.2108810000000001</v>
      </c>
      <c r="R37" s="38">
        <v>1.198123</v>
      </c>
      <c r="S37" s="38">
        <v>1.182388</v>
      </c>
      <c r="T37" s="38">
        <v>1.098854</v>
      </c>
      <c r="U37" s="38">
        <v>1.1735819999999999</v>
      </c>
      <c r="V37" s="38">
        <v>1.3567940000000001</v>
      </c>
      <c r="W37" s="38">
        <v>1.592117</v>
      </c>
      <c r="X37" s="38">
        <v>1.7968360000000001</v>
      </c>
      <c r="Y37" s="38">
        <v>1.938334</v>
      </c>
      <c r="Z37" s="38">
        <v>2.0325280000000001</v>
      </c>
      <c r="AA37" s="38">
        <v>2.1068289999999998</v>
      </c>
      <c r="AB37" s="38">
        <v>2.1522350000000001</v>
      </c>
      <c r="AC37" s="38">
        <v>2.173136</v>
      </c>
      <c r="AD37" s="38">
        <v>2.1553330000000002</v>
      </c>
      <c r="AE37" s="38">
        <v>2.0786660000000001</v>
      </c>
      <c r="AF37" s="38">
        <v>1.973746</v>
      </c>
      <c r="AG37" s="38">
        <v>1.84169</v>
      </c>
      <c r="AH37" s="38">
        <v>1.7886</v>
      </c>
      <c r="AI37" s="38">
        <v>1.7030449999999999</v>
      </c>
      <c r="AJ37" s="38">
        <v>1.546978</v>
      </c>
      <c r="AK37" s="38">
        <v>1.445781</v>
      </c>
      <c r="AL37" s="38">
        <v>3.9733600000000001E-2</v>
      </c>
      <c r="AM37" s="38">
        <v>2.7396899999999998E-2</v>
      </c>
      <c r="AN37" s="38">
        <v>1.68554E-2</v>
      </c>
      <c r="AO37" s="38">
        <v>6.0140000000000002E-3</v>
      </c>
      <c r="AP37" s="38">
        <v>-3.7084000000000002E-3</v>
      </c>
      <c r="AQ37" s="38">
        <v>-4.9495400000000002E-2</v>
      </c>
      <c r="AR37" s="38">
        <v>-0.1352516</v>
      </c>
      <c r="AS37" s="38">
        <v>-3.11373E-2</v>
      </c>
      <c r="AT37" s="38">
        <v>1.3370399999999999E-2</v>
      </c>
      <c r="AU37" s="38">
        <v>3.8841000000000001E-2</v>
      </c>
      <c r="AV37" s="38">
        <v>2.61593E-2</v>
      </c>
      <c r="AW37" s="38">
        <v>8.8331999999999994E-3</v>
      </c>
      <c r="AX37" s="38">
        <v>-6.0223999999999998E-3</v>
      </c>
      <c r="AY37" s="38">
        <v>-2.39399E-2</v>
      </c>
      <c r="AZ37" s="38">
        <v>-3.5364199999999998E-2</v>
      </c>
      <c r="BA37" s="38">
        <v>-3.7744600000000003E-2</v>
      </c>
      <c r="BB37" s="38">
        <v>-1.7188599999999998E-2</v>
      </c>
      <c r="BC37" s="38">
        <v>-2.8888999999999998E-3</v>
      </c>
      <c r="BD37" s="38">
        <v>1.1917799999999999E-2</v>
      </c>
      <c r="BE37" s="38">
        <v>-6.4790200000000006E-2</v>
      </c>
      <c r="BF37" s="38">
        <v>-4.4268000000000002E-2</v>
      </c>
      <c r="BG37" s="38">
        <v>1.1572600000000001E-2</v>
      </c>
      <c r="BH37" s="38">
        <v>-1.02833E-2</v>
      </c>
      <c r="BI37" s="38">
        <v>-1.4031399999999999E-2</v>
      </c>
      <c r="BJ37" s="38">
        <v>4.2393E-2</v>
      </c>
      <c r="BK37" s="38">
        <v>2.9394E-2</v>
      </c>
      <c r="BL37" s="38">
        <v>1.8414099999999999E-2</v>
      </c>
      <c r="BM37" s="38">
        <v>7.4866999999999998E-3</v>
      </c>
      <c r="BN37" s="38">
        <v>-2.3706000000000001E-3</v>
      </c>
      <c r="BO37" s="38">
        <v>-4.5446399999999998E-2</v>
      </c>
      <c r="BP37" s="38">
        <v>-0.1282643</v>
      </c>
      <c r="BQ37" s="38">
        <v>-2.79498E-2</v>
      </c>
      <c r="BR37" s="38">
        <v>1.6258700000000001E-2</v>
      </c>
      <c r="BS37" s="38">
        <v>4.3292499999999998E-2</v>
      </c>
      <c r="BT37" s="38">
        <v>3.0807000000000001E-2</v>
      </c>
      <c r="BU37" s="38">
        <v>1.24656E-2</v>
      </c>
      <c r="BV37" s="38">
        <v>-4.0530999999999996E-3</v>
      </c>
      <c r="BW37" s="38">
        <v>-2.0875500000000002E-2</v>
      </c>
      <c r="BX37" s="38">
        <v>-3.0460899999999999E-2</v>
      </c>
      <c r="BY37" s="38">
        <v>-3.0933200000000001E-2</v>
      </c>
      <c r="BZ37" s="38">
        <v>-9.8134999999999993E-3</v>
      </c>
      <c r="CA37" s="38">
        <v>4.8157E-3</v>
      </c>
      <c r="CB37" s="38">
        <v>2.0608600000000001E-2</v>
      </c>
      <c r="CC37" s="38">
        <v>-5.5257500000000001E-2</v>
      </c>
      <c r="CD37" s="38">
        <v>-3.3286400000000001E-2</v>
      </c>
      <c r="CE37" s="38">
        <v>1.9759800000000001E-2</v>
      </c>
      <c r="CF37" s="38">
        <v>-3.1067E-3</v>
      </c>
      <c r="CG37" s="38">
        <v>-7.3930999999999997E-3</v>
      </c>
      <c r="CH37" s="38">
        <v>4.4234799999999998E-2</v>
      </c>
      <c r="CI37" s="38">
        <v>3.0777200000000001E-2</v>
      </c>
      <c r="CJ37" s="38">
        <v>1.94936E-2</v>
      </c>
      <c r="CK37" s="38">
        <v>8.5067000000000007E-3</v>
      </c>
      <c r="CL37" s="38">
        <v>-1.4441E-3</v>
      </c>
      <c r="CM37" s="38">
        <v>-4.2641999999999999E-2</v>
      </c>
      <c r="CN37" s="38">
        <v>-0.1234248</v>
      </c>
      <c r="CO37" s="38">
        <v>-2.57421E-2</v>
      </c>
      <c r="CP37" s="38">
        <v>1.82591E-2</v>
      </c>
      <c r="CQ37" s="38">
        <v>4.6375699999999999E-2</v>
      </c>
      <c r="CR37" s="38">
        <v>3.4026000000000001E-2</v>
      </c>
      <c r="CS37" s="38">
        <v>1.4981299999999999E-2</v>
      </c>
      <c r="CT37" s="38">
        <v>-2.6892000000000001E-3</v>
      </c>
      <c r="CU37" s="38">
        <v>-1.8752999999999999E-2</v>
      </c>
      <c r="CV37" s="38">
        <v>-2.7064899999999999E-2</v>
      </c>
      <c r="CW37" s="38">
        <v>-2.6215700000000002E-2</v>
      </c>
      <c r="CX37" s="38">
        <v>-4.7054999999999996E-3</v>
      </c>
      <c r="CY37" s="38">
        <v>1.0151800000000001E-2</v>
      </c>
      <c r="CZ37" s="38">
        <v>2.6627899999999999E-2</v>
      </c>
      <c r="DA37" s="38">
        <v>-4.8655200000000003E-2</v>
      </c>
      <c r="DB37" s="38">
        <v>-2.5680600000000001E-2</v>
      </c>
      <c r="DC37" s="38">
        <v>2.5430299999999999E-2</v>
      </c>
      <c r="DD37" s="38">
        <v>1.8637E-3</v>
      </c>
      <c r="DE37" s="38">
        <v>-2.7954999999999998E-3</v>
      </c>
      <c r="DF37" s="38">
        <v>4.6076600000000002E-2</v>
      </c>
      <c r="DG37" s="38">
        <v>3.2160300000000003E-2</v>
      </c>
      <c r="DH37" s="38">
        <v>2.05732E-2</v>
      </c>
      <c r="DI37" s="38">
        <v>9.5268000000000002E-3</v>
      </c>
      <c r="DJ37" s="38">
        <v>-5.176E-4</v>
      </c>
      <c r="DK37" s="38">
        <v>-3.9837600000000001E-2</v>
      </c>
      <c r="DL37" s="38">
        <v>-0.11858539999999999</v>
      </c>
      <c r="DM37" s="38">
        <v>-2.35344E-2</v>
      </c>
      <c r="DN37" s="38">
        <v>2.02595E-2</v>
      </c>
      <c r="DO37" s="38">
        <v>4.9458799999999997E-2</v>
      </c>
      <c r="DP37" s="38">
        <v>3.7245E-2</v>
      </c>
      <c r="DQ37" s="38">
        <v>1.7497100000000002E-2</v>
      </c>
      <c r="DR37" s="38">
        <v>-1.3253E-3</v>
      </c>
      <c r="DS37" s="38">
        <v>-1.6630599999999999E-2</v>
      </c>
      <c r="DT37" s="38">
        <v>-2.36689E-2</v>
      </c>
      <c r="DU37" s="38">
        <v>-2.1498199999999999E-2</v>
      </c>
      <c r="DV37" s="38">
        <v>4.0240000000000002E-4</v>
      </c>
      <c r="DW37" s="38">
        <v>1.5488E-2</v>
      </c>
      <c r="DX37" s="38">
        <v>3.2647099999999998E-2</v>
      </c>
      <c r="DY37" s="38">
        <v>-4.2052899999999997E-2</v>
      </c>
      <c r="DZ37" s="38">
        <v>-1.8074799999999999E-2</v>
      </c>
      <c r="EA37" s="38">
        <v>3.1100699999999998E-2</v>
      </c>
      <c r="EB37" s="38">
        <v>6.8342000000000003E-3</v>
      </c>
      <c r="EC37" s="38">
        <v>1.8021999999999999E-3</v>
      </c>
      <c r="ED37" s="38">
        <v>4.8736000000000002E-2</v>
      </c>
      <c r="EE37" s="38">
        <v>3.4157399999999997E-2</v>
      </c>
      <c r="EF37" s="38">
        <v>2.2131899999999999E-2</v>
      </c>
      <c r="EG37" s="38">
        <v>1.0999500000000001E-2</v>
      </c>
      <c r="EH37" s="38">
        <v>8.2019999999999999E-4</v>
      </c>
      <c r="EI37" s="38">
        <v>-3.5788599999999997E-2</v>
      </c>
      <c r="EJ37" s="38">
        <v>-0.11159810000000001</v>
      </c>
      <c r="EK37" s="38">
        <v>-2.0346900000000001E-2</v>
      </c>
      <c r="EL37" s="38">
        <v>2.31478E-2</v>
      </c>
      <c r="EM37" s="38">
        <v>5.3910300000000001E-2</v>
      </c>
      <c r="EN37" s="38">
        <v>4.1892699999999998E-2</v>
      </c>
      <c r="EO37" s="38">
        <v>2.11294E-2</v>
      </c>
      <c r="EP37" s="38">
        <v>6.4389999999999998E-4</v>
      </c>
      <c r="EQ37" s="38">
        <v>-1.3566099999999999E-2</v>
      </c>
      <c r="ER37" s="38">
        <v>-1.87657E-2</v>
      </c>
      <c r="ES37" s="38">
        <v>-1.4686899999999999E-2</v>
      </c>
      <c r="ET37" s="38">
        <v>7.7776E-3</v>
      </c>
      <c r="EU37" s="38">
        <v>2.3192600000000001E-2</v>
      </c>
      <c r="EV37" s="38">
        <v>4.1337899999999997E-2</v>
      </c>
      <c r="EW37" s="38">
        <v>-3.2520199999999999E-2</v>
      </c>
      <c r="EX37" s="38">
        <v>-7.0933000000000003E-3</v>
      </c>
      <c r="EY37" s="38">
        <v>3.9287900000000001E-2</v>
      </c>
      <c r="EZ37" s="38">
        <v>1.4010699999999999E-2</v>
      </c>
      <c r="FA37" s="38">
        <v>8.4404000000000007E-3</v>
      </c>
      <c r="FB37" s="38">
        <v>81.933530000000005</v>
      </c>
      <c r="FC37" s="38">
        <v>80.719380000000001</v>
      </c>
      <c r="FD37" s="38">
        <v>79.063019999999995</v>
      </c>
      <c r="FE37" s="38">
        <v>77.645939999999996</v>
      </c>
      <c r="FF37" s="38">
        <v>76.522440000000003</v>
      </c>
      <c r="FG37" s="38">
        <v>75.563270000000003</v>
      </c>
      <c r="FH37" s="38">
        <v>74.412099999999995</v>
      </c>
      <c r="FI37" s="38">
        <v>75.306370000000001</v>
      </c>
      <c r="FJ37" s="38">
        <v>80.316649999999996</v>
      </c>
      <c r="FK37" s="38">
        <v>86.313320000000004</v>
      </c>
      <c r="FL37" s="38">
        <v>91.47063</v>
      </c>
      <c r="FM37" s="38">
        <v>95.732569999999996</v>
      </c>
      <c r="FN37" s="38">
        <v>99.801119999999997</v>
      </c>
      <c r="FO37" s="38">
        <v>102.9635</v>
      </c>
      <c r="FP37" s="38">
        <v>105.0134</v>
      </c>
      <c r="FQ37" s="38">
        <v>106.37909999999999</v>
      </c>
      <c r="FR37" s="38">
        <v>106.7627</v>
      </c>
      <c r="FS37" s="38">
        <v>105.9943</v>
      </c>
      <c r="FT37" s="39">
        <v>103.6289</v>
      </c>
      <c r="FU37" s="38">
        <v>98.927419999999998</v>
      </c>
      <c r="FV37" s="38">
        <v>95.527649999999994</v>
      </c>
      <c r="FW37">
        <v>92.028109999999998</v>
      </c>
      <c r="FX37">
        <v>88.767269999999996</v>
      </c>
      <c r="FY37">
        <v>87.072980000000001</v>
      </c>
      <c r="FZ37">
        <v>1.0888E-2</v>
      </c>
      <c r="GA37">
        <v>0.14586879999999999</v>
      </c>
      <c r="GB37">
        <v>1</v>
      </c>
    </row>
    <row r="38" spans="1:184" x14ac:dyDescent="0.3">
      <c r="A38" t="s">
        <v>277</v>
      </c>
      <c r="B38" t="s">
        <v>1</v>
      </c>
      <c r="C38" t="s">
        <v>1</v>
      </c>
      <c r="D38" s="16" t="s">
        <v>1</v>
      </c>
      <c r="E38" s="16" t="s">
        <v>1</v>
      </c>
      <c r="F38" s="18" t="s">
        <v>1</v>
      </c>
      <c r="G38" s="16" t="s">
        <v>1</v>
      </c>
      <c r="H38" s="40" t="s">
        <v>1</v>
      </c>
      <c r="I38" s="18" t="s">
        <v>1</v>
      </c>
      <c r="J38" s="38" t="s">
        <v>1</v>
      </c>
      <c r="K38" s="18">
        <v>44810</v>
      </c>
      <c r="L38" s="38">
        <v>92295</v>
      </c>
      <c r="M38" s="38">
        <v>92295</v>
      </c>
      <c r="N38" s="38">
        <v>1.411799</v>
      </c>
      <c r="O38" s="38">
        <v>1.352725</v>
      </c>
      <c r="P38" s="38">
        <v>1.305841</v>
      </c>
      <c r="Q38" s="38">
        <v>1.280618</v>
      </c>
      <c r="R38" s="38">
        <v>1.2903960000000001</v>
      </c>
      <c r="S38" s="38">
        <v>1.3485990000000001</v>
      </c>
      <c r="T38" s="38">
        <v>1.3985799999999999</v>
      </c>
      <c r="U38" s="38">
        <v>1.653397</v>
      </c>
      <c r="V38" s="38">
        <v>2.1206849999999999</v>
      </c>
      <c r="W38" s="38">
        <v>2.5112830000000002</v>
      </c>
      <c r="X38" s="38">
        <v>2.8167990000000001</v>
      </c>
      <c r="Y38" s="38">
        <v>3.028133</v>
      </c>
      <c r="Z38" s="38">
        <v>3.1523829999999999</v>
      </c>
      <c r="AA38" s="38">
        <v>3.2715890000000001</v>
      </c>
      <c r="AB38" s="38">
        <v>3.3280620000000001</v>
      </c>
      <c r="AC38" s="38">
        <v>3.2976290000000001</v>
      </c>
      <c r="AD38" s="38">
        <v>3.1035149999999998</v>
      </c>
      <c r="AE38" s="38">
        <v>2.6702539999999999</v>
      </c>
      <c r="AF38" s="38">
        <v>2.349377</v>
      </c>
      <c r="AG38" s="38">
        <v>2.1358899999999998</v>
      </c>
      <c r="AH38" s="38">
        <v>2.022831</v>
      </c>
      <c r="AI38" s="38">
        <v>1.8486210000000001</v>
      </c>
      <c r="AJ38" s="38">
        <v>1.6799580000000001</v>
      </c>
      <c r="AK38" s="38">
        <v>1.5606279999999999</v>
      </c>
      <c r="AL38" s="38">
        <v>2.7554599999999999E-2</v>
      </c>
      <c r="AM38" s="38">
        <v>1.84549E-2</v>
      </c>
      <c r="AN38" s="38">
        <v>1.1084699999999999E-2</v>
      </c>
      <c r="AO38" s="38">
        <v>5.2899000000000002E-3</v>
      </c>
      <c r="AP38" s="38">
        <v>4.7660000000000003E-3</v>
      </c>
      <c r="AQ38" s="38">
        <v>-1.1332200000000001E-2</v>
      </c>
      <c r="AR38" s="38">
        <v>-6.03753E-2</v>
      </c>
      <c r="AS38" s="38">
        <v>2.4391999999999999E-3</v>
      </c>
      <c r="AT38" s="38">
        <v>-8.2249999999999997E-3</v>
      </c>
      <c r="AU38" s="38">
        <v>-3.2869099999999998E-2</v>
      </c>
      <c r="AV38" s="38">
        <v>-3.8646100000000003E-2</v>
      </c>
      <c r="AW38" s="38">
        <v>-2.8877699999999999E-2</v>
      </c>
      <c r="AX38" s="38">
        <v>-1.238E-2</v>
      </c>
      <c r="AY38" s="38">
        <v>1.8939899999999999E-2</v>
      </c>
      <c r="AZ38" s="38">
        <v>4.1019399999999998E-2</v>
      </c>
      <c r="BA38" s="38">
        <v>6.8884000000000001E-2</v>
      </c>
      <c r="BB38" s="38">
        <v>7.5243000000000004E-2</v>
      </c>
      <c r="BC38" s="38">
        <v>3.1107599999999999E-2</v>
      </c>
      <c r="BD38" s="38">
        <v>2.6786899999999999E-2</v>
      </c>
      <c r="BE38" s="38">
        <v>-3.04135E-2</v>
      </c>
      <c r="BF38" s="38">
        <v>7.3147999999999998E-3</v>
      </c>
      <c r="BG38" s="38">
        <v>1.80968E-2</v>
      </c>
      <c r="BH38" s="38">
        <v>1.2902500000000001E-2</v>
      </c>
      <c r="BI38" s="38">
        <v>4.0483999999999997E-3</v>
      </c>
      <c r="BJ38" s="38">
        <v>3.1036500000000002E-2</v>
      </c>
      <c r="BK38" s="38">
        <v>2.1602300000000001E-2</v>
      </c>
      <c r="BL38" s="38">
        <v>1.3673100000000001E-2</v>
      </c>
      <c r="BM38" s="38">
        <v>7.8434000000000004E-3</v>
      </c>
      <c r="BN38" s="38">
        <v>7.1964999999999998E-3</v>
      </c>
      <c r="BO38" s="38">
        <v>-6.5091999999999997E-3</v>
      </c>
      <c r="BP38" s="38">
        <v>-5.3358599999999999E-2</v>
      </c>
      <c r="BQ38" s="38">
        <v>6.4748999999999996E-3</v>
      </c>
      <c r="BR38" s="38">
        <v>-3.3563999999999998E-3</v>
      </c>
      <c r="BS38" s="38">
        <v>-2.6979099999999999E-2</v>
      </c>
      <c r="BT38" s="38">
        <v>-3.3090599999999998E-2</v>
      </c>
      <c r="BU38" s="38">
        <v>-2.4435100000000001E-2</v>
      </c>
      <c r="BV38" s="38">
        <v>-9.4220999999999992E-3</v>
      </c>
      <c r="BW38" s="38">
        <v>2.1887400000000001E-2</v>
      </c>
      <c r="BX38" s="38">
        <v>4.5882699999999998E-2</v>
      </c>
      <c r="BY38" s="38">
        <v>7.5905700000000006E-2</v>
      </c>
      <c r="BZ38" s="38">
        <v>8.3257499999999998E-2</v>
      </c>
      <c r="CA38" s="38">
        <v>3.9716799999999997E-2</v>
      </c>
      <c r="CB38" s="38">
        <v>3.6218399999999998E-2</v>
      </c>
      <c r="CC38" s="38">
        <v>-2.1354399999999999E-2</v>
      </c>
      <c r="CD38" s="38">
        <v>1.52455E-2</v>
      </c>
      <c r="CE38" s="38">
        <v>2.46164E-2</v>
      </c>
      <c r="CF38" s="38">
        <v>1.7997900000000001E-2</v>
      </c>
      <c r="CG38" s="38">
        <v>9.2742999999999992E-3</v>
      </c>
      <c r="CH38" s="38">
        <v>3.3448100000000001E-2</v>
      </c>
      <c r="CI38" s="38">
        <v>2.37821E-2</v>
      </c>
      <c r="CJ38" s="38">
        <v>1.5465899999999999E-2</v>
      </c>
      <c r="CK38" s="38">
        <v>9.6118999999999996E-3</v>
      </c>
      <c r="CL38" s="38">
        <v>8.8798999999999996E-3</v>
      </c>
      <c r="CM38" s="38">
        <v>-3.1687999999999998E-3</v>
      </c>
      <c r="CN38" s="38">
        <v>-4.8498800000000002E-2</v>
      </c>
      <c r="CO38" s="38">
        <v>9.2700000000000005E-3</v>
      </c>
      <c r="CP38" s="38">
        <v>1.56E-5</v>
      </c>
      <c r="CQ38" s="38">
        <v>-2.2899699999999999E-2</v>
      </c>
      <c r="CR38" s="38">
        <v>-2.9242899999999999E-2</v>
      </c>
      <c r="CS38" s="38">
        <v>-2.1358200000000001E-2</v>
      </c>
      <c r="CT38" s="38">
        <v>-7.3733999999999996E-3</v>
      </c>
      <c r="CU38" s="38">
        <v>2.3928700000000001E-2</v>
      </c>
      <c r="CV38" s="38">
        <v>4.9251000000000003E-2</v>
      </c>
      <c r="CW38" s="38">
        <v>8.0768800000000002E-2</v>
      </c>
      <c r="CX38" s="38">
        <v>8.8808300000000007E-2</v>
      </c>
      <c r="CY38" s="38">
        <v>4.5679499999999998E-2</v>
      </c>
      <c r="CZ38" s="38">
        <v>4.27506E-2</v>
      </c>
      <c r="DA38" s="38">
        <v>-1.50802E-2</v>
      </c>
      <c r="DB38" s="38">
        <v>2.0738300000000001E-2</v>
      </c>
      <c r="DC38" s="38">
        <v>2.9131799999999999E-2</v>
      </c>
      <c r="DD38" s="38">
        <v>2.1527000000000001E-2</v>
      </c>
      <c r="DE38" s="38">
        <v>1.2893699999999999E-2</v>
      </c>
      <c r="DF38" s="38">
        <v>3.5859700000000001E-2</v>
      </c>
      <c r="DG38" s="38">
        <v>2.5961999999999999E-2</v>
      </c>
      <c r="DH38" s="38">
        <v>1.7258699999999998E-2</v>
      </c>
      <c r="DI38" s="38">
        <v>1.1380400000000001E-2</v>
      </c>
      <c r="DJ38" s="38">
        <v>1.0563299999999999E-2</v>
      </c>
      <c r="DK38" s="38">
        <v>1.7149999999999999E-4</v>
      </c>
      <c r="DL38" s="38">
        <v>-4.3638999999999997E-2</v>
      </c>
      <c r="DM38" s="38">
        <v>1.20652E-2</v>
      </c>
      <c r="DN38" s="38">
        <v>3.3874999999999999E-3</v>
      </c>
      <c r="DO38" s="38">
        <v>-1.8820300000000002E-2</v>
      </c>
      <c r="DP38" s="38">
        <v>-2.53952E-2</v>
      </c>
      <c r="DQ38" s="38">
        <v>-1.82813E-2</v>
      </c>
      <c r="DR38" s="38">
        <v>-5.3248000000000002E-3</v>
      </c>
      <c r="DS38" s="38">
        <v>2.5970099999999999E-2</v>
      </c>
      <c r="DT38" s="38">
        <v>5.2619300000000001E-2</v>
      </c>
      <c r="DU38" s="38">
        <v>8.5632E-2</v>
      </c>
      <c r="DV38" s="38">
        <v>9.4359200000000004E-2</v>
      </c>
      <c r="DW38" s="38">
        <v>5.1642199999999999E-2</v>
      </c>
      <c r="DX38" s="38">
        <v>4.9282800000000002E-2</v>
      </c>
      <c r="DY38" s="38">
        <v>-8.8059000000000002E-3</v>
      </c>
      <c r="DZ38" s="38">
        <v>2.62311E-2</v>
      </c>
      <c r="EA38" s="38">
        <v>3.3647200000000002E-2</v>
      </c>
      <c r="EB38" s="38">
        <v>2.5055999999999998E-2</v>
      </c>
      <c r="EC38" s="38">
        <v>1.6513099999999999E-2</v>
      </c>
      <c r="ED38" s="38">
        <v>3.93417E-2</v>
      </c>
      <c r="EE38" s="38">
        <v>2.9109400000000001E-2</v>
      </c>
      <c r="EF38" s="38">
        <v>1.9847199999999999E-2</v>
      </c>
      <c r="EG38" s="38">
        <v>1.3933900000000001E-2</v>
      </c>
      <c r="EH38" s="38">
        <v>1.29938E-2</v>
      </c>
      <c r="EI38" s="38">
        <v>4.9944999999999998E-3</v>
      </c>
      <c r="EJ38" s="38">
        <v>-3.6622300000000003E-2</v>
      </c>
      <c r="EK38" s="38">
        <v>1.6100900000000001E-2</v>
      </c>
      <c r="EL38" s="38">
        <v>8.2561000000000006E-3</v>
      </c>
      <c r="EM38" s="38">
        <v>-1.29304E-2</v>
      </c>
      <c r="EN38" s="38">
        <v>-1.9839699999999998E-2</v>
      </c>
      <c r="EO38" s="38">
        <v>-1.38388E-2</v>
      </c>
      <c r="EP38" s="38">
        <v>-2.3668999999999999E-3</v>
      </c>
      <c r="EQ38" s="38">
        <v>2.8917499999999999E-2</v>
      </c>
      <c r="ER38" s="38">
        <v>5.7482699999999998E-2</v>
      </c>
      <c r="ES38" s="38">
        <v>9.2653700000000005E-2</v>
      </c>
      <c r="ET38" s="38">
        <v>0.1023737</v>
      </c>
      <c r="EU38" s="38">
        <v>6.0251300000000001E-2</v>
      </c>
      <c r="EV38" s="38">
        <v>5.8714299999999997E-2</v>
      </c>
      <c r="EW38" s="38">
        <v>2.5310000000000003E-4</v>
      </c>
      <c r="EX38" s="38">
        <v>3.4161900000000002E-2</v>
      </c>
      <c r="EY38" s="38">
        <v>4.01667E-2</v>
      </c>
      <c r="EZ38" s="38">
        <v>3.0151399999999998E-2</v>
      </c>
      <c r="FA38" s="38">
        <v>2.1739000000000001E-2</v>
      </c>
      <c r="FB38" s="38">
        <v>84.296520000000001</v>
      </c>
      <c r="FC38" s="38">
        <v>82.951549999999997</v>
      </c>
      <c r="FD38" s="38">
        <v>81.525409999999994</v>
      </c>
      <c r="FE38" s="38">
        <v>80.390770000000003</v>
      </c>
      <c r="FF38" s="38">
        <v>79.290660000000003</v>
      </c>
      <c r="FG38" s="38">
        <v>78.895960000000002</v>
      </c>
      <c r="FH38" s="38">
        <v>78.174139999999994</v>
      </c>
      <c r="FI38" s="38">
        <v>80.362570000000005</v>
      </c>
      <c r="FJ38" s="38">
        <v>85.542339999999996</v>
      </c>
      <c r="FK38" s="38">
        <v>91.435180000000003</v>
      </c>
      <c r="FL38" s="38">
        <v>96.091819999999998</v>
      </c>
      <c r="FM38" s="38">
        <v>100.8417</v>
      </c>
      <c r="FN38" s="38">
        <v>104.1865</v>
      </c>
      <c r="FO38" s="38">
        <v>107.17740000000001</v>
      </c>
      <c r="FP38" s="38">
        <v>109.21250000000001</v>
      </c>
      <c r="FQ38" s="38">
        <v>110.7645</v>
      </c>
      <c r="FR38" s="38">
        <v>110.62949999999999</v>
      </c>
      <c r="FS38" s="38">
        <v>109.1122</v>
      </c>
      <c r="FT38" s="39">
        <v>106.11450000000001</v>
      </c>
      <c r="FU38" s="38">
        <v>100.5073</v>
      </c>
      <c r="FV38" s="38">
        <v>95.743930000000006</v>
      </c>
      <c r="FW38">
        <v>92.98321</v>
      </c>
      <c r="FX38">
        <v>91.110799999999998</v>
      </c>
      <c r="FY38">
        <v>88.502510000000001</v>
      </c>
      <c r="FZ38">
        <v>1.0367100000000001E-2</v>
      </c>
      <c r="GA38">
        <v>6.9528699999999999E-2</v>
      </c>
      <c r="GB38">
        <v>1</v>
      </c>
    </row>
    <row r="39" spans="1:184" x14ac:dyDescent="0.3">
      <c r="A39" t="s">
        <v>277</v>
      </c>
      <c r="B39" t="s">
        <v>1</v>
      </c>
      <c r="C39" t="s">
        <v>1</v>
      </c>
      <c r="D39" t="s">
        <v>1</v>
      </c>
      <c r="E39" t="s">
        <v>1</v>
      </c>
      <c r="F39" s="18" t="s">
        <v>1</v>
      </c>
      <c r="G39" s="16" t="s">
        <v>1</v>
      </c>
      <c r="H39" s="40" t="s">
        <v>1</v>
      </c>
      <c r="I39" s="18" t="s">
        <v>1</v>
      </c>
      <c r="J39" s="38" t="s">
        <v>1</v>
      </c>
      <c r="K39" s="18">
        <v>44811</v>
      </c>
      <c r="L39" s="38">
        <v>92294</v>
      </c>
      <c r="M39" s="38">
        <v>92294</v>
      </c>
      <c r="N39" s="38">
        <v>1.50176</v>
      </c>
      <c r="O39" s="38">
        <v>1.43475</v>
      </c>
      <c r="P39" s="38">
        <v>1.3841680000000001</v>
      </c>
      <c r="Q39" s="38">
        <v>1.352314</v>
      </c>
      <c r="R39" s="38">
        <v>1.3535509999999999</v>
      </c>
      <c r="S39" s="38">
        <v>1.4018679999999999</v>
      </c>
      <c r="T39" s="38">
        <v>1.431235</v>
      </c>
      <c r="U39" s="38">
        <v>1.6731210000000001</v>
      </c>
      <c r="V39" s="38">
        <v>2.1053190000000002</v>
      </c>
      <c r="W39" s="38">
        <v>2.4880260000000001</v>
      </c>
      <c r="X39" s="38">
        <v>2.777495</v>
      </c>
      <c r="Y39" s="38">
        <v>2.9663550000000001</v>
      </c>
      <c r="Z39" s="38">
        <v>3.0709569999999999</v>
      </c>
      <c r="AA39" s="38">
        <v>3.177327</v>
      </c>
      <c r="AB39" s="38">
        <v>3.2340580000000001</v>
      </c>
      <c r="AC39" s="38">
        <v>3.2132909999999999</v>
      </c>
      <c r="AD39" s="38">
        <v>3.0379179999999999</v>
      </c>
      <c r="AE39" s="38">
        <v>2.6239119999999998</v>
      </c>
      <c r="AF39" s="38">
        <v>2.318092</v>
      </c>
      <c r="AG39" s="38">
        <v>2.0992839999999999</v>
      </c>
      <c r="AH39" s="38">
        <v>1.9797979999999999</v>
      </c>
      <c r="AI39" s="38">
        <v>1.82772</v>
      </c>
      <c r="AJ39" s="38">
        <v>1.6509670000000001</v>
      </c>
      <c r="AK39" s="38">
        <v>1.5324519999999999</v>
      </c>
      <c r="AL39" s="38">
        <v>2.09997E-2</v>
      </c>
      <c r="AM39" s="38">
        <v>1.43547E-2</v>
      </c>
      <c r="AN39" s="38">
        <v>1.146E-2</v>
      </c>
      <c r="AO39" s="38">
        <v>7.9086999999999994E-3</v>
      </c>
      <c r="AP39" s="38">
        <v>1.7015999999999999E-3</v>
      </c>
      <c r="AQ39" s="38">
        <v>-2.018E-2</v>
      </c>
      <c r="AR39" s="38">
        <v>-8.74833E-2</v>
      </c>
      <c r="AS39" s="38">
        <v>-9.1363E-3</v>
      </c>
      <c r="AT39" s="38">
        <v>-9.1891000000000004E-3</v>
      </c>
      <c r="AU39" s="38">
        <v>-1.19919E-2</v>
      </c>
      <c r="AV39" s="38">
        <v>-1.3265799999999999E-2</v>
      </c>
      <c r="AW39" s="38">
        <v>-7.3299000000000003E-3</v>
      </c>
      <c r="AX39" s="38">
        <v>4.0390000000000001E-4</v>
      </c>
      <c r="AY39" s="38">
        <v>8.3993999999999996E-3</v>
      </c>
      <c r="AZ39" s="38">
        <v>7.9007999999999995E-3</v>
      </c>
      <c r="BA39" s="38">
        <v>3.1974599999999999E-2</v>
      </c>
      <c r="BB39" s="38">
        <v>5.7560100000000003E-2</v>
      </c>
      <c r="BC39" s="38">
        <v>4.1909599999999998E-2</v>
      </c>
      <c r="BD39" s="38">
        <v>3.2159100000000003E-2</v>
      </c>
      <c r="BE39" s="38">
        <v>-2.9452099999999998E-2</v>
      </c>
      <c r="BF39" s="38">
        <v>1.9423300000000001E-2</v>
      </c>
      <c r="BG39" s="38">
        <v>6.54584E-2</v>
      </c>
      <c r="BH39" s="38">
        <v>4.4338200000000001E-2</v>
      </c>
      <c r="BI39" s="38">
        <v>2.9933299999999999E-2</v>
      </c>
      <c r="BJ39" s="38">
        <v>2.3969799999999999E-2</v>
      </c>
      <c r="BK39" s="38">
        <v>1.6575199999999998E-2</v>
      </c>
      <c r="BL39" s="38">
        <v>1.35006E-2</v>
      </c>
      <c r="BM39" s="38">
        <v>9.8732999999999998E-3</v>
      </c>
      <c r="BN39" s="38">
        <v>3.4703999999999998E-3</v>
      </c>
      <c r="BO39" s="38">
        <v>-1.64102E-2</v>
      </c>
      <c r="BP39" s="38">
        <v>-8.1898799999999994E-2</v>
      </c>
      <c r="BQ39" s="38">
        <v>-6.0328999999999999E-3</v>
      </c>
      <c r="BR39" s="38">
        <v>-5.6270000000000001E-3</v>
      </c>
      <c r="BS39" s="38">
        <v>-7.7721999999999999E-3</v>
      </c>
      <c r="BT39" s="38">
        <v>-9.4430999999999994E-3</v>
      </c>
      <c r="BU39" s="38">
        <v>-4.3458999999999998E-3</v>
      </c>
      <c r="BV39" s="38">
        <v>2.4307999999999999E-3</v>
      </c>
      <c r="BW39" s="38">
        <v>1.05717E-2</v>
      </c>
      <c r="BX39" s="38">
        <v>1.1645900000000001E-2</v>
      </c>
      <c r="BY39" s="38">
        <v>3.7529100000000003E-2</v>
      </c>
      <c r="BZ39" s="38">
        <v>6.4312900000000006E-2</v>
      </c>
      <c r="CA39" s="38">
        <v>4.9329699999999997E-2</v>
      </c>
      <c r="CB39" s="38">
        <v>4.0869200000000001E-2</v>
      </c>
      <c r="CC39" s="38">
        <v>-2.1605300000000001E-2</v>
      </c>
      <c r="CD39" s="38">
        <v>2.59443E-2</v>
      </c>
      <c r="CE39" s="38">
        <v>7.0589499999999999E-2</v>
      </c>
      <c r="CF39" s="38">
        <v>4.8669900000000002E-2</v>
      </c>
      <c r="CG39" s="38">
        <v>3.42832E-2</v>
      </c>
      <c r="CH39" s="38">
        <v>2.6026799999999999E-2</v>
      </c>
      <c r="CI39" s="38">
        <v>1.81131E-2</v>
      </c>
      <c r="CJ39" s="38">
        <v>1.49138E-2</v>
      </c>
      <c r="CK39" s="38">
        <v>1.12339E-2</v>
      </c>
      <c r="CL39" s="38">
        <v>4.6953999999999997E-3</v>
      </c>
      <c r="CM39" s="38">
        <v>-1.37993E-2</v>
      </c>
      <c r="CN39" s="38">
        <v>-7.8031000000000003E-2</v>
      </c>
      <c r="CO39" s="38">
        <v>-3.8834999999999998E-3</v>
      </c>
      <c r="CP39" s="38">
        <v>-3.1599000000000002E-3</v>
      </c>
      <c r="CQ39" s="38">
        <v>-4.8495999999999999E-3</v>
      </c>
      <c r="CR39" s="38">
        <v>-6.7954000000000001E-3</v>
      </c>
      <c r="CS39" s="38">
        <v>-2.2791999999999999E-3</v>
      </c>
      <c r="CT39" s="38">
        <v>3.8346000000000001E-3</v>
      </c>
      <c r="CU39" s="38">
        <v>1.20762E-2</v>
      </c>
      <c r="CV39" s="38">
        <v>1.4239699999999999E-2</v>
      </c>
      <c r="CW39" s="38">
        <v>4.1376200000000002E-2</v>
      </c>
      <c r="CX39" s="38">
        <v>6.8989900000000007E-2</v>
      </c>
      <c r="CY39" s="38">
        <v>5.4468799999999998E-2</v>
      </c>
      <c r="CZ39" s="38">
        <v>4.69018E-2</v>
      </c>
      <c r="DA39" s="38">
        <v>-1.61707E-2</v>
      </c>
      <c r="DB39" s="38">
        <v>3.04607E-2</v>
      </c>
      <c r="DC39" s="38">
        <v>7.4143299999999995E-2</v>
      </c>
      <c r="DD39" s="38">
        <v>5.1670000000000001E-2</v>
      </c>
      <c r="DE39" s="38">
        <v>3.72959E-2</v>
      </c>
      <c r="DF39" s="38">
        <v>2.8083899999999998E-2</v>
      </c>
      <c r="DG39" s="38">
        <v>1.9650999999999998E-2</v>
      </c>
      <c r="DH39" s="38">
        <v>1.6327100000000001E-2</v>
      </c>
      <c r="DI39" s="38">
        <v>1.2594599999999999E-2</v>
      </c>
      <c r="DJ39" s="38">
        <v>5.9205000000000004E-3</v>
      </c>
      <c r="DK39" s="38">
        <v>-1.11883E-2</v>
      </c>
      <c r="DL39" s="38">
        <v>-7.4163300000000001E-2</v>
      </c>
      <c r="DM39" s="38">
        <v>-1.7340000000000001E-3</v>
      </c>
      <c r="DN39" s="38">
        <v>-6.9280000000000003E-4</v>
      </c>
      <c r="DO39" s="38">
        <v>-1.9271E-3</v>
      </c>
      <c r="DP39" s="38">
        <v>-4.1478000000000001E-3</v>
      </c>
      <c r="DQ39" s="38">
        <v>-2.1249999999999999E-4</v>
      </c>
      <c r="DR39" s="38">
        <v>5.2385000000000001E-3</v>
      </c>
      <c r="DS39" s="38">
        <v>1.3580699999999999E-2</v>
      </c>
      <c r="DT39" s="38">
        <v>1.6833500000000001E-2</v>
      </c>
      <c r="DU39" s="38">
        <v>4.5223199999999998E-2</v>
      </c>
      <c r="DV39" s="38">
        <v>7.3666899999999993E-2</v>
      </c>
      <c r="DW39" s="38">
        <v>5.9608000000000001E-2</v>
      </c>
      <c r="DX39" s="38">
        <v>5.29344E-2</v>
      </c>
      <c r="DY39" s="38">
        <v>-1.0736000000000001E-2</v>
      </c>
      <c r="DZ39" s="38">
        <v>3.4977000000000001E-2</v>
      </c>
      <c r="EA39" s="38">
        <v>7.7697000000000002E-2</v>
      </c>
      <c r="EB39" s="38">
        <v>5.4670200000000002E-2</v>
      </c>
      <c r="EC39" s="38">
        <v>4.03086E-2</v>
      </c>
      <c r="ED39" s="38">
        <v>3.1053999999999998E-2</v>
      </c>
      <c r="EE39" s="38">
        <v>2.1871600000000001E-2</v>
      </c>
      <c r="EF39" s="38">
        <v>1.8367700000000001E-2</v>
      </c>
      <c r="EG39" s="38">
        <v>1.45592E-2</v>
      </c>
      <c r="EH39" s="38">
        <v>7.6892999999999996E-3</v>
      </c>
      <c r="EI39" s="38">
        <v>-7.4186E-3</v>
      </c>
      <c r="EJ39" s="38">
        <v>-6.8578799999999995E-2</v>
      </c>
      <c r="EK39" s="38">
        <v>1.3694E-3</v>
      </c>
      <c r="EL39" s="38">
        <v>2.8693E-3</v>
      </c>
      <c r="EM39" s="38">
        <v>2.2926000000000001E-3</v>
      </c>
      <c r="EN39" s="38">
        <v>-3.2499999999999999E-4</v>
      </c>
      <c r="EO39" s="38">
        <v>2.7715000000000001E-3</v>
      </c>
      <c r="EP39" s="38">
        <v>7.2654E-3</v>
      </c>
      <c r="EQ39" s="38">
        <v>1.57529E-2</v>
      </c>
      <c r="ER39" s="38">
        <v>2.0578599999999999E-2</v>
      </c>
      <c r="ES39" s="38">
        <v>5.0777700000000002E-2</v>
      </c>
      <c r="ET39" s="38">
        <v>8.04198E-2</v>
      </c>
      <c r="EU39" s="38">
        <v>6.7028099999999993E-2</v>
      </c>
      <c r="EV39" s="38">
        <v>6.1644499999999998E-2</v>
      </c>
      <c r="EW39" s="38">
        <v>-2.8892000000000002E-3</v>
      </c>
      <c r="EX39" s="38">
        <v>4.1498E-2</v>
      </c>
      <c r="EY39" s="38">
        <v>8.2828200000000005E-2</v>
      </c>
      <c r="EZ39" s="38">
        <v>5.9001900000000003E-2</v>
      </c>
      <c r="FA39" s="38">
        <v>4.4658400000000001E-2</v>
      </c>
      <c r="FB39" s="38">
        <v>87.05153</v>
      </c>
      <c r="FC39" s="38">
        <v>85.45205</v>
      </c>
      <c r="FD39" s="38">
        <v>82.960269999999994</v>
      </c>
      <c r="FE39" s="38">
        <v>81.681290000000004</v>
      </c>
      <c r="FF39" s="38">
        <v>80.388310000000004</v>
      </c>
      <c r="FG39" s="38">
        <v>78.538129999999995</v>
      </c>
      <c r="FH39" s="38">
        <v>77.744960000000006</v>
      </c>
      <c r="FI39" s="38">
        <v>78.656559999999999</v>
      </c>
      <c r="FJ39" s="38">
        <v>83.593379999999996</v>
      </c>
      <c r="FK39" s="38">
        <v>89.179460000000006</v>
      </c>
      <c r="FL39" s="38">
        <v>94.493080000000006</v>
      </c>
      <c r="FM39" s="38">
        <v>98.226200000000006</v>
      </c>
      <c r="FN39" s="38">
        <v>101.6631</v>
      </c>
      <c r="FO39" s="38">
        <v>104.1018</v>
      </c>
      <c r="FP39" s="38">
        <v>105.79559999999999</v>
      </c>
      <c r="FQ39" s="38">
        <v>106.7757</v>
      </c>
      <c r="FR39" s="38">
        <v>106.598</v>
      </c>
      <c r="FS39" s="38">
        <v>104.8914</v>
      </c>
      <c r="FT39" s="39">
        <v>101.55929999999999</v>
      </c>
      <c r="FU39" s="38">
        <v>97.052890000000005</v>
      </c>
      <c r="FV39" s="38">
        <v>93.802589999999995</v>
      </c>
      <c r="FW39">
        <v>91.704769999999996</v>
      </c>
      <c r="FX39">
        <v>88.952920000000006</v>
      </c>
      <c r="FY39">
        <v>86.065669999999997</v>
      </c>
      <c r="FZ39">
        <v>8.7291999999999995E-3</v>
      </c>
      <c r="GA39">
        <v>6.2921599999999994E-2</v>
      </c>
      <c r="GB39">
        <v>1</v>
      </c>
    </row>
    <row r="40" spans="1:184" x14ac:dyDescent="0.3">
      <c r="A40" t="s">
        <v>277</v>
      </c>
      <c r="B40" t="s">
        <v>1</v>
      </c>
      <c r="C40" t="s">
        <v>1</v>
      </c>
      <c r="D40" s="16" t="s">
        <v>1</v>
      </c>
      <c r="E40" s="16" t="s">
        <v>1</v>
      </c>
      <c r="F40" s="18" t="s">
        <v>1</v>
      </c>
      <c r="G40" t="s">
        <v>1</v>
      </c>
      <c r="H40" s="40" t="s">
        <v>1</v>
      </c>
      <c r="I40" s="18" t="s">
        <v>1</v>
      </c>
      <c r="J40" s="38" t="s">
        <v>1</v>
      </c>
      <c r="K40" s="18" t="s">
        <v>2</v>
      </c>
      <c r="L40" s="38">
        <v>92747</v>
      </c>
      <c r="M40" s="38">
        <v>92747</v>
      </c>
      <c r="N40" s="38">
        <v>1.3032490000000001</v>
      </c>
      <c r="O40" s="38">
        <v>1.2506429999999999</v>
      </c>
      <c r="P40" s="38">
        <v>1.2124090000000001</v>
      </c>
      <c r="Q40" s="38">
        <v>1.190121</v>
      </c>
      <c r="R40" s="38">
        <v>1.1966509999999999</v>
      </c>
      <c r="S40" s="38">
        <v>1.240667</v>
      </c>
      <c r="T40" s="38">
        <v>1.261817</v>
      </c>
      <c r="U40" s="38">
        <v>1.4695290000000001</v>
      </c>
      <c r="V40" s="38">
        <v>1.8527659999999999</v>
      </c>
      <c r="W40" s="38">
        <v>2.1788259999999999</v>
      </c>
      <c r="X40" s="38">
        <v>2.4415070000000001</v>
      </c>
      <c r="Y40" s="38">
        <v>2.6234609999999998</v>
      </c>
      <c r="Z40" s="38">
        <v>2.732294</v>
      </c>
      <c r="AA40" s="38">
        <v>2.8435350000000001</v>
      </c>
      <c r="AB40" s="38">
        <v>2.9100679999999999</v>
      </c>
      <c r="AC40" s="38">
        <v>2.8949690000000001</v>
      </c>
      <c r="AD40" s="38">
        <v>2.7446820000000001</v>
      </c>
      <c r="AE40" s="38">
        <v>2.3790369999999998</v>
      </c>
      <c r="AF40" s="38">
        <v>2.1095920000000001</v>
      </c>
      <c r="AG40" s="38">
        <v>1.920841</v>
      </c>
      <c r="AH40" s="38">
        <v>1.8153140000000001</v>
      </c>
      <c r="AI40" s="38">
        <v>1.66859</v>
      </c>
      <c r="AJ40" s="38">
        <v>1.512246</v>
      </c>
      <c r="AK40" s="38">
        <v>1.405149</v>
      </c>
      <c r="AL40" s="38">
        <v>1.7279999999999999E-3</v>
      </c>
      <c r="AM40" s="38">
        <v>1.3159999999999999E-3</v>
      </c>
      <c r="AN40" s="38">
        <v>1.9514000000000001E-3</v>
      </c>
      <c r="AO40" s="38">
        <v>2.0195E-3</v>
      </c>
      <c r="AP40" s="38">
        <v>1.4308000000000001E-3</v>
      </c>
      <c r="AQ40" s="38">
        <v>-1.8341E-3</v>
      </c>
      <c r="AR40" s="38">
        <v>-1.8953500000000002E-2</v>
      </c>
      <c r="AS40" s="38">
        <v>-3.1554999999999999E-3</v>
      </c>
      <c r="AT40" s="38">
        <v>-7.1634999999999997E-3</v>
      </c>
      <c r="AU40" s="38">
        <v>-1.45033E-2</v>
      </c>
      <c r="AV40" s="38">
        <v>-1.3196100000000001E-2</v>
      </c>
      <c r="AW40" s="38">
        <v>-9.5858999999999996E-3</v>
      </c>
      <c r="AX40" s="38">
        <v>-1.9691999999999999E-3</v>
      </c>
      <c r="AY40" s="38">
        <v>2.7288E-3</v>
      </c>
      <c r="AZ40" s="38">
        <v>5.7613999999999999E-3</v>
      </c>
      <c r="BA40" s="38">
        <v>1.16087E-2</v>
      </c>
      <c r="BB40" s="38">
        <v>3.0401000000000001E-2</v>
      </c>
      <c r="BC40" s="38">
        <v>2.0810499999999999E-2</v>
      </c>
      <c r="BD40" s="38">
        <v>1.5613800000000001E-2</v>
      </c>
      <c r="BE40" s="38">
        <v>2.5757000000000002E-3</v>
      </c>
      <c r="BF40" s="38">
        <v>1.35402E-2</v>
      </c>
      <c r="BG40" s="38">
        <v>6.4482000000000003E-3</v>
      </c>
      <c r="BH40" s="38">
        <v>3.6889000000000002E-3</v>
      </c>
      <c r="BI40" s="38">
        <v>1.3916E-3</v>
      </c>
      <c r="BJ40" s="38">
        <v>3.8257999999999999E-3</v>
      </c>
      <c r="BK40" s="38">
        <v>2.9355000000000002E-3</v>
      </c>
      <c r="BL40" s="38">
        <v>3.4045999999999998E-3</v>
      </c>
      <c r="BM40" s="38">
        <v>3.3565000000000001E-3</v>
      </c>
      <c r="BN40" s="38">
        <v>2.4895E-3</v>
      </c>
      <c r="BO40" s="38">
        <v>8.053E-4</v>
      </c>
      <c r="BP40" s="38">
        <v>-1.4543800000000001E-2</v>
      </c>
      <c r="BQ40" s="38">
        <v>-1.4128999999999999E-3</v>
      </c>
      <c r="BR40" s="38">
        <v>-4.1874E-3</v>
      </c>
      <c r="BS40" s="38">
        <v>-1.0422000000000001E-2</v>
      </c>
      <c r="BT40" s="38">
        <v>-9.4135999999999994E-3</v>
      </c>
      <c r="BU40" s="38">
        <v>-6.9369999999999996E-3</v>
      </c>
      <c r="BV40" s="38">
        <v>-1.0009000000000001E-3</v>
      </c>
      <c r="BW40" s="38">
        <v>4.4082000000000001E-3</v>
      </c>
      <c r="BX40" s="38">
        <v>8.7054000000000003E-3</v>
      </c>
      <c r="BY40" s="38">
        <v>1.56571E-2</v>
      </c>
      <c r="BZ40" s="38">
        <v>3.4744400000000002E-2</v>
      </c>
      <c r="CA40" s="38">
        <v>2.5187299999999999E-2</v>
      </c>
      <c r="CB40" s="38">
        <v>1.97331E-2</v>
      </c>
      <c r="CC40" s="38">
        <v>6.9950000000000003E-3</v>
      </c>
      <c r="CD40" s="38">
        <v>1.7765400000000001E-2</v>
      </c>
      <c r="CE40" s="38">
        <v>1.0164599999999999E-2</v>
      </c>
      <c r="CF40" s="38">
        <v>6.7992E-3</v>
      </c>
      <c r="CG40" s="38">
        <v>4.3890999999999999E-3</v>
      </c>
      <c r="CH40" s="38">
        <v>5.2788000000000002E-3</v>
      </c>
      <c r="CI40" s="38">
        <v>4.0572000000000004E-3</v>
      </c>
      <c r="CJ40" s="38">
        <v>4.4111000000000003E-3</v>
      </c>
      <c r="CK40" s="38">
        <v>4.2824999999999998E-3</v>
      </c>
      <c r="CL40" s="38">
        <v>3.2226999999999998E-3</v>
      </c>
      <c r="CM40" s="38">
        <v>2.6332999999999999E-3</v>
      </c>
      <c r="CN40" s="38">
        <v>-1.1489600000000001E-2</v>
      </c>
      <c r="CO40" s="38">
        <v>-2.0599999999999999E-4</v>
      </c>
      <c r="CP40" s="38">
        <v>-2.1261000000000001E-3</v>
      </c>
      <c r="CQ40" s="38">
        <v>-7.5951999999999999E-3</v>
      </c>
      <c r="CR40" s="38">
        <v>-6.7938E-3</v>
      </c>
      <c r="CS40" s="38">
        <v>-5.1024E-3</v>
      </c>
      <c r="CT40" s="38">
        <v>-3.302E-4</v>
      </c>
      <c r="CU40" s="38">
        <v>5.5713000000000004E-3</v>
      </c>
      <c r="CV40" s="38">
        <v>1.0744500000000001E-2</v>
      </c>
      <c r="CW40" s="38">
        <v>1.8461100000000001E-2</v>
      </c>
      <c r="CX40" s="38">
        <v>3.7752599999999997E-2</v>
      </c>
      <c r="CY40" s="38">
        <v>2.82186E-2</v>
      </c>
      <c r="CZ40" s="38">
        <v>2.2586200000000001E-2</v>
      </c>
      <c r="DA40" s="38">
        <v>1.0055700000000001E-2</v>
      </c>
      <c r="DB40" s="38">
        <v>2.06917E-2</v>
      </c>
      <c r="DC40" s="38">
        <v>1.27385E-2</v>
      </c>
      <c r="DD40" s="38">
        <v>8.9534000000000002E-3</v>
      </c>
      <c r="DE40" s="38">
        <v>6.4651999999999999E-3</v>
      </c>
      <c r="DF40" s="38">
        <v>6.7317000000000002E-3</v>
      </c>
      <c r="DG40" s="38">
        <v>5.1789000000000002E-3</v>
      </c>
      <c r="DH40" s="38">
        <v>5.4175999999999998E-3</v>
      </c>
      <c r="DI40" s="38">
        <v>5.2084999999999996E-3</v>
      </c>
      <c r="DJ40" s="38">
        <v>3.9559E-3</v>
      </c>
      <c r="DK40" s="38">
        <v>4.4612999999999996E-3</v>
      </c>
      <c r="DL40" s="38">
        <v>-8.4353999999999991E-3</v>
      </c>
      <c r="DM40" s="38">
        <v>1.0009999999999999E-3</v>
      </c>
      <c r="DN40" s="38">
        <v>-6.4900000000000005E-5</v>
      </c>
      <c r="DO40" s="38">
        <v>-4.7685000000000002E-3</v>
      </c>
      <c r="DP40" s="38">
        <v>-4.1741E-3</v>
      </c>
      <c r="DQ40" s="38">
        <v>-3.2678E-3</v>
      </c>
      <c r="DR40" s="38">
        <v>3.4039999999999998E-4</v>
      </c>
      <c r="DS40" s="38">
        <v>6.7345E-3</v>
      </c>
      <c r="DT40" s="38">
        <v>1.27835E-2</v>
      </c>
      <c r="DU40" s="38">
        <v>2.1264999999999999E-2</v>
      </c>
      <c r="DV40" s="38">
        <v>4.07608E-2</v>
      </c>
      <c r="DW40" s="38">
        <v>3.1249900000000001E-2</v>
      </c>
      <c r="DX40" s="38">
        <v>2.5439199999999999E-2</v>
      </c>
      <c r="DY40" s="38">
        <v>1.31165E-2</v>
      </c>
      <c r="DZ40" s="38">
        <v>2.36181E-2</v>
      </c>
      <c r="EA40" s="38">
        <v>1.53125E-2</v>
      </c>
      <c r="EB40" s="38">
        <v>1.11076E-2</v>
      </c>
      <c r="EC40" s="38">
        <v>8.5412999999999999E-3</v>
      </c>
      <c r="ED40" s="38">
        <v>8.8295999999999999E-3</v>
      </c>
      <c r="EE40" s="38">
        <v>6.7983999999999996E-3</v>
      </c>
      <c r="EF40" s="38">
        <v>6.8707999999999998E-3</v>
      </c>
      <c r="EG40" s="38">
        <v>6.5455000000000001E-3</v>
      </c>
      <c r="EH40" s="38">
        <v>5.0146000000000001E-3</v>
      </c>
      <c r="EI40" s="38">
        <v>7.1006000000000003E-3</v>
      </c>
      <c r="EJ40" s="38">
        <v>-4.0257000000000001E-3</v>
      </c>
      <c r="EK40" s="38">
        <v>2.7436000000000001E-3</v>
      </c>
      <c r="EL40" s="38">
        <v>2.9112000000000001E-3</v>
      </c>
      <c r="EM40" s="38">
        <v>-6.8709999999999995E-4</v>
      </c>
      <c r="EN40" s="38">
        <v>-3.9149999999999998E-4</v>
      </c>
      <c r="EO40" s="38">
        <v>-6.1890000000000003E-4</v>
      </c>
      <c r="EP40" s="38">
        <v>1.3087000000000001E-3</v>
      </c>
      <c r="EQ40" s="38">
        <v>8.4138000000000008E-3</v>
      </c>
      <c r="ER40" s="38">
        <v>1.5727499999999998E-2</v>
      </c>
      <c r="ES40" s="38">
        <v>2.53134E-2</v>
      </c>
      <c r="ET40" s="38">
        <v>4.5104199999999997E-2</v>
      </c>
      <c r="EU40" s="38">
        <v>3.5626699999999997E-2</v>
      </c>
      <c r="EV40" s="38">
        <v>2.9558600000000001E-2</v>
      </c>
      <c r="EW40" s="38">
        <v>1.7535800000000001E-2</v>
      </c>
      <c r="EX40" s="38">
        <v>2.7843199999999999E-2</v>
      </c>
      <c r="EY40" s="38">
        <v>1.9028799999999998E-2</v>
      </c>
      <c r="EZ40" s="38">
        <v>1.42179E-2</v>
      </c>
      <c r="FA40" s="38">
        <v>1.15389E-2</v>
      </c>
      <c r="FB40" s="38">
        <v>79.338669999999993</v>
      </c>
      <c r="FC40" s="38">
        <v>77.816310000000001</v>
      </c>
      <c r="FD40" s="38">
        <v>76.073490000000007</v>
      </c>
      <c r="FE40" s="38">
        <v>74.534719999999993</v>
      </c>
      <c r="FF40" s="38">
        <v>73.2851</v>
      </c>
      <c r="FG40" s="38">
        <v>72.217770000000002</v>
      </c>
      <c r="FH40" s="38">
        <v>71.868260000000006</v>
      </c>
      <c r="FI40" s="38">
        <v>74.398380000000003</v>
      </c>
      <c r="FJ40" s="38">
        <v>78.988770000000002</v>
      </c>
      <c r="FK40" s="38">
        <v>83.70411</v>
      </c>
      <c r="FL40" s="38">
        <v>88.156809999999993</v>
      </c>
      <c r="FM40" s="38">
        <v>92.131770000000003</v>
      </c>
      <c r="FN40" s="38">
        <v>95.35239</v>
      </c>
      <c r="FO40" s="38">
        <v>97.912589999999994</v>
      </c>
      <c r="FP40" s="38">
        <v>99.835430000000002</v>
      </c>
      <c r="FQ40" s="38">
        <v>101.06740000000001</v>
      </c>
      <c r="FR40" s="38">
        <v>101.3497</v>
      </c>
      <c r="FS40" s="38">
        <v>100.4803</v>
      </c>
      <c r="FT40" s="39">
        <v>98.438270000000003</v>
      </c>
      <c r="FU40" s="38">
        <v>94.788749999999993</v>
      </c>
      <c r="FV40" s="38">
        <v>90.668520000000001</v>
      </c>
      <c r="FW40">
        <v>87.379540000000006</v>
      </c>
      <c r="FX40">
        <v>84.663700000000006</v>
      </c>
      <c r="FY40">
        <v>82.071479999999994</v>
      </c>
      <c r="FZ40">
        <v>5.1590999999999998E-3</v>
      </c>
      <c r="GA40">
        <v>4.3388500000000003E-2</v>
      </c>
      <c r="GB40">
        <v>1</v>
      </c>
    </row>
    <row r="41" spans="1:184" x14ac:dyDescent="0.3">
      <c r="A41" t="s">
        <v>277</v>
      </c>
      <c r="B41" t="s">
        <v>1</v>
      </c>
      <c r="C41" t="s">
        <v>1</v>
      </c>
      <c r="D41" t="s">
        <v>1</v>
      </c>
      <c r="E41" t="s">
        <v>1</v>
      </c>
      <c r="F41" s="18" t="s">
        <v>1</v>
      </c>
      <c r="G41" s="16" t="s">
        <v>1</v>
      </c>
      <c r="H41" s="40" t="s">
        <v>1</v>
      </c>
      <c r="I41" s="18" t="s">
        <v>1</v>
      </c>
      <c r="J41" s="38" t="s">
        <v>222</v>
      </c>
      <c r="K41" s="18">
        <v>44722</v>
      </c>
      <c r="L41" s="38">
        <v>80230</v>
      </c>
      <c r="M41" s="38">
        <v>80230</v>
      </c>
      <c r="N41" s="38">
        <v>1.1744019999999999</v>
      </c>
      <c r="O41" s="38">
        <v>1.123869</v>
      </c>
      <c r="P41" s="38">
        <v>1.0929580000000001</v>
      </c>
      <c r="Q41" s="38">
        <v>1.072794</v>
      </c>
      <c r="R41" s="38">
        <v>1.077661</v>
      </c>
      <c r="S41" s="38">
        <v>1.10266</v>
      </c>
      <c r="T41" s="38">
        <v>1.1094200000000001</v>
      </c>
      <c r="U41" s="38">
        <v>1.3366009999999999</v>
      </c>
      <c r="V41" s="38">
        <v>1.7217359999999999</v>
      </c>
      <c r="W41" s="38">
        <v>2.0609320000000002</v>
      </c>
      <c r="X41" s="38">
        <v>2.3457530000000002</v>
      </c>
      <c r="Y41" s="38">
        <v>2.5445700000000002</v>
      </c>
      <c r="Z41" s="38">
        <v>2.6551360000000002</v>
      </c>
      <c r="AA41" s="38">
        <v>2.7588879999999998</v>
      </c>
      <c r="AB41" s="38">
        <v>2.8133900000000001</v>
      </c>
      <c r="AC41" s="38">
        <v>2.7741790000000002</v>
      </c>
      <c r="AD41" s="38">
        <v>2.6151430000000002</v>
      </c>
      <c r="AE41" s="38">
        <v>2.2676690000000002</v>
      </c>
      <c r="AF41" s="38">
        <v>2.0098940000000001</v>
      </c>
      <c r="AG41" s="38">
        <v>1.8251299999999999</v>
      </c>
      <c r="AH41" s="38">
        <v>1.7065889999999999</v>
      </c>
      <c r="AI41" s="38">
        <v>1.5815140000000001</v>
      </c>
      <c r="AJ41" s="38">
        <v>1.4209229999999999</v>
      </c>
      <c r="AK41" s="38">
        <v>1.3094170000000001</v>
      </c>
      <c r="AL41" s="38">
        <v>9.4442999999999992E-3</v>
      </c>
      <c r="AM41" s="38">
        <v>5.4584000000000004E-3</v>
      </c>
      <c r="AN41" s="38">
        <v>9.1771000000000005E-3</v>
      </c>
      <c r="AO41" s="38">
        <v>8.5391000000000009E-3</v>
      </c>
      <c r="AP41" s="38">
        <v>7.4064999999999999E-3</v>
      </c>
      <c r="AQ41" s="38">
        <v>1.72059E-2</v>
      </c>
      <c r="AR41" s="38">
        <v>1.6027000000000001E-3</v>
      </c>
      <c r="AS41" s="38">
        <v>-1.35966E-2</v>
      </c>
      <c r="AT41" s="38">
        <v>-2.9835299999999999E-2</v>
      </c>
      <c r="AU41" s="38">
        <v>-4.2561500000000002E-2</v>
      </c>
      <c r="AV41" s="38">
        <v>-3.83164E-2</v>
      </c>
      <c r="AW41" s="38">
        <v>-1.90555E-2</v>
      </c>
      <c r="AX41" s="38">
        <v>-2.7238000000000002E-3</v>
      </c>
      <c r="AY41" s="38">
        <v>9.5320000000000005E-3</v>
      </c>
      <c r="AZ41" s="38">
        <v>1.88141E-2</v>
      </c>
      <c r="BA41" s="38">
        <v>1.4167799999999999E-2</v>
      </c>
      <c r="BB41" s="38">
        <v>3.27941E-2</v>
      </c>
      <c r="BC41" s="38">
        <v>1.8660300000000001E-2</v>
      </c>
      <c r="BD41" s="38">
        <v>4.0695999999999996E-3</v>
      </c>
      <c r="BE41" s="38">
        <v>1.9890000000000001E-4</v>
      </c>
      <c r="BF41" s="38">
        <v>8.8226999999999993E-3</v>
      </c>
      <c r="BG41" s="38">
        <v>-1.9468599999999999E-2</v>
      </c>
      <c r="BH41" s="38">
        <v>-1.9324899999999999E-2</v>
      </c>
      <c r="BI41" s="38">
        <v>-2.20518E-2</v>
      </c>
      <c r="BJ41" s="38">
        <v>1.1976000000000001E-2</v>
      </c>
      <c r="BK41" s="38">
        <v>7.7200000000000003E-3</v>
      </c>
      <c r="BL41" s="38">
        <v>1.0658600000000001E-2</v>
      </c>
      <c r="BM41" s="38">
        <v>9.7792E-3</v>
      </c>
      <c r="BN41" s="38">
        <v>8.4933999999999999E-3</v>
      </c>
      <c r="BO41" s="38">
        <v>2.0424399999999999E-2</v>
      </c>
      <c r="BP41" s="38">
        <v>5.7251000000000003E-3</v>
      </c>
      <c r="BQ41" s="38">
        <v>-1.19708E-2</v>
      </c>
      <c r="BR41" s="38">
        <v>-2.7103800000000001E-2</v>
      </c>
      <c r="BS41" s="38">
        <v>-3.8989999999999997E-2</v>
      </c>
      <c r="BT41" s="38">
        <v>-3.5492999999999997E-2</v>
      </c>
      <c r="BU41" s="38">
        <v>-1.7097399999999999E-2</v>
      </c>
      <c r="BV41" s="38">
        <v>-1.4851E-3</v>
      </c>
      <c r="BW41" s="38">
        <v>1.1468300000000001E-2</v>
      </c>
      <c r="BX41" s="38">
        <v>2.18561E-2</v>
      </c>
      <c r="BY41" s="38">
        <v>1.8235600000000001E-2</v>
      </c>
      <c r="BZ41" s="38">
        <v>3.7069499999999998E-2</v>
      </c>
      <c r="CA41" s="38">
        <v>2.28387E-2</v>
      </c>
      <c r="CB41" s="38">
        <v>8.0966000000000007E-3</v>
      </c>
      <c r="CC41" s="38">
        <v>4.3201000000000003E-3</v>
      </c>
      <c r="CD41" s="38">
        <v>1.24309E-2</v>
      </c>
      <c r="CE41" s="38">
        <v>-1.5818700000000002E-2</v>
      </c>
      <c r="CF41" s="38">
        <v>-1.6332800000000001E-2</v>
      </c>
      <c r="CG41" s="38">
        <v>-1.9115500000000001E-2</v>
      </c>
      <c r="CH41" s="38">
        <v>1.3729399999999999E-2</v>
      </c>
      <c r="CI41" s="38">
        <v>9.2864000000000002E-3</v>
      </c>
      <c r="CJ41" s="38">
        <v>1.1684699999999999E-2</v>
      </c>
      <c r="CK41" s="38">
        <v>1.06382E-2</v>
      </c>
      <c r="CL41" s="38">
        <v>9.2461999999999996E-3</v>
      </c>
      <c r="CM41" s="38">
        <v>2.2653400000000001E-2</v>
      </c>
      <c r="CN41" s="38">
        <v>8.5804000000000002E-3</v>
      </c>
      <c r="CO41" s="38">
        <v>-1.08448E-2</v>
      </c>
      <c r="CP41" s="38">
        <v>-2.5211999999999998E-2</v>
      </c>
      <c r="CQ41" s="38">
        <v>-3.6516399999999997E-2</v>
      </c>
      <c r="CR41" s="38">
        <v>-3.3537499999999998E-2</v>
      </c>
      <c r="CS41" s="38">
        <v>-1.57413E-2</v>
      </c>
      <c r="CT41" s="38">
        <v>-6.2710000000000001E-4</v>
      </c>
      <c r="CU41" s="38">
        <v>1.2809299999999999E-2</v>
      </c>
      <c r="CV41" s="38">
        <v>2.3963000000000002E-2</v>
      </c>
      <c r="CW41" s="38">
        <v>2.1052899999999999E-2</v>
      </c>
      <c r="CX41" s="38">
        <v>4.00306E-2</v>
      </c>
      <c r="CY41" s="38">
        <v>2.5732700000000001E-2</v>
      </c>
      <c r="CZ41" s="38">
        <v>1.0885799999999999E-2</v>
      </c>
      <c r="DA41" s="38">
        <v>7.1745000000000003E-3</v>
      </c>
      <c r="DB41" s="38">
        <v>1.4929899999999999E-2</v>
      </c>
      <c r="DC41" s="38">
        <v>-1.32908E-2</v>
      </c>
      <c r="DD41" s="38">
        <v>-1.4260500000000001E-2</v>
      </c>
      <c r="DE41" s="38">
        <v>-1.7081900000000001E-2</v>
      </c>
      <c r="DF41" s="38">
        <v>1.5482900000000001E-2</v>
      </c>
      <c r="DG41" s="38">
        <v>1.08527E-2</v>
      </c>
      <c r="DH41" s="38">
        <v>1.2710900000000001E-2</v>
      </c>
      <c r="DI41" s="38">
        <v>1.14971E-2</v>
      </c>
      <c r="DJ41" s="38">
        <v>9.9989999999999992E-3</v>
      </c>
      <c r="DK41" s="38">
        <v>2.4882499999999998E-2</v>
      </c>
      <c r="DL41" s="38">
        <v>1.1435600000000001E-2</v>
      </c>
      <c r="DM41" s="38">
        <v>-9.7187999999999997E-3</v>
      </c>
      <c r="DN41" s="38">
        <v>-2.33201E-2</v>
      </c>
      <c r="DO41" s="38">
        <v>-3.4042799999999998E-2</v>
      </c>
      <c r="DP41" s="38">
        <v>-3.1581999999999999E-2</v>
      </c>
      <c r="DQ41" s="38">
        <v>-1.43851E-2</v>
      </c>
      <c r="DR41" s="38">
        <v>2.308E-4</v>
      </c>
      <c r="DS41" s="38">
        <v>1.41504E-2</v>
      </c>
      <c r="DT41" s="38">
        <v>2.60699E-2</v>
      </c>
      <c r="DU41" s="38">
        <v>2.3870200000000001E-2</v>
      </c>
      <c r="DV41" s="38">
        <v>4.2991700000000001E-2</v>
      </c>
      <c r="DW41" s="38">
        <v>2.8626700000000001E-2</v>
      </c>
      <c r="DX41" s="38">
        <v>1.36749E-2</v>
      </c>
      <c r="DY41" s="38">
        <v>1.00289E-2</v>
      </c>
      <c r="DZ41" s="38">
        <v>1.7428800000000001E-2</v>
      </c>
      <c r="EA41" s="38">
        <v>-1.0762900000000001E-2</v>
      </c>
      <c r="EB41" s="38">
        <v>-1.21882E-2</v>
      </c>
      <c r="EC41" s="38">
        <v>-1.5048300000000001E-2</v>
      </c>
      <c r="ED41" s="38">
        <v>1.8014599999999999E-2</v>
      </c>
      <c r="EE41" s="38">
        <v>1.3114300000000001E-2</v>
      </c>
      <c r="EF41" s="38">
        <v>1.4192400000000001E-2</v>
      </c>
      <c r="EG41" s="38">
        <v>1.2737200000000001E-2</v>
      </c>
      <c r="EH41" s="38">
        <v>1.1085899999999999E-2</v>
      </c>
      <c r="EI41" s="38">
        <v>2.8101000000000001E-2</v>
      </c>
      <c r="EJ41" s="38">
        <v>1.55581E-2</v>
      </c>
      <c r="EK41" s="38">
        <v>-8.0929999999999995E-3</v>
      </c>
      <c r="EL41" s="38">
        <v>-2.0588599999999999E-2</v>
      </c>
      <c r="EM41" s="38">
        <v>-3.04713E-2</v>
      </c>
      <c r="EN41" s="38">
        <v>-2.8758599999999999E-2</v>
      </c>
      <c r="EO41" s="38">
        <v>-1.2427000000000001E-2</v>
      </c>
      <c r="EP41" s="38">
        <v>1.4695000000000001E-3</v>
      </c>
      <c r="EQ41" s="38">
        <v>1.6086699999999999E-2</v>
      </c>
      <c r="ER41" s="38">
        <v>2.91119E-2</v>
      </c>
      <c r="ES41" s="38">
        <v>2.7937900000000002E-2</v>
      </c>
      <c r="ET41" s="38">
        <v>4.7267000000000003E-2</v>
      </c>
      <c r="EU41" s="38">
        <v>3.2805099999999997E-2</v>
      </c>
      <c r="EV41" s="38">
        <v>1.7701999999999999E-2</v>
      </c>
      <c r="EW41" s="38">
        <v>1.41502E-2</v>
      </c>
      <c r="EX41" s="38">
        <v>2.1037E-2</v>
      </c>
      <c r="EY41" s="38">
        <v>-7.1130000000000004E-3</v>
      </c>
      <c r="EZ41" s="38">
        <v>-9.1961999999999999E-3</v>
      </c>
      <c r="FA41" s="38">
        <v>-1.2112E-2</v>
      </c>
      <c r="FB41" s="38">
        <v>78.188640000000007</v>
      </c>
      <c r="FC41" s="38">
        <v>76.473709999999997</v>
      </c>
      <c r="FD41" s="38">
        <v>74.175349999999995</v>
      </c>
      <c r="FE41" s="38">
        <v>72.257210000000001</v>
      </c>
      <c r="FF41" s="38">
        <v>71.28201</v>
      </c>
      <c r="FG41" s="38">
        <v>70.299610000000001</v>
      </c>
      <c r="FH41" s="38">
        <v>70.895499999999998</v>
      </c>
      <c r="FI41" s="38">
        <v>75.150980000000004</v>
      </c>
      <c r="FJ41" s="38">
        <v>80.219279999999998</v>
      </c>
      <c r="FK41" s="38">
        <v>84.145700000000005</v>
      </c>
      <c r="FL41" s="38">
        <v>87.871160000000003</v>
      </c>
      <c r="FM41" s="38">
        <v>91.460880000000003</v>
      </c>
      <c r="FN41" s="38">
        <v>93.961429999999993</v>
      </c>
      <c r="FO41" s="38">
        <v>96.101510000000005</v>
      </c>
      <c r="FP41" s="38">
        <v>97.543790000000001</v>
      </c>
      <c r="FQ41" s="38">
        <v>98.572339999999997</v>
      </c>
      <c r="FR41" s="38">
        <v>98.810739999999996</v>
      </c>
      <c r="FS41" s="38">
        <v>98.154809999999998</v>
      </c>
      <c r="FT41" s="39">
        <v>96.287350000000004</v>
      </c>
      <c r="FU41" s="38">
        <v>93.639780000000002</v>
      </c>
      <c r="FV41" s="38">
        <v>90.21078</v>
      </c>
      <c r="FW41">
        <v>87.457430000000002</v>
      </c>
      <c r="FX41">
        <v>84.741169999999997</v>
      </c>
      <c r="FY41">
        <v>82.080669999999998</v>
      </c>
      <c r="FZ41">
        <v>4.5735000000000003E-3</v>
      </c>
      <c r="GA41">
        <v>3.4288600000000002E-2</v>
      </c>
      <c r="GB41">
        <v>1</v>
      </c>
    </row>
    <row r="42" spans="1:184" x14ac:dyDescent="0.3">
      <c r="A42" t="s">
        <v>277</v>
      </c>
      <c r="B42" t="s">
        <v>1</v>
      </c>
      <c r="C42" t="s">
        <v>1</v>
      </c>
      <c r="D42" s="16" t="s">
        <v>1</v>
      </c>
      <c r="E42" s="16" t="s">
        <v>1</v>
      </c>
      <c r="F42" s="18" t="s">
        <v>1</v>
      </c>
      <c r="G42" s="16" t="s">
        <v>1</v>
      </c>
      <c r="H42" s="40" t="s">
        <v>1</v>
      </c>
      <c r="I42" s="18" t="s">
        <v>1</v>
      </c>
      <c r="J42" s="38" t="s">
        <v>222</v>
      </c>
      <c r="K42" s="18">
        <v>44739</v>
      </c>
      <c r="L42" s="38">
        <v>80004</v>
      </c>
      <c r="M42" s="38">
        <v>80004</v>
      </c>
      <c r="N42" s="38">
        <v>1.170566</v>
      </c>
      <c r="O42" s="38">
        <v>1.1255500000000001</v>
      </c>
      <c r="P42" s="38">
        <v>1.091947</v>
      </c>
      <c r="Q42" s="38">
        <v>1.072732</v>
      </c>
      <c r="R42" s="38">
        <v>1.0833649999999999</v>
      </c>
      <c r="S42" s="38">
        <v>1.1356839999999999</v>
      </c>
      <c r="T42" s="38">
        <v>1.1733370000000001</v>
      </c>
      <c r="U42" s="38">
        <v>1.37446</v>
      </c>
      <c r="V42" s="38">
        <v>1.7757579999999999</v>
      </c>
      <c r="W42" s="38">
        <v>2.101029</v>
      </c>
      <c r="X42" s="38">
        <v>2.355505</v>
      </c>
      <c r="Y42" s="38">
        <v>2.5354030000000001</v>
      </c>
      <c r="Z42" s="38">
        <v>2.647815</v>
      </c>
      <c r="AA42" s="38">
        <v>2.7707709999999999</v>
      </c>
      <c r="AB42" s="38">
        <v>2.8552019999999998</v>
      </c>
      <c r="AC42" s="38">
        <v>2.8548480000000001</v>
      </c>
      <c r="AD42" s="38">
        <v>2.7025600000000001</v>
      </c>
      <c r="AE42" s="38">
        <v>2.3096990000000002</v>
      </c>
      <c r="AF42" s="38">
        <v>2.0219520000000002</v>
      </c>
      <c r="AG42" s="38">
        <v>1.8261689999999999</v>
      </c>
      <c r="AH42" s="38">
        <v>1.7087460000000001</v>
      </c>
      <c r="AI42" s="38">
        <v>1.5423690000000001</v>
      </c>
      <c r="AJ42" s="38">
        <v>1.3843719999999999</v>
      </c>
      <c r="AK42" s="38">
        <v>1.283337</v>
      </c>
      <c r="AL42" s="38">
        <v>-1.4596100000000001E-2</v>
      </c>
      <c r="AM42" s="38">
        <v>-9.6237000000000007E-3</v>
      </c>
      <c r="AN42" s="38">
        <v>-6.4013000000000004E-3</v>
      </c>
      <c r="AO42" s="38">
        <v>-3.3860000000000001E-3</v>
      </c>
      <c r="AP42" s="38">
        <v>-1.5E-5</v>
      </c>
      <c r="AQ42" s="38">
        <v>3.0436999999999999E-2</v>
      </c>
      <c r="AR42" s="38">
        <v>4.0667799999999997E-2</v>
      </c>
      <c r="AS42" s="38">
        <v>-1.87878E-2</v>
      </c>
      <c r="AT42" s="38">
        <v>-1.37208E-2</v>
      </c>
      <c r="AU42" s="38">
        <v>-1.71591E-2</v>
      </c>
      <c r="AV42" s="38">
        <v>-9.7251999999999998E-3</v>
      </c>
      <c r="AW42" s="38">
        <v>-7.2370000000000004E-3</v>
      </c>
      <c r="AX42" s="38">
        <v>1.2455999999999999E-3</v>
      </c>
      <c r="AY42" s="38">
        <v>5.9105E-3</v>
      </c>
      <c r="AZ42" s="38">
        <v>1.1257100000000001E-2</v>
      </c>
      <c r="BA42" s="38">
        <v>1.74827E-2</v>
      </c>
      <c r="BB42" s="38">
        <v>3.8035699999999999E-2</v>
      </c>
      <c r="BC42" s="38">
        <v>3.3039899999999997E-2</v>
      </c>
      <c r="BD42" s="38">
        <v>2.3440099999999998E-2</v>
      </c>
      <c r="BE42" s="38">
        <v>2.3156699999999999E-2</v>
      </c>
      <c r="BF42" s="38">
        <v>4.81602E-2</v>
      </c>
      <c r="BG42" s="38">
        <v>-2.12438E-2</v>
      </c>
      <c r="BH42" s="38">
        <v>-2.0927600000000001E-2</v>
      </c>
      <c r="BI42" s="38">
        <v>-1.4569800000000001E-2</v>
      </c>
      <c r="BJ42" s="38">
        <v>-1.29634E-2</v>
      </c>
      <c r="BK42" s="38">
        <v>-8.1899999999999994E-3</v>
      </c>
      <c r="BL42" s="38">
        <v>-4.8522000000000001E-3</v>
      </c>
      <c r="BM42" s="38">
        <v>-2.0010000000000002E-3</v>
      </c>
      <c r="BN42" s="38">
        <v>1.2712999999999999E-3</v>
      </c>
      <c r="BO42" s="38">
        <v>3.3225400000000002E-2</v>
      </c>
      <c r="BP42" s="38">
        <v>4.4874799999999999E-2</v>
      </c>
      <c r="BQ42" s="38">
        <v>-1.6914700000000001E-2</v>
      </c>
      <c r="BR42" s="38">
        <v>-1.1004999999999999E-2</v>
      </c>
      <c r="BS42" s="38">
        <v>-1.3795E-2</v>
      </c>
      <c r="BT42" s="38">
        <v>-6.8684999999999996E-3</v>
      </c>
      <c r="BU42" s="38">
        <v>-5.2363000000000002E-3</v>
      </c>
      <c r="BV42" s="38">
        <v>2.5311999999999999E-3</v>
      </c>
      <c r="BW42" s="38">
        <v>7.0819000000000003E-3</v>
      </c>
      <c r="BX42" s="38">
        <v>1.36559E-2</v>
      </c>
      <c r="BY42" s="38">
        <v>2.0513799999999999E-2</v>
      </c>
      <c r="BZ42" s="38">
        <v>4.1059499999999999E-2</v>
      </c>
      <c r="CA42" s="38">
        <v>3.6144200000000001E-2</v>
      </c>
      <c r="CB42" s="38">
        <v>2.7325100000000001E-2</v>
      </c>
      <c r="CC42" s="38">
        <v>2.67481E-2</v>
      </c>
      <c r="CD42" s="38">
        <v>5.1758400000000003E-2</v>
      </c>
      <c r="CE42" s="38">
        <v>-1.80798E-2</v>
      </c>
      <c r="CF42" s="38">
        <v>-1.8182899999999998E-2</v>
      </c>
      <c r="CG42" s="38">
        <v>-1.1831299999999999E-2</v>
      </c>
      <c r="CH42" s="38">
        <v>-1.18326E-2</v>
      </c>
      <c r="CI42" s="38">
        <v>-7.1970000000000003E-3</v>
      </c>
      <c r="CJ42" s="38">
        <v>-3.7793000000000002E-3</v>
      </c>
      <c r="CK42" s="38">
        <v>-1.0417E-3</v>
      </c>
      <c r="CL42" s="38">
        <v>2.1622E-3</v>
      </c>
      <c r="CM42" s="38">
        <v>3.5156600000000003E-2</v>
      </c>
      <c r="CN42" s="38">
        <v>4.7788600000000001E-2</v>
      </c>
      <c r="CO42" s="38">
        <v>-1.56174E-2</v>
      </c>
      <c r="CP42" s="38">
        <v>-9.1240000000000002E-3</v>
      </c>
      <c r="CQ42" s="38">
        <v>-1.1464999999999999E-2</v>
      </c>
      <c r="CR42" s="38">
        <v>-4.8900000000000002E-3</v>
      </c>
      <c r="CS42" s="38">
        <v>-3.8506999999999999E-3</v>
      </c>
      <c r="CT42" s="38">
        <v>3.4215000000000001E-3</v>
      </c>
      <c r="CU42" s="38">
        <v>7.8933000000000007E-3</v>
      </c>
      <c r="CV42" s="38">
        <v>1.5317300000000001E-2</v>
      </c>
      <c r="CW42" s="38">
        <v>2.26132E-2</v>
      </c>
      <c r="CX42" s="38">
        <v>4.3153799999999999E-2</v>
      </c>
      <c r="CY42" s="38">
        <v>3.82942E-2</v>
      </c>
      <c r="CZ42" s="38">
        <v>3.0015900000000002E-2</v>
      </c>
      <c r="DA42" s="38">
        <v>2.92356E-2</v>
      </c>
      <c r="DB42" s="38">
        <v>5.42505E-2</v>
      </c>
      <c r="DC42" s="38">
        <v>-1.58884E-2</v>
      </c>
      <c r="DD42" s="38">
        <v>-1.6281899999999998E-2</v>
      </c>
      <c r="DE42" s="38">
        <v>-9.9346E-3</v>
      </c>
      <c r="DF42" s="38">
        <v>-1.07019E-2</v>
      </c>
      <c r="DG42" s="38">
        <v>-6.2040000000000003E-3</v>
      </c>
      <c r="DH42" s="38">
        <v>-2.7063999999999999E-3</v>
      </c>
      <c r="DI42" s="38">
        <v>-8.25E-5</v>
      </c>
      <c r="DJ42" s="38">
        <v>3.0531E-3</v>
      </c>
      <c r="DK42" s="38">
        <v>3.7087799999999997E-2</v>
      </c>
      <c r="DL42" s="38">
        <v>5.0702400000000002E-2</v>
      </c>
      <c r="DM42" s="38">
        <v>-1.4320100000000001E-2</v>
      </c>
      <c r="DN42" s="38">
        <v>-7.2430000000000003E-3</v>
      </c>
      <c r="DO42" s="38">
        <v>-9.1351000000000002E-3</v>
      </c>
      <c r="DP42" s="38">
        <v>-2.9115E-3</v>
      </c>
      <c r="DQ42" s="38">
        <v>-2.4651E-3</v>
      </c>
      <c r="DR42" s="38">
        <v>4.3118999999999996E-3</v>
      </c>
      <c r="DS42" s="38">
        <v>8.7046999999999992E-3</v>
      </c>
      <c r="DT42" s="38">
        <v>1.6978699999999999E-2</v>
      </c>
      <c r="DU42" s="38">
        <v>2.4712499999999998E-2</v>
      </c>
      <c r="DV42" s="38">
        <v>4.5247999999999997E-2</v>
      </c>
      <c r="DW42" s="38">
        <v>4.04442E-2</v>
      </c>
      <c r="DX42" s="38">
        <v>3.2706600000000002E-2</v>
      </c>
      <c r="DY42" s="38">
        <v>3.1723000000000001E-2</v>
      </c>
      <c r="DZ42" s="38">
        <v>5.6742599999999997E-2</v>
      </c>
      <c r="EA42" s="38">
        <v>-1.3697000000000001E-2</v>
      </c>
      <c r="EB42" s="38">
        <v>-1.43809E-2</v>
      </c>
      <c r="EC42" s="38">
        <v>-8.0379000000000006E-3</v>
      </c>
      <c r="ED42" s="38">
        <v>-9.0691999999999995E-3</v>
      </c>
      <c r="EE42" s="38">
        <v>-4.7702999999999999E-3</v>
      </c>
      <c r="EF42" s="38">
        <v>-1.1573E-3</v>
      </c>
      <c r="EG42" s="38">
        <v>1.3025999999999999E-3</v>
      </c>
      <c r="EH42" s="38">
        <v>4.3394000000000002E-3</v>
      </c>
      <c r="EI42" s="38">
        <v>3.9876200000000001E-2</v>
      </c>
      <c r="EJ42" s="38">
        <v>5.4909399999999997E-2</v>
      </c>
      <c r="EK42" s="38">
        <v>-1.2447E-2</v>
      </c>
      <c r="EL42" s="38">
        <v>-4.5272000000000003E-3</v>
      </c>
      <c r="EM42" s="38">
        <v>-5.7708999999999998E-3</v>
      </c>
      <c r="EN42" s="38">
        <v>-5.49E-5</v>
      </c>
      <c r="EO42" s="38">
        <v>-4.6450000000000001E-4</v>
      </c>
      <c r="EP42" s="38">
        <v>5.5975E-3</v>
      </c>
      <c r="EQ42" s="38">
        <v>9.8761999999999999E-3</v>
      </c>
      <c r="ER42" s="38">
        <v>1.9377499999999999E-2</v>
      </c>
      <c r="ES42" s="38">
        <v>2.77436E-2</v>
      </c>
      <c r="ET42" s="38">
        <v>4.8271799999999997E-2</v>
      </c>
      <c r="EU42" s="38">
        <v>4.3548499999999997E-2</v>
      </c>
      <c r="EV42" s="38">
        <v>3.6591699999999998E-2</v>
      </c>
      <c r="EW42" s="38">
        <v>3.5314400000000003E-2</v>
      </c>
      <c r="EX42" s="38">
        <v>6.0340900000000003E-2</v>
      </c>
      <c r="EY42" s="38">
        <v>-1.0533000000000001E-2</v>
      </c>
      <c r="EZ42" s="38">
        <v>-1.16363E-2</v>
      </c>
      <c r="FA42" s="38">
        <v>-5.2994000000000001E-3</v>
      </c>
      <c r="FB42" s="38">
        <v>75.820490000000007</v>
      </c>
      <c r="FC42" s="38">
        <v>73.844710000000006</v>
      </c>
      <c r="FD42" s="38">
        <v>71.8797</v>
      </c>
      <c r="FE42" s="38">
        <v>70.254019999999997</v>
      </c>
      <c r="FF42" s="38">
        <v>69.293189999999996</v>
      </c>
      <c r="FG42" s="38">
        <v>68.102429999999998</v>
      </c>
      <c r="FH42" s="38">
        <v>68.460650000000001</v>
      </c>
      <c r="FI42" s="38">
        <v>72.143389999999997</v>
      </c>
      <c r="FJ42" s="38">
        <v>77.134720000000002</v>
      </c>
      <c r="FK42" s="38">
        <v>81.387050000000002</v>
      </c>
      <c r="FL42" s="38">
        <v>85.680989999999994</v>
      </c>
      <c r="FM42" s="38">
        <v>89.656350000000003</v>
      </c>
      <c r="FN42" s="38">
        <v>93.093379999999996</v>
      </c>
      <c r="FO42" s="38">
        <v>95.986360000000005</v>
      </c>
      <c r="FP42" s="38">
        <v>98.129750000000001</v>
      </c>
      <c r="FQ42" s="38">
        <v>99.683449999999993</v>
      </c>
      <c r="FR42" s="38">
        <v>99.746650000000002</v>
      </c>
      <c r="FS42" s="38">
        <v>99.218279999999993</v>
      </c>
      <c r="FT42" s="39">
        <v>97.467699999999994</v>
      </c>
      <c r="FU42" s="38">
        <v>94.273330000000001</v>
      </c>
      <c r="FV42" s="38">
        <v>89.662729999999996</v>
      </c>
      <c r="FW42">
        <v>85.911259999999999</v>
      </c>
      <c r="FX42">
        <v>82.693770000000001</v>
      </c>
      <c r="FY42">
        <v>80.102850000000004</v>
      </c>
      <c r="FZ42">
        <v>4.1901000000000004E-3</v>
      </c>
      <c r="GA42">
        <v>2.9265599999999999E-2</v>
      </c>
      <c r="GB42">
        <v>1</v>
      </c>
    </row>
    <row r="43" spans="1:184" x14ac:dyDescent="0.3">
      <c r="A43" t="s">
        <v>277</v>
      </c>
      <c r="B43" t="s">
        <v>1</v>
      </c>
      <c r="C43" t="s">
        <v>1</v>
      </c>
      <c r="D43" t="s">
        <v>1</v>
      </c>
      <c r="E43" t="s">
        <v>1</v>
      </c>
      <c r="F43" s="18" t="s">
        <v>1</v>
      </c>
      <c r="G43" s="16" t="s">
        <v>1</v>
      </c>
      <c r="H43" s="40" t="s">
        <v>1</v>
      </c>
      <c r="I43" s="18" t="s">
        <v>1</v>
      </c>
      <c r="J43" s="38" t="s">
        <v>222</v>
      </c>
      <c r="K43" s="18">
        <v>44753</v>
      </c>
      <c r="L43" s="38">
        <v>79738</v>
      </c>
      <c r="M43" s="38">
        <v>79738</v>
      </c>
      <c r="N43" s="38">
        <v>1.166234</v>
      </c>
      <c r="O43" s="38">
        <v>1.1196550000000001</v>
      </c>
      <c r="P43" s="38">
        <v>1.090665</v>
      </c>
      <c r="Q43" s="38">
        <v>1.072533</v>
      </c>
      <c r="R43" s="38">
        <v>1.0825499999999999</v>
      </c>
      <c r="S43" s="38">
        <v>1.128047</v>
      </c>
      <c r="T43" s="38">
        <v>1.1633979999999999</v>
      </c>
      <c r="U43" s="38">
        <v>1.382611</v>
      </c>
      <c r="V43" s="38">
        <v>1.7907500000000001</v>
      </c>
      <c r="W43" s="38">
        <v>2.1353339999999998</v>
      </c>
      <c r="X43" s="38">
        <v>2.4063599999999998</v>
      </c>
      <c r="Y43" s="38">
        <v>2.593194</v>
      </c>
      <c r="Z43" s="38">
        <v>2.7045889999999999</v>
      </c>
      <c r="AA43" s="38">
        <v>2.8215870000000001</v>
      </c>
      <c r="AB43" s="38">
        <v>2.8890690000000001</v>
      </c>
      <c r="AC43" s="38">
        <v>2.8741560000000002</v>
      </c>
      <c r="AD43" s="38">
        <v>2.7163599999999999</v>
      </c>
      <c r="AE43" s="38">
        <v>2.3175970000000001</v>
      </c>
      <c r="AF43" s="38">
        <v>2.03267</v>
      </c>
      <c r="AG43" s="38">
        <v>1.8416239999999999</v>
      </c>
      <c r="AH43" s="38">
        <v>1.7264330000000001</v>
      </c>
      <c r="AI43" s="38">
        <v>1.571833</v>
      </c>
      <c r="AJ43" s="38">
        <v>1.4180569999999999</v>
      </c>
      <c r="AK43" s="38">
        <v>1.31392</v>
      </c>
      <c r="AL43" s="38">
        <v>-3.0179E-3</v>
      </c>
      <c r="AM43" s="38">
        <v>-4.5184999999999999E-3</v>
      </c>
      <c r="AN43" s="38">
        <v>7.5599999999999994E-5</v>
      </c>
      <c r="AO43" s="38">
        <v>-6.7399999999999998E-5</v>
      </c>
      <c r="AP43" s="38">
        <v>1.4165E-3</v>
      </c>
      <c r="AQ43" s="38">
        <v>1.31261E-2</v>
      </c>
      <c r="AR43" s="38">
        <v>2.75602E-2</v>
      </c>
      <c r="AS43" s="38">
        <v>-1.7406399999999999E-2</v>
      </c>
      <c r="AT43" s="38">
        <v>-2.7468300000000001E-2</v>
      </c>
      <c r="AU43" s="38">
        <v>-2.93035E-2</v>
      </c>
      <c r="AV43" s="38">
        <v>-2.46772E-2</v>
      </c>
      <c r="AW43" s="38">
        <v>-1.54051E-2</v>
      </c>
      <c r="AX43" s="38">
        <v>-5.6363000000000003E-3</v>
      </c>
      <c r="AY43" s="38">
        <v>8.9925999999999999E-3</v>
      </c>
      <c r="AZ43" s="38">
        <v>1.15551E-2</v>
      </c>
      <c r="BA43" s="38">
        <v>1.37091E-2</v>
      </c>
      <c r="BB43" s="38">
        <v>2.6660400000000001E-2</v>
      </c>
      <c r="BC43" s="38">
        <v>1.49421E-2</v>
      </c>
      <c r="BD43" s="38">
        <v>5.3919999999999999E-4</v>
      </c>
      <c r="BE43" s="38">
        <v>8.6373000000000005E-3</v>
      </c>
      <c r="BF43" s="38">
        <v>2.24421E-2</v>
      </c>
      <c r="BG43" s="38">
        <v>-2.4132500000000001E-2</v>
      </c>
      <c r="BH43" s="38">
        <v>-2.0034699999999999E-2</v>
      </c>
      <c r="BI43" s="38">
        <v>-1.5333899999999999E-2</v>
      </c>
      <c r="BJ43" s="38">
        <v>-1.0535E-3</v>
      </c>
      <c r="BK43" s="38">
        <v>-2.7853000000000001E-3</v>
      </c>
      <c r="BL43" s="38">
        <v>1.7975999999999999E-3</v>
      </c>
      <c r="BM43" s="38">
        <v>1.5275E-3</v>
      </c>
      <c r="BN43" s="38">
        <v>2.8900000000000002E-3</v>
      </c>
      <c r="BO43" s="38">
        <v>1.6223700000000001E-2</v>
      </c>
      <c r="BP43" s="38">
        <v>3.2366699999999998E-2</v>
      </c>
      <c r="BQ43" s="38">
        <v>-1.5145E-2</v>
      </c>
      <c r="BR43" s="38">
        <v>-2.42677E-2</v>
      </c>
      <c r="BS43" s="38">
        <v>-2.54232E-2</v>
      </c>
      <c r="BT43" s="38">
        <v>-2.1340399999999999E-2</v>
      </c>
      <c r="BU43" s="38">
        <v>-1.31302E-2</v>
      </c>
      <c r="BV43" s="38">
        <v>-4.1421000000000001E-3</v>
      </c>
      <c r="BW43" s="38">
        <v>1.04598E-2</v>
      </c>
      <c r="BX43" s="38">
        <v>1.4349900000000001E-2</v>
      </c>
      <c r="BY43" s="38">
        <v>1.7592099999999999E-2</v>
      </c>
      <c r="BZ43" s="38">
        <v>3.09685E-2</v>
      </c>
      <c r="CA43" s="38">
        <v>1.9420900000000001E-2</v>
      </c>
      <c r="CB43" s="38">
        <v>5.6757999999999999E-3</v>
      </c>
      <c r="CC43" s="38">
        <v>1.33997E-2</v>
      </c>
      <c r="CD43" s="38">
        <v>2.7173099999999999E-2</v>
      </c>
      <c r="CE43" s="38">
        <v>-2.0265700000000001E-2</v>
      </c>
      <c r="CF43" s="38">
        <v>-1.6673500000000001E-2</v>
      </c>
      <c r="CG43" s="38">
        <v>-1.19413E-2</v>
      </c>
      <c r="CH43" s="38">
        <v>3.0699999999999998E-4</v>
      </c>
      <c r="CI43" s="38">
        <v>-1.5849E-3</v>
      </c>
      <c r="CJ43" s="38">
        <v>2.9903E-3</v>
      </c>
      <c r="CK43" s="38">
        <v>2.6321999999999999E-3</v>
      </c>
      <c r="CL43" s="38">
        <v>3.9104999999999999E-3</v>
      </c>
      <c r="CM43" s="38">
        <v>1.8369099999999999E-2</v>
      </c>
      <c r="CN43" s="38">
        <v>3.5695699999999997E-2</v>
      </c>
      <c r="CO43" s="38">
        <v>-1.35788E-2</v>
      </c>
      <c r="CP43" s="38">
        <v>-2.2050899999999998E-2</v>
      </c>
      <c r="CQ43" s="38">
        <v>-2.27358E-2</v>
      </c>
      <c r="CR43" s="38">
        <v>-1.9029399999999998E-2</v>
      </c>
      <c r="CS43" s="38">
        <v>-1.15546E-2</v>
      </c>
      <c r="CT43" s="38">
        <v>-3.1072000000000001E-3</v>
      </c>
      <c r="CU43" s="38">
        <v>1.1476E-2</v>
      </c>
      <c r="CV43" s="38">
        <v>1.6285500000000001E-2</v>
      </c>
      <c r="CW43" s="38">
        <v>2.0281400000000002E-2</v>
      </c>
      <c r="CX43" s="38">
        <v>3.3952200000000002E-2</v>
      </c>
      <c r="CY43" s="38">
        <v>2.2522899999999998E-2</v>
      </c>
      <c r="CZ43" s="38">
        <v>9.2333999999999992E-3</v>
      </c>
      <c r="DA43" s="38">
        <v>1.66981E-2</v>
      </c>
      <c r="DB43" s="38">
        <v>3.0449799999999999E-2</v>
      </c>
      <c r="DC43" s="38">
        <v>-1.7587599999999998E-2</v>
      </c>
      <c r="DD43" s="38">
        <v>-1.4345500000000001E-2</v>
      </c>
      <c r="DE43" s="38">
        <v>-9.5916000000000005E-3</v>
      </c>
      <c r="DF43" s="38">
        <v>1.6674999999999999E-3</v>
      </c>
      <c r="DG43" s="38">
        <v>-3.8450000000000002E-4</v>
      </c>
      <c r="DH43" s="38">
        <v>4.1830000000000001E-3</v>
      </c>
      <c r="DI43" s="38">
        <v>3.7368000000000002E-3</v>
      </c>
      <c r="DJ43" s="38">
        <v>4.9309999999999996E-3</v>
      </c>
      <c r="DK43" s="38">
        <v>2.0514500000000001E-2</v>
      </c>
      <c r="DL43" s="38">
        <v>3.9024700000000002E-2</v>
      </c>
      <c r="DM43" s="38">
        <v>-1.2012500000000001E-2</v>
      </c>
      <c r="DN43" s="38">
        <v>-1.98341E-2</v>
      </c>
      <c r="DO43" s="38">
        <v>-2.0048300000000002E-2</v>
      </c>
      <c r="DP43" s="38">
        <v>-1.6718400000000001E-2</v>
      </c>
      <c r="DQ43" s="38">
        <v>-9.9789000000000006E-3</v>
      </c>
      <c r="DR43" s="38">
        <v>-2.0723E-3</v>
      </c>
      <c r="DS43" s="38">
        <v>1.2492100000000001E-2</v>
      </c>
      <c r="DT43" s="38">
        <v>1.82211E-2</v>
      </c>
      <c r="DU43" s="38">
        <v>2.29708E-2</v>
      </c>
      <c r="DV43" s="38">
        <v>3.6935999999999997E-2</v>
      </c>
      <c r="DW43" s="38">
        <v>2.5624899999999999E-2</v>
      </c>
      <c r="DX43" s="38">
        <v>1.2791E-2</v>
      </c>
      <c r="DY43" s="38">
        <v>1.99965E-2</v>
      </c>
      <c r="DZ43" s="38">
        <v>3.37265E-2</v>
      </c>
      <c r="EA43" s="38">
        <v>-1.4909499999999999E-2</v>
      </c>
      <c r="EB43" s="38">
        <v>-1.20176E-2</v>
      </c>
      <c r="EC43" s="38">
        <v>-7.2418999999999999E-3</v>
      </c>
      <c r="ED43" s="38">
        <v>3.6318000000000001E-3</v>
      </c>
      <c r="EE43" s="38">
        <v>1.3487E-3</v>
      </c>
      <c r="EF43" s="38">
        <v>5.9049999999999997E-3</v>
      </c>
      <c r="EG43" s="38">
        <v>5.3318000000000003E-3</v>
      </c>
      <c r="EH43" s="38">
        <v>6.4044999999999996E-3</v>
      </c>
      <c r="EI43" s="38">
        <v>2.36121E-2</v>
      </c>
      <c r="EJ43" s="38">
        <v>4.3831200000000001E-2</v>
      </c>
      <c r="EK43" s="38">
        <v>-9.7511000000000004E-3</v>
      </c>
      <c r="EL43" s="38">
        <v>-1.66334E-2</v>
      </c>
      <c r="EM43" s="38">
        <v>-1.6167999999999998E-2</v>
      </c>
      <c r="EN43" s="38">
        <v>-1.33816E-2</v>
      </c>
      <c r="EO43" s="38">
        <v>-7.7039999999999999E-3</v>
      </c>
      <c r="EP43" s="38">
        <v>-5.7810000000000001E-4</v>
      </c>
      <c r="EQ43" s="38">
        <v>1.3959299999999999E-2</v>
      </c>
      <c r="ER43" s="38">
        <v>2.1015900000000001E-2</v>
      </c>
      <c r="ES43" s="38">
        <v>2.6853800000000001E-2</v>
      </c>
      <c r="ET43" s="38">
        <v>4.1244099999999999E-2</v>
      </c>
      <c r="EU43" s="38">
        <v>3.0103700000000001E-2</v>
      </c>
      <c r="EV43" s="38">
        <v>1.7927599999999998E-2</v>
      </c>
      <c r="EW43" s="38">
        <v>2.4758800000000001E-2</v>
      </c>
      <c r="EX43" s="38">
        <v>3.8457499999999999E-2</v>
      </c>
      <c r="EY43" s="38">
        <v>-1.1042700000000001E-2</v>
      </c>
      <c r="EZ43" s="38">
        <v>-8.6563999999999999E-3</v>
      </c>
      <c r="FA43" s="38">
        <v>-3.8492999999999999E-3</v>
      </c>
      <c r="FB43" s="38">
        <v>78.17886</v>
      </c>
      <c r="FC43" s="38">
        <v>77.054910000000007</v>
      </c>
      <c r="FD43" s="38">
        <v>75.573490000000007</v>
      </c>
      <c r="FE43" s="38">
        <v>73.978759999999994</v>
      </c>
      <c r="FF43" s="38">
        <v>71.987070000000003</v>
      </c>
      <c r="FG43" s="38">
        <v>71.017110000000002</v>
      </c>
      <c r="FH43" s="38">
        <v>70.962209999999999</v>
      </c>
      <c r="FI43" s="38">
        <v>74.214950000000002</v>
      </c>
      <c r="FJ43" s="38">
        <v>78.921409999999995</v>
      </c>
      <c r="FK43" s="38">
        <v>83.997309999999999</v>
      </c>
      <c r="FL43" s="38">
        <v>87.999709999999993</v>
      </c>
      <c r="FM43" s="38">
        <v>91.368129999999994</v>
      </c>
      <c r="FN43" s="38">
        <v>94.490070000000003</v>
      </c>
      <c r="FO43" s="38">
        <v>96.830190000000002</v>
      </c>
      <c r="FP43" s="38">
        <v>98.347369999999998</v>
      </c>
      <c r="FQ43" s="38">
        <v>99.893469999999994</v>
      </c>
      <c r="FR43" s="38">
        <v>100.4158</v>
      </c>
      <c r="FS43" s="38">
        <v>99.901499999999999</v>
      </c>
      <c r="FT43" s="39">
        <v>98.406779999999998</v>
      </c>
      <c r="FU43" s="38">
        <v>95.556049999999999</v>
      </c>
      <c r="FV43" s="38">
        <v>91.444839999999999</v>
      </c>
      <c r="FW43">
        <v>87.775000000000006</v>
      </c>
      <c r="FX43">
        <v>85.211759999999998</v>
      </c>
      <c r="FY43">
        <v>82.343119999999999</v>
      </c>
      <c r="FZ43">
        <v>5.7073000000000002E-3</v>
      </c>
      <c r="GA43">
        <v>4.1637500000000001E-2</v>
      </c>
      <c r="GB43">
        <v>1</v>
      </c>
    </row>
    <row r="44" spans="1:184" x14ac:dyDescent="0.3">
      <c r="A44" t="s">
        <v>277</v>
      </c>
      <c r="B44" t="s">
        <v>1</v>
      </c>
      <c r="C44" t="s">
        <v>1</v>
      </c>
      <c r="D44" s="16" t="s">
        <v>1</v>
      </c>
      <c r="E44" s="16" t="s">
        <v>1</v>
      </c>
      <c r="F44" s="18" t="s">
        <v>1</v>
      </c>
      <c r="G44" s="16" t="s">
        <v>1</v>
      </c>
      <c r="H44" s="40" t="s">
        <v>1</v>
      </c>
      <c r="I44" s="18" t="s">
        <v>1</v>
      </c>
      <c r="J44" s="38" t="s">
        <v>222</v>
      </c>
      <c r="K44" s="18">
        <v>44760</v>
      </c>
      <c r="L44" s="38">
        <v>79596</v>
      </c>
      <c r="M44" s="38">
        <v>79596</v>
      </c>
      <c r="N44" s="38">
        <v>1.2699320000000001</v>
      </c>
      <c r="O44" s="38">
        <v>1.2174480000000001</v>
      </c>
      <c r="P44" s="38">
        <v>1.1781459999999999</v>
      </c>
      <c r="Q44" s="38">
        <v>1.156444</v>
      </c>
      <c r="R44" s="38">
        <v>1.1628179999999999</v>
      </c>
      <c r="S44" s="38">
        <v>1.2252350000000001</v>
      </c>
      <c r="T44" s="38">
        <v>1.2621279999999999</v>
      </c>
      <c r="U44" s="38">
        <v>1.474979</v>
      </c>
      <c r="V44" s="38">
        <v>1.87965</v>
      </c>
      <c r="W44" s="38">
        <v>2.2116440000000002</v>
      </c>
      <c r="X44" s="38">
        <v>2.4644720000000002</v>
      </c>
      <c r="Y44" s="38">
        <v>2.6391819999999999</v>
      </c>
      <c r="Z44" s="38">
        <v>2.740526</v>
      </c>
      <c r="AA44" s="38">
        <v>2.845126</v>
      </c>
      <c r="AB44" s="38">
        <v>2.9117259999999998</v>
      </c>
      <c r="AC44" s="38">
        <v>2.894746</v>
      </c>
      <c r="AD44" s="38">
        <v>2.7322760000000001</v>
      </c>
      <c r="AE44" s="38">
        <v>2.3343850000000002</v>
      </c>
      <c r="AF44" s="38">
        <v>2.0479449999999999</v>
      </c>
      <c r="AG44" s="38">
        <v>1.864595</v>
      </c>
      <c r="AH44" s="38">
        <v>1.7591680000000001</v>
      </c>
      <c r="AI44" s="38">
        <v>1.5926009999999999</v>
      </c>
      <c r="AJ44" s="38">
        <v>1.4325950000000001</v>
      </c>
      <c r="AK44" s="38">
        <v>1.3267850000000001</v>
      </c>
      <c r="AL44" s="38">
        <v>5.5271000000000001E-3</v>
      </c>
      <c r="AM44" s="38">
        <v>1.0381400000000001E-2</v>
      </c>
      <c r="AN44" s="38">
        <v>9.6056000000000006E-3</v>
      </c>
      <c r="AO44" s="38">
        <v>1.3990900000000001E-2</v>
      </c>
      <c r="AP44" s="38">
        <v>7.6899000000000004E-3</v>
      </c>
      <c r="AQ44" s="38">
        <v>2.1017899999999999E-2</v>
      </c>
      <c r="AR44" s="38">
        <v>2.8940199999999999E-2</v>
      </c>
      <c r="AS44" s="38">
        <v>-2.6444599999999999E-2</v>
      </c>
      <c r="AT44" s="38">
        <v>-4.6761999999999998E-2</v>
      </c>
      <c r="AU44" s="38">
        <v>-5.1205599999999997E-2</v>
      </c>
      <c r="AV44" s="38">
        <v>-5.7763599999999998E-2</v>
      </c>
      <c r="AW44" s="38">
        <v>-5.1141399999999997E-2</v>
      </c>
      <c r="AX44" s="38">
        <v>-9.4426000000000006E-3</v>
      </c>
      <c r="AY44" s="38">
        <v>2.9777999999999999E-2</v>
      </c>
      <c r="AZ44" s="38">
        <v>4.0473799999999997E-2</v>
      </c>
      <c r="BA44" s="38">
        <v>5.6868000000000002E-2</v>
      </c>
      <c r="BB44" s="38">
        <v>6.14653E-2</v>
      </c>
      <c r="BC44" s="38">
        <v>6.2187699999999999E-2</v>
      </c>
      <c r="BD44" s="38">
        <v>4.9016799999999999E-2</v>
      </c>
      <c r="BE44" s="38">
        <v>6.22389E-2</v>
      </c>
      <c r="BF44" s="38">
        <v>7.2154599999999999E-2</v>
      </c>
      <c r="BG44" s="38">
        <v>1.0851700000000001E-2</v>
      </c>
      <c r="BH44" s="38">
        <v>6.3667999999999997E-3</v>
      </c>
      <c r="BI44" s="38">
        <v>1.8925999999999999E-3</v>
      </c>
      <c r="BJ44" s="38">
        <v>7.5813E-3</v>
      </c>
      <c r="BK44" s="38">
        <v>1.1974200000000001E-2</v>
      </c>
      <c r="BL44" s="38">
        <v>1.11322E-2</v>
      </c>
      <c r="BM44" s="38">
        <v>1.55319E-2</v>
      </c>
      <c r="BN44" s="38">
        <v>9.1978000000000008E-3</v>
      </c>
      <c r="BO44" s="38">
        <v>2.39498E-2</v>
      </c>
      <c r="BP44" s="38">
        <v>3.4294900000000003E-2</v>
      </c>
      <c r="BQ44" s="38">
        <v>-2.43506E-2</v>
      </c>
      <c r="BR44" s="38">
        <v>-4.3413899999999998E-2</v>
      </c>
      <c r="BS44" s="38">
        <v>-4.7273500000000003E-2</v>
      </c>
      <c r="BT44" s="38">
        <v>-5.4282499999999997E-2</v>
      </c>
      <c r="BU44" s="38">
        <v>-4.8405200000000002E-2</v>
      </c>
      <c r="BV44" s="38">
        <v>-7.7942000000000003E-3</v>
      </c>
      <c r="BW44" s="38">
        <v>3.1918299999999997E-2</v>
      </c>
      <c r="BX44" s="38">
        <v>4.3936599999999999E-2</v>
      </c>
      <c r="BY44" s="38">
        <v>6.1436699999999997E-2</v>
      </c>
      <c r="BZ44" s="38">
        <v>6.6630900000000007E-2</v>
      </c>
      <c r="CA44" s="38">
        <v>6.7923999999999998E-2</v>
      </c>
      <c r="CB44" s="38">
        <v>5.5247499999999998E-2</v>
      </c>
      <c r="CC44" s="38">
        <v>6.7358000000000001E-2</v>
      </c>
      <c r="CD44" s="38">
        <v>7.6688900000000004E-2</v>
      </c>
      <c r="CE44" s="38">
        <v>1.50627E-2</v>
      </c>
      <c r="CF44" s="38">
        <v>9.9361999999999992E-3</v>
      </c>
      <c r="CG44" s="38">
        <v>5.4260000000000003E-3</v>
      </c>
      <c r="CH44" s="38">
        <v>9.0039999999999999E-3</v>
      </c>
      <c r="CI44" s="38">
        <v>1.3077399999999999E-2</v>
      </c>
      <c r="CJ44" s="38">
        <v>1.21896E-2</v>
      </c>
      <c r="CK44" s="38">
        <v>1.6599200000000001E-2</v>
      </c>
      <c r="CL44" s="38">
        <v>1.0242100000000001E-2</v>
      </c>
      <c r="CM44" s="38">
        <v>2.5980400000000001E-2</v>
      </c>
      <c r="CN44" s="38">
        <v>3.8003500000000003E-2</v>
      </c>
      <c r="CO44" s="38">
        <v>-2.2900400000000001E-2</v>
      </c>
      <c r="CP44" s="38">
        <v>-4.1095E-2</v>
      </c>
      <c r="CQ44" s="38">
        <v>-4.4550100000000002E-2</v>
      </c>
      <c r="CR44" s="38">
        <v>-5.1871500000000001E-2</v>
      </c>
      <c r="CS44" s="38">
        <v>-4.6510099999999999E-2</v>
      </c>
      <c r="CT44" s="38">
        <v>-6.6525999999999998E-3</v>
      </c>
      <c r="CU44" s="38">
        <v>3.3400600000000003E-2</v>
      </c>
      <c r="CV44" s="38">
        <v>4.6335000000000001E-2</v>
      </c>
      <c r="CW44" s="38">
        <v>6.4600900000000003E-2</v>
      </c>
      <c r="CX44" s="38">
        <v>7.0208699999999999E-2</v>
      </c>
      <c r="CY44" s="38">
        <v>7.1897000000000003E-2</v>
      </c>
      <c r="CZ44" s="38">
        <v>5.9562799999999999E-2</v>
      </c>
      <c r="DA44" s="38">
        <v>7.0903400000000005E-2</v>
      </c>
      <c r="DB44" s="38">
        <v>7.9829399999999995E-2</v>
      </c>
      <c r="DC44" s="38">
        <v>1.79793E-2</v>
      </c>
      <c r="DD44" s="38">
        <v>1.2408300000000001E-2</v>
      </c>
      <c r="DE44" s="38">
        <v>7.8732999999999997E-3</v>
      </c>
      <c r="DF44" s="38">
        <v>1.0426700000000001E-2</v>
      </c>
      <c r="DG44" s="38">
        <v>1.41805E-2</v>
      </c>
      <c r="DH44" s="38">
        <v>1.3246900000000001E-2</v>
      </c>
      <c r="DI44" s="38">
        <v>1.7666399999999999E-2</v>
      </c>
      <c r="DJ44" s="38">
        <v>1.12864E-2</v>
      </c>
      <c r="DK44" s="38">
        <v>2.8011000000000001E-2</v>
      </c>
      <c r="DL44" s="38">
        <v>4.1712199999999998E-2</v>
      </c>
      <c r="DM44" s="38">
        <v>-2.14501E-2</v>
      </c>
      <c r="DN44" s="38">
        <v>-3.8776100000000001E-2</v>
      </c>
      <c r="DO44" s="38">
        <v>-4.1826700000000001E-2</v>
      </c>
      <c r="DP44" s="38">
        <v>-4.9460499999999998E-2</v>
      </c>
      <c r="DQ44" s="38">
        <v>-4.4615099999999998E-2</v>
      </c>
      <c r="DR44" s="38">
        <v>-5.5110000000000003E-3</v>
      </c>
      <c r="DS44" s="38">
        <v>3.4882900000000001E-2</v>
      </c>
      <c r="DT44" s="38">
        <v>4.87333E-2</v>
      </c>
      <c r="DU44" s="38">
        <v>6.7765199999999998E-2</v>
      </c>
      <c r="DV44" s="38">
        <v>7.3786400000000002E-2</v>
      </c>
      <c r="DW44" s="38">
        <v>7.5869900000000004E-2</v>
      </c>
      <c r="DX44" s="38">
        <v>6.3878199999999996E-2</v>
      </c>
      <c r="DY44" s="38">
        <v>7.4448799999999996E-2</v>
      </c>
      <c r="DZ44" s="38">
        <v>8.2969899999999999E-2</v>
      </c>
      <c r="EA44" s="38">
        <v>2.0895799999999999E-2</v>
      </c>
      <c r="EB44" s="38">
        <v>1.48804E-2</v>
      </c>
      <c r="EC44" s="38">
        <v>1.03205E-2</v>
      </c>
      <c r="ED44" s="38">
        <v>1.24808E-2</v>
      </c>
      <c r="EE44" s="38">
        <v>1.5773300000000001E-2</v>
      </c>
      <c r="EF44" s="38">
        <v>1.47736E-2</v>
      </c>
      <c r="EG44" s="38">
        <v>1.9207399999999999E-2</v>
      </c>
      <c r="EH44" s="38">
        <v>1.27943E-2</v>
      </c>
      <c r="EI44" s="38">
        <v>3.0942799999999999E-2</v>
      </c>
      <c r="EJ44" s="38">
        <v>4.7066900000000002E-2</v>
      </c>
      <c r="EK44" s="38">
        <v>-1.93562E-2</v>
      </c>
      <c r="EL44" s="38">
        <v>-3.5428000000000001E-2</v>
      </c>
      <c r="EM44" s="38">
        <v>-3.7894600000000001E-2</v>
      </c>
      <c r="EN44" s="38">
        <v>-4.5979399999999997E-2</v>
      </c>
      <c r="EO44" s="38">
        <v>-4.1878899999999997E-2</v>
      </c>
      <c r="EP44" s="38">
        <v>-3.8625999999999999E-3</v>
      </c>
      <c r="EQ44" s="38">
        <v>3.7023100000000003E-2</v>
      </c>
      <c r="ER44" s="38">
        <v>5.2196199999999998E-2</v>
      </c>
      <c r="ES44" s="38">
        <v>7.2333900000000007E-2</v>
      </c>
      <c r="ET44" s="38">
        <v>7.8951999999999994E-2</v>
      </c>
      <c r="EU44" s="38">
        <v>8.1606300000000007E-2</v>
      </c>
      <c r="EV44" s="38">
        <v>7.0108799999999999E-2</v>
      </c>
      <c r="EW44" s="38">
        <v>7.9567899999999997E-2</v>
      </c>
      <c r="EX44" s="38">
        <v>8.7504200000000004E-2</v>
      </c>
      <c r="EY44" s="38">
        <v>2.5106799999999999E-2</v>
      </c>
      <c r="EZ44" s="38">
        <v>1.8449799999999999E-2</v>
      </c>
      <c r="FA44" s="38">
        <v>1.3854E-2</v>
      </c>
      <c r="FB44" s="38">
        <v>80.597949999999997</v>
      </c>
      <c r="FC44" s="38">
        <v>79.651970000000006</v>
      </c>
      <c r="FD44" s="38">
        <v>78.290300000000002</v>
      </c>
      <c r="FE44" s="38">
        <v>76.597309999999993</v>
      </c>
      <c r="FF44" s="38">
        <v>75.492930000000001</v>
      </c>
      <c r="FG44" s="38">
        <v>74.132679999999993</v>
      </c>
      <c r="FH44" s="38">
        <v>74.230620000000002</v>
      </c>
      <c r="FI44" s="38">
        <v>76.488380000000006</v>
      </c>
      <c r="FJ44" s="38">
        <v>79.509360000000001</v>
      </c>
      <c r="FK44" s="38">
        <v>83.487570000000005</v>
      </c>
      <c r="FL44" s="38">
        <v>87.804640000000006</v>
      </c>
      <c r="FM44" s="38">
        <v>92.065110000000004</v>
      </c>
      <c r="FN44" s="38">
        <v>93.217860000000002</v>
      </c>
      <c r="FO44" s="38">
        <v>95.404579999999996</v>
      </c>
      <c r="FP44" s="38">
        <v>97.642690000000002</v>
      </c>
      <c r="FQ44" s="38">
        <v>98.775689999999997</v>
      </c>
      <c r="FR44" s="38">
        <v>98.827380000000005</v>
      </c>
      <c r="FS44" s="38">
        <v>97.790459999999996</v>
      </c>
      <c r="FT44" s="39">
        <v>95.895880000000005</v>
      </c>
      <c r="FU44" s="38">
        <v>92.599400000000003</v>
      </c>
      <c r="FV44" s="38">
        <v>88.985730000000004</v>
      </c>
      <c r="FW44">
        <v>86.286779999999993</v>
      </c>
      <c r="FX44">
        <v>83.601010000000002</v>
      </c>
      <c r="FY44">
        <v>80.729330000000004</v>
      </c>
      <c r="FZ44">
        <v>6.0568000000000002E-3</v>
      </c>
      <c r="GA44">
        <v>4.3183699999999998E-2</v>
      </c>
      <c r="GB44">
        <v>1</v>
      </c>
    </row>
    <row r="45" spans="1:184" x14ac:dyDescent="0.3">
      <c r="A45" t="s">
        <v>277</v>
      </c>
      <c r="B45" t="s">
        <v>1</v>
      </c>
      <c r="C45" t="s">
        <v>1</v>
      </c>
      <c r="D45" t="s">
        <v>1</v>
      </c>
      <c r="E45" t="s">
        <v>1</v>
      </c>
      <c r="F45" s="18" t="s">
        <v>1</v>
      </c>
      <c r="G45" s="16" t="s">
        <v>1</v>
      </c>
      <c r="H45" s="40" t="s">
        <v>1</v>
      </c>
      <c r="I45" s="18" t="s">
        <v>1</v>
      </c>
      <c r="J45" s="38" t="s">
        <v>222</v>
      </c>
      <c r="K45" s="18">
        <v>44763</v>
      </c>
      <c r="L45" s="38">
        <v>79525</v>
      </c>
      <c r="M45" s="38">
        <v>79525</v>
      </c>
      <c r="N45" s="38">
        <v>1.2127319999999999</v>
      </c>
      <c r="O45" s="38">
        <v>1.166188</v>
      </c>
      <c r="P45" s="38">
        <v>1.130098</v>
      </c>
      <c r="Q45" s="38">
        <v>1.109613</v>
      </c>
      <c r="R45" s="38">
        <v>1.1177859999999999</v>
      </c>
      <c r="S45" s="38">
        <v>1.161286</v>
      </c>
      <c r="T45" s="38">
        <v>1.1862250000000001</v>
      </c>
      <c r="U45" s="38">
        <v>1.398809</v>
      </c>
      <c r="V45" s="38">
        <v>1.7917909999999999</v>
      </c>
      <c r="W45" s="38">
        <v>2.1287280000000002</v>
      </c>
      <c r="X45" s="38">
        <v>2.3972509999999998</v>
      </c>
      <c r="Y45" s="38">
        <v>2.5855190000000001</v>
      </c>
      <c r="Z45" s="38">
        <v>2.6962030000000001</v>
      </c>
      <c r="AA45" s="38">
        <v>2.818422</v>
      </c>
      <c r="AB45" s="38">
        <v>2.899105</v>
      </c>
      <c r="AC45" s="38">
        <v>2.885608</v>
      </c>
      <c r="AD45" s="38">
        <v>2.7593800000000002</v>
      </c>
      <c r="AE45" s="38">
        <v>2.3646310000000001</v>
      </c>
      <c r="AF45" s="38">
        <v>2.0774159999999999</v>
      </c>
      <c r="AG45" s="38">
        <v>1.8675619999999999</v>
      </c>
      <c r="AH45" s="38">
        <v>1.7336419999999999</v>
      </c>
      <c r="AI45" s="38">
        <v>1.5666720000000001</v>
      </c>
      <c r="AJ45" s="38">
        <v>1.403227</v>
      </c>
      <c r="AK45" s="38">
        <v>1.2952999999999999</v>
      </c>
      <c r="AL45" s="38">
        <v>-2.8650700000000001E-2</v>
      </c>
      <c r="AM45" s="38">
        <v>-1.8357100000000001E-2</v>
      </c>
      <c r="AN45" s="38">
        <v>-1.0851100000000001E-2</v>
      </c>
      <c r="AO45" s="38">
        <v>-4.6604999999999997E-3</v>
      </c>
      <c r="AP45" s="38">
        <v>3.2079999999999999E-4</v>
      </c>
      <c r="AQ45" s="38">
        <v>6.1019000000000004E-3</v>
      </c>
      <c r="AR45" s="38">
        <v>2.5692199999999998E-2</v>
      </c>
      <c r="AS45" s="38">
        <v>4.2845000000000001E-3</v>
      </c>
      <c r="AT45" s="38">
        <v>1.4229999999999999E-4</v>
      </c>
      <c r="AU45" s="38">
        <v>2.2290000000000001E-3</v>
      </c>
      <c r="AV45" s="38">
        <v>-1.0895E-3</v>
      </c>
      <c r="AW45" s="38">
        <v>3.8800000000000001E-5</v>
      </c>
      <c r="AX45" s="38">
        <v>1.9465000000000001E-3</v>
      </c>
      <c r="AY45" s="38">
        <v>1.8140999999999999E-3</v>
      </c>
      <c r="AZ45" s="38">
        <v>-7.7223999999999999E-3</v>
      </c>
      <c r="BA45" s="38">
        <v>-2.52193E-2</v>
      </c>
      <c r="BB45" s="38">
        <v>1.47648E-2</v>
      </c>
      <c r="BC45" s="38">
        <v>7.2014000000000002E-3</v>
      </c>
      <c r="BD45" s="38">
        <v>8.2620000000000002E-4</v>
      </c>
      <c r="BE45" s="38">
        <v>4.4635999999999999E-3</v>
      </c>
      <c r="BF45" s="38">
        <v>1.9658100000000001E-2</v>
      </c>
      <c r="BG45" s="38">
        <v>-1.6483399999999999E-2</v>
      </c>
      <c r="BH45" s="38">
        <v>-8.4945000000000003E-3</v>
      </c>
      <c r="BI45" s="38">
        <v>-7.3496999999999998E-3</v>
      </c>
      <c r="BJ45" s="38">
        <v>-2.6920099999999999E-2</v>
      </c>
      <c r="BK45" s="38">
        <v>-1.6967900000000001E-2</v>
      </c>
      <c r="BL45" s="38">
        <v>-9.6959999999999998E-3</v>
      </c>
      <c r="BM45" s="38">
        <v>-3.8606000000000001E-3</v>
      </c>
      <c r="BN45" s="38">
        <v>1.0594000000000001E-3</v>
      </c>
      <c r="BO45" s="38">
        <v>7.7533000000000003E-3</v>
      </c>
      <c r="BP45" s="38">
        <v>2.8602200000000001E-2</v>
      </c>
      <c r="BQ45" s="38">
        <v>5.4946999999999999E-3</v>
      </c>
      <c r="BR45" s="38">
        <v>1.5904000000000001E-3</v>
      </c>
      <c r="BS45" s="38">
        <v>4.1110000000000001E-3</v>
      </c>
      <c r="BT45" s="38">
        <v>8.6019999999999998E-4</v>
      </c>
      <c r="BU45" s="38">
        <v>1.3498E-3</v>
      </c>
      <c r="BV45" s="38">
        <v>2.7214000000000001E-3</v>
      </c>
      <c r="BW45" s="38">
        <v>2.6524000000000001E-3</v>
      </c>
      <c r="BX45" s="38">
        <v>-6.1399000000000002E-3</v>
      </c>
      <c r="BY45" s="38">
        <v>-2.2335000000000001E-2</v>
      </c>
      <c r="BZ45" s="38">
        <v>1.74891E-2</v>
      </c>
      <c r="CA45" s="38">
        <v>1.00245E-2</v>
      </c>
      <c r="CB45" s="38">
        <v>4.1897999999999996E-3</v>
      </c>
      <c r="CC45" s="38">
        <v>7.5170000000000002E-3</v>
      </c>
      <c r="CD45" s="38">
        <v>2.24765E-2</v>
      </c>
      <c r="CE45" s="38">
        <v>-1.3913200000000001E-2</v>
      </c>
      <c r="CF45" s="38">
        <v>-6.2205999999999997E-3</v>
      </c>
      <c r="CG45" s="38">
        <v>-4.9963000000000004E-3</v>
      </c>
      <c r="CH45" s="38">
        <v>-2.5721399999999998E-2</v>
      </c>
      <c r="CI45" s="38">
        <v>-1.6005700000000001E-2</v>
      </c>
      <c r="CJ45" s="38">
        <v>-8.8959999999999994E-3</v>
      </c>
      <c r="CK45" s="38">
        <v>-3.3065999999999998E-3</v>
      </c>
      <c r="CL45" s="38">
        <v>1.5709999999999999E-3</v>
      </c>
      <c r="CM45" s="38">
        <v>8.8970000000000004E-3</v>
      </c>
      <c r="CN45" s="38">
        <v>3.0617700000000001E-2</v>
      </c>
      <c r="CO45" s="38">
        <v>6.3328999999999998E-3</v>
      </c>
      <c r="CP45" s="38">
        <v>2.5933000000000002E-3</v>
      </c>
      <c r="CQ45" s="38">
        <v>5.4145E-3</v>
      </c>
      <c r="CR45" s="38">
        <v>2.2106000000000001E-3</v>
      </c>
      <c r="CS45" s="38">
        <v>2.2577999999999999E-3</v>
      </c>
      <c r="CT45" s="38">
        <v>3.2580999999999999E-3</v>
      </c>
      <c r="CU45" s="38">
        <v>3.2331E-3</v>
      </c>
      <c r="CV45" s="38">
        <v>-5.0438000000000002E-3</v>
      </c>
      <c r="CW45" s="38">
        <v>-2.0337299999999999E-2</v>
      </c>
      <c r="CX45" s="38">
        <v>1.9375900000000001E-2</v>
      </c>
      <c r="CY45" s="38">
        <v>1.1979800000000001E-2</v>
      </c>
      <c r="CZ45" s="38">
        <v>6.5193999999999998E-3</v>
      </c>
      <c r="DA45" s="38">
        <v>9.6317999999999994E-3</v>
      </c>
      <c r="DB45" s="38">
        <v>2.4428499999999999E-2</v>
      </c>
      <c r="DC45" s="38">
        <v>-1.2133100000000001E-2</v>
      </c>
      <c r="DD45" s="38">
        <v>-4.6458000000000003E-3</v>
      </c>
      <c r="DE45" s="38">
        <v>-3.3663999999999999E-3</v>
      </c>
      <c r="DF45" s="38">
        <v>-2.4522700000000001E-2</v>
      </c>
      <c r="DG45" s="38">
        <v>-1.5043600000000001E-2</v>
      </c>
      <c r="DH45" s="38">
        <v>-8.0960000000000008E-3</v>
      </c>
      <c r="DI45" s="38">
        <v>-2.7526E-3</v>
      </c>
      <c r="DJ45" s="38">
        <v>2.0825000000000001E-3</v>
      </c>
      <c r="DK45" s="38">
        <v>1.00407E-2</v>
      </c>
      <c r="DL45" s="38">
        <v>3.2633099999999998E-2</v>
      </c>
      <c r="DM45" s="38">
        <v>7.1710000000000003E-3</v>
      </c>
      <c r="DN45" s="38">
        <v>3.5961999999999999E-3</v>
      </c>
      <c r="DO45" s="38">
        <v>6.718E-3</v>
      </c>
      <c r="DP45" s="38">
        <v>3.5609000000000001E-3</v>
      </c>
      <c r="DQ45" s="38">
        <v>3.1657999999999999E-3</v>
      </c>
      <c r="DR45" s="38">
        <v>3.7946999999999998E-3</v>
      </c>
      <c r="DS45" s="38">
        <v>3.8138E-3</v>
      </c>
      <c r="DT45" s="38">
        <v>-3.9477999999999996E-3</v>
      </c>
      <c r="DU45" s="38">
        <v>-1.83397E-2</v>
      </c>
      <c r="DV45" s="38">
        <v>2.1262799999999998E-2</v>
      </c>
      <c r="DW45" s="38">
        <v>1.3935100000000001E-2</v>
      </c>
      <c r="DX45" s="38">
        <v>8.8489999999999992E-3</v>
      </c>
      <c r="DY45" s="38">
        <v>1.1746599999999999E-2</v>
      </c>
      <c r="DZ45" s="38">
        <v>2.6380600000000001E-2</v>
      </c>
      <c r="EA45" s="38">
        <v>-1.0352999999999999E-2</v>
      </c>
      <c r="EB45" s="38">
        <v>-3.0709000000000001E-3</v>
      </c>
      <c r="EC45" s="38">
        <v>-1.7363999999999999E-3</v>
      </c>
      <c r="ED45" s="38">
        <v>-2.2792099999999999E-2</v>
      </c>
      <c r="EE45" s="38">
        <v>-1.3654299999999999E-2</v>
      </c>
      <c r="EF45" s="38">
        <v>-6.9408999999999998E-3</v>
      </c>
      <c r="EG45" s="38">
        <v>-1.9528E-3</v>
      </c>
      <c r="EH45" s="38">
        <v>2.8211E-3</v>
      </c>
      <c r="EI45" s="38">
        <v>1.1691999999999999E-2</v>
      </c>
      <c r="EJ45" s="38">
        <v>3.5543100000000001E-2</v>
      </c>
      <c r="EK45" s="38">
        <v>8.3812000000000001E-3</v>
      </c>
      <c r="EL45" s="38">
        <v>5.0442000000000004E-3</v>
      </c>
      <c r="EM45" s="38">
        <v>8.6E-3</v>
      </c>
      <c r="EN45" s="38">
        <v>5.5106E-3</v>
      </c>
      <c r="EO45" s="38">
        <v>4.4767000000000001E-3</v>
      </c>
      <c r="EP45" s="38">
        <v>4.5696000000000001E-3</v>
      </c>
      <c r="EQ45" s="38">
        <v>4.6521000000000002E-3</v>
      </c>
      <c r="ER45" s="38">
        <v>-2.3652999999999999E-3</v>
      </c>
      <c r="ES45" s="38">
        <v>-1.5455399999999999E-2</v>
      </c>
      <c r="ET45" s="38">
        <v>2.3987100000000001E-2</v>
      </c>
      <c r="EU45" s="38">
        <v>1.67583E-2</v>
      </c>
      <c r="EV45" s="38">
        <v>1.2212600000000001E-2</v>
      </c>
      <c r="EW45" s="38">
        <v>1.47999E-2</v>
      </c>
      <c r="EX45" s="38">
        <v>2.91989E-2</v>
      </c>
      <c r="EY45" s="38">
        <v>-7.7828000000000003E-3</v>
      </c>
      <c r="EZ45" s="38">
        <v>-7.9710000000000002E-4</v>
      </c>
      <c r="FA45" s="38">
        <v>6.1700000000000004E-4</v>
      </c>
      <c r="FB45" s="38">
        <v>76.841660000000005</v>
      </c>
      <c r="FC45" s="38">
        <v>74.723500000000001</v>
      </c>
      <c r="FD45" s="38">
        <v>73.139219999999995</v>
      </c>
      <c r="FE45" s="38">
        <v>71.491969999999995</v>
      </c>
      <c r="FF45" s="38">
        <v>70.04177</v>
      </c>
      <c r="FG45" s="38">
        <v>68.500709999999998</v>
      </c>
      <c r="FH45" s="38">
        <v>68.324460000000002</v>
      </c>
      <c r="FI45" s="38">
        <v>71.773380000000003</v>
      </c>
      <c r="FJ45" s="38">
        <v>76.160259999999994</v>
      </c>
      <c r="FK45" s="38">
        <v>80.65155</v>
      </c>
      <c r="FL45" s="38">
        <v>85.457380000000001</v>
      </c>
      <c r="FM45" s="38">
        <v>88.916690000000003</v>
      </c>
      <c r="FN45" s="38">
        <v>91.964600000000004</v>
      </c>
      <c r="FO45" s="38">
        <v>94.296210000000002</v>
      </c>
      <c r="FP45" s="38">
        <v>95.966300000000004</v>
      </c>
      <c r="FQ45" s="38">
        <v>97.023120000000006</v>
      </c>
      <c r="FR45" s="38">
        <v>98.896339999999995</v>
      </c>
      <c r="FS45" s="38">
        <v>98.285970000000006</v>
      </c>
      <c r="FT45" s="39">
        <v>96.371219999999994</v>
      </c>
      <c r="FU45" s="38">
        <v>92.994489999999999</v>
      </c>
      <c r="FV45" s="38">
        <v>88.628429999999994</v>
      </c>
      <c r="FW45">
        <v>84.855429999999998</v>
      </c>
      <c r="FX45">
        <v>81.939639999999997</v>
      </c>
      <c r="FY45">
        <v>78.920919999999995</v>
      </c>
      <c r="FZ45">
        <v>3.5731999999999999E-3</v>
      </c>
      <c r="GA45">
        <v>2.7198799999999999E-2</v>
      </c>
      <c r="GB45">
        <v>1</v>
      </c>
    </row>
    <row r="46" spans="1:184" x14ac:dyDescent="0.3">
      <c r="A46" t="s">
        <v>277</v>
      </c>
      <c r="B46" t="s">
        <v>1</v>
      </c>
      <c r="C46" t="s">
        <v>1</v>
      </c>
      <c r="D46" s="16" t="s">
        <v>1</v>
      </c>
      <c r="E46" s="16" t="s">
        <v>1</v>
      </c>
      <c r="F46" s="18" t="s">
        <v>1</v>
      </c>
      <c r="G46" s="16" t="s">
        <v>1</v>
      </c>
      <c r="H46" s="40" t="s">
        <v>1</v>
      </c>
      <c r="I46" s="18" t="s">
        <v>1</v>
      </c>
      <c r="J46" s="38" t="s">
        <v>222</v>
      </c>
      <c r="K46" s="18">
        <v>44789</v>
      </c>
      <c r="L46" s="38">
        <v>79024</v>
      </c>
      <c r="M46" s="38">
        <v>79024</v>
      </c>
      <c r="N46" s="38">
        <v>1.1908430000000001</v>
      </c>
      <c r="O46" s="38">
        <v>1.142846</v>
      </c>
      <c r="P46" s="38">
        <v>1.110098</v>
      </c>
      <c r="Q46" s="38">
        <v>1.090992</v>
      </c>
      <c r="R46" s="38">
        <v>1.1000490000000001</v>
      </c>
      <c r="S46" s="38">
        <v>1.1358919999999999</v>
      </c>
      <c r="T46" s="38">
        <v>1.1637360000000001</v>
      </c>
      <c r="U46" s="38">
        <v>1.3916710000000001</v>
      </c>
      <c r="V46" s="38">
        <v>1.806446</v>
      </c>
      <c r="W46" s="38">
        <v>2.1772550000000002</v>
      </c>
      <c r="X46" s="38">
        <v>2.4838499999999999</v>
      </c>
      <c r="Y46" s="38">
        <v>2.6939790000000001</v>
      </c>
      <c r="Z46" s="38">
        <v>2.8183240000000001</v>
      </c>
      <c r="AA46" s="38">
        <v>2.9542609999999998</v>
      </c>
      <c r="AB46" s="38">
        <v>3.0435729999999999</v>
      </c>
      <c r="AC46" s="38">
        <v>3.0360469999999999</v>
      </c>
      <c r="AD46" s="38">
        <v>2.8735439999999999</v>
      </c>
      <c r="AE46" s="38">
        <v>2.4585629999999998</v>
      </c>
      <c r="AF46" s="38">
        <v>2.1554509999999998</v>
      </c>
      <c r="AG46" s="38">
        <v>1.9343600000000001</v>
      </c>
      <c r="AH46" s="38">
        <v>1.790788</v>
      </c>
      <c r="AI46" s="38">
        <v>1.6226039999999999</v>
      </c>
      <c r="AJ46" s="38">
        <v>1.4529970000000001</v>
      </c>
      <c r="AK46" s="38">
        <v>1.3444419999999999</v>
      </c>
      <c r="AL46" s="38">
        <v>-9.0528999999999991E-3</v>
      </c>
      <c r="AM46" s="38">
        <v>-9.6477000000000004E-3</v>
      </c>
      <c r="AN46" s="38">
        <v>-6.9809E-3</v>
      </c>
      <c r="AO46" s="38">
        <v>-7.9649000000000005E-3</v>
      </c>
      <c r="AP46" s="38">
        <v>-6.8915000000000001E-3</v>
      </c>
      <c r="AQ46" s="38">
        <v>-2.6031200000000001E-2</v>
      </c>
      <c r="AR46" s="38">
        <v>-3.2837600000000002E-2</v>
      </c>
      <c r="AS46" s="38">
        <v>1.1511199999999999E-2</v>
      </c>
      <c r="AT46" s="38">
        <v>1.6510799999999999E-2</v>
      </c>
      <c r="AU46" s="38">
        <v>2.4932200000000002E-2</v>
      </c>
      <c r="AV46" s="38">
        <v>2.4726499999999998E-2</v>
      </c>
      <c r="AW46" s="38">
        <v>1.4392200000000001E-2</v>
      </c>
      <c r="AX46" s="38">
        <v>-2.6305E-3</v>
      </c>
      <c r="AY46" s="38">
        <v>-1.04206E-2</v>
      </c>
      <c r="AZ46" s="38">
        <v>-9.6565999999999996E-3</v>
      </c>
      <c r="BA46" s="38">
        <v>-8.4811000000000001E-3</v>
      </c>
      <c r="BB46" s="38">
        <v>1.04399E-2</v>
      </c>
      <c r="BC46" s="38">
        <v>6.6534999999999997E-3</v>
      </c>
      <c r="BD46" s="38">
        <v>2.7428000000000001E-3</v>
      </c>
      <c r="BE46" s="38">
        <v>-3.6998000000000001E-3</v>
      </c>
      <c r="BF46" s="38">
        <v>-3.0188300000000001E-2</v>
      </c>
      <c r="BG46" s="38">
        <v>-7.6587000000000001E-3</v>
      </c>
      <c r="BH46" s="38">
        <v>-9.4608000000000001E-3</v>
      </c>
      <c r="BI46" s="38">
        <v>-8.4153000000000006E-3</v>
      </c>
      <c r="BJ46" s="38">
        <v>-7.4727999999999999E-3</v>
      </c>
      <c r="BK46" s="38">
        <v>-8.4020999999999992E-3</v>
      </c>
      <c r="BL46" s="38">
        <v>-5.9585000000000003E-3</v>
      </c>
      <c r="BM46" s="38">
        <v>-7.0013999999999996E-3</v>
      </c>
      <c r="BN46" s="38">
        <v>-5.9329999999999999E-3</v>
      </c>
      <c r="BO46" s="38">
        <v>-2.4212999999999998E-2</v>
      </c>
      <c r="BP46" s="38">
        <v>-2.95523E-2</v>
      </c>
      <c r="BQ46" s="38">
        <v>1.3308199999999999E-2</v>
      </c>
      <c r="BR46" s="38">
        <v>1.8290500000000001E-2</v>
      </c>
      <c r="BS46" s="38">
        <v>2.7209899999999999E-2</v>
      </c>
      <c r="BT46" s="38">
        <v>2.6538699999999998E-2</v>
      </c>
      <c r="BU46" s="38">
        <v>1.57758E-2</v>
      </c>
      <c r="BV46" s="38">
        <v>-1.6628000000000001E-3</v>
      </c>
      <c r="BW46" s="38">
        <v>-9.0460000000000002E-3</v>
      </c>
      <c r="BX46" s="38">
        <v>-7.2687999999999997E-3</v>
      </c>
      <c r="BY46" s="38">
        <v>-5.3359999999999996E-3</v>
      </c>
      <c r="BZ46" s="38">
        <v>1.417E-2</v>
      </c>
      <c r="CA46" s="38">
        <v>1.03377E-2</v>
      </c>
      <c r="CB46" s="38">
        <v>6.5579999999999996E-3</v>
      </c>
      <c r="CC46" s="38">
        <v>-1.4980000000000001E-4</v>
      </c>
      <c r="CD46" s="38">
        <v>-2.6926200000000001E-2</v>
      </c>
      <c r="CE46" s="38">
        <v>-4.9037999999999998E-3</v>
      </c>
      <c r="CF46" s="38">
        <v>-6.9071999999999996E-3</v>
      </c>
      <c r="CG46" s="38">
        <v>-5.6788999999999997E-3</v>
      </c>
      <c r="CH46" s="38">
        <v>-6.3784999999999996E-3</v>
      </c>
      <c r="CI46" s="38">
        <v>-7.5393999999999999E-3</v>
      </c>
      <c r="CJ46" s="38">
        <v>-5.2503999999999997E-3</v>
      </c>
      <c r="CK46" s="38">
        <v>-6.3340999999999996E-3</v>
      </c>
      <c r="CL46" s="38">
        <v>-5.2690999999999997E-3</v>
      </c>
      <c r="CM46" s="38">
        <v>-2.29538E-2</v>
      </c>
      <c r="CN46" s="38">
        <v>-2.7276999999999999E-2</v>
      </c>
      <c r="CO46" s="38">
        <v>1.4552799999999999E-2</v>
      </c>
      <c r="CP46" s="38">
        <v>1.9523200000000001E-2</v>
      </c>
      <c r="CQ46" s="38">
        <v>2.8787500000000001E-2</v>
      </c>
      <c r="CR46" s="38">
        <v>2.77938E-2</v>
      </c>
      <c r="CS46" s="38">
        <v>1.6734099999999998E-2</v>
      </c>
      <c r="CT46" s="38">
        <v>-9.9249999999999989E-4</v>
      </c>
      <c r="CU46" s="38">
        <v>-8.0940000000000005E-3</v>
      </c>
      <c r="CV46" s="38">
        <v>-5.6148999999999999E-3</v>
      </c>
      <c r="CW46" s="38">
        <v>-3.1576999999999998E-3</v>
      </c>
      <c r="CX46" s="38">
        <v>1.6753400000000002E-2</v>
      </c>
      <c r="CY46" s="38">
        <v>1.28895E-2</v>
      </c>
      <c r="CZ46" s="38">
        <v>9.2003999999999992E-3</v>
      </c>
      <c r="DA46" s="38">
        <v>2.3089999999999999E-3</v>
      </c>
      <c r="DB46" s="38">
        <v>-2.4666899999999999E-2</v>
      </c>
      <c r="DC46" s="38">
        <v>-2.9957999999999999E-3</v>
      </c>
      <c r="DD46" s="38">
        <v>-5.1386000000000001E-3</v>
      </c>
      <c r="DE46" s="38">
        <v>-3.7837000000000001E-3</v>
      </c>
      <c r="DF46" s="38">
        <v>-5.2840999999999999E-3</v>
      </c>
      <c r="DG46" s="38">
        <v>-6.6766999999999998E-3</v>
      </c>
      <c r="DH46" s="38">
        <v>-4.5423E-3</v>
      </c>
      <c r="DI46" s="38">
        <v>-5.6667000000000002E-3</v>
      </c>
      <c r="DJ46" s="38">
        <v>-4.6052000000000003E-3</v>
      </c>
      <c r="DK46" s="38">
        <v>-2.1694600000000001E-2</v>
      </c>
      <c r="DL46" s="38">
        <v>-2.5001599999999999E-2</v>
      </c>
      <c r="DM46" s="38">
        <v>1.57973E-2</v>
      </c>
      <c r="DN46" s="38">
        <v>2.0755900000000001E-2</v>
      </c>
      <c r="DO46" s="38">
        <v>3.0365E-2</v>
      </c>
      <c r="DP46" s="38">
        <v>2.9048899999999999E-2</v>
      </c>
      <c r="DQ46" s="38">
        <v>1.76924E-2</v>
      </c>
      <c r="DR46" s="38">
        <v>-3.2229999999999997E-4</v>
      </c>
      <c r="DS46" s="38">
        <v>-7.1419999999999999E-3</v>
      </c>
      <c r="DT46" s="38">
        <v>-3.9611000000000004E-3</v>
      </c>
      <c r="DU46" s="38">
        <v>-9.7940000000000006E-4</v>
      </c>
      <c r="DV46" s="38">
        <v>1.9336800000000001E-2</v>
      </c>
      <c r="DW46" s="38">
        <v>1.54412E-2</v>
      </c>
      <c r="DX46" s="38">
        <v>1.1842800000000001E-2</v>
      </c>
      <c r="DY46" s="38">
        <v>4.7676999999999997E-3</v>
      </c>
      <c r="DZ46" s="38">
        <v>-2.24076E-2</v>
      </c>
      <c r="EA46" s="38">
        <v>-1.0878000000000001E-3</v>
      </c>
      <c r="EB46" s="38">
        <v>-3.3700000000000002E-3</v>
      </c>
      <c r="EC46" s="38">
        <v>-1.8885E-3</v>
      </c>
      <c r="ED46" s="38">
        <v>-3.7041000000000001E-3</v>
      </c>
      <c r="EE46" s="38">
        <v>-5.4311000000000003E-3</v>
      </c>
      <c r="EF46" s="38">
        <v>-3.5198999999999999E-3</v>
      </c>
      <c r="EG46" s="38">
        <v>-4.7032000000000003E-3</v>
      </c>
      <c r="EH46" s="38">
        <v>-3.6465999999999998E-3</v>
      </c>
      <c r="EI46" s="38">
        <v>-1.9876399999999999E-2</v>
      </c>
      <c r="EJ46" s="38">
        <v>-2.1716300000000001E-2</v>
      </c>
      <c r="EK46" s="38">
        <v>1.75943E-2</v>
      </c>
      <c r="EL46" s="38">
        <v>2.2535599999999999E-2</v>
      </c>
      <c r="EM46" s="38">
        <v>3.2642699999999997E-2</v>
      </c>
      <c r="EN46" s="38">
        <v>3.0861099999999999E-2</v>
      </c>
      <c r="EO46" s="38">
        <v>1.9075999999999999E-2</v>
      </c>
      <c r="EP46" s="38">
        <v>6.4539999999999997E-4</v>
      </c>
      <c r="EQ46" s="38">
        <v>-5.7673999999999998E-3</v>
      </c>
      <c r="ER46" s="38">
        <v>-1.5732000000000001E-3</v>
      </c>
      <c r="ES46" s="38">
        <v>2.1657E-3</v>
      </c>
      <c r="ET46" s="38">
        <v>2.3066799999999998E-2</v>
      </c>
      <c r="EU46" s="38">
        <v>1.91255E-2</v>
      </c>
      <c r="EV46" s="38">
        <v>1.5657999999999998E-2</v>
      </c>
      <c r="EW46" s="38">
        <v>8.3178000000000002E-3</v>
      </c>
      <c r="EX46" s="38">
        <v>-1.9145499999999999E-2</v>
      </c>
      <c r="EY46" s="38">
        <v>1.6670999999999999E-3</v>
      </c>
      <c r="EZ46" s="38">
        <v>-8.1649999999999995E-4</v>
      </c>
      <c r="FA46" s="38">
        <v>8.4780000000000001E-4</v>
      </c>
      <c r="FB46" s="38">
        <v>77.281639999999996</v>
      </c>
      <c r="FC46" s="38">
        <v>76.118790000000004</v>
      </c>
      <c r="FD46" s="38">
        <v>74.369460000000004</v>
      </c>
      <c r="FE46" s="38">
        <v>72.746290000000002</v>
      </c>
      <c r="FF46" s="38">
        <v>70.989859999999993</v>
      </c>
      <c r="FG46" s="38">
        <v>70.095119999999994</v>
      </c>
      <c r="FH46" s="38">
        <v>69.495670000000004</v>
      </c>
      <c r="FI46" s="38">
        <v>71.759510000000006</v>
      </c>
      <c r="FJ46" s="38">
        <v>76.670199999999994</v>
      </c>
      <c r="FK46" s="38">
        <v>82.24418</v>
      </c>
      <c r="FL46" s="38">
        <v>87.072670000000002</v>
      </c>
      <c r="FM46" s="38">
        <v>91.397040000000004</v>
      </c>
      <c r="FN46" s="38">
        <v>95.54092</v>
      </c>
      <c r="FO46" s="38">
        <v>98.85651</v>
      </c>
      <c r="FP46" s="38">
        <v>101.24299999999999</v>
      </c>
      <c r="FQ46" s="38">
        <v>102.3267</v>
      </c>
      <c r="FR46" s="38">
        <v>102.533</v>
      </c>
      <c r="FS46" s="38">
        <v>101.9645</v>
      </c>
      <c r="FT46" s="39">
        <v>100.2376</v>
      </c>
      <c r="FU46" s="38">
        <v>96.781999999999996</v>
      </c>
      <c r="FV46" s="38">
        <v>92.228750000000005</v>
      </c>
      <c r="FW46">
        <v>88.676249999999996</v>
      </c>
      <c r="FX46">
        <v>85.608189999999993</v>
      </c>
      <c r="FY46">
        <v>83.368549999999999</v>
      </c>
      <c r="FZ46">
        <v>4.3451999999999996E-3</v>
      </c>
      <c r="GA46">
        <v>2.9090399999999999E-2</v>
      </c>
      <c r="GB46">
        <v>1</v>
      </c>
    </row>
    <row r="47" spans="1:184" x14ac:dyDescent="0.3">
      <c r="A47" t="s">
        <v>277</v>
      </c>
      <c r="B47" t="s">
        <v>1</v>
      </c>
      <c r="C47" t="s">
        <v>1</v>
      </c>
      <c r="D47" t="s">
        <v>1</v>
      </c>
      <c r="E47" t="s">
        <v>1</v>
      </c>
      <c r="F47" s="18" t="s">
        <v>1</v>
      </c>
      <c r="G47" s="16" t="s">
        <v>1</v>
      </c>
      <c r="H47" s="40" t="s">
        <v>1</v>
      </c>
      <c r="I47" s="18" t="s">
        <v>1</v>
      </c>
      <c r="J47" s="38" t="s">
        <v>222</v>
      </c>
      <c r="K47" s="18">
        <v>44790</v>
      </c>
      <c r="L47" s="38">
        <v>79011</v>
      </c>
      <c r="M47" s="38">
        <v>79011</v>
      </c>
      <c r="N47" s="38">
        <v>1.3159419999999999</v>
      </c>
      <c r="O47" s="38">
        <v>1.259787</v>
      </c>
      <c r="P47" s="38">
        <v>1.222791</v>
      </c>
      <c r="Q47" s="38">
        <v>1.2007289999999999</v>
      </c>
      <c r="R47" s="38">
        <v>1.2030179999999999</v>
      </c>
      <c r="S47" s="38">
        <v>1.2505550000000001</v>
      </c>
      <c r="T47" s="38">
        <v>1.272194</v>
      </c>
      <c r="U47" s="38">
        <v>1.5027790000000001</v>
      </c>
      <c r="V47" s="38">
        <v>1.916345</v>
      </c>
      <c r="W47" s="38">
        <v>2.2580279999999999</v>
      </c>
      <c r="X47" s="38">
        <v>2.5318870000000002</v>
      </c>
      <c r="Y47" s="38">
        <v>2.7189329999999998</v>
      </c>
      <c r="Z47" s="38">
        <v>2.8225739999999999</v>
      </c>
      <c r="AA47" s="38">
        <v>2.931222</v>
      </c>
      <c r="AB47" s="38">
        <v>2.9864839999999999</v>
      </c>
      <c r="AC47" s="38">
        <v>2.9597120000000001</v>
      </c>
      <c r="AD47" s="38">
        <v>2.79088</v>
      </c>
      <c r="AE47" s="38">
        <v>2.3969839999999998</v>
      </c>
      <c r="AF47" s="38">
        <v>2.1165180000000001</v>
      </c>
      <c r="AG47" s="38">
        <v>1.917092</v>
      </c>
      <c r="AH47" s="38">
        <v>1.7946530000000001</v>
      </c>
      <c r="AI47" s="38">
        <v>1.6329340000000001</v>
      </c>
      <c r="AJ47" s="38">
        <v>1.4647250000000001</v>
      </c>
      <c r="AK47" s="38">
        <v>1.3586510000000001</v>
      </c>
      <c r="AL47" s="38">
        <v>2.8158800000000001E-2</v>
      </c>
      <c r="AM47" s="38">
        <v>2.1349E-2</v>
      </c>
      <c r="AN47" s="38">
        <v>2.2538099999999998E-2</v>
      </c>
      <c r="AO47" s="38">
        <v>2.29467E-2</v>
      </c>
      <c r="AP47" s="38">
        <v>1.37444E-2</v>
      </c>
      <c r="AQ47" s="38">
        <v>-7.0156000000000003E-3</v>
      </c>
      <c r="AR47" s="38">
        <v>-4.9073199999999997E-2</v>
      </c>
      <c r="AS47" s="38">
        <v>-6.5180000000000004E-3</v>
      </c>
      <c r="AT47" s="38">
        <v>-2.2771699999999999E-2</v>
      </c>
      <c r="AU47" s="38">
        <v>-6.0481500000000001E-2</v>
      </c>
      <c r="AV47" s="38">
        <v>-4.0277300000000002E-2</v>
      </c>
      <c r="AW47" s="38">
        <v>-1.6478400000000001E-2</v>
      </c>
      <c r="AX47" s="38">
        <v>-9.0419000000000003E-3</v>
      </c>
      <c r="AY47" s="38">
        <v>-1.2807999999999999E-3</v>
      </c>
      <c r="AZ47" s="38">
        <v>2.0955399999999999E-2</v>
      </c>
      <c r="BA47" s="38">
        <v>4.13858E-2</v>
      </c>
      <c r="BB47" s="38">
        <v>6.6081500000000001E-2</v>
      </c>
      <c r="BC47" s="38">
        <v>6.01743E-2</v>
      </c>
      <c r="BD47" s="38">
        <v>5.5506899999999998E-2</v>
      </c>
      <c r="BE47" s="38">
        <v>5.4657499999999998E-2</v>
      </c>
      <c r="BF47" s="38">
        <v>4.1681099999999999E-2</v>
      </c>
      <c r="BG47" s="38">
        <v>6.7476800000000003E-2</v>
      </c>
      <c r="BH47" s="38">
        <v>5.3143000000000003E-2</v>
      </c>
      <c r="BI47" s="38">
        <v>4.6796999999999998E-2</v>
      </c>
      <c r="BJ47" s="38">
        <v>3.0266299999999999E-2</v>
      </c>
      <c r="BK47" s="38">
        <v>2.35169E-2</v>
      </c>
      <c r="BL47" s="38">
        <v>2.4572E-2</v>
      </c>
      <c r="BM47" s="38">
        <v>2.4936400000000001E-2</v>
      </c>
      <c r="BN47" s="38">
        <v>1.53475E-2</v>
      </c>
      <c r="BO47" s="38">
        <v>-4.6309000000000003E-3</v>
      </c>
      <c r="BP47" s="38">
        <v>-4.5563100000000002E-2</v>
      </c>
      <c r="BQ47" s="38">
        <v>-4.4178000000000004E-3</v>
      </c>
      <c r="BR47" s="38">
        <v>-2.0382999999999998E-2</v>
      </c>
      <c r="BS47" s="38">
        <v>-5.6529700000000002E-2</v>
      </c>
      <c r="BT47" s="38">
        <v>-3.6938499999999999E-2</v>
      </c>
      <c r="BU47" s="38">
        <v>-1.4585300000000001E-2</v>
      </c>
      <c r="BV47" s="38">
        <v>-7.8364000000000003E-3</v>
      </c>
      <c r="BW47" s="38">
        <v>8.92E-5</v>
      </c>
      <c r="BX47" s="38">
        <v>2.37156E-2</v>
      </c>
      <c r="BY47" s="38">
        <v>4.5784100000000001E-2</v>
      </c>
      <c r="BZ47" s="38">
        <v>7.1321700000000002E-2</v>
      </c>
      <c r="CA47" s="38">
        <v>6.5982200000000005E-2</v>
      </c>
      <c r="CB47" s="38">
        <v>6.1344299999999997E-2</v>
      </c>
      <c r="CC47" s="38">
        <v>5.9633199999999997E-2</v>
      </c>
      <c r="CD47" s="38">
        <v>4.5862199999999999E-2</v>
      </c>
      <c r="CE47" s="38">
        <v>7.13279E-2</v>
      </c>
      <c r="CF47" s="38">
        <v>5.6919400000000002E-2</v>
      </c>
      <c r="CG47" s="38">
        <v>5.0312500000000003E-2</v>
      </c>
      <c r="CH47" s="38">
        <v>3.1725900000000001E-2</v>
      </c>
      <c r="CI47" s="38">
        <v>2.50184E-2</v>
      </c>
      <c r="CJ47" s="38">
        <v>2.59806E-2</v>
      </c>
      <c r="CK47" s="38">
        <v>2.6314400000000002E-2</v>
      </c>
      <c r="CL47" s="38">
        <v>1.6457699999999999E-2</v>
      </c>
      <c r="CM47" s="38">
        <v>-2.9792E-3</v>
      </c>
      <c r="CN47" s="38">
        <v>-4.3131999999999997E-2</v>
      </c>
      <c r="CO47" s="38">
        <v>-2.9632999999999999E-3</v>
      </c>
      <c r="CP47" s="38">
        <v>-1.8728600000000001E-2</v>
      </c>
      <c r="CQ47" s="38">
        <v>-5.3792699999999999E-2</v>
      </c>
      <c r="CR47" s="38">
        <v>-3.46261E-2</v>
      </c>
      <c r="CS47" s="38">
        <v>-1.32742E-2</v>
      </c>
      <c r="CT47" s="38">
        <v>-7.0013999999999996E-3</v>
      </c>
      <c r="CU47" s="38">
        <v>1.0380999999999999E-3</v>
      </c>
      <c r="CV47" s="38">
        <v>2.5627299999999999E-2</v>
      </c>
      <c r="CW47" s="38">
        <v>4.88303E-2</v>
      </c>
      <c r="CX47" s="38">
        <v>7.4951000000000004E-2</v>
      </c>
      <c r="CY47" s="38">
        <v>7.0004700000000003E-2</v>
      </c>
      <c r="CZ47" s="38">
        <v>6.5387299999999995E-2</v>
      </c>
      <c r="DA47" s="38">
        <v>6.3079300000000005E-2</v>
      </c>
      <c r="DB47" s="38">
        <v>4.87579E-2</v>
      </c>
      <c r="DC47" s="38">
        <v>7.3995099999999994E-2</v>
      </c>
      <c r="DD47" s="38">
        <v>5.9534999999999998E-2</v>
      </c>
      <c r="DE47" s="38">
        <v>5.2747299999999997E-2</v>
      </c>
      <c r="DF47" s="38">
        <v>3.31855E-2</v>
      </c>
      <c r="DG47" s="38">
        <v>2.6519899999999999E-2</v>
      </c>
      <c r="DH47" s="38">
        <v>2.7389199999999999E-2</v>
      </c>
      <c r="DI47" s="38">
        <v>2.7692399999999999E-2</v>
      </c>
      <c r="DJ47" s="38">
        <v>1.7568E-2</v>
      </c>
      <c r="DK47" s="38">
        <v>-1.3276E-3</v>
      </c>
      <c r="DL47" s="38">
        <v>-4.0701000000000001E-2</v>
      </c>
      <c r="DM47" s="38">
        <v>-1.5087E-3</v>
      </c>
      <c r="DN47" s="38">
        <v>-1.7074099999999998E-2</v>
      </c>
      <c r="DO47" s="38">
        <v>-5.10556E-2</v>
      </c>
      <c r="DP47" s="38">
        <v>-3.2313700000000001E-2</v>
      </c>
      <c r="DQ47" s="38">
        <v>-1.1963100000000001E-2</v>
      </c>
      <c r="DR47" s="38">
        <v>-6.1665000000000001E-3</v>
      </c>
      <c r="DS47" s="38">
        <v>1.9870000000000001E-3</v>
      </c>
      <c r="DT47" s="38">
        <v>2.7538900000000002E-2</v>
      </c>
      <c r="DU47" s="38">
        <v>5.1876600000000002E-2</v>
      </c>
      <c r="DV47" s="38">
        <v>7.8580300000000006E-2</v>
      </c>
      <c r="DW47" s="38">
        <v>7.4027200000000001E-2</v>
      </c>
      <c r="DX47" s="38">
        <v>6.9430199999999997E-2</v>
      </c>
      <c r="DY47" s="38">
        <v>6.6525500000000001E-2</v>
      </c>
      <c r="DZ47" s="38">
        <v>5.1653699999999997E-2</v>
      </c>
      <c r="EA47" s="38">
        <v>7.6662300000000003E-2</v>
      </c>
      <c r="EB47" s="38">
        <v>6.2150499999999997E-2</v>
      </c>
      <c r="EC47" s="38">
        <v>5.5182099999999998E-2</v>
      </c>
      <c r="ED47" s="38">
        <v>3.5292999999999998E-2</v>
      </c>
      <c r="EE47" s="38">
        <v>2.8687799999999999E-2</v>
      </c>
      <c r="EF47" s="38">
        <v>2.9423100000000001E-2</v>
      </c>
      <c r="EG47" s="38">
        <v>2.9682099999999999E-2</v>
      </c>
      <c r="EH47" s="38">
        <v>1.91711E-2</v>
      </c>
      <c r="EI47" s="38">
        <v>1.0571999999999999E-3</v>
      </c>
      <c r="EJ47" s="38">
        <v>-3.7190899999999999E-2</v>
      </c>
      <c r="EK47" s="38">
        <v>5.9139999999999996E-4</v>
      </c>
      <c r="EL47" s="38">
        <v>-1.4685399999999999E-2</v>
      </c>
      <c r="EM47" s="38">
        <v>-4.7103800000000001E-2</v>
      </c>
      <c r="EN47" s="38">
        <v>-2.8975000000000001E-2</v>
      </c>
      <c r="EO47" s="38">
        <v>-1.00701E-2</v>
      </c>
      <c r="EP47" s="38">
        <v>-4.9608999999999999E-3</v>
      </c>
      <c r="EQ47" s="38">
        <v>3.3570000000000002E-3</v>
      </c>
      <c r="ER47" s="38">
        <v>3.0299099999999999E-2</v>
      </c>
      <c r="ES47" s="38">
        <v>5.6274900000000003E-2</v>
      </c>
      <c r="ET47" s="38">
        <v>8.3820500000000006E-2</v>
      </c>
      <c r="EU47" s="38">
        <v>7.9835000000000003E-2</v>
      </c>
      <c r="EV47" s="38">
        <v>7.5267600000000004E-2</v>
      </c>
      <c r="EW47" s="38">
        <v>7.1501099999999998E-2</v>
      </c>
      <c r="EX47" s="38">
        <v>5.5834700000000001E-2</v>
      </c>
      <c r="EY47" s="38">
        <v>8.0513399999999999E-2</v>
      </c>
      <c r="EZ47" s="38">
        <v>6.5926999999999999E-2</v>
      </c>
      <c r="FA47" s="38">
        <v>5.8697600000000003E-2</v>
      </c>
      <c r="FB47" s="38">
        <v>81.656859999999995</v>
      </c>
      <c r="FC47" s="38">
        <v>80.22578</v>
      </c>
      <c r="FD47" s="38">
        <v>78.675529999999995</v>
      </c>
      <c r="FE47" s="38">
        <v>77.123410000000007</v>
      </c>
      <c r="FF47" s="38">
        <v>76.671819999999997</v>
      </c>
      <c r="FG47" s="38">
        <v>76.021000000000001</v>
      </c>
      <c r="FH47" s="38">
        <v>75.111760000000004</v>
      </c>
      <c r="FI47" s="38">
        <v>76.582440000000005</v>
      </c>
      <c r="FJ47" s="38">
        <v>80.973699999999994</v>
      </c>
      <c r="FK47" s="38">
        <v>84.16704</v>
      </c>
      <c r="FL47" s="38">
        <v>87.43853</v>
      </c>
      <c r="FM47" s="38">
        <v>91.173550000000006</v>
      </c>
      <c r="FN47" s="38">
        <v>94.948340000000002</v>
      </c>
      <c r="FO47" s="38">
        <v>96.561689999999999</v>
      </c>
      <c r="FP47" s="38">
        <v>97.286640000000006</v>
      </c>
      <c r="FQ47" s="38">
        <v>97.752129999999994</v>
      </c>
      <c r="FR47" s="38">
        <v>97.736919999999998</v>
      </c>
      <c r="FS47" s="38">
        <v>97.323449999999994</v>
      </c>
      <c r="FT47" s="39">
        <v>96.023669999999996</v>
      </c>
      <c r="FU47" s="38">
        <v>93.137540000000001</v>
      </c>
      <c r="FV47" s="38">
        <v>89.569559999999996</v>
      </c>
      <c r="FW47">
        <v>86.013469999999998</v>
      </c>
      <c r="FX47">
        <v>83.007549999999995</v>
      </c>
      <c r="FY47">
        <v>80.674160000000001</v>
      </c>
      <c r="FZ47">
        <v>6.0051000000000002E-3</v>
      </c>
      <c r="GA47">
        <v>4.3162100000000002E-2</v>
      </c>
      <c r="GB47">
        <v>1</v>
      </c>
    </row>
    <row r="48" spans="1:184" x14ac:dyDescent="0.3">
      <c r="A48" t="s">
        <v>277</v>
      </c>
      <c r="B48" t="s">
        <v>1</v>
      </c>
      <c r="C48" t="s">
        <v>1</v>
      </c>
      <c r="D48" s="16" t="s">
        <v>1</v>
      </c>
      <c r="E48" s="16" t="s">
        <v>1</v>
      </c>
      <c r="F48" s="18" t="s">
        <v>1</v>
      </c>
      <c r="G48" s="16" t="s">
        <v>1</v>
      </c>
      <c r="H48" s="40" t="s">
        <v>1</v>
      </c>
      <c r="I48" s="18" t="s">
        <v>1</v>
      </c>
      <c r="J48" s="38" t="s">
        <v>222</v>
      </c>
      <c r="K48" s="18">
        <v>44792</v>
      </c>
      <c r="L48" s="38">
        <v>78992</v>
      </c>
      <c r="M48" s="38">
        <v>78992</v>
      </c>
      <c r="N48" s="38">
        <v>1.2570220000000001</v>
      </c>
      <c r="O48" s="38">
        <v>1.2028220000000001</v>
      </c>
      <c r="P48" s="38">
        <v>1.160531</v>
      </c>
      <c r="Q48" s="38">
        <v>1.13673</v>
      </c>
      <c r="R48" s="38">
        <v>1.1423110000000001</v>
      </c>
      <c r="S48" s="38">
        <v>1.1875119999999999</v>
      </c>
      <c r="T48" s="38">
        <v>1.204844</v>
      </c>
      <c r="U48" s="38">
        <v>1.4129229999999999</v>
      </c>
      <c r="V48" s="38">
        <v>1.797553</v>
      </c>
      <c r="W48" s="38">
        <v>2.1358250000000001</v>
      </c>
      <c r="X48" s="38">
        <v>2.4182100000000002</v>
      </c>
      <c r="Y48" s="38">
        <v>2.613702</v>
      </c>
      <c r="Z48" s="38">
        <v>2.722839</v>
      </c>
      <c r="AA48" s="38">
        <v>2.8293339999999998</v>
      </c>
      <c r="AB48" s="38">
        <v>2.8948879999999999</v>
      </c>
      <c r="AC48" s="38">
        <v>2.8733529999999998</v>
      </c>
      <c r="AD48" s="38">
        <v>2.7174309999999999</v>
      </c>
      <c r="AE48" s="38">
        <v>2.3587009999999999</v>
      </c>
      <c r="AF48" s="38">
        <v>2.0857779999999999</v>
      </c>
      <c r="AG48" s="38">
        <v>1.888798</v>
      </c>
      <c r="AH48" s="38">
        <v>1.767112</v>
      </c>
      <c r="AI48" s="38">
        <v>1.60972</v>
      </c>
      <c r="AJ48" s="38">
        <v>1.4438169999999999</v>
      </c>
      <c r="AK48" s="38">
        <v>1.3305</v>
      </c>
      <c r="AL48" s="38">
        <v>-5.0236999999999999E-3</v>
      </c>
      <c r="AM48" s="38">
        <v>-3.6765999999999999E-3</v>
      </c>
      <c r="AN48" s="38">
        <v>-4.3321999999999996E-3</v>
      </c>
      <c r="AO48" s="38">
        <v>-4.0699999999999998E-3</v>
      </c>
      <c r="AP48" s="38">
        <v>-8.3750000000000003E-4</v>
      </c>
      <c r="AQ48" s="38">
        <v>-1.3888899999999999E-2</v>
      </c>
      <c r="AR48" s="38">
        <v>-3.5936099999999999E-2</v>
      </c>
      <c r="AS48" s="38">
        <v>8.1811000000000002E-3</v>
      </c>
      <c r="AT48" s="38">
        <v>9.3153999999999997E-3</v>
      </c>
      <c r="AU48" s="38">
        <v>2.8771000000000001E-3</v>
      </c>
      <c r="AV48" s="38">
        <v>4.2036E-3</v>
      </c>
      <c r="AW48" s="38">
        <v>2.6023000000000001E-3</v>
      </c>
      <c r="AX48" s="38">
        <v>2.6817999999999998E-3</v>
      </c>
      <c r="AY48" s="38">
        <v>-9.6136999999999993E-3</v>
      </c>
      <c r="AZ48" s="38">
        <v>-1.9942399999999999E-2</v>
      </c>
      <c r="BA48" s="38">
        <v>-2.2050500000000001E-2</v>
      </c>
      <c r="BB48" s="38">
        <v>4.5590000000000002E-4</v>
      </c>
      <c r="BC48" s="38">
        <v>3.9020000000000001E-3</v>
      </c>
      <c r="BD48" s="38">
        <v>1.7723999999999999E-3</v>
      </c>
      <c r="BE48" s="38">
        <v>1.3446E-3</v>
      </c>
      <c r="BF48" s="38">
        <v>-1.71842E-2</v>
      </c>
      <c r="BG48" s="38">
        <v>6.2927E-3</v>
      </c>
      <c r="BH48" s="38">
        <v>6.1563E-3</v>
      </c>
      <c r="BI48" s="38">
        <v>7.4720000000000003E-3</v>
      </c>
      <c r="BJ48" s="38">
        <v>-2.4396000000000001E-3</v>
      </c>
      <c r="BK48" s="38">
        <v>-9.787000000000001E-4</v>
      </c>
      <c r="BL48" s="38">
        <v>-2.1020000000000001E-3</v>
      </c>
      <c r="BM48" s="38">
        <v>-2.2487000000000002E-3</v>
      </c>
      <c r="BN48" s="38">
        <v>9.1830000000000004E-4</v>
      </c>
      <c r="BO48" s="38">
        <v>-1.0734499999999999E-2</v>
      </c>
      <c r="BP48" s="38">
        <v>-3.1153500000000001E-2</v>
      </c>
      <c r="BQ48" s="38">
        <v>9.9871999999999999E-3</v>
      </c>
      <c r="BR48" s="38">
        <v>1.19819E-2</v>
      </c>
      <c r="BS48" s="38">
        <v>6.3416000000000002E-3</v>
      </c>
      <c r="BT48" s="38">
        <v>6.9854000000000001E-3</v>
      </c>
      <c r="BU48" s="38">
        <v>4.6331999999999996E-3</v>
      </c>
      <c r="BV48" s="38">
        <v>4.1244999999999997E-3</v>
      </c>
      <c r="BW48" s="38">
        <v>-7.6994999999999997E-3</v>
      </c>
      <c r="BX48" s="38">
        <v>-1.6644599999999999E-2</v>
      </c>
      <c r="BY48" s="38">
        <v>-1.7647699999999999E-2</v>
      </c>
      <c r="BZ48" s="38">
        <v>5.1422999999999998E-3</v>
      </c>
      <c r="CA48" s="38">
        <v>8.5115E-3</v>
      </c>
      <c r="CB48" s="38">
        <v>5.9325000000000003E-3</v>
      </c>
      <c r="CC48" s="38">
        <v>5.3677000000000004E-3</v>
      </c>
      <c r="CD48" s="38">
        <v>-1.38894E-2</v>
      </c>
      <c r="CE48" s="38">
        <v>1.0433599999999999E-2</v>
      </c>
      <c r="CF48" s="38">
        <v>9.4117000000000003E-3</v>
      </c>
      <c r="CG48" s="38">
        <v>1.08013E-2</v>
      </c>
      <c r="CH48" s="38">
        <v>-6.4990000000000002E-4</v>
      </c>
      <c r="CI48" s="38">
        <v>8.899E-4</v>
      </c>
      <c r="CJ48" s="38">
        <v>-5.5750000000000005E-4</v>
      </c>
      <c r="CK48" s="38">
        <v>-9.8719999999999993E-4</v>
      </c>
      <c r="CL48" s="38">
        <v>2.1343999999999998E-3</v>
      </c>
      <c r="CM48" s="38">
        <v>-8.5497000000000004E-3</v>
      </c>
      <c r="CN48" s="38">
        <v>-2.7841000000000001E-2</v>
      </c>
      <c r="CO48" s="38">
        <v>1.1238100000000001E-2</v>
      </c>
      <c r="CP48" s="38">
        <v>1.38286E-2</v>
      </c>
      <c r="CQ48" s="38">
        <v>8.7410999999999999E-3</v>
      </c>
      <c r="CR48" s="38">
        <v>8.9119999999999998E-3</v>
      </c>
      <c r="CS48" s="38">
        <v>6.0399E-3</v>
      </c>
      <c r="CT48" s="38">
        <v>5.1237000000000001E-3</v>
      </c>
      <c r="CU48" s="38">
        <v>-6.3737999999999998E-3</v>
      </c>
      <c r="CV48" s="38">
        <v>-1.4360599999999999E-2</v>
      </c>
      <c r="CW48" s="38">
        <v>-1.45983E-2</v>
      </c>
      <c r="CX48" s="38">
        <v>8.3879999999999996E-3</v>
      </c>
      <c r="CY48" s="38">
        <v>1.1704000000000001E-2</v>
      </c>
      <c r="CZ48" s="38">
        <v>8.8138000000000001E-3</v>
      </c>
      <c r="DA48" s="38">
        <v>8.1540999999999992E-3</v>
      </c>
      <c r="DB48" s="38">
        <v>-1.16075E-2</v>
      </c>
      <c r="DC48" s="38">
        <v>1.3301500000000001E-2</v>
      </c>
      <c r="DD48" s="38">
        <v>1.16664E-2</v>
      </c>
      <c r="DE48" s="38">
        <v>1.3107199999999999E-2</v>
      </c>
      <c r="DF48" s="38">
        <v>1.1398000000000001E-3</v>
      </c>
      <c r="DG48" s="38">
        <v>2.7585000000000001E-3</v>
      </c>
      <c r="DH48" s="38">
        <v>9.8710000000000009E-4</v>
      </c>
      <c r="DI48" s="38">
        <v>2.742E-4</v>
      </c>
      <c r="DJ48" s="38">
        <v>3.3503999999999999E-3</v>
      </c>
      <c r="DK48" s="38">
        <v>-6.365E-3</v>
      </c>
      <c r="DL48" s="38">
        <v>-2.4528600000000001E-2</v>
      </c>
      <c r="DM48" s="38">
        <v>1.2489E-2</v>
      </c>
      <c r="DN48" s="38">
        <v>1.5675399999999999E-2</v>
      </c>
      <c r="DO48" s="38">
        <v>1.11407E-2</v>
      </c>
      <c r="DP48" s="38">
        <v>1.08387E-2</v>
      </c>
      <c r="DQ48" s="38">
        <v>7.4465E-3</v>
      </c>
      <c r="DR48" s="38">
        <v>6.1228999999999997E-3</v>
      </c>
      <c r="DS48" s="38">
        <v>-5.0480999999999998E-3</v>
      </c>
      <c r="DT48" s="38">
        <v>-1.20766E-2</v>
      </c>
      <c r="DU48" s="38">
        <v>-1.1548900000000001E-2</v>
      </c>
      <c r="DV48" s="38">
        <v>1.16337E-2</v>
      </c>
      <c r="DW48" s="38">
        <v>1.48965E-2</v>
      </c>
      <c r="DX48" s="38">
        <v>1.1695000000000001E-2</v>
      </c>
      <c r="DY48" s="38">
        <v>1.0940500000000001E-2</v>
      </c>
      <c r="DZ48" s="38">
        <v>-9.3255000000000005E-3</v>
      </c>
      <c r="EA48" s="38">
        <v>1.61695E-2</v>
      </c>
      <c r="EB48" s="38">
        <v>1.39212E-2</v>
      </c>
      <c r="EC48" s="38">
        <v>1.5413100000000001E-2</v>
      </c>
      <c r="ED48" s="38">
        <v>3.7239999999999999E-3</v>
      </c>
      <c r="EE48" s="38">
        <v>5.4564000000000001E-3</v>
      </c>
      <c r="EF48" s="38">
        <v>3.2171999999999999E-3</v>
      </c>
      <c r="EG48" s="38">
        <v>2.0955000000000001E-3</v>
      </c>
      <c r="EH48" s="38">
        <v>5.1062E-3</v>
      </c>
      <c r="EI48" s="38">
        <v>-3.2106000000000001E-3</v>
      </c>
      <c r="EJ48" s="38">
        <v>-1.97459E-2</v>
      </c>
      <c r="EK48" s="38">
        <v>1.42951E-2</v>
      </c>
      <c r="EL48" s="38">
        <v>1.8341799999999998E-2</v>
      </c>
      <c r="EM48" s="38">
        <v>1.46052E-2</v>
      </c>
      <c r="EN48" s="38">
        <v>1.3620500000000001E-2</v>
      </c>
      <c r="EO48" s="38">
        <v>9.4774000000000004E-3</v>
      </c>
      <c r="EP48" s="38">
        <v>7.5655999999999996E-3</v>
      </c>
      <c r="EQ48" s="38">
        <v>-3.1338999999999998E-3</v>
      </c>
      <c r="ER48" s="38">
        <v>-8.7787999999999998E-3</v>
      </c>
      <c r="ES48" s="38">
        <v>-7.1459999999999996E-3</v>
      </c>
      <c r="ET48" s="38">
        <v>1.6320100000000001E-2</v>
      </c>
      <c r="EU48" s="38">
        <v>1.95059E-2</v>
      </c>
      <c r="EV48" s="38">
        <v>1.58551E-2</v>
      </c>
      <c r="EW48" s="38">
        <v>1.4963499999999999E-2</v>
      </c>
      <c r="EX48" s="38">
        <v>-6.0306999999999999E-3</v>
      </c>
      <c r="EY48" s="38">
        <v>2.0310399999999999E-2</v>
      </c>
      <c r="EZ48" s="38">
        <v>1.71766E-2</v>
      </c>
      <c r="FA48" s="38">
        <v>1.8742499999999999E-2</v>
      </c>
      <c r="FB48" s="38">
        <v>78.168260000000004</v>
      </c>
      <c r="FC48" s="38">
        <v>76.741810000000001</v>
      </c>
      <c r="FD48" s="38">
        <v>74.916899999999998</v>
      </c>
      <c r="FE48" s="38">
        <v>73.190240000000003</v>
      </c>
      <c r="FF48" s="38">
        <v>71.532420000000002</v>
      </c>
      <c r="FG48" s="38">
        <v>70.775970000000001</v>
      </c>
      <c r="FH48" s="38">
        <v>69.831760000000003</v>
      </c>
      <c r="FI48" s="38">
        <v>71.940920000000006</v>
      </c>
      <c r="FJ48" s="38">
        <v>75.732110000000006</v>
      </c>
      <c r="FK48" s="38">
        <v>80.006200000000007</v>
      </c>
      <c r="FL48" s="38">
        <v>84.674610000000001</v>
      </c>
      <c r="FM48" s="38">
        <v>88.829570000000004</v>
      </c>
      <c r="FN48" s="38">
        <v>92.386039999999994</v>
      </c>
      <c r="FO48" s="38">
        <v>95.220209999999994</v>
      </c>
      <c r="FP48" s="38">
        <v>98.02843</v>
      </c>
      <c r="FQ48" s="38">
        <v>99.706339999999997</v>
      </c>
      <c r="FR48" s="38">
        <v>100.1097</v>
      </c>
      <c r="FS48" s="38">
        <v>99.159059999999997</v>
      </c>
      <c r="FT48" s="39">
        <v>96.727630000000005</v>
      </c>
      <c r="FU48" s="38">
        <v>93.056839999999994</v>
      </c>
      <c r="FV48" s="38">
        <v>88.655749999999998</v>
      </c>
      <c r="FW48">
        <v>85.23</v>
      </c>
      <c r="FX48">
        <v>82.555850000000007</v>
      </c>
      <c r="FY48">
        <v>79.917310000000001</v>
      </c>
      <c r="FZ48">
        <v>4.8520000000000004E-3</v>
      </c>
      <c r="GA48">
        <v>3.6263299999999998E-2</v>
      </c>
      <c r="GB48">
        <v>1</v>
      </c>
    </row>
    <row r="49" spans="1:184" x14ac:dyDescent="0.3">
      <c r="A49" t="s">
        <v>277</v>
      </c>
      <c r="B49" t="s">
        <v>1</v>
      </c>
      <c r="C49" t="s">
        <v>1</v>
      </c>
      <c r="D49" t="s">
        <v>1</v>
      </c>
      <c r="E49" t="s">
        <v>1</v>
      </c>
      <c r="F49" s="18" t="s">
        <v>1</v>
      </c>
      <c r="G49" s="16" t="s">
        <v>1</v>
      </c>
      <c r="H49" s="40" t="s">
        <v>1</v>
      </c>
      <c r="I49" s="18" t="s">
        <v>1</v>
      </c>
      <c r="J49" s="38" t="s">
        <v>222</v>
      </c>
      <c r="K49" s="18">
        <v>44805</v>
      </c>
      <c r="L49" s="38">
        <v>78897</v>
      </c>
      <c r="M49" s="38">
        <v>78897</v>
      </c>
      <c r="N49" s="38">
        <v>1.1734849999999999</v>
      </c>
      <c r="O49" s="38">
        <v>1.1287799999999999</v>
      </c>
      <c r="P49" s="38">
        <v>1.096115</v>
      </c>
      <c r="Q49" s="38">
        <v>1.078131</v>
      </c>
      <c r="R49" s="38">
        <v>1.0882499999999999</v>
      </c>
      <c r="S49" s="38">
        <v>1.126123</v>
      </c>
      <c r="T49" s="38">
        <v>1.1520410000000001</v>
      </c>
      <c r="U49" s="38">
        <v>1.3742749999999999</v>
      </c>
      <c r="V49" s="38">
        <v>1.782416</v>
      </c>
      <c r="W49" s="38">
        <v>2.1417009999999999</v>
      </c>
      <c r="X49" s="38">
        <v>2.439174</v>
      </c>
      <c r="Y49" s="38">
        <v>2.6447790000000002</v>
      </c>
      <c r="Z49" s="38">
        <v>2.766362</v>
      </c>
      <c r="AA49" s="38">
        <v>2.9013810000000002</v>
      </c>
      <c r="AB49" s="38">
        <v>2.9937100000000001</v>
      </c>
      <c r="AC49" s="38">
        <v>2.992537</v>
      </c>
      <c r="AD49" s="38">
        <v>2.8337859999999999</v>
      </c>
      <c r="AE49" s="38">
        <v>2.416677</v>
      </c>
      <c r="AF49" s="38">
        <v>2.120695</v>
      </c>
      <c r="AG49" s="38">
        <v>1.894949</v>
      </c>
      <c r="AH49" s="38">
        <v>1.757773</v>
      </c>
      <c r="AI49" s="38">
        <v>1.584449</v>
      </c>
      <c r="AJ49" s="38">
        <v>1.423211</v>
      </c>
      <c r="AK49" s="38">
        <v>1.3200590000000001</v>
      </c>
      <c r="AL49" s="38">
        <v>-1.0677799999999999E-2</v>
      </c>
      <c r="AM49" s="38">
        <v>-9.7798E-3</v>
      </c>
      <c r="AN49" s="38">
        <v>-9.7380999999999995E-3</v>
      </c>
      <c r="AO49" s="38">
        <v>-9.4108000000000004E-3</v>
      </c>
      <c r="AP49" s="38">
        <v>-1.0368199999999999E-2</v>
      </c>
      <c r="AQ49" s="38">
        <v>-3.0053900000000001E-2</v>
      </c>
      <c r="AR49" s="38">
        <v>-6.7027500000000004E-2</v>
      </c>
      <c r="AS49" s="38">
        <v>1.7620500000000001E-2</v>
      </c>
      <c r="AT49" s="38">
        <v>4.0241800000000001E-2</v>
      </c>
      <c r="AU49" s="38">
        <v>4.52691E-2</v>
      </c>
      <c r="AV49" s="38">
        <v>4.3610799999999998E-2</v>
      </c>
      <c r="AW49" s="38">
        <v>2.48256E-2</v>
      </c>
      <c r="AX49" s="38">
        <v>5.2329999999999998E-4</v>
      </c>
      <c r="AY49" s="38">
        <v>-2.0909799999999999E-2</v>
      </c>
      <c r="AZ49" s="38">
        <v>-3.1678199999999997E-2</v>
      </c>
      <c r="BA49" s="38">
        <v>-3.93516E-2</v>
      </c>
      <c r="BB49" s="38">
        <v>-2.6717899999999999E-2</v>
      </c>
      <c r="BC49" s="38">
        <v>-3.68058E-2</v>
      </c>
      <c r="BD49" s="38">
        <v>-2.6006700000000001E-2</v>
      </c>
      <c r="BE49" s="38">
        <v>-5.2252399999999997E-2</v>
      </c>
      <c r="BF49" s="38">
        <v>-3.6474800000000002E-2</v>
      </c>
      <c r="BG49" s="38">
        <v>-3.6648000000000002E-3</v>
      </c>
      <c r="BH49" s="38">
        <v>-1.0462E-3</v>
      </c>
      <c r="BI49" s="38">
        <v>-2.8774999999999998E-3</v>
      </c>
      <c r="BJ49" s="38">
        <v>-8.7133000000000002E-3</v>
      </c>
      <c r="BK49" s="38">
        <v>-8.2839999999999997E-3</v>
      </c>
      <c r="BL49" s="38">
        <v>-8.5924999999999994E-3</v>
      </c>
      <c r="BM49" s="38">
        <v>-8.4078E-3</v>
      </c>
      <c r="BN49" s="38">
        <v>-9.4614999999999994E-3</v>
      </c>
      <c r="BO49" s="38">
        <v>-2.8368899999999999E-2</v>
      </c>
      <c r="BP49" s="38">
        <v>-6.3917399999999999E-2</v>
      </c>
      <c r="BQ49" s="38">
        <v>1.9319599999999999E-2</v>
      </c>
      <c r="BR49" s="38">
        <v>4.2032899999999998E-2</v>
      </c>
      <c r="BS49" s="38">
        <v>4.7322999999999997E-2</v>
      </c>
      <c r="BT49" s="38">
        <v>4.5349399999999998E-2</v>
      </c>
      <c r="BU49" s="38">
        <v>2.6208200000000001E-2</v>
      </c>
      <c r="BV49" s="38">
        <v>1.4957E-3</v>
      </c>
      <c r="BW49" s="38">
        <v>-1.9608500000000001E-2</v>
      </c>
      <c r="BX49" s="38">
        <v>-2.9336399999999999E-2</v>
      </c>
      <c r="BY49" s="38">
        <v>-3.6047299999999997E-2</v>
      </c>
      <c r="BZ49" s="38">
        <v>-2.30636E-2</v>
      </c>
      <c r="CA49" s="38">
        <v>-3.3389700000000001E-2</v>
      </c>
      <c r="CB49" s="38">
        <v>-2.24992E-2</v>
      </c>
      <c r="CC49" s="38">
        <v>-4.9057900000000002E-2</v>
      </c>
      <c r="CD49" s="38">
        <v>-3.3456300000000001E-2</v>
      </c>
      <c r="CE49" s="38">
        <v>-4.9390000000000002E-4</v>
      </c>
      <c r="CF49" s="38">
        <v>1.5866000000000001E-3</v>
      </c>
      <c r="CG49" s="38">
        <v>-2.942E-4</v>
      </c>
      <c r="CH49" s="38">
        <v>-7.3525999999999999E-3</v>
      </c>
      <c r="CI49" s="38">
        <v>-7.2481000000000004E-3</v>
      </c>
      <c r="CJ49" s="38">
        <v>-7.7990999999999998E-3</v>
      </c>
      <c r="CK49" s="38">
        <v>-7.7130999999999996E-3</v>
      </c>
      <c r="CL49" s="38">
        <v>-8.8334999999999993E-3</v>
      </c>
      <c r="CM49" s="38">
        <v>-2.7201800000000002E-2</v>
      </c>
      <c r="CN49" s="38">
        <v>-6.1763400000000003E-2</v>
      </c>
      <c r="CO49" s="38">
        <v>2.0496500000000001E-2</v>
      </c>
      <c r="CP49" s="38">
        <v>4.3273399999999997E-2</v>
      </c>
      <c r="CQ49" s="38">
        <v>4.87456E-2</v>
      </c>
      <c r="CR49" s="38">
        <v>4.6553499999999998E-2</v>
      </c>
      <c r="CS49" s="38">
        <v>2.71658E-2</v>
      </c>
      <c r="CT49" s="38">
        <v>2.1691000000000002E-3</v>
      </c>
      <c r="CU49" s="38">
        <v>-1.87073E-2</v>
      </c>
      <c r="CV49" s="38">
        <v>-2.77145E-2</v>
      </c>
      <c r="CW49" s="38">
        <v>-3.3758799999999999E-2</v>
      </c>
      <c r="CX49" s="38">
        <v>-2.0532499999999999E-2</v>
      </c>
      <c r="CY49" s="38">
        <v>-3.1023800000000001E-2</v>
      </c>
      <c r="CZ49" s="38">
        <v>-2.0069900000000002E-2</v>
      </c>
      <c r="DA49" s="38">
        <v>-4.6845299999999999E-2</v>
      </c>
      <c r="DB49" s="38">
        <v>-3.1365700000000003E-2</v>
      </c>
      <c r="DC49" s="38">
        <v>1.7022999999999999E-3</v>
      </c>
      <c r="DD49" s="38">
        <v>3.4101000000000001E-3</v>
      </c>
      <c r="DE49" s="38">
        <v>1.495E-3</v>
      </c>
      <c r="DF49" s="38">
        <v>-5.9919999999999999E-3</v>
      </c>
      <c r="DG49" s="38">
        <v>-6.2122000000000002E-3</v>
      </c>
      <c r="DH49" s="38">
        <v>-7.0055999999999998E-3</v>
      </c>
      <c r="DI49" s="38">
        <v>-7.0184000000000002E-3</v>
      </c>
      <c r="DJ49" s="38">
        <v>-8.2054999999999993E-3</v>
      </c>
      <c r="DK49" s="38">
        <v>-2.60348E-2</v>
      </c>
      <c r="DL49" s="38">
        <v>-5.9609299999999997E-2</v>
      </c>
      <c r="DM49" s="38">
        <v>2.16733E-2</v>
      </c>
      <c r="DN49" s="38">
        <v>4.4513900000000002E-2</v>
      </c>
      <c r="DO49" s="38">
        <v>5.01681E-2</v>
      </c>
      <c r="DP49" s="38">
        <v>4.7757599999999997E-2</v>
      </c>
      <c r="DQ49" s="38">
        <v>2.81234E-2</v>
      </c>
      <c r="DR49" s="38">
        <v>2.8425999999999998E-3</v>
      </c>
      <c r="DS49" s="38">
        <v>-1.7805999999999999E-2</v>
      </c>
      <c r="DT49" s="38">
        <v>-2.6092600000000001E-2</v>
      </c>
      <c r="DU49" s="38">
        <v>-3.1470199999999997E-2</v>
      </c>
      <c r="DV49" s="38">
        <v>-1.80015E-2</v>
      </c>
      <c r="DW49" s="38">
        <v>-2.86579E-2</v>
      </c>
      <c r="DX49" s="38">
        <v>-1.7640599999999999E-2</v>
      </c>
      <c r="DY49" s="38">
        <v>-4.46328E-2</v>
      </c>
      <c r="DZ49" s="38">
        <v>-2.9274999999999999E-2</v>
      </c>
      <c r="EA49" s="38">
        <v>3.8985000000000001E-3</v>
      </c>
      <c r="EB49" s="38">
        <v>5.2335999999999997E-3</v>
      </c>
      <c r="EC49" s="38">
        <v>3.2840999999999999E-3</v>
      </c>
      <c r="ED49" s="38">
        <v>-4.0274999999999998E-3</v>
      </c>
      <c r="EE49" s="38">
        <v>-4.7163999999999999E-3</v>
      </c>
      <c r="EF49" s="38">
        <v>-5.8601E-3</v>
      </c>
      <c r="EG49" s="38">
        <v>-6.0153000000000003E-3</v>
      </c>
      <c r="EH49" s="38">
        <v>-7.2988000000000003E-3</v>
      </c>
      <c r="EI49" s="38">
        <v>-2.4349699999999998E-2</v>
      </c>
      <c r="EJ49" s="38">
        <v>-5.6499199999999999E-2</v>
      </c>
      <c r="EK49" s="38">
        <v>2.3372500000000001E-2</v>
      </c>
      <c r="EL49" s="38">
        <v>4.6305100000000002E-2</v>
      </c>
      <c r="EM49" s="38">
        <v>5.2221999999999998E-2</v>
      </c>
      <c r="EN49" s="38">
        <v>4.9496199999999997E-2</v>
      </c>
      <c r="EO49" s="38">
        <v>2.9506000000000001E-2</v>
      </c>
      <c r="EP49" s="38">
        <v>3.8149999999999998E-3</v>
      </c>
      <c r="EQ49" s="38">
        <v>-1.65048E-2</v>
      </c>
      <c r="ER49" s="38">
        <v>-2.3750899999999998E-2</v>
      </c>
      <c r="ES49" s="38">
        <v>-2.8165900000000001E-2</v>
      </c>
      <c r="ET49" s="38">
        <v>-1.43471E-2</v>
      </c>
      <c r="EU49" s="38">
        <v>-2.5241900000000001E-2</v>
      </c>
      <c r="EV49" s="38">
        <v>-1.4133E-2</v>
      </c>
      <c r="EW49" s="38">
        <v>-4.1438200000000001E-2</v>
      </c>
      <c r="EX49" s="38">
        <v>-2.6256499999999999E-2</v>
      </c>
      <c r="EY49" s="38">
        <v>7.0694E-3</v>
      </c>
      <c r="EZ49" s="38">
        <v>7.8665000000000002E-3</v>
      </c>
      <c r="FA49" s="38">
        <v>5.8674E-3</v>
      </c>
      <c r="FB49" s="38">
        <v>76.118390000000005</v>
      </c>
      <c r="FC49" s="38">
        <v>74.183090000000007</v>
      </c>
      <c r="FD49" s="38">
        <v>72.656319999999994</v>
      </c>
      <c r="FE49" s="38">
        <v>71.463660000000004</v>
      </c>
      <c r="FF49" s="38">
        <v>70.31653</v>
      </c>
      <c r="FG49" s="38">
        <v>69.145319999999998</v>
      </c>
      <c r="FH49" s="38">
        <v>68.506649999999993</v>
      </c>
      <c r="FI49" s="38">
        <v>70.569019999999995</v>
      </c>
      <c r="FJ49" s="38">
        <v>75.659630000000007</v>
      </c>
      <c r="FK49" s="38">
        <v>81.130709999999993</v>
      </c>
      <c r="FL49" s="38">
        <v>86.162800000000004</v>
      </c>
      <c r="FM49" s="38">
        <v>90.494900000000001</v>
      </c>
      <c r="FN49" s="38">
        <v>94.390450000000001</v>
      </c>
      <c r="FO49" s="38">
        <v>97.551180000000002</v>
      </c>
      <c r="FP49" s="38">
        <v>100.1165</v>
      </c>
      <c r="FQ49" s="38">
        <v>101.6673</v>
      </c>
      <c r="FR49" s="38">
        <v>101.9277</v>
      </c>
      <c r="FS49" s="38">
        <v>101.0245</v>
      </c>
      <c r="FT49" s="39">
        <v>99.35284</v>
      </c>
      <c r="FU49" s="38">
        <v>94.726489999999998</v>
      </c>
      <c r="FV49" s="38">
        <v>89.994450000000001</v>
      </c>
      <c r="FW49">
        <v>85.808260000000004</v>
      </c>
      <c r="FX49">
        <v>83.367419999999996</v>
      </c>
      <c r="FY49">
        <v>81.497249999999994</v>
      </c>
      <c r="FZ49">
        <v>3.8671999999999999E-3</v>
      </c>
      <c r="GA49">
        <v>2.7263599999999999E-2</v>
      </c>
      <c r="GB49">
        <v>1</v>
      </c>
    </row>
    <row r="50" spans="1:184" x14ac:dyDescent="0.3">
      <c r="A50" t="s">
        <v>277</v>
      </c>
      <c r="B50" t="s">
        <v>1</v>
      </c>
      <c r="C50" t="s">
        <v>1</v>
      </c>
      <c r="D50" s="16" t="s">
        <v>1</v>
      </c>
      <c r="E50" s="16" t="s">
        <v>1</v>
      </c>
      <c r="F50" s="18" t="s">
        <v>1</v>
      </c>
      <c r="G50" s="16" t="s">
        <v>1</v>
      </c>
      <c r="H50" s="40" t="s">
        <v>1</v>
      </c>
      <c r="I50" s="18" t="s">
        <v>1</v>
      </c>
      <c r="J50" s="38" t="s">
        <v>222</v>
      </c>
      <c r="K50" s="18">
        <v>44809</v>
      </c>
      <c r="L50" s="38">
        <v>78890</v>
      </c>
      <c r="M50" s="38">
        <v>78890</v>
      </c>
      <c r="N50" s="38">
        <v>1.304465</v>
      </c>
      <c r="O50" s="38">
        <v>1.242955</v>
      </c>
      <c r="P50" s="38">
        <v>1.1926570000000001</v>
      </c>
      <c r="Q50" s="38">
        <v>1.1574150000000001</v>
      </c>
      <c r="R50" s="38">
        <v>1.1453040000000001</v>
      </c>
      <c r="S50" s="38">
        <v>1.130592</v>
      </c>
      <c r="T50" s="38">
        <v>1.053115</v>
      </c>
      <c r="U50" s="38">
        <v>1.1331549999999999</v>
      </c>
      <c r="V50" s="38">
        <v>1.325237</v>
      </c>
      <c r="W50" s="38">
        <v>1.575027</v>
      </c>
      <c r="X50" s="38">
        <v>1.7945199999999999</v>
      </c>
      <c r="Y50" s="38">
        <v>1.9438740000000001</v>
      </c>
      <c r="Z50" s="38">
        <v>2.0384500000000001</v>
      </c>
      <c r="AA50" s="38">
        <v>2.112339</v>
      </c>
      <c r="AB50" s="38">
        <v>2.1570779999999998</v>
      </c>
      <c r="AC50" s="38">
        <v>2.1755909999999998</v>
      </c>
      <c r="AD50" s="38">
        <v>2.1536430000000002</v>
      </c>
      <c r="AE50" s="38">
        <v>2.069086</v>
      </c>
      <c r="AF50" s="38">
        <v>1.956232</v>
      </c>
      <c r="AG50" s="38">
        <v>1.8166819999999999</v>
      </c>
      <c r="AH50" s="38">
        <v>1.75223</v>
      </c>
      <c r="AI50" s="38">
        <v>1.6553279999999999</v>
      </c>
      <c r="AJ50" s="38">
        <v>1.491109</v>
      </c>
      <c r="AK50" s="38">
        <v>1.387067</v>
      </c>
      <c r="AL50" s="38">
        <v>3.9597800000000002E-2</v>
      </c>
      <c r="AM50" s="38">
        <v>2.7092100000000001E-2</v>
      </c>
      <c r="AN50" s="38">
        <v>1.6215799999999999E-2</v>
      </c>
      <c r="AO50" s="38">
        <v>5.5738000000000003E-3</v>
      </c>
      <c r="AP50" s="38">
        <v>-3.7450000000000001E-3</v>
      </c>
      <c r="AQ50" s="38">
        <v>-4.8987000000000003E-2</v>
      </c>
      <c r="AR50" s="38">
        <v>-0.1327614</v>
      </c>
      <c r="AS50" s="38">
        <v>-3.1389E-2</v>
      </c>
      <c r="AT50" s="38">
        <v>1.2448499999999999E-2</v>
      </c>
      <c r="AU50" s="38">
        <v>3.8725799999999998E-2</v>
      </c>
      <c r="AV50" s="38">
        <v>2.8070500000000002E-2</v>
      </c>
      <c r="AW50" s="38">
        <v>1.0607999999999999E-2</v>
      </c>
      <c r="AX50" s="38">
        <v>-6.9689000000000001E-3</v>
      </c>
      <c r="AY50" s="38">
        <v>-2.5249199999999999E-2</v>
      </c>
      <c r="AZ50" s="38">
        <v>-3.6887200000000002E-2</v>
      </c>
      <c r="BA50" s="38">
        <v>-3.8314500000000001E-2</v>
      </c>
      <c r="BB50" s="38">
        <v>-1.74617E-2</v>
      </c>
      <c r="BC50" s="38">
        <v>-2.3487E-3</v>
      </c>
      <c r="BD50" s="38">
        <v>1.0573000000000001E-2</v>
      </c>
      <c r="BE50" s="38">
        <v>-6.6539500000000001E-2</v>
      </c>
      <c r="BF50" s="38">
        <v>-4.4467199999999998E-2</v>
      </c>
      <c r="BG50" s="38">
        <v>7.9962000000000002E-3</v>
      </c>
      <c r="BH50" s="38">
        <v>-1.45556E-2</v>
      </c>
      <c r="BI50" s="38">
        <v>-1.93066E-2</v>
      </c>
      <c r="BJ50" s="38">
        <v>4.2261800000000002E-2</v>
      </c>
      <c r="BK50" s="38">
        <v>2.9117400000000002E-2</v>
      </c>
      <c r="BL50" s="38">
        <v>1.7782300000000001E-2</v>
      </c>
      <c r="BM50" s="38">
        <v>7.0708999999999998E-3</v>
      </c>
      <c r="BN50" s="38">
        <v>-2.3844000000000001E-3</v>
      </c>
      <c r="BO50" s="38">
        <v>-4.5040799999999999E-2</v>
      </c>
      <c r="BP50" s="38">
        <v>-0.12586120000000001</v>
      </c>
      <c r="BQ50" s="38">
        <v>-2.80737E-2</v>
      </c>
      <c r="BR50" s="38">
        <v>1.54266E-2</v>
      </c>
      <c r="BS50" s="38">
        <v>4.3214599999999999E-2</v>
      </c>
      <c r="BT50" s="38">
        <v>3.2702099999999998E-2</v>
      </c>
      <c r="BU50" s="38">
        <v>1.4312200000000001E-2</v>
      </c>
      <c r="BV50" s="38">
        <v>-5.0076000000000001E-3</v>
      </c>
      <c r="BW50" s="38">
        <v>-2.2134299999999999E-2</v>
      </c>
      <c r="BX50" s="38">
        <v>-3.1900299999999999E-2</v>
      </c>
      <c r="BY50" s="38">
        <v>-3.1312800000000002E-2</v>
      </c>
      <c r="BZ50" s="38">
        <v>-9.8618999999999998E-3</v>
      </c>
      <c r="CA50" s="38">
        <v>5.5389000000000002E-3</v>
      </c>
      <c r="CB50" s="38">
        <v>1.9500900000000002E-2</v>
      </c>
      <c r="CC50" s="38">
        <v>-5.6759999999999998E-2</v>
      </c>
      <c r="CD50" s="38">
        <v>-3.3355900000000001E-2</v>
      </c>
      <c r="CE50" s="38">
        <v>1.6271000000000001E-2</v>
      </c>
      <c r="CF50" s="38">
        <v>-7.3045000000000002E-3</v>
      </c>
      <c r="CG50" s="38">
        <v>-1.2663199999999999E-2</v>
      </c>
      <c r="CH50" s="38">
        <v>4.4106899999999997E-2</v>
      </c>
      <c r="CI50" s="38">
        <v>3.0520100000000001E-2</v>
      </c>
      <c r="CJ50" s="38">
        <v>1.8867200000000001E-2</v>
      </c>
      <c r="CK50" s="38">
        <v>8.1078000000000001E-3</v>
      </c>
      <c r="CL50" s="38">
        <v>-1.4421E-3</v>
      </c>
      <c r="CM50" s="38">
        <v>-4.2307600000000001E-2</v>
      </c>
      <c r="CN50" s="38">
        <v>-0.1210822</v>
      </c>
      <c r="CO50" s="38">
        <v>-2.5777499999999998E-2</v>
      </c>
      <c r="CP50" s="38">
        <v>1.74892E-2</v>
      </c>
      <c r="CQ50" s="38">
        <v>4.6323499999999997E-2</v>
      </c>
      <c r="CR50" s="38">
        <v>3.5909900000000002E-2</v>
      </c>
      <c r="CS50" s="38">
        <v>1.6877799999999998E-2</v>
      </c>
      <c r="CT50" s="38">
        <v>-3.6492999999999999E-3</v>
      </c>
      <c r="CU50" s="38">
        <v>-1.9977000000000002E-2</v>
      </c>
      <c r="CV50" s="38">
        <v>-2.84465E-2</v>
      </c>
      <c r="CW50" s="38">
        <v>-2.6463500000000001E-2</v>
      </c>
      <c r="CX50" s="38">
        <v>-4.5982999999999996E-3</v>
      </c>
      <c r="CY50" s="38">
        <v>1.1001800000000001E-2</v>
      </c>
      <c r="CZ50" s="38">
        <v>2.56844E-2</v>
      </c>
      <c r="DA50" s="38">
        <v>-4.9986799999999998E-2</v>
      </c>
      <c r="DB50" s="38">
        <v>-2.5660200000000001E-2</v>
      </c>
      <c r="DC50" s="38">
        <v>2.20022E-2</v>
      </c>
      <c r="DD50" s="38">
        <v>-2.2824E-3</v>
      </c>
      <c r="DE50" s="38">
        <v>-8.0619999999999997E-3</v>
      </c>
      <c r="DF50" s="38">
        <v>4.5952E-2</v>
      </c>
      <c r="DG50" s="38">
        <v>3.1922800000000001E-2</v>
      </c>
      <c r="DH50" s="38">
        <v>1.99521E-2</v>
      </c>
      <c r="DI50" s="38">
        <v>9.1447000000000004E-3</v>
      </c>
      <c r="DJ50" s="38">
        <v>-4.9980000000000001E-4</v>
      </c>
      <c r="DK50" s="38">
        <v>-3.9574499999999999E-2</v>
      </c>
      <c r="DL50" s="38">
        <v>-0.1163032</v>
      </c>
      <c r="DM50" s="38">
        <v>-2.3481399999999999E-2</v>
      </c>
      <c r="DN50" s="38">
        <v>1.9551800000000001E-2</v>
      </c>
      <c r="DO50" s="38">
        <v>4.9432499999999997E-2</v>
      </c>
      <c r="DP50" s="38">
        <v>3.9117600000000002E-2</v>
      </c>
      <c r="DQ50" s="38">
        <v>1.94434E-2</v>
      </c>
      <c r="DR50" s="38">
        <v>-2.2908999999999998E-3</v>
      </c>
      <c r="DS50" s="38">
        <v>-1.7819600000000001E-2</v>
      </c>
      <c r="DT50" s="38">
        <v>-2.49926E-2</v>
      </c>
      <c r="DU50" s="38">
        <v>-2.16142E-2</v>
      </c>
      <c r="DV50" s="38">
        <v>6.6529999999999996E-4</v>
      </c>
      <c r="DW50" s="38">
        <v>1.6464599999999999E-2</v>
      </c>
      <c r="DX50" s="38">
        <v>3.1867800000000002E-2</v>
      </c>
      <c r="DY50" s="38">
        <v>-4.3213599999999998E-2</v>
      </c>
      <c r="DZ50" s="38">
        <v>-1.7964500000000001E-2</v>
      </c>
      <c r="EA50" s="38">
        <v>2.7733299999999999E-2</v>
      </c>
      <c r="EB50" s="38">
        <v>2.7396999999999999E-3</v>
      </c>
      <c r="EC50" s="38">
        <v>-3.4608E-3</v>
      </c>
      <c r="ED50" s="38">
        <v>4.8615999999999999E-2</v>
      </c>
      <c r="EE50" s="38">
        <v>3.3947999999999999E-2</v>
      </c>
      <c r="EF50" s="38">
        <v>2.1518599999999999E-2</v>
      </c>
      <c r="EG50" s="38">
        <v>1.06418E-2</v>
      </c>
      <c r="EH50" s="38">
        <v>8.6070000000000005E-4</v>
      </c>
      <c r="EI50" s="38">
        <v>-3.5628199999999999E-2</v>
      </c>
      <c r="EJ50" s="38">
        <v>-0.109403</v>
      </c>
      <c r="EK50" s="38">
        <v>-2.0166099999999999E-2</v>
      </c>
      <c r="EL50" s="38">
        <v>2.2529899999999999E-2</v>
      </c>
      <c r="EM50" s="38">
        <v>5.3921200000000002E-2</v>
      </c>
      <c r="EN50" s="38">
        <v>4.3749200000000002E-2</v>
      </c>
      <c r="EO50" s="38">
        <v>2.31477E-2</v>
      </c>
      <c r="EP50" s="38">
        <v>-3.2969999999999999E-4</v>
      </c>
      <c r="EQ50" s="38">
        <v>-1.4704699999999999E-2</v>
      </c>
      <c r="ER50" s="38">
        <v>-2.0005700000000001E-2</v>
      </c>
      <c r="ES50" s="38">
        <v>-1.46126E-2</v>
      </c>
      <c r="ET50" s="38">
        <v>8.2650999999999992E-3</v>
      </c>
      <c r="EU50" s="38">
        <v>2.4352200000000001E-2</v>
      </c>
      <c r="EV50" s="38">
        <v>4.0795699999999997E-2</v>
      </c>
      <c r="EW50" s="38">
        <v>-3.3434100000000001E-2</v>
      </c>
      <c r="EX50" s="38">
        <v>-6.8532000000000003E-3</v>
      </c>
      <c r="EY50" s="38">
        <v>3.6008100000000001E-2</v>
      </c>
      <c r="EZ50" s="38">
        <v>9.9906999999999999E-3</v>
      </c>
      <c r="FA50" s="38">
        <v>3.1825999999999998E-3</v>
      </c>
      <c r="FB50" s="38">
        <v>82.070949999999996</v>
      </c>
      <c r="FC50" s="38">
        <v>80.858639999999994</v>
      </c>
      <c r="FD50" s="38">
        <v>79.18553</v>
      </c>
      <c r="FE50" s="38">
        <v>77.756200000000007</v>
      </c>
      <c r="FF50" s="38">
        <v>76.619079999999997</v>
      </c>
      <c r="FG50" s="38">
        <v>75.670180000000002</v>
      </c>
      <c r="FH50" s="38">
        <v>74.51155</v>
      </c>
      <c r="FI50" s="38">
        <v>75.393919999999994</v>
      </c>
      <c r="FJ50" s="38">
        <v>80.389560000000003</v>
      </c>
      <c r="FK50" s="38">
        <v>86.36121</v>
      </c>
      <c r="FL50" s="38">
        <v>91.531599999999997</v>
      </c>
      <c r="FM50" s="38">
        <v>95.779690000000002</v>
      </c>
      <c r="FN50" s="38">
        <v>99.849819999999994</v>
      </c>
      <c r="FO50" s="38">
        <v>103.0206</v>
      </c>
      <c r="FP50" s="38">
        <v>105.07389999999999</v>
      </c>
      <c r="FQ50" s="38">
        <v>106.44580000000001</v>
      </c>
      <c r="FR50" s="38">
        <v>106.836</v>
      </c>
      <c r="FS50" s="38">
        <v>106.0712</v>
      </c>
      <c r="FT50" s="39">
        <v>103.6879</v>
      </c>
      <c r="FU50" s="38">
        <v>98.987679999999997</v>
      </c>
      <c r="FV50" s="38">
        <v>95.599689999999995</v>
      </c>
      <c r="FW50">
        <v>92.109440000000006</v>
      </c>
      <c r="FX50">
        <v>88.852649999999997</v>
      </c>
      <c r="FY50">
        <v>87.151179999999997</v>
      </c>
      <c r="FZ50">
        <v>1.1132100000000001E-2</v>
      </c>
      <c r="GA50">
        <v>0.14735239999999999</v>
      </c>
      <c r="GB50">
        <v>1</v>
      </c>
    </row>
    <row r="51" spans="1:184" x14ac:dyDescent="0.3">
      <c r="A51" t="s">
        <v>277</v>
      </c>
      <c r="B51" t="s">
        <v>1</v>
      </c>
      <c r="C51" t="s">
        <v>1</v>
      </c>
      <c r="D51" t="s">
        <v>1</v>
      </c>
      <c r="E51" t="s">
        <v>1</v>
      </c>
      <c r="F51" s="18" t="s">
        <v>1</v>
      </c>
      <c r="G51" s="16" t="s">
        <v>1</v>
      </c>
      <c r="H51" s="40" t="s">
        <v>1</v>
      </c>
      <c r="I51" s="18" t="s">
        <v>1</v>
      </c>
      <c r="J51" s="38" t="s">
        <v>222</v>
      </c>
      <c r="K51" s="18">
        <v>44810</v>
      </c>
      <c r="L51" s="38">
        <v>78887</v>
      </c>
      <c r="M51" s="38">
        <v>78887</v>
      </c>
      <c r="N51" s="38">
        <v>1.359588</v>
      </c>
      <c r="O51" s="38">
        <v>1.3011900000000001</v>
      </c>
      <c r="P51" s="38">
        <v>1.255252</v>
      </c>
      <c r="Q51" s="38">
        <v>1.2306079999999999</v>
      </c>
      <c r="R51" s="38">
        <v>1.2409380000000001</v>
      </c>
      <c r="S51" s="38">
        <v>1.3011900000000001</v>
      </c>
      <c r="T51" s="38">
        <v>1.361545</v>
      </c>
      <c r="U51" s="38">
        <v>1.639777</v>
      </c>
      <c r="V51" s="38">
        <v>2.1447319999999999</v>
      </c>
      <c r="W51" s="38">
        <v>2.5710150000000001</v>
      </c>
      <c r="X51" s="38">
        <v>2.904585</v>
      </c>
      <c r="Y51" s="38">
        <v>3.1331910000000001</v>
      </c>
      <c r="Z51" s="38">
        <v>3.2627890000000002</v>
      </c>
      <c r="AA51" s="38">
        <v>3.3885550000000002</v>
      </c>
      <c r="AB51" s="38">
        <v>3.4473250000000002</v>
      </c>
      <c r="AC51" s="38">
        <v>3.409796</v>
      </c>
      <c r="AD51" s="38">
        <v>3.1988270000000001</v>
      </c>
      <c r="AE51" s="38">
        <v>2.7237010000000001</v>
      </c>
      <c r="AF51" s="38">
        <v>2.375842</v>
      </c>
      <c r="AG51" s="38">
        <v>2.1428099999999999</v>
      </c>
      <c r="AH51" s="38">
        <v>2.0079539999999998</v>
      </c>
      <c r="AI51" s="38">
        <v>1.8160160000000001</v>
      </c>
      <c r="AJ51" s="38">
        <v>1.636692</v>
      </c>
      <c r="AK51" s="38">
        <v>1.5144390000000001</v>
      </c>
      <c r="AL51" s="38">
        <v>2.9273899999999999E-2</v>
      </c>
      <c r="AM51" s="38">
        <v>1.9832900000000001E-2</v>
      </c>
      <c r="AN51" s="38">
        <v>1.30294E-2</v>
      </c>
      <c r="AO51" s="38">
        <v>7.6112999999999997E-3</v>
      </c>
      <c r="AP51" s="38">
        <v>5.8412999999999998E-3</v>
      </c>
      <c r="AQ51" s="38">
        <v>-9.0793000000000002E-3</v>
      </c>
      <c r="AR51" s="38">
        <v>-5.5428900000000003E-2</v>
      </c>
      <c r="AS51" s="38">
        <v>4.5418000000000004E-3</v>
      </c>
      <c r="AT51" s="38">
        <v>-1.5627200000000001E-2</v>
      </c>
      <c r="AU51" s="38">
        <v>-4.3659000000000003E-2</v>
      </c>
      <c r="AV51" s="38">
        <v>-4.8869200000000002E-2</v>
      </c>
      <c r="AW51" s="38">
        <v>-3.6090999999999998E-2</v>
      </c>
      <c r="AX51" s="38">
        <v>-1.12535E-2</v>
      </c>
      <c r="AY51" s="38">
        <v>2.5672799999999999E-2</v>
      </c>
      <c r="AZ51" s="38">
        <v>5.1010399999999997E-2</v>
      </c>
      <c r="BA51" s="38">
        <v>7.9248100000000002E-2</v>
      </c>
      <c r="BB51" s="38">
        <v>8.5036899999999999E-2</v>
      </c>
      <c r="BC51" s="38">
        <v>3.9341399999999999E-2</v>
      </c>
      <c r="BD51" s="38">
        <v>3.6667100000000001E-2</v>
      </c>
      <c r="BE51" s="38">
        <v>-2.0124599999999999E-2</v>
      </c>
      <c r="BF51" s="38">
        <v>1.7304900000000002E-2</v>
      </c>
      <c r="BG51" s="38">
        <v>2.7512499999999999E-2</v>
      </c>
      <c r="BH51" s="38">
        <v>2.0986999999999999E-2</v>
      </c>
      <c r="BI51" s="38">
        <v>1.1720299999999999E-2</v>
      </c>
      <c r="BJ51" s="38">
        <v>3.2739799999999999E-2</v>
      </c>
      <c r="BK51" s="38">
        <v>2.29328E-2</v>
      </c>
      <c r="BL51" s="38">
        <v>1.5601E-2</v>
      </c>
      <c r="BM51" s="38">
        <v>1.0125500000000001E-2</v>
      </c>
      <c r="BN51" s="38">
        <v>8.2252999999999996E-3</v>
      </c>
      <c r="BO51" s="38">
        <v>-4.3013000000000001E-3</v>
      </c>
      <c r="BP51" s="38">
        <v>-4.8458000000000001E-2</v>
      </c>
      <c r="BQ51" s="38">
        <v>8.6545000000000007E-3</v>
      </c>
      <c r="BR51" s="38">
        <v>-1.07428E-2</v>
      </c>
      <c r="BS51" s="38">
        <v>-3.7799600000000003E-2</v>
      </c>
      <c r="BT51" s="38">
        <v>-4.3323599999999997E-2</v>
      </c>
      <c r="BU51" s="38">
        <v>-3.16805E-2</v>
      </c>
      <c r="BV51" s="38">
        <v>-8.3309999999999999E-3</v>
      </c>
      <c r="BW51" s="38">
        <v>2.8619100000000001E-2</v>
      </c>
      <c r="BX51" s="38">
        <v>5.5897000000000002E-2</v>
      </c>
      <c r="BY51" s="38">
        <v>8.6297600000000002E-2</v>
      </c>
      <c r="BZ51" s="38">
        <v>9.3199199999999996E-2</v>
      </c>
      <c r="CA51" s="38">
        <v>4.8082899999999998E-2</v>
      </c>
      <c r="CB51" s="38">
        <v>4.6203599999999997E-2</v>
      </c>
      <c r="CC51" s="38">
        <v>-1.09049E-2</v>
      </c>
      <c r="CD51" s="38">
        <v>2.5331699999999999E-2</v>
      </c>
      <c r="CE51" s="38">
        <v>3.4070299999999998E-2</v>
      </c>
      <c r="CF51" s="38">
        <v>2.61575E-2</v>
      </c>
      <c r="CG51" s="38">
        <v>1.70031E-2</v>
      </c>
      <c r="CH51" s="38">
        <v>3.5140299999999999E-2</v>
      </c>
      <c r="CI51" s="38">
        <v>2.5079799999999999E-2</v>
      </c>
      <c r="CJ51" s="38">
        <v>1.7382100000000001E-2</v>
      </c>
      <c r="CK51" s="38">
        <v>1.18668E-2</v>
      </c>
      <c r="CL51" s="38">
        <v>9.8764000000000005E-3</v>
      </c>
      <c r="CM51" s="38">
        <v>-9.921000000000001E-4</v>
      </c>
      <c r="CN51" s="38">
        <v>-4.3629899999999999E-2</v>
      </c>
      <c r="CO51" s="38">
        <v>1.15029E-2</v>
      </c>
      <c r="CP51" s="38">
        <v>-7.3600000000000002E-3</v>
      </c>
      <c r="CQ51" s="38">
        <v>-3.3741500000000001E-2</v>
      </c>
      <c r="CR51" s="38">
        <v>-3.9482700000000003E-2</v>
      </c>
      <c r="CS51" s="38">
        <v>-2.86257E-2</v>
      </c>
      <c r="CT51" s="38">
        <v>-6.3068000000000004E-3</v>
      </c>
      <c r="CU51" s="38">
        <v>3.0659700000000002E-2</v>
      </c>
      <c r="CV51" s="38">
        <v>5.9281500000000001E-2</v>
      </c>
      <c r="CW51" s="38">
        <v>9.1180200000000003E-2</v>
      </c>
      <c r="CX51" s="38">
        <v>9.8852400000000007E-2</v>
      </c>
      <c r="CY51" s="38">
        <v>5.4137200000000003E-2</v>
      </c>
      <c r="CZ51" s="38">
        <v>5.2808599999999997E-2</v>
      </c>
      <c r="DA51" s="38">
        <v>-4.5193000000000004E-3</v>
      </c>
      <c r="DB51" s="38">
        <v>3.0891100000000001E-2</v>
      </c>
      <c r="DC51" s="38">
        <v>3.8612199999999999E-2</v>
      </c>
      <c r="DD51" s="38">
        <v>2.97386E-2</v>
      </c>
      <c r="DE51" s="38">
        <v>2.0662E-2</v>
      </c>
      <c r="DF51" s="38">
        <v>3.7540799999999999E-2</v>
      </c>
      <c r="DG51" s="38">
        <v>2.7226799999999999E-2</v>
      </c>
      <c r="DH51" s="38">
        <v>1.9163300000000001E-2</v>
      </c>
      <c r="DI51" s="38">
        <v>1.3608200000000001E-2</v>
      </c>
      <c r="DJ51" s="38">
        <v>1.15275E-2</v>
      </c>
      <c r="DK51" s="38">
        <v>2.3170999999999999E-3</v>
      </c>
      <c r="DL51" s="38">
        <v>-3.88019E-2</v>
      </c>
      <c r="DM51" s="38">
        <v>1.43514E-2</v>
      </c>
      <c r="DN51" s="38">
        <v>-3.9770999999999999E-3</v>
      </c>
      <c r="DO51" s="38">
        <v>-2.9683399999999999E-2</v>
      </c>
      <c r="DP51" s="38">
        <v>-3.5641800000000001E-2</v>
      </c>
      <c r="DQ51" s="38">
        <v>-2.5571E-2</v>
      </c>
      <c r="DR51" s="38">
        <v>-4.2827000000000004E-3</v>
      </c>
      <c r="DS51" s="38">
        <v>3.2700300000000002E-2</v>
      </c>
      <c r="DT51" s="38">
        <v>6.2665999999999999E-2</v>
      </c>
      <c r="DU51" s="38">
        <v>9.6062700000000001E-2</v>
      </c>
      <c r="DV51" s="38">
        <v>0.1045055</v>
      </c>
      <c r="DW51" s="38">
        <v>6.0191500000000002E-2</v>
      </c>
      <c r="DX51" s="38">
        <v>5.9413500000000001E-2</v>
      </c>
      <c r="DY51" s="38">
        <v>1.8661999999999999E-3</v>
      </c>
      <c r="DZ51" s="38">
        <v>3.6450400000000001E-2</v>
      </c>
      <c r="EA51" s="38">
        <v>4.3154100000000001E-2</v>
      </c>
      <c r="EB51" s="38">
        <v>3.3319700000000001E-2</v>
      </c>
      <c r="EC51" s="38">
        <v>2.4320899999999999E-2</v>
      </c>
      <c r="ED51" s="38">
        <v>4.10067E-2</v>
      </c>
      <c r="EE51" s="38">
        <v>3.0326700000000002E-2</v>
      </c>
      <c r="EF51" s="38">
        <v>2.1734900000000001E-2</v>
      </c>
      <c r="EG51" s="38">
        <v>1.6122399999999999E-2</v>
      </c>
      <c r="EH51" s="38">
        <v>1.39115E-2</v>
      </c>
      <c r="EI51" s="38">
        <v>7.0949999999999997E-3</v>
      </c>
      <c r="EJ51" s="38">
        <v>-3.1830900000000002E-2</v>
      </c>
      <c r="EK51" s="38">
        <v>1.8464000000000001E-2</v>
      </c>
      <c r="EL51" s="38">
        <v>9.0720000000000004E-4</v>
      </c>
      <c r="EM51" s="38">
        <v>-2.3824100000000001E-2</v>
      </c>
      <c r="EN51" s="38">
        <v>-3.00962E-2</v>
      </c>
      <c r="EO51" s="38">
        <v>-2.1160399999999999E-2</v>
      </c>
      <c r="EP51" s="38">
        <v>-1.3602E-3</v>
      </c>
      <c r="EQ51" s="38">
        <v>3.5646600000000001E-2</v>
      </c>
      <c r="ER51" s="38">
        <v>6.7552699999999993E-2</v>
      </c>
      <c r="ES51" s="38">
        <v>0.1031123</v>
      </c>
      <c r="ET51" s="38">
        <v>0.1126679</v>
      </c>
      <c r="EU51" s="38">
        <v>6.8932900000000005E-2</v>
      </c>
      <c r="EV51" s="38">
        <v>6.89501E-2</v>
      </c>
      <c r="EW51" s="38">
        <v>1.1086E-2</v>
      </c>
      <c r="EX51" s="38">
        <v>4.4477200000000001E-2</v>
      </c>
      <c r="EY51" s="38">
        <v>4.9711900000000003E-2</v>
      </c>
      <c r="EZ51" s="38">
        <v>3.8490200000000002E-2</v>
      </c>
      <c r="FA51" s="38">
        <v>2.96037E-2</v>
      </c>
      <c r="FB51" s="38">
        <v>84.363429999999994</v>
      </c>
      <c r="FC51" s="38">
        <v>83.013469999999998</v>
      </c>
      <c r="FD51" s="38">
        <v>81.584280000000007</v>
      </c>
      <c r="FE51" s="38">
        <v>80.463290000000001</v>
      </c>
      <c r="FF51" s="38">
        <v>79.365070000000003</v>
      </c>
      <c r="FG51" s="38">
        <v>78.951650000000001</v>
      </c>
      <c r="FH51" s="38">
        <v>78.236320000000006</v>
      </c>
      <c r="FI51" s="38">
        <v>80.437439999999995</v>
      </c>
      <c r="FJ51" s="38">
        <v>85.580070000000006</v>
      </c>
      <c r="FK51" s="38">
        <v>91.484700000000004</v>
      </c>
      <c r="FL51" s="38">
        <v>96.156829999999999</v>
      </c>
      <c r="FM51" s="38">
        <v>100.8865</v>
      </c>
      <c r="FN51" s="38">
        <v>104.2441</v>
      </c>
      <c r="FO51" s="38">
        <v>107.25360000000001</v>
      </c>
      <c r="FP51" s="38">
        <v>109.30240000000001</v>
      </c>
      <c r="FQ51" s="38">
        <v>110.8608</v>
      </c>
      <c r="FR51" s="38">
        <v>110.7364</v>
      </c>
      <c r="FS51" s="38">
        <v>109.23090000000001</v>
      </c>
      <c r="FT51" s="39">
        <v>106.2221</v>
      </c>
      <c r="FU51" s="38">
        <v>100.6078</v>
      </c>
      <c r="FV51" s="38">
        <v>95.84102</v>
      </c>
      <c r="FW51">
        <v>93.062269999999998</v>
      </c>
      <c r="FX51">
        <v>91.196830000000006</v>
      </c>
      <c r="FY51">
        <v>88.594840000000005</v>
      </c>
      <c r="FZ51">
        <v>1.0541699999999999E-2</v>
      </c>
      <c r="GA51">
        <v>7.1149199999999996E-2</v>
      </c>
      <c r="GB51">
        <v>1</v>
      </c>
    </row>
    <row r="52" spans="1:184" x14ac:dyDescent="0.3">
      <c r="A52" t="s">
        <v>277</v>
      </c>
      <c r="B52" t="s">
        <v>1</v>
      </c>
      <c r="C52" t="s">
        <v>1</v>
      </c>
      <c r="D52" s="16" t="s">
        <v>1</v>
      </c>
      <c r="E52" s="16" t="s">
        <v>1</v>
      </c>
      <c r="F52" s="18" t="s">
        <v>1</v>
      </c>
      <c r="G52" s="16" t="s">
        <v>1</v>
      </c>
      <c r="H52" s="40" t="s">
        <v>1</v>
      </c>
      <c r="I52" s="18" t="s">
        <v>1</v>
      </c>
      <c r="J52" s="38" t="s">
        <v>222</v>
      </c>
      <c r="K52" s="18">
        <v>44811</v>
      </c>
      <c r="L52" s="38">
        <v>78886</v>
      </c>
      <c r="M52" s="38">
        <v>78886</v>
      </c>
      <c r="N52" s="38">
        <v>1.4505950000000001</v>
      </c>
      <c r="O52" s="38">
        <v>1.384287</v>
      </c>
      <c r="P52" s="38">
        <v>1.334713</v>
      </c>
      <c r="Q52" s="38">
        <v>1.3034859999999999</v>
      </c>
      <c r="R52" s="38">
        <v>1.3052619999999999</v>
      </c>
      <c r="S52" s="38">
        <v>1.355753</v>
      </c>
      <c r="T52" s="38">
        <v>1.39602</v>
      </c>
      <c r="U52" s="38">
        <v>1.661629</v>
      </c>
      <c r="V52" s="38">
        <v>2.1318290000000002</v>
      </c>
      <c r="W52" s="38">
        <v>2.5497719999999999</v>
      </c>
      <c r="X52" s="38">
        <v>2.8664390000000002</v>
      </c>
      <c r="Y52" s="38">
        <v>3.0722999999999998</v>
      </c>
      <c r="Z52" s="38">
        <v>3.1823199999999998</v>
      </c>
      <c r="AA52" s="38">
        <v>3.2952569999999999</v>
      </c>
      <c r="AB52" s="38">
        <v>3.3545340000000001</v>
      </c>
      <c r="AC52" s="38">
        <v>3.326762</v>
      </c>
      <c r="AD52" s="38">
        <v>3.1346349999999998</v>
      </c>
      <c r="AE52" s="38">
        <v>2.6789019999999999</v>
      </c>
      <c r="AF52" s="38">
        <v>2.345898</v>
      </c>
      <c r="AG52" s="38">
        <v>2.1073529999999998</v>
      </c>
      <c r="AH52" s="38">
        <v>1.9658310000000001</v>
      </c>
      <c r="AI52" s="38">
        <v>1.795847</v>
      </c>
      <c r="AJ52" s="38">
        <v>1.608506</v>
      </c>
      <c r="AK52" s="38">
        <v>1.4871799999999999</v>
      </c>
      <c r="AL52" s="38">
        <v>2.23813E-2</v>
      </c>
      <c r="AM52" s="38">
        <v>1.6228300000000001E-2</v>
      </c>
      <c r="AN52" s="38">
        <v>1.29053E-2</v>
      </c>
      <c r="AO52" s="38">
        <v>1.0962400000000001E-2</v>
      </c>
      <c r="AP52" s="38">
        <v>5.2563000000000002E-3</v>
      </c>
      <c r="AQ52" s="38">
        <v>-1.7373900000000001E-2</v>
      </c>
      <c r="AR52" s="38">
        <v>-8.3496299999999996E-2</v>
      </c>
      <c r="AS52" s="38">
        <v>-8.9426999999999996E-3</v>
      </c>
      <c r="AT52" s="38">
        <v>-1.5367199999999999E-2</v>
      </c>
      <c r="AU52" s="38">
        <v>-2.3123299999999999E-2</v>
      </c>
      <c r="AV52" s="38">
        <v>-2.1420000000000002E-2</v>
      </c>
      <c r="AW52" s="38">
        <v>-1.0734799999999999E-2</v>
      </c>
      <c r="AX52" s="38">
        <v>1.7446E-3</v>
      </c>
      <c r="AY52" s="38">
        <v>1.38865E-2</v>
      </c>
      <c r="AZ52" s="38">
        <v>1.26581E-2</v>
      </c>
      <c r="BA52" s="38">
        <v>3.3708200000000001E-2</v>
      </c>
      <c r="BB52" s="38">
        <v>5.5923199999999999E-2</v>
      </c>
      <c r="BC52" s="38">
        <v>4.0218999999999998E-2</v>
      </c>
      <c r="BD52" s="38">
        <v>3.1068599999999998E-2</v>
      </c>
      <c r="BE52" s="38">
        <v>-2.6153599999999999E-2</v>
      </c>
      <c r="BF52" s="38">
        <v>2.61763E-2</v>
      </c>
      <c r="BG52" s="38">
        <v>7.2630700000000006E-2</v>
      </c>
      <c r="BH52" s="38">
        <v>5.0816E-2</v>
      </c>
      <c r="BI52" s="38">
        <v>3.6765399999999997E-2</v>
      </c>
      <c r="BJ52" s="38">
        <v>2.53093E-2</v>
      </c>
      <c r="BK52" s="38">
        <v>1.83976E-2</v>
      </c>
      <c r="BL52" s="38">
        <v>1.4893699999999999E-2</v>
      </c>
      <c r="BM52" s="38">
        <v>1.28763E-2</v>
      </c>
      <c r="BN52" s="38">
        <v>7.0099999999999997E-3</v>
      </c>
      <c r="BO52" s="38">
        <v>-1.3644399999999999E-2</v>
      </c>
      <c r="BP52" s="38">
        <v>-7.7960699999999994E-2</v>
      </c>
      <c r="BQ52" s="38">
        <v>-5.8342999999999997E-3</v>
      </c>
      <c r="BR52" s="38">
        <v>-1.1912000000000001E-2</v>
      </c>
      <c r="BS52" s="38">
        <v>-1.89666E-2</v>
      </c>
      <c r="BT52" s="38">
        <v>-1.75978E-2</v>
      </c>
      <c r="BU52" s="38">
        <v>-7.7989000000000001E-3</v>
      </c>
      <c r="BV52" s="38">
        <v>3.7510999999999998E-3</v>
      </c>
      <c r="BW52" s="38">
        <v>1.6055E-2</v>
      </c>
      <c r="BX52" s="38">
        <v>1.6459999999999999E-2</v>
      </c>
      <c r="BY52" s="38">
        <v>3.9342099999999998E-2</v>
      </c>
      <c r="BZ52" s="38">
        <v>6.2846200000000005E-2</v>
      </c>
      <c r="CA52" s="38">
        <v>4.7806500000000002E-2</v>
      </c>
      <c r="CB52" s="38">
        <v>3.99032E-2</v>
      </c>
      <c r="CC52" s="38">
        <v>-1.8163599999999998E-2</v>
      </c>
      <c r="CD52" s="38">
        <v>3.2707E-2</v>
      </c>
      <c r="CE52" s="38">
        <v>7.7711299999999997E-2</v>
      </c>
      <c r="CF52" s="38">
        <v>5.51076E-2</v>
      </c>
      <c r="CG52" s="38">
        <v>4.1056000000000002E-2</v>
      </c>
      <c r="CH52" s="38">
        <v>2.7337199999999999E-2</v>
      </c>
      <c r="CI52" s="38">
        <v>1.9900000000000001E-2</v>
      </c>
      <c r="CJ52" s="38">
        <v>1.6270900000000001E-2</v>
      </c>
      <c r="CK52" s="38">
        <v>1.42019E-2</v>
      </c>
      <c r="CL52" s="38">
        <v>8.2246000000000003E-3</v>
      </c>
      <c r="CM52" s="38">
        <v>-1.1061400000000001E-2</v>
      </c>
      <c r="CN52" s="38">
        <v>-7.4126800000000007E-2</v>
      </c>
      <c r="CO52" s="38">
        <v>-3.6814999999999999E-3</v>
      </c>
      <c r="CP52" s="38">
        <v>-9.5189000000000003E-3</v>
      </c>
      <c r="CQ52" s="38">
        <v>-1.60877E-2</v>
      </c>
      <c r="CR52" s="38">
        <v>-1.49506E-2</v>
      </c>
      <c r="CS52" s="38">
        <v>-5.7654999999999998E-3</v>
      </c>
      <c r="CT52" s="38">
        <v>5.1408000000000001E-3</v>
      </c>
      <c r="CU52" s="38">
        <v>1.7556800000000001E-2</v>
      </c>
      <c r="CV52" s="38">
        <v>1.9093200000000001E-2</v>
      </c>
      <c r="CW52" s="38">
        <v>4.3244100000000001E-2</v>
      </c>
      <c r="CX52" s="38">
        <v>6.7641000000000007E-2</v>
      </c>
      <c r="CY52" s="38">
        <v>5.3061499999999998E-2</v>
      </c>
      <c r="CZ52" s="38">
        <v>4.6022E-2</v>
      </c>
      <c r="DA52" s="38">
        <v>-1.2629700000000001E-2</v>
      </c>
      <c r="DB52" s="38">
        <v>3.7230100000000002E-2</v>
      </c>
      <c r="DC52" s="38">
        <v>8.12301E-2</v>
      </c>
      <c r="DD52" s="38">
        <v>5.8079899999999997E-2</v>
      </c>
      <c r="DE52" s="38">
        <v>4.4027700000000003E-2</v>
      </c>
      <c r="DF52" s="38">
        <v>2.9365100000000002E-2</v>
      </c>
      <c r="DG52" s="38">
        <v>2.1402500000000001E-2</v>
      </c>
      <c r="DH52" s="38">
        <v>1.7648E-2</v>
      </c>
      <c r="DI52" s="38">
        <v>1.55274E-2</v>
      </c>
      <c r="DJ52" s="38">
        <v>9.4392999999999994E-3</v>
      </c>
      <c r="DK52" s="38">
        <v>-8.4784000000000005E-3</v>
      </c>
      <c r="DL52" s="38">
        <v>-7.0292900000000005E-2</v>
      </c>
      <c r="DM52" s="38">
        <v>-1.5287E-3</v>
      </c>
      <c r="DN52" s="38">
        <v>-7.1257999999999998E-3</v>
      </c>
      <c r="DO52" s="38">
        <v>-1.32088E-2</v>
      </c>
      <c r="DP52" s="38">
        <v>-1.2303400000000001E-2</v>
      </c>
      <c r="DQ52" s="38">
        <v>-3.7320999999999999E-3</v>
      </c>
      <c r="DR52" s="38">
        <v>6.5304999999999998E-3</v>
      </c>
      <c r="DS52" s="38">
        <v>1.9058700000000001E-2</v>
      </c>
      <c r="DT52" s="38">
        <v>2.17264E-2</v>
      </c>
      <c r="DU52" s="38">
        <v>4.7146100000000003E-2</v>
      </c>
      <c r="DV52" s="38">
        <v>7.2435899999999998E-2</v>
      </c>
      <c r="DW52" s="38">
        <v>5.8316600000000003E-2</v>
      </c>
      <c r="DX52" s="38">
        <v>5.2140800000000001E-2</v>
      </c>
      <c r="DY52" s="38">
        <v>-7.0958000000000002E-3</v>
      </c>
      <c r="DZ52" s="38">
        <v>4.17533E-2</v>
      </c>
      <c r="EA52" s="38">
        <v>8.4748900000000002E-2</v>
      </c>
      <c r="EB52" s="38">
        <v>6.1052299999999997E-2</v>
      </c>
      <c r="EC52" s="38">
        <v>4.69995E-2</v>
      </c>
      <c r="ED52" s="38">
        <v>3.2293000000000002E-2</v>
      </c>
      <c r="EE52" s="38">
        <v>2.35718E-2</v>
      </c>
      <c r="EF52" s="38">
        <v>1.9636500000000001E-2</v>
      </c>
      <c r="EG52" s="38">
        <v>1.74413E-2</v>
      </c>
      <c r="EH52" s="38">
        <v>1.1193E-2</v>
      </c>
      <c r="EI52" s="38">
        <v>-4.7489000000000003E-3</v>
      </c>
      <c r="EJ52" s="38">
        <v>-6.4757400000000007E-2</v>
      </c>
      <c r="EK52" s="38">
        <v>1.5797000000000001E-3</v>
      </c>
      <c r="EL52" s="38">
        <v>-3.6705000000000002E-3</v>
      </c>
      <c r="EM52" s="38">
        <v>-9.0521000000000004E-3</v>
      </c>
      <c r="EN52" s="38">
        <v>-8.4811999999999995E-3</v>
      </c>
      <c r="EO52" s="38">
        <v>-7.9619999999999995E-4</v>
      </c>
      <c r="EP52" s="38">
        <v>8.5369999999999994E-3</v>
      </c>
      <c r="EQ52" s="38">
        <v>2.1227200000000002E-2</v>
      </c>
      <c r="ER52" s="38">
        <v>2.55284E-2</v>
      </c>
      <c r="ES52" s="38">
        <v>5.2780000000000001E-2</v>
      </c>
      <c r="ET52" s="38">
        <v>7.9358899999999996E-2</v>
      </c>
      <c r="EU52" s="38">
        <v>6.5904099999999993E-2</v>
      </c>
      <c r="EV52" s="38">
        <v>6.0975300000000003E-2</v>
      </c>
      <c r="EW52" s="38">
        <v>8.943E-4</v>
      </c>
      <c r="EX52" s="38">
        <v>4.8284000000000001E-2</v>
      </c>
      <c r="EY52" s="38">
        <v>8.9829500000000007E-2</v>
      </c>
      <c r="EZ52" s="38">
        <v>6.5343899999999996E-2</v>
      </c>
      <c r="FA52" s="38">
        <v>5.1290099999999998E-2</v>
      </c>
      <c r="FB52" s="38">
        <v>87.138450000000006</v>
      </c>
      <c r="FC52" s="38">
        <v>85.545770000000005</v>
      </c>
      <c r="FD52" s="38">
        <v>83.053910000000002</v>
      </c>
      <c r="FE52" s="38">
        <v>81.765540000000001</v>
      </c>
      <c r="FF52" s="38">
        <v>80.475250000000003</v>
      </c>
      <c r="FG52" s="38">
        <v>78.620130000000003</v>
      </c>
      <c r="FH52" s="38">
        <v>77.833190000000002</v>
      </c>
      <c r="FI52" s="38">
        <v>78.747529999999998</v>
      </c>
      <c r="FJ52" s="38">
        <v>83.678520000000006</v>
      </c>
      <c r="FK52" s="38">
        <v>89.251189999999994</v>
      </c>
      <c r="FL52" s="38">
        <v>94.560670000000002</v>
      </c>
      <c r="FM52" s="38">
        <v>98.290530000000004</v>
      </c>
      <c r="FN52" s="38">
        <v>101.7264</v>
      </c>
      <c r="FO52" s="38">
        <v>104.18510000000001</v>
      </c>
      <c r="FP52" s="38">
        <v>105.88549999999999</v>
      </c>
      <c r="FQ52" s="38">
        <v>106.8766</v>
      </c>
      <c r="FR52" s="38">
        <v>106.6972</v>
      </c>
      <c r="FS52" s="38">
        <v>105.0052</v>
      </c>
      <c r="FT52" s="39">
        <v>101.69580000000001</v>
      </c>
      <c r="FU52" s="38">
        <v>97.183800000000005</v>
      </c>
      <c r="FV52" s="38">
        <v>93.935149999999993</v>
      </c>
      <c r="FW52">
        <v>91.844489999999993</v>
      </c>
      <c r="FX52">
        <v>89.106359999999995</v>
      </c>
      <c r="FY52">
        <v>86.212389999999999</v>
      </c>
      <c r="FZ52">
        <v>8.8882000000000006E-3</v>
      </c>
      <c r="GA52">
        <v>6.3830899999999996E-2</v>
      </c>
      <c r="GB52">
        <v>1</v>
      </c>
    </row>
    <row r="53" spans="1:184" x14ac:dyDescent="0.3">
      <c r="A53" t="s">
        <v>277</v>
      </c>
      <c r="B53" t="s">
        <v>1</v>
      </c>
      <c r="C53" t="s">
        <v>1</v>
      </c>
      <c r="D53" t="s">
        <v>1</v>
      </c>
      <c r="E53" t="s">
        <v>1</v>
      </c>
      <c r="F53" s="18" t="s">
        <v>1</v>
      </c>
      <c r="G53" t="s">
        <v>1</v>
      </c>
      <c r="H53" s="40" t="s">
        <v>1</v>
      </c>
      <c r="I53" s="18" t="s">
        <v>1</v>
      </c>
      <c r="J53" s="38" t="s">
        <v>222</v>
      </c>
      <c r="K53" s="18" t="s">
        <v>2</v>
      </c>
      <c r="L53" s="38">
        <v>79345</v>
      </c>
      <c r="M53" s="38">
        <v>79345</v>
      </c>
      <c r="N53" s="38">
        <v>1.2492110000000001</v>
      </c>
      <c r="O53" s="38">
        <v>1.1974910000000001</v>
      </c>
      <c r="P53" s="38">
        <v>1.1603000000000001</v>
      </c>
      <c r="Q53" s="38">
        <v>1.1386149999999999</v>
      </c>
      <c r="R53" s="38">
        <v>1.145815</v>
      </c>
      <c r="S53" s="38">
        <v>1.1918070000000001</v>
      </c>
      <c r="T53" s="38">
        <v>1.222256</v>
      </c>
      <c r="U53" s="38">
        <v>1.4500409999999999</v>
      </c>
      <c r="V53" s="38">
        <v>1.8671789999999999</v>
      </c>
      <c r="W53" s="38">
        <v>2.224656</v>
      </c>
      <c r="X53" s="38">
        <v>2.5103089999999999</v>
      </c>
      <c r="Y53" s="38">
        <v>2.706788</v>
      </c>
      <c r="Z53" s="38">
        <v>2.819947</v>
      </c>
      <c r="AA53" s="38">
        <v>2.937703</v>
      </c>
      <c r="AB53" s="38">
        <v>3.008086</v>
      </c>
      <c r="AC53" s="38">
        <v>2.9892439999999998</v>
      </c>
      <c r="AD53" s="38">
        <v>2.8249759999999999</v>
      </c>
      <c r="AE53" s="38">
        <v>2.4206729999999999</v>
      </c>
      <c r="AF53" s="38">
        <v>2.1263550000000002</v>
      </c>
      <c r="AG53" s="38">
        <v>1.9191180000000001</v>
      </c>
      <c r="AH53" s="38">
        <v>1.7925949999999999</v>
      </c>
      <c r="AI53" s="38">
        <v>1.6287700000000001</v>
      </c>
      <c r="AJ53" s="38">
        <v>1.4626399999999999</v>
      </c>
      <c r="AK53" s="38">
        <v>1.3530869999999999</v>
      </c>
      <c r="AL53" s="38">
        <v>2.3762000000000002E-3</v>
      </c>
      <c r="AM53" s="38">
        <v>2.0864E-3</v>
      </c>
      <c r="AN53" s="38">
        <v>2.9678999999999999E-3</v>
      </c>
      <c r="AO53" s="38">
        <v>3.3841000000000001E-3</v>
      </c>
      <c r="AP53" s="38">
        <v>2.6137000000000001E-3</v>
      </c>
      <c r="AQ53" s="38">
        <v>-1.0794000000000001E-3</v>
      </c>
      <c r="AR53" s="38">
        <v>-1.7986599999999998E-2</v>
      </c>
      <c r="AS53" s="38">
        <v>-3.5095E-3</v>
      </c>
      <c r="AT53" s="38">
        <v>-1.0191199999999999E-2</v>
      </c>
      <c r="AU53" s="38">
        <v>-1.8789299999999998E-2</v>
      </c>
      <c r="AV53" s="38">
        <v>-1.7086500000000001E-2</v>
      </c>
      <c r="AW53" s="38">
        <v>-1.14675E-2</v>
      </c>
      <c r="AX53" s="38">
        <v>-2.1705000000000001E-3</v>
      </c>
      <c r="AY53" s="38">
        <v>4.5693000000000001E-3</v>
      </c>
      <c r="AZ53" s="38">
        <v>8.6458000000000004E-3</v>
      </c>
      <c r="BA53" s="38">
        <v>1.4503500000000001E-2</v>
      </c>
      <c r="BB53" s="38">
        <v>3.3284599999999998E-2</v>
      </c>
      <c r="BC53" s="38">
        <v>2.3099700000000001E-2</v>
      </c>
      <c r="BD53" s="38">
        <v>1.8005199999999999E-2</v>
      </c>
      <c r="BE53" s="38">
        <v>5.1237000000000001E-3</v>
      </c>
      <c r="BF53" s="38">
        <v>1.5649300000000001E-2</v>
      </c>
      <c r="BG53" s="38">
        <v>8.4320999999999997E-3</v>
      </c>
      <c r="BH53" s="38">
        <v>5.4504999999999996E-3</v>
      </c>
      <c r="BI53" s="38">
        <v>3.5241000000000001E-3</v>
      </c>
      <c r="BJ53" s="38">
        <v>4.4806000000000004E-3</v>
      </c>
      <c r="BK53" s="38">
        <v>3.7374999999999999E-3</v>
      </c>
      <c r="BL53" s="38">
        <v>4.4497E-3</v>
      </c>
      <c r="BM53" s="38">
        <v>4.7622999999999997E-3</v>
      </c>
      <c r="BN53" s="38">
        <v>3.7407999999999999E-3</v>
      </c>
      <c r="BO53" s="38">
        <v>1.5640999999999999E-3</v>
      </c>
      <c r="BP53" s="38">
        <v>-1.3649100000000001E-2</v>
      </c>
      <c r="BQ53" s="38">
        <v>-1.7313000000000001E-3</v>
      </c>
      <c r="BR53" s="38">
        <v>-7.0641999999999996E-3</v>
      </c>
      <c r="BS53" s="38">
        <v>-1.45212E-2</v>
      </c>
      <c r="BT53" s="38">
        <v>-1.30597E-2</v>
      </c>
      <c r="BU53" s="38">
        <v>-8.6230000000000005E-3</v>
      </c>
      <c r="BV53" s="38">
        <v>-1.1872E-3</v>
      </c>
      <c r="BW53" s="38">
        <v>6.4318999999999999E-3</v>
      </c>
      <c r="BX53" s="38">
        <v>1.17676E-2</v>
      </c>
      <c r="BY53" s="38">
        <v>1.8827900000000002E-2</v>
      </c>
      <c r="BZ53" s="38">
        <v>3.7942900000000002E-2</v>
      </c>
      <c r="CA53" s="38">
        <v>2.7780599999999999E-2</v>
      </c>
      <c r="CB53" s="38">
        <v>2.2317199999999999E-2</v>
      </c>
      <c r="CC53" s="38">
        <v>9.7874999999999993E-3</v>
      </c>
      <c r="CD53" s="38">
        <v>1.9994600000000001E-2</v>
      </c>
      <c r="CE53" s="38">
        <v>1.23079E-2</v>
      </c>
      <c r="CF53" s="38">
        <v>8.6835999999999997E-3</v>
      </c>
      <c r="CG53" s="38">
        <v>6.6051E-3</v>
      </c>
      <c r="CH53" s="38">
        <v>5.9381E-3</v>
      </c>
      <c r="CI53" s="38">
        <v>4.8811000000000002E-3</v>
      </c>
      <c r="CJ53" s="38">
        <v>5.476E-3</v>
      </c>
      <c r="CK53" s="38">
        <v>5.7168999999999996E-3</v>
      </c>
      <c r="CL53" s="38">
        <v>4.5214000000000001E-3</v>
      </c>
      <c r="CM53" s="38">
        <v>3.395E-3</v>
      </c>
      <c r="CN53" s="38">
        <v>-1.0645E-2</v>
      </c>
      <c r="CO53" s="38">
        <v>-4.9969999999999995E-4</v>
      </c>
      <c r="CP53" s="38">
        <v>-4.8985000000000001E-3</v>
      </c>
      <c r="CQ53" s="38">
        <v>-1.15651E-2</v>
      </c>
      <c r="CR53" s="38">
        <v>-1.0270899999999999E-2</v>
      </c>
      <c r="CS53" s="38">
        <v>-6.6528999999999998E-3</v>
      </c>
      <c r="CT53" s="38">
        <v>-5.061E-4</v>
      </c>
      <c r="CU53" s="38">
        <v>7.7219000000000003E-3</v>
      </c>
      <c r="CV53" s="38">
        <v>1.3929800000000001E-2</v>
      </c>
      <c r="CW53" s="38">
        <v>2.1822999999999999E-2</v>
      </c>
      <c r="CX53" s="38">
        <v>4.1169200000000003E-2</v>
      </c>
      <c r="CY53" s="38">
        <v>3.1022500000000001E-2</v>
      </c>
      <c r="CZ53" s="38">
        <v>2.5303699999999998E-2</v>
      </c>
      <c r="DA53" s="38">
        <v>1.3017600000000001E-2</v>
      </c>
      <c r="DB53" s="38">
        <v>2.30041E-2</v>
      </c>
      <c r="DC53" s="38">
        <v>1.49923E-2</v>
      </c>
      <c r="DD53" s="38">
        <v>1.09228E-2</v>
      </c>
      <c r="DE53" s="38">
        <v>8.7389000000000008E-3</v>
      </c>
      <c r="DF53" s="38">
        <v>7.3955999999999996E-3</v>
      </c>
      <c r="DG53" s="38">
        <v>6.0245999999999997E-3</v>
      </c>
      <c r="DH53" s="38">
        <v>6.5021999999999996E-3</v>
      </c>
      <c r="DI53" s="38">
        <v>6.6714000000000001E-3</v>
      </c>
      <c r="DJ53" s="38">
        <v>5.3019E-3</v>
      </c>
      <c r="DK53" s="38">
        <v>5.2259000000000003E-3</v>
      </c>
      <c r="DL53" s="38">
        <v>-7.6407999999999997E-3</v>
      </c>
      <c r="DM53" s="38">
        <v>7.3189999999999996E-4</v>
      </c>
      <c r="DN53" s="38">
        <v>-2.7326999999999998E-3</v>
      </c>
      <c r="DO53" s="38">
        <v>-8.6090999999999997E-3</v>
      </c>
      <c r="DP53" s="38">
        <v>-7.4819999999999999E-3</v>
      </c>
      <c r="DQ53" s="38">
        <v>-4.6826999999999997E-3</v>
      </c>
      <c r="DR53" s="38">
        <v>1.749E-4</v>
      </c>
      <c r="DS53" s="38">
        <v>9.0118999999999998E-3</v>
      </c>
      <c r="DT53" s="38">
        <v>1.6091999999999999E-2</v>
      </c>
      <c r="DU53" s="38">
        <v>2.4818099999999999E-2</v>
      </c>
      <c r="DV53" s="38">
        <v>4.4395499999999997E-2</v>
      </c>
      <c r="DW53" s="38">
        <v>3.4264500000000003E-2</v>
      </c>
      <c r="DX53" s="38">
        <v>2.8290200000000001E-2</v>
      </c>
      <c r="DY53" s="38">
        <v>1.62477E-2</v>
      </c>
      <c r="DZ53" s="38">
        <v>2.6013600000000001E-2</v>
      </c>
      <c r="EA53" s="38">
        <v>1.76767E-2</v>
      </c>
      <c r="EB53" s="38">
        <v>1.3162E-2</v>
      </c>
      <c r="EC53" s="38">
        <v>1.08728E-2</v>
      </c>
      <c r="ED53" s="38">
        <v>9.4999999999999998E-3</v>
      </c>
      <c r="EE53" s="38">
        <v>7.6758E-3</v>
      </c>
      <c r="EF53" s="38">
        <v>7.9839999999999998E-3</v>
      </c>
      <c r="EG53" s="38">
        <v>8.0496999999999999E-3</v>
      </c>
      <c r="EH53" s="38">
        <v>6.4289999999999998E-3</v>
      </c>
      <c r="EI53" s="38">
        <v>7.8694000000000004E-3</v>
      </c>
      <c r="EJ53" s="38">
        <v>-3.3032999999999999E-3</v>
      </c>
      <c r="EK53" s="38">
        <v>2.5102000000000002E-3</v>
      </c>
      <c r="EL53" s="38">
        <v>3.9429999999999999E-4</v>
      </c>
      <c r="EM53" s="38">
        <v>-4.3410000000000002E-3</v>
      </c>
      <c r="EN53" s="38">
        <v>-3.4551999999999999E-3</v>
      </c>
      <c r="EO53" s="38">
        <v>-1.8381999999999999E-3</v>
      </c>
      <c r="EP53" s="38">
        <v>1.1582000000000001E-3</v>
      </c>
      <c r="EQ53" s="38">
        <v>1.08745E-2</v>
      </c>
      <c r="ER53" s="38">
        <v>1.9213899999999999E-2</v>
      </c>
      <c r="ES53" s="38">
        <v>2.9142499999999998E-2</v>
      </c>
      <c r="ET53" s="38">
        <v>4.9053800000000002E-2</v>
      </c>
      <c r="EU53" s="38">
        <v>3.8945399999999998E-2</v>
      </c>
      <c r="EV53" s="38">
        <v>3.2602100000000002E-2</v>
      </c>
      <c r="EW53" s="38">
        <v>2.09114E-2</v>
      </c>
      <c r="EX53" s="38">
        <v>3.0358900000000001E-2</v>
      </c>
      <c r="EY53" s="38">
        <v>2.1552499999999999E-2</v>
      </c>
      <c r="EZ53" s="38">
        <v>1.6395099999999999E-2</v>
      </c>
      <c r="FA53" s="38">
        <v>1.3953800000000001E-2</v>
      </c>
      <c r="FB53" s="38">
        <v>79.461820000000003</v>
      </c>
      <c r="FC53" s="38">
        <v>77.937269999999998</v>
      </c>
      <c r="FD53" s="38">
        <v>76.19041</v>
      </c>
      <c r="FE53" s="38">
        <v>74.647390000000001</v>
      </c>
      <c r="FF53" s="38">
        <v>73.385509999999996</v>
      </c>
      <c r="FG53" s="38">
        <v>72.316450000000003</v>
      </c>
      <c r="FH53" s="38">
        <v>71.970889999999997</v>
      </c>
      <c r="FI53" s="38">
        <v>74.504769999999994</v>
      </c>
      <c r="FJ53" s="38">
        <v>79.079440000000005</v>
      </c>
      <c r="FK53" s="38">
        <v>83.778440000000003</v>
      </c>
      <c r="FL53" s="38">
        <v>88.222239999999999</v>
      </c>
      <c r="FM53" s="38">
        <v>92.19126</v>
      </c>
      <c r="FN53" s="38">
        <v>95.415030000000002</v>
      </c>
      <c r="FO53" s="38">
        <v>97.986940000000004</v>
      </c>
      <c r="FP53" s="38">
        <v>99.922470000000004</v>
      </c>
      <c r="FQ53" s="38">
        <v>101.1678</v>
      </c>
      <c r="FR53" s="38">
        <v>101.4666</v>
      </c>
      <c r="FS53" s="38">
        <v>100.617</v>
      </c>
      <c r="FT53" s="39">
        <v>98.586870000000005</v>
      </c>
      <c r="FU53" s="38">
        <v>94.941469999999995</v>
      </c>
      <c r="FV53" s="38">
        <v>90.817530000000005</v>
      </c>
      <c r="FW53">
        <v>87.524940000000001</v>
      </c>
      <c r="FX53">
        <v>84.808269999999993</v>
      </c>
      <c r="FY53">
        <v>82.209879999999998</v>
      </c>
      <c r="FZ53">
        <v>5.4938000000000001E-3</v>
      </c>
      <c r="GA53">
        <v>4.5922999999999999E-2</v>
      </c>
      <c r="GB53">
        <v>1</v>
      </c>
    </row>
    <row r="54" spans="1:184" x14ac:dyDescent="0.3">
      <c r="A54" t="s">
        <v>277</v>
      </c>
      <c r="B54" t="s">
        <v>1</v>
      </c>
      <c r="C54" t="s">
        <v>1</v>
      </c>
      <c r="D54" s="16" t="s">
        <v>1</v>
      </c>
      <c r="E54" s="16" t="s">
        <v>1</v>
      </c>
      <c r="F54" s="18" t="s">
        <v>1</v>
      </c>
      <c r="G54" s="16" t="s">
        <v>1</v>
      </c>
      <c r="H54" s="40" t="s">
        <v>1</v>
      </c>
      <c r="I54" s="18" t="s">
        <v>1</v>
      </c>
      <c r="J54" s="38" t="s">
        <v>223</v>
      </c>
      <c r="K54" s="18">
        <v>44722</v>
      </c>
      <c r="L54" s="38">
        <v>13396</v>
      </c>
      <c r="M54" s="38">
        <v>13396</v>
      </c>
      <c r="N54" s="38">
        <v>1.571955</v>
      </c>
      <c r="O54" s="38">
        <v>1.513415</v>
      </c>
      <c r="P54" s="38">
        <v>1.4750460000000001</v>
      </c>
      <c r="Q54" s="38">
        <v>1.450631</v>
      </c>
      <c r="R54" s="38">
        <v>1.4495990000000001</v>
      </c>
      <c r="S54" s="38">
        <v>1.4601500000000001</v>
      </c>
      <c r="T54" s="38">
        <v>1.4058679999999999</v>
      </c>
      <c r="U54" s="38">
        <v>1.500262</v>
      </c>
      <c r="V54" s="38">
        <v>1.6518949999999999</v>
      </c>
      <c r="W54" s="38">
        <v>1.776302</v>
      </c>
      <c r="X54" s="38">
        <v>1.908903</v>
      </c>
      <c r="Y54" s="38">
        <v>2.0100570000000002</v>
      </c>
      <c r="Z54" s="38">
        <v>2.0931250000000001</v>
      </c>
      <c r="AA54" s="38">
        <v>2.1504970000000001</v>
      </c>
      <c r="AB54" s="38">
        <v>2.1736119999999999</v>
      </c>
      <c r="AC54" s="38">
        <v>2.1503450000000002</v>
      </c>
      <c r="AD54" s="38">
        <v>2.083142</v>
      </c>
      <c r="AE54" s="38">
        <v>2.0045130000000002</v>
      </c>
      <c r="AF54" s="38">
        <v>1.9187860000000001</v>
      </c>
      <c r="AG54" s="38">
        <v>1.8630960000000001</v>
      </c>
      <c r="AH54" s="38">
        <v>1.8940619999999999</v>
      </c>
      <c r="AI54" s="38">
        <v>1.8926339999999999</v>
      </c>
      <c r="AJ54" s="38">
        <v>1.8005150000000001</v>
      </c>
      <c r="AK54" s="38">
        <v>1.705271</v>
      </c>
      <c r="AL54" s="38">
        <v>7.5652999999999996E-3</v>
      </c>
      <c r="AM54" s="38">
        <v>2.7502E-3</v>
      </c>
      <c r="AN54" s="38">
        <v>7.0419000000000002E-3</v>
      </c>
      <c r="AO54" s="38">
        <v>8.1306E-3</v>
      </c>
      <c r="AP54" s="38">
        <v>3.8903000000000002E-3</v>
      </c>
      <c r="AQ54" s="38">
        <v>2.73972E-2</v>
      </c>
      <c r="AR54" s="38">
        <v>1.7976300000000001E-2</v>
      </c>
      <c r="AS54" s="38">
        <v>-2.01408E-2</v>
      </c>
      <c r="AT54" s="38">
        <v>-3.9440900000000001E-2</v>
      </c>
      <c r="AU54" s="38">
        <v>-5.0212800000000002E-2</v>
      </c>
      <c r="AV54" s="38">
        <v>-2.3407899999999999E-2</v>
      </c>
      <c r="AW54" s="38">
        <v>-7.6613000000000002E-3</v>
      </c>
      <c r="AX54" s="38">
        <v>1.6521600000000001E-2</v>
      </c>
      <c r="AY54" s="38">
        <v>-5.9312000000000002E-3</v>
      </c>
      <c r="AZ54" s="38">
        <v>-1.24408E-2</v>
      </c>
      <c r="BA54" s="38">
        <v>-4.1681799999999998E-2</v>
      </c>
      <c r="BB54" s="38">
        <v>-3.6820600000000002E-2</v>
      </c>
      <c r="BC54" s="38">
        <v>-1.2545199999999999E-2</v>
      </c>
      <c r="BD54" s="38">
        <v>-9.3533000000000002E-3</v>
      </c>
      <c r="BE54" s="38">
        <v>7.9953999999999997E-3</v>
      </c>
      <c r="BF54" s="38">
        <v>3.1878700000000003E-2</v>
      </c>
      <c r="BG54" s="38">
        <v>-7.0439999999999999E-4</v>
      </c>
      <c r="BH54" s="38">
        <v>-7.2198999999999996E-3</v>
      </c>
      <c r="BI54" s="38">
        <v>-2.2781099999999999E-2</v>
      </c>
      <c r="BJ54" s="38">
        <v>1.0701E-2</v>
      </c>
      <c r="BK54" s="38">
        <v>5.3413000000000002E-3</v>
      </c>
      <c r="BL54" s="38">
        <v>8.9098000000000007E-3</v>
      </c>
      <c r="BM54" s="38">
        <v>9.6398000000000005E-3</v>
      </c>
      <c r="BN54" s="38">
        <v>5.2088999999999998E-3</v>
      </c>
      <c r="BO54" s="38">
        <v>3.1104099999999999E-2</v>
      </c>
      <c r="BP54" s="38">
        <v>2.2615E-2</v>
      </c>
      <c r="BQ54" s="38">
        <v>-1.8094099999999998E-2</v>
      </c>
      <c r="BR54" s="38">
        <v>-3.60638E-2</v>
      </c>
      <c r="BS54" s="38">
        <v>-4.6260000000000003E-2</v>
      </c>
      <c r="BT54" s="38">
        <v>-2.0451199999999999E-2</v>
      </c>
      <c r="BU54" s="38">
        <v>-5.5735000000000003E-3</v>
      </c>
      <c r="BV54" s="38">
        <v>1.7924800000000001E-2</v>
      </c>
      <c r="BW54" s="38">
        <v>-3.8752999999999999E-3</v>
      </c>
      <c r="BX54" s="38">
        <v>-9.1520000000000004E-3</v>
      </c>
      <c r="BY54" s="38">
        <v>-3.7100099999999997E-2</v>
      </c>
      <c r="BZ54" s="38">
        <v>-3.2143499999999998E-2</v>
      </c>
      <c r="CA54" s="38">
        <v>-8.0128999999999999E-3</v>
      </c>
      <c r="CB54" s="38">
        <v>-4.8916000000000003E-3</v>
      </c>
      <c r="CC54" s="38">
        <v>1.26074E-2</v>
      </c>
      <c r="CD54" s="38">
        <v>3.6313100000000001E-2</v>
      </c>
      <c r="CE54" s="38">
        <v>3.8283000000000002E-3</v>
      </c>
      <c r="CF54" s="38">
        <v>-3.3522000000000001E-3</v>
      </c>
      <c r="CG54" s="38">
        <v>-1.9142300000000001E-2</v>
      </c>
      <c r="CH54" s="38">
        <v>1.28728E-2</v>
      </c>
      <c r="CI54" s="38">
        <v>7.1358999999999997E-3</v>
      </c>
      <c r="CJ54" s="38">
        <v>1.0203500000000001E-2</v>
      </c>
      <c r="CK54" s="38">
        <v>1.0685099999999999E-2</v>
      </c>
      <c r="CL54" s="38">
        <v>6.1222000000000004E-3</v>
      </c>
      <c r="CM54" s="38">
        <v>3.36715E-2</v>
      </c>
      <c r="CN54" s="38">
        <v>2.5827800000000001E-2</v>
      </c>
      <c r="CO54" s="38">
        <v>-1.66765E-2</v>
      </c>
      <c r="CP54" s="38">
        <v>-3.3724799999999999E-2</v>
      </c>
      <c r="CQ54" s="38">
        <v>-4.3522400000000003E-2</v>
      </c>
      <c r="CR54" s="38">
        <v>-1.84034E-2</v>
      </c>
      <c r="CS54" s="38">
        <v>-4.1275000000000001E-3</v>
      </c>
      <c r="CT54" s="38">
        <v>1.8896699999999999E-2</v>
      </c>
      <c r="CU54" s="38">
        <v>-2.4513E-3</v>
      </c>
      <c r="CV54" s="38">
        <v>-6.8741000000000002E-3</v>
      </c>
      <c r="CW54" s="38">
        <v>-3.3926699999999997E-2</v>
      </c>
      <c r="CX54" s="38">
        <v>-2.8904200000000001E-2</v>
      </c>
      <c r="CY54" s="38">
        <v>-4.8738000000000002E-3</v>
      </c>
      <c r="CZ54" s="38">
        <v>-1.8014999999999999E-3</v>
      </c>
      <c r="DA54" s="38">
        <v>1.5801699999999998E-2</v>
      </c>
      <c r="DB54" s="38">
        <v>3.93844E-2</v>
      </c>
      <c r="DC54" s="38">
        <v>6.9676E-3</v>
      </c>
      <c r="DD54" s="38">
        <v>-6.734E-4</v>
      </c>
      <c r="DE54" s="38">
        <v>-1.6622100000000001E-2</v>
      </c>
      <c r="DF54" s="38">
        <v>1.50446E-2</v>
      </c>
      <c r="DG54" s="38">
        <v>8.9303999999999998E-3</v>
      </c>
      <c r="DH54" s="38">
        <v>1.1497200000000001E-2</v>
      </c>
      <c r="DI54" s="38">
        <v>1.1730300000000001E-2</v>
      </c>
      <c r="DJ54" s="38">
        <v>7.0355000000000001E-3</v>
      </c>
      <c r="DK54" s="38">
        <v>3.6238899999999998E-2</v>
      </c>
      <c r="DL54" s="38">
        <v>2.90405E-2</v>
      </c>
      <c r="DM54" s="38">
        <v>-1.5259E-2</v>
      </c>
      <c r="DN54" s="38">
        <v>-3.1385799999999998E-2</v>
      </c>
      <c r="DO54" s="38">
        <v>-4.07847E-2</v>
      </c>
      <c r="DP54" s="38">
        <v>-1.6355700000000001E-2</v>
      </c>
      <c r="DQ54" s="38">
        <v>-2.6816000000000001E-3</v>
      </c>
      <c r="DR54" s="38">
        <v>1.98686E-2</v>
      </c>
      <c r="DS54" s="38">
        <v>-1.0273999999999999E-3</v>
      </c>
      <c r="DT54" s="38">
        <v>-4.5963000000000002E-3</v>
      </c>
      <c r="DU54" s="38">
        <v>-3.07534E-2</v>
      </c>
      <c r="DV54" s="38">
        <v>-2.5664900000000001E-2</v>
      </c>
      <c r="DW54" s="38">
        <v>-1.7347E-3</v>
      </c>
      <c r="DX54" s="38">
        <v>1.2886E-3</v>
      </c>
      <c r="DY54" s="38">
        <v>1.8995999999999999E-2</v>
      </c>
      <c r="DZ54" s="38">
        <v>4.2455699999999999E-2</v>
      </c>
      <c r="EA54" s="38">
        <v>1.01069E-2</v>
      </c>
      <c r="EB54" s="38">
        <v>2.0054000000000001E-3</v>
      </c>
      <c r="EC54" s="38">
        <v>-1.4101900000000001E-2</v>
      </c>
      <c r="ED54" s="38">
        <v>1.81803E-2</v>
      </c>
      <c r="EE54" s="38">
        <v>1.15215E-2</v>
      </c>
      <c r="EF54" s="38">
        <v>1.33651E-2</v>
      </c>
      <c r="EG54" s="38">
        <v>1.32395E-2</v>
      </c>
      <c r="EH54" s="38">
        <v>8.3540999999999997E-3</v>
      </c>
      <c r="EI54" s="38">
        <v>3.9945799999999997E-2</v>
      </c>
      <c r="EJ54" s="38">
        <v>3.3679199999999999E-2</v>
      </c>
      <c r="EK54" s="38">
        <v>-1.32123E-2</v>
      </c>
      <c r="EL54" s="38">
        <v>-2.8008700000000001E-2</v>
      </c>
      <c r="EM54" s="38">
        <v>-3.6831999999999997E-2</v>
      </c>
      <c r="EN54" s="38">
        <v>-1.3398999999999999E-2</v>
      </c>
      <c r="EO54" s="38">
        <v>-5.9380000000000001E-4</v>
      </c>
      <c r="EP54" s="38">
        <v>2.12718E-2</v>
      </c>
      <c r="EQ54" s="38">
        <v>1.0284999999999999E-3</v>
      </c>
      <c r="ER54" s="38">
        <v>-1.3075000000000001E-3</v>
      </c>
      <c r="ES54" s="38">
        <v>-2.61716E-2</v>
      </c>
      <c r="ET54" s="38">
        <v>-2.0987800000000001E-2</v>
      </c>
      <c r="EU54" s="38">
        <v>2.7975999999999999E-3</v>
      </c>
      <c r="EV54" s="38">
        <v>5.7502999999999999E-3</v>
      </c>
      <c r="EW54" s="38">
        <v>2.36081E-2</v>
      </c>
      <c r="EX54" s="38">
        <v>4.6890099999999997E-2</v>
      </c>
      <c r="EY54" s="38">
        <v>1.46395E-2</v>
      </c>
      <c r="EZ54" s="38">
        <v>5.8731E-3</v>
      </c>
      <c r="FA54" s="38">
        <v>-1.0463200000000001E-2</v>
      </c>
      <c r="FB54" s="38">
        <v>77.556330000000003</v>
      </c>
      <c r="FC54" s="38">
        <v>75.862260000000006</v>
      </c>
      <c r="FD54" s="38">
        <v>73.648290000000003</v>
      </c>
      <c r="FE54" s="38">
        <v>71.757800000000003</v>
      </c>
      <c r="FF54" s="38">
        <v>70.897189999999995</v>
      </c>
      <c r="FG54" s="38">
        <v>69.826790000000003</v>
      </c>
      <c r="FH54" s="38">
        <v>70.336010000000002</v>
      </c>
      <c r="FI54" s="38">
        <v>74.551540000000003</v>
      </c>
      <c r="FJ54" s="38">
        <v>79.622110000000006</v>
      </c>
      <c r="FK54" s="38">
        <v>83.756950000000003</v>
      </c>
      <c r="FL54" s="38">
        <v>87.480270000000004</v>
      </c>
      <c r="FM54" s="38">
        <v>91.077799999999996</v>
      </c>
      <c r="FN54" s="38">
        <v>93.595309999999998</v>
      </c>
      <c r="FO54" s="38">
        <v>95.691429999999997</v>
      </c>
      <c r="FP54" s="38">
        <v>97.022850000000005</v>
      </c>
      <c r="FQ54" s="38">
        <v>97.727119999999999</v>
      </c>
      <c r="FR54" s="38">
        <v>97.874920000000003</v>
      </c>
      <c r="FS54" s="38">
        <v>97.019570000000002</v>
      </c>
      <c r="FT54" s="39">
        <v>95.139769999999999</v>
      </c>
      <c r="FU54" s="38">
        <v>92.400679999999994</v>
      </c>
      <c r="FV54" s="38">
        <v>88.999510000000001</v>
      </c>
      <c r="FW54">
        <v>86.402050000000003</v>
      </c>
      <c r="FX54">
        <v>83.782529999999994</v>
      </c>
      <c r="FY54">
        <v>81.172820000000002</v>
      </c>
      <c r="FZ54">
        <v>5.0746999999999997E-3</v>
      </c>
      <c r="GA54">
        <v>3.9126300000000003E-2</v>
      </c>
      <c r="GB54">
        <v>1</v>
      </c>
    </row>
    <row r="55" spans="1:184" x14ac:dyDescent="0.3">
      <c r="A55" t="s">
        <v>277</v>
      </c>
      <c r="B55" t="s">
        <v>1</v>
      </c>
      <c r="C55" t="s">
        <v>1</v>
      </c>
      <c r="D55" t="s">
        <v>1</v>
      </c>
      <c r="E55" t="s">
        <v>1</v>
      </c>
      <c r="F55" s="18" t="s">
        <v>1</v>
      </c>
      <c r="G55" s="16" t="s">
        <v>1</v>
      </c>
      <c r="H55" s="40" t="s">
        <v>1</v>
      </c>
      <c r="I55" s="18" t="s">
        <v>1</v>
      </c>
      <c r="J55" s="38" t="s">
        <v>223</v>
      </c>
      <c r="K55" s="18">
        <v>44739</v>
      </c>
      <c r="L55" s="38">
        <v>13399</v>
      </c>
      <c r="M55" s="38">
        <v>13399</v>
      </c>
      <c r="N55" s="38">
        <v>1.54772</v>
      </c>
      <c r="O55" s="38">
        <v>1.4961679999999999</v>
      </c>
      <c r="P55" s="38">
        <v>1.4547460000000001</v>
      </c>
      <c r="Q55" s="38">
        <v>1.431527</v>
      </c>
      <c r="R55" s="38">
        <v>1.438337</v>
      </c>
      <c r="S55" s="38">
        <v>1.475719</v>
      </c>
      <c r="T55" s="38">
        <v>1.4498869999999999</v>
      </c>
      <c r="U55" s="38">
        <v>1.5184070000000001</v>
      </c>
      <c r="V55" s="38">
        <v>1.6882820000000001</v>
      </c>
      <c r="W55" s="38">
        <v>1.7985120000000001</v>
      </c>
      <c r="X55" s="38">
        <v>1.903912</v>
      </c>
      <c r="Y55" s="38">
        <v>1.98756</v>
      </c>
      <c r="Z55" s="38">
        <v>2.0722900000000002</v>
      </c>
      <c r="AA55" s="38">
        <v>2.1492290000000001</v>
      </c>
      <c r="AB55" s="38">
        <v>2.2025060000000001</v>
      </c>
      <c r="AC55" s="38">
        <v>2.216599</v>
      </c>
      <c r="AD55" s="38">
        <v>2.1555689999999998</v>
      </c>
      <c r="AE55" s="38">
        <v>2.032267</v>
      </c>
      <c r="AF55" s="38">
        <v>1.9177470000000001</v>
      </c>
      <c r="AG55" s="38">
        <v>1.8533189999999999</v>
      </c>
      <c r="AH55" s="38">
        <v>1.885067</v>
      </c>
      <c r="AI55" s="38">
        <v>1.840109</v>
      </c>
      <c r="AJ55" s="38">
        <v>1.7503</v>
      </c>
      <c r="AK55" s="38">
        <v>1.6662699999999999</v>
      </c>
      <c r="AL55" s="38">
        <v>-2.2549699999999999E-2</v>
      </c>
      <c r="AM55" s="38">
        <v>-1.6934299999999999E-2</v>
      </c>
      <c r="AN55" s="38">
        <v>-1.8666100000000001E-2</v>
      </c>
      <c r="AO55" s="38">
        <v>-1.8855899999999998E-2</v>
      </c>
      <c r="AP55" s="38">
        <v>-1.4578199999999999E-2</v>
      </c>
      <c r="AQ55" s="38">
        <v>2.4833899999999999E-2</v>
      </c>
      <c r="AR55" s="38">
        <v>3.8907700000000003E-2</v>
      </c>
      <c r="AS55" s="38">
        <v>-3.7244999999999999E-3</v>
      </c>
      <c r="AT55" s="38">
        <v>1.2657099999999999E-2</v>
      </c>
      <c r="AU55" s="38">
        <v>2.2588999999999999E-3</v>
      </c>
      <c r="AV55" s="38">
        <v>-1.4655E-3</v>
      </c>
      <c r="AW55" s="38">
        <v>-8.5371000000000006E-3</v>
      </c>
      <c r="AX55" s="38">
        <v>-5.5469999999999998E-4</v>
      </c>
      <c r="AY55" s="38">
        <v>1.1046000000000001E-3</v>
      </c>
      <c r="AZ55" s="38">
        <v>9.7535999999999994E-3</v>
      </c>
      <c r="BA55" s="38">
        <v>7.3442999999999998E-3</v>
      </c>
      <c r="BB55" s="38">
        <v>1.6408499999999999E-2</v>
      </c>
      <c r="BC55" s="38">
        <v>5.5418000000000004E-3</v>
      </c>
      <c r="BD55" s="38">
        <v>-1.7884400000000002E-2</v>
      </c>
      <c r="BE55" s="38">
        <v>-5.1320999999999997E-3</v>
      </c>
      <c r="BF55" s="38">
        <v>3.6516600000000003E-2</v>
      </c>
      <c r="BG55" s="38">
        <v>-3.8729699999999999E-2</v>
      </c>
      <c r="BH55" s="38">
        <v>-2.30426E-2</v>
      </c>
      <c r="BI55" s="38">
        <v>-2.4093699999999999E-2</v>
      </c>
      <c r="BJ55" s="38">
        <v>-2.0603799999999999E-2</v>
      </c>
      <c r="BK55" s="38">
        <v>-1.5033299999999999E-2</v>
      </c>
      <c r="BL55" s="38">
        <v>-1.6746299999999999E-2</v>
      </c>
      <c r="BM55" s="38">
        <v>-1.7056100000000001E-2</v>
      </c>
      <c r="BN55" s="38">
        <v>-1.2965600000000001E-2</v>
      </c>
      <c r="BO55" s="38">
        <v>2.78978E-2</v>
      </c>
      <c r="BP55" s="38">
        <v>4.3660400000000002E-2</v>
      </c>
      <c r="BQ55" s="38">
        <v>-1.4685E-3</v>
      </c>
      <c r="BR55" s="38">
        <v>1.58056E-2</v>
      </c>
      <c r="BS55" s="38">
        <v>5.9940000000000002E-3</v>
      </c>
      <c r="BT55" s="38">
        <v>1.5774999999999999E-3</v>
      </c>
      <c r="BU55" s="38">
        <v>-6.2821999999999999E-3</v>
      </c>
      <c r="BV55" s="38">
        <v>1.0027E-3</v>
      </c>
      <c r="BW55" s="38">
        <v>2.6143E-3</v>
      </c>
      <c r="BX55" s="38">
        <v>1.22872E-2</v>
      </c>
      <c r="BY55" s="38">
        <v>1.0501699999999999E-2</v>
      </c>
      <c r="BZ55" s="38">
        <v>1.95619E-2</v>
      </c>
      <c r="CA55" s="38">
        <v>8.7486000000000005E-3</v>
      </c>
      <c r="CB55" s="38">
        <v>-1.3644699999999999E-2</v>
      </c>
      <c r="CC55" s="38">
        <v>-1.1033E-3</v>
      </c>
      <c r="CD55" s="38">
        <v>4.0753999999999999E-2</v>
      </c>
      <c r="CE55" s="38">
        <v>-3.48013E-2</v>
      </c>
      <c r="CF55" s="38">
        <v>-1.95684E-2</v>
      </c>
      <c r="CG55" s="38">
        <v>-2.06824E-2</v>
      </c>
      <c r="CH55" s="38">
        <v>-1.9255999999999999E-2</v>
      </c>
      <c r="CI55" s="38">
        <v>-1.3716600000000001E-2</v>
      </c>
      <c r="CJ55" s="38">
        <v>-1.5416600000000001E-2</v>
      </c>
      <c r="CK55" s="38">
        <v>-1.5809500000000001E-2</v>
      </c>
      <c r="CL55" s="38">
        <v>-1.18487E-2</v>
      </c>
      <c r="CM55" s="38">
        <v>3.0019799999999999E-2</v>
      </c>
      <c r="CN55" s="38">
        <v>4.6952099999999997E-2</v>
      </c>
      <c r="CO55" s="38">
        <v>9.3999999999999994E-5</v>
      </c>
      <c r="CP55" s="38">
        <v>1.7986200000000001E-2</v>
      </c>
      <c r="CQ55" s="38">
        <v>8.5809000000000007E-3</v>
      </c>
      <c r="CR55" s="38">
        <v>3.6851000000000002E-3</v>
      </c>
      <c r="CS55" s="38">
        <v>-4.7204999999999999E-3</v>
      </c>
      <c r="CT55" s="38">
        <v>2.0812999999999999E-3</v>
      </c>
      <c r="CU55" s="38">
        <v>3.6598999999999998E-3</v>
      </c>
      <c r="CV55" s="38">
        <v>1.4042000000000001E-2</v>
      </c>
      <c r="CW55" s="38">
        <v>1.26886E-2</v>
      </c>
      <c r="CX55" s="38">
        <v>2.1745899999999999E-2</v>
      </c>
      <c r="CY55" s="38">
        <v>1.0969700000000001E-2</v>
      </c>
      <c r="CZ55" s="38">
        <v>-1.07084E-2</v>
      </c>
      <c r="DA55" s="38">
        <v>1.6871E-3</v>
      </c>
      <c r="DB55" s="38">
        <v>4.36888E-2</v>
      </c>
      <c r="DC55" s="38">
        <v>-3.2080600000000001E-2</v>
      </c>
      <c r="DD55" s="38">
        <v>-1.7162199999999999E-2</v>
      </c>
      <c r="DE55" s="38">
        <v>-1.8319700000000001E-2</v>
      </c>
      <c r="DF55" s="38">
        <v>-1.7908299999999999E-2</v>
      </c>
      <c r="DG55" s="38">
        <v>-1.23999E-2</v>
      </c>
      <c r="DH55" s="38">
        <v>-1.4087000000000001E-2</v>
      </c>
      <c r="DI55" s="38">
        <v>-1.4563E-2</v>
      </c>
      <c r="DJ55" s="38">
        <v>-1.0731900000000001E-2</v>
      </c>
      <c r="DK55" s="38">
        <v>3.2141799999999998E-2</v>
      </c>
      <c r="DL55" s="38">
        <v>5.0243799999999998E-2</v>
      </c>
      <c r="DM55" s="38">
        <v>1.6565E-3</v>
      </c>
      <c r="DN55" s="38">
        <v>2.0166799999999999E-2</v>
      </c>
      <c r="DO55" s="38">
        <v>1.11678E-2</v>
      </c>
      <c r="DP55" s="38">
        <v>5.7926000000000002E-3</v>
      </c>
      <c r="DQ55" s="38">
        <v>-3.1587999999999998E-3</v>
      </c>
      <c r="DR55" s="38">
        <v>3.1599000000000002E-3</v>
      </c>
      <c r="DS55" s="38">
        <v>4.7054999999999996E-3</v>
      </c>
      <c r="DT55" s="38">
        <v>1.57967E-2</v>
      </c>
      <c r="DU55" s="38">
        <v>1.48754E-2</v>
      </c>
      <c r="DV55" s="38">
        <v>2.393E-2</v>
      </c>
      <c r="DW55" s="38">
        <v>1.3190800000000001E-2</v>
      </c>
      <c r="DX55" s="38">
        <v>-7.7720000000000003E-3</v>
      </c>
      <c r="DY55" s="38">
        <v>4.4774000000000003E-3</v>
      </c>
      <c r="DZ55" s="38">
        <v>4.6623600000000001E-2</v>
      </c>
      <c r="EA55" s="38">
        <v>-2.9359799999999998E-2</v>
      </c>
      <c r="EB55" s="38">
        <v>-1.4756099999999999E-2</v>
      </c>
      <c r="EC55" s="38">
        <v>-1.5956999999999999E-2</v>
      </c>
      <c r="ED55" s="38">
        <v>-1.5962400000000002E-2</v>
      </c>
      <c r="EE55" s="38">
        <v>-1.0498800000000001E-2</v>
      </c>
      <c r="EF55" s="38">
        <v>-1.21671E-2</v>
      </c>
      <c r="EG55" s="38">
        <v>-1.2763099999999999E-2</v>
      </c>
      <c r="EH55" s="38">
        <v>-9.1193000000000003E-3</v>
      </c>
      <c r="EI55" s="38">
        <v>3.5205699999999999E-2</v>
      </c>
      <c r="EJ55" s="38">
        <v>5.49966E-2</v>
      </c>
      <c r="EK55" s="38">
        <v>3.9123999999999999E-3</v>
      </c>
      <c r="EL55" s="38">
        <v>2.3315200000000001E-2</v>
      </c>
      <c r="EM55" s="38">
        <v>1.4902800000000001E-2</v>
      </c>
      <c r="EN55" s="38">
        <v>8.8357000000000002E-3</v>
      </c>
      <c r="EO55" s="38">
        <v>-9.0390000000000002E-4</v>
      </c>
      <c r="EP55" s="38">
        <v>4.7172999999999998E-3</v>
      </c>
      <c r="EQ55" s="38">
        <v>6.2151999999999997E-3</v>
      </c>
      <c r="ER55" s="38">
        <v>1.8330300000000001E-2</v>
      </c>
      <c r="ES55" s="38">
        <v>1.8032900000000001E-2</v>
      </c>
      <c r="ET55" s="38">
        <v>2.7083400000000001E-2</v>
      </c>
      <c r="EU55" s="38">
        <v>1.6397700000000001E-2</v>
      </c>
      <c r="EV55" s="38">
        <v>-3.5322999999999999E-3</v>
      </c>
      <c r="EW55" s="38">
        <v>8.5062000000000002E-3</v>
      </c>
      <c r="EX55" s="38">
        <v>5.0861099999999999E-2</v>
      </c>
      <c r="EY55" s="38">
        <v>-2.54314E-2</v>
      </c>
      <c r="EZ55" s="38">
        <v>-1.1281899999999999E-2</v>
      </c>
      <c r="FA55" s="38">
        <v>-1.25457E-2</v>
      </c>
      <c r="FB55" s="38">
        <v>75.113140000000001</v>
      </c>
      <c r="FC55" s="38">
        <v>73.143739999999994</v>
      </c>
      <c r="FD55" s="38">
        <v>71.228999999999999</v>
      </c>
      <c r="FE55" s="38">
        <v>69.706919999999997</v>
      </c>
      <c r="FF55" s="38">
        <v>68.799419999999998</v>
      </c>
      <c r="FG55" s="38">
        <v>67.643780000000007</v>
      </c>
      <c r="FH55" s="38">
        <v>68.006569999999996</v>
      </c>
      <c r="FI55" s="38">
        <v>71.669079999999994</v>
      </c>
      <c r="FJ55" s="38">
        <v>76.511960000000002</v>
      </c>
      <c r="FK55" s="38">
        <v>80.772829999999999</v>
      </c>
      <c r="FL55" s="38">
        <v>85.091890000000006</v>
      </c>
      <c r="FM55" s="38">
        <v>89.074579999999997</v>
      </c>
      <c r="FN55" s="38">
        <v>92.444519999999997</v>
      </c>
      <c r="FO55" s="38">
        <v>95.220579999999998</v>
      </c>
      <c r="FP55" s="38">
        <v>97.214060000000003</v>
      </c>
      <c r="FQ55" s="38">
        <v>98.647350000000003</v>
      </c>
      <c r="FR55" s="38">
        <v>98.624080000000006</v>
      </c>
      <c r="FS55" s="38">
        <v>97.856890000000007</v>
      </c>
      <c r="FT55" s="39">
        <v>96.059709999999995</v>
      </c>
      <c r="FU55" s="38">
        <v>92.910129999999995</v>
      </c>
      <c r="FV55" s="38">
        <v>88.376869999999997</v>
      </c>
      <c r="FW55">
        <v>84.774360000000001</v>
      </c>
      <c r="FX55">
        <v>81.623090000000005</v>
      </c>
      <c r="FY55">
        <v>79.165880000000001</v>
      </c>
      <c r="FZ55">
        <v>4.4460999999999997E-3</v>
      </c>
      <c r="GA55">
        <v>3.1273200000000001E-2</v>
      </c>
      <c r="GB55">
        <v>1</v>
      </c>
    </row>
    <row r="56" spans="1:184" x14ac:dyDescent="0.3">
      <c r="A56" t="s">
        <v>277</v>
      </c>
      <c r="B56" t="s">
        <v>1</v>
      </c>
      <c r="C56" t="s">
        <v>1</v>
      </c>
      <c r="D56" s="16" t="s">
        <v>1</v>
      </c>
      <c r="E56" s="16" t="s">
        <v>1</v>
      </c>
      <c r="F56" s="18" t="s">
        <v>1</v>
      </c>
      <c r="G56" s="16" t="s">
        <v>1</v>
      </c>
      <c r="H56" s="40" t="s">
        <v>1</v>
      </c>
      <c r="I56" s="18" t="s">
        <v>1</v>
      </c>
      <c r="J56" s="38" t="s">
        <v>223</v>
      </c>
      <c r="K56" s="18">
        <v>44753</v>
      </c>
      <c r="L56" s="38">
        <v>13398</v>
      </c>
      <c r="M56" s="38">
        <v>13398</v>
      </c>
      <c r="N56" s="38">
        <v>1.560991</v>
      </c>
      <c r="O56" s="38">
        <v>1.5073650000000001</v>
      </c>
      <c r="P56" s="38">
        <v>1.471044</v>
      </c>
      <c r="Q56" s="38">
        <v>1.448448</v>
      </c>
      <c r="R56" s="38">
        <v>1.453527</v>
      </c>
      <c r="S56" s="38">
        <v>1.48431</v>
      </c>
      <c r="T56" s="38">
        <v>1.4557610000000001</v>
      </c>
      <c r="U56" s="38">
        <v>1.5415129999999999</v>
      </c>
      <c r="V56" s="38">
        <v>1.715455</v>
      </c>
      <c r="W56" s="38">
        <v>1.8435980000000001</v>
      </c>
      <c r="X56" s="38">
        <v>1.958672</v>
      </c>
      <c r="Y56" s="38">
        <v>2.0452849999999998</v>
      </c>
      <c r="Z56" s="38">
        <v>2.1272340000000001</v>
      </c>
      <c r="AA56" s="38">
        <v>2.197114</v>
      </c>
      <c r="AB56" s="38">
        <v>2.23441</v>
      </c>
      <c r="AC56" s="38">
        <v>2.2377850000000001</v>
      </c>
      <c r="AD56" s="38">
        <v>2.175357</v>
      </c>
      <c r="AE56" s="38">
        <v>2.0482149999999999</v>
      </c>
      <c r="AF56" s="38">
        <v>1.9361630000000001</v>
      </c>
      <c r="AG56" s="38">
        <v>1.875683</v>
      </c>
      <c r="AH56" s="38">
        <v>1.9105570000000001</v>
      </c>
      <c r="AI56" s="38">
        <v>1.8790089999999999</v>
      </c>
      <c r="AJ56" s="38">
        <v>1.7942149999999999</v>
      </c>
      <c r="AK56" s="38">
        <v>1.7076229999999999</v>
      </c>
      <c r="AL56" s="38">
        <v>-1.5365500000000001E-2</v>
      </c>
      <c r="AM56" s="38">
        <v>-1.5048199999999999E-2</v>
      </c>
      <c r="AN56" s="38">
        <v>-1.06923E-2</v>
      </c>
      <c r="AO56" s="38">
        <v>-9.0965999999999998E-3</v>
      </c>
      <c r="AP56" s="38">
        <v>-5.3371E-3</v>
      </c>
      <c r="AQ56" s="38">
        <v>1.12719E-2</v>
      </c>
      <c r="AR56" s="38">
        <v>2.3282000000000001E-2</v>
      </c>
      <c r="AS56" s="38">
        <v>-7.4346000000000004E-3</v>
      </c>
      <c r="AT56" s="38">
        <v>-5.3334999999999997E-3</v>
      </c>
      <c r="AU56" s="38">
        <v>-1.2046599999999999E-2</v>
      </c>
      <c r="AV56" s="38">
        <v>-1.1390000000000001E-2</v>
      </c>
      <c r="AW56" s="38">
        <v>-4.6153000000000001E-3</v>
      </c>
      <c r="AX56" s="38">
        <v>-7.2611999999999998E-3</v>
      </c>
      <c r="AY56" s="38">
        <v>-1.2779E-3</v>
      </c>
      <c r="AZ56" s="38">
        <v>-3.6771E-3</v>
      </c>
      <c r="BA56" s="38">
        <v>-2.1540500000000001E-2</v>
      </c>
      <c r="BB56" s="38">
        <v>-2.10826E-2</v>
      </c>
      <c r="BC56" s="38">
        <v>-4.8929399999999998E-2</v>
      </c>
      <c r="BD56" s="38">
        <v>-5.8935399999999999E-2</v>
      </c>
      <c r="BE56" s="38">
        <v>-3.3590500000000002E-2</v>
      </c>
      <c r="BF56" s="38">
        <v>1.50064E-2</v>
      </c>
      <c r="BG56" s="38">
        <v>-3.6877699999999999E-2</v>
      </c>
      <c r="BH56" s="38">
        <v>-2.28148E-2</v>
      </c>
      <c r="BI56" s="38">
        <v>-2.0714300000000001E-2</v>
      </c>
      <c r="BJ56" s="38">
        <v>-1.30539E-2</v>
      </c>
      <c r="BK56" s="38">
        <v>-1.3071299999999999E-2</v>
      </c>
      <c r="BL56" s="38">
        <v>-8.6932999999999993E-3</v>
      </c>
      <c r="BM56" s="38">
        <v>-7.2151000000000003E-3</v>
      </c>
      <c r="BN56" s="38">
        <v>-3.6354999999999998E-3</v>
      </c>
      <c r="BO56" s="38">
        <v>1.47718E-2</v>
      </c>
      <c r="BP56" s="38">
        <v>2.8621500000000001E-2</v>
      </c>
      <c r="BQ56" s="38">
        <v>-4.8739999999999999E-3</v>
      </c>
      <c r="BR56" s="38">
        <v>-1.6528000000000001E-3</v>
      </c>
      <c r="BS56" s="38">
        <v>-7.8849999999999996E-3</v>
      </c>
      <c r="BT56" s="38">
        <v>-8.0370000000000007E-3</v>
      </c>
      <c r="BU56" s="38">
        <v>-2.1343999999999998E-3</v>
      </c>
      <c r="BV56" s="38">
        <v>-5.6035E-3</v>
      </c>
      <c r="BW56" s="38">
        <v>4.2039999999999997E-4</v>
      </c>
      <c r="BX56" s="38">
        <v>-7.8149999999999997E-4</v>
      </c>
      <c r="BY56" s="38">
        <v>-1.7345800000000001E-2</v>
      </c>
      <c r="BZ56" s="38">
        <v>-1.6817599999999999E-2</v>
      </c>
      <c r="CA56" s="38">
        <v>-4.4483799999999997E-2</v>
      </c>
      <c r="CB56" s="38">
        <v>-5.3650799999999998E-2</v>
      </c>
      <c r="CC56" s="38">
        <v>-2.85323E-2</v>
      </c>
      <c r="CD56" s="38">
        <v>2.0383499999999999E-2</v>
      </c>
      <c r="CE56" s="38">
        <v>-3.2369799999999997E-2</v>
      </c>
      <c r="CF56" s="38">
        <v>-1.8794399999999999E-2</v>
      </c>
      <c r="CG56" s="38">
        <v>-1.6788899999999999E-2</v>
      </c>
      <c r="CH56" s="38">
        <v>-1.14529E-2</v>
      </c>
      <c r="CI56" s="38">
        <v>-1.1702199999999999E-2</v>
      </c>
      <c r="CJ56" s="38">
        <v>-7.3086999999999996E-3</v>
      </c>
      <c r="CK56" s="38">
        <v>-5.9119999999999997E-3</v>
      </c>
      <c r="CL56" s="38">
        <v>-2.4569000000000001E-3</v>
      </c>
      <c r="CM56" s="38">
        <v>1.71959E-2</v>
      </c>
      <c r="CN56" s="38">
        <v>3.2319500000000001E-2</v>
      </c>
      <c r="CO56" s="38">
        <v>-3.1005999999999998E-3</v>
      </c>
      <c r="CP56" s="38">
        <v>8.964E-4</v>
      </c>
      <c r="CQ56" s="38">
        <v>-5.0026000000000003E-3</v>
      </c>
      <c r="CR56" s="38">
        <v>-5.7147999999999999E-3</v>
      </c>
      <c r="CS56" s="38">
        <v>-4.1609999999999998E-4</v>
      </c>
      <c r="CT56" s="38">
        <v>-4.4552999999999997E-3</v>
      </c>
      <c r="CU56" s="38">
        <v>1.5966999999999999E-3</v>
      </c>
      <c r="CV56" s="38">
        <v>1.2239E-3</v>
      </c>
      <c r="CW56" s="38">
        <v>-1.4440700000000001E-2</v>
      </c>
      <c r="CX56" s="38">
        <v>-1.38637E-2</v>
      </c>
      <c r="CY56" s="38">
        <v>-4.1404799999999999E-2</v>
      </c>
      <c r="CZ56" s="38">
        <v>-4.9990600000000003E-2</v>
      </c>
      <c r="DA56" s="38">
        <v>-2.5028999999999999E-2</v>
      </c>
      <c r="DB56" s="38">
        <v>2.41076E-2</v>
      </c>
      <c r="DC56" s="38">
        <v>-2.9247700000000001E-2</v>
      </c>
      <c r="DD56" s="38">
        <v>-1.601E-2</v>
      </c>
      <c r="DE56" s="38">
        <v>-1.40701E-2</v>
      </c>
      <c r="DF56" s="38">
        <v>-9.8519000000000002E-3</v>
      </c>
      <c r="DG56" s="38">
        <v>-1.0333E-2</v>
      </c>
      <c r="DH56" s="38">
        <v>-5.9242000000000001E-3</v>
      </c>
      <c r="DI56" s="38">
        <v>-4.6089E-3</v>
      </c>
      <c r="DJ56" s="38">
        <v>-1.2783E-3</v>
      </c>
      <c r="DK56" s="38">
        <v>1.9619899999999999E-2</v>
      </c>
      <c r="DL56" s="38">
        <v>3.6017599999999997E-2</v>
      </c>
      <c r="DM56" s="38">
        <v>-1.3270999999999999E-3</v>
      </c>
      <c r="DN56" s="38">
        <v>3.4456000000000001E-3</v>
      </c>
      <c r="DO56" s="38">
        <v>-2.1202999999999999E-3</v>
      </c>
      <c r="DP56" s="38">
        <v>-3.3926E-3</v>
      </c>
      <c r="DQ56" s="38">
        <v>1.3021E-3</v>
      </c>
      <c r="DR56" s="38">
        <v>-3.3070999999999999E-3</v>
      </c>
      <c r="DS56" s="38">
        <v>2.7729E-3</v>
      </c>
      <c r="DT56" s="38">
        <v>3.2293000000000001E-3</v>
      </c>
      <c r="DU56" s="38">
        <v>-1.1535500000000001E-2</v>
      </c>
      <c r="DV56" s="38">
        <v>-1.0909800000000001E-2</v>
      </c>
      <c r="DW56" s="38">
        <v>-3.83258E-2</v>
      </c>
      <c r="DX56" s="38">
        <v>-4.6330499999999997E-2</v>
      </c>
      <c r="DY56" s="38">
        <v>-2.1525800000000001E-2</v>
      </c>
      <c r="DZ56" s="38">
        <v>2.78318E-2</v>
      </c>
      <c r="EA56" s="38">
        <v>-2.6125599999999999E-2</v>
      </c>
      <c r="EB56" s="38">
        <v>-1.3225499999999999E-2</v>
      </c>
      <c r="EC56" s="38">
        <v>-1.1351399999999999E-2</v>
      </c>
      <c r="ED56" s="38">
        <v>-7.5402000000000004E-3</v>
      </c>
      <c r="EE56" s="38">
        <v>-8.3561E-3</v>
      </c>
      <c r="EF56" s="38">
        <v>-3.9252000000000002E-3</v>
      </c>
      <c r="EG56" s="38">
        <v>-2.7274000000000001E-3</v>
      </c>
      <c r="EH56" s="38">
        <v>4.2329999999999999E-4</v>
      </c>
      <c r="EI56" s="38">
        <v>2.3119799999999999E-2</v>
      </c>
      <c r="EJ56" s="38">
        <v>4.1356999999999998E-2</v>
      </c>
      <c r="EK56" s="38">
        <v>1.2333999999999999E-3</v>
      </c>
      <c r="EL56" s="38">
        <v>7.1263000000000003E-3</v>
      </c>
      <c r="EM56" s="38">
        <v>2.0412999999999998E-3</v>
      </c>
      <c r="EN56" s="38">
        <v>-3.9700000000000003E-5</v>
      </c>
      <c r="EO56" s="38">
        <v>3.7829999999999999E-3</v>
      </c>
      <c r="EP56" s="38">
        <v>-1.6494000000000001E-3</v>
      </c>
      <c r="EQ56" s="38">
        <v>4.4711999999999998E-3</v>
      </c>
      <c r="ER56" s="38">
        <v>6.1249E-3</v>
      </c>
      <c r="ES56" s="38">
        <v>-7.3407999999999998E-3</v>
      </c>
      <c r="ET56" s="38">
        <v>-6.6448999999999996E-3</v>
      </c>
      <c r="EU56" s="38">
        <v>-3.3880199999999999E-2</v>
      </c>
      <c r="EV56" s="38">
        <v>-4.10458E-2</v>
      </c>
      <c r="EW56" s="38">
        <v>-1.6467599999999999E-2</v>
      </c>
      <c r="EX56" s="38">
        <v>3.32089E-2</v>
      </c>
      <c r="EY56" s="38">
        <v>-2.16178E-2</v>
      </c>
      <c r="EZ56" s="38">
        <v>-9.2051000000000008E-3</v>
      </c>
      <c r="FA56" s="38">
        <v>-7.4259E-3</v>
      </c>
      <c r="FB56" s="38">
        <v>77.728549999999998</v>
      </c>
      <c r="FC56" s="38">
        <v>76.647229999999993</v>
      </c>
      <c r="FD56" s="38">
        <v>75.117189999999994</v>
      </c>
      <c r="FE56" s="38">
        <v>73.474379999999996</v>
      </c>
      <c r="FF56" s="38">
        <v>71.616169999999997</v>
      </c>
      <c r="FG56" s="38">
        <v>70.598780000000005</v>
      </c>
      <c r="FH56" s="38">
        <v>70.473780000000005</v>
      </c>
      <c r="FI56" s="38">
        <v>73.720920000000007</v>
      </c>
      <c r="FJ56" s="38">
        <v>78.489590000000007</v>
      </c>
      <c r="FK56" s="38">
        <v>83.59684</v>
      </c>
      <c r="FL56" s="38">
        <v>87.625699999999995</v>
      </c>
      <c r="FM56" s="38">
        <v>90.968860000000006</v>
      </c>
      <c r="FN56" s="38">
        <v>94.104500000000002</v>
      </c>
      <c r="FO56" s="38">
        <v>96.36036</v>
      </c>
      <c r="FP56" s="38">
        <v>97.765169999999998</v>
      </c>
      <c r="FQ56" s="38">
        <v>99.182779999999994</v>
      </c>
      <c r="FR56" s="38">
        <v>99.599620000000002</v>
      </c>
      <c r="FS56" s="38">
        <v>99.070049999999995</v>
      </c>
      <c r="FT56" s="39">
        <v>97.584320000000005</v>
      </c>
      <c r="FU56" s="38">
        <v>94.722120000000004</v>
      </c>
      <c r="FV56" s="38">
        <v>90.651539999999997</v>
      </c>
      <c r="FW56">
        <v>87.102220000000003</v>
      </c>
      <c r="FX56">
        <v>84.576490000000007</v>
      </c>
      <c r="FY56">
        <v>81.764759999999995</v>
      </c>
      <c r="FZ56">
        <v>5.7759999999999999E-3</v>
      </c>
      <c r="GA56">
        <v>4.33961E-2</v>
      </c>
      <c r="GB56">
        <v>1</v>
      </c>
    </row>
    <row r="57" spans="1:184" x14ac:dyDescent="0.3">
      <c r="A57" t="s">
        <v>277</v>
      </c>
      <c r="B57" t="s">
        <v>1</v>
      </c>
      <c r="C57" t="s">
        <v>1</v>
      </c>
      <c r="D57" t="s">
        <v>1</v>
      </c>
      <c r="E57" t="s">
        <v>1</v>
      </c>
      <c r="F57" s="18" t="s">
        <v>1</v>
      </c>
      <c r="G57" s="16" t="s">
        <v>1</v>
      </c>
      <c r="H57" s="40" t="s">
        <v>1</v>
      </c>
      <c r="I57" s="18" t="s">
        <v>1</v>
      </c>
      <c r="J57" s="38" t="s">
        <v>223</v>
      </c>
      <c r="K57" s="18">
        <v>44760</v>
      </c>
      <c r="L57" s="38">
        <v>13398</v>
      </c>
      <c r="M57" s="38">
        <v>13398</v>
      </c>
      <c r="N57" s="38">
        <v>1.645421</v>
      </c>
      <c r="O57" s="38">
        <v>1.5862810000000001</v>
      </c>
      <c r="P57" s="38">
        <v>1.53905</v>
      </c>
      <c r="Q57" s="38">
        <v>1.5128239999999999</v>
      </c>
      <c r="R57" s="38">
        <v>1.5159689999999999</v>
      </c>
      <c r="S57" s="38">
        <v>1.5626580000000001</v>
      </c>
      <c r="T57" s="38">
        <v>1.534546</v>
      </c>
      <c r="U57" s="38">
        <v>1.610754</v>
      </c>
      <c r="V57" s="38">
        <v>1.7794049999999999</v>
      </c>
      <c r="W57" s="38">
        <v>1.8931560000000001</v>
      </c>
      <c r="X57" s="38">
        <v>1.9925550000000001</v>
      </c>
      <c r="Y57" s="38">
        <v>2.068257</v>
      </c>
      <c r="Z57" s="38">
        <v>2.1413570000000002</v>
      </c>
      <c r="AA57" s="38">
        <v>2.199106</v>
      </c>
      <c r="AB57" s="38">
        <v>2.2366410000000001</v>
      </c>
      <c r="AC57" s="38">
        <v>2.241314</v>
      </c>
      <c r="AD57" s="38">
        <v>2.1757059999999999</v>
      </c>
      <c r="AE57" s="38">
        <v>2.0515889999999999</v>
      </c>
      <c r="AF57" s="38">
        <v>1.940933</v>
      </c>
      <c r="AG57" s="38">
        <v>1.8846890000000001</v>
      </c>
      <c r="AH57" s="38">
        <v>1.9293100000000001</v>
      </c>
      <c r="AI57" s="38">
        <v>1.884943</v>
      </c>
      <c r="AJ57" s="38">
        <v>1.794889</v>
      </c>
      <c r="AK57" s="38">
        <v>1.707131</v>
      </c>
      <c r="AL57" s="38">
        <v>-8.2749999999999994E-3</v>
      </c>
      <c r="AM57" s="38">
        <v>-1.04195E-2</v>
      </c>
      <c r="AN57" s="38">
        <v>-7.4297E-3</v>
      </c>
      <c r="AO57" s="38">
        <v>-8.9531999999999997E-3</v>
      </c>
      <c r="AP57" s="38">
        <v>-8.1504000000000004E-3</v>
      </c>
      <c r="AQ57" s="38">
        <v>3.3238E-3</v>
      </c>
      <c r="AR57" s="38">
        <v>1.7654799999999998E-2</v>
      </c>
      <c r="AS57" s="38">
        <v>-8.2608999999999998E-3</v>
      </c>
      <c r="AT57" s="38">
        <v>3.4946000000000001E-3</v>
      </c>
      <c r="AU57" s="38">
        <v>-2.7964000000000001E-3</v>
      </c>
      <c r="AV57" s="38">
        <v>-1.22089E-2</v>
      </c>
      <c r="AW57" s="38">
        <v>-2.5378899999999999E-2</v>
      </c>
      <c r="AX57" s="38">
        <v>-9.9936000000000001E-3</v>
      </c>
      <c r="AY57" s="38">
        <v>-1.5934E-3</v>
      </c>
      <c r="AZ57" s="38">
        <v>-1.0398E-3</v>
      </c>
      <c r="BA57" s="38">
        <v>7.5129999999999997E-3</v>
      </c>
      <c r="BB57" s="38">
        <v>1.3044500000000001E-2</v>
      </c>
      <c r="BC57" s="38">
        <v>5.2519000000000003E-3</v>
      </c>
      <c r="BD57" s="38">
        <v>-6.2532999999999998E-3</v>
      </c>
      <c r="BE57" s="38">
        <v>1.68448E-2</v>
      </c>
      <c r="BF57" s="38">
        <v>5.1216299999999999E-2</v>
      </c>
      <c r="BG57" s="38">
        <v>-7.2551999999999998E-3</v>
      </c>
      <c r="BH57" s="38">
        <v>-3.4769999999999999E-4</v>
      </c>
      <c r="BI57" s="38">
        <v>-1.07829E-2</v>
      </c>
      <c r="BJ57" s="38">
        <v>-5.9617000000000003E-3</v>
      </c>
      <c r="BK57" s="38">
        <v>-8.3654999999999997E-3</v>
      </c>
      <c r="BL57" s="38">
        <v>-5.4561999999999996E-3</v>
      </c>
      <c r="BM57" s="38">
        <v>-6.9220000000000002E-3</v>
      </c>
      <c r="BN57" s="38">
        <v>-6.2702000000000001E-3</v>
      </c>
      <c r="BO57" s="38">
        <v>6.5320999999999999E-3</v>
      </c>
      <c r="BP57" s="38">
        <v>2.3213299999999999E-2</v>
      </c>
      <c r="BQ57" s="38">
        <v>-5.9099E-3</v>
      </c>
      <c r="BR57" s="38">
        <v>7.0581999999999997E-3</v>
      </c>
      <c r="BS57" s="38">
        <v>1.6626E-3</v>
      </c>
      <c r="BT57" s="38">
        <v>-8.4098000000000003E-3</v>
      </c>
      <c r="BU57" s="38">
        <v>-2.2261900000000001E-2</v>
      </c>
      <c r="BV57" s="38">
        <v>-8.2022999999999992E-3</v>
      </c>
      <c r="BW57" s="38">
        <v>7.986E-4</v>
      </c>
      <c r="BX57" s="38">
        <v>2.4014000000000001E-3</v>
      </c>
      <c r="BY57" s="38">
        <v>1.2030799999999999E-2</v>
      </c>
      <c r="BZ57" s="38">
        <v>1.7572399999999998E-2</v>
      </c>
      <c r="CA57" s="38">
        <v>1.02486E-2</v>
      </c>
      <c r="CB57" s="38">
        <v>-2.9020000000000001E-4</v>
      </c>
      <c r="CC57" s="38">
        <v>2.1842299999999999E-2</v>
      </c>
      <c r="CD57" s="38">
        <v>5.6203999999999997E-2</v>
      </c>
      <c r="CE57" s="38">
        <v>-2.3592000000000001E-3</v>
      </c>
      <c r="CF57" s="38">
        <v>3.9113000000000004E-3</v>
      </c>
      <c r="CG57" s="38">
        <v>-6.5894999999999999E-3</v>
      </c>
      <c r="CH57" s="38">
        <v>-4.3594999999999997E-3</v>
      </c>
      <c r="CI57" s="38">
        <v>-6.9429000000000001E-3</v>
      </c>
      <c r="CJ57" s="38">
        <v>-4.0894E-3</v>
      </c>
      <c r="CK57" s="38">
        <v>-5.5151999999999996E-3</v>
      </c>
      <c r="CL57" s="38">
        <v>-4.9678999999999999E-3</v>
      </c>
      <c r="CM57" s="38">
        <v>8.7541000000000008E-3</v>
      </c>
      <c r="CN57" s="38">
        <v>2.7063199999999999E-2</v>
      </c>
      <c r="CO57" s="38">
        <v>-4.2816E-3</v>
      </c>
      <c r="CP57" s="38">
        <v>9.5262999999999997E-3</v>
      </c>
      <c r="CQ57" s="38">
        <v>4.7508999999999997E-3</v>
      </c>
      <c r="CR57" s="38">
        <v>-5.7786000000000001E-3</v>
      </c>
      <c r="CS57" s="38">
        <v>-2.0103099999999999E-2</v>
      </c>
      <c r="CT57" s="38">
        <v>-6.9616000000000001E-3</v>
      </c>
      <c r="CU57" s="38">
        <v>2.4553000000000001E-3</v>
      </c>
      <c r="CV57" s="38">
        <v>4.7847999999999996E-3</v>
      </c>
      <c r="CW57" s="38">
        <v>1.51599E-2</v>
      </c>
      <c r="CX57" s="38">
        <v>2.0708500000000001E-2</v>
      </c>
      <c r="CY57" s="38">
        <v>1.37094E-2</v>
      </c>
      <c r="CZ57" s="38">
        <v>3.8398E-3</v>
      </c>
      <c r="DA57" s="38">
        <v>2.53035E-2</v>
      </c>
      <c r="DB57" s="38">
        <v>5.96584E-2</v>
      </c>
      <c r="DC57" s="38">
        <v>1.0317E-3</v>
      </c>
      <c r="DD57" s="38">
        <v>6.8611000000000002E-3</v>
      </c>
      <c r="DE57" s="38">
        <v>-3.6852E-3</v>
      </c>
      <c r="DF57" s="38">
        <v>-2.7572999999999999E-3</v>
      </c>
      <c r="DG57" s="38">
        <v>-5.5204E-3</v>
      </c>
      <c r="DH57" s="38">
        <v>-2.7225999999999999E-3</v>
      </c>
      <c r="DI57" s="38">
        <v>-4.1083999999999999E-3</v>
      </c>
      <c r="DJ57" s="38">
        <v>-3.6657E-3</v>
      </c>
      <c r="DK57" s="38">
        <v>1.0976100000000001E-2</v>
      </c>
      <c r="DL57" s="38">
        <v>3.0913E-2</v>
      </c>
      <c r="DM57" s="38">
        <v>-2.6534000000000002E-3</v>
      </c>
      <c r="DN57" s="38">
        <v>1.19945E-2</v>
      </c>
      <c r="DO57" s="38">
        <v>7.8393000000000004E-3</v>
      </c>
      <c r="DP57" s="38">
        <v>-3.1473999999999999E-3</v>
      </c>
      <c r="DQ57" s="38">
        <v>-1.79442E-2</v>
      </c>
      <c r="DR57" s="38">
        <v>-5.7209000000000001E-3</v>
      </c>
      <c r="DS57" s="38">
        <v>4.1120000000000002E-3</v>
      </c>
      <c r="DT57" s="38">
        <v>7.1681999999999996E-3</v>
      </c>
      <c r="DU57" s="38">
        <v>1.82889E-2</v>
      </c>
      <c r="DV57" s="38">
        <v>2.3844600000000001E-2</v>
      </c>
      <c r="DW57" s="38">
        <v>1.7170100000000001E-2</v>
      </c>
      <c r="DX57" s="38">
        <v>7.9699000000000002E-3</v>
      </c>
      <c r="DY57" s="38">
        <v>2.87648E-2</v>
      </c>
      <c r="DZ57" s="38">
        <v>6.3112799999999997E-2</v>
      </c>
      <c r="EA57" s="38">
        <v>4.4225999999999996E-3</v>
      </c>
      <c r="EB57" s="38">
        <v>9.8108999999999991E-3</v>
      </c>
      <c r="EC57" s="38">
        <v>-7.8089999999999995E-4</v>
      </c>
      <c r="ED57" s="38">
        <v>-4.4410000000000001E-4</v>
      </c>
      <c r="EE57" s="38">
        <v>-3.4664000000000001E-3</v>
      </c>
      <c r="EF57" s="38">
        <v>-7.4910000000000005E-4</v>
      </c>
      <c r="EG57" s="38">
        <v>-2.0771000000000001E-3</v>
      </c>
      <c r="EH57" s="38">
        <v>-1.7855E-3</v>
      </c>
      <c r="EI57" s="38">
        <v>1.41844E-2</v>
      </c>
      <c r="EJ57" s="38">
        <v>3.6471499999999997E-2</v>
      </c>
      <c r="EK57" s="38">
        <v>-3.0239999999999998E-4</v>
      </c>
      <c r="EL57" s="38">
        <v>1.5558000000000001E-2</v>
      </c>
      <c r="EM57" s="38">
        <v>1.22983E-2</v>
      </c>
      <c r="EN57" s="38">
        <v>6.5169999999999996E-4</v>
      </c>
      <c r="EO57" s="38">
        <v>-1.48272E-2</v>
      </c>
      <c r="EP57" s="38">
        <v>-3.9296000000000001E-3</v>
      </c>
      <c r="EQ57" s="38">
        <v>6.5040999999999996E-3</v>
      </c>
      <c r="ER57" s="38">
        <v>1.0609499999999999E-2</v>
      </c>
      <c r="ES57" s="38">
        <v>2.2806799999999999E-2</v>
      </c>
      <c r="ET57" s="38">
        <v>2.8372499999999998E-2</v>
      </c>
      <c r="EU57" s="38">
        <v>2.21669E-2</v>
      </c>
      <c r="EV57" s="38">
        <v>1.39329E-2</v>
      </c>
      <c r="EW57" s="38">
        <v>3.3762300000000002E-2</v>
      </c>
      <c r="EX57" s="38">
        <v>6.8100499999999994E-2</v>
      </c>
      <c r="EY57" s="38">
        <v>9.3185999999999998E-3</v>
      </c>
      <c r="EZ57" s="38">
        <v>1.4069999999999999E-2</v>
      </c>
      <c r="FA57" s="38">
        <v>3.4125000000000002E-3</v>
      </c>
      <c r="FB57" s="38">
        <v>79.539410000000004</v>
      </c>
      <c r="FC57" s="38">
        <v>78.532989999999998</v>
      </c>
      <c r="FD57" s="38">
        <v>77.244169999999997</v>
      </c>
      <c r="FE57" s="38">
        <v>75.553100000000001</v>
      </c>
      <c r="FF57" s="38">
        <v>74.451620000000005</v>
      </c>
      <c r="FG57" s="38">
        <v>73.104939999999999</v>
      </c>
      <c r="FH57" s="38">
        <v>73.085319999999996</v>
      </c>
      <c r="FI57" s="38">
        <v>75.387969999999996</v>
      </c>
      <c r="FJ57" s="38">
        <v>78.629900000000006</v>
      </c>
      <c r="FK57" s="38">
        <v>82.564070000000001</v>
      </c>
      <c r="FL57" s="38">
        <v>86.810119999999998</v>
      </c>
      <c r="FM57" s="38">
        <v>91.003460000000004</v>
      </c>
      <c r="FN57" s="38">
        <v>92.351550000000003</v>
      </c>
      <c r="FO57" s="38">
        <v>94.482810000000001</v>
      </c>
      <c r="FP57" s="38">
        <v>96.571889999999996</v>
      </c>
      <c r="FQ57" s="38">
        <v>97.675640000000001</v>
      </c>
      <c r="FR57" s="38">
        <v>97.667379999999994</v>
      </c>
      <c r="FS57" s="38">
        <v>96.57996</v>
      </c>
      <c r="FT57" s="39">
        <v>94.678759999999997</v>
      </c>
      <c r="FU57" s="38">
        <v>91.417860000000005</v>
      </c>
      <c r="FV57" s="38">
        <v>87.897869999999998</v>
      </c>
      <c r="FW57">
        <v>85.259299999999996</v>
      </c>
      <c r="FX57">
        <v>82.738370000000003</v>
      </c>
      <c r="FY57">
        <v>79.910510000000002</v>
      </c>
      <c r="FZ57">
        <v>5.6731000000000004E-3</v>
      </c>
      <c r="GA57">
        <v>4.2148499999999998E-2</v>
      </c>
      <c r="GB57">
        <v>1</v>
      </c>
    </row>
    <row r="58" spans="1:184" x14ac:dyDescent="0.3">
      <c r="A58" t="s">
        <v>277</v>
      </c>
      <c r="B58" t="s">
        <v>1</v>
      </c>
      <c r="C58" t="s">
        <v>1</v>
      </c>
      <c r="D58" s="16" t="s">
        <v>1</v>
      </c>
      <c r="E58" s="16" t="s">
        <v>1</v>
      </c>
      <c r="F58" s="18" t="s">
        <v>1</v>
      </c>
      <c r="G58" s="16" t="s">
        <v>1</v>
      </c>
      <c r="H58" s="40" t="s">
        <v>1</v>
      </c>
      <c r="I58" s="18" t="s">
        <v>1</v>
      </c>
      <c r="J58" s="38" t="s">
        <v>223</v>
      </c>
      <c r="K58" s="18">
        <v>44763</v>
      </c>
      <c r="L58" s="38">
        <v>13397</v>
      </c>
      <c r="M58" s="38">
        <v>13397</v>
      </c>
      <c r="N58" s="38">
        <v>1.6067579999999999</v>
      </c>
      <c r="O58" s="38">
        <v>1.5537620000000001</v>
      </c>
      <c r="P58" s="38">
        <v>1.509825</v>
      </c>
      <c r="Q58" s="38">
        <v>1.4851380000000001</v>
      </c>
      <c r="R58" s="38">
        <v>1.488335</v>
      </c>
      <c r="S58" s="38">
        <v>1.517002</v>
      </c>
      <c r="T58" s="38">
        <v>1.4756419999999999</v>
      </c>
      <c r="U58" s="38">
        <v>1.5468770000000001</v>
      </c>
      <c r="V58" s="38">
        <v>1.6991810000000001</v>
      </c>
      <c r="W58" s="38">
        <v>1.814905</v>
      </c>
      <c r="X58" s="38">
        <v>1.926615</v>
      </c>
      <c r="Y58" s="38">
        <v>2.0147240000000002</v>
      </c>
      <c r="Z58" s="38">
        <v>2.0957720000000002</v>
      </c>
      <c r="AA58" s="38">
        <v>2.1710929999999999</v>
      </c>
      <c r="AB58" s="38">
        <v>2.2224569999999999</v>
      </c>
      <c r="AC58" s="38">
        <v>2.2358829999999998</v>
      </c>
      <c r="AD58" s="38">
        <v>2.203103</v>
      </c>
      <c r="AE58" s="38">
        <v>2.0845500000000001</v>
      </c>
      <c r="AF58" s="38">
        <v>1.9735199999999999</v>
      </c>
      <c r="AG58" s="38">
        <v>1.8964920000000001</v>
      </c>
      <c r="AH58" s="38">
        <v>1.9124490000000001</v>
      </c>
      <c r="AI58" s="38">
        <v>1.8675600000000001</v>
      </c>
      <c r="AJ58" s="38">
        <v>1.7737560000000001</v>
      </c>
      <c r="AK58" s="38">
        <v>1.6825909999999999</v>
      </c>
      <c r="AL58" s="38">
        <v>-3.34729E-2</v>
      </c>
      <c r="AM58" s="38">
        <v>-2.60459E-2</v>
      </c>
      <c r="AN58" s="38">
        <v>-1.9300500000000002E-2</v>
      </c>
      <c r="AO58" s="38">
        <v>-1.44026E-2</v>
      </c>
      <c r="AP58" s="38">
        <v>-5.4586000000000001E-3</v>
      </c>
      <c r="AQ58" s="38">
        <v>1.3668E-3</v>
      </c>
      <c r="AR58" s="38">
        <v>2.7428899999999999E-2</v>
      </c>
      <c r="AS58" s="38">
        <v>1.26202E-2</v>
      </c>
      <c r="AT58" s="38">
        <v>1.82855E-2</v>
      </c>
      <c r="AU58" s="38">
        <v>7.6261999999999996E-3</v>
      </c>
      <c r="AV58" s="38">
        <v>7.5979000000000003E-3</v>
      </c>
      <c r="AW58" s="38">
        <v>3.2136999999999999E-3</v>
      </c>
      <c r="AX58" s="38">
        <v>-6.0389999999999999E-4</v>
      </c>
      <c r="AY58" s="38">
        <v>-3.604E-3</v>
      </c>
      <c r="AZ58" s="38">
        <v>-1.4300999999999999E-2</v>
      </c>
      <c r="BA58" s="38">
        <v>-1.37337E-2</v>
      </c>
      <c r="BB58" s="38">
        <v>2.2817899999999999E-2</v>
      </c>
      <c r="BC58" s="38">
        <v>1.6138199999999998E-2</v>
      </c>
      <c r="BD58" s="38">
        <v>1.2810500000000001E-2</v>
      </c>
      <c r="BE58" s="38">
        <v>1.3755099999999999E-2</v>
      </c>
      <c r="BF58" s="38">
        <v>3.5862999999999999E-2</v>
      </c>
      <c r="BG58" s="38">
        <v>-1.76493E-2</v>
      </c>
      <c r="BH58" s="38">
        <v>-2.3638800000000001E-2</v>
      </c>
      <c r="BI58" s="38">
        <v>-2.0465799999999999E-2</v>
      </c>
      <c r="BJ58" s="38">
        <v>-3.1477699999999997E-2</v>
      </c>
      <c r="BK58" s="38">
        <v>-2.4285000000000001E-2</v>
      </c>
      <c r="BL58" s="38">
        <v>-1.7914200000000002E-2</v>
      </c>
      <c r="BM58" s="38">
        <v>-1.32421E-2</v>
      </c>
      <c r="BN58" s="38">
        <v>-4.5675000000000004E-3</v>
      </c>
      <c r="BO58" s="38">
        <v>3.1817999999999998E-3</v>
      </c>
      <c r="BP58" s="38">
        <v>3.0882400000000001E-2</v>
      </c>
      <c r="BQ58" s="38">
        <v>1.4171E-2</v>
      </c>
      <c r="BR58" s="38">
        <v>2.0234700000000001E-2</v>
      </c>
      <c r="BS58" s="38">
        <v>1.00759E-2</v>
      </c>
      <c r="BT58" s="38">
        <v>9.8746000000000007E-3</v>
      </c>
      <c r="BU58" s="38">
        <v>4.8506000000000001E-3</v>
      </c>
      <c r="BV58" s="38">
        <v>4.6559999999999999E-4</v>
      </c>
      <c r="BW58" s="38">
        <v>-2.3153000000000002E-3</v>
      </c>
      <c r="BX58" s="38">
        <v>-1.2611900000000001E-2</v>
      </c>
      <c r="BY58" s="38">
        <v>-1.11974E-2</v>
      </c>
      <c r="BZ58" s="38">
        <v>2.5953199999999999E-2</v>
      </c>
      <c r="CA58" s="38">
        <v>1.9326900000000001E-2</v>
      </c>
      <c r="CB58" s="38">
        <v>1.6372899999999999E-2</v>
      </c>
      <c r="CC58" s="38">
        <v>1.73787E-2</v>
      </c>
      <c r="CD58" s="38">
        <v>3.9593000000000003E-2</v>
      </c>
      <c r="CE58" s="38">
        <v>-1.4116699999999999E-2</v>
      </c>
      <c r="CF58" s="38">
        <v>-2.03594E-2</v>
      </c>
      <c r="CG58" s="38">
        <v>-1.7113E-2</v>
      </c>
      <c r="CH58" s="38">
        <v>-3.0095899999999998E-2</v>
      </c>
      <c r="CI58" s="38">
        <v>-2.30654E-2</v>
      </c>
      <c r="CJ58" s="38">
        <v>-1.69541E-2</v>
      </c>
      <c r="CK58" s="38">
        <v>-1.2438299999999999E-2</v>
      </c>
      <c r="CL58" s="38">
        <v>-3.9503000000000003E-3</v>
      </c>
      <c r="CM58" s="38">
        <v>4.4387999999999997E-3</v>
      </c>
      <c r="CN58" s="38">
        <v>3.32743E-2</v>
      </c>
      <c r="CO58" s="38">
        <v>1.5245099999999999E-2</v>
      </c>
      <c r="CP58" s="38">
        <v>2.1584599999999999E-2</v>
      </c>
      <c r="CQ58" s="38">
        <v>1.1772599999999999E-2</v>
      </c>
      <c r="CR58" s="38">
        <v>1.14514E-2</v>
      </c>
      <c r="CS58" s="38">
        <v>5.9842999999999997E-3</v>
      </c>
      <c r="CT58" s="38">
        <v>1.2064000000000001E-3</v>
      </c>
      <c r="CU58" s="38">
        <v>-1.4228000000000001E-3</v>
      </c>
      <c r="CV58" s="38">
        <v>-1.1442000000000001E-2</v>
      </c>
      <c r="CW58" s="38">
        <v>-9.4407999999999992E-3</v>
      </c>
      <c r="CX58" s="38">
        <v>2.81246E-2</v>
      </c>
      <c r="CY58" s="38">
        <v>2.15354E-2</v>
      </c>
      <c r="CZ58" s="38">
        <v>1.8840200000000001E-2</v>
      </c>
      <c r="DA58" s="38">
        <v>1.9888400000000001E-2</v>
      </c>
      <c r="DB58" s="38">
        <v>4.21763E-2</v>
      </c>
      <c r="DC58" s="38">
        <v>-1.1670099999999999E-2</v>
      </c>
      <c r="DD58" s="38">
        <v>-1.8088099999999999E-2</v>
      </c>
      <c r="DE58" s="38">
        <v>-1.4790899999999999E-2</v>
      </c>
      <c r="DF58" s="38">
        <v>-2.8714E-2</v>
      </c>
      <c r="DG58" s="38">
        <v>-2.1845799999999999E-2</v>
      </c>
      <c r="DH58" s="38">
        <v>-1.5994000000000001E-2</v>
      </c>
      <c r="DI58" s="38">
        <v>-1.1634500000000001E-2</v>
      </c>
      <c r="DJ58" s="38">
        <v>-3.3330999999999999E-3</v>
      </c>
      <c r="DK58" s="38">
        <v>5.6958E-3</v>
      </c>
      <c r="DL58" s="38">
        <v>3.5666200000000002E-2</v>
      </c>
      <c r="DM58" s="38">
        <v>1.6319199999999999E-2</v>
      </c>
      <c r="DN58" s="38">
        <v>2.2934599999999999E-2</v>
      </c>
      <c r="DO58" s="38">
        <v>1.3469200000000001E-2</v>
      </c>
      <c r="DP58" s="38">
        <v>1.30283E-2</v>
      </c>
      <c r="DQ58" s="38">
        <v>7.1180999999999996E-3</v>
      </c>
      <c r="DR58" s="38">
        <v>1.9472000000000001E-3</v>
      </c>
      <c r="DS58" s="38">
        <v>-5.3030000000000004E-4</v>
      </c>
      <c r="DT58" s="38">
        <v>-1.0272099999999999E-2</v>
      </c>
      <c r="DU58" s="38">
        <v>-7.6841000000000001E-3</v>
      </c>
      <c r="DV58" s="38">
        <v>3.0296E-2</v>
      </c>
      <c r="DW58" s="38">
        <v>2.3743899999999998E-2</v>
      </c>
      <c r="DX58" s="38">
        <v>2.13075E-2</v>
      </c>
      <c r="DY58" s="38">
        <v>2.2398100000000001E-2</v>
      </c>
      <c r="DZ58" s="38">
        <v>4.4759699999999999E-2</v>
      </c>
      <c r="EA58" s="38">
        <v>-9.2235000000000008E-3</v>
      </c>
      <c r="EB58" s="38">
        <v>-1.5816799999999999E-2</v>
      </c>
      <c r="EC58" s="38">
        <v>-1.2468699999999999E-2</v>
      </c>
      <c r="ED58" s="38">
        <v>-2.67189E-2</v>
      </c>
      <c r="EE58" s="38">
        <v>-2.00848E-2</v>
      </c>
      <c r="EF58" s="38">
        <v>-1.4607800000000001E-2</v>
      </c>
      <c r="EG58" s="38">
        <v>-1.0474000000000001E-2</v>
      </c>
      <c r="EH58" s="38">
        <v>-2.4420000000000002E-3</v>
      </c>
      <c r="EI58" s="38">
        <v>7.5107000000000004E-3</v>
      </c>
      <c r="EJ58" s="38">
        <v>3.91197E-2</v>
      </c>
      <c r="EK58" s="38">
        <v>1.787E-2</v>
      </c>
      <c r="EL58" s="38">
        <v>2.4883800000000001E-2</v>
      </c>
      <c r="EM58" s="38">
        <v>1.59189E-2</v>
      </c>
      <c r="EN58" s="38">
        <v>1.5304999999999999E-2</v>
      </c>
      <c r="EO58" s="38">
        <v>8.7550000000000006E-3</v>
      </c>
      <c r="EP58" s="38">
        <v>3.0167000000000002E-3</v>
      </c>
      <c r="EQ58" s="38">
        <v>7.584E-4</v>
      </c>
      <c r="ER58" s="38">
        <v>-8.5828999999999992E-3</v>
      </c>
      <c r="ES58" s="38">
        <v>-5.1478000000000001E-3</v>
      </c>
      <c r="ET58" s="38">
        <v>3.3431299999999997E-2</v>
      </c>
      <c r="EU58" s="38">
        <v>2.6932600000000001E-2</v>
      </c>
      <c r="EV58" s="38">
        <v>2.48699E-2</v>
      </c>
      <c r="EW58" s="38">
        <v>2.6021599999999999E-2</v>
      </c>
      <c r="EX58" s="38">
        <v>4.8489699999999997E-2</v>
      </c>
      <c r="EY58" s="38">
        <v>-5.6908999999999996E-3</v>
      </c>
      <c r="EZ58" s="38">
        <v>-1.25375E-2</v>
      </c>
      <c r="FA58" s="38">
        <v>-9.1160000000000008E-3</v>
      </c>
      <c r="FB58" s="38">
        <v>75.836470000000006</v>
      </c>
      <c r="FC58" s="38">
        <v>73.821910000000003</v>
      </c>
      <c r="FD58" s="38">
        <v>72.308170000000004</v>
      </c>
      <c r="FE58" s="38">
        <v>70.706469999999996</v>
      </c>
      <c r="FF58" s="38">
        <v>69.28595</v>
      </c>
      <c r="FG58" s="38">
        <v>67.785839999999993</v>
      </c>
      <c r="FH58" s="38">
        <v>67.584760000000003</v>
      </c>
      <c r="FI58" s="38">
        <v>70.725769999999997</v>
      </c>
      <c r="FJ58" s="38">
        <v>74.958939999999998</v>
      </c>
      <c r="FK58" s="38">
        <v>79.50461</v>
      </c>
      <c r="FL58" s="38">
        <v>84.545230000000004</v>
      </c>
      <c r="FM58" s="38">
        <v>88.192179999999993</v>
      </c>
      <c r="FN58" s="38">
        <v>91.193209999999993</v>
      </c>
      <c r="FO58" s="38">
        <v>93.532610000000005</v>
      </c>
      <c r="FP58" s="38">
        <v>95.155460000000005</v>
      </c>
      <c r="FQ58" s="38">
        <v>96.149770000000004</v>
      </c>
      <c r="FR58" s="38">
        <v>97.568950000000001</v>
      </c>
      <c r="FS58" s="38">
        <v>96.898210000000006</v>
      </c>
      <c r="FT58" s="39">
        <v>94.899209999999997</v>
      </c>
      <c r="FU58" s="38">
        <v>91.619799999999998</v>
      </c>
      <c r="FV58" s="38">
        <v>87.444280000000006</v>
      </c>
      <c r="FW58">
        <v>83.795069999999996</v>
      </c>
      <c r="FX58">
        <v>80.916550000000001</v>
      </c>
      <c r="FY58">
        <v>78.036689999999993</v>
      </c>
      <c r="FZ58">
        <v>4.1647000000000003E-3</v>
      </c>
      <c r="GA58">
        <v>3.1695500000000001E-2</v>
      </c>
      <c r="GB58">
        <v>1</v>
      </c>
    </row>
    <row r="59" spans="1:184" x14ac:dyDescent="0.3">
      <c r="A59" t="s">
        <v>277</v>
      </c>
      <c r="B59" t="s">
        <v>1</v>
      </c>
      <c r="C59" t="s">
        <v>1</v>
      </c>
      <c r="D59" t="s">
        <v>1</v>
      </c>
      <c r="E59" t="s">
        <v>1</v>
      </c>
      <c r="F59" s="18" t="s">
        <v>1</v>
      </c>
      <c r="G59" s="16" t="s">
        <v>1</v>
      </c>
      <c r="H59" s="40" t="s">
        <v>1</v>
      </c>
      <c r="I59" s="18" t="s">
        <v>1</v>
      </c>
      <c r="J59" s="38" t="s">
        <v>223</v>
      </c>
      <c r="K59" s="18">
        <v>44789</v>
      </c>
      <c r="L59" s="38">
        <v>13399</v>
      </c>
      <c r="M59" s="38">
        <v>13399</v>
      </c>
      <c r="N59" s="38">
        <v>1.6020270000000001</v>
      </c>
      <c r="O59" s="38">
        <v>1.54758</v>
      </c>
      <c r="P59" s="38">
        <v>1.5068550000000001</v>
      </c>
      <c r="Q59" s="38">
        <v>1.483258</v>
      </c>
      <c r="R59" s="38">
        <v>1.4869540000000001</v>
      </c>
      <c r="S59" s="38">
        <v>1.5107900000000001</v>
      </c>
      <c r="T59" s="38">
        <v>1.4715860000000001</v>
      </c>
      <c r="U59" s="38">
        <v>1.5540659999999999</v>
      </c>
      <c r="V59" s="38">
        <v>1.7246619999999999</v>
      </c>
      <c r="W59" s="38">
        <v>1.867586</v>
      </c>
      <c r="X59" s="38">
        <v>2.0056099999999999</v>
      </c>
      <c r="Y59" s="38">
        <v>2.1092650000000002</v>
      </c>
      <c r="Z59" s="38">
        <v>2.201622</v>
      </c>
      <c r="AA59" s="38">
        <v>2.2893919999999999</v>
      </c>
      <c r="AB59" s="38">
        <v>2.34904</v>
      </c>
      <c r="AC59" s="38">
        <v>2.366425</v>
      </c>
      <c r="AD59" s="38">
        <v>2.3049309999999998</v>
      </c>
      <c r="AE59" s="38">
        <v>2.1689620000000001</v>
      </c>
      <c r="AF59" s="38">
        <v>2.046961</v>
      </c>
      <c r="AG59" s="38">
        <v>1.961017</v>
      </c>
      <c r="AH59" s="38">
        <v>1.969087</v>
      </c>
      <c r="AI59" s="38">
        <v>1.9246760000000001</v>
      </c>
      <c r="AJ59" s="38">
        <v>1.8243860000000001</v>
      </c>
      <c r="AK59" s="38">
        <v>1.732802</v>
      </c>
      <c r="AL59" s="38">
        <v>-1.0889000000000001E-3</v>
      </c>
      <c r="AM59" s="38">
        <v>-6.5390000000000001E-4</v>
      </c>
      <c r="AN59" s="38">
        <v>-7.6121000000000001E-3</v>
      </c>
      <c r="AO59" s="38">
        <v>-1.1175900000000001E-2</v>
      </c>
      <c r="AP59" s="38">
        <v>-1.26575E-2</v>
      </c>
      <c r="AQ59" s="38">
        <v>-3.2603500000000001E-2</v>
      </c>
      <c r="AR59" s="38">
        <v>-4.0302299999999999E-2</v>
      </c>
      <c r="AS59" s="38">
        <v>3.1546E-3</v>
      </c>
      <c r="AT59" s="38">
        <v>1.3128000000000001E-2</v>
      </c>
      <c r="AU59" s="38">
        <v>3.8521E-2</v>
      </c>
      <c r="AV59" s="38">
        <v>1.4584E-2</v>
      </c>
      <c r="AW59" s="38">
        <v>2.8521000000000002E-3</v>
      </c>
      <c r="AX59" s="38">
        <v>5.0676999999999996E-3</v>
      </c>
      <c r="AY59" s="38">
        <v>-5.2576000000000003E-3</v>
      </c>
      <c r="AZ59" s="38">
        <v>-5.2322000000000002E-3</v>
      </c>
      <c r="BA59" s="38">
        <v>2.9296999999999999E-3</v>
      </c>
      <c r="BB59" s="38">
        <v>2.37354E-2</v>
      </c>
      <c r="BC59" s="38">
        <v>6.1338E-3</v>
      </c>
      <c r="BD59" s="38">
        <v>-2.5159000000000002E-3</v>
      </c>
      <c r="BE59" s="38">
        <v>-2.19454E-2</v>
      </c>
      <c r="BF59" s="38">
        <v>-6.6415100000000005E-2</v>
      </c>
      <c r="BG59" s="38">
        <v>-3.3506500000000002E-2</v>
      </c>
      <c r="BH59" s="38">
        <v>-3.1626799999999997E-2</v>
      </c>
      <c r="BI59" s="38">
        <v>-2.42396E-2</v>
      </c>
      <c r="BJ59" s="38">
        <v>8.0840000000000003E-4</v>
      </c>
      <c r="BK59" s="38">
        <v>9.4260000000000004E-4</v>
      </c>
      <c r="BL59" s="38">
        <v>-6.3328999999999998E-3</v>
      </c>
      <c r="BM59" s="38">
        <v>-9.9225000000000008E-3</v>
      </c>
      <c r="BN59" s="38">
        <v>-1.15008E-2</v>
      </c>
      <c r="BO59" s="38">
        <v>-3.0562300000000001E-2</v>
      </c>
      <c r="BP59" s="38">
        <v>-3.6456799999999998E-2</v>
      </c>
      <c r="BQ59" s="38">
        <v>5.0343000000000002E-3</v>
      </c>
      <c r="BR59" s="38">
        <v>1.52205E-2</v>
      </c>
      <c r="BS59" s="38">
        <v>4.1248199999999999E-2</v>
      </c>
      <c r="BT59" s="38">
        <v>1.6611500000000001E-2</v>
      </c>
      <c r="BU59" s="38">
        <v>4.3801999999999999E-3</v>
      </c>
      <c r="BV59" s="38">
        <v>6.3099999999999996E-3</v>
      </c>
      <c r="BW59" s="38">
        <v>-3.5533000000000001E-3</v>
      </c>
      <c r="BX59" s="38">
        <v>-2.5376000000000001E-3</v>
      </c>
      <c r="BY59" s="38">
        <v>6.3306999999999999E-3</v>
      </c>
      <c r="BZ59" s="38">
        <v>2.7444300000000001E-2</v>
      </c>
      <c r="CA59" s="38">
        <v>9.8077000000000008E-3</v>
      </c>
      <c r="CB59" s="38">
        <v>1.3297999999999999E-3</v>
      </c>
      <c r="CC59" s="38">
        <v>-1.8087599999999999E-2</v>
      </c>
      <c r="CD59" s="38">
        <v>-6.2362000000000001E-2</v>
      </c>
      <c r="CE59" s="38">
        <v>-3.00348E-2</v>
      </c>
      <c r="CF59" s="38">
        <v>-2.8539800000000001E-2</v>
      </c>
      <c r="CG59" s="38">
        <v>-2.1192200000000001E-2</v>
      </c>
      <c r="CH59" s="38">
        <v>2.1224999999999998E-3</v>
      </c>
      <c r="CI59" s="38">
        <v>2.0482E-3</v>
      </c>
      <c r="CJ59" s="38">
        <v>-5.4469999999999996E-3</v>
      </c>
      <c r="CK59" s="38">
        <v>-9.0544000000000006E-3</v>
      </c>
      <c r="CL59" s="38">
        <v>-1.0699699999999999E-2</v>
      </c>
      <c r="CM59" s="38">
        <v>-2.9148500000000001E-2</v>
      </c>
      <c r="CN59" s="38">
        <v>-3.3793400000000001E-2</v>
      </c>
      <c r="CO59" s="38">
        <v>6.3362000000000002E-3</v>
      </c>
      <c r="CP59" s="38">
        <v>1.6669699999999999E-2</v>
      </c>
      <c r="CQ59" s="38">
        <v>4.3137000000000002E-2</v>
      </c>
      <c r="CR59" s="38">
        <v>1.8015799999999998E-2</v>
      </c>
      <c r="CS59" s="38">
        <v>5.4384999999999998E-3</v>
      </c>
      <c r="CT59" s="38">
        <v>7.1703000000000001E-3</v>
      </c>
      <c r="CU59" s="38">
        <v>-2.3728999999999998E-3</v>
      </c>
      <c r="CV59" s="38">
        <v>-6.713E-4</v>
      </c>
      <c r="CW59" s="38">
        <v>8.6862999999999992E-3</v>
      </c>
      <c r="CX59" s="38">
        <v>3.0013100000000001E-2</v>
      </c>
      <c r="CY59" s="38">
        <v>1.2352200000000001E-2</v>
      </c>
      <c r="CZ59" s="38">
        <v>3.9933E-3</v>
      </c>
      <c r="DA59" s="38">
        <v>-1.5415699999999999E-2</v>
      </c>
      <c r="DB59" s="38">
        <v>-5.9554900000000001E-2</v>
      </c>
      <c r="DC59" s="38">
        <v>-2.76303E-2</v>
      </c>
      <c r="DD59" s="38">
        <v>-2.64018E-2</v>
      </c>
      <c r="DE59" s="38">
        <v>-1.9081500000000001E-2</v>
      </c>
      <c r="DF59" s="38">
        <v>3.4366000000000002E-3</v>
      </c>
      <c r="DG59" s="38">
        <v>3.1538999999999998E-3</v>
      </c>
      <c r="DH59" s="38">
        <v>-4.561E-3</v>
      </c>
      <c r="DI59" s="38">
        <v>-8.1863999999999999E-3</v>
      </c>
      <c r="DJ59" s="38">
        <v>-9.8984999999999993E-3</v>
      </c>
      <c r="DK59" s="38">
        <v>-2.7734700000000001E-2</v>
      </c>
      <c r="DL59" s="38">
        <v>-3.1130000000000001E-2</v>
      </c>
      <c r="DM59" s="38">
        <v>7.6381000000000001E-3</v>
      </c>
      <c r="DN59" s="38">
        <v>1.81189E-2</v>
      </c>
      <c r="DO59" s="38">
        <v>4.5025799999999998E-2</v>
      </c>
      <c r="DP59" s="38">
        <v>1.942E-2</v>
      </c>
      <c r="DQ59" s="38">
        <v>6.4967999999999996E-3</v>
      </c>
      <c r="DR59" s="38">
        <v>8.0307E-3</v>
      </c>
      <c r="DS59" s="38">
        <v>-1.1925E-3</v>
      </c>
      <c r="DT59" s="38">
        <v>1.1950000000000001E-3</v>
      </c>
      <c r="DU59" s="38">
        <v>1.1041799999999999E-2</v>
      </c>
      <c r="DV59" s="38">
        <v>3.2581899999999997E-2</v>
      </c>
      <c r="DW59" s="38">
        <v>1.4896700000000001E-2</v>
      </c>
      <c r="DX59" s="38">
        <v>6.6566999999999998E-3</v>
      </c>
      <c r="DY59" s="38">
        <v>-1.27438E-2</v>
      </c>
      <c r="DZ59" s="38">
        <v>-5.6747800000000001E-2</v>
      </c>
      <c r="EA59" s="38">
        <v>-2.52258E-2</v>
      </c>
      <c r="EB59" s="38">
        <v>-2.4263699999999999E-2</v>
      </c>
      <c r="EC59" s="38">
        <v>-1.6970900000000001E-2</v>
      </c>
      <c r="ED59" s="38">
        <v>5.3340000000000002E-3</v>
      </c>
      <c r="EE59" s="38">
        <v>4.7504000000000001E-3</v>
      </c>
      <c r="EF59" s="38">
        <v>-3.2818000000000001E-3</v>
      </c>
      <c r="EG59" s="38">
        <v>-6.9329999999999999E-3</v>
      </c>
      <c r="EH59" s="38">
        <v>-8.7417999999999992E-3</v>
      </c>
      <c r="EI59" s="38">
        <v>-2.5693500000000001E-2</v>
      </c>
      <c r="EJ59" s="38">
        <v>-2.72845E-2</v>
      </c>
      <c r="EK59" s="38">
        <v>9.5177999999999999E-3</v>
      </c>
      <c r="EL59" s="38">
        <v>2.0211400000000001E-2</v>
      </c>
      <c r="EM59" s="38">
        <v>4.7752999999999997E-2</v>
      </c>
      <c r="EN59" s="38">
        <v>2.1447500000000001E-2</v>
      </c>
      <c r="EO59" s="38">
        <v>8.0248000000000003E-3</v>
      </c>
      <c r="EP59" s="38">
        <v>9.2729000000000006E-3</v>
      </c>
      <c r="EQ59" s="38">
        <v>5.1179999999999997E-4</v>
      </c>
      <c r="ER59" s="38">
        <v>3.8896999999999998E-3</v>
      </c>
      <c r="ES59" s="38">
        <v>1.44429E-2</v>
      </c>
      <c r="ET59" s="38">
        <v>3.6290799999999998E-2</v>
      </c>
      <c r="EU59" s="38">
        <v>1.85705E-2</v>
      </c>
      <c r="EV59" s="38">
        <v>1.05024E-2</v>
      </c>
      <c r="EW59" s="38">
        <v>-8.8859999999999998E-3</v>
      </c>
      <c r="EX59" s="38">
        <v>-5.26948E-2</v>
      </c>
      <c r="EY59" s="38">
        <v>-2.1754099999999998E-2</v>
      </c>
      <c r="EZ59" s="38">
        <v>-2.1176799999999999E-2</v>
      </c>
      <c r="FA59" s="38">
        <v>-1.39235E-2</v>
      </c>
      <c r="FB59" s="38">
        <v>76.664259999999999</v>
      </c>
      <c r="FC59" s="38">
        <v>75.487449999999995</v>
      </c>
      <c r="FD59" s="38">
        <v>73.719239999999999</v>
      </c>
      <c r="FE59" s="38">
        <v>72.186070000000001</v>
      </c>
      <c r="FF59" s="38">
        <v>70.556160000000006</v>
      </c>
      <c r="FG59" s="38">
        <v>69.623310000000004</v>
      </c>
      <c r="FH59" s="38">
        <v>68.976169999999996</v>
      </c>
      <c r="FI59" s="38">
        <v>71.076319999999996</v>
      </c>
      <c r="FJ59" s="38">
        <v>75.990049999999997</v>
      </c>
      <c r="FK59" s="38">
        <v>81.661799999999999</v>
      </c>
      <c r="FL59" s="38">
        <v>86.518289999999993</v>
      </c>
      <c r="FM59" s="38">
        <v>90.85445</v>
      </c>
      <c r="FN59" s="38">
        <v>94.937169999999995</v>
      </c>
      <c r="FO59" s="38">
        <v>98.071830000000006</v>
      </c>
      <c r="FP59" s="38">
        <v>100.3686</v>
      </c>
      <c r="FQ59" s="38">
        <v>101.2818</v>
      </c>
      <c r="FR59" s="38">
        <v>101.36490000000001</v>
      </c>
      <c r="FS59" s="38">
        <v>100.7109</v>
      </c>
      <c r="FT59" s="39">
        <v>98.907870000000003</v>
      </c>
      <c r="FU59" s="38">
        <v>95.437629999999999</v>
      </c>
      <c r="FV59" s="38">
        <v>91.093530000000001</v>
      </c>
      <c r="FW59">
        <v>87.658259999999999</v>
      </c>
      <c r="FX59">
        <v>84.612110000000001</v>
      </c>
      <c r="FY59">
        <v>82.362409999999997</v>
      </c>
      <c r="FZ59">
        <v>4.4859000000000001E-3</v>
      </c>
      <c r="GA59">
        <v>3.0870000000000002E-2</v>
      </c>
      <c r="GB59">
        <v>1</v>
      </c>
    </row>
    <row r="60" spans="1:184" x14ac:dyDescent="0.3">
      <c r="A60" t="s">
        <v>277</v>
      </c>
      <c r="B60" t="s">
        <v>1</v>
      </c>
      <c r="C60" t="s">
        <v>1</v>
      </c>
      <c r="D60" s="16" t="s">
        <v>1</v>
      </c>
      <c r="E60" s="16" t="s">
        <v>1</v>
      </c>
      <c r="F60" s="18" t="s">
        <v>1</v>
      </c>
      <c r="G60" s="16" t="s">
        <v>1</v>
      </c>
      <c r="H60" s="40" t="s">
        <v>1</v>
      </c>
      <c r="I60" s="18" t="s">
        <v>1</v>
      </c>
      <c r="J60" s="38" t="s">
        <v>223</v>
      </c>
      <c r="K60" s="18">
        <v>44790</v>
      </c>
      <c r="L60" s="38">
        <v>13407</v>
      </c>
      <c r="M60" s="38">
        <v>13407</v>
      </c>
      <c r="N60" s="38">
        <v>1.7069989999999999</v>
      </c>
      <c r="O60" s="38">
        <v>1.6445689999999999</v>
      </c>
      <c r="P60" s="38">
        <v>1.6003229999999999</v>
      </c>
      <c r="Q60" s="38">
        <v>1.5736349999999999</v>
      </c>
      <c r="R60" s="38">
        <v>1.5710230000000001</v>
      </c>
      <c r="S60" s="38">
        <v>1.6060369999999999</v>
      </c>
      <c r="T60" s="38">
        <v>1.5588379999999999</v>
      </c>
      <c r="U60" s="38">
        <v>1.638795</v>
      </c>
      <c r="V60" s="38">
        <v>1.803186</v>
      </c>
      <c r="W60" s="38">
        <v>1.911521</v>
      </c>
      <c r="X60" s="38">
        <v>2.0144250000000001</v>
      </c>
      <c r="Y60" s="38">
        <v>2.0930219999999999</v>
      </c>
      <c r="Z60" s="38">
        <v>2.1635170000000001</v>
      </c>
      <c r="AA60" s="38">
        <v>2.2235299999999998</v>
      </c>
      <c r="AB60" s="38">
        <v>2.2491569999999999</v>
      </c>
      <c r="AC60" s="38">
        <v>2.2497419999999999</v>
      </c>
      <c r="AD60" s="38">
        <v>2.186744</v>
      </c>
      <c r="AE60" s="38">
        <v>2.0785529999999999</v>
      </c>
      <c r="AF60" s="38">
        <v>1.9827729999999999</v>
      </c>
      <c r="AG60" s="38">
        <v>1.919003</v>
      </c>
      <c r="AH60" s="38">
        <v>1.9500379999999999</v>
      </c>
      <c r="AI60" s="38">
        <v>1.912069</v>
      </c>
      <c r="AJ60" s="38">
        <v>1.8155410000000001</v>
      </c>
      <c r="AK60" s="38">
        <v>1.7277899999999999</v>
      </c>
      <c r="AL60" s="38">
        <v>1.5757500000000001E-2</v>
      </c>
      <c r="AM60" s="38">
        <v>1.20103E-2</v>
      </c>
      <c r="AN60" s="38">
        <v>1.1677099999999999E-2</v>
      </c>
      <c r="AO60" s="38">
        <v>8.1922999999999996E-3</v>
      </c>
      <c r="AP60" s="38">
        <v>-5.4127000000000003E-3</v>
      </c>
      <c r="AQ60" s="38">
        <v>-1.65738E-2</v>
      </c>
      <c r="AR60" s="38">
        <v>-6.4244700000000002E-2</v>
      </c>
      <c r="AS60" s="38">
        <v>-7.7574999999999996E-3</v>
      </c>
      <c r="AT60" s="38">
        <v>7.0175999999999997E-3</v>
      </c>
      <c r="AU60" s="38">
        <v>-3.0049999999999999E-3</v>
      </c>
      <c r="AV60" s="38">
        <v>1.24555E-2</v>
      </c>
      <c r="AW60" s="38">
        <v>-1.5051999999999999E-3</v>
      </c>
      <c r="AX60" s="38">
        <v>-1.3076000000000001E-2</v>
      </c>
      <c r="AY60" s="38">
        <v>-3.1526699999999998E-2</v>
      </c>
      <c r="AZ60" s="38">
        <v>-1.8119900000000001E-2</v>
      </c>
      <c r="BA60" s="38">
        <v>-9.477E-4</v>
      </c>
      <c r="BB60" s="38">
        <v>3.4969500000000001E-2</v>
      </c>
      <c r="BC60" s="38">
        <v>4.0411599999999999E-2</v>
      </c>
      <c r="BD60" s="38">
        <v>4.8797300000000002E-2</v>
      </c>
      <c r="BE60" s="38">
        <v>3.2793200000000002E-2</v>
      </c>
      <c r="BF60" s="38">
        <v>-3.6545000000000002E-3</v>
      </c>
      <c r="BG60" s="38">
        <v>2.2849299999999999E-2</v>
      </c>
      <c r="BH60" s="38">
        <v>1.19513E-2</v>
      </c>
      <c r="BI60" s="38">
        <v>1.0909E-2</v>
      </c>
      <c r="BJ60" s="38">
        <v>1.83754E-2</v>
      </c>
      <c r="BK60" s="38">
        <v>1.45513E-2</v>
      </c>
      <c r="BL60" s="38">
        <v>1.4092199999999999E-2</v>
      </c>
      <c r="BM60" s="38">
        <v>1.0546399999999999E-2</v>
      </c>
      <c r="BN60" s="38">
        <v>-3.3823999999999998E-3</v>
      </c>
      <c r="BO60" s="38">
        <v>-1.38806E-2</v>
      </c>
      <c r="BP60" s="38">
        <v>-6.0468300000000003E-2</v>
      </c>
      <c r="BQ60" s="38">
        <v>-5.2686E-3</v>
      </c>
      <c r="BR60" s="38">
        <v>1.0115000000000001E-2</v>
      </c>
      <c r="BS60" s="38">
        <v>1.7106999999999999E-3</v>
      </c>
      <c r="BT60" s="38">
        <v>1.6140700000000001E-2</v>
      </c>
      <c r="BU60" s="38">
        <v>6.5359999999999995E-4</v>
      </c>
      <c r="BV60" s="38">
        <v>-1.1595100000000001E-2</v>
      </c>
      <c r="BW60" s="38">
        <v>-2.9711399999999999E-2</v>
      </c>
      <c r="BX60" s="38">
        <v>-1.51054E-2</v>
      </c>
      <c r="BY60" s="38">
        <v>3.8822000000000001E-3</v>
      </c>
      <c r="BZ60" s="38">
        <v>3.9969499999999998E-2</v>
      </c>
      <c r="CA60" s="38">
        <v>4.56581E-2</v>
      </c>
      <c r="CB60" s="38">
        <v>5.4316499999999997E-2</v>
      </c>
      <c r="CC60" s="38">
        <v>3.7787500000000002E-2</v>
      </c>
      <c r="CD60" s="38">
        <v>1.4453999999999999E-3</v>
      </c>
      <c r="CE60" s="38">
        <v>2.7709399999999999E-2</v>
      </c>
      <c r="CF60" s="38">
        <v>1.6868000000000001E-2</v>
      </c>
      <c r="CG60" s="38">
        <v>1.5628E-2</v>
      </c>
      <c r="CH60" s="38">
        <v>2.0188600000000001E-2</v>
      </c>
      <c r="CI60" s="38">
        <v>1.6311300000000001E-2</v>
      </c>
      <c r="CJ60" s="38">
        <v>1.5764899999999998E-2</v>
      </c>
      <c r="CK60" s="38">
        <v>1.21768E-2</v>
      </c>
      <c r="CL60" s="38">
        <v>-1.9762E-3</v>
      </c>
      <c r="CM60" s="38">
        <v>-1.2015400000000001E-2</v>
      </c>
      <c r="CN60" s="38">
        <v>-5.7852800000000003E-2</v>
      </c>
      <c r="CO60" s="38">
        <v>-3.5447999999999999E-3</v>
      </c>
      <c r="CP60" s="38">
        <v>1.2260200000000001E-2</v>
      </c>
      <c r="CQ60" s="38">
        <v>4.9768E-3</v>
      </c>
      <c r="CR60" s="38">
        <v>1.8693000000000001E-2</v>
      </c>
      <c r="CS60" s="38">
        <v>2.1488000000000002E-3</v>
      </c>
      <c r="CT60" s="38">
        <v>-1.0569500000000001E-2</v>
      </c>
      <c r="CU60" s="38">
        <v>-2.84541E-2</v>
      </c>
      <c r="CV60" s="38">
        <v>-1.30175E-2</v>
      </c>
      <c r="CW60" s="38">
        <v>7.2274000000000001E-3</v>
      </c>
      <c r="CX60" s="38">
        <v>4.3432400000000003E-2</v>
      </c>
      <c r="CY60" s="38">
        <v>4.92919E-2</v>
      </c>
      <c r="CZ60" s="38">
        <v>5.8139099999999999E-2</v>
      </c>
      <c r="DA60" s="38">
        <v>4.1246499999999998E-2</v>
      </c>
      <c r="DB60" s="38">
        <v>4.9776999999999998E-3</v>
      </c>
      <c r="DC60" s="38">
        <v>3.1075499999999999E-2</v>
      </c>
      <c r="DD60" s="38">
        <v>2.0273300000000001E-2</v>
      </c>
      <c r="DE60" s="38">
        <v>1.8896300000000001E-2</v>
      </c>
      <c r="DF60" s="38">
        <v>2.2001699999999999E-2</v>
      </c>
      <c r="DG60" s="38">
        <v>1.8071199999999999E-2</v>
      </c>
      <c r="DH60" s="38">
        <v>1.7437600000000001E-2</v>
      </c>
      <c r="DI60" s="38">
        <v>1.38072E-2</v>
      </c>
      <c r="DJ60" s="38">
        <v>-5.7010000000000003E-4</v>
      </c>
      <c r="DK60" s="38">
        <v>-1.01501E-2</v>
      </c>
      <c r="DL60" s="38">
        <v>-5.5237300000000003E-2</v>
      </c>
      <c r="DM60" s="38">
        <v>-1.8209999999999999E-3</v>
      </c>
      <c r="DN60" s="38">
        <v>1.44055E-2</v>
      </c>
      <c r="DO60" s="38">
        <v>8.2428999999999992E-3</v>
      </c>
      <c r="DP60" s="38">
        <v>2.1245300000000002E-2</v>
      </c>
      <c r="DQ60" s="38">
        <v>3.6438999999999998E-3</v>
      </c>
      <c r="DR60" s="38">
        <v>-9.5437999999999999E-3</v>
      </c>
      <c r="DS60" s="38">
        <v>-2.71968E-2</v>
      </c>
      <c r="DT60" s="38">
        <v>-1.0929599999999999E-2</v>
      </c>
      <c r="DU60" s="38">
        <v>1.0572700000000001E-2</v>
      </c>
      <c r="DV60" s="38">
        <v>4.6895399999999997E-2</v>
      </c>
      <c r="DW60" s="38">
        <v>5.2925600000000003E-2</v>
      </c>
      <c r="DX60" s="38">
        <v>6.1961599999999999E-2</v>
      </c>
      <c r="DY60" s="38">
        <v>4.4705500000000002E-2</v>
      </c>
      <c r="DZ60" s="38">
        <v>8.5099000000000008E-3</v>
      </c>
      <c r="EA60" s="38">
        <v>3.4441699999999999E-2</v>
      </c>
      <c r="EB60" s="38">
        <v>2.3678600000000001E-2</v>
      </c>
      <c r="EC60" s="38">
        <v>2.2164699999999999E-2</v>
      </c>
      <c r="ED60" s="38">
        <v>2.4619599999999998E-2</v>
      </c>
      <c r="EE60" s="38">
        <v>2.0612200000000001E-2</v>
      </c>
      <c r="EF60" s="38">
        <v>1.9852700000000001E-2</v>
      </c>
      <c r="EG60" s="38">
        <v>1.6161200000000001E-2</v>
      </c>
      <c r="EH60" s="38">
        <v>1.4602E-3</v>
      </c>
      <c r="EI60" s="38">
        <v>-7.4570000000000001E-3</v>
      </c>
      <c r="EJ60" s="38">
        <v>-5.1461E-2</v>
      </c>
      <c r="EK60" s="38">
        <v>6.6790000000000003E-4</v>
      </c>
      <c r="EL60" s="38">
        <v>1.7502899999999998E-2</v>
      </c>
      <c r="EM60" s="38">
        <v>1.2958600000000001E-2</v>
      </c>
      <c r="EN60" s="38">
        <v>2.4930399999999998E-2</v>
      </c>
      <c r="EO60" s="38">
        <v>5.8027E-3</v>
      </c>
      <c r="EP60" s="38">
        <v>-8.0630000000000007E-3</v>
      </c>
      <c r="EQ60" s="38">
        <v>-2.5381500000000001E-2</v>
      </c>
      <c r="ER60" s="38">
        <v>-7.9150000000000002E-3</v>
      </c>
      <c r="ES60" s="38">
        <v>1.5402600000000001E-2</v>
      </c>
      <c r="ET60" s="38">
        <v>5.1895400000000001E-2</v>
      </c>
      <c r="EU60" s="38">
        <v>5.81722E-2</v>
      </c>
      <c r="EV60" s="38">
        <v>6.7480799999999994E-2</v>
      </c>
      <c r="EW60" s="38">
        <v>4.9699800000000002E-2</v>
      </c>
      <c r="EX60" s="38">
        <v>1.3609899999999999E-2</v>
      </c>
      <c r="EY60" s="38">
        <v>3.9301799999999998E-2</v>
      </c>
      <c r="EZ60" s="38">
        <v>2.85954E-2</v>
      </c>
      <c r="FA60" s="38">
        <v>2.68837E-2</v>
      </c>
      <c r="FB60" s="38">
        <v>80.73151</v>
      </c>
      <c r="FC60" s="38">
        <v>79.323149999999998</v>
      </c>
      <c r="FD60" s="38">
        <v>77.725070000000002</v>
      </c>
      <c r="FE60" s="38">
        <v>76.095650000000006</v>
      </c>
      <c r="FF60" s="38">
        <v>75.764849999999996</v>
      </c>
      <c r="FG60" s="38">
        <v>75.117679999999993</v>
      </c>
      <c r="FH60" s="38">
        <v>74.119450000000001</v>
      </c>
      <c r="FI60" s="38">
        <v>75.468649999999997</v>
      </c>
      <c r="FJ60" s="38">
        <v>79.886690000000002</v>
      </c>
      <c r="FK60" s="38">
        <v>83.312650000000005</v>
      </c>
      <c r="FL60" s="38">
        <v>86.709059999999994</v>
      </c>
      <c r="FM60" s="38">
        <v>90.586479999999995</v>
      </c>
      <c r="FN60" s="38">
        <v>94.209500000000006</v>
      </c>
      <c r="FO60" s="38">
        <v>95.666550000000001</v>
      </c>
      <c r="FP60" s="38">
        <v>96.214100000000002</v>
      </c>
      <c r="FQ60" s="38">
        <v>96.624420000000001</v>
      </c>
      <c r="FR60" s="38">
        <v>96.415520000000001</v>
      </c>
      <c r="FS60" s="38">
        <v>95.909270000000006</v>
      </c>
      <c r="FT60" s="39">
        <v>94.468900000000005</v>
      </c>
      <c r="FU60" s="38">
        <v>91.652720000000002</v>
      </c>
      <c r="FV60" s="38">
        <v>88.276179999999997</v>
      </c>
      <c r="FW60">
        <v>84.802989999999994</v>
      </c>
      <c r="FX60">
        <v>81.850309999999993</v>
      </c>
      <c r="FY60">
        <v>79.609179999999995</v>
      </c>
      <c r="FZ60">
        <v>5.8027E-3</v>
      </c>
      <c r="GA60">
        <v>4.5158499999999997E-2</v>
      </c>
      <c r="GB60">
        <v>1</v>
      </c>
    </row>
    <row r="61" spans="1:184" x14ac:dyDescent="0.3">
      <c r="A61" t="s">
        <v>277</v>
      </c>
      <c r="B61" t="s">
        <v>1</v>
      </c>
      <c r="C61" t="s">
        <v>1</v>
      </c>
      <c r="D61" t="s">
        <v>1</v>
      </c>
      <c r="E61" t="s">
        <v>1</v>
      </c>
      <c r="F61" s="18" t="s">
        <v>1</v>
      </c>
      <c r="G61" s="16" t="s">
        <v>1</v>
      </c>
      <c r="H61" s="40" t="s">
        <v>1</v>
      </c>
      <c r="I61" s="18" t="s">
        <v>1</v>
      </c>
      <c r="J61" s="38" t="s">
        <v>223</v>
      </c>
      <c r="K61" s="18">
        <v>44792</v>
      </c>
      <c r="L61" s="38">
        <v>13407</v>
      </c>
      <c r="M61" s="38">
        <v>13407</v>
      </c>
      <c r="N61" s="38">
        <v>1.6545909999999999</v>
      </c>
      <c r="O61" s="38">
        <v>1.5928059999999999</v>
      </c>
      <c r="P61" s="38">
        <v>1.5426439999999999</v>
      </c>
      <c r="Q61" s="38">
        <v>1.5148010000000001</v>
      </c>
      <c r="R61" s="38">
        <v>1.515072</v>
      </c>
      <c r="S61" s="38">
        <v>1.5454129999999999</v>
      </c>
      <c r="T61" s="38">
        <v>1.4966079999999999</v>
      </c>
      <c r="U61" s="38">
        <v>1.5654889999999999</v>
      </c>
      <c r="V61" s="38">
        <v>1.709938</v>
      </c>
      <c r="W61" s="38">
        <v>1.8292189999999999</v>
      </c>
      <c r="X61" s="38">
        <v>1.957773</v>
      </c>
      <c r="Y61" s="38">
        <v>2.05538</v>
      </c>
      <c r="Z61" s="38">
        <v>2.13659</v>
      </c>
      <c r="AA61" s="38">
        <v>2.1966739999999998</v>
      </c>
      <c r="AB61" s="38">
        <v>2.230505</v>
      </c>
      <c r="AC61" s="38">
        <v>2.228866</v>
      </c>
      <c r="AD61" s="38">
        <v>2.1684450000000002</v>
      </c>
      <c r="AE61" s="38">
        <v>2.0843579999999999</v>
      </c>
      <c r="AF61" s="38">
        <v>1.987144</v>
      </c>
      <c r="AG61" s="38">
        <v>1.9229810000000001</v>
      </c>
      <c r="AH61" s="38">
        <v>1.951827</v>
      </c>
      <c r="AI61" s="38">
        <v>1.916782</v>
      </c>
      <c r="AJ61" s="38">
        <v>1.8199289999999999</v>
      </c>
      <c r="AK61" s="38">
        <v>1.722901</v>
      </c>
      <c r="AL61" s="38">
        <v>-2.5011E-3</v>
      </c>
      <c r="AM61" s="38">
        <v>-7.8361999999999998E-3</v>
      </c>
      <c r="AN61" s="38">
        <v>-1.32579E-2</v>
      </c>
      <c r="AO61" s="38">
        <v>-1.0866600000000001E-2</v>
      </c>
      <c r="AP61" s="38">
        <v>-6.6994000000000003E-3</v>
      </c>
      <c r="AQ61" s="38">
        <v>-1.40156E-2</v>
      </c>
      <c r="AR61" s="38">
        <v>-2.5710799999999999E-2</v>
      </c>
      <c r="AS61" s="38">
        <v>1.2491499999999999E-2</v>
      </c>
      <c r="AT61" s="38">
        <v>4.9414999999999997E-3</v>
      </c>
      <c r="AU61" s="38">
        <v>8.2410000000000001E-3</v>
      </c>
      <c r="AV61" s="38">
        <v>2.6587199999999998E-2</v>
      </c>
      <c r="AW61" s="38">
        <v>1.1711299999999999E-2</v>
      </c>
      <c r="AX61" s="38">
        <v>1.20505E-2</v>
      </c>
      <c r="AY61" s="38">
        <v>-1.98464E-2</v>
      </c>
      <c r="AZ61" s="38">
        <v>-5.3918599999999997E-2</v>
      </c>
      <c r="BA61" s="38">
        <v>-5.8195999999999998E-2</v>
      </c>
      <c r="BB61" s="38">
        <v>-4.66115E-2</v>
      </c>
      <c r="BC61" s="38">
        <v>-1.33531E-2</v>
      </c>
      <c r="BD61" s="38">
        <v>-4.7603999999999997E-3</v>
      </c>
      <c r="BE61" s="38">
        <v>-3.0417E-3</v>
      </c>
      <c r="BF61" s="38">
        <v>-1.00261E-2</v>
      </c>
      <c r="BG61" s="38">
        <v>3.24189E-2</v>
      </c>
      <c r="BH61" s="38">
        <v>2.1191399999999999E-2</v>
      </c>
      <c r="BI61" s="38">
        <v>1.1485799999999999E-2</v>
      </c>
      <c r="BJ61" s="38">
        <v>7.138E-4</v>
      </c>
      <c r="BK61" s="38">
        <v>-4.5266000000000004E-3</v>
      </c>
      <c r="BL61" s="38">
        <v>-1.04788E-2</v>
      </c>
      <c r="BM61" s="38">
        <v>-8.4679000000000004E-3</v>
      </c>
      <c r="BN61" s="38">
        <v>-4.3762999999999996E-3</v>
      </c>
      <c r="BO61" s="38">
        <v>-1.05031E-2</v>
      </c>
      <c r="BP61" s="38">
        <v>-2.0362499999999999E-2</v>
      </c>
      <c r="BQ61" s="38">
        <v>1.47514E-2</v>
      </c>
      <c r="BR61" s="38">
        <v>8.1942999999999998E-3</v>
      </c>
      <c r="BS61" s="38">
        <v>1.24365E-2</v>
      </c>
      <c r="BT61" s="38">
        <v>2.9852E-2</v>
      </c>
      <c r="BU61" s="38">
        <v>1.39361E-2</v>
      </c>
      <c r="BV61" s="38">
        <v>1.38694E-2</v>
      </c>
      <c r="BW61" s="38">
        <v>-1.7756500000000001E-2</v>
      </c>
      <c r="BX61" s="38">
        <v>-5.0264900000000001E-2</v>
      </c>
      <c r="BY61" s="38">
        <v>-5.3237600000000003E-2</v>
      </c>
      <c r="BZ61" s="38">
        <v>-4.1202700000000002E-2</v>
      </c>
      <c r="CA61" s="38">
        <v>-8.2158999999999999E-3</v>
      </c>
      <c r="CB61" s="38">
        <v>5.94E-5</v>
      </c>
      <c r="CC61" s="38">
        <v>1.5853E-3</v>
      </c>
      <c r="CD61" s="38">
        <v>-5.9971E-3</v>
      </c>
      <c r="CE61" s="38">
        <v>3.7546700000000002E-2</v>
      </c>
      <c r="CF61" s="38">
        <v>2.53146E-2</v>
      </c>
      <c r="CG61" s="38">
        <v>1.56775E-2</v>
      </c>
      <c r="CH61" s="38">
        <v>2.9404000000000001E-3</v>
      </c>
      <c r="CI61" s="38">
        <v>-2.2344000000000001E-3</v>
      </c>
      <c r="CJ61" s="38">
        <v>-8.5541000000000002E-3</v>
      </c>
      <c r="CK61" s="38">
        <v>-6.8066000000000003E-3</v>
      </c>
      <c r="CL61" s="38">
        <v>-2.7674000000000002E-3</v>
      </c>
      <c r="CM61" s="38">
        <v>-8.0704000000000001E-3</v>
      </c>
      <c r="CN61" s="38">
        <v>-1.6658300000000001E-2</v>
      </c>
      <c r="CO61" s="38">
        <v>1.6316600000000001E-2</v>
      </c>
      <c r="CP61" s="38">
        <v>1.04472E-2</v>
      </c>
      <c r="CQ61" s="38">
        <v>1.53422E-2</v>
      </c>
      <c r="CR61" s="38">
        <v>3.2113200000000001E-2</v>
      </c>
      <c r="CS61" s="38">
        <v>1.5476999999999999E-2</v>
      </c>
      <c r="CT61" s="38">
        <v>1.5129200000000001E-2</v>
      </c>
      <c r="CU61" s="38">
        <v>-1.6309000000000001E-2</v>
      </c>
      <c r="CV61" s="38">
        <v>-4.7734400000000003E-2</v>
      </c>
      <c r="CW61" s="38">
        <v>-4.9803399999999998E-2</v>
      </c>
      <c r="CX61" s="38">
        <v>-3.74566E-2</v>
      </c>
      <c r="CY61" s="38">
        <v>-4.6579000000000004E-3</v>
      </c>
      <c r="CZ61" s="38">
        <v>3.3976000000000002E-3</v>
      </c>
      <c r="DA61" s="38">
        <v>4.79E-3</v>
      </c>
      <c r="DB61" s="38">
        <v>-3.2066E-3</v>
      </c>
      <c r="DC61" s="38">
        <v>4.1098200000000001E-2</v>
      </c>
      <c r="DD61" s="38">
        <v>2.8170400000000002E-2</v>
      </c>
      <c r="DE61" s="38">
        <v>1.8580599999999999E-2</v>
      </c>
      <c r="DF61" s="38">
        <v>5.1669999999999997E-3</v>
      </c>
      <c r="DG61" s="38">
        <v>5.7800000000000002E-5</v>
      </c>
      <c r="DH61" s="38">
        <v>-6.6293999999999997E-3</v>
      </c>
      <c r="DI61" s="38">
        <v>-5.1453000000000002E-3</v>
      </c>
      <c r="DJ61" s="38">
        <v>-1.1584E-3</v>
      </c>
      <c r="DK61" s="38">
        <v>-5.6376999999999998E-3</v>
      </c>
      <c r="DL61" s="38">
        <v>-1.29541E-2</v>
      </c>
      <c r="DM61" s="38">
        <v>1.78818E-2</v>
      </c>
      <c r="DN61" s="38">
        <v>1.2700100000000001E-2</v>
      </c>
      <c r="DO61" s="38">
        <v>1.8248E-2</v>
      </c>
      <c r="DP61" s="38">
        <v>3.4374399999999999E-2</v>
      </c>
      <c r="DQ61" s="38">
        <v>1.7017899999999999E-2</v>
      </c>
      <c r="DR61" s="38">
        <v>1.6389000000000001E-2</v>
      </c>
      <c r="DS61" s="38">
        <v>-1.4861600000000001E-2</v>
      </c>
      <c r="DT61" s="38">
        <v>-4.5203899999999998E-2</v>
      </c>
      <c r="DU61" s="38">
        <v>-4.6369199999999999E-2</v>
      </c>
      <c r="DV61" s="38">
        <v>-3.3710499999999997E-2</v>
      </c>
      <c r="DW61" s="38">
        <v>-1.0999E-3</v>
      </c>
      <c r="DX61" s="38">
        <v>6.7356999999999998E-3</v>
      </c>
      <c r="DY61" s="38">
        <v>7.9947000000000004E-3</v>
      </c>
      <c r="DZ61" s="38">
        <v>-4.1619999999999998E-4</v>
      </c>
      <c r="EA61" s="38">
        <v>4.4649599999999998E-2</v>
      </c>
      <c r="EB61" s="38">
        <v>3.10262E-2</v>
      </c>
      <c r="EC61" s="38">
        <v>2.1483700000000001E-2</v>
      </c>
      <c r="ED61" s="38">
        <v>8.3818999999999994E-3</v>
      </c>
      <c r="EE61" s="38">
        <v>3.3673000000000002E-3</v>
      </c>
      <c r="EF61" s="38">
        <v>-3.8503000000000001E-3</v>
      </c>
      <c r="EG61" s="38">
        <v>-2.7466999999999999E-3</v>
      </c>
      <c r="EH61" s="38">
        <v>1.1647000000000001E-3</v>
      </c>
      <c r="EI61" s="38">
        <v>-2.1253000000000001E-3</v>
      </c>
      <c r="EJ61" s="38">
        <v>-7.6057E-3</v>
      </c>
      <c r="EK61" s="38">
        <v>2.0141699999999998E-2</v>
      </c>
      <c r="EL61" s="38">
        <v>1.5952899999999999E-2</v>
      </c>
      <c r="EM61" s="38">
        <v>2.2443399999999999E-2</v>
      </c>
      <c r="EN61" s="38">
        <v>3.7639199999999998E-2</v>
      </c>
      <c r="EO61" s="38">
        <v>1.9242700000000001E-2</v>
      </c>
      <c r="EP61" s="38">
        <v>1.8207999999999998E-2</v>
      </c>
      <c r="EQ61" s="38">
        <v>-1.27717E-2</v>
      </c>
      <c r="ER61" s="38">
        <v>-4.1550200000000002E-2</v>
      </c>
      <c r="ES61" s="38">
        <v>-4.1410799999999998E-2</v>
      </c>
      <c r="ET61" s="38">
        <v>-2.8301699999999999E-2</v>
      </c>
      <c r="EU61" s="38">
        <v>4.0374E-3</v>
      </c>
      <c r="EV61" s="38">
        <v>1.15555E-2</v>
      </c>
      <c r="EW61" s="38">
        <v>1.26217E-2</v>
      </c>
      <c r="EX61" s="38">
        <v>3.6128000000000002E-3</v>
      </c>
      <c r="EY61" s="38">
        <v>4.9777399999999999E-2</v>
      </c>
      <c r="EZ61" s="38">
        <v>3.5149399999999997E-2</v>
      </c>
      <c r="FA61" s="38">
        <v>2.5675400000000001E-2</v>
      </c>
      <c r="FB61" s="38">
        <v>77.463459999999998</v>
      </c>
      <c r="FC61" s="38">
        <v>76.055530000000005</v>
      </c>
      <c r="FD61" s="38">
        <v>74.336070000000007</v>
      </c>
      <c r="FE61" s="38">
        <v>72.673500000000004</v>
      </c>
      <c r="FF61" s="38">
        <v>71.10284</v>
      </c>
      <c r="FG61" s="38">
        <v>70.278589999999994</v>
      </c>
      <c r="FH61" s="38">
        <v>69.314859999999996</v>
      </c>
      <c r="FI61" s="38">
        <v>71.289609999999996</v>
      </c>
      <c r="FJ61" s="38">
        <v>74.989859999999993</v>
      </c>
      <c r="FK61" s="38">
        <v>79.291730000000001</v>
      </c>
      <c r="FL61" s="38">
        <v>84.095740000000006</v>
      </c>
      <c r="FM61" s="38">
        <v>88.248940000000005</v>
      </c>
      <c r="FN61" s="38">
        <v>91.694739999999996</v>
      </c>
      <c r="FO61" s="38">
        <v>94.338980000000006</v>
      </c>
      <c r="FP61" s="38">
        <v>97.030749999999998</v>
      </c>
      <c r="FQ61" s="38">
        <v>98.573650000000001</v>
      </c>
      <c r="FR61" s="38">
        <v>98.915409999999994</v>
      </c>
      <c r="FS61" s="38">
        <v>97.991879999999995</v>
      </c>
      <c r="FT61" s="39">
        <v>95.589519999999993</v>
      </c>
      <c r="FU61" s="38">
        <v>91.923850000000002</v>
      </c>
      <c r="FV61" s="38">
        <v>87.611000000000004</v>
      </c>
      <c r="FW61">
        <v>84.295990000000003</v>
      </c>
      <c r="FX61">
        <v>81.755390000000006</v>
      </c>
      <c r="FY61">
        <v>79.202590000000001</v>
      </c>
      <c r="FZ61">
        <v>5.5551999999999997E-3</v>
      </c>
      <c r="GA61">
        <v>4.2361599999999999E-2</v>
      </c>
      <c r="GB61">
        <v>1</v>
      </c>
    </row>
    <row r="62" spans="1:184" x14ac:dyDescent="0.3">
      <c r="A62" t="s">
        <v>277</v>
      </c>
      <c r="B62" t="s">
        <v>1</v>
      </c>
      <c r="C62" t="s">
        <v>1</v>
      </c>
      <c r="D62" s="16" t="s">
        <v>1</v>
      </c>
      <c r="E62" s="16" t="s">
        <v>1</v>
      </c>
      <c r="F62" s="18" t="s">
        <v>1</v>
      </c>
      <c r="G62" s="16" t="s">
        <v>1</v>
      </c>
      <c r="H62" s="40" t="s">
        <v>1</v>
      </c>
      <c r="I62" s="18" t="s">
        <v>1</v>
      </c>
      <c r="J62" s="38" t="s">
        <v>223</v>
      </c>
      <c r="K62" s="18">
        <v>44805</v>
      </c>
      <c r="L62" s="38">
        <v>13408</v>
      </c>
      <c r="M62" s="38">
        <v>13408</v>
      </c>
      <c r="N62" s="38">
        <v>1.5916980000000001</v>
      </c>
      <c r="O62" s="38">
        <v>1.5409379999999999</v>
      </c>
      <c r="P62" s="38">
        <v>1.500597</v>
      </c>
      <c r="Q62" s="38">
        <v>1.4782660000000001</v>
      </c>
      <c r="R62" s="38">
        <v>1.4816959999999999</v>
      </c>
      <c r="S62" s="38">
        <v>1.5064169999999999</v>
      </c>
      <c r="T62" s="38">
        <v>1.4651989999999999</v>
      </c>
      <c r="U62" s="38">
        <v>1.5411319999999999</v>
      </c>
      <c r="V62" s="38">
        <v>1.7044999999999999</v>
      </c>
      <c r="W62" s="38">
        <v>1.8371360000000001</v>
      </c>
      <c r="X62" s="38">
        <v>1.965724</v>
      </c>
      <c r="Y62" s="38">
        <v>2.0660409999999998</v>
      </c>
      <c r="Z62" s="38">
        <v>2.1559439999999999</v>
      </c>
      <c r="AA62" s="38">
        <v>2.242712</v>
      </c>
      <c r="AB62" s="38">
        <v>2.3045529999999999</v>
      </c>
      <c r="AC62" s="38">
        <v>2.328802</v>
      </c>
      <c r="AD62" s="38">
        <v>2.2702439999999999</v>
      </c>
      <c r="AE62" s="38">
        <v>2.1324540000000001</v>
      </c>
      <c r="AF62" s="38">
        <v>2.0156990000000001</v>
      </c>
      <c r="AG62" s="38">
        <v>1.926491</v>
      </c>
      <c r="AH62" s="38">
        <v>1.942331</v>
      </c>
      <c r="AI62" s="38">
        <v>1.8925689999999999</v>
      </c>
      <c r="AJ62" s="38">
        <v>1.8007660000000001</v>
      </c>
      <c r="AK62" s="38">
        <v>1.7149840000000001</v>
      </c>
      <c r="AL62" s="38">
        <v>-4.7654999999999998E-3</v>
      </c>
      <c r="AM62" s="38">
        <v>-5.6921999999999997E-3</v>
      </c>
      <c r="AN62" s="38">
        <v>-5.5962E-3</v>
      </c>
      <c r="AO62" s="38">
        <v>-9.4753000000000007E-3</v>
      </c>
      <c r="AP62" s="38">
        <v>-8.6937000000000004E-3</v>
      </c>
      <c r="AQ62" s="38">
        <v>-2.4123499999999999E-2</v>
      </c>
      <c r="AR62" s="38">
        <v>-6.8386699999999995E-2</v>
      </c>
      <c r="AS62" s="38">
        <v>1.3503899999999999E-2</v>
      </c>
      <c r="AT62" s="38">
        <v>2.7097799999999998E-2</v>
      </c>
      <c r="AU62" s="38">
        <v>3.5668199999999997E-2</v>
      </c>
      <c r="AV62" s="38">
        <v>3.0561999999999999E-2</v>
      </c>
      <c r="AW62" s="38">
        <v>5.5823000000000001E-3</v>
      </c>
      <c r="AX62" s="38">
        <v>2.0983999999999998E-3</v>
      </c>
      <c r="AY62" s="38">
        <v>-6.8236E-3</v>
      </c>
      <c r="AZ62" s="38">
        <v>-1.8772899999999999E-2</v>
      </c>
      <c r="BA62" s="38">
        <v>-1.9894800000000001E-2</v>
      </c>
      <c r="BB62" s="38">
        <v>1.9239999999999999E-3</v>
      </c>
      <c r="BC62" s="38">
        <v>-4.1853999999999997E-3</v>
      </c>
      <c r="BD62" s="38">
        <v>-5.3794999999999997E-3</v>
      </c>
      <c r="BE62" s="38">
        <v>-4.8688599999999999E-2</v>
      </c>
      <c r="BF62" s="38">
        <v>-3.3689799999999999E-2</v>
      </c>
      <c r="BG62" s="38">
        <v>5.0080000000000003E-4</v>
      </c>
      <c r="BH62" s="38">
        <v>-1.6841E-3</v>
      </c>
      <c r="BI62" s="38">
        <v>-1.7531999999999999E-3</v>
      </c>
      <c r="BJ62" s="38">
        <v>-2.3693999999999998E-3</v>
      </c>
      <c r="BK62" s="38">
        <v>-3.7204E-3</v>
      </c>
      <c r="BL62" s="38">
        <v>-4.1212000000000002E-3</v>
      </c>
      <c r="BM62" s="38">
        <v>-8.0496999999999999E-3</v>
      </c>
      <c r="BN62" s="38">
        <v>-7.4384000000000004E-3</v>
      </c>
      <c r="BO62" s="38">
        <v>-2.2142499999999999E-2</v>
      </c>
      <c r="BP62" s="38">
        <v>-6.4519000000000007E-2</v>
      </c>
      <c r="BQ62" s="38">
        <v>1.54833E-2</v>
      </c>
      <c r="BR62" s="38">
        <v>2.9364600000000001E-2</v>
      </c>
      <c r="BS62" s="38">
        <v>3.8172999999999999E-2</v>
      </c>
      <c r="BT62" s="38">
        <v>3.25504E-2</v>
      </c>
      <c r="BU62" s="38">
        <v>7.1935999999999996E-3</v>
      </c>
      <c r="BV62" s="38">
        <v>3.4913000000000001E-3</v>
      </c>
      <c r="BW62" s="38">
        <v>-5.1349999999999998E-3</v>
      </c>
      <c r="BX62" s="38">
        <v>-1.6007299999999999E-2</v>
      </c>
      <c r="BY62" s="38">
        <v>-1.6103900000000001E-2</v>
      </c>
      <c r="BZ62" s="38">
        <v>6.0616999999999997E-3</v>
      </c>
      <c r="CA62" s="38">
        <v>-3.6319999999999999E-4</v>
      </c>
      <c r="CB62" s="38">
        <v>-1.2901E-3</v>
      </c>
      <c r="CC62" s="38">
        <v>-4.5009E-2</v>
      </c>
      <c r="CD62" s="38">
        <v>-2.98678E-2</v>
      </c>
      <c r="CE62" s="38">
        <v>4.2716999999999998E-3</v>
      </c>
      <c r="CF62" s="38">
        <v>1.5709999999999999E-3</v>
      </c>
      <c r="CG62" s="38">
        <v>1.3744E-3</v>
      </c>
      <c r="CH62" s="38">
        <v>-7.0980000000000001E-4</v>
      </c>
      <c r="CI62" s="38">
        <v>-2.3548000000000002E-3</v>
      </c>
      <c r="CJ62" s="38">
        <v>-3.0996000000000001E-3</v>
      </c>
      <c r="CK62" s="38">
        <v>-7.0622999999999997E-3</v>
      </c>
      <c r="CL62" s="38">
        <v>-6.5690000000000002E-3</v>
      </c>
      <c r="CM62" s="38">
        <v>-2.0770400000000001E-2</v>
      </c>
      <c r="CN62" s="38">
        <v>-6.1840199999999998E-2</v>
      </c>
      <c r="CO62" s="38">
        <v>1.68541E-2</v>
      </c>
      <c r="CP62" s="38">
        <v>3.09346E-2</v>
      </c>
      <c r="CQ62" s="38">
        <v>3.99078E-2</v>
      </c>
      <c r="CR62" s="38">
        <v>3.3927600000000002E-2</v>
      </c>
      <c r="CS62" s="38">
        <v>8.3096000000000003E-3</v>
      </c>
      <c r="CT62" s="38">
        <v>4.4558999999999996E-3</v>
      </c>
      <c r="CU62" s="38">
        <v>-3.9655000000000003E-3</v>
      </c>
      <c r="CV62" s="38">
        <v>-1.4092E-2</v>
      </c>
      <c r="CW62" s="38">
        <v>-1.34783E-2</v>
      </c>
      <c r="CX62" s="38">
        <v>8.9274000000000003E-3</v>
      </c>
      <c r="CY62" s="38">
        <v>2.2840999999999998E-3</v>
      </c>
      <c r="CZ62" s="38">
        <v>1.5422000000000001E-3</v>
      </c>
      <c r="DA62" s="38">
        <v>-4.2460499999999998E-2</v>
      </c>
      <c r="DB62" s="38">
        <v>-2.72207E-2</v>
      </c>
      <c r="DC62" s="38">
        <v>6.8834999999999999E-3</v>
      </c>
      <c r="DD62" s="38">
        <v>3.8254000000000001E-3</v>
      </c>
      <c r="DE62" s="38">
        <v>3.5406999999999999E-3</v>
      </c>
      <c r="DF62" s="38">
        <v>9.4970000000000005E-4</v>
      </c>
      <c r="DG62" s="38">
        <v>-9.8919999999999998E-4</v>
      </c>
      <c r="DH62" s="38">
        <v>-2.078E-3</v>
      </c>
      <c r="DI62" s="38">
        <v>-6.0749000000000003E-3</v>
      </c>
      <c r="DJ62" s="38">
        <v>-5.6996E-3</v>
      </c>
      <c r="DK62" s="38">
        <v>-1.93984E-2</v>
      </c>
      <c r="DL62" s="38">
        <v>-5.9161499999999999E-2</v>
      </c>
      <c r="DM62" s="38">
        <v>1.8225000000000002E-2</v>
      </c>
      <c r="DN62" s="38">
        <v>3.2504600000000002E-2</v>
      </c>
      <c r="DO62" s="38">
        <v>4.1642699999999998E-2</v>
      </c>
      <c r="DP62" s="38">
        <v>3.5304799999999997E-2</v>
      </c>
      <c r="DQ62" s="38">
        <v>9.4255999999999993E-3</v>
      </c>
      <c r="DR62" s="38">
        <v>5.4206000000000002E-3</v>
      </c>
      <c r="DS62" s="38">
        <v>-2.7959999999999999E-3</v>
      </c>
      <c r="DT62" s="38">
        <v>-1.2176599999999999E-2</v>
      </c>
      <c r="DU62" s="38">
        <v>-1.08527E-2</v>
      </c>
      <c r="DV62" s="38">
        <v>1.17932E-2</v>
      </c>
      <c r="DW62" s="38">
        <v>4.9313999999999998E-3</v>
      </c>
      <c r="DX62" s="38">
        <v>4.3744999999999999E-3</v>
      </c>
      <c r="DY62" s="38">
        <v>-3.9912000000000003E-2</v>
      </c>
      <c r="DZ62" s="38">
        <v>-2.4573500000000002E-2</v>
      </c>
      <c r="EA62" s="38">
        <v>9.4952000000000005E-3</v>
      </c>
      <c r="EB62" s="38">
        <v>6.0799000000000001E-3</v>
      </c>
      <c r="EC62" s="38">
        <v>5.7069E-3</v>
      </c>
      <c r="ED62" s="38">
        <v>3.3457999999999999E-3</v>
      </c>
      <c r="EE62" s="38">
        <v>9.8250000000000008E-4</v>
      </c>
      <c r="EF62" s="38">
        <v>-6.0300000000000002E-4</v>
      </c>
      <c r="EG62" s="38">
        <v>-4.6492E-3</v>
      </c>
      <c r="EH62" s="38">
        <v>-4.4443E-3</v>
      </c>
      <c r="EI62" s="38">
        <v>-1.74174E-2</v>
      </c>
      <c r="EJ62" s="38">
        <v>-5.5293799999999997E-2</v>
      </c>
      <c r="EK62" s="38">
        <v>2.0204300000000001E-2</v>
      </c>
      <c r="EL62" s="38">
        <v>3.4771400000000001E-2</v>
      </c>
      <c r="EM62" s="38">
        <v>4.4147499999999999E-2</v>
      </c>
      <c r="EN62" s="38">
        <v>3.7293199999999999E-2</v>
      </c>
      <c r="EO62" s="38">
        <v>1.1036900000000001E-2</v>
      </c>
      <c r="EP62" s="38">
        <v>6.8133999999999998E-3</v>
      </c>
      <c r="EQ62" s="38">
        <v>-1.1073999999999999E-3</v>
      </c>
      <c r="ER62" s="38">
        <v>-9.4111000000000004E-3</v>
      </c>
      <c r="ES62" s="38">
        <v>-7.0616999999999997E-3</v>
      </c>
      <c r="ET62" s="38">
        <v>1.5930799999999998E-2</v>
      </c>
      <c r="EU62" s="38">
        <v>8.7536999999999997E-3</v>
      </c>
      <c r="EV62" s="38">
        <v>8.4638999999999999E-3</v>
      </c>
      <c r="EW62" s="38">
        <v>-3.6232399999999998E-2</v>
      </c>
      <c r="EX62" s="38">
        <v>-2.0751499999999999E-2</v>
      </c>
      <c r="EY62" s="38">
        <v>1.3266200000000001E-2</v>
      </c>
      <c r="EZ62" s="38">
        <v>9.3349000000000001E-3</v>
      </c>
      <c r="FA62" s="38">
        <v>8.8345000000000003E-3</v>
      </c>
      <c r="FB62" s="38">
        <v>75.140249999999995</v>
      </c>
      <c r="FC62" s="38">
        <v>73.267650000000003</v>
      </c>
      <c r="FD62" s="38">
        <v>71.768780000000007</v>
      </c>
      <c r="FE62" s="38">
        <v>70.683859999999996</v>
      </c>
      <c r="FF62" s="38">
        <v>69.642009999999999</v>
      </c>
      <c r="FG62" s="38">
        <v>68.507329999999996</v>
      </c>
      <c r="FH62" s="38">
        <v>67.865359999999995</v>
      </c>
      <c r="FI62" s="38">
        <v>69.876819999999995</v>
      </c>
      <c r="FJ62" s="38">
        <v>74.980109999999996</v>
      </c>
      <c r="FK62" s="38">
        <v>80.655029999999996</v>
      </c>
      <c r="FL62" s="38">
        <v>85.863720000000001</v>
      </c>
      <c r="FM62" s="38">
        <v>90.240430000000003</v>
      </c>
      <c r="FN62" s="38">
        <v>94.131969999999995</v>
      </c>
      <c r="FO62" s="38">
        <v>97.28304</v>
      </c>
      <c r="FP62" s="38">
        <v>99.699370000000002</v>
      </c>
      <c r="FQ62" s="38">
        <v>101.1609</v>
      </c>
      <c r="FR62" s="38">
        <v>101.28449999999999</v>
      </c>
      <c r="FS62" s="38">
        <v>100.3282</v>
      </c>
      <c r="FT62" s="39">
        <v>98.72242</v>
      </c>
      <c r="FU62" s="38">
        <v>94.095650000000006</v>
      </c>
      <c r="FV62" s="38">
        <v>89.401210000000006</v>
      </c>
      <c r="FW62">
        <v>85.106740000000002</v>
      </c>
      <c r="FX62">
        <v>82.64846</v>
      </c>
      <c r="FY62">
        <v>80.801559999999995</v>
      </c>
      <c r="FZ62">
        <v>4.5057999999999999E-3</v>
      </c>
      <c r="GA62">
        <v>3.0458300000000001E-2</v>
      </c>
      <c r="GB62">
        <v>1</v>
      </c>
    </row>
    <row r="63" spans="1:184" x14ac:dyDescent="0.3">
      <c r="A63" t="s">
        <v>277</v>
      </c>
      <c r="B63" t="s">
        <v>1</v>
      </c>
      <c r="C63" t="s">
        <v>1</v>
      </c>
      <c r="D63" t="s">
        <v>1</v>
      </c>
      <c r="E63" t="s">
        <v>1</v>
      </c>
      <c r="F63" s="18" t="s">
        <v>1</v>
      </c>
      <c r="G63" s="16" t="s">
        <v>1</v>
      </c>
      <c r="H63" s="40" t="s">
        <v>1</v>
      </c>
      <c r="I63" s="18" t="s">
        <v>1</v>
      </c>
      <c r="J63" s="38" t="s">
        <v>223</v>
      </c>
      <c r="K63" s="18">
        <v>44809</v>
      </c>
      <c r="L63" s="38">
        <v>13408</v>
      </c>
      <c r="M63" s="38">
        <v>13408</v>
      </c>
      <c r="N63" s="38">
        <v>1.702874</v>
      </c>
      <c r="O63" s="38">
        <v>1.634979</v>
      </c>
      <c r="P63" s="38">
        <v>1.582741</v>
      </c>
      <c r="Q63" s="38">
        <v>1.5441339999999999</v>
      </c>
      <c r="R63" s="38">
        <v>1.5271939999999999</v>
      </c>
      <c r="S63" s="38">
        <v>1.5052920000000001</v>
      </c>
      <c r="T63" s="38">
        <v>1.3840619999999999</v>
      </c>
      <c r="U63" s="38">
        <v>1.425268</v>
      </c>
      <c r="V63" s="38">
        <v>1.5532410000000001</v>
      </c>
      <c r="W63" s="38">
        <v>1.6983820000000001</v>
      </c>
      <c r="X63" s="38">
        <v>1.811334</v>
      </c>
      <c r="Y63" s="38">
        <v>1.9041349999999999</v>
      </c>
      <c r="Z63" s="38">
        <v>1.995846</v>
      </c>
      <c r="AA63" s="38">
        <v>2.0732010000000001</v>
      </c>
      <c r="AB63" s="38">
        <v>2.123351</v>
      </c>
      <c r="AC63" s="38">
        <v>2.1593969999999998</v>
      </c>
      <c r="AD63" s="38">
        <v>2.1675599999999999</v>
      </c>
      <c r="AE63" s="38">
        <v>2.14032</v>
      </c>
      <c r="AF63" s="38">
        <v>2.0843069999999999</v>
      </c>
      <c r="AG63" s="38">
        <v>1.9985949999999999</v>
      </c>
      <c r="AH63" s="38">
        <v>2.0160049999999998</v>
      </c>
      <c r="AI63" s="38">
        <v>2.0011580000000002</v>
      </c>
      <c r="AJ63" s="38">
        <v>1.895667</v>
      </c>
      <c r="AK63" s="38">
        <v>1.811936</v>
      </c>
      <c r="AL63" s="38">
        <v>4.0589E-2</v>
      </c>
      <c r="AM63" s="38">
        <v>2.8985899999999998E-2</v>
      </c>
      <c r="AN63" s="38">
        <v>2.0499199999999999E-2</v>
      </c>
      <c r="AO63" s="38">
        <v>8.3132999999999992E-3</v>
      </c>
      <c r="AP63" s="38">
        <v>-4.2649000000000003E-3</v>
      </c>
      <c r="AQ63" s="38">
        <v>-5.3071699999999999E-2</v>
      </c>
      <c r="AR63" s="38">
        <v>-0.15134529999999999</v>
      </c>
      <c r="AS63" s="38">
        <v>-3.06419E-2</v>
      </c>
      <c r="AT63" s="38">
        <v>1.77609E-2</v>
      </c>
      <c r="AU63" s="38">
        <v>3.81651E-2</v>
      </c>
      <c r="AV63" s="38">
        <v>1.33223E-2</v>
      </c>
      <c r="AW63" s="38">
        <v>-3.5533000000000001E-3</v>
      </c>
      <c r="AX63" s="38">
        <v>-7.8439999999999998E-4</v>
      </c>
      <c r="AY63" s="38">
        <v>-1.6491800000000001E-2</v>
      </c>
      <c r="AZ63" s="38">
        <v>-2.5872599999999999E-2</v>
      </c>
      <c r="BA63" s="38">
        <v>-3.39864E-2</v>
      </c>
      <c r="BB63" s="38">
        <v>-1.5741499999999999E-2</v>
      </c>
      <c r="BC63" s="38">
        <v>-6.0236999999999999E-3</v>
      </c>
      <c r="BD63" s="38">
        <v>2.0138199999999998E-2</v>
      </c>
      <c r="BE63" s="38">
        <v>-5.4731599999999998E-2</v>
      </c>
      <c r="BF63" s="38">
        <v>-4.3709199999999997E-2</v>
      </c>
      <c r="BG63" s="38">
        <v>3.3586199999999997E-2</v>
      </c>
      <c r="BH63" s="38">
        <v>1.5763699999999999E-2</v>
      </c>
      <c r="BI63" s="38">
        <v>1.8088900000000002E-2</v>
      </c>
      <c r="BJ63" s="38">
        <v>4.3522999999999999E-2</v>
      </c>
      <c r="BK63" s="38">
        <v>3.1215900000000001E-2</v>
      </c>
      <c r="BL63" s="38">
        <v>2.2293799999999999E-2</v>
      </c>
      <c r="BM63" s="38">
        <v>9.8677000000000001E-3</v>
      </c>
      <c r="BN63" s="38">
        <v>-2.6797000000000001E-3</v>
      </c>
      <c r="BO63" s="38">
        <v>-4.81211E-2</v>
      </c>
      <c r="BP63" s="38">
        <v>-0.1433499</v>
      </c>
      <c r="BQ63" s="38">
        <v>-2.7785500000000001E-2</v>
      </c>
      <c r="BR63" s="38">
        <v>2.0710599999999999E-2</v>
      </c>
      <c r="BS63" s="38">
        <v>4.2997599999999997E-2</v>
      </c>
      <c r="BT63" s="38">
        <v>1.8495000000000001E-2</v>
      </c>
      <c r="BU63" s="38">
        <v>3.2499999999999999E-4</v>
      </c>
      <c r="BV63" s="38">
        <v>1.4009999999999999E-3</v>
      </c>
      <c r="BW63" s="38">
        <v>-1.3212399999999999E-2</v>
      </c>
      <c r="BX63" s="38">
        <v>-2.1046100000000002E-2</v>
      </c>
      <c r="BY63" s="38">
        <v>-2.7912900000000001E-2</v>
      </c>
      <c r="BZ63" s="38">
        <v>-9.0576000000000007E-3</v>
      </c>
      <c r="CA63" s="38">
        <v>1.1751000000000001E-3</v>
      </c>
      <c r="CB63" s="38">
        <v>2.7921100000000001E-2</v>
      </c>
      <c r="CC63" s="38">
        <v>-4.5789499999999997E-2</v>
      </c>
      <c r="CD63" s="38">
        <v>-3.2802100000000001E-2</v>
      </c>
      <c r="CE63" s="38">
        <v>4.16534E-2</v>
      </c>
      <c r="CF63" s="38">
        <v>2.3029399999999998E-2</v>
      </c>
      <c r="CG63" s="38">
        <v>2.513E-2</v>
      </c>
      <c r="CH63" s="38">
        <v>4.5555100000000001E-2</v>
      </c>
      <c r="CI63" s="38">
        <v>3.2760400000000002E-2</v>
      </c>
      <c r="CJ63" s="38">
        <v>2.3536700000000001E-2</v>
      </c>
      <c r="CK63" s="38">
        <v>1.0944300000000001E-2</v>
      </c>
      <c r="CL63" s="38">
        <v>-1.5818E-3</v>
      </c>
      <c r="CM63" s="38">
        <v>-4.4692299999999997E-2</v>
      </c>
      <c r="CN63" s="38">
        <v>-0.1378123</v>
      </c>
      <c r="CO63" s="38">
        <v>-2.5807199999999999E-2</v>
      </c>
      <c r="CP63" s="38">
        <v>2.2753599999999999E-2</v>
      </c>
      <c r="CQ63" s="38">
        <v>4.63446E-2</v>
      </c>
      <c r="CR63" s="38">
        <v>2.2077599999999999E-2</v>
      </c>
      <c r="CS63" s="38">
        <v>3.0111000000000001E-3</v>
      </c>
      <c r="CT63" s="38">
        <v>2.9145E-3</v>
      </c>
      <c r="CU63" s="38">
        <v>-1.09411E-2</v>
      </c>
      <c r="CV63" s="38">
        <v>-1.7703199999999999E-2</v>
      </c>
      <c r="CW63" s="38">
        <v>-2.3706499999999998E-2</v>
      </c>
      <c r="CX63" s="38">
        <v>-4.4282999999999996E-3</v>
      </c>
      <c r="CY63" s="38">
        <v>6.1609999999999998E-3</v>
      </c>
      <c r="CZ63" s="38">
        <v>3.3311500000000001E-2</v>
      </c>
      <c r="DA63" s="38">
        <v>-3.9596100000000002E-2</v>
      </c>
      <c r="DB63" s="38">
        <v>-2.52479E-2</v>
      </c>
      <c r="DC63" s="38">
        <v>4.7240699999999997E-2</v>
      </c>
      <c r="DD63" s="38">
        <v>2.8061599999999999E-2</v>
      </c>
      <c r="DE63" s="38">
        <v>3.0006600000000001E-2</v>
      </c>
      <c r="DF63" s="38">
        <v>4.7587200000000003E-2</v>
      </c>
      <c r="DG63" s="38">
        <v>3.4304899999999999E-2</v>
      </c>
      <c r="DH63" s="38">
        <v>2.4779599999999999E-2</v>
      </c>
      <c r="DI63" s="38">
        <v>1.2020899999999999E-2</v>
      </c>
      <c r="DJ63" s="38">
        <v>-4.839E-4</v>
      </c>
      <c r="DK63" s="38">
        <v>-4.1263500000000002E-2</v>
      </c>
      <c r="DL63" s="38">
        <v>-0.1322747</v>
      </c>
      <c r="DM63" s="38">
        <v>-2.38289E-2</v>
      </c>
      <c r="DN63" s="38">
        <v>2.4796599999999999E-2</v>
      </c>
      <c r="DO63" s="38">
        <v>4.96915E-2</v>
      </c>
      <c r="DP63" s="38">
        <v>2.5660100000000002E-2</v>
      </c>
      <c r="DQ63" s="38">
        <v>5.6972000000000004E-3</v>
      </c>
      <c r="DR63" s="38">
        <v>4.4280999999999999E-3</v>
      </c>
      <c r="DS63" s="38">
        <v>-8.6698999999999995E-3</v>
      </c>
      <c r="DT63" s="38">
        <v>-1.4360299999999999E-2</v>
      </c>
      <c r="DU63" s="38">
        <v>-1.9500099999999999E-2</v>
      </c>
      <c r="DV63" s="38">
        <v>2.009E-4</v>
      </c>
      <c r="DW63" s="38">
        <v>1.11469E-2</v>
      </c>
      <c r="DX63" s="38">
        <v>3.8701899999999997E-2</v>
      </c>
      <c r="DY63" s="38">
        <v>-3.3402800000000003E-2</v>
      </c>
      <c r="DZ63" s="38">
        <v>-1.76937E-2</v>
      </c>
      <c r="EA63" s="38">
        <v>5.2828100000000003E-2</v>
      </c>
      <c r="EB63" s="38">
        <v>3.30938E-2</v>
      </c>
      <c r="EC63" s="38">
        <v>3.4883200000000003E-2</v>
      </c>
      <c r="ED63" s="38">
        <v>5.0521299999999998E-2</v>
      </c>
      <c r="EE63" s="38">
        <v>3.6534900000000002E-2</v>
      </c>
      <c r="EF63" s="38">
        <v>2.65741E-2</v>
      </c>
      <c r="EG63" s="38">
        <v>1.35753E-2</v>
      </c>
      <c r="EH63" s="38">
        <v>1.1012000000000001E-3</v>
      </c>
      <c r="EI63" s="38">
        <v>-3.6312799999999999E-2</v>
      </c>
      <c r="EJ63" s="38">
        <v>-0.1242793</v>
      </c>
      <c r="EK63" s="38">
        <v>-2.0972500000000002E-2</v>
      </c>
      <c r="EL63" s="38">
        <v>2.7746300000000002E-2</v>
      </c>
      <c r="EM63" s="38">
        <v>5.4524000000000003E-2</v>
      </c>
      <c r="EN63" s="38">
        <v>3.08328E-2</v>
      </c>
      <c r="EO63" s="38">
        <v>9.5755000000000007E-3</v>
      </c>
      <c r="EP63" s="38">
        <v>6.6134999999999996E-3</v>
      </c>
      <c r="EQ63" s="38">
        <v>-5.3905000000000003E-3</v>
      </c>
      <c r="ER63" s="38">
        <v>-9.5338000000000003E-3</v>
      </c>
      <c r="ES63" s="38">
        <v>-1.34266E-2</v>
      </c>
      <c r="ET63" s="38">
        <v>6.8849000000000002E-3</v>
      </c>
      <c r="EU63" s="38">
        <v>1.8345799999999999E-2</v>
      </c>
      <c r="EV63" s="38">
        <v>4.64848E-2</v>
      </c>
      <c r="EW63" s="38">
        <v>-2.4460599999999999E-2</v>
      </c>
      <c r="EX63" s="38">
        <v>-6.7866000000000003E-3</v>
      </c>
      <c r="EY63" s="38">
        <v>6.0895299999999999E-2</v>
      </c>
      <c r="EZ63" s="38">
        <v>4.03595E-2</v>
      </c>
      <c r="FA63" s="38">
        <v>4.1924299999999998E-2</v>
      </c>
      <c r="FB63" s="38">
        <v>81.281199999999998</v>
      </c>
      <c r="FC63" s="38">
        <v>80.062640000000002</v>
      </c>
      <c r="FD63" s="38">
        <v>78.487589999999997</v>
      </c>
      <c r="FE63" s="38">
        <v>77.13006</v>
      </c>
      <c r="FF63" s="38">
        <v>76.068439999999995</v>
      </c>
      <c r="FG63" s="38">
        <v>75.05659</v>
      </c>
      <c r="FH63" s="38">
        <v>73.932980000000001</v>
      </c>
      <c r="FI63" s="38">
        <v>74.869150000000005</v>
      </c>
      <c r="FJ63" s="38">
        <v>79.92801</v>
      </c>
      <c r="FK63" s="38">
        <v>86.036450000000002</v>
      </c>
      <c r="FL63" s="38">
        <v>91.100499999999997</v>
      </c>
      <c r="FM63" s="38">
        <v>95.441860000000005</v>
      </c>
      <c r="FN63" s="38">
        <v>99.496880000000004</v>
      </c>
      <c r="FO63" s="38">
        <v>102.6078</v>
      </c>
      <c r="FP63" s="38">
        <v>104.6399</v>
      </c>
      <c r="FQ63" s="38">
        <v>105.9712</v>
      </c>
      <c r="FR63" s="38">
        <v>106.31699999999999</v>
      </c>
      <c r="FS63" s="38">
        <v>105.5368</v>
      </c>
      <c r="FT63" s="39">
        <v>103.2856</v>
      </c>
      <c r="FU63" s="38">
        <v>98.585549999999998</v>
      </c>
      <c r="FV63" s="38">
        <v>95.135840000000002</v>
      </c>
      <c r="FW63">
        <v>91.604839999999996</v>
      </c>
      <c r="FX63">
        <v>88.341530000000006</v>
      </c>
      <c r="FY63">
        <v>86.68647</v>
      </c>
      <c r="FZ63">
        <v>1.0061499999999999E-2</v>
      </c>
      <c r="GA63">
        <v>0.13858609999999999</v>
      </c>
      <c r="GB63">
        <v>1</v>
      </c>
    </row>
    <row r="64" spans="1:184" x14ac:dyDescent="0.3">
      <c r="A64" t="s">
        <v>277</v>
      </c>
      <c r="B64" t="s">
        <v>1</v>
      </c>
      <c r="C64" t="s">
        <v>1</v>
      </c>
      <c r="D64" s="16" t="s">
        <v>1</v>
      </c>
      <c r="E64" s="16" t="s">
        <v>1</v>
      </c>
      <c r="F64" s="18" t="s">
        <v>1</v>
      </c>
      <c r="G64" s="16" t="s">
        <v>1</v>
      </c>
      <c r="H64" s="40" t="s">
        <v>1</v>
      </c>
      <c r="I64" s="18" t="s">
        <v>1</v>
      </c>
      <c r="J64" s="38" t="s">
        <v>223</v>
      </c>
      <c r="K64" s="18">
        <v>44810</v>
      </c>
      <c r="L64" s="38">
        <v>13408</v>
      </c>
      <c r="M64" s="38">
        <v>13408</v>
      </c>
      <c r="N64" s="38">
        <v>1.7356480000000001</v>
      </c>
      <c r="O64" s="38">
        <v>1.6722509999999999</v>
      </c>
      <c r="P64" s="38">
        <v>1.6193040000000001</v>
      </c>
      <c r="Q64" s="38">
        <v>1.590649</v>
      </c>
      <c r="R64" s="38">
        <v>1.5970470000000001</v>
      </c>
      <c r="S64" s="38">
        <v>1.6428259999999999</v>
      </c>
      <c r="T64" s="38">
        <v>1.6280140000000001</v>
      </c>
      <c r="U64" s="38">
        <v>1.738456</v>
      </c>
      <c r="V64" s="38">
        <v>1.9728000000000001</v>
      </c>
      <c r="W64" s="38">
        <v>2.142922</v>
      </c>
      <c r="X64" s="38">
        <v>2.2737259999999999</v>
      </c>
      <c r="Y64" s="38">
        <v>2.3774470000000001</v>
      </c>
      <c r="Z64" s="38">
        <v>2.4696739999999999</v>
      </c>
      <c r="AA64" s="38">
        <v>2.5480239999999998</v>
      </c>
      <c r="AB64" s="38">
        <v>2.590157</v>
      </c>
      <c r="AC64" s="38">
        <v>2.604231</v>
      </c>
      <c r="AD64" s="38">
        <v>2.5140419999999999</v>
      </c>
      <c r="AE64" s="38">
        <v>2.3393839999999999</v>
      </c>
      <c r="AF64" s="38">
        <v>2.1854779999999998</v>
      </c>
      <c r="AG64" s="38">
        <v>2.0939290000000002</v>
      </c>
      <c r="AH64" s="38">
        <v>2.1160969999999999</v>
      </c>
      <c r="AI64" s="38">
        <v>2.0516939999999999</v>
      </c>
      <c r="AJ64" s="38">
        <v>1.9481740000000001</v>
      </c>
      <c r="AK64" s="38">
        <v>1.846813</v>
      </c>
      <c r="AL64" s="38">
        <v>1.6577600000000001E-2</v>
      </c>
      <c r="AM64" s="38">
        <v>9.6304000000000008E-3</v>
      </c>
      <c r="AN64" s="38">
        <v>-1.6115000000000001E-3</v>
      </c>
      <c r="AO64" s="38">
        <v>-9.6372999999999997E-3</v>
      </c>
      <c r="AP64" s="38">
        <v>-2.5389000000000002E-3</v>
      </c>
      <c r="AQ64" s="38">
        <v>-2.54887E-2</v>
      </c>
      <c r="AR64" s="38">
        <v>-9.2004500000000003E-2</v>
      </c>
      <c r="AS64" s="38">
        <v>-1.1340299999999999E-2</v>
      </c>
      <c r="AT64" s="38">
        <v>3.7059000000000002E-2</v>
      </c>
      <c r="AU64" s="38">
        <v>3.4147400000000001E-2</v>
      </c>
      <c r="AV64" s="38">
        <v>2.40544E-2</v>
      </c>
      <c r="AW64" s="38">
        <v>1.4181600000000001E-2</v>
      </c>
      <c r="AX64" s="38">
        <v>-1.9413400000000001E-2</v>
      </c>
      <c r="AY64" s="38">
        <v>-2.3352399999999999E-2</v>
      </c>
      <c r="AZ64" s="38">
        <v>-2.17878E-2</v>
      </c>
      <c r="BA64" s="38">
        <v>3.6583000000000002E-3</v>
      </c>
      <c r="BB64" s="38">
        <v>1.3137299999999999E-2</v>
      </c>
      <c r="BC64" s="38">
        <v>-2.1793199999999999E-2</v>
      </c>
      <c r="BD64" s="38">
        <v>-3.5883400000000003E-2</v>
      </c>
      <c r="BE64" s="38">
        <v>-9.5009700000000002E-2</v>
      </c>
      <c r="BF64" s="38">
        <v>-5.5604599999999997E-2</v>
      </c>
      <c r="BG64" s="38">
        <v>-4.1454900000000003E-2</v>
      </c>
      <c r="BH64" s="38">
        <v>-3.9245299999999997E-2</v>
      </c>
      <c r="BI64" s="38">
        <v>-4.5502399999999998E-2</v>
      </c>
      <c r="BJ64" s="38">
        <v>2.0377099999999999E-2</v>
      </c>
      <c r="BK64" s="38">
        <v>1.32461E-2</v>
      </c>
      <c r="BL64" s="38">
        <v>1.2911000000000001E-3</v>
      </c>
      <c r="BM64" s="38">
        <v>-6.6122000000000004E-3</v>
      </c>
      <c r="BN64" s="38">
        <v>4.5919999999999999E-4</v>
      </c>
      <c r="BO64" s="38">
        <v>-2.01906E-2</v>
      </c>
      <c r="BP64" s="38">
        <v>-8.4368200000000004E-2</v>
      </c>
      <c r="BQ64" s="38">
        <v>-7.1970999999999997E-3</v>
      </c>
      <c r="BR64" s="38">
        <v>4.2448399999999997E-2</v>
      </c>
      <c r="BS64" s="38">
        <v>4.0702599999999999E-2</v>
      </c>
      <c r="BT64" s="38">
        <v>3.0035699999999999E-2</v>
      </c>
      <c r="BU64" s="38">
        <v>1.91881E-2</v>
      </c>
      <c r="BV64" s="38">
        <v>-1.6031299999999998E-2</v>
      </c>
      <c r="BW64" s="38">
        <v>-2.0028500000000001E-2</v>
      </c>
      <c r="BX64" s="38">
        <v>-1.66286E-2</v>
      </c>
      <c r="BY64" s="38">
        <v>1.12304E-2</v>
      </c>
      <c r="BZ64" s="38">
        <v>2.1050900000000001E-2</v>
      </c>
      <c r="CA64" s="38">
        <v>-1.31988E-2</v>
      </c>
      <c r="CB64" s="38">
        <v>-2.6250599999999999E-2</v>
      </c>
      <c r="CC64" s="38">
        <v>-8.5845299999999999E-2</v>
      </c>
      <c r="CD64" s="38">
        <v>-4.7068699999999998E-2</v>
      </c>
      <c r="CE64" s="38">
        <v>-3.3841599999999999E-2</v>
      </c>
      <c r="CF64" s="38">
        <v>-3.3175999999999997E-2</v>
      </c>
      <c r="CG64" s="38">
        <v>-3.9329900000000001E-2</v>
      </c>
      <c r="CH64" s="38">
        <v>2.30087E-2</v>
      </c>
      <c r="CI64" s="38">
        <v>1.5750400000000001E-2</v>
      </c>
      <c r="CJ64" s="38">
        <v>3.3013999999999999E-3</v>
      </c>
      <c r="CK64" s="38">
        <v>-4.5170000000000002E-3</v>
      </c>
      <c r="CL64" s="38">
        <v>2.5355999999999998E-3</v>
      </c>
      <c r="CM64" s="38">
        <v>-1.65212E-2</v>
      </c>
      <c r="CN64" s="38">
        <v>-7.9079200000000002E-2</v>
      </c>
      <c r="CO64" s="38">
        <v>-4.3274999999999997E-3</v>
      </c>
      <c r="CP64" s="38">
        <v>4.6181100000000003E-2</v>
      </c>
      <c r="CQ64" s="38">
        <v>4.52428E-2</v>
      </c>
      <c r="CR64" s="38">
        <v>3.4178199999999999E-2</v>
      </c>
      <c r="CS64" s="38">
        <v>2.2655499999999999E-2</v>
      </c>
      <c r="CT64" s="38">
        <v>-1.36889E-2</v>
      </c>
      <c r="CU64" s="38">
        <v>-1.77263E-2</v>
      </c>
      <c r="CV64" s="38">
        <v>-1.3055300000000001E-2</v>
      </c>
      <c r="CW64" s="38">
        <v>1.6474699999999998E-2</v>
      </c>
      <c r="CX64" s="38">
        <v>2.6531800000000001E-2</v>
      </c>
      <c r="CY64" s="38">
        <v>-7.2462999999999998E-3</v>
      </c>
      <c r="CZ64" s="38">
        <v>-1.9578999999999999E-2</v>
      </c>
      <c r="DA64" s="38">
        <v>-7.9497999999999999E-2</v>
      </c>
      <c r="DB64" s="38">
        <v>-4.11568E-2</v>
      </c>
      <c r="DC64" s="38">
        <v>-2.8568699999999999E-2</v>
      </c>
      <c r="DD64" s="38">
        <v>-2.8972399999999999E-2</v>
      </c>
      <c r="DE64" s="38">
        <v>-3.50549E-2</v>
      </c>
      <c r="DF64" s="38">
        <v>2.5640199999999998E-2</v>
      </c>
      <c r="DG64" s="38">
        <v>1.8254699999999999E-2</v>
      </c>
      <c r="DH64" s="38">
        <v>5.3116999999999999E-3</v>
      </c>
      <c r="DI64" s="38">
        <v>-2.4218E-3</v>
      </c>
      <c r="DJ64" s="38">
        <v>4.6121000000000001E-3</v>
      </c>
      <c r="DK64" s="38">
        <v>-1.2851700000000001E-2</v>
      </c>
      <c r="DL64" s="38">
        <v>-7.3790300000000003E-2</v>
      </c>
      <c r="DM64" s="38">
        <v>-1.4579E-3</v>
      </c>
      <c r="DN64" s="38">
        <v>4.9913800000000001E-2</v>
      </c>
      <c r="DO64" s="38">
        <v>4.9782899999999998E-2</v>
      </c>
      <c r="DP64" s="38">
        <v>3.8320800000000002E-2</v>
      </c>
      <c r="DQ64" s="38">
        <v>2.6122900000000001E-2</v>
      </c>
      <c r="DR64" s="38">
        <v>-1.13464E-2</v>
      </c>
      <c r="DS64" s="38">
        <v>-1.5424200000000001E-2</v>
      </c>
      <c r="DT64" s="38">
        <v>-9.4821000000000003E-3</v>
      </c>
      <c r="DU64" s="38">
        <v>2.1719100000000002E-2</v>
      </c>
      <c r="DV64" s="38">
        <v>3.2012699999999998E-2</v>
      </c>
      <c r="DW64" s="38">
        <v>-1.2937999999999999E-3</v>
      </c>
      <c r="DX64" s="38">
        <v>-1.29073E-2</v>
      </c>
      <c r="DY64" s="38">
        <v>-7.3150699999999999E-2</v>
      </c>
      <c r="DZ64" s="38">
        <v>-3.5244900000000003E-2</v>
      </c>
      <c r="EA64" s="38">
        <v>-2.3295799999999998E-2</v>
      </c>
      <c r="EB64" s="38">
        <v>-2.47689E-2</v>
      </c>
      <c r="EC64" s="38">
        <v>-3.07798E-2</v>
      </c>
      <c r="ED64" s="38">
        <v>2.9439799999999999E-2</v>
      </c>
      <c r="EE64" s="38">
        <v>2.1870400000000002E-2</v>
      </c>
      <c r="EF64" s="38">
        <v>8.2143000000000008E-3</v>
      </c>
      <c r="EG64" s="38">
        <v>6.0329999999999997E-4</v>
      </c>
      <c r="EH64" s="38">
        <v>7.6100999999999999E-3</v>
      </c>
      <c r="EI64" s="38">
        <v>-7.5537E-3</v>
      </c>
      <c r="EJ64" s="38">
        <v>-6.6153900000000002E-2</v>
      </c>
      <c r="EK64" s="38">
        <v>2.6852999999999998E-3</v>
      </c>
      <c r="EL64" s="38">
        <v>5.53033E-2</v>
      </c>
      <c r="EM64" s="38">
        <v>5.6338100000000002E-2</v>
      </c>
      <c r="EN64" s="38">
        <v>4.4302000000000001E-2</v>
      </c>
      <c r="EO64" s="38">
        <v>3.1129299999999999E-2</v>
      </c>
      <c r="EP64" s="38">
        <v>-7.9643000000000005E-3</v>
      </c>
      <c r="EQ64" s="38">
        <v>-1.21002E-2</v>
      </c>
      <c r="ER64" s="38">
        <v>-4.3227999999999999E-3</v>
      </c>
      <c r="ES64" s="38">
        <v>2.92911E-2</v>
      </c>
      <c r="ET64" s="38">
        <v>3.9926299999999998E-2</v>
      </c>
      <c r="EU64" s="38">
        <v>7.3007000000000002E-3</v>
      </c>
      <c r="EV64" s="38">
        <v>-3.2745000000000001E-3</v>
      </c>
      <c r="EW64" s="38">
        <v>-6.3986199999999993E-2</v>
      </c>
      <c r="EX64" s="38">
        <v>-2.6709E-2</v>
      </c>
      <c r="EY64" s="38">
        <v>-1.5682499999999999E-2</v>
      </c>
      <c r="EZ64" s="38">
        <v>-1.86996E-2</v>
      </c>
      <c r="FA64" s="38">
        <v>-2.4607400000000001E-2</v>
      </c>
      <c r="FB64" s="38">
        <v>83.97381</v>
      </c>
      <c r="FC64" s="38">
        <v>82.658090000000001</v>
      </c>
      <c r="FD64" s="38">
        <v>81.25076</v>
      </c>
      <c r="FE64" s="38">
        <v>80.050830000000005</v>
      </c>
      <c r="FF64" s="38">
        <v>78.938100000000006</v>
      </c>
      <c r="FG64" s="38">
        <v>78.624570000000006</v>
      </c>
      <c r="FH64" s="38">
        <v>77.854010000000002</v>
      </c>
      <c r="FI64" s="38">
        <v>79.928139999999999</v>
      </c>
      <c r="FJ64" s="38">
        <v>85.276759999999996</v>
      </c>
      <c r="FK64" s="38">
        <v>91.049449999999993</v>
      </c>
      <c r="FL64" s="38">
        <v>95.565929999999994</v>
      </c>
      <c r="FM64" s="38">
        <v>100.47490000000001</v>
      </c>
      <c r="FN64" s="38">
        <v>103.7238</v>
      </c>
      <c r="FO64" s="38">
        <v>106.56789999999999</v>
      </c>
      <c r="FP64" s="38">
        <v>108.4935</v>
      </c>
      <c r="FQ64" s="38">
        <v>110.00409999999999</v>
      </c>
      <c r="FR64" s="38">
        <v>109.81</v>
      </c>
      <c r="FS64" s="38">
        <v>108.2816</v>
      </c>
      <c r="FT64" s="39">
        <v>105.41889999999999</v>
      </c>
      <c r="FU64" s="38">
        <v>99.896230000000003</v>
      </c>
      <c r="FV64" s="38">
        <v>95.193560000000005</v>
      </c>
      <c r="FW64">
        <v>92.560860000000005</v>
      </c>
      <c r="FX64">
        <v>90.668300000000002</v>
      </c>
      <c r="FY64">
        <v>88.040629999999993</v>
      </c>
      <c r="FZ64">
        <v>1.0419100000000001E-2</v>
      </c>
      <c r="GA64">
        <v>7.17256E-2</v>
      </c>
      <c r="GB64">
        <v>1</v>
      </c>
    </row>
    <row r="65" spans="1:184" x14ac:dyDescent="0.3">
      <c r="A65" t="s">
        <v>277</v>
      </c>
      <c r="B65" t="s">
        <v>1</v>
      </c>
      <c r="C65" t="s">
        <v>1</v>
      </c>
      <c r="D65" t="s">
        <v>1</v>
      </c>
      <c r="E65" t="s">
        <v>1</v>
      </c>
      <c r="F65" s="18" t="s">
        <v>1</v>
      </c>
      <c r="G65" s="16" t="s">
        <v>1</v>
      </c>
      <c r="H65" s="40" t="s">
        <v>1</v>
      </c>
      <c r="I65" s="18" t="s">
        <v>1</v>
      </c>
      <c r="J65" s="38" t="s">
        <v>223</v>
      </c>
      <c r="K65" s="18">
        <v>44811</v>
      </c>
      <c r="L65" s="38">
        <v>13408</v>
      </c>
      <c r="M65" s="38">
        <v>13408</v>
      </c>
      <c r="N65" s="38">
        <v>1.8182400000000001</v>
      </c>
      <c r="O65" s="38">
        <v>1.7466079999999999</v>
      </c>
      <c r="P65" s="38">
        <v>1.6895199999999999</v>
      </c>
      <c r="Q65" s="38">
        <v>1.6539790000000001</v>
      </c>
      <c r="R65" s="38">
        <v>1.6518660000000001</v>
      </c>
      <c r="S65" s="38">
        <v>1.686952</v>
      </c>
      <c r="T65" s="38">
        <v>1.6479550000000001</v>
      </c>
      <c r="U65" s="38">
        <v>1.742421</v>
      </c>
      <c r="V65" s="38">
        <v>1.9378869999999999</v>
      </c>
      <c r="W65" s="38">
        <v>2.1016279999999998</v>
      </c>
      <c r="X65" s="38">
        <v>2.2218789999999999</v>
      </c>
      <c r="Y65" s="38">
        <v>2.3040229999999999</v>
      </c>
      <c r="Z65" s="38">
        <v>2.375375</v>
      </c>
      <c r="AA65" s="38">
        <v>2.4400179999999998</v>
      </c>
      <c r="AB65" s="38">
        <v>2.4812449999999999</v>
      </c>
      <c r="AC65" s="38">
        <v>2.5042270000000002</v>
      </c>
      <c r="AD65" s="38">
        <v>2.4329830000000001</v>
      </c>
      <c r="AE65" s="38">
        <v>2.278969</v>
      </c>
      <c r="AF65" s="38">
        <v>2.142382</v>
      </c>
      <c r="AG65" s="38">
        <v>2.0469930000000001</v>
      </c>
      <c r="AH65" s="38">
        <v>2.0646969999999998</v>
      </c>
      <c r="AI65" s="38">
        <v>2.0241199999999999</v>
      </c>
      <c r="AJ65" s="38">
        <v>1.9127700000000001</v>
      </c>
      <c r="AK65" s="38">
        <v>1.811636</v>
      </c>
      <c r="AL65" s="38">
        <v>1.22734E-2</v>
      </c>
      <c r="AM65" s="38">
        <v>2.2721E-3</v>
      </c>
      <c r="AN65" s="38">
        <v>1.8388E-3</v>
      </c>
      <c r="AO65" s="38">
        <v>-1.1636799999999999E-2</v>
      </c>
      <c r="AP65" s="38">
        <v>-2.1143100000000001E-2</v>
      </c>
      <c r="AQ65" s="38">
        <v>-3.7845400000000001E-2</v>
      </c>
      <c r="AR65" s="38">
        <v>-0.11324389999999999</v>
      </c>
      <c r="AS65" s="38">
        <v>-1.1627999999999999E-2</v>
      </c>
      <c r="AT65" s="38">
        <v>2.8092499999999999E-2</v>
      </c>
      <c r="AU65" s="38">
        <v>5.6397799999999998E-2</v>
      </c>
      <c r="AV65" s="38">
        <v>3.7134800000000003E-2</v>
      </c>
      <c r="AW65" s="38">
        <v>1.2865400000000001E-2</v>
      </c>
      <c r="AX65" s="38">
        <v>-8.1895000000000006E-3</v>
      </c>
      <c r="AY65" s="38">
        <v>-2.7376600000000001E-2</v>
      </c>
      <c r="AZ65" s="38">
        <v>-2.3054399999999999E-2</v>
      </c>
      <c r="BA65" s="38">
        <v>1.95595E-2</v>
      </c>
      <c r="BB65" s="38">
        <v>6.6047599999999998E-2</v>
      </c>
      <c r="BC65" s="38">
        <v>5.0980200000000003E-2</v>
      </c>
      <c r="BD65" s="38">
        <v>3.7468399999999999E-2</v>
      </c>
      <c r="BE65" s="38">
        <v>-5.1627899999999997E-2</v>
      </c>
      <c r="BF65" s="38">
        <v>-2.43699E-2</v>
      </c>
      <c r="BG65" s="38">
        <v>1.87517E-2</v>
      </c>
      <c r="BH65" s="38">
        <v>1.3535000000000001E-3</v>
      </c>
      <c r="BI65" s="38">
        <v>-1.5370399999999999E-2</v>
      </c>
      <c r="BJ65" s="38">
        <v>1.5743299999999998E-2</v>
      </c>
      <c r="BK65" s="38">
        <v>5.0416999999999997E-3</v>
      </c>
      <c r="BL65" s="38">
        <v>4.4409000000000002E-3</v>
      </c>
      <c r="BM65" s="38">
        <v>-9.0930000000000004E-3</v>
      </c>
      <c r="BN65" s="38">
        <v>-1.89544E-2</v>
      </c>
      <c r="BO65" s="38">
        <v>-3.3619000000000003E-2</v>
      </c>
      <c r="BP65" s="38">
        <v>-0.1069803</v>
      </c>
      <c r="BQ65" s="38">
        <v>-7.7930999999999999E-3</v>
      </c>
      <c r="BR65" s="38">
        <v>3.29348E-2</v>
      </c>
      <c r="BS65" s="38">
        <v>6.17073E-2</v>
      </c>
      <c r="BT65" s="38">
        <v>4.1444300000000003E-2</v>
      </c>
      <c r="BU65" s="38">
        <v>1.6560600000000002E-2</v>
      </c>
      <c r="BV65" s="38">
        <v>-5.7460000000000002E-3</v>
      </c>
      <c r="BW65" s="38">
        <v>-2.46006E-2</v>
      </c>
      <c r="BX65" s="38">
        <v>-1.90332E-2</v>
      </c>
      <c r="BY65" s="38">
        <v>2.55867E-2</v>
      </c>
      <c r="BZ65" s="38">
        <v>7.2637099999999996E-2</v>
      </c>
      <c r="CA65" s="38">
        <v>5.8321999999999999E-2</v>
      </c>
      <c r="CB65" s="38">
        <v>4.63813E-2</v>
      </c>
      <c r="CC65" s="38">
        <v>-4.3360900000000001E-2</v>
      </c>
      <c r="CD65" s="38">
        <v>-1.6485699999999999E-2</v>
      </c>
      <c r="CE65" s="38">
        <v>2.57919E-2</v>
      </c>
      <c r="CF65" s="38">
        <v>7.5545999999999999E-3</v>
      </c>
      <c r="CG65" s="38">
        <v>-9.1333999999999999E-3</v>
      </c>
      <c r="CH65" s="38">
        <v>1.8146499999999999E-2</v>
      </c>
      <c r="CI65" s="38">
        <v>6.9598999999999998E-3</v>
      </c>
      <c r="CJ65" s="38">
        <v>6.2432E-3</v>
      </c>
      <c r="CK65" s="38">
        <v>-7.3311000000000001E-3</v>
      </c>
      <c r="CL65" s="38">
        <v>-1.74384E-2</v>
      </c>
      <c r="CM65" s="38">
        <v>-3.0691800000000002E-2</v>
      </c>
      <c r="CN65" s="38">
        <v>-0.1026422</v>
      </c>
      <c r="CO65" s="38">
        <v>-5.1370000000000001E-3</v>
      </c>
      <c r="CP65" s="38">
        <v>3.62887E-2</v>
      </c>
      <c r="CQ65" s="38">
        <v>6.5384600000000001E-2</v>
      </c>
      <c r="CR65" s="38">
        <v>4.4429000000000003E-2</v>
      </c>
      <c r="CS65" s="38">
        <v>1.9119899999999999E-2</v>
      </c>
      <c r="CT65" s="38">
        <v>-4.0536000000000001E-3</v>
      </c>
      <c r="CU65" s="38">
        <v>-2.2678E-2</v>
      </c>
      <c r="CV65" s="38">
        <v>-1.6247999999999999E-2</v>
      </c>
      <c r="CW65" s="38">
        <v>2.9761200000000002E-2</v>
      </c>
      <c r="CX65" s="38">
        <v>7.7201000000000006E-2</v>
      </c>
      <c r="CY65" s="38">
        <v>6.3407000000000005E-2</v>
      </c>
      <c r="CZ65" s="38">
        <v>5.2554400000000001E-2</v>
      </c>
      <c r="DA65" s="38">
        <v>-3.7635200000000001E-2</v>
      </c>
      <c r="DB65" s="38">
        <v>-1.1025099999999999E-2</v>
      </c>
      <c r="DC65" s="38">
        <v>3.0667900000000001E-2</v>
      </c>
      <c r="DD65" s="38">
        <v>1.18494E-2</v>
      </c>
      <c r="DE65" s="38">
        <v>-4.8136000000000003E-3</v>
      </c>
      <c r="DF65" s="38">
        <v>2.05498E-2</v>
      </c>
      <c r="DG65" s="38">
        <v>8.8780999999999999E-3</v>
      </c>
      <c r="DH65" s="38">
        <v>8.0455000000000006E-3</v>
      </c>
      <c r="DI65" s="38">
        <v>-5.5693000000000001E-3</v>
      </c>
      <c r="DJ65" s="38">
        <v>-1.5922499999999999E-2</v>
      </c>
      <c r="DK65" s="38">
        <v>-2.7764500000000001E-2</v>
      </c>
      <c r="DL65" s="38">
        <v>-9.8304000000000002E-2</v>
      </c>
      <c r="DM65" s="38">
        <v>-2.4810000000000001E-3</v>
      </c>
      <c r="DN65" s="38">
        <v>3.9642499999999997E-2</v>
      </c>
      <c r="DO65" s="38">
        <v>6.9061999999999998E-2</v>
      </c>
      <c r="DP65" s="38">
        <v>4.7413700000000003E-2</v>
      </c>
      <c r="DQ65" s="38">
        <v>2.1679199999999999E-2</v>
      </c>
      <c r="DR65" s="38">
        <v>-2.3611999999999999E-3</v>
      </c>
      <c r="DS65" s="38">
        <v>-2.07554E-2</v>
      </c>
      <c r="DT65" s="38">
        <v>-1.34629E-2</v>
      </c>
      <c r="DU65" s="38">
        <v>3.3935600000000003E-2</v>
      </c>
      <c r="DV65" s="38">
        <v>8.1764799999999999E-2</v>
      </c>
      <c r="DW65" s="38">
        <v>6.8491899999999994E-2</v>
      </c>
      <c r="DX65" s="38">
        <v>5.8727500000000002E-2</v>
      </c>
      <c r="DY65" s="38">
        <v>-3.19095E-2</v>
      </c>
      <c r="DZ65" s="38">
        <v>-5.5643999999999997E-3</v>
      </c>
      <c r="EA65" s="38">
        <v>3.5543900000000003E-2</v>
      </c>
      <c r="EB65" s="38">
        <v>1.6144200000000001E-2</v>
      </c>
      <c r="EC65" s="38">
        <v>-4.9390000000000002E-4</v>
      </c>
      <c r="ED65" s="38">
        <v>2.4019599999999999E-2</v>
      </c>
      <c r="EE65" s="38">
        <v>1.16478E-2</v>
      </c>
      <c r="EF65" s="38">
        <v>1.06477E-2</v>
      </c>
      <c r="EG65" s="38">
        <v>-3.0254000000000001E-3</v>
      </c>
      <c r="EH65" s="38">
        <v>-1.37337E-2</v>
      </c>
      <c r="EI65" s="38">
        <v>-2.3538099999999999E-2</v>
      </c>
      <c r="EJ65" s="38">
        <v>-9.2040399999999994E-2</v>
      </c>
      <c r="EK65" s="38">
        <v>1.354E-3</v>
      </c>
      <c r="EL65" s="38">
        <v>4.4484799999999998E-2</v>
      </c>
      <c r="EM65" s="38">
        <v>7.4371499999999993E-2</v>
      </c>
      <c r="EN65" s="38">
        <v>5.1723199999999997E-2</v>
      </c>
      <c r="EO65" s="38">
        <v>2.5374399999999998E-2</v>
      </c>
      <c r="EP65" s="38">
        <v>8.2399999999999997E-5</v>
      </c>
      <c r="EQ65" s="38">
        <v>-1.79794E-2</v>
      </c>
      <c r="ER65" s="38">
        <v>-9.4415999999999996E-3</v>
      </c>
      <c r="ES65" s="38">
        <v>3.99628E-2</v>
      </c>
      <c r="ET65" s="38">
        <v>8.8354299999999997E-2</v>
      </c>
      <c r="EU65" s="38">
        <v>7.5833700000000004E-2</v>
      </c>
      <c r="EV65" s="38">
        <v>6.7640400000000003E-2</v>
      </c>
      <c r="EW65" s="38">
        <v>-2.36425E-2</v>
      </c>
      <c r="EX65" s="38">
        <v>2.3197999999999999E-3</v>
      </c>
      <c r="EY65" s="38">
        <v>4.2584200000000003E-2</v>
      </c>
      <c r="EZ65" s="38">
        <v>2.2345199999999999E-2</v>
      </c>
      <c r="FA65" s="38">
        <v>5.7431000000000001E-3</v>
      </c>
      <c r="FB65" s="38">
        <v>86.619320000000002</v>
      </c>
      <c r="FC65" s="38">
        <v>84.994560000000007</v>
      </c>
      <c r="FD65" s="38">
        <v>82.505300000000005</v>
      </c>
      <c r="FE65" s="38">
        <v>81.275559999999999</v>
      </c>
      <c r="FF65" s="38">
        <v>79.971180000000004</v>
      </c>
      <c r="FG65" s="38">
        <v>78.135050000000007</v>
      </c>
      <c r="FH65" s="38">
        <v>77.286349999999999</v>
      </c>
      <c r="FI65" s="38">
        <v>78.121870000000001</v>
      </c>
      <c r="FJ65" s="38">
        <v>83.004670000000004</v>
      </c>
      <c r="FK65" s="38">
        <v>88.619230000000002</v>
      </c>
      <c r="FL65" s="38">
        <v>93.934179999999998</v>
      </c>
      <c r="FM65" s="38">
        <v>97.680170000000004</v>
      </c>
      <c r="FN65" s="38">
        <v>101.1267</v>
      </c>
      <c r="FO65" s="38">
        <v>103.4046</v>
      </c>
      <c r="FP65" s="38">
        <v>105.04300000000001</v>
      </c>
      <c r="FQ65" s="38">
        <v>105.935</v>
      </c>
      <c r="FR65" s="38">
        <v>105.78489999999999</v>
      </c>
      <c r="FS65" s="38">
        <v>104.0467</v>
      </c>
      <c r="FT65" s="39">
        <v>100.6223</v>
      </c>
      <c r="FU65" s="38">
        <v>96.223879999999994</v>
      </c>
      <c r="FV65" s="38">
        <v>93.03492</v>
      </c>
      <c r="FW65">
        <v>90.956999999999994</v>
      </c>
      <c r="FX65">
        <v>88.173649999999995</v>
      </c>
      <c r="FY65">
        <v>85.344660000000005</v>
      </c>
      <c r="FZ65">
        <v>9.1427999999999995E-3</v>
      </c>
      <c r="GA65">
        <v>7.1573399999999995E-2</v>
      </c>
      <c r="GB65">
        <v>1</v>
      </c>
    </row>
    <row r="66" spans="1:184" x14ac:dyDescent="0.3">
      <c r="A66" t="s">
        <v>277</v>
      </c>
      <c r="B66" t="s">
        <v>1</v>
      </c>
      <c r="C66" t="s">
        <v>1</v>
      </c>
      <c r="D66" s="16" t="s">
        <v>1</v>
      </c>
      <c r="E66" s="16" t="s">
        <v>1</v>
      </c>
      <c r="F66" s="18" t="s">
        <v>1</v>
      </c>
      <c r="G66" t="s">
        <v>1</v>
      </c>
      <c r="H66" s="40" t="s">
        <v>1</v>
      </c>
      <c r="I66" s="18" t="s">
        <v>1</v>
      </c>
      <c r="J66" s="38" t="s">
        <v>223</v>
      </c>
      <c r="K66" s="18" t="s">
        <v>2</v>
      </c>
      <c r="L66" s="38">
        <v>13402</v>
      </c>
      <c r="M66" s="38">
        <v>13402</v>
      </c>
      <c r="N66" s="38">
        <v>1.640182</v>
      </c>
      <c r="O66" s="38">
        <v>1.5819719999999999</v>
      </c>
      <c r="P66" s="38">
        <v>1.5371729999999999</v>
      </c>
      <c r="Q66" s="38">
        <v>1.5111920000000001</v>
      </c>
      <c r="R66" s="38">
        <v>1.513584</v>
      </c>
      <c r="S66" s="38">
        <v>1.545299</v>
      </c>
      <c r="T66" s="38">
        <v>1.5081770000000001</v>
      </c>
      <c r="U66" s="38">
        <v>1.5907439999999999</v>
      </c>
      <c r="V66" s="38">
        <v>1.762472</v>
      </c>
      <c r="W66" s="38">
        <v>1.892409</v>
      </c>
      <c r="X66" s="38">
        <v>2.011803</v>
      </c>
      <c r="Y66" s="38">
        <v>2.1028280000000001</v>
      </c>
      <c r="Z66" s="38">
        <v>2.1847750000000001</v>
      </c>
      <c r="AA66" s="38">
        <v>2.2552180000000002</v>
      </c>
      <c r="AB66" s="38">
        <v>2.2976649999999998</v>
      </c>
      <c r="AC66" s="38">
        <v>2.3058429999999999</v>
      </c>
      <c r="AD66" s="38">
        <v>2.2427579999999998</v>
      </c>
      <c r="AE66" s="38">
        <v>2.118538</v>
      </c>
      <c r="AF66" s="38">
        <v>2.004337</v>
      </c>
      <c r="AG66" s="38">
        <v>1.9312510000000001</v>
      </c>
      <c r="AH66" s="38">
        <v>1.956869</v>
      </c>
      <c r="AI66" s="38">
        <v>1.916927</v>
      </c>
      <c r="AJ66" s="38">
        <v>1.8213870000000001</v>
      </c>
      <c r="AK66" s="38">
        <v>1.7296210000000001</v>
      </c>
      <c r="AL66" s="38">
        <v>-3.3005999999999999E-3</v>
      </c>
      <c r="AM66" s="38">
        <v>-4.6214000000000003E-3</v>
      </c>
      <c r="AN66" s="38">
        <v>-5.4187999999999997E-3</v>
      </c>
      <c r="AO66" s="38">
        <v>-7.6651000000000002E-3</v>
      </c>
      <c r="AP66" s="38">
        <v>-7.1701000000000004E-3</v>
      </c>
      <c r="AQ66" s="38">
        <v>-7.2823000000000002E-3</v>
      </c>
      <c r="AR66" s="38">
        <v>-2.6041600000000002E-2</v>
      </c>
      <c r="AS66" s="38">
        <v>-2.4781E-3</v>
      </c>
      <c r="AT66" s="38">
        <v>9.0629000000000005E-3</v>
      </c>
      <c r="AU66" s="38">
        <v>8.8202000000000003E-3</v>
      </c>
      <c r="AV66" s="38">
        <v>8.2574999999999992E-3</v>
      </c>
      <c r="AW66" s="38">
        <v>-1.0143999999999999E-3</v>
      </c>
      <c r="AX66" s="38">
        <v>-2.0230999999999999E-3</v>
      </c>
      <c r="AY66" s="38">
        <v>-1.27501E-2</v>
      </c>
      <c r="AZ66" s="38">
        <v>-1.60456E-2</v>
      </c>
      <c r="BA66" s="38">
        <v>-1.0600800000000001E-2</v>
      </c>
      <c r="BB66" s="38">
        <v>6.9151000000000004E-3</v>
      </c>
      <c r="BC66" s="38">
        <v>1.7694E-3</v>
      </c>
      <c r="BD66" s="38">
        <v>-4.4906E-3</v>
      </c>
      <c r="BE66" s="38">
        <v>-1.7596899999999999E-2</v>
      </c>
      <c r="BF66" s="38">
        <v>-4.0201000000000004E-3</v>
      </c>
      <c r="BG66" s="38">
        <v>-1.02189E-2</v>
      </c>
      <c r="BH66" s="38">
        <v>-1.18616E-2</v>
      </c>
      <c r="BI66" s="38">
        <v>-1.5958400000000001E-2</v>
      </c>
      <c r="BJ66" s="38">
        <v>-6.3369999999999995E-4</v>
      </c>
      <c r="BK66" s="38">
        <v>-2.529E-3</v>
      </c>
      <c r="BL66" s="38">
        <v>-3.5821999999999998E-3</v>
      </c>
      <c r="BM66" s="38">
        <v>-5.9099E-3</v>
      </c>
      <c r="BN66" s="38">
        <v>-5.8347E-3</v>
      </c>
      <c r="BO66" s="38">
        <v>-4.2208999999999997E-3</v>
      </c>
      <c r="BP66" s="38">
        <v>-2.0663899999999999E-2</v>
      </c>
      <c r="BQ66" s="38">
        <v>-5.6900000000000001E-5</v>
      </c>
      <c r="BR66" s="38">
        <v>1.2788000000000001E-2</v>
      </c>
      <c r="BS66" s="38">
        <v>1.3845700000000001E-2</v>
      </c>
      <c r="BT66" s="38">
        <v>1.23278E-2</v>
      </c>
      <c r="BU66" s="38">
        <v>2.2596999999999999E-3</v>
      </c>
      <c r="BV66" s="38">
        <v>-3.3189999999999999E-4</v>
      </c>
      <c r="BW66" s="38">
        <v>-9.9257000000000008E-3</v>
      </c>
      <c r="BX66" s="38">
        <v>-1.2106499999999999E-2</v>
      </c>
      <c r="BY66" s="38">
        <v>-6.0099999999999997E-3</v>
      </c>
      <c r="BZ66" s="38">
        <v>1.2305999999999999E-2</v>
      </c>
      <c r="CA66" s="38">
        <v>6.9202999999999999E-3</v>
      </c>
      <c r="CB66" s="38">
        <v>1.4002999999999999E-3</v>
      </c>
      <c r="CC66" s="38">
        <v>-1.2099E-2</v>
      </c>
      <c r="CD66" s="38">
        <v>2.2189000000000002E-3</v>
      </c>
      <c r="CE66" s="38">
        <v>-4.7933000000000003E-3</v>
      </c>
      <c r="CF66" s="38">
        <v>-6.8012999999999997E-3</v>
      </c>
      <c r="CG66" s="38">
        <v>-1.1115099999999999E-2</v>
      </c>
      <c r="CH66" s="38">
        <v>1.2133999999999999E-3</v>
      </c>
      <c r="CI66" s="38">
        <v>-1.0797000000000001E-3</v>
      </c>
      <c r="CJ66" s="38">
        <v>-2.3102000000000001E-3</v>
      </c>
      <c r="CK66" s="38">
        <v>-4.6943000000000002E-3</v>
      </c>
      <c r="CL66" s="38">
        <v>-4.9097000000000003E-3</v>
      </c>
      <c r="CM66" s="38">
        <v>-2.1004999999999999E-3</v>
      </c>
      <c r="CN66" s="38">
        <v>-1.69394E-2</v>
      </c>
      <c r="CO66" s="38">
        <v>1.6199999999999999E-3</v>
      </c>
      <c r="CP66" s="38">
        <v>1.5368E-2</v>
      </c>
      <c r="CQ66" s="38">
        <v>1.73262E-2</v>
      </c>
      <c r="CR66" s="38">
        <v>1.51468E-2</v>
      </c>
      <c r="CS66" s="38">
        <v>4.5272999999999997E-3</v>
      </c>
      <c r="CT66" s="38">
        <v>8.3949999999999997E-4</v>
      </c>
      <c r="CU66" s="38">
        <v>-7.9694999999999992E-3</v>
      </c>
      <c r="CV66" s="38">
        <v>-9.3782999999999991E-3</v>
      </c>
      <c r="CW66" s="38">
        <v>-2.8303999999999998E-3</v>
      </c>
      <c r="CX66" s="38">
        <v>1.60397E-2</v>
      </c>
      <c r="CY66" s="38">
        <v>1.04879E-2</v>
      </c>
      <c r="CZ66" s="38">
        <v>5.4803999999999999E-3</v>
      </c>
      <c r="DA66" s="38">
        <v>-8.2910999999999992E-3</v>
      </c>
      <c r="DB66" s="38">
        <v>6.5399999999999998E-3</v>
      </c>
      <c r="DC66" s="38">
        <v>-1.0355E-3</v>
      </c>
      <c r="DD66" s="38">
        <v>-3.2967000000000001E-3</v>
      </c>
      <c r="DE66" s="38">
        <v>-7.7606999999999997E-3</v>
      </c>
      <c r="DF66" s="38">
        <v>3.0604999999999999E-3</v>
      </c>
      <c r="DG66" s="38">
        <v>3.6949999999999998E-4</v>
      </c>
      <c r="DH66" s="38">
        <v>-1.0382E-3</v>
      </c>
      <c r="DI66" s="38">
        <v>-3.4786000000000001E-3</v>
      </c>
      <c r="DJ66" s="38">
        <v>-3.9848000000000001E-3</v>
      </c>
      <c r="DK66" s="38">
        <v>1.9899999999999999E-5</v>
      </c>
      <c r="DL66" s="38">
        <v>-1.3214800000000001E-2</v>
      </c>
      <c r="DM66" s="38">
        <v>3.2967999999999999E-3</v>
      </c>
      <c r="DN66" s="38">
        <v>1.7947999999999999E-2</v>
      </c>
      <c r="DO66" s="38">
        <v>2.08068E-2</v>
      </c>
      <c r="DP66" s="38">
        <v>1.79659E-2</v>
      </c>
      <c r="DQ66" s="38">
        <v>6.7949000000000004E-3</v>
      </c>
      <c r="DR66" s="38">
        <v>2.0108000000000001E-3</v>
      </c>
      <c r="DS66" s="38">
        <v>-6.0133000000000001E-3</v>
      </c>
      <c r="DT66" s="38">
        <v>-6.6499999999999997E-3</v>
      </c>
      <c r="DU66" s="38">
        <v>3.4909999999999997E-4</v>
      </c>
      <c r="DV66" s="38">
        <v>1.97734E-2</v>
      </c>
      <c r="DW66" s="38">
        <v>1.4055399999999999E-2</v>
      </c>
      <c r="DX66" s="38">
        <v>9.5604000000000001E-3</v>
      </c>
      <c r="DY66" s="38">
        <v>-4.4833E-3</v>
      </c>
      <c r="DZ66" s="38">
        <v>1.08612E-2</v>
      </c>
      <c r="EA66" s="38">
        <v>2.7222000000000001E-3</v>
      </c>
      <c r="EB66" s="38">
        <v>2.0799999999999999E-4</v>
      </c>
      <c r="EC66" s="38">
        <v>-4.4063000000000001E-3</v>
      </c>
      <c r="ED66" s="38">
        <v>5.7275E-3</v>
      </c>
      <c r="EE66" s="38">
        <v>2.4618999999999999E-3</v>
      </c>
      <c r="EF66" s="38">
        <v>7.984E-4</v>
      </c>
      <c r="EG66" s="38">
        <v>-1.7233999999999999E-3</v>
      </c>
      <c r="EH66" s="38">
        <v>-2.6494000000000001E-3</v>
      </c>
      <c r="EI66" s="38">
        <v>3.0812999999999999E-3</v>
      </c>
      <c r="EJ66" s="38">
        <v>-7.8372000000000008E-3</v>
      </c>
      <c r="EK66" s="38">
        <v>5.718E-3</v>
      </c>
      <c r="EL66" s="38">
        <v>2.1673100000000001E-2</v>
      </c>
      <c r="EM66" s="38">
        <v>2.5832299999999999E-2</v>
      </c>
      <c r="EN66" s="38">
        <v>2.2036199999999999E-2</v>
      </c>
      <c r="EO66" s="38">
        <v>1.00689E-2</v>
      </c>
      <c r="EP66" s="38">
        <v>3.702E-3</v>
      </c>
      <c r="EQ66" s="38">
        <v>-3.1889000000000002E-3</v>
      </c>
      <c r="ER66" s="38">
        <v>-2.7109E-3</v>
      </c>
      <c r="ES66" s="38">
        <v>4.9398999999999997E-3</v>
      </c>
      <c r="ET66" s="38">
        <v>2.5164300000000001E-2</v>
      </c>
      <c r="EU66" s="38">
        <v>1.9206399999999998E-2</v>
      </c>
      <c r="EV66" s="38">
        <v>1.5451299999999999E-2</v>
      </c>
      <c r="EW66" s="38">
        <v>1.0146000000000001E-3</v>
      </c>
      <c r="EX66" s="38">
        <v>1.7100199999999999E-2</v>
      </c>
      <c r="EY66" s="38">
        <v>8.1478000000000002E-3</v>
      </c>
      <c r="EZ66" s="38">
        <v>5.2681999999999998E-3</v>
      </c>
      <c r="FA66" s="38">
        <v>4.37E-4</v>
      </c>
      <c r="FB66" s="38">
        <v>78.749759999999995</v>
      </c>
      <c r="FC66" s="38">
        <v>77.243350000000007</v>
      </c>
      <c r="FD66" s="38">
        <v>75.522819999999996</v>
      </c>
      <c r="FE66" s="38">
        <v>74.006309999999999</v>
      </c>
      <c r="FF66" s="38">
        <v>72.810789999999997</v>
      </c>
      <c r="FG66" s="38">
        <v>71.741429999999994</v>
      </c>
      <c r="FH66" s="38">
        <v>71.34581</v>
      </c>
      <c r="FI66" s="38">
        <v>73.788259999999994</v>
      </c>
      <c r="FJ66" s="38">
        <v>78.376720000000006</v>
      </c>
      <c r="FK66" s="38">
        <v>83.143969999999996</v>
      </c>
      <c r="FL66" s="38">
        <v>87.634730000000005</v>
      </c>
      <c r="FM66" s="38">
        <v>91.646090000000001</v>
      </c>
      <c r="FN66" s="38">
        <v>94.84263</v>
      </c>
      <c r="FO66" s="38">
        <v>97.307299999999998</v>
      </c>
      <c r="FP66" s="38">
        <v>99.124020000000002</v>
      </c>
      <c r="FQ66" s="38">
        <v>100.2531</v>
      </c>
      <c r="FR66" s="38">
        <v>100.42919999999999</v>
      </c>
      <c r="FS66" s="38">
        <v>99.505489999999995</v>
      </c>
      <c r="FT66" s="39">
        <v>97.455169999999995</v>
      </c>
      <c r="FU66" s="38">
        <v>93.843130000000002</v>
      </c>
      <c r="FV66" s="38">
        <v>89.816230000000004</v>
      </c>
      <c r="FW66">
        <v>86.608220000000003</v>
      </c>
      <c r="FX66">
        <v>83.937240000000003</v>
      </c>
      <c r="FY66">
        <v>81.396519999999995</v>
      </c>
      <c r="FZ66">
        <v>6.234E-3</v>
      </c>
      <c r="GA66">
        <v>5.1471500000000003E-2</v>
      </c>
      <c r="GB66">
        <v>1</v>
      </c>
    </row>
    <row r="67" spans="1:184" x14ac:dyDescent="0.3">
      <c r="A67" t="s">
        <v>277</v>
      </c>
      <c r="B67" t="s">
        <v>1</v>
      </c>
      <c r="C67" t="s">
        <v>1</v>
      </c>
      <c r="D67" s="16" t="s">
        <v>1</v>
      </c>
      <c r="E67" s="16" t="s">
        <v>1</v>
      </c>
      <c r="F67" s="18" t="s">
        <v>1</v>
      </c>
      <c r="G67" s="16" t="s">
        <v>1</v>
      </c>
      <c r="H67" s="40" t="s">
        <v>1</v>
      </c>
      <c r="I67" s="18" t="s">
        <v>222</v>
      </c>
      <c r="J67" s="38" t="s">
        <v>1</v>
      </c>
      <c r="K67" s="18">
        <v>44722</v>
      </c>
      <c r="L67" s="38">
        <v>92678</v>
      </c>
      <c r="M67" s="38">
        <v>92678</v>
      </c>
      <c r="N67" s="38">
        <v>1.218477</v>
      </c>
      <c r="O67" s="38">
        <v>1.1673629999999999</v>
      </c>
      <c r="P67" s="38">
        <v>1.1358440000000001</v>
      </c>
      <c r="Q67" s="38">
        <v>1.115499</v>
      </c>
      <c r="R67" s="38">
        <v>1.11947</v>
      </c>
      <c r="S67" s="38">
        <v>1.1419440000000001</v>
      </c>
      <c r="T67" s="38">
        <v>1.1406529999999999</v>
      </c>
      <c r="U67" s="38">
        <v>1.352897</v>
      </c>
      <c r="V67" s="38">
        <v>1.7117169999999999</v>
      </c>
      <c r="W67" s="38">
        <v>2.027927</v>
      </c>
      <c r="X67" s="38">
        <v>2.2966099999999998</v>
      </c>
      <c r="Y67" s="38">
        <v>2.4842650000000002</v>
      </c>
      <c r="Z67" s="38">
        <v>2.5919829999999999</v>
      </c>
      <c r="AA67" s="38">
        <v>2.6893289999999999</v>
      </c>
      <c r="AB67" s="38">
        <v>2.7381989999999998</v>
      </c>
      <c r="AC67" s="38">
        <v>2.698588</v>
      </c>
      <c r="AD67" s="38">
        <v>2.547911</v>
      </c>
      <c r="AE67" s="38">
        <v>2.2329699999999999</v>
      </c>
      <c r="AF67" s="38">
        <v>1.9924470000000001</v>
      </c>
      <c r="AG67" s="38">
        <v>1.8180799999999999</v>
      </c>
      <c r="AH67" s="38">
        <v>1.717549</v>
      </c>
      <c r="AI67" s="38">
        <v>1.610212</v>
      </c>
      <c r="AJ67" s="38">
        <v>1.460259</v>
      </c>
      <c r="AK67" s="38">
        <v>1.352066</v>
      </c>
      <c r="AL67" s="38">
        <v>9.7301000000000002E-3</v>
      </c>
      <c r="AM67" s="38">
        <v>5.8656999999999997E-3</v>
      </c>
      <c r="AN67" s="38">
        <v>9.6056000000000006E-3</v>
      </c>
      <c r="AO67" s="38">
        <v>9.2881000000000005E-3</v>
      </c>
      <c r="AP67" s="38">
        <v>7.7269000000000001E-3</v>
      </c>
      <c r="AQ67" s="38">
        <v>1.9177799999999998E-2</v>
      </c>
      <c r="AR67" s="38">
        <v>3.5019000000000001E-3</v>
      </c>
      <c r="AS67" s="38">
        <v>-1.57647E-2</v>
      </c>
      <c r="AT67" s="38">
        <v>-3.2872100000000001E-2</v>
      </c>
      <c r="AU67" s="38">
        <v>-4.41036E-2</v>
      </c>
      <c r="AV67" s="38">
        <v>-3.6306999999999999E-2</v>
      </c>
      <c r="AW67" s="38">
        <v>-1.7460199999999999E-2</v>
      </c>
      <c r="AX67" s="38">
        <v>1.8770000000000001E-4</v>
      </c>
      <c r="AY67" s="38">
        <v>7.5164000000000003E-3</v>
      </c>
      <c r="AZ67" s="38">
        <v>1.41183E-2</v>
      </c>
      <c r="BA67" s="38">
        <v>6.5396999999999999E-3</v>
      </c>
      <c r="BB67" s="38">
        <v>2.3107300000000001E-2</v>
      </c>
      <c r="BC67" s="38">
        <v>1.40045E-2</v>
      </c>
      <c r="BD67" s="38">
        <v>1.2239E-3</v>
      </c>
      <c r="BE67" s="38">
        <v>8.1079999999999998E-4</v>
      </c>
      <c r="BF67" s="38">
        <v>1.30928E-2</v>
      </c>
      <c r="BG67" s="38">
        <v>-1.56223E-2</v>
      </c>
      <c r="BH67" s="38">
        <v>-1.61666E-2</v>
      </c>
      <c r="BI67" s="38">
        <v>-2.0758499999999999E-2</v>
      </c>
      <c r="BJ67" s="38">
        <v>1.23299E-2</v>
      </c>
      <c r="BK67" s="38">
        <v>8.1571999999999999E-3</v>
      </c>
      <c r="BL67" s="38">
        <v>1.11141E-2</v>
      </c>
      <c r="BM67" s="38">
        <v>1.0528300000000001E-2</v>
      </c>
      <c r="BN67" s="38">
        <v>8.8260000000000005E-3</v>
      </c>
      <c r="BO67" s="38">
        <v>2.2466300000000002E-2</v>
      </c>
      <c r="BP67" s="38">
        <v>7.6607999999999997E-3</v>
      </c>
      <c r="BQ67" s="38">
        <v>-1.4115900000000001E-2</v>
      </c>
      <c r="BR67" s="38">
        <v>-3.01114E-2</v>
      </c>
      <c r="BS67" s="38">
        <v>-4.0515299999999997E-2</v>
      </c>
      <c r="BT67" s="38">
        <v>-3.3488499999999997E-2</v>
      </c>
      <c r="BU67" s="38">
        <v>-1.54834E-2</v>
      </c>
      <c r="BV67" s="38">
        <v>1.4057E-3</v>
      </c>
      <c r="BW67" s="38">
        <v>9.4436999999999993E-3</v>
      </c>
      <c r="BX67" s="38">
        <v>1.7167999999999999E-2</v>
      </c>
      <c r="BY67" s="38">
        <v>1.0611000000000001E-2</v>
      </c>
      <c r="BZ67" s="38">
        <v>2.7359600000000001E-2</v>
      </c>
      <c r="CA67" s="38">
        <v>1.8153099999999998E-2</v>
      </c>
      <c r="CB67" s="38">
        <v>5.1879999999999999E-3</v>
      </c>
      <c r="CC67" s="38">
        <v>4.8552999999999999E-3</v>
      </c>
      <c r="CD67" s="38">
        <v>1.6675200000000001E-2</v>
      </c>
      <c r="CE67" s="38">
        <v>-1.19872E-2</v>
      </c>
      <c r="CF67" s="38">
        <v>-1.31754E-2</v>
      </c>
      <c r="CG67" s="38">
        <v>-1.7847999999999999E-2</v>
      </c>
      <c r="CH67" s="38">
        <v>1.4130500000000001E-2</v>
      </c>
      <c r="CI67" s="38">
        <v>9.7444000000000003E-3</v>
      </c>
      <c r="CJ67" s="38">
        <v>1.21589E-2</v>
      </c>
      <c r="CK67" s="38">
        <v>1.13873E-2</v>
      </c>
      <c r="CL67" s="38">
        <v>9.5872000000000006E-3</v>
      </c>
      <c r="CM67" s="38">
        <v>2.4743999999999999E-2</v>
      </c>
      <c r="CN67" s="38">
        <v>1.0541200000000001E-2</v>
      </c>
      <c r="CO67" s="38">
        <v>-1.29739E-2</v>
      </c>
      <c r="CP67" s="38">
        <v>-2.81993E-2</v>
      </c>
      <c r="CQ67" s="38">
        <v>-3.8030000000000001E-2</v>
      </c>
      <c r="CR67" s="38">
        <v>-3.1536500000000002E-2</v>
      </c>
      <c r="CS67" s="38">
        <v>-1.41143E-2</v>
      </c>
      <c r="CT67" s="38">
        <v>2.2493000000000001E-3</v>
      </c>
      <c r="CU67" s="38">
        <v>1.0778599999999999E-2</v>
      </c>
      <c r="CV67" s="38">
        <v>1.9280200000000001E-2</v>
      </c>
      <c r="CW67" s="38">
        <v>1.34308E-2</v>
      </c>
      <c r="CX67" s="38">
        <v>3.03047E-2</v>
      </c>
      <c r="CY67" s="38">
        <v>2.10265E-2</v>
      </c>
      <c r="CZ67" s="38">
        <v>7.9334999999999996E-3</v>
      </c>
      <c r="DA67" s="38">
        <v>7.6566000000000004E-3</v>
      </c>
      <c r="DB67" s="38">
        <v>1.9156300000000001E-2</v>
      </c>
      <c r="DC67" s="38">
        <v>-9.4695000000000005E-3</v>
      </c>
      <c r="DD67" s="38">
        <v>-1.1103699999999999E-2</v>
      </c>
      <c r="DE67" s="38">
        <v>-1.5832300000000001E-2</v>
      </c>
      <c r="DF67" s="38">
        <v>1.59311E-2</v>
      </c>
      <c r="DG67" s="38">
        <v>1.13315E-2</v>
      </c>
      <c r="DH67" s="38">
        <v>1.3203599999999999E-2</v>
      </c>
      <c r="DI67" s="38">
        <v>1.22462E-2</v>
      </c>
      <c r="DJ67" s="38">
        <v>1.0348400000000001E-2</v>
      </c>
      <c r="DK67" s="38">
        <v>2.70216E-2</v>
      </c>
      <c r="DL67" s="38">
        <v>1.3421600000000001E-2</v>
      </c>
      <c r="DM67" s="38">
        <v>-1.1832000000000001E-2</v>
      </c>
      <c r="DN67" s="38">
        <v>-2.62872E-2</v>
      </c>
      <c r="DO67" s="38">
        <v>-3.5544699999999999E-2</v>
      </c>
      <c r="DP67" s="38">
        <v>-2.95844E-2</v>
      </c>
      <c r="DQ67" s="38">
        <v>-1.2745100000000001E-2</v>
      </c>
      <c r="DR67" s="38">
        <v>3.0929E-3</v>
      </c>
      <c r="DS67" s="38">
        <v>1.21134E-2</v>
      </c>
      <c r="DT67" s="38">
        <v>2.1392399999999999E-2</v>
      </c>
      <c r="DU67" s="38">
        <v>1.62506E-2</v>
      </c>
      <c r="DV67" s="38">
        <v>3.3249800000000003E-2</v>
      </c>
      <c r="DW67" s="38">
        <v>2.3899799999999999E-2</v>
      </c>
      <c r="DX67" s="38">
        <v>1.0678999999999999E-2</v>
      </c>
      <c r="DY67" s="38">
        <v>1.04578E-2</v>
      </c>
      <c r="DZ67" s="38">
        <v>2.1637400000000001E-2</v>
      </c>
      <c r="EA67" s="38">
        <v>-6.9518999999999996E-3</v>
      </c>
      <c r="EB67" s="38">
        <v>-9.0320000000000001E-3</v>
      </c>
      <c r="EC67" s="38">
        <v>-1.3816500000000001E-2</v>
      </c>
      <c r="ED67" s="38">
        <v>1.8530899999999999E-2</v>
      </c>
      <c r="EE67" s="38">
        <v>1.3623100000000001E-2</v>
      </c>
      <c r="EF67" s="38">
        <v>1.4712100000000001E-2</v>
      </c>
      <c r="EG67" s="38">
        <v>1.3486400000000001E-2</v>
      </c>
      <c r="EH67" s="38">
        <v>1.1447499999999999E-2</v>
      </c>
      <c r="EI67" s="38">
        <v>3.0310199999999999E-2</v>
      </c>
      <c r="EJ67" s="38">
        <v>1.7580499999999999E-2</v>
      </c>
      <c r="EK67" s="38">
        <v>-1.01831E-2</v>
      </c>
      <c r="EL67" s="38">
        <v>-2.3526399999999999E-2</v>
      </c>
      <c r="EM67" s="38">
        <v>-3.19563E-2</v>
      </c>
      <c r="EN67" s="38">
        <v>-2.6766000000000002E-2</v>
      </c>
      <c r="EO67" s="38">
        <v>-1.07683E-2</v>
      </c>
      <c r="EP67" s="38">
        <v>4.3109000000000003E-3</v>
      </c>
      <c r="EQ67" s="38">
        <v>1.4040800000000001E-2</v>
      </c>
      <c r="ER67" s="38">
        <v>2.4442100000000001E-2</v>
      </c>
      <c r="ES67" s="38">
        <v>2.03219E-2</v>
      </c>
      <c r="ET67" s="38">
        <v>3.7502099999999997E-2</v>
      </c>
      <c r="EU67" s="38">
        <v>2.8048500000000001E-2</v>
      </c>
      <c r="EV67" s="38">
        <v>1.4643099999999999E-2</v>
      </c>
      <c r="EW67" s="38">
        <v>1.4502299999999999E-2</v>
      </c>
      <c r="EX67" s="38">
        <v>2.5219800000000001E-2</v>
      </c>
      <c r="EY67" s="38">
        <v>-3.3168E-3</v>
      </c>
      <c r="EZ67" s="38">
        <v>-6.0407999999999998E-3</v>
      </c>
      <c r="FA67" s="38">
        <v>-1.0906000000000001E-2</v>
      </c>
      <c r="FB67" s="38">
        <v>78.088009999999997</v>
      </c>
      <c r="FC67" s="38">
        <v>76.379189999999994</v>
      </c>
      <c r="FD67" s="38">
        <v>74.096540000000005</v>
      </c>
      <c r="FE67" s="38">
        <v>72.183890000000005</v>
      </c>
      <c r="FF67" s="38">
        <v>71.225210000000004</v>
      </c>
      <c r="FG67" s="38">
        <v>70.230400000000003</v>
      </c>
      <c r="FH67" s="38">
        <v>70.814670000000007</v>
      </c>
      <c r="FI67" s="38">
        <v>75.065579999999997</v>
      </c>
      <c r="FJ67" s="38">
        <v>80.139660000000006</v>
      </c>
      <c r="FK67" s="38">
        <v>84.096919999999997</v>
      </c>
      <c r="FL67" s="38">
        <v>87.824740000000006</v>
      </c>
      <c r="FM67" s="38">
        <v>91.416929999999994</v>
      </c>
      <c r="FN67" s="38">
        <v>93.919749999999993</v>
      </c>
      <c r="FO67" s="38">
        <v>96.05565</v>
      </c>
      <c r="FP67" s="38">
        <v>97.486500000000007</v>
      </c>
      <c r="FQ67" s="38">
        <v>98.479510000000005</v>
      </c>
      <c r="FR67" s="38">
        <v>98.703739999999996</v>
      </c>
      <c r="FS67" s="38">
        <v>98.011200000000002</v>
      </c>
      <c r="FT67" s="39">
        <v>96.133949999999999</v>
      </c>
      <c r="FU67" s="38">
        <v>93.472200000000001</v>
      </c>
      <c r="FV67" s="38">
        <v>90.049319999999994</v>
      </c>
      <c r="FW67">
        <v>87.309380000000004</v>
      </c>
      <c r="FX67">
        <v>84.596810000000005</v>
      </c>
      <c r="FY67">
        <v>81.938569999999999</v>
      </c>
      <c r="FZ67">
        <v>4.5034999999999997E-3</v>
      </c>
      <c r="GA67">
        <v>3.3799999999999997E-2</v>
      </c>
      <c r="GB67">
        <v>1</v>
      </c>
    </row>
    <row r="68" spans="1:184" x14ac:dyDescent="0.3">
      <c r="A68" t="s">
        <v>277</v>
      </c>
      <c r="B68" t="s">
        <v>1</v>
      </c>
      <c r="C68" t="s">
        <v>1</v>
      </c>
      <c r="D68" s="16" t="s">
        <v>1</v>
      </c>
      <c r="E68" s="16" t="s">
        <v>1</v>
      </c>
      <c r="F68" s="18" t="s">
        <v>1</v>
      </c>
      <c r="G68" s="16" t="s">
        <v>1</v>
      </c>
      <c r="H68" s="40" t="s">
        <v>1</v>
      </c>
      <c r="I68" s="18" t="s">
        <v>222</v>
      </c>
      <c r="J68" s="38" t="s">
        <v>1</v>
      </c>
      <c r="K68" s="18">
        <v>44739</v>
      </c>
      <c r="L68" s="38">
        <v>92453</v>
      </c>
      <c r="M68" s="38">
        <v>92453</v>
      </c>
      <c r="N68" s="38">
        <v>1.21096</v>
      </c>
      <c r="O68" s="38">
        <v>1.1655720000000001</v>
      </c>
      <c r="P68" s="38">
        <v>1.131256</v>
      </c>
      <c r="Q68" s="38">
        <v>1.111909</v>
      </c>
      <c r="R68" s="38">
        <v>1.1219440000000001</v>
      </c>
      <c r="S68" s="38">
        <v>1.1716340000000001</v>
      </c>
      <c r="T68" s="38">
        <v>1.2008099999999999</v>
      </c>
      <c r="U68" s="38">
        <v>1.386971</v>
      </c>
      <c r="V68" s="38">
        <v>1.762119</v>
      </c>
      <c r="W68" s="38">
        <v>2.0641189999999998</v>
      </c>
      <c r="X68" s="38">
        <v>2.303077</v>
      </c>
      <c r="Y68" s="38">
        <v>2.4719669999999998</v>
      </c>
      <c r="Z68" s="38">
        <v>2.58141</v>
      </c>
      <c r="AA68" s="38">
        <v>2.6980749999999998</v>
      </c>
      <c r="AB68" s="38">
        <v>2.7768440000000001</v>
      </c>
      <c r="AC68" s="38">
        <v>2.7757420000000002</v>
      </c>
      <c r="AD68" s="38">
        <v>2.6317529999999998</v>
      </c>
      <c r="AE68" s="38">
        <v>2.2715489999999998</v>
      </c>
      <c r="AF68" s="38">
        <v>2.0013179999999999</v>
      </c>
      <c r="AG68" s="38">
        <v>1.816378</v>
      </c>
      <c r="AH68" s="38">
        <v>1.717063</v>
      </c>
      <c r="AI68" s="38">
        <v>1.568238</v>
      </c>
      <c r="AJ68" s="38">
        <v>1.42092</v>
      </c>
      <c r="AK68" s="38">
        <v>1.3233619999999999</v>
      </c>
      <c r="AL68" s="38">
        <v>-1.4772800000000001E-2</v>
      </c>
      <c r="AM68" s="38">
        <v>-9.8624999999999997E-3</v>
      </c>
      <c r="AN68" s="38">
        <v>-7.2449999999999997E-3</v>
      </c>
      <c r="AO68" s="38">
        <v>-4.7527999999999997E-3</v>
      </c>
      <c r="AP68" s="38">
        <v>-1.542E-3</v>
      </c>
      <c r="AQ68" s="38">
        <v>2.9897400000000001E-2</v>
      </c>
      <c r="AR68" s="38">
        <v>3.9513399999999997E-2</v>
      </c>
      <c r="AS68" s="38">
        <v>-1.75855E-2</v>
      </c>
      <c r="AT68" s="38">
        <v>-1.09386E-2</v>
      </c>
      <c r="AU68" s="38">
        <v>-1.5183200000000001E-2</v>
      </c>
      <c r="AV68" s="38">
        <v>-8.5039999999999994E-3</v>
      </c>
      <c r="AW68" s="38">
        <v>-7.4346999999999998E-3</v>
      </c>
      <c r="AX68" s="38">
        <v>1.0740000000000001E-3</v>
      </c>
      <c r="AY68" s="38">
        <v>5.6740999999999996E-3</v>
      </c>
      <c r="AZ68" s="38">
        <v>1.0923E-2</v>
      </c>
      <c r="BA68" s="38">
        <v>1.60199E-2</v>
      </c>
      <c r="BB68" s="38">
        <v>3.5144700000000001E-2</v>
      </c>
      <c r="BC68" s="38">
        <v>2.8296600000000002E-2</v>
      </c>
      <c r="BD68" s="38">
        <v>1.7427399999999999E-2</v>
      </c>
      <c r="BE68" s="38">
        <v>2.0190400000000001E-2</v>
      </c>
      <c r="BF68" s="38">
        <v>4.8335900000000001E-2</v>
      </c>
      <c r="BG68" s="38">
        <v>-2.1768599999999999E-2</v>
      </c>
      <c r="BH68" s="38">
        <v>-1.9381099999999998E-2</v>
      </c>
      <c r="BI68" s="38">
        <v>-1.45723E-2</v>
      </c>
      <c r="BJ68" s="38">
        <v>-1.3145499999999999E-2</v>
      </c>
      <c r="BK68" s="38">
        <v>-8.3973999999999993E-3</v>
      </c>
      <c r="BL68" s="38">
        <v>-5.6753999999999997E-3</v>
      </c>
      <c r="BM68" s="38">
        <v>-3.3403999999999999E-3</v>
      </c>
      <c r="BN68" s="38">
        <v>-2.3169999999999999E-4</v>
      </c>
      <c r="BO68" s="38">
        <v>3.2710000000000003E-2</v>
      </c>
      <c r="BP68" s="38">
        <v>4.3763700000000003E-2</v>
      </c>
      <c r="BQ68" s="38">
        <v>-1.5705400000000001E-2</v>
      </c>
      <c r="BR68" s="38">
        <v>-8.2360000000000003E-3</v>
      </c>
      <c r="BS68" s="38">
        <v>-1.1843100000000001E-2</v>
      </c>
      <c r="BT68" s="38">
        <v>-5.6644E-3</v>
      </c>
      <c r="BU68" s="38">
        <v>-5.4329000000000001E-3</v>
      </c>
      <c r="BV68" s="38">
        <v>2.3706000000000001E-3</v>
      </c>
      <c r="BW68" s="38">
        <v>6.8396000000000004E-3</v>
      </c>
      <c r="BX68" s="38">
        <v>1.32722E-2</v>
      </c>
      <c r="BY68" s="38">
        <v>1.8962099999999999E-2</v>
      </c>
      <c r="BZ68" s="38">
        <v>3.80343E-2</v>
      </c>
      <c r="CA68" s="38">
        <v>3.1292199999999999E-2</v>
      </c>
      <c r="CB68" s="38">
        <v>2.12398E-2</v>
      </c>
      <c r="CC68" s="38">
        <v>2.36863E-2</v>
      </c>
      <c r="CD68" s="38">
        <v>5.1892399999999998E-2</v>
      </c>
      <c r="CE68" s="38">
        <v>-1.8639699999999999E-2</v>
      </c>
      <c r="CF68" s="38">
        <v>-1.6664399999999999E-2</v>
      </c>
      <c r="CG68" s="38">
        <v>-1.18526E-2</v>
      </c>
      <c r="CH68" s="38">
        <v>-1.20185E-2</v>
      </c>
      <c r="CI68" s="38">
        <v>-7.3826999999999999E-3</v>
      </c>
      <c r="CJ68" s="38">
        <v>-4.5883E-3</v>
      </c>
      <c r="CK68" s="38">
        <v>-2.3622999999999999E-3</v>
      </c>
      <c r="CL68" s="38">
        <v>6.7579999999999995E-4</v>
      </c>
      <c r="CM68" s="38">
        <v>3.4658000000000001E-2</v>
      </c>
      <c r="CN68" s="38">
        <v>4.6707400000000003E-2</v>
      </c>
      <c r="CO68" s="38">
        <v>-1.44031E-2</v>
      </c>
      <c r="CP68" s="38">
        <v>-6.3642000000000004E-3</v>
      </c>
      <c r="CQ68" s="38">
        <v>-9.5297999999999997E-3</v>
      </c>
      <c r="CR68" s="38">
        <v>-3.6976999999999999E-3</v>
      </c>
      <c r="CS68" s="38">
        <v>-4.0464000000000003E-3</v>
      </c>
      <c r="CT68" s="38">
        <v>3.2686999999999998E-3</v>
      </c>
      <c r="CU68" s="38">
        <v>7.6468999999999999E-3</v>
      </c>
      <c r="CV68" s="38">
        <v>1.4899300000000001E-2</v>
      </c>
      <c r="CW68" s="38">
        <v>2.0999799999999999E-2</v>
      </c>
      <c r="CX68" s="38">
        <v>4.0035500000000002E-2</v>
      </c>
      <c r="CY68" s="38">
        <v>3.3366899999999998E-2</v>
      </c>
      <c r="CZ68" s="38">
        <v>2.38803E-2</v>
      </c>
      <c r="DA68" s="38">
        <v>2.6107499999999999E-2</v>
      </c>
      <c r="DB68" s="38">
        <v>5.43557E-2</v>
      </c>
      <c r="DC68" s="38">
        <v>-1.64726E-2</v>
      </c>
      <c r="DD68" s="38">
        <v>-1.47828E-2</v>
      </c>
      <c r="DE68" s="38">
        <v>-9.9687999999999999E-3</v>
      </c>
      <c r="DF68" s="38">
        <v>-1.0891400000000001E-2</v>
      </c>
      <c r="DG68" s="38">
        <v>-6.3680000000000004E-3</v>
      </c>
      <c r="DH68" s="38">
        <v>-3.5013000000000002E-3</v>
      </c>
      <c r="DI68" s="38">
        <v>-1.3841000000000001E-3</v>
      </c>
      <c r="DJ68" s="38">
        <v>1.5832999999999999E-3</v>
      </c>
      <c r="DK68" s="38">
        <v>3.6606E-2</v>
      </c>
      <c r="DL68" s="38">
        <v>4.9651099999999997E-2</v>
      </c>
      <c r="DM68" s="38">
        <v>-1.31009E-2</v>
      </c>
      <c r="DN68" s="38">
        <v>-4.4923999999999997E-3</v>
      </c>
      <c r="DO68" s="38">
        <v>-7.2164999999999998E-3</v>
      </c>
      <c r="DP68" s="38">
        <v>-1.7309999999999999E-3</v>
      </c>
      <c r="DQ68" s="38">
        <v>-2.6599000000000002E-3</v>
      </c>
      <c r="DR68" s="38">
        <v>4.1666999999999997E-3</v>
      </c>
      <c r="DS68" s="38">
        <v>8.4542000000000003E-3</v>
      </c>
      <c r="DT68" s="38">
        <v>1.65264E-2</v>
      </c>
      <c r="DU68" s="38">
        <v>2.3037499999999999E-2</v>
      </c>
      <c r="DV68" s="38">
        <v>4.2036799999999999E-2</v>
      </c>
      <c r="DW68" s="38">
        <v>3.5441599999999997E-2</v>
      </c>
      <c r="DX68" s="38">
        <v>2.6520800000000001E-2</v>
      </c>
      <c r="DY68" s="38">
        <v>2.8528700000000001E-2</v>
      </c>
      <c r="DZ68" s="38">
        <v>5.6819000000000001E-2</v>
      </c>
      <c r="EA68" s="38">
        <v>-1.4305500000000001E-2</v>
      </c>
      <c r="EB68" s="38">
        <v>-1.29012E-2</v>
      </c>
      <c r="EC68" s="38">
        <v>-8.0850999999999996E-3</v>
      </c>
      <c r="ED68" s="38">
        <v>-9.2642000000000002E-3</v>
      </c>
      <c r="EE68" s="38">
        <v>-4.9030000000000002E-3</v>
      </c>
      <c r="EF68" s="38">
        <v>-1.9317E-3</v>
      </c>
      <c r="EG68" s="38">
        <v>2.8200000000000001E-5</v>
      </c>
      <c r="EH68" s="38">
        <v>2.8936000000000001E-3</v>
      </c>
      <c r="EI68" s="38">
        <v>3.9418700000000001E-2</v>
      </c>
      <c r="EJ68" s="38">
        <v>5.3901299999999999E-2</v>
      </c>
      <c r="EK68" s="38">
        <v>-1.12207E-2</v>
      </c>
      <c r="EL68" s="38">
        <v>-1.7898E-3</v>
      </c>
      <c r="EM68" s="38">
        <v>-3.8763999999999999E-3</v>
      </c>
      <c r="EN68" s="38">
        <v>1.1086E-3</v>
      </c>
      <c r="EO68" s="38">
        <v>-6.581E-4</v>
      </c>
      <c r="EP68" s="38">
        <v>5.4632999999999999E-3</v>
      </c>
      <c r="EQ68" s="38">
        <v>9.6197000000000001E-3</v>
      </c>
      <c r="ER68" s="38">
        <v>1.8875599999999999E-2</v>
      </c>
      <c r="ES68" s="38">
        <v>2.5979700000000001E-2</v>
      </c>
      <c r="ET68" s="38">
        <v>4.4926300000000002E-2</v>
      </c>
      <c r="EU68" s="38">
        <v>3.8437100000000002E-2</v>
      </c>
      <c r="EV68" s="38">
        <v>3.0333300000000001E-2</v>
      </c>
      <c r="EW68" s="38">
        <v>3.20246E-2</v>
      </c>
      <c r="EX68" s="38">
        <v>6.0375499999999999E-2</v>
      </c>
      <c r="EY68" s="38">
        <v>-1.1176500000000001E-2</v>
      </c>
      <c r="EZ68" s="38">
        <v>-1.0184500000000001E-2</v>
      </c>
      <c r="FA68" s="38">
        <v>-5.3652999999999999E-3</v>
      </c>
      <c r="FB68" s="38">
        <v>75.701939999999993</v>
      </c>
      <c r="FC68" s="38">
        <v>73.729380000000006</v>
      </c>
      <c r="FD68" s="38">
        <v>71.773510000000002</v>
      </c>
      <c r="FE68" s="38">
        <v>70.165760000000006</v>
      </c>
      <c r="FF68" s="38">
        <v>69.21208</v>
      </c>
      <c r="FG68" s="38">
        <v>68.030850000000001</v>
      </c>
      <c r="FH68" s="38">
        <v>68.388000000000005</v>
      </c>
      <c r="FI68" s="38">
        <v>72.072710000000001</v>
      </c>
      <c r="FJ68" s="38">
        <v>77.053280000000001</v>
      </c>
      <c r="FK68" s="38">
        <v>81.309240000000003</v>
      </c>
      <c r="FL68" s="38">
        <v>85.607569999999996</v>
      </c>
      <c r="FM68" s="38">
        <v>89.587140000000005</v>
      </c>
      <c r="FN68" s="38">
        <v>93.019199999999998</v>
      </c>
      <c r="FO68" s="38">
        <v>95.899699999999996</v>
      </c>
      <c r="FP68" s="38">
        <v>98.027940000000001</v>
      </c>
      <c r="FQ68" s="38">
        <v>99.565309999999997</v>
      </c>
      <c r="FR68" s="38">
        <v>99.6143</v>
      </c>
      <c r="FS68" s="38">
        <v>99.042439999999999</v>
      </c>
      <c r="FT68" s="39">
        <v>97.271190000000004</v>
      </c>
      <c r="FU68" s="38">
        <v>94.083879999999994</v>
      </c>
      <c r="FV68" s="38">
        <v>89.479439999999997</v>
      </c>
      <c r="FW68">
        <v>85.740369999999999</v>
      </c>
      <c r="FX68">
        <v>82.52704</v>
      </c>
      <c r="FY68">
        <v>79.950100000000006</v>
      </c>
      <c r="FZ68">
        <v>4.0691E-3</v>
      </c>
      <c r="GA68">
        <v>2.8294799999999998E-2</v>
      </c>
      <c r="GB68">
        <v>1</v>
      </c>
    </row>
    <row r="69" spans="1:184" x14ac:dyDescent="0.3">
      <c r="A69" t="s">
        <v>277</v>
      </c>
      <c r="B69" t="s">
        <v>1</v>
      </c>
      <c r="C69" t="s">
        <v>1</v>
      </c>
      <c r="D69" s="16" t="s">
        <v>1</v>
      </c>
      <c r="E69" s="16" t="s">
        <v>1</v>
      </c>
      <c r="F69" s="18" t="s">
        <v>1</v>
      </c>
      <c r="G69" s="16" t="s">
        <v>1</v>
      </c>
      <c r="H69" s="40" t="s">
        <v>1</v>
      </c>
      <c r="I69" s="18" t="s">
        <v>222</v>
      </c>
      <c r="J69" s="38" t="s">
        <v>1</v>
      </c>
      <c r="K69" s="18">
        <v>44753</v>
      </c>
      <c r="L69" s="38">
        <v>92190</v>
      </c>
      <c r="M69" s="38">
        <v>92190</v>
      </c>
      <c r="N69" s="38">
        <v>1.208952</v>
      </c>
      <c r="O69" s="38">
        <v>1.161953</v>
      </c>
      <c r="P69" s="38">
        <v>1.132336</v>
      </c>
      <c r="Q69" s="38">
        <v>1.11398</v>
      </c>
      <c r="R69" s="38">
        <v>1.12324</v>
      </c>
      <c r="S69" s="38">
        <v>1.166088</v>
      </c>
      <c r="T69" s="38">
        <v>1.192885</v>
      </c>
      <c r="U69" s="38">
        <v>1.396995</v>
      </c>
      <c r="V69" s="38">
        <v>1.7784120000000001</v>
      </c>
      <c r="W69" s="38">
        <v>2.0993970000000002</v>
      </c>
      <c r="X69" s="38">
        <v>2.3538250000000001</v>
      </c>
      <c r="Y69" s="38">
        <v>2.529048</v>
      </c>
      <c r="Z69" s="38">
        <v>2.6373199999999999</v>
      </c>
      <c r="AA69" s="38">
        <v>2.7478829999999999</v>
      </c>
      <c r="AB69" s="38">
        <v>2.8099090000000002</v>
      </c>
      <c r="AC69" s="38">
        <v>2.7947359999999999</v>
      </c>
      <c r="AD69" s="38">
        <v>2.645905</v>
      </c>
      <c r="AE69" s="38">
        <v>2.2803770000000001</v>
      </c>
      <c r="AF69" s="38">
        <v>2.0130889999999999</v>
      </c>
      <c r="AG69" s="38">
        <v>1.8329</v>
      </c>
      <c r="AH69" s="38">
        <v>1.7359819999999999</v>
      </c>
      <c r="AI69" s="38">
        <v>1.5992660000000001</v>
      </c>
      <c r="AJ69" s="38">
        <v>1.4562889999999999</v>
      </c>
      <c r="AK69" s="38">
        <v>1.3556870000000001</v>
      </c>
      <c r="AL69" s="38">
        <v>-4.5551999999999997E-3</v>
      </c>
      <c r="AM69" s="38">
        <v>-5.8342000000000003E-3</v>
      </c>
      <c r="AN69" s="38">
        <v>-1.2864E-3</v>
      </c>
      <c r="AO69" s="38">
        <v>-1.2466999999999999E-3</v>
      </c>
      <c r="AP69" s="38">
        <v>5.2439999999999995E-4</v>
      </c>
      <c r="AQ69" s="38">
        <v>1.2728400000000001E-2</v>
      </c>
      <c r="AR69" s="38">
        <v>2.6247900000000001E-2</v>
      </c>
      <c r="AS69" s="38">
        <v>-1.6003799999999999E-2</v>
      </c>
      <c r="AT69" s="38">
        <v>-2.3907100000000001E-2</v>
      </c>
      <c r="AU69" s="38">
        <v>-2.6684599999999999E-2</v>
      </c>
      <c r="AV69" s="38">
        <v>-2.26219E-2</v>
      </c>
      <c r="AW69" s="38">
        <v>-1.39708E-2</v>
      </c>
      <c r="AX69" s="38">
        <v>-5.9369000000000002E-3</v>
      </c>
      <c r="AY69" s="38">
        <v>7.6233999999999998E-3</v>
      </c>
      <c r="AZ69" s="38">
        <v>9.5011000000000002E-3</v>
      </c>
      <c r="BA69" s="38">
        <v>8.6929999999999993E-3</v>
      </c>
      <c r="BB69" s="38">
        <v>1.9914899999999999E-2</v>
      </c>
      <c r="BC69" s="38">
        <v>5.4431999999999996E-3</v>
      </c>
      <c r="BD69" s="38">
        <v>-8.0928000000000007E-3</v>
      </c>
      <c r="BE69" s="38">
        <v>3.7919E-3</v>
      </c>
      <c r="BF69" s="38">
        <v>2.3344699999999999E-2</v>
      </c>
      <c r="BG69" s="38">
        <v>-2.3693599999999999E-2</v>
      </c>
      <c r="BH69" s="38">
        <v>-1.8711200000000001E-2</v>
      </c>
      <c r="BI69" s="38">
        <v>-1.4714400000000001E-2</v>
      </c>
      <c r="BJ69" s="38">
        <v>-2.5666E-3</v>
      </c>
      <c r="BK69" s="38">
        <v>-4.0902999999999998E-3</v>
      </c>
      <c r="BL69" s="38">
        <v>4.5100000000000001E-4</v>
      </c>
      <c r="BM69" s="38">
        <v>3.6170000000000001E-4</v>
      </c>
      <c r="BN69" s="38">
        <v>2.0100999999999999E-3</v>
      </c>
      <c r="BO69" s="38">
        <v>1.5878400000000001E-2</v>
      </c>
      <c r="BP69" s="38">
        <v>3.1102999999999999E-2</v>
      </c>
      <c r="BQ69" s="38">
        <v>-1.3712E-2</v>
      </c>
      <c r="BR69" s="38">
        <v>-2.0681100000000001E-2</v>
      </c>
      <c r="BS69" s="38">
        <v>-2.28224E-2</v>
      </c>
      <c r="BT69" s="38">
        <v>-1.93224E-2</v>
      </c>
      <c r="BU69" s="38">
        <v>-1.1680899999999999E-2</v>
      </c>
      <c r="BV69" s="38">
        <v>-4.4438000000000004E-3</v>
      </c>
      <c r="BW69" s="38">
        <v>9.0909000000000007E-3</v>
      </c>
      <c r="BX69" s="38">
        <v>1.22813E-2</v>
      </c>
      <c r="BY69" s="38">
        <v>1.2555200000000001E-2</v>
      </c>
      <c r="BZ69" s="38">
        <v>2.41304E-2</v>
      </c>
      <c r="CA69" s="38">
        <v>9.8514999999999991E-3</v>
      </c>
      <c r="CB69" s="38">
        <v>-3.0322000000000001E-3</v>
      </c>
      <c r="CC69" s="38">
        <v>8.4592999999999995E-3</v>
      </c>
      <c r="CD69" s="38">
        <v>2.8053100000000001E-2</v>
      </c>
      <c r="CE69" s="38">
        <v>-1.98611E-2</v>
      </c>
      <c r="CF69" s="38">
        <v>-1.53537E-2</v>
      </c>
      <c r="CG69" s="38">
        <v>-1.13334E-2</v>
      </c>
      <c r="CH69" s="38">
        <v>-1.1892000000000001E-3</v>
      </c>
      <c r="CI69" s="38">
        <v>-2.8823999999999998E-3</v>
      </c>
      <c r="CJ69" s="38">
        <v>1.6543E-3</v>
      </c>
      <c r="CK69" s="38">
        <v>1.4756999999999999E-3</v>
      </c>
      <c r="CL69" s="38">
        <v>3.039E-3</v>
      </c>
      <c r="CM69" s="38">
        <v>1.806E-2</v>
      </c>
      <c r="CN69" s="38">
        <v>3.4465700000000002E-2</v>
      </c>
      <c r="CO69" s="38">
        <v>-1.21247E-2</v>
      </c>
      <c r="CP69" s="38">
        <v>-1.8446899999999999E-2</v>
      </c>
      <c r="CQ69" s="38">
        <v>-2.0147399999999999E-2</v>
      </c>
      <c r="CR69" s="38">
        <v>-1.7037199999999999E-2</v>
      </c>
      <c r="CS69" s="38">
        <v>-1.00949E-2</v>
      </c>
      <c r="CT69" s="38">
        <v>-3.4098000000000002E-3</v>
      </c>
      <c r="CU69" s="38">
        <v>1.01073E-2</v>
      </c>
      <c r="CV69" s="38">
        <v>1.42069E-2</v>
      </c>
      <c r="CW69" s="38">
        <v>1.5230199999999999E-2</v>
      </c>
      <c r="CX69" s="38">
        <v>2.7050000000000001E-2</v>
      </c>
      <c r="CY69" s="38">
        <v>1.2904799999999999E-2</v>
      </c>
      <c r="CZ69" s="38">
        <v>4.727E-4</v>
      </c>
      <c r="DA69" s="38">
        <v>1.16919E-2</v>
      </c>
      <c r="DB69" s="38">
        <v>3.1314099999999997E-2</v>
      </c>
      <c r="DC69" s="38">
        <v>-1.7206699999999998E-2</v>
      </c>
      <c r="DD69" s="38">
        <v>-1.3028400000000001E-2</v>
      </c>
      <c r="DE69" s="38">
        <v>-8.9917E-3</v>
      </c>
      <c r="DF69" s="38">
        <v>1.8819999999999999E-4</v>
      </c>
      <c r="DG69" s="38">
        <v>-1.6746E-3</v>
      </c>
      <c r="DH69" s="38">
        <v>2.8576000000000001E-3</v>
      </c>
      <c r="DI69" s="38">
        <v>2.5896999999999999E-3</v>
      </c>
      <c r="DJ69" s="38">
        <v>4.0679999999999996E-3</v>
      </c>
      <c r="DK69" s="38">
        <v>2.0241700000000001E-2</v>
      </c>
      <c r="DL69" s="38">
        <v>3.7828300000000002E-2</v>
      </c>
      <c r="DM69" s="38">
        <v>-1.0537400000000001E-2</v>
      </c>
      <c r="DN69" s="38">
        <v>-1.6212600000000001E-2</v>
      </c>
      <c r="DO69" s="38">
        <v>-1.7472399999999999E-2</v>
      </c>
      <c r="DP69" s="38">
        <v>-1.4751999999999999E-2</v>
      </c>
      <c r="DQ69" s="38">
        <v>-8.5088999999999998E-3</v>
      </c>
      <c r="DR69" s="38">
        <v>-2.3757000000000001E-3</v>
      </c>
      <c r="DS69" s="38">
        <v>1.11237E-2</v>
      </c>
      <c r="DT69" s="38">
        <v>1.6132400000000002E-2</v>
      </c>
      <c r="DU69" s="38">
        <v>1.79052E-2</v>
      </c>
      <c r="DV69" s="38">
        <v>2.9969699999999998E-2</v>
      </c>
      <c r="DW69" s="38">
        <v>1.5958E-2</v>
      </c>
      <c r="DX69" s="38">
        <v>3.9776999999999998E-3</v>
      </c>
      <c r="DY69" s="38">
        <v>1.49245E-2</v>
      </c>
      <c r="DZ69" s="38">
        <v>3.4575000000000002E-2</v>
      </c>
      <c r="EA69" s="38">
        <v>-1.4552300000000001E-2</v>
      </c>
      <c r="EB69" s="38">
        <v>-1.0703000000000001E-2</v>
      </c>
      <c r="EC69" s="38">
        <v>-6.6500999999999999E-3</v>
      </c>
      <c r="ED69" s="38">
        <v>2.1768E-3</v>
      </c>
      <c r="EE69" s="38">
        <v>6.9400000000000006E-5</v>
      </c>
      <c r="EF69" s="38">
        <v>4.5948999999999999E-3</v>
      </c>
      <c r="EG69" s="38">
        <v>4.1980999999999997E-3</v>
      </c>
      <c r="EH69" s="38">
        <v>5.5535999999999997E-3</v>
      </c>
      <c r="EI69" s="38">
        <v>2.3391599999999999E-2</v>
      </c>
      <c r="EJ69" s="38">
        <v>4.2683400000000003E-2</v>
      </c>
      <c r="EK69" s="38">
        <v>-8.2454999999999994E-3</v>
      </c>
      <c r="EL69" s="38">
        <v>-1.29867E-2</v>
      </c>
      <c r="EM69" s="38">
        <v>-1.3610199999999999E-2</v>
      </c>
      <c r="EN69" s="38">
        <v>-1.1452499999999999E-2</v>
      </c>
      <c r="EO69" s="38">
        <v>-6.2189999999999997E-3</v>
      </c>
      <c r="EP69" s="38">
        <v>-8.8270000000000004E-4</v>
      </c>
      <c r="EQ69" s="38">
        <v>1.25912E-2</v>
      </c>
      <c r="ER69" s="38">
        <v>1.8912700000000001E-2</v>
      </c>
      <c r="ES69" s="38">
        <v>2.1767499999999999E-2</v>
      </c>
      <c r="ET69" s="38">
        <v>3.4185199999999999E-2</v>
      </c>
      <c r="EU69" s="38">
        <v>2.03663E-2</v>
      </c>
      <c r="EV69" s="38">
        <v>9.0383000000000008E-3</v>
      </c>
      <c r="EW69" s="38">
        <v>1.9591999999999998E-2</v>
      </c>
      <c r="EX69" s="38">
        <v>3.9283400000000003E-2</v>
      </c>
      <c r="EY69" s="38">
        <v>-1.07197E-2</v>
      </c>
      <c r="EZ69" s="38">
        <v>-7.3455999999999999E-3</v>
      </c>
      <c r="FA69" s="38">
        <v>-3.2691E-3</v>
      </c>
      <c r="FB69" s="38">
        <v>78.112260000000006</v>
      </c>
      <c r="FC69" s="38">
        <v>76.995559999999998</v>
      </c>
      <c r="FD69" s="38">
        <v>75.504350000000002</v>
      </c>
      <c r="FE69" s="38">
        <v>73.899709999999999</v>
      </c>
      <c r="FF69" s="38">
        <v>71.933189999999996</v>
      </c>
      <c r="FG69" s="38">
        <v>70.960239999999999</v>
      </c>
      <c r="FH69" s="38">
        <v>70.891189999999995</v>
      </c>
      <c r="FI69" s="38">
        <v>74.146259999999998</v>
      </c>
      <c r="FJ69" s="38">
        <v>78.868269999999995</v>
      </c>
      <c r="FK69" s="38">
        <v>83.950379999999996</v>
      </c>
      <c r="FL69" s="38">
        <v>87.957890000000006</v>
      </c>
      <c r="FM69" s="38">
        <v>91.325460000000007</v>
      </c>
      <c r="FN69" s="38">
        <v>94.44914</v>
      </c>
      <c r="FO69" s="38">
        <v>96.778999999999996</v>
      </c>
      <c r="FP69" s="38">
        <v>98.283969999999997</v>
      </c>
      <c r="FQ69" s="38">
        <v>99.814819999999997</v>
      </c>
      <c r="FR69" s="38">
        <v>100.3228</v>
      </c>
      <c r="FS69" s="38">
        <v>99.795259999999999</v>
      </c>
      <c r="FT69" s="39">
        <v>98.291470000000004</v>
      </c>
      <c r="FU69" s="38">
        <v>95.437629999999999</v>
      </c>
      <c r="FV69" s="38">
        <v>91.334689999999995</v>
      </c>
      <c r="FW69">
        <v>87.678049999999999</v>
      </c>
      <c r="FX69">
        <v>85.117000000000004</v>
      </c>
      <c r="FY69">
        <v>82.251559999999998</v>
      </c>
      <c r="FZ69">
        <v>5.6033000000000003E-3</v>
      </c>
      <c r="GA69">
        <v>4.0987500000000003E-2</v>
      </c>
      <c r="GB69">
        <v>1</v>
      </c>
    </row>
    <row r="70" spans="1:184" x14ac:dyDescent="0.3">
      <c r="A70" t="s">
        <v>277</v>
      </c>
      <c r="B70" t="s">
        <v>1</v>
      </c>
      <c r="C70" t="s">
        <v>1</v>
      </c>
      <c r="D70" s="16" t="s">
        <v>1</v>
      </c>
      <c r="E70" s="16" t="s">
        <v>1</v>
      </c>
      <c r="F70" s="18" t="s">
        <v>1</v>
      </c>
      <c r="G70" s="16" t="s">
        <v>1</v>
      </c>
      <c r="H70" s="40" t="s">
        <v>1</v>
      </c>
      <c r="I70" s="18" t="s">
        <v>222</v>
      </c>
      <c r="J70" s="38" t="s">
        <v>1</v>
      </c>
      <c r="K70" s="18">
        <v>44760</v>
      </c>
      <c r="L70" s="38">
        <v>92050</v>
      </c>
      <c r="M70" s="38">
        <v>92050</v>
      </c>
      <c r="N70" s="38">
        <v>1.3087169999999999</v>
      </c>
      <c r="O70" s="38">
        <v>1.2558659999999999</v>
      </c>
      <c r="P70" s="38">
        <v>1.2158279999999999</v>
      </c>
      <c r="Q70" s="38">
        <v>1.1939090000000001</v>
      </c>
      <c r="R70" s="38">
        <v>1.1997899999999999</v>
      </c>
      <c r="S70" s="38">
        <v>1.2593049999999999</v>
      </c>
      <c r="T70" s="38">
        <v>1.2871459999999999</v>
      </c>
      <c r="U70" s="38">
        <v>1.4837560000000001</v>
      </c>
      <c r="V70" s="38">
        <v>1.8608119999999999</v>
      </c>
      <c r="W70" s="38">
        <v>2.168304</v>
      </c>
      <c r="X70" s="38">
        <v>2.4046419999999999</v>
      </c>
      <c r="Y70" s="38">
        <v>2.567599</v>
      </c>
      <c r="Z70" s="38">
        <v>2.6656499999999999</v>
      </c>
      <c r="AA70" s="38">
        <v>2.7638479999999999</v>
      </c>
      <c r="AB70" s="38">
        <v>2.8254670000000002</v>
      </c>
      <c r="AC70" s="38">
        <v>2.8092519999999999</v>
      </c>
      <c r="AD70" s="38">
        <v>2.6563840000000001</v>
      </c>
      <c r="AE70" s="38">
        <v>2.29243</v>
      </c>
      <c r="AF70" s="38">
        <v>2.0243959999999999</v>
      </c>
      <c r="AG70" s="38">
        <v>1.851545</v>
      </c>
      <c r="AH70" s="38">
        <v>1.7646470000000001</v>
      </c>
      <c r="AI70" s="38">
        <v>1.615907</v>
      </c>
      <c r="AJ70" s="38">
        <v>1.466953</v>
      </c>
      <c r="AK70" s="38">
        <v>1.364886</v>
      </c>
      <c r="AL70" s="38">
        <v>3.7821E-3</v>
      </c>
      <c r="AM70" s="38">
        <v>7.6319999999999999E-3</v>
      </c>
      <c r="AN70" s="38">
        <v>7.4310000000000001E-3</v>
      </c>
      <c r="AO70" s="38">
        <v>1.07881E-2</v>
      </c>
      <c r="AP70" s="38">
        <v>5.6461000000000003E-3</v>
      </c>
      <c r="AQ70" s="38">
        <v>1.8773499999999999E-2</v>
      </c>
      <c r="AR70" s="38">
        <v>2.7447699999999998E-2</v>
      </c>
      <c r="AS70" s="38">
        <v>-2.3204200000000001E-2</v>
      </c>
      <c r="AT70" s="38">
        <v>-3.9518499999999998E-2</v>
      </c>
      <c r="AU70" s="38">
        <v>-4.6063800000000002E-2</v>
      </c>
      <c r="AV70" s="38">
        <v>-5.3455099999999998E-2</v>
      </c>
      <c r="AW70" s="38">
        <v>-4.8143400000000003E-2</v>
      </c>
      <c r="AX70" s="38">
        <v>-7.6188000000000002E-3</v>
      </c>
      <c r="AY70" s="38">
        <v>2.57941E-2</v>
      </c>
      <c r="AZ70" s="38">
        <v>3.5062999999999997E-2</v>
      </c>
      <c r="BA70" s="38">
        <v>4.9676100000000001E-2</v>
      </c>
      <c r="BB70" s="38">
        <v>5.4747900000000002E-2</v>
      </c>
      <c r="BC70" s="38">
        <v>5.3166699999999997E-2</v>
      </c>
      <c r="BD70" s="38">
        <v>3.9957800000000002E-2</v>
      </c>
      <c r="BE70" s="38">
        <v>5.5244799999999997E-2</v>
      </c>
      <c r="BF70" s="38">
        <v>6.8691600000000005E-2</v>
      </c>
      <c r="BG70" s="38">
        <v>7.9976000000000005E-3</v>
      </c>
      <c r="BH70" s="38">
        <v>5.0083000000000003E-3</v>
      </c>
      <c r="BI70" s="38">
        <v>-2.6400000000000002E-4</v>
      </c>
      <c r="BJ70" s="38">
        <v>5.8412000000000004E-3</v>
      </c>
      <c r="BK70" s="38">
        <v>9.2677000000000002E-3</v>
      </c>
      <c r="BL70" s="38">
        <v>9.0002999999999993E-3</v>
      </c>
      <c r="BM70" s="38">
        <v>1.2381400000000001E-2</v>
      </c>
      <c r="BN70" s="38">
        <v>7.195E-3</v>
      </c>
      <c r="BO70" s="38">
        <v>2.1734900000000001E-2</v>
      </c>
      <c r="BP70" s="38">
        <v>3.28151E-2</v>
      </c>
      <c r="BQ70" s="38">
        <v>-2.1113400000000001E-2</v>
      </c>
      <c r="BR70" s="38">
        <v>-3.6155399999999997E-2</v>
      </c>
      <c r="BS70" s="38">
        <v>-4.2085900000000002E-2</v>
      </c>
      <c r="BT70" s="38">
        <v>-4.9946999999999998E-2</v>
      </c>
      <c r="BU70" s="38">
        <v>-4.5339699999999997E-2</v>
      </c>
      <c r="BV70" s="38">
        <v>-5.9782000000000004E-3</v>
      </c>
      <c r="BW70" s="38">
        <v>2.80229E-2</v>
      </c>
      <c r="BX70" s="38">
        <v>3.8521100000000003E-2</v>
      </c>
      <c r="BY70" s="38">
        <v>5.4216599999999997E-2</v>
      </c>
      <c r="BZ70" s="38">
        <v>5.9780800000000002E-2</v>
      </c>
      <c r="CA70" s="38">
        <v>5.87774E-2</v>
      </c>
      <c r="CB70" s="38">
        <v>4.6098300000000002E-2</v>
      </c>
      <c r="CC70" s="38">
        <v>6.0229199999999997E-2</v>
      </c>
      <c r="CD70" s="38">
        <v>7.3199E-2</v>
      </c>
      <c r="CE70" s="38">
        <v>1.2220099999999999E-2</v>
      </c>
      <c r="CF70" s="38">
        <v>8.5816E-3</v>
      </c>
      <c r="CG70" s="38">
        <v>3.2864999999999999E-3</v>
      </c>
      <c r="CH70" s="38">
        <v>7.2674000000000002E-3</v>
      </c>
      <c r="CI70" s="38">
        <v>1.0400700000000001E-2</v>
      </c>
      <c r="CJ70" s="38">
        <v>1.0087199999999999E-2</v>
      </c>
      <c r="CK70" s="38">
        <v>1.3484899999999999E-2</v>
      </c>
      <c r="CL70" s="38">
        <v>8.2676999999999994E-3</v>
      </c>
      <c r="CM70" s="38">
        <v>2.3786000000000002E-2</v>
      </c>
      <c r="CN70" s="38">
        <v>3.6532599999999998E-2</v>
      </c>
      <c r="CO70" s="38">
        <v>-1.96653E-2</v>
      </c>
      <c r="CP70" s="38">
        <v>-3.3826099999999998E-2</v>
      </c>
      <c r="CQ70" s="38">
        <v>-3.9330900000000002E-2</v>
      </c>
      <c r="CR70" s="38">
        <v>-4.7517400000000001E-2</v>
      </c>
      <c r="CS70" s="38">
        <v>-4.33978E-2</v>
      </c>
      <c r="CT70" s="38">
        <v>-4.8418999999999997E-3</v>
      </c>
      <c r="CU70" s="38">
        <v>2.9566499999999999E-2</v>
      </c>
      <c r="CV70" s="38">
        <v>4.0916099999999997E-2</v>
      </c>
      <c r="CW70" s="38">
        <v>5.7361299999999997E-2</v>
      </c>
      <c r="CX70" s="38">
        <v>6.3266600000000006E-2</v>
      </c>
      <c r="CY70" s="38">
        <v>6.2663399999999994E-2</v>
      </c>
      <c r="CZ70" s="38">
        <v>5.0351199999999999E-2</v>
      </c>
      <c r="DA70" s="38">
        <v>6.3681399999999999E-2</v>
      </c>
      <c r="DB70" s="38">
        <v>7.6320899999999997E-2</v>
      </c>
      <c r="DC70" s="38">
        <v>1.5144599999999999E-2</v>
      </c>
      <c r="DD70" s="38">
        <v>1.10565E-2</v>
      </c>
      <c r="DE70" s="38">
        <v>5.7456E-3</v>
      </c>
      <c r="DF70" s="38">
        <v>8.6935999999999992E-3</v>
      </c>
      <c r="DG70" s="38">
        <v>1.15336E-2</v>
      </c>
      <c r="DH70" s="38">
        <v>1.1174099999999999E-2</v>
      </c>
      <c r="DI70" s="38">
        <v>1.45884E-2</v>
      </c>
      <c r="DJ70" s="38">
        <v>9.3404000000000004E-3</v>
      </c>
      <c r="DK70" s="38">
        <v>2.5837200000000001E-2</v>
      </c>
      <c r="DL70" s="38">
        <v>4.0250099999999997E-2</v>
      </c>
      <c r="DM70" s="38">
        <v>-1.8217199999999999E-2</v>
      </c>
      <c r="DN70" s="38">
        <v>-3.1496900000000001E-2</v>
      </c>
      <c r="DO70" s="38">
        <v>-3.6575900000000001E-2</v>
      </c>
      <c r="DP70" s="38">
        <v>-4.5087700000000001E-2</v>
      </c>
      <c r="DQ70" s="38">
        <v>-4.1455899999999997E-2</v>
      </c>
      <c r="DR70" s="38">
        <v>-3.7055999999999999E-3</v>
      </c>
      <c r="DS70" s="38">
        <v>3.1110100000000002E-2</v>
      </c>
      <c r="DT70" s="38">
        <v>4.3311200000000001E-2</v>
      </c>
      <c r="DU70" s="38">
        <v>6.0505999999999997E-2</v>
      </c>
      <c r="DV70" s="38">
        <v>6.6752400000000003E-2</v>
      </c>
      <c r="DW70" s="38">
        <v>6.6549399999999995E-2</v>
      </c>
      <c r="DX70" s="38">
        <v>5.4604100000000003E-2</v>
      </c>
      <c r="DY70" s="38">
        <v>6.7133600000000002E-2</v>
      </c>
      <c r="DZ70" s="38">
        <v>7.9442700000000005E-2</v>
      </c>
      <c r="EA70" s="38">
        <v>1.8069200000000001E-2</v>
      </c>
      <c r="EB70" s="38">
        <v>1.3531400000000001E-2</v>
      </c>
      <c r="EC70" s="38">
        <v>8.2047000000000005E-3</v>
      </c>
      <c r="ED70" s="38">
        <v>1.07527E-2</v>
      </c>
      <c r="EE70" s="38">
        <v>1.31694E-2</v>
      </c>
      <c r="EF70" s="38">
        <v>1.27434E-2</v>
      </c>
      <c r="EG70" s="38">
        <v>1.61817E-2</v>
      </c>
      <c r="EH70" s="38">
        <v>1.0889299999999999E-2</v>
      </c>
      <c r="EI70" s="38">
        <v>2.8798600000000001E-2</v>
      </c>
      <c r="EJ70" s="38">
        <v>4.5617600000000001E-2</v>
      </c>
      <c r="EK70" s="38">
        <v>-1.6126399999999999E-2</v>
      </c>
      <c r="EL70" s="38">
        <v>-2.81338E-2</v>
      </c>
      <c r="EM70" s="38">
        <v>-3.2598099999999998E-2</v>
      </c>
      <c r="EN70" s="38">
        <v>-4.1579699999999997E-2</v>
      </c>
      <c r="EO70" s="38">
        <v>-3.8652199999999998E-2</v>
      </c>
      <c r="EP70" s="38">
        <v>-2.0649000000000002E-3</v>
      </c>
      <c r="EQ70" s="38">
        <v>3.3338899999999998E-2</v>
      </c>
      <c r="ER70" s="38">
        <v>4.6769199999999997E-2</v>
      </c>
      <c r="ES70" s="38">
        <v>6.5046499999999993E-2</v>
      </c>
      <c r="ET70" s="38">
        <v>7.1785299999999996E-2</v>
      </c>
      <c r="EU70" s="38">
        <v>7.2160100000000005E-2</v>
      </c>
      <c r="EV70" s="38">
        <v>6.07445E-2</v>
      </c>
      <c r="EW70" s="38">
        <v>7.2118100000000004E-2</v>
      </c>
      <c r="EX70" s="38">
        <v>8.3950200000000003E-2</v>
      </c>
      <c r="EY70" s="38">
        <v>2.2291700000000001E-2</v>
      </c>
      <c r="EZ70" s="38">
        <v>1.71048E-2</v>
      </c>
      <c r="FA70" s="38">
        <v>1.17552E-2</v>
      </c>
      <c r="FB70" s="38">
        <v>80.42353</v>
      </c>
      <c r="FC70" s="38">
        <v>79.467209999999994</v>
      </c>
      <c r="FD70" s="38">
        <v>78.116919999999993</v>
      </c>
      <c r="FE70" s="38">
        <v>76.424700000000001</v>
      </c>
      <c r="FF70" s="38">
        <v>75.323149999999998</v>
      </c>
      <c r="FG70" s="38">
        <v>73.971720000000005</v>
      </c>
      <c r="FH70" s="38">
        <v>74.053460000000001</v>
      </c>
      <c r="FI70" s="38">
        <v>76.329430000000002</v>
      </c>
      <c r="FJ70" s="38">
        <v>79.392009999999999</v>
      </c>
      <c r="FK70" s="38">
        <v>83.375380000000007</v>
      </c>
      <c r="FL70" s="38">
        <v>87.689400000000006</v>
      </c>
      <c r="FM70" s="38">
        <v>91.943179999999998</v>
      </c>
      <c r="FN70" s="38">
        <v>93.123230000000007</v>
      </c>
      <c r="FO70" s="38">
        <v>95.305670000000006</v>
      </c>
      <c r="FP70" s="38">
        <v>97.527699999999996</v>
      </c>
      <c r="FQ70" s="38">
        <v>98.653540000000007</v>
      </c>
      <c r="FR70" s="38">
        <v>98.693280000000001</v>
      </c>
      <c r="FS70" s="38">
        <v>97.636150000000001</v>
      </c>
      <c r="FT70" s="39">
        <v>95.729479999999995</v>
      </c>
      <c r="FU70" s="38">
        <v>92.431939999999997</v>
      </c>
      <c r="FV70" s="38">
        <v>88.827190000000002</v>
      </c>
      <c r="FW70">
        <v>86.129779999999997</v>
      </c>
      <c r="FX70">
        <v>83.464420000000004</v>
      </c>
      <c r="FY70">
        <v>80.593440000000001</v>
      </c>
      <c r="FZ70">
        <v>5.9328000000000002E-3</v>
      </c>
      <c r="GA70">
        <v>4.2523499999999999E-2</v>
      </c>
      <c r="GB70">
        <v>1</v>
      </c>
    </row>
    <row r="71" spans="1:184" x14ac:dyDescent="0.3">
      <c r="A71" t="s">
        <v>277</v>
      </c>
      <c r="B71" t="s">
        <v>1</v>
      </c>
      <c r="C71" t="s">
        <v>1</v>
      </c>
      <c r="D71" s="16" t="s">
        <v>1</v>
      </c>
      <c r="E71" s="16" t="s">
        <v>1</v>
      </c>
      <c r="F71" s="18" t="s">
        <v>1</v>
      </c>
      <c r="G71" s="16" t="s">
        <v>1</v>
      </c>
      <c r="H71" s="40" t="s">
        <v>1</v>
      </c>
      <c r="I71" s="18" t="s">
        <v>222</v>
      </c>
      <c r="J71" s="38" t="s">
        <v>1</v>
      </c>
      <c r="K71" s="18">
        <v>44763</v>
      </c>
      <c r="L71" s="38">
        <v>91981</v>
      </c>
      <c r="M71" s="38">
        <v>91981</v>
      </c>
      <c r="N71" s="38">
        <v>1.25458</v>
      </c>
      <c r="O71" s="38">
        <v>1.207638</v>
      </c>
      <c r="P71" s="38">
        <v>1.1708240000000001</v>
      </c>
      <c r="Q71" s="38">
        <v>1.150185</v>
      </c>
      <c r="R71" s="38">
        <v>1.1576340000000001</v>
      </c>
      <c r="S71" s="38">
        <v>1.1983950000000001</v>
      </c>
      <c r="T71" s="38">
        <v>1.2145600000000001</v>
      </c>
      <c r="U71" s="38">
        <v>1.411314</v>
      </c>
      <c r="V71" s="38">
        <v>1.7768539999999999</v>
      </c>
      <c r="W71" s="38">
        <v>2.0897779999999999</v>
      </c>
      <c r="X71" s="38">
        <v>2.3421180000000001</v>
      </c>
      <c r="Y71" s="38">
        <v>2.518996</v>
      </c>
      <c r="Z71" s="38">
        <v>2.6264810000000001</v>
      </c>
      <c r="AA71" s="38">
        <v>2.74241</v>
      </c>
      <c r="AB71" s="38">
        <v>2.8176619999999999</v>
      </c>
      <c r="AC71" s="38">
        <v>2.8050009999999999</v>
      </c>
      <c r="AD71" s="38">
        <v>2.6871879999999999</v>
      </c>
      <c r="AE71" s="38">
        <v>2.3260540000000001</v>
      </c>
      <c r="AF71" s="38">
        <v>2.0568529999999998</v>
      </c>
      <c r="AG71" s="38">
        <v>1.858063</v>
      </c>
      <c r="AH71" s="38">
        <v>1.742451</v>
      </c>
      <c r="AI71" s="38">
        <v>1.5931249999999999</v>
      </c>
      <c r="AJ71" s="38">
        <v>1.4405250000000001</v>
      </c>
      <c r="AK71" s="38">
        <v>1.336068</v>
      </c>
      <c r="AL71" s="38">
        <v>-2.8848800000000001E-2</v>
      </c>
      <c r="AM71" s="38">
        <v>-1.9014900000000001E-2</v>
      </c>
      <c r="AN71" s="38">
        <v>-1.1531100000000001E-2</v>
      </c>
      <c r="AO71" s="38">
        <v>-5.5944000000000002E-3</v>
      </c>
      <c r="AP71" s="38">
        <v>-5.3989999999999995E-4</v>
      </c>
      <c r="AQ71" s="38">
        <v>5.4327999999999998E-3</v>
      </c>
      <c r="AR71" s="38">
        <v>2.5867299999999999E-2</v>
      </c>
      <c r="AS71" s="38">
        <v>5.6598999999999998E-3</v>
      </c>
      <c r="AT71" s="38">
        <v>2.3148999999999999E-3</v>
      </c>
      <c r="AU71" s="38">
        <v>2.5054999999999999E-3</v>
      </c>
      <c r="AV71" s="38">
        <v>2.376E-4</v>
      </c>
      <c r="AW71" s="38">
        <v>5.086E-4</v>
      </c>
      <c r="AX71" s="38">
        <v>1.7481E-3</v>
      </c>
      <c r="AY71" s="38">
        <v>1.4086000000000001E-3</v>
      </c>
      <c r="AZ71" s="38">
        <v>-8.5865000000000004E-3</v>
      </c>
      <c r="BA71" s="38">
        <v>-2.3591999999999998E-2</v>
      </c>
      <c r="BB71" s="38">
        <v>1.57863E-2</v>
      </c>
      <c r="BC71" s="38">
        <v>8.3999000000000001E-3</v>
      </c>
      <c r="BD71" s="38">
        <v>3.2596000000000001E-3</v>
      </c>
      <c r="BE71" s="38">
        <v>7.0098000000000001E-3</v>
      </c>
      <c r="BF71" s="38">
        <v>2.3627100000000002E-2</v>
      </c>
      <c r="BG71" s="38">
        <v>-1.4896400000000001E-2</v>
      </c>
      <c r="BH71" s="38">
        <v>-9.6846999999999992E-3</v>
      </c>
      <c r="BI71" s="38">
        <v>-8.2039000000000001E-3</v>
      </c>
      <c r="BJ71" s="38">
        <v>-2.7134399999999999E-2</v>
      </c>
      <c r="BK71" s="38">
        <v>-1.7624399999999998E-2</v>
      </c>
      <c r="BL71" s="38">
        <v>-1.0387800000000001E-2</v>
      </c>
      <c r="BM71" s="38">
        <v>-4.7926000000000002E-3</v>
      </c>
      <c r="BN71" s="38">
        <v>1.751E-4</v>
      </c>
      <c r="BO71" s="38">
        <v>7.0933000000000003E-3</v>
      </c>
      <c r="BP71" s="38">
        <v>2.88004E-2</v>
      </c>
      <c r="BQ71" s="38">
        <v>6.8738000000000002E-3</v>
      </c>
      <c r="BR71" s="38">
        <v>3.7234E-3</v>
      </c>
      <c r="BS71" s="38">
        <v>4.3476000000000001E-3</v>
      </c>
      <c r="BT71" s="38">
        <v>2.1932000000000002E-3</v>
      </c>
      <c r="BU71" s="38">
        <v>1.8162E-3</v>
      </c>
      <c r="BV71" s="38">
        <v>2.5236E-3</v>
      </c>
      <c r="BW71" s="38">
        <v>2.2444000000000001E-3</v>
      </c>
      <c r="BX71" s="38">
        <v>-7.0762000000000004E-3</v>
      </c>
      <c r="BY71" s="38">
        <v>-2.0863699999999999E-2</v>
      </c>
      <c r="BZ71" s="38">
        <v>1.8400699999999999E-2</v>
      </c>
      <c r="CA71" s="38">
        <v>1.1129E-2</v>
      </c>
      <c r="CB71" s="38">
        <v>6.5093E-3</v>
      </c>
      <c r="CC71" s="38">
        <v>9.9745000000000007E-3</v>
      </c>
      <c r="CD71" s="38">
        <v>2.6431099999999999E-2</v>
      </c>
      <c r="CE71" s="38">
        <v>-1.23722E-2</v>
      </c>
      <c r="CF71" s="38">
        <v>-7.4386000000000001E-3</v>
      </c>
      <c r="CG71" s="38">
        <v>-5.8501999999999998E-3</v>
      </c>
      <c r="CH71" s="38">
        <v>-2.5947100000000001E-2</v>
      </c>
      <c r="CI71" s="38">
        <v>-1.6661200000000001E-2</v>
      </c>
      <c r="CJ71" s="38">
        <v>-9.5960000000000004E-3</v>
      </c>
      <c r="CK71" s="38">
        <v>-4.2373000000000003E-3</v>
      </c>
      <c r="CL71" s="38">
        <v>6.7040000000000003E-4</v>
      </c>
      <c r="CM71" s="38">
        <v>8.2433999999999997E-3</v>
      </c>
      <c r="CN71" s="38">
        <v>3.0831899999999999E-2</v>
      </c>
      <c r="CO71" s="38">
        <v>7.7145E-3</v>
      </c>
      <c r="CP71" s="38">
        <v>4.6988999999999998E-3</v>
      </c>
      <c r="CQ71" s="38">
        <v>5.6233999999999998E-3</v>
      </c>
      <c r="CR71" s="38">
        <v>3.5476000000000001E-3</v>
      </c>
      <c r="CS71" s="38">
        <v>2.7217999999999999E-3</v>
      </c>
      <c r="CT71" s="38">
        <v>3.0607999999999998E-3</v>
      </c>
      <c r="CU71" s="38">
        <v>2.8232999999999999E-3</v>
      </c>
      <c r="CV71" s="38">
        <v>-6.0301E-3</v>
      </c>
      <c r="CW71" s="38">
        <v>-1.8974100000000001E-2</v>
      </c>
      <c r="CX71" s="38">
        <v>2.02115E-2</v>
      </c>
      <c r="CY71" s="38">
        <v>1.30192E-2</v>
      </c>
      <c r="CZ71" s="38">
        <v>8.7600000000000004E-3</v>
      </c>
      <c r="DA71" s="38">
        <v>1.20278E-2</v>
      </c>
      <c r="DB71" s="38">
        <v>2.8373099999999998E-2</v>
      </c>
      <c r="DC71" s="38">
        <v>-1.0624E-2</v>
      </c>
      <c r="DD71" s="38">
        <v>-5.8830000000000002E-3</v>
      </c>
      <c r="DE71" s="38">
        <v>-4.2199999999999998E-3</v>
      </c>
      <c r="DF71" s="38">
        <v>-2.4759699999999999E-2</v>
      </c>
      <c r="DG71" s="38">
        <v>-1.56981E-2</v>
      </c>
      <c r="DH71" s="38">
        <v>-8.8041999999999999E-3</v>
      </c>
      <c r="DI71" s="38">
        <v>-3.6821000000000002E-3</v>
      </c>
      <c r="DJ71" s="38">
        <v>1.1655999999999999E-3</v>
      </c>
      <c r="DK71" s="38">
        <v>9.3933999999999997E-3</v>
      </c>
      <c r="DL71" s="38">
        <v>3.2863299999999998E-2</v>
      </c>
      <c r="DM71" s="38">
        <v>8.5552000000000007E-3</v>
      </c>
      <c r="DN71" s="38">
        <v>5.6744999999999999E-3</v>
      </c>
      <c r="DO71" s="38">
        <v>6.8992000000000003E-3</v>
      </c>
      <c r="DP71" s="38">
        <v>4.9020000000000001E-3</v>
      </c>
      <c r="DQ71" s="38">
        <v>3.6273999999999998E-3</v>
      </c>
      <c r="DR71" s="38">
        <v>3.5980000000000001E-3</v>
      </c>
      <c r="DS71" s="38">
        <v>3.4022000000000002E-3</v>
      </c>
      <c r="DT71" s="38">
        <v>-4.9841E-3</v>
      </c>
      <c r="DU71" s="38">
        <v>-1.7084499999999999E-2</v>
      </c>
      <c r="DV71" s="38">
        <v>2.2022199999999999E-2</v>
      </c>
      <c r="DW71" s="38">
        <v>1.49094E-2</v>
      </c>
      <c r="DX71" s="38">
        <v>1.10107E-2</v>
      </c>
      <c r="DY71" s="38">
        <v>1.40812E-2</v>
      </c>
      <c r="DZ71" s="38">
        <v>3.0315100000000001E-2</v>
      </c>
      <c r="EA71" s="38">
        <v>-8.8757999999999997E-3</v>
      </c>
      <c r="EB71" s="38">
        <v>-4.3274000000000003E-3</v>
      </c>
      <c r="EC71" s="38">
        <v>-2.5899E-3</v>
      </c>
      <c r="ED71" s="38">
        <v>-2.3045400000000001E-2</v>
      </c>
      <c r="EE71" s="38">
        <v>-1.4307500000000001E-2</v>
      </c>
      <c r="EF71" s="38">
        <v>-7.6609E-3</v>
      </c>
      <c r="EG71" s="38">
        <v>-2.8803000000000001E-3</v>
      </c>
      <c r="EH71" s="38">
        <v>1.8806999999999999E-3</v>
      </c>
      <c r="EI71" s="38">
        <v>1.10539E-2</v>
      </c>
      <c r="EJ71" s="38">
        <v>3.5796399999999999E-2</v>
      </c>
      <c r="EK71" s="38">
        <v>9.7690999999999993E-3</v>
      </c>
      <c r="EL71" s="38">
        <v>7.0829999999999999E-3</v>
      </c>
      <c r="EM71" s="38">
        <v>8.7413000000000005E-3</v>
      </c>
      <c r="EN71" s="38">
        <v>6.8576000000000002E-3</v>
      </c>
      <c r="EO71" s="38">
        <v>4.9350000000000002E-3</v>
      </c>
      <c r="EP71" s="38">
        <v>4.3734999999999998E-3</v>
      </c>
      <c r="EQ71" s="38">
        <v>4.2379999999999996E-3</v>
      </c>
      <c r="ER71" s="38">
        <v>-3.4737000000000001E-3</v>
      </c>
      <c r="ES71" s="38">
        <v>-1.43562E-2</v>
      </c>
      <c r="ET71" s="38">
        <v>2.4636600000000002E-2</v>
      </c>
      <c r="EU71" s="38">
        <v>1.7638500000000001E-2</v>
      </c>
      <c r="EV71" s="38">
        <v>1.42603E-2</v>
      </c>
      <c r="EW71" s="38">
        <v>1.70458E-2</v>
      </c>
      <c r="EX71" s="38">
        <v>3.3119099999999999E-2</v>
      </c>
      <c r="EY71" s="38">
        <v>-6.3515999999999998E-3</v>
      </c>
      <c r="EZ71" s="38">
        <v>-2.0812999999999999E-3</v>
      </c>
      <c r="FA71" s="38">
        <v>-2.362E-4</v>
      </c>
      <c r="FB71" s="38">
        <v>76.673360000000002</v>
      </c>
      <c r="FC71" s="38">
        <v>74.571489999999997</v>
      </c>
      <c r="FD71" s="38">
        <v>73.000110000000006</v>
      </c>
      <c r="FE71" s="38">
        <v>71.365430000000003</v>
      </c>
      <c r="FF71" s="38">
        <v>69.922240000000002</v>
      </c>
      <c r="FG71" s="38">
        <v>68.387910000000005</v>
      </c>
      <c r="FH71" s="38">
        <v>68.209239999999994</v>
      </c>
      <c r="FI71" s="38">
        <v>71.621600000000001</v>
      </c>
      <c r="FJ71" s="38">
        <v>76.004940000000005</v>
      </c>
      <c r="FK71" s="38">
        <v>80.50806</v>
      </c>
      <c r="FL71" s="38">
        <v>85.347729999999999</v>
      </c>
      <c r="FM71" s="38">
        <v>88.830150000000003</v>
      </c>
      <c r="FN71" s="38">
        <v>91.875349999999997</v>
      </c>
      <c r="FO71" s="38">
        <v>94.209400000000002</v>
      </c>
      <c r="FP71" s="38">
        <v>95.874260000000007</v>
      </c>
      <c r="FQ71" s="38">
        <v>96.924099999999996</v>
      </c>
      <c r="FR71" s="38">
        <v>98.744380000000007</v>
      </c>
      <c r="FS71" s="38">
        <v>98.112409999999997</v>
      </c>
      <c r="FT71" s="39">
        <v>96.171869999999998</v>
      </c>
      <c r="FU71" s="38">
        <v>92.800510000000003</v>
      </c>
      <c r="FV71" s="38">
        <v>88.459289999999996</v>
      </c>
      <c r="FW71">
        <v>84.693359999999998</v>
      </c>
      <c r="FX71">
        <v>81.773750000000007</v>
      </c>
      <c r="FY71">
        <v>78.769980000000004</v>
      </c>
      <c r="FZ71">
        <v>3.4773999999999998E-3</v>
      </c>
      <c r="GA71">
        <v>2.6558100000000001E-2</v>
      </c>
      <c r="GB71">
        <v>1</v>
      </c>
    </row>
    <row r="72" spans="1:184" x14ac:dyDescent="0.3">
      <c r="A72" t="s">
        <v>277</v>
      </c>
      <c r="B72" t="s">
        <v>1</v>
      </c>
      <c r="C72" t="s">
        <v>1</v>
      </c>
      <c r="D72" s="16" t="s">
        <v>1</v>
      </c>
      <c r="E72" s="16" t="s">
        <v>1</v>
      </c>
      <c r="F72" s="18" t="s">
        <v>1</v>
      </c>
      <c r="G72" s="16" t="s">
        <v>1</v>
      </c>
      <c r="H72" s="40" t="s">
        <v>1</v>
      </c>
      <c r="I72" s="18" t="s">
        <v>222</v>
      </c>
      <c r="J72" s="38" t="s">
        <v>1</v>
      </c>
      <c r="K72" s="18">
        <v>44789</v>
      </c>
      <c r="L72" s="38">
        <v>91486</v>
      </c>
      <c r="M72" s="38">
        <v>91486</v>
      </c>
      <c r="N72" s="38">
        <v>1.235114</v>
      </c>
      <c r="O72" s="38">
        <v>1.1867399999999999</v>
      </c>
      <c r="P72" s="38">
        <v>1.153268</v>
      </c>
      <c r="Q72" s="38">
        <v>1.1339840000000001</v>
      </c>
      <c r="R72" s="38">
        <v>1.14228</v>
      </c>
      <c r="S72" s="38">
        <v>1.1757850000000001</v>
      </c>
      <c r="T72" s="38">
        <v>1.194496</v>
      </c>
      <c r="U72" s="38">
        <v>1.405367</v>
      </c>
      <c r="V72" s="38">
        <v>1.7916989999999999</v>
      </c>
      <c r="W72" s="38">
        <v>2.1371229999999999</v>
      </c>
      <c r="X72" s="38">
        <v>2.4253439999999999</v>
      </c>
      <c r="Y72" s="38">
        <v>2.622973</v>
      </c>
      <c r="Z72" s="38">
        <v>2.7436500000000001</v>
      </c>
      <c r="AA72" s="38">
        <v>2.8730169999999999</v>
      </c>
      <c r="AB72" s="38">
        <v>2.9568509999999999</v>
      </c>
      <c r="AC72" s="38">
        <v>2.9500609999999998</v>
      </c>
      <c r="AD72" s="38">
        <v>2.7973479999999999</v>
      </c>
      <c r="AE72" s="38">
        <v>2.4169659999999999</v>
      </c>
      <c r="AF72" s="38">
        <v>2.1329790000000002</v>
      </c>
      <c r="AG72" s="38">
        <v>1.9234960000000001</v>
      </c>
      <c r="AH72" s="38">
        <v>1.798657</v>
      </c>
      <c r="AI72" s="38">
        <v>1.648547</v>
      </c>
      <c r="AJ72" s="38">
        <v>1.4898659999999999</v>
      </c>
      <c r="AK72" s="38">
        <v>1.384863</v>
      </c>
      <c r="AL72" s="38">
        <v>-8.4472000000000002E-3</v>
      </c>
      <c r="AM72" s="38">
        <v>-8.9072000000000005E-3</v>
      </c>
      <c r="AN72" s="38">
        <v>-7.4745000000000002E-3</v>
      </c>
      <c r="AO72" s="38">
        <v>-8.8606999999999991E-3</v>
      </c>
      <c r="AP72" s="38">
        <v>-8.1131999999999992E-3</v>
      </c>
      <c r="AQ72" s="38">
        <v>-2.7560899999999999E-2</v>
      </c>
      <c r="AR72" s="38">
        <v>-3.3062000000000001E-2</v>
      </c>
      <c r="AS72" s="38">
        <v>1.12703E-2</v>
      </c>
      <c r="AT72" s="38">
        <v>1.7602099999999999E-2</v>
      </c>
      <c r="AU72" s="38">
        <v>2.7492200000000001E-2</v>
      </c>
      <c r="AV72" s="38">
        <v>2.2890299999999999E-2</v>
      </c>
      <c r="AW72" s="38">
        <v>1.2720800000000001E-2</v>
      </c>
      <c r="AX72" s="38">
        <v>-1.9708E-3</v>
      </c>
      <c r="AY72" s="38">
        <v>-9.2639000000000003E-3</v>
      </c>
      <c r="AZ72" s="38">
        <v>-8.0161999999999994E-3</v>
      </c>
      <c r="BA72" s="38">
        <v>-4.4457000000000003E-3</v>
      </c>
      <c r="BB72" s="38">
        <v>1.6275600000000001E-2</v>
      </c>
      <c r="BC72" s="38">
        <v>1.0178700000000001E-2</v>
      </c>
      <c r="BD72" s="38">
        <v>5.3560999999999999E-3</v>
      </c>
      <c r="BE72" s="38">
        <v>-3.4315000000000001E-3</v>
      </c>
      <c r="BF72" s="38">
        <v>-3.3356499999999997E-2</v>
      </c>
      <c r="BG72" s="38">
        <v>-1.0035499999999999E-2</v>
      </c>
      <c r="BH72" s="38">
        <v>-1.16481E-2</v>
      </c>
      <c r="BI72" s="38">
        <v>-9.9590000000000008E-3</v>
      </c>
      <c r="BJ72" s="38">
        <v>-6.8921E-3</v>
      </c>
      <c r="BK72" s="38">
        <v>-7.6834E-3</v>
      </c>
      <c r="BL72" s="38">
        <v>-6.4922000000000001E-3</v>
      </c>
      <c r="BM72" s="38">
        <v>-7.9383000000000006E-3</v>
      </c>
      <c r="BN72" s="38">
        <v>-7.1837000000000003E-3</v>
      </c>
      <c r="BO72" s="38">
        <v>-2.5725899999999999E-2</v>
      </c>
      <c r="BP72" s="38">
        <v>-2.9752799999999999E-2</v>
      </c>
      <c r="BQ72" s="38">
        <v>1.3043000000000001E-2</v>
      </c>
      <c r="BR72" s="38">
        <v>1.9327400000000002E-2</v>
      </c>
      <c r="BS72" s="38">
        <v>2.97393E-2</v>
      </c>
      <c r="BT72" s="38">
        <v>2.4663999999999998E-2</v>
      </c>
      <c r="BU72" s="38">
        <v>1.4069699999999999E-2</v>
      </c>
      <c r="BV72" s="38">
        <v>-1.0054E-3</v>
      </c>
      <c r="BW72" s="38">
        <v>-7.8876999999999992E-3</v>
      </c>
      <c r="BX72" s="38">
        <v>-5.6588000000000003E-3</v>
      </c>
      <c r="BY72" s="38">
        <v>-1.3726000000000001E-3</v>
      </c>
      <c r="BZ72" s="38">
        <v>1.9850699999999999E-2</v>
      </c>
      <c r="CA72" s="38">
        <v>1.3724500000000001E-2</v>
      </c>
      <c r="CB72" s="38">
        <v>9.0238000000000002E-3</v>
      </c>
      <c r="CC72" s="38">
        <v>-1.84E-5</v>
      </c>
      <c r="CD72" s="38">
        <v>-3.0132699999999998E-2</v>
      </c>
      <c r="CE72" s="38">
        <v>-7.3787999999999996E-3</v>
      </c>
      <c r="CF72" s="38">
        <v>-9.1856999999999998E-3</v>
      </c>
      <c r="CG72" s="38">
        <v>-7.3286999999999996E-3</v>
      </c>
      <c r="CH72" s="38">
        <v>-5.8151000000000001E-3</v>
      </c>
      <c r="CI72" s="38">
        <v>-6.8358000000000004E-3</v>
      </c>
      <c r="CJ72" s="38">
        <v>-5.8120000000000003E-3</v>
      </c>
      <c r="CK72" s="38">
        <v>-7.2994000000000002E-3</v>
      </c>
      <c r="CL72" s="38">
        <v>-6.5399999999999998E-3</v>
      </c>
      <c r="CM72" s="38">
        <v>-2.4454900000000002E-2</v>
      </c>
      <c r="CN72" s="38">
        <v>-2.74609E-2</v>
      </c>
      <c r="CO72" s="38">
        <v>1.42708E-2</v>
      </c>
      <c r="CP72" s="38">
        <v>2.05224E-2</v>
      </c>
      <c r="CQ72" s="38">
        <v>3.12956E-2</v>
      </c>
      <c r="CR72" s="38">
        <v>2.5892499999999999E-2</v>
      </c>
      <c r="CS72" s="38">
        <v>1.5003900000000001E-2</v>
      </c>
      <c r="CT72" s="38">
        <v>-3.367E-4</v>
      </c>
      <c r="CU72" s="38">
        <v>-6.9346E-3</v>
      </c>
      <c r="CV72" s="38">
        <v>-4.0260000000000001E-3</v>
      </c>
      <c r="CW72" s="38">
        <v>7.559E-4</v>
      </c>
      <c r="CX72" s="38">
        <v>2.23269E-2</v>
      </c>
      <c r="CY72" s="38">
        <v>1.6180199999999999E-2</v>
      </c>
      <c r="CZ72" s="38">
        <v>1.1564E-2</v>
      </c>
      <c r="DA72" s="38">
        <v>2.3454999999999999E-3</v>
      </c>
      <c r="DB72" s="38">
        <v>-2.7900000000000001E-2</v>
      </c>
      <c r="DC72" s="38">
        <v>-5.5388E-3</v>
      </c>
      <c r="DD72" s="38">
        <v>-7.4802999999999996E-3</v>
      </c>
      <c r="DE72" s="38">
        <v>-5.5069999999999997E-3</v>
      </c>
      <c r="DF72" s="38">
        <v>-4.7381000000000003E-3</v>
      </c>
      <c r="DG72" s="38">
        <v>-5.9881999999999999E-3</v>
      </c>
      <c r="DH72" s="38">
        <v>-5.1317000000000003E-3</v>
      </c>
      <c r="DI72" s="38">
        <v>-6.6604999999999998E-3</v>
      </c>
      <c r="DJ72" s="38">
        <v>-5.8961999999999999E-3</v>
      </c>
      <c r="DK72" s="38">
        <v>-2.3184E-2</v>
      </c>
      <c r="DL72" s="38">
        <v>-2.5168900000000001E-2</v>
      </c>
      <c r="DM72" s="38">
        <v>1.54985E-2</v>
      </c>
      <c r="DN72" s="38">
        <v>2.1717400000000001E-2</v>
      </c>
      <c r="DO72" s="38">
        <v>3.2851900000000003E-2</v>
      </c>
      <c r="DP72" s="38">
        <v>2.71209E-2</v>
      </c>
      <c r="DQ72" s="38">
        <v>1.59381E-2</v>
      </c>
      <c r="DR72" s="38">
        <v>3.3189999999999999E-4</v>
      </c>
      <c r="DS72" s="38">
        <v>-5.9814000000000004E-3</v>
      </c>
      <c r="DT72" s="38">
        <v>-2.3933000000000001E-3</v>
      </c>
      <c r="DU72" s="38">
        <v>2.8844000000000001E-3</v>
      </c>
      <c r="DV72" s="38">
        <v>2.4802999999999999E-2</v>
      </c>
      <c r="DW72" s="38">
        <v>1.8636E-2</v>
      </c>
      <c r="DX72" s="38">
        <v>1.4104200000000001E-2</v>
      </c>
      <c r="DY72" s="38">
        <v>4.7093999999999999E-3</v>
      </c>
      <c r="DZ72" s="38">
        <v>-2.5667200000000001E-2</v>
      </c>
      <c r="EA72" s="38">
        <v>-3.6987999999999999E-3</v>
      </c>
      <c r="EB72" s="38">
        <v>-5.7748000000000001E-3</v>
      </c>
      <c r="EC72" s="38">
        <v>-3.6852999999999999E-3</v>
      </c>
      <c r="ED72" s="38">
        <v>-3.1830000000000001E-3</v>
      </c>
      <c r="EE72" s="38">
        <v>-4.7644000000000002E-3</v>
      </c>
      <c r="EF72" s="38">
        <v>-4.1495000000000004E-3</v>
      </c>
      <c r="EG72" s="38">
        <v>-5.7381000000000003E-3</v>
      </c>
      <c r="EH72" s="38">
        <v>-4.9667000000000001E-3</v>
      </c>
      <c r="EI72" s="38">
        <v>-2.1349E-2</v>
      </c>
      <c r="EJ72" s="38">
        <v>-2.1859699999999999E-2</v>
      </c>
      <c r="EK72" s="38">
        <v>1.72712E-2</v>
      </c>
      <c r="EL72" s="38">
        <v>2.34428E-2</v>
      </c>
      <c r="EM72" s="38">
        <v>3.5098900000000002E-2</v>
      </c>
      <c r="EN72" s="38">
        <v>2.8894599999999999E-2</v>
      </c>
      <c r="EO72" s="38">
        <v>1.7287E-2</v>
      </c>
      <c r="EP72" s="38">
        <v>1.2974E-3</v>
      </c>
      <c r="EQ72" s="38">
        <v>-4.6052000000000003E-3</v>
      </c>
      <c r="ER72" s="38">
        <v>-3.5800000000000003E-5</v>
      </c>
      <c r="ES72" s="38">
        <v>5.9575000000000001E-3</v>
      </c>
      <c r="ET72" s="38">
        <v>2.83781E-2</v>
      </c>
      <c r="EU72" s="38">
        <v>2.2181800000000002E-2</v>
      </c>
      <c r="EV72" s="38">
        <v>1.77719E-2</v>
      </c>
      <c r="EW72" s="38">
        <v>8.1226000000000007E-3</v>
      </c>
      <c r="EX72" s="38">
        <v>-2.2443500000000002E-2</v>
      </c>
      <c r="EY72" s="38">
        <v>-1.0421E-3</v>
      </c>
      <c r="EZ72" s="38">
        <v>-3.3124000000000001E-3</v>
      </c>
      <c r="FA72" s="38">
        <v>-1.0549999999999999E-3</v>
      </c>
      <c r="FB72" s="38">
        <v>77.189859999999996</v>
      </c>
      <c r="FC72" s="38">
        <v>76.02534</v>
      </c>
      <c r="FD72" s="38">
        <v>74.276949999999999</v>
      </c>
      <c r="FE72" s="38">
        <v>72.672460000000001</v>
      </c>
      <c r="FF72" s="38">
        <v>70.936210000000003</v>
      </c>
      <c r="FG72" s="38">
        <v>70.034289999999999</v>
      </c>
      <c r="FH72" s="38">
        <v>69.423159999999996</v>
      </c>
      <c r="FI72" s="38">
        <v>71.665819999999997</v>
      </c>
      <c r="FJ72" s="38">
        <v>76.581469999999996</v>
      </c>
      <c r="FK72" s="38">
        <v>82.171469999999999</v>
      </c>
      <c r="FL72" s="38">
        <v>87.004999999999995</v>
      </c>
      <c r="FM72" s="38">
        <v>91.333280000000002</v>
      </c>
      <c r="FN72" s="38">
        <v>95.471729999999994</v>
      </c>
      <c r="FO72" s="38">
        <v>98.768749999999997</v>
      </c>
      <c r="FP72" s="38">
        <v>101.1469</v>
      </c>
      <c r="FQ72" s="38">
        <v>102.2122</v>
      </c>
      <c r="FR72" s="38">
        <v>102.4023</v>
      </c>
      <c r="FS72" s="38">
        <v>101.81180000000001</v>
      </c>
      <c r="FT72" s="39">
        <v>100.0682</v>
      </c>
      <c r="FU72" s="38">
        <v>96.612939999999995</v>
      </c>
      <c r="FV72" s="38">
        <v>92.085070000000002</v>
      </c>
      <c r="FW72">
        <v>88.542370000000005</v>
      </c>
      <c r="FX72">
        <v>85.465680000000006</v>
      </c>
      <c r="FY72">
        <v>83.215230000000005</v>
      </c>
      <c r="FZ72">
        <v>4.1812999999999998E-3</v>
      </c>
      <c r="GA72">
        <v>2.7879000000000001E-2</v>
      </c>
      <c r="GB72">
        <v>1</v>
      </c>
    </row>
    <row r="73" spans="1:184" x14ac:dyDescent="0.3">
      <c r="A73" t="s">
        <v>277</v>
      </c>
      <c r="B73" t="s">
        <v>1</v>
      </c>
      <c r="C73" t="s">
        <v>1</v>
      </c>
      <c r="D73" s="16" t="s">
        <v>1</v>
      </c>
      <c r="E73" s="16" t="s">
        <v>1</v>
      </c>
      <c r="F73" s="18" t="s">
        <v>1</v>
      </c>
      <c r="G73" s="16" t="s">
        <v>1</v>
      </c>
      <c r="H73" s="40" t="s">
        <v>1</v>
      </c>
      <c r="I73" s="18" t="s">
        <v>222</v>
      </c>
      <c r="J73" s="38" t="s">
        <v>1</v>
      </c>
      <c r="K73" s="18">
        <v>44790</v>
      </c>
      <c r="L73" s="38">
        <v>91481</v>
      </c>
      <c r="M73" s="38">
        <v>91481</v>
      </c>
      <c r="N73" s="38">
        <v>1.3557980000000001</v>
      </c>
      <c r="O73" s="38">
        <v>1.2993680000000001</v>
      </c>
      <c r="P73" s="38">
        <v>1.261792</v>
      </c>
      <c r="Q73" s="38">
        <v>1.2395510000000001</v>
      </c>
      <c r="R73" s="38">
        <v>1.2411810000000001</v>
      </c>
      <c r="S73" s="38">
        <v>1.286257</v>
      </c>
      <c r="T73" s="38">
        <v>1.2982290000000001</v>
      </c>
      <c r="U73" s="38">
        <v>1.509816</v>
      </c>
      <c r="V73" s="38">
        <v>1.893097</v>
      </c>
      <c r="W73" s="38">
        <v>2.2076829999999998</v>
      </c>
      <c r="X73" s="38">
        <v>2.4613640000000001</v>
      </c>
      <c r="Y73" s="38">
        <v>2.6349459999999998</v>
      </c>
      <c r="Z73" s="38">
        <v>2.7347939999999999</v>
      </c>
      <c r="AA73" s="38">
        <v>2.8367420000000001</v>
      </c>
      <c r="AB73" s="38">
        <v>2.887105</v>
      </c>
      <c r="AC73" s="38">
        <v>2.8625229999999999</v>
      </c>
      <c r="AD73" s="38">
        <v>2.7050540000000001</v>
      </c>
      <c r="AE73" s="38">
        <v>2.3472189999999999</v>
      </c>
      <c r="AF73" s="38">
        <v>2.086614</v>
      </c>
      <c r="AG73" s="38">
        <v>1.89899</v>
      </c>
      <c r="AH73" s="38">
        <v>1.79575</v>
      </c>
      <c r="AI73" s="38">
        <v>1.652247</v>
      </c>
      <c r="AJ73" s="38">
        <v>1.495584</v>
      </c>
      <c r="AK73" s="38">
        <v>1.3934329999999999</v>
      </c>
      <c r="AL73" s="38">
        <v>2.57293E-2</v>
      </c>
      <c r="AM73" s="38">
        <v>1.9395300000000001E-2</v>
      </c>
      <c r="AN73" s="38">
        <v>2.0319899999999998E-2</v>
      </c>
      <c r="AO73" s="38">
        <v>2.01917E-2</v>
      </c>
      <c r="AP73" s="38">
        <v>1.08287E-2</v>
      </c>
      <c r="AQ73" s="38">
        <v>-8.5803000000000008E-3</v>
      </c>
      <c r="AR73" s="38">
        <v>-4.9952400000000001E-2</v>
      </c>
      <c r="AS73" s="38">
        <v>-5.4600999999999998E-3</v>
      </c>
      <c r="AT73" s="38">
        <v>-1.76452E-2</v>
      </c>
      <c r="AU73" s="38">
        <v>-5.2300699999999999E-2</v>
      </c>
      <c r="AV73" s="38">
        <v>-3.2215300000000002E-2</v>
      </c>
      <c r="AW73" s="38">
        <v>-1.6244100000000001E-2</v>
      </c>
      <c r="AX73" s="38">
        <v>-1.23026E-2</v>
      </c>
      <c r="AY73" s="38">
        <v>-5.7064000000000004E-3</v>
      </c>
      <c r="AZ73" s="38">
        <v>1.9499800000000001E-2</v>
      </c>
      <c r="BA73" s="38">
        <v>3.98692E-2</v>
      </c>
      <c r="BB73" s="38">
        <v>6.4693899999999999E-2</v>
      </c>
      <c r="BC73" s="38">
        <v>5.8426400000000003E-2</v>
      </c>
      <c r="BD73" s="38">
        <v>5.3503299999999997E-2</v>
      </c>
      <c r="BE73" s="38">
        <v>4.8937899999999999E-2</v>
      </c>
      <c r="BF73" s="38">
        <v>3.1920299999999999E-2</v>
      </c>
      <c r="BG73" s="38">
        <v>5.7847799999999998E-2</v>
      </c>
      <c r="BH73" s="38">
        <v>4.44074E-2</v>
      </c>
      <c r="BI73" s="38">
        <v>3.9525699999999997E-2</v>
      </c>
      <c r="BJ73" s="38">
        <v>2.7884099999999998E-2</v>
      </c>
      <c r="BK73" s="38">
        <v>2.1596299999999999E-2</v>
      </c>
      <c r="BL73" s="38">
        <v>2.2389699999999998E-2</v>
      </c>
      <c r="BM73" s="38">
        <v>2.2212800000000001E-2</v>
      </c>
      <c r="BN73" s="38">
        <v>1.2484800000000001E-2</v>
      </c>
      <c r="BO73" s="38">
        <v>-6.1526000000000003E-3</v>
      </c>
      <c r="BP73" s="38">
        <v>-4.6445100000000003E-2</v>
      </c>
      <c r="BQ73" s="38">
        <v>-3.3246E-3</v>
      </c>
      <c r="BR73" s="38">
        <v>-1.51865E-2</v>
      </c>
      <c r="BS73" s="38">
        <v>-4.8246999999999998E-2</v>
      </c>
      <c r="BT73" s="38">
        <v>-2.8854399999999999E-2</v>
      </c>
      <c r="BU73" s="38">
        <v>-1.43261E-2</v>
      </c>
      <c r="BV73" s="38">
        <v>-1.10852E-2</v>
      </c>
      <c r="BW73" s="38">
        <v>-4.3071999999999997E-3</v>
      </c>
      <c r="BX73" s="38">
        <v>2.22369E-2</v>
      </c>
      <c r="BY73" s="38">
        <v>4.42472E-2</v>
      </c>
      <c r="BZ73" s="38">
        <v>6.9804199999999997E-2</v>
      </c>
      <c r="CA73" s="38">
        <v>6.4104300000000003E-2</v>
      </c>
      <c r="CB73" s="38">
        <v>5.9215799999999999E-2</v>
      </c>
      <c r="CC73" s="38">
        <v>5.3767200000000001E-2</v>
      </c>
      <c r="CD73" s="38">
        <v>3.61065E-2</v>
      </c>
      <c r="CE73" s="38">
        <v>6.17172E-2</v>
      </c>
      <c r="CF73" s="38">
        <v>4.82461E-2</v>
      </c>
      <c r="CG73" s="38">
        <v>4.3110900000000001E-2</v>
      </c>
      <c r="CH73" s="38">
        <v>2.93765E-2</v>
      </c>
      <c r="CI73" s="38">
        <v>2.3120700000000001E-2</v>
      </c>
      <c r="CJ73" s="38">
        <v>2.3823299999999999E-2</v>
      </c>
      <c r="CK73" s="38">
        <v>2.36127E-2</v>
      </c>
      <c r="CL73" s="38">
        <v>1.3631799999999999E-2</v>
      </c>
      <c r="CM73" s="38">
        <v>-4.4711999999999998E-3</v>
      </c>
      <c r="CN73" s="38">
        <v>-4.4015899999999997E-2</v>
      </c>
      <c r="CO73" s="38">
        <v>-1.8454999999999999E-3</v>
      </c>
      <c r="CP73" s="38">
        <v>-1.34836E-2</v>
      </c>
      <c r="CQ73" s="38">
        <v>-4.5439500000000001E-2</v>
      </c>
      <c r="CR73" s="38">
        <v>-2.6526600000000001E-2</v>
      </c>
      <c r="CS73" s="38">
        <v>-1.29978E-2</v>
      </c>
      <c r="CT73" s="38">
        <v>-1.0242100000000001E-2</v>
      </c>
      <c r="CU73" s="38">
        <v>-3.3381000000000001E-3</v>
      </c>
      <c r="CV73" s="38">
        <v>2.41327E-2</v>
      </c>
      <c r="CW73" s="38">
        <v>4.7279399999999999E-2</v>
      </c>
      <c r="CX73" s="38">
        <v>7.3343599999999995E-2</v>
      </c>
      <c r="CY73" s="38">
        <v>6.8036799999999995E-2</v>
      </c>
      <c r="CZ73" s="38">
        <v>6.3172300000000001E-2</v>
      </c>
      <c r="DA73" s="38">
        <v>5.7112000000000003E-2</v>
      </c>
      <c r="DB73" s="38">
        <v>3.90058E-2</v>
      </c>
      <c r="DC73" s="38">
        <v>6.4397099999999999E-2</v>
      </c>
      <c r="DD73" s="38">
        <v>5.09048E-2</v>
      </c>
      <c r="DE73" s="38">
        <v>4.5594000000000003E-2</v>
      </c>
      <c r="DF73" s="38">
        <v>3.0869000000000001E-2</v>
      </c>
      <c r="DG73" s="38">
        <v>2.4645199999999999E-2</v>
      </c>
      <c r="DH73" s="38">
        <v>2.5256799999999999E-2</v>
      </c>
      <c r="DI73" s="38">
        <v>2.50125E-2</v>
      </c>
      <c r="DJ73" s="38">
        <v>1.47788E-2</v>
      </c>
      <c r="DK73" s="38">
        <v>-2.7897E-3</v>
      </c>
      <c r="DL73" s="38">
        <v>-4.15868E-2</v>
      </c>
      <c r="DM73" s="38">
        <v>-3.6650000000000002E-4</v>
      </c>
      <c r="DN73" s="38">
        <v>-1.1780799999999999E-2</v>
      </c>
      <c r="DO73" s="38">
        <v>-4.2632000000000003E-2</v>
      </c>
      <c r="DP73" s="38">
        <v>-2.4198799999999999E-2</v>
      </c>
      <c r="DQ73" s="38">
        <v>-1.16694E-2</v>
      </c>
      <c r="DR73" s="38">
        <v>-9.3989E-3</v>
      </c>
      <c r="DS73" s="38">
        <v>-2.3690999999999999E-3</v>
      </c>
      <c r="DT73" s="38">
        <v>2.60284E-2</v>
      </c>
      <c r="DU73" s="38">
        <v>5.0311599999999998E-2</v>
      </c>
      <c r="DV73" s="38">
        <v>7.6883000000000007E-2</v>
      </c>
      <c r="DW73" s="38">
        <v>7.19693E-2</v>
      </c>
      <c r="DX73" s="38">
        <v>6.7128699999999999E-2</v>
      </c>
      <c r="DY73" s="38">
        <v>6.0456799999999998E-2</v>
      </c>
      <c r="DZ73" s="38">
        <v>4.1905100000000001E-2</v>
      </c>
      <c r="EA73" s="38">
        <v>6.7076999999999998E-2</v>
      </c>
      <c r="EB73" s="38">
        <v>5.35635E-2</v>
      </c>
      <c r="EC73" s="38">
        <v>4.8077099999999998E-2</v>
      </c>
      <c r="ED73" s="38">
        <v>3.3023799999999999E-2</v>
      </c>
      <c r="EE73" s="38">
        <v>2.6846200000000001E-2</v>
      </c>
      <c r="EF73" s="38">
        <v>2.73266E-2</v>
      </c>
      <c r="EG73" s="38">
        <v>2.7033700000000001E-2</v>
      </c>
      <c r="EH73" s="38">
        <v>1.6434899999999999E-2</v>
      </c>
      <c r="EI73" s="38">
        <v>-3.6200000000000002E-4</v>
      </c>
      <c r="EJ73" s="38">
        <v>-3.8079500000000002E-2</v>
      </c>
      <c r="EK73" s="38">
        <v>1.7691E-3</v>
      </c>
      <c r="EL73" s="38">
        <v>-9.3220999999999998E-3</v>
      </c>
      <c r="EM73" s="38">
        <v>-3.8578399999999999E-2</v>
      </c>
      <c r="EN73" s="38">
        <v>-2.0837899999999999E-2</v>
      </c>
      <c r="EO73" s="38">
        <v>-9.7514000000000003E-3</v>
      </c>
      <c r="EP73" s="38">
        <v>-8.1814999999999995E-3</v>
      </c>
      <c r="EQ73" s="38">
        <v>-9.6989999999999999E-4</v>
      </c>
      <c r="ER73" s="38">
        <v>2.8765599999999999E-2</v>
      </c>
      <c r="ES73" s="38">
        <v>5.4689599999999998E-2</v>
      </c>
      <c r="ET73" s="38">
        <v>8.1993300000000005E-2</v>
      </c>
      <c r="EU73" s="38">
        <v>7.76472E-2</v>
      </c>
      <c r="EV73" s="38">
        <v>7.2841199999999995E-2</v>
      </c>
      <c r="EW73" s="38">
        <v>6.52861E-2</v>
      </c>
      <c r="EX73" s="38">
        <v>4.6091300000000002E-2</v>
      </c>
      <c r="EY73" s="38">
        <v>7.0946400000000007E-2</v>
      </c>
      <c r="EZ73" s="38">
        <v>5.74022E-2</v>
      </c>
      <c r="FA73" s="38">
        <v>5.1662399999999997E-2</v>
      </c>
      <c r="FB73" s="38">
        <v>81.518299999999996</v>
      </c>
      <c r="FC73" s="38">
        <v>80.092110000000005</v>
      </c>
      <c r="FD73" s="38">
        <v>78.534480000000002</v>
      </c>
      <c r="FE73" s="38">
        <v>76.968829999999997</v>
      </c>
      <c r="FF73" s="38">
        <v>76.539760000000001</v>
      </c>
      <c r="FG73" s="38">
        <v>75.893960000000007</v>
      </c>
      <c r="FH73" s="38">
        <v>74.975200000000001</v>
      </c>
      <c r="FI73" s="38">
        <v>76.434970000000007</v>
      </c>
      <c r="FJ73" s="38">
        <v>80.837569999999999</v>
      </c>
      <c r="FK73" s="38">
        <v>84.067059999999998</v>
      </c>
      <c r="FL73" s="38">
        <v>87.358379999999997</v>
      </c>
      <c r="FM73" s="38">
        <v>91.112409999999997</v>
      </c>
      <c r="FN73" s="38">
        <v>94.871250000000003</v>
      </c>
      <c r="FO73" s="38">
        <v>96.465159999999997</v>
      </c>
      <c r="FP73" s="38">
        <v>97.17165</v>
      </c>
      <c r="FQ73" s="38">
        <v>97.628619999999998</v>
      </c>
      <c r="FR73" s="38">
        <v>97.592569999999995</v>
      </c>
      <c r="FS73" s="38">
        <v>97.149640000000005</v>
      </c>
      <c r="FT73" s="39">
        <v>95.825649999999996</v>
      </c>
      <c r="FU73" s="38">
        <v>92.943820000000002</v>
      </c>
      <c r="FV73" s="38">
        <v>89.391199999999998</v>
      </c>
      <c r="FW73">
        <v>85.835419999999999</v>
      </c>
      <c r="FX73">
        <v>82.825230000000005</v>
      </c>
      <c r="FY73">
        <v>80.508589999999998</v>
      </c>
      <c r="FZ73">
        <v>5.8669999999999998E-3</v>
      </c>
      <c r="GA73">
        <v>4.2603599999999998E-2</v>
      </c>
      <c r="GB73">
        <v>1</v>
      </c>
    </row>
    <row r="74" spans="1:184" x14ac:dyDescent="0.3">
      <c r="A74" t="s">
        <v>277</v>
      </c>
      <c r="B74" t="s">
        <v>1</v>
      </c>
      <c r="C74" t="s">
        <v>1</v>
      </c>
      <c r="D74" s="16" t="s">
        <v>1</v>
      </c>
      <c r="E74" s="16" t="s">
        <v>1</v>
      </c>
      <c r="F74" s="18" t="s">
        <v>1</v>
      </c>
      <c r="G74" s="16" t="s">
        <v>1</v>
      </c>
      <c r="H74" s="40" t="s">
        <v>1</v>
      </c>
      <c r="I74" s="18" t="s">
        <v>222</v>
      </c>
      <c r="J74" s="38" t="s">
        <v>1</v>
      </c>
      <c r="K74" s="18">
        <v>44792</v>
      </c>
      <c r="L74" s="38">
        <v>91462</v>
      </c>
      <c r="M74" s="38">
        <v>91462</v>
      </c>
      <c r="N74" s="38">
        <v>1.298807</v>
      </c>
      <c r="O74" s="38">
        <v>1.2440549999999999</v>
      </c>
      <c r="P74" s="38">
        <v>1.201068</v>
      </c>
      <c r="Q74" s="38">
        <v>1.177155</v>
      </c>
      <c r="R74" s="38">
        <v>1.181983</v>
      </c>
      <c r="S74" s="38">
        <v>1.2244429999999999</v>
      </c>
      <c r="T74" s="38">
        <v>1.232791</v>
      </c>
      <c r="U74" s="38">
        <v>1.4248559999999999</v>
      </c>
      <c r="V74" s="38">
        <v>1.7818369999999999</v>
      </c>
      <c r="W74" s="38">
        <v>2.096238</v>
      </c>
      <c r="X74" s="38">
        <v>2.3626930000000002</v>
      </c>
      <c r="Y74" s="38">
        <v>2.5470259999999998</v>
      </c>
      <c r="Z74" s="38">
        <v>2.6532900000000001</v>
      </c>
      <c r="AA74" s="38">
        <v>2.753371</v>
      </c>
      <c r="AB74" s="38">
        <v>2.8131029999999999</v>
      </c>
      <c r="AC74" s="38">
        <v>2.7913920000000001</v>
      </c>
      <c r="AD74" s="38">
        <v>2.6443850000000002</v>
      </c>
      <c r="AE74" s="38">
        <v>2.3194979999999998</v>
      </c>
      <c r="AF74" s="38">
        <v>2.064673</v>
      </c>
      <c r="AG74" s="38">
        <v>1.8788739999999999</v>
      </c>
      <c r="AH74" s="38">
        <v>1.775706</v>
      </c>
      <c r="AI74" s="38">
        <v>1.6361380000000001</v>
      </c>
      <c r="AJ74" s="38">
        <v>1.4810970000000001</v>
      </c>
      <c r="AK74" s="38">
        <v>1.3712219999999999</v>
      </c>
      <c r="AL74" s="38">
        <v>-4.9562E-3</v>
      </c>
      <c r="AM74" s="38">
        <v>-4.6122000000000003E-3</v>
      </c>
      <c r="AN74" s="38">
        <v>-6.2128000000000001E-3</v>
      </c>
      <c r="AO74" s="38">
        <v>-5.5141000000000001E-3</v>
      </c>
      <c r="AP74" s="38">
        <v>-2.4521999999999999E-3</v>
      </c>
      <c r="AQ74" s="38">
        <v>-1.4850800000000001E-2</v>
      </c>
      <c r="AR74" s="38">
        <v>-3.3484100000000003E-2</v>
      </c>
      <c r="AS74" s="38">
        <v>1.07475E-2</v>
      </c>
      <c r="AT74" s="38">
        <v>9.5618000000000005E-3</v>
      </c>
      <c r="AU74" s="38">
        <v>3.5476000000000001E-3</v>
      </c>
      <c r="AV74" s="38">
        <v>7.0226999999999998E-3</v>
      </c>
      <c r="AW74" s="38">
        <v>3.6508999999999999E-3</v>
      </c>
      <c r="AX74" s="38">
        <v>3.9375E-3</v>
      </c>
      <c r="AY74" s="38">
        <v>-1.0955299999999999E-2</v>
      </c>
      <c r="AZ74" s="38">
        <v>-2.40095E-2</v>
      </c>
      <c r="BA74" s="38">
        <v>-2.6640899999999999E-2</v>
      </c>
      <c r="BB74" s="38">
        <v>-5.6972000000000004E-3</v>
      </c>
      <c r="BC74" s="38">
        <v>2.4478E-3</v>
      </c>
      <c r="BD74" s="38">
        <v>2.3890999999999999E-3</v>
      </c>
      <c r="BE74" s="38">
        <v>2.1924000000000002E-3</v>
      </c>
      <c r="BF74" s="38">
        <v>-1.5994999999999999E-2</v>
      </c>
      <c r="BG74" s="38">
        <v>9.3776999999999992E-3</v>
      </c>
      <c r="BH74" s="38">
        <v>7.8229000000000007E-3</v>
      </c>
      <c r="BI74" s="38">
        <v>7.5173000000000002E-3</v>
      </c>
      <c r="BJ74" s="38">
        <v>-2.3132999999999999E-3</v>
      </c>
      <c r="BK74" s="38">
        <v>-1.8358999999999999E-3</v>
      </c>
      <c r="BL74" s="38">
        <v>-3.9141000000000002E-3</v>
      </c>
      <c r="BM74" s="38">
        <v>-3.6175999999999999E-3</v>
      </c>
      <c r="BN74" s="38">
        <v>-6.1600000000000001E-4</v>
      </c>
      <c r="BO74" s="38">
        <v>-1.16498E-2</v>
      </c>
      <c r="BP74" s="38">
        <v>-2.8660499999999998E-2</v>
      </c>
      <c r="BQ74" s="38">
        <v>1.25877E-2</v>
      </c>
      <c r="BR74" s="38">
        <v>1.2261299999999999E-2</v>
      </c>
      <c r="BS74" s="38">
        <v>7.0981999999999998E-3</v>
      </c>
      <c r="BT74" s="38">
        <v>9.8694000000000004E-3</v>
      </c>
      <c r="BU74" s="38">
        <v>5.6674000000000004E-3</v>
      </c>
      <c r="BV74" s="38">
        <v>5.4114000000000002E-3</v>
      </c>
      <c r="BW74" s="38">
        <v>-9.0565000000000003E-3</v>
      </c>
      <c r="BX74" s="38">
        <v>-2.0736000000000001E-2</v>
      </c>
      <c r="BY74" s="38">
        <v>-2.22563E-2</v>
      </c>
      <c r="BZ74" s="38">
        <v>-1.0303000000000001E-3</v>
      </c>
      <c r="CA74" s="38">
        <v>7.0337000000000004E-3</v>
      </c>
      <c r="CB74" s="38">
        <v>6.5221000000000003E-3</v>
      </c>
      <c r="CC74" s="38">
        <v>6.1653999999999997E-3</v>
      </c>
      <c r="CD74" s="38">
        <v>-1.27251E-2</v>
      </c>
      <c r="CE74" s="38">
        <v>1.3517299999999999E-2</v>
      </c>
      <c r="CF74" s="38">
        <v>1.10644E-2</v>
      </c>
      <c r="CG74" s="38">
        <v>1.0847600000000001E-2</v>
      </c>
      <c r="CH74" s="38">
        <v>-4.8280000000000003E-4</v>
      </c>
      <c r="CI74" s="38">
        <v>8.6899999999999998E-5</v>
      </c>
      <c r="CJ74" s="38">
        <v>-2.3221000000000001E-3</v>
      </c>
      <c r="CK74" s="38">
        <v>-2.3040000000000001E-3</v>
      </c>
      <c r="CL74" s="38">
        <v>6.558E-4</v>
      </c>
      <c r="CM74" s="38">
        <v>-9.4328999999999993E-3</v>
      </c>
      <c r="CN74" s="38">
        <v>-2.5319700000000001E-2</v>
      </c>
      <c r="CO74" s="38">
        <v>1.38621E-2</v>
      </c>
      <c r="CP74" s="38">
        <v>1.41309E-2</v>
      </c>
      <c r="CQ74" s="38">
        <v>9.5574000000000006E-3</v>
      </c>
      <c r="CR74" s="38">
        <v>1.1841000000000001E-2</v>
      </c>
      <c r="CS74" s="38">
        <v>7.0641000000000002E-3</v>
      </c>
      <c r="CT74" s="38">
        <v>6.4321999999999999E-3</v>
      </c>
      <c r="CU74" s="38">
        <v>-7.7412999999999996E-3</v>
      </c>
      <c r="CV74" s="38">
        <v>-1.84689E-2</v>
      </c>
      <c r="CW74" s="38">
        <v>-1.92195E-2</v>
      </c>
      <c r="CX74" s="38">
        <v>2.202E-3</v>
      </c>
      <c r="CY74" s="38">
        <v>1.0209899999999999E-2</v>
      </c>
      <c r="CZ74" s="38">
        <v>9.3845999999999999E-3</v>
      </c>
      <c r="DA74" s="38">
        <v>8.9172000000000001E-3</v>
      </c>
      <c r="DB74" s="38">
        <v>-1.04604E-2</v>
      </c>
      <c r="DC74" s="38">
        <v>1.63845E-2</v>
      </c>
      <c r="DD74" s="38">
        <v>1.3309400000000001E-2</v>
      </c>
      <c r="DE74" s="38">
        <v>1.31541E-2</v>
      </c>
      <c r="DF74" s="38">
        <v>1.3476E-3</v>
      </c>
      <c r="DG74" s="38">
        <v>2.0098E-3</v>
      </c>
      <c r="DH74" s="38">
        <v>-7.2999999999999996E-4</v>
      </c>
      <c r="DI74" s="38">
        <v>-9.9050000000000006E-4</v>
      </c>
      <c r="DJ74" s="38">
        <v>1.9275E-3</v>
      </c>
      <c r="DK74" s="38">
        <v>-7.2158999999999999E-3</v>
      </c>
      <c r="DL74" s="38">
        <v>-2.1978899999999999E-2</v>
      </c>
      <c r="DM74" s="38">
        <v>1.51366E-2</v>
      </c>
      <c r="DN74" s="38">
        <v>1.60006E-2</v>
      </c>
      <c r="DO74" s="38">
        <v>1.2016499999999999E-2</v>
      </c>
      <c r="DP74" s="38">
        <v>1.38126E-2</v>
      </c>
      <c r="DQ74" s="38">
        <v>8.4607999999999992E-3</v>
      </c>
      <c r="DR74" s="38">
        <v>7.4530000000000004E-3</v>
      </c>
      <c r="DS74" s="38">
        <v>-6.4262E-3</v>
      </c>
      <c r="DT74" s="38">
        <v>-1.6201699999999999E-2</v>
      </c>
      <c r="DU74" s="38">
        <v>-1.6182700000000001E-2</v>
      </c>
      <c r="DV74" s="38">
        <v>5.4343000000000004E-3</v>
      </c>
      <c r="DW74" s="38">
        <v>1.33861E-2</v>
      </c>
      <c r="DX74" s="38">
        <v>1.22471E-2</v>
      </c>
      <c r="DY74" s="38">
        <v>1.1668899999999999E-2</v>
      </c>
      <c r="DZ74" s="38">
        <v>-8.1957000000000002E-3</v>
      </c>
      <c r="EA74" s="38">
        <v>1.9251600000000001E-2</v>
      </c>
      <c r="EB74" s="38">
        <v>1.5554500000000001E-2</v>
      </c>
      <c r="EC74" s="38">
        <v>1.54606E-2</v>
      </c>
      <c r="ED74" s="38">
        <v>3.9905000000000001E-3</v>
      </c>
      <c r="EE74" s="38">
        <v>4.7860999999999997E-3</v>
      </c>
      <c r="EF74" s="38">
        <v>1.5686999999999999E-3</v>
      </c>
      <c r="EG74" s="38">
        <v>9.0609999999999996E-4</v>
      </c>
      <c r="EH74" s="38">
        <v>3.7637999999999999E-3</v>
      </c>
      <c r="EI74" s="38">
        <v>-4.0150000000000003E-3</v>
      </c>
      <c r="EJ74" s="38">
        <v>-1.7155299999999998E-2</v>
      </c>
      <c r="EK74" s="38">
        <v>1.69768E-2</v>
      </c>
      <c r="EL74" s="38">
        <v>1.8700100000000001E-2</v>
      </c>
      <c r="EM74" s="38">
        <v>1.55672E-2</v>
      </c>
      <c r="EN74" s="38">
        <v>1.6659299999999998E-2</v>
      </c>
      <c r="EO74" s="38">
        <v>1.04773E-2</v>
      </c>
      <c r="EP74" s="38">
        <v>8.9268999999999998E-3</v>
      </c>
      <c r="EQ74" s="38">
        <v>-4.5274E-3</v>
      </c>
      <c r="ER74" s="38">
        <v>-1.29283E-2</v>
      </c>
      <c r="ES74" s="38">
        <v>-1.1797999999999999E-2</v>
      </c>
      <c r="ET74" s="38">
        <v>1.0101199999999999E-2</v>
      </c>
      <c r="EU74" s="38">
        <v>1.7971999999999998E-2</v>
      </c>
      <c r="EV74" s="38">
        <v>1.6380100000000002E-2</v>
      </c>
      <c r="EW74" s="38">
        <v>1.56419E-2</v>
      </c>
      <c r="EX74" s="38">
        <v>-4.9259000000000004E-3</v>
      </c>
      <c r="EY74" s="38">
        <v>2.3391200000000001E-2</v>
      </c>
      <c r="EZ74" s="38">
        <v>1.8795900000000001E-2</v>
      </c>
      <c r="FA74" s="38">
        <v>1.8790899999999999E-2</v>
      </c>
      <c r="FB74" s="38">
        <v>78.049850000000006</v>
      </c>
      <c r="FC74" s="38">
        <v>76.623480000000001</v>
      </c>
      <c r="FD74" s="38">
        <v>74.818700000000007</v>
      </c>
      <c r="FE74" s="38">
        <v>73.101820000000004</v>
      </c>
      <c r="FF74" s="38">
        <v>71.460530000000006</v>
      </c>
      <c r="FG74" s="38">
        <v>70.692070000000001</v>
      </c>
      <c r="FH74" s="38">
        <v>69.749679999999998</v>
      </c>
      <c r="FI74" s="38">
        <v>71.844040000000007</v>
      </c>
      <c r="FJ74" s="38">
        <v>75.632980000000003</v>
      </c>
      <c r="FK74" s="38">
        <v>79.913079999999994</v>
      </c>
      <c r="FL74" s="38">
        <v>84.602710000000002</v>
      </c>
      <c r="FM74" s="38">
        <v>88.760040000000004</v>
      </c>
      <c r="FN74" s="38">
        <v>92.305989999999994</v>
      </c>
      <c r="FO74" s="38">
        <v>95.119839999999996</v>
      </c>
      <c r="FP74" s="38">
        <v>97.914789999999996</v>
      </c>
      <c r="FQ74" s="38">
        <v>99.57593</v>
      </c>
      <c r="FR74" s="38">
        <v>99.967389999999995</v>
      </c>
      <c r="FS74" s="38">
        <v>99.006429999999995</v>
      </c>
      <c r="FT74" s="39">
        <v>96.57105</v>
      </c>
      <c r="FU74" s="38">
        <v>92.904589999999999</v>
      </c>
      <c r="FV74" s="38">
        <v>88.513679999999994</v>
      </c>
      <c r="FW74">
        <v>85.096029999999999</v>
      </c>
      <c r="FX74">
        <v>82.436019999999999</v>
      </c>
      <c r="FY74">
        <v>79.806849999999997</v>
      </c>
      <c r="FZ74">
        <v>4.8136000000000003E-3</v>
      </c>
      <c r="GA74">
        <v>3.5973600000000001E-2</v>
      </c>
      <c r="GB74">
        <v>1</v>
      </c>
    </row>
    <row r="75" spans="1:184" x14ac:dyDescent="0.3">
      <c r="A75" t="s">
        <v>277</v>
      </c>
      <c r="B75" t="s">
        <v>1</v>
      </c>
      <c r="C75" t="s">
        <v>1</v>
      </c>
      <c r="D75" s="16" t="s">
        <v>1</v>
      </c>
      <c r="E75" s="16" t="s">
        <v>1</v>
      </c>
      <c r="F75" s="18" t="s">
        <v>1</v>
      </c>
      <c r="G75" s="16" t="s">
        <v>1</v>
      </c>
      <c r="H75" s="40" t="s">
        <v>1</v>
      </c>
      <c r="I75" s="18" t="s">
        <v>222</v>
      </c>
      <c r="J75" s="38" t="s">
        <v>1</v>
      </c>
      <c r="K75" s="18">
        <v>44805</v>
      </c>
      <c r="L75" s="38">
        <v>91367</v>
      </c>
      <c r="M75" s="38">
        <v>91367</v>
      </c>
      <c r="N75" s="38">
        <v>1.218526</v>
      </c>
      <c r="O75" s="38">
        <v>1.1735139999999999</v>
      </c>
      <c r="P75" s="38">
        <v>1.1401479999999999</v>
      </c>
      <c r="Q75" s="38">
        <v>1.1220000000000001</v>
      </c>
      <c r="R75" s="38">
        <v>1.1311530000000001</v>
      </c>
      <c r="S75" s="38">
        <v>1.1664699999999999</v>
      </c>
      <c r="T75" s="38">
        <v>1.1832149999999999</v>
      </c>
      <c r="U75" s="38">
        <v>1.3882159999999999</v>
      </c>
      <c r="V75" s="38">
        <v>1.7677849999999999</v>
      </c>
      <c r="W75" s="38">
        <v>2.101842</v>
      </c>
      <c r="X75" s="38">
        <v>2.3809550000000002</v>
      </c>
      <c r="Y75" s="38">
        <v>2.5742080000000001</v>
      </c>
      <c r="Z75" s="38">
        <v>2.6921780000000002</v>
      </c>
      <c r="AA75" s="38">
        <v>2.8205789999999999</v>
      </c>
      <c r="AB75" s="38">
        <v>2.907321</v>
      </c>
      <c r="AC75" s="38">
        <v>2.90699</v>
      </c>
      <c r="AD75" s="38">
        <v>2.7579790000000002</v>
      </c>
      <c r="AE75" s="38">
        <v>2.3756149999999998</v>
      </c>
      <c r="AF75" s="38">
        <v>2.0985209999999999</v>
      </c>
      <c r="AG75" s="38">
        <v>1.884487</v>
      </c>
      <c r="AH75" s="38">
        <v>1.7661899999999999</v>
      </c>
      <c r="AI75" s="38">
        <v>1.6109039999999999</v>
      </c>
      <c r="AJ75" s="38">
        <v>1.460685</v>
      </c>
      <c r="AK75" s="38">
        <v>1.3611740000000001</v>
      </c>
      <c r="AL75" s="38">
        <v>-1.08404E-2</v>
      </c>
      <c r="AM75" s="38">
        <v>-9.8402999999999997E-3</v>
      </c>
      <c r="AN75" s="38">
        <v>-9.7304999999999996E-3</v>
      </c>
      <c r="AO75" s="38">
        <v>-9.8884000000000003E-3</v>
      </c>
      <c r="AP75" s="38">
        <v>-1.09222E-2</v>
      </c>
      <c r="AQ75" s="38">
        <v>-3.0021800000000001E-2</v>
      </c>
      <c r="AR75" s="38">
        <v>-6.6566899999999998E-2</v>
      </c>
      <c r="AS75" s="38">
        <v>1.9184699999999999E-2</v>
      </c>
      <c r="AT75" s="38">
        <v>4.00801E-2</v>
      </c>
      <c r="AU75" s="38">
        <v>4.4995199999999999E-2</v>
      </c>
      <c r="AV75" s="38">
        <v>4.1762399999999998E-2</v>
      </c>
      <c r="AW75" s="38">
        <v>2.1599299999999998E-2</v>
      </c>
      <c r="AX75" s="38">
        <v>4.75E-4</v>
      </c>
      <c r="AY75" s="38">
        <v>-1.8738600000000001E-2</v>
      </c>
      <c r="AZ75" s="38">
        <v>-2.8640700000000002E-2</v>
      </c>
      <c r="BA75" s="38">
        <v>-3.3615800000000001E-2</v>
      </c>
      <c r="BB75" s="38">
        <v>-1.8346899999999999E-2</v>
      </c>
      <c r="BC75" s="38">
        <v>-2.7421299999999999E-2</v>
      </c>
      <c r="BD75" s="38">
        <v>-1.80214E-2</v>
      </c>
      <c r="BE75" s="38">
        <v>-4.8925799999999998E-2</v>
      </c>
      <c r="BF75" s="38">
        <v>-3.6493100000000001E-2</v>
      </c>
      <c r="BG75" s="38">
        <v>-3.4933999999999998E-3</v>
      </c>
      <c r="BH75" s="38">
        <v>-1.5150000000000001E-3</v>
      </c>
      <c r="BI75" s="38">
        <v>-3.0336999999999999E-3</v>
      </c>
      <c r="BJ75" s="38">
        <v>-8.8921E-3</v>
      </c>
      <c r="BK75" s="38">
        <v>-8.3581000000000003E-3</v>
      </c>
      <c r="BL75" s="38">
        <v>-8.6324999999999995E-3</v>
      </c>
      <c r="BM75" s="38">
        <v>-8.9306000000000003E-3</v>
      </c>
      <c r="BN75" s="38">
        <v>-1.0036700000000001E-2</v>
      </c>
      <c r="BO75" s="38">
        <v>-2.8320000000000001E-2</v>
      </c>
      <c r="BP75" s="38">
        <v>-6.3408000000000006E-2</v>
      </c>
      <c r="BQ75" s="38">
        <v>2.0880300000000001E-2</v>
      </c>
      <c r="BR75" s="38">
        <v>4.1825500000000002E-2</v>
      </c>
      <c r="BS75" s="38">
        <v>4.6985600000000002E-2</v>
      </c>
      <c r="BT75" s="38">
        <v>4.3481499999999999E-2</v>
      </c>
      <c r="BU75" s="38">
        <v>2.2948900000000001E-2</v>
      </c>
      <c r="BV75" s="38">
        <v>1.4709E-3</v>
      </c>
      <c r="BW75" s="38">
        <v>-1.74255E-2</v>
      </c>
      <c r="BX75" s="38">
        <v>-2.6325899999999999E-2</v>
      </c>
      <c r="BY75" s="38">
        <v>-3.0369899999999998E-2</v>
      </c>
      <c r="BZ75" s="38">
        <v>-1.4804299999999999E-2</v>
      </c>
      <c r="CA75" s="38">
        <v>-2.41052E-2</v>
      </c>
      <c r="CB75" s="38">
        <v>-1.46128E-2</v>
      </c>
      <c r="CC75" s="38">
        <v>-4.58719E-2</v>
      </c>
      <c r="CD75" s="38">
        <v>-3.3540800000000003E-2</v>
      </c>
      <c r="CE75" s="38">
        <v>-4.2709999999999997E-4</v>
      </c>
      <c r="CF75" s="38">
        <v>1.0271E-3</v>
      </c>
      <c r="CG75" s="38">
        <v>-5.4259999999999996E-4</v>
      </c>
      <c r="CH75" s="38">
        <v>-7.5427000000000003E-3</v>
      </c>
      <c r="CI75" s="38">
        <v>-7.3315999999999997E-3</v>
      </c>
      <c r="CJ75" s="38">
        <v>-7.8720000000000005E-3</v>
      </c>
      <c r="CK75" s="38">
        <v>-8.2672000000000006E-3</v>
      </c>
      <c r="CL75" s="38">
        <v>-9.4234000000000002E-3</v>
      </c>
      <c r="CM75" s="38">
        <v>-2.71413E-2</v>
      </c>
      <c r="CN75" s="38">
        <v>-6.1220200000000002E-2</v>
      </c>
      <c r="CO75" s="38">
        <v>2.2054600000000001E-2</v>
      </c>
      <c r="CP75" s="38">
        <v>4.30344E-2</v>
      </c>
      <c r="CQ75" s="38">
        <v>4.83641E-2</v>
      </c>
      <c r="CR75" s="38">
        <v>4.4672200000000002E-2</v>
      </c>
      <c r="CS75" s="38">
        <v>2.3883700000000001E-2</v>
      </c>
      <c r="CT75" s="38">
        <v>2.1605000000000001E-3</v>
      </c>
      <c r="CU75" s="38">
        <v>-1.6515999999999999E-2</v>
      </c>
      <c r="CV75" s="38">
        <v>-2.4722600000000001E-2</v>
      </c>
      <c r="CW75" s="38">
        <v>-2.8121799999999999E-2</v>
      </c>
      <c r="CX75" s="38">
        <v>-1.23506E-2</v>
      </c>
      <c r="CY75" s="38">
        <v>-2.1808600000000001E-2</v>
      </c>
      <c r="CZ75" s="38">
        <v>-1.2252000000000001E-2</v>
      </c>
      <c r="DA75" s="38">
        <v>-4.3756700000000003E-2</v>
      </c>
      <c r="DB75" s="38">
        <v>-3.1496099999999999E-2</v>
      </c>
      <c r="DC75" s="38">
        <v>1.6967E-3</v>
      </c>
      <c r="DD75" s="38">
        <v>2.7877000000000002E-3</v>
      </c>
      <c r="DE75" s="38">
        <v>1.1827999999999999E-3</v>
      </c>
      <c r="DF75" s="38">
        <v>-6.1933999999999999E-3</v>
      </c>
      <c r="DG75" s="38">
        <v>-6.3049999999999998E-3</v>
      </c>
      <c r="DH75" s="38">
        <v>-7.1116E-3</v>
      </c>
      <c r="DI75" s="38">
        <v>-7.6038E-3</v>
      </c>
      <c r="DJ75" s="38">
        <v>-8.8100000000000001E-3</v>
      </c>
      <c r="DK75" s="38">
        <v>-2.5962599999999999E-2</v>
      </c>
      <c r="DL75" s="38">
        <v>-5.9032399999999999E-2</v>
      </c>
      <c r="DM75" s="38">
        <v>2.32289E-2</v>
      </c>
      <c r="DN75" s="38">
        <v>4.4243299999999999E-2</v>
      </c>
      <c r="DO75" s="38">
        <v>4.9742700000000001E-2</v>
      </c>
      <c r="DP75" s="38">
        <v>4.5862800000000002E-2</v>
      </c>
      <c r="DQ75" s="38">
        <v>2.48185E-2</v>
      </c>
      <c r="DR75" s="38">
        <v>2.8502000000000002E-3</v>
      </c>
      <c r="DS75" s="38">
        <v>-1.56066E-2</v>
      </c>
      <c r="DT75" s="38">
        <v>-2.3119299999999999E-2</v>
      </c>
      <c r="DU75" s="38">
        <v>-2.5873799999999999E-2</v>
      </c>
      <c r="DV75" s="38">
        <v>-9.8969999999999995E-3</v>
      </c>
      <c r="DW75" s="38">
        <v>-1.9511899999999999E-2</v>
      </c>
      <c r="DX75" s="38">
        <v>-9.8911999999999993E-3</v>
      </c>
      <c r="DY75" s="38">
        <v>-4.1641600000000001E-2</v>
      </c>
      <c r="DZ75" s="38">
        <v>-2.94513E-2</v>
      </c>
      <c r="EA75" s="38">
        <v>3.8203999999999998E-3</v>
      </c>
      <c r="EB75" s="38">
        <v>4.5484000000000002E-3</v>
      </c>
      <c r="EC75" s="38">
        <v>2.9082000000000001E-3</v>
      </c>
      <c r="ED75" s="38">
        <v>-4.2450999999999999E-3</v>
      </c>
      <c r="EE75" s="38">
        <v>-4.8228999999999998E-3</v>
      </c>
      <c r="EF75" s="38">
        <v>-6.0136E-3</v>
      </c>
      <c r="EG75" s="38">
        <v>-6.646E-3</v>
      </c>
      <c r="EH75" s="38">
        <v>-7.9244999999999993E-3</v>
      </c>
      <c r="EI75" s="38">
        <v>-2.4260799999999999E-2</v>
      </c>
      <c r="EJ75" s="38">
        <v>-5.5873600000000002E-2</v>
      </c>
      <c r="EK75" s="38">
        <v>2.4924399999999999E-2</v>
      </c>
      <c r="EL75" s="38">
        <v>4.5988800000000003E-2</v>
      </c>
      <c r="EM75" s="38">
        <v>5.1733099999999997E-2</v>
      </c>
      <c r="EN75" s="38">
        <v>4.7581999999999999E-2</v>
      </c>
      <c r="EO75" s="38">
        <v>2.61681E-2</v>
      </c>
      <c r="EP75" s="38">
        <v>3.846E-3</v>
      </c>
      <c r="EQ75" s="38">
        <v>-1.42934E-2</v>
      </c>
      <c r="ER75" s="38">
        <v>-2.08045E-2</v>
      </c>
      <c r="ES75" s="38">
        <v>-2.2627899999999999E-2</v>
      </c>
      <c r="ET75" s="38">
        <v>-6.3543000000000002E-3</v>
      </c>
      <c r="EU75" s="38">
        <v>-1.61958E-2</v>
      </c>
      <c r="EV75" s="38">
        <v>-6.4825999999999998E-3</v>
      </c>
      <c r="EW75" s="38">
        <v>-3.8587700000000003E-2</v>
      </c>
      <c r="EX75" s="38">
        <v>-2.6499100000000001E-2</v>
      </c>
      <c r="EY75" s="38">
        <v>6.8868000000000002E-3</v>
      </c>
      <c r="EZ75" s="38">
        <v>7.0904999999999996E-3</v>
      </c>
      <c r="FA75" s="38">
        <v>5.3993000000000001E-3</v>
      </c>
      <c r="FB75" s="38">
        <v>75.957530000000006</v>
      </c>
      <c r="FC75" s="38">
        <v>74.03931</v>
      </c>
      <c r="FD75" s="38">
        <v>72.517319999999998</v>
      </c>
      <c r="FE75" s="38">
        <v>71.343059999999994</v>
      </c>
      <c r="FF75" s="38">
        <v>70.213999999999999</v>
      </c>
      <c r="FG75" s="38">
        <v>69.051699999999997</v>
      </c>
      <c r="FH75" s="38">
        <v>68.413830000000004</v>
      </c>
      <c r="FI75" s="38">
        <v>70.469200000000001</v>
      </c>
      <c r="FJ75" s="38">
        <v>75.567890000000006</v>
      </c>
      <c r="FK75" s="38">
        <v>81.067269999999994</v>
      </c>
      <c r="FL75" s="38">
        <v>86.121610000000004</v>
      </c>
      <c r="FM75" s="38">
        <v>90.459789999999998</v>
      </c>
      <c r="FN75" s="38">
        <v>94.357140000000001</v>
      </c>
      <c r="FO75" s="38">
        <v>97.516769999999994</v>
      </c>
      <c r="FP75" s="38">
        <v>100.0667</v>
      </c>
      <c r="FQ75" s="38">
        <v>101.6075</v>
      </c>
      <c r="FR75" s="38">
        <v>101.84990000000001</v>
      </c>
      <c r="FS75" s="38">
        <v>100.9337</v>
      </c>
      <c r="FT75" s="39">
        <v>99.268079999999998</v>
      </c>
      <c r="FU75" s="38">
        <v>94.649479999999997</v>
      </c>
      <c r="FV75" s="38">
        <v>89.921809999999994</v>
      </c>
      <c r="FW75">
        <v>85.715379999999996</v>
      </c>
      <c r="FX75">
        <v>83.261120000000005</v>
      </c>
      <c r="FY75">
        <v>81.392939999999996</v>
      </c>
      <c r="FZ75">
        <v>3.7385000000000001E-3</v>
      </c>
      <c r="GA75">
        <v>2.58952E-2</v>
      </c>
      <c r="GB75">
        <v>1</v>
      </c>
    </row>
    <row r="76" spans="1:184" x14ac:dyDescent="0.3">
      <c r="A76" t="s">
        <v>277</v>
      </c>
      <c r="B76" t="s">
        <v>1</v>
      </c>
      <c r="C76" t="s">
        <v>1</v>
      </c>
      <c r="D76" s="16" t="s">
        <v>1</v>
      </c>
      <c r="E76" s="16" t="s">
        <v>1</v>
      </c>
      <c r="F76" s="18" t="s">
        <v>1</v>
      </c>
      <c r="G76" s="16" t="s">
        <v>1</v>
      </c>
      <c r="H76" s="40" t="s">
        <v>1</v>
      </c>
      <c r="I76" s="18" t="s">
        <v>222</v>
      </c>
      <c r="J76" s="38" t="s">
        <v>1</v>
      </c>
      <c r="K76" s="18">
        <v>44809</v>
      </c>
      <c r="L76" s="38">
        <v>91360</v>
      </c>
      <c r="M76" s="38">
        <v>91360</v>
      </c>
      <c r="N76" s="38">
        <v>1.345391</v>
      </c>
      <c r="O76" s="38">
        <v>1.283563</v>
      </c>
      <c r="P76" s="38">
        <v>1.233468</v>
      </c>
      <c r="Q76" s="38">
        <v>1.198153</v>
      </c>
      <c r="R76" s="38">
        <v>1.1856230000000001</v>
      </c>
      <c r="S76" s="38">
        <v>1.169956</v>
      </c>
      <c r="T76" s="38">
        <v>1.0880570000000001</v>
      </c>
      <c r="U76" s="38">
        <v>1.1676219999999999</v>
      </c>
      <c r="V76" s="38">
        <v>1.3560669999999999</v>
      </c>
      <c r="W76" s="38">
        <v>1.5950789999999999</v>
      </c>
      <c r="X76" s="38">
        <v>1.802719</v>
      </c>
      <c r="Y76" s="38">
        <v>1.945973</v>
      </c>
      <c r="Z76" s="38">
        <v>2.0408539999999999</v>
      </c>
      <c r="AA76" s="38">
        <v>2.1150099999999998</v>
      </c>
      <c r="AB76" s="38">
        <v>2.1598320000000002</v>
      </c>
      <c r="AC76" s="38">
        <v>2.1792639999999999</v>
      </c>
      <c r="AD76" s="38">
        <v>2.15856</v>
      </c>
      <c r="AE76" s="38">
        <v>2.076778</v>
      </c>
      <c r="AF76" s="38">
        <v>1.9646049999999999</v>
      </c>
      <c r="AG76" s="38">
        <v>1.8263389999999999</v>
      </c>
      <c r="AH76" s="38">
        <v>1.7716190000000001</v>
      </c>
      <c r="AI76" s="38">
        <v>1.6866749999999999</v>
      </c>
      <c r="AJ76" s="38">
        <v>1.5320320000000001</v>
      </c>
      <c r="AK76" s="38">
        <v>1.4320269999999999</v>
      </c>
      <c r="AL76" s="38">
        <v>3.8633800000000003E-2</v>
      </c>
      <c r="AM76" s="38">
        <v>2.60022E-2</v>
      </c>
      <c r="AN76" s="38">
        <v>1.5298000000000001E-2</v>
      </c>
      <c r="AO76" s="38">
        <v>4.4590000000000003E-3</v>
      </c>
      <c r="AP76" s="38">
        <v>-5.0717000000000002E-3</v>
      </c>
      <c r="AQ76" s="38">
        <v>-5.02014E-2</v>
      </c>
      <c r="AR76" s="38">
        <v>-0.13305169999999999</v>
      </c>
      <c r="AS76" s="38">
        <v>-2.7891099999999999E-2</v>
      </c>
      <c r="AT76" s="38">
        <v>1.52409E-2</v>
      </c>
      <c r="AU76" s="38">
        <v>3.8856099999999998E-2</v>
      </c>
      <c r="AV76" s="38">
        <v>2.5881399999999999E-2</v>
      </c>
      <c r="AW76" s="38">
        <v>8.2357000000000003E-3</v>
      </c>
      <c r="AX76" s="38">
        <v>-6.0387000000000001E-3</v>
      </c>
      <c r="AY76" s="38">
        <v>-2.3876100000000001E-2</v>
      </c>
      <c r="AZ76" s="38">
        <v>-3.47675E-2</v>
      </c>
      <c r="BA76" s="38">
        <v>-3.5837099999999997E-2</v>
      </c>
      <c r="BB76" s="38">
        <v>-1.24399E-2</v>
      </c>
      <c r="BC76" s="38">
        <v>3.7112999999999998E-3</v>
      </c>
      <c r="BD76" s="38">
        <v>1.9401000000000002E-2</v>
      </c>
      <c r="BE76" s="38">
        <v>-5.8905699999999998E-2</v>
      </c>
      <c r="BF76" s="38">
        <v>-4.0930399999999999E-2</v>
      </c>
      <c r="BG76" s="38">
        <v>1.34488E-2</v>
      </c>
      <c r="BH76" s="38">
        <v>-8.2305E-3</v>
      </c>
      <c r="BI76" s="38">
        <v>-1.1965099999999999E-2</v>
      </c>
      <c r="BJ76" s="38">
        <v>4.1313099999999998E-2</v>
      </c>
      <c r="BK76" s="38">
        <v>2.8011100000000001E-2</v>
      </c>
      <c r="BL76" s="38">
        <v>1.68594E-2</v>
      </c>
      <c r="BM76" s="38">
        <v>5.9509999999999997E-3</v>
      </c>
      <c r="BN76" s="38">
        <v>-3.7041000000000001E-3</v>
      </c>
      <c r="BO76" s="38">
        <v>-4.6125699999999999E-2</v>
      </c>
      <c r="BP76" s="38">
        <v>-0.12607180000000001</v>
      </c>
      <c r="BQ76" s="38">
        <v>-2.4703099999999999E-2</v>
      </c>
      <c r="BR76" s="38">
        <v>1.8163499999999999E-2</v>
      </c>
      <c r="BS76" s="38">
        <v>4.3346799999999998E-2</v>
      </c>
      <c r="BT76" s="38">
        <v>3.0541700000000001E-2</v>
      </c>
      <c r="BU76" s="38">
        <v>1.1887999999999999E-2</v>
      </c>
      <c r="BV76" s="38">
        <v>-4.0461000000000004E-3</v>
      </c>
      <c r="BW76" s="38">
        <v>-2.07986E-2</v>
      </c>
      <c r="BX76" s="38">
        <v>-2.9826800000000001E-2</v>
      </c>
      <c r="BY76" s="38">
        <v>-2.8990800000000001E-2</v>
      </c>
      <c r="BZ76" s="38">
        <v>-5.0733999999999996E-3</v>
      </c>
      <c r="CA76" s="38">
        <v>1.13851E-2</v>
      </c>
      <c r="CB76" s="38">
        <v>2.8011500000000002E-2</v>
      </c>
      <c r="CC76" s="38">
        <v>-4.95069E-2</v>
      </c>
      <c r="CD76" s="38">
        <v>-3.00302E-2</v>
      </c>
      <c r="CE76" s="38">
        <v>2.15459E-2</v>
      </c>
      <c r="CF76" s="38">
        <v>-1.1358E-3</v>
      </c>
      <c r="CG76" s="38">
        <v>-5.3632999999999997E-3</v>
      </c>
      <c r="CH76" s="38">
        <v>4.31688E-2</v>
      </c>
      <c r="CI76" s="38">
        <v>2.9402399999999999E-2</v>
      </c>
      <c r="CJ76" s="38">
        <v>1.79408E-2</v>
      </c>
      <c r="CK76" s="38">
        <v>6.9844E-3</v>
      </c>
      <c r="CL76" s="38">
        <v>-2.7569000000000001E-3</v>
      </c>
      <c r="CM76" s="38">
        <v>-4.3302800000000002E-2</v>
      </c>
      <c r="CN76" s="38">
        <v>-0.1212375</v>
      </c>
      <c r="CO76" s="38">
        <v>-2.2495100000000001E-2</v>
      </c>
      <c r="CP76" s="38">
        <v>2.0187699999999999E-2</v>
      </c>
      <c r="CQ76" s="38">
        <v>4.6456999999999998E-2</v>
      </c>
      <c r="CR76" s="38">
        <v>3.3769300000000002E-2</v>
      </c>
      <c r="CS76" s="38">
        <v>1.44175E-2</v>
      </c>
      <c r="CT76" s="38">
        <v>-2.666E-3</v>
      </c>
      <c r="CU76" s="38">
        <v>-1.8667099999999999E-2</v>
      </c>
      <c r="CV76" s="38">
        <v>-2.6404799999999999E-2</v>
      </c>
      <c r="CW76" s="38">
        <v>-2.4249199999999999E-2</v>
      </c>
      <c r="CX76" s="38">
        <v>2.8600000000000001E-5</v>
      </c>
      <c r="CY76" s="38">
        <v>1.67E-2</v>
      </c>
      <c r="CZ76" s="38">
        <v>3.3975100000000001E-2</v>
      </c>
      <c r="DA76" s="38">
        <v>-4.2997399999999998E-2</v>
      </c>
      <c r="DB76" s="38">
        <v>-2.2480699999999999E-2</v>
      </c>
      <c r="DC76" s="38">
        <v>2.7153900000000002E-2</v>
      </c>
      <c r="DD76" s="38">
        <v>3.7778999999999998E-3</v>
      </c>
      <c r="DE76" s="38">
        <v>-7.9100000000000004E-4</v>
      </c>
      <c r="DF76" s="38">
        <v>4.5024500000000002E-2</v>
      </c>
      <c r="DG76" s="38">
        <v>3.07938E-2</v>
      </c>
      <c r="DH76" s="38">
        <v>1.90222E-2</v>
      </c>
      <c r="DI76" s="38">
        <v>8.0178000000000003E-3</v>
      </c>
      <c r="DJ76" s="38">
        <v>-1.8097E-3</v>
      </c>
      <c r="DK76" s="38">
        <v>-4.0480000000000002E-2</v>
      </c>
      <c r="DL76" s="38">
        <v>-0.1164033</v>
      </c>
      <c r="DM76" s="38">
        <v>-2.0286999999999999E-2</v>
      </c>
      <c r="DN76" s="38">
        <v>2.22119E-2</v>
      </c>
      <c r="DO76" s="38">
        <v>4.9567300000000002E-2</v>
      </c>
      <c r="DP76" s="38">
        <v>3.6997000000000002E-2</v>
      </c>
      <c r="DQ76" s="38">
        <v>1.69471E-2</v>
      </c>
      <c r="DR76" s="38">
        <v>-1.2859E-3</v>
      </c>
      <c r="DS76" s="38">
        <v>-1.6535600000000001E-2</v>
      </c>
      <c r="DT76" s="38">
        <v>-2.2982800000000001E-2</v>
      </c>
      <c r="DU76" s="38">
        <v>-1.9507500000000001E-2</v>
      </c>
      <c r="DV76" s="38">
        <v>5.1305999999999999E-3</v>
      </c>
      <c r="DW76" s="38">
        <v>2.2014800000000001E-2</v>
      </c>
      <c r="DX76" s="38">
        <v>3.9938599999999998E-2</v>
      </c>
      <c r="DY76" s="38">
        <v>-3.6487899999999997E-2</v>
      </c>
      <c r="DZ76" s="38">
        <v>-1.49312E-2</v>
      </c>
      <c r="EA76" s="38">
        <v>3.2761899999999997E-2</v>
      </c>
      <c r="EB76" s="38">
        <v>8.6917000000000001E-3</v>
      </c>
      <c r="EC76" s="38">
        <v>3.7813E-3</v>
      </c>
      <c r="ED76" s="38">
        <v>4.7703700000000002E-2</v>
      </c>
      <c r="EE76" s="38">
        <v>3.2802600000000001E-2</v>
      </c>
      <c r="EF76" s="38">
        <v>2.0583500000000001E-2</v>
      </c>
      <c r="EG76" s="38">
        <v>9.5098000000000005E-3</v>
      </c>
      <c r="EH76" s="38">
        <v>-4.4210000000000001E-4</v>
      </c>
      <c r="EI76" s="38">
        <v>-3.6404300000000001E-2</v>
      </c>
      <c r="EJ76" s="38">
        <v>-0.1094233</v>
      </c>
      <c r="EK76" s="38">
        <v>-1.7099E-2</v>
      </c>
      <c r="EL76" s="38">
        <v>2.5134500000000001E-2</v>
      </c>
      <c r="EM76" s="38">
        <v>5.4058000000000002E-2</v>
      </c>
      <c r="EN76" s="38">
        <v>4.1657199999999998E-2</v>
      </c>
      <c r="EO76" s="38">
        <v>2.0599300000000001E-2</v>
      </c>
      <c r="EP76" s="38">
        <v>7.0669999999999999E-4</v>
      </c>
      <c r="EQ76" s="38">
        <v>-1.3458100000000001E-2</v>
      </c>
      <c r="ER76" s="38">
        <v>-1.8041999999999999E-2</v>
      </c>
      <c r="ES76" s="38">
        <v>-1.2661199999999999E-2</v>
      </c>
      <c r="ET76" s="38">
        <v>1.2497100000000001E-2</v>
      </c>
      <c r="EU76" s="38">
        <v>2.9688599999999999E-2</v>
      </c>
      <c r="EV76" s="38">
        <v>4.8549099999999998E-2</v>
      </c>
      <c r="EW76" s="38">
        <v>-2.7089100000000001E-2</v>
      </c>
      <c r="EX76" s="38">
        <v>-4.0309999999999999E-3</v>
      </c>
      <c r="EY76" s="38">
        <v>4.0858999999999999E-2</v>
      </c>
      <c r="EZ76" s="38">
        <v>1.57863E-2</v>
      </c>
      <c r="FA76" s="38">
        <v>1.0383E-2</v>
      </c>
      <c r="FB76" s="38">
        <v>81.963030000000003</v>
      </c>
      <c r="FC76" s="38">
        <v>80.748019999999997</v>
      </c>
      <c r="FD76" s="38">
        <v>79.088470000000001</v>
      </c>
      <c r="FE76" s="38">
        <v>77.669489999999996</v>
      </c>
      <c r="FF76" s="38">
        <v>76.546170000000004</v>
      </c>
      <c r="FG76" s="38">
        <v>75.591290000000001</v>
      </c>
      <c r="FH76" s="38">
        <v>74.435879999999997</v>
      </c>
      <c r="FI76" s="38">
        <v>75.321849999999998</v>
      </c>
      <c r="FJ76" s="38">
        <v>80.318560000000005</v>
      </c>
      <c r="FK76" s="38">
        <v>86.306989999999999</v>
      </c>
      <c r="FL76" s="38">
        <v>91.461489999999998</v>
      </c>
      <c r="FM76" s="38">
        <v>95.725939999999994</v>
      </c>
      <c r="FN76" s="38">
        <v>99.796130000000005</v>
      </c>
      <c r="FO76" s="38">
        <v>102.9589</v>
      </c>
      <c r="FP76" s="38">
        <v>105.0093</v>
      </c>
      <c r="FQ76" s="38">
        <v>106.376</v>
      </c>
      <c r="FR76" s="38">
        <v>106.7607</v>
      </c>
      <c r="FS76" s="38">
        <v>105.9962</v>
      </c>
      <c r="FT76" s="39">
        <v>103.63639999999999</v>
      </c>
      <c r="FU76" s="38">
        <v>98.94753</v>
      </c>
      <c r="FV76" s="38">
        <v>95.555599999999998</v>
      </c>
      <c r="FW76">
        <v>92.057320000000004</v>
      </c>
      <c r="FX76">
        <v>88.793390000000002</v>
      </c>
      <c r="FY76">
        <v>87.096869999999996</v>
      </c>
      <c r="FZ76">
        <v>1.08176E-2</v>
      </c>
      <c r="GA76">
        <v>0.1452862</v>
      </c>
      <c r="GB76">
        <v>1</v>
      </c>
    </row>
    <row r="77" spans="1:184" x14ac:dyDescent="0.3">
      <c r="A77" t="s">
        <v>277</v>
      </c>
      <c r="B77" t="s">
        <v>1</v>
      </c>
      <c r="C77" t="s">
        <v>1</v>
      </c>
      <c r="D77" s="16" t="s">
        <v>1</v>
      </c>
      <c r="E77" s="16" t="s">
        <v>1</v>
      </c>
      <c r="F77" s="18" t="s">
        <v>1</v>
      </c>
      <c r="G77" s="16" t="s">
        <v>1</v>
      </c>
      <c r="H77" s="40" t="s">
        <v>1</v>
      </c>
      <c r="I77" s="18" t="s">
        <v>222</v>
      </c>
      <c r="J77" s="38" t="s">
        <v>1</v>
      </c>
      <c r="K77" s="18">
        <v>44810</v>
      </c>
      <c r="L77" s="38">
        <v>91357</v>
      </c>
      <c r="M77" s="38">
        <v>91357</v>
      </c>
      <c r="N77" s="38">
        <v>1.395138</v>
      </c>
      <c r="O77" s="38">
        <v>1.3366830000000001</v>
      </c>
      <c r="P77" s="38">
        <v>1.290225</v>
      </c>
      <c r="Q77" s="38">
        <v>1.2654570000000001</v>
      </c>
      <c r="R77" s="38">
        <v>1.275325</v>
      </c>
      <c r="S77" s="38">
        <v>1.33263</v>
      </c>
      <c r="T77" s="38">
        <v>1.3825179999999999</v>
      </c>
      <c r="U77" s="38">
        <v>1.640002</v>
      </c>
      <c r="V77" s="38">
        <v>2.1121120000000002</v>
      </c>
      <c r="W77" s="38">
        <v>2.5082870000000002</v>
      </c>
      <c r="X77" s="38">
        <v>2.8185699999999998</v>
      </c>
      <c r="Y77" s="38">
        <v>3.0317449999999999</v>
      </c>
      <c r="Z77" s="38">
        <v>3.156854</v>
      </c>
      <c r="AA77" s="38">
        <v>3.276141</v>
      </c>
      <c r="AB77" s="38">
        <v>3.3315570000000001</v>
      </c>
      <c r="AC77" s="38">
        <v>3.2988200000000001</v>
      </c>
      <c r="AD77" s="38">
        <v>3.1010589999999998</v>
      </c>
      <c r="AE77" s="38">
        <v>2.6643490000000001</v>
      </c>
      <c r="AF77" s="38">
        <v>2.3378070000000002</v>
      </c>
      <c r="AG77" s="38">
        <v>2.1171730000000002</v>
      </c>
      <c r="AH77" s="38">
        <v>2.0019200000000001</v>
      </c>
      <c r="AI77" s="38">
        <v>1.828816</v>
      </c>
      <c r="AJ77" s="38">
        <v>1.6616899999999999</v>
      </c>
      <c r="AK77" s="38">
        <v>1.543693</v>
      </c>
      <c r="AL77" s="38">
        <v>2.5673700000000001E-2</v>
      </c>
      <c r="AM77" s="38">
        <v>1.6666899999999998E-2</v>
      </c>
      <c r="AN77" s="38">
        <v>8.8172000000000007E-3</v>
      </c>
      <c r="AO77" s="38">
        <v>2.9269000000000001E-3</v>
      </c>
      <c r="AP77" s="38">
        <v>2.6795E-3</v>
      </c>
      <c r="AQ77" s="38">
        <v>-1.31176E-2</v>
      </c>
      <c r="AR77" s="38">
        <v>-5.9715200000000003E-2</v>
      </c>
      <c r="AS77" s="38">
        <v>6.2957999999999998E-3</v>
      </c>
      <c r="AT77" s="38">
        <v>-3.7182999999999999E-3</v>
      </c>
      <c r="AU77" s="38">
        <v>-2.9729999999999999E-2</v>
      </c>
      <c r="AV77" s="38">
        <v>-3.7220000000000003E-2</v>
      </c>
      <c r="AW77" s="38">
        <v>-2.9631399999999999E-2</v>
      </c>
      <c r="AX77" s="38">
        <v>-1.37643E-2</v>
      </c>
      <c r="AY77" s="38">
        <v>1.8228100000000001E-2</v>
      </c>
      <c r="AZ77" s="38">
        <v>4.24514E-2</v>
      </c>
      <c r="BA77" s="38">
        <v>7.3002999999999998E-2</v>
      </c>
      <c r="BB77" s="38">
        <v>8.2519499999999996E-2</v>
      </c>
      <c r="BC77" s="38">
        <v>3.84537E-2</v>
      </c>
      <c r="BD77" s="38">
        <v>3.3764099999999998E-2</v>
      </c>
      <c r="BE77" s="38">
        <v>-2.6870000000000002E-2</v>
      </c>
      <c r="BF77" s="38">
        <v>7.6321999999999996E-3</v>
      </c>
      <c r="BG77" s="38">
        <v>1.7687700000000001E-2</v>
      </c>
      <c r="BH77" s="38">
        <v>1.21785E-2</v>
      </c>
      <c r="BI77" s="38">
        <v>3.2036E-3</v>
      </c>
      <c r="BJ77" s="38">
        <v>2.9155799999999999E-2</v>
      </c>
      <c r="BK77" s="38">
        <v>1.9820899999999999E-2</v>
      </c>
      <c r="BL77" s="38">
        <v>1.14039E-2</v>
      </c>
      <c r="BM77" s="38">
        <v>5.4814E-3</v>
      </c>
      <c r="BN77" s="38">
        <v>5.1228000000000003E-3</v>
      </c>
      <c r="BO77" s="38">
        <v>-8.2810000000000002E-3</v>
      </c>
      <c r="BP77" s="38">
        <v>-5.2701400000000002E-2</v>
      </c>
      <c r="BQ77" s="38">
        <v>1.03468E-2</v>
      </c>
      <c r="BR77" s="38">
        <v>1.1754000000000001E-3</v>
      </c>
      <c r="BS77" s="38">
        <v>-2.38395E-2</v>
      </c>
      <c r="BT77" s="38">
        <v>-3.1642900000000002E-2</v>
      </c>
      <c r="BU77" s="38">
        <v>-2.5195499999999999E-2</v>
      </c>
      <c r="BV77" s="38">
        <v>-1.0794700000000001E-2</v>
      </c>
      <c r="BW77" s="38">
        <v>2.11697E-2</v>
      </c>
      <c r="BX77" s="38">
        <v>4.7292300000000002E-2</v>
      </c>
      <c r="BY77" s="38">
        <v>7.9996999999999999E-2</v>
      </c>
      <c r="BZ77" s="38">
        <v>9.0494500000000005E-2</v>
      </c>
      <c r="CA77" s="38">
        <v>4.70531E-2</v>
      </c>
      <c r="CB77" s="38">
        <v>4.3180900000000001E-2</v>
      </c>
      <c r="CC77" s="38">
        <v>-1.7832000000000001E-2</v>
      </c>
      <c r="CD77" s="38">
        <v>1.5554699999999999E-2</v>
      </c>
      <c r="CE77" s="38">
        <v>2.4195600000000001E-2</v>
      </c>
      <c r="CF77" s="38">
        <v>1.7265900000000001E-2</v>
      </c>
      <c r="CG77" s="38">
        <v>8.4204999999999992E-3</v>
      </c>
      <c r="CH77" s="38">
        <v>3.1567400000000002E-2</v>
      </c>
      <c r="CI77" s="38">
        <v>2.2005299999999998E-2</v>
      </c>
      <c r="CJ77" s="38">
        <v>1.3195500000000001E-2</v>
      </c>
      <c r="CK77" s="38">
        <v>7.2506999999999997E-3</v>
      </c>
      <c r="CL77" s="38">
        <v>6.8151000000000002E-3</v>
      </c>
      <c r="CM77" s="38">
        <v>-4.9312000000000002E-3</v>
      </c>
      <c r="CN77" s="38">
        <v>-4.78436E-2</v>
      </c>
      <c r="CO77" s="38">
        <v>1.3152499999999999E-2</v>
      </c>
      <c r="CP77" s="38">
        <v>4.5647999999999999E-3</v>
      </c>
      <c r="CQ77" s="38">
        <v>-1.9759800000000001E-2</v>
      </c>
      <c r="CR77" s="38">
        <v>-2.7780200000000001E-2</v>
      </c>
      <c r="CS77" s="38">
        <v>-2.2123199999999999E-2</v>
      </c>
      <c r="CT77" s="38">
        <v>-8.7379999999999992E-3</v>
      </c>
      <c r="CU77" s="38">
        <v>2.3207100000000001E-2</v>
      </c>
      <c r="CV77" s="38">
        <v>5.0645099999999998E-2</v>
      </c>
      <c r="CW77" s="38">
        <v>8.4841100000000003E-2</v>
      </c>
      <c r="CX77" s="38">
        <v>9.6017900000000003E-2</v>
      </c>
      <c r="CY77" s="38">
        <v>5.3009000000000001E-2</v>
      </c>
      <c r="CZ77" s="38">
        <v>4.9702999999999997E-2</v>
      </c>
      <c r="DA77" s="38">
        <v>-1.1572300000000001E-2</v>
      </c>
      <c r="DB77" s="38">
        <v>2.1041899999999999E-2</v>
      </c>
      <c r="DC77" s="38">
        <v>2.87029E-2</v>
      </c>
      <c r="DD77" s="38">
        <v>2.07894E-2</v>
      </c>
      <c r="DE77" s="38">
        <v>1.20337E-2</v>
      </c>
      <c r="DF77" s="38">
        <v>3.3979099999999998E-2</v>
      </c>
      <c r="DG77" s="38">
        <v>2.4189800000000001E-2</v>
      </c>
      <c r="DH77" s="38">
        <v>1.4987E-2</v>
      </c>
      <c r="DI77" s="38">
        <v>9.0199000000000008E-3</v>
      </c>
      <c r="DJ77" s="38">
        <v>8.5073000000000006E-3</v>
      </c>
      <c r="DK77" s="38">
        <v>-1.5812999999999999E-3</v>
      </c>
      <c r="DL77" s="38">
        <v>-4.29859E-2</v>
      </c>
      <c r="DM77" s="38">
        <v>1.5958199999999999E-2</v>
      </c>
      <c r="DN77" s="38">
        <v>7.9541000000000004E-3</v>
      </c>
      <c r="DO77" s="38">
        <v>-1.5680099999999999E-2</v>
      </c>
      <c r="DP77" s="38">
        <v>-2.3917600000000001E-2</v>
      </c>
      <c r="DQ77" s="38">
        <v>-1.9050899999999999E-2</v>
      </c>
      <c r="DR77" s="38">
        <v>-6.6813000000000003E-3</v>
      </c>
      <c r="DS77" s="38">
        <v>2.52445E-2</v>
      </c>
      <c r="DT77" s="38">
        <v>5.3997900000000001E-2</v>
      </c>
      <c r="DU77" s="38">
        <v>8.9685100000000004E-2</v>
      </c>
      <c r="DV77" s="38">
        <v>0.1015413</v>
      </c>
      <c r="DW77" s="38">
        <v>5.8964900000000001E-2</v>
      </c>
      <c r="DX77" s="38">
        <v>5.6224999999999997E-2</v>
      </c>
      <c r="DY77" s="38">
        <v>-5.3125999999999998E-3</v>
      </c>
      <c r="DZ77" s="38">
        <v>2.6529E-2</v>
      </c>
      <c r="EA77" s="38">
        <v>3.3210200000000002E-2</v>
      </c>
      <c r="EB77" s="38">
        <v>2.4312899999999998E-2</v>
      </c>
      <c r="EC77" s="38">
        <v>1.5647000000000001E-2</v>
      </c>
      <c r="ED77" s="38">
        <v>3.74612E-2</v>
      </c>
      <c r="EE77" s="38">
        <v>2.7343800000000001E-2</v>
      </c>
      <c r="EF77" s="38">
        <v>1.7573700000000001E-2</v>
      </c>
      <c r="EG77" s="38">
        <v>1.15745E-2</v>
      </c>
      <c r="EH77" s="38">
        <v>1.09506E-2</v>
      </c>
      <c r="EI77" s="38">
        <v>3.2553E-3</v>
      </c>
      <c r="EJ77" s="38">
        <v>-3.59721E-2</v>
      </c>
      <c r="EK77" s="38">
        <v>2.0009300000000001E-2</v>
      </c>
      <c r="EL77" s="38">
        <v>1.2847799999999999E-2</v>
      </c>
      <c r="EM77" s="38">
        <v>-9.7896000000000007E-3</v>
      </c>
      <c r="EN77" s="38">
        <v>-1.8340499999999999E-2</v>
      </c>
      <c r="EO77" s="38">
        <v>-1.46149E-2</v>
      </c>
      <c r="EP77" s="38">
        <v>-3.7117000000000001E-3</v>
      </c>
      <c r="EQ77" s="38">
        <v>2.8186200000000002E-2</v>
      </c>
      <c r="ER77" s="38">
        <v>5.8838799999999997E-2</v>
      </c>
      <c r="ES77" s="38">
        <v>9.6679100000000004E-2</v>
      </c>
      <c r="ET77" s="38">
        <v>0.10951619999999999</v>
      </c>
      <c r="EU77" s="38">
        <v>6.7564200000000005E-2</v>
      </c>
      <c r="EV77" s="38">
        <v>6.56418E-2</v>
      </c>
      <c r="EW77" s="38">
        <v>3.7253999999999998E-3</v>
      </c>
      <c r="EX77" s="38">
        <v>3.4451599999999999E-2</v>
      </c>
      <c r="EY77" s="38">
        <v>3.9718099999999999E-2</v>
      </c>
      <c r="EZ77" s="38">
        <v>2.9400200000000001E-2</v>
      </c>
      <c r="FA77" s="38">
        <v>2.0863900000000001E-2</v>
      </c>
      <c r="FB77" s="38">
        <v>84.317149999999998</v>
      </c>
      <c r="FC77" s="38">
        <v>82.971810000000005</v>
      </c>
      <c r="FD77" s="38">
        <v>81.545990000000003</v>
      </c>
      <c r="FE77" s="38">
        <v>80.412059999999997</v>
      </c>
      <c r="FF77" s="38">
        <v>79.310010000000005</v>
      </c>
      <c r="FG77" s="38">
        <v>78.912589999999994</v>
      </c>
      <c r="FH77" s="38">
        <v>78.192009999999996</v>
      </c>
      <c r="FI77" s="38">
        <v>80.37473</v>
      </c>
      <c r="FJ77" s="38">
        <v>85.543869999999998</v>
      </c>
      <c r="FK77" s="38">
        <v>91.437160000000006</v>
      </c>
      <c r="FL77" s="38">
        <v>96.091610000000003</v>
      </c>
      <c r="FM77" s="38">
        <v>100.83759999999999</v>
      </c>
      <c r="FN77" s="38">
        <v>104.1831</v>
      </c>
      <c r="FO77" s="38">
        <v>107.1752</v>
      </c>
      <c r="FP77" s="38">
        <v>109.2124</v>
      </c>
      <c r="FQ77" s="38">
        <v>110.7657</v>
      </c>
      <c r="FR77" s="38">
        <v>110.62949999999999</v>
      </c>
      <c r="FS77" s="38">
        <v>109.1122</v>
      </c>
      <c r="FT77" s="39">
        <v>106.12260000000001</v>
      </c>
      <c r="FU77" s="38">
        <v>100.5241</v>
      </c>
      <c r="FV77" s="38">
        <v>95.757400000000004</v>
      </c>
      <c r="FW77">
        <v>92.997100000000003</v>
      </c>
      <c r="FX77">
        <v>91.125330000000005</v>
      </c>
      <c r="FY77">
        <v>88.518510000000006</v>
      </c>
      <c r="FZ77">
        <v>1.03459E-2</v>
      </c>
      <c r="GA77">
        <v>6.9353999999999999E-2</v>
      </c>
      <c r="GB77">
        <v>1</v>
      </c>
    </row>
    <row r="78" spans="1:184" x14ac:dyDescent="0.3">
      <c r="A78" t="s">
        <v>277</v>
      </c>
      <c r="B78" t="s">
        <v>1</v>
      </c>
      <c r="C78" t="s">
        <v>1</v>
      </c>
      <c r="D78" s="16" t="s">
        <v>1</v>
      </c>
      <c r="E78" s="16" t="s">
        <v>1</v>
      </c>
      <c r="F78" s="18" t="s">
        <v>1</v>
      </c>
      <c r="G78" s="16" t="s">
        <v>1</v>
      </c>
      <c r="H78" s="40" t="s">
        <v>1</v>
      </c>
      <c r="I78" s="18" t="s">
        <v>222</v>
      </c>
      <c r="J78" s="38" t="s">
        <v>1</v>
      </c>
      <c r="K78" s="18">
        <v>44811</v>
      </c>
      <c r="L78" s="38">
        <v>91356</v>
      </c>
      <c r="M78" s="38">
        <v>91356</v>
      </c>
      <c r="N78" s="38">
        <v>1.4844649999999999</v>
      </c>
      <c r="O78" s="38">
        <v>1.4180250000000001</v>
      </c>
      <c r="P78" s="38">
        <v>1.367856</v>
      </c>
      <c r="Q78" s="38">
        <v>1.3364659999999999</v>
      </c>
      <c r="R78" s="38">
        <v>1.33782</v>
      </c>
      <c r="S78" s="38">
        <v>1.3852390000000001</v>
      </c>
      <c r="T78" s="38">
        <v>1.414622</v>
      </c>
      <c r="U78" s="38">
        <v>1.659538</v>
      </c>
      <c r="V78" s="38">
        <v>2.0970810000000002</v>
      </c>
      <c r="W78" s="38">
        <v>2.4858609999999999</v>
      </c>
      <c r="X78" s="38">
        <v>2.7808320000000002</v>
      </c>
      <c r="Y78" s="38">
        <v>2.971848</v>
      </c>
      <c r="Z78" s="38">
        <v>3.077477</v>
      </c>
      <c r="AA78" s="38">
        <v>3.1840290000000002</v>
      </c>
      <c r="AB78" s="38">
        <v>3.2396039999999999</v>
      </c>
      <c r="AC78" s="38">
        <v>3.2161870000000001</v>
      </c>
      <c r="AD78" s="38">
        <v>3.0368620000000002</v>
      </c>
      <c r="AE78" s="38">
        <v>2.6189840000000002</v>
      </c>
      <c r="AF78" s="38">
        <v>2.3072080000000001</v>
      </c>
      <c r="AG78" s="38">
        <v>2.0811519999999999</v>
      </c>
      <c r="AH78" s="38">
        <v>1.9593210000000001</v>
      </c>
      <c r="AI78" s="38">
        <v>1.8082069999999999</v>
      </c>
      <c r="AJ78" s="38">
        <v>1.6328780000000001</v>
      </c>
      <c r="AK78" s="38">
        <v>1.5156559999999999</v>
      </c>
      <c r="AL78" s="38">
        <v>1.8954499999999999E-2</v>
      </c>
      <c r="AM78" s="38">
        <v>1.25089E-2</v>
      </c>
      <c r="AN78" s="38">
        <v>9.4146000000000004E-3</v>
      </c>
      <c r="AO78" s="38">
        <v>6.0755000000000002E-3</v>
      </c>
      <c r="AP78" s="38">
        <v>-4.5500000000000001E-5</v>
      </c>
      <c r="AQ78" s="38">
        <v>-2.15651E-2</v>
      </c>
      <c r="AR78" s="38">
        <v>-8.6626800000000004E-2</v>
      </c>
      <c r="AS78" s="38">
        <v>-5.8501999999999998E-3</v>
      </c>
      <c r="AT78" s="38">
        <v>-5.0507E-3</v>
      </c>
      <c r="AU78" s="38">
        <v>-9.4625000000000004E-3</v>
      </c>
      <c r="AV78" s="38">
        <v>-1.2066199999999999E-2</v>
      </c>
      <c r="AW78" s="38">
        <v>-7.7831999999999997E-3</v>
      </c>
      <c r="AX78" s="38">
        <v>-1.1945E-3</v>
      </c>
      <c r="AY78" s="38">
        <v>7.6219E-3</v>
      </c>
      <c r="AZ78" s="38">
        <v>9.4979000000000001E-3</v>
      </c>
      <c r="BA78" s="38">
        <v>3.5597299999999998E-2</v>
      </c>
      <c r="BB78" s="38">
        <v>6.2920500000000004E-2</v>
      </c>
      <c r="BC78" s="38">
        <v>4.8168999999999997E-2</v>
      </c>
      <c r="BD78" s="38">
        <v>3.81301E-2</v>
      </c>
      <c r="BE78" s="38">
        <v>-2.6691800000000002E-2</v>
      </c>
      <c r="BF78" s="38">
        <v>1.9209199999999999E-2</v>
      </c>
      <c r="BG78" s="38">
        <v>6.4753599999999994E-2</v>
      </c>
      <c r="BH78" s="38">
        <v>4.30981E-2</v>
      </c>
      <c r="BI78" s="38">
        <v>2.8710099999999999E-2</v>
      </c>
      <c r="BJ78" s="38">
        <v>2.19203E-2</v>
      </c>
      <c r="BK78" s="38">
        <v>1.4723E-2</v>
      </c>
      <c r="BL78" s="38">
        <v>1.1443500000000001E-2</v>
      </c>
      <c r="BM78" s="38">
        <v>8.0335000000000007E-3</v>
      </c>
      <c r="BN78" s="38">
        <v>1.7158E-3</v>
      </c>
      <c r="BO78" s="38">
        <v>-1.7782900000000001E-2</v>
      </c>
      <c r="BP78" s="38">
        <v>-8.1040799999999996E-2</v>
      </c>
      <c r="BQ78" s="38">
        <v>-2.728E-3</v>
      </c>
      <c r="BR78" s="38">
        <v>-1.4660999999999999E-3</v>
      </c>
      <c r="BS78" s="38">
        <v>-5.2310000000000004E-3</v>
      </c>
      <c r="BT78" s="38">
        <v>-8.2378999999999994E-3</v>
      </c>
      <c r="BU78" s="38">
        <v>-4.7879999999999997E-3</v>
      </c>
      <c r="BV78" s="38">
        <v>8.4170000000000002E-4</v>
      </c>
      <c r="BW78" s="38">
        <v>9.7935999999999995E-3</v>
      </c>
      <c r="BX78" s="38">
        <v>1.32637E-2</v>
      </c>
      <c r="BY78" s="38">
        <v>4.1158699999999999E-2</v>
      </c>
      <c r="BZ78" s="38">
        <v>6.9671899999999995E-2</v>
      </c>
      <c r="CA78" s="38">
        <v>5.5598399999999999E-2</v>
      </c>
      <c r="CB78" s="38">
        <v>4.6840399999999997E-2</v>
      </c>
      <c r="CC78" s="38">
        <v>-1.8866000000000001E-2</v>
      </c>
      <c r="CD78" s="38">
        <v>2.5718000000000001E-2</v>
      </c>
      <c r="CE78" s="38">
        <v>6.98405E-2</v>
      </c>
      <c r="CF78" s="38">
        <v>4.7377299999999997E-2</v>
      </c>
      <c r="CG78" s="38">
        <v>3.3019800000000002E-2</v>
      </c>
      <c r="CH78" s="38">
        <v>2.39743E-2</v>
      </c>
      <c r="CI78" s="38">
        <v>1.62565E-2</v>
      </c>
      <c r="CJ78" s="38">
        <v>1.2848699999999999E-2</v>
      </c>
      <c r="CK78" s="38">
        <v>9.3895999999999997E-3</v>
      </c>
      <c r="CL78" s="38">
        <v>2.9358000000000001E-3</v>
      </c>
      <c r="CM78" s="38">
        <v>-1.51634E-2</v>
      </c>
      <c r="CN78" s="38">
        <v>-7.7171900000000002E-2</v>
      </c>
      <c r="CO78" s="38">
        <v>-5.6559999999999998E-4</v>
      </c>
      <c r="CP78" s="38">
        <v>1.0166000000000001E-3</v>
      </c>
      <c r="CQ78" s="38">
        <v>-2.3002000000000001E-3</v>
      </c>
      <c r="CR78" s="38">
        <v>-5.5864E-3</v>
      </c>
      <c r="CS78" s="38">
        <v>-2.7136E-3</v>
      </c>
      <c r="CT78" s="38">
        <v>2.2520000000000001E-3</v>
      </c>
      <c r="CU78" s="38">
        <v>1.1297700000000001E-2</v>
      </c>
      <c r="CV78" s="38">
        <v>1.5871900000000001E-2</v>
      </c>
      <c r="CW78" s="38">
        <v>4.5010500000000002E-2</v>
      </c>
      <c r="CX78" s="38">
        <v>7.4347999999999997E-2</v>
      </c>
      <c r="CY78" s="38">
        <v>6.0743900000000003E-2</v>
      </c>
      <c r="CZ78" s="38">
        <v>5.2873099999999999E-2</v>
      </c>
      <c r="DA78" s="38">
        <v>-1.3446E-2</v>
      </c>
      <c r="DB78" s="38">
        <v>3.0226099999999999E-2</v>
      </c>
      <c r="DC78" s="38">
        <v>7.3363700000000004E-2</v>
      </c>
      <c r="DD78" s="38">
        <v>5.03411E-2</v>
      </c>
      <c r="DE78" s="38">
        <v>3.6004599999999998E-2</v>
      </c>
      <c r="DF78" s="38">
        <v>2.60284E-2</v>
      </c>
      <c r="DG78" s="38">
        <v>1.779E-2</v>
      </c>
      <c r="DH78" s="38">
        <v>1.4253999999999999E-2</v>
      </c>
      <c r="DI78" s="38">
        <v>1.0745599999999999E-2</v>
      </c>
      <c r="DJ78" s="38">
        <v>4.1557E-3</v>
      </c>
      <c r="DK78" s="38">
        <v>-1.2543800000000001E-2</v>
      </c>
      <c r="DL78" s="38">
        <v>-7.3302999999999993E-2</v>
      </c>
      <c r="DM78" s="38">
        <v>1.5968E-3</v>
      </c>
      <c r="DN78" s="38">
        <v>3.4992999999999999E-3</v>
      </c>
      <c r="DO78" s="38">
        <v>6.3060000000000004E-4</v>
      </c>
      <c r="DP78" s="38">
        <v>-2.9348E-3</v>
      </c>
      <c r="DQ78" s="38">
        <v>-6.3909999999999998E-4</v>
      </c>
      <c r="DR78" s="38">
        <v>3.6622E-3</v>
      </c>
      <c r="DS78" s="38">
        <v>1.28019E-2</v>
      </c>
      <c r="DT78" s="38">
        <v>1.8480099999999999E-2</v>
      </c>
      <c r="DU78" s="38">
        <v>4.8862299999999997E-2</v>
      </c>
      <c r="DV78" s="38">
        <v>7.9023999999999997E-2</v>
      </c>
      <c r="DW78" s="38">
        <v>6.5889500000000004E-2</v>
      </c>
      <c r="DX78" s="38">
        <v>5.8905800000000001E-2</v>
      </c>
      <c r="DY78" s="38">
        <v>-8.0259000000000007E-3</v>
      </c>
      <c r="DZ78" s="38">
        <v>3.4734099999999997E-2</v>
      </c>
      <c r="EA78" s="38">
        <v>7.6886899999999994E-2</v>
      </c>
      <c r="EB78" s="38">
        <v>5.3304799999999999E-2</v>
      </c>
      <c r="EC78" s="38">
        <v>3.89894E-2</v>
      </c>
      <c r="ED78" s="38">
        <v>2.8994099999999998E-2</v>
      </c>
      <c r="EE78" s="38">
        <v>2.00041E-2</v>
      </c>
      <c r="EF78" s="38">
        <v>1.6282899999999999E-2</v>
      </c>
      <c r="EG78" s="38">
        <v>1.2703600000000001E-2</v>
      </c>
      <c r="EH78" s="38">
        <v>5.9170000000000004E-3</v>
      </c>
      <c r="EI78" s="38">
        <v>-8.7615999999999996E-3</v>
      </c>
      <c r="EJ78" s="38">
        <v>-6.7716999999999999E-2</v>
      </c>
      <c r="EK78" s="38">
        <v>4.7190000000000001E-3</v>
      </c>
      <c r="EL78" s="38">
        <v>7.084E-3</v>
      </c>
      <c r="EM78" s="38">
        <v>4.8621000000000003E-3</v>
      </c>
      <c r="EN78" s="38">
        <v>8.9349999999999998E-4</v>
      </c>
      <c r="EO78" s="38">
        <v>2.3560999999999999E-3</v>
      </c>
      <c r="EP78" s="38">
        <v>5.6984000000000002E-3</v>
      </c>
      <c r="EQ78" s="38">
        <v>1.49736E-2</v>
      </c>
      <c r="ER78" s="38">
        <v>2.2245899999999999E-2</v>
      </c>
      <c r="ES78" s="38">
        <v>5.4423699999999998E-2</v>
      </c>
      <c r="ET78" s="38">
        <v>8.5775500000000005E-2</v>
      </c>
      <c r="EU78" s="38">
        <v>7.3318900000000006E-2</v>
      </c>
      <c r="EV78" s="38">
        <v>6.7616099999999998E-2</v>
      </c>
      <c r="EW78" s="38">
        <v>-2.0010000000000001E-4</v>
      </c>
      <c r="EX78" s="38">
        <v>4.1243000000000002E-2</v>
      </c>
      <c r="EY78" s="38">
        <v>8.1973799999999999E-2</v>
      </c>
      <c r="EZ78" s="38">
        <v>5.7584000000000003E-2</v>
      </c>
      <c r="FA78" s="38">
        <v>4.32991E-2</v>
      </c>
      <c r="FB78" s="38">
        <v>87.065119999999993</v>
      </c>
      <c r="FC78" s="38">
        <v>85.462909999999994</v>
      </c>
      <c r="FD78" s="38">
        <v>82.971639999999994</v>
      </c>
      <c r="FE78" s="38">
        <v>81.700180000000003</v>
      </c>
      <c r="FF78" s="38">
        <v>80.408280000000005</v>
      </c>
      <c r="FG78" s="38">
        <v>78.554730000000006</v>
      </c>
      <c r="FH78" s="38">
        <v>77.758570000000006</v>
      </c>
      <c r="FI78" s="38">
        <v>78.662649999999999</v>
      </c>
      <c r="FJ78" s="38">
        <v>83.595470000000006</v>
      </c>
      <c r="FK78" s="38">
        <v>89.17989</v>
      </c>
      <c r="FL78" s="38">
        <v>94.493589999999998</v>
      </c>
      <c r="FM78" s="38">
        <v>98.225139999999996</v>
      </c>
      <c r="FN78" s="38">
        <v>101.6623</v>
      </c>
      <c r="FO78" s="38">
        <v>104.10129999999999</v>
      </c>
      <c r="FP78" s="38">
        <v>105.7948</v>
      </c>
      <c r="FQ78" s="38">
        <v>106.77419999999999</v>
      </c>
      <c r="FR78" s="38">
        <v>106.59439999999999</v>
      </c>
      <c r="FS78" s="38">
        <v>104.88800000000001</v>
      </c>
      <c r="FT78" s="39">
        <v>101.5669</v>
      </c>
      <c r="FU78" s="38">
        <v>97.073269999999994</v>
      </c>
      <c r="FV78" s="38">
        <v>93.822389999999999</v>
      </c>
      <c r="FW78">
        <v>91.725909999999999</v>
      </c>
      <c r="FX78">
        <v>88.970669999999998</v>
      </c>
      <c r="FY78">
        <v>86.081699999999998</v>
      </c>
      <c r="FZ78">
        <v>8.7223999999999999E-3</v>
      </c>
      <c r="GA78">
        <v>6.2803800000000007E-2</v>
      </c>
      <c r="GB78">
        <v>1</v>
      </c>
    </row>
    <row r="79" spans="1:184" x14ac:dyDescent="0.3">
      <c r="A79" t="s">
        <v>277</v>
      </c>
      <c r="B79" t="s">
        <v>1</v>
      </c>
      <c r="C79" t="s">
        <v>1</v>
      </c>
      <c r="D79" s="16" t="s">
        <v>1</v>
      </c>
      <c r="E79" s="16" t="s">
        <v>1</v>
      </c>
      <c r="F79" s="18" t="s">
        <v>1</v>
      </c>
      <c r="G79" t="s">
        <v>1</v>
      </c>
      <c r="H79" s="40" t="s">
        <v>1</v>
      </c>
      <c r="I79" s="18" t="s">
        <v>222</v>
      </c>
      <c r="J79" s="38" t="s">
        <v>1</v>
      </c>
      <c r="K79" s="18" t="s">
        <v>2</v>
      </c>
      <c r="L79" s="38">
        <v>91806</v>
      </c>
      <c r="M79" s="38">
        <v>91806</v>
      </c>
      <c r="N79" s="38">
        <v>1.289957</v>
      </c>
      <c r="O79" s="38">
        <v>1.2378880000000001</v>
      </c>
      <c r="P79" s="38">
        <v>1.20004</v>
      </c>
      <c r="Q79" s="38">
        <v>1.1781900000000001</v>
      </c>
      <c r="R79" s="38">
        <v>1.184709</v>
      </c>
      <c r="S79" s="38">
        <v>1.2280139999999999</v>
      </c>
      <c r="T79" s="38">
        <v>1.2492620000000001</v>
      </c>
      <c r="U79" s="38">
        <v>1.459972</v>
      </c>
      <c r="V79" s="38">
        <v>1.8485009999999999</v>
      </c>
      <c r="W79" s="38">
        <v>2.1805949999999998</v>
      </c>
      <c r="X79" s="38">
        <v>2.4481809999999999</v>
      </c>
      <c r="Y79" s="38">
        <v>2.6322350000000001</v>
      </c>
      <c r="Z79" s="38">
        <v>2.7419150000000001</v>
      </c>
      <c r="AA79" s="38">
        <v>2.853218</v>
      </c>
      <c r="AB79" s="38">
        <v>2.9185089999999998</v>
      </c>
      <c r="AC79" s="38">
        <v>2.9008430000000001</v>
      </c>
      <c r="AD79" s="38">
        <v>2.7465259999999998</v>
      </c>
      <c r="AE79" s="38">
        <v>2.3769040000000001</v>
      </c>
      <c r="AF79" s="38">
        <v>2.1014370000000002</v>
      </c>
      <c r="AG79" s="38">
        <v>1.905548</v>
      </c>
      <c r="AH79" s="38">
        <v>1.797739</v>
      </c>
      <c r="AI79" s="38">
        <v>1.651959</v>
      </c>
      <c r="AJ79" s="38">
        <v>1.496972</v>
      </c>
      <c r="AK79" s="38">
        <v>1.3910960000000001</v>
      </c>
      <c r="AL79" s="38">
        <v>1.346E-3</v>
      </c>
      <c r="AM79" s="38">
        <v>9.6460000000000003E-4</v>
      </c>
      <c r="AN79" s="38">
        <v>1.5149E-3</v>
      </c>
      <c r="AO79" s="38">
        <v>1.5409E-3</v>
      </c>
      <c r="AP79" s="38">
        <v>8.9269999999999996E-4</v>
      </c>
      <c r="AQ79" s="38">
        <v>-2.3831E-3</v>
      </c>
      <c r="AR79" s="38">
        <v>-1.86243E-2</v>
      </c>
      <c r="AS79" s="38">
        <v>-2.2282000000000001E-3</v>
      </c>
      <c r="AT79" s="38">
        <v>-6.2585999999999996E-3</v>
      </c>
      <c r="AU79" s="38">
        <v>-1.42784E-2</v>
      </c>
      <c r="AV79" s="38">
        <v>-1.3206799999999999E-2</v>
      </c>
      <c r="AW79" s="38">
        <v>-1.0037300000000001E-2</v>
      </c>
      <c r="AX79" s="38">
        <v>-2.3863999999999999E-3</v>
      </c>
      <c r="AY79" s="38">
        <v>2.6535999999999999E-3</v>
      </c>
      <c r="AZ79" s="38">
        <v>6.4974999999999998E-3</v>
      </c>
      <c r="BA79" s="38">
        <v>1.3055499999999999E-2</v>
      </c>
      <c r="BB79" s="38">
        <v>3.23916E-2</v>
      </c>
      <c r="BC79" s="38">
        <v>2.2664E-2</v>
      </c>
      <c r="BD79" s="38">
        <v>1.73806E-2</v>
      </c>
      <c r="BE79" s="38">
        <v>3.7461E-3</v>
      </c>
      <c r="BF79" s="38">
        <v>1.38418E-2</v>
      </c>
      <c r="BG79" s="38">
        <v>6.7172000000000004E-3</v>
      </c>
      <c r="BH79" s="38">
        <v>3.7442999999999999E-3</v>
      </c>
      <c r="BI79" s="38">
        <v>1.3738000000000001E-3</v>
      </c>
      <c r="BJ79" s="38">
        <v>3.4150999999999999E-3</v>
      </c>
      <c r="BK79" s="38">
        <v>2.5718E-3</v>
      </c>
      <c r="BL79" s="38">
        <v>2.9613E-3</v>
      </c>
      <c r="BM79" s="38">
        <v>2.8941000000000001E-3</v>
      </c>
      <c r="BN79" s="38">
        <v>1.9938999999999998E-3</v>
      </c>
      <c r="BO79" s="38">
        <v>3.0939999999999999E-4</v>
      </c>
      <c r="BP79" s="38">
        <v>-1.42785E-2</v>
      </c>
      <c r="BQ79" s="38">
        <v>-4.0440000000000002E-4</v>
      </c>
      <c r="BR79" s="38">
        <v>-3.2250999999999998E-3</v>
      </c>
      <c r="BS79" s="38">
        <v>-1.01242E-2</v>
      </c>
      <c r="BT79" s="38">
        <v>-9.3668999999999992E-3</v>
      </c>
      <c r="BU79" s="38">
        <v>-7.3759000000000003E-3</v>
      </c>
      <c r="BV79" s="38">
        <v>-1.4134E-3</v>
      </c>
      <c r="BW79" s="38">
        <v>4.3585000000000004E-3</v>
      </c>
      <c r="BX79" s="38">
        <v>9.4666000000000004E-3</v>
      </c>
      <c r="BY79" s="38">
        <v>1.7087100000000001E-2</v>
      </c>
      <c r="BZ79" s="38">
        <v>3.6715999999999999E-2</v>
      </c>
      <c r="CA79" s="38">
        <v>2.6965300000000001E-2</v>
      </c>
      <c r="CB79" s="38">
        <v>2.1388600000000001E-2</v>
      </c>
      <c r="CC79" s="38">
        <v>8.0192000000000006E-3</v>
      </c>
      <c r="CD79" s="38">
        <v>1.8009600000000001E-2</v>
      </c>
      <c r="CE79" s="38">
        <v>1.0287599999999999E-2</v>
      </c>
      <c r="CF79" s="38">
        <v>6.7359999999999998E-3</v>
      </c>
      <c r="CG79" s="38">
        <v>4.2770999999999998E-3</v>
      </c>
      <c r="CH79" s="38">
        <v>4.8481000000000002E-3</v>
      </c>
      <c r="CI79" s="38">
        <v>3.6849000000000001E-3</v>
      </c>
      <c r="CJ79" s="38">
        <v>3.9630999999999998E-3</v>
      </c>
      <c r="CK79" s="38">
        <v>3.8311999999999999E-3</v>
      </c>
      <c r="CL79" s="38">
        <v>2.7566000000000001E-3</v>
      </c>
      <c r="CM79" s="38">
        <v>2.1741999999999998E-3</v>
      </c>
      <c r="CN79" s="38">
        <v>-1.12686E-2</v>
      </c>
      <c r="CO79" s="38">
        <v>8.5879999999999995E-4</v>
      </c>
      <c r="CP79" s="38">
        <v>-1.1241000000000001E-3</v>
      </c>
      <c r="CQ79" s="38">
        <v>-7.2471000000000002E-3</v>
      </c>
      <c r="CR79" s="38">
        <v>-6.7073999999999996E-3</v>
      </c>
      <c r="CS79" s="38">
        <v>-5.5325000000000001E-3</v>
      </c>
      <c r="CT79" s="38">
        <v>-7.3950000000000003E-4</v>
      </c>
      <c r="CU79" s="38">
        <v>5.5392999999999996E-3</v>
      </c>
      <c r="CV79" s="38">
        <v>1.1522900000000001E-2</v>
      </c>
      <c r="CW79" s="38">
        <v>1.9879299999999999E-2</v>
      </c>
      <c r="CX79" s="38">
        <v>3.9711000000000003E-2</v>
      </c>
      <c r="CY79" s="38">
        <v>2.9944399999999999E-2</v>
      </c>
      <c r="CZ79" s="38">
        <v>2.4164600000000001E-2</v>
      </c>
      <c r="DA79" s="38">
        <v>1.0978699999999999E-2</v>
      </c>
      <c r="DB79" s="38">
        <v>2.08963E-2</v>
      </c>
      <c r="DC79" s="38">
        <v>1.27604E-2</v>
      </c>
      <c r="DD79" s="38">
        <v>8.8080999999999993E-3</v>
      </c>
      <c r="DE79" s="38">
        <v>6.2878999999999999E-3</v>
      </c>
      <c r="DF79" s="38">
        <v>6.2811999999999998E-3</v>
      </c>
      <c r="DG79" s="38">
        <v>4.7980999999999996E-3</v>
      </c>
      <c r="DH79" s="38">
        <v>4.9648000000000001E-3</v>
      </c>
      <c r="DI79" s="38">
        <v>4.7683999999999999E-3</v>
      </c>
      <c r="DJ79" s="38">
        <v>3.5192999999999999E-3</v>
      </c>
      <c r="DK79" s="38">
        <v>4.0391000000000003E-3</v>
      </c>
      <c r="DL79" s="38">
        <v>-8.2587000000000008E-3</v>
      </c>
      <c r="DM79" s="38">
        <v>2.1220000000000002E-3</v>
      </c>
      <c r="DN79" s="38">
        <v>9.77E-4</v>
      </c>
      <c r="DO79" s="38">
        <v>-4.3699000000000003E-3</v>
      </c>
      <c r="DP79" s="38">
        <v>-4.0477999999999998E-3</v>
      </c>
      <c r="DQ79" s="38">
        <v>-3.6892000000000001E-3</v>
      </c>
      <c r="DR79" s="38">
        <v>-6.5599999999999995E-5</v>
      </c>
      <c r="DS79" s="38">
        <v>6.7202E-3</v>
      </c>
      <c r="DT79" s="38">
        <v>1.3579300000000001E-2</v>
      </c>
      <c r="DU79" s="38">
        <v>2.2671500000000001E-2</v>
      </c>
      <c r="DV79" s="38">
        <v>4.2706099999999997E-2</v>
      </c>
      <c r="DW79" s="38">
        <v>3.2923399999999998E-2</v>
      </c>
      <c r="DX79" s="38">
        <v>2.6940599999999999E-2</v>
      </c>
      <c r="DY79" s="38">
        <v>1.39382E-2</v>
      </c>
      <c r="DZ79" s="38">
        <v>2.3782899999999999E-2</v>
      </c>
      <c r="EA79" s="38">
        <v>1.5233200000000001E-2</v>
      </c>
      <c r="EB79" s="38">
        <v>1.08801E-2</v>
      </c>
      <c r="EC79" s="38">
        <v>8.2986999999999991E-3</v>
      </c>
      <c r="ED79" s="38">
        <v>8.3502999999999997E-3</v>
      </c>
      <c r="EE79" s="38">
        <v>6.4053000000000001E-3</v>
      </c>
      <c r="EF79" s="38">
        <v>6.4111999999999997E-3</v>
      </c>
      <c r="EG79" s="38">
        <v>6.1215000000000002E-3</v>
      </c>
      <c r="EH79" s="38">
        <v>4.6205999999999999E-3</v>
      </c>
      <c r="EI79" s="38">
        <v>6.7315999999999999E-3</v>
      </c>
      <c r="EJ79" s="38">
        <v>-3.9129000000000004E-3</v>
      </c>
      <c r="EK79" s="38">
        <v>3.9458000000000002E-3</v>
      </c>
      <c r="EL79" s="38">
        <v>4.0105000000000002E-3</v>
      </c>
      <c r="EM79" s="38">
        <v>-2.1579999999999999E-4</v>
      </c>
      <c r="EN79" s="38">
        <v>-2.0790000000000001E-4</v>
      </c>
      <c r="EO79" s="38">
        <v>-1.0277999999999999E-3</v>
      </c>
      <c r="EP79" s="38">
        <v>9.0740000000000005E-4</v>
      </c>
      <c r="EQ79" s="38">
        <v>8.4250999999999996E-3</v>
      </c>
      <c r="ER79" s="38">
        <v>1.6548400000000001E-2</v>
      </c>
      <c r="ES79" s="38">
        <v>2.67031E-2</v>
      </c>
      <c r="ET79" s="38">
        <v>4.7030500000000003E-2</v>
      </c>
      <c r="EU79" s="38">
        <v>3.7224800000000002E-2</v>
      </c>
      <c r="EV79" s="38">
        <v>3.09486E-2</v>
      </c>
      <c r="EW79" s="38">
        <v>1.82113E-2</v>
      </c>
      <c r="EX79" s="38">
        <v>2.7950800000000001E-2</v>
      </c>
      <c r="EY79" s="38">
        <v>1.88036E-2</v>
      </c>
      <c r="EZ79" s="38">
        <v>1.38718E-2</v>
      </c>
      <c r="FA79" s="38">
        <v>1.1202E-2</v>
      </c>
      <c r="FB79" s="38">
        <v>79.350189999999998</v>
      </c>
      <c r="FC79" s="38">
        <v>77.829040000000006</v>
      </c>
      <c r="FD79" s="38">
        <v>76.087360000000004</v>
      </c>
      <c r="FE79" s="38">
        <v>74.55</v>
      </c>
      <c r="FF79" s="38">
        <v>73.299769999999995</v>
      </c>
      <c r="FG79" s="38">
        <v>72.232560000000007</v>
      </c>
      <c r="FH79" s="38">
        <v>71.880089999999996</v>
      </c>
      <c r="FI79" s="38">
        <v>74.404629999999997</v>
      </c>
      <c r="FJ79" s="38">
        <v>78.989140000000006</v>
      </c>
      <c r="FK79" s="38">
        <v>83.701340000000002</v>
      </c>
      <c r="FL79" s="38">
        <v>88.153580000000005</v>
      </c>
      <c r="FM79" s="38">
        <v>92.129019999999997</v>
      </c>
      <c r="FN79" s="38">
        <v>95.350790000000003</v>
      </c>
      <c r="FO79" s="38">
        <v>97.911150000000006</v>
      </c>
      <c r="FP79" s="38">
        <v>99.83417</v>
      </c>
      <c r="FQ79" s="38">
        <v>101.0654</v>
      </c>
      <c r="FR79" s="38">
        <v>101.3471</v>
      </c>
      <c r="FS79" s="38">
        <v>100.4764</v>
      </c>
      <c r="FT79" s="39">
        <v>98.43665</v>
      </c>
      <c r="FU79" s="38">
        <v>94.796000000000006</v>
      </c>
      <c r="FV79" s="38">
        <v>90.681979999999996</v>
      </c>
      <c r="FW79">
        <v>87.394109999999998</v>
      </c>
      <c r="FX79">
        <v>84.676580000000001</v>
      </c>
      <c r="FY79">
        <v>82.082740000000001</v>
      </c>
      <c r="FZ79">
        <v>5.0046999999999999E-3</v>
      </c>
      <c r="GA79">
        <v>4.2369299999999999E-2</v>
      </c>
      <c r="GB79">
        <v>1</v>
      </c>
    </row>
    <row r="80" spans="1:184" x14ac:dyDescent="0.3">
      <c r="A80" t="s">
        <v>277</v>
      </c>
      <c r="B80" t="s">
        <v>1</v>
      </c>
      <c r="C80" t="s">
        <v>1</v>
      </c>
      <c r="D80" s="16" t="s">
        <v>1</v>
      </c>
      <c r="E80" s="16" t="s">
        <v>1</v>
      </c>
      <c r="F80" s="18" t="s">
        <v>1</v>
      </c>
      <c r="G80" s="16" t="s">
        <v>1</v>
      </c>
      <c r="H80" s="40" t="s">
        <v>1</v>
      </c>
      <c r="I80" s="18" t="s">
        <v>223</v>
      </c>
      <c r="J80" s="38" t="s">
        <v>1</v>
      </c>
      <c r="K80" s="18">
        <v>44722</v>
      </c>
      <c r="L80" s="38">
        <v>948</v>
      </c>
      <c r="M80" s="38">
        <v>948</v>
      </c>
      <c r="N80" s="38">
        <v>2.2153390000000002</v>
      </c>
      <c r="O80" s="38">
        <v>2.116892</v>
      </c>
      <c r="P80" s="38">
        <v>2.0479400000000001</v>
      </c>
      <c r="Q80" s="38">
        <v>1.986356</v>
      </c>
      <c r="R80" s="38">
        <v>1.99587</v>
      </c>
      <c r="S80" s="38">
        <v>2.0727169999999999</v>
      </c>
      <c r="T80" s="38">
        <v>2.0480680000000002</v>
      </c>
      <c r="U80" s="38">
        <v>1.9528589999999999</v>
      </c>
      <c r="V80" s="38">
        <v>1.780877</v>
      </c>
      <c r="W80" s="38">
        <v>1.4969779999999999</v>
      </c>
      <c r="X80" s="38">
        <v>1.310799</v>
      </c>
      <c r="Y80" s="38">
        <v>1.288713</v>
      </c>
      <c r="Z80" s="38">
        <v>1.3161149999999999</v>
      </c>
      <c r="AA80" s="38">
        <v>1.4158329999999999</v>
      </c>
      <c r="AB80" s="38">
        <v>1.596514</v>
      </c>
      <c r="AC80" s="38">
        <v>1.8085180000000001</v>
      </c>
      <c r="AD80" s="38">
        <v>2.0590259999999998</v>
      </c>
      <c r="AE80" s="38">
        <v>2.1484670000000001</v>
      </c>
      <c r="AF80" s="38">
        <v>2.5005549999999999</v>
      </c>
      <c r="AG80" s="38">
        <v>3.009903</v>
      </c>
      <c r="AH80" s="38">
        <v>3.1321780000000001</v>
      </c>
      <c r="AI80" s="38">
        <v>2.9466489999999999</v>
      </c>
      <c r="AJ80" s="38">
        <v>2.6743600000000001</v>
      </c>
      <c r="AK80" s="38">
        <v>2.4580649999999999</v>
      </c>
      <c r="AL80" s="38">
        <v>-4.9431299999999997E-2</v>
      </c>
      <c r="AM80" s="38">
        <v>-7.3367600000000005E-2</v>
      </c>
      <c r="AN80" s="38">
        <v>-6.1682800000000003E-2</v>
      </c>
      <c r="AO80" s="38">
        <v>-7.1886400000000003E-2</v>
      </c>
      <c r="AP80" s="38">
        <v>-7.7337299999999998E-2</v>
      </c>
      <c r="AQ80" s="38">
        <v>-4.2271999999999997E-2</v>
      </c>
      <c r="AR80" s="38">
        <v>3.7500199999999997E-2</v>
      </c>
      <c r="AS80" s="38">
        <v>9.2866599999999994E-2</v>
      </c>
      <c r="AT80" s="38">
        <v>0.1221792</v>
      </c>
      <c r="AU80" s="38">
        <v>2.2240000000000001E-4</v>
      </c>
      <c r="AV80" s="38">
        <v>-4.4244199999999997E-2</v>
      </c>
      <c r="AW80" s="38">
        <v>-3.9860899999999998E-2</v>
      </c>
      <c r="AX80" s="38">
        <v>-2.68872E-2</v>
      </c>
      <c r="AY80" s="38">
        <v>-4.4609999999999997E-3</v>
      </c>
      <c r="AZ80" s="38">
        <v>5.05158E-2</v>
      </c>
      <c r="BA80" s="38">
        <v>7.2908000000000001E-3</v>
      </c>
      <c r="BB80" s="38">
        <v>4.29357E-2</v>
      </c>
      <c r="BC80" s="38">
        <v>6.1521899999999997E-2</v>
      </c>
      <c r="BD80" s="38">
        <v>0.1101472</v>
      </c>
      <c r="BE80" s="38">
        <v>5.7767399999999997E-2</v>
      </c>
      <c r="BF80" s="38">
        <v>-8.6052600000000007E-2</v>
      </c>
      <c r="BG80" s="38">
        <v>-0.12942119999999999</v>
      </c>
      <c r="BH80" s="38">
        <v>-0.150702</v>
      </c>
      <c r="BI80" s="38">
        <v>-0.14697669999999999</v>
      </c>
      <c r="BJ80" s="38">
        <v>-4.2812099999999999E-2</v>
      </c>
      <c r="BK80" s="38">
        <v>-6.7030300000000001E-2</v>
      </c>
      <c r="BL80" s="38">
        <v>-5.5362000000000001E-2</v>
      </c>
      <c r="BM80" s="38">
        <v>-6.5016500000000005E-2</v>
      </c>
      <c r="BN80" s="38">
        <v>-7.0919300000000005E-2</v>
      </c>
      <c r="BO80" s="38">
        <v>-3.6519000000000003E-2</v>
      </c>
      <c r="BP80" s="38">
        <v>4.5783900000000002E-2</v>
      </c>
      <c r="BQ80" s="38">
        <v>0.1047544</v>
      </c>
      <c r="BR80" s="38">
        <v>0.13440940000000001</v>
      </c>
      <c r="BS80" s="38">
        <v>1.1209E-2</v>
      </c>
      <c r="BT80" s="38">
        <v>-3.6529600000000002E-2</v>
      </c>
      <c r="BU80" s="38">
        <v>-3.2990400000000003E-2</v>
      </c>
      <c r="BV80" s="38">
        <v>-2.3444099999999999E-2</v>
      </c>
      <c r="BW80" s="38">
        <v>1.0996000000000001E-3</v>
      </c>
      <c r="BX80" s="38">
        <v>5.9451700000000003E-2</v>
      </c>
      <c r="BY80" s="38">
        <v>2.14226E-2</v>
      </c>
      <c r="BZ80" s="38">
        <v>5.8842100000000001E-2</v>
      </c>
      <c r="CA80" s="38">
        <v>7.6313599999999995E-2</v>
      </c>
      <c r="CB80" s="38">
        <v>0.12550169999999999</v>
      </c>
      <c r="CC80" s="38">
        <v>7.0734900000000003E-2</v>
      </c>
      <c r="CD80" s="38">
        <v>-7.6162400000000005E-2</v>
      </c>
      <c r="CE80" s="38">
        <v>-0.1184597</v>
      </c>
      <c r="CF80" s="38">
        <v>-0.1408122</v>
      </c>
      <c r="CG80" s="38">
        <v>-0.13758319999999999</v>
      </c>
      <c r="CH80" s="38">
        <v>-3.8227700000000003E-2</v>
      </c>
      <c r="CI80" s="38">
        <v>-6.2641199999999994E-2</v>
      </c>
      <c r="CJ80" s="38">
        <v>-5.09842E-2</v>
      </c>
      <c r="CK80" s="38">
        <v>-6.0258399999999997E-2</v>
      </c>
      <c r="CL80" s="38">
        <v>-6.6474199999999997E-2</v>
      </c>
      <c r="CM80" s="38">
        <v>-3.2534599999999997E-2</v>
      </c>
      <c r="CN80" s="38">
        <v>5.1521200000000003E-2</v>
      </c>
      <c r="CO80" s="38">
        <v>0.1129879</v>
      </c>
      <c r="CP80" s="38">
        <v>0.14288010000000001</v>
      </c>
      <c r="CQ80" s="38">
        <v>1.88182E-2</v>
      </c>
      <c r="CR80" s="38">
        <v>-3.1186499999999999E-2</v>
      </c>
      <c r="CS80" s="38">
        <v>-2.8231900000000001E-2</v>
      </c>
      <c r="CT80" s="38">
        <v>-2.1059399999999999E-2</v>
      </c>
      <c r="CU80" s="38">
        <v>4.9508E-3</v>
      </c>
      <c r="CV80" s="38">
        <v>6.5640699999999996E-2</v>
      </c>
      <c r="CW80" s="38">
        <v>3.12102E-2</v>
      </c>
      <c r="CX80" s="38">
        <v>6.9858799999999999E-2</v>
      </c>
      <c r="CY80" s="38">
        <v>8.6558300000000005E-2</v>
      </c>
      <c r="CZ80" s="38">
        <v>0.13613620000000001</v>
      </c>
      <c r="DA80" s="38">
        <v>7.9716200000000001E-2</v>
      </c>
      <c r="DB80" s="38">
        <v>-6.9312499999999999E-2</v>
      </c>
      <c r="DC80" s="38">
        <v>-0.11086790000000001</v>
      </c>
      <c r="DD80" s="38">
        <v>-0.13396259999999999</v>
      </c>
      <c r="DE80" s="38">
        <v>-0.1310772</v>
      </c>
      <c r="DF80" s="38">
        <v>-3.3643300000000001E-2</v>
      </c>
      <c r="DG80" s="38">
        <v>-5.8251999999999998E-2</v>
      </c>
      <c r="DH80" s="38">
        <v>-4.6606500000000002E-2</v>
      </c>
      <c r="DI80" s="38">
        <v>-5.5500300000000002E-2</v>
      </c>
      <c r="DJ80" s="38">
        <v>-6.2029000000000001E-2</v>
      </c>
      <c r="DK80" s="38">
        <v>-2.8550099999999998E-2</v>
      </c>
      <c r="DL80" s="38">
        <v>5.7258499999999997E-2</v>
      </c>
      <c r="DM80" s="38">
        <v>0.12122140000000001</v>
      </c>
      <c r="DN80" s="38">
        <v>0.1513507</v>
      </c>
      <c r="DO80" s="38">
        <v>2.64275E-2</v>
      </c>
      <c r="DP80" s="38">
        <v>-2.5843399999999999E-2</v>
      </c>
      <c r="DQ80" s="38">
        <v>-2.3473399999999998E-2</v>
      </c>
      <c r="DR80" s="38">
        <v>-1.86746E-2</v>
      </c>
      <c r="DS80" s="38">
        <v>8.8021000000000002E-3</v>
      </c>
      <c r="DT80" s="38">
        <v>7.1829699999999996E-2</v>
      </c>
      <c r="DU80" s="38">
        <v>4.0997800000000001E-2</v>
      </c>
      <c r="DV80" s="38">
        <v>8.0875600000000006E-2</v>
      </c>
      <c r="DW80" s="38">
        <v>9.6802899999999997E-2</v>
      </c>
      <c r="DX80" s="38">
        <v>0.1467707</v>
      </c>
      <c r="DY80" s="38">
        <v>8.8697499999999999E-2</v>
      </c>
      <c r="DZ80" s="38">
        <v>-6.24626E-2</v>
      </c>
      <c r="EA80" s="38">
        <v>-0.10327600000000001</v>
      </c>
      <c r="EB80" s="38">
        <v>-0.127113</v>
      </c>
      <c r="EC80" s="38">
        <v>-0.1245713</v>
      </c>
      <c r="ED80" s="38">
        <v>-2.7024099999999999E-2</v>
      </c>
      <c r="EE80" s="38">
        <v>-5.1914700000000001E-2</v>
      </c>
      <c r="EF80" s="38">
        <v>-4.0285700000000001E-2</v>
      </c>
      <c r="EG80" s="38">
        <v>-4.8630399999999997E-2</v>
      </c>
      <c r="EH80" s="38">
        <v>-5.5611000000000001E-2</v>
      </c>
      <c r="EI80" s="38">
        <v>-2.2797100000000001E-2</v>
      </c>
      <c r="EJ80" s="38">
        <v>6.5542299999999998E-2</v>
      </c>
      <c r="EK80" s="38">
        <v>0.13310930000000001</v>
      </c>
      <c r="EL80" s="38">
        <v>0.163581</v>
      </c>
      <c r="EM80" s="38">
        <v>3.7414099999999999E-2</v>
      </c>
      <c r="EN80" s="38">
        <v>-1.81288E-2</v>
      </c>
      <c r="EO80" s="38">
        <v>-1.66029E-2</v>
      </c>
      <c r="EP80" s="38">
        <v>-1.52315E-2</v>
      </c>
      <c r="EQ80" s="38">
        <v>1.43626E-2</v>
      </c>
      <c r="ER80" s="38">
        <v>8.0765600000000007E-2</v>
      </c>
      <c r="ES80" s="38">
        <v>5.5129499999999998E-2</v>
      </c>
      <c r="ET80" s="38">
        <v>9.6782000000000007E-2</v>
      </c>
      <c r="EU80" s="38">
        <v>0.1115946</v>
      </c>
      <c r="EV80" s="38">
        <v>0.1621252</v>
      </c>
      <c r="EW80" s="38">
        <v>0.10166509999999999</v>
      </c>
      <c r="EX80" s="38">
        <v>-5.2572399999999998E-2</v>
      </c>
      <c r="EY80" s="38">
        <v>-9.2314499999999994E-2</v>
      </c>
      <c r="EZ80" s="38">
        <v>-0.1172233</v>
      </c>
      <c r="FA80" s="38">
        <v>-0.1151778</v>
      </c>
      <c r="FB80" s="38">
        <v>77.571269999999998</v>
      </c>
      <c r="FC80" s="38">
        <v>75.696039999999996</v>
      </c>
      <c r="FD80" s="38">
        <v>73.339100000000002</v>
      </c>
      <c r="FE80" s="38">
        <v>71.372240000000005</v>
      </c>
      <c r="FF80" s="38">
        <v>70.633470000000003</v>
      </c>
      <c r="FG80" s="38">
        <v>69.554860000000005</v>
      </c>
      <c r="FH80" s="38">
        <v>70.130390000000006</v>
      </c>
      <c r="FI80" s="38">
        <v>74.642129999999995</v>
      </c>
      <c r="FJ80" s="38">
        <v>80.137749999999997</v>
      </c>
      <c r="FK80" s="38">
        <v>84.298950000000005</v>
      </c>
      <c r="FL80" s="38">
        <v>88.081549999999993</v>
      </c>
      <c r="FM80" s="38">
        <v>91.587019999999995</v>
      </c>
      <c r="FN80" s="38">
        <v>94.064009999999996</v>
      </c>
      <c r="FO80" s="38">
        <v>96.112530000000007</v>
      </c>
      <c r="FP80" s="38">
        <v>97.475380000000001</v>
      </c>
      <c r="FQ80" s="38">
        <v>98.327759999999998</v>
      </c>
      <c r="FR80" s="38">
        <v>98.689109999999999</v>
      </c>
      <c r="FS80" s="38">
        <v>98.304109999999994</v>
      </c>
      <c r="FT80" s="39">
        <v>96.298220000000001</v>
      </c>
      <c r="FU80" s="38">
        <v>93.223830000000007</v>
      </c>
      <c r="FV80" s="38">
        <v>89.129000000000005</v>
      </c>
      <c r="FW80">
        <v>86.365620000000007</v>
      </c>
      <c r="FX80">
        <v>83.835300000000004</v>
      </c>
      <c r="FY80">
        <v>81.250979999999998</v>
      </c>
      <c r="FZ80">
        <v>1.5499199999999999E-2</v>
      </c>
      <c r="GA80">
        <v>0.1060946</v>
      </c>
      <c r="GB80">
        <v>1</v>
      </c>
    </row>
    <row r="81" spans="1:184" x14ac:dyDescent="0.3">
      <c r="A81" t="s">
        <v>277</v>
      </c>
      <c r="B81" t="s">
        <v>1</v>
      </c>
      <c r="C81" t="s">
        <v>1</v>
      </c>
      <c r="D81" s="16" t="s">
        <v>1</v>
      </c>
      <c r="E81" s="16" t="s">
        <v>1</v>
      </c>
      <c r="F81" s="18" t="s">
        <v>1</v>
      </c>
      <c r="G81" s="16" t="s">
        <v>1</v>
      </c>
      <c r="H81" s="40" t="s">
        <v>1</v>
      </c>
      <c r="I81" s="18" t="s">
        <v>223</v>
      </c>
      <c r="J81" s="38" t="s">
        <v>1</v>
      </c>
      <c r="K81" s="18">
        <v>44739</v>
      </c>
      <c r="L81" s="38">
        <v>950</v>
      </c>
      <c r="M81" s="38">
        <v>950</v>
      </c>
      <c r="N81" s="38">
        <v>2.2734070000000002</v>
      </c>
      <c r="O81" s="38">
        <v>2.1797930000000001</v>
      </c>
      <c r="P81" s="38">
        <v>2.1112860000000002</v>
      </c>
      <c r="Q81" s="38">
        <v>2.052997</v>
      </c>
      <c r="R81" s="38">
        <v>2.069744</v>
      </c>
      <c r="S81" s="38">
        <v>2.174277</v>
      </c>
      <c r="T81" s="38">
        <v>2.1819489999999999</v>
      </c>
      <c r="U81" s="38">
        <v>2.070681</v>
      </c>
      <c r="V81" s="38">
        <v>1.9221170000000001</v>
      </c>
      <c r="W81" s="38">
        <v>1.636158</v>
      </c>
      <c r="X81" s="38">
        <v>1.4157329999999999</v>
      </c>
      <c r="Y81" s="38">
        <v>1.3783780000000001</v>
      </c>
      <c r="Z81" s="38">
        <v>1.4093709999999999</v>
      </c>
      <c r="AA81" s="38">
        <v>1.524365</v>
      </c>
      <c r="AB81" s="38">
        <v>1.7338009999999999</v>
      </c>
      <c r="AC81" s="38">
        <v>1.9893890000000001</v>
      </c>
      <c r="AD81" s="38">
        <v>2.2438500000000001</v>
      </c>
      <c r="AE81" s="38">
        <v>2.2821859999999998</v>
      </c>
      <c r="AF81" s="38">
        <v>2.5999819999999998</v>
      </c>
      <c r="AG81" s="38">
        <v>3.0903879999999999</v>
      </c>
      <c r="AH81" s="38">
        <v>3.2102979999999999</v>
      </c>
      <c r="AI81" s="38">
        <v>2.9742820000000001</v>
      </c>
      <c r="AJ81" s="38">
        <v>2.7027869999999998</v>
      </c>
      <c r="AK81" s="38">
        <v>2.4955129999999999</v>
      </c>
      <c r="AL81" s="38">
        <v>-0.10323060000000001</v>
      </c>
      <c r="AM81" s="38">
        <v>-8.5824800000000007E-2</v>
      </c>
      <c r="AN81" s="38">
        <v>-9.1412599999999997E-2</v>
      </c>
      <c r="AO81" s="38">
        <v>-8.1181400000000001E-2</v>
      </c>
      <c r="AP81" s="38">
        <v>-5.05233E-2</v>
      </c>
      <c r="AQ81" s="38">
        <v>4.3639999999999998E-3</v>
      </c>
      <c r="AR81" s="38">
        <v>0.1232949</v>
      </c>
      <c r="AS81" s="38">
        <v>5.7330600000000002E-2</v>
      </c>
      <c r="AT81" s="38">
        <v>6.6397800000000007E-2</v>
      </c>
      <c r="AU81" s="38">
        <v>4.7094400000000002E-2</v>
      </c>
      <c r="AV81" s="38">
        <v>-1.52655E-2</v>
      </c>
      <c r="AW81" s="38">
        <v>-7.2881999999999999E-3</v>
      </c>
      <c r="AX81" s="38">
        <v>-4.0571000000000001E-3</v>
      </c>
      <c r="AY81" s="38">
        <v>-3.4050999999999998E-2</v>
      </c>
      <c r="AZ81" s="38">
        <v>2.1508900000000001E-2</v>
      </c>
      <c r="BA81" s="38">
        <v>2.0452000000000001E-2</v>
      </c>
      <c r="BB81" s="38">
        <v>3.3505500000000001E-2</v>
      </c>
      <c r="BC81" s="38">
        <v>0.1186917</v>
      </c>
      <c r="BD81" s="38">
        <v>5.2442299999999997E-2</v>
      </c>
      <c r="BE81" s="38">
        <v>-5.4428799999999999E-2</v>
      </c>
      <c r="BF81" s="38">
        <v>-0.1097103</v>
      </c>
      <c r="BG81" s="38">
        <v>-0.1914555</v>
      </c>
      <c r="BH81" s="38">
        <v>-0.18609819999999999</v>
      </c>
      <c r="BI81" s="38">
        <v>-0.13398940000000001</v>
      </c>
      <c r="BJ81" s="38">
        <v>-9.6603300000000003E-2</v>
      </c>
      <c r="BK81" s="38">
        <v>-7.9611799999999996E-2</v>
      </c>
      <c r="BL81" s="38">
        <v>-8.5017400000000007E-2</v>
      </c>
      <c r="BM81" s="38">
        <v>-7.4367100000000005E-2</v>
      </c>
      <c r="BN81" s="38">
        <v>-4.4294500000000001E-2</v>
      </c>
      <c r="BO81" s="38">
        <v>1.0259300000000001E-2</v>
      </c>
      <c r="BP81" s="38">
        <v>0.13139129999999999</v>
      </c>
      <c r="BQ81" s="38">
        <v>6.9513900000000003E-2</v>
      </c>
      <c r="BR81" s="38">
        <v>7.8706700000000004E-2</v>
      </c>
      <c r="BS81" s="38">
        <v>5.8419499999999999E-2</v>
      </c>
      <c r="BT81" s="38">
        <v>-7.8679000000000006E-3</v>
      </c>
      <c r="BU81" s="38">
        <v>-1.4080000000000001E-4</v>
      </c>
      <c r="BV81" s="38">
        <v>-6.9740000000000004E-4</v>
      </c>
      <c r="BW81" s="38">
        <v>-2.8604999999999998E-2</v>
      </c>
      <c r="BX81" s="38">
        <v>3.05782E-2</v>
      </c>
      <c r="BY81" s="38">
        <v>3.43551E-2</v>
      </c>
      <c r="BZ81" s="38">
        <v>4.9537499999999998E-2</v>
      </c>
      <c r="CA81" s="38">
        <v>0.13363240000000001</v>
      </c>
      <c r="CB81" s="38">
        <v>6.7317799999999997E-2</v>
      </c>
      <c r="CC81" s="38">
        <v>-4.1721000000000001E-2</v>
      </c>
      <c r="CD81" s="38">
        <v>-9.8804100000000006E-2</v>
      </c>
      <c r="CE81" s="38">
        <v>-0.17943120000000001</v>
      </c>
      <c r="CF81" s="38">
        <v>-0.1753284</v>
      </c>
      <c r="CG81" s="38">
        <v>-0.12451</v>
      </c>
      <c r="CH81" s="38">
        <v>-9.2013300000000006E-2</v>
      </c>
      <c r="CI81" s="38">
        <v>-7.5308799999999995E-2</v>
      </c>
      <c r="CJ81" s="38">
        <v>-8.0588099999999996E-2</v>
      </c>
      <c r="CK81" s="38">
        <v>-6.9647500000000001E-2</v>
      </c>
      <c r="CL81" s="38">
        <v>-3.9980399999999999E-2</v>
      </c>
      <c r="CM81" s="38">
        <v>1.43424E-2</v>
      </c>
      <c r="CN81" s="38">
        <v>0.1369988</v>
      </c>
      <c r="CO81" s="38">
        <v>7.7951999999999994E-2</v>
      </c>
      <c r="CP81" s="38">
        <v>8.7231699999999995E-2</v>
      </c>
      <c r="CQ81" s="38">
        <v>6.6263299999999997E-2</v>
      </c>
      <c r="CR81" s="38">
        <v>-2.7444000000000001E-3</v>
      </c>
      <c r="CS81" s="38">
        <v>4.8095000000000004E-3</v>
      </c>
      <c r="CT81" s="38">
        <v>1.6295000000000001E-3</v>
      </c>
      <c r="CU81" s="38">
        <v>-2.48331E-2</v>
      </c>
      <c r="CV81" s="38">
        <v>3.6859599999999999E-2</v>
      </c>
      <c r="CW81" s="38">
        <v>4.39844E-2</v>
      </c>
      <c r="CX81" s="38">
        <v>6.0641199999999999E-2</v>
      </c>
      <c r="CY81" s="38">
        <v>0.14398030000000001</v>
      </c>
      <c r="CZ81" s="38">
        <v>7.7620599999999998E-2</v>
      </c>
      <c r="DA81" s="38">
        <v>-3.2919700000000003E-2</v>
      </c>
      <c r="DB81" s="38">
        <v>-9.1250499999999998E-2</v>
      </c>
      <c r="DC81" s="38">
        <v>-0.17110330000000001</v>
      </c>
      <c r="DD81" s="38">
        <v>-0.1678693</v>
      </c>
      <c r="DE81" s="38">
        <v>-0.11794449999999999</v>
      </c>
      <c r="DF81" s="38">
        <v>-8.7423200000000006E-2</v>
      </c>
      <c r="DG81" s="38">
        <v>-7.1005700000000005E-2</v>
      </c>
      <c r="DH81" s="38">
        <v>-7.6158799999999999E-2</v>
      </c>
      <c r="DI81" s="38">
        <v>-6.4928E-2</v>
      </c>
      <c r="DJ81" s="38">
        <v>-3.5666400000000001E-2</v>
      </c>
      <c r="DK81" s="38">
        <v>1.8425400000000001E-2</v>
      </c>
      <c r="DL81" s="38">
        <v>0.14260639999999999</v>
      </c>
      <c r="DM81" s="38">
        <v>8.6390099999999997E-2</v>
      </c>
      <c r="DN81" s="38">
        <v>9.5756800000000003E-2</v>
      </c>
      <c r="DO81" s="38">
        <v>7.4107099999999995E-2</v>
      </c>
      <c r="DP81" s="38">
        <v>2.3792000000000002E-3</v>
      </c>
      <c r="DQ81" s="38">
        <v>9.7596999999999996E-3</v>
      </c>
      <c r="DR81" s="38">
        <v>3.9563999999999997E-3</v>
      </c>
      <c r="DS81" s="38">
        <v>-2.1061099999999999E-2</v>
      </c>
      <c r="DT81" s="38">
        <v>4.3140999999999999E-2</v>
      </c>
      <c r="DU81" s="38">
        <v>5.3613599999999997E-2</v>
      </c>
      <c r="DV81" s="38">
        <v>7.17449E-2</v>
      </c>
      <c r="DW81" s="38">
        <v>0.1543282</v>
      </c>
      <c r="DX81" s="38">
        <v>8.7923299999999996E-2</v>
      </c>
      <c r="DY81" s="38">
        <v>-2.4118299999999999E-2</v>
      </c>
      <c r="DZ81" s="38">
        <v>-8.3696900000000005E-2</v>
      </c>
      <c r="EA81" s="38">
        <v>-0.16277530000000001</v>
      </c>
      <c r="EB81" s="38">
        <v>-0.1604101</v>
      </c>
      <c r="EC81" s="38">
        <v>-0.11137909999999999</v>
      </c>
      <c r="ED81" s="38">
        <v>-8.0795900000000004E-2</v>
      </c>
      <c r="EE81" s="38">
        <v>-6.4792799999999998E-2</v>
      </c>
      <c r="EF81" s="38">
        <v>-6.9763599999999995E-2</v>
      </c>
      <c r="EG81" s="38">
        <v>-5.8113600000000001E-2</v>
      </c>
      <c r="EH81" s="38">
        <v>-2.9437600000000001E-2</v>
      </c>
      <c r="EI81" s="38">
        <v>2.4320700000000001E-2</v>
      </c>
      <c r="EJ81" s="38">
        <v>0.1507028</v>
      </c>
      <c r="EK81" s="38">
        <v>9.8573400000000005E-2</v>
      </c>
      <c r="EL81" s="38">
        <v>0.1080656</v>
      </c>
      <c r="EM81" s="38">
        <v>8.54322E-2</v>
      </c>
      <c r="EN81" s="38">
        <v>9.7766999999999993E-3</v>
      </c>
      <c r="EO81" s="38">
        <v>1.6907100000000001E-2</v>
      </c>
      <c r="EP81" s="38">
        <v>7.3159999999999996E-3</v>
      </c>
      <c r="EQ81" s="38">
        <v>-1.56151E-2</v>
      </c>
      <c r="ER81" s="38">
        <v>5.2210300000000001E-2</v>
      </c>
      <c r="ES81" s="38">
        <v>6.7516699999999999E-2</v>
      </c>
      <c r="ET81" s="38">
        <v>8.7776900000000005E-2</v>
      </c>
      <c r="EU81" s="38">
        <v>0.1692689</v>
      </c>
      <c r="EV81" s="38">
        <v>0.1027989</v>
      </c>
      <c r="EW81" s="38">
        <v>-1.14106E-2</v>
      </c>
      <c r="EX81" s="38">
        <v>-7.27907E-2</v>
      </c>
      <c r="EY81" s="38">
        <v>-0.1507511</v>
      </c>
      <c r="EZ81" s="38">
        <v>-0.1496403</v>
      </c>
      <c r="FA81" s="38">
        <v>-0.10189960000000001</v>
      </c>
      <c r="FB81" s="38">
        <v>75.516909999999996</v>
      </c>
      <c r="FC81" s="38">
        <v>73.413870000000003</v>
      </c>
      <c r="FD81" s="38">
        <v>71.420460000000006</v>
      </c>
      <c r="FE81" s="38">
        <v>69.813389999999998</v>
      </c>
      <c r="FF81" s="38">
        <v>68.982410000000002</v>
      </c>
      <c r="FG81" s="38">
        <v>67.692089999999993</v>
      </c>
      <c r="FH81" s="38">
        <v>68.295689999999993</v>
      </c>
      <c r="FI81" s="38">
        <v>72.163759999999996</v>
      </c>
      <c r="FJ81" s="38">
        <v>77.242699999999999</v>
      </c>
      <c r="FK81" s="38">
        <v>82.043059999999997</v>
      </c>
      <c r="FL81" s="38">
        <v>86.742130000000003</v>
      </c>
      <c r="FM81" s="38">
        <v>90.5471</v>
      </c>
      <c r="FN81" s="38">
        <v>93.567009999999996</v>
      </c>
      <c r="FO81" s="38">
        <v>96.455749999999995</v>
      </c>
      <c r="FP81" s="38">
        <v>98.451139999999995</v>
      </c>
      <c r="FQ81" s="38">
        <v>100.2676</v>
      </c>
      <c r="FR81" s="38">
        <v>100.3258</v>
      </c>
      <c r="FS81" s="38">
        <v>99.841200000000001</v>
      </c>
      <c r="FT81" s="39">
        <v>97.956000000000003</v>
      </c>
      <c r="FU81" s="38">
        <v>93.970230000000001</v>
      </c>
      <c r="FV81" s="38">
        <v>89.006010000000003</v>
      </c>
      <c r="FW81">
        <v>85.208070000000006</v>
      </c>
      <c r="FX81">
        <v>81.965320000000006</v>
      </c>
      <c r="FY81">
        <v>79.585560000000001</v>
      </c>
      <c r="FZ81">
        <v>1.5573699999999999E-2</v>
      </c>
      <c r="GA81">
        <v>0.1091983</v>
      </c>
      <c r="GB81">
        <v>1</v>
      </c>
    </row>
    <row r="82" spans="1:184" x14ac:dyDescent="0.3">
      <c r="A82" t="s">
        <v>277</v>
      </c>
      <c r="B82" t="s">
        <v>1</v>
      </c>
      <c r="C82" t="s">
        <v>1</v>
      </c>
      <c r="D82" s="16" t="s">
        <v>1</v>
      </c>
      <c r="E82" s="16" t="s">
        <v>1</v>
      </c>
      <c r="F82" s="18" t="s">
        <v>1</v>
      </c>
      <c r="G82" s="16" t="s">
        <v>1</v>
      </c>
      <c r="H82" s="40" t="s">
        <v>1</v>
      </c>
      <c r="I82" s="18" t="s">
        <v>223</v>
      </c>
      <c r="J82" s="38" t="s">
        <v>1</v>
      </c>
      <c r="K82" s="18">
        <v>44753</v>
      </c>
      <c r="L82" s="38">
        <v>946</v>
      </c>
      <c r="M82" s="38">
        <v>946</v>
      </c>
      <c r="N82" s="38">
        <v>2.3189160000000002</v>
      </c>
      <c r="O82" s="38">
        <v>2.2230319999999999</v>
      </c>
      <c r="P82" s="38">
        <v>2.1578490000000001</v>
      </c>
      <c r="Q82" s="38">
        <v>2.09944</v>
      </c>
      <c r="R82" s="38">
        <v>2.1163530000000002</v>
      </c>
      <c r="S82" s="38">
        <v>2.2180409999999999</v>
      </c>
      <c r="T82" s="38">
        <v>2.2256260000000001</v>
      </c>
      <c r="U82" s="38">
        <v>2.1180020000000002</v>
      </c>
      <c r="V82" s="38">
        <v>1.9731080000000001</v>
      </c>
      <c r="W82" s="38">
        <v>1.7048509999999999</v>
      </c>
      <c r="X82" s="38">
        <v>1.4871859999999999</v>
      </c>
      <c r="Y82" s="38">
        <v>1.4517230000000001</v>
      </c>
      <c r="Z82" s="38">
        <v>1.4766840000000001</v>
      </c>
      <c r="AA82" s="38">
        <v>1.584311</v>
      </c>
      <c r="AB82" s="38">
        <v>1.7737700000000001</v>
      </c>
      <c r="AC82" s="38">
        <v>2.0214370000000002</v>
      </c>
      <c r="AD82" s="38">
        <v>2.2701370000000001</v>
      </c>
      <c r="AE82" s="38">
        <v>2.3035139999999998</v>
      </c>
      <c r="AF82" s="38">
        <v>2.623945</v>
      </c>
      <c r="AG82" s="38">
        <v>3.1202770000000002</v>
      </c>
      <c r="AH82" s="38">
        <v>3.2441740000000001</v>
      </c>
      <c r="AI82" s="38">
        <v>3.021001</v>
      </c>
      <c r="AJ82" s="38">
        <v>2.7551999999999999</v>
      </c>
      <c r="AK82" s="38">
        <v>2.5446119999999999</v>
      </c>
      <c r="AL82" s="38">
        <v>-2.6794200000000001E-2</v>
      </c>
      <c r="AM82" s="38">
        <v>-2.2676200000000001E-2</v>
      </c>
      <c r="AN82" s="38">
        <v>-1.64803E-2</v>
      </c>
      <c r="AO82" s="38">
        <v>-1.38193E-2</v>
      </c>
      <c r="AP82" s="38">
        <v>-8.7092999999999997E-3</v>
      </c>
      <c r="AQ82" s="38">
        <v>2.1851599999999999E-2</v>
      </c>
      <c r="AR82" s="38">
        <v>9.5964900000000006E-2</v>
      </c>
      <c r="AS82" s="38">
        <v>-3.00583E-2</v>
      </c>
      <c r="AT82" s="38">
        <v>-7.9274800000000006E-2</v>
      </c>
      <c r="AU82" s="38">
        <v>-5.2095299999999997E-2</v>
      </c>
      <c r="AV82" s="38">
        <v>-5.2087700000000001E-2</v>
      </c>
      <c r="AW82" s="38">
        <v>-2.2342999999999998E-2</v>
      </c>
      <c r="AX82" s="38">
        <v>1.8414E-3</v>
      </c>
      <c r="AY82" s="38">
        <v>3.9325000000000002E-3</v>
      </c>
      <c r="AZ82" s="38">
        <v>7.9057999999999993E-3</v>
      </c>
      <c r="BA82" s="38">
        <v>2.40649E-2</v>
      </c>
      <c r="BB82" s="38">
        <v>3.7044899999999999E-2</v>
      </c>
      <c r="BC82" s="38">
        <v>7.2518200000000005E-2</v>
      </c>
      <c r="BD82" s="38">
        <v>3.95702E-2</v>
      </c>
      <c r="BE82" s="38">
        <v>-7.3768200000000006E-2</v>
      </c>
      <c r="BF82" s="38">
        <v>-0.1531382</v>
      </c>
      <c r="BG82" s="38">
        <v>-0.22432289999999999</v>
      </c>
      <c r="BH82" s="38">
        <v>-0.17690320000000001</v>
      </c>
      <c r="BI82" s="38">
        <v>-0.1429752</v>
      </c>
      <c r="BJ82" s="38">
        <v>-2.0495099999999999E-2</v>
      </c>
      <c r="BK82" s="38">
        <v>-1.6740999999999999E-2</v>
      </c>
      <c r="BL82" s="38">
        <v>-1.03546E-2</v>
      </c>
      <c r="BM82" s="38">
        <v>-7.0932E-3</v>
      </c>
      <c r="BN82" s="38">
        <v>-2.5395000000000001E-3</v>
      </c>
      <c r="BO82" s="38">
        <v>2.74544E-2</v>
      </c>
      <c r="BP82" s="38">
        <v>0.10398689999999999</v>
      </c>
      <c r="BQ82" s="38">
        <v>-1.8275300000000001E-2</v>
      </c>
      <c r="BR82" s="38">
        <v>-6.7419999999999994E-2</v>
      </c>
      <c r="BS82" s="38">
        <v>-4.0824300000000001E-2</v>
      </c>
      <c r="BT82" s="38">
        <v>-4.4303799999999997E-2</v>
      </c>
      <c r="BU82" s="38">
        <v>-1.54605E-2</v>
      </c>
      <c r="BV82" s="38">
        <v>5.2984E-3</v>
      </c>
      <c r="BW82" s="38">
        <v>9.3416000000000003E-3</v>
      </c>
      <c r="BX82" s="38">
        <v>1.6488800000000001E-2</v>
      </c>
      <c r="BY82" s="38">
        <v>3.7686900000000002E-2</v>
      </c>
      <c r="BZ82" s="38">
        <v>5.2843599999999998E-2</v>
      </c>
      <c r="CA82" s="38">
        <v>8.7473700000000001E-2</v>
      </c>
      <c r="CB82" s="38">
        <v>5.5196599999999998E-2</v>
      </c>
      <c r="CC82" s="38">
        <v>-6.0167999999999999E-2</v>
      </c>
      <c r="CD82" s="38">
        <v>-0.1413181</v>
      </c>
      <c r="CE82" s="38">
        <v>-0.2119008</v>
      </c>
      <c r="CF82" s="38">
        <v>-0.16572239999999999</v>
      </c>
      <c r="CG82" s="38">
        <v>-0.13288929999999999</v>
      </c>
      <c r="CH82" s="38">
        <v>-1.6132400000000002E-2</v>
      </c>
      <c r="CI82" s="38">
        <v>-1.26304E-2</v>
      </c>
      <c r="CJ82" s="38">
        <v>-6.1119E-3</v>
      </c>
      <c r="CK82" s="38">
        <v>-2.4347000000000001E-3</v>
      </c>
      <c r="CL82" s="38">
        <v>1.7336999999999999E-3</v>
      </c>
      <c r="CM82" s="38">
        <v>3.1334800000000003E-2</v>
      </c>
      <c r="CN82" s="38">
        <v>0.109543</v>
      </c>
      <c r="CO82" s="38">
        <v>-1.0114400000000001E-2</v>
      </c>
      <c r="CP82" s="38">
        <v>-5.9209400000000002E-2</v>
      </c>
      <c r="CQ82" s="38">
        <v>-3.3017999999999999E-2</v>
      </c>
      <c r="CR82" s="38">
        <v>-3.8912700000000001E-2</v>
      </c>
      <c r="CS82" s="38">
        <v>-1.06938E-2</v>
      </c>
      <c r="CT82" s="38">
        <v>7.6927999999999996E-3</v>
      </c>
      <c r="CU82" s="38">
        <v>1.3088000000000001E-2</v>
      </c>
      <c r="CV82" s="38">
        <v>2.2433399999999999E-2</v>
      </c>
      <c r="CW82" s="38">
        <v>4.7121499999999997E-2</v>
      </c>
      <c r="CX82" s="38">
        <v>6.3785800000000004E-2</v>
      </c>
      <c r="CY82" s="38">
        <v>9.7831799999999997E-2</v>
      </c>
      <c r="CZ82" s="38">
        <v>6.6019400000000006E-2</v>
      </c>
      <c r="DA82" s="38">
        <v>-5.0748500000000002E-2</v>
      </c>
      <c r="DB82" s="38">
        <v>-0.13313159999999999</v>
      </c>
      <c r="DC82" s="38">
        <v>-0.20329729999999999</v>
      </c>
      <c r="DD82" s="38">
        <v>-0.1579786</v>
      </c>
      <c r="DE82" s="38">
        <v>-0.12590380000000001</v>
      </c>
      <c r="DF82" s="38">
        <v>-1.1769699999999999E-2</v>
      </c>
      <c r="DG82" s="38">
        <v>-8.5196999999999998E-3</v>
      </c>
      <c r="DH82" s="38">
        <v>-1.8693E-3</v>
      </c>
      <c r="DI82" s="38">
        <v>2.2236999999999999E-3</v>
      </c>
      <c r="DJ82" s="38">
        <v>6.0068999999999999E-3</v>
      </c>
      <c r="DK82" s="38">
        <v>3.5215299999999998E-2</v>
      </c>
      <c r="DL82" s="38">
        <v>0.11509900000000001</v>
      </c>
      <c r="DM82" s="38">
        <v>-1.9536000000000002E-3</v>
      </c>
      <c r="DN82" s="38">
        <v>-5.0998700000000001E-2</v>
      </c>
      <c r="DO82" s="38">
        <v>-2.52117E-2</v>
      </c>
      <c r="DP82" s="38">
        <v>-3.3521599999999999E-2</v>
      </c>
      <c r="DQ82" s="38">
        <v>-5.927E-3</v>
      </c>
      <c r="DR82" s="38">
        <v>1.00871E-2</v>
      </c>
      <c r="DS82" s="38">
        <v>1.68343E-2</v>
      </c>
      <c r="DT82" s="38">
        <v>2.8378E-2</v>
      </c>
      <c r="DU82" s="38">
        <v>5.6556099999999998E-2</v>
      </c>
      <c r="DV82" s="38">
        <v>7.4728000000000003E-2</v>
      </c>
      <c r="DW82" s="38">
        <v>0.10818990000000001</v>
      </c>
      <c r="DX82" s="38">
        <v>7.6842199999999999E-2</v>
      </c>
      <c r="DY82" s="38">
        <v>-4.1329100000000001E-2</v>
      </c>
      <c r="DZ82" s="38">
        <v>-0.1249451</v>
      </c>
      <c r="EA82" s="38">
        <v>-0.1946938</v>
      </c>
      <c r="EB82" s="38">
        <v>-0.1502348</v>
      </c>
      <c r="EC82" s="38">
        <v>-0.11891839999999999</v>
      </c>
      <c r="ED82" s="38">
        <v>-5.4705999999999999E-3</v>
      </c>
      <c r="EE82" s="38">
        <v>-2.5845E-3</v>
      </c>
      <c r="EF82" s="38">
        <v>4.2564999999999999E-3</v>
      </c>
      <c r="EG82" s="38">
        <v>8.9498000000000008E-3</v>
      </c>
      <c r="EH82" s="38">
        <v>1.21767E-2</v>
      </c>
      <c r="EI82" s="38">
        <v>4.0818100000000003E-2</v>
      </c>
      <c r="EJ82" s="38">
        <v>0.12312099999999999</v>
      </c>
      <c r="EK82" s="38">
        <v>9.8294000000000003E-3</v>
      </c>
      <c r="EL82" s="38">
        <v>-3.9143900000000002E-2</v>
      </c>
      <c r="EM82" s="38">
        <v>-1.3940599999999999E-2</v>
      </c>
      <c r="EN82" s="38">
        <v>-2.5737800000000002E-2</v>
      </c>
      <c r="EO82" s="38">
        <v>9.5540000000000002E-4</v>
      </c>
      <c r="EP82" s="38">
        <v>1.3544199999999999E-2</v>
      </c>
      <c r="EQ82" s="38">
        <v>2.2243499999999999E-2</v>
      </c>
      <c r="ER82" s="38">
        <v>3.6961000000000001E-2</v>
      </c>
      <c r="ES82" s="38">
        <v>7.0178099999999993E-2</v>
      </c>
      <c r="ET82" s="38">
        <v>9.0526700000000002E-2</v>
      </c>
      <c r="EU82" s="38">
        <v>0.1231454</v>
      </c>
      <c r="EV82" s="38">
        <v>9.2468599999999998E-2</v>
      </c>
      <c r="EW82" s="38">
        <v>-2.7728900000000001E-2</v>
      </c>
      <c r="EX82" s="38">
        <v>-0.113125</v>
      </c>
      <c r="EY82" s="38">
        <v>-0.18227170000000001</v>
      </c>
      <c r="EZ82" s="38">
        <v>-0.13905400000000001</v>
      </c>
      <c r="FA82" s="38">
        <v>-0.1088324</v>
      </c>
      <c r="FB82" s="38">
        <v>77.507459999999995</v>
      </c>
      <c r="FC82" s="38">
        <v>76.390389999999996</v>
      </c>
      <c r="FD82" s="38">
        <v>74.938929999999999</v>
      </c>
      <c r="FE82" s="38">
        <v>73.354230000000001</v>
      </c>
      <c r="FF82" s="38">
        <v>71.328040000000001</v>
      </c>
      <c r="FG82" s="38">
        <v>70.160550000000001</v>
      </c>
      <c r="FH82" s="38">
        <v>70.326830000000001</v>
      </c>
      <c r="FI82" s="38">
        <v>73.843699999999998</v>
      </c>
      <c r="FJ82" s="38">
        <v>78.669960000000003</v>
      </c>
      <c r="FK82" s="38">
        <v>83.947909999999993</v>
      </c>
      <c r="FL82" s="38">
        <v>87.984539999999996</v>
      </c>
      <c r="FM82" s="38">
        <v>91.21566</v>
      </c>
      <c r="FN82" s="38">
        <v>94.280019999999993</v>
      </c>
      <c r="FO82" s="38">
        <v>96.807019999999994</v>
      </c>
      <c r="FP82" s="38">
        <v>98.299800000000005</v>
      </c>
      <c r="FQ82" s="38">
        <v>99.843720000000005</v>
      </c>
      <c r="FR82" s="38">
        <v>100.3275</v>
      </c>
      <c r="FS82" s="38">
        <v>99.974369999999993</v>
      </c>
      <c r="FT82" s="39">
        <v>98.639920000000004</v>
      </c>
      <c r="FU82" s="38">
        <v>95.454030000000003</v>
      </c>
      <c r="FV82" s="38">
        <v>90.914500000000004</v>
      </c>
      <c r="FW82">
        <v>87.178479999999993</v>
      </c>
      <c r="FX82">
        <v>84.587670000000003</v>
      </c>
      <c r="FY82">
        <v>81.900670000000005</v>
      </c>
      <c r="FZ82">
        <v>1.6268500000000002E-2</v>
      </c>
      <c r="GA82">
        <v>0.1175933</v>
      </c>
      <c r="GB82">
        <v>1</v>
      </c>
    </row>
    <row r="83" spans="1:184" x14ac:dyDescent="0.3">
      <c r="A83" t="s">
        <v>277</v>
      </c>
      <c r="B83" t="s">
        <v>1</v>
      </c>
      <c r="C83" t="s">
        <v>1</v>
      </c>
      <c r="D83" s="16" t="s">
        <v>1</v>
      </c>
      <c r="E83" s="16" t="s">
        <v>1</v>
      </c>
      <c r="F83" s="18" t="s">
        <v>1</v>
      </c>
      <c r="G83" s="16" t="s">
        <v>1</v>
      </c>
      <c r="H83" s="40" t="s">
        <v>1</v>
      </c>
      <c r="I83" s="18" t="s">
        <v>223</v>
      </c>
      <c r="J83" s="38" t="s">
        <v>1</v>
      </c>
      <c r="K83" s="18">
        <v>44760</v>
      </c>
      <c r="L83" s="38">
        <v>944</v>
      </c>
      <c r="M83" s="38">
        <v>944</v>
      </c>
      <c r="N83" s="38">
        <v>2.5375960000000002</v>
      </c>
      <c r="O83" s="38">
        <v>2.4350369999999999</v>
      </c>
      <c r="P83" s="38">
        <v>2.36131</v>
      </c>
      <c r="Q83" s="38">
        <v>2.2984260000000001</v>
      </c>
      <c r="R83" s="38">
        <v>2.3083119999999999</v>
      </c>
      <c r="S83" s="38">
        <v>2.4372579999999999</v>
      </c>
      <c r="T83" s="38">
        <v>2.4838330000000002</v>
      </c>
      <c r="U83" s="38">
        <v>2.4400970000000002</v>
      </c>
      <c r="V83" s="38">
        <v>2.3532760000000001</v>
      </c>
      <c r="W83" s="38">
        <v>2.1309399999999998</v>
      </c>
      <c r="X83" s="38">
        <v>1.9405410000000001</v>
      </c>
      <c r="Y83" s="38">
        <v>1.9280200000000001</v>
      </c>
      <c r="Z83" s="38">
        <v>1.9576150000000001</v>
      </c>
      <c r="AA83" s="38">
        <v>2.0493250000000001</v>
      </c>
      <c r="AB83" s="38">
        <v>2.2161300000000002</v>
      </c>
      <c r="AC83" s="38">
        <v>2.4122669999999999</v>
      </c>
      <c r="AD83" s="38">
        <v>2.619383</v>
      </c>
      <c r="AE83" s="38">
        <v>2.6031260000000001</v>
      </c>
      <c r="AF83" s="38">
        <v>2.874838</v>
      </c>
      <c r="AG83" s="38">
        <v>3.3526660000000001</v>
      </c>
      <c r="AH83" s="38">
        <v>3.4677760000000002</v>
      </c>
      <c r="AI83" s="38">
        <v>3.22384</v>
      </c>
      <c r="AJ83" s="38">
        <v>2.9431919999999998</v>
      </c>
      <c r="AK83" s="38">
        <v>2.724478</v>
      </c>
      <c r="AL83" s="38">
        <v>-1.6708799999999999E-2</v>
      </c>
      <c r="AM83" s="38">
        <v>-7.3410000000000003E-3</v>
      </c>
      <c r="AN83" s="38">
        <v>-1.2278600000000001E-2</v>
      </c>
      <c r="AO83" s="38">
        <v>7.0130000000000001E-3</v>
      </c>
      <c r="AP83" s="38">
        <v>-1.5037399999999999E-2</v>
      </c>
      <c r="AQ83" s="38">
        <v>-4.7605E-3</v>
      </c>
      <c r="AR83" s="38">
        <v>2.58929E-2</v>
      </c>
      <c r="AS83" s="38">
        <v>-9.9096699999999996E-2</v>
      </c>
      <c r="AT83" s="38">
        <v>-8.5148199999999993E-2</v>
      </c>
      <c r="AU83" s="38">
        <v>7.8458899999999998E-2</v>
      </c>
      <c r="AV83" s="38">
        <v>0.1276998</v>
      </c>
      <c r="AW83" s="38">
        <v>-2.5688E-3</v>
      </c>
      <c r="AX83" s="38">
        <v>-0.19012519999999999</v>
      </c>
      <c r="AY83" s="38">
        <v>-2.7706499999999998E-2</v>
      </c>
      <c r="AZ83" s="38">
        <v>4.7590999999999996E-3</v>
      </c>
      <c r="BA83" s="38">
        <v>8.2831100000000005E-2</v>
      </c>
      <c r="BB83" s="38">
        <v>6.2665100000000001E-2</v>
      </c>
      <c r="BC83" s="38">
        <v>0.15993879999999999</v>
      </c>
      <c r="BD83" s="38">
        <v>0.16824790000000001</v>
      </c>
      <c r="BE83" s="38">
        <v>0.1169086</v>
      </c>
      <c r="BF83" s="38">
        <v>0.1142296</v>
      </c>
      <c r="BG83" s="38">
        <v>3.0701800000000001E-2</v>
      </c>
      <c r="BH83" s="38">
        <v>4.0252599999999999E-2</v>
      </c>
      <c r="BI83" s="38">
        <v>3.4713899999999999E-2</v>
      </c>
      <c r="BJ83" s="38">
        <v>-9.8376999999999996E-3</v>
      </c>
      <c r="BK83" s="38">
        <v>-1.0031E-3</v>
      </c>
      <c r="BL83" s="38">
        <v>-5.9306999999999997E-3</v>
      </c>
      <c r="BM83" s="38">
        <v>1.3897700000000001E-2</v>
      </c>
      <c r="BN83" s="38">
        <v>-8.8792999999999997E-3</v>
      </c>
      <c r="BO83" s="38">
        <v>1.2078E-3</v>
      </c>
      <c r="BP83" s="38">
        <v>3.4610399999999999E-2</v>
      </c>
      <c r="BQ83" s="38">
        <v>-8.5339999999999999E-2</v>
      </c>
      <c r="BR83" s="38">
        <v>-7.2482400000000002E-2</v>
      </c>
      <c r="BS83" s="38">
        <v>9.0445300000000006E-2</v>
      </c>
      <c r="BT83" s="38">
        <v>0.13643259999999999</v>
      </c>
      <c r="BU83" s="38">
        <v>5.7729000000000001E-3</v>
      </c>
      <c r="BV83" s="38">
        <v>-0.18593219999999999</v>
      </c>
      <c r="BW83" s="38">
        <v>-2.07578E-2</v>
      </c>
      <c r="BX83" s="38">
        <v>1.41408E-2</v>
      </c>
      <c r="BY83" s="38">
        <v>9.7764599999999993E-2</v>
      </c>
      <c r="BZ83" s="38">
        <v>7.9114299999999999E-2</v>
      </c>
      <c r="CA83" s="38">
        <v>0.17638789999999999</v>
      </c>
      <c r="CB83" s="38">
        <v>0.18581339999999999</v>
      </c>
      <c r="CC83" s="38">
        <v>0.13295580000000001</v>
      </c>
      <c r="CD83" s="38">
        <v>0.12863169999999999</v>
      </c>
      <c r="CE83" s="38">
        <v>4.6059799999999998E-2</v>
      </c>
      <c r="CF83" s="38">
        <v>5.4425800000000003E-2</v>
      </c>
      <c r="CG83" s="38">
        <v>4.7872600000000001E-2</v>
      </c>
      <c r="CH83" s="38">
        <v>-5.0787999999999996E-3</v>
      </c>
      <c r="CI83" s="38">
        <v>3.3863999999999999E-3</v>
      </c>
      <c r="CJ83" s="38">
        <v>-1.5342000000000001E-3</v>
      </c>
      <c r="CK83" s="38">
        <v>1.8665999999999999E-2</v>
      </c>
      <c r="CL83" s="38">
        <v>-4.6141000000000003E-3</v>
      </c>
      <c r="CM83" s="38">
        <v>5.3413999999999996E-3</v>
      </c>
      <c r="CN83" s="38">
        <v>4.06481E-2</v>
      </c>
      <c r="CO83" s="38">
        <v>-7.5812099999999993E-2</v>
      </c>
      <c r="CP83" s="38">
        <v>-6.3710100000000006E-2</v>
      </c>
      <c r="CQ83" s="38">
        <v>9.8747000000000001E-2</v>
      </c>
      <c r="CR83" s="38">
        <v>0.14248089999999999</v>
      </c>
      <c r="CS83" s="38">
        <v>1.1550299999999999E-2</v>
      </c>
      <c r="CT83" s="38">
        <v>-0.1830281</v>
      </c>
      <c r="CU83" s="38">
        <v>-1.59451E-2</v>
      </c>
      <c r="CV83" s="38">
        <v>2.06386E-2</v>
      </c>
      <c r="CW83" s="38">
        <v>0.1081075</v>
      </c>
      <c r="CX83" s="38">
        <v>9.0507000000000004E-2</v>
      </c>
      <c r="CY83" s="38">
        <v>0.18778049999999999</v>
      </c>
      <c r="CZ83" s="38">
        <v>0.19797919999999999</v>
      </c>
      <c r="DA83" s="38">
        <v>0.14407010000000001</v>
      </c>
      <c r="DB83" s="38">
        <v>0.1386066</v>
      </c>
      <c r="DC83" s="38">
        <v>5.6696700000000003E-2</v>
      </c>
      <c r="DD83" s="38">
        <v>6.4242099999999996E-2</v>
      </c>
      <c r="DE83" s="38">
        <v>5.6986200000000001E-2</v>
      </c>
      <c r="DF83" s="38">
        <v>-3.2000000000000003E-4</v>
      </c>
      <c r="DG83" s="38">
        <v>7.7759999999999999E-3</v>
      </c>
      <c r="DH83" s="38">
        <v>2.8622999999999999E-3</v>
      </c>
      <c r="DI83" s="38">
        <v>2.3434400000000001E-2</v>
      </c>
      <c r="DJ83" s="38">
        <v>-3.4900000000000003E-4</v>
      </c>
      <c r="DK83" s="38">
        <v>9.4751000000000002E-3</v>
      </c>
      <c r="DL83" s="38">
        <v>4.66858E-2</v>
      </c>
      <c r="DM83" s="38">
        <v>-6.6284200000000001E-2</v>
      </c>
      <c r="DN83" s="38">
        <v>-5.4937800000000002E-2</v>
      </c>
      <c r="DO83" s="38">
        <v>0.1070488</v>
      </c>
      <c r="DP83" s="38">
        <v>0.1485292</v>
      </c>
      <c r="DQ83" s="38">
        <v>1.7327700000000001E-2</v>
      </c>
      <c r="DR83" s="38">
        <v>-0.18012400000000001</v>
      </c>
      <c r="DS83" s="38">
        <v>-1.11325E-2</v>
      </c>
      <c r="DT83" s="38">
        <v>2.7136400000000001E-2</v>
      </c>
      <c r="DU83" s="38">
        <v>0.11845029999999999</v>
      </c>
      <c r="DV83" s="38">
        <v>0.10189960000000001</v>
      </c>
      <c r="DW83" s="38">
        <v>0.19917309999999999</v>
      </c>
      <c r="DX83" s="38">
        <v>0.210145</v>
      </c>
      <c r="DY83" s="38">
        <v>0.1551844</v>
      </c>
      <c r="DZ83" s="38">
        <v>0.1485814</v>
      </c>
      <c r="EA83" s="38">
        <v>6.7333699999999996E-2</v>
      </c>
      <c r="EB83" s="38">
        <v>7.4058399999999996E-2</v>
      </c>
      <c r="EC83" s="38">
        <v>6.6099900000000003E-2</v>
      </c>
      <c r="ED83" s="38">
        <v>6.5510999999999998E-3</v>
      </c>
      <c r="EE83" s="38">
        <v>1.4113799999999999E-2</v>
      </c>
      <c r="EF83" s="38">
        <v>9.2102E-3</v>
      </c>
      <c r="EG83" s="38">
        <v>3.0319100000000002E-2</v>
      </c>
      <c r="EH83" s="38">
        <v>5.8091000000000002E-3</v>
      </c>
      <c r="EI83" s="38">
        <v>1.5443399999999999E-2</v>
      </c>
      <c r="EJ83" s="38">
        <v>5.54032E-2</v>
      </c>
      <c r="EK83" s="38">
        <v>-5.2527499999999998E-2</v>
      </c>
      <c r="EL83" s="38">
        <v>-4.2271999999999997E-2</v>
      </c>
      <c r="EM83" s="38">
        <v>0.11903519999999999</v>
      </c>
      <c r="EN83" s="38">
        <v>0.15726200000000001</v>
      </c>
      <c r="EO83" s="38">
        <v>2.5669399999999998E-2</v>
      </c>
      <c r="EP83" s="38">
        <v>-0.175931</v>
      </c>
      <c r="EQ83" s="38">
        <v>-4.1837999999999997E-3</v>
      </c>
      <c r="ER83" s="38">
        <v>3.6518099999999998E-2</v>
      </c>
      <c r="ES83" s="38">
        <v>0.1333838</v>
      </c>
      <c r="ET83" s="38">
        <v>0.1183488</v>
      </c>
      <c r="EU83" s="38">
        <v>0.21562220000000001</v>
      </c>
      <c r="EV83" s="38">
        <v>0.22771050000000001</v>
      </c>
      <c r="EW83" s="38">
        <v>0.17123169999999999</v>
      </c>
      <c r="EX83" s="38">
        <v>0.1629835</v>
      </c>
      <c r="EY83" s="38">
        <v>8.2691700000000007E-2</v>
      </c>
      <c r="EZ83" s="38">
        <v>8.8231599999999993E-2</v>
      </c>
      <c r="FA83" s="38">
        <v>7.9258599999999998E-2</v>
      </c>
      <c r="FB83" s="38">
        <v>79.930589999999995</v>
      </c>
      <c r="FC83" s="38">
        <v>78.874039999999994</v>
      </c>
      <c r="FD83" s="38">
        <v>77.594179999999994</v>
      </c>
      <c r="FE83" s="38">
        <v>75.838040000000007</v>
      </c>
      <c r="FF83" s="38">
        <v>74.692269999999994</v>
      </c>
      <c r="FG83" s="38">
        <v>73.185239999999993</v>
      </c>
      <c r="FH83" s="38">
        <v>73.466549999999998</v>
      </c>
      <c r="FI83" s="38">
        <v>76.143780000000007</v>
      </c>
      <c r="FJ83" s="38">
        <v>79.762079999999997</v>
      </c>
      <c r="FK83" s="38">
        <v>83.755790000000005</v>
      </c>
      <c r="FL83" s="38">
        <v>88.122669999999999</v>
      </c>
      <c r="FM83" s="38">
        <v>92.547619999999995</v>
      </c>
      <c r="FN83" s="38">
        <v>92.747600000000006</v>
      </c>
      <c r="FO83" s="38">
        <v>94.641009999999994</v>
      </c>
      <c r="FP83" s="38">
        <v>96.934370000000001</v>
      </c>
      <c r="FQ83" s="38">
        <v>98.501369999999994</v>
      </c>
      <c r="FR83" s="38">
        <v>98.751329999999996</v>
      </c>
      <c r="FS83" s="38">
        <v>97.717100000000002</v>
      </c>
      <c r="FT83" s="39">
        <v>95.837620000000001</v>
      </c>
      <c r="FU83" s="38">
        <v>92.353970000000004</v>
      </c>
      <c r="FV83" s="38">
        <v>88.522549999999995</v>
      </c>
      <c r="FW83">
        <v>85.745099999999994</v>
      </c>
      <c r="FX83">
        <v>83.100110000000001</v>
      </c>
      <c r="FY83">
        <v>80.36421</v>
      </c>
      <c r="FZ83">
        <v>1.8804100000000001E-2</v>
      </c>
      <c r="GA83">
        <v>0.14753740000000001</v>
      </c>
      <c r="GB83">
        <v>1</v>
      </c>
    </row>
    <row r="84" spans="1:184" x14ac:dyDescent="0.3">
      <c r="A84" t="s">
        <v>277</v>
      </c>
      <c r="B84" t="s">
        <v>1</v>
      </c>
      <c r="C84" t="s">
        <v>1</v>
      </c>
      <c r="D84" s="16" t="s">
        <v>1</v>
      </c>
      <c r="E84" s="16" t="s">
        <v>1</v>
      </c>
      <c r="F84" s="18" t="s">
        <v>1</v>
      </c>
      <c r="G84" s="16" t="s">
        <v>1</v>
      </c>
      <c r="H84" s="40" t="s">
        <v>1</v>
      </c>
      <c r="I84" s="18" t="s">
        <v>223</v>
      </c>
      <c r="J84" s="38" t="s">
        <v>1</v>
      </c>
      <c r="K84" s="18">
        <v>44763</v>
      </c>
      <c r="L84" s="38">
        <v>941</v>
      </c>
      <c r="M84" s="38">
        <v>941</v>
      </c>
      <c r="N84" s="38">
        <v>2.4417879999999998</v>
      </c>
      <c r="O84" s="38">
        <v>2.3474400000000002</v>
      </c>
      <c r="P84" s="38">
        <v>2.2756609999999999</v>
      </c>
      <c r="Q84" s="38">
        <v>2.2144810000000001</v>
      </c>
      <c r="R84" s="38">
        <v>2.2266330000000001</v>
      </c>
      <c r="S84" s="38">
        <v>2.3335889999999999</v>
      </c>
      <c r="T84" s="38">
        <v>2.3167580000000001</v>
      </c>
      <c r="U84" s="38">
        <v>2.1729530000000001</v>
      </c>
      <c r="V84" s="38">
        <v>1.993331</v>
      </c>
      <c r="W84" s="38">
        <v>1.6890529999999999</v>
      </c>
      <c r="X84" s="38">
        <v>1.43834</v>
      </c>
      <c r="Y84" s="38">
        <v>1.385869</v>
      </c>
      <c r="Z84" s="38">
        <v>1.4032929999999999</v>
      </c>
      <c r="AA84" s="38">
        <v>1.507398</v>
      </c>
      <c r="AB84" s="38">
        <v>1.713606</v>
      </c>
      <c r="AC84" s="38">
        <v>1.9776560000000001</v>
      </c>
      <c r="AD84" s="38">
        <v>2.2769460000000001</v>
      </c>
      <c r="AE84" s="38">
        <v>2.3302589999999999</v>
      </c>
      <c r="AF84" s="38">
        <v>2.6575359999999999</v>
      </c>
      <c r="AG84" s="38">
        <v>3.141508</v>
      </c>
      <c r="AH84" s="38">
        <v>3.2484899999999999</v>
      </c>
      <c r="AI84" s="38">
        <v>3.022659</v>
      </c>
      <c r="AJ84" s="38">
        <v>2.7528030000000001</v>
      </c>
      <c r="AK84" s="38">
        <v>2.5389949999999999</v>
      </c>
      <c r="AL84" s="38">
        <v>-7.3481900000000003E-2</v>
      </c>
      <c r="AM84" s="38">
        <v>-5.9793300000000001E-2</v>
      </c>
      <c r="AN84" s="38">
        <v>-6.1319699999999998E-2</v>
      </c>
      <c r="AO84" s="38">
        <v>-4.9788600000000002E-2</v>
      </c>
      <c r="AP84" s="38">
        <v>2.4713000000000001E-3</v>
      </c>
      <c r="AQ84" s="38">
        <v>2.6689999999999999E-3</v>
      </c>
      <c r="AR84" s="38">
        <v>3.3445500000000003E-2</v>
      </c>
      <c r="AS84" s="38">
        <v>-1.80716E-2</v>
      </c>
      <c r="AT84" s="38">
        <v>3.7456999999999997E-2</v>
      </c>
      <c r="AU84" s="38">
        <v>5.1079100000000002E-2</v>
      </c>
      <c r="AV84" s="38">
        <v>-5.4479000000000003E-3</v>
      </c>
      <c r="AW84" s="38">
        <v>2.0341999999999999E-3</v>
      </c>
      <c r="AX84" s="38">
        <v>-1.1269899999999999E-2</v>
      </c>
      <c r="AY84" s="38">
        <v>-2.3712500000000001E-2</v>
      </c>
      <c r="AZ84" s="38">
        <v>-7.6198000000000004E-3</v>
      </c>
      <c r="BA84" s="38">
        <v>-2.2491299999999999E-2</v>
      </c>
      <c r="BB84" s="38">
        <v>2.94039E-2</v>
      </c>
      <c r="BC84" s="38">
        <v>8.3712999999999999E-3</v>
      </c>
      <c r="BD84" s="38">
        <v>-6.8408800000000006E-2</v>
      </c>
      <c r="BE84" s="38">
        <v>-0.1030359</v>
      </c>
      <c r="BF84" s="38">
        <v>-0.13045590000000001</v>
      </c>
      <c r="BG84" s="38">
        <v>-0.16964399999999999</v>
      </c>
      <c r="BH84" s="38">
        <v>-8.4946999999999995E-2</v>
      </c>
      <c r="BI84" s="38">
        <v>-8.8449299999999995E-2</v>
      </c>
      <c r="BJ84" s="38">
        <v>-6.6657599999999997E-2</v>
      </c>
      <c r="BK84" s="38">
        <v>-5.3421400000000001E-2</v>
      </c>
      <c r="BL84" s="38">
        <v>-5.5215599999999997E-2</v>
      </c>
      <c r="BM84" s="38">
        <v>-4.3239E-2</v>
      </c>
      <c r="BN84" s="38">
        <v>8.5181000000000007E-3</v>
      </c>
      <c r="BO84" s="38">
        <v>8.0065999999999991E-3</v>
      </c>
      <c r="BP84" s="38">
        <v>4.1209700000000002E-2</v>
      </c>
      <c r="BQ84" s="38">
        <v>-6.2683000000000001E-3</v>
      </c>
      <c r="BR84" s="38">
        <v>4.9401E-2</v>
      </c>
      <c r="BS84" s="38">
        <v>6.1772500000000001E-2</v>
      </c>
      <c r="BT84" s="38">
        <v>1.7799000000000001E-3</v>
      </c>
      <c r="BU84" s="38">
        <v>9.2606000000000008E-3</v>
      </c>
      <c r="BV84" s="38">
        <v>-8.0493000000000006E-3</v>
      </c>
      <c r="BW84" s="38">
        <v>-1.8275799999999998E-2</v>
      </c>
      <c r="BX84" s="38">
        <v>1.0325E-3</v>
      </c>
      <c r="BY84" s="38">
        <v>-8.9078999999999998E-3</v>
      </c>
      <c r="BZ84" s="38">
        <v>4.5731500000000001E-2</v>
      </c>
      <c r="CA84" s="38">
        <v>2.3882299999999999E-2</v>
      </c>
      <c r="CB84" s="38">
        <v>-5.3218300000000003E-2</v>
      </c>
      <c r="CC84" s="38">
        <v>-9.0444200000000002E-2</v>
      </c>
      <c r="CD84" s="38">
        <v>-0.1201706</v>
      </c>
      <c r="CE84" s="38">
        <v>-0.15749350000000001</v>
      </c>
      <c r="CF84" s="38">
        <v>-7.3711399999999996E-2</v>
      </c>
      <c r="CG84" s="38">
        <v>-7.86665E-2</v>
      </c>
      <c r="CH84" s="38">
        <v>-6.1931199999999999E-2</v>
      </c>
      <c r="CI84" s="38">
        <v>-4.9008200000000002E-2</v>
      </c>
      <c r="CJ84" s="38">
        <v>-5.09878E-2</v>
      </c>
      <c r="CK84" s="38">
        <v>-3.8702800000000002E-2</v>
      </c>
      <c r="CL84" s="38">
        <v>1.2706E-2</v>
      </c>
      <c r="CM84" s="38">
        <v>1.17035E-2</v>
      </c>
      <c r="CN84" s="38">
        <v>4.6587099999999999E-2</v>
      </c>
      <c r="CO84" s="38">
        <v>1.9066E-3</v>
      </c>
      <c r="CP84" s="38">
        <v>5.76734E-2</v>
      </c>
      <c r="CQ84" s="38">
        <v>6.9178799999999999E-2</v>
      </c>
      <c r="CR84" s="38">
        <v>6.7857999999999998E-3</v>
      </c>
      <c r="CS84" s="38">
        <v>1.42656E-2</v>
      </c>
      <c r="CT84" s="38">
        <v>-5.8186999999999996E-3</v>
      </c>
      <c r="CU84" s="38">
        <v>-1.45104E-2</v>
      </c>
      <c r="CV84" s="38">
        <v>7.025E-3</v>
      </c>
      <c r="CW84" s="38">
        <v>5.0000000000000001E-4</v>
      </c>
      <c r="CX84" s="38">
        <v>5.704E-2</v>
      </c>
      <c r="CY84" s="38">
        <v>3.4625099999999999E-2</v>
      </c>
      <c r="CZ84" s="38">
        <v>-4.2697400000000003E-2</v>
      </c>
      <c r="DA84" s="38">
        <v>-8.1723199999999996E-2</v>
      </c>
      <c r="DB84" s="38">
        <v>-0.11304699999999999</v>
      </c>
      <c r="DC84" s="38">
        <v>-0.14907799999999999</v>
      </c>
      <c r="DD84" s="38">
        <v>-6.5929699999999994E-2</v>
      </c>
      <c r="DE84" s="38">
        <v>-7.1890999999999997E-2</v>
      </c>
      <c r="DF84" s="38">
        <v>-5.7204699999999997E-2</v>
      </c>
      <c r="DG84" s="38">
        <v>-4.4595000000000003E-2</v>
      </c>
      <c r="DH84" s="38">
        <v>-4.6760099999999999E-2</v>
      </c>
      <c r="DI84" s="38">
        <v>-3.4166599999999998E-2</v>
      </c>
      <c r="DJ84" s="38">
        <v>1.6893999999999999E-2</v>
      </c>
      <c r="DK84" s="38">
        <v>1.54004E-2</v>
      </c>
      <c r="DL84" s="38">
        <v>5.19646E-2</v>
      </c>
      <c r="DM84" s="38">
        <v>1.00815E-2</v>
      </c>
      <c r="DN84" s="38">
        <v>6.5945699999999996E-2</v>
      </c>
      <c r="DO84" s="38">
        <v>7.6585100000000003E-2</v>
      </c>
      <c r="DP84" s="38">
        <v>1.17917E-2</v>
      </c>
      <c r="DQ84" s="38">
        <v>1.9270499999999999E-2</v>
      </c>
      <c r="DR84" s="38">
        <v>-3.5880999999999999E-3</v>
      </c>
      <c r="DS84" s="38">
        <v>-1.0744999999999999E-2</v>
      </c>
      <c r="DT84" s="38">
        <v>1.30175E-2</v>
      </c>
      <c r="DU84" s="38">
        <v>9.9079000000000007E-3</v>
      </c>
      <c r="DV84" s="38">
        <v>6.8348500000000006E-2</v>
      </c>
      <c r="DW84" s="38">
        <v>4.5367999999999999E-2</v>
      </c>
      <c r="DX84" s="38">
        <v>-3.2176499999999997E-2</v>
      </c>
      <c r="DY84" s="38">
        <v>-7.3002200000000003E-2</v>
      </c>
      <c r="DZ84" s="38">
        <v>-0.1059234</v>
      </c>
      <c r="EA84" s="38">
        <v>-0.1406626</v>
      </c>
      <c r="EB84" s="38">
        <v>-5.8147999999999998E-2</v>
      </c>
      <c r="EC84" s="38">
        <v>-6.5115400000000004E-2</v>
      </c>
      <c r="ED84" s="38">
        <v>-5.0380399999999999E-2</v>
      </c>
      <c r="EE84" s="38">
        <v>-3.8223100000000003E-2</v>
      </c>
      <c r="EF84" s="38">
        <v>-4.0655900000000002E-2</v>
      </c>
      <c r="EG84" s="38">
        <v>-2.7616999999999999E-2</v>
      </c>
      <c r="EH84" s="38">
        <v>2.2940800000000001E-2</v>
      </c>
      <c r="EI84" s="38">
        <v>2.0737999999999999E-2</v>
      </c>
      <c r="EJ84" s="38">
        <v>5.9728700000000003E-2</v>
      </c>
      <c r="EK84" s="38">
        <v>2.18847E-2</v>
      </c>
      <c r="EL84" s="38">
        <v>7.7889799999999995E-2</v>
      </c>
      <c r="EM84" s="38">
        <v>8.7278599999999998E-2</v>
      </c>
      <c r="EN84" s="38">
        <v>1.9019399999999999E-2</v>
      </c>
      <c r="EO84" s="38">
        <v>2.64969E-2</v>
      </c>
      <c r="EP84" s="38">
        <v>-3.6749999999999999E-4</v>
      </c>
      <c r="EQ84" s="38">
        <v>-5.3083999999999996E-3</v>
      </c>
      <c r="ER84" s="38">
        <v>2.1669799999999999E-2</v>
      </c>
      <c r="ES84" s="38">
        <v>2.34913E-2</v>
      </c>
      <c r="ET84" s="38">
        <v>8.4676100000000004E-2</v>
      </c>
      <c r="EU84" s="38">
        <v>6.0879000000000003E-2</v>
      </c>
      <c r="EV84" s="38">
        <v>-1.6986000000000001E-2</v>
      </c>
      <c r="EW84" s="38">
        <v>-6.0410499999999999E-2</v>
      </c>
      <c r="EX84" s="38">
        <v>-9.5638000000000001E-2</v>
      </c>
      <c r="EY84" s="38">
        <v>-0.12851199999999999</v>
      </c>
      <c r="EZ84" s="38">
        <v>-4.69124E-2</v>
      </c>
      <c r="FA84" s="38">
        <v>-5.5332600000000003E-2</v>
      </c>
      <c r="FB84" s="38">
        <v>76.258589999999998</v>
      </c>
      <c r="FC84" s="38">
        <v>74.186130000000006</v>
      </c>
      <c r="FD84" s="38">
        <v>72.563860000000005</v>
      </c>
      <c r="FE84" s="38">
        <v>70.6965</v>
      </c>
      <c r="FF84" s="38">
        <v>69.196889999999996</v>
      </c>
      <c r="FG84" s="38">
        <v>67.794820000000001</v>
      </c>
      <c r="FH84" s="38">
        <v>67.78022</v>
      </c>
      <c r="FI84" s="38">
        <v>71.266019999999997</v>
      </c>
      <c r="FJ84" s="38">
        <v>75.834950000000006</v>
      </c>
      <c r="FK84" s="38">
        <v>81.257840000000002</v>
      </c>
      <c r="FL84" s="38">
        <v>86.388530000000003</v>
      </c>
      <c r="FM84" s="38">
        <v>90.000590000000003</v>
      </c>
      <c r="FN84" s="38">
        <v>92.642080000000007</v>
      </c>
      <c r="FO84" s="38">
        <v>94.818240000000003</v>
      </c>
      <c r="FP84" s="38">
        <v>96.580759999999998</v>
      </c>
      <c r="FQ84" s="38">
        <v>97.588999999999999</v>
      </c>
      <c r="FR84" s="38">
        <v>99.054349999999999</v>
      </c>
      <c r="FS84" s="38">
        <v>98.388769999999994</v>
      </c>
      <c r="FT84" s="39">
        <v>96.599059999999994</v>
      </c>
      <c r="FU84" s="38">
        <v>92.944670000000002</v>
      </c>
      <c r="FV84" s="38">
        <v>88.090850000000003</v>
      </c>
      <c r="FW84">
        <v>84.303200000000004</v>
      </c>
      <c r="FX84">
        <v>81.393540000000002</v>
      </c>
      <c r="FY84">
        <v>78.607230000000001</v>
      </c>
      <c r="FZ84">
        <v>1.59679E-2</v>
      </c>
      <c r="GA84">
        <v>0.1117773</v>
      </c>
      <c r="GB84">
        <v>1</v>
      </c>
    </row>
    <row r="85" spans="1:184" x14ac:dyDescent="0.3">
      <c r="A85" t="s">
        <v>277</v>
      </c>
      <c r="B85" t="s">
        <v>1</v>
      </c>
      <c r="C85" t="s">
        <v>1</v>
      </c>
      <c r="D85" s="16" t="s">
        <v>1</v>
      </c>
      <c r="E85" s="16" t="s">
        <v>1</v>
      </c>
      <c r="F85" s="18" t="s">
        <v>1</v>
      </c>
      <c r="G85" s="16" t="s">
        <v>1</v>
      </c>
      <c r="H85" s="40" t="s">
        <v>1</v>
      </c>
      <c r="I85" s="18" t="s">
        <v>223</v>
      </c>
      <c r="J85" s="38" t="s">
        <v>1</v>
      </c>
      <c r="K85" s="18">
        <v>44789</v>
      </c>
      <c r="L85" s="38">
        <v>937</v>
      </c>
      <c r="M85" s="38">
        <v>937</v>
      </c>
      <c r="N85" s="38">
        <v>2.423584</v>
      </c>
      <c r="O85" s="38">
        <v>2.3270559999999998</v>
      </c>
      <c r="P85" s="38">
        <v>2.2580900000000002</v>
      </c>
      <c r="Q85" s="38">
        <v>2.1974490000000002</v>
      </c>
      <c r="R85" s="38">
        <v>2.2075149999999999</v>
      </c>
      <c r="S85" s="38">
        <v>2.3040959999999999</v>
      </c>
      <c r="T85" s="38">
        <v>2.3070789999999999</v>
      </c>
      <c r="U85" s="38">
        <v>2.2242959999999998</v>
      </c>
      <c r="V85" s="38">
        <v>2.0960770000000002</v>
      </c>
      <c r="W85" s="38">
        <v>1.851386</v>
      </c>
      <c r="X85" s="38">
        <v>1.6599699999999999</v>
      </c>
      <c r="Y85" s="38">
        <v>1.648461</v>
      </c>
      <c r="Z85" s="38">
        <v>1.6887639999999999</v>
      </c>
      <c r="AA85" s="38">
        <v>1.811544</v>
      </c>
      <c r="AB85" s="38">
        <v>2.0204</v>
      </c>
      <c r="AC85" s="38">
        <v>2.273574</v>
      </c>
      <c r="AD85" s="38">
        <v>2.5169329999999999</v>
      </c>
      <c r="AE85" s="38">
        <v>2.523304</v>
      </c>
      <c r="AF85" s="38">
        <v>2.8168679999999999</v>
      </c>
      <c r="AG85" s="38">
        <v>3.2814480000000001</v>
      </c>
      <c r="AH85" s="38">
        <v>3.3708200000000001</v>
      </c>
      <c r="AI85" s="38">
        <v>3.138334</v>
      </c>
      <c r="AJ85" s="38">
        <v>2.8580190000000001</v>
      </c>
      <c r="AK85" s="38">
        <v>2.6402749999999999</v>
      </c>
      <c r="AL85" s="38">
        <v>4.0487000000000002E-2</v>
      </c>
      <c r="AM85" s="38">
        <v>4.0429899999999998E-2</v>
      </c>
      <c r="AN85" s="38">
        <v>3.2745799999999999E-2</v>
      </c>
      <c r="AO85" s="38">
        <v>3.66364E-2</v>
      </c>
      <c r="AP85" s="38">
        <v>3.1747499999999998E-2</v>
      </c>
      <c r="AQ85" s="38">
        <v>2.75385E-2</v>
      </c>
      <c r="AR85" s="38">
        <v>-0.1075429</v>
      </c>
      <c r="AS85" s="38">
        <v>-8.1872399999999998E-2</v>
      </c>
      <c r="AT85" s="38">
        <v>-0.1297674</v>
      </c>
      <c r="AU85" s="38">
        <v>-3.8968500000000003E-2</v>
      </c>
      <c r="AV85" s="38">
        <v>5.9162399999999997E-2</v>
      </c>
      <c r="AW85" s="38">
        <v>2.3349200000000001E-2</v>
      </c>
      <c r="AX85" s="38">
        <v>3.8304400000000002E-2</v>
      </c>
      <c r="AY85" s="38">
        <v>-4.5170399999999999E-2</v>
      </c>
      <c r="AZ85" s="38">
        <v>-9.8492200000000002E-2</v>
      </c>
      <c r="BA85" s="38">
        <v>-0.22856760000000001</v>
      </c>
      <c r="BB85" s="38">
        <v>-0.35154809999999997</v>
      </c>
      <c r="BC85" s="38">
        <v>-0.32513720000000002</v>
      </c>
      <c r="BD85" s="38">
        <v>-0.29365289999999999</v>
      </c>
      <c r="BE85" s="38">
        <v>-0.2439355</v>
      </c>
      <c r="BF85" s="38">
        <v>-0.19239120000000001</v>
      </c>
      <c r="BG85" s="38">
        <v>-0.1051236</v>
      </c>
      <c r="BH85" s="38">
        <v>-8.06312E-2</v>
      </c>
      <c r="BI85" s="38">
        <v>-5.6993000000000002E-2</v>
      </c>
      <c r="BJ85" s="38">
        <v>4.7225799999999998E-2</v>
      </c>
      <c r="BK85" s="38">
        <v>4.6720400000000002E-2</v>
      </c>
      <c r="BL85" s="38">
        <v>3.8901900000000003E-2</v>
      </c>
      <c r="BM85" s="38">
        <v>4.3395200000000002E-2</v>
      </c>
      <c r="BN85" s="38">
        <v>3.7810900000000001E-2</v>
      </c>
      <c r="BO85" s="38">
        <v>3.2512899999999997E-2</v>
      </c>
      <c r="BP85" s="38">
        <v>-9.9661100000000002E-2</v>
      </c>
      <c r="BQ85" s="38">
        <v>-7.0286299999999996E-2</v>
      </c>
      <c r="BR85" s="38">
        <v>-0.118196</v>
      </c>
      <c r="BS85" s="38">
        <v>-2.8637300000000001E-2</v>
      </c>
      <c r="BT85" s="38">
        <v>6.6293199999999997E-2</v>
      </c>
      <c r="BU85" s="38">
        <v>3.0456E-2</v>
      </c>
      <c r="BV85" s="38">
        <v>4.1454199999999997E-2</v>
      </c>
      <c r="BW85" s="38">
        <v>-3.9591700000000001E-2</v>
      </c>
      <c r="BX85" s="38">
        <v>-8.9441599999999996E-2</v>
      </c>
      <c r="BY85" s="38">
        <v>-0.21437929999999999</v>
      </c>
      <c r="BZ85" s="38">
        <v>-0.33488570000000001</v>
      </c>
      <c r="CA85" s="38">
        <v>-0.30954019999999999</v>
      </c>
      <c r="CB85" s="38">
        <v>-0.27819300000000002</v>
      </c>
      <c r="CC85" s="38">
        <v>-0.23115289999999999</v>
      </c>
      <c r="CD85" s="38">
        <v>-0.1817704</v>
      </c>
      <c r="CE85" s="38">
        <v>-9.2810199999999995E-2</v>
      </c>
      <c r="CF85" s="38">
        <v>-6.9586200000000001E-2</v>
      </c>
      <c r="CG85" s="38">
        <v>-4.71197E-2</v>
      </c>
      <c r="CH85" s="38">
        <v>5.1893099999999998E-2</v>
      </c>
      <c r="CI85" s="38">
        <v>5.1077299999999999E-2</v>
      </c>
      <c r="CJ85" s="38">
        <v>4.3165500000000002E-2</v>
      </c>
      <c r="CK85" s="38">
        <v>4.8076399999999998E-2</v>
      </c>
      <c r="CL85" s="38">
        <v>4.2010400000000003E-2</v>
      </c>
      <c r="CM85" s="38">
        <v>3.5958200000000003E-2</v>
      </c>
      <c r="CN85" s="38">
        <v>-9.42022E-2</v>
      </c>
      <c r="CO85" s="38">
        <v>-6.2261799999999999E-2</v>
      </c>
      <c r="CP85" s="38">
        <v>-0.11018169999999999</v>
      </c>
      <c r="CQ85" s="38">
        <v>-2.1482000000000001E-2</v>
      </c>
      <c r="CR85" s="38">
        <v>7.1231799999999998E-2</v>
      </c>
      <c r="CS85" s="38">
        <v>3.5378100000000003E-2</v>
      </c>
      <c r="CT85" s="38">
        <v>4.3635800000000002E-2</v>
      </c>
      <c r="CU85" s="38">
        <v>-3.57279E-2</v>
      </c>
      <c r="CV85" s="38">
        <v>-8.3173300000000006E-2</v>
      </c>
      <c r="CW85" s="38">
        <v>-0.2045525</v>
      </c>
      <c r="CX85" s="38">
        <v>-0.32334540000000001</v>
      </c>
      <c r="CY85" s="38">
        <v>-0.2987378</v>
      </c>
      <c r="CZ85" s="38">
        <v>-0.26748549999999999</v>
      </c>
      <c r="DA85" s="38">
        <v>-0.22229960000000001</v>
      </c>
      <c r="DB85" s="38">
        <v>-0.1744145</v>
      </c>
      <c r="DC85" s="38">
        <v>-8.4281999999999996E-2</v>
      </c>
      <c r="DD85" s="38">
        <v>-6.1936499999999999E-2</v>
      </c>
      <c r="DE85" s="38">
        <v>-4.0281600000000001E-2</v>
      </c>
      <c r="DF85" s="38">
        <v>5.6560399999999997E-2</v>
      </c>
      <c r="DG85" s="38">
        <v>5.54341E-2</v>
      </c>
      <c r="DH85" s="38">
        <v>4.7429199999999998E-2</v>
      </c>
      <c r="DI85" s="38">
        <v>5.2757600000000002E-2</v>
      </c>
      <c r="DJ85" s="38">
        <v>4.6209899999999998E-2</v>
      </c>
      <c r="DK85" s="38">
        <v>3.9403500000000001E-2</v>
      </c>
      <c r="DL85" s="38">
        <v>-8.8743299999999997E-2</v>
      </c>
      <c r="DM85" s="38">
        <v>-5.4237199999999999E-2</v>
      </c>
      <c r="DN85" s="38">
        <v>-0.10216740000000001</v>
      </c>
      <c r="DO85" s="38">
        <v>-1.43266E-2</v>
      </c>
      <c r="DP85" s="38">
        <v>7.6170500000000002E-2</v>
      </c>
      <c r="DQ85" s="38">
        <v>4.0300200000000001E-2</v>
      </c>
      <c r="DR85" s="38">
        <v>4.5817299999999998E-2</v>
      </c>
      <c r="DS85" s="38">
        <v>-3.1864099999999999E-2</v>
      </c>
      <c r="DT85" s="38">
        <v>-7.6904899999999998E-2</v>
      </c>
      <c r="DU85" s="38">
        <v>-0.1947258</v>
      </c>
      <c r="DV85" s="38">
        <v>-0.3118051</v>
      </c>
      <c r="DW85" s="38">
        <v>-0.28793540000000001</v>
      </c>
      <c r="DX85" s="38">
        <v>-0.25677810000000001</v>
      </c>
      <c r="DY85" s="38">
        <v>-0.21344640000000001</v>
      </c>
      <c r="DZ85" s="38">
        <v>-0.1670586</v>
      </c>
      <c r="EA85" s="38">
        <v>-7.5753699999999993E-2</v>
      </c>
      <c r="EB85" s="38">
        <v>-5.4286899999999999E-2</v>
      </c>
      <c r="EC85" s="38">
        <v>-3.3443399999999998E-2</v>
      </c>
      <c r="ED85" s="38">
        <v>6.32992E-2</v>
      </c>
      <c r="EE85" s="38">
        <v>6.1724599999999998E-2</v>
      </c>
      <c r="EF85" s="38">
        <v>5.3585199999999999E-2</v>
      </c>
      <c r="EG85" s="38">
        <v>5.9516399999999997E-2</v>
      </c>
      <c r="EH85" s="38">
        <v>5.2273199999999999E-2</v>
      </c>
      <c r="EI85" s="38">
        <v>4.4377899999999998E-2</v>
      </c>
      <c r="EJ85" s="38">
        <v>-8.0861600000000006E-2</v>
      </c>
      <c r="EK85" s="38">
        <v>-4.2651099999999997E-2</v>
      </c>
      <c r="EL85" s="38">
        <v>-9.0596099999999999E-2</v>
      </c>
      <c r="EM85" s="38">
        <v>-3.9954999999999999E-3</v>
      </c>
      <c r="EN85" s="38">
        <v>8.3301200000000006E-2</v>
      </c>
      <c r="EO85" s="38">
        <v>4.7406999999999998E-2</v>
      </c>
      <c r="EP85" s="38">
        <v>4.89671E-2</v>
      </c>
      <c r="EQ85" s="38">
        <v>-2.62854E-2</v>
      </c>
      <c r="ER85" s="38">
        <v>-6.7854300000000006E-2</v>
      </c>
      <c r="ES85" s="38">
        <v>-0.18053749999999999</v>
      </c>
      <c r="ET85" s="38">
        <v>-0.29514269999999998</v>
      </c>
      <c r="EU85" s="38">
        <v>-0.27233839999999998</v>
      </c>
      <c r="EV85" s="38">
        <v>-0.24131820000000001</v>
      </c>
      <c r="EW85" s="38">
        <v>-0.2006637</v>
      </c>
      <c r="EX85" s="38">
        <v>-0.15643779999999999</v>
      </c>
      <c r="EY85" s="38">
        <v>-6.3440300000000005E-2</v>
      </c>
      <c r="EZ85" s="38">
        <v>-4.32419E-2</v>
      </c>
      <c r="FA85" s="38">
        <v>-2.3570199999999999E-2</v>
      </c>
      <c r="FB85" s="38">
        <v>76.411910000000006</v>
      </c>
      <c r="FC85" s="38">
        <v>75.180080000000004</v>
      </c>
      <c r="FD85" s="38">
        <v>73.153919999999999</v>
      </c>
      <c r="FE85" s="38">
        <v>71.389880000000005</v>
      </c>
      <c r="FF85" s="38">
        <v>69.788550000000001</v>
      </c>
      <c r="FG85" s="38">
        <v>68.961529999999996</v>
      </c>
      <c r="FH85" s="38">
        <v>68.735290000000006</v>
      </c>
      <c r="FI85" s="38">
        <v>71.097040000000007</v>
      </c>
      <c r="FJ85" s="38">
        <v>76.519959999999998</v>
      </c>
      <c r="FK85" s="38">
        <v>82.607770000000002</v>
      </c>
      <c r="FL85" s="38">
        <v>87.759919999999994</v>
      </c>
      <c r="FM85" s="38">
        <v>91.958380000000005</v>
      </c>
      <c r="FN85" s="38">
        <v>95.930610000000001</v>
      </c>
      <c r="FO85" s="38">
        <v>99.027100000000004</v>
      </c>
      <c r="FP85" s="38">
        <v>101.23820000000001</v>
      </c>
      <c r="FQ85" s="38">
        <v>102.19159999999999</v>
      </c>
      <c r="FR85" s="38">
        <v>102.3789</v>
      </c>
      <c r="FS85" s="38">
        <v>101.7637</v>
      </c>
      <c r="FT85" s="39">
        <v>99.802539999999993</v>
      </c>
      <c r="FU85" s="38">
        <v>95.69896</v>
      </c>
      <c r="FV85" s="38">
        <v>90.80829</v>
      </c>
      <c r="FW85">
        <v>87.178439999999995</v>
      </c>
      <c r="FX85">
        <v>84.322869999999995</v>
      </c>
      <c r="FY85">
        <v>82.363780000000006</v>
      </c>
      <c r="FZ85">
        <v>1.6228800000000002E-2</v>
      </c>
      <c r="GA85">
        <v>0.1135298</v>
      </c>
      <c r="GB85">
        <v>1</v>
      </c>
    </row>
    <row r="86" spans="1:184" x14ac:dyDescent="0.3">
      <c r="A86" t="s">
        <v>277</v>
      </c>
      <c r="B86" t="s">
        <v>1</v>
      </c>
      <c r="C86" t="s">
        <v>1</v>
      </c>
      <c r="D86" s="16" t="s">
        <v>1</v>
      </c>
      <c r="E86" s="16" t="s">
        <v>1</v>
      </c>
      <c r="F86" s="18" t="s">
        <v>1</v>
      </c>
      <c r="G86" s="16" t="s">
        <v>1</v>
      </c>
      <c r="H86" s="40" t="s">
        <v>1</v>
      </c>
      <c r="I86" s="18" t="s">
        <v>223</v>
      </c>
      <c r="J86" s="38" t="s">
        <v>1</v>
      </c>
      <c r="K86" s="18">
        <v>44790</v>
      </c>
      <c r="L86" s="38">
        <v>937</v>
      </c>
      <c r="M86" s="38">
        <v>937</v>
      </c>
      <c r="N86" s="38">
        <v>2.6659139999999999</v>
      </c>
      <c r="O86" s="38">
        <v>2.5566089999999999</v>
      </c>
      <c r="P86" s="38">
        <v>2.479803</v>
      </c>
      <c r="Q86" s="38">
        <v>2.413983</v>
      </c>
      <c r="R86" s="38">
        <v>2.4137089999999999</v>
      </c>
      <c r="S86" s="38">
        <v>2.5301019999999999</v>
      </c>
      <c r="T86" s="38">
        <v>2.5666259999999999</v>
      </c>
      <c r="U86" s="38">
        <v>2.6031010000000001</v>
      </c>
      <c r="V86" s="38">
        <v>2.5912299999999999</v>
      </c>
      <c r="W86" s="38">
        <v>2.424865</v>
      </c>
      <c r="X86" s="38">
        <v>2.3267220000000002</v>
      </c>
      <c r="Y86" s="38">
        <v>2.3602820000000002</v>
      </c>
      <c r="Z86" s="38">
        <v>2.4035609999999998</v>
      </c>
      <c r="AA86" s="38">
        <v>2.5076290000000001</v>
      </c>
      <c r="AB86" s="38">
        <v>2.6408109999999998</v>
      </c>
      <c r="AC86" s="38">
        <v>2.7753619999999999</v>
      </c>
      <c r="AD86" s="38">
        <v>2.9323610000000002</v>
      </c>
      <c r="AE86" s="38">
        <v>2.8834810000000002</v>
      </c>
      <c r="AF86" s="38">
        <v>3.1414970000000002</v>
      </c>
      <c r="AG86" s="38">
        <v>3.5976870000000001</v>
      </c>
      <c r="AH86" s="38">
        <v>3.6827740000000002</v>
      </c>
      <c r="AI86" s="38">
        <v>3.4325570000000001</v>
      </c>
      <c r="AJ86" s="38">
        <v>3.1282480000000001</v>
      </c>
      <c r="AK86" s="38">
        <v>2.9011179999999999</v>
      </c>
      <c r="AL86" s="38">
        <v>8.3557300000000001E-2</v>
      </c>
      <c r="AM86" s="38">
        <v>7.2917200000000001E-2</v>
      </c>
      <c r="AN86" s="38">
        <v>7.9562300000000002E-2</v>
      </c>
      <c r="AO86" s="38">
        <v>7.8764399999999998E-2</v>
      </c>
      <c r="AP86" s="38">
        <v>2.6137899999999999E-2</v>
      </c>
      <c r="AQ86" s="38">
        <v>8.2515000000000002E-3</v>
      </c>
      <c r="AR86" s="38">
        <v>-0.15893789999999999</v>
      </c>
      <c r="AS86" s="38">
        <v>-0.12811690000000001</v>
      </c>
      <c r="AT86" s="38">
        <v>-0.12695049999999999</v>
      </c>
      <c r="AU86" s="38">
        <v>-8.3183000000000007E-2</v>
      </c>
      <c r="AV86" s="38">
        <v>-0.13284789999999999</v>
      </c>
      <c r="AW86" s="38">
        <v>0.1285318</v>
      </c>
      <c r="AX86" s="38">
        <v>0.2393332</v>
      </c>
      <c r="AY86" s="38">
        <v>1.75493E-2</v>
      </c>
      <c r="AZ86" s="38">
        <v>-0.33725369999999999</v>
      </c>
      <c r="BA86" s="38">
        <v>-0.34620689999999998</v>
      </c>
      <c r="BB86" s="38">
        <v>-0.17556530000000001</v>
      </c>
      <c r="BC86" s="38">
        <v>-2.0985299999999998E-2</v>
      </c>
      <c r="BD86" s="38">
        <v>0.1582498</v>
      </c>
      <c r="BE86" s="38">
        <v>0.30976330000000002</v>
      </c>
      <c r="BF86" s="38">
        <v>0.3617998</v>
      </c>
      <c r="BG86" s="38">
        <v>0.3770869</v>
      </c>
      <c r="BH86" s="38">
        <v>0.32662190000000002</v>
      </c>
      <c r="BI86" s="38">
        <v>0.25928849999999998</v>
      </c>
      <c r="BJ86" s="38">
        <v>9.0547199999999994E-2</v>
      </c>
      <c r="BK86" s="38">
        <v>7.9766500000000004E-2</v>
      </c>
      <c r="BL86" s="38">
        <v>8.6397600000000005E-2</v>
      </c>
      <c r="BM86" s="38">
        <v>8.6160100000000003E-2</v>
      </c>
      <c r="BN86" s="38">
        <v>3.2824300000000001E-2</v>
      </c>
      <c r="BO86" s="38">
        <v>1.45244E-2</v>
      </c>
      <c r="BP86" s="38">
        <v>-0.14874770000000001</v>
      </c>
      <c r="BQ86" s="38">
        <v>-0.11491899999999999</v>
      </c>
      <c r="BR86" s="38">
        <v>-0.11369</v>
      </c>
      <c r="BS86" s="38">
        <v>-7.2170200000000004E-2</v>
      </c>
      <c r="BT86" s="38">
        <v>-0.1243095</v>
      </c>
      <c r="BU86" s="38">
        <v>0.13576579999999999</v>
      </c>
      <c r="BV86" s="38">
        <v>0.24275160000000001</v>
      </c>
      <c r="BW86" s="38">
        <v>2.3917399999999998E-2</v>
      </c>
      <c r="BX86" s="38">
        <v>-0.32749539999999999</v>
      </c>
      <c r="BY86" s="38">
        <v>-0.33122059999999998</v>
      </c>
      <c r="BZ86" s="38">
        <v>-0.1587703</v>
      </c>
      <c r="CA86" s="38">
        <v>-5.0993000000000002E-3</v>
      </c>
      <c r="CB86" s="38">
        <v>0.17447509999999999</v>
      </c>
      <c r="CC86" s="38">
        <v>0.32439279999999998</v>
      </c>
      <c r="CD86" s="38">
        <v>0.37469350000000001</v>
      </c>
      <c r="CE86" s="38">
        <v>0.39142870000000002</v>
      </c>
      <c r="CF86" s="38">
        <v>0.33969009999999999</v>
      </c>
      <c r="CG86" s="38">
        <v>0.27162890000000001</v>
      </c>
      <c r="CH86" s="38">
        <v>9.5388299999999995E-2</v>
      </c>
      <c r="CI86" s="38">
        <v>8.4510299999999997E-2</v>
      </c>
      <c r="CJ86" s="38">
        <v>9.1131699999999996E-2</v>
      </c>
      <c r="CK86" s="38">
        <v>9.1282299999999997E-2</v>
      </c>
      <c r="CL86" s="38">
        <v>3.7455299999999997E-2</v>
      </c>
      <c r="CM86" s="38">
        <v>1.8868900000000001E-2</v>
      </c>
      <c r="CN86" s="38">
        <v>-0.14168990000000001</v>
      </c>
      <c r="CO86" s="38">
        <v>-0.1057782</v>
      </c>
      <c r="CP86" s="38">
        <v>-0.1045058</v>
      </c>
      <c r="CQ86" s="38">
        <v>-6.4542799999999997E-2</v>
      </c>
      <c r="CR86" s="38">
        <v>-0.1183958</v>
      </c>
      <c r="CS86" s="38">
        <v>0.14077600000000001</v>
      </c>
      <c r="CT86" s="38">
        <v>0.24511910000000001</v>
      </c>
      <c r="CU86" s="38">
        <v>2.83279E-2</v>
      </c>
      <c r="CV86" s="38">
        <v>-0.32073679999999999</v>
      </c>
      <c r="CW86" s="38">
        <v>-0.32084109999999999</v>
      </c>
      <c r="CX86" s="38">
        <v>-0.14713809999999999</v>
      </c>
      <c r="CY86" s="38">
        <v>5.9033000000000002E-3</v>
      </c>
      <c r="CZ86" s="38">
        <v>0.18571280000000001</v>
      </c>
      <c r="DA86" s="38">
        <v>0.33452520000000002</v>
      </c>
      <c r="DB86" s="38">
        <v>0.38362360000000001</v>
      </c>
      <c r="DC86" s="38">
        <v>0.40136179999999999</v>
      </c>
      <c r="DD86" s="38">
        <v>0.34874100000000002</v>
      </c>
      <c r="DE86" s="38">
        <v>0.28017579999999997</v>
      </c>
      <c r="DF86" s="38">
        <v>0.1002295</v>
      </c>
      <c r="DG86" s="38">
        <v>8.9254100000000003E-2</v>
      </c>
      <c r="DH86" s="38">
        <v>9.5865800000000001E-2</v>
      </c>
      <c r="DI86" s="38">
        <v>9.6404599999999993E-2</v>
      </c>
      <c r="DJ86" s="38">
        <v>4.2086199999999997E-2</v>
      </c>
      <c r="DK86" s="38">
        <v>2.3213399999999999E-2</v>
      </c>
      <c r="DL86" s="38">
        <v>-0.13463220000000001</v>
      </c>
      <c r="DM86" s="38">
        <v>-9.6637399999999998E-2</v>
      </c>
      <c r="DN86" s="38">
        <v>-9.5321699999999995E-2</v>
      </c>
      <c r="DO86" s="38">
        <v>-5.6915399999999998E-2</v>
      </c>
      <c r="DP86" s="38">
        <v>-0.1124821</v>
      </c>
      <c r="DQ86" s="38">
        <v>0.14578630000000001</v>
      </c>
      <c r="DR86" s="38">
        <v>0.2474867</v>
      </c>
      <c r="DS86" s="38">
        <v>3.2738499999999997E-2</v>
      </c>
      <c r="DT86" s="38">
        <v>-0.31397819999999999</v>
      </c>
      <c r="DU86" s="38">
        <v>-0.3104616</v>
      </c>
      <c r="DV86" s="38">
        <v>-0.13550599999999999</v>
      </c>
      <c r="DW86" s="38">
        <v>1.6905900000000001E-2</v>
      </c>
      <c r="DX86" s="38">
        <v>0.1969504</v>
      </c>
      <c r="DY86" s="38">
        <v>0.34465760000000001</v>
      </c>
      <c r="DZ86" s="38">
        <v>0.39255370000000001</v>
      </c>
      <c r="EA86" s="38">
        <v>0.41129490000000002</v>
      </c>
      <c r="EB86" s="38">
        <v>0.357792</v>
      </c>
      <c r="EC86" s="38">
        <v>0.2887227</v>
      </c>
      <c r="ED86" s="38">
        <v>0.1072193</v>
      </c>
      <c r="EE86" s="38">
        <v>9.6103499999999994E-2</v>
      </c>
      <c r="EF86" s="38">
        <v>0.1027011</v>
      </c>
      <c r="EG86" s="38">
        <v>0.1038003</v>
      </c>
      <c r="EH86" s="38">
        <v>4.8772599999999999E-2</v>
      </c>
      <c r="EI86" s="38">
        <v>2.94863E-2</v>
      </c>
      <c r="EJ86" s="38">
        <v>-0.124442</v>
      </c>
      <c r="EK86" s="38">
        <v>-8.34395E-2</v>
      </c>
      <c r="EL86" s="38">
        <v>-8.2061200000000001E-2</v>
      </c>
      <c r="EM86" s="38">
        <v>-4.5902699999999998E-2</v>
      </c>
      <c r="EN86" s="38">
        <v>-0.1039436</v>
      </c>
      <c r="EO86" s="38">
        <v>0.1530203</v>
      </c>
      <c r="EP86" s="38">
        <v>0.25090499999999999</v>
      </c>
      <c r="EQ86" s="38">
        <v>3.9106500000000002E-2</v>
      </c>
      <c r="ER86" s="38">
        <v>-0.30421979999999998</v>
      </c>
      <c r="ES86" s="38">
        <v>-0.29547519999999999</v>
      </c>
      <c r="ET86" s="38">
        <v>-0.118711</v>
      </c>
      <c r="EU86" s="38">
        <v>3.2791899999999999E-2</v>
      </c>
      <c r="EV86" s="38">
        <v>0.2131757</v>
      </c>
      <c r="EW86" s="38">
        <v>0.35928710000000003</v>
      </c>
      <c r="EX86" s="38">
        <v>0.40544740000000001</v>
      </c>
      <c r="EY86" s="38">
        <v>0.42563669999999998</v>
      </c>
      <c r="EZ86" s="38">
        <v>0.37086010000000003</v>
      </c>
      <c r="FA86" s="38">
        <v>0.30106309999999997</v>
      </c>
      <c r="FB86" s="38">
        <v>80.608440000000002</v>
      </c>
      <c r="FC86" s="38">
        <v>79.091800000000006</v>
      </c>
      <c r="FD86" s="38">
        <v>77.430760000000006</v>
      </c>
      <c r="FE86" s="38">
        <v>75.800030000000007</v>
      </c>
      <c r="FF86" s="38">
        <v>75.355609999999999</v>
      </c>
      <c r="FG86" s="38">
        <v>74.640270000000001</v>
      </c>
      <c r="FH86" s="38">
        <v>73.832369999999997</v>
      </c>
      <c r="FI86" s="38">
        <v>75.574029999999993</v>
      </c>
      <c r="FJ86" s="38">
        <v>80.68432</v>
      </c>
      <c r="FK86" s="38">
        <v>84.157899999999998</v>
      </c>
      <c r="FL86" s="38">
        <v>87.292069999999995</v>
      </c>
      <c r="FM86" s="38">
        <v>90.800799999999995</v>
      </c>
      <c r="FN86" s="38">
        <v>94.524270000000001</v>
      </c>
      <c r="FO86" s="38">
        <v>96.353579999999994</v>
      </c>
      <c r="FP86" s="38">
        <v>97.018339999999995</v>
      </c>
      <c r="FQ86" s="38">
        <v>97.594070000000002</v>
      </c>
      <c r="FR86" s="38">
        <v>97.330179999999999</v>
      </c>
      <c r="FS86" s="38">
        <v>97.290499999999994</v>
      </c>
      <c r="FT86" s="39">
        <v>95.624529999999993</v>
      </c>
      <c r="FU86" s="38">
        <v>92.360119999999995</v>
      </c>
      <c r="FV86" s="38">
        <v>88.628270000000001</v>
      </c>
      <c r="FW86">
        <v>85.013630000000006</v>
      </c>
      <c r="FX86">
        <v>82.186419999999998</v>
      </c>
      <c r="FY86">
        <v>79.649820000000005</v>
      </c>
      <c r="FZ86">
        <v>1.73828E-2</v>
      </c>
      <c r="GA86">
        <v>0.12873190000000001</v>
      </c>
      <c r="GB86">
        <v>1</v>
      </c>
    </row>
    <row r="87" spans="1:184" x14ac:dyDescent="0.3">
      <c r="A87" t="s">
        <v>277</v>
      </c>
      <c r="B87" t="s">
        <v>1</v>
      </c>
      <c r="C87" t="s">
        <v>1</v>
      </c>
      <c r="D87" s="16" t="s">
        <v>1</v>
      </c>
      <c r="E87" s="16" t="s">
        <v>1</v>
      </c>
      <c r="F87" s="18" t="s">
        <v>1</v>
      </c>
      <c r="G87" s="16" t="s">
        <v>1</v>
      </c>
      <c r="H87" s="40" t="s">
        <v>1</v>
      </c>
      <c r="I87" s="18" t="s">
        <v>223</v>
      </c>
      <c r="J87" s="38" t="s">
        <v>1</v>
      </c>
      <c r="K87" s="18">
        <v>44792</v>
      </c>
      <c r="L87" s="38">
        <v>937</v>
      </c>
      <c r="M87" s="38">
        <v>937</v>
      </c>
      <c r="N87" s="38">
        <v>2.5498910000000001</v>
      </c>
      <c r="O87" s="38">
        <v>2.4463680000000001</v>
      </c>
      <c r="P87" s="38">
        <v>2.3653219999999999</v>
      </c>
      <c r="Q87" s="38">
        <v>2.2996530000000002</v>
      </c>
      <c r="R87" s="38">
        <v>2.3071030000000001</v>
      </c>
      <c r="S87" s="38">
        <v>2.4133909999999998</v>
      </c>
      <c r="T87" s="38">
        <v>2.4018999999999999</v>
      </c>
      <c r="U87" s="38">
        <v>2.2807219999999999</v>
      </c>
      <c r="V87" s="38">
        <v>2.1023499999999999</v>
      </c>
      <c r="W87" s="38">
        <v>1.808664</v>
      </c>
      <c r="X87" s="38">
        <v>1.560818</v>
      </c>
      <c r="Y87" s="38">
        <v>1.5187889999999999</v>
      </c>
      <c r="Z87" s="38">
        <v>1.5339430000000001</v>
      </c>
      <c r="AA87" s="38">
        <v>1.6270690000000001</v>
      </c>
      <c r="AB87" s="38">
        <v>1.819205</v>
      </c>
      <c r="AC87" s="38">
        <v>2.0752350000000002</v>
      </c>
      <c r="AD87" s="38">
        <v>2.3369719999999998</v>
      </c>
      <c r="AE87" s="38">
        <v>2.414301</v>
      </c>
      <c r="AF87" s="38">
        <v>2.7503139999999999</v>
      </c>
      <c r="AG87" s="38">
        <v>3.242359</v>
      </c>
      <c r="AH87" s="38">
        <v>3.3613379999999999</v>
      </c>
      <c r="AI87" s="38">
        <v>3.144746</v>
      </c>
      <c r="AJ87" s="38">
        <v>2.8709660000000001</v>
      </c>
      <c r="AK87" s="38">
        <v>2.649092</v>
      </c>
      <c r="AL87" s="38">
        <v>2.0724300000000001E-2</v>
      </c>
      <c r="AM87" s="38">
        <v>2.40789E-2</v>
      </c>
      <c r="AN87" s="38">
        <v>4.8555800000000003E-2</v>
      </c>
      <c r="AO87" s="38">
        <v>3.3952099999999999E-2</v>
      </c>
      <c r="AP87" s="38">
        <v>6.6061700000000001E-2</v>
      </c>
      <c r="AQ87" s="38">
        <v>7.1566599999999994E-2</v>
      </c>
      <c r="AR87" s="38">
        <v>-0.13191749999999999</v>
      </c>
      <c r="AS87" s="38">
        <v>-0.18875059999999999</v>
      </c>
      <c r="AT87" s="38">
        <v>-8.2828499999999999E-2</v>
      </c>
      <c r="AU87" s="38">
        <v>9.9069999999999996E-4</v>
      </c>
      <c r="AV87" s="38">
        <v>2.1424499999999999E-2</v>
      </c>
      <c r="AW87" s="38">
        <v>1.6979999999999999E-2</v>
      </c>
      <c r="AX87" s="38">
        <v>1.08541E-2</v>
      </c>
      <c r="AY87" s="38">
        <v>-2.1922400000000002E-2</v>
      </c>
      <c r="AZ87" s="38">
        <v>-8.7522600000000006E-2</v>
      </c>
      <c r="BA87" s="38">
        <v>-7.2442000000000006E-2</v>
      </c>
      <c r="BB87" s="38">
        <v>-4.5434700000000001E-2</v>
      </c>
      <c r="BC87" s="38">
        <v>-9.1132000000000005E-2</v>
      </c>
      <c r="BD87" s="38">
        <v>-0.14453530000000001</v>
      </c>
      <c r="BE87" s="38">
        <v>-0.13561580000000001</v>
      </c>
      <c r="BF87" s="38">
        <v>-3.4130500000000001E-2</v>
      </c>
      <c r="BG87" s="38">
        <v>6.0613399999999998E-2</v>
      </c>
      <c r="BH87" s="38">
        <v>4.9677899999999997E-2</v>
      </c>
      <c r="BI87" s="38">
        <v>5.7348799999999998E-2</v>
      </c>
      <c r="BJ87" s="38">
        <v>2.75883E-2</v>
      </c>
      <c r="BK87" s="38">
        <v>3.0177499999999999E-2</v>
      </c>
      <c r="BL87" s="38">
        <v>5.45234E-2</v>
      </c>
      <c r="BM87" s="38">
        <v>4.0395800000000003E-2</v>
      </c>
      <c r="BN87" s="38">
        <v>7.1811700000000006E-2</v>
      </c>
      <c r="BO87" s="38">
        <v>7.7049800000000002E-2</v>
      </c>
      <c r="BP87" s="38">
        <v>-0.12281</v>
      </c>
      <c r="BQ87" s="38">
        <v>-0.17681939999999999</v>
      </c>
      <c r="BR87" s="38">
        <v>-7.1068900000000004E-2</v>
      </c>
      <c r="BS87" s="38">
        <v>1.16247E-2</v>
      </c>
      <c r="BT87" s="38">
        <v>2.8397599999999999E-2</v>
      </c>
      <c r="BU87" s="38">
        <v>2.4644300000000001E-2</v>
      </c>
      <c r="BV87" s="38">
        <v>1.42755E-2</v>
      </c>
      <c r="BW87" s="38">
        <v>-1.5853200000000001E-2</v>
      </c>
      <c r="BX87" s="38">
        <v>-7.7149899999999993E-2</v>
      </c>
      <c r="BY87" s="38">
        <v>-5.6955600000000002E-2</v>
      </c>
      <c r="BZ87" s="38">
        <v>-2.7794900000000001E-2</v>
      </c>
      <c r="CA87" s="38">
        <v>-7.4787400000000004E-2</v>
      </c>
      <c r="CB87" s="38">
        <v>-0.1284275</v>
      </c>
      <c r="CC87" s="38">
        <v>-0.1219136</v>
      </c>
      <c r="CD87" s="38">
        <v>-2.2784599999999999E-2</v>
      </c>
      <c r="CE87" s="38">
        <v>7.5126499999999999E-2</v>
      </c>
      <c r="CF87" s="38">
        <v>6.2759200000000001E-2</v>
      </c>
      <c r="CG87" s="38">
        <v>6.9439299999999995E-2</v>
      </c>
      <c r="CH87" s="38">
        <v>3.2342200000000002E-2</v>
      </c>
      <c r="CI87" s="38">
        <v>3.4401399999999999E-2</v>
      </c>
      <c r="CJ87" s="38">
        <v>5.8656600000000003E-2</v>
      </c>
      <c r="CK87" s="38">
        <v>4.4858599999999998E-2</v>
      </c>
      <c r="CL87" s="38">
        <v>7.5794200000000006E-2</v>
      </c>
      <c r="CM87" s="38">
        <v>8.0847500000000003E-2</v>
      </c>
      <c r="CN87" s="38">
        <v>-0.1165021</v>
      </c>
      <c r="CO87" s="38">
        <v>-0.16855590000000001</v>
      </c>
      <c r="CP87" s="38">
        <v>-6.2924300000000002E-2</v>
      </c>
      <c r="CQ87" s="38">
        <v>1.8989700000000002E-2</v>
      </c>
      <c r="CR87" s="38">
        <v>3.3227100000000002E-2</v>
      </c>
      <c r="CS87" s="38">
        <v>2.9952599999999999E-2</v>
      </c>
      <c r="CT87" s="38">
        <v>1.6645099999999999E-2</v>
      </c>
      <c r="CU87" s="38">
        <v>-1.1649700000000001E-2</v>
      </c>
      <c r="CV87" s="38">
        <v>-6.9965799999999995E-2</v>
      </c>
      <c r="CW87" s="38">
        <v>-4.6229800000000001E-2</v>
      </c>
      <c r="CX87" s="38">
        <v>-1.55776E-2</v>
      </c>
      <c r="CY87" s="38">
        <v>-6.3467099999999999E-2</v>
      </c>
      <c r="CZ87" s="38">
        <v>-0.11727120000000001</v>
      </c>
      <c r="DA87" s="38">
        <v>-0.1124235</v>
      </c>
      <c r="DB87" s="38">
        <v>-1.4926500000000001E-2</v>
      </c>
      <c r="DC87" s="38">
        <v>8.5178299999999998E-2</v>
      </c>
      <c r="DD87" s="38">
        <v>7.1819300000000003E-2</v>
      </c>
      <c r="DE87" s="38">
        <v>7.7813099999999996E-2</v>
      </c>
      <c r="DF87" s="38">
        <v>3.7096200000000003E-2</v>
      </c>
      <c r="DG87" s="38">
        <v>3.8625300000000001E-2</v>
      </c>
      <c r="DH87" s="38">
        <v>6.2789700000000004E-2</v>
      </c>
      <c r="DI87" s="38">
        <v>4.9321499999999997E-2</v>
      </c>
      <c r="DJ87" s="38">
        <v>7.9776600000000003E-2</v>
      </c>
      <c r="DK87" s="38">
        <v>8.4645200000000004E-2</v>
      </c>
      <c r="DL87" s="38">
        <v>-0.1101943</v>
      </c>
      <c r="DM87" s="38">
        <v>-0.1602924</v>
      </c>
      <c r="DN87" s="38">
        <v>-5.4779700000000001E-2</v>
      </c>
      <c r="DO87" s="38">
        <v>2.6354699999999998E-2</v>
      </c>
      <c r="DP87" s="38">
        <v>3.8056600000000003E-2</v>
      </c>
      <c r="DQ87" s="38">
        <v>3.5260800000000002E-2</v>
      </c>
      <c r="DR87" s="38">
        <v>1.9014799999999998E-2</v>
      </c>
      <c r="DS87" s="38">
        <v>-7.4462E-3</v>
      </c>
      <c r="DT87" s="38">
        <v>-6.2781699999999996E-2</v>
      </c>
      <c r="DU87" s="38">
        <v>-3.5504000000000001E-2</v>
      </c>
      <c r="DV87" s="38">
        <v>-3.3603999999999999E-3</v>
      </c>
      <c r="DW87" s="38">
        <v>-5.2146900000000003E-2</v>
      </c>
      <c r="DX87" s="38">
        <v>-0.106115</v>
      </c>
      <c r="DY87" s="38">
        <v>-0.1029335</v>
      </c>
      <c r="DZ87" s="38">
        <v>-7.0682999999999996E-3</v>
      </c>
      <c r="EA87" s="38">
        <v>9.5230099999999998E-2</v>
      </c>
      <c r="EB87" s="38">
        <v>8.0879400000000004E-2</v>
      </c>
      <c r="EC87" s="38">
        <v>8.6186899999999997E-2</v>
      </c>
      <c r="ED87" s="38">
        <v>4.3960199999999998E-2</v>
      </c>
      <c r="EE87" s="38">
        <v>4.4723899999999997E-2</v>
      </c>
      <c r="EF87" s="38">
        <v>6.8757299999999993E-2</v>
      </c>
      <c r="EG87" s="38">
        <v>5.5765200000000001E-2</v>
      </c>
      <c r="EH87" s="38">
        <v>8.5526699999999997E-2</v>
      </c>
      <c r="EI87" s="38">
        <v>9.0128399999999997E-2</v>
      </c>
      <c r="EJ87" s="38">
        <v>-0.1010867</v>
      </c>
      <c r="EK87" s="38">
        <v>-0.1483612</v>
      </c>
      <c r="EL87" s="38">
        <v>-4.3020099999999999E-2</v>
      </c>
      <c r="EM87" s="38">
        <v>3.6988600000000003E-2</v>
      </c>
      <c r="EN87" s="38">
        <v>4.5029699999999999E-2</v>
      </c>
      <c r="EO87" s="38">
        <v>4.2925199999999997E-2</v>
      </c>
      <c r="EP87" s="38">
        <v>2.24362E-2</v>
      </c>
      <c r="EQ87" s="38">
        <v>-1.377E-3</v>
      </c>
      <c r="ER87" s="38">
        <v>-5.2408999999999997E-2</v>
      </c>
      <c r="ES87" s="38">
        <v>-2.0017699999999999E-2</v>
      </c>
      <c r="ET87" s="38">
        <v>1.4279399999999999E-2</v>
      </c>
      <c r="EU87" s="38">
        <v>-3.5802300000000002E-2</v>
      </c>
      <c r="EV87" s="38">
        <v>-9.0007199999999996E-2</v>
      </c>
      <c r="EW87" s="38">
        <v>-8.92313E-2</v>
      </c>
      <c r="EX87" s="38">
        <v>4.2776000000000003E-3</v>
      </c>
      <c r="EY87" s="38">
        <v>0.1097433</v>
      </c>
      <c r="EZ87" s="38">
        <v>9.3960699999999994E-2</v>
      </c>
      <c r="FA87" s="38">
        <v>9.8277299999999998E-2</v>
      </c>
      <c r="FB87" s="38">
        <v>77.870900000000006</v>
      </c>
      <c r="FC87" s="38">
        <v>76.549160000000001</v>
      </c>
      <c r="FD87" s="38">
        <v>74.642070000000004</v>
      </c>
      <c r="FE87" s="38">
        <v>72.99973</v>
      </c>
      <c r="FF87" s="38">
        <v>71.31514</v>
      </c>
      <c r="FG87" s="38">
        <v>70.646900000000002</v>
      </c>
      <c r="FH87" s="38">
        <v>69.661079999999998</v>
      </c>
      <c r="FI87" s="38">
        <v>71.828289999999996</v>
      </c>
      <c r="FJ87" s="38">
        <v>75.721500000000006</v>
      </c>
      <c r="FK87" s="38">
        <v>80.766620000000003</v>
      </c>
      <c r="FL87" s="38">
        <v>85.567340000000002</v>
      </c>
      <c r="FM87" s="38">
        <v>89.603399999999993</v>
      </c>
      <c r="FN87" s="38">
        <v>92.862160000000003</v>
      </c>
      <c r="FO87" s="38">
        <v>95.570660000000004</v>
      </c>
      <c r="FP87" s="38">
        <v>98.432969999999997</v>
      </c>
      <c r="FQ87" s="38">
        <v>100.2016</v>
      </c>
      <c r="FR87" s="38">
        <v>100.6794</v>
      </c>
      <c r="FS87" s="38">
        <v>99.830399999999997</v>
      </c>
      <c r="FT87" s="39">
        <v>97.10736</v>
      </c>
      <c r="FU87" s="38">
        <v>92.652680000000004</v>
      </c>
      <c r="FV87" s="38">
        <v>87.870800000000003</v>
      </c>
      <c r="FW87">
        <v>84.485690000000005</v>
      </c>
      <c r="FX87">
        <v>81.846230000000006</v>
      </c>
      <c r="FY87">
        <v>79.261790000000005</v>
      </c>
      <c r="FZ87">
        <v>1.7122100000000001E-2</v>
      </c>
      <c r="GA87">
        <v>0.12998190000000001</v>
      </c>
      <c r="GB87">
        <v>1</v>
      </c>
    </row>
    <row r="88" spans="1:184" x14ac:dyDescent="0.3">
      <c r="A88" t="s">
        <v>277</v>
      </c>
      <c r="B88" t="s">
        <v>1</v>
      </c>
      <c r="C88" t="s">
        <v>1</v>
      </c>
      <c r="D88" s="16" t="s">
        <v>1</v>
      </c>
      <c r="E88" s="16" t="s">
        <v>1</v>
      </c>
      <c r="F88" s="18" t="s">
        <v>1</v>
      </c>
      <c r="G88" s="16" t="s">
        <v>1</v>
      </c>
      <c r="H88" s="40" t="s">
        <v>1</v>
      </c>
      <c r="I88" s="18" t="s">
        <v>223</v>
      </c>
      <c r="J88" s="38" t="s">
        <v>1</v>
      </c>
      <c r="K88" s="18">
        <v>44805</v>
      </c>
      <c r="L88" s="38">
        <v>938</v>
      </c>
      <c r="M88" s="38">
        <v>938</v>
      </c>
      <c r="N88" s="38">
        <v>2.4312999999999998</v>
      </c>
      <c r="O88" s="38">
        <v>2.3363670000000001</v>
      </c>
      <c r="P88" s="38">
        <v>2.2684259999999998</v>
      </c>
      <c r="Q88" s="38">
        <v>2.209924</v>
      </c>
      <c r="R88" s="38">
        <v>2.2226729999999999</v>
      </c>
      <c r="S88" s="38">
        <v>2.3262640000000001</v>
      </c>
      <c r="T88" s="38">
        <v>2.3301759999999998</v>
      </c>
      <c r="U88" s="38">
        <v>2.247449</v>
      </c>
      <c r="V88" s="38">
        <v>2.1238429999999999</v>
      </c>
      <c r="W88" s="38">
        <v>1.8806039999999999</v>
      </c>
      <c r="X88" s="38">
        <v>1.6881710000000001</v>
      </c>
      <c r="Y88" s="38">
        <v>1.6762649999999999</v>
      </c>
      <c r="Z88" s="38">
        <v>1.71316</v>
      </c>
      <c r="AA88" s="38">
        <v>1.8363050000000001</v>
      </c>
      <c r="AB88" s="38">
        <v>2.0463580000000001</v>
      </c>
      <c r="AC88" s="38">
        <v>2.299928</v>
      </c>
      <c r="AD88" s="38">
        <v>2.5382449999999999</v>
      </c>
      <c r="AE88" s="38">
        <v>2.5319690000000001</v>
      </c>
      <c r="AF88" s="38">
        <v>2.8250679999999999</v>
      </c>
      <c r="AG88" s="38">
        <v>3.2790590000000002</v>
      </c>
      <c r="AH88" s="38">
        <v>3.3758409999999999</v>
      </c>
      <c r="AI88" s="38">
        <v>3.1345139999999998</v>
      </c>
      <c r="AJ88" s="38">
        <v>2.8588179999999999</v>
      </c>
      <c r="AK88" s="38">
        <v>2.6443400000000001</v>
      </c>
      <c r="AL88" s="38">
        <v>8.4369E-2</v>
      </c>
      <c r="AM88" s="38">
        <v>5.22187E-2</v>
      </c>
      <c r="AN88" s="38">
        <v>4.7889599999999997E-2</v>
      </c>
      <c r="AO88" s="38">
        <v>3.8844299999999998E-2</v>
      </c>
      <c r="AP88" s="38">
        <v>6.4506900000000006E-2</v>
      </c>
      <c r="AQ88" s="38">
        <v>4.1347099999999998E-2</v>
      </c>
      <c r="AR88" s="38">
        <v>-0.12627360000000001</v>
      </c>
      <c r="AS88" s="38">
        <v>-0.1908851</v>
      </c>
      <c r="AT88" s="38">
        <v>-0.114359</v>
      </c>
      <c r="AU88" s="38">
        <v>-4.5984799999999999E-2</v>
      </c>
      <c r="AV88" s="38">
        <v>4.8207100000000003E-2</v>
      </c>
      <c r="AW88" s="38">
        <v>8.1209299999999998E-2</v>
      </c>
      <c r="AX88" s="38">
        <v>2.7580299999999999E-2</v>
      </c>
      <c r="AY88" s="38">
        <v>-3.6199099999999998E-2</v>
      </c>
      <c r="AZ88" s="38">
        <v>-0.14220550000000001</v>
      </c>
      <c r="BA88" s="38">
        <v>-0.31368020000000002</v>
      </c>
      <c r="BB88" s="38">
        <v>-0.42334660000000002</v>
      </c>
      <c r="BC88" s="38">
        <v>-0.47651199999999999</v>
      </c>
      <c r="BD88" s="38">
        <v>-0.47627659999999999</v>
      </c>
      <c r="BE88" s="38">
        <v>-0.29176800000000003</v>
      </c>
      <c r="BF88" s="38">
        <v>1.50162E-2</v>
      </c>
      <c r="BG88" s="38">
        <v>4.3794199999999998E-2</v>
      </c>
      <c r="BH88" s="38">
        <v>4.8768100000000002E-2</v>
      </c>
      <c r="BI88" s="38">
        <v>4.2362200000000003E-2</v>
      </c>
      <c r="BJ88" s="38">
        <v>9.1190099999999996E-2</v>
      </c>
      <c r="BK88" s="38">
        <v>5.8617200000000001E-2</v>
      </c>
      <c r="BL88" s="38">
        <v>5.4072500000000003E-2</v>
      </c>
      <c r="BM88" s="38">
        <v>4.5625600000000002E-2</v>
      </c>
      <c r="BN88" s="38">
        <v>7.0439500000000002E-2</v>
      </c>
      <c r="BO88" s="38">
        <v>4.63439E-2</v>
      </c>
      <c r="BP88" s="38">
        <v>-0.1180239</v>
      </c>
      <c r="BQ88" s="38">
        <v>-0.17924409999999999</v>
      </c>
      <c r="BR88" s="38">
        <v>-0.1028056</v>
      </c>
      <c r="BS88" s="38">
        <v>-3.5533700000000001E-2</v>
      </c>
      <c r="BT88" s="38">
        <v>5.5197999999999997E-2</v>
      </c>
      <c r="BU88" s="38">
        <v>8.8510099999999994E-2</v>
      </c>
      <c r="BV88" s="38">
        <v>3.0815499999999999E-2</v>
      </c>
      <c r="BW88" s="38">
        <v>-3.0598299999999998E-2</v>
      </c>
      <c r="BX88" s="38">
        <v>-0.1329785</v>
      </c>
      <c r="BY88" s="38">
        <v>-0.29922460000000001</v>
      </c>
      <c r="BZ88" s="38">
        <v>-0.4065512</v>
      </c>
      <c r="CA88" s="38">
        <v>-0.4608218</v>
      </c>
      <c r="CB88" s="38">
        <v>-0.46067659999999999</v>
      </c>
      <c r="CC88" s="38">
        <v>-0.27888839999999998</v>
      </c>
      <c r="CD88" s="38">
        <v>2.5930600000000002E-2</v>
      </c>
      <c r="CE88" s="38">
        <v>5.6600200000000003E-2</v>
      </c>
      <c r="CF88" s="38">
        <v>6.0164799999999997E-2</v>
      </c>
      <c r="CG88" s="38">
        <v>5.2574599999999999E-2</v>
      </c>
      <c r="CH88" s="38">
        <v>9.5914299999999994E-2</v>
      </c>
      <c r="CI88" s="38">
        <v>6.3048800000000002E-2</v>
      </c>
      <c r="CJ88" s="38">
        <v>5.8354700000000002E-2</v>
      </c>
      <c r="CK88" s="38">
        <v>5.0322199999999997E-2</v>
      </c>
      <c r="CL88" s="38">
        <v>7.4548500000000004E-2</v>
      </c>
      <c r="CM88" s="38">
        <v>4.98047E-2</v>
      </c>
      <c r="CN88" s="38">
        <v>-0.1123102</v>
      </c>
      <c r="CO88" s="38">
        <v>-0.17118149999999999</v>
      </c>
      <c r="CP88" s="38">
        <v>-9.4803799999999994E-2</v>
      </c>
      <c r="CQ88" s="38">
        <v>-2.8295299999999999E-2</v>
      </c>
      <c r="CR88" s="38">
        <v>6.00399E-2</v>
      </c>
      <c r="CS88" s="38">
        <v>9.3566499999999997E-2</v>
      </c>
      <c r="CT88" s="38">
        <v>3.3056200000000001E-2</v>
      </c>
      <c r="CU88" s="38">
        <v>-2.6719199999999999E-2</v>
      </c>
      <c r="CV88" s="38">
        <v>-0.12658800000000001</v>
      </c>
      <c r="CW88" s="38">
        <v>-0.28921269999999999</v>
      </c>
      <c r="CX88" s="38">
        <v>-0.39491870000000001</v>
      </c>
      <c r="CY88" s="38">
        <v>-0.44995489999999999</v>
      </c>
      <c r="CZ88" s="38">
        <v>-0.4498722</v>
      </c>
      <c r="DA88" s="38">
        <v>-0.26996809999999999</v>
      </c>
      <c r="DB88" s="38">
        <v>3.3489900000000003E-2</v>
      </c>
      <c r="DC88" s="38">
        <v>6.5469700000000006E-2</v>
      </c>
      <c r="DD88" s="38">
        <v>6.8057999999999994E-2</v>
      </c>
      <c r="DE88" s="38">
        <v>5.9647699999999998E-2</v>
      </c>
      <c r="DF88" s="38">
        <v>0.10063850000000001</v>
      </c>
      <c r="DG88" s="38">
        <v>6.7480299999999993E-2</v>
      </c>
      <c r="DH88" s="38">
        <v>6.2636999999999998E-2</v>
      </c>
      <c r="DI88" s="38">
        <v>5.5018900000000003E-2</v>
      </c>
      <c r="DJ88" s="38">
        <v>7.8657400000000002E-2</v>
      </c>
      <c r="DK88" s="38">
        <v>5.3265399999999997E-2</v>
      </c>
      <c r="DL88" s="38">
        <v>-0.10659639999999999</v>
      </c>
      <c r="DM88" s="38">
        <v>-0.16311890000000001</v>
      </c>
      <c r="DN88" s="38">
        <v>-8.6801900000000001E-2</v>
      </c>
      <c r="DO88" s="38">
        <v>-2.10569E-2</v>
      </c>
      <c r="DP88" s="38">
        <v>6.4881800000000003E-2</v>
      </c>
      <c r="DQ88" s="38">
        <v>9.8623000000000002E-2</v>
      </c>
      <c r="DR88" s="38">
        <v>3.5296899999999999E-2</v>
      </c>
      <c r="DS88" s="38">
        <v>-2.2840099999999999E-2</v>
      </c>
      <c r="DT88" s="38">
        <v>-0.1201974</v>
      </c>
      <c r="DU88" s="38">
        <v>-0.27920080000000003</v>
      </c>
      <c r="DV88" s="38">
        <v>-0.38328630000000002</v>
      </c>
      <c r="DW88" s="38">
        <v>-0.43908799999999998</v>
      </c>
      <c r="DX88" s="38">
        <v>-0.43906780000000001</v>
      </c>
      <c r="DY88" s="38">
        <v>-0.26104769999999999</v>
      </c>
      <c r="DZ88" s="38">
        <v>4.1049200000000001E-2</v>
      </c>
      <c r="EA88" s="38">
        <v>7.4339100000000005E-2</v>
      </c>
      <c r="EB88" s="38">
        <v>7.5951299999999999E-2</v>
      </c>
      <c r="EC88" s="38">
        <v>6.6720799999999997E-2</v>
      </c>
      <c r="ED88" s="38">
        <v>0.1074596</v>
      </c>
      <c r="EE88" s="38">
        <v>7.3878799999999994E-2</v>
      </c>
      <c r="EF88" s="38">
        <v>6.8819900000000003E-2</v>
      </c>
      <c r="EG88" s="38">
        <v>6.1800099999999997E-2</v>
      </c>
      <c r="EH88" s="38">
        <v>8.4589999999999999E-2</v>
      </c>
      <c r="EI88" s="38">
        <v>5.82622E-2</v>
      </c>
      <c r="EJ88" s="38">
        <v>-9.8346699999999995E-2</v>
      </c>
      <c r="EK88" s="38">
        <v>-0.1514779</v>
      </c>
      <c r="EL88" s="38">
        <v>-7.5248499999999996E-2</v>
      </c>
      <c r="EM88" s="38">
        <v>-1.0605699999999999E-2</v>
      </c>
      <c r="EN88" s="38">
        <v>7.1872699999999998E-2</v>
      </c>
      <c r="EO88" s="38">
        <v>0.1059237</v>
      </c>
      <c r="EP88" s="38">
        <v>3.85321E-2</v>
      </c>
      <c r="EQ88" s="38">
        <v>-1.7239299999999999E-2</v>
      </c>
      <c r="ER88" s="38">
        <v>-0.1109705</v>
      </c>
      <c r="ES88" s="38">
        <v>-0.26474520000000001</v>
      </c>
      <c r="ET88" s="38">
        <v>-0.36649090000000001</v>
      </c>
      <c r="EU88" s="38">
        <v>-0.42339779999999999</v>
      </c>
      <c r="EV88" s="38">
        <v>-0.42346780000000001</v>
      </c>
      <c r="EW88" s="38">
        <v>-0.24816820000000001</v>
      </c>
      <c r="EX88" s="38">
        <v>5.1963599999999999E-2</v>
      </c>
      <c r="EY88" s="38">
        <v>8.7145100000000003E-2</v>
      </c>
      <c r="EZ88" s="38">
        <v>8.7347900000000006E-2</v>
      </c>
      <c r="FA88" s="38">
        <v>7.6933199999999993E-2</v>
      </c>
      <c r="FB88" s="38">
        <v>75.235429999999994</v>
      </c>
      <c r="FC88" s="38">
        <v>72.979489999999998</v>
      </c>
      <c r="FD88" s="38">
        <v>71.443179999999998</v>
      </c>
      <c r="FE88" s="38">
        <v>70.287120000000002</v>
      </c>
      <c r="FF88" s="38">
        <v>69.224779999999996</v>
      </c>
      <c r="FG88" s="38">
        <v>68.082409999999996</v>
      </c>
      <c r="FH88" s="38">
        <v>67.654390000000006</v>
      </c>
      <c r="FI88" s="38">
        <v>70.13485</v>
      </c>
      <c r="FJ88" s="38">
        <v>75.635729999999995</v>
      </c>
      <c r="FK88" s="38">
        <v>81.685419999999993</v>
      </c>
      <c r="FL88" s="38">
        <v>87.146739999999994</v>
      </c>
      <c r="FM88" s="38">
        <v>91.572100000000006</v>
      </c>
      <c r="FN88" s="38">
        <v>95.188130000000001</v>
      </c>
      <c r="FO88" s="38">
        <v>98.35933</v>
      </c>
      <c r="FP88" s="38">
        <v>100.6833</v>
      </c>
      <c r="FQ88" s="38">
        <v>102.128</v>
      </c>
      <c r="FR88" s="38">
        <v>102.4248</v>
      </c>
      <c r="FS88" s="38">
        <v>101.4455</v>
      </c>
      <c r="FT88" s="39">
        <v>99.488069999999993</v>
      </c>
      <c r="FU88" s="38">
        <v>94.141649999999998</v>
      </c>
      <c r="FV88" s="38">
        <v>89.136629999999997</v>
      </c>
      <c r="FW88">
        <v>84.733729999999994</v>
      </c>
      <c r="FX88">
        <v>82.521569999999997</v>
      </c>
      <c r="FY88">
        <v>80.62791</v>
      </c>
      <c r="FZ88">
        <v>1.6428399999999999E-2</v>
      </c>
      <c r="GA88">
        <v>0.1162364</v>
      </c>
      <c r="GB88">
        <v>1</v>
      </c>
    </row>
    <row r="89" spans="1:184" x14ac:dyDescent="0.3">
      <c r="A89" t="s">
        <v>277</v>
      </c>
      <c r="B89" t="s">
        <v>1</v>
      </c>
      <c r="C89" t="s">
        <v>1</v>
      </c>
      <c r="D89" s="16" t="s">
        <v>1</v>
      </c>
      <c r="E89" s="16" t="s">
        <v>1</v>
      </c>
      <c r="F89" s="18" t="s">
        <v>1</v>
      </c>
      <c r="G89" s="16" t="s">
        <v>1</v>
      </c>
      <c r="H89" s="40" t="s">
        <v>1</v>
      </c>
      <c r="I89" s="18" t="s">
        <v>223</v>
      </c>
      <c r="J89" s="38" t="s">
        <v>1</v>
      </c>
      <c r="K89" s="18">
        <v>44809</v>
      </c>
      <c r="L89" s="38">
        <v>938</v>
      </c>
      <c r="M89" s="38">
        <v>938</v>
      </c>
      <c r="N89" s="38">
        <v>2.6596099999999998</v>
      </c>
      <c r="O89" s="38">
        <v>2.5473110000000001</v>
      </c>
      <c r="P89" s="38">
        <v>2.4556019999999998</v>
      </c>
      <c r="Q89" s="38">
        <v>2.3855949999999999</v>
      </c>
      <c r="R89" s="38">
        <v>2.3520059999999998</v>
      </c>
      <c r="S89" s="38">
        <v>2.3299620000000001</v>
      </c>
      <c r="T89" s="38">
        <v>2.0966100000000001</v>
      </c>
      <c r="U89" s="38">
        <v>1.7222310000000001</v>
      </c>
      <c r="V89" s="38">
        <v>1.4212670000000001</v>
      </c>
      <c r="W89" s="38">
        <v>1.3128280000000001</v>
      </c>
      <c r="X89" s="38">
        <v>1.2466330000000001</v>
      </c>
      <c r="Y89" s="38">
        <v>1.2259690000000001</v>
      </c>
      <c r="Z89" s="38">
        <v>1.255968</v>
      </c>
      <c r="AA89" s="38">
        <v>1.343682</v>
      </c>
      <c r="AB89" s="38">
        <v>1.444045</v>
      </c>
      <c r="AC89" s="38">
        <v>1.601702</v>
      </c>
      <c r="AD89" s="38">
        <v>1.852889</v>
      </c>
      <c r="AE89" s="38">
        <v>2.249844</v>
      </c>
      <c r="AF89" s="38">
        <v>2.8180700000000001</v>
      </c>
      <c r="AG89" s="38">
        <v>3.2620990000000001</v>
      </c>
      <c r="AH89" s="38">
        <v>3.3592170000000001</v>
      </c>
      <c r="AI89" s="38">
        <v>3.2160790000000001</v>
      </c>
      <c r="AJ89" s="38">
        <v>2.9278209999999998</v>
      </c>
      <c r="AK89" s="38">
        <v>2.7170070000000002</v>
      </c>
      <c r="AL89" s="38">
        <v>0.122292</v>
      </c>
      <c r="AM89" s="38">
        <v>0.13844409999999999</v>
      </c>
      <c r="AN89" s="38">
        <v>0.14639350000000001</v>
      </c>
      <c r="AO89" s="38">
        <v>0.13337489999999999</v>
      </c>
      <c r="AP89" s="38">
        <v>0.10595889999999999</v>
      </c>
      <c r="AQ89" s="38">
        <v>6.9836999999999998E-3</v>
      </c>
      <c r="AR89" s="38">
        <v>-0.3494352</v>
      </c>
      <c r="AS89" s="38">
        <v>-0.35824859999999997</v>
      </c>
      <c r="AT89" s="38">
        <v>-0.18722369999999999</v>
      </c>
      <c r="AU89" s="38">
        <v>1.9603300000000001E-2</v>
      </c>
      <c r="AV89" s="38">
        <v>4.29661E-2</v>
      </c>
      <c r="AW89" s="38">
        <v>5.8326200000000002E-2</v>
      </c>
      <c r="AX89" s="38">
        <v>-1.32231E-2</v>
      </c>
      <c r="AY89" s="38">
        <v>-3.4587300000000001E-2</v>
      </c>
      <c r="AZ89" s="38">
        <v>-0.1037633</v>
      </c>
      <c r="BA89" s="38">
        <v>-0.2348538</v>
      </c>
      <c r="BB89" s="38">
        <v>-0.4769021</v>
      </c>
      <c r="BC89" s="38">
        <v>-0.63827829999999997</v>
      </c>
      <c r="BD89" s="38">
        <v>-0.69674060000000004</v>
      </c>
      <c r="BE89" s="38">
        <v>-0.61683100000000002</v>
      </c>
      <c r="BF89" s="38">
        <v>-0.37444359999999999</v>
      </c>
      <c r="BG89" s="38">
        <v>-0.18433669999999999</v>
      </c>
      <c r="BH89" s="38">
        <v>-0.21830060000000001</v>
      </c>
      <c r="BI89" s="38">
        <v>-0.2237683</v>
      </c>
      <c r="BJ89" s="38">
        <v>0.1340421</v>
      </c>
      <c r="BK89" s="38">
        <v>0.14971509999999999</v>
      </c>
      <c r="BL89" s="38">
        <v>0.15601660000000001</v>
      </c>
      <c r="BM89" s="38">
        <v>0.14235200000000001</v>
      </c>
      <c r="BN89" s="38">
        <v>0.11404540000000001</v>
      </c>
      <c r="BO89" s="38">
        <v>1.35715E-2</v>
      </c>
      <c r="BP89" s="38">
        <v>-0.33496939999999997</v>
      </c>
      <c r="BQ89" s="38">
        <v>-0.33962249999999999</v>
      </c>
      <c r="BR89" s="38">
        <v>-0.1707844</v>
      </c>
      <c r="BS89" s="38">
        <v>2.9985700000000001E-2</v>
      </c>
      <c r="BT89" s="38">
        <v>5.11502E-2</v>
      </c>
      <c r="BU89" s="38">
        <v>6.4092899999999994E-2</v>
      </c>
      <c r="BV89" s="38">
        <v>-8.0732000000000009E-3</v>
      </c>
      <c r="BW89" s="38">
        <v>-2.9692699999999999E-2</v>
      </c>
      <c r="BX89" s="38">
        <v>-9.4080999999999998E-2</v>
      </c>
      <c r="BY89" s="38">
        <v>-0.21829219999999999</v>
      </c>
      <c r="BZ89" s="38">
        <v>-0.4563045</v>
      </c>
      <c r="CA89" s="38">
        <v>-0.61321970000000003</v>
      </c>
      <c r="CB89" s="38">
        <v>-0.67041189999999995</v>
      </c>
      <c r="CC89" s="38">
        <v>-0.58938699999999999</v>
      </c>
      <c r="CD89" s="38">
        <v>-0.34286450000000002</v>
      </c>
      <c r="CE89" s="38">
        <v>-0.15487919999999999</v>
      </c>
      <c r="CF89" s="38">
        <v>-0.19365779999999999</v>
      </c>
      <c r="CG89" s="38">
        <v>-0.2030537</v>
      </c>
      <c r="CH89" s="38">
        <v>0.14218030000000001</v>
      </c>
      <c r="CI89" s="38">
        <v>0.1575213</v>
      </c>
      <c r="CJ89" s="38">
        <v>0.16268160000000001</v>
      </c>
      <c r="CK89" s="38">
        <v>0.14856939999999999</v>
      </c>
      <c r="CL89" s="38">
        <v>0.119646</v>
      </c>
      <c r="CM89" s="38">
        <v>1.81342E-2</v>
      </c>
      <c r="CN89" s="38">
        <v>-0.32495039999999997</v>
      </c>
      <c r="CO89" s="38">
        <v>-0.32672210000000002</v>
      </c>
      <c r="CP89" s="38">
        <v>-0.1593986</v>
      </c>
      <c r="CQ89" s="38">
        <v>3.7176500000000001E-2</v>
      </c>
      <c r="CR89" s="38">
        <v>5.6818500000000001E-2</v>
      </c>
      <c r="CS89" s="38">
        <v>6.8086900000000006E-2</v>
      </c>
      <c r="CT89" s="38">
        <v>-4.5063000000000004E-3</v>
      </c>
      <c r="CU89" s="38">
        <v>-2.6302699999999998E-2</v>
      </c>
      <c r="CV89" s="38">
        <v>-8.7375099999999997E-2</v>
      </c>
      <c r="CW89" s="38">
        <v>-0.2068218</v>
      </c>
      <c r="CX89" s="38">
        <v>-0.44203870000000001</v>
      </c>
      <c r="CY89" s="38">
        <v>-0.59586419999999996</v>
      </c>
      <c r="CZ89" s="38">
        <v>-0.65217670000000005</v>
      </c>
      <c r="DA89" s="38">
        <v>-0.57037939999999998</v>
      </c>
      <c r="DB89" s="38">
        <v>-0.32099290000000003</v>
      </c>
      <c r="DC89" s="38">
        <v>-0.13447700000000001</v>
      </c>
      <c r="DD89" s="38">
        <v>-0.17659030000000001</v>
      </c>
      <c r="DE89" s="38">
        <v>-0.18870690000000001</v>
      </c>
      <c r="DF89" s="38">
        <v>0.15031839999999999</v>
      </c>
      <c r="DG89" s="38">
        <v>0.16532759999999999</v>
      </c>
      <c r="DH89" s="38">
        <v>0.16934660000000001</v>
      </c>
      <c r="DI89" s="38">
        <v>0.15478690000000001</v>
      </c>
      <c r="DJ89" s="38">
        <v>0.12524669999999999</v>
      </c>
      <c r="DK89" s="38">
        <v>2.26968E-2</v>
      </c>
      <c r="DL89" s="38">
        <v>-0.31493149999999998</v>
      </c>
      <c r="DM89" s="38">
        <v>-0.31382169999999998</v>
      </c>
      <c r="DN89" s="38">
        <v>-0.1480128</v>
      </c>
      <c r="DO89" s="38">
        <v>4.4367299999999998E-2</v>
      </c>
      <c r="DP89" s="38">
        <v>6.2486800000000002E-2</v>
      </c>
      <c r="DQ89" s="38">
        <v>7.2080900000000003E-2</v>
      </c>
      <c r="DR89" s="38">
        <v>-9.3950000000000001E-4</v>
      </c>
      <c r="DS89" s="38">
        <v>-2.2912700000000001E-2</v>
      </c>
      <c r="DT89" s="38">
        <v>-8.0669299999999999E-2</v>
      </c>
      <c r="DU89" s="38">
        <v>-0.19535130000000001</v>
      </c>
      <c r="DV89" s="38">
        <v>-0.42777280000000001</v>
      </c>
      <c r="DW89" s="38">
        <v>-0.57850869999999999</v>
      </c>
      <c r="DX89" s="38">
        <v>-0.63394159999999999</v>
      </c>
      <c r="DY89" s="38">
        <v>-0.55137179999999997</v>
      </c>
      <c r="DZ89" s="38">
        <v>-0.29912139999999998</v>
      </c>
      <c r="EA89" s="38">
        <v>-0.11407490000000001</v>
      </c>
      <c r="EB89" s="38">
        <v>-0.15952279999999999</v>
      </c>
      <c r="EC89" s="38">
        <v>-0.17435999999999999</v>
      </c>
      <c r="ED89" s="38">
        <v>0.16206860000000001</v>
      </c>
      <c r="EE89" s="38">
        <v>0.17659849999999999</v>
      </c>
      <c r="EF89" s="38">
        <v>0.17896970000000001</v>
      </c>
      <c r="EG89" s="38">
        <v>0.16376399999999999</v>
      </c>
      <c r="EH89" s="38">
        <v>0.13333320000000001</v>
      </c>
      <c r="EI89" s="38">
        <v>2.9284600000000001E-2</v>
      </c>
      <c r="EJ89" s="38">
        <v>-0.3004657</v>
      </c>
      <c r="EK89" s="38">
        <v>-0.2951956</v>
      </c>
      <c r="EL89" s="38">
        <v>-0.13157350000000001</v>
      </c>
      <c r="EM89" s="38">
        <v>5.4749600000000002E-2</v>
      </c>
      <c r="EN89" s="38">
        <v>7.0670899999999995E-2</v>
      </c>
      <c r="EO89" s="38">
        <v>7.78475E-2</v>
      </c>
      <c r="EP89" s="38">
        <v>4.2104000000000004E-3</v>
      </c>
      <c r="EQ89" s="38">
        <v>-1.8018099999999999E-2</v>
      </c>
      <c r="ER89" s="38">
        <v>-7.0986999999999995E-2</v>
      </c>
      <c r="ES89" s="38">
        <v>-0.1787897</v>
      </c>
      <c r="ET89" s="38">
        <v>-0.40717520000000001</v>
      </c>
      <c r="EU89" s="38">
        <v>-0.5534502</v>
      </c>
      <c r="EV89" s="38">
        <v>-0.60761279999999995</v>
      </c>
      <c r="EW89" s="38">
        <v>-0.5239277</v>
      </c>
      <c r="EX89" s="38">
        <v>-0.26754230000000001</v>
      </c>
      <c r="EY89" s="38">
        <v>-8.4617300000000006E-2</v>
      </c>
      <c r="EZ89" s="38">
        <v>-0.1348801</v>
      </c>
      <c r="FA89" s="38">
        <v>-0.15364549999999999</v>
      </c>
      <c r="FB89" s="38">
        <v>80.480680000000007</v>
      </c>
      <c r="FC89" s="38">
        <v>79.291679999999999</v>
      </c>
      <c r="FD89" s="38">
        <v>77.776169999999993</v>
      </c>
      <c r="FE89" s="38">
        <v>76.448679999999996</v>
      </c>
      <c r="FF89" s="38">
        <v>75.320719999999994</v>
      </c>
      <c r="FG89" s="38">
        <v>74.169219999999996</v>
      </c>
      <c r="FH89" s="38">
        <v>73.284599999999998</v>
      </c>
      <c r="FI89" s="38">
        <v>74.449380000000005</v>
      </c>
      <c r="FJ89" s="38">
        <v>80.147850000000005</v>
      </c>
      <c r="FK89" s="38">
        <v>87.016469999999998</v>
      </c>
      <c r="FL89" s="38">
        <v>92.734719999999996</v>
      </c>
      <c r="FM89" s="38">
        <v>96.771659999999997</v>
      </c>
      <c r="FN89" s="38">
        <v>100.5562</v>
      </c>
      <c r="FO89" s="38">
        <v>103.63290000000001</v>
      </c>
      <c r="FP89" s="38">
        <v>105.5594</v>
      </c>
      <c r="FQ89" s="38">
        <v>106.7346</v>
      </c>
      <c r="FR89" s="38">
        <v>106.93259999999999</v>
      </c>
      <c r="FS89" s="38">
        <v>105.8605</v>
      </c>
      <c r="FT89" s="39">
        <v>103.2324</v>
      </c>
      <c r="FU89" s="38">
        <v>97.995140000000006</v>
      </c>
      <c r="FV89" s="38">
        <v>94.234620000000007</v>
      </c>
      <c r="FW89">
        <v>90.657730000000001</v>
      </c>
      <c r="FX89">
        <v>87.545910000000006</v>
      </c>
      <c r="FY89">
        <v>85.954769999999996</v>
      </c>
      <c r="FZ89">
        <v>2.4459499999999999E-2</v>
      </c>
      <c r="GA89">
        <v>0.2403257</v>
      </c>
      <c r="GB89">
        <v>1</v>
      </c>
    </row>
    <row r="90" spans="1:184" x14ac:dyDescent="0.3">
      <c r="A90" t="s">
        <v>277</v>
      </c>
      <c r="B90" t="s">
        <v>1</v>
      </c>
      <c r="C90" t="s">
        <v>1</v>
      </c>
      <c r="D90" s="16" t="s">
        <v>1</v>
      </c>
      <c r="E90" s="16" t="s">
        <v>1</v>
      </c>
      <c r="F90" s="18" t="s">
        <v>1</v>
      </c>
      <c r="G90" s="16" t="s">
        <v>1</v>
      </c>
      <c r="H90" s="40" t="s">
        <v>1</v>
      </c>
      <c r="I90" s="18" t="s">
        <v>223</v>
      </c>
      <c r="J90" s="38" t="s">
        <v>1</v>
      </c>
      <c r="K90" s="18">
        <v>44810</v>
      </c>
      <c r="L90" s="38">
        <v>938</v>
      </c>
      <c r="M90" s="38">
        <v>938</v>
      </c>
      <c r="N90" s="38">
        <v>2.9465889999999999</v>
      </c>
      <c r="O90" s="38">
        <v>2.832503</v>
      </c>
      <c r="P90" s="38">
        <v>2.7470029999999999</v>
      </c>
      <c r="Q90" s="38">
        <v>2.6767050000000001</v>
      </c>
      <c r="R90" s="38">
        <v>2.6791640000000001</v>
      </c>
      <c r="S90" s="38">
        <v>2.8206530000000001</v>
      </c>
      <c r="T90" s="38">
        <v>2.8811960000000001</v>
      </c>
      <c r="U90" s="38">
        <v>2.8930660000000001</v>
      </c>
      <c r="V90" s="38">
        <v>2.9180350000000002</v>
      </c>
      <c r="W90" s="38">
        <v>2.7872379999999999</v>
      </c>
      <c r="X90" s="38">
        <v>2.648841</v>
      </c>
      <c r="Y90" s="38">
        <v>2.6838289999999998</v>
      </c>
      <c r="Z90" s="38">
        <v>2.7281049999999998</v>
      </c>
      <c r="AA90" s="38">
        <v>2.840325</v>
      </c>
      <c r="AB90" s="38">
        <v>2.994678</v>
      </c>
      <c r="AC90" s="38">
        <v>3.1820469999999998</v>
      </c>
      <c r="AD90" s="38">
        <v>3.3310439999999999</v>
      </c>
      <c r="AE90" s="38">
        <v>3.2188159999999999</v>
      </c>
      <c r="AF90" s="38">
        <v>3.4252820000000002</v>
      </c>
      <c r="AG90" s="38">
        <v>3.862628</v>
      </c>
      <c r="AH90" s="38">
        <v>3.950167</v>
      </c>
      <c r="AI90" s="38">
        <v>3.6767249999999998</v>
      </c>
      <c r="AJ90" s="38">
        <v>3.364188</v>
      </c>
      <c r="AK90" s="38">
        <v>3.1206740000000002</v>
      </c>
      <c r="AL90" s="38">
        <v>0.1876447</v>
      </c>
      <c r="AM90" s="38">
        <v>0.1720795</v>
      </c>
      <c r="AN90" s="38">
        <v>0.21090900000000001</v>
      </c>
      <c r="AO90" s="38">
        <v>0.21038129999999999</v>
      </c>
      <c r="AP90" s="38">
        <v>0.1857232</v>
      </c>
      <c r="AQ90" s="38">
        <v>0.14330370000000001</v>
      </c>
      <c r="AR90" s="38">
        <v>-0.12813340000000001</v>
      </c>
      <c r="AS90" s="38">
        <v>-0.36806499999999998</v>
      </c>
      <c r="AT90" s="38">
        <v>-0.43248619999999999</v>
      </c>
      <c r="AU90" s="38">
        <v>-0.3299977</v>
      </c>
      <c r="AV90" s="38">
        <v>-0.17634630000000001</v>
      </c>
      <c r="AW90" s="38">
        <v>3.4436300000000003E-2</v>
      </c>
      <c r="AX90" s="38">
        <v>0.10988630000000001</v>
      </c>
      <c r="AY90" s="38">
        <v>7.6631500000000005E-2</v>
      </c>
      <c r="AZ90" s="38">
        <v>-9.8555500000000004E-2</v>
      </c>
      <c r="BA90" s="38">
        <v>-0.3213319</v>
      </c>
      <c r="BB90" s="38">
        <v>-0.60175129999999999</v>
      </c>
      <c r="BC90" s="38">
        <v>-0.65124890000000002</v>
      </c>
      <c r="BD90" s="38">
        <v>-0.62149569999999998</v>
      </c>
      <c r="BE90" s="38">
        <v>-0.3703457</v>
      </c>
      <c r="BF90" s="38">
        <v>-4.01042E-2</v>
      </c>
      <c r="BG90" s="38">
        <v>3.6738100000000003E-2</v>
      </c>
      <c r="BH90" s="38">
        <v>5.6947999999999999E-2</v>
      </c>
      <c r="BI90" s="38">
        <v>6.10541E-2</v>
      </c>
      <c r="BJ90" s="38">
        <v>0.19641040000000001</v>
      </c>
      <c r="BK90" s="38">
        <v>0.18003130000000001</v>
      </c>
      <c r="BL90" s="38">
        <v>0.2187559</v>
      </c>
      <c r="BM90" s="38">
        <v>0.21867020000000001</v>
      </c>
      <c r="BN90" s="38">
        <v>0.19253590000000001</v>
      </c>
      <c r="BO90" s="38">
        <v>0.1518803</v>
      </c>
      <c r="BP90" s="38">
        <v>-0.1158956</v>
      </c>
      <c r="BQ90" s="38">
        <v>-0.35387689999999999</v>
      </c>
      <c r="BR90" s="38">
        <v>-0.41984840000000001</v>
      </c>
      <c r="BS90" s="38">
        <v>-0.31644709999999998</v>
      </c>
      <c r="BT90" s="38">
        <v>-0.1661714</v>
      </c>
      <c r="BU90" s="38">
        <v>4.3423200000000002E-2</v>
      </c>
      <c r="BV90" s="38">
        <v>0.11437319999999999</v>
      </c>
      <c r="BW90" s="38">
        <v>8.4211499999999995E-2</v>
      </c>
      <c r="BX90" s="38">
        <v>-8.7492500000000001E-2</v>
      </c>
      <c r="BY90" s="38">
        <v>-0.30410890000000002</v>
      </c>
      <c r="BZ90" s="38">
        <v>-0.58204009999999995</v>
      </c>
      <c r="CA90" s="38">
        <v>-0.63227619999999995</v>
      </c>
      <c r="CB90" s="38">
        <v>-0.60145179999999998</v>
      </c>
      <c r="CC90" s="38">
        <v>-0.3517189</v>
      </c>
      <c r="CD90" s="38">
        <v>-2.3031599999999999E-2</v>
      </c>
      <c r="CE90" s="38">
        <v>5.4808900000000001E-2</v>
      </c>
      <c r="CF90" s="38">
        <v>7.4297199999999994E-2</v>
      </c>
      <c r="CG90" s="38">
        <v>7.7775300000000006E-2</v>
      </c>
      <c r="CH90" s="38">
        <v>0.20248140000000001</v>
      </c>
      <c r="CI90" s="38">
        <v>0.1855387</v>
      </c>
      <c r="CJ90" s="38">
        <v>0.22419059999999999</v>
      </c>
      <c r="CK90" s="38">
        <v>0.2244111</v>
      </c>
      <c r="CL90" s="38">
        <v>0.1972544</v>
      </c>
      <c r="CM90" s="38">
        <v>0.1578204</v>
      </c>
      <c r="CN90" s="38">
        <v>-0.10741970000000001</v>
      </c>
      <c r="CO90" s="38">
        <v>-0.34405029999999998</v>
      </c>
      <c r="CP90" s="38">
        <v>-0.4110954</v>
      </c>
      <c r="CQ90" s="38">
        <v>-0.307062</v>
      </c>
      <c r="CR90" s="38">
        <v>-0.1591243</v>
      </c>
      <c r="CS90" s="38">
        <v>4.9647499999999997E-2</v>
      </c>
      <c r="CT90" s="38">
        <v>0.1174809</v>
      </c>
      <c r="CU90" s="38">
        <v>8.9461299999999994E-2</v>
      </c>
      <c r="CV90" s="38">
        <v>-7.9830200000000004E-2</v>
      </c>
      <c r="CW90" s="38">
        <v>-0.29218040000000001</v>
      </c>
      <c r="CX90" s="38">
        <v>-0.56838820000000001</v>
      </c>
      <c r="CY90" s="38">
        <v>-0.61913569999999996</v>
      </c>
      <c r="CZ90" s="38">
        <v>-0.58756940000000002</v>
      </c>
      <c r="DA90" s="38">
        <v>-0.33881810000000001</v>
      </c>
      <c r="DB90" s="38">
        <v>-1.12072E-2</v>
      </c>
      <c r="DC90" s="38">
        <v>6.7324599999999998E-2</v>
      </c>
      <c r="DD90" s="38">
        <v>8.6313200000000007E-2</v>
      </c>
      <c r="DE90" s="38">
        <v>8.9356400000000002E-2</v>
      </c>
      <c r="DF90" s="38">
        <v>0.2085525</v>
      </c>
      <c r="DG90" s="38">
        <v>0.1910461</v>
      </c>
      <c r="DH90" s="38">
        <v>0.2296253</v>
      </c>
      <c r="DI90" s="38">
        <v>0.23015189999999999</v>
      </c>
      <c r="DJ90" s="38">
        <v>0.20197290000000001</v>
      </c>
      <c r="DK90" s="38">
        <v>0.1637604</v>
      </c>
      <c r="DL90" s="38">
        <v>-9.8943900000000001E-2</v>
      </c>
      <c r="DM90" s="38">
        <v>-0.33422370000000001</v>
      </c>
      <c r="DN90" s="38">
        <v>-0.40234249999999999</v>
      </c>
      <c r="DO90" s="38">
        <v>-0.29767690000000002</v>
      </c>
      <c r="DP90" s="38">
        <v>-0.1520773</v>
      </c>
      <c r="DQ90" s="38">
        <v>5.5871799999999999E-2</v>
      </c>
      <c r="DR90" s="38">
        <v>0.1205885</v>
      </c>
      <c r="DS90" s="38">
        <v>9.4711100000000006E-2</v>
      </c>
      <c r="DT90" s="38">
        <v>-7.2167999999999996E-2</v>
      </c>
      <c r="DU90" s="38">
        <v>-0.2802518</v>
      </c>
      <c r="DV90" s="38">
        <v>-0.55473620000000001</v>
      </c>
      <c r="DW90" s="38">
        <v>-0.60599519999999996</v>
      </c>
      <c r="DX90" s="38">
        <v>-0.57368710000000001</v>
      </c>
      <c r="DY90" s="38">
        <v>-0.32591720000000002</v>
      </c>
      <c r="DZ90" s="38">
        <v>6.1720000000000004E-4</v>
      </c>
      <c r="EA90" s="38">
        <v>7.9840300000000003E-2</v>
      </c>
      <c r="EB90" s="38">
        <v>9.8329200000000005E-2</v>
      </c>
      <c r="EC90" s="38">
        <v>0.1009375</v>
      </c>
      <c r="ED90" s="38">
        <v>0.21731809999999999</v>
      </c>
      <c r="EE90" s="38">
        <v>0.1989978</v>
      </c>
      <c r="EF90" s="38">
        <v>0.23747209999999999</v>
      </c>
      <c r="EG90" s="38">
        <v>0.23844090000000001</v>
      </c>
      <c r="EH90" s="38">
        <v>0.20878569999999999</v>
      </c>
      <c r="EI90" s="38">
        <v>0.17233699999999999</v>
      </c>
      <c r="EJ90" s="38">
        <v>-8.6706099999999994E-2</v>
      </c>
      <c r="EK90" s="38">
        <v>-0.32003559999999998</v>
      </c>
      <c r="EL90" s="38">
        <v>-0.38970460000000001</v>
      </c>
      <c r="EM90" s="38">
        <v>-0.2841263</v>
      </c>
      <c r="EN90" s="38">
        <v>-0.14190240000000001</v>
      </c>
      <c r="EO90" s="38">
        <v>6.4858700000000005E-2</v>
      </c>
      <c r="EP90" s="38">
        <v>0.1250754</v>
      </c>
      <c r="EQ90" s="38">
        <v>0.1022911</v>
      </c>
      <c r="ER90" s="38">
        <v>-6.1104899999999997E-2</v>
      </c>
      <c r="ES90" s="38">
        <v>-0.26302880000000001</v>
      </c>
      <c r="ET90" s="38">
        <v>-0.53502499999999997</v>
      </c>
      <c r="EU90" s="38">
        <v>-0.58702240000000006</v>
      </c>
      <c r="EV90" s="38">
        <v>-0.5536432</v>
      </c>
      <c r="EW90" s="38">
        <v>-0.30729050000000002</v>
      </c>
      <c r="EX90" s="38">
        <v>1.7689799999999999E-2</v>
      </c>
      <c r="EY90" s="38">
        <v>9.7911100000000001E-2</v>
      </c>
      <c r="EZ90" s="38">
        <v>0.1156784</v>
      </c>
      <c r="FA90" s="38">
        <v>0.1176587</v>
      </c>
      <c r="FB90" s="38">
        <v>83.333860000000001</v>
      </c>
      <c r="FC90" s="38">
        <v>82.010400000000004</v>
      </c>
      <c r="FD90" s="38">
        <v>80.550560000000004</v>
      </c>
      <c r="FE90" s="38">
        <v>79.372110000000006</v>
      </c>
      <c r="FF90" s="38">
        <v>78.365759999999995</v>
      </c>
      <c r="FG90" s="38">
        <v>78.114279999999994</v>
      </c>
      <c r="FH90" s="38">
        <v>77.381069999999994</v>
      </c>
      <c r="FI90" s="38">
        <v>79.788610000000006</v>
      </c>
      <c r="FJ90" s="38">
        <v>85.446899999999999</v>
      </c>
      <c r="FK90" s="38">
        <v>91.271780000000007</v>
      </c>
      <c r="FL90" s="38">
        <v>96.104969999999994</v>
      </c>
      <c r="FM90" s="38">
        <v>101.27330000000001</v>
      </c>
      <c r="FN90" s="38">
        <v>104.5586</v>
      </c>
      <c r="FO90" s="38">
        <v>107.4068</v>
      </c>
      <c r="FP90" s="38">
        <v>109.2039</v>
      </c>
      <c r="FQ90" s="38">
        <v>110.6477</v>
      </c>
      <c r="FR90" s="38">
        <v>110.6159</v>
      </c>
      <c r="FS90" s="38">
        <v>109.108</v>
      </c>
      <c r="FT90" s="39">
        <v>105.6696</v>
      </c>
      <c r="FU90" s="38">
        <v>99.699809999999999</v>
      </c>
      <c r="FV90" s="38">
        <v>95.100170000000006</v>
      </c>
      <c r="FW90">
        <v>92.323679999999996</v>
      </c>
      <c r="FX90">
        <v>90.416799999999995</v>
      </c>
      <c r="FY90">
        <v>87.740080000000006</v>
      </c>
      <c r="FZ90">
        <v>2.20979E-2</v>
      </c>
      <c r="GA90">
        <v>0.1751308</v>
      </c>
      <c r="GB90">
        <v>1</v>
      </c>
    </row>
    <row r="91" spans="1:184" x14ac:dyDescent="0.3">
      <c r="A91" t="s">
        <v>277</v>
      </c>
      <c r="B91" t="s">
        <v>1</v>
      </c>
      <c r="C91" t="s">
        <v>1</v>
      </c>
      <c r="D91" s="16" t="s">
        <v>1</v>
      </c>
      <c r="E91" s="16" t="s">
        <v>1</v>
      </c>
      <c r="F91" s="18" t="s">
        <v>1</v>
      </c>
      <c r="G91" s="16" t="s">
        <v>1</v>
      </c>
      <c r="H91" s="40" t="s">
        <v>1</v>
      </c>
      <c r="I91" s="18" t="s">
        <v>223</v>
      </c>
      <c r="J91" s="38" t="s">
        <v>1</v>
      </c>
      <c r="K91" s="18">
        <v>44811</v>
      </c>
      <c r="L91" s="38">
        <v>938</v>
      </c>
      <c r="M91" s="38">
        <v>938</v>
      </c>
      <c r="N91" s="38">
        <v>3.1003949999999998</v>
      </c>
      <c r="O91" s="38">
        <v>2.981061</v>
      </c>
      <c r="P91" s="38">
        <v>2.8921429999999999</v>
      </c>
      <c r="Q91" s="38">
        <v>2.815995</v>
      </c>
      <c r="R91" s="38">
        <v>2.8084310000000001</v>
      </c>
      <c r="S91" s="38">
        <v>2.9405600000000001</v>
      </c>
      <c r="T91" s="38">
        <v>2.9709859999999999</v>
      </c>
      <c r="U91" s="38">
        <v>2.932185</v>
      </c>
      <c r="V91" s="38">
        <v>2.868881</v>
      </c>
      <c r="W91" s="38">
        <v>2.683268</v>
      </c>
      <c r="X91" s="38">
        <v>2.4618690000000001</v>
      </c>
      <c r="Y91" s="38">
        <v>2.4433940000000001</v>
      </c>
      <c r="Z91" s="38">
        <v>2.451578</v>
      </c>
      <c r="AA91" s="38">
        <v>2.542265</v>
      </c>
      <c r="AB91" s="38">
        <v>2.7094900000000002</v>
      </c>
      <c r="AC91" s="38">
        <v>2.940753</v>
      </c>
      <c r="AD91" s="38">
        <v>3.1354069999999998</v>
      </c>
      <c r="AE91" s="38">
        <v>3.0821420000000002</v>
      </c>
      <c r="AF91" s="38">
        <v>3.3313999999999999</v>
      </c>
      <c r="AG91" s="38">
        <v>3.7754129999999999</v>
      </c>
      <c r="AH91" s="38">
        <v>3.8733559999999998</v>
      </c>
      <c r="AI91" s="38">
        <v>3.6346259999999999</v>
      </c>
      <c r="AJ91" s="38">
        <v>3.3247599999999999</v>
      </c>
      <c r="AK91" s="38">
        <v>3.0852930000000001</v>
      </c>
      <c r="AL91" s="38">
        <v>0.19775499999999999</v>
      </c>
      <c r="AM91" s="38">
        <v>0.17364080000000001</v>
      </c>
      <c r="AN91" s="38">
        <v>0.1898386</v>
      </c>
      <c r="AO91" s="38">
        <v>0.1640035</v>
      </c>
      <c r="AP91" s="38">
        <v>0.15340960000000001</v>
      </c>
      <c r="AQ91" s="38">
        <v>9.6587500000000007E-2</v>
      </c>
      <c r="AR91" s="38">
        <v>-0.1758566</v>
      </c>
      <c r="AS91" s="38">
        <v>-0.33238089999999998</v>
      </c>
      <c r="AT91" s="38">
        <v>-0.40558719999999998</v>
      </c>
      <c r="AU91" s="38">
        <v>-0.2608914</v>
      </c>
      <c r="AV91" s="38">
        <v>-0.13067319999999999</v>
      </c>
      <c r="AW91" s="38">
        <v>2.3777099999999999E-2</v>
      </c>
      <c r="AX91" s="38">
        <v>0.14059179999999999</v>
      </c>
      <c r="AY91" s="38">
        <v>7.1136000000000005E-2</v>
      </c>
      <c r="AZ91" s="38">
        <v>-0.15053030000000001</v>
      </c>
      <c r="BA91" s="38">
        <v>-0.31572539999999999</v>
      </c>
      <c r="BB91" s="38">
        <v>-0.44900200000000001</v>
      </c>
      <c r="BC91" s="38">
        <v>-0.54742409999999997</v>
      </c>
      <c r="BD91" s="38">
        <v>-0.53047659999999996</v>
      </c>
      <c r="BE91" s="38">
        <v>-0.3008961</v>
      </c>
      <c r="BF91" s="38">
        <v>2.0912E-2</v>
      </c>
      <c r="BG91" s="38">
        <v>0.11302379999999999</v>
      </c>
      <c r="BH91" s="38">
        <v>0.14018729999999999</v>
      </c>
      <c r="BI91" s="38">
        <v>0.12219439999999999</v>
      </c>
      <c r="BJ91" s="38">
        <v>0.2066172</v>
      </c>
      <c r="BK91" s="38">
        <v>0.18176439999999999</v>
      </c>
      <c r="BL91" s="38">
        <v>0.19790079999999999</v>
      </c>
      <c r="BM91" s="38">
        <v>0.17247870000000001</v>
      </c>
      <c r="BN91" s="38">
        <v>0.16070909999999999</v>
      </c>
      <c r="BO91" s="38">
        <v>0.1049867</v>
      </c>
      <c r="BP91" s="38">
        <v>-0.1644613</v>
      </c>
      <c r="BQ91" s="38">
        <v>-0.31826860000000001</v>
      </c>
      <c r="BR91" s="38">
        <v>-0.39269549999999998</v>
      </c>
      <c r="BS91" s="38">
        <v>-0.2469295</v>
      </c>
      <c r="BT91" s="38">
        <v>-0.1205726</v>
      </c>
      <c r="BU91" s="38">
        <v>3.1494500000000002E-2</v>
      </c>
      <c r="BV91" s="38">
        <v>0.14506869999999999</v>
      </c>
      <c r="BW91" s="38">
        <v>7.8281000000000003E-2</v>
      </c>
      <c r="BX91" s="38">
        <v>-0.14110690000000001</v>
      </c>
      <c r="BY91" s="38">
        <v>-0.29946539999999999</v>
      </c>
      <c r="BZ91" s="38">
        <v>-0.43001450000000002</v>
      </c>
      <c r="CA91" s="38">
        <v>-0.52877620000000003</v>
      </c>
      <c r="CB91" s="38">
        <v>-0.51033530000000005</v>
      </c>
      <c r="CC91" s="38">
        <v>-0.28202719999999998</v>
      </c>
      <c r="CD91" s="38">
        <v>3.8408299999999999E-2</v>
      </c>
      <c r="CE91" s="38">
        <v>0.1325452</v>
      </c>
      <c r="CF91" s="38">
        <v>0.15980920000000001</v>
      </c>
      <c r="CG91" s="38">
        <v>0.14094139999999999</v>
      </c>
      <c r="CH91" s="38">
        <v>0.2127551</v>
      </c>
      <c r="CI91" s="38">
        <v>0.18739069999999999</v>
      </c>
      <c r="CJ91" s="38">
        <v>0.20348469999999999</v>
      </c>
      <c r="CK91" s="38">
        <v>0.1783486</v>
      </c>
      <c r="CL91" s="38">
        <v>0.16576469999999999</v>
      </c>
      <c r="CM91" s="38">
        <v>0.110804</v>
      </c>
      <c r="CN91" s="38">
        <v>-0.15656890000000001</v>
      </c>
      <c r="CO91" s="38">
        <v>-0.3084944</v>
      </c>
      <c r="CP91" s="38">
        <v>-0.38376670000000002</v>
      </c>
      <c r="CQ91" s="38">
        <v>-0.23725950000000001</v>
      </c>
      <c r="CR91" s="38">
        <v>-0.11357689999999999</v>
      </c>
      <c r="CS91" s="38">
        <v>3.68396E-2</v>
      </c>
      <c r="CT91" s="38">
        <v>0.14816950000000001</v>
      </c>
      <c r="CU91" s="38">
        <v>8.3229600000000001E-2</v>
      </c>
      <c r="CV91" s="38">
        <v>-0.13458030000000001</v>
      </c>
      <c r="CW91" s="38">
        <v>-0.28820380000000001</v>
      </c>
      <c r="CX91" s="38">
        <v>-0.4168637</v>
      </c>
      <c r="CY91" s="38">
        <v>-0.51586069999999995</v>
      </c>
      <c r="CZ91" s="38">
        <v>-0.49638549999999998</v>
      </c>
      <c r="DA91" s="38">
        <v>-0.26895859999999999</v>
      </c>
      <c r="DB91" s="38">
        <v>5.05262E-2</v>
      </c>
      <c r="DC91" s="38">
        <v>0.14606569999999999</v>
      </c>
      <c r="DD91" s="38">
        <v>0.17339940000000001</v>
      </c>
      <c r="DE91" s="38">
        <v>0.1539256</v>
      </c>
      <c r="DF91" s="38">
        <v>0.21889310000000001</v>
      </c>
      <c r="DG91" s="38">
        <v>0.1930171</v>
      </c>
      <c r="DH91" s="38">
        <v>0.20906849999999999</v>
      </c>
      <c r="DI91" s="38">
        <v>0.18421850000000001</v>
      </c>
      <c r="DJ91" s="38">
        <v>0.17082030000000001</v>
      </c>
      <c r="DK91" s="38">
        <v>0.11662119999999999</v>
      </c>
      <c r="DL91" s="38">
        <v>-0.14867659999999999</v>
      </c>
      <c r="DM91" s="38">
        <v>-0.29872029999999999</v>
      </c>
      <c r="DN91" s="38">
        <v>-0.3748379</v>
      </c>
      <c r="DO91" s="38">
        <v>-0.2275895</v>
      </c>
      <c r="DP91" s="38">
        <v>-0.1065813</v>
      </c>
      <c r="DQ91" s="38">
        <v>4.2184699999999999E-2</v>
      </c>
      <c r="DR91" s="38">
        <v>0.15127019999999999</v>
      </c>
      <c r="DS91" s="38">
        <v>8.8178199999999998E-2</v>
      </c>
      <c r="DT91" s="38">
        <v>-0.1280538</v>
      </c>
      <c r="DU91" s="38">
        <v>-0.27694220000000003</v>
      </c>
      <c r="DV91" s="38">
        <v>-0.40371299999999999</v>
      </c>
      <c r="DW91" s="38">
        <v>-0.50294519999999998</v>
      </c>
      <c r="DX91" s="38">
        <v>-0.48243560000000002</v>
      </c>
      <c r="DY91" s="38">
        <v>-0.25589000000000001</v>
      </c>
      <c r="DZ91" s="38">
        <v>6.2644099999999994E-2</v>
      </c>
      <c r="EA91" s="38">
        <v>0.15958610000000001</v>
      </c>
      <c r="EB91" s="38">
        <v>0.1869895</v>
      </c>
      <c r="EC91" s="38">
        <v>0.16690969999999999</v>
      </c>
      <c r="ED91" s="38">
        <v>0.22775529999999999</v>
      </c>
      <c r="EE91" s="38">
        <v>0.2011406</v>
      </c>
      <c r="EF91" s="38">
        <v>0.21713070000000001</v>
      </c>
      <c r="EG91" s="38">
        <v>0.1926937</v>
      </c>
      <c r="EH91" s="38">
        <v>0.17811979999999999</v>
      </c>
      <c r="EI91" s="38">
        <v>0.1250204</v>
      </c>
      <c r="EJ91" s="38">
        <v>-0.13728129999999999</v>
      </c>
      <c r="EK91" s="38">
        <v>-0.28460790000000002</v>
      </c>
      <c r="EL91" s="38">
        <v>-0.3619462</v>
      </c>
      <c r="EM91" s="38">
        <v>-0.2136275</v>
      </c>
      <c r="EN91" s="38">
        <v>-9.6480700000000003E-2</v>
      </c>
      <c r="EO91" s="38">
        <v>4.9902099999999998E-2</v>
      </c>
      <c r="EP91" s="38">
        <v>0.1557472</v>
      </c>
      <c r="EQ91" s="38">
        <v>9.5323199999999997E-2</v>
      </c>
      <c r="ER91" s="38">
        <v>-0.1186304</v>
      </c>
      <c r="ES91" s="38">
        <v>-0.26068229999999998</v>
      </c>
      <c r="ET91" s="38">
        <v>-0.3847255</v>
      </c>
      <c r="EU91" s="38">
        <v>-0.48429719999999998</v>
      </c>
      <c r="EV91" s="38">
        <v>-0.46229429999999999</v>
      </c>
      <c r="EW91" s="38">
        <v>-0.23702110000000001</v>
      </c>
      <c r="EX91" s="38">
        <v>8.0140400000000001E-2</v>
      </c>
      <c r="EY91" s="38">
        <v>0.17910760000000001</v>
      </c>
      <c r="EZ91" s="38">
        <v>0.2066115</v>
      </c>
      <c r="FA91" s="38">
        <v>0.18565670000000001</v>
      </c>
      <c r="FB91" s="38">
        <v>86.389150000000001</v>
      </c>
      <c r="FC91" s="38">
        <v>84.921970000000002</v>
      </c>
      <c r="FD91" s="38">
        <v>82.406199999999998</v>
      </c>
      <c r="FE91" s="38">
        <v>80.781229999999994</v>
      </c>
      <c r="FF91" s="38">
        <v>79.432640000000006</v>
      </c>
      <c r="FG91" s="38">
        <v>77.758759999999995</v>
      </c>
      <c r="FH91" s="38">
        <v>77.130200000000002</v>
      </c>
      <c r="FI91" s="38">
        <v>78.360500000000002</v>
      </c>
      <c r="FJ91" s="38">
        <v>83.467600000000004</v>
      </c>
      <c r="FK91" s="38">
        <v>89.149990000000003</v>
      </c>
      <c r="FL91" s="38">
        <v>94.446730000000002</v>
      </c>
      <c r="FM91" s="38">
        <v>98.351489999999998</v>
      </c>
      <c r="FN91" s="38">
        <v>101.7505</v>
      </c>
      <c r="FO91" s="38">
        <v>104.15730000000001</v>
      </c>
      <c r="FP91" s="38">
        <v>105.8693</v>
      </c>
      <c r="FQ91" s="38">
        <v>106.90730000000001</v>
      </c>
      <c r="FR91" s="38">
        <v>106.881</v>
      </c>
      <c r="FS91" s="38">
        <v>105.1206</v>
      </c>
      <c r="FT91" s="39">
        <v>101.12949999999999</v>
      </c>
      <c r="FU91" s="38">
        <v>96.057100000000005</v>
      </c>
      <c r="FV91" s="38">
        <v>92.854680000000002</v>
      </c>
      <c r="FW91">
        <v>90.707719999999995</v>
      </c>
      <c r="FX91">
        <v>88.103809999999996</v>
      </c>
      <c r="FY91">
        <v>85.296570000000003</v>
      </c>
      <c r="FZ91">
        <v>2.1998199999999999E-2</v>
      </c>
      <c r="GA91">
        <v>0.1841653</v>
      </c>
      <c r="GB91">
        <v>1</v>
      </c>
    </row>
    <row r="92" spans="1:184" x14ac:dyDescent="0.3">
      <c r="A92" t="s">
        <v>277</v>
      </c>
      <c r="B92" t="s">
        <v>1</v>
      </c>
      <c r="C92" t="s">
        <v>1</v>
      </c>
      <c r="D92" s="16" t="s">
        <v>1</v>
      </c>
      <c r="E92" s="16" t="s">
        <v>1</v>
      </c>
      <c r="F92" s="18" t="s">
        <v>1</v>
      </c>
      <c r="G92" t="s">
        <v>1</v>
      </c>
      <c r="H92" s="40" t="s">
        <v>1</v>
      </c>
      <c r="I92" s="18" t="s">
        <v>223</v>
      </c>
      <c r="J92" s="38" t="s">
        <v>1</v>
      </c>
      <c r="K92" s="18" t="s">
        <v>2</v>
      </c>
      <c r="L92" s="38">
        <v>941</v>
      </c>
      <c r="M92" s="38">
        <v>941</v>
      </c>
      <c r="N92" s="38">
        <v>2.536842</v>
      </c>
      <c r="O92" s="38">
        <v>2.43479</v>
      </c>
      <c r="P92" s="38">
        <v>2.3604790000000002</v>
      </c>
      <c r="Q92" s="38">
        <v>2.2968959999999998</v>
      </c>
      <c r="R92" s="38">
        <v>2.305091</v>
      </c>
      <c r="S92" s="38">
        <v>2.4156019999999998</v>
      </c>
      <c r="T92" s="38">
        <v>2.4286409999999998</v>
      </c>
      <c r="U92" s="38">
        <v>2.3578549999999998</v>
      </c>
      <c r="V92" s="38">
        <v>2.2476720000000001</v>
      </c>
      <c r="W92" s="38">
        <v>2.008648</v>
      </c>
      <c r="X92" s="38">
        <v>1.8127470000000001</v>
      </c>
      <c r="Y92" s="38">
        <v>1.7968219999999999</v>
      </c>
      <c r="Z92" s="38">
        <v>1.825766</v>
      </c>
      <c r="AA92" s="38">
        <v>1.9316009999999999</v>
      </c>
      <c r="AB92" s="38">
        <v>2.115084</v>
      </c>
      <c r="AC92" s="38">
        <v>2.3415319999999999</v>
      </c>
      <c r="AD92" s="38">
        <v>2.5691869999999999</v>
      </c>
      <c r="AE92" s="38">
        <v>2.5747689999999999</v>
      </c>
      <c r="AF92" s="38">
        <v>2.8680460000000001</v>
      </c>
      <c r="AG92" s="38">
        <v>3.3413339999999998</v>
      </c>
      <c r="AH92" s="38">
        <v>3.4471310000000002</v>
      </c>
      <c r="AI92" s="38">
        <v>3.2137479999999998</v>
      </c>
      <c r="AJ92" s="38">
        <v>2.9304060000000001</v>
      </c>
      <c r="AK92" s="38">
        <v>2.709409</v>
      </c>
      <c r="AL92" s="38">
        <v>2.0468500000000001E-2</v>
      </c>
      <c r="AM92" s="38">
        <v>1.61876E-2</v>
      </c>
      <c r="AN92" s="38">
        <v>2.2342000000000001E-2</v>
      </c>
      <c r="AO92" s="38">
        <v>2.2078899999999999E-2</v>
      </c>
      <c r="AP92" s="38">
        <v>2.5690600000000001E-2</v>
      </c>
      <c r="AQ92" s="38">
        <v>2.8110599999999999E-2</v>
      </c>
      <c r="AR92" s="38">
        <v>-5.4470499999999998E-2</v>
      </c>
      <c r="AS92" s="38">
        <v>-0.13306799999999999</v>
      </c>
      <c r="AT92" s="38">
        <v>-0.13237180000000001</v>
      </c>
      <c r="AU92" s="38">
        <v>-7.4833700000000003E-2</v>
      </c>
      <c r="AV92" s="38">
        <v>-4.4607500000000001E-2</v>
      </c>
      <c r="AW92" s="38">
        <v>1.7108000000000002E-2</v>
      </c>
      <c r="AX92" s="38">
        <v>7.2852000000000004E-3</v>
      </c>
      <c r="AY92" s="38">
        <v>-7.4094E-3</v>
      </c>
      <c r="AZ92" s="38">
        <v>-8.8484999999999994E-2</v>
      </c>
      <c r="BA92" s="38">
        <v>-0.15346689999999999</v>
      </c>
      <c r="BB92" s="38">
        <v>-0.20045840000000001</v>
      </c>
      <c r="BC92" s="38">
        <v>-0.19045110000000001</v>
      </c>
      <c r="BD92" s="38">
        <v>-0.18134500000000001</v>
      </c>
      <c r="BE92" s="38">
        <v>-0.12075569999999999</v>
      </c>
      <c r="BF92" s="38">
        <v>-3.9420900000000002E-2</v>
      </c>
      <c r="BG92" s="38">
        <v>-3.1787799999999998E-2</v>
      </c>
      <c r="BH92" s="38">
        <v>-1.60964E-2</v>
      </c>
      <c r="BI92" s="38">
        <v>-1.05714E-2</v>
      </c>
      <c r="BJ92" s="38">
        <v>3.4016200000000003E-2</v>
      </c>
      <c r="BK92" s="38">
        <v>2.8602700000000002E-2</v>
      </c>
      <c r="BL92" s="38">
        <v>3.5358800000000003E-2</v>
      </c>
      <c r="BM92" s="38">
        <v>3.5078699999999997E-2</v>
      </c>
      <c r="BN92" s="38">
        <v>3.7166699999999997E-2</v>
      </c>
      <c r="BO92" s="38">
        <v>3.7555999999999999E-2</v>
      </c>
      <c r="BP92" s="38">
        <v>-4.0710700000000002E-2</v>
      </c>
      <c r="BQ92" s="38">
        <v>-0.11106439999999999</v>
      </c>
      <c r="BR92" s="38">
        <v>-0.10800369999999999</v>
      </c>
      <c r="BS92" s="38">
        <v>-5.3125400000000003E-2</v>
      </c>
      <c r="BT92" s="38">
        <v>-2.6275300000000001E-2</v>
      </c>
      <c r="BU92" s="38">
        <v>2.7314000000000001E-2</v>
      </c>
      <c r="BV92" s="38">
        <v>2.4644599999999999E-2</v>
      </c>
      <c r="BW92" s="38">
        <v>1.7721E-3</v>
      </c>
      <c r="BX92" s="38">
        <v>-7.1815599999999993E-2</v>
      </c>
      <c r="BY92" s="38">
        <v>-0.1278203</v>
      </c>
      <c r="BZ92" s="38">
        <v>-0.1639332</v>
      </c>
      <c r="CA92" s="38">
        <v>-0.1526266</v>
      </c>
      <c r="CB92" s="38">
        <v>-0.1439288</v>
      </c>
      <c r="CC92" s="38">
        <v>-9.3464599999999995E-2</v>
      </c>
      <c r="CD92" s="38">
        <v>-1.6172499999999999E-2</v>
      </c>
      <c r="CE92" s="38">
        <v>-7.4037E-3</v>
      </c>
      <c r="CF92" s="38">
        <v>5.5634999999999999E-3</v>
      </c>
      <c r="CG92" s="38">
        <v>8.0902999999999999E-3</v>
      </c>
      <c r="CH92" s="38">
        <v>4.3399300000000002E-2</v>
      </c>
      <c r="CI92" s="38">
        <v>3.72013E-2</v>
      </c>
      <c r="CJ92" s="38">
        <v>4.4374200000000003E-2</v>
      </c>
      <c r="CK92" s="38">
        <v>4.4082400000000001E-2</v>
      </c>
      <c r="CL92" s="38">
        <v>4.5115000000000002E-2</v>
      </c>
      <c r="CM92" s="38">
        <v>4.4097900000000002E-2</v>
      </c>
      <c r="CN92" s="38">
        <v>-3.1180699999999999E-2</v>
      </c>
      <c r="CO92" s="38">
        <v>-9.5824800000000002E-2</v>
      </c>
      <c r="CP92" s="38">
        <v>-9.1126399999999996E-2</v>
      </c>
      <c r="CQ92" s="38">
        <v>-3.8090300000000001E-2</v>
      </c>
      <c r="CR92" s="38">
        <v>-1.35785E-2</v>
      </c>
      <c r="CS92" s="38">
        <v>3.4382700000000002E-2</v>
      </c>
      <c r="CT92" s="38">
        <v>3.6667600000000002E-2</v>
      </c>
      <c r="CU92" s="38">
        <v>8.1311999999999999E-3</v>
      </c>
      <c r="CV92" s="38">
        <v>-6.0270400000000002E-2</v>
      </c>
      <c r="CW92" s="38">
        <v>-0.11005760000000001</v>
      </c>
      <c r="CX92" s="38">
        <v>-0.13863600000000001</v>
      </c>
      <c r="CY92" s="38">
        <v>-0.1264295</v>
      </c>
      <c r="CZ92" s="38">
        <v>-0.11801449999999999</v>
      </c>
      <c r="DA92" s="38">
        <v>-7.4562900000000001E-2</v>
      </c>
      <c r="DB92" s="38">
        <v>-7.08E-5</v>
      </c>
      <c r="DC92" s="38">
        <v>9.4847000000000004E-3</v>
      </c>
      <c r="DD92" s="38">
        <v>2.0565099999999999E-2</v>
      </c>
      <c r="DE92" s="38">
        <v>2.1015300000000001E-2</v>
      </c>
      <c r="DF92" s="38">
        <v>5.2782299999999997E-2</v>
      </c>
      <c r="DG92" s="38">
        <v>4.58E-2</v>
      </c>
      <c r="DH92" s="38">
        <v>5.3389600000000002E-2</v>
      </c>
      <c r="DI92" s="38">
        <v>5.3086000000000001E-2</v>
      </c>
      <c r="DJ92" s="38">
        <v>5.3063300000000001E-2</v>
      </c>
      <c r="DK92" s="38">
        <v>5.0639700000000003E-2</v>
      </c>
      <c r="DL92" s="38">
        <v>-2.1650800000000001E-2</v>
      </c>
      <c r="DM92" s="38">
        <v>-8.0585199999999996E-2</v>
      </c>
      <c r="DN92" s="38">
        <v>-7.4249099999999998E-2</v>
      </c>
      <c r="DO92" s="38">
        <v>-2.3055200000000001E-2</v>
      </c>
      <c r="DP92" s="38">
        <v>-8.8159999999999996E-4</v>
      </c>
      <c r="DQ92" s="38">
        <v>4.1451399999999999E-2</v>
      </c>
      <c r="DR92" s="38">
        <v>4.8690700000000003E-2</v>
      </c>
      <c r="DS92" s="38">
        <v>1.4490299999999999E-2</v>
      </c>
      <c r="DT92" s="38">
        <v>-4.8725299999999999E-2</v>
      </c>
      <c r="DU92" s="38">
        <v>-9.2294899999999999E-2</v>
      </c>
      <c r="DV92" s="38">
        <v>-0.1133388</v>
      </c>
      <c r="DW92" s="38">
        <v>-0.1002323</v>
      </c>
      <c r="DX92" s="38">
        <v>-9.2100100000000004E-2</v>
      </c>
      <c r="DY92" s="38">
        <v>-5.5661099999999998E-2</v>
      </c>
      <c r="DZ92" s="38">
        <v>1.6030900000000001E-2</v>
      </c>
      <c r="EA92" s="38">
        <v>2.6373000000000001E-2</v>
      </c>
      <c r="EB92" s="38">
        <v>3.5566800000000003E-2</v>
      </c>
      <c r="EC92" s="38">
        <v>3.39403E-2</v>
      </c>
      <c r="ED92" s="38">
        <v>6.633E-2</v>
      </c>
      <c r="EE92" s="38">
        <v>5.8215000000000003E-2</v>
      </c>
      <c r="EF92" s="38">
        <v>6.6406400000000004E-2</v>
      </c>
      <c r="EG92" s="38">
        <v>6.60858E-2</v>
      </c>
      <c r="EH92" s="38">
        <v>6.4539299999999994E-2</v>
      </c>
      <c r="EI92" s="38">
        <v>6.0085100000000002E-2</v>
      </c>
      <c r="EJ92" s="38">
        <v>-7.8910000000000004E-3</v>
      </c>
      <c r="EK92" s="38">
        <v>-5.85817E-2</v>
      </c>
      <c r="EL92" s="38">
        <v>-4.9880899999999999E-2</v>
      </c>
      <c r="EM92" s="38">
        <v>-1.3469000000000001E-3</v>
      </c>
      <c r="EN92" s="38">
        <v>1.74506E-2</v>
      </c>
      <c r="EO92" s="38">
        <v>5.1657399999999999E-2</v>
      </c>
      <c r="EP92" s="38">
        <v>6.60501E-2</v>
      </c>
      <c r="EQ92" s="38">
        <v>2.36718E-2</v>
      </c>
      <c r="ER92" s="38">
        <v>-3.2055899999999998E-2</v>
      </c>
      <c r="ES92" s="38">
        <v>-6.6648399999999997E-2</v>
      </c>
      <c r="ET92" s="38">
        <v>-7.6813599999999996E-2</v>
      </c>
      <c r="EU92" s="38">
        <v>-6.2407799999999999E-2</v>
      </c>
      <c r="EV92" s="38">
        <v>-5.4683900000000001E-2</v>
      </c>
      <c r="EW92" s="38">
        <v>-2.8369999999999999E-2</v>
      </c>
      <c r="EX92" s="38">
        <v>3.92792E-2</v>
      </c>
      <c r="EY92" s="38">
        <v>5.0757099999999999E-2</v>
      </c>
      <c r="EZ92" s="38">
        <v>5.7226699999999998E-2</v>
      </c>
      <c r="FA92" s="38">
        <v>5.26019E-2</v>
      </c>
      <c r="FB92" s="38">
        <v>78.75864</v>
      </c>
      <c r="FC92" s="38">
        <v>77.180279999999996</v>
      </c>
      <c r="FD92" s="38">
        <v>75.380290000000002</v>
      </c>
      <c r="FE92" s="38">
        <v>73.768420000000006</v>
      </c>
      <c r="FF92" s="38">
        <v>72.548929999999999</v>
      </c>
      <c r="FG92" s="38">
        <v>71.485789999999994</v>
      </c>
      <c r="FH92" s="38">
        <v>71.287270000000007</v>
      </c>
      <c r="FI92" s="38">
        <v>74.041830000000004</v>
      </c>
      <c r="FJ92" s="38">
        <v>78.957160000000002</v>
      </c>
      <c r="FK92" s="38">
        <v>83.977969999999999</v>
      </c>
      <c r="FL92" s="38">
        <v>88.565370000000001</v>
      </c>
      <c r="FM92" s="38">
        <v>92.499769999999998</v>
      </c>
      <c r="FN92" s="38">
        <v>95.561710000000005</v>
      </c>
      <c r="FO92" s="38">
        <v>98.092380000000006</v>
      </c>
      <c r="FP92" s="38">
        <v>99.973740000000006</v>
      </c>
      <c r="FQ92" s="38">
        <v>101.2533</v>
      </c>
      <c r="FR92" s="38">
        <v>101.5547</v>
      </c>
      <c r="FS92" s="38">
        <v>100.7676</v>
      </c>
      <c r="FT92" s="39">
        <v>98.522599999999997</v>
      </c>
      <c r="FU92" s="38">
        <v>94.394729999999996</v>
      </c>
      <c r="FV92" s="38">
        <v>89.990669999999994</v>
      </c>
      <c r="FW92">
        <v>86.650859999999994</v>
      </c>
      <c r="FX92">
        <v>84.015069999999994</v>
      </c>
      <c r="FY92">
        <v>81.500600000000006</v>
      </c>
      <c r="FZ92">
        <v>3.6006999999999997E-2</v>
      </c>
      <c r="GA92">
        <v>0.22830130000000001</v>
      </c>
      <c r="GB92">
        <v>1</v>
      </c>
    </row>
    <row r="93" spans="1:184" x14ac:dyDescent="0.3">
      <c r="A93" t="s">
        <v>277</v>
      </c>
      <c r="B93" t="s">
        <v>1</v>
      </c>
      <c r="C93" t="s">
        <v>1</v>
      </c>
      <c r="D93" s="16" t="s">
        <v>1</v>
      </c>
      <c r="E93" s="16" t="s">
        <v>1</v>
      </c>
      <c r="F93" s="18" t="s">
        <v>1</v>
      </c>
      <c r="G93" s="16" t="s">
        <v>1</v>
      </c>
      <c r="H93" s="40" t="s">
        <v>269</v>
      </c>
      <c r="I93" s="18" t="s">
        <v>1</v>
      </c>
      <c r="J93" s="38" t="s">
        <v>1</v>
      </c>
      <c r="K93" s="18">
        <v>44722</v>
      </c>
      <c r="L93" s="38">
        <v>91513</v>
      </c>
      <c r="M93" s="38">
        <v>91513</v>
      </c>
      <c r="N93" s="38">
        <v>1.2212499999999999</v>
      </c>
      <c r="O93" s="38">
        <v>1.1697960000000001</v>
      </c>
      <c r="P93" s="38">
        <v>1.138002</v>
      </c>
      <c r="Q93" s="38">
        <v>1.117299</v>
      </c>
      <c r="R93" s="38">
        <v>1.1219030000000001</v>
      </c>
      <c r="S93" s="38">
        <v>1.1445909999999999</v>
      </c>
      <c r="T93" s="38">
        <v>1.1430659999999999</v>
      </c>
      <c r="U93" s="38">
        <v>1.3540270000000001</v>
      </c>
      <c r="V93" s="38">
        <v>1.711411</v>
      </c>
      <c r="W93" s="38">
        <v>2.0252780000000001</v>
      </c>
      <c r="X93" s="38">
        <v>2.2924470000000001</v>
      </c>
      <c r="Y93" s="38">
        <v>2.4797060000000002</v>
      </c>
      <c r="Z93" s="38">
        <v>2.5874030000000001</v>
      </c>
      <c r="AA93" s="38">
        <v>2.6854879999999999</v>
      </c>
      <c r="AB93" s="38">
        <v>2.7367819999999998</v>
      </c>
      <c r="AC93" s="38">
        <v>2.700596</v>
      </c>
      <c r="AD93" s="38">
        <v>2.5529199999999999</v>
      </c>
      <c r="AE93" s="38">
        <v>2.2377129999999998</v>
      </c>
      <c r="AF93" s="38">
        <v>1.999765</v>
      </c>
      <c r="AG93" s="38">
        <v>1.830195</v>
      </c>
      <c r="AH93" s="38">
        <v>1.7293339999999999</v>
      </c>
      <c r="AI93" s="38">
        <v>1.618028</v>
      </c>
      <c r="AJ93" s="38">
        <v>1.4657169999999999</v>
      </c>
      <c r="AK93" s="38">
        <v>1.3560779999999999</v>
      </c>
      <c r="AL93" s="38">
        <v>9.1152999999999998E-3</v>
      </c>
      <c r="AM93" s="38">
        <v>5.0885000000000001E-3</v>
      </c>
      <c r="AN93" s="38">
        <v>9.0554999999999993E-3</v>
      </c>
      <c r="AO93" s="38">
        <v>8.7382999999999992E-3</v>
      </c>
      <c r="AP93" s="38">
        <v>7.2715999999999996E-3</v>
      </c>
      <c r="AQ93" s="38">
        <v>1.8363600000000001E-2</v>
      </c>
      <c r="AR93" s="38">
        <v>2.8988999999999998E-3</v>
      </c>
      <c r="AS93" s="38">
        <v>-1.3570799999999999E-2</v>
      </c>
      <c r="AT93" s="38">
        <v>-3.0608900000000001E-2</v>
      </c>
      <c r="AU93" s="38">
        <v>-4.40112E-2</v>
      </c>
      <c r="AV93" s="38">
        <v>-3.9147500000000002E-2</v>
      </c>
      <c r="AW93" s="38">
        <v>-1.8820900000000002E-2</v>
      </c>
      <c r="AX93" s="38">
        <v>-7.0220000000000005E-4</v>
      </c>
      <c r="AY93" s="38">
        <v>8.8424000000000003E-3</v>
      </c>
      <c r="AZ93" s="38">
        <v>1.8086700000000001E-2</v>
      </c>
      <c r="BA93" s="38">
        <v>1.1077099999999999E-2</v>
      </c>
      <c r="BB93" s="38">
        <v>2.7934400000000002E-2</v>
      </c>
      <c r="BC93" s="38">
        <v>1.8231199999999999E-2</v>
      </c>
      <c r="BD93" s="38">
        <v>2.8184999999999998E-3</v>
      </c>
      <c r="BE93" s="38">
        <v>2.0785000000000001E-3</v>
      </c>
      <c r="BF93" s="38">
        <v>1.2109099999999999E-2</v>
      </c>
      <c r="BG93" s="38">
        <v>-1.56811E-2</v>
      </c>
      <c r="BH93" s="38">
        <v>-1.5987600000000001E-2</v>
      </c>
      <c r="BI93" s="38">
        <v>-2.0966800000000001E-2</v>
      </c>
      <c r="BJ93" s="38">
        <v>1.1700800000000001E-2</v>
      </c>
      <c r="BK93" s="38">
        <v>7.3669E-3</v>
      </c>
      <c r="BL93" s="38">
        <v>1.05588E-2</v>
      </c>
      <c r="BM93" s="38">
        <v>9.9710000000000007E-3</v>
      </c>
      <c r="BN93" s="38">
        <v>8.3855000000000006E-3</v>
      </c>
      <c r="BO93" s="38">
        <v>2.1613199999999999E-2</v>
      </c>
      <c r="BP93" s="38">
        <v>7.0273999999999996E-3</v>
      </c>
      <c r="BQ93" s="38">
        <v>-1.19419E-2</v>
      </c>
      <c r="BR93" s="38">
        <v>-2.78581E-2</v>
      </c>
      <c r="BS93" s="38">
        <v>-4.0440299999999998E-2</v>
      </c>
      <c r="BT93" s="38">
        <v>-3.6337500000000002E-2</v>
      </c>
      <c r="BU93" s="38">
        <v>-1.6859099999999998E-2</v>
      </c>
      <c r="BV93" s="38">
        <v>5.0520000000000003E-4</v>
      </c>
      <c r="BW93" s="38">
        <v>1.07601E-2</v>
      </c>
      <c r="BX93" s="38">
        <v>2.1127099999999999E-2</v>
      </c>
      <c r="BY93" s="38">
        <v>1.51694E-2</v>
      </c>
      <c r="BZ93" s="38">
        <v>3.2197499999999997E-2</v>
      </c>
      <c r="CA93" s="38">
        <v>2.2367999999999999E-2</v>
      </c>
      <c r="CB93" s="38">
        <v>6.7691000000000001E-3</v>
      </c>
      <c r="CC93" s="38">
        <v>6.1124999999999999E-3</v>
      </c>
      <c r="CD93" s="38">
        <v>1.5698500000000001E-2</v>
      </c>
      <c r="CE93" s="38">
        <v>-1.21285E-2</v>
      </c>
      <c r="CF93" s="38">
        <v>-1.3074199999999999E-2</v>
      </c>
      <c r="CG93" s="38">
        <v>-1.8117600000000001E-2</v>
      </c>
      <c r="CH93" s="38">
        <v>1.3491400000000001E-2</v>
      </c>
      <c r="CI93" s="38">
        <v>8.9449000000000004E-3</v>
      </c>
      <c r="CJ93" s="38">
        <v>1.16001E-2</v>
      </c>
      <c r="CK93" s="38">
        <v>1.0824800000000001E-2</v>
      </c>
      <c r="CL93" s="38">
        <v>9.1569000000000008E-3</v>
      </c>
      <c r="CM93" s="38">
        <v>2.3863800000000001E-2</v>
      </c>
      <c r="CN93" s="38">
        <v>9.8867999999999994E-3</v>
      </c>
      <c r="CO93" s="38">
        <v>-1.0813700000000001E-2</v>
      </c>
      <c r="CP93" s="38">
        <v>-2.5953E-2</v>
      </c>
      <c r="CQ93" s="38">
        <v>-3.7967099999999997E-2</v>
      </c>
      <c r="CR93" s="38">
        <v>-3.43913E-2</v>
      </c>
      <c r="CS93" s="38">
        <v>-1.55003E-2</v>
      </c>
      <c r="CT93" s="38">
        <v>1.3414E-3</v>
      </c>
      <c r="CU93" s="38">
        <v>1.20883E-2</v>
      </c>
      <c r="CV93" s="38">
        <v>2.3232900000000001E-2</v>
      </c>
      <c r="CW93" s="38">
        <v>1.80038E-2</v>
      </c>
      <c r="CX93" s="38">
        <v>3.51502E-2</v>
      </c>
      <c r="CY93" s="38">
        <v>2.5233200000000001E-2</v>
      </c>
      <c r="CZ93" s="38">
        <v>9.5052999999999995E-3</v>
      </c>
      <c r="DA93" s="38">
        <v>8.9064000000000001E-3</v>
      </c>
      <c r="DB93" s="38">
        <v>1.8184599999999999E-2</v>
      </c>
      <c r="DC93" s="38">
        <v>-9.6679000000000001E-3</v>
      </c>
      <c r="DD93" s="38">
        <v>-1.10563E-2</v>
      </c>
      <c r="DE93" s="38">
        <v>-1.6144200000000001E-2</v>
      </c>
      <c r="DF93" s="38">
        <v>1.52821E-2</v>
      </c>
      <c r="DG93" s="38">
        <v>1.0522999999999999E-2</v>
      </c>
      <c r="DH93" s="38">
        <v>1.2641299999999999E-2</v>
      </c>
      <c r="DI93" s="38">
        <v>1.1678600000000001E-2</v>
      </c>
      <c r="DJ93" s="38">
        <v>9.9284000000000004E-3</v>
      </c>
      <c r="DK93" s="38">
        <v>2.6114499999999999E-2</v>
      </c>
      <c r="DL93" s="38">
        <v>1.27463E-2</v>
      </c>
      <c r="DM93" s="38">
        <v>-9.6856000000000008E-3</v>
      </c>
      <c r="DN93" s="38">
        <v>-2.4047800000000001E-2</v>
      </c>
      <c r="DO93" s="38">
        <v>-3.5493900000000002E-2</v>
      </c>
      <c r="DP93" s="38">
        <v>-3.2445099999999998E-2</v>
      </c>
      <c r="DQ93" s="38">
        <v>-1.4141600000000001E-2</v>
      </c>
      <c r="DR93" s="38">
        <v>2.1776E-3</v>
      </c>
      <c r="DS93" s="38">
        <v>1.34165E-2</v>
      </c>
      <c r="DT93" s="38">
        <v>2.5338699999999999E-2</v>
      </c>
      <c r="DU93" s="38">
        <v>2.0838200000000001E-2</v>
      </c>
      <c r="DV93" s="38">
        <v>3.8102799999999999E-2</v>
      </c>
      <c r="DW93" s="38">
        <v>2.80983E-2</v>
      </c>
      <c r="DX93" s="38">
        <v>1.2241500000000001E-2</v>
      </c>
      <c r="DY93" s="38">
        <v>1.17003E-2</v>
      </c>
      <c r="DZ93" s="38">
        <v>2.0670600000000001E-2</v>
      </c>
      <c r="EA93" s="38">
        <v>-7.2074000000000001E-3</v>
      </c>
      <c r="EB93" s="38">
        <v>-9.0384999999999997E-3</v>
      </c>
      <c r="EC93" s="38">
        <v>-1.4170800000000001E-2</v>
      </c>
      <c r="ED93" s="38">
        <v>1.7867500000000001E-2</v>
      </c>
      <c r="EE93" s="38">
        <v>1.2801399999999999E-2</v>
      </c>
      <c r="EF93" s="38">
        <v>1.41447E-2</v>
      </c>
      <c r="EG93" s="38">
        <v>1.2911300000000001E-2</v>
      </c>
      <c r="EH93" s="38">
        <v>1.10423E-2</v>
      </c>
      <c r="EI93" s="38">
        <v>2.9364000000000001E-2</v>
      </c>
      <c r="EJ93" s="38">
        <v>1.6874799999999999E-2</v>
      </c>
      <c r="EK93" s="38">
        <v>-8.0567E-3</v>
      </c>
      <c r="EL93" s="38">
        <v>-2.1297099999999999E-2</v>
      </c>
      <c r="EM93" s="38">
        <v>-3.1922899999999997E-2</v>
      </c>
      <c r="EN93" s="38">
        <v>-2.9635100000000001E-2</v>
      </c>
      <c r="EO93" s="38">
        <v>-1.21797E-2</v>
      </c>
      <c r="EP93" s="38">
        <v>3.385E-3</v>
      </c>
      <c r="EQ93" s="38">
        <v>1.5334199999999999E-2</v>
      </c>
      <c r="ER93" s="38">
        <v>2.8379000000000001E-2</v>
      </c>
      <c r="ES93" s="38">
        <v>2.4930500000000001E-2</v>
      </c>
      <c r="ET93" s="38">
        <v>4.2365899999999998E-2</v>
      </c>
      <c r="EU93" s="38">
        <v>3.2235199999999999E-2</v>
      </c>
      <c r="EV93" s="38">
        <v>1.61922E-2</v>
      </c>
      <c r="EW93" s="38">
        <v>1.57343E-2</v>
      </c>
      <c r="EX93" s="38">
        <v>2.426E-2</v>
      </c>
      <c r="EY93" s="38">
        <v>-3.6546999999999999E-3</v>
      </c>
      <c r="EZ93" s="38">
        <v>-6.1250000000000002E-3</v>
      </c>
      <c r="FA93" s="38">
        <v>-1.13215E-2</v>
      </c>
      <c r="FB93" s="38">
        <v>78.03707</v>
      </c>
      <c r="FC93" s="38">
        <v>76.336330000000004</v>
      </c>
      <c r="FD93" s="38">
        <v>74.057980000000001</v>
      </c>
      <c r="FE93" s="38">
        <v>72.148169999999993</v>
      </c>
      <c r="FF93" s="38">
        <v>71.186520000000002</v>
      </c>
      <c r="FG93" s="38">
        <v>70.190539999999999</v>
      </c>
      <c r="FH93" s="38">
        <v>70.783770000000004</v>
      </c>
      <c r="FI93" s="38">
        <v>75.035210000000006</v>
      </c>
      <c r="FJ93" s="38">
        <v>80.121440000000007</v>
      </c>
      <c r="FK93" s="38">
        <v>84.084519999999998</v>
      </c>
      <c r="FL93" s="38">
        <v>87.816050000000004</v>
      </c>
      <c r="FM93" s="38">
        <v>91.409030000000001</v>
      </c>
      <c r="FN93" s="38">
        <v>93.912809999999993</v>
      </c>
      <c r="FO93" s="38">
        <v>96.047529999999995</v>
      </c>
      <c r="FP93" s="38">
        <v>97.475909999999999</v>
      </c>
      <c r="FQ93" s="38">
        <v>98.465419999999995</v>
      </c>
      <c r="FR93" s="38">
        <v>98.687799999999996</v>
      </c>
      <c r="FS93" s="38">
        <v>97.995609999999999</v>
      </c>
      <c r="FT93" s="39">
        <v>96.122569999999996</v>
      </c>
      <c r="FU93" s="38">
        <v>93.451840000000004</v>
      </c>
      <c r="FV93" s="38">
        <v>90.01146</v>
      </c>
      <c r="FW93">
        <v>87.265730000000005</v>
      </c>
      <c r="FX93">
        <v>84.550700000000006</v>
      </c>
      <c r="FY93">
        <v>81.893259999999998</v>
      </c>
      <c r="FZ93">
        <v>4.5082000000000004E-3</v>
      </c>
      <c r="GA93">
        <v>3.3694300000000003E-2</v>
      </c>
      <c r="GB93">
        <v>1</v>
      </c>
    </row>
    <row r="94" spans="1:184" x14ac:dyDescent="0.3">
      <c r="A94" t="s">
        <v>277</v>
      </c>
      <c r="B94" t="s">
        <v>1</v>
      </c>
      <c r="C94" t="s">
        <v>1</v>
      </c>
      <c r="D94" s="16" t="s">
        <v>1</v>
      </c>
      <c r="E94" s="16" t="s">
        <v>1</v>
      </c>
      <c r="F94" s="18" t="s">
        <v>1</v>
      </c>
      <c r="G94" s="16" t="s">
        <v>1</v>
      </c>
      <c r="H94" s="40" t="s">
        <v>269</v>
      </c>
      <c r="I94" s="18" t="s">
        <v>1</v>
      </c>
      <c r="J94" s="38" t="s">
        <v>1</v>
      </c>
      <c r="K94" s="18">
        <v>44739</v>
      </c>
      <c r="L94" s="38">
        <v>91293</v>
      </c>
      <c r="M94" s="38">
        <v>91293</v>
      </c>
      <c r="N94" s="38">
        <v>1.2170570000000001</v>
      </c>
      <c r="O94" s="38">
        <v>1.171295</v>
      </c>
      <c r="P94" s="38">
        <v>1.1367069999999999</v>
      </c>
      <c r="Q94" s="38">
        <v>1.116986</v>
      </c>
      <c r="R94" s="38">
        <v>1.1275459999999999</v>
      </c>
      <c r="S94" s="38">
        <v>1.1775279999999999</v>
      </c>
      <c r="T94" s="38">
        <v>1.2067030000000001</v>
      </c>
      <c r="U94" s="38">
        <v>1.3918680000000001</v>
      </c>
      <c r="V94" s="38">
        <v>1.765606</v>
      </c>
      <c r="W94" s="38">
        <v>2.06535</v>
      </c>
      <c r="X94" s="38">
        <v>2.3026529999999998</v>
      </c>
      <c r="Y94" s="38">
        <v>2.471187</v>
      </c>
      <c r="Z94" s="38">
        <v>2.580524</v>
      </c>
      <c r="AA94" s="38">
        <v>2.697775</v>
      </c>
      <c r="AB94" s="38">
        <v>2.7788439999999999</v>
      </c>
      <c r="AC94" s="38">
        <v>2.7810709999999998</v>
      </c>
      <c r="AD94" s="38">
        <v>2.6400199999999998</v>
      </c>
      <c r="AE94" s="38">
        <v>2.2797109999999998</v>
      </c>
      <c r="AF94" s="38">
        <v>2.0122179999999998</v>
      </c>
      <c r="AG94" s="38">
        <v>1.83205</v>
      </c>
      <c r="AH94" s="38">
        <v>1.7323580000000001</v>
      </c>
      <c r="AI94" s="38">
        <v>1.579475</v>
      </c>
      <c r="AJ94" s="38">
        <v>1.4297489999999999</v>
      </c>
      <c r="AK94" s="38">
        <v>1.3307119999999999</v>
      </c>
      <c r="AL94" s="38">
        <v>-1.69394E-2</v>
      </c>
      <c r="AM94" s="38">
        <v>-1.1999299999999999E-2</v>
      </c>
      <c r="AN94" s="38">
        <v>-9.5156000000000008E-3</v>
      </c>
      <c r="AO94" s="38">
        <v>-6.4513000000000001E-3</v>
      </c>
      <c r="AP94" s="38">
        <v>-2.5793000000000001E-3</v>
      </c>
      <c r="AQ94" s="38">
        <v>3.10344E-2</v>
      </c>
      <c r="AR94" s="38">
        <v>4.2234800000000003E-2</v>
      </c>
      <c r="AS94" s="38">
        <v>-1.30563E-2</v>
      </c>
      <c r="AT94" s="38">
        <v>-1.0340999999999999E-2</v>
      </c>
      <c r="AU94" s="38">
        <v>-1.52771E-2</v>
      </c>
      <c r="AV94" s="38">
        <v>-8.9741000000000005E-3</v>
      </c>
      <c r="AW94" s="38">
        <v>-7.4814E-3</v>
      </c>
      <c r="AX94" s="38">
        <v>1.1994E-3</v>
      </c>
      <c r="AY94" s="38">
        <v>5.359E-3</v>
      </c>
      <c r="AZ94" s="38">
        <v>1.15415E-2</v>
      </c>
      <c r="BA94" s="38">
        <v>1.7346899999999998E-2</v>
      </c>
      <c r="BB94" s="38">
        <v>3.6984400000000001E-2</v>
      </c>
      <c r="BC94" s="38">
        <v>3.1790899999999997E-2</v>
      </c>
      <c r="BD94" s="38">
        <v>2.04195E-2</v>
      </c>
      <c r="BE94" s="38">
        <v>2.2215800000000001E-2</v>
      </c>
      <c r="BF94" s="38">
        <v>4.9082599999999997E-2</v>
      </c>
      <c r="BG94" s="38">
        <v>-2.11773E-2</v>
      </c>
      <c r="BH94" s="38">
        <v>-1.8789500000000001E-2</v>
      </c>
      <c r="BI94" s="38">
        <v>-1.37608E-2</v>
      </c>
      <c r="BJ94" s="38">
        <v>-1.5291300000000001E-2</v>
      </c>
      <c r="BK94" s="38">
        <v>-1.05264E-2</v>
      </c>
      <c r="BL94" s="38">
        <v>-7.9316000000000005E-3</v>
      </c>
      <c r="BM94" s="38">
        <v>-5.0289999999999996E-3</v>
      </c>
      <c r="BN94" s="38">
        <v>-1.2669999999999999E-3</v>
      </c>
      <c r="BO94" s="38">
        <v>3.3846099999999997E-2</v>
      </c>
      <c r="BP94" s="38">
        <v>4.6492499999999999E-2</v>
      </c>
      <c r="BQ94" s="38">
        <v>-1.1124500000000001E-2</v>
      </c>
      <c r="BR94" s="38">
        <v>-7.6084000000000004E-3</v>
      </c>
      <c r="BS94" s="38">
        <v>-1.1916899999999999E-2</v>
      </c>
      <c r="BT94" s="38">
        <v>-6.1361999999999996E-3</v>
      </c>
      <c r="BU94" s="38">
        <v>-5.4705999999999999E-3</v>
      </c>
      <c r="BV94" s="38">
        <v>2.4899000000000002E-3</v>
      </c>
      <c r="BW94" s="38">
        <v>6.5383999999999998E-3</v>
      </c>
      <c r="BX94" s="38">
        <v>1.39182E-2</v>
      </c>
      <c r="BY94" s="38">
        <v>2.03289E-2</v>
      </c>
      <c r="BZ94" s="38">
        <v>3.9925500000000003E-2</v>
      </c>
      <c r="CA94" s="38">
        <v>3.4840400000000001E-2</v>
      </c>
      <c r="CB94" s="38">
        <v>2.42753E-2</v>
      </c>
      <c r="CC94" s="38">
        <v>2.5776299999999999E-2</v>
      </c>
      <c r="CD94" s="38">
        <v>5.2676899999999999E-2</v>
      </c>
      <c r="CE94" s="38">
        <v>-1.8005899999999998E-2</v>
      </c>
      <c r="CF94" s="38">
        <v>-1.6032600000000001E-2</v>
      </c>
      <c r="CG94" s="38">
        <v>-1.09969E-2</v>
      </c>
      <c r="CH94" s="38">
        <v>-1.41499E-2</v>
      </c>
      <c r="CI94" s="38">
        <v>-9.5063000000000005E-3</v>
      </c>
      <c r="CJ94" s="38">
        <v>-6.8345000000000003E-3</v>
      </c>
      <c r="CK94" s="38">
        <v>-4.0438999999999996E-3</v>
      </c>
      <c r="CL94" s="38">
        <v>-3.5819999999999998E-4</v>
      </c>
      <c r="CM94" s="38">
        <v>3.5793400000000003E-2</v>
      </c>
      <c r="CN94" s="38">
        <v>4.9441300000000001E-2</v>
      </c>
      <c r="CO94" s="38">
        <v>-9.7865999999999995E-3</v>
      </c>
      <c r="CP94" s="38">
        <v>-5.7158E-3</v>
      </c>
      <c r="CQ94" s="38">
        <v>-9.5896000000000002E-3</v>
      </c>
      <c r="CR94" s="38">
        <v>-4.1707000000000003E-3</v>
      </c>
      <c r="CS94" s="38">
        <v>-4.078E-3</v>
      </c>
      <c r="CT94" s="38">
        <v>3.3836999999999999E-3</v>
      </c>
      <c r="CU94" s="38">
        <v>7.3553000000000004E-3</v>
      </c>
      <c r="CV94" s="38">
        <v>1.55643E-2</v>
      </c>
      <c r="CW94" s="38">
        <v>2.23942E-2</v>
      </c>
      <c r="CX94" s="38">
        <v>4.19625E-2</v>
      </c>
      <c r="CY94" s="38">
        <v>3.6952499999999999E-2</v>
      </c>
      <c r="CZ94" s="38">
        <v>2.6945799999999999E-2</v>
      </c>
      <c r="DA94" s="38">
        <v>2.8242400000000001E-2</v>
      </c>
      <c r="DB94" s="38">
        <v>5.5166399999999997E-2</v>
      </c>
      <c r="DC94" s="38">
        <v>-1.5809400000000001E-2</v>
      </c>
      <c r="DD94" s="38">
        <v>-1.41233E-2</v>
      </c>
      <c r="DE94" s="38">
        <v>-9.0825999999999997E-3</v>
      </c>
      <c r="DF94" s="38">
        <v>-1.30084E-2</v>
      </c>
      <c r="DG94" s="38">
        <v>-8.4861999999999993E-3</v>
      </c>
      <c r="DH94" s="38">
        <v>-5.7374000000000001E-3</v>
      </c>
      <c r="DI94" s="38">
        <v>-3.0588E-3</v>
      </c>
      <c r="DJ94" s="38">
        <v>5.507E-4</v>
      </c>
      <c r="DK94" s="38">
        <v>3.7740799999999998E-2</v>
      </c>
      <c r="DL94" s="38">
        <v>5.2390199999999998E-2</v>
      </c>
      <c r="DM94" s="38">
        <v>-8.4487E-3</v>
      </c>
      <c r="DN94" s="38">
        <v>-3.8232000000000001E-3</v>
      </c>
      <c r="DO94" s="38">
        <v>-7.2623000000000002E-3</v>
      </c>
      <c r="DP94" s="38">
        <v>-2.2051000000000002E-3</v>
      </c>
      <c r="DQ94" s="38">
        <v>-2.6852999999999998E-3</v>
      </c>
      <c r="DR94" s="38">
        <v>4.2775000000000001E-3</v>
      </c>
      <c r="DS94" s="38">
        <v>8.1721999999999993E-3</v>
      </c>
      <c r="DT94" s="38">
        <v>1.7210300000000001E-2</v>
      </c>
      <c r="DU94" s="38">
        <v>2.4459499999999999E-2</v>
      </c>
      <c r="DV94" s="38">
        <v>4.3999499999999997E-2</v>
      </c>
      <c r="DW94" s="38">
        <v>3.9064500000000002E-2</v>
      </c>
      <c r="DX94" s="38">
        <v>2.9616300000000002E-2</v>
      </c>
      <c r="DY94" s="38">
        <v>3.07084E-2</v>
      </c>
      <c r="DZ94" s="38">
        <v>5.76558E-2</v>
      </c>
      <c r="EA94" s="38">
        <v>-1.3612900000000001E-2</v>
      </c>
      <c r="EB94" s="38">
        <v>-1.22139E-2</v>
      </c>
      <c r="EC94" s="38">
        <v>-7.1682999999999998E-3</v>
      </c>
      <c r="ED94" s="38">
        <v>-1.13604E-2</v>
      </c>
      <c r="EE94" s="38">
        <v>-7.0133000000000001E-3</v>
      </c>
      <c r="EF94" s="38">
        <v>-4.1533999999999998E-3</v>
      </c>
      <c r="EG94" s="38">
        <v>-1.6364999999999999E-3</v>
      </c>
      <c r="EH94" s="38">
        <v>1.8629E-3</v>
      </c>
      <c r="EI94" s="38">
        <v>4.0552499999999998E-2</v>
      </c>
      <c r="EJ94" s="38">
        <v>5.6647799999999998E-2</v>
      </c>
      <c r="EK94" s="38">
        <v>-6.5168999999999999E-3</v>
      </c>
      <c r="EL94" s="38">
        <v>-1.0905000000000001E-3</v>
      </c>
      <c r="EM94" s="38">
        <v>-3.9020999999999999E-3</v>
      </c>
      <c r="EN94" s="38">
        <v>6.3279999999999999E-4</v>
      </c>
      <c r="EO94" s="38">
        <v>-6.7449999999999997E-4</v>
      </c>
      <c r="EP94" s="38">
        <v>5.5678999999999998E-3</v>
      </c>
      <c r="EQ94" s="38">
        <v>9.3515999999999998E-3</v>
      </c>
      <c r="ER94" s="38">
        <v>1.9587E-2</v>
      </c>
      <c r="ES94" s="38">
        <v>2.7441400000000001E-2</v>
      </c>
      <c r="ET94" s="38">
        <v>4.6940700000000002E-2</v>
      </c>
      <c r="EU94" s="38">
        <v>4.2113999999999999E-2</v>
      </c>
      <c r="EV94" s="38">
        <v>3.3472099999999998E-2</v>
      </c>
      <c r="EW94" s="38">
        <v>3.4269000000000001E-2</v>
      </c>
      <c r="EX94" s="38">
        <v>6.1250199999999998E-2</v>
      </c>
      <c r="EY94" s="38">
        <v>-1.04414E-2</v>
      </c>
      <c r="EZ94" s="38">
        <v>-9.4570000000000001E-3</v>
      </c>
      <c r="FA94" s="38">
        <v>-4.4044000000000002E-3</v>
      </c>
      <c r="FB94" s="38">
        <v>75.673299999999998</v>
      </c>
      <c r="FC94" s="38">
        <v>73.703209999999999</v>
      </c>
      <c r="FD94" s="38">
        <v>71.744720000000001</v>
      </c>
      <c r="FE94" s="38">
        <v>70.137309999999999</v>
      </c>
      <c r="FF94" s="38">
        <v>69.187669999999997</v>
      </c>
      <c r="FG94" s="38">
        <v>67.986900000000006</v>
      </c>
      <c r="FH94" s="38">
        <v>68.341449999999995</v>
      </c>
      <c r="FI94" s="38">
        <v>72.020679999999999</v>
      </c>
      <c r="FJ94" s="38">
        <v>77.023219999999995</v>
      </c>
      <c r="FK94" s="38">
        <v>81.286640000000006</v>
      </c>
      <c r="FL94" s="38">
        <v>85.587800000000001</v>
      </c>
      <c r="FM94" s="38">
        <v>89.567210000000003</v>
      </c>
      <c r="FN94" s="38">
        <v>93.000020000000006</v>
      </c>
      <c r="FO94" s="38">
        <v>95.885090000000005</v>
      </c>
      <c r="FP94" s="38">
        <v>98.014110000000002</v>
      </c>
      <c r="FQ94" s="38">
        <v>99.552689999999998</v>
      </c>
      <c r="FR94" s="38">
        <v>99.600459999999998</v>
      </c>
      <c r="FS94" s="38">
        <v>99.027690000000007</v>
      </c>
      <c r="FT94" s="39">
        <v>97.251279999999994</v>
      </c>
      <c r="FU94" s="38">
        <v>94.044989999999999</v>
      </c>
      <c r="FV94" s="38">
        <v>89.427949999999996</v>
      </c>
      <c r="FW94">
        <v>85.687759999999997</v>
      </c>
      <c r="FX94">
        <v>82.474000000000004</v>
      </c>
      <c r="FY94">
        <v>79.900090000000006</v>
      </c>
      <c r="FZ94">
        <v>4.1466999999999997E-3</v>
      </c>
      <c r="GA94">
        <v>2.88968E-2</v>
      </c>
      <c r="GB94">
        <v>1</v>
      </c>
    </row>
    <row r="95" spans="1:184" x14ac:dyDescent="0.3">
      <c r="A95" t="s">
        <v>277</v>
      </c>
      <c r="B95" t="s">
        <v>1</v>
      </c>
      <c r="C95" t="s">
        <v>1</v>
      </c>
      <c r="D95" s="16" t="s">
        <v>1</v>
      </c>
      <c r="E95" s="16" t="s">
        <v>1</v>
      </c>
      <c r="F95" s="18" t="s">
        <v>1</v>
      </c>
      <c r="G95" s="16" t="s">
        <v>1</v>
      </c>
      <c r="H95" s="40" t="s">
        <v>269</v>
      </c>
      <c r="I95" s="18" t="s">
        <v>1</v>
      </c>
      <c r="J95" s="38" t="s">
        <v>1</v>
      </c>
      <c r="K95" s="18">
        <v>44753</v>
      </c>
      <c r="L95" s="38">
        <v>91029</v>
      </c>
      <c r="M95" s="38">
        <v>91029</v>
      </c>
      <c r="N95" s="38">
        <v>1.2162569999999999</v>
      </c>
      <c r="O95" s="38">
        <v>1.1688879999999999</v>
      </c>
      <c r="P95" s="38">
        <v>1.1389849999999999</v>
      </c>
      <c r="Q95" s="38">
        <v>1.120276</v>
      </c>
      <c r="R95" s="38">
        <v>1.130007</v>
      </c>
      <c r="S95" s="38">
        <v>1.17327</v>
      </c>
      <c r="T95" s="38">
        <v>1.2000360000000001</v>
      </c>
      <c r="U95" s="38">
        <v>1.4027860000000001</v>
      </c>
      <c r="V95" s="38">
        <v>1.7829189999999999</v>
      </c>
      <c r="W95" s="38">
        <v>2.1015359999999998</v>
      </c>
      <c r="X95" s="38">
        <v>2.353974</v>
      </c>
      <c r="Y95" s="38">
        <v>2.5287950000000001</v>
      </c>
      <c r="Z95" s="38">
        <v>2.6368689999999999</v>
      </c>
      <c r="AA95" s="38">
        <v>2.7479460000000002</v>
      </c>
      <c r="AB95" s="38">
        <v>2.8121339999999999</v>
      </c>
      <c r="AC95" s="38">
        <v>2.8003459999999998</v>
      </c>
      <c r="AD95" s="38">
        <v>2.654417</v>
      </c>
      <c r="AE95" s="38">
        <v>2.2886090000000001</v>
      </c>
      <c r="AF95" s="38">
        <v>2.0239240000000001</v>
      </c>
      <c r="AG95" s="38">
        <v>1.848495</v>
      </c>
      <c r="AH95" s="38">
        <v>1.751274</v>
      </c>
      <c r="AI95" s="38">
        <v>1.6104540000000001</v>
      </c>
      <c r="AJ95" s="38">
        <v>1.4650000000000001</v>
      </c>
      <c r="AK95" s="38">
        <v>1.3628420000000001</v>
      </c>
      <c r="AL95" s="38">
        <v>-4.3654999999999996E-3</v>
      </c>
      <c r="AM95" s="38">
        <v>-6.1215999999999996E-3</v>
      </c>
      <c r="AN95" s="38">
        <v>-1.4974999999999999E-3</v>
      </c>
      <c r="AO95" s="38">
        <v>-1.5536E-3</v>
      </c>
      <c r="AP95" s="38">
        <v>5.8009999999999995E-4</v>
      </c>
      <c r="AQ95" s="38">
        <v>1.2700700000000001E-2</v>
      </c>
      <c r="AR95" s="38">
        <v>2.5961600000000001E-2</v>
      </c>
      <c r="AS95" s="38">
        <v>-1.52981E-2</v>
      </c>
      <c r="AT95" s="38">
        <v>-2.3604E-2</v>
      </c>
      <c r="AU95" s="38">
        <v>-2.6627899999999999E-2</v>
      </c>
      <c r="AV95" s="38">
        <v>-2.31401E-2</v>
      </c>
      <c r="AW95" s="38">
        <v>-1.39685E-2</v>
      </c>
      <c r="AX95" s="38">
        <v>-5.6655000000000004E-3</v>
      </c>
      <c r="AY95" s="38">
        <v>7.5794E-3</v>
      </c>
      <c r="AZ95" s="38">
        <v>9.9422E-3</v>
      </c>
      <c r="BA95" s="38">
        <v>9.6246999999999999E-3</v>
      </c>
      <c r="BB95" s="38">
        <v>2.2147E-2</v>
      </c>
      <c r="BC95" s="38">
        <v>8.6403000000000001E-3</v>
      </c>
      <c r="BD95" s="38">
        <v>-4.7323E-3</v>
      </c>
      <c r="BE95" s="38">
        <v>6.2772000000000001E-3</v>
      </c>
      <c r="BF95" s="38">
        <v>2.3872600000000001E-2</v>
      </c>
      <c r="BG95" s="38">
        <v>-2.2840300000000001E-2</v>
      </c>
      <c r="BH95" s="38">
        <v>-1.7722499999999999E-2</v>
      </c>
      <c r="BI95" s="38">
        <v>-1.33507E-2</v>
      </c>
      <c r="BJ95" s="38">
        <v>-2.3885999999999998E-3</v>
      </c>
      <c r="BK95" s="38">
        <v>-4.3807000000000004E-3</v>
      </c>
      <c r="BL95" s="38">
        <v>2.4340000000000001E-4</v>
      </c>
      <c r="BM95" s="38">
        <v>5.6100000000000002E-5</v>
      </c>
      <c r="BN95" s="38">
        <v>2.0649000000000002E-3</v>
      </c>
      <c r="BO95" s="38">
        <v>1.5832700000000002E-2</v>
      </c>
      <c r="BP95" s="38">
        <v>3.07925E-2</v>
      </c>
      <c r="BQ95" s="38">
        <v>-1.30463E-2</v>
      </c>
      <c r="BR95" s="38">
        <v>-2.0390800000000001E-2</v>
      </c>
      <c r="BS95" s="38">
        <v>-2.2768300000000002E-2</v>
      </c>
      <c r="BT95" s="38">
        <v>-1.9839499999999999E-2</v>
      </c>
      <c r="BU95" s="38">
        <v>-1.16934E-2</v>
      </c>
      <c r="BV95" s="38">
        <v>-4.1856000000000003E-3</v>
      </c>
      <c r="BW95" s="38">
        <v>9.0425999999999996E-3</v>
      </c>
      <c r="BX95" s="38">
        <v>1.2715799999999999E-2</v>
      </c>
      <c r="BY95" s="38">
        <v>1.34959E-2</v>
      </c>
      <c r="BZ95" s="38">
        <v>2.6359199999999999E-2</v>
      </c>
      <c r="CA95" s="38">
        <v>1.3043000000000001E-2</v>
      </c>
      <c r="CB95" s="38">
        <v>3.4069999999999999E-4</v>
      </c>
      <c r="CC95" s="38">
        <v>1.0980800000000001E-2</v>
      </c>
      <c r="CD95" s="38">
        <v>2.8582699999999999E-2</v>
      </c>
      <c r="CE95" s="38">
        <v>-1.9016000000000002E-2</v>
      </c>
      <c r="CF95" s="38">
        <v>-1.43845E-2</v>
      </c>
      <c r="CG95" s="38">
        <v>-9.9812000000000008E-3</v>
      </c>
      <c r="CH95" s="38">
        <v>-1.0194E-3</v>
      </c>
      <c r="CI95" s="38">
        <v>-3.1749999999999999E-3</v>
      </c>
      <c r="CJ95" s="38">
        <v>1.4492000000000001E-3</v>
      </c>
      <c r="CK95" s="38">
        <v>1.1711E-3</v>
      </c>
      <c r="CL95" s="38">
        <v>3.0933000000000002E-3</v>
      </c>
      <c r="CM95" s="38">
        <v>1.8002000000000001E-2</v>
      </c>
      <c r="CN95" s="38">
        <v>3.4138300000000003E-2</v>
      </c>
      <c r="CO95" s="38">
        <v>-1.1486700000000001E-2</v>
      </c>
      <c r="CP95" s="38">
        <v>-1.8165299999999999E-2</v>
      </c>
      <c r="CQ95" s="38">
        <v>-2.0095200000000001E-2</v>
      </c>
      <c r="CR95" s="38">
        <v>-1.75535E-2</v>
      </c>
      <c r="CS95" s="38">
        <v>-1.01177E-2</v>
      </c>
      <c r="CT95" s="38">
        <v>-3.1606999999999998E-3</v>
      </c>
      <c r="CU95" s="38">
        <v>1.0056000000000001E-2</v>
      </c>
      <c r="CV95" s="38">
        <v>1.46368E-2</v>
      </c>
      <c r="CW95" s="38">
        <v>1.61771E-2</v>
      </c>
      <c r="CX95" s="38">
        <v>2.92765E-2</v>
      </c>
      <c r="CY95" s="38">
        <v>1.60924E-2</v>
      </c>
      <c r="CZ95" s="38">
        <v>3.8543000000000002E-3</v>
      </c>
      <c r="DA95" s="38">
        <v>1.42384E-2</v>
      </c>
      <c r="DB95" s="38">
        <v>3.1844900000000002E-2</v>
      </c>
      <c r="DC95" s="38">
        <v>-1.6367400000000001E-2</v>
      </c>
      <c r="DD95" s="38">
        <v>-1.20727E-2</v>
      </c>
      <c r="DE95" s="38">
        <v>-7.6474000000000004E-3</v>
      </c>
      <c r="DF95" s="38">
        <v>3.4979999999999999E-4</v>
      </c>
      <c r="DG95" s="38">
        <v>-1.9692999999999998E-3</v>
      </c>
      <c r="DH95" s="38">
        <v>2.6549E-3</v>
      </c>
      <c r="DI95" s="38">
        <v>2.2859999999999998E-3</v>
      </c>
      <c r="DJ95" s="38">
        <v>4.1216999999999998E-3</v>
      </c>
      <c r="DK95" s="38">
        <v>2.01712E-2</v>
      </c>
      <c r="DL95" s="38">
        <v>3.7484200000000002E-2</v>
      </c>
      <c r="DM95" s="38">
        <v>-9.9270999999999995E-3</v>
      </c>
      <c r="DN95" s="38">
        <v>-1.59398E-2</v>
      </c>
      <c r="DO95" s="38">
        <v>-1.7422E-2</v>
      </c>
      <c r="DP95" s="38">
        <v>-1.52675E-2</v>
      </c>
      <c r="DQ95" s="38">
        <v>-8.5419999999999992E-3</v>
      </c>
      <c r="DR95" s="38">
        <v>-2.1356999999999999E-3</v>
      </c>
      <c r="DS95" s="38">
        <v>1.10694E-2</v>
      </c>
      <c r="DT95" s="38">
        <v>1.6557800000000001E-2</v>
      </c>
      <c r="DU95" s="38">
        <v>1.8858300000000001E-2</v>
      </c>
      <c r="DV95" s="38">
        <v>3.2193899999999998E-2</v>
      </c>
      <c r="DW95" s="38">
        <v>1.9141700000000001E-2</v>
      </c>
      <c r="DX95" s="38">
        <v>7.3679000000000001E-3</v>
      </c>
      <c r="DY95" s="38">
        <v>1.7496000000000001E-2</v>
      </c>
      <c r="DZ95" s="38">
        <v>3.5107100000000002E-2</v>
      </c>
      <c r="EA95" s="38">
        <v>-1.37188E-2</v>
      </c>
      <c r="EB95" s="38">
        <v>-9.7608999999999994E-3</v>
      </c>
      <c r="EC95" s="38">
        <v>-5.3137000000000002E-3</v>
      </c>
      <c r="ED95" s="38">
        <v>2.3267000000000001E-3</v>
      </c>
      <c r="EE95" s="38">
        <v>-2.285E-4</v>
      </c>
      <c r="EF95" s="38">
        <v>4.3958000000000001E-3</v>
      </c>
      <c r="EG95" s="38">
        <v>3.8957000000000002E-3</v>
      </c>
      <c r="EH95" s="38">
        <v>5.6065000000000004E-3</v>
      </c>
      <c r="EI95" s="38">
        <v>2.33032E-2</v>
      </c>
      <c r="EJ95" s="38">
        <v>4.2315100000000001E-2</v>
      </c>
      <c r="EK95" s="38">
        <v>-7.6752000000000001E-3</v>
      </c>
      <c r="EL95" s="38">
        <v>-1.27265E-2</v>
      </c>
      <c r="EM95" s="38">
        <v>-1.35625E-2</v>
      </c>
      <c r="EN95" s="38">
        <v>-1.1966900000000001E-2</v>
      </c>
      <c r="EO95" s="38">
        <v>-6.267E-3</v>
      </c>
      <c r="EP95" s="38">
        <v>-6.558E-4</v>
      </c>
      <c r="EQ95" s="38">
        <v>1.25326E-2</v>
      </c>
      <c r="ER95" s="38">
        <v>1.9331500000000001E-2</v>
      </c>
      <c r="ES95" s="38">
        <v>2.27295E-2</v>
      </c>
      <c r="ET95" s="38">
        <v>3.6406000000000001E-2</v>
      </c>
      <c r="EU95" s="38">
        <v>2.35444E-2</v>
      </c>
      <c r="EV95" s="38">
        <v>1.2441000000000001E-2</v>
      </c>
      <c r="EW95" s="38">
        <v>2.21996E-2</v>
      </c>
      <c r="EX95" s="38">
        <v>3.9817199999999997E-2</v>
      </c>
      <c r="EY95" s="38">
        <v>-9.8945999999999999E-3</v>
      </c>
      <c r="EZ95" s="38">
        <v>-6.4228999999999996E-3</v>
      </c>
      <c r="FA95" s="38">
        <v>-1.9442000000000001E-3</v>
      </c>
      <c r="FB95" s="38">
        <v>78.073419999999999</v>
      </c>
      <c r="FC95" s="38">
        <v>76.952629999999999</v>
      </c>
      <c r="FD95" s="38">
        <v>75.462230000000005</v>
      </c>
      <c r="FE95" s="38">
        <v>73.862530000000007</v>
      </c>
      <c r="FF95" s="38">
        <v>71.897829999999999</v>
      </c>
      <c r="FG95" s="38">
        <v>70.923349999999999</v>
      </c>
      <c r="FH95" s="38">
        <v>70.858750000000001</v>
      </c>
      <c r="FI95" s="38">
        <v>74.114170000000001</v>
      </c>
      <c r="FJ95" s="38">
        <v>78.839500000000001</v>
      </c>
      <c r="FK95" s="38">
        <v>83.924660000000003</v>
      </c>
      <c r="FL95" s="38">
        <v>87.934449999999998</v>
      </c>
      <c r="FM95" s="38">
        <v>91.303280000000001</v>
      </c>
      <c r="FN95" s="38">
        <v>94.429180000000002</v>
      </c>
      <c r="FO95" s="38">
        <v>96.762119999999996</v>
      </c>
      <c r="FP95" s="38">
        <v>98.268420000000006</v>
      </c>
      <c r="FQ95" s="38">
        <v>99.797499999999999</v>
      </c>
      <c r="FR95" s="38">
        <v>100.30329999999999</v>
      </c>
      <c r="FS95" s="38">
        <v>99.772180000000006</v>
      </c>
      <c r="FT95" s="39">
        <v>98.26294</v>
      </c>
      <c r="FU95" s="38">
        <v>95.398399999999995</v>
      </c>
      <c r="FV95" s="38">
        <v>91.279629999999997</v>
      </c>
      <c r="FW95">
        <v>87.616669999999999</v>
      </c>
      <c r="FX95">
        <v>85.052620000000005</v>
      </c>
      <c r="FY95">
        <v>82.185079999999999</v>
      </c>
      <c r="FZ95">
        <v>5.6238E-3</v>
      </c>
      <c r="GA95">
        <v>4.1089500000000001E-2</v>
      </c>
      <c r="GB95">
        <v>1</v>
      </c>
    </row>
    <row r="96" spans="1:184" x14ac:dyDescent="0.3">
      <c r="A96" t="s">
        <v>277</v>
      </c>
      <c r="B96" t="s">
        <v>1</v>
      </c>
      <c r="C96" t="s">
        <v>1</v>
      </c>
      <c r="D96" s="16" t="s">
        <v>1</v>
      </c>
      <c r="E96" s="16" t="s">
        <v>1</v>
      </c>
      <c r="F96" s="18" t="s">
        <v>1</v>
      </c>
      <c r="G96" s="16" t="s">
        <v>1</v>
      </c>
      <c r="H96" s="40" t="s">
        <v>269</v>
      </c>
      <c r="I96" s="18" t="s">
        <v>1</v>
      </c>
      <c r="J96" s="38" t="s">
        <v>1</v>
      </c>
      <c r="K96" s="18">
        <v>44760</v>
      </c>
      <c r="L96" s="38">
        <v>90890</v>
      </c>
      <c r="M96" s="38">
        <v>90890</v>
      </c>
      <c r="N96" s="38">
        <v>1.3174239999999999</v>
      </c>
      <c r="O96" s="38">
        <v>1.2641789999999999</v>
      </c>
      <c r="P96" s="38">
        <v>1.2238899999999999</v>
      </c>
      <c r="Q96" s="38">
        <v>1.2016020000000001</v>
      </c>
      <c r="R96" s="38">
        <v>1.2078979999999999</v>
      </c>
      <c r="S96" s="38">
        <v>1.2678940000000001</v>
      </c>
      <c r="T96" s="38">
        <v>1.2961910000000001</v>
      </c>
      <c r="U96" s="38">
        <v>1.4923580000000001</v>
      </c>
      <c r="V96" s="38">
        <v>1.8688979999999999</v>
      </c>
      <c r="W96" s="38">
        <v>2.1748590000000001</v>
      </c>
      <c r="X96" s="38">
        <v>2.4098739999999998</v>
      </c>
      <c r="Y96" s="38">
        <v>2.5729730000000002</v>
      </c>
      <c r="Z96" s="38">
        <v>2.6711209999999999</v>
      </c>
      <c r="AA96" s="38">
        <v>2.7698830000000001</v>
      </c>
      <c r="AB96" s="38">
        <v>2.833421</v>
      </c>
      <c r="AC96" s="38">
        <v>2.8199670000000001</v>
      </c>
      <c r="AD96" s="38">
        <v>2.669441</v>
      </c>
      <c r="AE96" s="38">
        <v>2.3044980000000002</v>
      </c>
      <c r="AF96" s="38">
        <v>2.0384820000000001</v>
      </c>
      <c r="AG96" s="38">
        <v>1.870169</v>
      </c>
      <c r="AH96" s="38">
        <v>1.7826930000000001</v>
      </c>
      <c r="AI96" s="38">
        <v>1.629699</v>
      </c>
      <c r="AJ96" s="38">
        <v>1.4781569999999999</v>
      </c>
      <c r="AK96" s="38">
        <v>1.3744700000000001</v>
      </c>
      <c r="AL96" s="38">
        <v>4.0835999999999997E-3</v>
      </c>
      <c r="AM96" s="38">
        <v>8.4314000000000004E-3</v>
      </c>
      <c r="AN96" s="38">
        <v>7.8989999999999998E-3</v>
      </c>
      <c r="AO96" s="38">
        <v>1.1315199999999999E-2</v>
      </c>
      <c r="AP96" s="38">
        <v>5.7317999999999996E-3</v>
      </c>
      <c r="AQ96" s="38">
        <v>1.8369199999999999E-2</v>
      </c>
      <c r="AR96" s="38">
        <v>2.64473E-2</v>
      </c>
      <c r="AS96" s="38">
        <v>-2.3194900000000001E-2</v>
      </c>
      <c r="AT96" s="38">
        <v>-4.0319599999999997E-2</v>
      </c>
      <c r="AU96" s="38">
        <v>-4.6065700000000001E-2</v>
      </c>
      <c r="AV96" s="38">
        <v>-5.2472999999999999E-2</v>
      </c>
      <c r="AW96" s="38">
        <v>-4.7967000000000003E-2</v>
      </c>
      <c r="AX96" s="38">
        <v>-9.2347999999999996E-3</v>
      </c>
      <c r="AY96" s="38">
        <v>2.6003700000000001E-2</v>
      </c>
      <c r="AZ96" s="38">
        <v>3.5607899999999998E-2</v>
      </c>
      <c r="BA96" s="38">
        <v>5.2301899999999998E-2</v>
      </c>
      <c r="BB96" s="38">
        <v>5.7326799999999997E-2</v>
      </c>
      <c r="BC96" s="38">
        <v>5.7366100000000003E-2</v>
      </c>
      <c r="BD96" s="38">
        <v>4.40855E-2</v>
      </c>
      <c r="BE96" s="38">
        <v>5.88056E-2</v>
      </c>
      <c r="BF96" s="38">
        <v>7.1793999999999997E-2</v>
      </c>
      <c r="BG96" s="38">
        <v>1.1025099999999999E-2</v>
      </c>
      <c r="BH96" s="38">
        <v>8.7571000000000003E-3</v>
      </c>
      <c r="BI96" s="38">
        <v>3.4415000000000001E-3</v>
      </c>
      <c r="BJ96" s="38">
        <v>6.1246E-3</v>
      </c>
      <c r="BK96" s="38">
        <v>1.0048400000000001E-2</v>
      </c>
      <c r="BL96" s="38">
        <v>9.4552000000000004E-3</v>
      </c>
      <c r="BM96" s="38">
        <v>1.2885499999999999E-2</v>
      </c>
      <c r="BN96" s="38">
        <v>7.2563999999999997E-3</v>
      </c>
      <c r="BO96" s="38">
        <v>2.13227E-2</v>
      </c>
      <c r="BP96" s="38">
        <v>3.1795700000000003E-2</v>
      </c>
      <c r="BQ96" s="38">
        <v>-2.1086299999999999E-2</v>
      </c>
      <c r="BR96" s="38">
        <v>-3.6974600000000003E-2</v>
      </c>
      <c r="BS96" s="38">
        <v>-4.2102199999999999E-2</v>
      </c>
      <c r="BT96" s="38">
        <v>-4.8984100000000003E-2</v>
      </c>
      <c r="BU96" s="38">
        <v>-4.5184599999999998E-2</v>
      </c>
      <c r="BV96" s="38">
        <v>-7.5954000000000004E-3</v>
      </c>
      <c r="BW96" s="38">
        <v>2.8230100000000001E-2</v>
      </c>
      <c r="BX96" s="38">
        <v>3.9043000000000001E-2</v>
      </c>
      <c r="BY96" s="38">
        <v>5.6815299999999999E-2</v>
      </c>
      <c r="BZ96" s="38">
        <v>6.23381E-2</v>
      </c>
      <c r="CA96" s="38">
        <v>6.2961400000000001E-2</v>
      </c>
      <c r="CB96" s="38">
        <v>5.0207700000000001E-2</v>
      </c>
      <c r="CC96" s="38">
        <v>6.3806399999999999E-2</v>
      </c>
      <c r="CD96" s="38">
        <v>7.6290200000000002E-2</v>
      </c>
      <c r="CE96" s="38">
        <v>1.52321E-2</v>
      </c>
      <c r="CF96" s="38">
        <v>1.2308400000000001E-2</v>
      </c>
      <c r="CG96" s="38">
        <v>6.9690999999999998E-3</v>
      </c>
      <c r="CH96" s="38">
        <v>7.5382000000000001E-3</v>
      </c>
      <c r="CI96" s="38">
        <v>1.11684E-2</v>
      </c>
      <c r="CJ96" s="38">
        <v>1.0533000000000001E-2</v>
      </c>
      <c r="CK96" s="38">
        <v>1.39731E-2</v>
      </c>
      <c r="CL96" s="38">
        <v>8.3123999999999993E-3</v>
      </c>
      <c r="CM96" s="38">
        <v>2.3368400000000001E-2</v>
      </c>
      <c r="CN96" s="38">
        <v>3.5499999999999997E-2</v>
      </c>
      <c r="CO96" s="38">
        <v>-1.9625900000000002E-2</v>
      </c>
      <c r="CP96" s="38">
        <v>-3.4657899999999998E-2</v>
      </c>
      <c r="CQ96" s="38">
        <v>-3.9357000000000003E-2</v>
      </c>
      <c r="CR96" s="38">
        <v>-4.6567699999999997E-2</v>
      </c>
      <c r="CS96" s="38">
        <v>-4.32576E-2</v>
      </c>
      <c r="CT96" s="38">
        <v>-6.4599999999999996E-3</v>
      </c>
      <c r="CU96" s="38">
        <v>2.9772099999999999E-2</v>
      </c>
      <c r="CV96" s="38">
        <v>4.1422100000000003E-2</v>
      </c>
      <c r="CW96" s="38">
        <v>5.9941300000000003E-2</v>
      </c>
      <c r="CX96" s="38">
        <v>6.5809000000000006E-2</v>
      </c>
      <c r="CY96" s="38">
        <v>6.6836699999999999E-2</v>
      </c>
      <c r="CZ96" s="38">
        <v>5.44479E-2</v>
      </c>
      <c r="DA96" s="38">
        <v>6.7269999999999996E-2</v>
      </c>
      <c r="DB96" s="38">
        <v>7.9404299999999997E-2</v>
      </c>
      <c r="DC96" s="38">
        <v>1.81459E-2</v>
      </c>
      <c r="DD96" s="38">
        <v>1.4768E-2</v>
      </c>
      <c r="DE96" s="38">
        <v>9.4123000000000002E-3</v>
      </c>
      <c r="DF96" s="38">
        <v>8.9517999999999993E-3</v>
      </c>
      <c r="DG96" s="38">
        <v>1.22884E-2</v>
      </c>
      <c r="DH96" s="38">
        <v>1.1610799999999999E-2</v>
      </c>
      <c r="DI96" s="38">
        <v>1.50607E-2</v>
      </c>
      <c r="DJ96" s="38">
        <v>9.3684000000000007E-3</v>
      </c>
      <c r="DK96" s="38">
        <v>2.5413999999999999E-2</v>
      </c>
      <c r="DL96" s="38">
        <v>3.9204200000000002E-2</v>
      </c>
      <c r="DM96" s="38">
        <v>-1.8165500000000001E-2</v>
      </c>
      <c r="DN96" s="38">
        <v>-3.2341200000000001E-2</v>
      </c>
      <c r="DO96" s="38">
        <v>-3.6611900000000003E-2</v>
      </c>
      <c r="DP96" s="38">
        <v>-4.4151200000000002E-2</v>
      </c>
      <c r="DQ96" s="38">
        <v>-4.1330499999999999E-2</v>
      </c>
      <c r="DR96" s="38">
        <v>-5.3245000000000002E-3</v>
      </c>
      <c r="DS96" s="38">
        <v>3.1314099999999997E-2</v>
      </c>
      <c r="DT96" s="38">
        <v>4.3801199999999998E-2</v>
      </c>
      <c r="DU96" s="38">
        <v>6.3067300000000007E-2</v>
      </c>
      <c r="DV96" s="38">
        <v>6.9279800000000002E-2</v>
      </c>
      <c r="DW96" s="38">
        <v>7.07121E-2</v>
      </c>
      <c r="DX96" s="38">
        <v>5.8688200000000003E-2</v>
      </c>
      <c r="DY96" s="38">
        <v>7.0733500000000005E-2</v>
      </c>
      <c r="DZ96" s="38">
        <v>8.2518400000000006E-2</v>
      </c>
      <c r="EA96" s="38">
        <v>2.1059700000000001E-2</v>
      </c>
      <c r="EB96" s="38">
        <v>1.72275E-2</v>
      </c>
      <c r="EC96" s="38">
        <v>1.18555E-2</v>
      </c>
      <c r="ED96" s="38">
        <v>1.09928E-2</v>
      </c>
      <c r="EE96" s="38">
        <v>1.3905499999999999E-2</v>
      </c>
      <c r="EF96" s="38">
        <v>1.31669E-2</v>
      </c>
      <c r="EG96" s="38">
        <v>1.6631099999999999E-2</v>
      </c>
      <c r="EH96" s="38">
        <v>1.0893099999999999E-2</v>
      </c>
      <c r="EI96" s="38">
        <v>2.83675E-2</v>
      </c>
      <c r="EJ96" s="38">
        <v>4.4552599999999998E-2</v>
      </c>
      <c r="EK96" s="38">
        <v>-1.6056999999999998E-2</v>
      </c>
      <c r="EL96" s="38">
        <v>-2.8996299999999999E-2</v>
      </c>
      <c r="EM96" s="38">
        <v>-3.2648400000000001E-2</v>
      </c>
      <c r="EN96" s="38">
        <v>-4.0662299999999998E-2</v>
      </c>
      <c r="EO96" s="38">
        <v>-3.8548100000000002E-2</v>
      </c>
      <c r="EP96" s="38">
        <v>-3.6851000000000002E-3</v>
      </c>
      <c r="EQ96" s="38">
        <v>3.3540500000000001E-2</v>
      </c>
      <c r="ER96" s="38">
        <v>4.7236300000000002E-2</v>
      </c>
      <c r="ES96" s="38">
        <v>6.7580699999999994E-2</v>
      </c>
      <c r="ET96" s="38">
        <v>7.4291099999999999E-2</v>
      </c>
      <c r="EU96" s="38">
        <v>7.6307399999999997E-2</v>
      </c>
      <c r="EV96" s="38">
        <v>6.4810400000000004E-2</v>
      </c>
      <c r="EW96" s="38">
        <v>7.5734399999999993E-2</v>
      </c>
      <c r="EX96" s="38">
        <v>8.7014599999999998E-2</v>
      </c>
      <c r="EY96" s="38">
        <v>2.52667E-2</v>
      </c>
      <c r="EZ96" s="38">
        <v>2.07788E-2</v>
      </c>
      <c r="FA96" s="38">
        <v>1.5383000000000001E-2</v>
      </c>
      <c r="FB96" s="38">
        <v>80.38794</v>
      </c>
      <c r="FC96" s="38">
        <v>79.430670000000006</v>
      </c>
      <c r="FD96" s="38">
        <v>78.081559999999996</v>
      </c>
      <c r="FE96" s="38">
        <v>76.393540000000002</v>
      </c>
      <c r="FF96" s="38">
        <v>75.292609999999996</v>
      </c>
      <c r="FG96" s="38">
        <v>73.939959999999999</v>
      </c>
      <c r="FH96" s="38">
        <v>74.026020000000003</v>
      </c>
      <c r="FI96" s="38">
        <v>76.295270000000002</v>
      </c>
      <c r="FJ96" s="38">
        <v>79.372399999999999</v>
      </c>
      <c r="FK96" s="38">
        <v>83.35915</v>
      </c>
      <c r="FL96" s="38">
        <v>87.672449999999998</v>
      </c>
      <c r="FM96" s="38">
        <v>91.927570000000003</v>
      </c>
      <c r="FN96" s="38">
        <v>93.10548</v>
      </c>
      <c r="FO96" s="38">
        <v>95.289209999999997</v>
      </c>
      <c r="FP96" s="38">
        <v>97.511859999999999</v>
      </c>
      <c r="FQ96" s="38">
        <v>98.636920000000003</v>
      </c>
      <c r="FR96" s="38">
        <v>98.676659999999998</v>
      </c>
      <c r="FS96" s="38">
        <v>97.618160000000003</v>
      </c>
      <c r="FT96" s="39">
        <v>95.707210000000003</v>
      </c>
      <c r="FU96" s="38">
        <v>92.399619999999999</v>
      </c>
      <c r="FV96" s="38">
        <v>88.784769999999995</v>
      </c>
      <c r="FW96">
        <v>86.079560000000001</v>
      </c>
      <c r="FX96">
        <v>83.408230000000003</v>
      </c>
      <c r="FY96">
        <v>80.537130000000005</v>
      </c>
      <c r="FZ96">
        <v>5.9246000000000004E-3</v>
      </c>
      <c r="GA96">
        <v>4.22709E-2</v>
      </c>
      <c r="GB96">
        <v>1</v>
      </c>
    </row>
    <row r="97" spans="1:184" x14ac:dyDescent="0.3">
      <c r="A97" t="s">
        <v>277</v>
      </c>
      <c r="B97" t="s">
        <v>1</v>
      </c>
      <c r="C97" t="s">
        <v>1</v>
      </c>
      <c r="D97" s="16" t="s">
        <v>1</v>
      </c>
      <c r="E97" s="16" t="s">
        <v>1</v>
      </c>
      <c r="F97" s="18" t="s">
        <v>1</v>
      </c>
      <c r="G97" s="16" t="s">
        <v>1</v>
      </c>
      <c r="H97" s="40" t="s">
        <v>269</v>
      </c>
      <c r="I97" s="18" t="s">
        <v>1</v>
      </c>
      <c r="J97" s="38" t="s">
        <v>1</v>
      </c>
      <c r="K97" s="18">
        <v>44763</v>
      </c>
      <c r="L97" s="38">
        <v>90818</v>
      </c>
      <c r="M97" s="38">
        <v>90818</v>
      </c>
      <c r="N97" s="38">
        <v>1.263315</v>
      </c>
      <c r="O97" s="38">
        <v>1.2159789999999999</v>
      </c>
      <c r="P97" s="38">
        <v>1.1788730000000001</v>
      </c>
      <c r="Q97" s="38">
        <v>1.1578360000000001</v>
      </c>
      <c r="R97" s="38">
        <v>1.165664</v>
      </c>
      <c r="S97" s="38">
        <v>1.206969</v>
      </c>
      <c r="T97" s="38">
        <v>1.22315</v>
      </c>
      <c r="U97" s="38">
        <v>1.419038</v>
      </c>
      <c r="V97" s="38">
        <v>1.7836890000000001</v>
      </c>
      <c r="W97" s="38">
        <v>2.0944530000000001</v>
      </c>
      <c r="X97" s="38">
        <v>2.3449140000000002</v>
      </c>
      <c r="Y97" s="38">
        <v>2.5214810000000001</v>
      </c>
      <c r="Z97" s="38">
        <v>2.6288529999999999</v>
      </c>
      <c r="AA97" s="38">
        <v>2.7453500000000002</v>
      </c>
      <c r="AB97" s="38">
        <v>2.822708</v>
      </c>
      <c r="AC97" s="38">
        <v>2.8130769999999998</v>
      </c>
      <c r="AD97" s="38">
        <v>2.6981600000000001</v>
      </c>
      <c r="AE97" s="38">
        <v>2.3366419999999999</v>
      </c>
      <c r="AF97" s="38">
        <v>2.069931</v>
      </c>
      <c r="AG97" s="38">
        <v>1.8758509999999999</v>
      </c>
      <c r="AH97" s="38">
        <v>1.7598069999999999</v>
      </c>
      <c r="AI97" s="38">
        <v>1.6063369999999999</v>
      </c>
      <c r="AJ97" s="38">
        <v>1.4512529999999999</v>
      </c>
      <c r="AK97" s="38">
        <v>1.3452599999999999</v>
      </c>
      <c r="AL97" s="38">
        <v>-2.8792999999999999E-2</v>
      </c>
      <c r="AM97" s="38">
        <v>-1.8673100000000002E-2</v>
      </c>
      <c r="AN97" s="38">
        <v>-1.14234E-2</v>
      </c>
      <c r="AO97" s="38">
        <v>-5.6715999999999997E-3</v>
      </c>
      <c r="AP97" s="38">
        <v>7.4300000000000004E-5</v>
      </c>
      <c r="AQ97" s="38">
        <v>5.6014999999999997E-3</v>
      </c>
      <c r="AR97" s="38">
        <v>2.5583399999999999E-2</v>
      </c>
      <c r="AS97" s="38">
        <v>5.1392E-3</v>
      </c>
      <c r="AT97" s="38">
        <v>2.3173999999999998E-3</v>
      </c>
      <c r="AU97" s="38">
        <v>2.2591E-3</v>
      </c>
      <c r="AV97" s="38">
        <v>-5.41E-5</v>
      </c>
      <c r="AW97" s="38">
        <v>3.1970000000000002E-4</v>
      </c>
      <c r="AX97" s="38">
        <v>1.8129999999999999E-3</v>
      </c>
      <c r="AY97" s="38">
        <v>1.3431000000000001E-3</v>
      </c>
      <c r="AZ97" s="38">
        <v>-8.0990000000000003E-3</v>
      </c>
      <c r="BA97" s="38">
        <v>-2.2795200000000002E-2</v>
      </c>
      <c r="BB97" s="38">
        <v>1.6593E-2</v>
      </c>
      <c r="BC97" s="38">
        <v>8.4682999999999998E-3</v>
      </c>
      <c r="BD97" s="38">
        <v>3.2363000000000001E-3</v>
      </c>
      <c r="BE97" s="38">
        <v>6.4958000000000004E-3</v>
      </c>
      <c r="BF97" s="38">
        <v>2.2394399999999998E-2</v>
      </c>
      <c r="BG97" s="38">
        <v>-1.6471699999999999E-2</v>
      </c>
      <c r="BH97" s="38">
        <v>-9.9462999999999999E-3</v>
      </c>
      <c r="BI97" s="38">
        <v>-8.4899999999999993E-3</v>
      </c>
      <c r="BJ97" s="38">
        <v>-2.7057600000000001E-2</v>
      </c>
      <c r="BK97" s="38">
        <v>-1.7267500000000002E-2</v>
      </c>
      <c r="BL97" s="38">
        <v>-1.0268899999999999E-2</v>
      </c>
      <c r="BM97" s="38">
        <v>-4.8650000000000004E-3</v>
      </c>
      <c r="BN97" s="38">
        <v>7.737E-4</v>
      </c>
      <c r="BO97" s="38">
        <v>7.2312000000000001E-3</v>
      </c>
      <c r="BP97" s="38">
        <v>2.8519099999999999E-2</v>
      </c>
      <c r="BQ97" s="38">
        <v>6.3156999999999996E-3</v>
      </c>
      <c r="BR97" s="38">
        <v>3.6985E-3</v>
      </c>
      <c r="BS97" s="38">
        <v>4.0932E-3</v>
      </c>
      <c r="BT97" s="38">
        <v>1.8798E-3</v>
      </c>
      <c r="BU97" s="38">
        <v>1.6387999999999999E-3</v>
      </c>
      <c r="BV97" s="38">
        <v>2.5887000000000002E-3</v>
      </c>
      <c r="BW97" s="38">
        <v>2.1724000000000001E-3</v>
      </c>
      <c r="BX97" s="38">
        <v>-6.5913999999999999E-3</v>
      </c>
      <c r="BY97" s="38">
        <v>-2.0060100000000001E-2</v>
      </c>
      <c r="BZ97" s="38">
        <v>1.9239699999999998E-2</v>
      </c>
      <c r="CA97" s="38">
        <v>1.12199E-2</v>
      </c>
      <c r="CB97" s="38">
        <v>6.4849E-3</v>
      </c>
      <c r="CC97" s="38">
        <v>9.4669000000000003E-3</v>
      </c>
      <c r="CD97" s="38">
        <v>2.51954E-2</v>
      </c>
      <c r="CE97" s="38">
        <v>-1.3920800000000001E-2</v>
      </c>
      <c r="CF97" s="38">
        <v>-7.6815E-3</v>
      </c>
      <c r="CG97" s="38">
        <v>-6.1246E-3</v>
      </c>
      <c r="CH97" s="38">
        <v>-2.5855599999999999E-2</v>
      </c>
      <c r="CI97" s="38">
        <v>-1.62939E-2</v>
      </c>
      <c r="CJ97" s="38">
        <v>-9.4692999999999999E-3</v>
      </c>
      <c r="CK97" s="38">
        <v>-4.3064000000000002E-3</v>
      </c>
      <c r="CL97" s="38">
        <v>1.2581000000000001E-3</v>
      </c>
      <c r="CM97" s="38">
        <v>8.3599E-3</v>
      </c>
      <c r="CN97" s="38">
        <v>3.0552300000000001E-2</v>
      </c>
      <c r="CO97" s="38">
        <v>7.1306E-3</v>
      </c>
      <c r="CP97" s="38">
        <v>4.6550000000000003E-3</v>
      </c>
      <c r="CQ97" s="38">
        <v>5.3635000000000002E-3</v>
      </c>
      <c r="CR97" s="38">
        <v>3.2192000000000002E-3</v>
      </c>
      <c r="CS97" s="38">
        <v>2.5523E-3</v>
      </c>
      <c r="CT97" s="38">
        <v>3.1259E-3</v>
      </c>
      <c r="CU97" s="38">
        <v>2.7468000000000002E-3</v>
      </c>
      <c r="CV97" s="38">
        <v>-5.5472000000000004E-3</v>
      </c>
      <c r="CW97" s="38">
        <v>-1.8165899999999999E-2</v>
      </c>
      <c r="CX97" s="38">
        <v>2.1072799999999999E-2</v>
      </c>
      <c r="CY97" s="38">
        <v>1.3125700000000001E-2</v>
      </c>
      <c r="CZ97" s="38">
        <v>8.7347999999999992E-3</v>
      </c>
      <c r="DA97" s="38">
        <v>1.1524599999999999E-2</v>
      </c>
      <c r="DB97" s="38">
        <v>2.7135300000000001E-2</v>
      </c>
      <c r="DC97" s="38">
        <v>-1.2154099999999999E-2</v>
      </c>
      <c r="DD97" s="38">
        <v>-6.1129000000000001E-3</v>
      </c>
      <c r="DE97" s="38">
        <v>-4.4863000000000004E-3</v>
      </c>
      <c r="DF97" s="38">
        <v>-2.4653700000000001E-2</v>
      </c>
      <c r="DG97" s="38">
        <v>-1.53204E-2</v>
      </c>
      <c r="DH97" s="38">
        <v>-8.6697000000000007E-3</v>
      </c>
      <c r="DI97" s="38">
        <v>-3.7477999999999999E-3</v>
      </c>
      <c r="DJ97" s="38">
        <v>1.7424999999999999E-3</v>
      </c>
      <c r="DK97" s="38">
        <v>9.4885999999999998E-3</v>
      </c>
      <c r="DL97" s="38">
        <v>3.2585500000000003E-2</v>
      </c>
      <c r="DM97" s="38">
        <v>7.9454E-3</v>
      </c>
      <c r="DN97" s="38">
        <v>5.6115000000000002E-3</v>
      </c>
      <c r="DO97" s="38">
        <v>6.6337999999999996E-3</v>
      </c>
      <c r="DP97" s="38">
        <v>4.5586000000000003E-3</v>
      </c>
      <c r="DQ97" s="38">
        <v>3.4659000000000001E-3</v>
      </c>
      <c r="DR97" s="38">
        <v>3.6632000000000001E-3</v>
      </c>
      <c r="DS97" s="38">
        <v>3.3211999999999998E-3</v>
      </c>
      <c r="DT97" s="38">
        <v>-4.5030000000000001E-3</v>
      </c>
      <c r="DU97" s="38">
        <v>-1.6271600000000001E-2</v>
      </c>
      <c r="DV97" s="38">
        <v>2.29058E-2</v>
      </c>
      <c r="DW97" s="38">
        <v>1.50314E-2</v>
      </c>
      <c r="DX97" s="38">
        <v>1.09847E-2</v>
      </c>
      <c r="DY97" s="38">
        <v>1.35824E-2</v>
      </c>
      <c r="DZ97" s="38">
        <v>2.9075299999999998E-2</v>
      </c>
      <c r="EA97" s="38">
        <v>-1.03874E-2</v>
      </c>
      <c r="EB97" s="38">
        <v>-4.5443000000000002E-3</v>
      </c>
      <c r="EC97" s="38">
        <v>-2.8479999999999998E-3</v>
      </c>
      <c r="ED97" s="38">
        <v>-2.2918299999999999E-2</v>
      </c>
      <c r="EE97" s="38">
        <v>-1.39147E-2</v>
      </c>
      <c r="EF97" s="38">
        <v>-7.5151999999999997E-3</v>
      </c>
      <c r="EG97" s="38">
        <v>-2.9413E-3</v>
      </c>
      <c r="EH97" s="38">
        <v>2.4418999999999999E-3</v>
      </c>
      <c r="EI97" s="38">
        <v>1.1118299999999999E-2</v>
      </c>
      <c r="EJ97" s="38">
        <v>3.5521200000000003E-2</v>
      </c>
      <c r="EK97" s="38">
        <v>9.1219000000000005E-3</v>
      </c>
      <c r="EL97" s="38">
        <v>6.9924999999999996E-3</v>
      </c>
      <c r="EM97" s="38">
        <v>8.4679000000000004E-3</v>
      </c>
      <c r="EN97" s="38">
        <v>6.4925E-3</v>
      </c>
      <c r="EO97" s="38">
        <v>4.7850000000000002E-3</v>
      </c>
      <c r="EP97" s="38">
        <v>4.4389E-3</v>
      </c>
      <c r="EQ97" s="38">
        <v>4.1504999999999997E-3</v>
      </c>
      <c r="ER97" s="38">
        <v>-2.9952999999999998E-3</v>
      </c>
      <c r="ES97" s="38">
        <v>-1.35365E-2</v>
      </c>
      <c r="ET97" s="38">
        <v>2.5552499999999999E-2</v>
      </c>
      <c r="EU97" s="38">
        <v>1.7783E-2</v>
      </c>
      <c r="EV97" s="38">
        <v>1.4233300000000001E-2</v>
      </c>
      <c r="EW97" s="38">
        <v>1.6553499999999999E-2</v>
      </c>
      <c r="EX97" s="38">
        <v>3.18762E-2</v>
      </c>
      <c r="EY97" s="38">
        <v>-7.8364999999999997E-3</v>
      </c>
      <c r="EZ97" s="38">
        <v>-2.2796000000000001E-3</v>
      </c>
      <c r="FA97" s="38">
        <v>-4.8260000000000002E-4</v>
      </c>
      <c r="FB97" s="38">
        <v>76.633430000000004</v>
      </c>
      <c r="FC97" s="38">
        <v>74.531970000000001</v>
      </c>
      <c r="FD97" s="38">
        <v>72.958479999999994</v>
      </c>
      <c r="FE97" s="38">
        <v>71.322559999999996</v>
      </c>
      <c r="FF97" s="38">
        <v>69.881159999999994</v>
      </c>
      <c r="FG97" s="38">
        <v>68.352350000000001</v>
      </c>
      <c r="FH97" s="38">
        <v>68.173640000000006</v>
      </c>
      <c r="FI97" s="38">
        <v>71.593239999999994</v>
      </c>
      <c r="FJ97" s="38">
        <v>75.983350000000002</v>
      </c>
      <c r="FK97" s="38">
        <v>80.497579999999999</v>
      </c>
      <c r="FL97" s="38">
        <v>85.334710000000001</v>
      </c>
      <c r="FM97" s="38">
        <v>88.818160000000006</v>
      </c>
      <c r="FN97" s="38">
        <v>91.860690000000005</v>
      </c>
      <c r="FO97" s="38">
        <v>94.192920000000001</v>
      </c>
      <c r="FP97" s="38">
        <v>95.859020000000001</v>
      </c>
      <c r="FQ97" s="38">
        <v>96.908119999999997</v>
      </c>
      <c r="FR97" s="38">
        <v>98.730130000000003</v>
      </c>
      <c r="FS97" s="38">
        <v>98.097639999999998</v>
      </c>
      <c r="FT97" s="39">
        <v>96.156729999999996</v>
      </c>
      <c r="FU97" s="38">
        <v>92.775660000000002</v>
      </c>
      <c r="FV97" s="38">
        <v>88.421220000000005</v>
      </c>
      <c r="FW97">
        <v>84.652630000000002</v>
      </c>
      <c r="FX97">
        <v>81.728809999999996</v>
      </c>
      <c r="FY97">
        <v>78.728970000000004</v>
      </c>
      <c r="FZ97">
        <v>3.5022E-3</v>
      </c>
      <c r="GA97">
        <v>2.6497400000000001E-2</v>
      </c>
      <c r="GB97">
        <v>1</v>
      </c>
    </row>
    <row r="98" spans="1:184" x14ac:dyDescent="0.3">
      <c r="A98" t="s">
        <v>277</v>
      </c>
      <c r="B98" t="s">
        <v>1</v>
      </c>
      <c r="C98" t="s">
        <v>1</v>
      </c>
      <c r="D98" s="16" t="s">
        <v>1</v>
      </c>
      <c r="E98" s="16" t="s">
        <v>1</v>
      </c>
      <c r="F98" s="18" t="s">
        <v>1</v>
      </c>
      <c r="G98" s="16" t="s">
        <v>1</v>
      </c>
      <c r="H98" s="40" t="s">
        <v>269</v>
      </c>
      <c r="I98" s="18" t="s">
        <v>1</v>
      </c>
      <c r="J98" s="38" t="s">
        <v>1</v>
      </c>
      <c r="K98" s="18">
        <v>44789</v>
      </c>
      <c r="L98" s="38">
        <v>90324</v>
      </c>
      <c r="M98" s="38">
        <v>90324</v>
      </c>
      <c r="N98" s="38">
        <v>1.24647</v>
      </c>
      <c r="O98" s="38">
        <v>1.197697</v>
      </c>
      <c r="P98" s="38">
        <v>1.163913</v>
      </c>
      <c r="Q98" s="38">
        <v>1.1441779999999999</v>
      </c>
      <c r="R98" s="38">
        <v>1.1527289999999999</v>
      </c>
      <c r="S98" s="38">
        <v>1.186785</v>
      </c>
      <c r="T98" s="38">
        <v>1.2056389999999999</v>
      </c>
      <c r="U98" s="38">
        <v>1.4159889999999999</v>
      </c>
      <c r="V98" s="38">
        <v>1.8018339999999999</v>
      </c>
      <c r="W98" s="38">
        <v>2.1453509999999998</v>
      </c>
      <c r="X98" s="38">
        <v>2.431775</v>
      </c>
      <c r="Y98" s="38">
        <v>2.6292789999999999</v>
      </c>
      <c r="Z98" s="38">
        <v>2.7498100000000001</v>
      </c>
      <c r="AA98" s="38">
        <v>2.8797320000000002</v>
      </c>
      <c r="AB98" s="38">
        <v>2.9655399999999998</v>
      </c>
      <c r="AC98" s="38">
        <v>2.961662</v>
      </c>
      <c r="AD98" s="38">
        <v>2.8115739999999998</v>
      </c>
      <c r="AE98" s="38">
        <v>2.4304519999999998</v>
      </c>
      <c r="AF98" s="38">
        <v>2.1486369999999999</v>
      </c>
      <c r="AG98" s="38">
        <v>1.9438219999999999</v>
      </c>
      <c r="AH98" s="38">
        <v>1.818533</v>
      </c>
      <c r="AI98" s="38">
        <v>1.6642220000000001</v>
      </c>
      <c r="AJ98" s="38">
        <v>1.502928</v>
      </c>
      <c r="AK98" s="38">
        <v>1.396196</v>
      </c>
      <c r="AL98" s="38">
        <v>-8.3800999999999997E-3</v>
      </c>
      <c r="AM98" s="38">
        <v>-8.8587000000000006E-3</v>
      </c>
      <c r="AN98" s="38">
        <v>-7.4484E-3</v>
      </c>
      <c r="AO98" s="38">
        <v>-8.6948000000000008E-3</v>
      </c>
      <c r="AP98" s="38">
        <v>-8.0551000000000008E-3</v>
      </c>
      <c r="AQ98" s="38">
        <v>-2.7315800000000001E-2</v>
      </c>
      <c r="AR98" s="38">
        <v>-3.3481799999999999E-2</v>
      </c>
      <c r="AS98" s="38">
        <v>1.16177E-2</v>
      </c>
      <c r="AT98" s="38">
        <v>1.7094499999999999E-2</v>
      </c>
      <c r="AU98" s="38">
        <v>2.7634599999999999E-2</v>
      </c>
      <c r="AV98" s="38">
        <v>2.3391700000000001E-2</v>
      </c>
      <c r="AW98" s="38">
        <v>1.3426499999999999E-2</v>
      </c>
      <c r="AX98" s="38">
        <v>-5.3459999999999998E-4</v>
      </c>
      <c r="AY98" s="38">
        <v>-8.8605999999999997E-3</v>
      </c>
      <c r="AZ98" s="38">
        <v>-1.10571E-2</v>
      </c>
      <c r="BA98" s="38">
        <v>-8.7132000000000008E-3</v>
      </c>
      <c r="BB98" s="38">
        <v>1.0967599999999999E-2</v>
      </c>
      <c r="BC98" s="38">
        <v>5.6007000000000001E-3</v>
      </c>
      <c r="BD98" s="38">
        <v>1.3550000000000001E-3</v>
      </c>
      <c r="BE98" s="38">
        <v>-6.5395999999999996E-3</v>
      </c>
      <c r="BF98" s="38">
        <v>-3.4618299999999998E-2</v>
      </c>
      <c r="BG98" s="38">
        <v>-1.07259E-2</v>
      </c>
      <c r="BH98" s="38">
        <v>-1.22048E-2</v>
      </c>
      <c r="BI98" s="38">
        <v>-9.9162E-3</v>
      </c>
      <c r="BJ98" s="38">
        <v>-6.8031999999999997E-3</v>
      </c>
      <c r="BK98" s="38">
        <v>-7.6165E-3</v>
      </c>
      <c r="BL98" s="38">
        <v>-6.4393000000000002E-3</v>
      </c>
      <c r="BM98" s="38">
        <v>-7.7485999999999996E-3</v>
      </c>
      <c r="BN98" s="38">
        <v>-7.1107000000000002E-3</v>
      </c>
      <c r="BO98" s="38">
        <v>-2.54986E-2</v>
      </c>
      <c r="BP98" s="38">
        <v>-3.0172399999999999E-2</v>
      </c>
      <c r="BQ98" s="38">
        <v>1.33425E-2</v>
      </c>
      <c r="BR98" s="38">
        <v>1.8795300000000001E-2</v>
      </c>
      <c r="BS98" s="38">
        <v>2.9862699999999999E-2</v>
      </c>
      <c r="BT98" s="38">
        <v>2.5164099999999998E-2</v>
      </c>
      <c r="BU98" s="38">
        <v>1.47823E-2</v>
      </c>
      <c r="BV98" s="38">
        <v>4.2020000000000002E-4</v>
      </c>
      <c r="BW98" s="38">
        <v>-7.4849000000000001E-3</v>
      </c>
      <c r="BX98" s="38">
        <v>-8.6870999999999997E-3</v>
      </c>
      <c r="BY98" s="38">
        <v>-5.6141000000000003E-3</v>
      </c>
      <c r="BZ98" s="38">
        <v>1.4566600000000001E-2</v>
      </c>
      <c r="CA98" s="38">
        <v>9.1588999999999993E-3</v>
      </c>
      <c r="CB98" s="38">
        <v>5.0404999999999998E-3</v>
      </c>
      <c r="CC98" s="38">
        <v>-3.1047000000000002E-3</v>
      </c>
      <c r="CD98" s="38">
        <v>-3.1402600000000003E-2</v>
      </c>
      <c r="CE98" s="38">
        <v>-8.0555000000000002E-3</v>
      </c>
      <c r="CF98" s="38">
        <v>-9.7421999999999995E-3</v>
      </c>
      <c r="CG98" s="38">
        <v>-7.273E-3</v>
      </c>
      <c r="CH98" s="38">
        <v>-5.7111000000000002E-3</v>
      </c>
      <c r="CI98" s="38">
        <v>-6.7559999999999999E-3</v>
      </c>
      <c r="CJ98" s="38">
        <v>-5.7404999999999999E-3</v>
      </c>
      <c r="CK98" s="38">
        <v>-7.0933000000000003E-3</v>
      </c>
      <c r="CL98" s="38">
        <v>-6.4567000000000001E-3</v>
      </c>
      <c r="CM98" s="38">
        <v>-2.4240000000000001E-2</v>
      </c>
      <c r="CN98" s="38">
        <v>-2.78803E-2</v>
      </c>
      <c r="CO98" s="38">
        <v>1.4537100000000001E-2</v>
      </c>
      <c r="CP98" s="38">
        <v>1.99732E-2</v>
      </c>
      <c r="CQ98" s="38">
        <v>3.14059E-2</v>
      </c>
      <c r="CR98" s="38">
        <v>2.6391600000000001E-2</v>
      </c>
      <c r="CS98" s="38">
        <v>1.5721300000000001E-2</v>
      </c>
      <c r="CT98" s="38">
        <v>1.0815E-3</v>
      </c>
      <c r="CU98" s="38">
        <v>-6.5320999999999999E-3</v>
      </c>
      <c r="CV98" s="38">
        <v>-7.0456E-3</v>
      </c>
      <c r="CW98" s="38">
        <v>-3.4675999999999999E-3</v>
      </c>
      <c r="CX98" s="38">
        <v>1.7059299999999999E-2</v>
      </c>
      <c r="CY98" s="38">
        <v>1.16233E-2</v>
      </c>
      <c r="CZ98" s="38">
        <v>7.5931000000000002E-3</v>
      </c>
      <c r="DA98" s="38">
        <v>-7.2570000000000002E-4</v>
      </c>
      <c r="DB98" s="38">
        <v>-2.9175400000000001E-2</v>
      </c>
      <c r="DC98" s="38">
        <v>-6.2059999999999997E-3</v>
      </c>
      <c r="DD98" s="38">
        <v>-8.0367000000000008E-3</v>
      </c>
      <c r="DE98" s="38">
        <v>-5.4422000000000003E-3</v>
      </c>
      <c r="DF98" s="38">
        <v>-4.6189999999999998E-3</v>
      </c>
      <c r="DG98" s="38">
        <v>-5.8956E-3</v>
      </c>
      <c r="DH98" s="38">
        <v>-5.0416000000000002E-3</v>
      </c>
      <c r="DI98" s="38">
        <v>-6.4380000000000001E-3</v>
      </c>
      <c r="DJ98" s="38">
        <v>-5.8025999999999998E-3</v>
      </c>
      <c r="DK98" s="38">
        <v>-2.2981399999999999E-2</v>
      </c>
      <c r="DL98" s="38">
        <v>-2.5588199999999998E-2</v>
      </c>
      <c r="DM98" s="38">
        <v>1.5731700000000001E-2</v>
      </c>
      <c r="DN98" s="38">
        <v>2.1151199999999998E-2</v>
      </c>
      <c r="DO98" s="38">
        <v>3.2948999999999999E-2</v>
      </c>
      <c r="DP98" s="38">
        <v>2.76192E-2</v>
      </c>
      <c r="DQ98" s="38">
        <v>1.6660299999999999E-2</v>
      </c>
      <c r="DR98" s="38">
        <v>1.7428999999999999E-3</v>
      </c>
      <c r="DS98" s="38">
        <v>-5.5794E-3</v>
      </c>
      <c r="DT98" s="38">
        <v>-5.4041999999999996E-3</v>
      </c>
      <c r="DU98" s="38">
        <v>-1.3212E-3</v>
      </c>
      <c r="DV98" s="38">
        <v>1.9552E-2</v>
      </c>
      <c r="DW98" s="38">
        <v>1.40877E-2</v>
      </c>
      <c r="DX98" s="38">
        <v>1.0145700000000001E-2</v>
      </c>
      <c r="DY98" s="38">
        <v>1.6532999999999999E-3</v>
      </c>
      <c r="DZ98" s="38">
        <v>-2.6948300000000001E-2</v>
      </c>
      <c r="EA98" s="38">
        <v>-4.3565000000000001E-3</v>
      </c>
      <c r="EB98" s="38">
        <v>-6.3311000000000001E-3</v>
      </c>
      <c r="EC98" s="38">
        <v>-3.6115000000000001E-3</v>
      </c>
      <c r="ED98" s="38">
        <v>-3.0422000000000001E-3</v>
      </c>
      <c r="EE98" s="38">
        <v>-4.6533E-3</v>
      </c>
      <c r="EF98" s="38">
        <v>-4.0324999999999996E-3</v>
      </c>
      <c r="EG98" s="38">
        <v>-5.4917999999999998E-3</v>
      </c>
      <c r="EH98" s="38">
        <v>-4.8582E-3</v>
      </c>
      <c r="EI98" s="38">
        <v>-2.1164200000000001E-2</v>
      </c>
      <c r="EJ98" s="38">
        <v>-2.2278800000000001E-2</v>
      </c>
      <c r="EK98" s="38">
        <v>1.74565E-2</v>
      </c>
      <c r="EL98" s="38">
        <v>2.2851900000000001E-2</v>
      </c>
      <c r="EM98" s="38">
        <v>3.5177100000000003E-2</v>
      </c>
      <c r="EN98" s="38">
        <v>2.9391500000000001E-2</v>
      </c>
      <c r="EO98" s="38">
        <v>1.8016000000000001E-2</v>
      </c>
      <c r="EP98" s="38">
        <v>2.6976999999999999E-3</v>
      </c>
      <c r="EQ98" s="38">
        <v>-4.2037000000000003E-3</v>
      </c>
      <c r="ER98" s="38">
        <v>-3.0341000000000001E-3</v>
      </c>
      <c r="ES98" s="38">
        <v>1.7780000000000001E-3</v>
      </c>
      <c r="ET98" s="38">
        <v>2.3151100000000001E-2</v>
      </c>
      <c r="EU98" s="38">
        <v>1.7645999999999998E-2</v>
      </c>
      <c r="EV98" s="38">
        <v>1.3831299999999999E-2</v>
      </c>
      <c r="EW98" s="38">
        <v>5.0882000000000002E-3</v>
      </c>
      <c r="EX98" s="38">
        <v>-2.37326E-2</v>
      </c>
      <c r="EY98" s="38">
        <v>-1.6861000000000001E-3</v>
      </c>
      <c r="EZ98" s="38">
        <v>-3.8685999999999998E-3</v>
      </c>
      <c r="FA98" s="38">
        <v>-9.6829999999999996E-4</v>
      </c>
      <c r="FB98" s="38">
        <v>77.154660000000007</v>
      </c>
      <c r="FC98" s="38">
        <v>75.990549999999999</v>
      </c>
      <c r="FD98" s="38">
        <v>74.241969999999995</v>
      </c>
      <c r="FE98" s="38">
        <v>72.635509999999996</v>
      </c>
      <c r="FF98" s="38">
        <v>70.899510000000006</v>
      </c>
      <c r="FG98" s="38">
        <v>70.005099999999999</v>
      </c>
      <c r="FH98" s="38">
        <v>69.392669999999995</v>
      </c>
      <c r="FI98" s="38">
        <v>71.639840000000007</v>
      </c>
      <c r="FJ98" s="38">
        <v>76.566580000000002</v>
      </c>
      <c r="FK98" s="38">
        <v>82.158370000000005</v>
      </c>
      <c r="FL98" s="38">
        <v>86.994349999999997</v>
      </c>
      <c r="FM98" s="38">
        <v>91.324870000000004</v>
      </c>
      <c r="FN98" s="38">
        <v>95.465369999999993</v>
      </c>
      <c r="FO98" s="38">
        <v>98.762479999999996</v>
      </c>
      <c r="FP98" s="38">
        <v>101.1421</v>
      </c>
      <c r="FQ98" s="38">
        <v>102.20740000000001</v>
      </c>
      <c r="FR98" s="38">
        <v>102.3977</v>
      </c>
      <c r="FS98" s="38">
        <v>101.8061</v>
      </c>
      <c r="FT98" s="39">
        <v>100.056</v>
      </c>
      <c r="FU98" s="38">
        <v>96.588520000000003</v>
      </c>
      <c r="FV98" s="38">
        <v>92.052170000000004</v>
      </c>
      <c r="FW98">
        <v>88.499669999999995</v>
      </c>
      <c r="FX98">
        <v>85.427250000000001</v>
      </c>
      <c r="FY98">
        <v>83.17774</v>
      </c>
      <c r="FZ98">
        <v>4.2100000000000002E-3</v>
      </c>
      <c r="GA98">
        <v>2.79925E-2</v>
      </c>
      <c r="GB98">
        <v>1</v>
      </c>
    </row>
    <row r="99" spans="1:184" x14ac:dyDescent="0.3">
      <c r="A99" t="s">
        <v>277</v>
      </c>
      <c r="B99" t="s">
        <v>1</v>
      </c>
      <c r="C99" t="s">
        <v>1</v>
      </c>
      <c r="D99" s="16" t="s">
        <v>1</v>
      </c>
      <c r="E99" s="16" t="s">
        <v>1</v>
      </c>
      <c r="F99" s="18" t="s">
        <v>1</v>
      </c>
      <c r="G99" s="16" t="s">
        <v>1</v>
      </c>
      <c r="H99" s="40" t="s">
        <v>269</v>
      </c>
      <c r="I99" s="18" t="s">
        <v>1</v>
      </c>
      <c r="J99" s="38" t="s">
        <v>1</v>
      </c>
      <c r="K99" s="18">
        <v>44790</v>
      </c>
      <c r="L99" s="38">
        <v>90319</v>
      </c>
      <c r="M99" s="38">
        <v>90319</v>
      </c>
      <c r="N99" s="38">
        <v>1.3683419999999999</v>
      </c>
      <c r="O99" s="38">
        <v>1.3114539999999999</v>
      </c>
      <c r="P99" s="38">
        <v>1.273512</v>
      </c>
      <c r="Q99" s="38">
        <v>1.25081</v>
      </c>
      <c r="R99" s="38">
        <v>1.252637</v>
      </c>
      <c r="S99" s="38">
        <v>1.29837</v>
      </c>
      <c r="T99" s="38">
        <v>1.3107219999999999</v>
      </c>
      <c r="U99" s="38">
        <v>1.522429</v>
      </c>
      <c r="V99" s="38">
        <v>1.905926</v>
      </c>
      <c r="W99" s="38">
        <v>2.2195520000000002</v>
      </c>
      <c r="X99" s="38">
        <v>2.4723670000000002</v>
      </c>
      <c r="Y99" s="38">
        <v>2.6462150000000002</v>
      </c>
      <c r="Z99" s="38">
        <v>2.74614</v>
      </c>
      <c r="AA99" s="38">
        <v>2.848751</v>
      </c>
      <c r="AB99" s="38">
        <v>2.9007960000000002</v>
      </c>
      <c r="AC99" s="38">
        <v>2.878431</v>
      </c>
      <c r="AD99" s="38">
        <v>2.7228829999999999</v>
      </c>
      <c r="AE99" s="38">
        <v>2.363667</v>
      </c>
      <c r="AF99" s="38">
        <v>2.104962</v>
      </c>
      <c r="AG99" s="38">
        <v>1.9217880000000001</v>
      </c>
      <c r="AH99" s="38">
        <v>1.8179019999999999</v>
      </c>
      <c r="AI99" s="38">
        <v>1.6700120000000001</v>
      </c>
      <c r="AJ99" s="38">
        <v>1.5105850000000001</v>
      </c>
      <c r="AK99" s="38">
        <v>1.406722</v>
      </c>
      <c r="AL99" s="38">
        <v>2.7413799999999999E-2</v>
      </c>
      <c r="AM99" s="38">
        <v>2.0700799999999998E-2</v>
      </c>
      <c r="AN99" s="38">
        <v>2.1209800000000001E-2</v>
      </c>
      <c r="AO99" s="38">
        <v>2.14834E-2</v>
      </c>
      <c r="AP99" s="38">
        <v>1.14666E-2</v>
      </c>
      <c r="AQ99" s="38">
        <v>-8.5702E-3</v>
      </c>
      <c r="AR99" s="38">
        <v>-5.2239300000000002E-2</v>
      </c>
      <c r="AS99" s="38">
        <v>-9.3282999999999994E-3</v>
      </c>
      <c r="AT99" s="38">
        <v>-1.86523E-2</v>
      </c>
      <c r="AU99" s="38">
        <v>-5.06741E-2</v>
      </c>
      <c r="AV99" s="38">
        <v>-3.3579100000000001E-2</v>
      </c>
      <c r="AW99" s="38">
        <v>-1.4356900000000001E-2</v>
      </c>
      <c r="AX99" s="38">
        <v>-9.5562000000000008E-3</v>
      </c>
      <c r="AY99" s="38">
        <v>-5.3804999999999999E-3</v>
      </c>
      <c r="AZ99" s="38">
        <v>1.6116499999999999E-2</v>
      </c>
      <c r="BA99" s="38">
        <v>3.4695700000000003E-2</v>
      </c>
      <c r="BB99" s="38">
        <v>6.2122400000000001E-2</v>
      </c>
      <c r="BC99" s="38">
        <v>5.80752E-2</v>
      </c>
      <c r="BD99" s="38">
        <v>5.4687600000000003E-2</v>
      </c>
      <c r="BE99" s="38">
        <v>5.1950999999999997E-2</v>
      </c>
      <c r="BF99" s="38">
        <v>3.6536399999999997E-2</v>
      </c>
      <c r="BG99" s="38">
        <v>6.2615000000000004E-2</v>
      </c>
      <c r="BH99" s="38">
        <v>4.9155600000000001E-2</v>
      </c>
      <c r="BI99" s="38">
        <v>4.31946E-2</v>
      </c>
      <c r="BJ99" s="38">
        <v>2.9557799999999999E-2</v>
      </c>
      <c r="BK99" s="38">
        <v>2.2897199999999999E-2</v>
      </c>
      <c r="BL99" s="38">
        <v>2.3277900000000001E-2</v>
      </c>
      <c r="BM99" s="38">
        <v>2.3494899999999999E-2</v>
      </c>
      <c r="BN99" s="38">
        <v>1.31062E-2</v>
      </c>
      <c r="BO99" s="38">
        <v>-6.1647999999999998E-3</v>
      </c>
      <c r="BP99" s="38">
        <v>-4.87391E-2</v>
      </c>
      <c r="BQ99" s="38">
        <v>-7.2306999999999996E-3</v>
      </c>
      <c r="BR99" s="38">
        <v>-1.62028E-2</v>
      </c>
      <c r="BS99" s="38">
        <v>-4.66735E-2</v>
      </c>
      <c r="BT99" s="38">
        <v>-3.0229900000000001E-2</v>
      </c>
      <c r="BU99" s="38">
        <v>-1.24698E-2</v>
      </c>
      <c r="BV99" s="38">
        <v>-8.3405000000000007E-3</v>
      </c>
      <c r="BW99" s="38">
        <v>-3.9874000000000003E-3</v>
      </c>
      <c r="BX99" s="38">
        <v>1.8834400000000001E-2</v>
      </c>
      <c r="BY99" s="38">
        <v>3.9073999999999998E-2</v>
      </c>
      <c r="BZ99" s="38">
        <v>6.7224800000000001E-2</v>
      </c>
      <c r="CA99" s="38">
        <v>6.3729900000000006E-2</v>
      </c>
      <c r="CB99" s="38">
        <v>6.0380900000000001E-2</v>
      </c>
      <c r="CC99" s="38">
        <v>5.6792500000000003E-2</v>
      </c>
      <c r="CD99" s="38">
        <v>4.0728800000000003E-2</v>
      </c>
      <c r="CE99" s="38">
        <v>6.6514199999999996E-2</v>
      </c>
      <c r="CF99" s="38">
        <v>5.3019799999999999E-2</v>
      </c>
      <c r="CG99" s="38">
        <v>4.6803400000000002E-2</v>
      </c>
      <c r="CH99" s="38">
        <v>3.1042699999999999E-2</v>
      </c>
      <c r="CI99" s="38">
        <v>2.44184E-2</v>
      </c>
      <c r="CJ99" s="38">
        <v>2.4710200000000002E-2</v>
      </c>
      <c r="CK99" s="38">
        <v>2.4888E-2</v>
      </c>
      <c r="CL99" s="38">
        <v>1.4241800000000001E-2</v>
      </c>
      <c r="CM99" s="38">
        <v>-4.4989000000000001E-3</v>
      </c>
      <c r="CN99" s="38">
        <v>-4.6314800000000003E-2</v>
      </c>
      <c r="CO99" s="38">
        <v>-5.7778999999999999E-3</v>
      </c>
      <c r="CP99" s="38">
        <v>-1.45063E-2</v>
      </c>
      <c r="CQ99" s="38">
        <v>-4.3902700000000003E-2</v>
      </c>
      <c r="CR99" s="38">
        <v>-2.7910299999999999E-2</v>
      </c>
      <c r="CS99" s="38">
        <v>-1.1162699999999999E-2</v>
      </c>
      <c r="CT99" s="38">
        <v>-7.4986000000000002E-3</v>
      </c>
      <c r="CU99" s="38">
        <v>-3.0225E-3</v>
      </c>
      <c r="CV99" s="38">
        <v>2.07168E-2</v>
      </c>
      <c r="CW99" s="38">
        <v>4.2106299999999999E-2</v>
      </c>
      <c r="CX99" s="38">
        <v>7.0758699999999994E-2</v>
      </c>
      <c r="CY99" s="38">
        <v>6.7646399999999995E-2</v>
      </c>
      <c r="CZ99" s="38">
        <v>6.4324099999999995E-2</v>
      </c>
      <c r="DA99" s="38">
        <v>6.0145700000000003E-2</v>
      </c>
      <c r="DB99" s="38">
        <v>4.3632499999999998E-2</v>
      </c>
      <c r="DC99" s="38">
        <v>6.9214800000000007E-2</v>
      </c>
      <c r="DD99" s="38">
        <v>5.5696200000000001E-2</v>
      </c>
      <c r="DE99" s="38">
        <v>4.9302899999999997E-2</v>
      </c>
      <c r="DF99" s="38">
        <v>3.2527599999999997E-2</v>
      </c>
      <c r="DG99" s="38">
        <v>2.59397E-2</v>
      </c>
      <c r="DH99" s="38">
        <v>2.6142599999999998E-2</v>
      </c>
      <c r="DI99" s="38">
        <v>2.6281100000000002E-2</v>
      </c>
      <c r="DJ99" s="38">
        <v>1.5377399999999999E-2</v>
      </c>
      <c r="DK99" s="38">
        <v>-2.833E-3</v>
      </c>
      <c r="DL99" s="38">
        <v>-4.3890600000000002E-2</v>
      </c>
      <c r="DM99" s="38">
        <v>-4.3252000000000004E-3</v>
      </c>
      <c r="DN99" s="38">
        <v>-1.2809900000000001E-2</v>
      </c>
      <c r="DO99" s="38">
        <v>-4.1131899999999999E-2</v>
      </c>
      <c r="DP99" s="38">
        <v>-2.5590700000000001E-2</v>
      </c>
      <c r="DQ99" s="38">
        <v>-9.8556000000000008E-3</v>
      </c>
      <c r="DR99" s="38">
        <v>-6.6566000000000004E-3</v>
      </c>
      <c r="DS99" s="38">
        <v>-2.0577E-3</v>
      </c>
      <c r="DT99" s="38">
        <v>2.25992E-2</v>
      </c>
      <c r="DU99" s="38">
        <v>4.5138699999999997E-2</v>
      </c>
      <c r="DV99" s="38">
        <v>7.42926E-2</v>
      </c>
      <c r="DW99" s="38">
        <v>7.1562899999999999E-2</v>
      </c>
      <c r="DX99" s="38">
        <v>6.82672E-2</v>
      </c>
      <c r="DY99" s="38">
        <v>6.3498899999999997E-2</v>
      </c>
      <c r="DZ99" s="38">
        <v>4.6536099999999997E-2</v>
      </c>
      <c r="EA99" s="38">
        <v>7.1915400000000004E-2</v>
      </c>
      <c r="EB99" s="38">
        <v>5.8372599999999997E-2</v>
      </c>
      <c r="EC99" s="38">
        <v>5.1802300000000003E-2</v>
      </c>
      <c r="ED99" s="38">
        <v>3.4671599999999997E-2</v>
      </c>
      <c r="EE99" s="38">
        <v>2.8136100000000001E-2</v>
      </c>
      <c r="EF99" s="38">
        <v>2.8210599999999999E-2</v>
      </c>
      <c r="EG99" s="38">
        <v>2.8292500000000002E-2</v>
      </c>
      <c r="EH99" s="38">
        <v>1.7017000000000001E-2</v>
      </c>
      <c r="EI99" s="38">
        <v>-4.2759999999999999E-4</v>
      </c>
      <c r="EJ99" s="38">
        <v>-4.03904E-2</v>
      </c>
      <c r="EK99" s="38">
        <v>-2.2276000000000002E-3</v>
      </c>
      <c r="EL99" s="38">
        <v>-1.0360400000000001E-2</v>
      </c>
      <c r="EM99" s="38">
        <v>-3.7131200000000003E-2</v>
      </c>
      <c r="EN99" s="38">
        <v>-2.22416E-2</v>
      </c>
      <c r="EO99" s="38">
        <v>-7.9684999999999999E-3</v>
      </c>
      <c r="EP99" s="38">
        <v>-5.4409999999999997E-3</v>
      </c>
      <c r="EQ99" s="38">
        <v>-6.6450000000000005E-4</v>
      </c>
      <c r="ER99" s="38">
        <v>2.5316999999999999E-2</v>
      </c>
      <c r="ES99" s="38">
        <v>4.9516999999999999E-2</v>
      </c>
      <c r="ET99" s="38">
        <v>7.9394999999999993E-2</v>
      </c>
      <c r="EU99" s="38">
        <v>7.72177E-2</v>
      </c>
      <c r="EV99" s="38">
        <v>7.3960499999999998E-2</v>
      </c>
      <c r="EW99" s="38">
        <v>6.8340399999999996E-2</v>
      </c>
      <c r="EX99" s="38">
        <v>5.0728500000000003E-2</v>
      </c>
      <c r="EY99" s="38">
        <v>7.5814599999999996E-2</v>
      </c>
      <c r="EZ99" s="38">
        <v>6.2236800000000002E-2</v>
      </c>
      <c r="FA99" s="38">
        <v>5.5411099999999998E-2</v>
      </c>
      <c r="FB99" s="38">
        <v>81.479200000000006</v>
      </c>
      <c r="FC99" s="38">
        <v>80.053219999999996</v>
      </c>
      <c r="FD99" s="38">
        <v>78.496269999999996</v>
      </c>
      <c r="FE99" s="38">
        <v>76.936099999999996</v>
      </c>
      <c r="FF99" s="38">
        <v>76.505009999999999</v>
      </c>
      <c r="FG99" s="38">
        <v>75.862390000000005</v>
      </c>
      <c r="FH99" s="38">
        <v>74.947620000000001</v>
      </c>
      <c r="FI99" s="38">
        <v>76.411540000000002</v>
      </c>
      <c r="FJ99" s="38">
        <v>80.807580000000002</v>
      </c>
      <c r="FK99" s="38">
        <v>84.037930000000003</v>
      </c>
      <c r="FL99" s="38">
        <v>87.331299999999999</v>
      </c>
      <c r="FM99" s="38">
        <v>91.081199999999995</v>
      </c>
      <c r="FN99" s="38">
        <v>94.838380000000001</v>
      </c>
      <c r="FO99" s="38">
        <v>96.436449999999994</v>
      </c>
      <c r="FP99" s="38">
        <v>97.148539999999997</v>
      </c>
      <c r="FQ99" s="38">
        <v>97.610200000000006</v>
      </c>
      <c r="FR99" s="38">
        <v>97.570840000000004</v>
      </c>
      <c r="FS99" s="38">
        <v>97.129779999999997</v>
      </c>
      <c r="FT99" s="39">
        <v>95.802880000000002</v>
      </c>
      <c r="FU99" s="38">
        <v>92.906540000000007</v>
      </c>
      <c r="FV99" s="38">
        <v>89.346890000000002</v>
      </c>
      <c r="FW99">
        <v>85.786090000000002</v>
      </c>
      <c r="FX99">
        <v>82.772130000000004</v>
      </c>
      <c r="FY99">
        <v>80.450980000000001</v>
      </c>
      <c r="FZ99">
        <v>5.8570000000000002E-3</v>
      </c>
      <c r="GA99">
        <v>4.2493299999999998E-2</v>
      </c>
      <c r="GB99">
        <v>1</v>
      </c>
    </row>
    <row r="100" spans="1:184" x14ac:dyDescent="0.3">
      <c r="A100" t="s">
        <v>277</v>
      </c>
      <c r="B100" t="s">
        <v>1</v>
      </c>
      <c r="C100" t="s">
        <v>1</v>
      </c>
      <c r="D100" s="16" t="s">
        <v>1</v>
      </c>
      <c r="E100" s="16" t="s">
        <v>1</v>
      </c>
      <c r="F100" s="18" t="s">
        <v>1</v>
      </c>
      <c r="G100" s="16" t="s">
        <v>1</v>
      </c>
      <c r="H100" s="40" t="s">
        <v>269</v>
      </c>
      <c r="I100" s="18" t="s">
        <v>1</v>
      </c>
      <c r="J100" s="38" t="s">
        <v>1</v>
      </c>
      <c r="K100" s="18">
        <v>44792</v>
      </c>
      <c r="L100" s="38">
        <v>90300</v>
      </c>
      <c r="M100" s="38">
        <v>90300</v>
      </c>
      <c r="N100" s="38">
        <v>1.309933</v>
      </c>
      <c r="O100" s="38">
        <v>1.254791</v>
      </c>
      <c r="P100" s="38">
        <v>1.2114929999999999</v>
      </c>
      <c r="Q100" s="38">
        <v>1.187184</v>
      </c>
      <c r="R100" s="38">
        <v>1.1922569999999999</v>
      </c>
      <c r="S100" s="38">
        <v>1.2352609999999999</v>
      </c>
      <c r="T100" s="38">
        <v>1.243603</v>
      </c>
      <c r="U100" s="38">
        <v>1.434698</v>
      </c>
      <c r="V100" s="38">
        <v>1.790729</v>
      </c>
      <c r="W100" s="38">
        <v>2.1028030000000002</v>
      </c>
      <c r="X100" s="38">
        <v>2.3668999999999998</v>
      </c>
      <c r="Y100" s="38">
        <v>2.5506799999999998</v>
      </c>
      <c r="Z100" s="38">
        <v>2.656603</v>
      </c>
      <c r="AA100" s="38">
        <v>2.757247</v>
      </c>
      <c r="AB100" s="38">
        <v>2.8190219999999999</v>
      </c>
      <c r="AC100" s="38">
        <v>2.8005589999999998</v>
      </c>
      <c r="AD100" s="38">
        <v>2.6564489999999998</v>
      </c>
      <c r="AE100" s="38">
        <v>2.3312110000000001</v>
      </c>
      <c r="AF100" s="38">
        <v>2.0789369999999998</v>
      </c>
      <c r="AG100" s="38">
        <v>1.897977</v>
      </c>
      <c r="AH100" s="38">
        <v>1.794583</v>
      </c>
      <c r="AI100" s="38">
        <v>1.6510530000000001</v>
      </c>
      <c r="AJ100" s="38">
        <v>1.493525</v>
      </c>
      <c r="AK100" s="38">
        <v>1.3820460000000001</v>
      </c>
      <c r="AL100" s="38">
        <v>-4.7821000000000001E-3</v>
      </c>
      <c r="AM100" s="38">
        <v>-4.4482999999999997E-3</v>
      </c>
      <c r="AN100" s="38">
        <v>-5.7498000000000002E-3</v>
      </c>
      <c r="AO100" s="38">
        <v>-4.9440999999999999E-3</v>
      </c>
      <c r="AP100" s="38">
        <v>-1.6835999999999999E-3</v>
      </c>
      <c r="AQ100" s="38">
        <v>-1.47598E-2</v>
      </c>
      <c r="AR100" s="38">
        <v>-3.4979799999999998E-2</v>
      </c>
      <c r="AS100" s="38">
        <v>9.7395999999999993E-3</v>
      </c>
      <c r="AT100" s="38">
        <v>9.6430000000000005E-3</v>
      </c>
      <c r="AU100" s="38">
        <v>3.9855999999999997E-3</v>
      </c>
      <c r="AV100" s="38">
        <v>7.2943000000000001E-3</v>
      </c>
      <c r="AW100" s="38">
        <v>3.5864999999999998E-3</v>
      </c>
      <c r="AX100" s="38">
        <v>4.1691999999999996E-3</v>
      </c>
      <c r="AY100" s="38">
        <v>-1.14483E-2</v>
      </c>
      <c r="AZ100" s="38">
        <v>-2.40801E-2</v>
      </c>
      <c r="BA100" s="38">
        <v>-2.61867E-2</v>
      </c>
      <c r="BB100" s="38">
        <v>-4.3784000000000002E-3</v>
      </c>
      <c r="BC100" s="38">
        <v>1.0338999999999999E-3</v>
      </c>
      <c r="BD100" s="38">
        <v>-1.417E-4</v>
      </c>
      <c r="BE100" s="38">
        <v>-2.32E-4</v>
      </c>
      <c r="BF100" s="38">
        <v>-1.74174E-2</v>
      </c>
      <c r="BG100" s="38">
        <v>8.0821E-3</v>
      </c>
      <c r="BH100" s="38">
        <v>6.7559999999999999E-3</v>
      </c>
      <c r="BI100" s="38">
        <v>6.4916000000000001E-3</v>
      </c>
      <c r="BJ100" s="38">
        <v>-2.1500999999999998E-3</v>
      </c>
      <c r="BK100" s="38">
        <v>-1.6983E-3</v>
      </c>
      <c r="BL100" s="38">
        <v>-3.4700999999999998E-3</v>
      </c>
      <c r="BM100" s="38">
        <v>-3.0815E-3</v>
      </c>
      <c r="BN100" s="38">
        <v>1.3329999999999999E-4</v>
      </c>
      <c r="BO100" s="38">
        <v>-1.15868E-2</v>
      </c>
      <c r="BP100" s="38">
        <v>-3.01464E-2</v>
      </c>
      <c r="BQ100" s="38">
        <v>1.15557E-2</v>
      </c>
      <c r="BR100" s="38">
        <v>1.2330600000000001E-2</v>
      </c>
      <c r="BS100" s="38">
        <v>7.5025999999999999E-3</v>
      </c>
      <c r="BT100" s="38">
        <v>1.0129600000000001E-2</v>
      </c>
      <c r="BU100" s="38">
        <v>5.6391000000000002E-3</v>
      </c>
      <c r="BV100" s="38">
        <v>5.6370999999999999E-3</v>
      </c>
      <c r="BW100" s="38">
        <v>-9.5338999999999997E-3</v>
      </c>
      <c r="BX100" s="38">
        <v>-2.0753000000000001E-2</v>
      </c>
      <c r="BY100" s="38">
        <v>-2.1737900000000001E-2</v>
      </c>
      <c r="BZ100" s="38">
        <v>3.4610000000000001E-4</v>
      </c>
      <c r="CA100" s="38">
        <v>5.6404000000000003E-3</v>
      </c>
      <c r="CB100" s="38">
        <v>4.0039999999999997E-3</v>
      </c>
      <c r="CC100" s="38">
        <v>3.7493000000000001E-3</v>
      </c>
      <c r="CD100" s="38">
        <v>-1.41224E-2</v>
      </c>
      <c r="CE100" s="38">
        <v>1.2231799999999999E-2</v>
      </c>
      <c r="CF100" s="38">
        <v>1.00042E-2</v>
      </c>
      <c r="CG100" s="38">
        <v>9.8387000000000006E-3</v>
      </c>
      <c r="CH100" s="38">
        <v>-3.2729999999999999E-4</v>
      </c>
      <c r="CI100" s="38">
        <v>2.064E-4</v>
      </c>
      <c r="CJ100" s="38">
        <v>-1.8912E-3</v>
      </c>
      <c r="CK100" s="38">
        <v>-1.7914999999999999E-3</v>
      </c>
      <c r="CL100" s="38">
        <v>1.3916E-3</v>
      </c>
      <c r="CM100" s="38">
        <v>-9.3890999999999992E-3</v>
      </c>
      <c r="CN100" s="38">
        <v>-2.6798800000000001E-2</v>
      </c>
      <c r="CO100" s="38">
        <v>1.28136E-2</v>
      </c>
      <c r="CP100" s="38">
        <v>1.4192E-2</v>
      </c>
      <c r="CQ100" s="38">
        <v>9.9384999999999994E-3</v>
      </c>
      <c r="CR100" s="38">
        <v>1.20933E-2</v>
      </c>
      <c r="CS100" s="38">
        <v>7.0607999999999999E-3</v>
      </c>
      <c r="CT100" s="38">
        <v>6.6537000000000002E-3</v>
      </c>
      <c r="CU100" s="38">
        <v>-8.208E-3</v>
      </c>
      <c r="CV100" s="38">
        <v>-1.8448699999999998E-2</v>
      </c>
      <c r="CW100" s="38">
        <v>-1.8656699999999998E-2</v>
      </c>
      <c r="CX100" s="38">
        <v>3.6183000000000001E-3</v>
      </c>
      <c r="CY100" s="38">
        <v>8.8308999999999992E-3</v>
      </c>
      <c r="CZ100" s="38">
        <v>6.8754000000000003E-3</v>
      </c>
      <c r="DA100" s="38">
        <v>6.5068000000000001E-3</v>
      </c>
      <c r="DB100" s="38">
        <v>-1.18403E-2</v>
      </c>
      <c r="DC100" s="38">
        <v>1.5105800000000001E-2</v>
      </c>
      <c r="DD100" s="38">
        <v>1.22539E-2</v>
      </c>
      <c r="DE100" s="38">
        <v>1.21569E-2</v>
      </c>
      <c r="DF100" s="38">
        <v>1.4955999999999999E-3</v>
      </c>
      <c r="DG100" s="38">
        <v>2.1110999999999999E-3</v>
      </c>
      <c r="DH100" s="38">
        <v>-3.123E-4</v>
      </c>
      <c r="DI100" s="38">
        <v>-5.0140000000000004E-4</v>
      </c>
      <c r="DJ100" s="38">
        <v>2.65E-3</v>
      </c>
      <c r="DK100" s="38">
        <v>-7.1915E-3</v>
      </c>
      <c r="DL100" s="38">
        <v>-2.3451199999999998E-2</v>
      </c>
      <c r="DM100" s="38">
        <v>1.40714E-2</v>
      </c>
      <c r="DN100" s="38">
        <v>1.6053399999999999E-2</v>
      </c>
      <c r="DO100" s="38">
        <v>1.23743E-2</v>
      </c>
      <c r="DP100" s="38">
        <v>1.4057099999999999E-2</v>
      </c>
      <c r="DQ100" s="38">
        <v>8.4823999999999993E-3</v>
      </c>
      <c r="DR100" s="38">
        <v>7.6702999999999997E-3</v>
      </c>
      <c r="DS100" s="38">
        <v>-6.8821999999999998E-3</v>
      </c>
      <c r="DT100" s="38">
        <v>-1.61443E-2</v>
      </c>
      <c r="DU100" s="38">
        <v>-1.55754E-2</v>
      </c>
      <c r="DV100" s="38">
        <v>6.8904999999999999E-3</v>
      </c>
      <c r="DW100" s="38">
        <v>1.20213E-2</v>
      </c>
      <c r="DX100" s="38">
        <v>9.7467000000000005E-3</v>
      </c>
      <c r="DY100" s="38">
        <v>9.2642999999999996E-3</v>
      </c>
      <c r="DZ100" s="38">
        <v>-9.5583000000000005E-3</v>
      </c>
      <c r="EA100" s="38">
        <v>1.7979800000000001E-2</v>
      </c>
      <c r="EB100" s="38">
        <v>1.45036E-2</v>
      </c>
      <c r="EC100" s="38">
        <v>1.4475E-2</v>
      </c>
      <c r="ED100" s="38">
        <v>4.1276000000000004E-3</v>
      </c>
      <c r="EE100" s="38">
        <v>4.8611000000000001E-3</v>
      </c>
      <c r="EF100" s="38">
        <v>1.9673E-3</v>
      </c>
      <c r="EG100" s="38">
        <v>1.3611999999999999E-3</v>
      </c>
      <c r="EH100" s="38">
        <v>4.4669000000000002E-3</v>
      </c>
      <c r="EI100" s="38">
        <v>-4.0184000000000001E-3</v>
      </c>
      <c r="EJ100" s="38">
        <v>-1.86178E-2</v>
      </c>
      <c r="EK100" s="38">
        <v>1.5887600000000002E-2</v>
      </c>
      <c r="EL100" s="38">
        <v>1.8740900000000001E-2</v>
      </c>
      <c r="EM100" s="38">
        <v>1.5891300000000001E-2</v>
      </c>
      <c r="EN100" s="38">
        <v>1.6892399999999998E-2</v>
      </c>
      <c r="EO100" s="38">
        <v>1.0534999999999999E-2</v>
      </c>
      <c r="EP100" s="38">
        <v>9.1382000000000008E-3</v>
      </c>
      <c r="EQ100" s="38">
        <v>-4.9677999999999996E-3</v>
      </c>
      <c r="ER100" s="38">
        <v>-1.2817200000000001E-2</v>
      </c>
      <c r="ES100" s="38">
        <v>-1.11266E-2</v>
      </c>
      <c r="ET100" s="38">
        <v>1.16151E-2</v>
      </c>
      <c r="EU100" s="38">
        <v>1.6627900000000001E-2</v>
      </c>
      <c r="EV100" s="38">
        <v>1.38925E-2</v>
      </c>
      <c r="EW100" s="38">
        <v>1.32456E-2</v>
      </c>
      <c r="EX100" s="38">
        <v>-6.2633000000000003E-3</v>
      </c>
      <c r="EY100" s="38">
        <v>2.21295E-2</v>
      </c>
      <c r="EZ100" s="38">
        <v>1.7751699999999999E-2</v>
      </c>
      <c r="FA100" s="38">
        <v>1.78221E-2</v>
      </c>
      <c r="FB100" s="38">
        <v>78.009100000000004</v>
      </c>
      <c r="FC100" s="38">
        <v>76.585179999999994</v>
      </c>
      <c r="FD100" s="38">
        <v>74.779690000000002</v>
      </c>
      <c r="FE100" s="38">
        <v>73.068119999999993</v>
      </c>
      <c r="FF100" s="38">
        <v>71.4285</v>
      </c>
      <c r="FG100" s="38">
        <v>70.668949999999995</v>
      </c>
      <c r="FH100" s="38">
        <v>69.719470000000001</v>
      </c>
      <c r="FI100" s="38">
        <v>71.809749999999994</v>
      </c>
      <c r="FJ100" s="38">
        <v>75.607470000000006</v>
      </c>
      <c r="FK100" s="38">
        <v>79.896730000000005</v>
      </c>
      <c r="FL100" s="38">
        <v>84.586010000000002</v>
      </c>
      <c r="FM100" s="38">
        <v>88.744450000000001</v>
      </c>
      <c r="FN100" s="38">
        <v>92.290369999999996</v>
      </c>
      <c r="FO100" s="38">
        <v>95.102909999999994</v>
      </c>
      <c r="FP100" s="38">
        <v>97.897099999999995</v>
      </c>
      <c r="FQ100" s="38">
        <v>99.558639999999997</v>
      </c>
      <c r="FR100" s="38">
        <v>99.949789999999993</v>
      </c>
      <c r="FS100" s="38">
        <v>98.990170000000006</v>
      </c>
      <c r="FT100" s="39">
        <v>96.551169999999999</v>
      </c>
      <c r="FU100" s="38">
        <v>92.870320000000007</v>
      </c>
      <c r="FV100" s="38">
        <v>88.475099999999998</v>
      </c>
      <c r="FW100">
        <v>85.056880000000007</v>
      </c>
      <c r="FX100">
        <v>82.394229999999993</v>
      </c>
      <c r="FY100">
        <v>79.764219999999995</v>
      </c>
      <c r="FZ100">
        <v>4.8529000000000003E-3</v>
      </c>
      <c r="GA100">
        <v>3.6296299999999997E-2</v>
      </c>
      <c r="GB100">
        <v>1</v>
      </c>
    </row>
    <row r="101" spans="1:184" x14ac:dyDescent="0.3">
      <c r="A101" t="s">
        <v>277</v>
      </c>
      <c r="B101" t="s">
        <v>1</v>
      </c>
      <c r="C101" t="s">
        <v>1</v>
      </c>
      <c r="D101" s="16" t="s">
        <v>1</v>
      </c>
      <c r="E101" s="16" t="s">
        <v>1</v>
      </c>
      <c r="F101" s="18" t="s">
        <v>1</v>
      </c>
      <c r="G101" s="16" t="s">
        <v>1</v>
      </c>
      <c r="H101" s="40" t="s">
        <v>269</v>
      </c>
      <c r="I101" s="18" t="s">
        <v>1</v>
      </c>
      <c r="J101" s="38" t="s">
        <v>1</v>
      </c>
      <c r="K101" s="18">
        <v>44805</v>
      </c>
      <c r="L101" s="38">
        <v>90204</v>
      </c>
      <c r="M101" s="38">
        <v>90204</v>
      </c>
      <c r="N101" s="38">
        <v>1.2285090000000001</v>
      </c>
      <c r="O101" s="38">
        <v>1.18309</v>
      </c>
      <c r="P101" s="38">
        <v>1.1494310000000001</v>
      </c>
      <c r="Q101" s="38">
        <v>1.1308640000000001</v>
      </c>
      <c r="R101" s="38">
        <v>1.140325</v>
      </c>
      <c r="S101" s="38">
        <v>1.176266</v>
      </c>
      <c r="T101" s="38">
        <v>1.192976</v>
      </c>
      <c r="U101" s="38">
        <v>1.397205</v>
      </c>
      <c r="V101" s="38">
        <v>1.7759560000000001</v>
      </c>
      <c r="W101" s="38">
        <v>2.107863</v>
      </c>
      <c r="X101" s="38">
        <v>2.38496</v>
      </c>
      <c r="Y101" s="38">
        <v>2.5778669999999999</v>
      </c>
      <c r="Z101" s="38">
        <v>2.6955840000000002</v>
      </c>
      <c r="AA101" s="38">
        <v>2.8246929999999999</v>
      </c>
      <c r="AB101" s="38">
        <v>2.9136570000000002</v>
      </c>
      <c r="AC101" s="38">
        <v>2.9165429999999999</v>
      </c>
      <c r="AD101" s="38">
        <v>2.7704140000000002</v>
      </c>
      <c r="AE101" s="38">
        <v>2.3875510000000002</v>
      </c>
      <c r="AF101" s="38">
        <v>2.112787</v>
      </c>
      <c r="AG101" s="38">
        <v>1.903446</v>
      </c>
      <c r="AH101" s="38">
        <v>1.7846880000000001</v>
      </c>
      <c r="AI101" s="38">
        <v>1.6252549999999999</v>
      </c>
      <c r="AJ101" s="38">
        <v>1.472456</v>
      </c>
      <c r="AK101" s="38">
        <v>1.371275</v>
      </c>
      <c r="AL101" s="38">
        <v>-1.0305699999999999E-2</v>
      </c>
      <c r="AM101" s="38">
        <v>-9.4502000000000006E-3</v>
      </c>
      <c r="AN101" s="38">
        <v>-9.0624E-3</v>
      </c>
      <c r="AO101" s="38">
        <v>-9.5718999999999995E-3</v>
      </c>
      <c r="AP101" s="38">
        <v>-1.02752E-2</v>
      </c>
      <c r="AQ101" s="38">
        <v>-3.0020000000000002E-2</v>
      </c>
      <c r="AR101" s="38">
        <v>-6.6839899999999994E-2</v>
      </c>
      <c r="AS101" s="38">
        <v>1.85138E-2</v>
      </c>
      <c r="AT101" s="38">
        <v>3.9405099999999998E-2</v>
      </c>
      <c r="AU101" s="38">
        <v>4.4234799999999998E-2</v>
      </c>
      <c r="AV101" s="38">
        <v>4.3145299999999998E-2</v>
      </c>
      <c r="AW101" s="38">
        <v>2.5028499999999999E-2</v>
      </c>
      <c r="AX101" s="38">
        <v>1.4725999999999999E-3</v>
      </c>
      <c r="AY101" s="38">
        <v>-2.1154599999999999E-2</v>
      </c>
      <c r="AZ101" s="38">
        <v>-3.2051000000000003E-2</v>
      </c>
      <c r="BA101" s="38">
        <v>-3.8397100000000003E-2</v>
      </c>
      <c r="BB101" s="38">
        <v>-2.4606300000000001E-2</v>
      </c>
      <c r="BC101" s="38">
        <v>-3.3823699999999998E-2</v>
      </c>
      <c r="BD101" s="38">
        <v>-2.6196299999999999E-2</v>
      </c>
      <c r="BE101" s="38">
        <v>-5.3832199999999997E-2</v>
      </c>
      <c r="BF101" s="38">
        <v>-3.76745E-2</v>
      </c>
      <c r="BG101" s="38">
        <v>-4.9248E-3</v>
      </c>
      <c r="BH101" s="38">
        <v>-2.4978999999999999E-3</v>
      </c>
      <c r="BI101" s="38">
        <v>-4.0689999999999997E-3</v>
      </c>
      <c r="BJ101" s="38">
        <v>-8.3455999999999999E-3</v>
      </c>
      <c r="BK101" s="38">
        <v>-7.9644999999999994E-3</v>
      </c>
      <c r="BL101" s="38">
        <v>-7.9492999999999994E-3</v>
      </c>
      <c r="BM101" s="38">
        <v>-8.5976999999999998E-3</v>
      </c>
      <c r="BN101" s="38">
        <v>-9.3781999999999997E-3</v>
      </c>
      <c r="BO101" s="38">
        <v>-2.8338700000000001E-2</v>
      </c>
      <c r="BP101" s="38">
        <v>-6.3683100000000006E-2</v>
      </c>
      <c r="BQ101" s="38">
        <v>2.0150000000000001E-2</v>
      </c>
      <c r="BR101" s="38">
        <v>4.1132000000000002E-2</v>
      </c>
      <c r="BS101" s="38">
        <v>4.6192799999999999E-2</v>
      </c>
      <c r="BT101" s="38">
        <v>4.4851200000000001E-2</v>
      </c>
      <c r="BU101" s="38">
        <v>2.6399800000000001E-2</v>
      </c>
      <c r="BV101" s="38">
        <v>2.4629999999999999E-3</v>
      </c>
      <c r="BW101" s="38">
        <v>-1.9843599999999999E-2</v>
      </c>
      <c r="BX101" s="38">
        <v>-2.9710899999999998E-2</v>
      </c>
      <c r="BY101" s="38">
        <v>-3.5118400000000001E-2</v>
      </c>
      <c r="BZ101" s="38">
        <v>-2.1028499999999999E-2</v>
      </c>
      <c r="CA101" s="38">
        <v>-3.0488700000000001E-2</v>
      </c>
      <c r="CB101" s="38">
        <v>-2.2768300000000002E-2</v>
      </c>
      <c r="CC101" s="38">
        <v>-5.0768199999999999E-2</v>
      </c>
      <c r="CD101" s="38">
        <v>-3.47605E-2</v>
      </c>
      <c r="CE101" s="38">
        <v>-1.8609E-3</v>
      </c>
      <c r="CF101" s="38">
        <v>3.7599999999999999E-5</v>
      </c>
      <c r="CG101" s="38">
        <v>-1.5673E-3</v>
      </c>
      <c r="CH101" s="38">
        <v>-6.9880000000000003E-3</v>
      </c>
      <c r="CI101" s="38">
        <v>-6.9354999999999998E-3</v>
      </c>
      <c r="CJ101" s="38">
        <v>-7.1783999999999997E-3</v>
      </c>
      <c r="CK101" s="38">
        <v>-7.9229999999999995E-3</v>
      </c>
      <c r="CL101" s="38">
        <v>-8.7568000000000003E-3</v>
      </c>
      <c r="CM101" s="38">
        <v>-2.7174199999999999E-2</v>
      </c>
      <c r="CN101" s="38">
        <v>-6.1496700000000001E-2</v>
      </c>
      <c r="CO101" s="38">
        <v>2.1283099999999999E-2</v>
      </c>
      <c r="CP101" s="38">
        <v>4.2327999999999998E-2</v>
      </c>
      <c r="CQ101" s="38">
        <v>4.7548899999999998E-2</v>
      </c>
      <c r="CR101" s="38">
        <v>4.60326E-2</v>
      </c>
      <c r="CS101" s="38">
        <v>2.7349600000000002E-2</v>
      </c>
      <c r="CT101" s="38">
        <v>3.1489999999999999E-3</v>
      </c>
      <c r="CU101" s="38">
        <v>-1.89356E-2</v>
      </c>
      <c r="CV101" s="38">
        <v>-2.80901E-2</v>
      </c>
      <c r="CW101" s="38">
        <v>-3.2847500000000002E-2</v>
      </c>
      <c r="CX101" s="38">
        <v>-1.8550500000000001E-2</v>
      </c>
      <c r="CY101" s="38">
        <v>-2.81789E-2</v>
      </c>
      <c r="CZ101" s="38">
        <v>-2.0394200000000001E-2</v>
      </c>
      <c r="DA101" s="38">
        <v>-4.8646099999999998E-2</v>
      </c>
      <c r="DB101" s="38">
        <v>-3.2742300000000002E-2</v>
      </c>
      <c r="DC101" s="38">
        <v>2.611E-4</v>
      </c>
      <c r="DD101" s="38">
        <v>1.7937000000000001E-3</v>
      </c>
      <c r="DE101" s="38">
        <v>1.6540000000000001E-4</v>
      </c>
      <c r="DF101" s="38">
        <v>-5.6305000000000001E-3</v>
      </c>
      <c r="DG101" s="38">
        <v>-5.9065000000000003E-3</v>
      </c>
      <c r="DH101" s="38">
        <v>-6.4073999999999997E-3</v>
      </c>
      <c r="DI101" s="38">
        <v>-7.2481999999999998E-3</v>
      </c>
      <c r="DJ101" s="38">
        <v>-8.1355000000000004E-3</v>
      </c>
      <c r="DK101" s="38">
        <v>-2.60098E-2</v>
      </c>
      <c r="DL101" s="38">
        <v>-5.93102E-2</v>
      </c>
      <c r="DM101" s="38">
        <v>2.24163E-2</v>
      </c>
      <c r="DN101" s="38">
        <v>4.3524E-2</v>
      </c>
      <c r="DO101" s="38">
        <v>4.8904999999999997E-2</v>
      </c>
      <c r="DP101" s="38">
        <v>4.7214100000000002E-2</v>
      </c>
      <c r="DQ101" s="38">
        <v>2.8299399999999999E-2</v>
      </c>
      <c r="DR101" s="38">
        <v>3.8349999999999999E-3</v>
      </c>
      <c r="DS101" s="38">
        <v>-1.8027499999999998E-2</v>
      </c>
      <c r="DT101" s="38">
        <v>-2.6469400000000001E-2</v>
      </c>
      <c r="DU101" s="38">
        <v>-3.0576699999999998E-2</v>
      </c>
      <c r="DV101" s="38">
        <v>-1.6072599999999999E-2</v>
      </c>
      <c r="DW101" s="38">
        <v>-2.5869099999999999E-2</v>
      </c>
      <c r="DX101" s="38">
        <v>-1.8020000000000001E-2</v>
      </c>
      <c r="DY101" s="38">
        <v>-4.6524000000000003E-2</v>
      </c>
      <c r="DZ101" s="38">
        <v>-3.0724000000000001E-2</v>
      </c>
      <c r="EA101" s="38">
        <v>2.3831E-3</v>
      </c>
      <c r="EB101" s="38">
        <v>3.5498000000000001E-3</v>
      </c>
      <c r="EC101" s="38">
        <v>1.8981E-3</v>
      </c>
      <c r="ED101" s="38">
        <v>-3.6703999999999999E-3</v>
      </c>
      <c r="EE101" s="38">
        <v>-4.4207999999999999E-3</v>
      </c>
      <c r="EF101" s="38">
        <v>-5.2943E-3</v>
      </c>
      <c r="EG101" s="38">
        <v>-6.2740000000000001E-3</v>
      </c>
      <c r="EH101" s="38">
        <v>-7.2383999999999999E-3</v>
      </c>
      <c r="EI101" s="38">
        <v>-2.4328499999999999E-2</v>
      </c>
      <c r="EJ101" s="38">
        <v>-5.6153399999999999E-2</v>
      </c>
      <c r="EK101" s="38">
        <v>2.4052400000000002E-2</v>
      </c>
      <c r="EL101" s="38">
        <v>4.5250899999999997E-2</v>
      </c>
      <c r="EM101" s="38">
        <v>5.0862900000000003E-2</v>
      </c>
      <c r="EN101" s="38">
        <v>4.8919999999999998E-2</v>
      </c>
      <c r="EO101" s="38">
        <v>2.9670700000000001E-2</v>
      </c>
      <c r="EP101" s="38">
        <v>4.8254999999999999E-3</v>
      </c>
      <c r="EQ101" s="38">
        <v>-1.6716499999999999E-2</v>
      </c>
      <c r="ER101" s="38">
        <v>-2.4129299999999999E-2</v>
      </c>
      <c r="ES101" s="38">
        <v>-2.72979E-2</v>
      </c>
      <c r="ET101" s="38">
        <v>-1.24948E-2</v>
      </c>
      <c r="EU101" s="38">
        <v>-2.2533999999999998E-2</v>
      </c>
      <c r="EV101" s="38">
        <v>-1.45921E-2</v>
      </c>
      <c r="EW101" s="38">
        <v>-4.3459999999999999E-2</v>
      </c>
      <c r="EX101" s="38">
        <v>-2.7810000000000001E-2</v>
      </c>
      <c r="EY101" s="38">
        <v>5.4469000000000002E-3</v>
      </c>
      <c r="EZ101" s="38">
        <v>6.0853000000000001E-3</v>
      </c>
      <c r="FA101" s="38">
        <v>4.3999E-3</v>
      </c>
      <c r="FB101" s="38">
        <v>75.920900000000003</v>
      </c>
      <c r="FC101" s="38">
        <v>74.005250000000004</v>
      </c>
      <c r="FD101" s="38">
        <v>72.485050000000001</v>
      </c>
      <c r="FE101" s="38">
        <v>71.312280000000001</v>
      </c>
      <c r="FF101" s="38">
        <v>70.183909999999997</v>
      </c>
      <c r="FG101" s="38">
        <v>69.023949999999999</v>
      </c>
      <c r="FH101" s="38">
        <v>68.384749999999997</v>
      </c>
      <c r="FI101" s="38">
        <v>70.4375</v>
      </c>
      <c r="FJ101" s="38">
        <v>75.54683</v>
      </c>
      <c r="FK101" s="38">
        <v>81.053579999999997</v>
      </c>
      <c r="FL101" s="38">
        <v>86.106070000000003</v>
      </c>
      <c r="FM101" s="38">
        <v>90.442019999999999</v>
      </c>
      <c r="FN101" s="38">
        <v>94.338260000000005</v>
      </c>
      <c r="FO101" s="38">
        <v>97.502110000000002</v>
      </c>
      <c r="FP101" s="38">
        <v>100.05500000000001</v>
      </c>
      <c r="FQ101" s="38">
        <v>101.595</v>
      </c>
      <c r="FR101" s="38">
        <v>101.83759999999999</v>
      </c>
      <c r="FS101" s="38">
        <v>100.92189999999999</v>
      </c>
      <c r="FT101" s="39">
        <v>99.248689999999996</v>
      </c>
      <c r="FU101" s="38">
        <v>94.613690000000005</v>
      </c>
      <c r="FV101" s="38">
        <v>89.876720000000006</v>
      </c>
      <c r="FW101">
        <v>85.667569999999998</v>
      </c>
      <c r="FX101">
        <v>83.21763</v>
      </c>
      <c r="FY101">
        <v>81.342749999999995</v>
      </c>
      <c r="FZ101">
        <v>3.7567E-3</v>
      </c>
      <c r="GA101">
        <v>2.5735899999999999E-2</v>
      </c>
      <c r="GB101">
        <v>1</v>
      </c>
    </row>
    <row r="102" spans="1:184" x14ac:dyDescent="0.3">
      <c r="A102" t="s">
        <v>277</v>
      </c>
      <c r="B102" t="s">
        <v>1</v>
      </c>
      <c r="C102" t="s">
        <v>1</v>
      </c>
      <c r="D102" s="16" t="s">
        <v>1</v>
      </c>
      <c r="E102" s="16" t="s">
        <v>1</v>
      </c>
      <c r="F102" s="18" t="s">
        <v>1</v>
      </c>
      <c r="G102" s="16" t="s">
        <v>1</v>
      </c>
      <c r="H102" s="40" t="s">
        <v>269</v>
      </c>
      <c r="I102" s="18" t="s">
        <v>1</v>
      </c>
      <c r="J102" s="38" t="s">
        <v>1</v>
      </c>
      <c r="K102" s="18">
        <v>44809</v>
      </c>
      <c r="L102" s="38">
        <v>90197</v>
      </c>
      <c r="M102" s="38">
        <v>90197</v>
      </c>
      <c r="N102" s="38">
        <v>1.3568849999999999</v>
      </c>
      <c r="O102" s="38">
        <v>1.294494</v>
      </c>
      <c r="P102" s="38">
        <v>1.2440230000000001</v>
      </c>
      <c r="Q102" s="38">
        <v>1.208226</v>
      </c>
      <c r="R102" s="38">
        <v>1.1953910000000001</v>
      </c>
      <c r="S102" s="38">
        <v>1.179648</v>
      </c>
      <c r="T102" s="38">
        <v>1.0963940000000001</v>
      </c>
      <c r="U102" s="38">
        <v>1.1719919999999999</v>
      </c>
      <c r="V102" s="38">
        <v>1.356795</v>
      </c>
      <c r="W102" s="38">
        <v>1.5943229999999999</v>
      </c>
      <c r="X102" s="38">
        <v>1.800586</v>
      </c>
      <c r="Y102" s="38">
        <v>1.9431069999999999</v>
      </c>
      <c r="Z102" s="38">
        <v>2.0375009999999998</v>
      </c>
      <c r="AA102" s="38">
        <v>2.1118079999999999</v>
      </c>
      <c r="AB102" s="38">
        <v>2.157235</v>
      </c>
      <c r="AC102" s="38">
        <v>2.178299</v>
      </c>
      <c r="AD102" s="38">
        <v>2.1603240000000001</v>
      </c>
      <c r="AE102" s="38">
        <v>2.0832079999999999</v>
      </c>
      <c r="AF102" s="38">
        <v>1.9771069999999999</v>
      </c>
      <c r="AG102" s="38">
        <v>1.8443339999999999</v>
      </c>
      <c r="AH102" s="38">
        <v>1.7896380000000001</v>
      </c>
      <c r="AI102" s="38">
        <v>1.701924</v>
      </c>
      <c r="AJ102" s="38">
        <v>1.5448299999999999</v>
      </c>
      <c r="AK102" s="38">
        <v>1.443268</v>
      </c>
      <c r="AL102" s="38">
        <v>3.9148799999999997E-2</v>
      </c>
      <c r="AM102" s="38">
        <v>2.7005500000000002E-2</v>
      </c>
      <c r="AN102" s="38">
        <v>1.7018499999999999E-2</v>
      </c>
      <c r="AO102" s="38">
        <v>5.3388000000000003E-3</v>
      </c>
      <c r="AP102" s="38">
        <v>-4.3029000000000001E-3</v>
      </c>
      <c r="AQ102" s="38">
        <v>-5.0563200000000003E-2</v>
      </c>
      <c r="AR102" s="38">
        <v>-0.13553399999999999</v>
      </c>
      <c r="AS102" s="38">
        <v>-2.9790400000000002E-2</v>
      </c>
      <c r="AT102" s="38">
        <v>1.45077E-2</v>
      </c>
      <c r="AU102" s="38">
        <v>3.9508099999999997E-2</v>
      </c>
      <c r="AV102" s="38">
        <v>2.6636E-2</v>
      </c>
      <c r="AW102" s="38">
        <v>9.5040000000000003E-3</v>
      </c>
      <c r="AX102" s="38">
        <v>-6.1311999999999998E-3</v>
      </c>
      <c r="AY102" s="38">
        <v>-2.43109E-2</v>
      </c>
      <c r="AZ102" s="38">
        <v>-3.61415E-2</v>
      </c>
      <c r="BA102" s="38">
        <v>-3.7295099999999998E-2</v>
      </c>
      <c r="BB102" s="38">
        <v>-1.69033E-2</v>
      </c>
      <c r="BC102" s="38">
        <v>-2.0100000000000001E-3</v>
      </c>
      <c r="BD102" s="38">
        <v>1.07516E-2</v>
      </c>
      <c r="BE102" s="38">
        <v>-6.5490199999999998E-2</v>
      </c>
      <c r="BF102" s="38">
        <v>-4.4503099999999997E-2</v>
      </c>
      <c r="BG102" s="38">
        <v>1.15841E-2</v>
      </c>
      <c r="BH102" s="38">
        <v>-1.02373E-2</v>
      </c>
      <c r="BI102" s="38">
        <v>-1.3554200000000001E-2</v>
      </c>
      <c r="BJ102" s="38">
        <v>4.1807400000000002E-2</v>
      </c>
      <c r="BK102" s="38">
        <v>2.9007399999999999E-2</v>
      </c>
      <c r="BL102" s="38">
        <v>1.8595E-2</v>
      </c>
      <c r="BM102" s="38">
        <v>6.8287E-3</v>
      </c>
      <c r="BN102" s="38">
        <v>-2.9513E-3</v>
      </c>
      <c r="BO102" s="38">
        <v>-4.64889E-2</v>
      </c>
      <c r="BP102" s="38">
        <v>-0.12854260000000001</v>
      </c>
      <c r="BQ102" s="38">
        <v>-2.6568499999999998E-2</v>
      </c>
      <c r="BR102" s="38">
        <v>1.74383E-2</v>
      </c>
      <c r="BS102" s="38">
        <v>4.4007600000000001E-2</v>
      </c>
      <c r="BT102" s="38">
        <v>3.1327899999999999E-2</v>
      </c>
      <c r="BU102" s="38">
        <v>1.3161300000000001E-2</v>
      </c>
      <c r="BV102" s="38">
        <v>-4.1703E-3</v>
      </c>
      <c r="BW102" s="38">
        <v>-2.1207799999999999E-2</v>
      </c>
      <c r="BX102" s="38">
        <v>-3.1236699999999999E-2</v>
      </c>
      <c r="BY102" s="38">
        <v>-3.04303E-2</v>
      </c>
      <c r="BZ102" s="38">
        <v>-9.4599000000000003E-3</v>
      </c>
      <c r="CA102" s="38">
        <v>5.7185999999999999E-3</v>
      </c>
      <c r="CB102" s="38">
        <v>1.9451900000000001E-2</v>
      </c>
      <c r="CC102" s="38">
        <v>-5.5946299999999997E-2</v>
      </c>
      <c r="CD102" s="38">
        <v>-3.3526399999999998E-2</v>
      </c>
      <c r="CE102" s="38">
        <v>1.97156E-2</v>
      </c>
      <c r="CF102" s="38">
        <v>-3.1273999999999998E-3</v>
      </c>
      <c r="CG102" s="38">
        <v>-6.9746000000000001E-3</v>
      </c>
      <c r="CH102" s="38">
        <v>4.3648800000000001E-2</v>
      </c>
      <c r="CI102" s="38">
        <v>3.0394000000000001E-2</v>
      </c>
      <c r="CJ102" s="38">
        <v>1.96869E-2</v>
      </c>
      <c r="CK102" s="38">
        <v>7.8607E-3</v>
      </c>
      <c r="CL102" s="38">
        <v>-2.0151000000000001E-3</v>
      </c>
      <c r="CM102" s="38">
        <v>-4.3666999999999997E-2</v>
      </c>
      <c r="CN102" s="38">
        <v>-0.1237004</v>
      </c>
      <c r="CO102" s="38">
        <v>-2.43371E-2</v>
      </c>
      <c r="CP102" s="38">
        <v>1.9467999999999999E-2</v>
      </c>
      <c r="CQ102" s="38">
        <v>4.7123900000000003E-2</v>
      </c>
      <c r="CR102" s="38">
        <v>3.4577499999999997E-2</v>
      </c>
      <c r="CS102" s="38">
        <v>1.5694300000000001E-2</v>
      </c>
      <c r="CT102" s="38">
        <v>-2.8121999999999999E-3</v>
      </c>
      <c r="CU102" s="38">
        <v>-1.9058700000000001E-2</v>
      </c>
      <c r="CV102" s="38">
        <v>-2.78395E-2</v>
      </c>
      <c r="CW102" s="38">
        <v>-2.5675799999999999E-2</v>
      </c>
      <c r="CX102" s="38">
        <v>-4.3045999999999996E-3</v>
      </c>
      <c r="CY102" s="38">
        <v>1.10714E-2</v>
      </c>
      <c r="CZ102" s="38">
        <v>2.54776E-2</v>
      </c>
      <c r="DA102" s="38">
        <v>-4.9336199999999997E-2</v>
      </c>
      <c r="DB102" s="38">
        <v>-2.5923999999999999E-2</v>
      </c>
      <c r="DC102" s="38">
        <v>2.5347399999999999E-2</v>
      </c>
      <c r="DD102" s="38">
        <v>1.7968000000000001E-3</v>
      </c>
      <c r="DE102" s="38">
        <v>-2.4175999999999998E-3</v>
      </c>
      <c r="DF102" s="38">
        <v>4.5490099999999999E-2</v>
      </c>
      <c r="DG102" s="38">
        <v>3.1780599999999999E-2</v>
      </c>
      <c r="DH102" s="38">
        <v>2.07788E-2</v>
      </c>
      <c r="DI102" s="38">
        <v>8.8926000000000005E-3</v>
      </c>
      <c r="DJ102" s="38">
        <v>-1.0790000000000001E-3</v>
      </c>
      <c r="DK102" s="38">
        <v>-4.0845100000000002E-2</v>
      </c>
      <c r="DL102" s="38">
        <v>-0.1188582</v>
      </c>
      <c r="DM102" s="38">
        <v>-2.21056E-2</v>
      </c>
      <c r="DN102" s="38">
        <v>2.1497700000000002E-2</v>
      </c>
      <c r="DO102" s="38">
        <v>5.0240199999999999E-2</v>
      </c>
      <c r="DP102" s="38">
        <v>3.7827199999999998E-2</v>
      </c>
      <c r="DQ102" s="38">
        <v>1.8227299999999998E-2</v>
      </c>
      <c r="DR102" s="38">
        <v>-1.4541000000000001E-3</v>
      </c>
      <c r="DS102" s="38">
        <v>-1.6909500000000001E-2</v>
      </c>
      <c r="DT102" s="38">
        <v>-2.44424E-2</v>
      </c>
      <c r="DU102" s="38">
        <v>-2.0921200000000001E-2</v>
      </c>
      <c r="DV102" s="38">
        <v>8.5059999999999997E-4</v>
      </c>
      <c r="DW102" s="38">
        <v>1.64242E-2</v>
      </c>
      <c r="DX102" s="38">
        <v>3.1503299999999998E-2</v>
      </c>
      <c r="DY102" s="38">
        <v>-4.2726100000000003E-2</v>
      </c>
      <c r="DZ102" s="38">
        <v>-1.83216E-2</v>
      </c>
      <c r="EA102" s="38">
        <v>3.0979300000000001E-2</v>
      </c>
      <c r="EB102" s="38">
        <v>6.7210999999999998E-3</v>
      </c>
      <c r="EC102" s="38">
        <v>2.1394000000000001E-3</v>
      </c>
      <c r="ED102" s="38">
        <v>4.8148700000000003E-2</v>
      </c>
      <c r="EE102" s="38">
        <v>3.3782600000000003E-2</v>
      </c>
      <c r="EF102" s="38">
        <v>2.2355300000000002E-2</v>
      </c>
      <c r="EG102" s="38">
        <v>1.0382600000000001E-2</v>
      </c>
      <c r="EH102" s="38">
        <v>2.7260000000000001E-4</v>
      </c>
      <c r="EI102" s="38">
        <v>-3.6770700000000003E-2</v>
      </c>
      <c r="EJ102" s="38">
        <v>-0.1118668</v>
      </c>
      <c r="EK102" s="38">
        <v>-1.8883799999999999E-2</v>
      </c>
      <c r="EL102" s="38">
        <v>2.44283E-2</v>
      </c>
      <c r="EM102" s="38">
        <v>5.4739700000000002E-2</v>
      </c>
      <c r="EN102" s="38">
        <v>4.2519099999999997E-2</v>
      </c>
      <c r="EO102" s="38">
        <v>2.1884600000000001E-2</v>
      </c>
      <c r="EP102" s="38">
        <v>5.0679999999999996E-4</v>
      </c>
      <c r="EQ102" s="38">
        <v>-1.3806499999999999E-2</v>
      </c>
      <c r="ER102" s="38">
        <v>-1.9537499999999999E-2</v>
      </c>
      <c r="ES102" s="38">
        <v>-1.40564E-2</v>
      </c>
      <c r="ET102" s="38">
        <v>8.2939999999999993E-3</v>
      </c>
      <c r="EU102" s="38">
        <v>2.4152799999999999E-2</v>
      </c>
      <c r="EV102" s="38">
        <v>4.0203599999999999E-2</v>
      </c>
      <c r="EW102" s="38">
        <v>-3.3182099999999999E-2</v>
      </c>
      <c r="EX102" s="38">
        <v>-7.3448999999999997E-3</v>
      </c>
      <c r="EY102" s="38">
        <v>3.9110800000000001E-2</v>
      </c>
      <c r="EZ102" s="38">
        <v>1.38309E-2</v>
      </c>
      <c r="FA102" s="38">
        <v>8.7189999999999993E-3</v>
      </c>
      <c r="FB102" s="38">
        <v>81.935460000000006</v>
      </c>
      <c r="FC102" s="38">
        <v>80.723190000000002</v>
      </c>
      <c r="FD102" s="38">
        <v>79.064480000000003</v>
      </c>
      <c r="FE102" s="38">
        <v>77.645340000000004</v>
      </c>
      <c r="FF102" s="38">
        <v>76.520259999999993</v>
      </c>
      <c r="FG102" s="38">
        <v>75.563879999999997</v>
      </c>
      <c r="FH102" s="38">
        <v>74.408929999999998</v>
      </c>
      <c r="FI102" s="38">
        <v>75.292479999999998</v>
      </c>
      <c r="FJ102" s="38">
        <v>80.307879999999997</v>
      </c>
      <c r="FK102" s="38">
        <v>86.303309999999996</v>
      </c>
      <c r="FL102" s="38">
        <v>91.462670000000003</v>
      </c>
      <c r="FM102" s="38">
        <v>95.725750000000005</v>
      </c>
      <c r="FN102" s="38">
        <v>99.795419999999993</v>
      </c>
      <c r="FO102" s="38">
        <v>102.9585</v>
      </c>
      <c r="FP102" s="38">
        <v>105.0128</v>
      </c>
      <c r="FQ102" s="38">
        <v>106.37820000000001</v>
      </c>
      <c r="FR102" s="38">
        <v>106.75879999999999</v>
      </c>
      <c r="FS102" s="38">
        <v>105.989</v>
      </c>
      <c r="FT102" s="39">
        <v>103.6169</v>
      </c>
      <c r="FU102" s="38">
        <v>98.914270000000002</v>
      </c>
      <c r="FV102" s="38">
        <v>95.516639999999995</v>
      </c>
      <c r="FW102">
        <v>92.015090000000001</v>
      </c>
      <c r="FX102">
        <v>88.753489999999999</v>
      </c>
      <c r="FY102">
        <v>87.054630000000003</v>
      </c>
      <c r="FZ102">
        <v>1.0914099999999999E-2</v>
      </c>
      <c r="GA102">
        <v>0.14555380000000001</v>
      </c>
      <c r="GB102">
        <v>1</v>
      </c>
    </row>
    <row r="103" spans="1:184" x14ac:dyDescent="0.3">
      <c r="A103" t="s">
        <v>277</v>
      </c>
      <c r="B103" t="s">
        <v>1</v>
      </c>
      <c r="C103" t="s">
        <v>1</v>
      </c>
      <c r="D103" s="16" t="s">
        <v>1</v>
      </c>
      <c r="E103" s="16" t="s">
        <v>1</v>
      </c>
      <c r="F103" s="18" t="s">
        <v>1</v>
      </c>
      <c r="G103" s="16" t="s">
        <v>1</v>
      </c>
      <c r="H103" s="40" t="s">
        <v>269</v>
      </c>
      <c r="I103" s="18" t="s">
        <v>1</v>
      </c>
      <c r="J103" s="38" t="s">
        <v>1</v>
      </c>
      <c r="K103" s="18">
        <v>44810</v>
      </c>
      <c r="L103" s="38">
        <v>90194</v>
      </c>
      <c r="M103" s="38">
        <v>90194</v>
      </c>
      <c r="N103" s="38">
        <v>1.4098470000000001</v>
      </c>
      <c r="O103" s="38">
        <v>1.3508530000000001</v>
      </c>
      <c r="P103" s="38">
        <v>1.304044</v>
      </c>
      <c r="Q103" s="38">
        <v>1.278802</v>
      </c>
      <c r="R103" s="38">
        <v>1.288791</v>
      </c>
      <c r="S103" s="38">
        <v>1.346662</v>
      </c>
      <c r="T103" s="38">
        <v>1.396968</v>
      </c>
      <c r="U103" s="38">
        <v>1.6548320000000001</v>
      </c>
      <c r="V103" s="38">
        <v>2.12764</v>
      </c>
      <c r="W103" s="38">
        <v>2.5230600000000001</v>
      </c>
      <c r="X103" s="38">
        <v>2.8328180000000001</v>
      </c>
      <c r="Y103" s="38">
        <v>3.0465960000000001</v>
      </c>
      <c r="Z103" s="38">
        <v>3.1716229999999999</v>
      </c>
      <c r="AA103" s="38">
        <v>3.291496</v>
      </c>
      <c r="AB103" s="38">
        <v>3.3484859999999999</v>
      </c>
      <c r="AC103" s="38">
        <v>3.3178679999999998</v>
      </c>
      <c r="AD103" s="38">
        <v>3.1218469999999998</v>
      </c>
      <c r="AE103" s="38">
        <v>2.6834609999999999</v>
      </c>
      <c r="AF103" s="38">
        <v>2.3584339999999999</v>
      </c>
      <c r="AG103" s="38">
        <v>2.1422430000000001</v>
      </c>
      <c r="AH103" s="38">
        <v>2.0262220000000002</v>
      </c>
      <c r="AI103" s="38">
        <v>1.8487340000000001</v>
      </c>
      <c r="AJ103" s="38">
        <v>1.6786049999999999</v>
      </c>
      <c r="AK103" s="38">
        <v>1.5587329999999999</v>
      </c>
      <c r="AL103" s="38">
        <v>2.7994700000000001E-2</v>
      </c>
      <c r="AM103" s="38">
        <v>1.86985E-2</v>
      </c>
      <c r="AN103" s="38">
        <v>1.17331E-2</v>
      </c>
      <c r="AO103" s="38">
        <v>5.8091999999999996E-3</v>
      </c>
      <c r="AP103" s="38">
        <v>5.0702999999999998E-3</v>
      </c>
      <c r="AQ103" s="38">
        <v>-1.1910799999999999E-2</v>
      </c>
      <c r="AR103" s="38">
        <v>-6.0576100000000001E-2</v>
      </c>
      <c r="AS103" s="38">
        <v>3.1143E-3</v>
      </c>
      <c r="AT103" s="38">
        <v>-8.3809999999999996E-3</v>
      </c>
      <c r="AU103" s="38">
        <v>-3.4997100000000003E-2</v>
      </c>
      <c r="AV103" s="38">
        <v>-4.0788400000000002E-2</v>
      </c>
      <c r="AW103" s="38">
        <v>-3.0975800000000001E-2</v>
      </c>
      <c r="AX103" s="38">
        <v>-1.1712800000000001E-2</v>
      </c>
      <c r="AY103" s="38">
        <v>2.0556499999999998E-2</v>
      </c>
      <c r="AZ103" s="38">
        <v>4.30754E-2</v>
      </c>
      <c r="BA103" s="38">
        <v>7.0922299999999994E-2</v>
      </c>
      <c r="BB103" s="38">
        <v>7.5198899999999999E-2</v>
      </c>
      <c r="BC103" s="38">
        <v>3.3098000000000002E-2</v>
      </c>
      <c r="BD103" s="38">
        <v>2.99373E-2</v>
      </c>
      <c r="BE103" s="38">
        <v>-2.6787600000000002E-2</v>
      </c>
      <c r="BF103" s="38">
        <v>1.1925399999999999E-2</v>
      </c>
      <c r="BG103" s="38">
        <v>2.3551800000000001E-2</v>
      </c>
      <c r="BH103" s="38">
        <v>1.7933399999999999E-2</v>
      </c>
      <c r="BI103" s="38">
        <v>9.3810000000000004E-3</v>
      </c>
      <c r="BJ103" s="38">
        <v>3.1468299999999998E-2</v>
      </c>
      <c r="BK103" s="38">
        <v>2.1833000000000002E-2</v>
      </c>
      <c r="BL103" s="38">
        <v>1.4320599999999999E-2</v>
      </c>
      <c r="BM103" s="38">
        <v>8.3608999999999992E-3</v>
      </c>
      <c r="BN103" s="38">
        <v>7.5044999999999999E-3</v>
      </c>
      <c r="BO103" s="38">
        <v>-7.0920999999999996E-3</v>
      </c>
      <c r="BP103" s="38">
        <v>-5.3575600000000001E-2</v>
      </c>
      <c r="BQ103" s="38">
        <v>7.1479999999999998E-3</v>
      </c>
      <c r="BR103" s="38">
        <v>-3.4738999999999998E-3</v>
      </c>
      <c r="BS103" s="38">
        <v>-2.9092E-2</v>
      </c>
      <c r="BT103" s="38">
        <v>-3.5217199999999997E-2</v>
      </c>
      <c r="BU103" s="38">
        <v>-2.6538599999999999E-2</v>
      </c>
      <c r="BV103" s="38">
        <v>-8.7612999999999996E-3</v>
      </c>
      <c r="BW103" s="38">
        <v>2.3512999999999999E-2</v>
      </c>
      <c r="BX103" s="38">
        <v>4.7937300000000002E-2</v>
      </c>
      <c r="BY103" s="38">
        <v>7.7957899999999997E-2</v>
      </c>
      <c r="BZ103" s="38">
        <v>8.3221299999999998E-2</v>
      </c>
      <c r="CA103" s="38">
        <v>4.1718100000000001E-2</v>
      </c>
      <c r="CB103" s="38">
        <v>3.9369800000000003E-2</v>
      </c>
      <c r="CC103" s="38">
        <v>-1.7723300000000001E-2</v>
      </c>
      <c r="CD103" s="38">
        <v>1.9861699999999999E-2</v>
      </c>
      <c r="CE103" s="38">
        <v>3.0069800000000001E-2</v>
      </c>
      <c r="CF103" s="38">
        <v>2.3022399999999998E-2</v>
      </c>
      <c r="CG103" s="38">
        <v>1.4611600000000001E-2</v>
      </c>
      <c r="CH103" s="38">
        <v>3.38742E-2</v>
      </c>
      <c r="CI103" s="38">
        <v>2.4004000000000001E-2</v>
      </c>
      <c r="CJ103" s="38">
        <v>1.6112600000000001E-2</v>
      </c>
      <c r="CK103" s="38">
        <v>1.01283E-2</v>
      </c>
      <c r="CL103" s="38">
        <v>9.1905000000000008E-3</v>
      </c>
      <c r="CM103" s="38">
        <v>-3.7547000000000001E-3</v>
      </c>
      <c r="CN103" s="38">
        <v>-4.8727100000000002E-2</v>
      </c>
      <c r="CO103" s="38">
        <v>9.9416999999999995E-3</v>
      </c>
      <c r="CP103" s="38">
        <v>-7.5199999999999998E-5</v>
      </c>
      <c r="CQ103" s="38">
        <v>-2.5002099999999999E-2</v>
      </c>
      <c r="CR103" s="38">
        <v>-3.13586E-2</v>
      </c>
      <c r="CS103" s="38">
        <v>-2.3465400000000001E-2</v>
      </c>
      <c r="CT103" s="38">
        <v>-6.7171000000000002E-3</v>
      </c>
      <c r="CU103" s="38">
        <v>2.5560599999999999E-2</v>
      </c>
      <c r="CV103" s="38">
        <v>5.1304599999999999E-2</v>
      </c>
      <c r="CW103" s="38">
        <v>8.2830699999999993E-2</v>
      </c>
      <c r="CX103" s="38">
        <v>8.8777499999999995E-2</v>
      </c>
      <c r="CY103" s="38">
        <v>4.7688300000000003E-2</v>
      </c>
      <c r="CZ103" s="38">
        <v>4.5902800000000001E-2</v>
      </c>
      <c r="DA103" s="38">
        <v>-1.14453E-2</v>
      </c>
      <c r="DB103" s="38">
        <v>2.53583E-2</v>
      </c>
      <c r="DC103" s="38">
        <v>3.45841E-2</v>
      </c>
      <c r="DD103" s="38">
        <v>2.6547000000000001E-2</v>
      </c>
      <c r="DE103" s="38">
        <v>1.8234299999999998E-2</v>
      </c>
      <c r="DF103" s="38">
        <v>3.628E-2</v>
      </c>
      <c r="DG103" s="38">
        <v>2.6174900000000001E-2</v>
      </c>
      <c r="DH103" s="38">
        <v>1.7904699999999999E-2</v>
      </c>
      <c r="DI103" s="38">
        <v>1.1895599999999999E-2</v>
      </c>
      <c r="DJ103" s="38">
        <v>1.08764E-2</v>
      </c>
      <c r="DK103" s="38">
        <v>-4.172E-4</v>
      </c>
      <c r="DL103" s="38">
        <v>-4.3878599999999997E-2</v>
      </c>
      <c r="DM103" s="38">
        <v>1.2735399999999999E-2</v>
      </c>
      <c r="DN103" s="38">
        <v>3.3235000000000001E-3</v>
      </c>
      <c r="DO103" s="38">
        <v>-2.0912300000000002E-2</v>
      </c>
      <c r="DP103" s="38">
        <v>-2.7499900000000001E-2</v>
      </c>
      <c r="DQ103" s="38">
        <v>-2.0392199999999999E-2</v>
      </c>
      <c r="DR103" s="38">
        <v>-4.6728000000000004E-3</v>
      </c>
      <c r="DS103" s="38">
        <v>2.7608199999999999E-2</v>
      </c>
      <c r="DT103" s="38">
        <v>5.4671999999999998E-2</v>
      </c>
      <c r="DU103" s="38">
        <v>8.7703500000000004E-2</v>
      </c>
      <c r="DV103" s="38">
        <v>9.4333799999999995E-2</v>
      </c>
      <c r="DW103" s="38">
        <v>5.3658499999999998E-2</v>
      </c>
      <c r="DX103" s="38">
        <v>5.2435700000000002E-2</v>
      </c>
      <c r="DY103" s="38">
        <v>-5.1673999999999999E-3</v>
      </c>
      <c r="DZ103" s="38">
        <v>3.0855E-2</v>
      </c>
      <c r="EA103" s="38">
        <v>3.9098399999999998E-2</v>
      </c>
      <c r="EB103" s="38">
        <v>3.00716E-2</v>
      </c>
      <c r="EC103" s="38">
        <v>2.1857000000000001E-2</v>
      </c>
      <c r="ED103" s="38">
        <v>3.97536E-2</v>
      </c>
      <c r="EE103" s="38">
        <v>2.9309499999999999E-2</v>
      </c>
      <c r="EF103" s="38">
        <v>2.0492099999999999E-2</v>
      </c>
      <c r="EG103" s="38">
        <v>1.44473E-2</v>
      </c>
      <c r="EH103" s="38">
        <v>1.33107E-2</v>
      </c>
      <c r="EI103" s="38">
        <v>4.4015E-3</v>
      </c>
      <c r="EJ103" s="38">
        <v>-3.68782E-2</v>
      </c>
      <c r="EK103" s="38">
        <v>1.6769099999999999E-2</v>
      </c>
      <c r="EL103" s="38">
        <v>8.2305999999999994E-3</v>
      </c>
      <c r="EM103" s="38">
        <v>-1.50072E-2</v>
      </c>
      <c r="EN103" s="38">
        <v>-2.1928699999999999E-2</v>
      </c>
      <c r="EO103" s="38">
        <v>-1.5955E-2</v>
      </c>
      <c r="EP103" s="38">
        <v>-1.7213E-3</v>
      </c>
      <c r="EQ103" s="38">
        <v>3.05647E-2</v>
      </c>
      <c r="ER103" s="38">
        <v>5.9533900000000001E-2</v>
      </c>
      <c r="ES103" s="38">
        <v>9.4739100000000007E-2</v>
      </c>
      <c r="ET103" s="38">
        <v>0.10235619999999999</v>
      </c>
      <c r="EU103" s="38">
        <v>6.2278500000000001E-2</v>
      </c>
      <c r="EV103" s="38">
        <v>6.1868199999999998E-2</v>
      </c>
      <c r="EW103" s="38">
        <v>3.8969999999999999E-3</v>
      </c>
      <c r="EX103" s="38">
        <v>3.8791199999999998E-2</v>
      </c>
      <c r="EY103" s="38">
        <v>4.5616400000000001E-2</v>
      </c>
      <c r="EZ103" s="38">
        <v>3.51606E-2</v>
      </c>
      <c r="FA103" s="38">
        <v>2.70876E-2</v>
      </c>
      <c r="FB103" s="38">
        <v>84.283389999999997</v>
      </c>
      <c r="FC103" s="38">
        <v>82.93723</v>
      </c>
      <c r="FD103" s="38">
        <v>81.514380000000003</v>
      </c>
      <c r="FE103" s="38">
        <v>80.384950000000003</v>
      </c>
      <c r="FF103" s="38">
        <v>79.283529999999999</v>
      </c>
      <c r="FG103" s="38">
        <v>78.888480000000001</v>
      </c>
      <c r="FH103" s="38">
        <v>78.168139999999994</v>
      </c>
      <c r="FI103" s="38">
        <v>80.352189999999993</v>
      </c>
      <c r="FJ103" s="38">
        <v>85.532669999999996</v>
      </c>
      <c r="FK103" s="38">
        <v>91.429069999999996</v>
      </c>
      <c r="FL103" s="38">
        <v>96.092160000000007</v>
      </c>
      <c r="FM103" s="38">
        <v>100.84050000000001</v>
      </c>
      <c r="FN103" s="38">
        <v>104.1865</v>
      </c>
      <c r="FO103" s="38">
        <v>107.1798</v>
      </c>
      <c r="FP103" s="38">
        <v>109.2111</v>
      </c>
      <c r="FQ103" s="38">
        <v>110.7595</v>
      </c>
      <c r="FR103" s="38">
        <v>110.6225</v>
      </c>
      <c r="FS103" s="38">
        <v>109.096</v>
      </c>
      <c r="FT103" s="39">
        <v>106.0881</v>
      </c>
      <c r="FU103" s="38">
        <v>100.4738</v>
      </c>
      <c r="FV103" s="38">
        <v>95.706829999999997</v>
      </c>
      <c r="FW103">
        <v>92.940860000000001</v>
      </c>
      <c r="FX103">
        <v>91.060500000000005</v>
      </c>
      <c r="FY103">
        <v>88.453900000000004</v>
      </c>
      <c r="FZ103">
        <v>1.03748E-2</v>
      </c>
      <c r="GA103">
        <v>6.9587399999999994E-2</v>
      </c>
      <c r="GB103">
        <v>1</v>
      </c>
    </row>
    <row r="104" spans="1:184" x14ac:dyDescent="0.3">
      <c r="A104" t="s">
        <v>277</v>
      </c>
      <c r="B104" t="s">
        <v>1</v>
      </c>
      <c r="C104" t="s">
        <v>1</v>
      </c>
      <c r="D104" s="16" t="s">
        <v>1</v>
      </c>
      <c r="E104" s="16" t="s">
        <v>1</v>
      </c>
      <c r="F104" s="18" t="s">
        <v>1</v>
      </c>
      <c r="G104" s="16" t="s">
        <v>1</v>
      </c>
      <c r="H104" s="40" t="s">
        <v>269</v>
      </c>
      <c r="I104" s="18" t="s">
        <v>1</v>
      </c>
      <c r="J104" s="38" t="s">
        <v>1</v>
      </c>
      <c r="K104" s="18">
        <v>44811</v>
      </c>
      <c r="L104" s="38">
        <v>90193</v>
      </c>
      <c r="M104" s="38">
        <v>90193</v>
      </c>
      <c r="N104" s="38">
        <v>1.4956590000000001</v>
      </c>
      <c r="O104" s="38">
        <v>1.4287300000000001</v>
      </c>
      <c r="P104" s="38">
        <v>1.3782099999999999</v>
      </c>
      <c r="Q104" s="38">
        <v>1.3463670000000001</v>
      </c>
      <c r="R104" s="38">
        <v>1.3480479999999999</v>
      </c>
      <c r="S104" s="38">
        <v>1.3960760000000001</v>
      </c>
      <c r="T104" s="38">
        <v>1.4262790000000001</v>
      </c>
      <c r="U104" s="38">
        <v>1.6720390000000001</v>
      </c>
      <c r="V104" s="38">
        <v>2.1105239999999998</v>
      </c>
      <c r="W104" s="38">
        <v>2.4988359999999998</v>
      </c>
      <c r="X104" s="38">
        <v>2.793399</v>
      </c>
      <c r="Y104" s="38">
        <v>2.9853930000000002</v>
      </c>
      <c r="Z104" s="38">
        <v>3.0913520000000001</v>
      </c>
      <c r="AA104" s="38">
        <v>3.1984379999999999</v>
      </c>
      <c r="AB104" s="38">
        <v>3.255544</v>
      </c>
      <c r="AC104" s="38">
        <v>3.2339009999999999</v>
      </c>
      <c r="AD104" s="38">
        <v>3.0560399999999999</v>
      </c>
      <c r="AE104" s="38">
        <v>2.636415</v>
      </c>
      <c r="AF104" s="38">
        <v>2.3260860000000001</v>
      </c>
      <c r="AG104" s="38">
        <v>2.1043080000000001</v>
      </c>
      <c r="AH104" s="38">
        <v>1.9815750000000001</v>
      </c>
      <c r="AI104" s="38">
        <v>1.8259840000000001</v>
      </c>
      <c r="AJ104" s="38">
        <v>1.6477250000000001</v>
      </c>
      <c r="AK104" s="38">
        <v>1.528632</v>
      </c>
      <c r="AL104" s="38">
        <v>2.1933299999999999E-2</v>
      </c>
      <c r="AM104" s="38">
        <v>1.53312E-2</v>
      </c>
      <c r="AN104" s="38">
        <v>1.28279E-2</v>
      </c>
      <c r="AO104" s="38">
        <v>8.9572999999999996E-3</v>
      </c>
      <c r="AP104" s="38">
        <v>3.0046999999999999E-3</v>
      </c>
      <c r="AQ104" s="38">
        <v>-2.0010500000000001E-2</v>
      </c>
      <c r="AR104" s="38">
        <v>-8.6962499999999998E-2</v>
      </c>
      <c r="AS104" s="38">
        <v>-9.7476000000000004E-3</v>
      </c>
      <c r="AT104" s="38">
        <v>-1.11024E-2</v>
      </c>
      <c r="AU104" s="38">
        <v>-1.51162E-2</v>
      </c>
      <c r="AV104" s="38">
        <v>-1.4115300000000001E-2</v>
      </c>
      <c r="AW104" s="38">
        <v>-7.5449000000000002E-3</v>
      </c>
      <c r="AX104" s="38">
        <v>8.0599999999999997E-4</v>
      </c>
      <c r="AY104" s="38">
        <v>9.0521000000000004E-3</v>
      </c>
      <c r="AZ104" s="38">
        <v>7.9220000000000002E-3</v>
      </c>
      <c r="BA104" s="38">
        <v>3.1642099999999999E-2</v>
      </c>
      <c r="BB104" s="38">
        <v>5.65149E-2</v>
      </c>
      <c r="BC104" s="38">
        <v>4.1911299999999999E-2</v>
      </c>
      <c r="BD104" s="38">
        <v>3.3884600000000001E-2</v>
      </c>
      <c r="BE104" s="38">
        <v>-2.7409300000000001E-2</v>
      </c>
      <c r="BF104" s="38">
        <v>2.2241500000000001E-2</v>
      </c>
      <c r="BG104" s="38">
        <v>6.8439799999999995E-2</v>
      </c>
      <c r="BH104" s="38">
        <v>4.7615499999999998E-2</v>
      </c>
      <c r="BI104" s="38">
        <v>3.31223E-2</v>
      </c>
      <c r="BJ104" s="38">
        <v>2.4890599999999999E-2</v>
      </c>
      <c r="BK104" s="38">
        <v>1.75424E-2</v>
      </c>
      <c r="BL104" s="38">
        <v>1.48538E-2</v>
      </c>
      <c r="BM104" s="38">
        <v>1.09043E-2</v>
      </c>
      <c r="BN104" s="38">
        <v>4.7327000000000003E-3</v>
      </c>
      <c r="BO104" s="38">
        <v>-1.62401E-2</v>
      </c>
      <c r="BP104" s="38">
        <v>-8.1400399999999998E-2</v>
      </c>
      <c r="BQ104" s="38">
        <v>-6.6835000000000002E-3</v>
      </c>
      <c r="BR104" s="38">
        <v>-7.5982999999999997E-3</v>
      </c>
      <c r="BS104" s="38">
        <v>-1.09243E-2</v>
      </c>
      <c r="BT104" s="38">
        <v>-1.0286699999999999E-2</v>
      </c>
      <c r="BU104" s="38">
        <v>-4.5707999999999999E-3</v>
      </c>
      <c r="BV104" s="38">
        <v>2.8360999999999998E-3</v>
      </c>
      <c r="BW104" s="38">
        <v>1.1228800000000001E-2</v>
      </c>
      <c r="BX104" s="38">
        <v>1.1674500000000001E-2</v>
      </c>
      <c r="BY104" s="38">
        <v>3.7202600000000002E-2</v>
      </c>
      <c r="BZ104" s="38">
        <v>6.32852E-2</v>
      </c>
      <c r="CA104" s="38">
        <v>4.93462E-2</v>
      </c>
      <c r="CB104" s="38">
        <v>4.2579600000000002E-2</v>
      </c>
      <c r="CC104" s="38">
        <v>-1.95788E-2</v>
      </c>
      <c r="CD104" s="38">
        <v>2.8750499999999998E-2</v>
      </c>
      <c r="CE104" s="38">
        <v>7.3511599999999996E-2</v>
      </c>
      <c r="CF104" s="38">
        <v>5.1920599999999997E-2</v>
      </c>
      <c r="CG104" s="38">
        <v>3.7461300000000003E-2</v>
      </c>
      <c r="CH104" s="38">
        <v>2.6938699999999999E-2</v>
      </c>
      <c r="CI104" s="38">
        <v>1.9073799999999998E-2</v>
      </c>
      <c r="CJ104" s="38">
        <v>1.6256900000000001E-2</v>
      </c>
      <c r="CK104" s="38">
        <v>1.2252799999999999E-2</v>
      </c>
      <c r="CL104" s="38">
        <v>5.9294999999999999E-3</v>
      </c>
      <c r="CM104" s="38">
        <v>-1.3628700000000001E-2</v>
      </c>
      <c r="CN104" s="38">
        <v>-7.7548099999999995E-2</v>
      </c>
      <c r="CO104" s="38">
        <v>-4.5614000000000002E-3</v>
      </c>
      <c r="CP104" s="38">
        <v>-5.1713999999999996E-3</v>
      </c>
      <c r="CQ104" s="38">
        <v>-8.0208999999999992E-3</v>
      </c>
      <c r="CR104" s="38">
        <v>-7.6349E-3</v>
      </c>
      <c r="CS104" s="38">
        <v>-2.5108000000000001E-3</v>
      </c>
      <c r="CT104" s="38">
        <v>4.2421000000000004E-3</v>
      </c>
      <c r="CU104" s="38">
        <v>1.27364E-2</v>
      </c>
      <c r="CV104" s="38">
        <v>1.42734E-2</v>
      </c>
      <c r="CW104" s="38">
        <v>4.1053800000000001E-2</v>
      </c>
      <c r="CX104" s="38">
        <v>6.7974400000000004E-2</v>
      </c>
      <c r="CY104" s="38">
        <v>5.4495500000000002E-2</v>
      </c>
      <c r="CZ104" s="38">
        <v>4.8601699999999998E-2</v>
      </c>
      <c r="DA104" s="38">
        <v>-1.41554E-2</v>
      </c>
      <c r="DB104" s="38">
        <v>3.3258500000000003E-2</v>
      </c>
      <c r="DC104" s="38">
        <v>7.7024400000000007E-2</v>
      </c>
      <c r="DD104" s="38">
        <v>5.4902300000000001E-2</v>
      </c>
      <c r="DE104" s="38">
        <v>4.0466500000000002E-2</v>
      </c>
      <c r="DF104" s="38">
        <v>2.8986899999999999E-2</v>
      </c>
      <c r="DG104" s="38">
        <v>2.06053E-2</v>
      </c>
      <c r="DH104" s="38">
        <v>1.7659999999999999E-2</v>
      </c>
      <c r="DI104" s="38">
        <v>1.3601200000000001E-2</v>
      </c>
      <c r="DJ104" s="38">
        <v>7.1262000000000001E-3</v>
      </c>
      <c r="DK104" s="38">
        <v>-1.1017300000000001E-2</v>
      </c>
      <c r="DL104" s="38">
        <v>-7.3695700000000003E-2</v>
      </c>
      <c r="DM104" s="38">
        <v>-2.4391999999999999E-3</v>
      </c>
      <c r="DN104" s="38">
        <v>-2.7445E-3</v>
      </c>
      <c r="DO104" s="38">
        <v>-5.1175999999999999E-3</v>
      </c>
      <c r="DP104" s="38">
        <v>-4.9832000000000001E-3</v>
      </c>
      <c r="DQ104" s="38">
        <v>-4.5090000000000001E-4</v>
      </c>
      <c r="DR104" s="38">
        <v>5.6480999999999996E-3</v>
      </c>
      <c r="DS104" s="38">
        <v>1.4244E-2</v>
      </c>
      <c r="DT104" s="38">
        <v>1.6872399999999999E-2</v>
      </c>
      <c r="DU104" s="38">
        <v>4.4905E-2</v>
      </c>
      <c r="DV104" s="38">
        <v>7.2663500000000006E-2</v>
      </c>
      <c r="DW104" s="38">
        <v>5.9644900000000001E-2</v>
      </c>
      <c r="DX104" s="38">
        <v>5.46238E-2</v>
      </c>
      <c r="DY104" s="38">
        <v>-8.7320000000000002E-3</v>
      </c>
      <c r="DZ104" s="38">
        <v>3.7766599999999997E-2</v>
      </c>
      <c r="EA104" s="38">
        <v>8.05371E-2</v>
      </c>
      <c r="EB104" s="38">
        <v>5.7883999999999998E-2</v>
      </c>
      <c r="EC104" s="38">
        <v>4.3471700000000002E-2</v>
      </c>
      <c r="ED104" s="38">
        <v>3.1944100000000003E-2</v>
      </c>
      <c r="EE104" s="38">
        <v>2.28165E-2</v>
      </c>
      <c r="EF104" s="38">
        <v>1.9685899999999999E-2</v>
      </c>
      <c r="EG104" s="38">
        <v>1.55482E-2</v>
      </c>
      <c r="EH104" s="38">
        <v>8.8541999999999996E-3</v>
      </c>
      <c r="EI104" s="38">
        <v>-7.2468000000000003E-3</v>
      </c>
      <c r="EJ104" s="38">
        <v>-6.8133600000000002E-2</v>
      </c>
      <c r="EK104" s="38">
        <v>6.2489999999999996E-4</v>
      </c>
      <c r="EL104" s="38">
        <v>7.5960000000000003E-4</v>
      </c>
      <c r="EM104" s="38">
        <v>-9.2559999999999995E-4</v>
      </c>
      <c r="EN104" s="38">
        <v>-1.1546E-3</v>
      </c>
      <c r="EO104" s="38">
        <v>2.5232000000000002E-3</v>
      </c>
      <c r="EP104" s="38">
        <v>7.6781999999999996E-3</v>
      </c>
      <c r="EQ104" s="38">
        <v>1.64207E-2</v>
      </c>
      <c r="ER104" s="38">
        <v>2.0624900000000002E-2</v>
      </c>
      <c r="ES104" s="38">
        <v>5.0465500000000003E-2</v>
      </c>
      <c r="ET104" s="38">
        <v>7.9433799999999999E-2</v>
      </c>
      <c r="EU104" s="38">
        <v>6.7079799999999995E-2</v>
      </c>
      <c r="EV104" s="38">
        <v>6.3318799999999995E-2</v>
      </c>
      <c r="EW104" s="38">
        <v>-9.0149999999999996E-4</v>
      </c>
      <c r="EX104" s="38">
        <v>4.4275599999999998E-2</v>
      </c>
      <c r="EY104" s="38">
        <v>8.5609000000000005E-2</v>
      </c>
      <c r="EZ104" s="38">
        <v>6.21892E-2</v>
      </c>
      <c r="FA104" s="38">
        <v>4.7810699999999998E-2</v>
      </c>
      <c r="FB104" s="38">
        <v>86.999859999999998</v>
      </c>
      <c r="FC104" s="38">
        <v>85.403369999999995</v>
      </c>
      <c r="FD104" s="38">
        <v>82.914689999999993</v>
      </c>
      <c r="FE104" s="38">
        <v>81.639409999999998</v>
      </c>
      <c r="FF104" s="38">
        <v>80.353809999999996</v>
      </c>
      <c r="FG104" s="38">
        <v>78.509</v>
      </c>
      <c r="FH104" s="38">
        <v>77.720119999999994</v>
      </c>
      <c r="FI104" s="38">
        <v>78.639240000000001</v>
      </c>
      <c r="FJ104" s="38">
        <v>83.584029999999998</v>
      </c>
      <c r="FK104" s="38">
        <v>89.170360000000002</v>
      </c>
      <c r="FL104" s="38">
        <v>94.481399999999994</v>
      </c>
      <c r="FM104" s="38">
        <v>98.213369999999998</v>
      </c>
      <c r="FN104" s="38">
        <v>101.6472</v>
      </c>
      <c r="FO104" s="38">
        <v>104.08750000000001</v>
      </c>
      <c r="FP104" s="38">
        <v>105.7855</v>
      </c>
      <c r="FQ104" s="38">
        <v>106.76479999999999</v>
      </c>
      <c r="FR104" s="38">
        <v>106.58369999999999</v>
      </c>
      <c r="FS104" s="38">
        <v>104.8732</v>
      </c>
      <c r="FT104" s="39">
        <v>101.5322</v>
      </c>
      <c r="FU104" s="38">
        <v>97.018690000000007</v>
      </c>
      <c r="FV104" s="38">
        <v>93.761009999999999</v>
      </c>
      <c r="FW104">
        <v>91.660179999999997</v>
      </c>
      <c r="FX104">
        <v>88.904809999999998</v>
      </c>
      <c r="FY104">
        <v>86.021420000000006</v>
      </c>
      <c r="FZ104">
        <v>8.7215000000000001E-3</v>
      </c>
      <c r="GA104">
        <v>6.2654399999999999E-2</v>
      </c>
      <c r="GB104">
        <v>1</v>
      </c>
    </row>
    <row r="105" spans="1:184" x14ac:dyDescent="0.3">
      <c r="A105" t="s">
        <v>277</v>
      </c>
      <c r="B105" t="s">
        <v>1</v>
      </c>
      <c r="C105" t="s">
        <v>1</v>
      </c>
      <c r="D105" s="16" t="s">
        <v>1</v>
      </c>
      <c r="E105" s="16" t="s">
        <v>1</v>
      </c>
      <c r="F105" s="18" t="s">
        <v>1</v>
      </c>
      <c r="G105" t="s">
        <v>1</v>
      </c>
      <c r="H105" s="40" t="s">
        <v>269</v>
      </c>
      <c r="I105" s="18" t="s">
        <v>1</v>
      </c>
      <c r="J105" s="38" t="s">
        <v>1</v>
      </c>
      <c r="K105" s="18" t="s">
        <v>2</v>
      </c>
      <c r="L105" s="38">
        <v>90643</v>
      </c>
      <c r="M105" s="38">
        <v>90643</v>
      </c>
      <c r="N105" s="38">
        <v>1.2994589999999999</v>
      </c>
      <c r="O105" s="38">
        <v>1.2469760000000001</v>
      </c>
      <c r="P105" s="38">
        <v>1.2088220000000001</v>
      </c>
      <c r="Q105" s="38">
        <v>1.1865619999999999</v>
      </c>
      <c r="R105" s="38">
        <v>1.1934340000000001</v>
      </c>
      <c r="S105" s="38">
        <v>1.2372380000000001</v>
      </c>
      <c r="T105" s="38">
        <v>1.258661</v>
      </c>
      <c r="U105" s="38">
        <v>1.4688380000000001</v>
      </c>
      <c r="V105" s="38">
        <v>1.8568279999999999</v>
      </c>
      <c r="W105" s="38">
        <v>2.1871740000000002</v>
      </c>
      <c r="X105" s="38">
        <v>2.4532750000000001</v>
      </c>
      <c r="Y105" s="38">
        <v>2.6372840000000002</v>
      </c>
      <c r="Z105" s="38">
        <v>2.7468949999999999</v>
      </c>
      <c r="AA105" s="38">
        <v>2.8587959999999999</v>
      </c>
      <c r="AB105" s="38">
        <v>2.9260820000000001</v>
      </c>
      <c r="AC105" s="38">
        <v>2.9112710000000002</v>
      </c>
      <c r="AD105" s="38">
        <v>2.7594639999999999</v>
      </c>
      <c r="AE105" s="38">
        <v>2.3890769999999999</v>
      </c>
      <c r="AF105" s="38">
        <v>2.1158229999999998</v>
      </c>
      <c r="AG105" s="38">
        <v>1.924566</v>
      </c>
      <c r="AH105" s="38">
        <v>1.8162590000000001</v>
      </c>
      <c r="AI105" s="38">
        <v>1.6662889999999999</v>
      </c>
      <c r="AJ105" s="38">
        <v>1.508694</v>
      </c>
      <c r="AK105" s="38">
        <v>1.401173</v>
      </c>
      <c r="AL105" s="38">
        <v>1.7646000000000001E-3</v>
      </c>
      <c r="AM105" s="38">
        <v>1.3234E-3</v>
      </c>
      <c r="AN105" s="38">
        <v>2.0029000000000002E-3</v>
      </c>
      <c r="AO105" s="38">
        <v>2.0527000000000002E-3</v>
      </c>
      <c r="AP105" s="38">
        <v>1.5359E-3</v>
      </c>
      <c r="AQ105" s="38">
        <v>-2.0993000000000001E-3</v>
      </c>
      <c r="AR105" s="38">
        <v>-1.9182500000000002E-2</v>
      </c>
      <c r="AS105" s="38">
        <v>-2.6809999999999998E-3</v>
      </c>
      <c r="AT105" s="38">
        <v>-7.1843000000000002E-3</v>
      </c>
      <c r="AU105" s="38">
        <v>-1.5084800000000001E-2</v>
      </c>
      <c r="AV105" s="38">
        <v>-1.39595E-2</v>
      </c>
      <c r="AW105" s="38">
        <v>-9.7751000000000001E-3</v>
      </c>
      <c r="AX105" s="38">
        <v>-1.7351000000000001E-3</v>
      </c>
      <c r="AY105" s="38">
        <v>2.8698999999999999E-3</v>
      </c>
      <c r="AZ105" s="38">
        <v>6.0156999999999997E-3</v>
      </c>
      <c r="BA105" s="38">
        <v>1.20129E-2</v>
      </c>
      <c r="BB105" s="38">
        <v>3.0921899999999999E-2</v>
      </c>
      <c r="BC105" s="38">
        <v>2.1474500000000001E-2</v>
      </c>
      <c r="BD105" s="38">
        <v>1.6173099999999999E-2</v>
      </c>
      <c r="BE105" s="38">
        <v>3.3614999999999999E-3</v>
      </c>
      <c r="BF105" s="38">
        <v>1.4458500000000001E-2</v>
      </c>
      <c r="BG105" s="38">
        <v>7.6819999999999996E-3</v>
      </c>
      <c r="BH105" s="38">
        <v>5.1463000000000004E-3</v>
      </c>
      <c r="BI105" s="38">
        <v>2.8568999999999999E-3</v>
      </c>
      <c r="BJ105" s="38">
        <v>3.8823999999999998E-3</v>
      </c>
      <c r="BK105" s="38">
        <v>2.9670999999999999E-3</v>
      </c>
      <c r="BL105" s="38">
        <v>3.4814999999999998E-3</v>
      </c>
      <c r="BM105" s="38">
        <v>3.4229E-3</v>
      </c>
      <c r="BN105" s="38">
        <v>2.6162999999999998E-3</v>
      </c>
      <c r="BO105" s="38">
        <v>5.7649999999999997E-4</v>
      </c>
      <c r="BP105" s="38">
        <v>-1.4791E-2</v>
      </c>
      <c r="BQ105" s="38">
        <v>-9.0269999999999999E-4</v>
      </c>
      <c r="BR105" s="38">
        <v>-4.1809999999999998E-3</v>
      </c>
      <c r="BS105" s="38">
        <v>-1.0990099999999999E-2</v>
      </c>
      <c r="BT105" s="38">
        <v>-1.0110900000000001E-2</v>
      </c>
      <c r="BU105" s="38">
        <v>-7.0857000000000003E-3</v>
      </c>
      <c r="BV105" s="38">
        <v>-7.5580000000000005E-4</v>
      </c>
      <c r="BW105" s="38">
        <v>4.5929999999999999E-3</v>
      </c>
      <c r="BX105" s="38">
        <v>9.0180999999999994E-3</v>
      </c>
      <c r="BY105" s="38">
        <v>1.6165599999999999E-2</v>
      </c>
      <c r="BZ105" s="38">
        <v>3.5371300000000001E-2</v>
      </c>
      <c r="CA105" s="38">
        <v>2.59952E-2</v>
      </c>
      <c r="CB105" s="38">
        <v>2.0386999999999999E-2</v>
      </c>
      <c r="CC105" s="38">
        <v>7.9211000000000004E-3</v>
      </c>
      <c r="CD105" s="38">
        <v>1.8814899999999999E-2</v>
      </c>
      <c r="CE105" s="38">
        <v>1.1421199999999999E-2</v>
      </c>
      <c r="CF105" s="38">
        <v>8.2576999999999998E-3</v>
      </c>
      <c r="CG105" s="38">
        <v>5.8367000000000002E-3</v>
      </c>
      <c r="CH105" s="38">
        <v>5.3492000000000001E-3</v>
      </c>
      <c r="CI105" s="38">
        <v>4.1056E-3</v>
      </c>
      <c r="CJ105" s="38">
        <v>4.5056000000000002E-3</v>
      </c>
      <c r="CK105" s="38">
        <v>4.3718999999999997E-3</v>
      </c>
      <c r="CL105" s="38">
        <v>3.3646000000000001E-3</v>
      </c>
      <c r="CM105" s="38">
        <v>2.4296999999999999E-3</v>
      </c>
      <c r="CN105" s="38">
        <v>-1.17494E-2</v>
      </c>
      <c r="CO105" s="38">
        <v>3.2890000000000003E-4</v>
      </c>
      <c r="CP105" s="38">
        <v>-2.1009000000000002E-3</v>
      </c>
      <c r="CQ105" s="38">
        <v>-8.1540999999999992E-3</v>
      </c>
      <c r="CR105" s="38">
        <v>-7.4453000000000002E-3</v>
      </c>
      <c r="CS105" s="38">
        <v>-5.2230999999999996E-3</v>
      </c>
      <c r="CT105" s="38">
        <v>-7.7600000000000002E-5</v>
      </c>
      <c r="CU105" s="38">
        <v>5.7865E-3</v>
      </c>
      <c r="CV105" s="38">
        <v>1.10975E-2</v>
      </c>
      <c r="CW105" s="38">
        <v>1.9041700000000002E-2</v>
      </c>
      <c r="CX105" s="38">
        <v>3.8453000000000001E-2</v>
      </c>
      <c r="CY105" s="38">
        <v>2.9126300000000001E-2</v>
      </c>
      <c r="CZ105" s="38">
        <v>2.3305599999999999E-2</v>
      </c>
      <c r="DA105" s="38">
        <v>1.10791E-2</v>
      </c>
      <c r="DB105" s="38">
        <v>2.18322E-2</v>
      </c>
      <c r="DC105" s="38">
        <v>1.40109E-2</v>
      </c>
      <c r="DD105" s="38">
        <v>1.0412599999999999E-2</v>
      </c>
      <c r="DE105" s="38">
        <v>7.9006000000000007E-3</v>
      </c>
      <c r="DF105" s="38">
        <v>6.8161000000000003E-3</v>
      </c>
      <c r="DG105" s="38">
        <v>5.2440000000000004E-3</v>
      </c>
      <c r="DH105" s="38">
        <v>5.5296E-3</v>
      </c>
      <c r="DI105" s="38">
        <v>5.3208999999999999E-3</v>
      </c>
      <c r="DJ105" s="38">
        <v>4.1129000000000001E-3</v>
      </c>
      <c r="DK105" s="38">
        <v>4.2829000000000001E-3</v>
      </c>
      <c r="DL105" s="38">
        <v>-8.7078999999999993E-3</v>
      </c>
      <c r="DM105" s="38">
        <v>1.5605E-3</v>
      </c>
      <c r="DN105" s="38">
        <v>-2.0800000000000001E-5</v>
      </c>
      <c r="DO105" s="38">
        <v>-5.3181000000000001E-3</v>
      </c>
      <c r="DP105" s="38">
        <v>-4.7797999999999998E-3</v>
      </c>
      <c r="DQ105" s="38">
        <v>-3.3605000000000002E-3</v>
      </c>
      <c r="DR105" s="38">
        <v>6.0070000000000002E-4</v>
      </c>
      <c r="DS105" s="38">
        <v>6.9798999999999998E-3</v>
      </c>
      <c r="DT105" s="38">
        <v>1.31769E-2</v>
      </c>
      <c r="DU105" s="38">
        <v>2.1917800000000001E-2</v>
      </c>
      <c r="DV105" s="38">
        <v>4.1534599999999998E-2</v>
      </c>
      <c r="DW105" s="38">
        <v>3.2257300000000003E-2</v>
      </c>
      <c r="DX105" s="38">
        <v>2.62242E-2</v>
      </c>
      <c r="DY105" s="38">
        <v>1.4237100000000001E-2</v>
      </c>
      <c r="DZ105" s="38">
        <v>2.4849400000000001E-2</v>
      </c>
      <c r="EA105" s="38">
        <v>1.6600699999999999E-2</v>
      </c>
      <c r="EB105" s="38">
        <v>1.25676E-2</v>
      </c>
      <c r="EC105" s="38">
        <v>9.9644E-3</v>
      </c>
      <c r="ED105" s="38">
        <v>8.9338999999999998E-3</v>
      </c>
      <c r="EE105" s="38">
        <v>6.8877000000000001E-3</v>
      </c>
      <c r="EF105" s="38">
        <v>7.0083000000000003E-3</v>
      </c>
      <c r="EG105" s="38">
        <v>6.6911000000000002E-3</v>
      </c>
      <c r="EH105" s="38">
        <v>5.1933999999999999E-3</v>
      </c>
      <c r="EI105" s="38">
        <v>6.9585999999999997E-3</v>
      </c>
      <c r="EJ105" s="38">
        <v>-4.3163000000000003E-3</v>
      </c>
      <c r="EK105" s="38">
        <v>3.3387999999999998E-3</v>
      </c>
      <c r="EL105" s="38">
        <v>2.9826000000000002E-3</v>
      </c>
      <c r="EM105" s="38">
        <v>-1.2233000000000001E-3</v>
      </c>
      <c r="EN105" s="38">
        <v>-9.3119999999999997E-4</v>
      </c>
      <c r="EO105" s="38">
        <v>-6.711E-4</v>
      </c>
      <c r="EP105" s="38">
        <v>1.58E-3</v>
      </c>
      <c r="EQ105" s="38">
        <v>8.7031000000000001E-3</v>
      </c>
      <c r="ER105" s="38">
        <v>1.6179200000000001E-2</v>
      </c>
      <c r="ES105" s="38">
        <v>2.60705E-2</v>
      </c>
      <c r="ET105" s="38">
        <v>4.59841E-2</v>
      </c>
      <c r="EU105" s="38">
        <v>3.6777999999999998E-2</v>
      </c>
      <c r="EV105" s="38">
        <v>3.0438199999999999E-2</v>
      </c>
      <c r="EW105" s="38">
        <v>1.87967E-2</v>
      </c>
      <c r="EX105" s="38">
        <v>2.92059E-2</v>
      </c>
      <c r="EY105" s="38">
        <v>2.0339900000000001E-2</v>
      </c>
      <c r="EZ105" s="38">
        <v>1.5678899999999999E-2</v>
      </c>
      <c r="FA105" s="38">
        <v>1.2944199999999999E-2</v>
      </c>
      <c r="FB105" s="38">
        <v>79.309569999999994</v>
      </c>
      <c r="FC105" s="38">
        <v>77.789860000000004</v>
      </c>
      <c r="FD105" s="38">
        <v>76.049059999999997</v>
      </c>
      <c r="FE105" s="38">
        <v>74.513660000000002</v>
      </c>
      <c r="FF105" s="38">
        <v>73.264430000000004</v>
      </c>
      <c r="FG105" s="38">
        <v>72.198229999999995</v>
      </c>
      <c r="FH105" s="38">
        <v>71.847179999999994</v>
      </c>
      <c r="FI105" s="38">
        <v>74.373080000000002</v>
      </c>
      <c r="FJ105" s="38">
        <v>78.967219999999998</v>
      </c>
      <c r="FK105" s="38">
        <v>83.684640000000002</v>
      </c>
      <c r="FL105" s="38">
        <v>88.138220000000004</v>
      </c>
      <c r="FM105" s="38">
        <v>92.113640000000004</v>
      </c>
      <c r="FN105" s="38">
        <v>95.335369999999998</v>
      </c>
      <c r="FO105" s="38">
        <v>97.89725</v>
      </c>
      <c r="FP105" s="38">
        <v>99.821370000000002</v>
      </c>
      <c r="FQ105" s="38">
        <v>101.0521</v>
      </c>
      <c r="FR105" s="38">
        <v>101.33320000000001</v>
      </c>
      <c r="FS105" s="38">
        <v>100.4607</v>
      </c>
      <c r="FT105" s="39">
        <v>98.414150000000006</v>
      </c>
      <c r="FU105" s="38">
        <v>94.759349999999998</v>
      </c>
      <c r="FV105" s="38">
        <v>90.635599999999997</v>
      </c>
      <c r="FW105">
        <v>87.343329999999995</v>
      </c>
      <c r="FX105">
        <v>84.624139999999997</v>
      </c>
      <c r="FY105">
        <v>82.030289999999994</v>
      </c>
      <c r="FZ105">
        <v>5.3454000000000002E-3</v>
      </c>
      <c r="GA105">
        <v>4.4667699999999998E-2</v>
      </c>
      <c r="GB105">
        <v>1</v>
      </c>
    </row>
    <row r="106" spans="1:184" x14ac:dyDescent="0.3">
      <c r="A106" t="s">
        <v>277</v>
      </c>
      <c r="B106" t="s">
        <v>1</v>
      </c>
      <c r="C106" t="s">
        <v>1</v>
      </c>
      <c r="D106" s="16" t="s">
        <v>1</v>
      </c>
      <c r="E106" s="16" t="s">
        <v>1</v>
      </c>
      <c r="F106" s="18" t="s">
        <v>1</v>
      </c>
      <c r="G106" s="16" t="s">
        <v>1</v>
      </c>
      <c r="H106" s="40" t="s">
        <v>270</v>
      </c>
      <c r="I106" s="18" t="s">
        <v>1</v>
      </c>
      <c r="J106" s="38" t="s">
        <v>1</v>
      </c>
      <c r="K106" s="18">
        <v>44722</v>
      </c>
      <c r="L106" s="38">
        <v>988</v>
      </c>
      <c r="M106" s="38">
        <v>988</v>
      </c>
      <c r="N106" s="38">
        <v>1.4766189999999999</v>
      </c>
      <c r="O106" s="38">
        <v>1.406663</v>
      </c>
      <c r="P106" s="38">
        <v>1.364109</v>
      </c>
      <c r="Q106" s="38">
        <v>1.3447199999999999</v>
      </c>
      <c r="R106" s="38">
        <v>1.3200210000000001</v>
      </c>
      <c r="S106" s="38">
        <v>1.330346</v>
      </c>
      <c r="T106" s="38">
        <v>1.216513</v>
      </c>
      <c r="U106" s="38">
        <v>1.2798609999999999</v>
      </c>
      <c r="V106" s="38">
        <v>1.444224</v>
      </c>
      <c r="W106" s="38">
        <v>1.561871</v>
      </c>
      <c r="X106" s="38">
        <v>1.6923280000000001</v>
      </c>
      <c r="Y106" s="38">
        <v>1.840185</v>
      </c>
      <c r="Z106" s="38">
        <v>1.9708969999999999</v>
      </c>
      <c r="AA106" s="38">
        <v>2.06094</v>
      </c>
      <c r="AB106" s="38">
        <v>2.1028929999999999</v>
      </c>
      <c r="AC106" s="38">
        <v>2.0775359999999998</v>
      </c>
      <c r="AD106" s="38">
        <v>2.0335559999999999</v>
      </c>
      <c r="AE106" s="38">
        <v>1.934528</v>
      </c>
      <c r="AF106" s="38">
        <v>1.8258030000000001</v>
      </c>
      <c r="AG106" s="38">
        <v>1.741357</v>
      </c>
      <c r="AH106" s="38">
        <v>1.7994749999999999</v>
      </c>
      <c r="AI106" s="38">
        <v>1.8499969999999999</v>
      </c>
      <c r="AJ106" s="38">
        <v>1.74394</v>
      </c>
      <c r="AK106" s="38">
        <v>1.636808</v>
      </c>
      <c r="AL106" s="38">
        <v>3.47E-3</v>
      </c>
      <c r="AM106" s="38">
        <v>-6.3900000000000003E-4</v>
      </c>
      <c r="AN106" s="38">
        <v>-5.0359000000000003E-3</v>
      </c>
      <c r="AO106" s="38">
        <v>-1.13814E-2</v>
      </c>
      <c r="AP106" s="38">
        <v>-1.0349199999999999E-2</v>
      </c>
      <c r="AQ106" s="38">
        <v>4.54245E-2</v>
      </c>
      <c r="AR106" s="38">
        <v>3.6878500000000002E-2</v>
      </c>
      <c r="AS106" s="38">
        <v>-3.7609700000000003E-2</v>
      </c>
      <c r="AT106" s="38">
        <v>-5.3771100000000002E-2</v>
      </c>
      <c r="AU106" s="38">
        <v>-1.8552800000000001E-2</v>
      </c>
      <c r="AV106" s="38">
        <v>3.346E-3</v>
      </c>
      <c r="AW106" s="38">
        <v>-1.3630700000000001E-2</v>
      </c>
      <c r="AX106" s="38">
        <v>-3.479E-4</v>
      </c>
      <c r="AY106" s="38">
        <v>-1.0357999999999999E-2</v>
      </c>
      <c r="AZ106" s="38">
        <v>-1.7238099999999999E-2</v>
      </c>
      <c r="BA106" s="38">
        <v>-3.1467700000000001E-2</v>
      </c>
      <c r="BB106" s="38">
        <v>-6.1468000000000002E-2</v>
      </c>
      <c r="BC106" s="38">
        <v>-5.3824400000000001E-2</v>
      </c>
      <c r="BD106" s="38">
        <v>-5.6609399999999997E-2</v>
      </c>
      <c r="BE106" s="38">
        <v>-5.9637700000000002E-2</v>
      </c>
      <c r="BF106" s="38">
        <v>4.5652499999999999E-2</v>
      </c>
      <c r="BG106" s="38">
        <v>-1.9679700000000001E-2</v>
      </c>
      <c r="BH106" s="38">
        <v>-2.1343500000000001E-2</v>
      </c>
      <c r="BI106" s="38">
        <v>-6.5788000000000001E-3</v>
      </c>
      <c r="BJ106" s="38">
        <v>7.4438000000000004E-3</v>
      </c>
      <c r="BK106" s="38">
        <v>2.7187999999999999E-3</v>
      </c>
      <c r="BL106" s="38">
        <v>-2.3481000000000001E-3</v>
      </c>
      <c r="BM106" s="38">
        <v>-8.7372000000000005E-3</v>
      </c>
      <c r="BN106" s="38">
        <v>-8.2372999999999995E-3</v>
      </c>
      <c r="BO106" s="38">
        <v>4.9999200000000001E-2</v>
      </c>
      <c r="BP106" s="38">
        <v>4.3077499999999998E-2</v>
      </c>
      <c r="BQ106" s="38">
        <v>-3.3445599999999999E-2</v>
      </c>
      <c r="BR106" s="38">
        <v>-4.9163999999999999E-2</v>
      </c>
      <c r="BS106" s="38">
        <v>-1.3578099999999999E-2</v>
      </c>
      <c r="BT106" s="38">
        <v>7.3673999999999996E-3</v>
      </c>
      <c r="BU106" s="38">
        <v>-1.05776E-2</v>
      </c>
      <c r="BV106" s="38">
        <v>2.0477E-3</v>
      </c>
      <c r="BW106" s="38">
        <v>-7.2042E-3</v>
      </c>
      <c r="BX106" s="38">
        <v>-1.2720800000000001E-2</v>
      </c>
      <c r="BY106" s="38">
        <v>-2.52112E-2</v>
      </c>
      <c r="BZ106" s="38">
        <v>-5.4979199999999999E-2</v>
      </c>
      <c r="CA106" s="38">
        <v>-4.7521800000000003E-2</v>
      </c>
      <c r="CB106" s="38">
        <v>-5.0159000000000002E-2</v>
      </c>
      <c r="CC106" s="38">
        <v>-5.3053599999999999E-2</v>
      </c>
      <c r="CD106" s="38">
        <v>5.2999999999999999E-2</v>
      </c>
      <c r="CE106" s="38">
        <v>-1.2821300000000001E-2</v>
      </c>
      <c r="CF106" s="38">
        <v>-1.5121799999999999E-2</v>
      </c>
      <c r="CG106" s="38">
        <v>-2.6019999999999998E-4</v>
      </c>
      <c r="CH106" s="38">
        <v>1.01961E-2</v>
      </c>
      <c r="CI106" s="38">
        <v>5.0444000000000001E-3</v>
      </c>
      <c r="CJ106" s="38">
        <v>-4.8660000000000001E-4</v>
      </c>
      <c r="CK106" s="38">
        <v>-6.9059000000000004E-3</v>
      </c>
      <c r="CL106" s="38">
        <v>-6.7746000000000004E-3</v>
      </c>
      <c r="CM106" s="38">
        <v>5.3167600000000002E-2</v>
      </c>
      <c r="CN106" s="38">
        <v>4.7370799999999998E-2</v>
      </c>
      <c r="CO106" s="38">
        <v>-3.0561600000000001E-2</v>
      </c>
      <c r="CP106" s="38">
        <v>-4.5973199999999999E-2</v>
      </c>
      <c r="CQ106" s="38">
        <v>-1.01326E-2</v>
      </c>
      <c r="CR106" s="38">
        <v>1.0152599999999999E-2</v>
      </c>
      <c r="CS106" s="38">
        <v>-8.4630999999999994E-3</v>
      </c>
      <c r="CT106" s="38">
        <v>3.7069E-3</v>
      </c>
      <c r="CU106" s="38">
        <v>-5.0197999999999996E-3</v>
      </c>
      <c r="CV106" s="38">
        <v>-9.5919999999999998E-3</v>
      </c>
      <c r="CW106" s="38">
        <v>-2.0878000000000001E-2</v>
      </c>
      <c r="CX106" s="38">
        <v>-5.0485099999999998E-2</v>
      </c>
      <c r="CY106" s="38">
        <v>-4.3156699999999999E-2</v>
      </c>
      <c r="CZ106" s="38">
        <v>-4.5691500000000003E-2</v>
      </c>
      <c r="DA106" s="38">
        <v>-4.8493399999999999E-2</v>
      </c>
      <c r="DB106" s="38">
        <v>5.8088800000000003E-2</v>
      </c>
      <c r="DC106" s="38">
        <v>-8.0712000000000006E-3</v>
      </c>
      <c r="DD106" s="38">
        <v>-1.08127E-2</v>
      </c>
      <c r="DE106" s="38">
        <v>4.1159999999999999E-3</v>
      </c>
      <c r="DF106" s="38">
        <v>1.2948400000000001E-2</v>
      </c>
      <c r="DG106" s="38">
        <v>7.3701000000000001E-3</v>
      </c>
      <c r="DH106" s="38">
        <v>1.3749999999999999E-3</v>
      </c>
      <c r="DI106" s="38">
        <v>-5.0746000000000003E-3</v>
      </c>
      <c r="DJ106" s="38">
        <v>-5.3118000000000002E-3</v>
      </c>
      <c r="DK106" s="38">
        <v>5.63361E-2</v>
      </c>
      <c r="DL106" s="38">
        <v>5.16642E-2</v>
      </c>
      <c r="DM106" s="38">
        <v>-2.7677500000000001E-2</v>
      </c>
      <c r="DN106" s="38">
        <v>-4.2782300000000002E-2</v>
      </c>
      <c r="DO106" s="38">
        <v>-6.6870999999999996E-3</v>
      </c>
      <c r="DP106" s="38">
        <v>1.29379E-2</v>
      </c>
      <c r="DQ106" s="38">
        <v>-6.3485E-3</v>
      </c>
      <c r="DR106" s="38">
        <v>5.3660000000000001E-3</v>
      </c>
      <c r="DS106" s="38">
        <v>-2.8354999999999999E-3</v>
      </c>
      <c r="DT106" s="38">
        <v>-6.4632999999999999E-3</v>
      </c>
      <c r="DU106" s="38">
        <v>-1.6544799999999998E-2</v>
      </c>
      <c r="DV106" s="38">
        <v>-4.5990900000000001E-2</v>
      </c>
      <c r="DW106" s="38">
        <v>-3.87915E-2</v>
      </c>
      <c r="DX106" s="38">
        <v>-4.1223999999999997E-2</v>
      </c>
      <c r="DY106" s="38">
        <v>-4.3933300000000002E-2</v>
      </c>
      <c r="DZ106" s="38">
        <v>6.31776E-2</v>
      </c>
      <c r="EA106" s="38">
        <v>-3.3211E-3</v>
      </c>
      <c r="EB106" s="38">
        <v>-6.5037000000000003E-3</v>
      </c>
      <c r="EC106" s="38">
        <v>8.4921000000000007E-3</v>
      </c>
      <c r="ED106" s="38">
        <v>1.6922199999999998E-2</v>
      </c>
      <c r="EE106" s="38">
        <v>1.07279E-2</v>
      </c>
      <c r="EF106" s="38">
        <v>4.0628000000000001E-3</v>
      </c>
      <c r="EG106" s="38">
        <v>-2.4304000000000001E-3</v>
      </c>
      <c r="EH106" s="38">
        <v>-3.1998999999999999E-3</v>
      </c>
      <c r="EI106" s="38">
        <v>6.0910699999999998E-2</v>
      </c>
      <c r="EJ106" s="38">
        <v>5.7863199999999997E-2</v>
      </c>
      <c r="EK106" s="38">
        <v>-2.35134E-2</v>
      </c>
      <c r="EL106" s="38">
        <v>-3.8175199999999999E-2</v>
      </c>
      <c r="EM106" s="38">
        <v>-1.7124E-3</v>
      </c>
      <c r="EN106" s="38">
        <v>1.69593E-2</v>
      </c>
      <c r="EO106" s="38">
        <v>-3.2954999999999998E-3</v>
      </c>
      <c r="EP106" s="38">
        <v>7.7615999999999996E-3</v>
      </c>
      <c r="EQ106" s="38">
        <v>3.1839999999999999E-4</v>
      </c>
      <c r="ER106" s="38">
        <v>-1.946E-3</v>
      </c>
      <c r="ES106" s="38">
        <v>-1.02883E-2</v>
      </c>
      <c r="ET106" s="38">
        <v>-3.9502099999999998E-2</v>
      </c>
      <c r="EU106" s="38">
        <v>-3.2488999999999997E-2</v>
      </c>
      <c r="EV106" s="38">
        <v>-3.4773600000000002E-2</v>
      </c>
      <c r="EW106" s="38">
        <v>-3.7349199999999999E-2</v>
      </c>
      <c r="EX106" s="38">
        <v>7.0525099999999993E-2</v>
      </c>
      <c r="EY106" s="38">
        <v>3.5374E-3</v>
      </c>
      <c r="EZ106" s="38">
        <v>-2.8200000000000002E-4</v>
      </c>
      <c r="FA106" s="38">
        <v>1.48107E-2</v>
      </c>
      <c r="FB106" s="38">
        <v>77.443879999999993</v>
      </c>
      <c r="FC106" s="38">
        <v>75.681629999999998</v>
      </c>
      <c r="FD106" s="38">
        <v>73.645910000000001</v>
      </c>
      <c r="FE106" s="38">
        <v>71.677580000000006</v>
      </c>
      <c r="FF106" s="38">
        <v>71.055440000000004</v>
      </c>
      <c r="FG106" s="38">
        <v>69.9101</v>
      </c>
      <c r="FH106" s="38">
        <v>70.250110000000006</v>
      </c>
      <c r="FI106" s="38">
        <v>74.822909999999993</v>
      </c>
      <c r="FJ106" s="38">
        <v>80.189589999999995</v>
      </c>
      <c r="FK106" s="38">
        <v>84.48509</v>
      </c>
      <c r="FL106" s="38">
        <v>88.452449999999999</v>
      </c>
      <c r="FM106" s="38">
        <v>92.018460000000005</v>
      </c>
      <c r="FN106" s="38">
        <v>94.527690000000007</v>
      </c>
      <c r="FO106" s="38">
        <v>96.308549999999997</v>
      </c>
      <c r="FP106" s="38">
        <v>97.687020000000004</v>
      </c>
      <c r="FQ106" s="38">
        <v>98.128069999999994</v>
      </c>
      <c r="FR106" s="38">
        <v>98.323160000000001</v>
      </c>
      <c r="FS106" s="38">
        <v>97.291430000000005</v>
      </c>
      <c r="FT106" s="39">
        <v>95.235119999999995</v>
      </c>
      <c r="FU106" s="38">
        <v>91.91525</v>
      </c>
      <c r="FV106" s="38">
        <v>88.106989999999996</v>
      </c>
      <c r="FW106">
        <v>85.521590000000003</v>
      </c>
      <c r="FX106">
        <v>83.131699999999995</v>
      </c>
      <c r="FY106">
        <v>80.740300000000005</v>
      </c>
      <c r="FZ106">
        <v>7.3845999999999998E-3</v>
      </c>
      <c r="GA106">
        <v>5.8734599999999998E-2</v>
      </c>
      <c r="GB106">
        <v>1</v>
      </c>
    </row>
    <row r="107" spans="1:184" x14ac:dyDescent="0.3">
      <c r="A107" t="s">
        <v>277</v>
      </c>
      <c r="B107" t="s">
        <v>1</v>
      </c>
      <c r="C107" t="s">
        <v>1</v>
      </c>
      <c r="D107" s="16" t="s">
        <v>1</v>
      </c>
      <c r="E107" s="16" t="s">
        <v>1</v>
      </c>
      <c r="F107" s="18" t="s">
        <v>1</v>
      </c>
      <c r="G107" s="16" t="s">
        <v>1</v>
      </c>
      <c r="H107" s="40" t="s">
        <v>270</v>
      </c>
      <c r="I107" s="18" t="s">
        <v>1</v>
      </c>
      <c r="J107" s="38" t="s">
        <v>1</v>
      </c>
      <c r="K107" s="18">
        <v>44739</v>
      </c>
      <c r="L107" s="38">
        <v>988</v>
      </c>
      <c r="M107" s="38">
        <v>988</v>
      </c>
      <c r="N107" s="38">
        <v>1.522043</v>
      </c>
      <c r="O107" s="38">
        <v>1.4566269999999999</v>
      </c>
      <c r="P107" s="38">
        <v>1.411149</v>
      </c>
      <c r="Q107" s="38">
        <v>1.3913979999999999</v>
      </c>
      <c r="R107" s="38">
        <v>1.373896</v>
      </c>
      <c r="S107" s="38">
        <v>1.4105669999999999</v>
      </c>
      <c r="T107" s="38">
        <v>1.32362</v>
      </c>
      <c r="U107" s="38">
        <v>1.371308</v>
      </c>
      <c r="V107" s="38">
        <v>1.564176</v>
      </c>
      <c r="W107" s="38">
        <v>1.679376</v>
      </c>
      <c r="X107" s="38">
        <v>1.784144</v>
      </c>
      <c r="Y107" s="38">
        <v>1.919108</v>
      </c>
      <c r="Z107" s="38">
        <v>2.0512890000000001</v>
      </c>
      <c r="AA107" s="38">
        <v>2.1613280000000001</v>
      </c>
      <c r="AB107" s="38">
        <v>2.2268309999999998</v>
      </c>
      <c r="AC107" s="38">
        <v>2.2408459999999999</v>
      </c>
      <c r="AD107" s="38">
        <v>2.1958669999999998</v>
      </c>
      <c r="AE107" s="38">
        <v>2.0429140000000001</v>
      </c>
      <c r="AF107" s="38">
        <v>1.898604</v>
      </c>
      <c r="AG107" s="38">
        <v>1.803423</v>
      </c>
      <c r="AH107" s="38">
        <v>1.86144</v>
      </c>
      <c r="AI107" s="38">
        <v>1.8665419999999999</v>
      </c>
      <c r="AJ107" s="38">
        <v>1.7551159999999999</v>
      </c>
      <c r="AK107" s="38">
        <v>1.65761</v>
      </c>
      <c r="AL107" s="38">
        <v>-3.09305E-2</v>
      </c>
      <c r="AM107" s="38">
        <v>-9.9223000000000002E-3</v>
      </c>
      <c r="AN107" s="38">
        <v>-4.4666000000000003E-3</v>
      </c>
      <c r="AO107" s="38">
        <v>-3.7853400000000002E-2</v>
      </c>
      <c r="AP107" s="38">
        <v>-4.27803E-2</v>
      </c>
      <c r="AQ107" s="38">
        <v>4.5694499999999999E-2</v>
      </c>
      <c r="AR107" s="38">
        <v>4.0238999999999997E-2</v>
      </c>
      <c r="AS107" s="38">
        <v>-2.22066E-2</v>
      </c>
      <c r="AT107" s="38">
        <v>1.3684200000000001E-2</v>
      </c>
      <c r="AU107" s="38">
        <v>1.4295499999999999E-2</v>
      </c>
      <c r="AV107" s="38">
        <v>1.1250100000000001E-2</v>
      </c>
      <c r="AW107" s="38">
        <v>-4.1999300000000003E-2</v>
      </c>
      <c r="AX107" s="38">
        <v>-2.21738E-2</v>
      </c>
      <c r="AY107" s="38">
        <v>1.3226699999999999E-2</v>
      </c>
      <c r="AZ107" s="38">
        <v>3.04297E-2</v>
      </c>
      <c r="BA107" s="38">
        <v>1.2237899999999999E-2</v>
      </c>
      <c r="BB107" s="38">
        <v>5.0483000000000004E-3</v>
      </c>
      <c r="BC107" s="38">
        <v>-2.0572400000000001E-2</v>
      </c>
      <c r="BD107" s="38">
        <v>-2.71741E-2</v>
      </c>
      <c r="BE107" s="38">
        <v>-4.6847100000000003E-2</v>
      </c>
      <c r="BF107" s="38">
        <v>4.4496300000000003E-2</v>
      </c>
      <c r="BG107" s="38">
        <v>-5.4223599999999997E-2</v>
      </c>
      <c r="BH107" s="38">
        <v>-1.8191100000000002E-2</v>
      </c>
      <c r="BI107" s="38">
        <v>-1.31E-3</v>
      </c>
      <c r="BJ107" s="38">
        <v>-2.7514299999999998E-2</v>
      </c>
      <c r="BK107" s="38">
        <v>-6.9890000000000004E-3</v>
      </c>
      <c r="BL107" s="38">
        <v>-1.5214E-3</v>
      </c>
      <c r="BM107" s="38">
        <v>-3.51975E-2</v>
      </c>
      <c r="BN107" s="38">
        <v>-4.02133E-2</v>
      </c>
      <c r="BO107" s="38">
        <v>4.9879199999999999E-2</v>
      </c>
      <c r="BP107" s="38">
        <v>4.6637499999999998E-2</v>
      </c>
      <c r="BQ107" s="38">
        <v>-1.7963300000000001E-2</v>
      </c>
      <c r="BR107" s="38">
        <v>1.82328E-2</v>
      </c>
      <c r="BS107" s="38">
        <v>1.9146099999999999E-2</v>
      </c>
      <c r="BT107" s="38">
        <v>1.5300599999999999E-2</v>
      </c>
      <c r="BU107" s="38">
        <v>-3.8930100000000002E-2</v>
      </c>
      <c r="BV107" s="38">
        <v>-1.9384599999999998E-2</v>
      </c>
      <c r="BW107" s="38">
        <v>1.5955500000000001E-2</v>
      </c>
      <c r="BX107" s="38">
        <v>3.3818099999999997E-2</v>
      </c>
      <c r="BY107" s="38">
        <v>1.66976E-2</v>
      </c>
      <c r="BZ107" s="38">
        <v>9.9091000000000005E-3</v>
      </c>
      <c r="CA107" s="38">
        <v>-1.5455399999999999E-2</v>
      </c>
      <c r="CB107" s="38">
        <v>-2.13625E-2</v>
      </c>
      <c r="CC107" s="38">
        <v>-4.1598099999999999E-2</v>
      </c>
      <c r="CD107" s="38">
        <v>5.1230999999999999E-2</v>
      </c>
      <c r="CE107" s="38">
        <v>-4.8378699999999997E-2</v>
      </c>
      <c r="CF107" s="38">
        <v>-1.29106E-2</v>
      </c>
      <c r="CG107" s="38">
        <v>4.6356000000000001E-3</v>
      </c>
      <c r="CH107" s="38">
        <v>-2.5148199999999999E-2</v>
      </c>
      <c r="CI107" s="38">
        <v>-4.9573999999999998E-3</v>
      </c>
      <c r="CJ107" s="38">
        <v>5.1849999999999997E-4</v>
      </c>
      <c r="CK107" s="38">
        <v>-3.3357999999999999E-2</v>
      </c>
      <c r="CL107" s="38">
        <v>-3.8435499999999997E-2</v>
      </c>
      <c r="CM107" s="38">
        <v>5.2777499999999998E-2</v>
      </c>
      <c r="CN107" s="38">
        <v>5.1069099999999999E-2</v>
      </c>
      <c r="CO107" s="38">
        <v>-1.50244E-2</v>
      </c>
      <c r="CP107" s="38">
        <v>2.1383200000000002E-2</v>
      </c>
      <c r="CQ107" s="38">
        <v>2.2505600000000001E-2</v>
      </c>
      <c r="CR107" s="38">
        <v>1.8105900000000001E-2</v>
      </c>
      <c r="CS107" s="38">
        <v>-3.6804299999999998E-2</v>
      </c>
      <c r="CT107" s="38">
        <v>-1.7452700000000002E-2</v>
      </c>
      <c r="CU107" s="38">
        <v>1.78455E-2</v>
      </c>
      <c r="CV107" s="38">
        <v>3.61649E-2</v>
      </c>
      <c r="CW107" s="38">
        <v>1.97863E-2</v>
      </c>
      <c r="CX107" s="38">
        <v>1.32757E-2</v>
      </c>
      <c r="CY107" s="38">
        <v>-1.1911400000000001E-2</v>
      </c>
      <c r="CZ107" s="38">
        <v>-1.73373E-2</v>
      </c>
      <c r="DA107" s="38">
        <v>-3.7962599999999999E-2</v>
      </c>
      <c r="DB107" s="38">
        <v>5.5895500000000001E-2</v>
      </c>
      <c r="DC107" s="38">
        <v>-4.4330500000000002E-2</v>
      </c>
      <c r="DD107" s="38">
        <v>-9.2533000000000008E-3</v>
      </c>
      <c r="DE107" s="38">
        <v>8.7535000000000009E-3</v>
      </c>
      <c r="DF107" s="38">
        <v>-2.2782199999999999E-2</v>
      </c>
      <c r="DG107" s="38">
        <v>-2.9258000000000001E-3</v>
      </c>
      <c r="DH107" s="38">
        <v>2.5584000000000002E-3</v>
      </c>
      <c r="DI107" s="38">
        <v>-3.1518499999999998E-2</v>
      </c>
      <c r="DJ107" s="38">
        <v>-3.6657599999999999E-2</v>
      </c>
      <c r="DK107" s="38">
        <v>5.5675799999999998E-2</v>
      </c>
      <c r="DL107" s="38">
        <v>5.5500599999999997E-2</v>
      </c>
      <c r="DM107" s="38">
        <v>-1.20854E-2</v>
      </c>
      <c r="DN107" s="38">
        <v>2.45335E-2</v>
      </c>
      <c r="DO107" s="38">
        <v>2.5865099999999999E-2</v>
      </c>
      <c r="DP107" s="38">
        <v>2.0911300000000001E-2</v>
      </c>
      <c r="DQ107" s="38">
        <v>-3.4678500000000001E-2</v>
      </c>
      <c r="DR107" s="38">
        <v>-1.5520900000000001E-2</v>
      </c>
      <c r="DS107" s="38">
        <v>1.97355E-2</v>
      </c>
      <c r="DT107" s="38">
        <v>3.8511700000000003E-2</v>
      </c>
      <c r="DU107" s="38">
        <v>2.2875099999999999E-2</v>
      </c>
      <c r="DV107" s="38">
        <v>1.6642299999999999E-2</v>
      </c>
      <c r="DW107" s="38">
        <v>-8.3674000000000005E-3</v>
      </c>
      <c r="DX107" s="38">
        <v>-1.33122E-2</v>
      </c>
      <c r="DY107" s="38">
        <v>-3.4327200000000002E-2</v>
      </c>
      <c r="DZ107" s="38">
        <v>6.05599E-2</v>
      </c>
      <c r="EA107" s="38">
        <v>-4.0282400000000003E-2</v>
      </c>
      <c r="EB107" s="38">
        <v>-5.5960999999999997E-3</v>
      </c>
      <c r="EC107" s="38">
        <v>1.28714E-2</v>
      </c>
      <c r="ED107" s="38">
        <v>-1.9366000000000001E-2</v>
      </c>
      <c r="EE107" s="38">
        <v>7.5299999999999999E-6</v>
      </c>
      <c r="EF107" s="38">
        <v>5.5036E-3</v>
      </c>
      <c r="EG107" s="38">
        <v>-2.8862599999999999E-2</v>
      </c>
      <c r="EH107" s="38">
        <v>-3.4090599999999999E-2</v>
      </c>
      <c r="EI107" s="38">
        <v>5.9860499999999997E-2</v>
      </c>
      <c r="EJ107" s="38">
        <v>6.1899099999999999E-2</v>
      </c>
      <c r="EK107" s="38">
        <v>-7.8420999999999994E-3</v>
      </c>
      <c r="EL107" s="38">
        <v>2.90821E-2</v>
      </c>
      <c r="EM107" s="38">
        <v>3.0715800000000001E-2</v>
      </c>
      <c r="EN107" s="38">
        <v>2.49617E-2</v>
      </c>
      <c r="EO107" s="38">
        <v>-3.1609199999999997E-2</v>
      </c>
      <c r="EP107" s="38">
        <v>-1.2731599999999999E-2</v>
      </c>
      <c r="EQ107" s="38">
        <v>2.24643E-2</v>
      </c>
      <c r="ER107" s="38">
        <v>4.1900100000000003E-2</v>
      </c>
      <c r="ES107" s="38">
        <v>2.7334799999999999E-2</v>
      </c>
      <c r="ET107" s="38">
        <v>2.1503100000000001E-2</v>
      </c>
      <c r="EU107" s="38">
        <v>-3.2504000000000001E-3</v>
      </c>
      <c r="EV107" s="38">
        <v>-7.5005999999999996E-3</v>
      </c>
      <c r="EW107" s="38">
        <v>-2.9078099999999999E-2</v>
      </c>
      <c r="EX107" s="38">
        <v>6.7294699999999999E-2</v>
      </c>
      <c r="EY107" s="38">
        <v>-3.44374E-2</v>
      </c>
      <c r="EZ107" s="38">
        <v>-3.1559999999999997E-4</v>
      </c>
      <c r="FA107" s="38">
        <v>1.8817E-2</v>
      </c>
      <c r="FB107" s="38">
        <v>75.650599999999997</v>
      </c>
      <c r="FC107" s="38">
        <v>73.633979999999994</v>
      </c>
      <c r="FD107" s="38">
        <v>71.620689999999996</v>
      </c>
      <c r="FE107" s="38">
        <v>70.134569999999997</v>
      </c>
      <c r="FF107" s="38">
        <v>69.209469999999996</v>
      </c>
      <c r="FG107" s="38">
        <v>67.954440000000005</v>
      </c>
      <c r="FH107" s="38">
        <v>68.815060000000003</v>
      </c>
      <c r="FI107" s="38">
        <v>73.24333</v>
      </c>
      <c r="FJ107" s="38">
        <v>77.945179999999993</v>
      </c>
      <c r="FK107" s="38">
        <v>82.455489999999998</v>
      </c>
      <c r="FL107" s="38">
        <v>86.825050000000005</v>
      </c>
      <c r="FM107" s="38">
        <v>90.586429999999993</v>
      </c>
      <c r="FN107" s="38">
        <v>93.651150000000001</v>
      </c>
      <c r="FO107" s="38">
        <v>96.18083</v>
      </c>
      <c r="FP107" s="38">
        <v>98.123540000000006</v>
      </c>
      <c r="FQ107" s="38">
        <v>99.596890000000002</v>
      </c>
      <c r="FR107" s="38">
        <v>99.846469999999997</v>
      </c>
      <c r="FS107" s="38">
        <v>98.968639999999994</v>
      </c>
      <c r="FT107" s="39">
        <v>97.083020000000005</v>
      </c>
      <c r="FU107" s="38">
        <v>93.716179999999994</v>
      </c>
      <c r="FV107" s="38">
        <v>88.901449999999997</v>
      </c>
      <c r="FW107">
        <v>85.022069999999999</v>
      </c>
      <c r="FX107">
        <v>81.880889999999994</v>
      </c>
      <c r="FY107">
        <v>79.585470000000001</v>
      </c>
      <c r="FZ107">
        <v>5.9636999999999997E-3</v>
      </c>
      <c r="GA107">
        <v>4.7336799999999998E-2</v>
      </c>
      <c r="GB107">
        <v>1</v>
      </c>
    </row>
    <row r="108" spans="1:184" x14ac:dyDescent="0.3">
      <c r="A108" t="s">
        <v>277</v>
      </c>
      <c r="B108" t="s">
        <v>1</v>
      </c>
      <c r="C108" t="s">
        <v>1</v>
      </c>
      <c r="D108" s="16" t="s">
        <v>1</v>
      </c>
      <c r="E108" s="16" t="s">
        <v>1</v>
      </c>
      <c r="F108" s="18" t="s">
        <v>1</v>
      </c>
      <c r="G108" s="16" t="s">
        <v>1</v>
      </c>
      <c r="H108" s="40" t="s">
        <v>270</v>
      </c>
      <c r="I108" s="18" t="s">
        <v>1</v>
      </c>
      <c r="J108" s="38" t="s">
        <v>1</v>
      </c>
      <c r="K108" s="18">
        <v>44753</v>
      </c>
      <c r="L108" s="38">
        <v>988</v>
      </c>
      <c r="M108" s="38">
        <v>988</v>
      </c>
      <c r="N108" s="38">
        <v>1.5364660000000001</v>
      </c>
      <c r="O108" s="38">
        <v>1.469182</v>
      </c>
      <c r="P108" s="38">
        <v>1.4274640000000001</v>
      </c>
      <c r="Q108" s="38">
        <v>1.4076610000000001</v>
      </c>
      <c r="R108" s="38">
        <v>1.3908210000000001</v>
      </c>
      <c r="S108" s="38">
        <v>1.4260200000000001</v>
      </c>
      <c r="T108" s="38">
        <v>1.340511</v>
      </c>
      <c r="U108" s="38">
        <v>1.406253</v>
      </c>
      <c r="V108" s="38">
        <v>1.6067720000000001</v>
      </c>
      <c r="W108" s="38">
        <v>1.74248</v>
      </c>
      <c r="X108" s="38">
        <v>1.8568789999999999</v>
      </c>
      <c r="Y108" s="38">
        <v>1.9974000000000001</v>
      </c>
      <c r="Z108" s="38">
        <v>2.128593</v>
      </c>
      <c r="AA108" s="38">
        <v>2.233603</v>
      </c>
      <c r="AB108" s="38">
        <v>2.284338</v>
      </c>
      <c r="AC108" s="38">
        <v>2.2868550000000001</v>
      </c>
      <c r="AD108" s="38">
        <v>2.2326199999999998</v>
      </c>
      <c r="AE108" s="38">
        <v>2.0720649999999998</v>
      </c>
      <c r="AF108" s="38">
        <v>1.930499</v>
      </c>
      <c r="AG108" s="38">
        <v>1.8384309999999999</v>
      </c>
      <c r="AH108" s="38">
        <v>1.8994150000000001</v>
      </c>
      <c r="AI108" s="38">
        <v>1.919492</v>
      </c>
      <c r="AJ108" s="38">
        <v>1.8118529999999999</v>
      </c>
      <c r="AK108" s="38">
        <v>1.71044</v>
      </c>
      <c r="AL108" s="38">
        <v>-6.19585E-2</v>
      </c>
      <c r="AM108" s="38">
        <v>-1.5698500000000001E-2</v>
      </c>
      <c r="AN108" s="38">
        <v>-1.42209E-2</v>
      </c>
      <c r="AO108" s="38">
        <v>-1.1182900000000001E-2</v>
      </c>
      <c r="AP108" s="38">
        <v>3.431E-3</v>
      </c>
      <c r="AQ108" s="38">
        <v>3.2271899999999999E-2</v>
      </c>
      <c r="AR108" s="38">
        <v>4.1766499999999998E-2</v>
      </c>
      <c r="AS108" s="38">
        <v>-3.0528900000000001E-2</v>
      </c>
      <c r="AT108" s="38">
        <v>-2.052E-4</v>
      </c>
      <c r="AU108" s="38">
        <v>-1.01171E-2</v>
      </c>
      <c r="AV108" s="38">
        <v>3.6242000000000002E-3</v>
      </c>
      <c r="AW108" s="38">
        <v>-3.0388399999999999E-2</v>
      </c>
      <c r="AX108" s="38">
        <v>-3.3694200000000001E-2</v>
      </c>
      <c r="AY108" s="38">
        <v>2.9707000000000002E-3</v>
      </c>
      <c r="AZ108" s="38">
        <v>2.1786900000000001E-2</v>
      </c>
      <c r="BA108" s="38">
        <v>1.5926300000000001E-2</v>
      </c>
      <c r="BB108" s="38">
        <v>-2.1955700000000002E-2</v>
      </c>
      <c r="BC108" s="38">
        <v>-3.1744000000000001E-2</v>
      </c>
      <c r="BD108" s="38">
        <v>-8.4432499999999994E-2</v>
      </c>
      <c r="BE108" s="38">
        <v>-9.4103800000000001E-2</v>
      </c>
      <c r="BF108" s="38">
        <v>2.37015E-2</v>
      </c>
      <c r="BG108" s="38">
        <v>-9.9293099999999995E-2</v>
      </c>
      <c r="BH108" s="38">
        <v>-8.0749500000000002E-2</v>
      </c>
      <c r="BI108" s="38">
        <v>-6.3894300000000001E-2</v>
      </c>
      <c r="BJ108" s="38">
        <v>-5.8358599999999997E-2</v>
      </c>
      <c r="BK108" s="38">
        <v>-1.25839E-2</v>
      </c>
      <c r="BL108" s="38">
        <v>-1.1329499999999999E-2</v>
      </c>
      <c r="BM108" s="38">
        <v>-8.2938999999999999E-3</v>
      </c>
      <c r="BN108" s="38">
        <v>6.0997999999999998E-3</v>
      </c>
      <c r="BO108" s="38">
        <v>3.6925100000000002E-2</v>
      </c>
      <c r="BP108" s="38">
        <v>4.84483E-2</v>
      </c>
      <c r="BQ108" s="38">
        <v>-2.6070099999999999E-2</v>
      </c>
      <c r="BR108" s="38">
        <v>4.8869999999999999E-3</v>
      </c>
      <c r="BS108" s="38">
        <v>-4.9649000000000004E-3</v>
      </c>
      <c r="BT108" s="38">
        <v>8.0140999999999997E-3</v>
      </c>
      <c r="BU108" s="38">
        <v>-2.7089200000000001E-2</v>
      </c>
      <c r="BV108" s="38">
        <v>-3.0806099999999999E-2</v>
      </c>
      <c r="BW108" s="38">
        <v>5.8373000000000001E-3</v>
      </c>
      <c r="BX108" s="38">
        <v>2.5477799999999998E-2</v>
      </c>
      <c r="BY108" s="38">
        <v>2.1257000000000002E-2</v>
      </c>
      <c r="BZ108" s="38">
        <v>-1.6074600000000001E-2</v>
      </c>
      <c r="CA108" s="38">
        <v>-2.5732000000000001E-2</v>
      </c>
      <c r="CB108" s="38">
        <v>-7.7595600000000001E-2</v>
      </c>
      <c r="CC108" s="38">
        <v>-8.7838600000000003E-2</v>
      </c>
      <c r="CD108" s="38">
        <v>3.1371200000000002E-2</v>
      </c>
      <c r="CE108" s="38">
        <v>-9.2793E-2</v>
      </c>
      <c r="CF108" s="38">
        <v>-7.4998099999999998E-2</v>
      </c>
      <c r="CG108" s="38">
        <v>-5.7660400000000001E-2</v>
      </c>
      <c r="CH108" s="38">
        <v>-5.5865199999999997E-2</v>
      </c>
      <c r="CI108" s="38">
        <v>-1.0426700000000001E-2</v>
      </c>
      <c r="CJ108" s="38">
        <v>-9.3270000000000002E-3</v>
      </c>
      <c r="CK108" s="38">
        <v>-6.293E-3</v>
      </c>
      <c r="CL108" s="38">
        <v>7.9482000000000008E-3</v>
      </c>
      <c r="CM108" s="38">
        <v>4.0147799999999997E-2</v>
      </c>
      <c r="CN108" s="38">
        <v>5.3076100000000001E-2</v>
      </c>
      <c r="CO108" s="38">
        <v>-2.2981999999999999E-2</v>
      </c>
      <c r="CP108" s="38">
        <v>8.4138000000000008E-3</v>
      </c>
      <c r="CQ108" s="38">
        <v>-1.3965E-3</v>
      </c>
      <c r="CR108" s="38">
        <v>1.10545E-2</v>
      </c>
      <c r="CS108" s="38">
        <v>-2.4804199999999998E-2</v>
      </c>
      <c r="CT108" s="38">
        <v>-2.8805799999999999E-2</v>
      </c>
      <c r="CU108" s="38">
        <v>7.8226000000000007E-3</v>
      </c>
      <c r="CV108" s="38">
        <v>2.8034199999999999E-2</v>
      </c>
      <c r="CW108" s="38">
        <v>2.4949099999999998E-2</v>
      </c>
      <c r="CX108" s="38">
        <v>-1.20015E-2</v>
      </c>
      <c r="CY108" s="38">
        <v>-2.15681E-2</v>
      </c>
      <c r="CZ108" s="38">
        <v>-7.2860400000000006E-2</v>
      </c>
      <c r="DA108" s="38">
        <v>-8.3499299999999999E-2</v>
      </c>
      <c r="DB108" s="38">
        <v>3.6683300000000002E-2</v>
      </c>
      <c r="DC108" s="38">
        <v>-8.8290999999999994E-2</v>
      </c>
      <c r="DD108" s="38">
        <v>-7.1014800000000003E-2</v>
      </c>
      <c r="DE108" s="38">
        <v>-5.3342899999999999E-2</v>
      </c>
      <c r="DF108" s="38">
        <v>-5.33719E-2</v>
      </c>
      <c r="DG108" s="38">
        <v>-8.2695000000000008E-3</v>
      </c>
      <c r="DH108" s="38">
        <v>-7.3244E-3</v>
      </c>
      <c r="DI108" s="38">
        <v>-4.2921000000000001E-3</v>
      </c>
      <c r="DJ108" s="38">
        <v>9.7966000000000008E-3</v>
      </c>
      <c r="DK108" s="38">
        <v>4.3370600000000002E-2</v>
      </c>
      <c r="DL108" s="38">
        <v>5.77038E-2</v>
      </c>
      <c r="DM108" s="38">
        <v>-1.98938E-2</v>
      </c>
      <c r="DN108" s="38">
        <v>1.1940600000000001E-2</v>
      </c>
      <c r="DO108" s="38">
        <v>2.1719E-3</v>
      </c>
      <c r="DP108" s="38">
        <v>1.40949E-2</v>
      </c>
      <c r="DQ108" s="38">
        <v>-2.25192E-2</v>
      </c>
      <c r="DR108" s="38">
        <v>-2.6805499999999999E-2</v>
      </c>
      <c r="DS108" s="38">
        <v>9.8080000000000007E-3</v>
      </c>
      <c r="DT108" s="38">
        <v>3.05905E-2</v>
      </c>
      <c r="DU108" s="38">
        <v>2.8641199999999999E-2</v>
      </c>
      <c r="DV108" s="38">
        <v>-7.9282999999999992E-3</v>
      </c>
      <c r="DW108" s="38">
        <v>-1.7404099999999999E-2</v>
      </c>
      <c r="DX108" s="38">
        <v>-6.8125099999999994E-2</v>
      </c>
      <c r="DY108" s="38">
        <v>-7.9159999999999994E-2</v>
      </c>
      <c r="DZ108" s="38">
        <v>4.1995299999999999E-2</v>
      </c>
      <c r="EA108" s="38">
        <v>-8.3789100000000005E-2</v>
      </c>
      <c r="EB108" s="38">
        <v>-6.7031400000000005E-2</v>
      </c>
      <c r="EC108" s="38">
        <v>-4.9025300000000001E-2</v>
      </c>
      <c r="ED108" s="38">
        <v>-4.9771900000000001E-2</v>
      </c>
      <c r="EE108" s="38">
        <v>-5.1548000000000002E-3</v>
      </c>
      <c r="EF108" s="38">
        <v>-4.4330000000000003E-3</v>
      </c>
      <c r="EG108" s="38">
        <v>-1.4031E-3</v>
      </c>
      <c r="EH108" s="38">
        <v>1.24654E-2</v>
      </c>
      <c r="EI108" s="38">
        <v>4.8023799999999998E-2</v>
      </c>
      <c r="EJ108" s="38">
        <v>6.4385600000000001E-2</v>
      </c>
      <c r="EK108" s="38">
        <v>-1.54351E-2</v>
      </c>
      <c r="EL108" s="38">
        <v>1.7032800000000001E-2</v>
      </c>
      <c r="EM108" s="38">
        <v>7.3242000000000003E-3</v>
      </c>
      <c r="EN108" s="38">
        <v>1.8484899999999999E-2</v>
      </c>
      <c r="EO108" s="38">
        <v>-1.9220000000000001E-2</v>
      </c>
      <c r="EP108" s="38">
        <v>-2.3917399999999998E-2</v>
      </c>
      <c r="EQ108" s="38">
        <v>1.2674599999999999E-2</v>
      </c>
      <c r="ER108" s="38">
        <v>3.4281399999999997E-2</v>
      </c>
      <c r="ES108" s="38">
        <v>3.3971899999999999E-2</v>
      </c>
      <c r="ET108" s="38">
        <v>-2.0473000000000002E-3</v>
      </c>
      <c r="EU108" s="38">
        <v>-1.13921E-2</v>
      </c>
      <c r="EV108" s="38">
        <v>-6.1288200000000001E-2</v>
      </c>
      <c r="EW108" s="38">
        <v>-7.2894799999999996E-2</v>
      </c>
      <c r="EX108" s="38">
        <v>4.9665000000000001E-2</v>
      </c>
      <c r="EY108" s="38">
        <v>-7.7288899999999994E-2</v>
      </c>
      <c r="EZ108" s="38">
        <v>-6.1280099999999997E-2</v>
      </c>
      <c r="FA108" s="38">
        <v>-4.2791500000000003E-2</v>
      </c>
      <c r="FB108" s="38">
        <v>77.734229999999997</v>
      </c>
      <c r="FC108" s="38">
        <v>76.899649999999994</v>
      </c>
      <c r="FD108" s="38">
        <v>75.437740000000005</v>
      </c>
      <c r="FE108" s="38">
        <v>73.933390000000003</v>
      </c>
      <c r="FF108" s="38">
        <v>72.169280000000001</v>
      </c>
      <c r="FG108" s="38">
        <v>70.831270000000004</v>
      </c>
      <c r="FH108" s="38">
        <v>70.900229999999993</v>
      </c>
      <c r="FI108" s="38">
        <v>74.539000000000001</v>
      </c>
      <c r="FJ108" s="38">
        <v>79.707729999999998</v>
      </c>
      <c r="FK108" s="38">
        <v>85.172160000000005</v>
      </c>
      <c r="FL108" s="38">
        <v>89.239530000000002</v>
      </c>
      <c r="FM108" s="38">
        <v>92.395660000000007</v>
      </c>
      <c r="FN108" s="38">
        <v>95.456699999999998</v>
      </c>
      <c r="FO108" s="38">
        <v>97.683679999999995</v>
      </c>
      <c r="FP108" s="38">
        <v>98.988529999999997</v>
      </c>
      <c r="FQ108" s="38">
        <v>100.45610000000001</v>
      </c>
      <c r="FR108" s="38">
        <v>100.8653</v>
      </c>
      <c r="FS108" s="38">
        <v>100.4679</v>
      </c>
      <c r="FT108" s="39">
        <v>99.093019999999996</v>
      </c>
      <c r="FU108" s="38">
        <v>96.064790000000002</v>
      </c>
      <c r="FV108" s="38">
        <v>91.78107</v>
      </c>
      <c r="FW108">
        <v>88.174580000000006</v>
      </c>
      <c r="FX108">
        <v>85.717799999999997</v>
      </c>
      <c r="FY108">
        <v>83.094470000000001</v>
      </c>
      <c r="FZ108">
        <v>7.2751999999999999E-3</v>
      </c>
      <c r="GA108">
        <v>5.8525800000000003E-2</v>
      </c>
      <c r="GB108">
        <v>1</v>
      </c>
    </row>
    <row r="109" spans="1:184" x14ac:dyDescent="0.3">
      <c r="A109" t="s">
        <v>277</v>
      </c>
      <c r="B109" t="s">
        <v>1</v>
      </c>
      <c r="C109" t="s">
        <v>1</v>
      </c>
      <c r="D109" s="16" t="s">
        <v>1</v>
      </c>
      <c r="E109" s="16" t="s">
        <v>1</v>
      </c>
      <c r="F109" s="18" t="s">
        <v>1</v>
      </c>
      <c r="G109" s="16" t="s">
        <v>1</v>
      </c>
      <c r="H109" s="40" t="s">
        <v>270</v>
      </c>
      <c r="I109" s="18" t="s">
        <v>1</v>
      </c>
      <c r="J109" s="38" t="s">
        <v>1</v>
      </c>
      <c r="K109" s="18">
        <v>44760</v>
      </c>
      <c r="L109" s="38">
        <v>988</v>
      </c>
      <c r="M109" s="38">
        <v>988</v>
      </c>
      <c r="N109" s="38">
        <v>1.6480410000000001</v>
      </c>
      <c r="O109" s="38">
        <v>1.576149</v>
      </c>
      <c r="P109" s="38">
        <v>1.523811</v>
      </c>
      <c r="Q109" s="38">
        <v>1.5003489999999999</v>
      </c>
      <c r="R109" s="38">
        <v>1.479927</v>
      </c>
      <c r="S109" s="38">
        <v>1.533045</v>
      </c>
      <c r="T109" s="38">
        <v>1.4414119999999999</v>
      </c>
      <c r="U109" s="38">
        <v>1.479589</v>
      </c>
      <c r="V109" s="38">
        <v>1.6615420000000001</v>
      </c>
      <c r="W109" s="38">
        <v>1.7651129999999999</v>
      </c>
      <c r="X109" s="38">
        <v>1.8456760000000001</v>
      </c>
      <c r="Y109" s="38">
        <v>1.9625680000000001</v>
      </c>
      <c r="Z109" s="38">
        <v>2.0771860000000002</v>
      </c>
      <c r="AA109" s="38">
        <v>2.1659489999999999</v>
      </c>
      <c r="AB109" s="38">
        <v>2.2177340000000001</v>
      </c>
      <c r="AC109" s="38">
        <v>2.2288190000000001</v>
      </c>
      <c r="AD109" s="38">
        <v>2.182814</v>
      </c>
      <c r="AE109" s="38">
        <v>2.038068</v>
      </c>
      <c r="AF109" s="38">
        <v>1.903419</v>
      </c>
      <c r="AG109" s="38">
        <v>1.820357</v>
      </c>
      <c r="AH109" s="38">
        <v>1.8948739999999999</v>
      </c>
      <c r="AI109" s="38">
        <v>1.9083079999999999</v>
      </c>
      <c r="AJ109" s="38">
        <v>1.799893</v>
      </c>
      <c r="AK109" s="38">
        <v>1.700833</v>
      </c>
      <c r="AL109" s="38">
        <v>5.0750000000000003E-4</v>
      </c>
      <c r="AM109" s="38">
        <v>-2.21108E-2</v>
      </c>
      <c r="AN109" s="38">
        <v>-1.5270799999999999E-2</v>
      </c>
      <c r="AO109" s="38">
        <v>-1.0406200000000001E-2</v>
      </c>
      <c r="AP109" s="38">
        <v>1.42518E-2</v>
      </c>
      <c r="AQ109" s="38">
        <v>3.4801100000000001E-2</v>
      </c>
      <c r="AR109" s="38">
        <v>7.9299999999999995E-3</v>
      </c>
      <c r="AS109" s="38">
        <v>-5.3881499999999999E-2</v>
      </c>
      <c r="AT109" s="38">
        <v>-1.54106E-2</v>
      </c>
      <c r="AU109" s="38">
        <v>7.9155000000000007E-3</v>
      </c>
      <c r="AV109" s="38">
        <v>-3.80775E-2</v>
      </c>
      <c r="AW109" s="38">
        <v>-3.7436499999999998E-2</v>
      </c>
      <c r="AX109" s="38">
        <v>-1.70184E-2</v>
      </c>
      <c r="AY109" s="38">
        <v>1.1083600000000001E-2</v>
      </c>
      <c r="AZ109" s="38">
        <v>2.35526E-2</v>
      </c>
      <c r="BA109" s="38">
        <v>-9.9777000000000008E-3</v>
      </c>
      <c r="BB109" s="38">
        <v>8.3100000000000003E-4</v>
      </c>
      <c r="BC109" s="38">
        <v>-2.1549999999999998E-3</v>
      </c>
      <c r="BD109" s="38">
        <v>2.09342E-2</v>
      </c>
      <c r="BE109" s="38">
        <v>3.2488099999999999E-2</v>
      </c>
      <c r="BF109" s="38">
        <v>6.2199699999999997E-2</v>
      </c>
      <c r="BG109" s="38">
        <v>-8.9117999999999992E-3</v>
      </c>
      <c r="BH109" s="38">
        <v>-5.0290599999999998E-2</v>
      </c>
      <c r="BI109" s="38">
        <v>-5.0290700000000001E-2</v>
      </c>
      <c r="BJ109" s="38">
        <v>4.0926000000000001E-3</v>
      </c>
      <c r="BK109" s="38">
        <v>-1.89199E-2</v>
      </c>
      <c r="BL109" s="38">
        <v>-1.22072E-2</v>
      </c>
      <c r="BM109" s="38">
        <v>-7.3708000000000003E-3</v>
      </c>
      <c r="BN109" s="38">
        <v>1.7031500000000001E-2</v>
      </c>
      <c r="BO109" s="38">
        <v>3.9063500000000001E-2</v>
      </c>
      <c r="BP109" s="38">
        <v>1.4800300000000001E-2</v>
      </c>
      <c r="BQ109" s="38">
        <v>-4.9620699999999997E-2</v>
      </c>
      <c r="BR109" s="38">
        <v>-1.01406E-2</v>
      </c>
      <c r="BS109" s="38">
        <v>1.3594E-2</v>
      </c>
      <c r="BT109" s="38">
        <v>-3.3514799999999997E-2</v>
      </c>
      <c r="BU109" s="38">
        <v>-3.3472599999999998E-2</v>
      </c>
      <c r="BV109" s="38">
        <v>-1.4199700000000001E-2</v>
      </c>
      <c r="BW109" s="38">
        <v>1.43941E-2</v>
      </c>
      <c r="BX109" s="38">
        <v>2.7470700000000001E-2</v>
      </c>
      <c r="BY109" s="38">
        <v>-4.0140000000000002E-3</v>
      </c>
      <c r="BZ109" s="38">
        <v>6.7508000000000004E-3</v>
      </c>
      <c r="CA109" s="38">
        <v>4.4339999999999996E-3</v>
      </c>
      <c r="CB109" s="38">
        <v>2.8467300000000001E-2</v>
      </c>
      <c r="CC109" s="38">
        <v>3.8986300000000002E-2</v>
      </c>
      <c r="CD109" s="38">
        <v>7.0051600000000006E-2</v>
      </c>
      <c r="CE109" s="38">
        <v>-1.9469000000000001E-3</v>
      </c>
      <c r="CF109" s="38">
        <v>-4.4201400000000002E-2</v>
      </c>
      <c r="CG109" s="38">
        <v>-4.3829100000000003E-2</v>
      </c>
      <c r="CH109" s="38">
        <v>6.5757000000000003E-3</v>
      </c>
      <c r="CI109" s="38">
        <v>-1.67099E-2</v>
      </c>
      <c r="CJ109" s="38">
        <v>-1.00854E-2</v>
      </c>
      <c r="CK109" s="38">
        <v>-5.2684000000000003E-3</v>
      </c>
      <c r="CL109" s="38">
        <v>1.89567E-2</v>
      </c>
      <c r="CM109" s="38">
        <v>4.2015700000000003E-2</v>
      </c>
      <c r="CN109" s="38">
        <v>1.9558599999999999E-2</v>
      </c>
      <c r="CO109" s="38">
        <v>-4.6669700000000001E-2</v>
      </c>
      <c r="CP109" s="38">
        <v>-6.4906E-3</v>
      </c>
      <c r="CQ109" s="38">
        <v>1.7526900000000002E-2</v>
      </c>
      <c r="CR109" s="38">
        <v>-3.0354800000000001E-2</v>
      </c>
      <c r="CS109" s="38">
        <v>-3.07272E-2</v>
      </c>
      <c r="CT109" s="38">
        <v>-1.22475E-2</v>
      </c>
      <c r="CU109" s="38">
        <v>1.6686900000000001E-2</v>
      </c>
      <c r="CV109" s="38">
        <v>3.0184300000000001E-2</v>
      </c>
      <c r="CW109" s="38">
        <v>1.164E-4</v>
      </c>
      <c r="CX109" s="38">
        <v>1.0850800000000001E-2</v>
      </c>
      <c r="CY109" s="38">
        <v>8.9975000000000003E-3</v>
      </c>
      <c r="CZ109" s="38">
        <v>3.3684699999999998E-2</v>
      </c>
      <c r="DA109" s="38">
        <v>4.3486999999999998E-2</v>
      </c>
      <c r="DB109" s="38">
        <v>7.5489799999999996E-2</v>
      </c>
      <c r="DC109" s="38">
        <v>2.8768999999999999E-3</v>
      </c>
      <c r="DD109" s="38">
        <v>-3.9983999999999999E-2</v>
      </c>
      <c r="DE109" s="38">
        <v>-3.9353800000000001E-2</v>
      </c>
      <c r="DF109" s="38">
        <v>9.0586999999999994E-3</v>
      </c>
      <c r="DG109" s="38">
        <v>-1.44999E-2</v>
      </c>
      <c r="DH109" s="38">
        <v>-7.9635999999999995E-3</v>
      </c>
      <c r="DI109" s="38">
        <v>-3.166E-3</v>
      </c>
      <c r="DJ109" s="38">
        <v>2.0881899999999998E-2</v>
      </c>
      <c r="DK109" s="38">
        <v>4.4967899999999998E-2</v>
      </c>
      <c r="DL109" s="38">
        <v>2.4316899999999999E-2</v>
      </c>
      <c r="DM109" s="38">
        <v>-4.3718699999999999E-2</v>
      </c>
      <c r="DN109" s="38">
        <v>-2.8406999999999998E-3</v>
      </c>
      <c r="DO109" s="38">
        <v>2.1459800000000001E-2</v>
      </c>
      <c r="DP109" s="38">
        <v>-2.7194699999999999E-2</v>
      </c>
      <c r="DQ109" s="38">
        <v>-2.7981800000000001E-2</v>
      </c>
      <c r="DR109" s="38">
        <v>-1.02953E-2</v>
      </c>
      <c r="DS109" s="38">
        <v>1.8979699999999999E-2</v>
      </c>
      <c r="DT109" s="38">
        <v>3.2897999999999997E-2</v>
      </c>
      <c r="DU109" s="38">
        <v>4.2468000000000002E-3</v>
      </c>
      <c r="DV109" s="38">
        <v>1.49508E-2</v>
      </c>
      <c r="DW109" s="38">
        <v>1.3561E-2</v>
      </c>
      <c r="DX109" s="38">
        <v>3.8902100000000002E-2</v>
      </c>
      <c r="DY109" s="38">
        <v>4.7987700000000001E-2</v>
      </c>
      <c r="DZ109" s="38">
        <v>8.0928E-2</v>
      </c>
      <c r="EA109" s="38">
        <v>7.7007999999999998E-3</v>
      </c>
      <c r="EB109" s="38">
        <v>-3.5766600000000003E-2</v>
      </c>
      <c r="EC109" s="38">
        <v>-3.48785E-2</v>
      </c>
      <c r="ED109" s="38">
        <v>1.26438E-2</v>
      </c>
      <c r="EE109" s="38">
        <v>-1.1309100000000001E-2</v>
      </c>
      <c r="EF109" s="38">
        <v>-4.9001000000000001E-3</v>
      </c>
      <c r="EG109" s="38">
        <v>-1.305E-4</v>
      </c>
      <c r="EH109" s="38">
        <v>2.3661600000000001E-2</v>
      </c>
      <c r="EI109" s="38">
        <v>4.9230400000000001E-2</v>
      </c>
      <c r="EJ109" s="38">
        <v>3.1187200000000002E-2</v>
      </c>
      <c r="EK109" s="38">
        <v>-3.9457899999999997E-2</v>
      </c>
      <c r="EL109" s="38">
        <v>2.4293000000000001E-3</v>
      </c>
      <c r="EM109" s="38">
        <v>2.7138300000000001E-2</v>
      </c>
      <c r="EN109" s="38">
        <v>-2.2632099999999999E-2</v>
      </c>
      <c r="EO109" s="38">
        <v>-2.4017899999999998E-2</v>
      </c>
      <c r="EP109" s="38">
        <v>-7.4765999999999999E-3</v>
      </c>
      <c r="EQ109" s="38">
        <v>2.22902E-2</v>
      </c>
      <c r="ER109" s="38">
        <v>3.6816099999999997E-2</v>
      </c>
      <c r="ES109" s="38">
        <v>1.0210500000000001E-2</v>
      </c>
      <c r="ET109" s="38">
        <v>2.08706E-2</v>
      </c>
      <c r="EU109" s="38">
        <v>2.0150000000000001E-2</v>
      </c>
      <c r="EV109" s="38">
        <v>4.64351E-2</v>
      </c>
      <c r="EW109" s="38">
        <v>5.4485899999999997E-2</v>
      </c>
      <c r="EX109" s="38">
        <v>8.8779999999999998E-2</v>
      </c>
      <c r="EY109" s="38">
        <v>1.46657E-2</v>
      </c>
      <c r="EZ109" s="38">
        <v>-2.96774E-2</v>
      </c>
      <c r="FA109" s="38">
        <v>-2.8416899999999998E-2</v>
      </c>
      <c r="FB109" s="38">
        <v>79.851910000000004</v>
      </c>
      <c r="FC109" s="38">
        <v>78.763480000000001</v>
      </c>
      <c r="FD109" s="38">
        <v>77.655450000000002</v>
      </c>
      <c r="FE109" s="38">
        <v>75.688190000000006</v>
      </c>
      <c r="FF109" s="38">
        <v>74.438059999999993</v>
      </c>
      <c r="FG109" s="38">
        <v>72.847369999999998</v>
      </c>
      <c r="FH109" s="38">
        <v>72.635959999999997</v>
      </c>
      <c r="FI109" s="38">
        <v>75.70102</v>
      </c>
      <c r="FJ109" s="38">
        <v>79.260360000000006</v>
      </c>
      <c r="FK109" s="38">
        <v>83.207300000000004</v>
      </c>
      <c r="FL109" s="38">
        <v>87.545339999999996</v>
      </c>
      <c r="FM109" s="38">
        <v>91.623660000000001</v>
      </c>
      <c r="FN109" s="38">
        <v>93.144949999999994</v>
      </c>
      <c r="FO109" s="38">
        <v>95.124809999999997</v>
      </c>
      <c r="FP109" s="38">
        <v>96.930890000000005</v>
      </c>
      <c r="FQ109" s="38">
        <v>98.383279999999999</v>
      </c>
      <c r="FR109" s="38">
        <v>98.551599999999993</v>
      </c>
      <c r="FS109" s="38">
        <v>97.241079999999997</v>
      </c>
      <c r="FT109" s="39">
        <v>95.165710000000004</v>
      </c>
      <c r="FU109" s="38">
        <v>91.902640000000005</v>
      </c>
      <c r="FV109" s="38">
        <v>88.275689999999997</v>
      </c>
      <c r="FW109">
        <v>85.625870000000006</v>
      </c>
      <c r="FX109">
        <v>83.195599999999999</v>
      </c>
      <c r="FY109">
        <v>80.760350000000003</v>
      </c>
      <c r="FZ109">
        <v>7.5694000000000004E-3</v>
      </c>
      <c r="GA109">
        <v>6.1834100000000003E-2</v>
      </c>
      <c r="GB109">
        <v>1</v>
      </c>
    </row>
    <row r="110" spans="1:184" x14ac:dyDescent="0.3">
      <c r="A110" t="s">
        <v>277</v>
      </c>
      <c r="B110" t="s">
        <v>1</v>
      </c>
      <c r="C110" t="s">
        <v>1</v>
      </c>
      <c r="D110" s="16" t="s">
        <v>1</v>
      </c>
      <c r="E110" s="16" t="s">
        <v>1</v>
      </c>
      <c r="F110" s="18" t="s">
        <v>1</v>
      </c>
      <c r="G110" s="16" t="s">
        <v>1</v>
      </c>
      <c r="H110" s="40" t="s">
        <v>270</v>
      </c>
      <c r="I110" s="18" t="s">
        <v>1</v>
      </c>
      <c r="J110" s="38" t="s">
        <v>1</v>
      </c>
      <c r="K110" s="18">
        <v>44763</v>
      </c>
      <c r="L110" s="38">
        <v>988</v>
      </c>
      <c r="M110" s="38">
        <v>988</v>
      </c>
      <c r="N110" s="38">
        <v>1.5829359999999999</v>
      </c>
      <c r="O110" s="38">
        <v>1.517995</v>
      </c>
      <c r="P110" s="38">
        <v>1.469859</v>
      </c>
      <c r="Q110" s="38">
        <v>1.449087</v>
      </c>
      <c r="R110" s="38">
        <v>1.429514</v>
      </c>
      <c r="S110" s="38">
        <v>1.4621949999999999</v>
      </c>
      <c r="T110" s="38">
        <v>1.3639429999999999</v>
      </c>
      <c r="U110" s="38">
        <v>1.414736</v>
      </c>
      <c r="V110" s="38">
        <v>1.590395</v>
      </c>
      <c r="W110" s="38">
        <v>1.7117830000000001</v>
      </c>
      <c r="X110" s="38">
        <v>1.8257570000000001</v>
      </c>
      <c r="Y110" s="38">
        <v>1.969104</v>
      </c>
      <c r="Z110" s="38">
        <v>2.0977610000000002</v>
      </c>
      <c r="AA110" s="38">
        <v>2.2059479999999998</v>
      </c>
      <c r="AB110" s="38">
        <v>2.2700580000000001</v>
      </c>
      <c r="AC110" s="38">
        <v>2.2827890000000002</v>
      </c>
      <c r="AD110" s="38">
        <v>2.2556050000000001</v>
      </c>
      <c r="AE110" s="38">
        <v>2.101594</v>
      </c>
      <c r="AF110" s="38">
        <v>1.960761</v>
      </c>
      <c r="AG110" s="38">
        <v>1.8512679999999999</v>
      </c>
      <c r="AH110" s="38">
        <v>1.892269</v>
      </c>
      <c r="AI110" s="38">
        <v>1.9003840000000001</v>
      </c>
      <c r="AJ110" s="38">
        <v>1.786359</v>
      </c>
      <c r="AK110" s="38">
        <v>1.6799029999999999</v>
      </c>
      <c r="AL110" s="38">
        <v>-4.1090500000000002E-2</v>
      </c>
      <c r="AM110" s="38">
        <v>-5.1223400000000002E-2</v>
      </c>
      <c r="AN110" s="38">
        <v>-3.3761399999999997E-2</v>
      </c>
      <c r="AO110" s="38">
        <v>-1.07864E-2</v>
      </c>
      <c r="AP110" s="38">
        <v>-1.14941E-2</v>
      </c>
      <c r="AQ110" s="38">
        <v>2.0348700000000001E-2</v>
      </c>
      <c r="AR110" s="38">
        <v>3.5699799999999997E-2</v>
      </c>
      <c r="AS110" s="38">
        <v>1.3079999999999999E-3</v>
      </c>
      <c r="AT110" s="38">
        <v>9.8428000000000005E-3</v>
      </c>
      <c r="AU110" s="38">
        <v>1.9998599999999998E-2</v>
      </c>
      <c r="AV110" s="38">
        <v>-5.6424999999999999E-3</v>
      </c>
      <c r="AW110" s="38">
        <v>-5.4495999999999998E-3</v>
      </c>
      <c r="AX110" s="38">
        <v>1.1110699999999999E-2</v>
      </c>
      <c r="AY110" s="38">
        <v>7.5196000000000004E-3</v>
      </c>
      <c r="AZ110" s="38">
        <v>-2.51883E-2</v>
      </c>
      <c r="BA110" s="38">
        <v>-4.3922900000000001E-2</v>
      </c>
      <c r="BB110" s="38">
        <v>6.6192999999999998E-3</v>
      </c>
      <c r="BC110" s="38">
        <v>4.5163700000000001E-2</v>
      </c>
      <c r="BD110" s="38">
        <v>2.17059E-2</v>
      </c>
      <c r="BE110" s="38">
        <v>-2.7734999999999999E-3</v>
      </c>
      <c r="BF110" s="38">
        <v>4.2863499999999999E-2</v>
      </c>
      <c r="BG110" s="38">
        <v>1.1143500000000001E-2</v>
      </c>
      <c r="BH110" s="38">
        <v>-4.3798999999999999E-3</v>
      </c>
      <c r="BI110" s="38">
        <v>4.8304999999999997E-3</v>
      </c>
      <c r="BJ110" s="38">
        <v>-3.7817200000000002E-2</v>
      </c>
      <c r="BK110" s="38">
        <v>-4.8425900000000001E-2</v>
      </c>
      <c r="BL110" s="38">
        <v>-3.0944300000000001E-2</v>
      </c>
      <c r="BM110" s="38">
        <v>-8.2498999999999992E-3</v>
      </c>
      <c r="BN110" s="38">
        <v>-9.0632000000000004E-3</v>
      </c>
      <c r="BO110" s="38">
        <v>2.39983E-2</v>
      </c>
      <c r="BP110" s="38">
        <v>4.14326E-2</v>
      </c>
      <c r="BQ110" s="38">
        <v>5.2472999999999999E-3</v>
      </c>
      <c r="BR110" s="38">
        <v>1.3543400000000001E-2</v>
      </c>
      <c r="BS110" s="38">
        <v>2.37786E-2</v>
      </c>
      <c r="BT110" s="38">
        <v>-2.0588E-3</v>
      </c>
      <c r="BU110" s="38">
        <v>-2.4320000000000001E-3</v>
      </c>
      <c r="BV110" s="38">
        <v>1.35811E-2</v>
      </c>
      <c r="BW110" s="38">
        <v>1.0124599999999999E-2</v>
      </c>
      <c r="BX110" s="38">
        <v>-2.1967400000000002E-2</v>
      </c>
      <c r="BY110" s="38">
        <v>-3.9748100000000001E-2</v>
      </c>
      <c r="BZ110" s="38">
        <v>1.15932E-2</v>
      </c>
      <c r="CA110" s="38">
        <v>5.0305299999999997E-2</v>
      </c>
      <c r="CB110" s="38">
        <v>2.68848E-2</v>
      </c>
      <c r="CC110" s="38">
        <v>2.2372E-3</v>
      </c>
      <c r="CD110" s="38">
        <v>4.9257700000000001E-2</v>
      </c>
      <c r="CE110" s="38">
        <v>1.6607199999999999E-2</v>
      </c>
      <c r="CF110" s="38">
        <v>6.0479999999999996E-4</v>
      </c>
      <c r="CG110" s="38">
        <v>1.01814E-2</v>
      </c>
      <c r="CH110" s="38">
        <v>-3.5550100000000001E-2</v>
      </c>
      <c r="CI110" s="38">
        <v>-4.6488300000000003E-2</v>
      </c>
      <c r="CJ110" s="38">
        <v>-2.8993100000000001E-2</v>
      </c>
      <c r="CK110" s="38">
        <v>-6.4930999999999999E-3</v>
      </c>
      <c r="CL110" s="38">
        <v>-7.3794999999999998E-3</v>
      </c>
      <c r="CM110" s="38">
        <v>2.65261E-2</v>
      </c>
      <c r="CN110" s="38">
        <v>4.5402999999999999E-2</v>
      </c>
      <c r="CO110" s="38">
        <v>7.9755999999999994E-3</v>
      </c>
      <c r="CP110" s="38">
        <v>1.6106499999999999E-2</v>
      </c>
      <c r="CQ110" s="38">
        <v>2.6396599999999999E-2</v>
      </c>
      <c r="CR110" s="38">
        <v>4.2329999999999999E-4</v>
      </c>
      <c r="CS110" s="38">
        <v>-3.4200000000000002E-4</v>
      </c>
      <c r="CT110" s="38">
        <v>1.5292200000000001E-2</v>
      </c>
      <c r="CU110" s="38">
        <v>1.1928899999999999E-2</v>
      </c>
      <c r="CV110" s="38">
        <v>-1.97366E-2</v>
      </c>
      <c r="CW110" s="38">
        <v>-3.6856699999999999E-2</v>
      </c>
      <c r="CX110" s="38">
        <v>1.50381E-2</v>
      </c>
      <c r="CY110" s="38">
        <v>5.3866299999999999E-2</v>
      </c>
      <c r="CZ110" s="38">
        <v>3.0471700000000001E-2</v>
      </c>
      <c r="DA110" s="38">
        <v>5.7076000000000002E-3</v>
      </c>
      <c r="DB110" s="38">
        <v>5.3686299999999999E-2</v>
      </c>
      <c r="DC110" s="38">
        <v>2.0391300000000001E-2</v>
      </c>
      <c r="DD110" s="38">
        <v>4.0571000000000001E-3</v>
      </c>
      <c r="DE110" s="38">
        <v>1.3887399999999999E-2</v>
      </c>
      <c r="DF110" s="38">
        <v>-3.3283E-2</v>
      </c>
      <c r="DG110" s="38">
        <v>-4.4550800000000002E-2</v>
      </c>
      <c r="DH110" s="38">
        <v>-2.7042E-2</v>
      </c>
      <c r="DI110" s="38">
        <v>-4.7362999999999997E-3</v>
      </c>
      <c r="DJ110" s="38">
        <v>-5.6959000000000003E-3</v>
      </c>
      <c r="DK110" s="38">
        <v>2.9053800000000001E-2</v>
      </c>
      <c r="DL110" s="38">
        <v>4.9373500000000001E-2</v>
      </c>
      <c r="DM110" s="38">
        <v>1.0704E-2</v>
      </c>
      <c r="DN110" s="38">
        <v>1.8669499999999999E-2</v>
      </c>
      <c r="DO110" s="38">
        <v>2.9014600000000002E-2</v>
      </c>
      <c r="DP110" s="38">
        <v>2.9053999999999998E-3</v>
      </c>
      <c r="DQ110" s="38">
        <v>1.748E-3</v>
      </c>
      <c r="DR110" s="38">
        <v>1.70032E-2</v>
      </c>
      <c r="DS110" s="38">
        <v>1.37331E-2</v>
      </c>
      <c r="DT110" s="38">
        <v>-1.7505799999999998E-2</v>
      </c>
      <c r="DU110" s="38">
        <v>-3.3965200000000001E-2</v>
      </c>
      <c r="DV110" s="38">
        <v>1.8483099999999999E-2</v>
      </c>
      <c r="DW110" s="38">
        <v>5.7427400000000003E-2</v>
      </c>
      <c r="DX110" s="38">
        <v>3.4058600000000001E-2</v>
      </c>
      <c r="DY110" s="38">
        <v>9.1780000000000004E-3</v>
      </c>
      <c r="DZ110" s="38">
        <v>5.8114899999999997E-2</v>
      </c>
      <c r="EA110" s="38">
        <v>2.41754E-2</v>
      </c>
      <c r="EB110" s="38">
        <v>7.5094999999999997E-3</v>
      </c>
      <c r="EC110" s="38">
        <v>1.7593500000000001E-2</v>
      </c>
      <c r="ED110" s="38">
        <v>-3.00097E-2</v>
      </c>
      <c r="EE110" s="38">
        <v>-4.17533E-2</v>
      </c>
      <c r="EF110" s="38">
        <v>-2.4224800000000001E-2</v>
      </c>
      <c r="EG110" s="38">
        <v>-2.1998E-3</v>
      </c>
      <c r="EH110" s="38">
        <v>-3.2650000000000001E-3</v>
      </c>
      <c r="EI110" s="38">
        <v>3.2703400000000001E-2</v>
      </c>
      <c r="EJ110" s="38">
        <v>5.5106299999999997E-2</v>
      </c>
      <c r="EK110" s="38">
        <v>1.46433E-2</v>
      </c>
      <c r="EL110" s="38">
        <v>2.23701E-2</v>
      </c>
      <c r="EM110" s="38">
        <v>3.27946E-2</v>
      </c>
      <c r="EN110" s="38">
        <v>6.4891999999999997E-3</v>
      </c>
      <c r="EO110" s="38">
        <v>4.7654999999999998E-3</v>
      </c>
      <c r="EP110" s="38">
        <v>1.94737E-2</v>
      </c>
      <c r="EQ110" s="38">
        <v>1.6338200000000001E-2</v>
      </c>
      <c r="ER110" s="38">
        <v>-1.42849E-2</v>
      </c>
      <c r="ES110" s="38">
        <v>-2.9790400000000002E-2</v>
      </c>
      <c r="ET110" s="38">
        <v>2.3456999999999999E-2</v>
      </c>
      <c r="EU110" s="38">
        <v>6.2569E-2</v>
      </c>
      <c r="EV110" s="38">
        <v>3.9237599999999997E-2</v>
      </c>
      <c r="EW110" s="38">
        <v>1.41887E-2</v>
      </c>
      <c r="EX110" s="38">
        <v>6.45091E-2</v>
      </c>
      <c r="EY110" s="38">
        <v>2.9638999999999999E-2</v>
      </c>
      <c r="EZ110" s="38">
        <v>1.24942E-2</v>
      </c>
      <c r="FA110" s="38">
        <v>2.29444E-2</v>
      </c>
      <c r="FB110" s="38">
        <v>76.599230000000006</v>
      </c>
      <c r="FC110" s="38">
        <v>74.665400000000005</v>
      </c>
      <c r="FD110" s="38">
        <v>73.303979999999996</v>
      </c>
      <c r="FE110" s="38">
        <v>71.451350000000005</v>
      </c>
      <c r="FF110" s="38">
        <v>69.93571</v>
      </c>
      <c r="FG110" s="38">
        <v>68.255939999999995</v>
      </c>
      <c r="FH110" s="38">
        <v>68.156509999999997</v>
      </c>
      <c r="FI110" s="38">
        <v>71.735830000000007</v>
      </c>
      <c r="FJ110" s="38">
        <v>76.444329999999994</v>
      </c>
      <c r="FK110" s="38">
        <v>80.950360000000003</v>
      </c>
      <c r="FL110" s="38">
        <v>86.0548</v>
      </c>
      <c r="FM110" s="38">
        <v>89.78989</v>
      </c>
      <c r="FN110" s="38">
        <v>92.829329999999999</v>
      </c>
      <c r="FO110" s="38">
        <v>95.150949999999995</v>
      </c>
      <c r="FP110" s="38">
        <v>96.720579999999998</v>
      </c>
      <c r="FQ110" s="38">
        <v>97.806299999999993</v>
      </c>
      <c r="FR110" s="38">
        <v>98.879109999999997</v>
      </c>
      <c r="FS110" s="38">
        <v>97.937179999999998</v>
      </c>
      <c r="FT110" s="39">
        <v>95.854690000000005</v>
      </c>
      <c r="FU110" s="38">
        <v>92.370720000000006</v>
      </c>
      <c r="FV110" s="38">
        <v>87.936509999999998</v>
      </c>
      <c r="FW110">
        <v>84.463849999999994</v>
      </c>
      <c r="FX110">
        <v>81.849630000000005</v>
      </c>
      <c r="FY110">
        <v>79.272379999999998</v>
      </c>
      <c r="FZ110">
        <v>5.9037999999999998E-3</v>
      </c>
      <c r="GA110">
        <v>4.64182E-2</v>
      </c>
      <c r="GB110">
        <v>1</v>
      </c>
    </row>
    <row r="111" spans="1:184" x14ac:dyDescent="0.3">
      <c r="A111" t="s">
        <v>277</v>
      </c>
      <c r="B111" t="s">
        <v>1</v>
      </c>
      <c r="C111" t="s">
        <v>1</v>
      </c>
      <c r="D111" s="16" t="s">
        <v>1</v>
      </c>
      <c r="E111" s="16" t="s">
        <v>1</v>
      </c>
      <c r="F111" s="18" t="s">
        <v>1</v>
      </c>
      <c r="G111" s="16" t="s">
        <v>1</v>
      </c>
      <c r="H111" s="40" t="s">
        <v>270</v>
      </c>
      <c r="I111" s="18" t="s">
        <v>1</v>
      </c>
      <c r="J111" s="38" t="s">
        <v>1</v>
      </c>
      <c r="K111" s="18">
        <v>44789</v>
      </c>
      <c r="L111" s="38">
        <v>986</v>
      </c>
      <c r="M111" s="38">
        <v>986</v>
      </c>
      <c r="N111" s="38">
        <v>1.5769089999999999</v>
      </c>
      <c r="O111" s="38">
        <v>1.5084249999999999</v>
      </c>
      <c r="P111" s="38">
        <v>1.462304</v>
      </c>
      <c r="Q111" s="38">
        <v>1.44238</v>
      </c>
      <c r="R111" s="38">
        <v>1.425511</v>
      </c>
      <c r="S111" s="38">
        <v>1.455603</v>
      </c>
      <c r="T111" s="38">
        <v>1.366069</v>
      </c>
      <c r="U111" s="38">
        <v>1.442739</v>
      </c>
      <c r="V111" s="38">
        <v>1.6550309999999999</v>
      </c>
      <c r="W111" s="38">
        <v>1.819364</v>
      </c>
      <c r="X111" s="38">
        <v>1.9740200000000001</v>
      </c>
      <c r="Y111" s="38">
        <v>2.139812</v>
      </c>
      <c r="Z111" s="38">
        <v>2.2837399999999999</v>
      </c>
      <c r="AA111" s="38">
        <v>2.4089260000000001</v>
      </c>
      <c r="AB111" s="38">
        <v>2.4791780000000001</v>
      </c>
      <c r="AC111" s="38">
        <v>2.4844650000000001</v>
      </c>
      <c r="AD111" s="38">
        <v>2.423959</v>
      </c>
      <c r="AE111" s="38">
        <v>2.24227</v>
      </c>
      <c r="AF111" s="38">
        <v>2.0785019999999998</v>
      </c>
      <c r="AG111" s="38">
        <v>1.951678</v>
      </c>
      <c r="AH111" s="38">
        <v>1.979932</v>
      </c>
      <c r="AI111" s="38">
        <v>1.984227</v>
      </c>
      <c r="AJ111" s="38">
        <v>1.8589720000000001</v>
      </c>
      <c r="AK111" s="38">
        <v>1.7527740000000001</v>
      </c>
      <c r="AL111" s="38">
        <v>-2.6738E-3</v>
      </c>
      <c r="AM111" s="38">
        <v>-5.1659000000000002E-3</v>
      </c>
      <c r="AN111" s="38">
        <v>8.7136000000000002E-3</v>
      </c>
      <c r="AO111" s="38">
        <v>5.4069000000000001E-3</v>
      </c>
      <c r="AP111" s="38">
        <v>-1.7007999999999999E-3</v>
      </c>
      <c r="AQ111" s="38">
        <v>-6.3375600000000004E-2</v>
      </c>
      <c r="AR111" s="38">
        <v>-6.4532599999999996E-2</v>
      </c>
      <c r="AS111" s="38">
        <v>1.184E-2</v>
      </c>
      <c r="AT111" s="38">
        <v>2.6382599999999999E-2</v>
      </c>
      <c r="AU111" s="38">
        <v>7.7305000000000004E-3</v>
      </c>
      <c r="AV111" s="38">
        <v>3.1026000000000001E-3</v>
      </c>
      <c r="AW111" s="38">
        <v>1.9456E-3</v>
      </c>
      <c r="AX111" s="38">
        <v>-3.2045499999999998E-2</v>
      </c>
      <c r="AY111" s="38">
        <v>-2.8123000000000002E-3</v>
      </c>
      <c r="AZ111" s="38">
        <v>3.2337699999999997E-2</v>
      </c>
      <c r="BA111" s="38">
        <v>2.9091100000000002E-2</v>
      </c>
      <c r="BB111" s="38">
        <v>4.3503800000000002E-2</v>
      </c>
      <c r="BC111" s="38">
        <v>1.1597000000000001E-3</v>
      </c>
      <c r="BD111" s="38">
        <v>-2.8438999999999999E-2</v>
      </c>
      <c r="BE111" s="38">
        <v>-5.6255600000000003E-2</v>
      </c>
      <c r="BF111" s="38">
        <v>-0.13621900000000001</v>
      </c>
      <c r="BG111" s="38">
        <v>-6.0114500000000001E-2</v>
      </c>
      <c r="BH111" s="38">
        <v>-4.2467400000000002E-2</v>
      </c>
      <c r="BI111" s="38">
        <v>-7.2359999999999994E-2</v>
      </c>
      <c r="BJ111" s="38">
        <v>6.3590000000000001E-4</v>
      </c>
      <c r="BK111" s="38">
        <v>-2.3465000000000001E-3</v>
      </c>
      <c r="BL111" s="38">
        <v>1.1353E-2</v>
      </c>
      <c r="BM111" s="38">
        <v>8.1273999999999999E-3</v>
      </c>
      <c r="BN111" s="38">
        <v>7.2020000000000005E-4</v>
      </c>
      <c r="BO111" s="38">
        <v>-5.9630099999999998E-2</v>
      </c>
      <c r="BP111" s="38">
        <v>-5.8562099999999999E-2</v>
      </c>
      <c r="BQ111" s="38">
        <v>1.6012999999999999E-2</v>
      </c>
      <c r="BR111" s="38">
        <v>3.02762E-2</v>
      </c>
      <c r="BS111" s="38">
        <v>1.17284E-2</v>
      </c>
      <c r="BT111" s="38">
        <v>6.4821999999999996E-3</v>
      </c>
      <c r="BU111" s="38">
        <v>4.8815000000000004E-3</v>
      </c>
      <c r="BV111" s="38">
        <v>-2.9325799999999999E-2</v>
      </c>
      <c r="BW111" s="38">
        <v>1.7819999999999999E-4</v>
      </c>
      <c r="BX111" s="38">
        <v>3.63816E-2</v>
      </c>
      <c r="BY111" s="38">
        <v>3.42943E-2</v>
      </c>
      <c r="BZ111" s="38">
        <v>4.9290899999999999E-2</v>
      </c>
      <c r="CA111" s="38">
        <v>6.9452999999999997E-3</v>
      </c>
      <c r="CB111" s="38">
        <v>-2.2557899999999999E-2</v>
      </c>
      <c r="CC111" s="38">
        <v>-5.0546899999999999E-2</v>
      </c>
      <c r="CD111" s="38">
        <v>-0.1294479</v>
      </c>
      <c r="CE111" s="38">
        <v>-5.4164700000000003E-2</v>
      </c>
      <c r="CF111" s="38">
        <v>-3.68087E-2</v>
      </c>
      <c r="CG111" s="38">
        <v>-6.6555299999999998E-2</v>
      </c>
      <c r="CH111" s="38">
        <v>2.9280999999999999E-3</v>
      </c>
      <c r="CI111" s="38">
        <v>-3.9369999999999997E-4</v>
      </c>
      <c r="CJ111" s="38">
        <v>1.3181E-2</v>
      </c>
      <c r="CK111" s="38">
        <v>1.00117E-2</v>
      </c>
      <c r="CL111" s="38">
        <v>2.3969E-3</v>
      </c>
      <c r="CM111" s="38">
        <v>-5.7036000000000003E-2</v>
      </c>
      <c r="CN111" s="38">
        <v>-5.4427000000000003E-2</v>
      </c>
      <c r="CO111" s="38">
        <v>1.8903300000000001E-2</v>
      </c>
      <c r="CP111" s="38">
        <v>3.2972799999999997E-2</v>
      </c>
      <c r="CQ111" s="38">
        <v>1.4497299999999999E-2</v>
      </c>
      <c r="CR111" s="38">
        <v>8.8228999999999998E-3</v>
      </c>
      <c r="CS111" s="38">
        <v>6.9148999999999999E-3</v>
      </c>
      <c r="CT111" s="38">
        <v>-2.7442100000000001E-2</v>
      </c>
      <c r="CU111" s="38">
        <v>2.2493999999999999E-3</v>
      </c>
      <c r="CV111" s="38">
        <v>3.9182500000000002E-2</v>
      </c>
      <c r="CW111" s="38">
        <v>3.7897899999999998E-2</v>
      </c>
      <c r="CX111" s="38">
        <v>5.3299100000000002E-2</v>
      </c>
      <c r="CY111" s="38">
        <v>1.0952399999999999E-2</v>
      </c>
      <c r="CZ111" s="38">
        <v>-1.84846E-2</v>
      </c>
      <c r="DA111" s="38">
        <v>-4.6593000000000002E-2</v>
      </c>
      <c r="DB111" s="38">
        <v>-0.1247583</v>
      </c>
      <c r="DC111" s="38">
        <v>-5.0043999999999998E-2</v>
      </c>
      <c r="DD111" s="38">
        <v>-3.2889500000000002E-2</v>
      </c>
      <c r="DE111" s="38">
        <v>-6.2534900000000004E-2</v>
      </c>
      <c r="DF111" s="38">
        <v>5.2204E-3</v>
      </c>
      <c r="DG111" s="38">
        <v>1.5590999999999999E-3</v>
      </c>
      <c r="DH111" s="38">
        <v>1.5009099999999999E-2</v>
      </c>
      <c r="DI111" s="38">
        <v>1.1895899999999999E-2</v>
      </c>
      <c r="DJ111" s="38">
        <v>4.0737000000000004E-3</v>
      </c>
      <c r="DK111" s="38">
        <v>-5.4441900000000001E-2</v>
      </c>
      <c r="DL111" s="38">
        <v>-5.02919E-2</v>
      </c>
      <c r="DM111" s="38">
        <v>2.17935E-2</v>
      </c>
      <c r="DN111" s="38">
        <v>3.56695E-2</v>
      </c>
      <c r="DO111" s="38">
        <v>1.7266299999999998E-2</v>
      </c>
      <c r="DP111" s="38">
        <v>1.1163599999999999E-2</v>
      </c>
      <c r="DQ111" s="38">
        <v>8.9482999999999993E-3</v>
      </c>
      <c r="DR111" s="38">
        <v>-2.5558399999999998E-2</v>
      </c>
      <c r="DS111" s="38">
        <v>4.3206E-3</v>
      </c>
      <c r="DT111" s="38">
        <v>4.1983300000000001E-2</v>
      </c>
      <c r="DU111" s="38">
        <v>4.15016E-2</v>
      </c>
      <c r="DV111" s="38">
        <v>5.7307299999999999E-2</v>
      </c>
      <c r="DW111" s="38">
        <v>1.4959500000000001E-2</v>
      </c>
      <c r="DX111" s="38">
        <v>-1.44114E-2</v>
      </c>
      <c r="DY111" s="38">
        <v>-4.2639099999999999E-2</v>
      </c>
      <c r="DZ111" s="38">
        <v>-0.1200687</v>
      </c>
      <c r="EA111" s="38">
        <v>-4.5923199999999997E-2</v>
      </c>
      <c r="EB111" s="38">
        <v>-2.8970300000000001E-2</v>
      </c>
      <c r="EC111" s="38">
        <v>-5.85146E-2</v>
      </c>
      <c r="ED111" s="38">
        <v>8.5299999999999994E-3</v>
      </c>
      <c r="EE111" s="38">
        <v>4.3785999999999999E-3</v>
      </c>
      <c r="EF111" s="38">
        <v>1.7648500000000001E-2</v>
      </c>
      <c r="EG111" s="38">
        <v>1.4616499999999999E-2</v>
      </c>
      <c r="EH111" s="38">
        <v>6.4945999999999997E-3</v>
      </c>
      <c r="EI111" s="38">
        <v>-5.06963E-2</v>
      </c>
      <c r="EJ111" s="38">
        <v>-4.4321399999999997E-2</v>
      </c>
      <c r="EK111" s="38">
        <v>2.5966599999999999E-2</v>
      </c>
      <c r="EL111" s="38">
        <v>3.9563000000000001E-2</v>
      </c>
      <c r="EM111" s="38">
        <v>2.12642E-2</v>
      </c>
      <c r="EN111" s="38">
        <v>1.4543199999999999E-2</v>
      </c>
      <c r="EO111" s="38">
        <v>1.1884199999999999E-2</v>
      </c>
      <c r="EP111" s="38">
        <v>-2.28387E-2</v>
      </c>
      <c r="EQ111" s="38">
        <v>7.3109999999999998E-3</v>
      </c>
      <c r="ER111" s="38">
        <v>4.6027199999999997E-2</v>
      </c>
      <c r="ES111" s="38">
        <v>4.6704700000000002E-2</v>
      </c>
      <c r="ET111" s="38">
        <v>6.3094399999999995E-2</v>
      </c>
      <c r="EU111" s="38">
        <v>2.0745099999999999E-2</v>
      </c>
      <c r="EV111" s="38">
        <v>-8.5302999999999993E-3</v>
      </c>
      <c r="EW111" s="38">
        <v>-3.6930400000000002E-2</v>
      </c>
      <c r="EX111" s="38">
        <v>-0.1132977</v>
      </c>
      <c r="EY111" s="38">
        <v>-3.9973399999999999E-2</v>
      </c>
      <c r="EZ111" s="38">
        <v>-2.3311599999999998E-2</v>
      </c>
      <c r="FA111" s="38">
        <v>-5.2709899999999997E-2</v>
      </c>
      <c r="FB111" s="38">
        <v>76.748419999999996</v>
      </c>
      <c r="FC111" s="38">
        <v>75.720759999999999</v>
      </c>
      <c r="FD111" s="38">
        <v>73.655749999999998</v>
      </c>
      <c r="FE111" s="38">
        <v>72.248469999999998</v>
      </c>
      <c r="FF111" s="38">
        <v>70.844130000000007</v>
      </c>
      <c r="FG111" s="38">
        <v>69.679460000000006</v>
      </c>
      <c r="FH111" s="38">
        <v>69.390709999999999</v>
      </c>
      <c r="FI111" s="38">
        <v>71.658090000000001</v>
      </c>
      <c r="FJ111" s="38">
        <v>76.911159999999995</v>
      </c>
      <c r="FK111" s="38">
        <v>82.931190000000001</v>
      </c>
      <c r="FL111" s="38">
        <v>87.928179999999998</v>
      </c>
      <c r="FM111" s="38">
        <v>91.955830000000006</v>
      </c>
      <c r="FN111" s="38">
        <v>95.923379999999995</v>
      </c>
      <c r="FO111" s="38">
        <v>99.061310000000006</v>
      </c>
      <c r="FP111" s="38">
        <v>101.2654</v>
      </c>
      <c r="FQ111" s="38">
        <v>102.1384</v>
      </c>
      <c r="FR111" s="38">
        <v>102.0437</v>
      </c>
      <c r="FS111" s="38">
        <v>101.2727</v>
      </c>
      <c r="FT111" s="39">
        <v>99.061570000000003</v>
      </c>
      <c r="FU111" s="38">
        <v>94.904449999999997</v>
      </c>
      <c r="FV111" s="38">
        <v>90.285679999999999</v>
      </c>
      <c r="FW111">
        <v>87.157349999999994</v>
      </c>
      <c r="FX111">
        <v>84.171859999999995</v>
      </c>
      <c r="FY111">
        <v>82.141509999999997</v>
      </c>
      <c r="FZ111">
        <v>6.6965999999999996E-3</v>
      </c>
      <c r="GA111">
        <v>5.2664299999999997E-2</v>
      </c>
      <c r="GB111">
        <v>1</v>
      </c>
    </row>
    <row r="112" spans="1:184" x14ac:dyDescent="0.3">
      <c r="A112" t="s">
        <v>277</v>
      </c>
      <c r="B112" t="s">
        <v>1</v>
      </c>
      <c r="C112" t="s">
        <v>1</v>
      </c>
      <c r="D112" s="16" t="s">
        <v>1</v>
      </c>
      <c r="E112" s="16" t="s">
        <v>1</v>
      </c>
      <c r="F112" s="18" t="s">
        <v>1</v>
      </c>
      <c r="G112" s="16" t="s">
        <v>1</v>
      </c>
      <c r="H112" s="40" t="s">
        <v>270</v>
      </c>
      <c r="I112" s="18" t="s">
        <v>1</v>
      </c>
      <c r="J112" s="38" t="s">
        <v>1</v>
      </c>
      <c r="K112" s="18">
        <v>44790</v>
      </c>
      <c r="L112" s="38">
        <v>986</v>
      </c>
      <c r="M112" s="38">
        <v>986</v>
      </c>
      <c r="N112" s="38">
        <v>1.763474</v>
      </c>
      <c r="O112" s="38">
        <v>1.6885490000000001</v>
      </c>
      <c r="P112" s="38">
        <v>1.6402969999999999</v>
      </c>
      <c r="Q112" s="38">
        <v>1.617194</v>
      </c>
      <c r="R112" s="38">
        <v>1.5914900000000001</v>
      </c>
      <c r="S112" s="38">
        <v>1.634015</v>
      </c>
      <c r="T112" s="38">
        <v>1.5321070000000001</v>
      </c>
      <c r="U112" s="38">
        <v>1.5923590000000001</v>
      </c>
      <c r="V112" s="38">
        <v>1.784491</v>
      </c>
      <c r="W112" s="38">
        <v>1.895947</v>
      </c>
      <c r="X112" s="38">
        <v>1.9863120000000001</v>
      </c>
      <c r="Y112" s="38">
        <v>2.115094</v>
      </c>
      <c r="Z112" s="38">
        <v>2.230772</v>
      </c>
      <c r="AA112" s="38">
        <v>2.3229950000000001</v>
      </c>
      <c r="AB112" s="38">
        <v>2.361726</v>
      </c>
      <c r="AC112" s="38">
        <v>2.3620809999999999</v>
      </c>
      <c r="AD112" s="38">
        <v>2.3075899999999998</v>
      </c>
      <c r="AE112" s="38">
        <v>2.1628080000000001</v>
      </c>
      <c r="AF112" s="38">
        <v>2.030713</v>
      </c>
      <c r="AG112" s="38">
        <v>1.934463</v>
      </c>
      <c r="AH112" s="38">
        <v>1.992639</v>
      </c>
      <c r="AI112" s="38">
        <v>2.0098660000000002</v>
      </c>
      <c r="AJ112" s="38">
        <v>1.890201</v>
      </c>
      <c r="AK112" s="38">
        <v>1.785269</v>
      </c>
      <c r="AL112" s="38">
        <v>3.3384E-3</v>
      </c>
      <c r="AM112" s="38">
        <v>-2.9967000000000001E-3</v>
      </c>
      <c r="AN112" s="38">
        <v>3.01179E-2</v>
      </c>
      <c r="AO112" s="38">
        <v>1.27013E-2</v>
      </c>
      <c r="AP112" s="38">
        <v>-9.7479999999999995E-4</v>
      </c>
      <c r="AQ112" s="38">
        <v>-2.5058299999999999E-2</v>
      </c>
      <c r="AR112" s="38">
        <v>-7.4124700000000002E-2</v>
      </c>
      <c r="AS112" s="38">
        <v>1.36998E-2</v>
      </c>
      <c r="AT112" s="38">
        <v>1.7059299999999999E-2</v>
      </c>
      <c r="AU112" s="38">
        <v>-3.8839899999999997E-2</v>
      </c>
      <c r="AV112" s="38">
        <v>1.00319E-2</v>
      </c>
      <c r="AW112" s="38">
        <v>-2.9545200000000001E-2</v>
      </c>
      <c r="AX112" s="38">
        <v>-2.9513500000000002E-2</v>
      </c>
      <c r="AY112" s="38">
        <v>-1.14056E-2</v>
      </c>
      <c r="AZ112" s="38">
        <v>5.7660999999999997E-3</v>
      </c>
      <c r="BA112" s="38">
        <v>3.8308799999999997E-2</v>
      </c>
      <c r="BB112" s="38">
        <v>3.8719400000000001E-2</v>
      </c>
      <c r="BC112" s="38">
        <v>3.7302700000000001E-2</v>
      </c>
      <c r="BD112" s="38">
        <v>5.5715199999999999E-2</v>
      </c>
      <c r="BE112" s="38">
        <v>8.8921E-3</v>
      </c>
      <c r="BF112" s="38">
        <v>-7.2769799999999996E-2</v>
      </c>
      <c r="BG112" s="38">
        <v>-1.33084E-2</v>
      </c>
      <c r="BH112" s="38">
        <v>9.4561000000000003E-3</v>
      </c>
      <c r="BI112" s="38">
        <v>2.89086E-2</v>
      </c>
      <c r="BJ112" s="38">
        <v>6.8101000000000004E-3</v>
      </c>
      <c r="BK112" s="38">
        <v>5.0489999999999997E-4</v>
      </c>
      <c r="BL112" s="38">
        <v>3.3457399999999998E-2</v>
      </c>
      <c r="BM112" s="38">
        <v>1.6293100000000001E-2</v>
      </c>
      <c r="BN112" s="38">
        <v>1.8808E-3</v>
      </c>
      <c r="BO112" s="38">
        <v>-2.1003600000000001E-2</v>
      </c>
      <c r="BP112" s="38">
        <v>-6.8352800000000005E-2</v>
      </c>
      <c r="BQ112" s="38">
        <v>1.8046900000000001E-2</v>
      </c>
      <c r="BR112" s="38">
        <v>2.18782E-2</v>
      </c>
      <c r="BS112" s="38">
        <v>-3.32275E-2</v>
      </c>
      <c r="BT112" s="38">
        <v>1.4380799999999999E-2</v>
      </c>
      <c r="BU112" s="38">
        <v>-2.6372900000000001E-2</v>
      </c>
      <c r="BV112" s="38">
        <v>-2.6844E-2</v>
      </c>
      <c r="BW112" s="38">
        <v>-8.5442999999999995E-3</v>
      </c>
      <c r="BX112" s="38">
        <v>9.5174000000000005E-3</v>
      </c>
      <c r="BY112" s="38">
        <v>4.4301399999999998E-2</v>
      </c>
      <c r="BZ112" s="38">
        <v>4.4949700000000002E-2</v>
      </c>
      <c r="CA112" s="38">
        <v>4.3927899999999999E-2</v>
      </c>
      <c r="CB112" s="38">
        <v>6.2895599999999996E-2</v>
      </c>
      <c r="CC112" s="38">
        <v>1.5525199999999999E-2</v>
      </c>
      <c r="CD112" s="38">
        <v>-6.5339999999999995E-2</v>
      </c>
      <c r="CE112" s="38">
        <v>-6.7683999999999999E-3</v>
      </c>
      <c r="CF112" s="38">
        <v>1.5955400000000002E-2</v>
      </c>
      <c r="CG112" s="38">
        <v>3.5397699999999997E-2</v>
      </c>
      <c r="CH112" s="38">
        <v>9.2146999999999993E-3</v>
      </c>
      <c r="CI112" s="38">
        <v>2.9301000000000002E-3</v>
      </c>
      <c r="CJ112" s="38">
        <v>3.5770299999999998E-2</v>
      </c>
      <c r="CK112" s="38">
        <v>1.87808E-2</v>
      </c>
      <c r="CL112" s="38">
        <v>3.8587000000000001E-3</v>
      </c>
      <c r="CM112" s="38">
        <v>-1.8195300000000001E-2</v>
      </c>
      <c r="CN112" s="38">
        <v>-6.4355099999999998E-2</v>
      </c>
      <c r="CO112" s="38">
        <v>2.1057599999999999E-2</v>
      </c>
      <c r="CP112" s="38">
        <v>2.52158E-2</v>
      </c>
      <c r="CQ112" s="38">
        <v>-2.9340399999999999E-2</v>
      </c>
      <c r="CR112" s="38">
        <v>1.73928E-2</v>
      </c>
      <c r="CS112" s="38">
        <v>-2.4175800000000001E-2</v>
      </c>
      <c r="CT112" s="38">
        <v>-2.4995099999999999E-2</v>
      </c>
      <c r="CU112" s="38">
        <v>-6.5626E-3</v>
      </c>
      <c r="CV112" s="38">
        <v>1.2115600000000001E-2</v>
      </c>
      <c r="CW112" s="38">
        <v>4.8451800000000003E-2</v>
      </c>
      <c r="CX112" s="38">
        <v>4.92649E-2</v>
      </c>
      <c r="CY112" s="38">
        <v>4.8516499999999997E-2</v>
      </c>
      <c r="CZ112" s="38">
        <v>6.7868800000000007E-2</v>
      </c>
      <c r="DA112" s="38">
        <v>2.01192E-2</v>
      </c>
      <c r="DB112" s="38">
        <v>-6.0194200000000003E-2</v>
      </c>
      <c r="DC112" s="38">
        <v>-2.2388E-3</v>
      </c>
      <c r="DD112" s="38">
        <v>2.0456800000000001E-2</v>
      </c>
      <c r="DE112" s="38">
        <v>3.98921E-2</v>
      </c>
      <c r="DF112" s="38">
        <v>1.16192E-2</v>
      </c>
      <c r="DG112" s="38">
        <v>5.3553000000000003E-3</v>
      </c>
      <c r="DH112" s="38">
        <v>3.80833E-2</v>
      </c>
      <c r="DI112" s="38">
        <v>2.1268499999999999E-2</v>
      </c>
      <c r="DJ112" s="38">
        <v>5.8364999999999997E-3</v>
      </c>
      <c r="DK112" s="38">
        <v>-1.5387E-2</v>
      </c>
      <c r="DL112" s="38">
        <v>-6.0357500000000001E-2</v>
      </c>
      <c r="DM112" s="38">
        <v>2.40684E-2</v>
      </c>
      <c r="DN112" s="38">
        <v>2.85533E-2</v>
      </c>
      <c r="DO112" s="38">
        <v>-2.5453400000000001E-2</v>
      </c>
      <c r="DP112" s="38">
        <v>2.04049E-2</v>
      </c>
      <c r="DQ112" s="38">
        <v>-2.19787E-2</v>
      </c>
      <c r="DR112" s="38">
        <v>-2.3146300000000002E-2</v>
      </c>
      <c r="DS112" s="38">
        <v>-4.5808999999999997E-3</v>
      </c>
      <c r="DT112" s="38">
        <v>1.4713800000000001E-2</v>
      </c>
      <c r="DU112" s="38">
        <v>5.2602200000000002E-2</v>
      </c>
      <c r="DV112" s="38">
        <v>5.3580000000000003E-2</v>
      </c>
      <c r="DW112" s="38">
        <v>5.3104999999999999E-2</v>
      </c>
      <c r="DX112" s="38">
        <v>7.2842000000000004E-2</v>
      </c>
      <c r="DY112" s="38">
        <v>2.4713300000000001E-2</v>
      </c>
      <c r="DZ112" s="38">
        <v>-5.5048399999999997E-2</v>
      </c>
      <c r="EA112" s="38">
        <v>2.2908E-3</v>
      </c>
      <c r="EB112" s="38">
        <v>2.49581E-2</v>
      </c>
      <c r="EC112" s="38">
        <v>4.4386399999999999E-2</v>
      </c>
      <c r="ED112" s="38">
        <v>1.5090900000000001E-2</v>
      </c>
      <c r="EE112" s="38">
        <v>8.8570000000000003E-3</v>
      </c>
      <c r="EF112" s="38">
        <v>4.1422800000000003E-2</v>
      </c>
      <c r="EG112" s="38">
        <v>2.4860299999999998E-2</v>
      </c>
      <c r="EH112" s="38">
        <v>8.6922000000000006E-3</v>
      </c>
      <c r="EI112" s="38">
        <v>-1.13323E-2</v>
      </c>
      <c r="EJ112" s="38">
        <v>-5.4585500000000002E-2</v>
      </c>
      <c r="EK112" s="38">
        <v>2.84155E-2</v>
      </c>
      <c r="EL112" s="38">
        <v>3.3372199999999998E-2</v>
      </c>
      <c r="EM112" s="38">
        <v>-1.9841000000000001E-2</v>
      </c>
      <c r="EN112" s="38">
        <v>2.4753799999999999E-2</v>
      </c>
      <c r="EO112" s="38">
        <v>-1.88065E-2</v>
      </c>
      <c r="EP112" s="38">
        <v>-2.04768E-2</v>
      </c>
      <c r="EQ112" s="38">
        <v>-1.7195999999999999E-3</v>
      </c>
      <c r="ER112" s="38">
        <v>1.8465100000000002E-2</v>
      </c>
      <c r="ES112" s="38">
        <v>5.85947E-2</v>
      </c>
      <c r="ET112" s="38">
        <v>5.9810299999999997E-2</v>
      </c>
      <c r="EU112" s="38">
        <v>5.9730199999999997E-2</v>
      </c>
      <c r="EV112" s="38">
        <v>8.0022499999999996E-2</v>
      </c>
      <c r="EW112" s="38">
        <v>3.1346400000000003E-2</v>
      </c>
      <c r="EX112" s="38">
        <v>-4.76187E-2</v>
      </c>
      <c r="EY112" s="38">
        <v>8.8307999999999998E-3</v>
      </c>
      <c r="EZ112" s="38">
        <v>3.1457400000000003E-2</v>
      </c>
      <c r="FA112" s="38">
        <v>5.0875499999999997E-2</v>
      </c>
      <c r="FB112" s="38">
        <v>80.479339999999993</v>
      </c>
      <c r="FC112" s="38">
        <v>79.270340000000004</v>
      </c>
      <c r="FD112" s="38">
        <v>77.751149999999996</v>
      </c>
      <c r="FE112" s="38">
        <v>75.923119999999997</v>
      </c>
      <c r="FF112" s="38">
        <v>75.722729999999999</v>
      </c>
      <c r="FG112" s="38">
        <v>74.864140000000006</v>
      </c>
      <c r="FH112" s="38">
        <v>73.696380000000005</v>
      </c>
      <c r="FI112" s="38">
        <v>75.761120000000005</v>
      </c>
      <c r="FJ112" s="38">
        <v>81.072320000000005</v>
      </c>
      <c r="FK112" s="38">
        <v>84.866889999999998</v>
      </c>
      <c r="FL112" s="38">
        <v>88.516580000000005</v>
      </c>
      <c r="FM112" s="38">
        <v>92.477469999999997</v>
      </c>
      <c r="FN112" s="38">
        <v>96.397059999999996</v>
      </c>
      <c r="FO112" s="38">
        <v>97.474369999999993</v>
      </c>
      <c r="FP112" s="38">
        <v>97.517679999999999</v>
      </c>
      <c r="FQ112" s="38">
        <v>97.817620000000005</v>
      </c>
      <c r="FR112" s="38">
        <v>97.293319999999994</v>
      </c>
      <c r="FS112" s="38">
        <v>96.829229999999995</v>
      </c>
      <c r="FT112" s="39">
        <v>94.791569999999993</v>
      </c>
      <c r="FU112" s="38">
        <v>91.816410000000005</v>
      </c>
      <c r="FV112" s="38">
        <v>88.416309999999996</v>
      </c>
      <c r="FW112">
        <v>85.175870000000003</v>
      </c>
      <c r="FX112">
        <v>82.572360000000003</v>
      </c>
      <c r="FY112">
        <v>80.300510000000003</v>
      </c>
      <c r="FZ112">
        <v>7.5716000000000004E-3</v>
      </c>
      <c r="GA112">
        <v>6.1845200000000003E-2</v>
      </c>
      <c r="GB112">
        <v>1</v>
      </c>
    </row>
    <row r="113" spans="1:184" x14ac:dyDescent="0.3">
      <c r="A113" t="s">
        <v>277</v>
      </c>
      <c r="B113" t="s">
        <v>1</v>
      </c>
      <c r="C113" t="s">
        <v>1</v>
      </c>
      <c r="D113" s="16" t="s">
        <v>1</v>
      </c>
      <c r="E113" s="16" t="s">
        <v>1</v>
      </c>
      <c r="F113" s="18" t="s">
        <v>1</v>
      </c>
      <c r="G113" s="16" t="s">
        <v>1</v>
      </c>
      <c r="H113" s="40" t="s">
        <v>270</v>
      </c>
      <c r="I113" s="18" t="s">
        <v>1</v>
      </c>
      <c r="J113" s="38" t="s">
        <v>1</v>
      </c>
      <c r="K113" s="18">
        <v>44792</v>
      </c>
      <c r="L113" s="38">
        <v>986</v>
      </c>
      <c r="M113" s="38">
        <v>986</v>
      </c>
      <c r="N113" s="38">
        <v>1.703206</v>
      </c>
      <c r="O113" s="38">
        <v>1.6289910000000001</v>
      </c>
      <c r="P113" s="38">
        <v>1.5726549999999999</v>
      </c>
      <c r="Q113" s="38">
        <v>1.5448440000000001</v>
      </c>
      <c r="R113" s="38">
        <v>1.5246299999999999</v>
      </c>
      <c r="S113" s="38">
        <v>1.561212</v>
      </c>
      <c r="T113" s="38">
        <v>1.4575709999999999</v>
      </c>
      <c r="U113" s="38">
        <v>1.4977720000000001</v>
      </c>
      <c r="V113" s="38">
        <v>1.6577010000000001</v>
      </c>
      <c r="W113" s="38">
        <v>1.7726379999999999</v>
      </c>
      <c r="X113" s="38">
        <v>1.8751180000000001</v>
      </c>
      <c r="Y113" s="38">
        <v>2.0148899999999998</v>
      </c>
      <c r="Z113" s="38">
        <v>2.1371880000000001</v>
      </c>
      <c r="AA113" s="38">
        <v>2.2289020000000002</v>
      </c>
      <c r="AB113" s="38">
        <v>2.2843900000000001</v>
      </c>
      <c r="AC113" s="38">
        <v>2.29528</v>
      </c>
      <c r="AD113" s="38">
        <v>2.2518579999999999</v>
      </c>
      <c r="AE113" s="38">
        <v>2.1401729999999999</v>
      </c>
      <c r="AF113" s="38">
        <v>2.0164749999999998</v>
      </c>
      <c r="AG113" s="38">
        <v>1.91997</v>
      </c>
      <c r="AH113" s="38">
        <v>1.9726429999999999</v>
      </c>
      <c r="AI113" s="38">
        <v>1.990135</v>
      </c>
      <c r="AJ113" s="38">
        <v>1.8706229999999999</v>
      </c>
      <c r="AK113" s="38">
        <v>1.759431</v>
      </c>
      <c r="AL113" s="38">
        <v>-2.8970900000000001E-2</v>
      </c>
      <c r="AM113" s="38">
        <v>-1.92458E-2</v>
      </c>
      <c r="AN113" s="38">
        <v>-1.54787E-2</v>
      </c>
      <c r="AO113" s="38">
        <v>-3.5464700000000002E-2</v>
      </c>
      <c r="AP113" s="38">
        <v>-3.6592100000000002E-2</v>
      </c>
      <c r="AQ113" s="38">
        <v>-3.3402599999999998E-2</v>
      </c>
      <c r="AR113" s="38">
        <v>-8.4542000000000003E-3</v>
      </c>
      <c r="AS113" s="38">
        <v>3.9328299999999997E-2</v>
      </c>
      <c r="AT113" s="38">
        <v>3.1228200000000001E-2</v>
      </c>
      <c r="AU113" s="38">
        <v>3.0769399999999999E-2</v>
      </c>
      <c r="AV113" s="38">
        <v>2.5838699999999999E-2</v>
      </c>
      <c r="AW113" s="38">
        <v>1.68828E-2</v>
      </c>
      <c r="AX113" s="38">
        <v>-4.1717000000000004E-3</v>
      </c>
      <c r="AY113" s="38">
        <v>-5.4800999999999999E-3</v>
      </c>
      <c r="AZ113" s="38">
        <v>-6.7226300000000003E-2</v>
      </c>
      <c r="BA113" s="38">
        <v>-3.6841699999999998E-2</v>
      </c>
      <c r="BB113" s="38">
        <v>-7.1255799999999994E-2</v>
      </c>
      <c r="BC113" s="38">
        <v>1.24593E-2</v>
      </c>
      <c r="BD113" s="38">
        <v>6.4593999999999997E-3</v>
      </c>
      <c r="BE113" s="38">
        <v>-5.9413000000000001E-3</v>
      </c>
      <c r="BF113" s="38">
        <v>-4.07818E-2</v>
      </c>
      <c r="BG113" s="38">
        <v>7.3006000000000001E-2</v>
      </c>
      <c r="BH113" s="38">
        <v>3.3777500000000002E-2</v>
      </c>
      <c r="BI113" s="38">
        <v>2.6482100000000001E-2</v>
      </c>
      <c r="BJ113" s="38">
        <v>-2.4888899999999999E-2</v>
      </c>
      <c r="BK113" s="38">
        <v>-1.53501E-2</v>
      </c>
      <c r="BL113" s="38">
        <v>-1.21318E-2</v>
      </c>
      <c r="BM113" s="38">
        <v>-3.2043500000000003E-2</v>
      </c>
      <c r="BN113" s="38">
        <v>-3.3744900000000001E-2</v>
      </c>
      <c r="BO113" s="38">
        <v>-2.87204E-2</v>
      </c>
      <c r="BP113" s="38">
        <v>-1.4350999999999999E-3</v>
      </c>
      <c r="BQ113" s="38">
        <v>4.3775799999999997E-2</v>
      </c>
      <c r="BR113" s="38">
        <v>3.6180299999999999E-2</v>
      </c>
      <c r="BS113" s="38">
        <v>3.6046799999999997E-2</v>
      </c>
      <c r="BT113" s="38">
        <v>3.0208499999999999E-2</v>
      </c>
      <c r="BU113" s="38">
        <v>2.0366499999999999E-2</v>
      </c>
      <c r="BV113" s="38">
        <v>-1.2623999999999999E-3</v>
      </c>
      <c r="BW113" s="38">
        <v>-2.0920999999999999E-3</v>
      </c>
      <c r="BX113" s="38">
        <v>-6.2332499999999999E-2</v>
      </c>
      <c r="BY113" s="38">
        <v>-3.03165E-2</v>
      </c>
      <c r="BZ113" s="38">
        <v>-6.4569100000000004E-2</v>
      </c>
      <c r="CA113" s="38">
        <v>1.9117200000000001E-2</v>
      </c>
      <c r="CB113" s="38">
        <v>1.3008199999999999E-2</v>
      </c>
      <c r="CC113" s="38">
        <v>7.1429999999999996E-4</v>
      </c>
      <c r="CD113" s="38">
        <v>-3.39227E-2</v>
      </c>
      <c r="CE113" s="38">
        <v>8.0241699999999999E-2</v>
      </c>
      <c r="CF113" s="38">
        <v>4.0291300000000002E-2</v>
      </c>
      <c r="CG113" s="38">
        <v>3.3297500000000001E-2</v>
      </c>
      <c r="CH113" s="38">
        <v>-2.20617E-2</v>
      </c>
      <c r="CI113" s="38">
        <v>-1.2651900000000001E-2</v>
      </c>
      <c r="CJ113" s="38">
        <v>-9.8136999999999999E-3</v>
      </c>
      <c r="CK113" s="38">
        <v>-2.9673999999999999E-2</v>
      </c>
      <c r="CL113" s="38">
        <v>-3.17729E-2</v>
      </c>
      <c r="CM113" s="38">
        <v>-2.54775E-2</v>
      </c>
      <c r="CN113" s="38">
        <v>3.4263000000000002E-3</v>
      </c>
      <c r="CO113" s="38">
        <v>4.6856099999999998E-2</v>
      </c>
      <c r="CP113" s="38">
        <v>3.9610100000000002E-2</v>
      </c>
      <c r="CQ113" s="38">
        <v>3.9701899999999998E-2</v>
      </c>
      <c r="CR113" s="38">
        <v>3.3235000000000001E-2</v>
      </c>
      <c r="CS113" s="38">
        <v>2.2779199999999999E-2</v>
      </c>
      <c r="CT113" s="38">
        <v>7.5259999999999997E-4</v>
      </c>
      <c r="CU113" s="38">
        <v>2.544E-4</v>
      </c>
      <c r="CV113" s="38">
        <v>-5.8943099999999998E-2</v>
      </c>
      <c r="CW113" s="38">
        <v>-2.5797199999999999E-2</v>
      </c>
      <c r="CX113" s="38">
        <v>-5.9937999999999998E-2</v>
      </c>
      <c r="CY113" s="38">
        <v>2.37284E-2</v>
      </c>
      <c r="CZ113" s="38">
        <v>1.7543799999999998E-2</v>
      </c>
      <c r="DA113" s="38">
        <v>5.3239000000000003E-3</v>
      </c>
      <c r="DB113" s="38">
        <v>-2.9172E-2</v>
      </c>
      <c r="DC113" s="38">
        <v>8.5253200000000001E-2</v>
      </c>
      <c r="DD113" s="38">
        <v>4.4802700000000001E-2</v>
      </c>
      <c r="DE113" s="38">
        <v>3.8017799999999997E-2</v>
      </c>
      <c r="DF113" s="38">
        <v>-1.9234500000000002E-2</v>
      </c>
      <c r="DG113" s="38">
        <v>-9.9536999999999994E-3</v>
      </c>
      <c r="DH113" s="38">
        <v>-7.4955999999999998E-3</v>
      </c>
      <c r="DI113" s="38">
        <v>-2.7304599999999998E-2</v>
      </c>
      <c r="DJ113" s="38">
        <v>-2.9800900000000002E-2</v>
      </c>
      <c r="DK113" s="38">
        <v>-2.22347E-2</v>
      </c>
      <c r="DL113" s="38">
        <v>8.2877999999999997E-3</v>
      </c>
      <c r="DM113" s="38">
        <v>4.9936399999999999E-2</v>
      </c>
      <c r="DN113" s="38">
        <v>4.3039899999999999E-2</v>
      </c>
      <c r="DO113" s="38">
        <v>4.3357E-2</v>
      </c>
      <c r="DP113" s="38">
        <v>3.6261599999999998E-2</v>
      </c>
      <c r="DQ113" s="38">
        <v>2.5191999999999999E-2</v>
      </c>
      <c r="DR113" s="38">
        <v>2.7675999999999998E-3</v>
      </c>
      <c r="DS113" s="38">
        <v>2.6007999999999999E-3</v>
      </c>
      <c r="DT113" s="38">
        <v>-5.5553600000000002E-2</v>
      </c>
      <c r="DU113" s="38">
        <v>-2.1277899999999999E-2</v>
      </c>
      <c r="DV113" s="38">
        <v>-5.5306800000000003E-2</v>
      </c>
      <c r="DW113" s="38">
        <v>2.83396E-2</v>
      </c>
      <c r="DX113" s="38">
        <v>2.2079499999999998E-2</v>
      </c>
      <c r="DY113" s="38">
        <v>9.9334999999999996E-3</v>
      </c>
      <c r="DZ113" s="38">
        <v>-2.4421399999999999E-2</v>
      </c>
      <c r="EA113" s="38">
        <v>9.0264700000000003E-2</v>
      </c>
      <c r="EB113" s="38">
        <v>4.93141E-2</v>
      </c>
      <c r="EC113" s="38">
        <v>4.2738100000000001E-2</v>
      </c>
      <c r="ED113" s="38">
        <v>-1.51524E-2</v>
      </c>
      <c r="EE113" s="38">
        <v>-6.0578999999999997E-3</v>
      </c>
      <c r="EF113" s="38">
        <v>-4.1485999999999997E-3</v>
      </c>
      <c r="EG113" s="38">
        <v>-2.3883399999999999E-2</v>
      </c>
      <c r="EH113" s="38">
        <v>-2.6953600000000001E-2</v>
      </c>
      <c r="EI113" s="38">
        <v>-1.7552499999999999E-2</v>
      </c>
      <c r="EJ113" s="38">
        <v>1.53069E-2</v>
      </c>
      <c r="EK113" s="38">
        <v>5.4383899999999999E-2</v>
      </c>
      <c r="EL113" s="38">
        <v>4.7992E-2</v>
      </c>
      <c r="EM113" s="38">
        <v>4.8634400000000001E-2</v>
      </c>
      <c r="EN113" s="38">
        <v>4.0631399999999998E-2</v>
      </c>
      <c r="EO113" s="38">
        <v>2.8675699999999998E-2</v>
      </c>
      <c r="EP113" s="38">
        <v>5.6769999999999998E-3</v>
      </c>
      <c r="EQ113" s="38">
        <v>5.9887999999999999E-3</v>
      </c>
      <c r="ER113" s="38">
        <v>-5.0659799999999998E-2</v>
      </c>
      <c r="ES113" s="38">
        <v>-1.4752700000000001E-2</v>
      </c>
      <c r="ET113" s="38">
        <v>-4.8620099999999999E-2</v>
      </c>
      <c r="EU113" s="38">
        <v>3.4997500000000001E-2</v>
      </c>
      <c r="EV113" s="38">
        <v>2.8628299999999999E-2</v>
      </c>
      <c r="EW113" s="38">
        <v>1.6589E-2</v>
      </c>
      <c r="EX113" s="38">
        <v>-1.7562299999999999E-2</v>
      </c>
      <c r="EY113" s="38">
        <v>9.7500400000000001E-2</v>
      </c>
      <c r="EZ113" s="38">
        <v>5.58279E-2</v>
      </c>
      <c r="FA113" s="38">
        <v>4.95535E-2</v>
      </c>
      <c r="FB113" s="38">
        <v>79.250870000000006</v>
      </c>
      <c r="FC113" s="38">
        <v>77.990380000000002</v>
      </c>
      <c r="FD113" s="38">
        <v>76.124160000000003</v>
      </c>
      <c r="FE113" s="38">
        <v>74.442779999999999</v>
      </c>
      <c r="FF113" s="38">
        <v>72.85615</v>
      </c>
      <c r="FG113" s="38">
        <v>71.713300000000004</v>
      </c>
      <c r="FH113" s="38">
        <v>70.793430000000001</v>
      </c>
      <c r="FI113" s="38">
        <v>73.099620000000002</v>
      </c>
      <c r="FJ113" s="38">
        <v>77.058970000000002</v>
      </c>
      <c r="FK113" s="38">
        <v>81.297380000000004</v>
      </c>
      <c r="FL113" s="38">
        <v>86.274889999999999</v>
      </c>
      <c r="FM113" s="38">
        <v>90.166089999999997</v>
      </c>
      <c r="FN113" s="38">
        <v>93.600390000000004</v>
      </c>
      <c r="FO113" s="38">
        <v>96.087959999999995</v>
      </c>
      <c r="FP113" s="38">
        <v>98.571430000000007</v>
      </c>
      <c r="FQ113" s="38">
        <v>100.011</v>
      </c>
      <c r="FR113" s="38">
        <v>100.16079999999999</v>
      </c>
      <c r="FS113" s="38">
        <v>99.304919999999996</v>
      </c>
      <c r="FT113" s="39">
        <v>96.820310000000006</v>
      </c>
      <c r="FU113" s="38">
        <v>92.912850000000006</v>
      </c>
      <c r="FV113" s="38">
        <v>88.105419999999995</v>
      </c>
      <c r="FW113">
        <v>84.927210000000002</v>
      </c>
      <c r="FX113">
        <v>82.552149999999997</v>
      </c>
      <c r="FY113">
        <v>80.277749999999997</v>
      </c>
      <c r="FZ113">
        <v>7.3163000000000004E-3</v>
      </c>
      <c r="GA113">
        <v>6.0289599999999999E-2</v>
      </c>
      <c r="GB113">
        <v>1</v>
      </c>
    </row>
    <row r="114" spans="1:184" x14ac:dyDescent="0.3">
      <c r="A114" t="s">
        <v>277</v>
      </c>
      <c r="B114" t="s">
        <v>1</v>
      </c>
      <c r="C114" t="s">
        <v>1</v>
      </c>
      <c r="D114" s="16" t="s">
        <v>1</v>
      </c>
      <c r="E114" s="16" t="s">
        <v>1</v>
      </c>
      <c r="F114" s="18" t="s">
        <v>1</v>
      </c>
      <c r="G114" s="16" t="s">
        <v>1</v>
      </c>
      <c r="H114" s="40" t="s">
        <v>270</v>
      </c>
      <c r="I114" s="18" t="s">
        <v>1</v>
      </c>
      <c r="J114" s="38" t="s">
        <v>1</v>
      </c>
      <c r="K114" s="18">
        <v>44805</v>
      </c>
      <c r="L114" s="38">
        <v>988</v>
      </c>
      <c r="M114" s="38">
        <v>988</v>
      </c>
      <c r="N114" s="38">
        <v>1.612317</v>
      </c>
      <c r="O114" s="38">
        <v>1.5477069999999999</v>
      </c>
      <c r="P114" s="38">
        <v>1.5019769999999999</v>
      </c>
      <c r="Q114" s="38">
        <v>1.482496</v>
      </c>
      <c r="R114" s="38">
        <v>1.4648190000000001</v>
      </c>
      <c r="S114" s="38">
        <v>1.492804</v>
      </c>
      <c r="T114" s="38">
        <v>1.3955</v>
      </c>
      <c r="U114" s="38">
        <v>1.451068</v>
      </c>
      <c r="V114" s="38">
        <v>1.641184</v>
      </c>
      <c r="W114" s="38">
        <v>1.7741910000000001</v>
      </c>
      <c r="X114" s="38">
        <v>1.891375</v>
      </c>
      <c r="Y114" s="38">
        <v>2.038402</v>
      </c>
      <c r="Z114" s="38">
        <v>2.1711670000000001</v>
      </c>
      <c r="AA114" s="38">
        <v>2.2879900000000002</v>
      </c>
      <c r="AB114" s="38">
        <v>2.3652090000000001</v>
      </c>
      <c r="AC114" s="38">
        <v>2.3936850000000001</v>
      </c>
      <c r="AD114" s="38">
        <v>2.3459840000000001</v>
      </c>
      <c r="AE114" s="38">
        <v>2.1754600000000002</v>
      </c>
      <c r="AF114" s="38">
        <v>2.0319310000000002</v>
      </c>
      <c r="AG114" s="38">
        <v>1.9097740000000001</v>
      </c>
      <c r="AH114" s="38">
        <v>1.9511480000000001</v>
      </c>
      <c r="AI114" s="38">
        <v>1.953349</v>
      </c>
      <c r="AJ114" s="38">
        <v>1.840176</v>
      </c>
      <c r="AK114" s="38">
        <v>1.7404040000000001</v>
      </c>
      <c r="AL114" s="38">
        <v>3.6039000000000002E-3</v>
      </c>
      <c r="AM114" s="38">
        <v>-6.8085000000000003E-3</v>
      </c>
      <c r="AN114" s="38">
        <v>-4.8901999999999999E-3</v>
      </c>
      <c r="AO114" s="38">
        <v>-9.234E-4</v>
      </c>
      <c r="AP114" s="38">
        <v>-8.2175000000000008E-3</v>
      </c>
      <c r="AQ114" s="38">
        <v>-1.5937699999999999E-2</v>
      </c>
      <c r="AR114" s="38">
        <v>-0.1247712</v>
      </c>
      <c r="AS114" s="38">
        <v>1.5503899999999999E-2</v>
      </c>
      <c r="AT114" s="38">
        <v>3.6697399999999998E-2</v>
      </c>
      <c r="AU114" s="38">
        <v>2.95096E-2</v>
      </c>
      <c r="AV114" s="38">
        <v>4.4635300000000003E-2</v>
      </c>
      <c r="AW114" s="38">
        <v>-5.0298000000000001E-3</v>
      </c>
      <c r="AX114" s="38">
        <v>1.3494600000000001E-2</v>
      </c>
      <c r="AY114" s="38">
        <v>-1.1613200000000001E-2</v>
      </c>
      <c r="AZ114" s="38">
        <v>-3.6503599999999997E-2</v>
      </c>
      <c r="BA114" s="38">
        <v>-2.45784E-2</v>
      </c>
      <c r="BB114" s="38">
        <v>2.5616E-2</v>
      </c>
      <c r="BC114" s="38">
        <v>5.1983000000000003E-3</v>
      </c>
      <c r="BD114" s="38">
        <v>1.3008799999999999E-2</v>
      </c>
      <c r="BE114" s="38">
        <v>-8.2630599999999998E-2</v>
      </c>
      <c r="BF114" s="38">
        <v>-0.10258689999999999</v>
      </c>
      <c r="BG114" s="38">
        <v>8.6100000000000006E-5</v>
      </c>
      <c r="BH114" s="38">
        <v>5.5409999999999997E-4</v>
      </c>
      <c r="BI114" s="38">
        <v>-5.3317E-3</v>
      </c>
      <c r="BJ114" s="38">
        <v>7.2775000000000001E-3</v>
      </c>
      <c r="BK114" s="38">
        <v>-3.7510999999999998E-3</v>
      </c>
      <c r="BL114" s="38">
        <v>-2.1335999999999998E-3</v>
      </c>
      <c r="BM114" s="38">
        <v>1.7163E-3</v>
      </c>
      <c r="BN114" s="38">
        <v>-5.7349999999999996E-3</v>
      </c>
      <c r="BO114" s="38">
        <v>-1.21583E-2</v>
      </c>
      <c r="BP114" s="38">
        <v>-0.1185732</v>
      </c>
      <c r="BQ114" s="38">
        <v>2.0084999999999999E-2</v>
      </c>
      <c r="BR114" s="38">
        <v>4.1030200000000003E-2</v>
      </c>
      <c r="BS114" s="38">
        <v>3.3425900000000001E-2</v>
      </c>
      <c r="BT114" s="38">
        <v>4.8259400000000001E-2</v>
      </c>
      <c r="BU114" s="38">
        <v>-1.8104E-3</v>
      </c>
      <c r="BV114" s="38">
        <v>1.6593299999999998E-2</v>
      </c>
      <c r="BW114" s="38">
        <v>-8.1300000000000001E-3</v>
      </c>
      <c r="BX114" s="38">
        <v>-3.21356E-2</v>
      </c>
      <c r="BY114" s="38">
        <v>-1.9028099999999999E-2</v>
      </c>
      <c r="BZ114" s="38">
        <v>3.1778300000000002E-2</v>
      </c>
      <c r="CA114" s="38">
        <v>1.0859499999999999E-2</v>
      </c>
      <c r="CB114" s="38">
        <v>1.84881E-2</v>
      </c>
      <c r="CC114" s="38">
        <v>-7.7235799999999993E-2</v>
      </c>
      <c r="CD114" s="38">
        <v>-9.6074300000000001E-2</v>
      </c>
      <c r="CE114" s="38">
        <v>6.0158E-3</v>
      </c>
      <c r="CF114" s="38">
        <v>5.9760000000000004E-3</v>
      </c>
      <c r="CG114" s="38">
        <v>2.965E-4</v>
      </c>
      <c r="CH114" s="38">
        <v>9.8218999999999997E-3</v>
      </c>
      <c r="CI114" s="38">
        <v>-1.6336E-3</v>
      </c>
      <c r="CJ114" s="38">
        <v>-2.2440000000000001E-4</v>
      </c>
      <c r="CK114" s="38">
        <v>3.5444999999999999E-3</v>
      </c>
      <c r="CL114" s="38">
        <v>-4.0156999999999997E-3</v>
      </c>
      <c r="CM114" s="38">
        <v>-9.5408000000000003E-3</v>
      </c>
      <c r="CN114" s="38">
        <v>-0.11428049999999999</v>
      </c>
      <c r="CO114" s="38">
        <v>2.3257900000000001E-2</v>
      </c>
      <c r="CP114" s="38">
        <v>4.4031099999999997E-2</v>
      </c>
      <c r="CQ114" s="38">
        <v>3.6138299999999998E-2</v>
      </c>
      <c r="CR114" s="38">
        <v>5.0769399999999999E-2</v>
      </c>
      <c r="CS114" s="38">
        <v>4.193E-4</v>
      </c>
      <c r="CT114" s="38">
        <v>1.87394E-2</v>
      </c>
      <c r="CU114" s="38">
        <v>-5.7175000000000004E-3</v>
      </c>
      <c r="CV114" s="38">
        <v>-2.9110299999999999E-2</v>
      </c>
      <c r="CW114" s="38">
        <v>-1.51839E-2</v>
      </c>
      <c r="CX114" s="38">
        <v>3.6046300000000003E-2</v>
      </c>
      <c r="CY114" s="38">
        <v>1.4780400000000001E-2</v>
      </c>
      <c r="CZ114" s="38">
        <v>2.2282900000000001E-2</v>
      </c>
      <c r="DA114" s="38">
        <v>-7.3499400000000006E-2</v>
      </c>
      <c r="DB114" s="38">
        <v>-9.1563699999999998E-2</v>
      </c>
      <c r="DC114" s="38">
        <v>1.0122600000000001E-2</v>
      </c>
      <c r="DD114" s="38">
        <v>9.7310999999999995E-3</v>
      </c>
      <c r="DE114" s="38">
        <v>4.1945999999999997E-3</v>
      </c>
      <c r="DF114" s="38">
        <v>1.2366200000000001E-2</v>
      </c>
      <c r="DG114" s="38">
        <v>4.839E-4</v>
      </c>
      <c r="DH114" s="38">
        <v>1.6848E-3</v>
      </c>
      <c r="DI114" s="38">
        <v>5.3727000000000002E-3</v>
      </c>
      <c r="DJ114" s="38">
        <v>-2.2962999999999998E-3</v>
      </c>
      <c r="DK114" s="38">
        <v>-6.9232E-3</v>
      </c>
      <c r="DL114" s="38">
        <v>-0.10998769999999999</v>
      </c>
      <c r="DM114" s="38">
        <v>2.6430800000000001E-2</v>
      </c>
      <c r="DN114" s="38">
        <v>4.7031999999999997E-2</v>
      </c>
      <c r="DO114" s="38">
        <v>3.8850799999999998E-2</v>
      </c>
      <c r="DP114" s="38">
        <v>5.32795E-2</v>
      </c>
      <c r="DQ114" s="38">
        <v>2.6489999999999999E-3</v>
      </c>
      <c r="DR114" s="38">
        <v>2.0885600000000001E-2</v>
      </c>
      <c r="DS114" s="38">
        <v>-3.3050000000000002E-3</v>
      </c>
      <c r="DT114" s="38">
        <v>-2.6085000000000001E-2</v>
      </c>
      <c r="DU114" s="38">
        <v>-1.1339800000000001E-2</v>
      </c>
      <c r="DV114" s="38">
        <v>4.0314200000000001E-2</v>
      </c>
      <c r="DW114" s="38">
        <v>1.8701300000000001E-2</v>
      </c>
      <c r="DX114" s="38">
        <v>2.6077800000000002E-2</v>
      </c>
      <c r="DY114" s="38">
        <v>-6.9762900000000003E-2</v>
      </c>
      <c r="DZ114" s="38">
        <v>-8.7053000000000005E-2</v>
      </c>
      <c r="EA114" s="38">
        <v>1.4229500000000001E-2</v>
      </c>
      <c r="EB114" s="38">
        <v>1.34863E-2</v>
      </c>
      <c r="EC114" s="38">
        <v>8.0926999999999995E-3</v>
      </c>
      <c r="ED114" s="38">
        <v>1.6039899999999999E-2</v>
      </c>
      <c r="EE114" s="38">
        <v>3.5412999999999998E-3</v>
      </c>
      <c r="EF114" s="38">
        <v>4.4413999999999999E-3</v>
      </c>
      <c r="EG114" s="38">
        <v>8.0123999999999994E-3</v>
      </c>
      <c r="EH114" s="38">
        <v>1.861E-4</v>
      </c>
      <c r="EI114" s="38">
        <v>-3.1438999999999998E-3</v>
      </c>
      <c r="EJ114" s="38">
        <v>-0.1037897</v>
      </c>
      <c r="EK114" s="38">
        <v>3.1012000000000001E-2</v>
      </c>
      <c r="EL114" s="38">
        <v>5.1364699999999999E-2</v>
      </c>
      <c r="EM114" s="38">
        <v>4.2767100000000002E-2</v>
      </c>
      <c r="EN114" s="38">
        <v>5.6903500000000003E-2</v>
      </c>
      <c r="EO114" s="38">
        <v>5.8684000000000002E-3</v>
      </c>
      <c r="EP114" s="38">
        <v>2.3984200000000001E-2</v>
      </c>
      <c r="EQ114" s="38">
        <v>1.7819999999999999E-4</v>
      </c>
      <c r="ER114" s="38">
        <v>-2.1717E-2</v>
      </c>
      <c r="ES114" s="38">
        <v>-5.7895000000000004E-3</v>
      </c>
      <c r="ET114" s="38">
        <v>4.6476499999999997E-2</v>
      </c>
      <c r="EU114" s="38">
        <v>2.4362499999999999E-2</v>
      </c>
      <c r="EV114" s="38">
        <v>3.1557099999999998E-2</v>
      </c>
      <c r="EW114" s="38">
        <v>-6.4368099999999998E-2</v>
      </c>
      <c r="EX114" s="38">
        <v>-8.0540399999999998E-2</v>
      </c>
      <c r="EY114" s="38">
        <v>2.0159199999999999E-2</v>
      </c>
      <c r="EZ114" s="38">
        <v>1.8908100000000001E-2</v>
      </c>
      <c r="FA114" s="38">
        <v>1.3721000000000001E-2</v>
      </c>
      <c r="FB114" s="38">
        <v>75.563479999999998</v>
      </c>
      <c r="FC114" s="38">
        <v>73.42004</v>
      </c>
      <c r="FD114" s="38">
        <v>71.864670000000004</v>
      </c>
      <c r="FE114" s="38">
        <v>70.773030000000006</v>
      </c>
      <c r="FF114" s="38">
        <v>69.881680000000003</v>
      </c>
      <c r="FG114" s="38">
        <v>68.55247</v>
      </c>
      <c r="FH114" s="38">
        <v>67.79562</v>
      </c>
      <c r="FI114" s="38">
        <v>70.32226</v>
      </c>
      <c r="FJ114" s="38">
        <v>76.117419999999996</v>
      </c>
      <c r="FK114" s="38">
        <v>82.346220000000002</v>
      </c>
      <c r="FL114" s="38">
        <v>87.492549999999994</v>
      </c>
      <c r="FM114" s="38">
        <v>91.981539999999995</v>
      </c>
      <c r="FN114" s="38">
        <v>96.038989999999998</v>
      </c>
      <c r="FO114" s="38">
        <v>99.145359999999997</v>
      </c>
      <c r="FP114" s="38">
        <v>101.3014</v>
      </c>
      <c r="FQ114" s="38">
        <v>102.7158</v>
      </c>
      <c r="FR114" s="38">
        <v>102.5881</v>
      </c>
      <c r="FS114" s="38">
        <v>101.3539</v>
      </c>
      <c r="FT114" s="39">
        <v>99.848399999999998</v>
      </c>
      <c r="FU114" s="38">
        <v>95.032749999999993</v>
      </c>
      <c r="FV114" s="38">
        <v>90.215879999999999</v>
      </c>
      <c r="FW114">
        <v>85.752039999999994</v>
      </c>
      <c r="FX114">
        <v>82.986050000000006</v>
      </c>
      <c r="FY114">
        <v>81.394760000000005</v>
      </c>
      <c r="FZ114">
        <v>6.4812999999999997E-3</v>
      </c>
      <c r="GA114">
        <v>5.0410099999999999E-2</v>
      </c>
      <c r="GB114">
        <v>1</v>
      </c>
    </row>
    <row r="115" spans="1:184" x14ac:dyDescent="0.3">
      <c r="A115" t="s">
        <v>277</v>
      </c>
      <c r="B115" t="s">
        <v>1</v>
      </c>
      <c r="C115" t="s">
        <v>1</v>
      </c>
      <c r="D115" s="16" t="s">
        <v>1</v>
      </c>
      <c r="E115" s="16" t="s">
        <v>1</v>
      </c>
      <c r="F115" s="18" t="s">
        <v>1</v>
      </c>
      <c r="G115" s="16" t="s">
        <v>1</v>
      </c>
      <c r="H115" s="40" t="s">
        <v>270</v>
      </c>
      <c r="I115" s="18" t="s">
        <v>1</v>
      </c>
      <c r="J115" s="38" t="s">
        <v>1</v>
      </c>
      <c r="K115" s="18">
        <v>44809</v>
      </c>
      <c r="L115" s="38">
        <v>988</v>
      </c>
      <c r="M115" s="38">
        <v>988</v>
      </c>
      <c r="N115" s="38">
        <v>1.7012620000000001</v>
      </c>
      <c r="O115" s="38">
        <v>1.633937</v>
      </c>
      <c r="P115" s="38">
        <v>1.572567</v>
      </c>
      <c r="Q115" s="38">
        <v>1.540843</v>
      </c>
      <c r="R115" s="38">
        <v>1.5075590000000001</v>
      </c>
      <c r="S115" s="38">
        <v>1.4778210000000001</v>
      </c>
      <c r="T115" s="38">
        <v>1.3053060000000001</v>
      </c>
      <c r="U115" s="38">
        <v>1.2933140000000001</v>
      </c>
      <c r="V115" s="38">
        <v>1.4004449999999999</v>
      </c>
      <c r="W115" s="38">
        <v>1.5290589999999999</v>
      </c>
      <c r="X115" s="38">
        <v>1.6490929999999999</v>
      </c>
      <c r="Y115" s="38">
        <v>1.769676</v>
      </c>
      <c r="Z115" s="38">
        <v>1.9124479999999999</v>
      </c>
      <c r="AA115" s="38">
        <v>2.0262959999999999</v>
      </c>
      <c r="AB115" s="38">
        <v>2.1002360000000002</v>
      </c>
      <c r="AC115" s="38">
        <v>2.1496960000000001</v>
      </c>
      <c r="AD115" s="38">
        <v>2.1844489999999999</v>
      </c>
      <c r="AE115" s="38">
        <v>2.1459260000000002</v>
      </c>
      <c r="AF115" s="38">
        <v>2.0835599999999999</v>
      </c>
      <c r="AG115" s="38">
        <v>1.9951410000000001</v>
      </c>
      <c r="AH115" s="38">
        <v>2.0302229999999999</v>
      </c>
      <c r="AI115" s="38">
        <v>2.047685</v>
      </c>
      <c r="AJ115" s="38">
        <v>1.9212579999999999</v>
      </c>
      <c r="AK115" s="38">
        <v>1.8102750000000001</v>
      </c>
      <c r="AL115" s="38">
        <v>2.8331700000000001E-2</v>
      </c>
      <c r="AM115" s="38">
        <v>1.6842699999999999E-2</v>
      </c>
      <c r="AN115" s="38">
        <v>-2.3187599999999999E-2</v>
      </c>
      <c r="AO115" s="38">
        <v>1.1662E-2</v>
      </c>
      <c r="AP115" s="38">
        <v>-2.2154900000000002E-2</v>
      </c>
      <c r="AQ115" s="38">
        <v>-6.9631899999999997E-2</v>
      </c>
      <c r="AR115" s="38">
        <v>-0.16059979999999999</v>
      </c>
      <c r="AS115" s="38">
        <v>-5.4064999999999998E-3</v>
      </c>
      <c r="AT115" s="38">
        <v>3.6626199999999998E-2</v>
      </c>
      <c r="AU115" s="38">
        <v>6.5276799999999996E-2</v>
      </c>
      <c r="AV115" s="38">
        <v>1.3821099999999999E-2</v>
      </c>
      <c r="AW115" s="38">
        <v>-1.7873900000000002E-2</v>
      </c>
      <c r="AX115" s="38">
        <v>-1.45176E-2</v>
      </c>
      <c r="AY115" s="38">
        <v>-2.44826E-2</v>
      </c>
      <c r="AZ115" s="38">
        <v>-2.3162999999999999E-3</v>
      </c>
      <c r="BA115" s="38">
        <v>-5.2599600000000003E-2</v>
      </c>
      <c r="BB115" s="38">
        <v>-3.12384E-2</v>
      </c>
      <c r="BC115" s="38">
        <v>-5.0557900000000003E-2</v>
      </c>
      <c r="BD115" s="38">
        <v>-1.24425E-2</v>
      </c>
      <c r="BE115" s="38">
        <v>-0.10885450000000001</v>
      </c>
      <c r="BF115" s="38">
        <v>-0.11739960000000001</v>
      </c>
      <c r="BG115" s="38">
        <v>-3.5696699999999998E-2</v>
      </c>
      <c r="BH115" s="38">
        <v>-3.7855600000000003E-2</v>
      </c>
      <c r="BI115" s="38">
        <v>-9.6156599999999995E-2</v>
      </c>
      <c r="BJ115" s="38">
        <v>3.3246100000000001E-2</v>
      </c>
      <c r="BK115" s="38">
        <v>2.1187600000000001E-2</v>
      </c>
      <c r="BL115" s="38">
        <v>-1.9368400000000001E-2</v>
      </c>
      <c r="BM115" s="38">
        <v>1.5305600000000001E-2</v>
      </c>
      <c r="BN115" s="38">
        <v>-1.8041700000000001E-2</v>
      </c>
      <c r="BO115" s="38">
        <v>-6.3188999999999995E-2</v>
      </c>
      <c r="BP115" s="38">
        <v>-0.14957500000000001</v>
      </c>
      <c r="BQ115" s="38">
        <v>-7.4089999999999996E-4</v>
      </c>
      <c r="BR115" s="38">
        <v>4.2517699999999999E-2</v>
      </c>
      <c r="BS115" s="38">
        <v>7.2212700000000005E-2</v>
      </c>
      <c r="BT115" s="38">
        <v>1.9833199999999999E-2</v>
      </c>
      <c r="BU115" s="38">
        <v>-1.18636E-2</v>
      </c>
      <c r="BV115" s="38">
        <v>-1.0481799999999999E-2</v>
      </c>
      <c r="BW115" s="38">
        <v>-1.96572E-2</v>
      </c>
      <c r="BX115" s="38">
        <v>4.3626999999999997E-3</v>
      </c>
      <c r="BY115" s="38">
        <v>-4.5892299999999997E-2</v>
      </c>
      <c r="BZ115" s="38">
        <v>-2.3548800000000002E-2</v>
      </c>
      <c r="CA115" s="38">
        <v>-4.1586400000000003E-2</v>
      </c>
      <c r="CB115" s="38">
        <v>-2.5385E-3</v>
      </c>
      <c r="CC115" s="38">
        <v>-9.8753999999999995E-2</v>
      </c>
      <c r="CD115" s="38">
        <v>-0.1042701</v>
      </c>
      <c r="CE115" s="38">
        <v>-2.4386999999999999E-2</v>
      </c>
      <c r="CF115" s="38">
        <v>-2.6318100000000001E-2</v>
      </c>
      <c r="CG115" s="38">
        <v>-8.5192000000000004E-2</v>
      </c>
      <c r="CH115" s="38">
        <v>3.6649899999999999E-2</v>
      </c>
      <c r="CI115" s="38">
        <v>2.41969E-2</v>
      </c>
      <c r="CJ115" s="38">
        <v>-1.67233E-2</v>
      </c>
      <c r="CK115" s="38">
        <v>1.7829100000000001E-2</v>
      </c>
      <c r="CL115" s="38">
        <v>-1.5192900000000001E-2</v>
      </c>
      <c r="CM115" s="38">
        <v>-5.8726800000000003E-2</v>
      </c>
      <c r="CN115" s="38">
        <v>-0.14193919999999999</v>
      </c>
      <c r="CO115" s="38">
        <v>2.4905000000000001E-3</v>
      </c>
      <c r="CP115" s="38">
        <v>4.6598199999999999E-2</v>
      </c>
      <c r="CQ115" s="38">
        <v>7.7016600000000005E-2</v>
      </c>
      <c r="CR115" s="38">
        <v>2.39971E-2</v>
      </c>
      <c r="CS115" s="38">
        <v>-7.7007999999999998E-3</v>
      </c>
      <c r="CT115" s="38">
        <v>-7.6864999999999998E-3</v>
      </c>
      <c r="CU115" s="38">
        <v>-1.6315099999999999E-2</v>
      </c>
      <c r="CV115" s="38">
        <v>8.9885E-3</v>
      </c>
      <c r="CW115" s="38">
        <v>-4.12468E-2</v>
      </c>
      <c r="CX115" s="38">
        <v>-1.8223099999999999E-2</v>
      </c>
      <c r="CY115" s="38">
        <v>-3.5372800000000003E-2</v>
      </c>
      <c r="CZ115" s="38">
        <v>4.3208999999999999E-3</v>
      </c>
      <c r="DA115" s="38">
        <v>-9.1758400000000004E-2</v>
      </c>
      <c r="DB115" s="38">
        <v>-9.5176700000000003E-2</v>
      </c>
      <c r="DC115" s="38">
        <v>-1.65539E-2</v>
      </c>
      <c r="DD115" s="38">
        <v>-1.8327300000000001E-2</v>
      </c>
      <c r="DE115" s="38">
        <v>-7.7597899999999997E-2</v>
      </c>
      <c r="DF115" s="38">
        <v>4.0053600000000002E-2</v>
      </c>
      <c r="DG115" s="38">
        <v>2.72062E-2</v>
      </c>
      <c r="DH115" s="38">
        <v>-1.40781E-2</v>
      </c>
      <c r="DI115" s="38">
        <v>2.0352599999999998E-2</v>
      </c>
      <c r="DJ115" s="38">
        <v>-1.23441E-2</v>
      </c>
      <c r="DK115" s="38">
        <v>-5.42645E-2</v>
      </c>
      <c r="DL115" s="38">
        <v>-0.13430339999999999</v>
      </c>
      <c r="DM115" s="38">
        <v>5.7219000000000002E-3</v>
      </c>
      <c r="DN115" s="38">
        <v>5.0678599999999997E-2</v>
      </c>
      <c r="DO115" s="38">
        <v>8.1820400000000001E-2</v>
      </c>
      <c r="DP115" s="38">
        <v>2.8160999999999999E-2</v>
      </c>
      <c r="DQ115" s="38">
        <v>-3.5381000000000002E-3</v>
      </c>
      <c r="DR115" s="38">
        <v>-4.8913000000000003E-3</v>
      </c>
      <c r="DS115" s="38">
        <v>-1.2973E-2</v>
      </c>
      <c r="DT115" s="38">
        <v>1.36144E-2</v>
      </c>
      <c r="DU115" s="38">
        <v>-3.6601300000000003E-2</v>
      </c>
      <c r="DV115" s="38">
        <v>-1.28973E-2</v>
      </c>
      <c r="DW115" s="38">
        <v>-2.91592E-2</v>
      </c>
      <c r="DX115" s="38">
        <v>1.11804E-2</v>
      </c>
      <c r="DY115" s="38">
        <v>-8.4762799999999999E-2</v>
      </c>
      <c r="DZ115" s="38">
        <v>-8.6083300000000001E-2</v>
      </c>
      <c r="EA115" s="38">
        <v>-8.7209000000000002E-3</v>
      </c>
      <c r="EB115" s="38">
        <v>-1.03365E-2</v>
      </c>
      <c r="EC115" s="38">
        <v>-7.0003800000000005E-2</v>
      </c>
      <c r="ED115" s="38">
        <v>4.4968099999999997E-2</v>
      </c>
      <c r="EE115" s="38">
        <v>3.1551200000000001E-2</v>
      </c>
      <c r="EF115" s="38">
        <v>-1.02589E-2</v>
      </c>
      <c r="EG115" s="38">
        <v>2.3996199999999999E-2</v>
      </c>
      <c r="EH115" s="38">
        <v>-8.2308999999999993E-3</v>
      </c>
      <c r="EI115" s="38">
        <v>-4.7821700000000002E-2</v>
      </c>
      <c r="EJ115" s="38">
        <v>-0.1232786</v>
      </c>
      <c r="EK115" s="38">
        <v>1.0387499999999999E-2</v>
      </c>
      <c r="EL115" s="38">
        <v>5.6570099999999998E-2</v>
      </c>
      <c r="EM115" s="38">
        <v>8.8756299999999996E-2</v>
      </c>
      <c r="EN115" s="38">
        <v>3.4173099999999998E-2</v>
      </c>
      <c r="EO115" s="38">
        <v>2.4723000000000002E-3</v>
      </c>
      <c r="EP115" s="38">
        <v>-8.5550000000000003E-4</v>
      </c>
      <c r="EQ115" s="38">
        <v>-8.1475000000000002E-3</v>
      </c>
      <c r="ER115" s="38">
        <v>2.02934E-2</v>
      </c>
      <c r="ES115" s="38">
        <v>-2.9894E-2</v>
      </c>
      <c r="ET115" s="38">
        <v>-5.2078000000000003E-3</v>
      </c>
      <c r="EU115" s="38">
        <v>-2.0187699999999999E-2</v>
      </c>
      <c r="EV115" s="38">
        <v>2.10843E-2</v>
      </c>
      <c r="EW115" s="38">
        <v>-7.4662300000000001E-2</v>
      </c>
      <c r="EX115" s="38">
        <v>-7.2953900000000002E-2</v>
      </c>
      <c r="EY115" s="38">
        <v>2.5888E-3</v>
      </c>
      <c r="EZ115" s="38">
        <v>1.2009E-3</v>
      </c>
      <c r="FA115" s="38">
        <v>-5.90392E-2</v>
      </c>
      <c r="FB115" s="38">
        <v>79.933790000000002</v>
      </c>
      <c r="FC115" s="38">
        <v>78.74409</v>
      </c>
      <c r="FD115" s="38">
        <v>77.506910000000005</v>
      </c>
      <c r="FE115" s="38">
        <v>76.383740000000003</v>
      </c>
      <c r="FF115" s="38">
        <v>75.369259999999997</v>
      </c>
      <c r="FG115" s="38">
        <v>74.218850000000003</v>
      </c>
      <c r="FH115" s="38">
        <v>73.123739999999998</v>
      </c>
      <c r="FI115" s="38">
        <v>74.631050000000002</v>
      </c>
      <c r="FJ115" s="38">
        <v>80.176959999999994</v>
      </c>
      <c r="FK115" s="38">
        <v>86.765370000000004</v>
      </c>
      <c r="FL115" s="38">
        <v>92.005579999999995</v>
      </c>
      <c r="FM115" s="38">
        <v>96.685040000000001</v>
      </c>
      <c r="FN115" s="38">
        <v>100.7595</v>
      </c>
      <c r="FO115" s="38">
        <v>104.0338</v>
      </c>
      <c r="FP115" s="38">
        <v>105.9721</v>
      </c>
      <c r="FQ115" s="38">
        <v>107.1439</v>
      </c>
      <c r="FR115" s="38">
        <v>107.288</v>
      </c>
      <c r="FS115" s="38">
        <v>106.2323</v>
      </c>
      <c r="FT115" s="39">
        <v>104.0646</v>
      </c>
      <c r="FU115" s="38">
        <v>99.045140000000004</v>
      </c>
      <c r="FV115" s="38">
        <v>94.84975</v>
      </c>
      <c r="FW115">
        <v>91.375730000000004</v>
      </c>
      <c r="FX115">
        <v>88.277500000000003</v>
      </c>
      <c r="FY115">
        <v>86.454480000000004</v>
      </c>
      <c r="FZ115">
        <v>1.05907E-2</v>
      </c>
      <c r="GA115">
        <v>0.15424570000000001</v>
      </c>
      <c r="GB115">
        <v>1</v>
      </c>
    </row>
    <row r="116" spans="1:184" x14ac:dyDescent="0.3">
      <c r="A116" t="s">
        <v>277</v>
      </c>
      <c r="B116" t="s">
        <v>1</v>
      </c>
      <c r="C116" t="s">
        <v>1</v>
      </c>
      <c r="D116" s="16" t="s">
        <v>1</v>
      </c>
      <c r="E116" s="16" t="s">
        <v>1</v>
      </c>
      <c r="F116" s="18" t="s">
        <v>1</v>
      </c>
      <c r="G116" s="16" t="s">
        <v>1</v>
      </c>
      <c r="H116" s="40" t="s">
        <v>270</v>
      </c>
      <c r="I116" s="18" t="s">
        <v>1</v>
      </c>
      <c r="J116" s="38" t="s">
        <v>1</v>
      </c>
      <c r="K116" s="18">
        <v>44810</v>
      </c>
      <c r="L116" s="38">
        <v>988</v>
      </c>
      <c r="M116" s="38">
        <v>988</v>
      </c>
      <c r="N116" s="38">
        <v>1.820587</v>
      </c>
      <c r="O116" s="38">
        <v>1.743824</v>
      </c>
      <c r="P116" s="38">
        <v>1.6851320000000001</v>
      </c>
      <c r="Q116" s="38">
        <v>1.6583619999999999</v>
      </c>
      <c r="R116" s="38">
        <v>1.640147</v>
      </c>
      <c r="S116" s="38">
        <v>1.6946049999999999</v>
      </c>
      <c r="T116" s="38">
        <v>1.613559</v>
      </c>
      <c r="U116" s="38">
        <v>1.679133</v>
      </c>
      <c r="V116" s="38">
        <v>1.9184319999999999</v>
      </c>
      <c r="W116" s="38">
        <v>2.070862</v>
      </c>
      <c r="X116" s="38">
        <v>2.1629260000000001</v>
      </c>
      <c r="Y116" s="38">
        <v>2.2994110000000001</v>
      </c>
      <c r="Z116" s="38">
        <v>2.4283489999999999</v>
      </c>
      <c r="AA116" s="38">
        <v>2.5407130000000002</v>
      </c>
      <c r="AB116" s="38">
        <v>2.604606</v>
      </c>
      <c r="AC116" s="38">
        <v>2.6396519999999999</v>
      </c>
      <c r="AD116" s="38">
        <v>2.5724140000000002</v>
      </c>
      <c r="AE116" s="38">
        <v>2.3788070000000001</v>
      </c>
      <c r="AF116" s="38">
        <v>2.2056260000000001</v>
      </c>
      <c r="AG116" s="38">
        <v>2.0881249999999998</v>
      </c>
      <c r="AH116" s="38">
        <v>2.1446350000000001</v>
      </c>
      <c r="AI116" s="38">
        <v>2.1401340000000002</v>
      </c>
      <c r="AJ116" s="38">
        <v>2.0150429999999999</v>
      </c>
      <c r="AK116" s="38">
        <v>1.8982760000000001</v>
      </c>
      <c r="AL116" s="38">
        <v>3.2694300000000003E-2</v>
      </c>
      <c r="AM116" s="38">
        <v>2.7354099999999999E-2</v>
      </c>
      <c r="AN116" s="38">
        <v>-4.9740000000000001E-3</v>
      </c>
      <c r="AO116" s="38">
        <v>-4.6563000000000004E-3</v>
      </c>
      <c r="AP116" s="38">
        <v>1.6631E-3</v>
      </c>
      <c r="AQ116" s="38">
        <v>-2.64105E-2</v>
      </c>
      <c r="AR116" s="38">
        <v>-0.1209104</v>
      </c>
      <c r="AS116" s="38">
        <v>-5.8836000000000001E-3</v>
      </c>
      <c r="AT116" s="38">
        <v>3.4735E-3</v>
      </c>
      <c r="AU116" s="38">
        <v>3.3053600000000002E-2</v>
      </c>
      <c r="AV116" s="38">
        <v>-3.6693400000000001E-2</v>
      </c>
      <c r="AW116" s="38">
        <v>-3.2638300000000002E-2</v>
      </c>
      <c r="AX116" s="38">
        <v>-8.1641999999999999E-3</v>
      </c>
      <c r="AY116" s="38">
        <v>7.2896000000000002E-3</v>
      </c>
      <c r="AZ116" s="38">
        <v>3.9652199999999999E-2</v>
      </c>
      <c r="BA116" s="38">
        <v>7.1092699999999995E-2</v>
      </c>
      <c r="BB116" s="38">
        <v>9.1396000000000005E-2</v>
      </c>
      <c r="BC116" s="38">
        <v>7.2662699999999997E-2</v>
      </c>
      <c r="BD116" s="38">
        <v>6.11849E-2</v>
      </c>
      <c r="BE116" s="38">
        <v>-3.7255299999999998E-2</v>
      </c>
      <c r="BF116" s="38">
        <v>-5.75366E-2</v>
      </c>
      <c r="BG116" s="38">
        <v>2.3295999999999998E-3</v>
      </c>
      <c r="BH116" s="38">
        <v>2.4615700000000001E-2</v>
      </c>
      <c r="BI116" s="38">
        <v>-3.0096999999999999E-2</v>
      </c>
      <c r="BJ116" s="38">
        <v>3.74168E-2</v>
      </c>
      <c r="BK116" s="38">
        <v>3.1995700000000002E-2</v>
      </c>
      <c r="BL116" s="38">
        <v>-9.9280000000000006E-4</v>
      </c>
      <c r="BM116" s="38">
        <v>-7.3709999999999997E-4</v>
      </c>
      <c r="BN116" s="38">
        <v>5.2970999999999999E-3</v>
      </c>
      <c r="BO116" s="38">
        <v>-2.0310399999999999E-2</v>
      </c>
      <c r="BP116" s="38">
        <v>-0.1122117</v>
      </c>
      <c r="BQ116" s="38">
        <v>-1.9709999999999999E-4</v>
      </c>
      <c r="BR116" s="38">
        <v>1.0659E-2</v>
      </c>
      <c r="BS116" s="38">
        <v>4.0860599999999997E-2</v>
      </c>
      <c r="BT116" s="38">
        <v>-2.9950600000000001E-2</v>
      </c>
      <c r="BU116" s="38">
        <v>-2.6916599999999999E-2</v>
      </c>
      <c r="BV116" s="38">
        <v>-4.0923000000000001E-3</v>
      </c>
      <c r="BW116" s="38">
        <v>1.1647899999999999E-2</v>
      </c>
      <c r="BX116" s="38">
        <v>4.5245199999999999E-2</v>
      </c>
      <c r="BY116" s="38">
        <v>7.9563099999999998E-2</v>
      </c>
      <c r="BZ116" s="38">
        <v>0.10010230000000001</v>
      </c>
      <c r="CA116" s="38">
        <v>8.2045000000000007E-2</v>
      </c>
      <c r="CB116" s="38">
        <v>7.1556599999999998E-2</v>
      </c>
      <c r="CC116" s="38">
        <v>-2.74135E-2</v>
      </c>
      <c r="CD116" s="38">
        <v>-4.7284E-2</v>
      </c>
      <c r="CE116" s="38">
        <v>1.1720599999999999E-2</v>
      </c>
      <c r="CF116" s="38">
        <v>3.2895000000000001E-2</v>
      </c>
      <c r="CG116" s="38">
        <v>-2.1643099999999998E-2</v>
      </c>
      <c r="CH116" s="38">
        <v>4.0687599999999997E-2</v>
      </c>
      <c r="CI116" s="38">
        <v>3.5210400000000003E-2</v>
      </c>
      <c r="CJ116" s="38">
        <v>1.7645E-3</v>
      </c>
      <c r="CK116" s="38">
        <v>1.9773E-3</v>
      </c>
      <c r="CL116" s="38">
        <v>7.8139999999999998E-3</v>
      </c>
      <c r="CM116" s="38">
        <v>-1.6085499999999999E-2</v>
      </c>
      <c r="CN116" s="38">
        <v>-0.10618710000000001</v>
      </c>
      <c r="CO116" s="38">
        <v>3.7414000000000002E-3</v>
      </c>
      <c r="CP116" s="38">
        <v>1.5635699999999999E-2</v>
      </c>
      <c r="CQ116" s="38">
        <v>4.6267700000000002E-2</v>
      </c>
      <c r="CR116" s="38">
        <v>-2.52806E-2</v>
      </c>
      <c r="CS116" s="38">
        <v>-2.29537E-2</v>
      </c>
      <c r="CT116" s="38">
        <v>-1.2722E-3</v>
      </c>
      <c r="CU116" s="38">
        <v>1.46664E-2</v>
      </c>
      <c r="CV116" s="38">
        <v>4.9119000000000003E-2</v>
      </c>
      <c r="CW116" s="38">
        <v>8.5429699999999997E-2</v>
      </c>
      <c r="CX116" s="38">
        <v>0.1061323</v>
      </c>
      <c r="CY116" s="38">
        <v>8.8543200000000002E-2</v>
      </c>
      <c r="CZ116" s="38">
        <v>7.8740099999999993E-2</v>
      </c>
      <c r="DA116" s="38">
        <v>-2.05972E-2</v>
      </c>
      <c r="DB116" s="38">
        <v>-4.0183000000000003E-2</v>
      </c>
      <c r="DC116" s="38">
        <v>1.82247E-2</v>
      </c>
      <c r="DD116" s="38">
        <v>3.86291E-2</v>
      </c>
      <c r="DE116" s="38">
        <v>-1.5787900000000001E-2</v>
      </c>
      <c r="DF116" s="38">
        <v>4.3958400000000002E-2</v>
      </c>
      <c r="DG116" s="38">
        <v>3.8425099999999997E-2</v>
      </c>
      <c r="DH116" s="38">
        <v>4.5218999999999997E-3</v>
      </c>
      <c r="DI116" s="38">
        <v>4.6917E-3</v>
      </c>
      <c r="DJ116" s="38">
        <v>1.0330799999999999E-2</v>
      </c>
      <c r="DK116" s="38">
        <v>-1.1860600000000001E-2</v>
      </c>
      <c r="DL116" s="38">
        <v>-0.1001624</v>
      </c>
      <c r="DM116" s="38">
        <v>7.6797999999999996E-3</v>
      </c>
      <c r="DN116" s="38">
        <v>2.0612399999999999E-2</v>
      </c>
      <c r="DO116" s="38">
        <v>5.16748E-2</v>
      </c>
      <c r="DP116" s="38">
        <v>-2.06106E-2</v>
      </c>
      <c r="DQ116" s="38">
        <v>-1.8990900000000002E-2</v>
      </c>
      <c r="DR116" s="38">
        <v>1.5479000000000001E-3</v>
      </c>
      <c r="DS116" s="38">
        <v>1.76849E-2</v>
      </c>
      <c r="DT116" s="38">
        <v>5.2992699999999997E-2</v>
      </c>
      <c r="DU116" s="38">
        <v>9.1296199999999994E-2</v>
      </c>
      <c r="DV116" s="38">
        <v>0.11216230000000001</v>
      </c>
      <c r="DW116" s="38">
        <v>9.5041399999999998E-2</v>
      </c>
      <c r="DX116" s="38">
        <v>8.59235E-2</v>
      </c>
      <c r="DY116" s="38">
        <v>-1.37809E-2</v>
      </c>
      <c r="DZ116" s="38">
        <v>-3.3082E-2</v>
      </c>
      <c r="EA116" s="38">
        <v>2.4728900000000002E-2</v>
      </c>
      <c r="EB116" s="38">
        <v>4.4363300000000001E-2</v>
      </c>
      <c r="EC116" s="38">
        <v>-9.9328000000000003E-3</v>
      </c>
      <c r="ED116" s="38">
        <v>4.8681000000000002E-2</v>
      </c>
      <c r="EE116" s="38">
        <v>4.3066699999999999E-2</v>
      </c>
      <c r="EF116" s="38">
        <v>8.5030000000000001E-3</v>
      </c>
      <c r="EG116" s="38">
        <v>8.6108999999999995E-3</v>
      </c>
      <c r="EH116" s="38">
        <v>1.3964799999999999E-2</v>
      </c>
      <c r="EI116" s="38">
        <v>-5.7605E-3</v>
      </c>
      <c r="EJ116" s="38">
        <v>-9.1463799999999998E-2</v>
      </c>
      <c r="EK116" s="38">
        <v>1.3366299999999999E-2</v>
      </c>
      <c r="EL116" s="38">
        <v>2.77979E-2</v>
      </c>
      <c r="EM116" s="38">
        <v>5.9481800000000001E-2</v>
      </c>
      <c r="EN116" s="38">
        <v>-1.3867900000000001E-2</v>
      </c>
      <c r="EO116" s="38">
        <v>-1.32692E-2</v>
      </c>
      <c r="EP116" s="38">
        <v>5.6198000000000003E-3</v>
      </c>
      <c r="EQ116" s="38">
        <v>2.2043199999999999E-2</v>
      </c>
      <c r="ER116" s="38">
        <v>5.8585699999999998E-2</v>
      </c>
      <c r="ES116" s="38">
        <v>9.9766599999999997E-2</v>
      </c>
      <c r="ET116" s="38">
        <v>0.12086860000000001</v>
      </c>
      <c r="EU116" s="38">
        <v>0.10442369999999999</v>
      </c>
      <c r="EV116" s="38">
        <v>9.62953E-2</v>
      </c>
      <c r="EW116" s="38">
        <v>-3.9391000000000001E-3</v>
      </c>
      <c r="EX116" s="38">
        <v>-2.28293E-2</v>
      </c>
      <c r="EY116" s="38">
        <v>3.4119900000000002E-2</v>
      </c>
      <c r="EZ116" s="38">
        <v>5.2642599999999998E-2</v>
      </c>
      <c r="FA116" s="38">
        <v>-1.4789E-3</v>
      </c>
      <c r="FB116" s="38">
        <v>83.950379999999996</v>
      </c>
      <c r="FC116" s="38">
        <v>82.857140000000001</v>
      </c>
      <c r="FD116" s="38">
        <v>81.437070000000006</v>
      </c>
      <c r="FE116" s="38">
        <v>80.052490000000006</v>
      </c>
      <c r="FF116" s="38">
        <v>79.005920000000003</v>
      </c>
      <c r="FG116" s="38">
        <v>78.77664</v>
      </c>
      <c r="FH116" s="38">
        <v>77.863709999999998</v>
      </c>
      <c r="FI116" s="38">
        <v>80.195210000000003</v>
      </c>
      <c r="FJ116" s="38">
        <v>86.075940000000003</v>
      </c>
      <c r="FK116" s="38">
        <v>91.493459999999999</v>
      </c>
      <c r="FL116" s="38">
        <v>95.650570000000002</v>
      </c>
      <c r="FM116" s="38">
        <v>100.7841</v>
      </c>
      <c r="FN116" s="38">
        <v>104.1828</v>
      </c>
      <c r="FO116" s="38">
        <v>106.81910000000001</v>
      </c>
      <c r="FP116" s="38">
        <v>109.1126</v>
      </c>
      <c r="FQ116" s="38">
        <v>110.7236</v>
      </c>
      <c r="FR116" s="38">
        <v>110.3359</v>
      </c>
      <c r="FS116" s="38">
        <v>108.83369999999999</v>
      </c>
      <c r="FT116" s="39">
        <v>106.0367</v>
      </c>
      <c r="FU116" s="38">
        <v>100.50279999999999</v>
      </c>
      <c r="FV116" s="38">
        <v>95.608779999999996</v>
      </c>
      <c r="FW116">
        <v>93.080889999999997</v>
      </c>
      <c r="FX116">
        <v>90.754360000000005</v>
      </c>
      <c r="FY116">
        <v>88.180139999999994</v>
      </c>
      <c r="FZ116">
        <v>1.11445E-2</v>
      </c>
      <c r="GA116">
        <v>8.7510000000000004E-2</v>
      </c>
      <c r="GB116">
        <v>1</v>
      </c>
    </row>
    <row r="117" spans="1:184" x14ac:dyDescent="0.3">
      <c r="A117" t="s">
        <v>277</v>
      </c>
      <c r="B117" t="s">
        <v>1</v>
      </c>
      <c r="C117" t="s">
        <v>1</v>
      </c>
      <c r="D117" s="16" t="s">
        <v>1</v>
      </c>
      <c r="E117" s="16" t="s">
        <v>1</v>
      </c>
      <c r="F117" s="18" t="s">
        <v>1</v>
      </c>
      <c r="G117" s="16" t="s">
        <v>1</v>
      </c>
      <c r="H117" s="40" t="s">
        <v>270</v>
      </c>
      <c r="I117" s="18" t="s">
        <v>1</v>
      </c>
      <c r="J117" s="38" t="s">
        <v>1</v>
      </c>
      <c r="K117" s="18">
        <v>44811</v>
      </c>
      <c r="L117" s="38">
        <v>988</v>
      </c>
      <c r="M117" s="38">
        <v>988</v>
      </c>
      <c r="N117" s="38">
        <v>1.814203</v>
      </c>
      <c r="O117" s="38">
        <v>1.7286870000000001</v>
      </c>
      <c r="P117" s="38">
        <v>1.6677599999999999</v>
      </c>
      <c r="Q117" s="38">
        <v>1.6362890000000001</v>
      </c>
      <c r="R117" s="38">
        <v>1.6105910000000001</v>
      </c>
      <c r="S117" s="38">
        <v>1.651505</v>
      </c>
      <c r="T117" s="38">
        <v>1.55772</v>
      </c>
      <c r="U117" s="38">
        <v>1.623203</v>
      </c>
      <c r="V117" s="38">
        <v>1.8310949999999999</v>
      </c>
      <c r="W117" s="38">
        <v>1.9887239999999999</v>
      </c>
      <c r="X117" s="38">
        <v>2.0912760000000001</v>
      </c>
      <c r="Y117" s="38">
        <v>2.215287</v>
      </c>
      <c r="Z117" s="38">
        <v>2.328354</v>
      </c>
      <c r="AA117" s="38">
        <v>2.425608</v>
      </c>
      <c r="AB117" s="38">
        <v>2.4809939999999999</v>
      </c>
      <c r="AC117" s="38">
        <v>2.511463</v>
      </c>
      <c r="AD117" s="38">
        <v>2.4582449999999998</v>
      </c>
      <c r="AE117" s="38">
        <v>2.2770760000000001</v>
      </c>
      <c r="AF117" s="38">
        <v>2.111764</v>
      </c>
      <c r="AG117" s="38">
        <v>1.9888600000000001</v>
      </c>
      <c r="AH117" s="38">
        <v>2.0368810000000002</v>
      </c>
      <c r="AI117" s="38">
        <v>2.0528170000000001</v>
      </c>
      <c r="AJ117" s="38">
        <v>1.924533</v>
      </c>
      <c r="AK117" s="38">
        <v>1.813272</v>
      </c>
      <c r="AL117" s="38">
        <v>3.2583000000000001E-2</v>
      </c>
      <c r="AM117" s="38">
        <v>1.9186499999999999E-2</v>
      </c>
      <c r="AN117" s="38">
        <v>1.1274E-3</v>
      </c>
      <c r="AO117" s="38">
        <v>-8.3905999999999998E-3</v>
      </c>
      <c r="AP117" s="38">
        <v>-4.0692399999999997E-2</v>
      </c>
      <c r="AQ117" s="38">
        <v>-6.2550599999999998E-2</v>
      </c>
      <c r="AR117" s="38">
        <v>-0.1394398</v>
      </c>
      <c r="AS117" s="38">
        <v>-3.6461000000000002E-3</v>
      </c>
      <c r="AT117" s="38">
        <v>3.56765E-2</v>
      </c>
      <c r="AU117" s="38">
        <v>5.4566900000000002E-2</v>
      </c>
      <c r="AV117" s="38">
        <v>-4.36596E-2</v>
      </c>
      <c r="AW117" s="38">
        <v>-2.8835199999999998E-2</v>
      </c>
      <c r="AX117" s="38">
        <v>6.4003999999999997E-3</v>
      </c>
      <c r="AY117" s="38">
        <v>-2.2591999999999998E-3</v>
      </c>
      <c r="AZ117" s="38">
        <v>5.46016E-2</v>
      </c>
      <c r="BA117" s="38">
        <v>9.3916799999999995E-2</v>
      </c>
      <c r="BB117" s="38">
        <v>0.1455408</v>
      </c>
      <c r="BC117" s="38">
        <v>0.14687520000000001</v>
      </c>
      <c r="BD117" s="38">
        <v>0.11981029999999999</v>
      </c>
      <c r="BE117" s="38">
        <v>-2.1193000000000002E-3</v>
      </c>
      <c r="BF117" s="38">
        <v>-4.4790999999999997E-3</v>
      </c>
      <c r="BG117" s="38">
        <v>4.6881699999999998E-2</v>
      </c>
      <c r="BH117" s="38">
        <v>4.9962000000000001E-3</v>
      </c>
      <c r="BI117" s="38">
        <v>-3.5754399999999999E-2</v>
      </c>
      <c r="BJ117" s="38">
        <v>3.6650700000000001E-2</v>
      </c>
      <c r="BK117" s="38">
        <v>2.2732200000000001E-2</v>
      </c>
      <c r="BL117" s="38">
        <v>4.7236999999999999E-3</v>
      </c>
      <c r="BM117" s="38">
        <v>-5.1285000000000002E-3</v>
      </c>
      <c r="BN117" s="38">
        <v>-3.7594700000000002E-2</v>
      </c>
      <c r="BO117" s="38">
        <v>-5.7507000000000003E-2</v>
      </c>
      <c r="BP117" s="38">
        <v>-0.13192380000000001</v>
      </c>
      <c r="BQ117" s="38">
        <v>1.4762E-3</v>
      </c>
      <c r="BR117" s="38">
        <v>4.1812700000000001E-2</v>
      </c>
      <c r="BS117" s="38">
        <v>6.0733099999999998E-2</v>
      </c>
      <c r="BT117" s="38">
        <v>-3.8740200000000002E-2</v>
      </c>
      <c r="BU117" s="38">
        <v>-2.4546399999999999E-2</v>
      </c>
      <c r="BV117" s="38">
        <v>9.7573999999999994E-3</v>
      </c>
      <c r="BW117" s="38">
        <v>1.3959E-3</v>
      </c>
      <c r="BX117" s="38">
        <v>5.9253100000000003E-2</v>
      </c>
      <c r="BY117" s="38">
        <v>0.101105</v>
      </c>
      <c r="BZ117" s="38">
        <v>0.15333330000000001</v>
      </c>
      <c r="CA117" s="38">
        <v>0.15534239999999999</v>
      </c>
      <c r="CB117" s="38">
        <v>0.12981490000000001</v>
      </c>
      <c r="CC117" s="38">
        <v>7.4168999999999997E-3</v>
      </c>
      <c r="CD117" s="38">
        <v>5.4986999999999996E-3</v>
      </c>
      <c r="CE117" s="38">
        <v>5.5668299999999997E-2</v>
      </c>
      <c r="CF117" s="38">
        <v>1.3064299999999999E-2</v>
      </c>
      <c r="CG117" s="38">
        <v>-2.7857300000000002E-2</v>
      </c>
      <c r="CH117" s="38">
        <v>3.94679E-2</v>
      </c>
      <c r="CI117" s="38">
        <v>2.5187899999999999E-2</v>
      </c>
      <c r="CJ117" s="38">
        <v>7.2145000000000004E-3</v>
      </c>
      <c r="CK117" s="38">
        <v>-2.8693E-3</v>
      </c>
      <c r="CL117" s="38">
        <v>-3.5449300000000003E-2</v>
      </c>
      <c r="CM117" s="38">
        <v>-5.4013899999999997E-2</v>
      </c>
      <c r="CN117" s="38">
        <v>-0.12671830000000001</v>
      </c>
      <c r="CO117" s="38">
        <v>5.0239000000000004E-3</v>
      </c>
      <c r="CP117" s="38">
        <v>4.6062699999999998E-2</v>
      </c>
      <c r="CQ117" s="38">
        <v>6.50038E-2</v>
      </c>
      <c r="CR117" s="38">
        <v>-3.5333000000000003E-2</v>
      </c>
      <c r="CS117" s="38">
        <v>-2.1576000000000001E-2</v>
      </c>
      <c r="CT117" s="38">
        <v>1.2082499999999999E-2</v>
      </c>
      <c r="CU117" s="38">
        <v>3.9274000000000002E-3</v>
      </c>
      <c r="CV117" s="38">
        <v>6.2474799999999997E-2</v>
      </c>
      <c r="CW117" s="38">
        <v>0.1060835</v>
      </c>
      <c r="CX117" s="38">
        <v>0.15873039999999999</v>
      </c>
      <c r="CY117" s="38">
        <v>0.16120680000000001</v>
      </c>
      <c r="CZ117" s="38">
        <v>0.136744</v>
      </c>
      <c r="DA117" s="38">
        <v>1.40216E-2</v>
      </c>
      <c r="DB117" s="38">
        <v>1.24092E-2</v>
      </c>
      <c r="DC117" s="38">
        <v>6.1753799999999998E-2</v>
      </c>
      <c r="DD117" s="38">
        <v>1.8652200000000001E-2</v>
      </c>
      <c r="DE117" s="38">
        <v>-2.2387899999999999E-2</v>
      </c>
      <c r="DF117" s="38">
        <v>4.2285200000000002E-2</v>
      </c>
      <c r="DG117" s="38">
        <v>2.7643600000000001E-2</v>
      </c>
      <c r="DH117" s="38">
        <v>9.7053E-3</v>
      </c>
      <c r="DI117" s="38">
        <v>-6.0999999999999997E-4</v>
      </c>
      <c r="DJ117" s="38">
        <v>-3.3303800000000001E-2</v>
      </c>
      <c r="DK117" s="38">
        <v>-5.0520700000000002E-2</v>
      </c>
      <c r="DL117" s="38">
        <v>-0.1215128</v>
      </c>
      <c r="DM117" s="38">
        <v>8.5716000000000004E-3</v>
      </c>
      <c r="DN117" s="38">
        <v>5.0312700000000002E-2</v>
      </c>
      <c r="DO117" s="38">
        <v>6.9274600000000006E-2</v>
      </c>
      <c r="DP117" s="38">
        <v>-3.19259E-2</v>
      </c>
      <c r="DQ117" s="38">
        <v>-1.86056E-2</v>
      </c>
      <c r="DR117" s="38">
        <v>1.44075E-2</v>
      </c>
      <c r="DS117" s="38">
        <v>6.4589000000000001E-3</v>
      </c>
      <c r="DT117" s="38">
        <v>6.5696400000000002E-2</v>
      </c>
      <c r="DU117" s="38">
        <v>0.11106199999999999</v>
      </c>
      <c r="DV117" s="38">
        <v>0.16412740000000001</v>
      </c>
      <c r="DW117" s="38">
        <v>0.1670711</v>
      </c>
      <c r="DX117" s="38">
        <v>0.1436732</v>
      </c>
      <c r="DY117" s="38">
        <v>2.06263E-2</v>
      </c>
      <c r="DZ117" s="38">
        <v>1.9319800000000002E-2</v>
      </c>
      <c r="EA117" s="38">
        <v>6.7839300000000005E-2</v>
      </c>
      <c r="EB117" s="38">
        <v>2.4240100000000001E-2</v>
      </c>
      <c r="EC117" s="38">
        <v>-1.69184E-2</v>
      </c>
      <c r="ED117" s="38">
        <v>4.63528E-2</v>
      </c>
      <c r="EE117" s="38">
        <v>3.11893E-2</v>
      </c>
      <c r="EF117" s="38">
        <v>1.33016E-2</v>
      </c>
      <c r="EG117" s="38">
        <v>2.6519999999999998E-3</v>
      </c>
      <c r="EH117" s="38">
        <v>-3.02061E-2</v>
      </c>
      <c r="EI117" s="38">
        <v>-4.5477099999999999E-2</v>
      </c>
      <c r="EJ117" s="38">
        <v>-0.1139968</v>
      </c>
      <c r="EK117" s="38">
        <v>1.36939E-2</v>
      </c>
      <c r="EL117" s="38">
        <v>5.6448900000000003E-2</v>
      </c>
      <c r="EM117" s="38">
        <v>7.5440800000000002E-2</v>
      </c>
      <c r="EN117" s="38">
        <v>-2.70064E-2</v>
      </c>
      <c r="EO117" s="38">
        <v>-1.4316799999999999E-2</v>
      </c>
      <c r="EP117" s="38">
        <v>1.7764499999999999E-2</v>
      </c>
      <c r="EQ117" s="38">
        <v>1.01139E-2</v>
      </c>
      <c r="ER117" s="38">
        <v>7.0347999999999994E-2</v>
      </c>
      <c r="ES117" s="38">
        <v>0.1182502</v>
      </c>
      <c r="ET117" s="38">
        <v>0.17191989999999999</v>
      </c>
      <c r="EU117" s="38">
        <v>0.17553830000000001</v>
      </c>
      <c r="EV117" s="38">
        <v>0.1536778</v>
      </c>
      <c r="EW117" s="38">
        <v>3.0162399999999999E-2</v>
      </c>
      <c r="EX117" s="38">
        <v>2.9297500000000001E-2</v>
      </c>
      <c r="EY117" s="38">
        <v>7.6625899999999997E-2</v>
      </c>
      <c r="EZ117" s="38">
        <v>3.2308099999999999E-2</v>
      </c>
      <c r="FA117" s="38">
        <v>-9.0212999999999995E-3</v>
      </c>
      <c r="FB117" s="38">
        <v>86.475809999999996</v>
      </c>
      <c r="FC117" s="38">
        <v>85.249319999999997</v>
      </c>
      <c r="FD117" s="38">
        <v>83.042559999999995</v>
      </c>
      <c r="FE117" s="38">
        <v>81.647580000000005</v>
      </c>
      <c r="FF117" s="38">
        <v>80.197419999999994</v>
      </c>
      <c r="FG117" s="38">
        <v>78.53107</v>
      </c>
      <c r="FH117" s="38">
        <v>77.421080000000003</v>
      </c>
      <c r="FI117" s="38">
        <v>78.713390000000004</v>
      </c>
      <c r="FJ117" s="38">
        <v>83.59957</v>
      </c>
      <c r="FK117" s="38">
        <v>89.075469999999996</v>
      </c>
      <c r="FL117" s="38">
        <v>94.347660000000005</v>
      </c>
      <c r="FM117" s="38">
        <v>98.07141</v>
      </c>
      <c r="FN117" s="38">
        <v>101.7025</v>
      </c>
      <c r="FO117" s="38">
        <v>104.08369999999999</v>
      </c>
      <c r="FP117" s="38">
        <v>105.5068</v>
      </c>
      <c r="FQ117" s="38">
        <v>106.3006</v>
      </c>
      <c r="FR117" s="38">
        <v>106.23779999999999</v>
      </c>
      <c r="FS117" s="38">
        <v>104.4564</v>
      </c>
      <c r="FT117" s="39">
        <v>100.6876</v>
      </c>
      <c r="FU117" s="38">
        <v>96.277019999999993</v>
      </c>
      <c r="FV117" s="38">
        <v>93.040999999999997</v>
      </c>
      <c r="FW117">
        <v>90.989109999999997</v>
      </c>
      <c r="FX117">
        <v>87.924220000000005</v>
      </c>
      <c r="FY117">
        <v>85.671360000000007</v>
      </c>
      <c r="FZ117">
        <v>1.0536800000000001E-2</v>
      </c>
      <c r="GA117">
        <v>8.6109000000000005E-2</v>
      </c>
      <c r="GB117">
        <v>1</v>
      </c>
    </row>
    <row r="118" spans="1:184" x14ac:dyDescent="0.3">
      <c r="A118" t="s">
        <v>277</v>
      </c>
      <c r="B118" t="s">
        <v>1</v>
      </c>
      <c r="C118" t="s">
        <v>1</v>
      </c>
      <c r="D118" s="16" t="s">
        <v>1</v>
      </c>
      <c r="E118" s="16" t="s">
        <v>1</v>
      </c>
      <c r="F118" s="18" t="s">
        <v>1</v>
      </c>
      <c r="G118" t="s">
        <v>1</v>
      </c>
      <c r="H118" s="40" t="s">
        <v>270</v>
      </c>
      <c r="I118" s="18" t="s">
        <v>1</v>
      </c>
      <c r="J118" s="38" t="s">
        <v>1</v>
      </c>
      <c r="K118" s="18" t="s">
        <v>2</v>
      </c>
      <c r="L118" s="38">
        <v>988</v>
      </c>
      <c r="M118" s="38">
        <v>988</v>
      </c>
      <c r="N118" s="38">
        <v>1.640749</v>
      </c>
      <c r="O118" s="38">
        <v>1.569509</v>
      </c>
      <c r="P118" s="38">
        <v>1.5198879999999999</v>
      </c>
      <c r="Q118" s="38">
        <v>1.4970110000000001</v>
      </c>
      <c r="R118" s="38">
        <v>1.476704</v>
      </c>
      <c r="S118" s="38">
        <v>1.5130939999999999</v>
      </c>
      <c r="T118" s="38">
        <v>1.4182699999999999</v>
      </c>
      <c r="U118" s="38">
        <v>1.475341</v>
      </c>
      <c r="V118" s="38">
        <v>1.6676789999999999</v>
      </c>
      <c r="W118" s="38">
        <v>1.797374</v>
      </c>
      <c r="X118" s="38">
        <v>1.906733</v>
      </c>
      <c r="Y118" s="38">
        <v>2.045315</v>
      </c>
      <c r="Z118" s="38">
        <v>2.1719780000000002</v>
      </c>
      <c r="AA118" s="38">
        <v>2.2753510000000001</v>
      </c>
      <c r="AB118" s="38">
        <v>2.333059</v>
      </c>
      <c r="AC118" s="38">
        <v>2.344484</v>
      </c>
      <c r="AD118" s="38">
        <v>2.2951670000000002</v>
      </c>
      <c r="AE118" s="38">
        <v>2.1411820000000001</v>
      </c>
      <c r="AF118" s="38">
        <v>1.9983820000000001</v>
      </c>
      <c r="AG118" s="38">
        <v>1.8942239999999999</v>
      </c>
      <c r="AH118" s="38">
        <v>1.9467950000000001</v>
      </c>
      <c r="AI118" s="38">
        <v>1.960426</v>
      </c>
      <c r="AJ118" s="38">
        <v>1.844266</v>
      </c>
      <c r="AK118" s="38">
        <v>1.7387140000000001</v>
      </c>
      <c r="AL118" s="38">
        <v>-1.0426299999999999E-2</v>
      </c>
      <c r="AM118" s="38">
        <v>-9.8169999999999993E-3</v>
      </c>
      <c r="AN118" s="38">
        <v>-6.5643000000000003E-3</v>
      </c>
      <c r="AO118" s="38">
        <v>-1.1583E-2</v>
      </c>
      <c r="AP118" s="38">
        <v>-1.39112E-2</v>
      </c>
      <c r="AQ118" s="38">
        <v>-7.2331000000000001E-3</v>
      </c>
      <c r="AR118" s="38">
        <v>-3.7669500000000002E-2</v>
      </c>
      <c r="AS118" s="38">
        <v>-9.1231999999999997E-3</v>
      </c>
      <c r="AT118" s="38">
        <v>7.8960999999999996E-3</v>
      </c>
      <c r="AU118" s="38">
        <v>1.04133E-2</v>
      </c>
      <c r="AV118" s="38">
        <v>-5.2328000000000001E-3</v>
      </c>
      <c r="AW118" s="38">
        <v>-2.09588E-2</v>
      </c>
      <c r="AX118" s="38">
        <v>-1.31211E-2</v>
      </c>
      <c r="AY118" s="38">
        <v>-2.0322999999999999E-3</v>
      </c>
      <c r="AZ118" s="38">
        <v>1.4264E-3</v>
      </c>
      <c r="BA118" s="38">
        <v>8.0636000000000006E-3</v>
      </c>
      <c r="BB118" s="38">
        <v>1.3732400000000001E-2</v>
      </c>
      <c r="BC118" s="38">
        <v>1.5537499999999999E-2</v>
      </c>
      <c r="BD118" s="38">
        <v>6.6059999999999999E-3</v>
      </c>
      <c r="BE118" s="38">
        <v>-3.5434199999999999E-2</v>
      </c>
      <c r="BF118" s="38">
        <v>-2.5150200000000001E-2</v>
      </c>
      <c r="BG118" s="38">
        <v>-1.4795300000000001E-2</v>
      </c>
      <c r="BH118" s="38">
        <v>-1.5834500000000001E-2</v>
      </c>
      <c r="BI118" s="38">
        <v>-2.24531E-2</v>
      </c>
      <c r="BJ118" s="38">
        <v>-5.3216000000000001E-3</v>
      </c>
      <c r="BK118" s="38">
        <v>-5.3531000000000004E-3</v>
      </c>
      <c r="BL118" s="38">
        <v>-2.7082E-3</v>
      </c>
      <c r="BM118" s="38">
        <v>-7.7714999999999998E-3</v>
      </c>
      <c r="BN118" s="38">
        <v>-1.0139499999999999E-2</v>
      </c>
      <c r="BO118" s="38">
        <v>-1.1079E-3</v>
      </c>
      <c r="BP118" s="38">
        <v>-2.8615999999999999E-2</v>
      </c>
      <c r="BQ118" s="38">
        <v>-3.1338999999999998E-3</v>
      </c>
      <c r="BR118" s="38">
        <v>1.3786E-2</v>
      </c>
      <c r="BS118" s="38">
        <v>1.6452899999999999E-2</v>
      </c>
      <c r="BT118" s="38">
        <v>1.0241E-3</v>
      </c>
      <c r="BU118" s="38">
        <v>-1.6087500000000001E-2</v>
      </c>
      <c r="BV118" s="38">
        <v>-8.6783999999999993E-3</v>
      </c>
      <c r="BW118" s="38">
        <v>2.2912000000000002E-3</v>
      </c>
      <c r="BX118" s="38">
        <v>8.1045000000000006E-3</v>
      </c>
      <c r="BY118" s="38">
        <v>1.5340700000000001E-2</v>
      </c>
      <c r="BZ118" s="38">
        <v>2.2838000000000001E-2</v>
      </c>
      <c r="CA118" s="38">
        <v>2.4311699999999999E-2</v>
      </c>
      <c r="CB118" s="38">
        <v>1.52351E-2</v>
      </c>
      <c r="CC118" s="38">
        <v>-2.6407E-2</v>
      </c>
      <c r="CD118" s="38">
        <v>-1.31325E-2</v>
      </c>
      <c r="CE118" s="38">
        <v>-5.7574000000000002E-3</v>
      </c>
      <c r="CF118" s="38">
        <v>-7.9672000000000007E-3</v>
      </c>
      <c r="CG118" s="38">
        <v>-1.37322E-2</v>
      </c>
      <c r="CH118" s="38">
        <v>-1.786E-3</v>
      </c>
      <c r="CI118" s="38">
        <v>-2.2615000000000001E-3</v>
      </c>
      <c r="CJ118" s="38">
        <v>-3.7499999999999997E-5</v>
      </c>
      <c r="CK118" s="38">
        <v>-5.1316000000000001E-3</v>
      </c>
      <c r="CL118" s="38">
        <v>-7.5272999999999998E-3</v>
      </c>
      <c r="CM118" s="38">
        <v>3.1345000000000001E-3</v>
      </c>
      <c r="CN118" s="38">
        <v>-2.23457E-2</v>
      </c>
      <c r="CO118" s="38">
        <v>1.0143000000000001E-3</v>
      </c>
      <c r="CP118" s="38">
        <v>1.78654E-2</v>
      </c>
      <c r="CQ118" s="38">
        <v>2.0635899999999999E-2</v>
      </c>
      <c r="CR118" s="38">
        <v>5.3575999999999997E-3</v>
      </c>
      <c r="CS118" s="38">
        <v>-1.27137E-2</v>
      </c>
      <c r="CT118" s="38">
        <v>-5.6013E-3</v>
      </c>
      <c r="CU118" s="38">
        <v>5.2856999999999999E-3</v>
      </c>
      <c r="CV118" s="38">
        <v>1.2729799999999999E-2</v>
      </c>
      <c r="CW118" s="38">
        <v>2.0380800000000001E-2</v>
      </c>
      <c r="CX118" s="38">
        <v>2.91446E-2</v>
      </c>
      <c r="CY118" s="38">
        <v>3.0388700000000001E-2</v>
      </c>
      <c r="CZ118" s="38">
        <v>2.1211500000000001E-2</v>
      </c>
      <c r="DA118" s="38">
        <v>-2.01548E-2</v>
      </c>
      <c r="DB118" s="38">
        <v>-4.8091000000000002E-3</v>
      </c>
      <c r="DC118" s="38">
        <v>5.0219999999999996E-4</v>
      </c>
      <c r="DD118" s="38">
        <v>-2.5184000000000001E-3</v>
      </c>
      <c r="DE118" s="38">
        <v>-7.6921999999999997E-3</v>
      </c>
      <c r="DF118" s="38">
        <v>1.7495E-3</v>
      </c>
      <c r="DG118" s="38">
        <v>8.3020000000000001E-4</v>
      </c>
      <c r="DH118" s="38">
        <v>2.6332E-3</v>
      </c>
      <c r="DI118" s="38">
        <v>-2.4916999999999999E-3</v>
      </c>
      <c r="DJ118" s="38">
        <v>-4.9150000000000001E-3</v>
      </c>
      <c r="DK118" s="38">
        <v>7.3768000000000002E-3</v>
      </c>
      <c r="DL118" s="38">
        <v>-1.6075300000000001E-2</v>
      </c>
      <c r="DM118" s="38">
        <v>5.1625000000000004E-3</v>
      </c>
      <c r="DN118" s="38">
        <v>2.19448E-2</v>
      </c>
      <c r="DO118" s="38">
        <v>2.4818900000000001E-2</v>
      </c>
      <c r="DP118" s="38">
        <v>9.6912000000000005E-3</v>
      </c>
      <c r="DQ118" s="38">
        <v>-9.3398999999999999E-3</v>
      </c>
      <c r="DR118" s="38">
        <v>-2.5243000000000002E-3</v>
      </c>
      <c r="DS118" s="38">
        <v>8.2801000000000003E-3</v>
      </c>
      <c r="DT118" s="38">
        <v>1.7354999999999999E-2</v>
      </c>
      <c r="DU118" s="38">
        <v>2.54209E-2</v>
      </c>
      <c r="DV118" s="38">
        <v>3.5451200000000002E-2</v>
      </c>
      <c r="DW118" s="38">
        <v>3.6465600000000001E-2</v>
      </c>
      <c r="DX118" s="38">
        <v>2.7188E-2</v>
      </c>
      <c r="DY118" s="38">
        <v>-1.3902599999999999E-2</v>
      </c>
      <c r="DZ118" s="38">
        <v>3.5144E-3</v>
      </c>
      <c r="EA118" s="38">
        <v>6.7618000000000001E-3</v>
      </c>
      <c r="EB118" s="38">
        <v>2.9304000000000001E-3</v>
      </c>
      <c r="EC118" s="38">
        <v>-1.6521000000000001E-3</v>
      </c>
      <c r="ED118" s="38">
        <v>6.8542999999999998E-3</v>
      </c>
      <c r="EE118" s="38">
        <v>5.2940000000000001E-3</v>
      </c>
      <c r="EF118" s="38">
        <v>6.4891999999999997E-3</v>
      </c>
      <c r="EG118" s="38">
        <v>1.3198999999999999E-3</v>
      </c>
      <c r="EH118" s="38">
        <v>-1.1433999999999999E-3</v>
      </c>
      <c r="EI118" s="38">
        <v>1.3502E-2</v>
      </c>
      <c r="EJ118" s="38">
        <v>-7.0217999999999999E-3</v>
      </c>
      <c r="EK118" s="38">
        <v>1.11518E-2</v>
      </c>
      <c r="EL118" s="38">
        <v>2.78348E-2</v>
      </c>
      <c r="EM118" s="38">
        <v>3.0858400000000001E-2</v>
      </c>
      <c r="EN118" s="38">
        <v>1.59481E-2</v>
      </c>
      <c r="EO118" s="38">
        <v>-4.4686999999999999E-3</v>
      </c>
      <c r="EP118" s="38">
        <v>1.9184E-3</v>
      </c>
      <c r="EQ118" s="38">
        <v>1.2603700000000001E-2</v>
      </c>
      <c r="ER118" s="38">
        <v>2.4033100000000002E-2</v>
      </c>
      <c r="ES118" s="38">
        <v>3.2697999999999998E-2</v>
      </c>
      <c r="ET118" s="38">
        <v>4.4556800000000001E-2</v>
      </c>
      <c r="EU118" s="38">
        <v>4.5239799999999997E-2</v>
      </c>
      <c r="EV118" s="38">
        <v>3.5817099999999998E-2</v>
      </c>
      <c r="EW118" s="38">
        <v>-4.8754000000000002E-3</v>
      </c>
      <c r="EX118" s="38">
        <v>1.5532000000000001E-2</v>
      </c>
      <c r="EY118" s="38">
        <v>1.57997E-2</v>
      </c>
      <c r="EZ118" s="38">
        <v>1.0797599999999999E-2</v>
      </c>
      <c r="FA118" s="38">
        <v>7.0688000000000001E-3</v>
      </c>
      <c r="FB118" s="38">
        <v>79.058530000000005</v>
      </c>
      <c r="FC118" s="38">
        <v>77.630859999999998</v>
      </c>
      <c r="FD118" s="38">
        <v>75.948890000000006</v>
      </c>
      <c r="FE118" s="38">
        <v>74.353939999999994</v>
      </c>
      <c r="FF118" s="38">
        <v>73.192419999999998</v>
      </c>
      <c r="FG118" s="38">
        <v>71.975980000000007</v>
      </c>
      <c r="FH118" s="38">
        <v>71.593299999999999</v>
      </c>
      <c r="FI118" s="38">
        <v>74.519220000000004</v>
      </c>
      <c r="FJ118" s="38">
        <v>79.460300000000004</v>
      </c>
      <c r="FK118" s="38">
        <v>84.368679999999998</v>
      </c>
      <c r="FL118" s="38">
        <v>88.909130000000005</v>
      </c>
      <c r="FM118" s="38">
        <v>92.875249999999994</v>
      </c>
      <c r="FN118" s="38">
        <v>96.112219999999994</v>
      </c>
      <c r="FO118" s="38">
        <v>98.445949999999996</v>
      </c>
      <c r="FP118" s="38">
        <v>100.149</v>
      </c>
      <c r="FQ118" s="38">
        <v>101.2766</v>
      </c>
      <c r="FR118" s="38">
        <v>101.37909999999999</v>
      </c>
      <c r="FS118" s="38">
        <v>100.3738</v>
      </c>
      <c r="FT118" s="39">
        <v>98.167310000000001</v>
      </c>
      <c r="FU118" s="38">
        <v>94.329639999999998</v>
      </c>
      <c r="FV118" s="38">
        <v>90.07047</v>
      </c>
      <c r="FW118">
        <v>86.901730000000001</v>
      </c>
      <c r="FX118">
        <v>84.237819999999999</v>
      </c>
      <c r="FY118">
        <v>81.925340000000006</v>
      </c>
      <c r="FZ118">
        <v>9.5134E-3</v>
      </c>
      <c r="GA118">
        <v>7.0850099999999999E-2</v>
      </c>
      <c r="GB118">
        <v>1</v>
      </c>
    </row>
    <row r="119" spans="1:184" x14ac:dyDescent="0.3">
      <c r="A119" t="s">
        <v>277</v>
      </c>
      <c r="B119" t="s">
        <v>1</v>
      </c>
      <c r="C119" t="s">
        <v>1</v>
      </c>
      <c r="D119" s="16" t="s">
        <v>1</v>
      </c>
      <c r="E119" s="16" t="s">
        <v>1</v>
      </c>
      <c r="F119" s="18" t="s">
        <v>1</v>
      </c>
      <c r="G119" s="16" t="s">
        <v>222</v>
      </c>
      <c r="H119" s="40" t="s">
        <v>1</v>
      </c>
      <c r="I119" s="18" t="s">
        <v>1</v>
      </c>
      <c r="J119" s="38" t="s">
        <v>1</v>
      </c>
      <c r="K119" s="18">
        <v>44722</v>
      </c>
      <c r="L119" s="38">
        <v>93626</v>
      </c>
      <c r="M119" s="38">
        <v>93626</v>
      </c>
      <c r="N119" s="38">
        <v>1.228939</v>
      </c>
      <c r="O119" s="38">
        <v>1.177327</v>
      </c>
      <c r="P119" s="38">
        <v>1.1454249999999999</v>
      </c>
      <c r="Q119" s="38">
        <v>1.124647</v>
      </c>
      <c r="R119" s="38">
        <v>1.128681</v>
      </c>
      <c r="S119" s="38">
        <v>1.1517310000000001</v>
      </c>
      <c r="T119" s="38">
        <v>1.1501920000000001</v>
      </c>
      <c r="U119" s="38">
        <v>1.3591979999999999</v>
      </c>
      <c r="V119" s="38">
        <v>1.7124649999999999</v>
      </c>
      <c r="W119" s="38">
        <v>2.022421</v>
      </c>
      <c r="X119" s="38">
        <v>2.2863639999999998</v>
      </c>
      <c r="Y119" s="38">
        <v>2.4718089999999999</v>
      </c>
      <c r="Z119" s="38">
        <v>2.5786950000000002</v>
      </c>
      <c r="AA119" s="38">
        <v>2.6760640000000002</v>
      </c>
      <c r="AB119" s="38">
        <v>2.7263099999999998</v>
      </c>
      <c r="AC119" s="38">
        <v>2.6893400000000001</v>
      </c>
      <c r="AD119" s="38">
        <v>2.5428410000000001</v>
      </c>
      <c r="AE119" s="38">
        <v>2.2321369999999998</v>
      </c>
      <c r="AF119" s="38">
        <v>1.9978260000000001</v>
      </c>
      <c r="AG119" s="38">
        <v>1.830613</v>
      </c>
      <c r="AH119" s="38">
        <v>1.7324299999999999</v>
      </c>
      <c r="AI119" s="38">
        <v>1.624266</v>
      </c>
      <c r="AJ119" s="38">
        <v>1.4730270000000001</v>
      </c>
      <c r="AK119" s="38">
        <v>1.3636969999999999</v>
      </c>
      <c r="AL119" s="38">
        <v>9.1859000000000003E-3</v>
      </c>
      <c r="AM119" s="38">
        <v>5.1114000000000003E-3</v>
      </c>
      <c r="AN119" s="38">
        <v>8.9584999999999994E-3</v>
      </c>
      <c r="AO119" s="38">
        <v>8.5460999999999992E-3</v>
      </c>
      <c r="AP119" s="38">
        <v>6.9442000000000002E-3</v>
      </c>
      <c r="AQ119" s="38">
        <v>1.86213E-2</v>
      </c>
      <c r="AR119" s="38">
        <v>3.9081999999999997E-3</v>
      </c>
      <c r="AS119" s="38">
        <v>-1.44393E-2</v>
      </c>
      <c r="AT119" s="38">
        <v>-3.1081000000000001E-2</v>
      </c>
      <c r="AU119" s="38">
        <v>-4.3486499999999997E-2</v>
      </c>
      <c r="AV119" s="38">
        <v>-3.6273E-2</v>
      </c>
      <c r="AW119" s="38">
        <v>-1.7580999999999999E-2</v>
      </c>
      <c r="AX119" s="38">
        <v>-4.6300000000000001E-5</v>
      </c>
      <c r="AY119" s="38">
        <v>7.4666000000000003E-3</v>
      </c>
      <c r="AZ119" s="38">
        <v>1.4617099999999999E-2</v>
      </c>
      <c r="BA119" s="38">
        <v>6.7346000000000003E-3</v>
      </c>
      <c r="BB119" s="38">
        <v>2.3522100000000001E-2</v>
      </c>
      <c r="BC119" s="38">
        <v>1.4690999999999999E-2</v>
      </c>
      <c r="BD119" s="38">
        <v>2.5436E-3</v>
      </c>
      <c r="BE119" s="38">
        <v>1.5334000000000001E-3</v>
      </c>
      <c r="BF119" s="38">
        <v>1.21809E-2</v>
      </c>
      <c r="BG119" s="38">
        <v>-1.6687500000000001E-2</v>
      </c>
      <c r="BH119" s="38">
        <v>-1.7428300000000001E-2</v>
      </c>
      <c r="BI119" s="38">
        <v>-2.1960400000000001E-2</v>
      </c>
      <c r="BJ119" s="38">
        <v>1.1783999999999999E-2</v>
      </c>
      <c r="BK119" s="38">
        <v>7.4002E-3</v>
      </c>
      <c r="BL119" s="38">
        <v>1.04639E-2</v>
      </c>
      <c r="BM119" s="38">
        <v>9.7847999999999997E-3</v>
      </c>
      <c r="BN119" s="38">
        <v>8.0400000000000003E-3</v>
      </c>
      <c r="BO119" s="38">
        <v>2.1893599999999999E-2</v>
      </c>
      <c r="BP119" s="38">
        <v>8.0804999999999991E-3</v>
      </c>
      <c r="BQ119" s="38">
        <v>-1.28115E-2</v>
      </c>
      <c r="BR119" s="38">
        <v>-2.83348E-2</v>
      </c>
      <c r="BS119" s="38">
        <v>-3.9908399999999997E-2</v>
      </c>
      <c r="BT119" s="38">
        <v>-3.3463800000000002E-2</v>
      </c>
      <c r="BU119" s="38">
        <v>-1.5617300000000001E-2</v>
      </c>
      <c r="BV119" s="38">
        <v>1.1720000000000001E-3</v>
      </c>
      <c r="BW119" s="38">
        <v>9.3883999999999999E-3</v>
      </c>
      <c r="BX119" s="38">
        <v>1.7652600000000001E-2</v>
      </c>
      <c r="BY119" s="38">
        <v>1.08001E-2</v>
      </c>
      <c r="BZ119" s="38">
        <v>2.77565E-2</v>
      </c>
      <c r="CA119" s="38">
        <v>1.8821299999999999E-2</v>
      </c>
      <c r="CB119" s="38">
        <v>6.5110000000000003E-3</v>
      </c>
      <c r="CC119" s="38">
        <v>5.5903999999999997E-3</v>
      </c>
      <c r="CD119" s="38">
        <v>1.5765399999999999E-2</v>
      </c>
      <c r="CE119" s="38">
        <v>-1.30384E-2</v>
      </c>
      <c r="CF119" s="38">
        <v>-1.4441499999999999E-2</v>
      </c>
      <c r="CG119" s="38">
        <v>-1.90479E-2</v>
      </c>
      <c r="CH119" s="38">
        <v>1.3583400000000001E-2</v>
      </c>
      <c r="CI119" s="38">
        <v>8.9853999999999993E-3</v>
      </c>
      <c r="CJ119" s="38">
        <v>1.1506600000000001E-2</v>
      </c>
      <c r="CK119" s="38">
        <v>1.06427E-2</v>
      </c>
      <c r="CL119" s="38">
        <v>8.7989000000000001E-3</v>
      </c>
      <c r="CM119" s="38">
        <v>2.4160000000000001E-2</v>
      </c>
      <c r="CN119" s="38">
        <v>1.0970199999999999E-2</v>
      </c>
      <c r="CO119" s="38">
        <v>-1.1684099999999999E-2</v>
      </c>
      <c r="CP119" s="38">
        <v>-2.6432799999999999E-2</v>
      </c>
      <c r="CQ119" s="38">
        <v>-3.7430199999999997E-2</v>
      </c>
      <c r="CR119" s="38">
        <v>-3.1518200000000003E-2</v>
      </c>
      <c r="CS119" s="38">
        <v>-1.4257199999999999E-2</v>
      </c>
      <c r="CT119" s="38">
        <v>2.0157E-3</v>
      </c>
      <c r="CU119" s="38">
        <v>1.07195E-2</v>
      </c>
      <c r="CV119" s="38">
        <v>1.9755100000000001E-2</v>
      </c>
      <c r="CW119" s="38">
        <v>1.36159E-2</v>
      </c>
      <c r="CX119" s="38">
        <v>3.06892E-2</v>
      </c>
      <c r="CY119" s="38">
        <v>2.16819E-2</v>
      </c>
      <c r="CZ119" s="38">
        <v>9.2587999999999993E-3</v>
      </c>
      <c r="DA119" s="38">
        <v>8.4002999999999994E-3</v>
      </c>
      <c r="DB119" s="38">
        <v>1.8248E-2</v>
      </c>
      <c r="DC119" s="38">
        <v>-1.0511E-2</v>
      </c>
      <c r="DD119" s="38">
        <v>-1.2372899999999999E-2</v>
      </c>
      <c r="DE119" s="38">
        <v>-1.7030699999999999E-2</v>
      </c>
      <c r="DF119" s="38">
        <v>1.53829E-2</v>
      </c>
      <c r="DG119" s="38">
        <v>1.0570599999999999E-2</v>
      </c>
      <c r="DH119" s="38">
        <v>1.2549299999999999E-2</v>
      </c>
      <c r="DI119" s="38">
        <v>1.15005E-2</v>
      </c>
      <c r="DJ119" s="38">
        <v>9.5578E-3</v>
      </c>
      <c r="DK119" s="38">
        <v>2.6426399999999999E-2</v>
      </c>
      <c r="DL119" s="38">
        <v>1.38599E-2</v>
      </c>
      <c r="DM119" s="38">
        <v>-1.05567E-2</v>
      </c>
      <c r="DN119" s="38">
        <v>-2.4530799999999998E-2</v>
      </c>
      <c r="DO119" s="38">
        <v>-3.49521E-2</v>
      </c>
      <c r="DP119" s="38">
        <v>-2.9572600000000001E-2</v>
      </c>
      <c r="DQ119" s="38">
        <v>-1.28971E-2</v>
      </c>
      <c r="DR119" s="38">
        <v>2.8593999999999998E-3</v>
      </c>
      <c r="DS119" s="38">
        <v>1.20505E-2</v>
      </c>
      <c r="DT119" s="38">
        <v>2.1857499999999998E-2</v>
      </c>
      <c r="DU119" s="38">
        <v>1.6431600000000001E-2</v>
      </c>
      <c r="DV119" s="38">
        <v>3.36218E-2</v>
      </c>
      <c r="DW119" s="38">
        <v>2.4542499999999998E-2</v>
      </c>
      <c r="DX119" s="38">
        <v>1.2006599999999999E-2</v>
      </c>
      <c r="DY119" s="38">
        <v>1.12102E-2</v>
      </c>
      <c r="DZ119" s="38">
        <v>2.0730499999999999E-2</v>
      </c>
      <c r="EA119" s="38">
        <v>-7.9836000000000004E-3</v>
      </c>
      <c r="EB119" s="38">
        <v>-1.0304300000000001E-2</v>
      </c>
      <c r="EC119" s="38">
        <v>-1.50136E-2</v>
      </c>
      <c r="ED119" s="38">
        <v>1.7981E-2</v>
      </c>
      <c r="EE119" s="38">
        <v>1.28594E-2</v>
      </c>
      <c r="EF119" s="38">
        <v>1.40547E-2</v>
      </c>
      <c r="EG119" s="38">
        <v>1.2739199999999999E-2</v>
      </c>
      <c r="EH119" s="38">
        <v>1.0653599999999999E-2</v>
      </c>
      <c r="EI119" s="38">
        <v>2.9698800000000001E-2</v>
      </c>
      <c r="EJ119" s="38">
        <v>1.8032300000000001E-2</v>
      </c>
      <c r="EK119" s="38">
        <v>-8.9289E-3</v>
      </c>
      <c r="EL119" s="38">
        <v>-2.1784600000000001E-2</v>
      </c>
      <c r="EM119" s="38">
        <v>-3.1373999999999999E-2</v>
      </c>
      <c r="EN119" s="38">
        <v>-2.67634E-2</v>
      </c>
      <c r="EO119" s="38">
        <v>-1.09333E-2</v>
      </c>
      <c r="EP119" s="38">
        <v>4.0775999999999998E-3</v>
      </c>
      <c r="EQ119" s="38">
        <v>1.3972399999999999E-2</v>
      </c>
      <c r="ER119" s="38">
        <v>2.4893100000000001E-2</v>
      </c>
      <c r="ES119" s="38">
        <v>2.0497100000000001E-2</v>
      </c>
      <c r="ET119" s="38">
        <v>3.78562E-2</v>
      </c>
      <c r="EU119" s="38">
        <v>2.8672799999999998E-2</v>
      </c>
      <c r="EV119" s="38">
        <v>1.5973999999999999E-2</v>
      </c>
      <c r="EW119" s="38">
        <v>1.5267299999999999E-2</v>
      </c>
      <c r="EX119" s="38">
        <v>2.4315E-2</v>
      </c>
      <c r="EY119" s="38">
        <v>-4.3344999999999998E-3</v>
      </c>
      <c r="EZ119" s="38">
        <v>-7.3175999999999996E-3</v>
      </c>
      <c r="FA119" s="38">
        <v>-1.21011E-2</v>
      </c>
      <c r="FB119" s="38">
        <v>78.07808</v>
      </c>
      <c r="FC119" s="38">
        <v>76.365880000000004</v>
      </c>
      <c r="FD119" s="38">
        <v>74.081829999999997</v>
      </c>
      <c r="FE119" s="38">
        <v>72.168210000000002</v>
      </c>
      <c r="FF119" s="38">
        <v>71.213750000000005</v>
      </c>
      <c r="FG119" s="38">
        <v>70.217179999999999</v>
      </c>
      <c r="FH119" s="38">
        <v>70.802059999999997</v>
      </c>
      <c r="FI119" s="38">
        <v>75.059600000000003</v>
      </c>
      <c r="FJ119" s="38">
        <v>80.139650000000003</v>
      </c>
      <c r="FK119" s="38">
        <v>84.098439999999997</v>
      </c>
      <c r="FL119" s="38">
        <v>87.82629</v>
      </c>
      <c r="FM119" s="38">
        <v>91.417850000000001</v>
      </c>
      <c r="FN119" s="38">
        <v>93.920490000000001</v>
      </c>
      <c r="FO119" s="38">
        <v>96.055940000000007</v>
      </c>
      <c r="FP119" s="38">
        <v>97.486400000000003</v>
      </c>
      <c r="FQ119" s="38">
        <v>98.478409999999997</v>
      </c>
      <c r="FR119" s="38">
        <v>98.703519999999997</v>
      </c>
      <c r="FS119" s="38">
        <v>98.013930000000002</v>
      </c>
      <c r="FT119" s="39">
        <v>96.135930000000002</v>
      </c>
      <c r="FU119" s="38">
        <v>93.468050000000005</v>
      </c>
      <c r="FV119" s="38">
        <v>90.031350000000003</v>
      </c>
      <c r="FW119">
        <v>87.290909999999997</v>
      </c>
      <c r="FX119">
        <v>84.581789999999998</v>
      </c>
      <c r="FY119">
        <v>81.925089999999997</v>
      </c>
      <c r="FZ119">
        <v>4.5053000000000003E-3</v>
      </c>
      <c r="GA119">
        <v>3.3789E-2</v>
      </c>
      <c r="GB119">
        <v>1</v>
      </c>
    </row>
    <row r="120" spans="1:184" x14ac:dyDescent="0.3">
      <c r="A120" t="s">
        <v>277</v>
      </c>
      <c r="B120" t="s">
        <v>1</v>
      </c>
      <c r="C120" t="s">
        <v>1</v>
      </c>
      <c r="D120" s="16" t="s">
        <v>1</v>
      </c>
      <c r="E120" s="16" t="s">
        <v>1</v>
      </c>
      <c r="F120" s="18" t="s">
        <v>1</v>
      </c>
      <c r="G120" s="16" t="s">
        <v>222</v>
      </c>
      <c r="H120" s="40" t="s">
        <v>1</v>
      </c>
      <c r="I120" s="18" t="s">
        <v>1</v>
      </c>
      <c r="J120" s="38" t="s">
        <v>1</v>
      </c>
      <c r="K120" s="18">
        <v>44739</v>
      </c>
      <c r="L120" s="38">
        <v>93403</v>
      </c>
      <c r="M120" s="38">
        <v>93403</v>
      </c>
      <c r="N120" s="38">
        <v>1.2222770000000001</v>
      </c>
      <c r="O120" s="38">
        <v>1.1763710000000001</v>
      </c>
      <c r="P120" s="38">
        <v>1.1416850000000001</v>
      </c>
      <c r="Q120" s="38">
        <v>1.1219269999999999</v>
      </c>
      <c r="R120" s="38">
        <v>1.132031</v>
      </c>
      <c r="S120" s="38">
        <v>1.1822980000000001</v>
      </c>
      <c r="T120" s="38">
        <v>1.211244</v>
      </c>
      <c r="U120" s="38">
        <v>1.3942330000000001</v>
      </c>
      <c r="V120" s="38">
        <v>1.763817</v>
      </c>
      <c r="W120" s="38">
        <v>2.0596049999999999</v>
      </c>
      <c r="X120" s="38">
        <v>2.293698</v>
      </c>
      <c r="Y120" s="38">
        <v>2.4604240000000002</v>
      </c>
      <c r="Z120" s="38">
        <v>2.5690339999999998</v>
      </c>
      <c r="AA120" s="38">
        <v>2.685686</v>
      </c>
      <c r="AB120" s="38">
        <v>2.765835</v>
      </c>
      <c r="AC120" s="38">
        <v>2.7674349999999999</v>
      </c>
      <c r="AD120" s="38">
        <v>2.627675</v>
      </c>
      <c r="AE120" s="38">
        <v>2.2717160000000001</v>
      </c>
      <c r="AF120" s="38">
        <v>2.0077039999999999</v>
      </c>
      <c r="AG120" s="38">
        <v>1.8299270000000001</v>
      </c>
      <c r="AH120" s="38">
        <v>1.732942</v>
      </c>
      <c r="AI120" s="38">
        <v>1.5831900000000001</v>
      </c>
      <c r="AJ120" s="38">
        <v>1.4345600000000001</v>
      </c>
      <c r="AK120" s="38">
        <v>1.3358479999999999</v>
      </c>
      <c r="AL120" s="38">
        <v>-1.5625400000000001E-2</v>
      </c>
      <c r="AM120" s="38">
        <v>-1.0576800000000001E-2</v>
      </c>
      <c r="AN120" s="38">
        <v>-8.0529E-3</v>
      </c>
      <c r="AO120" s="38">
        <v>-5.4577999999999996E-3</v>
      </c>
      <c r="AP120" s="38">
        <v>-1.9624999999999998E-3</v>
      </c>
      <c r="AQ120" s="38">
        <v>2.96955E-2</v>
      </c>
      <c r="AR120" s="38">
        <v>4.0447799999999999E-2</v>
      </c>
      <c r="AS120" s="38">
        <v>-1.66334E-2</v>
      </c>
      <c r="AT120" s="38">
        <v>-9.9942E-3</v>
      </c>
      <c r="AU120" s="38">
        <v>-1.44224E-2</v>
      </c>
      <c r="AV120" s="38">
        <v>-8.5012000000000004E-3</v>
      </c>
      <c r="AW120" s="38">
        <v>-7.3492999999999996E-3</v>
      </c>
      <c r="AX120" s="38">
        <v>1.0659000000000001E-3</v>
      </c>
      <c r="AY120" s="38">
        <v>5.3283999999999996E-3</v>
      </c>
      <c r="AZ120" s="38">
        <v>1.1136099999999999E-2</v>
      </c>
      <c r="BA120" s="38">
        <v>1.6216499999999998E-2</v>
      </c>
      <c r="BB120" s="38">
        <v>3.5285400000000001E-2</v>
      </c>
      <c r="BC120" s="38">
        <v>2.9428800000000001E-2</v>
      </c>
      <c r="BD120" s="38">
        <v>1.79437E-2</v>
      </c>
      <c r="BE120" s="38">
        <v>1.9497799999999999E-2</v>
      </c>
      <c r="BF120" s="38">
        <v>4.6752000000000002E-2</v>
      </c>
      <c r="BG120" s="38">
        <v>-2.3449000000000001E-2</v>
      </c>
      <c r="BH120" s="38">
        <v>-2.10218E-2</v>
      </c>
      <c r="BI120" s="38">
        <v>-1.5722900000000001E-2</v>
      </c>
      <c r="BJ120" s="38">
        <v>-1.3989100000000001E-2</v>
      </c>
      <c r="BK120" s="38">
        <v>-9.11E-3</v>
      </c>
      <c r="BL120" s="38">
        <v>-6.4793000000000003E-3</v>
      </c>
      <c r="BM120" s="38">
        <v>-4.0473999999999996E-3</v>
      </c>
      <c r="BN120" s="38">
        <v>-6.5680000000000003E-4</v>
      </c>
      <c r="BO120" s="38">
        <v>3.2502999999999997E-2</v>
      </c>
      <c r="BP120" s="38">
        <v>4.4708600000000001E-2</v>
      </c>
      <c r="BQ120" s="38">
        <v>-1.47554E-2</v>
      </c>
      <c r="BR120" s="38">
        <v>-7.2892E-3</v>
      </c>
      <c r="BS120" s="38">
        <v>-1.1069799999999999E-2</v>
      </c>
      <c r="BT120" s="38">
        <v>-5.6686999999999996E-3</v>
      </c>
      <c r="BU120" s="38">
        <v>-5.3432999999999996E-3</v>
      </c>
      <c r="BV120" s="38">
        <v>2.3559000000000002E-3</v>
      </c>
      <c r="BW120" s="38">
        <v>6.4945000000000003E-3</v>
      </c>
      <c r="BX120" s="38">
        <v>1.34947E-2</v>
      </c>
      <c r="BY120" s="38">
        <v>1.9170800000000002E-2</v>
      </c>
      <c r="BZ120" s="38">
        <v>3.8202199999999999E-2</v>
      </c>
      <c r="CA120" s="38">
        <v>3.2442899999999997E-2</v>
      </c>
      <c r="CB120" s="38">
        <v>2.17679E-2</v>
      </c>
      <c r="CC120" s="38">
        <v>2.3018400000000001E-2</v>
      </c>
      <c r="CD120" s="38">
        <v>5.0322400000000003E-2</v>
      </c>
      <c r="CE120" s="38">
        <v>-2.0300700000000001E-2</v>
      </c>
      <c r="CF120" s="38">
        <v>-1.8292800000000001E-2</v>
      </c>
      <c r="CG120" s="38">
        <v>-1.29903E-2</v>
      </c>
      <c r="CH120" s="38">
        <v>-1.2855699999999999E-2</v>
      </c>
      <c r="CI120" s="38">
        <v>-8.0940999999999999E-3</v>
      </c>
      <c r="CJ120" s="38">
        <v>-5.3893999999999999E-3</v>
      </c>
      <c r="CK120" s="38">
        <v>-3.0704999999999999E-3</v>
      </c>
      <c r="CL120" s="38">
        <v>2.475E-4</v>
      </c>
      <c r="CM120" s="38">
        <v>3.4447499999999999E-2</v>
      </c>
      <c r="CN120" s="38">
        <v>4.7659600000000003E-2</v>
      </c>
      <c r="CO120" s="38">
        <v>-1.34547E-2</v>
      </c>
      <c r="CP120" s="38">
        <v>-5.4156999999999999E-3</v>
      </c>
      <c r="CQ120" s="38">
        <v>-8.7478E-3</v>
      </c>
      <c r="CR120" s="38">
        <v>-3.7068000000000001E-3</v>
      </c>
      <c r="CS120" s="38">
        <v>-3.954E-3</v>
      </c>
      <c r="CT120" s="38">
        <v>3.2493999999999999E-3</v>
      </c>
      <c r="CU120" s="38">
        <v>7.3022E-3</v>
      </c>
      <c r="CV120" s="38">
        <v>1.5128300000000001E-2</v>
      </c>
      <c r="CW120" s="38">
        <v>2.1216800000000001E-2</v>
      </c>
      <c r="CX120" s="38">
        <v>4.0222399999999998E-2</v>
      </c>
      <c r="CY120" s="38">
        <v>3.4530499999999999E-2</v>
      </c>
      <c r="CZ120" s="38">
        <v>2.4416500000000001E-2</v>
      </c>
      <c r="DA120" s="38">
        <v>2.5456800000000002E-2</v>
      </c>
      <c r="DB120" s="38">
        <v>5.27952E-2</v>
      </c>
      <c r="DC120" s="38">
        <v>-1.81202E-2</v>
      </c>
      <c r="DD120" s="38">
        <v>-1.6402699999999999E-2</v>
      </c>
      <c r="DE120" s="38">
        <v>-1.10978E-2</v>
      </c>
      <c r="DF120" s="38">
        <v>-1.1722399999999999E-2</v>
      </c>
      <c r="DG120" s="38">
        <v>-7.0781999999999998E-3</v>
      </c>
      <c r="DH120" s="38">
        <v>-4.2995999999999998E-3</v>
      </c>
      <c r="DI120" s="38">
        <v>-2.0937E-3</v>
      </c>
      <c r="DJ120" s="38">
        <v>1.1517999999999999E-3</v>
      </c>
      <c r="DK120" s="38">
        <v>3.6392000000000001E-2</v>
      </c>
      <c r="DL120" s="38">
        <v>5.0610700000000002E-2</v>
      </c>
      <c r="DM120" s="38">
        <v>-1.2154E-2</v>
      </c>
      <c r="DN120" s="38">
        <v>-3.5420999999999998E-3</v>
      </c>
      <c r="DO120" s="38">
        <v>-6.4257999999999997E-3</v>
      </c>
      <c r="DP120" s="38">
        <v>-1.745E-3</v>
      </c>
      <c r="DQ120" s="38">
        <v>-2.5646000000000002E-3</v>
      </c>
      <c r="DR120" s="38">
        <v>4.1428000000000003E-3</v>
      </c>
      <c r="DS120" s="38">
        <v>8.1098999999999997E-3</v>
      </c>
      <c r="DT120" s="38">
        <v>1.67618E-2</v>
      </c>
      <c r="DU120" s="38">
        <v>2.32629E-2</v>
      </c>
      <c r="DV120" s="38">
        <v>4.2242599999999998E-2</v>
      </c>
      <c r="DW120" s="38">
        <v>3.6617999999999998E-2</v>
      </c>
      <c r="DX120" s="38">
        <v>2.7065200000000001E-2</v>
      </c>
      <c r="DY120" s="38">
        <v>2.7895099999999999E-2</v>
      </c>
      <c r="DZ120" s="38">
        <v>5.5268100000000001E-2</v>
      </c>
      <c r="EA120" s="38">
        <v>-1.5939600000000002E-2</v>
      </c>
      <c r="EB120" s="38">
        <v>-1.45127E-2</v>
      </c>
      <c r="EC120" s="38">
        <v>-9.2052000000000002E-3</v>
      </c>
      <c r="ED120" s="38">
        <v>-1.0085999999999999E-2</v>
      </c>
      <c r="EE120" s="38">
        <v>-5.6113999999999999E-3</v>
      </c>
      <c r="EF120" s="38">
        <v>-2.7260000000000001E-3</v>
      </c>
      <c r="EG120" s="38">
        <v>-6.8329999999999997E-4</v>
      </c>
      <c r="EH120" s="38">
        <v>2.4575999999999999E-3</v>
      </c>
      <c r="EI120" s="38">
        <v>3.9199600000000001E-2</v>
      </c>
      <c r="EJ120" s="38">
        <v>5.4871499999999997E-2</v>
      </c>
      <c r="EK120" s="38">
        <v>-1.0276E-2</v>
      </c>
      <c r="EL120" s="38">
        <v>-8.3710000000000002E-4</v>
      </c>
      <c r="EM120" s="38">
        <v>-3.0733000000000002E-3</v>
      </c>
      <c r="EN120" s="38">
        <v>1.0874999999999999E-3</v>
      </c>
      <c r="EO120" s="38">
        <v>-5.5860000000000003E-4</v>
      </c>
      <c r="EP120" s="38">
        <v>5.4327999999999998E-3</v>
      </c>
      <c r="EQ120" s="38">
        <v>9.2759999999999995E-3</v>
      </c>
      <c r="ER120" s="38">
        <v>1.9120399999999999E-2</v>
      </c>
      <c r="ES120" s="38">
        <v>2.62171E-2</v>
      </c>
      <c r="ET120" s="38">
        <v>4.5159499999999998E-2</v>
      </c>
      <c r="EU120" s="38">
        <v>3.9632100000000003E-2</v>
      </c>
      <c r="EV120" s="38">
        <v>3.0889400000000001E-2</v>
      </c>
      <c r="EW120" s="38">
        <v>3.1415800000000001E-2</v>
      </c>
      <c r="EX120" s="38">
        <v>5.8838500000000002E-2</v>
      </c>
      <c r="EY120" s="38">
        <v>-1.27913E-2</v>
      </c>
      <c r="EZ120" s="38">
        <v>-1.1783699999999999E-2</v>
      </c>
      <c r="FA120" s="38">
        <v>-6.4726999999999996E-3</v>
      </c>
      <c r="FB120" s="38">
        <v>75.698840000000004</v>
      </c>
      <c r="FC120" s="38">
        <v>73.723659999999995</v>
      </c>
      <c r="FD120" s="38">
        <v>71.766980000000004</v>
      </c>
      <c r="FE120" s="38">
        <v>70.159260000000003</v>
      </c>
      <c r="FF120" s="38">
        <v>69.208070000000006</v>
      </c>
      <c r="FG120" s="38">
        <v>68.024590000000003</v>
      </c>
      <c r="FH120" s="38">
        <v>68.38673</v>
      </c>
      <c r="FI120" s="38">
        <v>72.074420000000003</v>
      </c>
      <c r="FJ120" s="38">
        <v>77.055689999999998</v>
      </c>
      <c r="FK120" s="38">
        <v>81.315380000000005</v>
      </c>
      <c r="FL120" s="38">
        <v>85.615210000000005</v>
      </c>
      <c r="FM120" s="38">
        <v>89.593000000000004</v>
      </c>
      <c r="FN120" s="38">
        <v>93.022570000000002</v>
      </c>
      <c r="FO120" s="38">
        <v>95.903310000000005</v>
      </c>
      <c r="FP120" s="38">
        <v>98.030860000000004</v>
      </c>
      <c r="FQ120" s="38">
        <v>99.570719999999994</v>
      </c>
      <c r="FR120" s="38">
        <v>99.620760000000004</v>
      </c>
      <c r="FS120" s="38">
        <v>99.050640000000001</v>
      </c>
      <c r="FT120" s="39">
        <v>97.280630000000002</v>
      </c>
      <c r="FU120" s="38">
        <v>94.082239999999999</v>
      </c>
      <c r="FV120" s="38">
        <v>89.470190000000002</v>
      </c>
      <c r="FW120">
        <v>85.729990000000001</v>
      </c>
      <c r="FX120">
        <v>82.515979999999999</v>
      </c>
      <c r="FY120">
        <v>79.94332</v>
      </c>
      <c r="FZ120">
        <v>4.1006000000000003E-3</v>
      </c>
      <c r="GA120">
        <v>2.8465299999999999E-2</v>
      </c>
      <c r="GB120">
        <v>1</v>
      </c>
    </row>
    <row r="121" spans="1:184" x14ac:dyDescent="0.3">
      <c r="A121" t="s">
        <v>277</v>
      </c>
      <c r="B121" t="s">
        <v>1</v>
      </c>
      <c r="C121" t="s">
        <v>1</v>
      </c>
      <c r="D121" s="16" t="s">
        <v>1</v>
      </c>
      <c r="E121" s="16" t="s">
        <v>1</v>
      </c>
      <c r="F121" s="18" t="s">
        <v>1</v>
      </c>
      <c r="G121" s="16" t="s">
        <v>222</v>
      </c>
      <c r="H121" s="40" t="s">
        <v>1</v>
      </c>
      <c r="I121" s="18" t="s">
        <v>1</v>
      </c>
      <c r="J121" s="38" t="s">
        <v>1</v>
      </c>
      <c r="K121" s="18">
        <v>44753</v>
      </c>
      <c r="L121" s="38">
        <v>93136</v>
      </c>
      <c r="M121" s="38">
        <v>93136</v>
      </c>
      <c r="N121" s="38">
        <v>1.2206980000000001</v>
      </c>
      <c r="O121" s="38">
        <v>1.1731780000000001</v>
      </c>
      <c r="P121" s="38">
        <v>1.143194</v>
      </c>
      <c r="Q121" s="38">
        <v>1.1244179999999999</v>
      </c>
      <c r="R121" s="38">
        <v>1.1337569999999999</v>
      </c>
      <c r="S121" s="38">
        <v>1.177224</v>
      </c>
      <c r="T121" s="38">
        <v>1.2038040000000001</v>
      </c>
      <c r="U121" s="38">
        <v>1.404625</v>
      </c>
      <c r="V121" s="38">
        <v>1.7805009999999999</v>
      </c>
      <c r="W121" s="38">
        <v>2.095291</v>
      </c>
      <c r="X121" s="38">
        <v>2.3447610000000001</v>
      </c>
      <c r="Y121" s="38">
        <v>2.517776</v>
      </c>
      <c r="Z121" s="38">
        <v>2.625175</v>
      </c>
      <c r="AA121" s="38">
        <v>2.7357109999999998</v>
      </c>
      <c r="AB121" s="38">
        <v>2.7990620000000002</v>
      </c>
      <c r="AC121" s="38">
        <v>2.7866490000000002</v>
      </c>
      <c r="AD121" s="38">
        <v>2.6419929999999998</v>
      </c>
      <c r="AE121" s="38">
        <v>2.2806790000000001</v>
      </c>
      <c r="AF121" s="38">
        <v>2.0195859999999999</v>
      </c>
      <c r="AG121" s="38">
        <v>1.846511</v>
      </c>
      <c r="AH121" s="38">
        <v>1.7519370000000001</v>
      </c>
      <c r="AI121" s="38">
        <v>1.6143160000000001</v>
      </c>
      <c r="AJ121" s="38">
        <v>1.470048</v>
      </c>
      <c r="AK121" s="38">
        <v>1.368287</v>
      </c>
      <c r="AL121" s="38">
        <v>-4.7004000000000004E-3</v>
      </c>
      <c r="AM121" s="38">
        <v>-5.9291999999999999E-3</v>
      </c>
      <c r="AN121" s="38">
        <v>-1.3542999999999999E-3</v>
      </c>
      <c r="AO121" s="38">
        <v>-1.2750000000000001E-3</v>
      </c>
      <c r="AP121" s="38">
        <v>5.2450000000000001E-4</v>
      </c>
      <c r="AQ121" s="38">
        <v>1.2904000000000001E-2</v>
      </c>
      <c r="AR121" s="38">
        <v>2.7030599999999998E-2</v>
      </c>
      <c r="AS121" s="38">
        <v>-1.5959000000000001E-2</v>
      </c>
      <c r="AT121" s="38">
        <v>-2.4328800000000001E-2</v>
      </c>
      <c r="AU121" s="38">
        <v>-2.68189E-2</v>
      </c>
      <c r="AV121" s="38">
        <v>-2.28393E-2</v>
      </c>
      <c r="AW121" s="38">
        <v>-1.39516E-2</v>
      </c>
      <c r="AX121" s="38">
        <v>-5.8057999999999998E-3</v>
      </c>
      <c r="AY121" s="38">
        <v>7.6721999999999997E-3</v>
      </c>
      <c r="AZ121" s="38">
        <v>9.5919999999999998E-3</v>
      </c>
      <c r="BA121" s="38">
        <v>9.0161000000000008E-3</v>
      </c>
      <c r="BB121" s="38">
        <v>2.0273300000000001E-2</v>
      </c>
      <c r="BC121" s="38">
        <v>6.3327000000000001E-3</v>
      </c>
      <c r="BD121" s="38">
        <v>-7.4245999999999999E-3</v>
      </c>
      <c r="BE121" s="38">
        <v>3.0826999999999999E-3</v>
      </c>
      <c r="BF121" s="38">
        <v>2.16013E-2</v>
      </c>
      <c r="BG121" s="38">
        <v>-2.56434E-2</v>
      </c>
      <c r="BH121" s="38">
        <v>-2.0205600000000001E-2</v>
      </c>
      <c r="BI121" s="38">
        <v>-1.5920699999999999E-2</v>
      </c>
      <c r="BJ121" s="38">
        <v>-2.7174E-3</v>
      </c>
      <c r="BK121" s="38">
        <v>-4.1888999999999997E-3</v>
      </c>
      <c r="BL121" s="38">
        <v>3.8329999999999999E-4</v>
      </c>
      <c r="BM121" s="38">
        <v>3.3429999999999999E-4</v>
      </c>
      <c r="BN121" s="38">
        <v>2.0084E-3</v>
      </c>
      <c r="BO121" s="38">
        <v>1.6041799999999998E-2</v>
      </c>
      <c r="BP121" s="38">
        <v>3.1887899999999997E-2</v>
      </c>
      <c r="BQ121" s="38">
        <v>-1.3692599999999999E-2</v>
      </c>
      <c r="BR121" s="38">
        <v>-2.1119599999999999E-2</v>
      </c>
      <c r="BS121" s="38">
        <v>-2.2960700000000001E-2</v>
      </c>
      <c r="BT121" s="38">
        <v>-1.9544099999999998E-2</v>
      </c>
      <c r="BU121" s="38">
        <v>-1.1673599999999999E-2</v>
      </c>
      <c r="BV121" s="38">
        <v>-4.3201000000000003E-3</v>
      </c>
      <c r="BW121" s="38">
        <v>9.1327000000000005E-3</v>
      </c>
      <c r="BX121" s="38">
        <v>1.23582E-2</v>
      </c>
      <c r="BY121" s="38">
        <v>1.28676E-2</v>
      </c>
      <c r="BZ121" s="38">
        <v>2.4479799999999999E-2</v>
      </c>
      <c r="CA121" s="38">
        <v>1.07276E-2</v>
      </c>
      <c r="CB121" s="38">
        <v>-2.3584999999999999E-3</v>
      </c>
      <c r="CC121" s="38">
        <v>7.7703E-3</v>
      </c>
      <c r="CD121" s="38">
        <v>2.6319700000000001E-2</v>
      </c>
      <c r="CE121" s="38">
        <v>-2.1806800000000001E-2</v>
      </c>
      <c r="CF121" s="38">
        <v>-1.68536E-2</v>
      </c>
      <c r="CG121" s="38">
        <v>-1.25405E-2</v>
      </c>
      <c r="CH121" s="38">
        <v>-1.3439999999999999E-3</v>
      </c>
      <c r="CI121" s="38">
        <v>-2.9835999999999999E-3</v>
      </c>
      <c r="CJ121" s="38">
        <v>1.5868E-3</v>
      </c>
      <c r="CK121" s="38">
        <v>1.4488000000000001E-3</v>
      </c>
      <c r="CL121" s="38">
        <v>3.0360999999999999E-3</v>
      </c>
      <c r="CM121" s="38">
        <v>1.8215100000000001E-2</v>
      </c>
      <c r="CN121" s="38">
        <v>3.5252100000000001E-2</v>
      </c>
      <c r="CO121" s="38">
        <v>-1.2122900000000001E-2</v>
      </c>
      <c r="CP121" s="38">
        <v>-1.8896900000000001E-2</v>
      </c>
      <c r="CQ121" s="38">
        <v>-2.0288500000000001E-2</v>
      </c>
      <c r="CR121" s="38">
        <v>-1.72619E-2</v>
      </c>
      <c r="CS121" s="38">
        <v>-1.00959E-2</v>
      </c>
      <c r="CT121" s="38">
        <v>-3.2910999999999999E-3</v>
      </c>
      <c r="CU121" s="38">
        <v>1.0144200000000001E-2</v>
      </c>
      <c r="CV121" s="38">
        <v>1.4274E-2</v>
      </c>
      <c r="CW121" s="38">
        <v>1.55351E-2</v>
      </c>
      <c r="CX121" s="38">
        <v>2.73931E-2</v>
      </c>
      <c r="CY121" s="38">
        <v>1.3771500000000001E-2</v>
      </c>
      <c r="CZ121" s="38">
        <v>1.1502999999999999E-3</v>
      </c>
      <c r="DA121" s="38">
        <v>1.10168E-2</v>
      </c>
      <c r="DB121" s="38">
        <v>2.9587700000000001E-2</v>
      </c>
      <c r="DC121" s="38">
        <v>-1.91495E-2</v>
      </c>
      <c r="DD121" s="38">
        <v>-1.4532099999999999E-2</v>
      </c>
      <c r="DE121" s="38">
        <v>-1.0199400000000001E-2</v>
      </c>
      <c r="DF121" s="38">
        <v>2.9499999999999999E-5</v>
      </c>
      <c r="DG121" s="38">
        <v>-1.7783E-3</v>
      </c>
      <c r="DH121" s="38">
        <v>2.7902999999999999E-3</v>
      </c>
      <c r="DI121" s="38">
        <v>2.5634E-3</v>
      </c>
      <c r="DJ121" s="38">
        <v>4.0638999999999996E-3</v>
      </c>
      <c r="DK121" s="38">
        <v>2.0388300000000002E-2</v>
      </c>
      <c r="DL121" s="38">
        <v>3.8616299999999999E-2</v>
      </c>
      <c r="DM121" s="38">
        <v>-1.05532E-2</v>
      </c>
      <c r="DN121" s="38">
        <v>-1.66743E-2</v>
      </c>
      <c r="DO121" s="38">
        <v>-1.7616300000000001E-2</v>
      </c>
      <c r="DP121" s="38">
        <v>-1.49797E-2</v>
      </c>
      <c r="DQ121" s="38">
        <v>-8.5181000000000007E-3</v>
      </c>
      <c r="DR121" s="38">
        <v>-2.2621999999999998E-3</v>
      </c>
      <c r="DS121" s="38">
        <v>1.1155699999999999E-2</v>
      </c>
      <c r="DT121" s="38">
        <v>1.61899E-2</v>
      </c>
      <c r="DU121" s="38">
        <v>1.8202599999999999E-2</v>
      </c>
      <c r="DV121" s="38">
        <v>3.03065E-2</v>
      </c>
      <c r="DW121" s="38">
        <v>1.6815400000000001E-2</v>
      </c>
      <c r="DX121" s="38">
        <v>4.6591000000000002E-3</v>
      </c>
      <c r="DY121" s="38">
        <v>1.4263400000000001E-2</v>
      </c>
      <c r="DZ121" s="38">
        <v>3.2855599999999999E-2</v>
      </c>
      <c r="EA121" s="38">
        <v>-1.6492199999999999E-2</v>
      </c>
      <c r="EB121" s="38">
        <v>-1.2210499999999999E-2</v>
      </c>
      <c r="EC121" s="38">
        <v>-7.8581999999999992E-3</v>
      </c>
      <c r="ED121" s="38">
        <v>2.0125E-3</v>
      </c>
      <c r="EE121" s="38">
        <v>-3.8000000000000002E-5</v>
      </c>
      <c r="EF121" s="38">
        <v>4.5279999999999999E-3</v>
      </c>
      <c r="EG121" s="38">
        <v>4.1726999999999997E-3</v>
      </c>
      <c r="EH121" s="38">
        <v>5.5478000000000003E-3</v>
      </c>
      <c r="EI121" s="38">
        <v>2.3526100000000001E-2</v>
      </c>
      <c r="EJ121" s="38">
        <v>4.3473699999999997E-2</v>
      </c>
      <c r="EK121" s="38">
        <v>-8.2868999999999998E-3</v>
      </c>
      <c r="EL121" s="38">
        <v>-1.3465100000000001E-2</v>
      </c>
      <c r="EM121" s="38">
        <v>-1.3758100000000001E-2</v>
      </c>
      <c r="EN121" s="38">
        <v>-1.16845E-2</v>
      </c>
      <c r="EO121" s="38">
        <v>-6.2401999999999996E-3</v>
      </c>
      <c r="EP121" s="38">
        <v>-7.7649999999999996E-4</v>
      </c>
      <c r="EQ121" s="38">
        <v>1.2616199999999999E-2</v>
      </c>
      <c r="ER121" s="38">
        <v>1.89561E-2</v>
      </c>
      <c r="ES121" s="38">
        <v>2.20541E-2</v>
      </c>
      <c r="ET121" s="38">
        <v>3.4513000000000002E-2</v>
      </c>
      <c r="EU121" s="38">
        <v>2.1210400000000001E-2</v>
      </c>
      <c r="EV121" s="38">
        <v>9.7251999999999998E-3</v>
      </c>
      <c r="EW121" s="38">
        <v>1.89509E-2</v>
      </c>
      <c r="EX121" s="38">
        <v>3.7574000000000003E-2</v>
      </c>
      <c r="EY121" s="38">
        <v>-1.26555E-2</v>
      </c>
      <c r="EZ121" s="38">
        <v>-8.8585000000000001E-3</v>
      </c>
      <c r="FA121" s="38">
        <v>-4.4780000000000002E-3</v>
      </c>
      <c r="FB121" s="38">
        <v>78.100459999999998</v>
      </c>
      <c r="FC121" s="38">
        <v>76.983729999999994</v>
      </c>
      <c r="FD121" s="38">
        <v>75.493380000000002</v>
      </c>
      <c r="FE121" s="38">
        <v>73.889269999999996</v>
      </c>
      <c r="FF121" s="38">
        <v>71.921559999999999</v>
      </c>
      <c r="FG121" s="38">
        <v>70.944599999999994</v>
      </c>
      <c r="FH121" s="38">
        <v>70.88064</v>
      </c>
      <c r="FI121" s="38">
        <v>74.141589999999994</v>
      </c>
      <c r="FJ121" s="38">
        <v>78.866</v>
      </c>
      <c r="FK121" s="38">
        <v>83.950419999999994</v>
      </c>
      <c r="FL121" s="38">
        <v>87.958119999999994</v>
      </c>
      <c r="FM121" s="38">
        <v>91.324839999999995</v>
      </c>
      <c r="FN121" s="38">
        <v>94.448179999999994</v>
      </c>
      <c r="FO121" s="38">
        <v>96.779229999999998</v>
      </c>
      <c r="FP121" s="38">
        <v>98.28416</v>
      </c>
      <c r="FQ121" s="38">
        <v>99.815100000000001</v>
      </c>
      <c r="FR121" s="38">
        <v>100.32299999999999</v>
      </c>
      <c r="FS121" s="38">
        <v>99.797200000000004</v>
      </c>
      <c r="FT121" s="39">
        <v>98.296300000000002</v>
      </c>
      <c r="FU121" s="38">
        <v>95.438289999999995</v>
      </c>
      <c r="FV121" s="38">
        <v>91.326570000000004</v>
      </c>
      <c r="FW121">
        <v>87.668300000000002</v>
      </c>
      <c r="FX121">
        <v>85.106740000000002</v>
      </c>
      <c r="FY121">
        <v>82.244969999999995</v>
      </c>
      <c r="FZ121">
        <v>5.6134999999999996E-3</v>
      </c>
      <c r="GA121">
        <v>4.10132E-2</v>
      </c>
      <c r="GB121">
        <v>1</v>
      </c>
    </row>
    <row r="122" spans="1:184" x14ac:dyDescent="0.3">
      <c r="A122" t="s">
        <v>277</v>
      </c>
      <c r="B122" t="s">
        <v>1</v>
      </c>
      <c r="C122" t="s">
        <v>1</v>
      </c>
      <c r="D122" s="16" t="s">
        <v>1</v>
      </c>
      <c r="E122" s="16" t="s">
        <v>1</v>
      </c>
      <c r="F122" s="18" t="s">
        <v>1</v>
      </c>
      <c r="G122" s="16" t="s">
        <v>222</v>
      </c>
      <c r="H122" s="40" t="s">
        <v>1</v>
      </c>
      <c r="I122" s="18" t="s">
        <v>1</v>
      </c>
      <c r="J122" s="38" t="s">
        <v>1</v>
      </c>
      <c r="K122" s="18">
        <v>44760</v>
      </c>
      <c r="L122" s="38">
        <v>92994</v>
      </c>
      <c r="M122" s="38">
        <v>92994</v>
      </c>
      <c r="N122" s="38">
        <v>1.3217719999999999</v>
      </c>
      <c r="O122" s="38">
        <v>1.2683850000000001</v>
      </c>
      <c r="P122" s="38">
        <v>1.2279960000000001</v>
      </c>
      <c r="Q122" s="38">
        <v>1.2056519999999999</v>
      </c>
      <c r="R122" s="38">
        <v>1.2115670000000001</v>
      </c>
      <c r="S122" s="38">
        <v>1.271814</v>
      </c>
      <c r="T122" s="38">
        <v>1.2998320000000001</v>
      </c>
      <c r="U122" s="38">
        <v>1.4938549999999999</v>
      </c>
      <c r="V122" s="38">
        <v>1.8660140000000001</v>
      </c>
      <c r="W122" s="38">
        <v>2.1679379999999999</v>
      </c>
      <c r="X122" s="38">
        <v>2.3997860000000002</v>
      </c>
      <c r="Y122" s="38">
        <v>2.5609489999999999</v>
      </c>
      <c r="Z122" s="38">
        <v>2.6583320000000001</v>
      </c>
      <c r="AA122" s="38">
        <v>2.7564120000000001</v>
      </c>
      <c r="AB122" s="38">
        <v>2.8190949999999999</v>
      </c>
      <c r="AC122" s="38">
        <v>2.805113</v>
      </c>
      <c r="AD122" s="38">
        <v>2.6560229999999998</v>
      </c>
      <c r="AE122" s="38">
        <v>2.2957519999999998</v>
      </c>
      <c r="AF122" s="38">
        <v>2.033442</v>
      </c>
      <c r="AG122" s="38">
        <v>1.867486</v>
      </c>
      <c r="AH122" s="38">
        <v>1.782734</v>
      </c>
      <c r="AI122" s="38">
        <v>1.6329819999999999</v>
      </c>
      <c r="AJ122" s="38">
        <v>1.482634</v>
      </c>
      <c r="AK122" s="38">
        <v>1.379332</v>
      </c>
      <c r="AL122" s="38">
        <v>3.6909E-3</v>
      </c>
      <c r="AM122" s="38">
        <v>7.5976000000000004E-3</v>
      </c>
      <c r="AN122" s="38">
        <v>7.3511999999999996E-3</v>
      </c>
      <c r="AO122" s="38">
        <v>1.09082E-2</v>
      </c>
      <c r="AP122" s="38">
        <v>5.5678000000000004E-3</v>
      </c>
      <c r="AQ122" s="38">
        <v>1.8627399999999999E-2</v>
      </c>
      <c r="AR122" s="38">
        <v>2.7509700000000002E-2</v>
      </c>
      <c r="AS122" s="38">
        <v>-2.3845999999999999E-2</v>
      </c>
      <c r="AT122" s="38">
        <v>-3.9847300000000002E-2</v>
      </c>
      <c r="AU122" s="38">
        <v>-4.4638999999999998E-2</v>
      </c>
      <c r="AV122" s="38">
        <v>-5.1448099999999997E-2</v>
      </c>
      <c r="AW122" s="38">
        <v>-4.7519800000000001E-2</v>
      </c>
      <c r="AX122" s="38">
        <v>-9.4514000000000004E-3</v>
      </c>
      <c r="AY122" s="38">
        <v>2.5331800000000002E-2</v>
      </c>
      <c r="AZ122" s="38">
        <v>3.48469E-2</v>
      </c>
      <c r="BA122" s="38">
        <v>5.02371E-2</v>
      </c>
      <c r="BB122" s="38">
        <v>5.5056899999999999E-2</v>
      </c>
      <c r="BC122" s="38">
        <v>5.4524700000000002E-2</v>
      </c>
      <c r="BD122" s="38">
        <v>4.15407E-2</v>
      </c>
      <c r="BE122" s="38">
        <v>5.6093499999999998E-2</v>
      </c>
      <c r="BF122" s="38">
        <v>6.9408300000000006E-2</v>
      </c>
      <c r="BG122" s="38">
        <v>8.5026000000000008E-3</v>
      </c>
      <c r="BH122" s="38">
        <v>5.6473000000000001E-3</v>
      </c>
      <c r="BI122" s="38">
        <v>3.6939999999999998E-4</v>
      </c>
      <c r="BJ122" s="38">
        <v>5.7403999999999997E-3</v>
      </c>
      <c r="BK122" s="38">
        <v>9.2172999999999995E-3</v>
      </c>
      <c r="BL122" s="38">
        <v>8.9084999999999998E-3</v>
      </c>
      <c r="BM122" s="38">
        <v>1.24828E-2</v>
      </c>
      <c r="BN122" s="38">
        <v>7.0983000000000001E-3</v>
      </c>
      <c r="BO122" s="38">
        <v>2.1574599999999999E-2</v>
      </c>
      <c r="BP122" s="38">
        <v>3.2865199999999997E-2</v>
      </c>
      <c r="BQ122" s="38">
        <v>-2.1769E-2</v>
      </c>
      <c r="BR122" s="38">
        <v>-3.6517800000000003E-2</v>
      </c>
      <c r="BS122" s="38">
        <v>-4.06626E-2</v>
      </c>
      <c r="BT122" s="38">
        <v>-4.7952700000000001E-2</v>
      </c>
      <c r="BU122" s="38">
        <v>-4.4732800000000003E-2</v>
      </c>
      <c r="BV122" s="38">
        <v>-7.8120999999999998E-3</v>
      </c>
      <c r="BW122" s="38">
        <v>2.7554599999999999E-2</v>
      </c>
      <c r="BX122" s="38">
        <v>3.8285199999999998E-2</v>
      </c>
      <c r="BY122" s="38">
        <v>5.4737899999999999E-2</v>
      </c>
      <c r="BZ122" s="38">
        <v>6.00464E-2</v>
      </c>
      <c r="CA122" s="38">
        <v>6.0094500000000002E-2</v>
      </c>
      <c r="CB122" s="38">
        <v>4.7653899999999999E-2</v>
      </c>
      <c r="CC122" s="38">
        <v>6.1084399999999997E-2</v>
      </c>
      <c r="CD122" s="38">
        <v>7.3895799999999998E-2</v>
      </c>
      <c r="CE122" s="38">
        <v>1.26997E-2</v>
      </c>
      <c r="CF122" s="38">
        <v>9.1929999999999998E-3</v>
      </c>
      <c r="CG122" s="38">
        <v>3.8871000000000001E-3</v>
      </c>
      <c r="CH122" s="38">
        <v>7.1598E-3</v>
      </c>
      <c r="CI122" s="38">
        <v>1.03392E-2</v>
      </c>
      <c r="CJ122" s="38">
        <v>9.9871000000000005E-3</v>
      </c>
      <c r="CK122" s="38">
        <v>1.3573399999999999E-2</v>
      </c>
      <c r="CL122" s="38">
        <v>8.1583000000000003E-3</v>
      </c>
      <c r="CM122" s="38">
        <v>2.3615799999999999E-2</v>
      </c>
      <c r="CN122" s="38">
        <v>3.65744E-2</v>
      </c>
      <c r="CO122" s="38">
        <v>-2.0330399999999998E-2</v>
      </c>
      <c r="CP122" s="38">
        <v>-3.4211699999999998E-2</v>
      </c>
      <c r="CQ122" s="38">
        <v>-3.7908699999999997E-2</v>
      </c>
      <c r="CR122" s="38">
        <v>-4.5531700000000001E-2</v>
      </c>
      <c r="CS122" s="38">
        <v>-4.2802600000000003E-2</v>
      </c>
      <c r="CT122" s="38">
        <v>-6.6768000000000001E-3</v>
      </c>
      <c r="CU122" s="38">
        <v>2.9094100000000001E-2</v>
      </c>
      <c r="CV122" s="38">
        <v>4.0666599999999997E-2</v>
      </c>
      <c r="CW122" s="38">
        <v>5.7855200000000002E-2</v>
      </c>
      <c r="CX122" s="38">
        <v>6.3502199999999995E-2</v>
      </c>
      <c r="CY122" s="38">
        <v>6.3952099999999998E-2</v>
      </c>
      <c r="CZ122" s="38">
        <v>5.1887799999999998E-2</v>
      </c>
      <c r="DA122" s="38">
        <v>6.4541100000000004E-2</v>
      </c>
      <c r="DB122" s="38">
        <v>7.70039E-2</v>
      </c>
      <c r="DC122" s="38">
        <v>1.56066E-2</v>
      </c>
      <c r="DD122" s="38">
        <v>1.16487E-2</v>
      </c>
      <c r="DE122" s="38">
        <v>6.3233999999999999E-3</v>
      </c>
      <c r="DF122" s="38">
        <v>8.5792999999999998E-3</v>
      </c>
      <c r="DG122" s="38">
        <v>1.1461000000000001E-2</v>
      </c>
      <c r="DH122" s="38">
        <v>1.1065699999999999E-2</v>
      </c>
      <c r="DI122" s="38">
        <v>1.4663900000000001E-2</v>
      </c>
      <c r="DJ122" s="38">
        <v>9.2183000000000005E-3</v>
      </c>
      <c r="DK122" s="38">
        <v>2.5656999999999999E-2</v>
      </c>
      <c r="DL122" s="38">
        <v>4.0283600000000003E-2</v>
      </c>
      <c r="DM122" s="38">
        <v>-1.88919E-2</v>
      </c>
      <c r="DN122" s="38">
        <v>-3.1905700000000002E-2</v>
      </c>
      <c r="DO122" s="38">
        <v>-3.5154699999999997E-2</v>
      </c>
      <c r="DP122" s="38">
        <v>-4.3110799999999998E-2</v>
      </c>
      <c r="DQ122" s="38">
        <v>-4.0872400000000003E-2</v>
      </c>
      <c r="DR122" s="38">
        <v>-5.5414000000000001E-3</v>
      </c>
      <c r="DS122" s="38">
        <v>3.06336E-2</v>
      </c>
      <c r="DT122" s="38">
        <v>4.30479E-2</v>
      </c>
      <c r="DU122" s="38">
        <v>6.0972400000000003E-2</v>
      </c>
      <c r="DV122" s="38">
        <v>6.6958000000000004E-2</v>
      </c>
      <c r="DW122" s="38">
        <v>6.7809700000000001E-2</v>
      </c>
      <c r="DX122" s="38">
        <v>5.6121799999999999E-2</v>
      </c>
      <c r="DY122" s="38">
        <v>6.79979E-2</v>
      </c>
      <c r="DZ122" s="38">
        <v>8.01119E-2</v>
      </c>
      <c r="EA122" s="38">
        <v>1.8513499999999999E-2</v>
      </c>
      <c r="EB122" s="38">
        <v>1.41044E-2</v>
      </c>
      <c r="EC122" s="38">
        <v>8.7597000000000005E-3</v>
      </c>
      <c r="ED122" s="38">
        <v>1.0628800000000001E-2</v>
      </c>
      <c r="EE122" s="38">
        <v>1.30808E-2</v>
      </c>
      <c r="EF122" s="38">
        <v>1.2622899999999999E-2</v>
      </c>
      <c r="EG122" s="38">
        <v>1.6238599999999999E-2</v>
      </c>
      <c r="EH122" s="38">
        <v>1.0748799999999999E-2</v>
      </c>
      <c r="EI122" s="38">
        <v>2.86042E-2</v>
      </c>
      <c r="EJ122" s="38">
        <v>4.5639100000000002E-2</v>
      </c>
      <c r="EK122" s="38">
        <v>-1.6814900000000001E-2</v>
      </c>
      <c r="EL122" s="38">
        <v>-2.85762E-2</v>
      </c>
      <c r="EM122" s="38">
        <v>-3.1178299999999999E-2</v>
      </c>
      <c r="EN122" s="38">
        <v>-3.9615299999999999E-2</v>
      </c>
      <c r="EO122" s="38">
        <v>-3.8085500000000001E-2</v>
      </c>
      <c r="EP122" s="38">
        <v>-3.9020999999999999E-3</v>
      </c>
      <c r="EQ122" s="38">
        <v>3.2856400000000001E-2</v>
      </c>
      <c r="ER122" s="38">
        <v>4.6486199999999998E-2</v>
      </c>
      <c r="ES122" s="38">
        <v>6.5473299999999998E-2</v>
      </c>
      <c r="ET122" s="38">
        <v>7.1947499999999998E-2</v>
      </c>
      <c r="EU122" s="38">
        <v>7.3379399999999997E-2</v>
      </c>
      <c r="EV122" s="38">
        <v>6.2234900000000003E-2</v>
      </c>
      <c r="EW122" s="38">
        <v>7.2988800000000006E-2</v>
      </c>
      <c r="EX122" s="38">
        <v>8.4599499999999994E-2</v>
      </c>
      <c r="EY122" s="38">
        <v>2.2710600000000001E-2</v>
      </c>
      <c r="EZ122" s="38">
        <v>1.7650099999999998E-2</v>
      </c>
      <c r="FA122" s="38">
        <v>1.2277400000000001E-2</v>
      </c>
      <c r="FB122" s="38">
        <v>80.413960000000003</v>
      </c>
      <c r="FC122" s="38">
        <v>79.455579999999998</v>
      </c>
      <c r="FD122" s="38">
        <v>78.106650000000002</v>
      </c>
      <c r="FE122" s="38">
        <v>76.41328</v>
      </c>
      <c r="FF122" s="38">
        <v>75.310749999999999</v>
      </c>
      <c r="FG122" s="38">
        <v>73.955979999999997</v>
      </c>
      <c r="FH122" s="38">
        <v>74.041920000000005</v>
      </c>
      <c r="FI122" s="38">
        <v>76.326480000000004</v>
      </c>
      <c r="FJ122" s="38">
        <v>79.397210000000001</v>
      </c>
      <c r="FK122" s="38">
        <v>83.379260000000002</v>
      </c>
      <c r="FL122" s="38">
        <v>87.692939999999993</v>
      </c>
      <c r="FM122" s="38">
        <v>91.94811</v>
      </c>
      <c r="FN122" s="38">
        <v>93.120159999999998</v>
      </c>
      <c r="FO122" s="38">
        <v>95.300420000000003</v>
      </c>
      <c r="FP122" s="38">
        <v>97.522829999999999</v>
      </c>
      <c r="FQ122" s="38">
        <v>98.652249999999995</v>
      </c>
      <c r="FR122" s="38">
        <v>98.693950000000001</v>
      </c>
      <c r="FS122" s="38">
        <v>97.637119999999996</v>
      </c>
      <c r="FT122" s="39">
        <v>95.731170000000006</v>
      </c>
      <c r="FU122" s="38">
        <v>92.43074</v>
      </c>
      <c r="FV122" s="38">
        <v>88.821380000000005</v>
      </c>
      <c r="FW122">
        <v>86.122410000000002</v>
      </c>
      <c r="FX122">
        <v>83.457499999999996</v>
      </c>
      <c r="FY122">
        <v>80.589240000000004</v>
      </c>
      <c r="FZ122">
        <v>5.9078999999999998E-3</v>
      </c>
      <c r="GA122">
        <v>4.2179300000000003E-2</v>
      </c>
      <c r="GB122">
        <v>1</v>
      </c>
    </row>
    <row r="123" spans="1:184" x14ac:dyDescent="0.3">
      <c r="A123" t="s">
        <v>277</v>
      </c>
      <c r="B123" t="s">
        <v>1</v>
      </c>
      <c r="C123" t="s">
        <v>1</v>
      </c>
      <c r="D123" s="16" t="s">
        <v>1</v>
      </c>
      <c r="E123" s="16" t="s">
        <v>1</v>
      </c>
      <c r="F123" s="18" t="s">
        <v>1</v>
      </c>
      <c r="G123" s="16" t="s">
        <v>222</v>
      </c>
      <c r="H123" s="40" t="s">
        <v>1</v>
      </c>
      <c r="I123" s="18" t="s">
        <v>1</v>
      </c>
      <c r="J123" s="38" t="s">
        <v>1</v>
      </c>
      <c r="K123" s="18">
        <v>44763</v>
      </c>
      <c r="L123" s="38">
        <v>92922</v>
      </c>
      <c r="M123" s="38">
        <v>92922</v>
      </c>
      <c r="N123" s="38">
        <v>1.2671870000000001</v>
      </c>
      <c r="O123" s="38">
        <v>1.219741</v>
      </c>
      <c r="P123" s="38">
        <v>1.182555</v>
      </c>
      <c r="Q123" s="38">
        <v>1.1614930000000001</v>
      </c>
      <c r="R123" s="38">
        <v>1.168982</v>
      </c>
      <c r="S123" s="38">
        <v>1.210431</v>
      </c>
      <c r="T123" s="38">
        <v>1.2262390000000001</v>
      </c>
      <c r="U123" s="38">
        <v>1.4193739999999999</v>
      </c>
      <c r="V123" s="38">
        <v>1.7791680000000001</v>
      </c>
      <c r="W123" s="38">
        <v>2.0855679999999999</v>
      </c>
      <c r="X123" s="38">
        <v>2.3325659999999999</v>
      </c>
      <c r="Y123" s="38">
        <v>2.5070540000000001</v>
      </c>
      <c r="Z123" s="38">
        <v>2.6135869999999999</v>
      </c>
      <c r="AA123" s="38">
        <v>2.7293980000000002</v>
      </c>
      <c r="AB123" s="38">
        <v>2.8060320000000001</v>
      </c>
      <c r="AC123" s="38">
        <v>2.7962720000000001</v>
      </c>
      <c r="AD123" s="38">
        <v>2.6828609999999999</v>
      </c>
      <c r="AE123" s="38">
        <v>2.326111</v>
      </c>
      <c r="AF123" s="38">
        <v>2.063212</v>
      </c>
      <c r="AG123" s="38">
        <v>1.8716790000000001</v>
      </c>
      <c r="AH123" s="38">
        <v>1.758432</v>
      </c>
      <c r="AI123" s="38">
        <v>1.608276</v>
      </c>
      <c r="AJ123" s="38">
        <v>1.4544509999999999</v>
      </c>
      <c r="AK123" s="38">
        <v>1.3488340000000001</v>
      </c>
      <c r="AL123" s="38">
        <v>-2.9246999999999999E-2</v>
      </c>
      <c r="AM123" s="38">
        <v>-1.93715E-2</v>
      </c>
      <c r="AN123" s="38">
        <v>-1.1972699999999999E-2</v>
      </c>
      <c r="AO123" s="38">
        <v>-5.9411000000000004E-3</v>
      </c>
      <c r="AP123" s="38">
        <v>-4.0479999999999997E-4</v>
      </c>
      <c r="AQ123" s="38">
        <v>5.4900000000000001E-3</v>
      </c>
      <c r="AR123" s="38">
        <v>2.59863E-2</v>
      </c>
      <c r="AS123" s="38">
        <v>5.6147999999999997E-3</v>
      </c>
      <c r="AT123" s="38">
        <v>2.8698E-3</v>
      </c>
      <c r="AU123" s="38">
        <v>3.1553000000000002E-3</v>
      </c>
      <c r="AV123" s="38">
        <v>2.4869999999999997E-4</v>
      </c>
      <c r="AW123" s="38">
        <v>6.0280000000000002E-4</v>
      </c>
      <c r="AX123" s="38">
        <v>1.6654E-3</v>
      </c>
      <c r="AY123" s="38">
        <v>1.2285E-3</v>
      </c>
      <c r="AZ123" s="38">
        <v>-8.4434000000000002E-3</v>
      </c>
      <c r="BA123" s="38">
        <v>-2.34036E-2</v>
      </c>
      <c r="BB123" s="38">
        <v>1.6094600000000001E-2</v>
      </c>
      <c r="BC123" s="38">
        <v>8.5631000000000006E-3</v>
      </c>
      <c r="BD123" s="38">
        <v>2.6614999999999998E-3</v>
      </c>
      <c r="BE123" s="38">
        <v>5.9895E-3</v>
      </c>
      <c r="BF123" s="38">
        <v>2.2152700000000001E-2</v>
      </c>
      <c r="BG123" s="38">
        <v>-1.64177E-2</v>
      </c>
      <c r="BH123" s="38">
        <v>-1.0352500000000001E-2</v>
      </c>
      <c r="BI123" s="38">
        <v>-8.9420999999999997E-3</v>
      </c>
      <c r="BJ123" s="38">
        <v>-2.7515600000000001E-2</v>
      </c>
      <c r="BK123" s="38">
        <v>-1.7964399999999998E-2</v>
      </c>
      <c r="BL123" s="38">
        <v>-1.08205E-2</v>
      </c>
      <c r="BM123" s="38">
        <v>-5.1390000000000003E-3</v>
      </c>
      <c r="BN123" s="38">
        <v>3.1050000000000001E-4</v>
      </c>
      <c r="BO123" s="38">
        <v>7.1374999999999997E-3</v>
      </c>
      <c r="BP123" s="38">
        <v>2.8941700000000001E-2</v>
      </c>
      <c r="BQ123" s="38">
        <v>6.7948000000000001E-3</v>
      </c>
      <c r="BR123" s="38">
        <v>4.2677000000000001E-3</v>
      </c>
      <c r="BS123" s="38">
        <v>5.0020999999999998E-3</v>
      </c>
      <c r="BT123" s="38">
        <v>2.1963999999999998E-3</v>
      </c>
      <c r="BU123" s="38">
        <v>1.9265E-3</v>
      </c>
      <c r="BV123" s="38">
        <v>2.4315999999999999E-3</v>
      </c>
      <c r="BW123" s="38">
        <v>2.0634E-3</v>
      </c>
      <c r="BX123" s="38">
        <v>-6.9353000000000001E-3</v>
      </c>
      <c r="BY123" s="38">
        <v>-2.0682599999999999E-2</v>
      </c>
      <c r="BZ123" s="38">
        <v>1.87329E-2</v>
      </c>
      <c r="CA123" s="38">
        <v>1.13074E-2</v>
      </c>
      <c r="CB123" s="38">
        <v>5.9151999999999998E-3</v>
      </c>
      <c r="CC123" s="38">
        <v>8.9642999999999997E-3</v>
      </c>
      <c r="CD123" s="38">
        <v>2.4947799999999999E-2</v>
      </c>
      <c r="CE123" s="38">
        <v>-1.38657E-2</v>
      </c>
      <c r="CF123" s="38">
        <v>-8.0846000000000008E-3</v>
      </c>
      <c r="CG123" s="38">
        <v>-6.5747000000000002E-3</v>
      </c>
      <c r="CH123" s="38">
        <v>-2.63165E-2</v>
      </c>
      <c r="CI123" s="38">
        <v>-1.6989799999999999E-2</v>
      </c>
      <c r="CJ123" s="38">
        <v>-1.0022400000000001E-2</v>
      </c>
      <c r="CK123" s="38">
        <v>-4.5833999999999996E-3</v>
      </c>
      <c r="CL123" s="38">
        <v>8.0590000000000002E-4</v>
      </c>
      <c r="CM123" s="38">
        <v>8.2786000000000005E-3</v>
      </c>
      <c r="CN123" s="38">
        <v>3.0988600000000002E-2</v>
      </c>
      <c r="CO123" s="38">
        <v>7.6119999999999998E-3</v>
      </c>
      <c r="CP123" s="38">
        <v>5.2360000000000002E-3</v>
      </c>
      <c r="CQ123" s="38">
        <v>6.2811999999999998E-3</v>
      </c>
      <c r="CR123" s="38">
        <v>3.5452999999999999E-3</v>
      </c>
      <c r="CS123" s="38">
        <v>2.8433E-3</v>
      </c>
      <c r="CT123" s="38">
        <v>2.9623000000000002E-3</v>
      </c>
      <c r="CU123" s="38">
        <v>2.6416999999999999E-3</v>
      </c>
      <c r="CV123" s="38">
        <v>-5.8907999999999999E-3</v>
      </c>
      <c r="CW123" s="38">
        <v>-1.8798100000000002E-2</v>
      </c>
      <c r="CX123" s="38">
        <v>2.0560200000000001E-2</v>
      </c>
      <c r="CY123" s="38">
        <v>1.32081E-2</v>
      </c>
      <c r="CZ123" s="38">
        <v>8.1685999999999998E-3</v>
      </c>
      <c r="DA123" s="38">
        <v>1.1024600000000001E-2</v>
      </c>
      <c r="DB123" s="38">
        <v>2.6883799999999999E-2</v>
      </c>
      <c r="DC123" s="38">
        <v>-1.20982E-2</v>
      </c>
      <c r="DD123" s="38">
        <v>-6.5138000000000001E-3</v>
      </c>
      <c r="DE123" s="38">
        <v>-4.9350000000000002E-3</v>
      </c>
      <c r="DF123" s="38">
        <v>-2.5117299999999999E-2</v>
      </c>
      <c r="DG123" s="38">
        <v>-1.60152E-2</v>
      </c>
      <c r="DH123" s="38">
        <v>-9.2244000000000007E-3</v>
      </c>
      <c r="DI123" s="38">
        <v>-4.0277999999999998E-3</v>
      </c>
      <c r="DJ123" s="38">
        <v>1.3013E-3</v>
      </c>
      <c r="DK123" s="38">
        <v>9.4196000000000002E-3</v>
      </c>
      <c r="DL123" s="38">
        <v>3.3035500000000002E-2</v>
      </c>
      <c r="DM123" s="38">
        <v>8.4293000000000007E-3</v>
      </c>
      <c r="DN123" s="38">
        <v>6.2042E-3</v>
      </c>
      <c r="DO123" s="38">
        <v>7.5602999999999998E-3</v>
      </c>
      <c r="DP123" s="38">
        <v>4.8942999999999999E-3</v>
      </c>
      <c r="DQ123" s="38">
        <v>3.7601000000000002E-3</v>
      </c>
      <c r="DR123" s="38">
        <v>3.493E-3</v>
      </c>
      <c r="DS123" s="38">
        <v>3.2198999999999999E-3</v>
      </c>
      <c r="DT123" s="38">
        <v>-4.8462999999999996E-3</v>
      </c>
      <c r="DU123" s="38">
        <v>-1.6913600000000001E-2</v>
      </c>
      <c r="DV123" s="38">
        <v>2.2387500000000001E-2</v>
      </c>
      <c r="DW123" s="38">
        <v>1.51089E-2</v>
      </c>
      <c r="DX123" s="38">
        <v>1.04221E-2</v>
      </c>
      <c r="DY123" s="38">
        <v>1.30849E-2</v>
      </c>
      <c r="DZ123" s="38">
        <v>2.88197E-2</v>
      </c>
      <c r="EA123" s="38">
        <v>-1.0330799999999999E-2</v>
      </c>
      <c r="EB123" s="38">
        <v>-4.9430999999999998E-3</v>
      </c>
      <c r="EC123" s="38">
        <v>-3.2954E-3</v>
      </c>
      <c r="ED123" s="38">
        <v>-2.3385900000000001E-2</v>
      </c>
      <c r="EE123" s="38">
        <v>-1.4608100000000001E-2</v>
      </c>
      <c r="EF123" s="38">
        <v>-8.0721999999999999E-3</v>
      </c>
      <c r="EG123" s="38">
        <v>-3.2257000000000002E-3</v>
      </c>
      <c r="EH123" s="38">
        <v>2.0165999999999999E-3</v>
      </c>
      <c r="EI123" s="38">
        <v>1.10671E-2</v>
      </c>
      <c r="EJ123" s="38">
        <v>3.5990899999999999E-2</v>
      </c>
      <c r="EK123" s="38">
        <v>9.6092E-3</v>
      </c>
      <c r="EL123" s="38">
        <v>7.6020999999999997E-3</v>
      </c>
      <c r="EM123" s="38">
        <v>9.4070999999999998E-3</v>
      </c>
      <c r="EN123" s="38">
        <v>6.842E-3</v>
      </c>
      <c r="EO123" s="38">
        <v>5.0838999999999997E-3</v>
      </c>
      <c r="EP123" s="38">
        <v>4.2592999999999997E-3</v>
      </c>
      <c r="EQ123" s="38">
        <v>4.0547999999999999E-3</v>
      </c>
      <c r="ER123" s="38">
        <v>-3.3381999999999999E-3</v>
      </c>
      <c r="ES123" s="38">
        <v>-1.41926E-2</v>
      </c>
      <c r="ET123" s="38">
        <v>2.5025800000000001E-2</v>
      </c>
      <c r="EU123" s="38">
        <v>1.78532E-2</v>
      </c>
      <c r="EV123" s="38">
        <v>1.3675700000000001E-2</v>
      </c>
      <c r="EW123" s="38">
        <v>1.60596E-2</v>
      </c>
      <c r="EX123" s="38">
        <v>3.1614799999999998E-2</v>
      </c>
      <c r="EY123" s="38">
        <v>-7.7787999999999998E-3</v>
      </c>
      <c r="EZ123" s="38">
        <v>-2.6751000000000001E-3</v>
      </c>
      <c r="FA123" s="38">
        <v>-9.2800000000000001E-4</v>
      </c>
      <c r="FB123" s="38">
        <v>76.665459999999996</v>
      </c>
      <c r="FC123" s="38">
        <v>74.564139999999995</v>
      </c>
      <c r="FD123" s="38">
        <v>72.991650000000007</v>
      </c>
      <c r="FE123" s="38">
        <v>71.352289999999996</v>
      </c>
      <c r="FF123" s="38">
        <v>69.908209999999997</v>
      </c>
      <c r="FG123" s="38">
        <v>68.376270000000005</v>
      </c>
      <c r="FH123" s="38">
        <v>68.201070000000001</v>
      </c>
      <c r="FI123" s="38">
        <v>71.616169999999997</v>
      </c>
      <c r="FJ123" s="38">
        <v>76.003309999999999</v>
      </c>
      <c r="FK123" s="38">
        <v>80.514560000000003</v>
      </c>
      <c r="FL123" s="38">
        <v>85.354789999999994</v>
      </c>
      <c r="FM123" s="38">
        <v>88.83717</v>
      </c>
      <c r="FN123" s="38">
        <v>91.879930000000002</v>
      </c>
      <c r="FO123" s="38">
        <v>94.213170000000005</v>
      </c>
      <c r="FP123" s="38">
        <v>95.87894</v>
      </c>
      <c r="FQ123" s="38">
        <v>96.929169999999999</v>
      </c>
      <c r="FR123" s="38">
        <v>98.747309999999999</v>
      </c>
      <c r="FS123" s="38">
        <v>98.115520000000004</v>
      </c>
      <c r="FT123" s="39">
        <v>96.178049999999999</v>
      </c>
      <c r="FU123" s="38">
        <v>92.803510000000003</v>
      </c>
      <c r="FV123" s="38">
        <v>88.452269999999999</v>
      </c>
      <c r="FW123">
        <v>84.685929999999999</v>
      </c>
      <c r="FX123">
        <v>81.766580000000005</v>
      </c>
      <c r="FY123">
        <v>78.767169999999993</v>
      </c>
      <c r="FZ123">
        <v>3.4984E-3</v>
      </c>
      <c r="GA123">
        <v>2.65285E-2</v>
      </c>
      <c r="GB123">
        <v>1</v>
      </c>
    </row>
    <row r="124" spans="1:184" x14ac:dyDescent="0.3">
      <c r="A124" t="s">
        <v>277</v>
      </c>
      <c r="B124" t="s">
        <v>1</v>
      </c>
      <c r="C124" t="s">
        <v>1</v>
      </c>
      <c r="D124" s="16" t="s">
        <v>1</v>
      </c>
      <c r="E124" s="16" t="s">
        <v>1</v>
      </c>
      <c r="F124" s="18" t="s">
        <v>1</v>
      </c>
      <c r="G124" s="16" t="s">
        <v>222</v>
      </c>
      <c r="H124" s="40" t="s">
        <v>1</v>
      </c>
      <c r="I124" s="18" t="s">
        <v>1</v>
      </c>
      <c r="J124" s="38" t="s">
        <v>1</v>
      </c>
      <c r="K124" s="18">
        <v>44789</v>
      </c>
      <c r="L124" s="38">
        <v>92423</v>
      </c>
      <c r="M124" s="38">
        <v>92423</v>
      </c>
      <c r="N124" s="38">
        <v>1.247773</v>
      </c>
      <c r="O124" s="38">
        <v>1.1988840000000001</v>
      </c>
      <c r="P124" s="38">
        <v>1.165036</v>
      </c>
      <c r="Q124" s="38">
        <v>1.145311</v>
      </c>
      <c r="R124" s="38">
        <v>1.1536169999999999</v>
      </c>
      <c r="S124" s="38">
        <v>1.187786</v>
      </c>
      <c r="T124" s="38">
        <v>1.206324</v>
      </c>
      <c r="U124" s="38">
        <v>1.4140919999999999</v>
      </c>
      <c r="V124" s="38">
        <v>1.79497</v>
      </c>
      <c r="W124" s="38">
        <v>2.134137</v>
      </c>
      <c r="X124" s="38">
        <v>2.4172729999999998</v>
      </c>
      <c r="Y124" s="38">
        <v>2.6127030000000002</v>
      </c>
      <c r="Z124" s="38">
        <v>2.7325240000000002</v>
      </c>
      <c r="AA124" s="38">
        <v>2.8618329999999998</v>
      </c>
      <c r="AB124" s="38">
        <v>2.9469989999999999</v>
      </c>
      <c r="AC124" s="38">
        <v>2.9429400000000001</v>
      </c>
      <c r="AD124" s="38">
        <v>2.7944230000000001</v>
      </c>
      <c r="AE124" s="38">
        <v>2.41812</v>
      </c>
      <c r="AF124" s="38">
        <v>2.1402079999999999</v>
      </c>
      <c r="AG124" s="38">
        <v>1.9379150000000001</v>
      </c>
      <c r="AH124" s="38">
        <v>1.8153820000000001</v>
      </c>
      <c r="AI124" s="38">
        <v>1.6643889999999999</v>
      </c>
      <c r="AJ124" s="38">
        <v>1.504432</v>
      </c>
      <c r="AK124" s="38">
        <v>1.3982319999999999</v>
      </c>
      <c r="AL124" s="38">
        <v>-7.8486000000000007E-3</v>
      </c>
      <c r="AM124" s="38">
        <v>-8.3046000000000005E-3</v>
      </c>
      <c r="AN124" s="38">
        <v>-6.9601000000000003E-3</v>
      </c>
      <c r="AO124" s="38">
        <v>-8.2740999999999995E-3</v>
      </c>
      <c r="AP124" s="38">
        <v>-7.5983999999999999E-3</v>
      </c>
      <c r="AQ124" s="38">
        <v>-2.6887999999999999E-2</v>
      </c>
      <c r="AR124" s="38">
        <v>-3.3804800000000003E-2</v>
      </c>
      <c r="AS124" s="38">
        <v>1.0524E-2</v>
      </c>
      <c r="AT124" s="38">
        <v>1.62431E-2</v>
      </c>
      <c r="AU124" s="38">
        <v>2.6962900000000001E-2</v>
      </c>
      <c r="AV124" s="38">
        <v>2.3375799999999999E-2</v>
      </c>
      <c r="AW124" s="38">
        <v>1.2924700000000001E-2</v>
      </c>
      <c r="AX124" s="38">
        <v>-1.4940999999999999E-3</v>
      </c>
      <c r="AY124" s="38">
        <v>-9.5721999999999995E-3</v>
      </c>
      <c r="AZ124" s="38">
        <v>-8.8792000000000003E-3</v>
      </c>
      <c r="BA124" s="38">
        <v>-6.6775000000000003E-3</v>
      </c>
      <c r="BB124" s="38">
        <v>1.25294E-2</v>
      </c>
      <c r="BC124" s="38">
        <v>6.7752000000000003E-3</v>
      </c>
      <c r="BD124" s="38">
        <v>2.2751E-3</v>
      </c>
      <c r="BE124" s="38">
        <v>-5.8866999999999999E-3</v>
      </c>
      <c r="BF124" s="38">
        <v>-3.49077E-2</v>
      </c>
      <c r="BG124" s="38">
        <v>-1.09119E-2</v>
      </c>
      <c r="BH124" s="38">
        <v>-1.2232099999999999E-2</v>
      </c>
      <c r="BI124" s="38">
        <v>-1.03354E-2</v>
      </c>
      <c r="BJ124" s="38">
        <v>-6.2770999999999999E-3</v>
      </c>
      <c r="BK124" s="38">
        <v>-7.0670999999999998E-3</v>
      </c>
      <c r="BL124" s="38">
        <v>-5.9649000000000004E-3</v>
      </c>
      <c r="BM124" s="38">
        <v>-7.3398999999999999E-3</v>
      </c>
      <c r="BN124" s="38">
        <v>-6.6633999999999999E-3</v>
      </c>
      <c r="BO124" s="38">
        <v>-2.5070100000000001E-2</v>
      </c>
      <c r="BP124" s="38">
        <v>-3.0479200000000001E-2</v>
      </c>
      <c r="BQ124" s="38">
        <v>1.22539E-2</v>
      </c>
      <c r="BR124" s="38">
        <v>1.7946699999999999E-2</v>
      </c>
      <c r="BS124" s="38">
        <v>2.9188200000000001E-2</v>
      </c>
      <c r="BT124" s="38">
        <v>2.5141299999999998E-2</v>
      </c>
      <c r="BU124" s="38">
        <v>1.4281E-2</v>
      </c>
      <c r="BV124" s="38">
        <v>-5.3740000000000005E-4</v>
      </c>
      <c r="BW124" s="38">
        <v>-8.1959000000000008E-3</v>
      </c>
      <c r="BX124" s="38">
        <v>-6.5071E-3</v>
      </c>
      <c r="BY124" s="38">
        <v>-3.5864999999999998E-3</v>
      </c>
      <c r="BZ124" s="38">
        <v>1.6139899999999999E-2</v>
      </c>
      <c r="CA124" s="38">
        <v>1.0341899999999999E-2</v>
      </c>
      <c r="CB124" s="38">
        <v>5.9677000000000003E-3</v>
      </c>
      <c r="CC124" s="38">
        <v>-2.4526999999999999E-3</v>
      </c>
      <c r="CD124" s="38">
        <v>-3.1683799999999998E-2</v>
      </c>
      <c r="CE124" s="38">
        <v>-8.2308999999999993E-3</v>
      </c>
      <c r="CF124" s="38">
        <v>-9.7560000000000008E-3</v>
      </c>
      <c r="CG124" s="38">
        <v>-7.6911999999999996E-3</v>
      </c>
      <c r="CH124" s="38">
        <v>-5.1885999999999998E-3</v>
      </c>
      <c r="CI124" s="38">
        <v>-6.2100000000000002E-3</v>
      </c>
      <c r="CJ124" s="38">
        <v>-5.2756000000000001E-3</v>
      </c>
      <c r="CK124" s="38">
        <v>-6.6928999999999999E-3</v>
      </c>
      <c r="CL124" s="38">
        <v>-6.0159000000000002E-3</v>
      </c>
      <c r="CM124" s="38">
        <v>-2.3811100000000002E-2</v>
      </c>
      <c r="CN124" s="38">
        <v>-2.8176E-2</v>
      </c>
      <c r="CO124" s="38">
        <v>1.3452E-2</v>
      </c>
      <c r="CP124" s="38">
        <v>1.9126600000000001E-2</v>
      </c>
      <c r="CQ124" s="38">
        <v>3.07295E-2</v>
      </c>
      <c r="CR124" s="38">
        <v>2.6364100000000001E-2</v>
      </c>
      <c r="CS124" s="38">
        <v>1.52204E-2</v>
      </c>
      <c r="CT124" s="38">
        <v>1.2520000000000001E-4</v>
      </c>
      <c r="CU124" s="38">
        <v>-7.2427000000000004E-3</v>
      </c>
      <c r="CV124" s="38">
        <v>-4.8641999999999999E-3</v>
      </c>
      <c r="CW124" s="38">
        <v>-1.4456E-3</v>
      </c>
      <c r="CX124" s="38">
        <v>1.8640500000000001E-2</v>
      </c>
      <c r="CY124" s="38">
        <v>1.2812199999999999E-2</v>
      </c>
      <c r="CZ124" s="38">
        <v>8.5251000000000007E-3</v>
      </c>
      <c r="DA124" s="38">
        <v>-7.4400000000000006E-5</v>
      </c>
      <c r="DB124" s="38">
        <v>-2.9450899999999999E-2</v>
      </c>
      <c r="DC124" s="38">
        <v>-6.3740000000000003E-3</v>
      </c>
      <c r="DD124" s="38">
        <v>-8.0411000000000007E-3</v>
      </c>
      <c r="DE124" s="38">
        <v>-5.8598000000000001E-3</v>
      </c>
      <c r="DF124" s="38">
        <v>-4.1002E-3</v>
      </c>
      <c r="DG124" s="38">
        <v>-5.3527999999999996E-3</v>
      </c>
      <c r="DH124" s="38">
        <v>-4.5862999999999998E-3</v>
      </c>
      <c r="DI124" s="38">
        <v>-6.0458999999999999E-3</v>
      </c>
      <c r="DJ124" s="38">
        <v>-5.3683000000000003E-3</v>
      </c>
      <c r="DK124" s="38">
        <v>-2.2551999999999999E-2</v>
      </c>
      <c r="DL124" s="38">
        <v>-2.5872699999999998E-2</v>
      </c>
      <c r="DM124" s="38">
        <v>1.4650099999999999E-2</v>
      </c>
      <c r="DN124" s="38">
        <v>2.0306500000000002E-2</v>
      </c>
      <c r="DO124" s="38">
        <v>3.2270800000000002E-2</v>
      </c>
      <c r="DP124" s="38">
        <v>2.7586800000000002E-2</v>
      </c>
      <c r="DQ124" s="38">
        <v>1.6159900000000001E-2</v>
      </c>
      <c r="DR124" s="38">
        <v>7.8790000000000002E-4</v>
      </c>
      <c r="DS124" s="38">
        <v>-6.2895E-3</v>
      </c>
      <c r="DT124" s="38">
        <v>-3.2214000000000001E-3</v>
      </c>
      <c r="DU124" s="38">
        <v>6.9519999999999998E-4</v>
      </c>
      <c r="DV124" s="38">
        <v>2.1141099999999999E-2</v>
      </c>
      <c r="DW124" s="38">
        <v>1.5282499999999999E-2</v>
      </c>
      <c r="DX124" s="38">
        <v>1.10826E-2</v>
      </c>
      <c r="DY124" s="38">
        <v>2.3040000000000001E-3</v>
      </c>
      <c r="DZ124" s="38">
        <v>-2.7217999999999999E-2</v>
      </c>
      <c r="EA124" s="38">
        <v>-4.5170999999999996E-3</v>
      </c>
      <c r="EB124" s="38">
        <v>-6.3261999999999997E-3</v>
      </c>
      <c r="EC124" s="38">
        <v>-4.0283999999999997E-3</v>
      </c>
      <c r="ED124" s="38">
        <v>-2.5287E-3</v>
      </c>
      <c r="EE124" s="38">
        <v>-4.1152999999999997E-3</v>
      </c>
      <c r="EF124" s="38">
        <v>-3.5910999999999998E-3</v>
      </c>
      <c r="EG124" s="38">
        <v>-5.1117000000000003E-3</v>
      </c>
      <c r="EH124" s="38">
        <v>-4.4333999999999997E-3</v>
      </c>
      <c r="EI124" s="38">
        <v>-2.0734200000000001E-2</v>
      </c>
      <c r="EJ124" s="38">
        <v>-2.25472E-2</v>
      </c>
      <c r="EK124" s="38">
        <v>1.6379899999999999E-2</v>
      </c>
      <c r="EL124" s="38">
        <v>2.2010100000000001E-2</v>
      </c>
      <c r="EM124" s="38">
        <v>3.4496199999999998E-2</v>
      </c>
      <c r="EN124" s="38">
        <v>2.9352300000000001E-2</v>
      </c>
      <c r="EO124" s="38">
        <v>1.7516199999999999E-2</v>
      </c>
      <c r="EP124" s="38">
        <v>1.7446E-3</v>
      </c>
      <c r="EQ124" s="38">
        <v>-4.9132000000000004E-3</v>
      </c>
      <c r="ER124" s="38">
        <v>-8.4929999999999999E-4</v>
      </c>
      <c r="ES124" s="38">
        <v>3.7862E-3</v>
      </c>
      <c r="ET124" s="38">
        <v>2.4751599999999999E-2</v>
      </c>
      <c r="EU124" s="38">
        <v>1.8849299999999999E-2</v>
      </c>
      <c r="EV124" s="38">
        <v>1.4775099999999999E-2</v>
      </c>
      <c r="EW124" s="38">
        <v>5.738E-3</v>
      </c>
      <c r="EX124" s="38">
        <v>-2.3994000000000001E-2</v>
      </c>
      <c r="EY124" s="38">
        <v>-1.8361E-3</v>
      </c>
      <c r="EZ124" s="38">
        <v>-3.8501999999999998E-3</v>
      </c>
      <c r="FA124" s="38">
        <v>-1.3841999999999999E-3</v>
      </c>
      <c r="FB124" s="38">
        <v>77.174970000000002</v>
      </c>
      <c r="FC124" s="38">
        <v>76.009190000000004</v>
      </c>
      <c r="FD124" s="38">
        <v>74.255170000000007</v>
      </c>
      <c r="FE124" s="38">
        <v>72.647840000000002</v>
      </c>
      <c r="FF124" s="38">
        <v>70.914169999999999</v>
      </c>
      <c r="FG124" s="38">
        <v>70.013649999999998</v>
      </c>
      <c r="FH124" s="38">
        <v>69.409580000000005</v>
      </c>
      <c r="FI124" s="38">
        <v>71.656319999999994</v>
      </c>
      <c r="FJ124" s="38">
        <v>76.58081</v>
      </c>
      <c r="FK124" s="38">
        <v>82.175629999999998</v>
      </c>
      <c r="FL124" s="38">
        <v>87.010279999999995</v>
      </c>
      <c r="FM124" s="38">
        <v>91.337370000000007</v>
      </c>
      <c r="FN124" s="38">
        <v>95.474649999999997</v>
      </c>
      <c r="FO124" s="38">
        <v>98.770529999999994</v>
      </c>
      <c r="FP124" s="38">
        <v>101.1477</v>
      </c>
      <c r="FQ124" s="38">
        <v>102.21210000000001</v>
      </c>
      <c r="FR124" s="38">
        <v>102.40219999999999</v>
      </c>
      <c r="FS124" s="38">
        <v>101.81140000000001</v>
      </c>
      <c r="FT124" s="39">
        <v>100.06440000000001</v>
      </c>
      <c r="FU124" s="38">
        <v>96.595939999999999</v>
      </c>
      <c r="FV124" s="38">
        <v>92.059870000000004</v>
      </c>
      <c r="FW124">
        <v>88.515360000000001</v>
      </c>
      <c r="FX124">
        <v>85.443219999999997</v>
      </c>
      <c r="FY124">
        <v>83.198880000000003</v>
      </c>
      <c r="FZ124">
        <v>4.2176999999999996E-3</v>
      </c>
      <c r="GA124">
        <v>2.8028999999999998E-2</v>
      </c>
      <c r="GB124">
        <v>1</v>
      </c>
    </row>
    <row r="125" spans="1:184" x14ac:dyDescent="0.3">
      <c r="A125" t="s">
        <v>277</v>
      </c>
      <c r="B125" t="s">
        <v>1</v>
      </c>
      <c r="C125" t="s">
        <v>1</v>
      </c>
      <c r="D125" s="16" t="s">
        <v>1</v>
      </c>
      <c r="E125" s="16" t="s">
        <v>1</v>
      </c>
      <c r="F125" s="18" t="s">
        <v>1</v>
      </c>
      <c r="G125" s="16" t="s">
        <v>222</v>
      </c>
      <c r="H125" s="40" t="s">
        <v>1</v>
      </c>
      <c r="I125" s="18" t="s">
        <v>1</v>
      </c>
      <c r="J125" s="38" t="s">
        <v>1</v>
      </c>
      <c r="K125" s="18">
        <v>44790</v>
      </c>
      <c r="L125" s="38">
        <v>92418</v>
      </c>
      <c r="M125" s="38">
        <v>92418</v>
      </c>
      <c r="N125" s="38">
        <v>1.3698539999999999</v>
      </c>
      <c r="O125" s="38">
        <v>1.3128580000000001</v>
      </c>
      <c r="P125" s="38">
        <v>1.2748699999999999</v>
      </c>
      <c r="Q125" s="38">
        <v>1.252162</v>
      </c>
      <c r="R125" s="38">
        <v>1.253763</v>
      </c>
      <c r="S125" s="38">
        <v>1.2996019999999999</v>
      </c>
      <c r="T125" s="38">
        <v>1.3118099999999999</v>
      </c>
      <c r="U125" s="38">
        <v>1.521509</v>
      </c>
      <c r="V125" s="38">
        <v>1.9005650000000001</v>
      </c>
      <c r="W125" s="38">
        <v>2.210073</v>
      </c>
      <c r="X125" s="38">
        <v>2.4600339999999998</v>
      </c>
      <c r="Y125" s="38">
        <v>2.6320839999999999</v>
      </c>
      <c r="Z125" s="38">
        <v>2.7313459999999998</v>
      </c>
      <c r="AA125" s="38">
        <v>2.8333020000000002</v>
      </c>
      <c r="AB125" s="38">
        <v>2.8845049999999999</v>
      </c>
      <c r="AC125" s="38">
        <v>2.8616199999999998</v>
      </c>
      <c r="AD125" s="38">
        <v>2.7074600000000002</v>
      </c>
      <c r="AE125" s="38">
        <v>2.3529330000000002</v>
      </c>
      <c r="AF125" s="38">
        <v>2.097925</v>
      </c>
      <c r="AG125" s="38">
        <v>1.9172039999999999</v>
      </c>
      <c r="AH125" s="38">
        <v>1.8159940000000001</v>
      </c>
      <c r="AI125" s="38">
        <v>1.6713309999999999</v>
      </c>
      <c r="AJ125" s="38">
        <v>1.513088</v>
      </c>
      <c r="AK125" s="38">
        <v>1.4095930000000001</v>
      </c>
      <c r="AL125" s="38">
        <v>2.64637E-2</v>
      </c>
      <c r="AM125" s="38">
        <v>2.0077399999999999E-2</v>
      </c>
      <c r="AN125" s="38">
        <v>2.1073600000000001E-2</v>
      </c>
      <c r="AO125" s="38">
        <v>2.0954400000000001E-2</v>
      </c>
      <c r="AP125" s="38">
        <v>1.1131200000000001E-2</v>
      </c>
      <c r="AQ125" s="38">
        <v>-8.2664999999999995E-3</v>
      </c>
      <c r="AR125" s="38">
        <v>-5.1001999999999999E-2</v>
      </c>
      <c r="AS125" s="38">
        <v>-6.5531000000000001E-3</v>
      </c>
      <c r="AT125" s="38">
        <v>-1.8591199999999999E-2</v>
      </c>
      <c r="AU125" s="38">
        <v>-5.2424699999999998E-2</v>
      </c>
      <c r="AV125" s="38">
        <v>-3.3124000000000001E-2</v>
      </c>
      <c r="AW125" s="38">
        <v>-1.45358E-2</v>
      </c>
      <c r="AX125" s="38">
        <v>-9.5355000000000006E-3</v>
      </c>
      <c r="AY125" s="38">
        <v>-5.3569000000000004E-3</v>
      </c>
      <c r="AZ125" s="38">
        <v>1.5795699999999999E-2</v>
      </c>
      <c r="BA125" s="38">
        <v>3.5929999999999997E-2</v>
      </c>
      <c r="BB125" s="38">
        <v>6.2260700000000002E-2</v>
      </c>
      <c r="BC125" s="38">
        <v>5.77149E-2</v>
      </c>
      <c r="BD125" s="38">
        <v>5.4783999999999999E-2</v>
      </c>
      <c r="BE125" s="38">
        <v>5.1868200000000003E-2</v>
      </c>
      <c r="BF125" s="38">
        <v>3.5645799999999998E-2</v>
      </c>
      <c r="BG125" s="38">
        <v>6.14578E-2</v>
      </c>
      <c r="BH125" s="38">
        <v>4.7612099999999997E-2</v>
      </c>
      <c r="BI125" s="38">
        <v>4.20566E-2</v>
      </c>
      <c r="BJ125" s="38">
        <v>2.8613800000000002E-2</v>
      </c>
      <c r="BK125" s="38">
        <v>2.2275300000000001E-2</v>
      </c>
      <c r="BL125" s="38">
        <v>2.3139799999999999E-2</v>
      </c>
      <c r="BM125" s="38">
        <v>2.2968700000000002E-2</v>
      </c>
      <c r="BN125" s="38">
        <v>1.2769900000000001E-2</v>
      </c>
      <c r="BO125" s="38">
        <v>-5.8652000000000001E-3</v>
      </c>
      <c r="BP125" s="38">
        <v>-4.7495799999999998E-2</v>
      </c>
      <c r="BQ125" s="38">
        <v>-4.4600999999999998E-3</v>
      </c>
      <c r="BR125" s="38">
        <v>-1.61765E-2</v>
      </c>
      <c r="BS125" s="38">
        <v>-4.8411299999999997E-2</v>
      </c>
      <c r="BT125" s="38">
        <v>-2.97755E-2</v>
      </c>
      <c r="BU125" s="38">
        <v>-1.2644900000000001E-2</v>
      </c>
      <c r="BV125" s="38">
        <v>-8.3315999999999998E-3</v>
      </c>
      <c r="BW125" s="38">
        <v>-3.9642999999999996E-3</v>
      </c>
      <c r="BX125" s="38">
        <v>1.85168E-2</v>
      </c>
      <c r="BY125" s="38">
        <v>4.02864E-2</v>
      </c>
      <c r="BZ125" s="38">
        <v>6.7351400000000006E-2</v>
      </c>
      <c r="CA125" s="38">
        <v>6.3364500000000004E-2</v>
      </c>
      <c r="CB125" s="38">
        <v>6.0486699999999997E-2</v>
      </c>
      <c r="CC125" s="38">
        <v>5.6713600000000003E-2</v>
      </c>
      <c r="CD125" s="38">
        <v>3.9821599999999999E-2</v>
      </c>
      <c r="CE125" s="38">
        <v>6.5328999999999998E-2</v>
      </c>
      <c r="CF125" s="38">
        <v>5.1443299999999997E-2</v>
      </c>
      <c r="CG125" s="38">
        <v>4.56301E-2</v>
      </c>
      <c r="CH125" s="38">
        <v>3.0102899999999998E-2</v>
      </c>
      <c r="CI125" s="38">
        <v>2.3797599999999999E-2</v>
      </c>
      <c r="CJ125" s="38">
        <v>2.45708E-2</v>
      </c>
      <c r="CK125" s="38">
        <v>2.4363800000000001E-2</v>
      </c>
      <c r="CL125" s="38">
        <v>1.39049E-2</v>
      </c>
      <c r="CM125" s="38">
        <v>-4.2021000000000003E-3</v>
      </c>
      <c r="CN125" s="38">
        <v>-4.5067500000000003E-2</v>
      </c>
      <c r="CO125" s="38">
        <v>-3.0105000000000002E-3</v>
      </c>
      <c r="CP125" s="38">
        <v>-1.45042E-2</v>
      </c>
      <c r="CQ125" s="38">
        <v>-4.5631699999999997E-2</v>
      </c>
      <c r="CR125" s="38">
        <v>-2.7456399999999999E-2</v>
      </c>
      <c r="CS125" s="38">
        <v>-1.13353E-2</v>
      </c>
      <c r="CT125" s="38">
        <v>-7.4977000000000004E-3</v>
      </c>
      <c r="CU125" s="38">
        <v>-2.9998999999999998E-3</v>
      </c>
      <c r="CV125" s="38">
        <v>2.0401499999999999E-2</v>
      </c>
      <c r="CW125" s="38">
        <v>4.3303599999999998E-2</v>
      </c>
      <c r="CX125" s="38">
        <v>7.0877200000000001E-2</v>
      </c>
      <c r="CY125" s="38">
        <v>6.7277500000000004E-2</v>
      </c>
      <c r="CZ125" s="38">
        <v>6.4436400000000005E-2</v>
      </c>
      <c r="DA125" s="38">
        <v>6.0069600000000001E-2</v>
      </c>
      <c r="DB125" s="38">
        <v>4.2713800000000003E-2</v>
      </c>
      <c r="DC125" s="38">
        <v>6.8010200000000007E-2</v>
      </c>
      <c r="DD125" s="38">
        <v>5.40968E-2</v>
      </c>
      <c r="DE125" s="38">
        <v>4.8105200000000001E-2</v>
      </c>
      <c r="DF125" s="38">
        <v>3.1592000000000002E-2</v>
      </c>
      <c r="DG125" s="38">
        <v>2.53198E-2</v>
      </c>
      <c r="DH125" s="38">
        <v>2.6001900000000001E-2</v>
      </c>
      <c r="DI125" s="38">
        <v>2.5758900000000001E-2</v>
      </c>
      <c r="DJ125" s="38">
        <v>1.50399E-2</v>
      </c>
      <c r="DK125" s="38">
        <v>-2.539E-3</v>
      </c>
      <c r="DL125" s="38">
        <v>-4.2639099999999999E-2</v>
      </c>
      <c r="DM125" s="38">
        <v>-1.5609E-3</v>
      </c>
      <c r="DN125" s="38">
        <v>-1.2831800000000001E-2</v>
      </c>
      <c r="DO125" s="38">
        <v>-4.2852000000000001E-2</v>
      </c>
      <c r="DP125" s="38">
        <v>-2.5137300000000001E-2</v>
      </c>
      <c r="DQ125" s="38">
        <v>-1.00257E-2</v>
      </c>
      <c r="DR125" s="38">
        <v>-6.6639000000000004E-3</v>
      </c>
      <c r="DS125" s="38">
        <v>-2.0354000000000001E-3</v>
      </c>
      <c r="DT125" s="38">
        <v>2.22861E-2</v>
      </c>
      <c r="DU125" s="38">
        <v>4.6320800000000002E-2</v>
      </c>
      <c r="DV125" s="38">
        <v>7.4402999999999997E-2</v>
      </c>
      <c r="DW125" s="38">
        <v>7.1190400000000001E-2</v>
      </c>
      <c r="DX125" s="38">
        <v>6.8386100000000005E-2</v>
      </c>
      <c r="DY125" s="38">
        <v>6.3425499999999996E-2</v>
      </c>
      <c r="DZ125" s="38">
        <v>4.5606000000000001E-2</v>
      </c>
      <c r="EA125" s="38">
        <v>7.0691400000000001E-2</v>
      </c>
      <c r="EB125" s="38">
        <v>5.6750299999999997E-2</v>
      </c>
      <c r="EC125" s="38">
        <v>5.0580199999999999E-2</v>
      </c>
      <c r="ED125" s="38">
        <v>3.3742099999999997E-2</v>
      </c>
      <c r="EE125" s="38">
        <v>2.7517699999999999E-2</v>
      </c>
      <c r="EF125" s="38">
        <v>2.8067999999999999E-2</v>
      </c>
      <c r="EG125" s="38">
        <v>2.7773300000000001E-2</v>
      </c>
      <c r="EH125" s="38">
        <v>1.6678599999999998E-2</v>
      </c>
      <c r="EI125" s="38">
        <v>-1.3770000000000001E-4</v>
      </c>
      <c r="EJ125" s="38">
        <v>-3.9133000000000001E-2</v>
      </c>
      <c r="EK125" s="38">
        <v>5.3200000000000003E-4</v>
      </c>
      <c r="EL125" s="38">
        <v>-1.04172E-2</v>
      </c>
      <c r="EM125" s="38">
        <v>-3.8838699999999997E-2</v>
      </c>
      <c r="EN125" s="38">
        <v>-2.17889E-2</v>
      </c>
      <c r="EO125" s="38">
        <v>-8.1347999999999993E-3</v>
      </c>
      <c r="EP125" s="38">
        <v>-5.4599999999999996E-3</v>
      </c>
      <c r="EQ125" s="38">
        <v>-6.4280000000000001E-4</v>
      </c>
      <c r="ER125" s="38">
        <v>2.50072E-2</v>
      </c>
      <c r="ES125" s="38">
        <v>5.0677199999999999E-2</v>
      </c>
      <c r="ET125" s="38">
        <v>7.9493599999999998E-2</v>
      </c>
      <c r="EU125" s="38">
        <v>7.6840099999999995E-2</v>
      </c>
      <c r="EV125" s="38">
        <v>7.4088899999999999E-2</v>
      </c>
      <c r="EW125" s="38">
        <v>6.8270899999999995E-2</v>
      </c>
      <c r="EX125" s="38">
        <v>4.9781800000000001E-2</v>
      </c>
      <c r="EY125" s="38">
        <v>7.4562600000000007E-2</v>
      </c>
      <c r="EZ125" s="38">
        <v>6.0581599999999999E-2</v>
      </c>
      <c r="FA125" s="38">
        <v>5.4153699999999999E-2</v>
      </c>
      <c r="FB125" s="38">
        <v>81.500470000000007</v>
      </c>
      <c r="FC125" s="38">
        <v>80.07235</v>
      </c>
      <c r="FD125" s="38">
        <v>78.512619999999998</v>
      </c>
      <c r="FE125" s="38">
        <v>76.945800000000006</v>
      </c>
      <c r="FF125" s="38">
        <v>76.516130000000004</v>
      </c>
      <c r="FG125" s="38">
        <v>75.868780000000001</v>
      </c>
      <c r="FH125" s="38">
        <v>74.951449999999994</v>
      </c>
      <c r="FI125" s="38">
        <v>76.419020000000003</v>
      </c>
      <c r="FJ125" s="38">
        <v>80.835489999999993</v>
      </c>
      <c r="FK125" s="38">
        <v>84.068240000000003</v>
      </c>
      <c r="FL125" s="38">
        <v>87.357770000000002</v>
      </c>
      <c r="FM125" s="38">
        <v>91.109700000000004</v>
      </c>
      <c r="FN125" s="38">
        <v>94.868520000000004</v>
      </c>
      <c r="FO125" s="38">
        <v>96.464380000000006</v>
      </c>
      <c r="FP125" s="38">
        <v>97.170310000000001</v>
      </c>
      <c r="FQ125" s="38">
        <v>97.628519999999995</v>
      </c>
      <c r="FR125" s="38">
        <v>97.58963</v>
      </c>
      <c r="FS125" s="38">
        <v>97.151979999999995</v>
      </c>
      <c r="FT125" s="39">
        <v>95.823099999999997</v>
      </c>
      <c r="FU125" s="38">
        <v>92.933490000000006</v>
      </c>
      <c r="FV125" s="38">
        <v>89.376840000000001</v>
      </c>
      <c r="FW125">
        <v>85.819689999999994</v>
      </c>
      <c r="FX125">
        <v>82.813010000000006</v>
      </c>
      <c r="FY125">
        <v>80.491680000000002</v>
      </c>
      <c r="FZ125">
        <v>5.8598000000000001E-3</v>
      </c>
      <c r="GA125">
        <v>4.2416200000000001E-2</v>
      </c>
      <c r="GB125">
        <v>1</v>
      </c>
    </row>
    <row r="126" spans="1:184" x14ac:dyDescent="0.3">
      <c r="A126" t="s">
        <v>277</v>
      </c>
      <c r="B126" t="s">
        <v>1</v>
      </c>
      <c r="C126" t="s">
        <v>1</v>
      </c>
      <c r="D126" s="16" t="s">
        <v>1</v>
      </c>
      <c r="E126" s="16" t="s">
        <v>1</v>
      </c>
      <c r="F126" s="18" t="s">
        <v>1</v>
      </c>
      <c r="G126" s="16" t="s">
        <v>222</v>
      </c>
      <c r="H126" s="40" t="s">
        <v>1</v>
      </c>
      <c r="I126" s="18" t="s">
        <v>1</v>
      </c>
      <c r="J126" s="38" t="s">
        <v>1</v>
      </c>
      <c r="K126" s="18">
        <v>44792</v>
      </c>
      <c r="L126" s="38">
        <v>92399</v>
      </c>
      <c r="M126" s="38">
        <v>92399</v>
      </c>
      <c r="N126" s="38">
        <v>1.3121499999999999</v>
      </c>
      <c r="O126" s="38">
        <v>1.2568779999999999</v>
      </c>
      <c r="P126" s="38">
        <v>1.2134849999999999</v>
      </c>
      <c r="Q126" s="38">
        <v>1.1891309999999999</v>
      </c>
      <c r="R126" s="38">
        <v>1.193983</v>
      </c>
      <c r="S126" s="38">
        <v>1.2371239999999999</v>
      </c>
      <c r="T126" s="38">
        <v>1.245261</v>
      </c>
      <c r="U126" s="38">
        <v>1.4339930000000001</v>
      </c>
      <c r="V126" s="38">
        <v>1.785283</v>
      </c>
      <c r="W126" s="38">
        <v>2.093229</v>
      </c>
      <c r="X126" s="38">
        <v>2.3542390000000002</v>
      </c>
      <c r="Y126" s="38">
        <v>2.5361479999999998</v>
      </c>
      <c r="Z126" s="38">
        <v>2.641445</v>
      </c>
      <c r="AA126" s="38">
        <v>2.7414499999999999</v>
      </c>
      <c r="AB126" s="38">
        <v>2.8025920000000002</v>
      </c>
      <c r="AC126" s="38">
        <v>2.7838280000000002</v>
      </c>
      <c r="AD126" s="38">
        <v>2.6411570000000002</v>
      </c>
      <c r="AE126" s="38">
        <v>2.3205520000000002</v>
      </c>
      <c r="AF126" s="38">
        <v>2.0719989999999999</v>
      </c>
      <c r="AG126" s="38">
        <v>1.893429</v>
      </c>
      <c r="AH126" s="38">
        <v>1.7926310000000001</v>
      </c>
      <c r="AI126" s="38">
        <v>1.652234</v>
      </c>
      <c r="AJ126" s="38">
        <v>1.4959260000000001</v>
      </c>
      <c r="AK126" s="38">
        <v>1.384852</v>
      </c>
      <c r="AL126" s="38">
        <v>-4.6106999999999997E-3</v>
      </c>
      <c r="AM126" s="38">
        <v>-4.2287000000000002E-3</v>
      </c>
      <c r="AN126" s="38">
        <v>-5.5482999999999999E-3</v>
      </c>
      <c r="AO126" s="38">
        <v>-4.9791999999999996E-3</v>
      </c>
      <c r="AP126" s="38">
        <v>-1.6222999999999999E-3</v>
      </c>
      <c r="AQ126" s="38">
        <v>-1.3864899999999999E-2</v>
      </c>
      <c r="AR126" s="38">
        <v>-3.4486900000000001E-2</v>
      </c>
      <c r="AS126" s="38">
        <v>8.8313000000000003E-3</v>
      </c>
      <c r="AT126" s="38">
        <v>8.7611000000000008E-3</v>
      </c>
      <c r="AU126" s="38">
        <v>3.7142E-3</v>
      </c>
      <c r="AV126" s="38">
        <v>7.3276000000000001E-3</v>
      </c>
      <c r="AW126" s="38">
        <v>3.8603999999999999E-3</v>
      </c>
      <c r="AX126" s="38">
        <v>4.058E-3</v>
      </c>
      <c r="AY126" s="38">
        <v>-1.1018099999999999E-2</v>
      </c>
      <c r="AZ126" s="38">
        <v>-2.4633200000000001E-2</v>
      </c>
      <c r="BA126" s="38">
        <v>-2.7007699999999999E-2</v>
      </c>
      <c r="BB126" s="38">
        <v>-5.9792999999999999E-3</v>
      </c>
      <c r="BC126" s="38">
        <v>1.6195000000000001E-3</v>
      </c>
      <c r="BD126" s="38">
        <v>9.9730000000000001E-4</v>
      </c>
      <c r="BE126" s="38">
        <v>8.8210000000000003E-4</v>
      </c>
      <c r="BF126" s="38">
        <v>-1.60188E-2</v>
      </c>
      <c r="BG126" s="38">
        <v>1.00424E-2</v>
      </c>
      <c r="BH126" s="38">
        <v>8.3990999999999996E-3</v>
      </c>
      <c r="BI126" s="38">
        <v>8.1537999999999992E-3</v>
      </c>
      <c r="BJ126" s="38">
        <v>-1.9654999999999998E-3</v>
      </c>
      <c r="BK126" s="38">
        <v>-1.4626000000000001E-3</v>
      </c>
      <c r="BL126" s="38">
        <v>-3.2594E-3</v>
      </c>
      <c r="BM126" s="38">
        <v>-3.0986999999999998E-3</v>
      </c>
      <c r="BN126" s="38">
        <v>1.972E-4</v>
      </c>
      <c r="BO126" s="38">
        <v>-1.0677799999999999E-2</v>
      </c>
      <c r="BP126" s="38">
        <v>-2.9642499999999999E-2</v>
      </c>
      <c r="BQ126" s="38">
        <v>1.0652500000000001E-2</v>
      </c>
      <c r="BR126" s="38">
        <v>1.14457E-2</v>
      </c>
      <c r="BS126" s="38">
        <v>7.2306999999999996E-3</v>
      </c>
      <c r="BT126" s="38">
        <v>1.0145100000000001E-2</v>
      </c>
      <c r="BU126" s="38">
        <v>5.8985000000000001E-3</v>
      </c>
      <c r="BV126" s="38">
        <v>5.5262999999999996E-3</v>
      </c>
      <c r="BW126" s="38">
        <v>-9.1085000000000003E-3</v>
      </c>
      <c r="BX126" s="38">
        <v>-2.13163E-2</v>
      </c>
      <c r="BY126" s="38">
        <v>-2.2582000000000001E-2</v>
      </c>
      <c r="BZ126" s="38">
        <v>-1.2673999999999999E-3</v>
      </c>
      <c r="CA126" s="38">
        <v>6.2269999999999999E-3</v>
      </c>
      <c r="CB126" s="38">
        <v>5.1485000000000003E-3</v>
      </c>
      <c r="CC126" s="38">
        <v>4.8719999999999996E-3</v>
      </c>
      <c r="CD126" s="38">
        <v>-1.27565E-2</v>
      </c>
      <c r="CE126" s="38">
        <v>1.42265E-2</v>
      </c>
      <c r="CF126" s="38">
        <v>1.1671300000000001E-2</v>
      </c>
      <c r="CG126" s="38">
        <v>1.15151E-2</v>
      </c>
      <c r="CH126" s="38">
        <v>-1.3339999999999999E-4</v>
      </c>
      <c r="CI126" s="38">
        <v>4.5320000000000001E-4</v>
      </c>
      <c r="CJ126" s="38">
        <v>-1.6741E-3</v>
      </c>
      <c r="CK126" s="38">
        <v>-1.7962E-3</v>
      </c>
      <c r="CL126" s="38">
        <v>1.4572999999999999E-3</v>
      </c>
      <c r="CM126" s="38">
        <v>-8.4703999999999995E-3</v>
      </c>
      <c r="CN126" s="38">
        <v>-2.62873E-2</v>
      </c>
      <c r="CO126" s="38">
        <v>1.19138E-2</v>
      </c>
      <c r="CP126" s="38">
        <v>1.33051E-2</v>
      </c>
      <c r="CQ126" s="38">
        <v>9.6661999999999998E-3</v>
      </c>
      <c r="CR126" s="38">
        <v>1.20965E-2</v>
      </c>
      <c r="CS126" s="38">
        <v>7.3099999999999997E-3</v>
      </c>
      <c r="CT126" s="38">
        <v>6.5433000000000002E-3</v>
      </c>
      <c r="CU126" s="38">
        <v>-7.7859000000000001E-3</v>
      </c>
      <c r="CV126" s="38">
        <v>-1.9019000000000001E-2</v>
      </c>
      <c r="CW126" s="38">
        <v>-1.9516800000000001E-2</v>
      </c>
      <c r="CX126" s="38">
        <v>1.9959999999999999E-3</v>
      </c>
      <c r="CY126" s="38">
        <v>9.4181999999999998E-3</v>
      </c>
      <c r="CZ126" s="38">
        <v>8.0234999999999994E-3</v>
      </c>
      <c r="DA126" s="38">
        <v>7.6353999999999997E-3</v>
      </c>
      <c r="DB126" s="38">
        <v>-1.0496999999999999E-2</v>
      </c>
      <c r="DC126" s="38">
        <v>1.7124400000000001E-2</v>
      </c>
      <c r="DD126" s="38">
        <v>1.39376E-2</v>
      </c>
      <c r="DE126" s="38">
        <v>1.38432E-2</v>
      </c>
      <c r="DF126" s="38">
        <v>1.6987E-3</v>
      </c>
      <c r="DG126" s="38">
        <v>2.369E-3</v>
      </c>
      <c r="DH126" s="38">
        <v>-8.8800000000000004E-5</v>
      </c>
      <c r="DI126" s="38">
        <v>-4.9379999999999997E-4</v>
      </c>
      <c r="DJ126" s="38">
        <v>2.7174999999999999E-3</v>
      </c>
      <c r="DK126" s="38">
        <v>-6.2630000000000003E-3</v>
      </c>
      <c r="DL126" s="38">
        <v>-2.29321E-2</v>
      </c>
      <c r="DM126" s="38">
        <v>1.31751E-2</v>
      </c>
      <c r="DN126" s="38">
        <v>1.5164499999999999E-2</v>
      </c>
      <c r="DO126" s="38">
        <v>1.2101799999999999E-2</v>
      </c>
      <c r="DP126" s="38">
        <v>1.4047799999999999E-2</v>
      </c>
      <c r="DQ126" s="38">
        <v>8.7215999999999995E-3</v>
      </c>
      <c r="DR126" s="38">
        <v>7.5602999999999998E-3</v>
      </c>
      <c r="DS126" s="38">
        <v>-6.4631999999999997E-3</v>
      </c>
      <c r="DT126" s="38">
        <v>-1.6721799999999998E-2</v>
      </c>
      <c r="DU126" s="38">
        <v>-1.64516E-2</v>
      </c>
      <c r="DV126" s="38">
        <v>5.2594E-3</v>
      </c>
      <c r="DW126" s="38">
        <v>1.26094E-2</v>
      </c>
      <c r="DX126" s="38">
        <v>1.08986E-2</v>
      </c>
      <c r="DY126" s="38">
        <v>1.03988E-2</v>
      </c>
      <c r="DZ126" s="38">
        <v>-8.2375E-3</v>
      </c>
      <c r="EA126" s="38">
        <v>2.00222E-2</v>
      </c>
      <c r="EB126" s="38">
        <v>1.6204E-2</v>
      </c>
      <c r="EC126" s="38">
        <v>1.61712E-2</v>
      </c>
      <c r="ED126" s="38">
        <v>4.3439000000000004E-3</v>
      </c>
      <c r="EE126" s="38">
        <v>5.1351000000000001E-3</v>
      </c>
      <c r="EF126" s="38">
        <v>2.2001999999999998E-3</v>
      </c>
      <c r="EG126" s="38">
        <v>1.3867E-3</v>
      </c>
      <c r="EH126" s="38">
        <v>4.5370000000000002E-3</v>
      </c>
      <c r="EI126" s="38">
        <v>-3.0758000000000001E-3</v>
      </c>
      <c r="EJ126" s="38">
        <v>-1.8087800000000001E-2</v>
      </c>
      <c r="EK126" s="38">
        <v>1.4996199999999999E-2</v>
      </c>
      <c r="EL126" s="38">
        <v>1.7849199999999999E-2</v>
      </c>
      <c r="EM126" s="38">
        <v>1.56183E-2</v>
      </c>
      <c r="EN126" s="38">
        <v>1.68653E-2</v>
      </c>
      <c r="EO126" s="38">
        <v>1.0759700000000001E-2</v>
      </c>
      <c r="EP126" s="38">
        <v>9.0285999999999995E-3</v>
      </c>
      <c r="EQ126" s="38">
        <v>-4.5535999999999997E-3</v>
      </c>
      <c r="ER126" s="38">
        <v>-1.3404900000000001E-2</v>
      </c>
      <c r="ES126" s="38">
        <v>-1.2025900000000001E-2</v>
      </c>
      <c r="ET126" s="38">
        <v>9.9711999999999995E-3</v>
      </c>
      <c r="EU126" s="38">
        <v>1.7217E-2</v>
      </c>
      <c r="EV126" s="38">
        <v>1.5049699999999999E-2</v>
      </c>
      <c r="EW126" s="38">
        <v>1.4388700000000001E-2</v>
      </c>
      <c r="EX126" s="38">
        <v>-4.9751999999999999E-3</v>
      </c>
      <c r="EY126" s="38">
        <v>2.42063E-2</v>
      </c>
      <c r="EZ126" s="38">
        <v>1.9476199999999999E-2</v>
      </c>
      <c r="FA126" s="38">
        <v>1.9532600000000001E-2</v>
      </c>
      <c r="FB126" s="38">
        <v>78.046719999999993</v>
      </c>
      <c r="FC126" s="38">
        <v>76.622450000000001</v>
      </c>
      <c r="FD126" s="38">
        <v>74.815569999999994</v>
      </c>
      <c r="FE126" s="38">
        <v>73.100210000000004</v>
      </c>
      <c r="FF126" s="38">
        <v>71.45805</v>
      </c>
      <c r="FG126" s="38">
        <v>70.691640000000007</v>
      </c>
      <c r="FH126" s="38">
        <v>69.748260000000002</v>
      </c>
      <c r="FI126" s="38">
        <v>71.843999999999994</v>
      </c>
      <c r="FJ126" s="38">
        <v>75.634330000000006</v>
      </c>
      <c r="FK126" s="38">
        <v>79.921040000000005</v>
      </c>
      <c r="FL126" s="38">
        <v>84.609499999999997</v>
      </c>
      <c r="FM126" s="38">
        <v>88.7654</v>
      </c>
      <c r="FN126" s="38">
        <v>92.309460000000001</v>
      </c>
      <c r="FO126" s="38">
        <v>95.122799999999998</v>
      </c>
      <c r="FP126" s="38">
        <v>97.918629999999993</v>
      </c>
      <c r="FQ126" s="38">
        <v>99.581149999999994</v>
      </c>
      <c r="FR126" s="38">
        <v>99.974329999999995</v>
      </c>
      <c r="FS126" s="38">
        <v>99.016040000000004</v>
      </c>
      <c r="FT126" s="39">
        <v>96.579319999999996</v>
      </c>
      <c r="FU126" s="38">
        <v>92.900329999999997</v>
      </c>
      <c r="FV126" s="38">
        <v>88.501499999999993</v>
      </c>
      <c r="FW126">
        <v>85.084559999999996</v>
      </c>
      <c r="FX126">
        <v>82.424800000000005</v>
      </c>
      <c r="FY126">
        <v>79.796559999999999</v>
      </c>
      <c r="FZ126">
        <v>4.8421999999999996E-3</v>
      </c>
      <c r="GA126">
        <v>3.6222299999999999E-2</v>
      </c>
      <c r="GB126">
        <v>1</v>
      </c>
    </row>
    <row r="127" spans="1:184" x14ac:dyDescent="0.3">
      <c r="A127" t="s">
        <v>277</v>
      </c>
      <c r="B127" t="s">
        <v>1</v>
      </c>
      <c r="C127" t="s">
        <v>1</v>
      </c>
      <c r="D127" s="16" t="s">
        <v>1</v>
      </c>
      <c r="E127" s="16" t="s">
        <v>1</v>
      </c>
      <c r="F127" s="18" t="s">
        <v>1</v>
      </c>
      <c r="G127" s="16" t="s">
        <v>222</v>
      </c>
      <c r="H127" s="40" t="s">
        <v>1</v>
      </c>
      <c r="I127" s="18" t="s">
        <v>1</v>
      </c>
      <c r="J127" s="38" t="s">
        <v>1</v>
      </c>
      <c r="K127" s="18">
        <v>44805</v>
      </c>
      <c r="L127" s="38">
        <v>92305</v>
      </c>
      <c r="M127" s="38">
        <v>92305</v>
      </c>
      <c r="N127" s="38">
        <v>1.2315370000000001</v>
      </c>
      <c r="O127" s="38">
        <v>1.1859820000000001</v>
      </c>
      <c r="P127" s="38">
        <v>1.152244</v>
      </c>
      <c r="Q127" s="38">
        <v>1.1336660000000001</v>
      </c>
      <c r="R127" s="38">
        <v>1.142854</v>
      </c>
      <c r="S127" s="38">
        <v>1.1788970000000001</v>
      </c>
      <c r="T127" s="38">
        <v>1.195506</v>
      </c>
      <c r="U127" s="38">
        <v>1.3974549999999999</v>
      </c>
      <c r="V127" s="38">
        <v>1.771644</v>
      </c>
      <c r="W127" s="38">
        <v>2.0995300000000001</v>
      </c>
      <c r="X127" s="38">
        <v>2.3736000000000002</v>
      </c>
      <c r="Y127" s="38">
        <v>2.5646800000000001</v>
      </c>
      <c r="Z127" s="38">
        <v>2.6817739999999999</v>
      </c>
      <c r="AA127" s="38">
        <v>2.8101409999999998</v>
      </c>
      <c r="AB127" s="38">
        <v>2.898212</v>
      </c>
      <c r="AC127" s="38">
        <v>2.9005700000000001</v>
      </c>
      <c r="AD127" s="38">
        <v>2.7556790000000002</v>
      </c>
      <c r="AE127" s="38">
        <v>2.3773070000000001</v>
      </c>
      <c r="AF127" s="38">
        <v>2.1062439999999998</v>
      </c>
      <c r="AG127" s="38">
        <v>1.899419</v>
      </c>
      <c r="AH127" s="38">
        <v>1.783447</v>
      </c>
      <c r="AI127" s="38">
        <v>1.6272279999999999</v>
      </c>
      <c r="AJ127" s="38">
        <v>1.4756750000000001</v>
      </c>
      <c r="AK127" s="38">
        <v>1.374932</v>
      </c>
      <c r="AL127" s="38">
        <v>-9.7474999999999992E-3</v>
      </c>
      <c r="AM127" s="38">
        <v>-9.1087000000000008E-3</v>
      </c>
      <c r="AN127" s="38">
        <v>-9.0411999999999992E-3</v>
      </c>
      <c r="AO127" s="38">
        <v>-9.2765E-3</v>
      </c>
      <c r="AP127" s="38">
        <v>-1.00313E-2</v>
      </c>
      <c r="AQ127" s="38">
        <v>-2.91702E-2</v>
      </c>
      <c r="AR127" s="38">
        <v>-6.7155800000000002E-2</v>
      </c>
      <c r="AS127" s="38">
        <v>1.7205499999999999E-2</v>
      </c>
      <c r="AT127" s="38">
        <v>3.8633800000000003E-2</v>
      </c>
      <c r="AU127" s="38">
        <v>4.42098E-2</v>
      </c>
      <c r="AV127" s="38">
        <v>4.1942899999999998E-2</v>
      </c>
      <c r="AW127" s="38">
        <v>2.2299599999999999E-2</v>
      </c>
      <c r="AX127" s="38">
        <v>7.9529999999999998E-4</v>
      </c>
      <c r="AY127" s="38">
        <v>-1.8853999999999999E-2</v>
      </c>
      <c r="AZ127" s="38">
        <v>-2.9770600000000001E-2</v>
      </c>
      <c r="BA127" s="38">
        <v>-3.6475E-2</v>
      </c>
      <c r="BB127" s="38">
        <v>-2.25583E-2</v>
      </c>
      <c r="BC127" s="38">
        <v>-3.2108499999999998E-2</v>
      </c>
      <c r="BD127" s="38">
        <v>-2.2864700000000002E-2</v>
      </c>
      <c r="BE127" s="38">
        <v>-5.1410600000000001E-2</v>
      </c>
      <c r="BF127" s="38">
        <v>-3.5790000000000002E-2</v>
      </c>
      <c r="BG127" s="38">
        <v>-2.8467000000000002E-3</v>
      </c>
      <c r="BH127" s="38">
        <v>-8.2689999999999999E-4</v>
      </c>
      <c r="BI127" s="38">
        <v>-2.4296999999999999E-3</v>
      </c>
      <c r="BJ127" s="38">
        <v>-7.7832999999999999E-3</v>
      </c>
      <c r="BK127" s="38">
        <v>-7.6118000000000002E-3</v>
      </c>
      <c r="BL127" s="38">
        <v>-7.9296999999999996E-3</v>
      </c>
      <c r="BM127" s="38">
        <v>-8.3061999999999997E-3</v>
      </c>
      <c r="BN127" s="38">
        <v>-9.1415000000000003E-3</v>
      </c>
      <c r="BO127" s="38">
        <v>-2.7485599999999999E-2</v>
      </c>
      <c r="BP127" s="38">
        <v>-6.3973600000000005E-2</v>
      </c>
      <c r="BQ127" s="38">
        <v>1.8856999999999999E-2</v>
      </c>
      <c r="BR127" s="38">
        <v>4.0361800000000003E-2</v>
      </c>
      <c r="BS127" s="38">
        <v>4.6180800000000001E-2</v>
      </c>
      <c r="BT127" s="38">
        <v>4.36444E-2</v>
      </c>
      <c r="BU127" s="38">
        <v>2.36736E-2</v>
      </c>
      <c r="BV127" s="38">
        <v>1.7842999999999999E-3</v>
      </c>
      <c r="BW127" s="38">
        <v>-1.75382E-2</v>
      </c>
      <c r="BX127" s="38">
        <v>-2.7425499999999998E-2</v>
      </c>
      <c r="BY127" s="38">
        <v>-3.3193300000000002E-2</v>
      </c>
      <c r="BZ127" s="38">
        <v>-1.8959199999999999E-2</v>
      </c>
      <c r="CA127" s="38">
        <v>-2.8754399999999999E-2</v>
      </c>
      <c r="CB127" s="38">
        <v>-1.9421799999999999E-2</v>
      </c>
      <c r="CC127" s="38">
        <v>-4.8335099999999999E-2</v>
      </c>
      <c r="CD127" s="38">
        <v>-3.2840300000000003E-2</v>
      </c>
      <c r="CE127" s="38">
        <v>2.3709999999999999E-4</v>
      </c>
      <c r="CF127" s="38">
        <v>1.7237000000000001E-3</v>
      </c>
      <c r="CG127" s="38">
        <v>7.3800000000000005E-5</v>
      </c>
      <c r="CH127" s="38">
        <v>-6.4228000000000002E-3</v>
      </c>
      <c r="CI127" s="38">
        <v>-6.5750000000000001E-3</v>
      </c>
      <c r="CJ127" s="38">
        <v>-7.1598E-3</v>
      </c>
      <c r="CK127" s="38">
        <v>-7.6340999999999996E-3</v>
      </c>
      <c r="CL127" s="38">
        <v>-8.5251000000000007E-3</v>
      </c>
      <c r="CM127" s="38">
        <v>-2.63188E-2</v>
      </c>
      <c r="CN127" s="38">
        <v>-6.1769600000000001E-2</v>
      </c>
      <c r="CO127" s="38">
        <v>2.0000899999999999E-2</v>
      </c>
      <c r="CP127" s="38">
        <v>4.1558600000000001E-2</v>
      </c>
      <c r="CQ127" s="38">
        <v>4.7545799999999999E-2</v>
      </c>
      <c r="CR127" s="38">
        <v>4.4822899999999999E-2</v>
      </c>
      <c r="CS127" s="38">
        <v>2.4625299999999999E-2</v>
      </c>
      <c r="CT127" s="38">
        <v>2.4692E-3</v>
      </c>
      <c r="CU127" s="38">
        <v>-1.66269E-2</v>
      </c>
      <c r="CV127" s="38">
        <v>-2.5801399999999999E-2</v>
      </c>
      <c r="CW127" s="38">
        <v>-3.0920400000000001E-2</v>
      </c>
      <c r="CX127" s="38">
        <v>-1.6466499999999998E-2</v>
      </c>
      <c r="CY127" s="38">
        <v>-2.6431400000000001E-2</v>
      </c>
      <c r="CZ127" s="38">
        <v>-1.7037199999999999E-2</v>
      </c>
      <c r="DA127" s="38">
        <v>-4.6205099999999999E-2</v>
      </c>
      <c r="DB127" s="38">
        <v>-3.07973E-2</v>
      </c>
      <c r="DC127" s="38">
        <v>2.3730000000000001E-3</v>
      </c>
      <c r="DD127" s="38">
        <v>3.4902000000000002E-3</v>
      </c>
      <c r="DE127" s="38">
        <v>1.8077E-3</v>
      </c>
      <c r="DF127" s="38">
        <v>-5.0623999999999999E-3</v>
      </c>
      <c r="DG127" s="38">
        <v>-5.5382000000000001E-3</v>
      </c>
      <c r="DH127" s="38">
        <v>-6.3899999999999998E-3</v>
      </c>
      <c r="DI127" s="38">
        <v>-6.9620999999999997E-3</v>
      </c>
      <c r="DJ127" s="38">
        <v>-7.9088000000000006E-3</v>
      </c>
      <c r="DK127" s="38">
        <v>-2.51521E-2</v>
      </c>
      <c r="DL127" s="38">
        <v>-5.9565600000000003E-2</v>
      </c>
      <c r="DM127" s="38">
        <v>2.1144699999999999E-2</v>
      </c>
      <c r="DN127" s="38">
        <v>4.2755399999999999E-2</v>
      </c>
      <c r="DO127" s="38">
        <v>4.89109E-2</v>
      </c>
      <c r="DP127" s="38">
        <v>4.6001399999999998E-2</v>
      </c>
      <c r="DQ127" s="38">
        <v>2.55769E-2</v>
      </c>
      <c r="DR127" s="38">
        <v>3.1541E-3</v>
      </c>
      <c r="DS127" s="38">
        <v>-1.57156E-2</v>
      </c>
      <c r="DT127" s="38">
        <v>-2.4177199999999999E-2</v>
      </c>
      <c r="DU127" s="38">
        <v>-2.8647499999999999E-2</v>
      </c>
      <c r="DV127" s="38">
        <v>-1.39738E-2</v>
      </c>
      <c r="DW127" s="38">
        <v>-2.4108399999999999E-2</v>
      </c>
      <c r="DX127" s="38">
        <v>-1.46526E-2</v>
      </c>
      <c r="DY127" s="38">
        <v>-4.4075000000000003E-2</v>
      </c>
      <c r="DZ127" s="38">
        <v>-2.8754399999999999E-2</v>
      </c>
      <c r="EA127" s="38">
        <v>4.5088000000000003E-3</v>
      </c>
      <c r="EB127" s="38">
        <v>5.2567999999999998E-3</v>
      </c>
      <c r="EC127" s="38">
        <v>3.5416000000000002E-3</v>
      </c>
      <c r="ED127" s="38">
        <v>-3.0982000000000002E-3</v>
      </c>
      <c r="EE127" s="38">
        <v>-4.0412E-3</v>
      </c>
      <c r="EF127" s="38">
        <v>-5.2783999999999999E-3</v>
      </c>
      <c r="EG127" s="38">
        <v>-5.9918000000000003E-3</v>
      </c>
      <c r="EH127" s="38">
        <v>-7.0190000000000001E-3</v>
      </c>
      <c r="EI127" s="38">
        <v>-2.3467499999999999E-2</v>
      </c>
      <c r="EJ127" s="38">
        <v>-5.63834E-2</v>
      </c>
      <c r="EK127" s="38">
        <v>2.2796199999999999E-2</v>
      </c>
      <c r="EL127" s="38">
        <v>4.4483500000000002E-2</v>
      </c>
      <c r="EM127" s="38">
        <v>5.0881799999999998E-2</v>
      </c>
      <c r="EN127" s="38">
        <v>4.7703000000000002E-2</v>
      </c>
      <c r="EO127" s="38">
        <v>2.6950999999999999E-2</v>
      </c>
      <c r="EP127" s="38">
        <v>4.143E-3</v>
      </c>
      <c r="EQ127" s="38">
        <v>-1.4399800000000001E-2</v>
      </c>
      <c r="ER127" s="38">
        <v>-2.18321E-2</v>
      </c>
      <c r="ES127" s="38">
        <v>-2.5365700000000001E-2</v>
      </c>
      <c r="ET127" s="38">
        <v>-1.0374700000000001E-2</v>
      </c>
      <c r="EU127" s="38">
        <v>-2.07543E-2</v>
      </c>
      <c r="EV127" s="38">
        <v>-1.12097E-2</v>
      </c>
      <c r="EW127" s="38">
        <v>-4.0999500000000001E-2</v>
      </c>
      <c r="EX127" s="38">
        <v>-2.58047E-2</v>
      </c>
      <c r="EY127" s="38">
        <v>7.5925999999999997E-3</v>
      </c>
      <c r="EZ127" s="38">
        <v>7.8073999999999999E-3</v>
      </c>
      <c r="FA127" s="38">
        <v>6.0451000000000003E-3</v>
      </c>
      <c r="FB127" s="38">
        <v>75.943529999999996</v>
      </c>
      <c r="FC127" s="38">
        <v>74.018270000000001</v>
      </c>
      <c r="FD127" s="38">
        <v>72.49597</v>
      </c>
      <c r="FE127" s="38">
        <v>71.322239999999994</v>
      </c>
      <c r="FF127" s="38">
        <v>70.194730000000007</v>
      </c>
      <c r="FG127" s="38">
        <v>69.032640000000001</v>
      </c>
      <c r="FH127" s="38">
        <v>68.398560000000003</v>
      </c>
      <c r="FI127" s="38">
        <v>70.463279999999997</v>
      </c>
      <c r="FJ127" s="38">
        <v>75.569019999999995</v>
      </c>
      <c r="FK127" s="38">
        <v>81.073580000000007</v>
      </c>
      <c r="FL127" s="38">
        <v>86.129369999999994</v>
      </c>
      <c r="FM127" s="38">
        <v>90.467269999999999</v>
      </c>
      <c r="FN127" s="38">
        <v>94.362790000000004</v>
      </c>
      <c r="FO127" s="38">
        <v>97.522750000000002</v>
      </c>
      <c r="FP127" s="38">
        <v>100.07170000000001</v>
      </c>
      <c r="FQ127" s="38">
        <v>101.6126</v>
      </c>
      <c r="FR127" s="38">
        <v>101.8566</v>
      </c>
      <c r="FS127" s="38">
        <v>100.9408</v>
      </c>
      <c r="FT127" s="39">
        <v>99.272149999999996</v>
      </c>
      <c r="FU127" s="38">
        <v>94.640119999999996</v>
      </c>
      <c r="FV127" s="38">
        <v>89.906989999999993</v>
      </c>
      <c r="FW127">
        <v>85.696169999999995</v>
      </c>
      <c r="FX127">
        <v>83.246759999999995</v>
      </c>
      <c r="FY127">
        <v>81.378140000000002</v>
      </c>
      <c r="FZ127">
        <v>3.7864000000000001E-3</v>
      </c>
      <c r="GA127">
        <v>2.6036400000000001E-2</v>
      </c>
      <c r="GB127">
        <v>1</v>
      </c>
    </row>
    <row r="128" spans="1:184" x14ac:dyDescent="0.3">
      <c r="A128" t="s">
        <v>277</v>
      </c>
      <c r="B128" t="s">
        <v>1</v>
      </c>
      <c r="C128" t="s">
        <v>1</v>
      </c>
      <c r="D128" s="16" t="s">
        <v>1</v>
      </c>
      <c r="E128" s="16" t="s">
        <v>1</v>
      </c>
      <c r="F128" s="18" t="s">
        <v>1</v>
      </c>
      <c r="G128" s="16" t="s">
        <v>222</v>
      </c>
      <c r="H128" s="40" t="s">
        <v>1</v>
      </c>
      <c r="I128" s="18" t="s">
        <v>1</v>
      </c>
      <c r="J128" s="38" t="s">
        <v>1</v>
      </c>
      <c r="K128" s="18">
        <v>44809</v>
      </c>
      <c r="L128" s="38">
        <v>92298</v>
      </c>
      <c r="M128" s="38">
        <v>92298</v>
      </c>
      <c r="N128" s="38">
        <v>1.3594740000000001</v>
      </c>
      <c r="O128" s="38">
        <v>1.2971060000000001</v>
      </c>
      <c r="P128" s="38">
        <v>1.2465649999999999</v>
      </c>
      <c r="Q128" s="38">
        <v>1.2108810000000001</v>
      </c>
      <c r="R128" s="38">
        <v>1.198123</v>
      </c>
      <c r="S128" s="38">
        <v>1.182388</v>
      </c>
      <c r="T128" s="38">
        <v>1.098854</v>
      </c>
      <c r="U128" s="38">
        <v>1.1735819999999999</v>
      </c>
      <c r="V128" s="38">
        <v>1.3567940000000001</v>
      </c>
      <c r="W128" s="38">
        <v>1.592117</v>
      </c>
      <c r="X128" s="38">
        <v>1.7968360000000001</v>
      </c>
      <c r="Y128" s="38">
        <v>1.938334</v>
      </c>
      <c r="Z128" s="38">
        <v>2.0325280000000001</v>
      </c>
      <c r="AA128" s="38">
        <v>2.1068289999999998</v>
      </c>
      <c r="AB128" s="38">
        <v>2.1522350000000001</v>
      </c>
      <c r="AC128" s="38">
        <v>2.173136</v>
      </c>
      <c r="AD128" s="38">
        <v>2.1553330000000002</v>
      </c>
      <c r="AE128" s="38">
        <v>2.0786660000000001</v>
      </c>
      <c r="AF128" s="38">
        <v>1.973746</v>
      </c>
      <c r="AG128" s="38">
        <v>1.84169</v>
      </c>
      <c r="AH128" s="38">
        <v>1.7886</v>
      </c>
      <c r="AI128" s="38">
        <v>1.7030449999999999</v>
      </c>
      <c r="AJ128" s="38">
        <v>1.546978</v>
      </c>
      <c r="AK128" s="38">
        <v>1.445781</v>
      </c>
      <c r="AL128" s="38">
        <v>3.9733600000000001E-2</v>
      </c>
      <c r="AM128" s="38">
        <v>2.7396899999999998E-2</v>
      </c>
      <c r="AN128" s="38">
        <v>1.68554E-2</v>
      </c>
      <c r="AO128" s="38">
        <v>6.0140000000000002E-3</v>
      </c>
      <c r="AP128" s="38">
        <v>-3.7084000000000002E-3</v>
      </c>
      <c r="AQ128" s="38">
        <v>-4.9495400000000002E-2</v>
      </c>
      <c r="AR128" s="38">
        <v>-0.1352516</v>
      </c>
      <c r="AS128" s="38">
        <v>-3.11373E-2</v>
      </c>
      <c r="AT128" s="38">
        <v>1.3370399999999999E-2</v>
      </c>
      <c r="AU128" s="38">
        <v>3.8841000000000001E-2</v>
      </c>
      <c r="AV128" s="38">
        <v>2.61593E-2</v>
      </c>
      <c r="AW128" s="38">
        <v>8.8331999999999994E-3</v>
      </c>
      <c r="AX128" s="38">
        <v>-6.0223999999999998E-3</v>
      </c>
      <c r="AY128" s="38">
        <v>-2.39399E-2</v>
      </c>
      <c r="AZ128" s="38">
        <v>-3.5364199999999998E-2</v>
      </c>
      <c r="BA128" s="38">
        <v>-3.7744600000000003E-2</v>
      </c>
      <c r="BB128" s="38">
        <v>-1.7188599999999998E-2</v>
      </c>
      <c r="BC128" s="38">
        <v>-2.8888999999999998E-3</v>
      </c>
      <c r="BD128" s="38">
        <v>1.1917799999999999E-2</v>
      </c>
      <c r="BE128" s="38">
        <v>-6.4790200000000006E-2</v>
      </c>
      <c r="BF128" s="38">
        <v>-4.4268000000000002E-2</v>
      </c>
      <c r="BG128" s="38">
        <v>1.1572600000000001E-2</v>
      </c>
      <c r="BH128" s="38">
        <v>-1.02833E-2</v>
      </c>
      <c r="BI128" s="38">
        <v>-1.4031399999999999E-2</v>
      </c>
      <c r="BJ128" s="38">
        <v>4.2393E-2</v>
      </c>
      <c r="BK128" s="38">
        <v>2.9394E-2</v>
      </c>
      <c r="BL128" s="38">
        <v>1.8414099999999999E-2</v>
      </c>
      <c r="BM128" s="38">
        <v>7.4866999999999998E-3</v>
      </c>
      <c r="BN128" s="38">
        <v>-2.3706000000000001E-3</v>
      </c>
      <c r="BO128" s="38">
        <v>-4.5446399999999998E-2</v>
      </c>
      <c r="BP128" s="38">
        <v>-0.1282643</v>
      </c>
      <c r="BQ128" s="38">
        <v>-2.79498E-2</v>
      </c>
      <c r="BR128" s="38">
        <v>1.6258700000000001E-2</v>
      </c>
      <c r="BS128" s="38">
        <v>4.3292499999999998E-2</v>
      </c>
      <c r="BT128" s="38">
        <v>3.0807000000000001E-2</v>
      </c>
      <c r="BU128" s="38">
        <v>1.24656E-2</v>
      </c>
      <c r="BV128" s="38">
        <v>-4.0530999999999996E-3</v>
      </c>
      <c r="BW128" s="38">
        <v>-2.0875500000000002E-2</v>
      </c>
      <c r="BX128" s="38">
        <v>-3.0460899999999999E-2</v>
      </c>
      <c r="BY128" s="38">
        <v>-3.0933200000000001E-2</v>
      </c>
      <c r="BZ128" s="38">
        <v>-9.8134999999999993E-3</v>
      </c>
      <c r="CA128" s="38">
        <v>4.8157E-3</v>
      </c>
      <c r="CB128" s="38">
        <v>2.0608600000000001E-2</v>
      </c>
      <c r="CC128" s="38">
        <v>-5.5257500000000001E-2</v>
      </c>
      <c r="CD128" s="38">
        <v>-3.3286400000000001E-2</v>
      </c>
      <c r="CE128" s="38">
        <v>1.9759800000000001E-2</v>
      </c>
      <c r="CF128" s="38">
        <v>-3.1067E-3</v>
      </c>
      <c r="CG128" s="38">
        <v>-7.3930999999999997E-3</v>
      </c>
      <c r="CH128" s="38">
        <v>4.4234799999999998E-2</v>
      </c>
      <c r="CI128" s="38">
        <v>3.0777200000000001E-2</v>
      </c>
      <c r="CJ128" s="38">
        <v>1.94936E-2</v>
      </c>
      <c r="CK128" s="38">
        <v>8.5067000000000007E-3</v>
      </c>
      <c r="CL128" s="38">
        <v>-1.4441E-3</v>
      </c>
      <c r="CM128" s="38">
        <v>-4.2641999999999999E-2</v>
      </c>
      <c r="CN128" s="38">
        <v>-0.1234248</v>
      </c>
      <c r="CO128" s="38">
        <v>-2.57421E-2</v>
      </c>
      <c r="CP128" s="38">
        <v>1.82591E-2</v>
      </c>
      <c r="CQ128" s="38">
        <v>4.6375699999999999E-2</v>
      </c>
      <c r="CR128" s="38">
        <v>3.4026000000000001E-2</v>
      </c>
      <c r="CS128" s="38">
        <v>1.4981299999999999E-2</v>
      </c>
      <c r="CT128" s="38">
        <v>-2.6892000000000001E-3</v>
      </c>
      <c r="CU128" s="38">
        <v>-1.8752999999999999E-2</v>
      </c>
      <c r="CV128" s="38">
        <v>-2.7064899999999999E-2</v>
      </c>
      <c r="CW128" s="38">
        <v>-2.6215700000000002E-2</v>
      </c>
      <c r="CX128" s="38">
        <v>-4.7054999999999996E-3</v>
      </c>
      <c r="CY128" s="38">
        <v>1.0151800000000001E-2</v>
      </c>
      <c r="CZ128" s="38">
        <v>2.6627899999999999E-2</v>
      </c>
      <c r="DA128" s="38">
        <v>-4.8655200000000003E-2</v>
      </c>
      <c r="DB128" s="38">
        <v>-2.5680600000000001E-2</v>
      </c>
      <c r="DC128" s="38">
        <v>2.5430299999999999E-2</v>
      </c>
      <c r="DD128" s="38">
        <v>1.8637E-3</v>
      </c>
      <c r="DE128" s="38">
        <v>-2.7954999999999998E-3</v>
      </c>
      <c r="DF128" s="38">
        <v>4.6076600000000002E-2</v>
      </c>
      <c r="DG128" s="38">
        <v>3.2160300000000003E-2</v>
      </c>
      <c r="DH128" s="38">
        <v>2.05732E-2</v>
      </c>
      <c r="DI128" s="38">
        <v>9.5268000000000002E-3</v>
      </c>
      <c r="DJ128" s="38">
        <v>-5.176E-4</v>
      </c>
      <c r="DK128" s="38">
        <v>-3.9837600000000001E-2</v>
      </c>
      <c r="DL128" s="38">
        <v>-0.11858539999999999</v>
      </c>
      <c r="DM128" s="38">
        <v>-2.35344E-2</v>
      </c>
      <c r="DN128" s="38">
        <v>2.02595E-2</v>
      </c>
      <c r="DO128" s="38">
        <v>4.9458799999999997E-2</v>
      </c>
      <c r="DP128" s="38">
        <v>3.7245E-2</v>
      </c>
      <c r="DQ128" s="38">
        <v>1.7497100000000002E-2</v>
      </c>
      <c r="DR128" s="38">
        <v>-1.3253E-3</v>
      </c>
      <c r="DS128" s="38">
        <v>-1.6630599999999999E-2</v>
      </c>
      <c r="DT128" s="38">
        <v>-2.36689E-2</v>
      </c>
      <c r="DU128" s="38">
        <v>-2.1498199999999999E-2</v>
      </c>
      <c r="DV128" s="38">
        <v>4.0240000000000002E-4</v>
      </c>
      <c r="DW128" s="38">
        <v>1.5488E-2</v>
      </c>
      <c r="DX128" s="38">
        <v>3.2647099999999998E-2</v>
      </c>
      <c r="DY128" s="38">
        <v>-4.2052899999999997E-2</v>
      </c>
      <c r="DZ128" s="38">
        <v>-1.8074799999999999E-2</v>
      </c>
      <c r="EA128" s="38">
        <v>3.1100699999999998E-2</v>
      </c>
      <c r="EB128" s="38">
        <v>6.8342000000000003E-3</v>
      </c>
      <c r="EC128" s="38">
        <v>1.8021999999999999E-3</v>
      </c>
      <c r="ED128" s="38">
        <v>4.8736000000000002E-2</v>
      </c>
      <c r="EE128" s="38">
        <v>3.4157399999999997E-2</v>
      </c>
      <c r="EF128" s="38">
        <v>2.2131899999999999E-2</v>
      </c>
      <c r="EG128" s="38">
        <v>1.0999500000000001E-2</v>
      </c>
      <c r="EH128" s="38">
        <v>8.2019999999999999E-4</v>
      </c>
      <c r="EI128" s="38">
        <v>-3.5788599999999997E-2</v>
      </c>
      <c r="EJ128" s="38">
        <v>-0.11159810000000001</v>
      </c>
      <c r="EK128" s="38">
        <v>-2.0346900000000001E-2</v>
      </c>
      <c r="EL128" s="38">
        <v>2.31478E-2</v>
      </c>
      <c r="EM128" s="38">
        <v>5.3910300000000001E-2</v>
      </c>
      <c r="EN128" s="38">
        <v>4.1892699999999998E-2</v>
      </c>
      <c r="EO128" s="38">
        <v>2.11294E-2</v>
      </c>
      <c r="EP128" s="38">
        <v>6.4389999999999998E-4</v>
      </c>
      <c r="EQ128" s="38">
        <v>-1.3566099999999999E-2</v>
      </c>
      <c r="ER128" s="38">
        <v>-1.87657E-2</v>
      </c>
      <c r="ES128" s="38">
        <v>-1.4686899999999999E-2</v>
      </c>
      <c r="ET128" s="38">
        <v>7.7776E-3</v>
      </c>
      <c r="EU128" s="38">
        <v>2.3192600000000001E-2</v>
      </c>
      <c r="EV128" s="38">
        <v>4.1337899999999997E-2</v>
      </c>
      <c r="EW128" s="38">
        <v>-3.2520199999999999E-2</v>
      </c>
      <c r="EX128" s="38">
        <v>-7.0933000000000003E-3</v>
      </c>
      <c r="EY128" s="38">
        <v>3.9287900000000001E-2</v>
      </c>
      <c r="EZ128" s="38">
        <v>1.4010699999999999E-2</v>
      </c>
      <c r="FA128" s="38">
        <v>8.4404000000000007E-3</v>
      </c>
      <c r="FB128" s="38">
        <v>81.933530000000005</v>
      </c>
      <c r="FC128" s="38">
        <v>80.719380000000001</v>
      </c>
      <c r="FD128" s="38">
        <v>79.063019999999995</v>
      </c>
      <c r="FE128" s="38">
        <v>77.645939999999996</v>
      </c>
      <c r="FF128" s="38">
        <v>76.522440000000003</v>
      </c>
      <c r="FG128" s="38">
        <v>75.563270000000003</v>
      </c>
      <c r="FH128" s="38">
        <v>74.412099999999995</v>
      </c>
      <c r="FI128" s="38">
        <v>75.306370000000001</v>
      </c>
      <c r="FJ128" s="38">
        <v>80.316649999999996</v>
      </c>
      <c r="FK128" s="38">
        <v>86.313320000000004</v>
      </c>
      <c r="FL128" s="38">
        <v>91.47063</v>
      </c>
      <c r="FM128" s="38">
        <v>95.732569999999996</v>
      </c>
      <c r="FN128" s="38">
        <v>99.801119999999997</v>
      </c>
      <c r="FO128" s="38">
        <v>102.9635</v>
      </c>
      <c r="FP128" s="38">
        <v>105.0134</v>
      </c>
      <c r="FQ128" s="38">
        <v>106.37909999999999</v>
      </c>
      <c r="FR128" s="38">
        <v>106.7627</v>
      </c>
      <c r="FS128" s="38">
        <v>105.9943</v>
      </c>
      <c r="FT128" s="39">
        <v>103.6289</v>
      </c>
      <c r="FU128" s="38">
        <v>98.927419999999998</v>
      </c>
      <c r="FV128" s="38">
        <v>95.527649999999994</v>
      </c>
      <c r="FW128">
        <v>92.028109999999998</v>
      </c>
      <c r="FX128">
        <v>88.767269999999996</v>
      </c>
      <c r="FY128">
        <v>87.072980000000001</v>
      </c>
      <c r="FZ128">
        <v>1.0888E-2</v>
      </c>
      <c r="GA128">
        <v>0.14586879999999999</v>
      </c>
      <c r="GB128">
        <v>1</v>
      </c>
    </row>
    <row r="129" spans="1:184" x14ac:dyDescent="0.3">
      <c r="A129" t="s">
        <v>277</v>
      </c>
      <c r="B129" t="s">
        <v>1</v>
      </c>
      <c r="C129" t="s">
        <v>1</v>
      </c>
      <c r="D129" s="16" t="s">
        <v>1</v>
      </c>
      <c r="E129" s="16" t="s">
        <v>1</v>
      </c>
      <c r="F129" s="18" t="s">
        <v>1</v>
      </c>
      <c r="G129" s="16" t="s">
        <v>222</v>
      </c>
      <c r="H129" s="40" t="s">
        <v>1</v>
      </c>
      <c r="I129" s="18" t="s">
        <v>1</v>
      </c>
      <c r="J129" s="38" t="s">
        <v>1</v>
      </c>
      <c r="K129" s="18">
        <v>44810</v>
      </c>
      <c r="L129" s="38">
        <v>92295</v>
      </c>
      <c r="M129" s="38">
        <v>92295</v>
      </c>
      <c r="N129" s="38">
        <v>1.411799</v>
      </c>
      <c r="O129" s="38">
        <v>1.352725</v>
      </c>
      <c r="P129" s="38">
        <v>1.305841</v>
      </c>
      <c r="Q129" s="38">
        <v>1.280618</v>
      </c>
      <c r="R129" s="38">
        <v>1.2903960000000001</v>
      </c>
      <c r="S129" s="38">
        <v>1.3485990000000001</v>
      </c>
      <c r="T129" s="38">
        <v>1.3985799999999999</v>
      </c>
      <c r="U129" s="38">
        <v>1.653397</v>
      </c>
      <c r="V129" s="38">
        <v>2.1206849999999999</v>
      </c>
      <c r="W129" s="38">
        <v>2.5112830000000002</v>
      </c>
      <c r="X129" s="38">
        <v>2.8167990000000001</v>
      </c>
      <c r="Y129" s="38">
        <v>3.028133</v>
      </c>
      <c r="Z129" s="38">
        <v>3.1523829999999999</v>
      </c>
      <c r="AA129" s="38">
        <v>3.2715890000000001</v>
      </c>
      <c r="AB129" s="38">
        <v>3.3280620000000001</v>
      </c>
      <c r="AC129" s="38">
        <v>3.2976290000000001</v>
      </c>
      <c r="AD129" s="38">
        <v>3.1035149999999998</v>
      </c>
      <c r="AE129" s="38">
        <v>2.6702539999999999</v>
      </c>
      <c r="AF129" s="38">
        <v>2.349377</v>
      </c>
      <c r="AG129" s="38">
        <v>2.1358899999999998</v>
      </c>
      <c r="AH129" s="38">
        <v>2.022831</v>
      </c>
      <c r="AI129" s="38">
        <v>1.8486210000000001</v>
      </c>
      <c r="AJ129" s="38">
        <v>1.6799580000000001</v>
      </c>
      <c r="AK129" s="38">
        <v>1.5606279999999999</v>
      </c>
      <c r="AL129" s="38">
        <v>2.7554599999999999E-2</v>
      </c>
      <c r="AM129" s="38">
        <v>1.84549E-2</v>
      </c>
      <c r="AN129" s="38">
        <v>1.1084699999999999E-2</v>
      </c>
      <c r="AO129" s="38">
        <v>5.2899000000000002E-3</v>
      </c>
      <c r="AP129" s="38">
        <v>4.7660000000000003E-3</v>
      </c>
      <c r="AQ129" s="38">
        <v>-1.1332200000000001E-2</v>
      </c>
      <c r="AR129" s="38">
        <v>-6.03753E-2</v>
      </c>
      <c r="AS129" s="38">
        <v>2.4391999999999999E-3</v>
      </c>
      <c r="AT129" s="38">
        <v>-8.2249999999999997E-3</v>
      </c>
      <c r="AU129" s="38">
        <v>-3.2869099999999998E-2</v>
      </c>
      <c r="AV129" s="38">
        <v>-3.8646100000000003E-2</v>
      </c>
      <c r="AW129" s="38">
        <v>-2.8877699999999999E-2</v>
      </c>
      <c r="AX129" s="38">
        <v>-1.238E-2</v>
      </c>
      <c r="AY129" s="38">
        <v>1.8939899999999999E-2</v>
      </c>
      <c r="AZ129" s="38">
        <v>4.1019399999999998E-2</v>
      </c>
      <c r="BA129" s="38">
        <v>6.8884000000000001E-2</v>
      </c>
      <c r="BB129" s="38">
        <v>7.5243000000000004E-2</v>
      </c>
      <c r="BC129" s="38">
        <v>3.1107599999999999E-2</v>
      </c>
      <c r="BD129" s="38">
        <v>2.6786899999999999E-2</v>
      </c>
      <c r="BE129" s="38">
        <v>-3.04135E-2</v>
      </c>
      <c r="BF129" s="38">
        <v>7.3147999999999998E-3</v>
      </c>
      <c r="BG129" s="38">
        <v>1.80968E-2</v>
      </c>
      <c r="BH129" s="38">
        <v>1.2902500000000001E-2</v>
      </c>
      <c r="BI129" s="38">
        <v>4.0483999999999997E-3</v>
      </c>
      <c r="BJ129" s="38">
        <v>3.1036500000000002E-2</v>
      </c>
      <c r="BK129" s="38">
        <v>2.1602300000000001E-2</v>
      </c>
      <c r="BL129" s="38">
        <v>1.3673100000000001E-2</v>
      </c>
      <c r="BM129" s="38">
        <v>7.8434000000000004E-3</v>
      </c>
      <c r="BN129" s="38">
        <v>7.1964999999999998E-3</v>
      </c>
      <c r="BO129" s="38">
        <v>-6.5091999999999997E-3</v>
      </c>
      <c r="BP129" s="38">
        <v>-5.3358599999999999E-2</v>
      </c>
      <c r="BQ129" s="38">
        <v>6.4748999999999996E-3</v>
      </c>
      <c r="BR129" s="38">
        <v>-3.3563999999999998E-3</v>
      </c>
      <c r="BS129" s="38">
        <v>-2.6979099999999999E-2</v>
      </c>
      <c r="BT129" s="38">
        <v>-3.3090599999999998E-2</v>
      </c>
      <c r="BU129" s="38">
        <v>-2.4435100000000001E-2</v>
      </c>
      <c r="BV129" s="38">
        <v>-9.4220999999999992E-3</v>
      </c>
      <c r="BW129" s="38">
        <v>2.1887400000000001E-2</v>
      </c>
      <c r="BX129" s="38">
        <v>4.5882699999999998E-2</v>
      </c>
      <c r="BY129" s="38">
        <v>7.5905700000000006E-2</v>
      </c>
      <c r="BZ129" s="38">
        <v>8.3257499999999998E-2</v>
      </c>
      <c r="CA129" s="38">
        <v>3.9716799999999997E-2</v>
      </c>
      <c r="CB129" s="38">
        <v>3.6218399999999998E-2</v>
      </c>
      <c r="CC129" s="38">
        <v>-2.1354399999999999E-2</v>
      </c>
      <c r="CD129" s="38">
        <v>1.52455E-2</v>
      </c>
      <c r="CE129" s="38">
        <v>2.46164E-2</v>
      </c>
      <c r="CF129" s="38">
        <v>1.7997900000000001E-2</v>
      </c>
      <c r="CG129" s="38">
        <v>9.2742999999999992E-3</v>
      </c>
      <c r="CH129" s="38">
        <v>3.3448100000000001E-2</v>
      </c>
      <c r="CI129" s="38">
        <v>2.37821E-2</v>
      </c>
      <c r="CJ129" s="38">
        <v>1.5465899999999999E-2</v>
      </c>
      <c r="CK129" s="38">
        <v>9.6118999999999996E-3</v>
      </c>
      <c r="CL129" s="38">
        <v>8.8798999999999996E-3</v>
      </c>
      <c r="CM129" s="38">
        <v>-3.1687999999999998E-3</v>
      </c>
      <c r="CN129" s="38">
        <v>-4.8498800000000002E-2</v>
      </c>
      <c r="CO129" s="38">
        <v>9.2700000000000005E-3</v>
      </c>
      <c r="CP129" s="38">
        <v>1.56E-5</v>
      </c>
      <c r="CQ129" s="38">
        <v>-2.2899699999999999E-2</v>
      </c>
      <c r="CR129" s="38">
        <v>-2.9242899999999999E-2</v>
      </c>
      <c r="CS129" s="38">
        <v>-2.1358200000000001E-2</v>
      </c>
      <c r="CT129" s="38">
        <v>-7.3733999999999996E-3</v>
      </c>
      <c r="CU129" s="38">
        <v>2.3928700000000001E-2</v>
      </c>
      <c r="CV129" s="38">
        <v>4.9251000000000003E-2</v>
      </c>
      <c r="CW129" s="38">
        <v>8.0768800000000002E-2</v>
      </c>
      <c r="CX129" s="38">
        <v>8.8808300000000007E-2</v>
      </c>
      <c r="CY129" s="38">
        <v>4.5679499999999998E-2</v>
      </c>
      <c r="CZ129" s="38">
        <v>4.27506E-2</v>
      </c>
      <c r="DA129" s="38">
        <v>-1.50802E-2</v>
      </c>
      <c r="DB129" s="38">
        <v>2.0738300000000001E-2</v>
      </c>
      <c r="DC129" s="38">
        <v>2.9131799999999999E-2</v>
      </c>
      <c r="DD129" s="38">
        <v>2.1527000000000001E-2</v>
      </c>
      <c r="DE129" s="38">
        <v>1.2893699999999999E-2</v>
      </c>
      <c r="DF129" s="38">
        <v>3.5859700000000001E-2</v>
      </c>
      <c r="DG129" s="38">
        <v>2.5961999999999999E-2</v>
      </c>
      <c r="DH129" s="38">
        <v>1.7258699999999998E-2</v>
      </c>
      <c r="DI129" s="38">
        <v>1.1380400000000001E-2</v>
      </c>
      <c r="DJ129" s="38">
        <v>1.0563299999999999E-2</v>
      </c>
      <c r="DK129" s="38">
        <v>1.7149999999999999E-4</v>
      </c>
      <c r="DL129" s="38">
        <v>-4.3638999999999997E-2</v>
      </c>
      <c r="DM129" s="38">
        <v>1.20652E-2</v>
      </c>
      <c r="DN129" s="38">
        <v>3.3874999999999999E-3</v>
      </c>
      <c r="DO129" s="38">
        <v>-1.8820300000000002E-2</v>
      </c>
      <c r="DP129" s="38">
        <v>-2.53952E-2</v>
      </c>
      <c r="DQ129" s="38">
        <v>-1.82813E-2</v>
      </c>
      <c r="DR129" s="38">
        <v>-5.3248000000000002E-3</v>
      </c>
      <c r="DS129" s="38">
        <v>2.5970099999999999E-2</v>
      </c>
      <c r="DT129" s="38">
        <v>5.2619300000000001E-2</v>
      </c>
      <c r="DU129" s="38">
        <v>8.5632E-2</v>
      </c>
      <c r="DV129" s="38">
        <v>9.4359200000000004E-2</v>
      </c>
      <c r="DW129" s="38">
        <v>5.1642199999999999E-2</v>
      </c>
      <c r="DX129" s="38">
        <v>4.9282800000000002E-2</v>
      </c>
      <c r="DY129" s="38">
        <v>-8.8059000000000002E-3</v>
      </c>
      <c r="DZ129" s="38">
        <v>2.62311E-2</v>
      </c>
      <c r="EA129" s="38">
        <v>3.3647200000000002E-2</v>
      </c>
      <c r="EB129" s="38">
        <v>2.5055999999999998E-2</v>
      </c>
      <c r="EC129" s="38">
        <v>1.6513099999999999E-2</v>
      </c>
      <c r="ED129" s="38">
        <v>3.93417E-2</v>
      </c>
      <c r="EE129" s="38">
        <v>2.9109400000000001E-2</v>
      </c>
      <c r="EF129" s="38">
        <v>1.9847199999999999E-2</v>
      </c>
      <c r="EG129" s="38">
        <v>1.3933900000000001E-2</v>
      </c>
      <c r="EH129" s="38">
        <v>1.29938E-2</v>
      </c>
      <c r="EI129" s="38">
        <v>4.9944999999999998E-3</v>
      </c>
      <c r="EJ129" s="38">
        <v>-3.6622300000000003E-2</v>
      </c>
      <c r="EK129" s="38">
        <v>1.6100900000000001E-2</v>
      </c>
      <c r="EL129" s="38">
        <v>8.2561000000000006E-3</v>
      </c>
      <c r="EM129" s="38">
        <v>-1.29304E-2</v>
      </c>
      <c r="EN129" s="38">
        <v>-1.9839699999999998E-2</v>
      </c>
      <c r="EO129" s="38">
        <v>-1.38388E-2</v>
      </c>
      <c r="EP129" s="38">
        <v>-2.3668999999999999E-3</v>
      </c>
      <c r="EQ129" s="38">
        <v>2.8917499999999999E-2</v>
      </c>
      <c r="ER129" s="38">
        <v>5.7482699999999998E-2</v>
      </c>
      <c r="ES129" s="38">
        <v>9.2653700000000005E-2</v>
      </c>
      <c r="ET129" s="38">
        <v>0.1023737</v>
      </c>
      <c r="EU129" s="38">
        <v>6.0251300000000001E-2</v>
      </c>
      <c r="EV129" s="38">
        <v>5.8714299999999997E-2</v>
      </c>
      <c r="EW129" s="38">
        <v>2.5310000000000003E-4</v>
      </c>
      <c r="EX129" s="38">
        <v>3.4161900000000002E-2</v>
      </c>
      <c r="EY129" s="38">
        <v>4.01667E-2</v>
      </c>
      <c r="EZ129" s="38">
        <v>3.0151399999999998E-2</v>
      </c>
      <c r="FA129" s="38">
        <v>2.1739000000000001E-2</v>
      </c>
      <c r="FB129" s="38">
        <v>84.296520000000001</v>
      </c>
      <c r="FC129" s="38">
        <v>82.951549999999997</v>
      </c>
      <c r="FD129" s="38">
        <v>81.525409999999994</v>
      </c>
      <c r="FE129" s="38">
        <v>80.390770000000003</v>
      </c>
      <c r="FF129" s="38">
        <v>79.290660000000003</v>
      </c>
      <c r="FG129" s="38">
        <v>78.895960000000002</v>
      </c>
      <c r="FH129" s="38">
        <v>78.174139999999994</v>
      </c>
      <c r="FI129" s="38">
        <v>80.362570000000005</v>
      </c>
      <c r="FJ129" s="38">
        <v>85.542339999999996</v>
      </c>
      <c r="FK129" s="38">
        <v>91.435180000000003</v>
      </c>
      <c r="FL129" s="38">
        <v>96.091819999999998</v>
      </c>
      <c r="FM129" s="38">
        <v>100.8417</v>
      </c>
      <c r="FN129" s="38">
        <v>104.1865</v>
      </c>
      <c r="FO129" s="38">
        <v>107.17740000000001</v>
      </c>
      <c r="FP129" s="38">
        <v>109.21250000000001</v>
      </c>
      <c r="FQ129" s="38">
        <v>110.7645</v>
      </c>
      <c r="FR129" s="38">
        <v>110.62949999999999</v>
      </c>
      <c r="FS129" s="38">
        <v>109.1122</v>
      </c>
      <c r="FT129" s="39">
        <v>106.11450000000001</v>
      </c>
      <c r="FU129" s="38">
        <v>100.5073</v>
      </c>
      <c r="FV129" s="38">
        <v>95.743930000000006</v>
      </c>
      <c r="FW129">
        <v>92.98321</v>
      </c>
      <c r="FX129">
        <v>91.110799999999998</v>
      </c>
      <c r="FY129">
        <v>88.502510000000001</v>
      </c>
      <c r="FZ129">
        <v>1.0367100000000001E-2</v>
      </c>
      <c r="GA129">
        <v>6.9528699999999999E-2</v>
      </c>
      <c r="GB129">
        <v>1</v>
      </c>
    </row>
    <row r="130" spans="1:184" x14ac:dyDescent="0.3">
      <c r="A130" t="s">
        <v>277</v>
      </c>
      <c r="B130" t="s">
        <v>1</v>
      </c>
      <c r="C130" t="s">
        <v>1</v>
      </c>
      <c r="D130" s="16" t="s">
        <v>1</v>
      </c>
      <c r="E130" s="16" t="s">
        <v>1</v>
      </c>
      <c r="F130" s="18" t="s">
        <v>1</v>
      </c>
      <c r="G130" s="16" t="s">
        <v>222</v>
      </c>
      <c r="H130" s="40" t="s">
        <v>1</v>
      </c>
      <c r="I130" s="18" t="s">
        <v>1</v>
      </c>
      <c r="J130" s="38" t="s">
        <v>1</v>
      </c>
      <c r="K130" s="18">
        <v>44811</v>
      </c>
      <c r="L130" s="38">
        <v>92294</v>
      </c>
      <c r="M130" s="38">
        <v>92294</v>
      </c>
      <c r="N130" s="38">
        <v>1.50176</v>
      </c>
      <c r="O130" s="38">
        <v>1.43475</v>
      </c>
      <c r="P130" s="38">
        <v>1.3841680000000001</v>
      </c>
      <c r="Q130" s="38">
        <v>1.352314</v>
      </c>
      <c r="R130" s="38">
        <v>1.3535509999999999</v>
      </c>
      <c r="S130" s="38">
        <v>1.4018679999999999</v>
      </c>
      <c r="T130" s="38">
        <v>1.431235</v>
      </c>
      <c r="U130" s="38">
        <v>1.6731210000000001</v>
      </c>
      <c r="V130" s="38">
        <v>2.1053190000000002</v>
      </c>
      <c r="W130" s="38">
        <v>2.4880260000000001</v>
      </c>
      <c r="X130" s="38">
        <v>2.777495</v>
      </c>
      <c r="Y130" s="38">
        <v>2.9663550000000001</v>
      </c>
      <c r="Z130" s="38">
        <v>3.0709569999999999</v>
      </c>
      <c r="AA130" s="38">
        <v>3.177327</v>
      </c>
      <c r="AB130" s="38">
        <v>3.2340580000000001</v>
      </c>
      <c r="AC130" s="38">
        <v>3.2132909999999999</v>
      </c>
      <c r="AD130" s="38">
        <v>3.0379179999999999</v>
      </c>
      <c r="AE130" s="38">
        <v>2.6239119999999998</v>
      </c>
      <c r="AF130" s="38">
        <v>2.318092</v>
      </c>
      <c r="AG130" s="38">
        <v>2.0992839999999999</v>
      </c>
      <c r="AH130" s="38">
        <v>1.9797979999999999</v>
      </c>
      <c r="AI130" s="38">
        <v>1.82772</v>
      </c>
      <c r="AJ130" s="38">
        <v>1.6509670000000001</v>
      </c>
      <c r="AK130" s="38">
        <v>1.5324519999999999</v>
      </c>
      <c r="AL130" s="38">
        <v>2.09997E-2</v>
      </c>
      <c r="AM130" s="38">
        <v>1.43547E-2</v>
      </c>
      <c r="AN130" s="38">
        <v>1.146E-2</v>
      </c>
      <c r="AO130" s="38">
        <v>7.9086999999999994E-3</v>
      </c>
      <c r="AP130" s="38">
        <v>1.7015999999999999E-3</v>
      </c>
      <c r="AQ130" s="38">
        <v>-2.018E-2</v>
      </c>
      <c r="AR130" s="38">
        <v>-8.74833E-2</v>
      </c>
      <c r="AS130" s="38">
        <v>-9.1363E-3</v>
      </c>
      <c r="AT130" s="38">
        <v>-9.1891000000000004E-3</v>
      </c>
      <c r="AU130" s="38">
        <v>-1.19919E-2</v>
      </c>
      <c r="AV130" s="38">
        <v>-1.3265799999999999E-2</v>
      </c>
      <c r="AW130" s="38">
        <v>-7.3299000000000003E-3</v>
      </c>
      <c r="AX130" s="38">
        <v>4.0390000000000001E-4</v>
      </c>
      <c r="AY130" s="38">
        <v>8.3993999999999996E-3</v>
      </c>
      <c r="AZ130" s="38">
        <v>7.9007999999999995E-3</v>
      </c>
      <c r="BA130" s="38">
        <v>3.1974599999999999E-2</v>
      </c>
      <c r="BB130" s="38">
        <v>5.7560100000000003E-2</v>
      </c>
      <c r="BC130" s="38">
        <v>4.1909599999999998E-2</v>
      </c>
      <c r="BD130" s="38">
        <v>3.2159100000000003E-2</v>
      </c>
      <c r="BE130" s="38">
        <v>-2.9452099999999998E-2</v>
      </c>
      <c r="BF130" s="38">
        <v>1.9423300000000001E-2</v>
      </c>
      <c r="BG130" s="38">
        <v>6.54584E-2</v>
      </c>
      <c r="BH130" s="38">
        <v>4.4338200000000001E-2</v>
      </c>
      <c r="BI130" s="38">
        <v>2.9933299999999999E-2</v>
      </c>
      <c r="BJ130" s="38">
        <v>2.3969799999999999E-2</v>
      </c>
      <c r="BK130" s="38">
        <v>1.6575199999999998E-2</v>
      </c>
      <c r="BL130" s="38">
        <v>1.35006E-2</v>
      </c>
      <c r="BM130" s="38">
        <v>9.8732999999999998E-3</v>
      </c>
      <c r="BN130" s="38">
        <v>3.4703999999999998E-3</v>
      </c>
      <c r="BO130" s="38">
        <v>-1.64102E-2</v>
      </c>
      <c r="BP130" s="38">
        <v>-8.1898799999999994E-2</v>
      </c>
      <c r="BQ130" s="38">
        <v>-6.0328999999999999E-3</v>
      </c>
      <c r="BR130" s="38">
        <v>-5.6270000000000001E-3</v>
      </c>
      <c r="BS130" s="38">
        <v>-7.7721999999999999E-3</v>
      </c>
      <c r="BT130" s="38">
        <v>-9.4430999999999994E-3</v>
      </c>
      <c r="BU130" s="38">
        <v>-4.3458999999999998E-3</v>
      </c>
      <c r="BV130" s="38">
        <v>2.4307999999999999E-3</v>
      </c>
      <c r="BW130" s="38">
        <v>1.05717E-2</v>
      </c>
      <c r="BX130" s="38">
        <v>1.1645900000000001E-2</v>
      </c>
      <c r="BY130" s="38">
        <v>3.7529100000000003E-2</v>
      </c>
      <c r="BZ130" s="38">
        <v>6.4312900000000006E-2</v>
      </c>
      <c r="CA130" s="38">
        <v>4.9329699999999997E-2</v>
      </c>
      <c r="CB130" s="38">
        <v>4.0869200000000001E-2</v>
      </c>
      <c r="CC130" s="38">
        <v>-2.1605300000000001E-2</v>
      </c>
      <c r="CD130" s="38">
        <v>2.59443E-2</v>
      </c>
      <c r="CE130" s="38">
        <v>7.0589499999999999E-2</v>
      </c>
      <c r="CF130" s="38">
        <v>4.8669900000000002E-2</v>
      </c>
      <c r="CG130" s="38">
        <v>3.42832E-2</v>
      </c>
      <c r="CH130" s="38">
        <v>2.6026799999999999E-2</v>
      </c>
      <c r="CI130" s="38">
        <v>1.81131E-2</v>
      </c>
      <c r="CJ130" s="38">
        <v>1.49138E-2</v>
      </c>
      <c r="CK130" s="38">
        <v>1.12339E-2</v>
      </c>
      <c r="CL130" s="38">
        <v>4.6953999999999997E-3</v>
      </c>
      <c r="CM130" s="38">
        <v>-1.37993E-2</v>
      </c>
      <c r="CN130" s="38">
        <v>-7.8031000000000003E-2</v>
      </c>
      <c r="CO130" s="38">
        <v>-3.8834999999999998E-3</v>
      </c>
      <c r="CP130" s="38">
        <v>-3.1599000000000002E-3</v>
      </c>
      <c r="CQ130" s="38">
        <v>-4.8495999999999999E-3</v>
      </c>
      <c r="CR130" s="38">
        <v>-6.7954000000000001E-3</v>
      </c>
      <c r="CS130" s="38">
        <v>-2.2791999999999999E-3</v>
      </c>
      <c r="CT130" s="38">
        <v>3.8346000000000001E-3</v>
      </c>
      <c r="CU130" s="38">
        <v>1.20762E-2</v>
      </c>
      <c r="CV130" s="38">
        <v>1.4239699999999999E-2</v>
      </c>
      <c r="CW130" s="38">
        <v>4.1376200000000002E-2</v>
      </c>
      <c r="CX130" s="38">
        <v>6.8989900000000007E-2</v>
      </c>
      <c r="CY130" s="38">
        <v>5.4468799999999998E-2</v>
      </c>
      <c r="CZ130" s="38">
        <v>4.69018E-2</v>
      </c>
      <c r="DA130" s="38">
        <v>-1.61707E-2</v>
      </c>
      <c r="DB130" s="38">
        <v>3.04607E-2</v>
      </c>
      <c r="DC130" s="38">
        <v>7.4143299999999995E-2</v>
      </c>
      <c r="DD130" s="38">
        <v>5.1670000000000001E-2</v>
      </c>
      <c r="DE130" s="38">
        <v>3.72959E-2</v>
      </c>
      <c r="DF130" s="38">
        <v>2.8083899999999998E-2</v>
      </c>
      <c r="DG130" s="38">
        <v>1.9650999999999998E-2</v>
      </c>
      <c r="DH130" s="38">
        <v>1.6327100000000001E-2</v>
      </c>
      <c r="DI130" s="38">
        <v>1.2594599999999999E-2</v>
      </c>
      <c r="DJ130" s="38">
        <v>5.9205000000000004E-3</v>
      </c>
      <c r="DK130" s="38">
        <v>-1.11883E-2</v>
      </c>
      <c r="DL130" s="38">
        <v>-7.4163300000000001E-2</v>
      </c>
      <c r="DM130" s="38">
        <v>-1.7340000000000001E-3</v>
      </c>
      <c r="DN130" s="38">
        <v>-6.9280000000000003E-4</v>
      </c>
      <c r="DO130" s="38">
        <v>-1.9271E-3</v>
      </c>
      <c r="DP130" s="38">
        <v>-4.1478000000000001E-3</v>
      </c>
      <c r="DQ130" s="38">
        <v>-2.1249999999999999E-4</v>
      </c>
      <c r="DR130" s="38">
        <v>5.2385000000000001E-3</v>
      </c>
      <c r="DS130" s="38">
        <v>1.3580699999999999E-2</v>
      </c>
      <c r="DT130" s="38">
        <v>1.6833500000000001E-2</v>
      </c>
      <c r="DU130" s="38">
        <v>4.5223199999999998E-2</v>
      </c>
      <c r="DV130" s="38">
        <v>7.3666899999999993E-2</v>
      </c>
      <c r="DW130" s="38">
        <v>5.9608000000000001E-2</v>
      </c>
      <c r="DX130" s="38">
        <v>5.29344E-2</v>
      </c>
      <c r="DY130" s="38">
        <v>-1.0736000000000001E-2</v>
      </c>
      <c r="DZ130" s="38">
        <v>3.4977000000000001E-2</v>
      </c>
      <c r="EA130" s="38">
        <v>7.7697000000000002E-2</v>
      </c>
      <c r="EB130" s="38">
        <v>5.4670200000000002E-2</v>
      </c>
      <c r="EC130" s="38">
        <v>4.03086E-2</v>
      </c>
      <c r="ED130" s="38">
        <v>3.1053999999999998E-2</v>
      </c>
      <c r="EE130" s="38">
        <v>2.1871600000000001E-2</v>
      </c>
      <c r="EF130" s="38">
        <v>1.8367700000000001E-2</v>
      </c>
      <c r="EG130" s="38">
        <v>1.45592E-2</v>
      </c>
      <c r="EH130" s="38">
        <v>7.6892999999999996E-3</v>
      </c>
      <c r="EI130" s="38">
        <v>-7.4186E-3</v>
      </c>
      <c r="EJ130" s="38">
        <v>-6.8578799999999995E-2</v>
      </c>
      <c r="EK130" s="38">
        <v>1.3694E-3</v>
      </c>
      <c r="EL130" s="38">
        <v>2.8693E-3</v>
      </c>
      <c r="EM130" s="38">
        <v>2.2926000000000001E-3</v>
      </c>
      <c r="EN130" s="38">
        <v>-3.2499999999999999E-4</v>
      </c>
      <c r="EO130" s="38">
        <v>2.7715000000000001E-3</v>
      </c>
      <c r="EP130" s="38">
        <v>7.2654E-3</v>
      </c>
      <c r="EQ130" s="38">
        <v>1.57529E-2</v>
      </c>
      <c r="ER130" s="38">
        <v>2.0578599999999999E-2</v>
      </c>
      <c r="ES130" s="38">
        <v>5.0777700000000002E-2</v>
      </c>
      <c r="ET130" s="38">
        <v>8.04198E-2</v>
      </c>
      <c r="EU130" s="38">
        <v>6.7028099999999993E-2</v>
      </c>
      <c r="EV130" s="38">
        <v>6.1644499999999998E-2</v>
      </c>
      <c r="EW130" s="38">
        <v>-2.8892000000000002E-3</v>
      </c>
      <c r="EX130" s="38">
        <v>4.1498E-2</v>
      </c>
      <c r="EY130" s="38">
        <v>8.2828200000000005E-2</v>
      </c>
      <c r="EZ130" s="38">
        <v>5.9001900000000003E-2</v>
      </c>
      <c r="FA130" s="38">
        <v>4.4658400000000001E-2</v>
      </c>
      <c r="FB130" s="38">
        <v>87.05153</v>
      </c>
      <c r="FC130" s="38">
        <v>85.45205</v>
      </c>
      <c r="FD130" s="38">
        <v>82.960269999999994</v>
      </c>
      <c r="FE130" s="38">
        <v>81.681290000000004</v>
      </c>
      <c r="FF130" s="38">
        <v>80.388310000000004</v>
      </c>
      <c r="FG130" s="38">
        <v>78.538129999999995</v>
      </c>
      <c r="FH130" s="38">
        <v>77.744960000000006</v>
      </c>
      <c r="FI130" s="38">
        <v>78.656559999999999</v>
      </c>
      <c r="FJ130" s="38">
        <v>83.593379999999996</v>
      </c>
      <c r="FK130" s="38">
        <v>89.179460000000006</v>
      </c>
      <c r="FL130" s="38">
        <v>94.493080000000006</v>
      </c>
      <c r="FM130" s="38">
        <v>98.226200000000006</v>
      </c>
      <c r="FN130" s="38">
        <v>101.6631</v>
      </c>
      <c r="FO130" s="38">
        <v>104.1018</v>
      </c>
      <c r="FP130" s="38">
        <v>105.79559999999999</v>
      </c>
      <c r="FQ130" s="38">
        <v>106.7757</v>
      </c>
      <c r="FR130" s="38">
        <v>106.598</v>
      </c>
      <c r="FS130" s="38">
        <v>104.8914</v>
      </c>
      <c r="FT130" s="39">
        <v>101.55929999999999</v>
      </c>
      <c r="FU130" s="38">
        <v>97.052890000000005</v>
      </c>
      <c r="FV130" s="38">
        <v>93.802589999999995</v>
      </c>
      <c r="FW130">
        <v>91.704769999999996</v>
      </c>
      <c r="FX130">
        <v>88.952920000000006</v>
      </c>
      <c r="FY130">
        <v>86.065669999999997</v>
      </c>
      <c r="FZ130">
        <v>8.7291999999999995E-3</v>
      </c>
      <c r="GA130">
        <v>6.2921599999999994E-2</v>
      </c>
      <c r="GB130">
        <v>1</v>
      </c>
    </row>
    <row r="131" spans="1:184" x14ac:dyDescent="0.3">
      <c r="A131" t="s">
        <v>277</v>
      </c>
      <c r="B131" t="s">
        <v>1</v>
      </c>
      <c r="C131" t="s">
        <v>1</v>
      </c>
      <c r="D131" s="16" t="s">
        <v>1</v>
      </c>
      <c r="E131" s="16" t="s">
        <v>1</v>
      </c>
      <c r="F131" s="18" t="s">
        <v>1</v>
      </c>
      <c r="G131" t="s">
        <v>222</v>
      </c>
      <c r="H131" s="40" t="s">
        <v>1</v>
      </c>
      <c r="I131" s="18" t="s">
        <v>1</v>
      </c>
      <c r="J131" s="38" t="s">
        <v>1</v>
      </c>
      <c r="K131" s="18" t="s">
        <v>2</v>
      </c>
      <c r="L131" s="38">
        <v>92747</v>
      </c>
      <c r="M131" s="38">
        <v>92747</v>
      </c>
      <c r="N131" s="38">
        <v>1.3032490000000001</v>
      </c>
      <c r="O131" s="38">
        <v>1.2506429999999999</v>
      </c>
      <c r="P131" s="38">
        <v>1.2124090000000001</v>
      </c>
      <c r="Q131" s="38">
        <v>1.190121</v>
      </c>
      <c r="R131" s="38">
        <v>1.1966509999999999</v>
      </c>
      <c r="S131" s="38">
        <v>1.240667</v>
      </c>
      <c r="T131" s="38">
        <v>1.261817</v>
      </c>
      <c r="U131" s="38">
        <v>1.4695290000000001</v>
      </c>
      <c r="V131" s="38">
        <v>1.8527659999999999</v>
      </c>
      <c r="W131" s="38">
        <v>2.1788259999999999</v>
      </c>
      <c r="X131" s="38">
        <v>2.4415070000000001</v>
      </c>
      <c r="Y131" s="38">
        <v>2.6234609999999998</v>
      </c>
      <c r="Z131" s="38">
        <v>2.732294</v>
      </c>
      <c r="AA131" s="38">
        <v>2.8435350000000001</v>
      </c>
      <c r="AB131" s="38">
        <v>2.9100679999999999</v>
      </c>
      <c r="AC131" s="38">
        <v>2.8949690000000001</v>
      </c>
      <c r="AD131" s="38">
        <v>2.7446820000000001</v>
      </c>
      <c r="AE131" s="38">
        <v>2.3790369999999998</v>
      </c>
      <c r="AF131" s="38">
        <v>2.1095920000000001</v>
      </c>
      <c r="AG131" s="38">
        <v>1.920841</v>
      </c>
      <c r="AH131" s="38">
        <v>1.8153140000000001</v>
      </c>
      <c r="AI131" s="38">
        <v>1.66859</v>
      </c>
      <c r="AJ131" s="38">
        <v>1.512246</v>
      </c>
      <c r="AK131" s="38">
        <v>1.405149</v>
      </c>
      <c r="AL131" s="38">
        <v>1.7279999999999999E-3</v>
      </c>
      <c r="AM131" s="38">
        <v>1.3159999999999999E-3</v>
      </c>
      <c r="AN131" s="38">
        <v>1.9514000000000001E-3</v>
      </c>
      <c r="AO131" s="38">
        <v>2.0195E-3</v>
      </c>
      <c r="AP131" s="38">
        <v>1.4308000000000001E-3</v>
      </c>
      <c r="AQ131" s="38">
        <v>-1.8341E-3</v>
      </c>
      <c r="AR131" s="38">
        <v>-1.8953500000000002E-2</v>
      </c>
      <c r="AS131" s="38">
        <v>-3.1554999999999999E-3</v>
      </c>
      <c r="AT131" s="38">
        <v>-7.1634999999999997E-3</v>
      </c>
      <c r="AU131" s="38">
        <v>-1.45033E-2</v>
      </c>
      <c r="AV131" s="38">
        <v>-1.3196100000000001E-2</v>
      </c>
      <c r="AW131" s="38">
        <v>-9.5858999999999996E-3</v>
      </c>
      <c r="AX131" s="38">
        <v>-1.9691999999999999E-3</v>
      </c>
      <c r="AY131" s="38">
        <v>2.7288E-3</v>
      </c>
      <c r="AZ131" s="38">
        <v>5.7613999999999999E-3</v>
      </c>
      <c r="BA131" s="38">
        <v>1.16087E-2</v>
      </c>
      <c r="BB131" s="38">
        <v>3.0401000000000001E-2</v>
      </c>
      <c r="BC131" s="38">
        <v>2.0810499999999999E-2</v>
      </c>
      <c r="BD131" s="38">
        <v>1.5613800000000001E-2</v>
      </c>
      <c r="BE131" s="38">
        <v>2.5757000000000002E-3</v>
      </c>
      <c r="BF131" s="38">
        <v>1.35402E-2</v>
      </c>
      <c r="BG131" s="38">
        <v>6.4482000000000003E-3</v>
      </c>
      <c r="BH131" s="38">
        <v>3.6889000000000002E-3</v>
      </c>
      <c r="BI131" s="38">
        <v>1.3916E-3</v>
      </c>
      <c r="BJ131" s="38">
        <v>3.8257999999999999E-3</v>
      </c>
      <c r="BK131" s="38">
        <v>2.9355000000000002E-3</v>
      </c>
      <c r="BL131" s="38">
        <v>3.4045999999999998E-3</v>
      </c>
      <c r="BM131" s="38">
        <v>3.3565000000000001E-3</v>
      </c>
      <c r="BN131" s="38">
        <v>2.4895E-3</v>
      </c>
      <c r="BO131" s="38">
        <v>8.053E-4</v>
      </c>
      <c r="BP131" s="38">
        <v>-1.4543800000000001E-2</v>
      </c>
      <c r="BQ131" s="38">
        <v>-1.4128999999999999E-3</v>
      </c>
      <c r="BR131" s="38">
        <v>-4.1874E-3</v>
      </c>
      <c r="BS131" s="38">
        <v>-1.0422000000000001E-2</v>
      </c>
      <c r="BT131" s="38">
        <v>-9.4135999999999994E-3</v>
      </c>
      <c r="BU131" s="38">
        <v>-6.9369999999999996E-3</v>
      </c>
      <c r="BV131" s="38">
        <v>-1.0009000000000001E-3</v>
      </c>
      <c r="BW131" s="38">
        <v>4.4082000000000001E-3</v>
      </c>
      <c r="BX131" s="38">
        <v>8.7054000000000003E-3</v>
      </c>
      <c r="BY131" s="38">
        <v>1.56571E-2</v>
      </c>
      <c r="BZ131" s="38">
        <v>3.4744400000000002E-2</v>
      </c>
      <c r="CA131" s="38">
        <v>2.5187299999999999E-2</v>
      </c>
      <c r="CB131" s="38">
        <v>1.97331E-2</v>
      </c>
      <c r="CC131" s="38">
        <v>6.9950000000000003E-3</v>
      </c>
      <c r="CD131" s="38">
        <v>1.7765400000000001E-2</v>
      </c>
      <c r="CE131" s="38">
        <v>1.0164599999999999E-2</v>
      </c>
      <c r="CF131" s="38">
        <v>6.7992E-3</v>
      </c>
      <c r="CG131" s="38">
        <v>4.3890999999999999E-3</v>
      </c>
      <c r="CH131" s="38">
        <v>5.2788000000000002E-3</v>
      </c>
      <c r="CI131" s="38">
        <v>4.0572000000000004E-3</v>
      </c>
      <c r="CJ131" s="38">
        <v>4.4111000000000003E-3</v>
      </c>
      <c r="CK131" s="38">
        <v>4.2824999999999998E-3</v>
      </c>
      <c r="CL131" s="38">
        <v>3.2226999999999998E-3</v>
      </c>
      <c r="CM131" s="38">
        <v>2.6332999999999999E-3</v>
      </c>
      <c r="CN131" s="38">
        <v>-1.1489600000000001E-2</v>
      </c>
      <c r="CO131" s="38">
        <v>-2.0599999999999999E-4</v>
      </c>
      <c r="CP131" s="38">
        <v>-2.1261000000000001E-3</v>
      </c>
      <c r="CQ131" s="38">
        <v>-7.5951999999999999E-3</v>
      </c>
      <c r="CR131" s="38">
        <v>-6.7938E-3</v>
      </c>
      <c r="CS131" s="38">
        <v>-5.1024E-3</v>
      </c>
      <c r="CT131" s="38">
        <v>-3.302E-4</v>
      </c>
      <c r="CU131" s="38">
        <v>5.5713000000000004E-3</v>
      </c>
      <c r="CV131" s="38">
        <v>1.0744500000000001E-2</v>
      </c>
      <c r="CW131" s="38">
        <v>1.8461100000000001E-2</v>
      </c>
      <c r="CX131" s="38">
        <v>3.7752599999999997E-2</v>
      </c>
      <c r="CY131" s="38">
        <v>2.82186E-2</v>
      </c>
      <c r="CZ131" s="38">
        <v>2.2586200000000001E-2</v>
      </c>
      <c r="DA131" s="38">
        <v>1.0055700000000001E-2</v>
      </c>
      <c r="DB131" s="38">
        <v>2.06917E-2</v>
      </c>
      <c r="DC131" s="38">
        <v>1.27385E-2</v>
      </c>
      <c r="DD131" s="38">
        <v>8.9534000000000002E-3</v>
      </c>
      <c r="DE131" s="38">
        <v>6.4651999999999999E-3</v>
      </c>
      <c r="DF131" s="38">
        <v>6.7317000000000002E-3</v>
      </c>
      <c r="DG131" s="38">
        <v>5.1789000000000002E-3</v>
      </c>
      <c r="DH131" s="38">
        <v>5.4175999999999998E-3</v>
      </c>
      <c r="DI131" s="38">
        <v>5.2084999999999996E-3</v>
      </c>
      <c r="DJ131" s="38">
        <v>3.9559E-3</v>
      </c>
      <c r="DK131" s="38">
        <v>4.4612999999999996E-3</v>
      </c>
      <c r="DL131" s="38">
        <v>-8.4353999999999991E-3</v>
      </c>
      <c r="DM131" s="38">
        <v>1.0009999999999999E-3</v>
      </c>
      <c r="DN131" s="38">
        <v>-6.4900000000000005E-5</v>
      </c>
      <c r="DO131" s="38">
        <v>-4.7685000000000002E-3</v>
      </c>
      <c r="DP131" s="38">
        <v>-4.1741E-3</v>
      </c>
      <c r="DQ131" s="38">
        <v>-3.2678E-3</v>
      </c>
      <c r="DR131" s="38">
        <v>3.4039999999999998E-4</v>
      </c>
      <c r="DS131" s="38">
        <v>6.7345E-3</v>
      </c>
      <c r="DT131" s="38">
        <v>1.27835E-2</v>
      </c>
      <c r="DU131" s="38">
        <v>2.1264999999999999E-2</v>
      </c>
      <c r="DV131" s="38">
        <v>4.07608E-2</v>
      </c>
      <c r="DW131" s="38">
        <v>3.1249900000000001E-2</v>
      </c>
      <c r="DX131" s="38">
        <v>2.5439199999999999E-2</v>
      </c>
      <c r="DY131" s="38">
        <v>1.31165E-2</v>
      </c>
      <c r="DZ131" s="38">
        <v>2.36181E-2</v>
      </c>
      <c r="EA131" s="38">
        <v>1.53125E-2</v>
      </c>
      <c r="EB131" s="38">
        <v>1.11076E-2</v>
      </c>
      <c r="EC131" s="38">
        <v>8.5412999999999999E-3</v>
      </c>
      <c r="ED131" s="38">
        <v>8.8295999999999999E-3</v>
      </c>
      <c r="EE131" s="38">
        <v>6.7983999999999996E-3</v>
      </c>
      <c r="EF131" s="38">
        <v>6.8707999999999998E-3</v>
      </c>
      <c r="EG131" s="38">
        <v>6.5455000000000001E-3</v>
      </c>
      <c r="EH131" s="38">
        <v>5.0146000000000001E-3</v>
      </c>
      <c r="EI131" s="38">
        <v>7.1006000000000003E-3</v>
      </c>
      <c r="EJ131" s="38">
        <v>-4.0257000000000001E-3</v>
      </c>
      <c r="EK131" s="38">
        <v>2.7436000000000001E-3</v>
      </c>
      <c r="EL131" s="38">
        <v>2.9112000000000001E-3</v>
      </c>
      <c r="EM131" s="38">
        <v>-6.8709999999999995E-4</v>
      </c>
      <c r="EN131" s="38">
        <v>-3.9149999999999998E-4</v>
      </c>
      <c r="EO131" s="38">
        <v>-6.1890000000000003E-4</v>
      </c>
      <c r="EP131" s="38">
        <v>1.3087000000000001E-3</v>
      </c>
      <c r="EQ131" s="38">
        <v>8.4138000000000008E-3</v>
      </c>
      <c r="ER131" s="38">
        <v>1.5727499999999998E-2</v>
      </c>
      <c r="ES131" s="38">
        <v>2.53134E-2</v>
      </c>
      <c r="ET131" s="38">
        <v>4.5104199999999997E-2</v>
      </c>
      <c r="EU131" s="38">
        <v>3.5626699999999997E-2</v>
      </c>
      <c r="EV131" s="38">
        <v>2.9558600000000001E-2</v>
      </c>
      <c r="EW131" s="38">
        <v>1.7535800000000001E-2</v>
      </c>
      <c r="EX131" s="38">
        <v>2.7843199999999999E-2</v>
      </c>
      <c r="EY131" s="38">
        <v>1.9028799999999998E-2</v>
      </c>
      <c r="EZ131" s="38">
        <v>1.42179E-2</v>
      </c>
      <c r="FA131" s="38">
        <v>1.15389E-2</v>
      </c>
      <c r="FB131" s="38">
        <v>79.338669999999993</v>
      </c>
      <c r="FC131" s="38">
        <v>77.816310000000001</v>
      </c>
      <c r="FD131" s="38">
        <v>76.073490000000007</v>
      </c>
      <c r="FE131" s="38">
        <v>74.534719999999993</v>
      </c>
      <c r="FF131" s="38">
        <v>73.2851</v>
      </c>
      <c r="FG131" s="38">
        <v>72.217770000000002</v>
      </c>
      <c r="FH131" s="38">
        <v>71.868260000000006</v>
      </c>
      <c r="FI131" s="38">
        <v>74.398380000000003</v>
      </c>
      <c r="FJ131" s="38">
        <v>78.988770000000002</v>
      </c>
      <c r="FK131" s="38">
        <v>83.70411</v>
      </c>
      <c r="FL131" s="38">
        <v>88.156809999999993</v>
      </c>
      <c r="FM131" s="38">
        <v>92.131770000000003</v>
      </c>
      <c r="FN131" s="38">
        <v>95.35239</v>
      </c>
      <c r="FO131" s="38">
        <v>97.912589999999994</v>
      </c>
      <c r="FP131" s="38">
        <v>99.835430000000002</v>
      </c>
      <c r="FQ131" s="38">
        <v>101.06740000000001</v>
      </c>
      <c r="FR131" s="38">
        <v>101.3497</v>
      </c>
      <c r="FS131" s="38">
        <v>100.4803</v>
      </c>
      <c r="FT131" s="39">
        <v>98.438270000000003</v>
      </c>
      <c r="FU131" s="38">
        <v>94.788749999999993</v>
      </c>
      <c r="FV131" s="38">
        <v>90.668520000000001</v>
      </c>
      <c r="FW131">
        <v>87.379540000000006</v>
      </c>
      <c r="FX131">
        <v>84.663700000000006</v>
      </c>
      <c r="FY131">
        <v>82.071479999999994</v>
      </c>
      <c r="FZ131">
        <v>5.1590999999999998E-3</v>
      </c>
      <c r="GA131">
        <v>4.3388500000000003E-2</v>
      </c>
      <c r="GB131">
        <v>1</v>
      </c>
    </row>
    <row r="132" spans="1:184" x14ac:dyDescent="0.3">
      <c r="A132" t="s">
        <v>277</v>
      </c>
      <c r="B132" t="s">
        <v>1</v>
      </c>
      <c r="C132" t="s">
        <v>1</v>
      </c>
      <c r="D132" s="16" t="s">
        <v>1</v>
      </c>
      <c r="E132" s="16" t="s">
        <v>1</v>
      </c>
      <c r="F132" s="18" t="s">
        <v>1</v>
      </c>
      <c r="G132" s="16" t="s">
        <v>223</v>
      </c>
      <c r="H132" s="40" t="s">
        <v>1</v>
      </c>
      <c r="I132" s="18" t="s">
        <v>1</v>
      </c>
      <c r="J132" s="38" t="s">
        <v>1</v>
      </c>
      <c r="K132" s="18">
        <v>44722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0</v>
      </c>
      <c r="AZ132" s="38">
        <v>0</v>
      </c>
      <c r="BA132" s="38">
        <v>0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>
        <v>0</v>
      </c>
      <c r="BH132" s="38">
        <v>0</v>
      </c>
      <c r="BI132" s="38">
        <v>0</v>
      </c>
      <c r="BJ132" s="38">
        <v>0</v>
      </c>
      <c r="BK132" s="38">
        <v>0</v>
      </c>
      <c r="BL132" s="38">
        <v>0</v>
      </c>
      <c r="BM132" s="38">
        <v>0</v>
      </c>
      <c r="BN132" s="38">
        <v>0</v>
      </c>
      <c r="BO132" s="38">
        <v>0</v>
      </c>
      <c r="BP132" s="38">
        <v>0</v>
      </c>
      <c r="BQ132" s="38">
        <v>0</v>
      </c>
      <c r="BR132" s="38">
        <v>0</v>
      </c>
      <c r="BS132" s="38">
        <v>0</v>
      </c>
      <c r="BT132" s="38">
        <v>0</v>
      </c>
      <c r="BU132" s="38">
        <v>0</v>
      </c>
      <c r="BV132" s="38">
        <v>0</v>
      </c>
      <c r="BW132" s="38">
        <v>0</v>
      </c>
      <c r="BX132" s="38">
        <v>0</v>
      </c>
      <c r="BY132" s="38">
        <v>0</v>
      </c>
      <c r="BZ132" s="38">
        <v>0</v>
      </c>
      <c r="CA132" s="38">
        <v>0</v>
      </c>
      <c r="CB132" s="38">
        <v>0</v>
      </c>
      <c r="CC132" s="38">
        <v>0</v>
      </c>
      <c r="CD132" s="38">
        <v>0</v>
      </c>
      <c r="CE132" s="38">
        <v>0</v>
      </c>
      <c r="CF132" s="38">
        <v>0</v>
      </c>
      <c r="CG132" s="38">
        <v>0</v>
      </c>
      <c r="CH132" s="38">
        <v>0</v>
      </c>
      <c r="CI132" s="38">
        <v>0</v>
      </c>
      <c r="CJ132" s="38">
        <v>0</v>
      </c>
      <c r="CK132" s="38">
        <v>0</v>
      </c>
      <c r="CL132" s="38">
        <v>0</v>
      </c>
      <c r="CM132" s="38">
        <v>0</v>
      </c>
      <c r="CN132" s="38">
        <v>0</v>
      </c>
      <c r="CO132" s="38">
        <v>0</v>
      </c>
      <c r="CP132" s="38">
        <v>0</v>
      </c>
      <c r="CQ132" s="38">
        <v>0</v>
      </c>
      <c r="CR132" s="38">
        <v>0</v>
      </c>
      <c r="CS132" s="38">
        <v>0</v>
      </c>
      <c r="CT132" s="38">
        <v>0</v>
      </c>
      <c r="CU132" s="38">
        <v>0</v>
      </c>
      <c r="CV132" s="38">
        <v>0</v>
      </c>
      <c r="CW132" s="38">
        <v>0</v>
      </c>
      <c r="CX132" s="38">
        <v>0</v>
      </c>
      <c r="CY132" s="38">
        <v>0</v>
      </c>
      <c r="CZ132" s="38">
        <v>0</v>
      </c>
      <c r="DA132" s="38">
        <v>0</v>
      </c>
      <c r="DB132" s="38">
        <v>0</v>
      </c>
      <c r="DC132" s="38">
        <v>0</v>
      </c>
      <c r="DD132" s="38">
        <v>0</v>
      </c>
      <c r="DE132" s="38">
        <v>0</v>
      </c>
      <c r="DF132" s="38">
        <v>0</v>
      </c>
      <c r="DG132" s="38">
        <v>0</v>
      </c>
      <c r="DH132" s="38">
        <v>0</v>
      </c>
      <c r="DI132" s="38">
        <v>0</v>
      </c>
      <c r="DJ132" s="38">
        <v>0</v>
      </c>
      <c r="DK132" s="38">
        <v>0</v>
      </c>
      <c r="DL132" s="38">
        <v>0</v>
      </c>
      <c r="DM132" s="38">
        <v>0</v>
      </c>
      <c r="DN132" s="38">
        <v>0</v>
      </c>
      <c r="DO132" s="38">
        <v>0</v>
      </c>
      <c r="DP132" s="38">
        <v>0</v>
      </c>
      <c r="DQ132" s="38">
        <v>0</v>
      </c>
      <c r="DR132" s="38">
        <v>0</v>
      </c>
      <c r="DS132" s="38">
        <v>0</v>
      </c>
      <c r="DT132" s="38">
        <v>0</v>
      </c>
      <c r="DU132" s="38">
        <v>0</v>
      </c>
      <c r="DV132" s="38">
        <v>0</v>
      </c>
      <c r="DW132" s="38">
        <v>0</v>
      </c>
      <c r="DX132" s="38">
        <v>0</v>
      </c>
      <c r="DY132" s="38">
        <v>0</v>
      </c>
      <c r="DZ132" s="38">
        <v>0</v>
      </c>
      <c r="EA132" s="38">
        <v>0</v>
      </c>
      <c r="EB132" s="38">
        <v>0</v>
      </c>
      <c r="EC132" s="38">
        <v>0</v>
      </c>
      <c r="ED132" s="38">
        <v>0</v>
      </c>
      <c r="EE132" s="38">
        <v>0</v>
      </c>
      <c r="EF132" s="38">
        <v>0</v>
      </c>
      <c r="EG132" s="38">
        <v>0</v>
      </c>
      <c r="EH132" s="38">
        <v>0</v>
      </c>
      <c r="EI132" s="38">
        <v>0</v>
      </c>
      <c r="EJ132" s="38">
        <v>0</v>
      </c>
      <c r="EK132" s="38">
        <v>0</v>
      </c>
      <c r="EL132" s="38">
        <v>0</v>
      </c>
      <c r="EM132" s="38">
        <v>0</v>
      </c>
      <c r="EN132" s="38">
        <v>0</v>
      </c>
      <c r="EO132" s="38">
        <v>0</v>
      </c>
      <c r="EP132" s="38">
        <v>0</v>
      </c>
      <c r="EQ132" s="38">
        <v>0</v>
      </c>
      <c r="ER132" s="38">
        <v>0</v>
      </c>
      <c r="ES132" s="38">
        <v>0</v>
      </c>
      <c r="ET132" s="38">
        <v>0</v>
      </c>
      <c r="EU132" s="38">
        <v>0</v>
      </c>
      <c r="EV132" s="38">
        <v>0</v>
      </c>
      <c r="EW132" s="38">
        <v>0</v>
      </c>
      <c r="EX132" s="38">
        <v>0</v>
      </c>
      <c r="EY132" s="38">
        <v>0</v>
      </c>
      <c r="EZ132" s="38">
        <v>0</v>
      </c>
      <c r="FA132" s="38">
        <v>0</v>
      </c>
      <c r="FB132" s="38">
        <v>0</v>
      </c>
      <c r="FC132" s="38">
        <v>0</v>
      </c>
      <c r="FD132" s="38">
        <v>0</v>
      </c>
      <c r="FE132" s="38">
        <v>0</v>
      </c>
      <c r="FF132" s="38">
        <v>0</v>
      </c>
      <c r="FG132" s="38">
        <v>0</v>
      </c>
      <c r="FH132" s="38">
        <v>0</v>
      </c>
      <c r="FI132" s="38">
        <v>0</v>
      </c>
      <c r="FJ132" s="38">
        <v>0</v>
      </c>
      <c r="FK132" s="38">
        <v>0</v>
      </c>
      <c r="FL132" s="38">
        <v>0</v>
      </c>
      <c r="FM132" s="38">
        <v>0</v>
      </c>
      <c r="FN132" s="38">
        <v>0</v>
      </c>
      <c r="FO132" s="38">
        <v>0</v>
      </c>
      <c r="FP132" s="38">
        <v>0</v>
      </c>
      <c r="FQ132" s="38">
        <v>0</v>
      </c>
      <c r="FR132" s="38">
        <v>0</v>
      </c>
      <c r="FS132" s="38">
        <v>0</v>
      </c>
      <c r="FT132" s="39">
        <v>0</v>
      </c>
      <c r="FU132" s="38">
        <v>0</v>
      </c>
      <c r="FV132" s="38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</row>
    <row r="133" spans="1:184" x14ac:dyDescent="0.3">
      <c r="A133" t="s">
        <v>277</v>
      </c>
      <c r="B133" t="s">
        <v>1</v>
      </c>
      <c r="C133" t="s">
        <v>1</v>
      </c>
      <c r="D133" s="16" t="s">
        <v>1</v>
      </c>
      <c r="E133" s="16" t="s">
        <v>1</v>
      </c>
      <c r="F133" s="18" t="s">
        <v>1</v>
      </c>
      <c r="G133" s="16" t="s">
        <v>223</v>
      </c>
      <c r="H133" s="40" t="s">
        <v>1</v>
      </c>
      <c r="I133" s="18" t="s">
        <v>1</v>
      </c>
      <c r="J133" s="38" t="s">
        <v>1</v>
      </c>
      <c r="K133" s="18">
        <v>44739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0</v>
      </c>
      <c r="AK133" s="38">
        <v>0</v>
      </c>
      <c r="AL133" s="38">
        <v>0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  <c r="AY133" s="38">
        <v>0</v>
      </c>
      <c r="AZ133" s="38">
        <v>0</v>
      </c>
      <c r="BA133" s="38">
        <v>0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>
        <v>0</v>
      </c>
      <c r="BH133" s="38">
        <v>0</v>
      </c>
      <c r="BI133" s="38">
        <v>0</v>
      </c>
      <c r="BJ133" s="38">
        <v>0</v>
      </c>
      <c r="BK133" s="38">
        <v>0</v>
      </c>
      <c r="BL133" s="38">
        <v>0</v>
      </c>
      <c r="BM133" s="38">
        <v>0</v>
      </c>
      <c r="BN133" s="38">
        <v>0</v>
      </c>
      <c r="BO133" s="38">
        <v>0</v>
      </c>
      <c r="BP133" s="38">
        <v>0</v>
      </c>
      <c r="BQ133" s="38">
        <v>0</v>
      </c>
      <c r="BR133" s="38">
        <v>0</v>
      </c>
      <c r="BS133" s="38">
        <v>0</v>
      </c>
      <c r="BT133" s="38">
        <v>0</v>
      </c>
      <c r="BU133" s="38">
        <v>0</v>
      </c>
      <c r="BV133" s="38">
        <v>0</v>
      </c>
      <c r="BW133" s="38">
        <v>0</v>
      </c>
      <c r="BX133" s="38">
        <v>0</v>
      </c>
      <c r="BY133" s="38">
        <v>0</v>
      </c>
      <c r="BZ133" s="38">
        <v>0</v>
      </c>
      <c r="CA133" s="38">
        <v>0</v>
      </c>
      <c r="CB133" s="38">
        <v>0</v>
      </c>
      <c r="CC133" s="38">
        <v>0</v>
      </c>
      <c r="CD133" s="38">
        <v>0</v>
      </c>
      <c r="CE133" s="38">
        <v>0</v>
      </c>
      <c r="CF133" s="38">
        <v>0</v>
      </c>
      <c r="CG133" s="38">
        <v>0</v>
      </c>
      <c r="CH133" s="38">
        <v>0</v>
      </c>
      <c r="CI133" s="38">
        <v>0</v>
      </c>
      <c r="CJ133" s="38">
        <v>0</v>
      </c>
      <c r="CK133" s="38">
        <v>0</v>
      </c>
      <c r="CL133" s="38">
        <v>0</v>
      </c>
      <c r="CM133" s="38">
        <v>0</v>
      </c>
      <c r="CN133" s="38">
        <v>0</v>
      </c>
      <c r="CO133" s="38">
        <v>0</v>
      </c>
      <c r="CP133" s="38">
        <v>0</v>
      </c>
      <c r="CQ133" s="38">
        <v>0</v>
      </c>
      <c r="CR133" s="38">
        <v>0</v>
      </c>
      <c r="CS133" s="38">
        <v>0</v>
      </c>
      <c r="CT133" s="38">
        <v>0</v>
      </c>
      <c r="CU133" s="38">
        <v>0</v>
      </c>
      <c r="CV133" s="38">
        <v>0</v>
      </c>
      <c r="CW133" s="38">
        <v>0</v>
      </c>
      <c r="CX133" s="38">
        <v>0</v>
      </c>
      <c r="CY133" s="38">
        <v>0</v>
      </c>
      <c r="CZ133" s="38">
        <v>0</v>
      </c>
      <c r="DA133" s="38">
        <v>0</v>
      </c>
      <c r="DB133" s="38">
        <v>0</v>
      </c>
      <c r="DC133" s="38">
        <v>0</v>
      </c>
      <c r="DD133" s="38">
        <v>0</v>
      </c>
      <c r="DE133" s="38">
        <v>0</v>
      </c>
      <c r="DF133" s="38">
        <v>0</v>
      </c>
      <c r="DG133" s="38">
        <v>0</v>
      </c>
      <c r="DH133" s="38">
        <v>0</v>
      </c>
      <c r="DI133" s="38">
        <v>0</v>
      </c>
      <c r="DJ133" s="38">
        <v>0</v>
      </c>
      <c r="DK133" s="38">
        <v>0</v>
      </c>
      <c r="DL133" s="38">
        <v>0</v>
      </c>
      <c r="DM133" s="38">
        <v>0</v>
      </c>
      <c r="DN133" s="38">
        <v>0</v>
      </c>
      <c r="DO133" s="38">
        <v>0</v>
      </c>
      <c r="DP133" s="38">
        <v>0</v>
      </c>
      <c r="DQ133" s="38">
        <v>0</v>
      </c>
      <c r="DR133" s="38">
        <v>0</v>
      </c>
      <c r="DS133" s="38">
        <v>0</v>
      </c>
      <c r="DT133" s="38">
        <v>0</v>
      </c>
      <c r="DU133" s="38">
        <v>0</v>
      </c>
      <c r="DV133" s="38">
        <v>0</v>
      </c>
      <c r="DW133" s="38">
        <v>0</v>
      </c>
      <c r="DX133" s="38">
        <v>0</v>
      </c>
      <c r="DY133" s="38">
        <v>0</v>
      </c>
      <c r="DZ133" s="38">
        <v>0</v>
      </c>
      <c r="EA133" s="38">
        <v>0</v>
      </c>
      <c r="EB133" s="38">
        <v>0</v>
      </c>
      <c r="EC133" s="38">
        <v>0</v>
      </c>
      <c r="ED133" s="38">
        <v>0</v>
      </c>
      <c r="EE133" s="38">
        <v>0</v>
      </c>
      <c r="EF133" s="38">
        <v>0</v>
      </c>
      <c r="EG133" s="38">
        <v>0</v>
      </c>
      <c r="EH133" s="38">
        <v>0</v>
      </c>
      <c r="EI133" s="38">
        <v>0</v>
      </c>
      <c r="EJ133" s="38">
        <v>0</v>
      </c>
      <c r="EK133" s="38">
        <v>0</v>
      </c>
      <c r="EL133" s="38">
        <v>0</v>
      </c>
      <c r="EM133" s="38">
        <v>0</v>
      </c>
      <c r="EN133" s="38">
        <v>0</v>
      </c>
      <c r="EO133" s="38">
        <v>0</v>
      </c>
      <c r="EP133" s="38">
        <v>0</v>
      </c>
      <c r="EQ133" s="38">
        <v>0</v>
      </c>
      <c r="ER133" s="38">
        <v>0</v>
      </c>
      <c r="ES133" s="38">
        <v>0</v>
      </c>
      <c r="ET133" s="38">
        <v>0</v>
      </c>
      <c r="EU133" s="38">
        <v>0</v>
      </c>
      <c r="EV133" s="38">
        <v>0</v>
      </c>
      <c r="EW133" s="38">
        <v>0</v>
      </c>
      <c r="EX133" s="38">
        <v>0</v>
      </c>
      <c r="EY133" s="38">
        <v>0</v>
      </c>
      <c r="EZ133" s="38">
        <v>0</v>
      </c>
      <c r="FA133" s="38">
        <v>0</v>
      </c>
      <c r="FB133" s="38">
        <v>0</v>
      </c>
      <c r="FC133" s="38">
        <v>0</v>
      </c>
      <c r="FD133" s="38">
        <v>0</v>
      </c>
      <c r="FE133" s="38">
        <v>0</v>
      </c>
      <c r="FF133" s="38">
        <v>0</v>
      </c>
      <c r="FG133" s="38">
        <v>0</v>
      </c>
      <c r="FH133" s="38">
        <v>0</v>
      </c>
      <c r="FI133" s="38">
        <v>0</v>
      </c>
      <c r="FJ133" s="38">
        <v>0</v>
      </c>
      <c r="FK133" s="38">
        <v>0</v>
      </c>
      <c r="FL133" s="38">
        <v>0</v>
      </c>
      <c r="FM133" s="38">
        <v>0</v>
      </c>
      <c r="FN133" s="38">
        <v>0</v>
      </c>
      <c r="FO133" s="38">
        <v>0</v>
      </c>
      <c r="FP133" s="38">
        <v>0</v>
      </c>
      <c r="FQ133" s="38">
        <v>0</v>
      </c>
      <c r="FR133" s="38">
        <v>0</v>
      </c>
      <c r="FS133" s="38">
        <v>0</v>
      </c>
      <c r="FT133" s="39">
        <v>0</v>
      </c>
      <c r="FU133" s="38">
        <v>0</v>
      </c>
      <c r="FV133" s="38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</row>
    <row r="134" spans="1:184" x14ac:dyDescent="0.3">
      <c r="A134" t="s">
        <v>277</v>
      </c>
      <c r="B134" t="s">
        <v>1</v>
      </c>
      <c r="C134" t="s">
        <v>1</v>
      </c>
      <c r="D134" s="16" t="s">
        <v>1</v>
      </c>
      <c r="E134" s="16" t="s">
        <v>1</v>
      </c>
      <c r="F134" s="18" t="s">
        <v>1</v>
      </c>
      <c r="G134" s="16" t="s">
        <v>223</v>
      </c>
      <c r="H134" s="40" t="s">
        <v>1</v>
      </c>
      <c r="I134" s="18" t="s">
        <v>1</v>
      </c>
      <c r="J134" s="38" t="s">
        <v>1</v>
      </c>
      <c r="K134" s="18">
        <v>44753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0</v>
      </c>
      <c r="AK134" s="38">
        <v>0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0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0</v>
      </c>
      <c r="BP134" s="38">
        <v>0</v>
      </c>
      <c r="BQ134" s="38">
        <v>0</v>
      </c>
      <c r="BR134" s="38">
        <v>0</v>
      </c>
      <c r="BS134" s="38">
        <v>0</v>
      </c>
      <c r="BT134" s="38">
        <v>0</v>
      </c>
      <c r="BU134" s="38">
        <v>0</v>
      </c>
      <c r="BV134" s="38">
        <v>0</v>
      </c>
      <c r="BW134" s="38">
        <v>0</v>
      </c>
      <c r="BX134" s="38">
        <v>0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38">
        <v>0</v>
      </c>
      <c r="DV134" s="38">
        <v>0</v>
      </c>
      <c r="DW134" s="38">
        <v>0</v>
      </c>
      <c r="DX134" s="38">
        <v>0</v>
      </c>
      <c r="DY134" s="38">
        <v>0</v>
      </c>
      <c r="DZ134" s="38">
        <v>0</v>
      </c>
      <c r="EA134" s="38">
        <v>0</v>
      </c>
      <c r="EB134" s="38">
        <v>0</v>
      </c>
      <c r="EC134" s="38">
        <v>0</v>
      </c>
      <c r="ED134" s="38">
        <v>0</v>
      </c>
      <c r="EE134" s="38">
        <v>0</v>
      </c>
      <c r="EF134" s="38">
        <v>0</v>
      </c>
      <c r="EG134" s="38">
        <v>0</v>
      </c>
      <c r="EH134" s="38">
        <v>0</v>
      </c>
      <c r="EI134" s="38">
        <v>0</v>
      </c>
      <c r="EJ134" s="38">
        <v>0</v>
      </c>
      <c r="EK134" s="38">
        <v>0</v>
      </c>
      <c r="EL134" s="38">
        <v>0</v>
      </c>
      <c r="EM134" s="38">
        <v>0</v>
      </c>
      <c r="EN134" s="38">
        <v>0</v>
      </c>
      <c r="EO134" s="38">
        <v>0</v>
      </c>
      <c r="EP134" s="38">
        <v>0</v>
      </c>
      <c r="EQ134" s="38">
        <v>0</v>
      </c>
      <c r="ER134" s="38">
        <v>0</v>
      </c>
      <c r="ES134" s="38">
        <v>0</v>
      </c>
      <c r="ET134" s="38">
        <v>0</v>
      </c>
      <c r="EU134" s="38">
        <v>0</v>
      </c>
      <c r="EV134" s="38">
        <v>0</v>
      </c>
      <c r="EW134" s="38">
        <v>0</v>
      </c>
      <c r="EX134" s="38">
        <v>0</v>
      </c>
      <c r="EY134" s="38">
        <v>0</v>
      </c>
      <c r="EZ134" s="38">
        <v>0</v>
      </c>
      <c r="FA134" s="38">
        <v>0</v>
      </c>
      <c r="FB134" s="38">
        <v>0</v>
      </c>
      <c r="FC134" s="38">
        <v>0</v>
      </c>
      <c r="FD134" s="38">
        <v>0</v>
      </c>
      <c r="FE134" s="38">
        <v>0</v>
      </c>
      <c r="FF134" s="38">
        <v>0</v>
      </c>
      <c r="FG134" s="38">
        <v>0</v>
      </c>
      <c r="FH134" s="38">
        <v>0</v>
      </c>
      <c r="FI134" s="38">
        <v>0</v>
      </c>
      <c r="FJ134" s="38">
        <v>0</v>
      </c>
      <c r="FK134" s="38">
        <v>0</v>
      </c>
      <c r="FL134" s="38">
        <v>0</v>
      </c>
      <c r="FM134" s="38">
        <v>0</v>
      </c>
      <c r="FN134" s="38">
        <v>0</v>
      </c>
      <c r="FO134" s="38">
        <v>0</v>
      </c>
      <c r="FP134" s="38">
        <v>0</v>
      </c>
      <c r="FQ134" s="38">
        <v>0</v>
      </c>
      <c r="FR134" s="38">
        <v>0</v>
      </c>
      <c r="FS134" s="38">
        <v>0</v>
      </c>
      <c r="FT134" s="39">
        <v>0</v>
      </c>
      <c r="FU134" s="38">
        <v>0</v>
      </c>
      <c r="FV134" s="38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</row>
    <row r="135" spans="1:184" x14ac:dyDescent="0.3">
      <c r="A135" t="s">
        <v>277</v>
      </c>
      <c r="B135" t="s">
        <v>1</v>
      </c>
      <c r="C135" t="s">
        <v>1</v>
      </c>
      <c r="D135" s="16" t="s">
        <v>1</v>
      </c>
      <c r="E135" s="16" t="s">
        <v>1</v>
      </c>
      <c r="F135" s="18" t="s">
        <v>1</v>
      </c>
      <c r="G135" s="16" t="s">
        <v>223</v>
      </c>
      <c r="H135" s="40" t="s">
        <v>1</v>
      </c>
      <c r="I135" s="18" t="s">
        <v>1</v>
      </c>
      <c r="J135" s="38" t="s">
        <v>1</v>
      </c>
      <c r="K135" s="18">
        <v>44760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>
        <v>0</v>
      </c>
      <c r="BH135" s="38">
        <v>0</v>
      </c>
      <c r="BI135" s="38">
        <v>0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0</v>
      </c>
      <c r="BT135" s="38">
        <v>0</v>
      </c>
      <c r="BU135" s="38">
        <v>0</v>
      </c>
      <c r="BV135" s="38">
        <v>0</v>
      </c>
      <c r="BW135" s="38">
        <v>0</v>
      </c>
      <c r="BX135" s="38">
        <v>0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0</v>
      </c>
      <c r="CF135" s="38">
        <v>0</v>
      </c>
      <c r="CG135" s="38">
        <v>0</v>
      </c>
      <c r="CH135" s="38">
        <v>0</v>
      </c>
      <c r="CI135" s="38">
        <v>0</v>
      </c>
      <c r="CJ135" s="38">
        <v>0</v>
      </c>
      <c r="CK135" s="38">
        <v>0</v>
      </c>
      <c r="CL135" s="38">
        <v>0</v>
      </c>
      <c r="CM135" s="38">
        <v>0</v>
      </c>
      <c r="CN135" s="38">
        <v>0</v>
      </c>
      <c r="CO135" s="38">
        <v>0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0</v>
      </c>
      <c r="DL135" s="38">
        <v>0</v>
      </c>
      <c r="DM135" s="38">
        <v>0</v>
      </c>
      <c r="DN135" s="38">
        <v>0</v>
      </c>
      <c r="DO135" s="38">
        <v>0</v>
      </c>
      <c r="DP135" s="38">
        <v>0</v>
      </c>
      <c r="DQ135" s="38">
        <v>0</v>
      </c>
      <c r="DR135" s="38">
        <v>0</v>
      </c>
      <c r="DS135" s="38">
        <v>0</v>
      </c>
      <c r="DT135" s="38">
        <v>0</v>
      </c>
      <c r="DU135" s="38">
        <v>0</v>
      </c>
      <c r="DV135" s="38">
        <v>0</v>
      </c>
      <c r="DW135" s="38">
        <v>0</v>
      </c>
      <c r="DX135" s="38">
        <v>0</v>
      </c>
      <c r="DY135" s="38">
        <v>0</v>
      </c>
      <c r="DZ135" s="38">
        <v>0</v>
      </c>
      <c r="EA135" s="38">
        <v>0</v>
      </c>
      <c r="EB135" s="38">
        <v>0</v>
      </c>
      <c r="EC135" s="38">
        <v>0</v>
      </c>
      <c r="ED135" s="38">
        <v>0</v>
      </c>
      <c r="EE135" s="38">
        <v>0</v>
      </c>
      <c r="EF135" s="38">
        <v>0</v>
      </c>
      <c r="EG135" s="38">
        <v>0</v>
      </c>
      <c r="EH135" s="38">
        <v>0</v>
      </c>
      <c r="EI135" s="38">
        <v>0</v>
      </c>
      <c r="EJ135" s="38">
        <v>0</v>
      </c>
      <c r="EK135" s="38">
        <v>0</v>
      </c>
      <c r="EL135" s="38">
        <v>0</v>
      </c>
      <c r="EM135" s="38">
        <v>0</v>
      </c>
      <c r="EN135" s="38">
        <v>0</v>
      </c>
      <c r="EO135" s="38">
        <v>0</v>
      </c>
      <c r="EP135" s="38">
        <v>0</v>
      </c>
      <c r="EQ135" s="38">
        <v>0</v>
      </c>
      <c r="ER135" s="38">
        <v>0</v>
      </c>
      <c r="ES135" s="38">
        <v>0</v>
      </c>
      <c r="ET135" s="38">
        <v>0</v>
      </c>
      <c r="EU135" s="38">
        <v>0</v>
      </c>
      <c r="EV135" s="38">
        <v>0</v>
      </c>
      <c r="EW135" s="38">
        <v>0</v>
      </c>
      <c r="EX135" s="38">
        <v>0</v>
      </c>
      <c r="EY135" s="38">
        <v>0</v>
      </c>
      <c r="EZ135" s="38">
        <v>0</v>
      </c>
      <c r="FA135" s="38">
        <v>0</v>
      </c>
      <c r="FB135" s="38">
        <v>0</v>
      </c>
      <c r="FC135" s="38">
        <v>0</v>
      </c>
      <c r="FD135" s="38">
        <v>0</v>
      </c>
      <c r="FE135" s="38">
        <v>0</v>
      </c>
      <c r="FF135" s="38">
        <v>0</v>
      </c>
      <c r="FG135" s="38">
        <v>0</v>
      </c>
      <c r="FH135" s="38">
        <v>0</v>
      </c>
      <c r="FI135" s="38">
        <v>0</v>
      </c>
      <c r="FJ135" s="38">
        <v>0</v>
      </c>
      <c r="FK135" s="38">
        <v>0</v>
      </c>
      <c r="FL135" s="38">
        <v>0</v>
      </c>
      <c r="FM135" s="38">
        <v>0</v>
      </c>
      <c r="FN135" s="38">
        <v>0</v>
      </c>
      <c r="FO135" s="38">
        <v>0</v>
      </c>
      <c r="FP135" s="38">
        <v>0</v>
      </c>
      <c r="FQ135" s="38">
        <v>0</v>
      </c>
      <c r="FR135" s="38">
        <v>0</v>
      </c>
      <c r="FS135" s="38">
        <v>0</v>
      </c>
      <c r="FT135" s="39">
        <v>0</v>
      </c>
      <c r="FU135" s="38">
        <v>0</v>
      </c>
      <c r="FV135" s="38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</row>
    <row r="136" spans="1:184" x14ac:dyDescent="0.3">
      <c r="A136" t="s">
        <v>277</v>
      </c>
      <c r="B136" t="s">
        <v>1</v>
      </c>
      <c r="C136" t="s">
        <v>1</v>
      </c>
      <c r="D136" s="16" t="s">
        <v>1</v>
      </c>
      <c r="E136" s="16" t="s">
        <v>1</v>
      </c>
      <c r="F136" s="18" t="s">
        <v>1</v>
      </c>
      <c r="G136" s="16" t="s">
        <v>223</v>
      </c>
      <c r="H136" s="40" t="s">
        <v>1</v>
      </c>
      <c r="I136" s="18" t="s">
        <v>1</v>
      </c>
      <c r="J136" s="38" t="s">
        <v>1</v>
      </c>
      <c r="K136" s="18">
        <v>44763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0</v>
      </c>
      <c r="AK136" s="38">
        <v>0</v>
      </c>
      <c r="AL136" s="38">
        <v>0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  <c r="AY136" s="38">
        <v>0</v>
      </c>
      <c r="AZ136" s="38">
        <v>0</v>
      </c>
      <c r="BA136" s="38">
        <v>0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>
        <v>0</v>
      </c>
      <c r="BI136" s="38">
        <v>0</v>
      </c>
      <c r="BJ136" s="38">
        <v>0</v>
      </c>
      <c r="BK136" s="38">
        <v>0</v>
      </c>
      <c r="BL136" s="38">
        <v>0</v>
      </c>
      <c r="BM136" s="38">
        <v>0</v>
      </c>
      <c r="BN136" s="38">
        <v>0</v>
      </c>
      <c r="BO136" s="38">
        <v>0</v>
      </c>
      <c r="BP136" s="38">
        <v>0</v>
      </c>
      <c r="BQ136" s="38">
        <v>0</v>
      </c>
      <c r="BR136" s="38">
        <v>0</v>
      </c>
      <c r="BS136" s="38">
        <v>0</v>
      </c>
      <c r="BT136" s="38">
        <v>0</v>
      </c>
      <c r="BU136" s="38">
        <v>0</v>
      </c>
      <c r="BV136" s="38">
        <v>0</v>
      </c>
      <c r="BW136" s="38">
        <v>0</v>
      </c>
      <c r="BX136" s="38">
        <v>0</v>
      </c>
      <c r="BY136" s="38">
        <v>0</v>
      </c>
      <c r="BZ136" s="38">
        <v>0</v>
      </c>
      <c r="CA136" s="38">
        <v>0</v>
      </c>
      <c r="CB136" s="38">
        <v>0</v>
      </c>
      <c r="CC136" s="38">
        <v>0</v>
      </c>
      <c r="CD136" s="38">
        <v>0</v>
      </c>
      <c r="CE136" s="38">
        <v>0</v>
      </c>
      <c r="CF136" s="38">
        <v>0</v>
      </c>
      <c r="CG136" s="38">
        <v>0</v>
      </c>
      <c r="CH136" s="38">
        <v>0</v>
      </c>
      <c r="CI136" s="38">
        <v>0</v>
      </c>
      <c r="CJ136" s="38">
        <v>0</v>
      </c>
      <c r="CK136" s="38">
        <v>0</v>
      </c>
      <c r="CL136" s="38">
        <v>0</v>
      </c>
      <c r="CM136" s="38">
        <v>0</v>
      </c>
      <c r="CN136" s="38">
        <v>0</v>
      </c>
      <c r="CO136" s="38">
        <v>0</v>
      </c>
      <c r="CP136" s="38">
        <v>0</v>
      </c>
      <c r="CQ136" s="38">
        <v>0</v>
      </c>
      <c r="CR136" s="38">
        <v>0</v>
      </c>
      <c r="CS136" s="38">
        <v>0</v>
      </c>
      <c r="CT136" s="38">
        <v>0</v>
      </c>
      <c r="CU136" s="38">
        <v>0</v>
      </c>
      <c r="CV136" s="38">
        <v>0</v>
      </c>
      <c r="CW136" s="38">
        <v>0</v>
      </c>
      <c r="CX136" s="38">
        <v>0</v>
      </c>
      <c r="CY136" s="38">
        <v>0</v>
      </c>
      <c r="CZ136" s="38">
        <v>0</v>
      </c>
      <c r="DA136" s="38">
        <v>0</v>
      </c>
      <c r="DB136" s="38">
        <v>0</v>
      </c>
      <c r="DC136" s="38">
        <v>0</v>
      </c>
      <c r="DD136" s="38">
        <v>0</v>
      </c>
      <c r="DE136" s="38">
        <v>0</v>
      </c>
      <c r="DF136" s="38">
        <v>0</v>
      </c>
      <c r="DG136" s="38">
        <v>0</v>
      </c>
      <c r="DH136" s="38">
        <v>0</v>
      </c>
      <c r="DI136" s="38">
        <v>0</v>
      </c>
      <c r="DJ136" s="38">
        <v>0</v>
      </c>
      <c r="DK136" s="38">
        <v>0</v>
      </c>
      <c r="DL136" s="38">
        <v>0</v>
      </c>
      <c r="DM136" s="38">
        <v>0</v>
      </c>
      <c r="DN136" s="38">
        <v>0</v>
      </c>
      <c r="DO136" s="38">
        <v>0</v>
      </c>
      <c r="DP136" s="38">
        <v>0</v>
      </c>
      <c r="DQ136" s="38">
        <v>0</v>
      </c>
      <c r="DR136" s="38">
        <v>0</v>
      </c>
      <c r="DS136" s="38">
        <v>0</v>
      </c>
      <c r="DT136" s="38">
        <v>0</v>
      </c>
      <c r="DU136" s="38">
        <v>0</v>
      </c>
      <c r="DV136" s="38">
        <v>0</v>
      </c>
      <c r="DW136" s="38">
        <v>0</v>
      </c>
      <c r="DX136" s="38">
        <v>0</v>
      </c>
      <c r="DY136" s="38">
        <v>0</v>
      </c>
      <c r="DZ136" s="38">
        <v>0</v>
      </c>
      <c r="EA136" s="38">
        <v>0</v>
      </c>
      <c r="EB136" s="38">
        <v>0</v>
      </c>
      <c r="EC136" s="38">
        <v>0</v>
      </c>
      <c r="ED136" s="38">
        <v>0</v>
      </c>
      <c r="EE136" s="38">
        <v>0</v>
      </c>
      <c r="EF136" s="38">
        <v>0</v>
      </c>
      <c r="EG136" s="38">
        <v>0</v>
      </c>
      <c r="EH136" s="38">
        <v>0</v>
      </c>
      <c r="EI136" s="38">
        <v>0</v>
      </c>
      <c r="EJ136" s="38">
        <v>0</v>
      </c>
      <c r="EK136" s="38">
        <v>0</v>
      </c>
      <c r="EL136" s="38">
        <v>0</v>
      </c>
      <c r="EM136" s="38">
        <v>0</v>
      </c>
      <c r="EN136" s="38">
        <v>0</v>
      </c>
      <c r="EO136" s="38">
        <v>0</v>
      </c>
      <c r="EP136" s="38">
        <v>0</v>
      </c>
      <c r="EQ136" s="38">
        <v>0</v>
      </c>
      <c r="ER136" s="38">
        <v>0</v>
      </c>
      <c r="ES136" s="38">
        <v>0</v>
      </c>
      <c r="ET136" s="38">
        <v>0</v>
      </c>
      <c r="EU136" s="38">
        <v>0</v>
      </c>
      <c r="EV136" s="38">
        <v>0</v>
      </c>
      <c r="EW136" s="38">
        <v>0</v>
      </c>
      <c r="EX136" s="38">
        <v>0</v>
      </c>
      <c r="EY136" s="38">
        <v>0</v>
      </c>
      <c r="EZ136" s="38">
        <v>0</v>
      </c>
      <c r="FA136" s="38">
        <v>0</v>
      </c>
      <c r="FB136" s="38">
        <v>0</v>
      </c>
      <c r="FC136" s="38">
        <v>0</v>
      </c>
      <c r="FD136" s="38">
        <v>0</v>
      </c>
      <c r="FE136" s="38">
        <v>0</v>
      </c>
      <c r="FF136" s="38">
        <v>0</v>
      </c>
      <c r="FG136" s="38">
        <v>0</v>
      </c>
      <c r="FH136" s="38">
        <v>0</v>
      </c>
      <c r="FI136" s="38">
        <v>0</v>
      </c>
      <c r="FJ136" s="38">
        <v>0</v>
      </c>
      <c r="FK136" s="38">
        <v>0</v>
      </c>
      <c r="FL136" s="38">
        <v>0</v>
      </c>
      <c r="FM136" s="38">
        <v>0</v>
      </c>
      <c r="FN136" s="38">
        <v>0</v>
      </c>
      <c r="FO136" s="38">
        <v>0</v>
      </c>
      <c r="FP136" s="38">
        <v>0</v>
      </c>
      <c r="FQ136" s="38">
        <v>0</v>
      </c>
      <c r="FR136" s="38">
        <v>0</v>
      </c>
      <c r="FS136" s="38">
        <v>0</v>
      </c>
      <c r="FT136" s="39">
        <v>0</v>
      </c>
      <c r="FU136" s="38">
        <v>0</v>
      </c>
      <c r="FV136" s="38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</row>
    <row r="137" spans="1:184" x14ac:dyDescent="0.3">
      <c r="A137" t="s">
        <v>277</v>
      </c>
      <c r="B137" t="s">
        <v>1</v>
      </c>
      <c r="C137" t="s">
        <v>1</v>
      </c>
      <c r="D137" s="16" t="s">
        <v>1</v>
      </c>
      <c r="E137" s="16" t="s">
        <v>1</v>
      </c>
      <c r="F137" s="18" t="s">
        <v>1</v>
      </c>
      <c r="G137" s="16" t="s">
        <v>223</v>
      </c>
      <c r="H137" s="40" t="s">
        <v>1</v>
      </c>
      <c r="I137" s="18" t="s">
        <v>1</v>
      </c>
      <c r="J137" s="38" t="s">
        <v>1</v>
      </c>
      <c r="K137" s="18">
        <v>44789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0</v>
      </c>
      <c r="BN137" s="38">
        <v>0</v>
      </c>
      <c r="BO137" s="38">
        <v>0</v>
      </c>
      <c r="BP137" s="38">
        <v>0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0</v>
      </c>
      <c r="CQ137" s="38">
        <v>0</v>
      </c>
      <c r="CR137" s="38">
        <v>0</v>
      </c>
      <c r="CS137" s="38">
        <v>0</v>
      </c>
      <c r="CT137" s="38">
        <v>0</v>
      </c>
      <c r="CU137" s="38">
        <v>0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38">
        <v>0</v>
      </c>
      <c r="DV137" s="38">
        <v>0</v>
      </c>
      <c r="DW137" s="38">
        <v>0</v>
      </c>
      <c r="DX137" s="38">
        <v>0</v>
      </c>
      <c r="DY137" s="38">
        <v>0</v>
      </c>
      <c r="DZ137" s="38">
        <v>0</v>
      </c>
      <c r="EA137" s="38">
        <v>0</v>
      </c>
      <c r="EB137" s="38">
        <v>0</v>
      </c>
      <c r="EC137" s="38">
        <v>0</v>
      </c>
      <c r="ED137" s="38">
        <v>0</v>
      </c>
      <c r="EE137" s="38">
        <v>0</v>
      </c>
      <c r="EF137" s="38">
        <v>0</v>
      </c>
      <c r="EG137" s="38">
        <v>0</v>
      </c>
      <c r="EH137" s="38">
        <v>0</v>
      </c>
      <c r="EI137" s="38">
        <v>0</v>
      </c>
      <c r="EJ137" s="38">
        <v>0</v>
      </c>
      <c r="EK137" s="38">
        <v>0</v>
      </c>
      <c r="EL137" s="38">
        <v>0</v>
      </c>
      <c r="EM137" s="38">
        <v>0</v>
      </c>
      <c r="EN137" s="38">
        <v>0</v>
      </c>
      <c r="EO137" s="38">
        <v>0</v>
      </c>
      <c r="EP137" s="38">
        <v>0</v>
      </c>
      <c r="EQ137" s="38">
        <v>0</v>
      </c>
      <c r="ER137" s="38">
        <v>0</v>
      </c>
      <c r="ES137" s="38">
        <v>0</v>
      </c>
      <c r="ET137" s="38">
        <v>0</v>
      </c>
      <c r="EU137" s="38">
        <v>0</v>
      </c>
      <c r="EV137" s="38">
        <v>0</v>
      </c>
      <c r="EW137" s="38">
        <v>0</v>
      </c>
      <c r="EX137" s="38">
        <v>0</v>
      </c>
      <c r="EY137" s="38">
        <v>0</v>
      </c>
      <c r="EZ137" s="38">
        <v>0</v>
      </c>
      <c r="FA137" s="38">
        <v>0</v>
      </c>
      <c r="FB137" s="38">
        <v>0</v>
      </c>
      <c r="FC137" s="38">
        <v>0</v>
      </c>
      <c r="FD137" s="38">
        <v>0</v>
      </c>
      <c r="FE137" s="38">
        <v>0</v>
      </c>
      <c r="FF137" s="38">
        <v>0</v>
      </c>
      <c r="FG137" s="38">
        <v>0</v>
      </c>
      <c r="FH137" s="38">
        <v>0</v>
      </c>
      <c r="FI137" s="38">
        <v>0</v>
      </c>
      <c r="FJ137" s="38">
        <v>0</v>
      </c>
      <c r="FK137" s="38">
        <v>0</v>
      </c>
      <c r="FL137" s="38">
        <v>0</v>
      </c>
      <c r="FM137" s="38">
        <v>0</v>
      </c>
      <c r="FN137" s="38">
        <v>0</v>
      </c>
      <c r="FO137" s="38">
        <v>0</v>
      </c>
      <c r="FP137" s="38">
        <v>0</v>
      </c>
      <c r="FQ137" s="38">
        <v>0</v>
      </c>
      <c r="FR137" s="38">
        <v>0</v>
      </c>
      <c r="FS137" s="38">
        <v>0</v>
      </c>
      <c r="FT137" s="39">
        <v>0</v>
      </c>
      <c r="FU137" s="38">
        <v>0</v>
      </c>
      <c r="FV137" s="38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</row>
    <row r="138" spans="1:184" x14ac:dyDescent="0.3">
      <c r="A138" t="s">
        <v>277</v>
      </c>
      <c r="B138" t="s">
        <v>1</v>
      </c>
      <c r="C138" t="s">
        <v>1</v>
      </c>
      <c r="D138" s="16" t="s">
        <v>1</v>
      </c>
      <c r="E138" s="16" t="s">
        <v>1</v>
      </c>
      <c r="F138" s="18" t="s">
        <v>1</v>
      </c>
      <c r="G138" s="16" t="s">
        <v>223</v>
      </c>
      <c r="H138" s="40" t="s">
        <v>1</v>
      </c>
      <c r="I138" s="18" t="s">
        <v>1</v>
      </c>
      <c r="J138" s="38" t="s">
        <v>1</v>
      </c>
      <c r="K138" s="18">
        <v>44790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>
        <v>0</v>
      </c>
      <c r="BH138" s="38">
        <v>0</v>
      </c>
      <c r="BI138" s="38">
        <v>0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0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0</v>
      </c>
      <c r="CF138" s="38">
        <v>0</v>
      </c>
      <c r="CG138" s="38">
        <v>0</v>
      </c>
      <c r="CH138" s="38">
        <v>0</v>
      </c>
      <c r="CI138" s="38">
        <v>0</v>
      </c>
      <c r="CJ138" s="38">
        <v>0</v>
      </c>
      <c r="CK138" s="38">
        <v>0</v>
      </c>
      <c r="CL138" s="38">
        <v>0</v>
      </c>
      <c r="CM138" s="38">
        <v>0</v>
      </c>
      <c r="CN138" s="38">
        <v>0</v>
      </c>
      <c r="CO138" s="38">
        <v>0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0</v>
      </c>
      <c r="DL138" s="38">
        <v>0</v>
      </c>
      <c r="DM138" s="38">
        <v>0</v>
      </c>
      <c r="DN138" s="38">
        <v>0</v>
      </c>
      <c r="DO138" s="38">
        <v>0</v>
      </c>
      <c r="DP138" s="38">
        <v>0</v>
      </c>
      <c r="DQ138" s="38">
        <v>0</v>
      </c>
      <c r="DR138" s="38">
        <v>0</v>
      </c>
      <c r="DS138" s="38">
        <v>0</v>
      </c>
      <c r="DT138" s="38">
        <v>0</v>
      </c>
      <c r="DU138" s="38">
        <v>0</v>
      </c>
      <c r="DV138" s="38">
        <v>0</v>
      </c>
      <c r="DW138" s="38">
        <v>0</v>
      </c>
      <c r="DX138" s="38">
        <v>0</v>
      </c>
      <c r="DY138" s="38">
        <v>0</v>
      </c>
      <c r="DZ138" s="38">
        <v>0</v>
      </c>
      <c r="EA138" s="38">
        <v>0</v>
      </c>
      <c r="EB138" s="38">
        <v>0</v>
      </c>
      <c r="EC138" s="38">
        <v>0</v>
      </c>
      <c r="ED138" s="38">
        <v>0</v>
      </c>
      <c r="EE138" s="38">
        <v>0</v>
      </c>
      <c r="EF138" s="38">
        <v>0</v>
      </c>
      <c r="EG138" s="38">
        <v>0</v>
      </c>
      <c r="EH138" s="38">
        <v>0</v>
      </c>
      <c r="EI138" s="38">
        <v>0</v>
      </c>
      <c r="EJ138" s="38">
        <v>0</v>
      </c>
      <c r="EK138" s="38">
        <v>0</v>
      </c>
      <c r="EL138" s="38">
        <v>0</v>
      </c>
      <c r="EM138" s="38">
        <v>0</v>
      </c>
      <c r="EN138" s="38">
        <v>0</v>
      </c>
      <c r="EO138" s="38">
        <v>0</v>
      </c>
      <c r="EP138" s="38">
        <v>0</v>
      </c>
      <c r="EQ138" s="38">
        <v>0</v>
      </c>
      <c r="ER138" s="38">
        <v>0</v>
      </c>
      <c r="ES138" s="38">
        <v>0</v>
      </c>
      <c r="ET138" s="38">
        <v>0</v>
      </c>
      <c r="EU138" s="38">
        <v>0</v>
      </c>
      <c r="EV138" s="38">
        <v>0</v>
      </c>
      <c r="EW138" s="38">
        <v>0</v>
      </c>
      <c r="EX138" s="38">
        <v>0</v>
      </c>
      <c r="EY138" s="38">
        <v>0</v>
      </c>
      <c r="EZ138" s="38">
        <v>0</v>
      </c>
      <c r="FA138" s="38">
        <v>0</v>
      </c>
      <c r="FB138" s="38">
        <v>0</v>
      </c>
      <c r="FC138" s="38">
        <v>0</v>
      </c>
      <c r="FD138" s="38">
        <v>0</v>
      </c>
      <c r="FE138" s="38">
        <v>0</v>
      </c>
      <c r="FF138" s="38">
        <v>0</v>
      </c>
      <c r="FG138" s="38">
        <v>0</v>
      </c>
      <c r="FH138" s="38">
        <v>0</v>
      </c>
      <c r="FI138" s="38">
        <v>0</v>
      </c>
      <c r="FJ138" s="38">
        <v>0</v>
      </c>
      <c r="FK138" s="38">
        <v>0</v>
      </c>
      <c r="FL138" s="38">
        <v>0</v>
      </c>
      <c r="FM138" s="38">
        <v>0</v>
      </c>
      <c r="FN138" s="38">
        <v>0</v>
      </c>
      <c r="FO138" s="38">
        <v>0</v>
      </c>
      <c r="FP138" s="38">
        <v>0</v>
      </c>
      <c r="FQ138" s="38">
        <v>0</v>
      </c>
      <c r="FR138" s="38">
        <v>0</v>
      </c>
      <c r="FS138" s="38">
        <v>0</v>
      </c>
      <c r="FT138" s="39">
        <v>0</v>
      </c>
      <c r="FU138" s="38">
        <v>0</v>
      </c>
      <c r="FV138" s="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</row>
    <row r="139" spans="1:184" x14ac:dyDescent="0.3">
      <c r="A139" t="s">
        <v>277</v>
      </c>
      <c r="B139" t="s">
        <v>1</v>
      </c>
      <c r="C139" t="s">
        <v>1</v>
      </c>
      <c r="D139" s="16" t="s">
        <v>1</v>
      </c>
      <c r="E139" s="16" t="s">
        <v>1</v>
      </c>
      <c r="F139" s="18" t="s">
        <v>1</v>
      </c>
      <c r="G139" s="16" t="s">
        <v>223</v>
      </c>
      <c r="H139" s="40" t="s">
        <v>1</v>
      </c>
      <c r="I139" s="18" t="s">
        <v>1</v>
      </c>
      <c r="J139" s="38" t="s">
        <v>1</v>
      </c>
      <c r="K139" s="18">
        <v>44792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0</v>
      </c>
      <c r="BS139" s="38">
        <v>0</v>
      </c>
      <c r="BT139" s="38">
        <v>0</v>
      </c>
      <c r="BU139" s="38">
        <v>0</v>
      </c>
      <c r="BV139" s="38">
        <v>0</v>
      </c>
      <c r="BW139" s="38">
        <v>0</v>
      </c>
      <c r="BX139" s="38">
        <v>0</v>
      </c>
      <c r="BY139" s="38">
        <v>0</v>
      </c>
      <c r="BZ139" s="38">
        <v>0</v>
      </c>
      <c r="CA139" s="38">
        <v>0</v>
      </c>
      <c r="CB139" s="38">
        <v>0</v>
      </c>
      <c r="CC139" s="38">
        <v>0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0</v>
      </c>
      <c r="CY139" s="38">
        <v>0</v>
      </c>
      <c r="CZ139" s="38">
        <v>0</v>
      </c>
      <c r="DA139" s="38">
        <v>0</v>
      </c>
      <c r="DB139" s="38">
        <v>0</v>
      </c>
      <c r="DC139" s="38">
        <v>0</v>
      </c>
      <c r="DD139" s="38">
        <v>0</v>
      </c>
      <c r="DE139" s="38">
        <v>0</v>
      </c>
      <c r="DF139" s="38">
        <v>0</v>
      </c>
      <c r="DG139" s="38">
        <v>0</v>
      </c>
      <c r="DH139" s="38">
        <v>0</v>
      </c>
      <c r="DI139" s="38">
        <v>0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38">
        <v>0</v>
      </c>
      <c r="DV139" s="38">
        <v>0</v>
      </c>
      <c r="DW139" s="38">
        <v>0</v>
      </c>
      <c r="DX139" s="38">
        <v>0</v>
      </c>
      <c r="DY139" s="38">
        <v>0</v>
      </c>
      <c r="DZ139" s="38">
        <v>0</v>
      </c>
      <c r="EA139" s="38">
        <v>0</v>
      </c>
      <c r="EB139" s="38">
        <v>0</v>
      </c>
      <c r="EC139" s="38">
        <v>0</v>
      </c>
      <c r="ED139" s="38">
        <v>0</v>
      </c>
      <c r="EE139" s="38">
        <v>0</v>
      </c>
      <c r="EF139" s="38">
        <v>0</v>
      </c>
      <c r="EG139" s="38">
        <v>0</v>
      </c>
      <c r="EH139" s="38">
        <v>0</v>
      </c>
      <c r="EI139" s="38">
        <v>0</v>
      </c>
      <c r="EJ139" s="38">
        <v>0</v>
      </c>
      <c r="EK139" s="38">
        <v>0</v>
      </c>
      <c r="EL139" s="38">
        <v>0</v>
      </c>
      <c r="EM139" s="38">
        <v>0</v>
      </c>
      <c r="EN139" s="38">
        <v>0</v>
      </c>
      <c r="EO139" s="38">
        <v>0</v>
      </c>
      <c r="EP139" s="38">
        <v>0</v>
      </c>
      <c r="EQ139" s="38">
        <v>0</v>
      </c>
      <c r="ER139" s="38">
        <v>0</v>
      </c>
      <c r="ES139" s="38">
        <v>0</v>
      </c>
      <c r="ET139" s="38">
        <v>0</v>
      </c>
      <c r="EU139" s="38">
        <v>0</v>
      </c>
      <c r="EV139" s="38">
        <v>0</v>
      </c>
      <c r="EW139" s="38">
        <v>0</v>
      </c>
      <c r="EX139" s="38">
        <v>0</v>
      </c>
      <c r="EY139" s="38">
        <v>0</v>
      </c>
      <c r="EZ139" s="38">
        <v>0</v>
      </c>
      <c r="FA139" s="38">
        <v>0</v>
      </c>
      <c r="FB139" s="38">
        <v>0</v>
      </c>
      <c r="FC139" s="38">
        <v>0</v>
      </c>
      <c r="FD139" s="38">
        <v>0</v>
      </c>
      <c r="FE139" s="38">
        <v>0</v>
      </c>
      <c r="FF139" s="38">
        <v>0</v>
      </c>
      <c r="FG139" s="38">
        <v>0</v>
      </c>
      <c r="FH139" s="38">
        <v>0</v>
      </c>
      <c r="FI139" s="38">
        <v>0</v>
      </c>
      <c r="FJ139" s="38">
        <v>0</v>
      </c>
      <c r="FK139" s="38">
        <v>0</v>
      </c>
      <c r="FL139" s="38">
        <v>0</v>
      </c>
      <c r="FM139" s="38">
        <v>0</v>
      </c>
      <c r="FN139" s="38">
        <v>0</v>
      </c>
      <c r="FO139" s="38">
        <v>0</v>
      </c>
      <c r="FP139" s="38">
        <v>0</v>
      </c>
      <c r="FQ139" s="38">
        <v>0</v>
      </c>
      <c r="FR139" s="38">
        <v>0</v>
      </c>
      <c r="FS139" s="38">
        <v>0</v>
      </c>
      <c r="FT139" s="39">
        <v>0</v>
      </c>
      <c r="FU139" s="38">
        <v>0</v>
      </c>
      <c r="FV139" s="38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</row>
    <row r="140" spans="1:184" x14ac:dyDescent="0.3">
      <c r="A140" t="s">
        <v>277</v>
      </c>
      <c r="B140" t="s">
        <v>1</v>
      </c>
      <c r="C140" t="s">
        <v>1</v>
      </c>
      <c r="D140" s="16" t="s">
        <v>1</v>
      </c>
      <c r="E140" s="16" t="s">
        <v>1</v>
      </c>
      <c r="F140" s="18" t="s">
        <v>1</v>
      </c>
      <c r="G140" s="16" t="s">
        <v>223</v>
      </c>
      <c r="H140" s="40" t="s">
        <v>1</v>
      </c>
      <c r="I140" s="18" t="s">
        <v>1</v>
      </c>
      <c r="J140" s="38" t="s">
        <v>1</v>
      </c>
      <c r="K140" s="18">
        <v>44805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>
        <v>0</v>
      </c>
      <c r="BH140" s="38">
        <v>0</v>
      </c>
      <c r="BI140" s="38">
        <v>0</v>
      </c>
      <c r="BJ140" s="38">
        <v>0</v>
      </c>
      <c r="BK140" s="38">
        <v>0</v>
      </c>
      <c r="BL140" s="38">
        <v>0</v>
      </c>
      <c r="BM140" s="38">
        <v>0</v>
      </c>
      <c r="BN140" s="38">
        <v>0</v>
      </c>
      <c r="BO140" s="38">
        <v>0</v>
      </c>
      <c r="BP140" s="38">
        <v>0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0</v>
      </c>
      <c r="CG140" s="38">
        <v>0</v>
      </c>
      <c r="CH140" s="38">
        <v>0</v>
      </c>
      <c r="CI140" s="38">
        <v>0</v>
      </c>
      <c r="CJ140" s="38">
        <v>0</v>
      </c>
      <c r="CK140" s="38">
        <v>0</v>
      </c>
      <c r="CL140" s="38">
        <v>0</v>
      </c>
      <c r="CM140" s="38">
        <v>0</v>
      </c>
      <c r="CN140" s="38">
        <v>0</v>
      </c>
      <c r="CO140" s="38">
        <v>0</v>
      </c>
      <c r="CP140" s="38">
        <v>0</v>
      </c>
      <c r="CQ140" s="38">
        <v>0</v>
      </c>
      <c r="CR140" s="38">
        <v>0</v>
      </c>
      <c r="CS140" s="38">
        <v>0</v>
      </c>
      <c r="CT140" s="38">
        <v>0</v>
      </c>
      <c r="CU140" s="38">
        <v>0</v>
      </c>
      <c r="CV140" s="38">
        <v>0</v>
      </c>
      <c r="CW140" s="38">
        <v>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0</v>
      </c>
      <c r="DL140" s="38">
        <v>0</v>
      </c>
      <c r="DM140" s="38">
        <v>0</v>
      </c>
      <c r="DN140" s="38">
        <v>0</v>
      </c>
      <c r="DO140" s="38">
        <v>0</v>
      </c>
      <c r="DP140" s="38">
        <v>0</v>
      </c>
      <c r="DQ140" s="38">
        <v>0</v>
      </c>
      <c r="DR140" s="38">
        <v>0</v>
      </c>
      <c r="DS140" s="38">
        <v>0</v>
      </c>
      <c r="DT140" s="38">
        <v>0</v>
      </c>
      <c r="DU140" s="38">
        <v>0</v>
      </c>
      <c r="DV140" s="38">
        <v>0</v>
      </c>
      <c r="DW140" s="38">
        <v>0</v>
      </c>
      <c r="DX140" s="38">
        <v>0</v>
      </c>
      <c r="DY140" s="38">
        <v>0</v>
      </c>
      <c r="DZ140" s="38">
        <v>0</v>
      </c>
      <c r="EA140" s="38">
        <v>0</v>
      </c>
      <c r="EB140" s="38">
        <v>0</v>
      </c>
      <c r="EC140" s="38">
        <v>0</v>
      </c>
      <c r="ED140" s="38">
        <v>0</v>
      </c>
      <c r="EE140" s="38">
        <v>0</v>
      </c>
      <c r="EF140" s="38">
        <v>0</v>
      </c>
      <c r="EG140" s="38">
        <v>0</v>
      </c>
      <c r="EH140" s="38">
        <v>0</v>
      </c>
      <c r="EI140" s="38">
        <v>0</v>
      </c>
      <c r="EJ140" s="38">
        <v>0</v>
      </c>
      <c r="EK140" s="38">
        <v>0</v>
      </c>
      <c r="EL140" s="38">
        <v>0</v>
      </c>
      <c r="EM140" s="38">
        <v>0</v>
      </c>
      <c r="EN140" s="38">
        <v>0</v>
      </c>
      <c r="EO140" s="38">
        <v>0</v>
      </c>
      <c r="EP140" s="38">
        <v>0</v>
      </c>
      <c r="EQ140" s="38">
        <v>0</v>
      </c>
      <c r="ER140" s="38">
        <v>0</v>
      </c>
      <c r="ES140" s="38">
        <v>0</v>
      </c>
      <c r="ET140" s="38">
        <v>0</v>
      </c>
      <c r="EU140" s="38">
        <v>0</v>
      </c>
      <c r="EV140" s="38">
        <v>0</v>
      </c>
      <c r="EW140" s="38">
        <v>0</v>
      </c>
      <c r="EX140" s="38">
        <v>0</v>
      </c>
      <c r="EY140" s="38">
        <v>0</v>
      </c>
      <c r="EZ140" s="38">
        <v>0</v>
      </c>
      <c r="FA140" s="38">
        <v>0</v>
      </c>
      <c r="FB140" s="38">
        <v>0</v>
      </c>
      <c r="FC140" s="38">
        <v>0</v>
      </c>
      <c r="FD140" s="38">
        <v>0</v>
      </c>
      <c r="FE140" s="38">
        <v>0</v>
      </c>
      <c r="FF140" s="38">
        <v>0</v>
      </c>
      <c r="FG140" s="38">
        <v>0</v>
      </c>
      <c r="FH140" s="38">
        <v>0</v>
      </c>
      <c r="FI140" s="38">
        <v>0</v>
      </c>
      <c r="FJ140" s="38">
        <v>0</v>
      </c>
      <c r="FK140" s="38">
        <v>0</v>
      </c>
      <c r="FL140" s="38">
        <v>0</v>
      </c>
      <c r="FM140" s="38">
        <v>0</v>
      </c>
      <c r="FN140" s="38">
        <v>0</v>
      </c>
      <c r="FO140" s="38">
        <v>0</v>
      </c>
      <c r="FP140" s="38">
        <v>0</v>
      </c>
      <c r="FQ140" s="38">
        <v>0</v>
      </c>
      <c r="FR140" s="38">
        <v>0</v>
      </c>
      <c r="FS140" s="38">
        <v>0</v>
      </c>
      <c r="FT140" s="39">
        <v>0</v>
      </c>
      <c r="FU140" s="38">
        <v>0</v>
      </c>
      <c r="FV140" s="38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</row>
    <row r="141" spans="1:184" x14ac:dyDescent="0.3">
      <c r="A141" t="s">
        <v>277</v>
      </c>
      <c r="B141" t="s">
        <v>1</v>
      </c>
      <c r="C141" t="s">
        <v>1</v>
      </c>
      <c r="D141" s="16" t="s">
        <v>1</v>
      </c>
      <c r="E141" s="16" t="s">
        <v>1</v>
      </c>
      <c r="F141" s="18" t="s">
        <v>1</v>
      </c>
      <c r="G141" s="16" t="s">
        <v>223</v>
      </c>
      <c r="H141" s="40" t="s">
        <v>1</v>
      </c>
      <c r="I141" s="18" t="s">
        <v>1</v>
      </c>
      <c r="J141" s="38" t="s">
        <v>1</v>
      </c>
      <c r="K141" s="18">
        <v>44809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>
        <v>0</v>
      </c>
      <c r="BH141" s="38">
        <v>0</v>
      </c>
      <c r="BI141" s="38">
        <v>0</v>
      </c>
      <c r="BJ141" s="38">
        <v>0</v>
      </c>
      <c r="BK141" s="38">
        <v>0</v>
      </c>
      <c r="BL141" s="38">
        <v>0</v>
      </c>
      <c r="BM141" s="38">
        <v>0</v>
      </c>
      <c r="BN141" s="38">
        <v>0</v>
      </c>
      <c r="BO141" s="38">
        <v>0</v>
      </c>
      <c r="BP141" s="38">
        <v>0</v>
      </c>
      <c r="BQ141" s="38">
        <v>0</v>
      </c>
      <c r="BR141" s="38">
        <v>0</v>
      </c>
      <c r="BS141" s="38">
        <v>0</v>
      </c>
      <c r="BT141" s="38">
        <v>0</v>
      </c>
      <c r="BU141" s="38">
        <v>0</v>
      </c>
      <c r="BV141" s="38">
        <v>0</v>
      </c>
      <c r="BW141" s="38">
        <v>0</v>
      </c>
      <c r="BX141" s="38">
        <v>0</v>
      </c>
      <c r="BY141" s="38">
        <v>0</v>
      </c>
      <c r="BZ141" s="38">
        <v>0</v>
      </c>
      <c r="CA141" s="38">
        <v>0</v>
      </c>
      <c r="CB141" s="38">
        <v>0</v>
      </c>
      <c r="CC141" s="38">
        <v>0</v>
      </c>
      <c r="CD141" s="38">
        <v>0</v>
      </c>
      <c r="CE141" s="38">
        <v>0</v>
      </c>
      <c r="CF141" s="38">
        <v>0</v>
      </c>
      <c r="CG141" s="38">
        <v>0</v>
      </c>
      <c r="CH141" s="38">
        <v>0</v>
      </c>
      <c r="CI141" s="38">
        <v>0</v>
      </c>
      <c r="CJ141" s="38">
        <v>0</v>
      </c>
      <c r="CK141" s="38">
        <v>0</v>
      </c>
      <c r="CL141" s="38">
        <v>0</v>
      </c>
      <c r="CM141" s="38">
        <v>0</v>
      </c>
      <c r="CN141" s="38">
        <v>0</v>
      </c>
      <c r="CO141" s="38">
        <v>0</v>
      </c>
      <c r="CP141" s="38">
        <v>0</v>
      </c>
      <c r="CQ141" s="38">
        <v>0</v>
      </c>
      <c r="CR141" s="38">
        <v>0</v>
      </c>
      <c r="CS141" s="38">
        <v>0</v>
      </c>
      <c r="CT141" s="38">
        <v>0</v>
      </c>
      <c r="CU141" s="38">
        <v>0</v>
      </c>
      <c r="CV141" s="38">
        <v>0</v>
      </c>
      <c r="CW141" s="38">
        <v>0</v>
      </c>
      <c r="CX141" s="38">
        <v>0</v>
      </c>
      <c r="CY141" s="38">
        <v>0</v>
      </c>
      <c r="CZ141" s="38">
        <v>0</v>
      </c>
      <c r="DA141" s="38">
        <v>0</v>
      </c>
      <c r="DB141" s="38">
        <v>0</v>
      </c>
      <c r="DC141" s="38">
        <v>0</v>
      </c>
      <c r="DD141" s="38">
        <v>0</v>
      </c>
      <c r="DE141" s="38">
        <v>0</v>
      </c>
      <c r="DF141" s="38">
        <v>0</v>
      </c>
      <c r="DG141" s="38">
        <v>0</v>
      </c>
      <c r="DH141" s="38">
        <v>0</v>
      </c>
      <c r="DI141" s="38">
        <v>0</v>
      </c>
      <c r="DJ141" s="38">
        <v>0</v>
      </c>
      <c r="DK141" s="38">
        <v>0</v>
      </c>
      <c r="DL141" s="38">
        <v>0</v>
      </c>
      <c r="DM141" s="38">
        <v>0</v>
      </c>
      <c r="DN141" s="38">
        <v>0</v>
      </c>
      <c r="DO141" s="38">
        <v>0</v>
      </c>
      <c r="DP141" s="38">
        <v>0</v>
      </c>
      <c r="DQ141" s="38">
        <v>0</v>
      </c>
      <c r="DR141" s="38">
        <v>0</v>
      </c>
      <c r="DS141" s="38">
        <v>0</v>
      </c>
      <c r="DT141" s="38">
        <v>0</v>
      </c>
      <c r="DU141" s="38">
        <v>0</v>
      </c>
      <c r="DV141" s="38">
        <v>0</v>
      </c>
      <c r="DW141" s="38">
        <v>0</v>
      </c>
      <c r="DX141" s="38">
        <v>0</v>
      </c>
      <c r="DY141" s="38">
        <v>0</v>
      </c>
      <c r="DZ141" s="38">
        <v>0</v>
      </c>
      <c r="EA141" s="38">
        <v>0</v>
      </c>
      <c r="EB141" s="38">
        <v>0</v>
      </c>
      <c r="EC141" s="38">
        <v>0</v>
      </c>
      <c r="ED141" s="38">
        <v>0</v>
      </c>
      <c r="EE141" s="38">
        <v>0</v>
      </c>
      <c r="EF141" s="38">
        <v>0</v>
      </c>
      <c r="EG141" s="38">
        <v>0</v>
      </c>
      <c r="EH141" s="38">
        <v>0</v>
      </c>
      <c r="EI141" s="38">
        <v>0</v>
      </c>
      <c r="EJ141" s="38">
        <v>0</v>
      </c>
      <c r="EK141" s="38">
        <v>0</v>
      </c>
      <c r="EL141" s="38">
        <v>0</v>
      </c>
      <c r="EM141" s="38">
        <v>0</v>
      </c>
      <c r="EN141" s="38">
        <v>0</v>
      </c>
      <c r="EO141" s="38">
        <v>0</v>
      </c>
      <c r="EP141" s="38">
        <v>0</v>
      </c>
      <c r="EQ141" s="38">
        <v>0</v>
      </c>
      <c r="ER141" s="38">
        <v>0</v>
      </c>
      <c r="ES141" s="38">
        <v>0</v>
      </c>
      <c r="ET141" s="38">
        <v>0</v>
      </c>
      <c r="EU141" s="38">
        <v>0</v>
      </c>
      <c r="EV141" s="38">
        <v>0</v>
      </c>
      <c r="EW141" s="38">
        <v>0</v>
      </c>
      <c r="EX141" s="38">
        <v>0</v>
      </c>
      <c r="EY141" s="38">
        <v>0</v>
      </c>
      <c r="EZ141" s="38">
        <v>0</v>
      </c>
      <c r="FA141" s="38">
        <v>0</v>
      </c>
      <c r="FB141" s="38">
        <v>0</v>
      </c>
      <c r="FC141" s="38">
        <v>0</v>
      </c>
      <c r="FD141" s="38">
        <v>0</v>
      </c>
      <c r="FE141" s="38">
        <v>0</v>
      </c>
      <c r="FF141" s="38">
        <v>0</v>
      </c>
      <c r="FG141" s="38">
        <v>0</v>
      </c>
      <c r="FH141" s="38">
        <v>0</v>
      </c>
      <c r="FI141" s="38">
        <v>0</v>
      </c>
      <c r="FJ141" s="38">
        <v>0</v>
      </c>
      <c r="FK141" s="38">
        <v>0</v>
      </c>
      <c r="FL141" s="38">
        <v>0</v>
      </c>
      <c r="FM141" s="38">
        <v>0</v>
      </c>
      <c r="FN141" s="38">
        <v>0</v>
      </c>
      <c r="FO141" s="38">
        <v>0</v>
      </c>
      <c r="FP141" s="38">
        <v>0</v>
      </c>
      <c r="FQ141" s="38">
        <v>0</v>
      </c>
      <c r="FR141" s="38">
        <v>0</v>
      </c>
      <c r="FS141" s="38">
        <v>0</v>
      </c>
      <c r="FT141" s="39">
        <v>0</v>
      </c>
      <c r="FU141" s="38">
        <v>0</v>
      </c>
      <c r="FV141" s="38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</row>
    <row r="142" spans="1:184" x14ac:dyDescent="0.3">
      <c r="A142" t="s">
        <v>277</v>
      </c>
      <c r="B142" t="s">
        <v>1</v>
      </c>
      <c r="C142" t="s">
        <v>1</v>
      </c>
      <c r="D142" s="16" t="s">
        <v>1</v>
      </c>
      <c r="E142" s="16" t="s">
        <v>1</v>
      </c>
      <c r="F142" s="18" t="s">
        <v>1</v>
      </c>
      <c r="G142" s="16" t="s">
        <v>223</v>
      </c>
      <c r="H142" s="40" t="s">
        <v>1</v>
      </c>
      <c r="I142" s="18" t="s">
        <v>1</v>
      </c>
      <c r="J142" s="38" t="s">
        <v>1</v>
      </c>
      <c r="K142" s="18">
        <v>44810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AZ142" s="38">
        <v>0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>
        <v>0</v>
      </c>
      <c r="BH142" s="38">
        <v>0</v>
      </c>
      <c r="BI142" s="38">
        <v>0</v>
      </c>
      <c r="BJ142" s="38">
        <v>0</v>
      </c>
      <c r="BK142" s="38">
        <v>0</v>
      </c>
      <c r="BL142" s="38">
        <v>0</v>
      </c>
      <c r="BM142" s="38">
        <v>0</v>
      </c>
      <c r="BN142" s="38">
        <v>0</v>
      </c>
      <c r="BO142" s="38">
        <v>0</v>
      </c>
      <c r="BP142" s="38">
        <v>0</v>
      </c>
      <c r="BQ142" s="38">
        <v>0</v>
      </c>
      <c r="BR142" s="38">
        <v>0</v>
      </c>
      <c r="BS142" s="38">
        <v>0</v>
      </c>
      <c r="BT142" s="38">
        <v>0</v>
      </c>
      <c r="BU142" s="38">
        <v>0</v>
      </c>
      <c r="BV142" s="38">
        <v>0</v>
      </c>
      <c r="BW142" s="38">
        <v>0</v>
      </c>
      <c r="BX142" s="38">
        <v>0</v>
      </c>
      <c r="BY142" s="38">
        <v>0</v>
      </c>
      <c r="BZ142" s="38">
        <v>0</v>
      </c>
      <c r="CA142" s="38">
        <v>0</v>
      </c>
      <c r="CB142" s="38">
        <v>0</v>
      </c>
      <c r="CC142" s="38">
        <v>0</v>
      </c>
      <c r="CD142" s="38">
        <v>0</v>
      </c>
      <c r="CE142" s="38">
        <v>0</v>
      </c>
      <c r="CF142" s="38">
        <v>0</v>
      </c>
      <c r="CG142" s="38">
        <v>0</v>
      </c>
      <c r="CH142" s="38">
        <v>0</v>
      </c>
      <c r="CI142" s="38">
        <v>0</v>
      </c>
      <c r="CJ142" s="38">
        <v>0</v>
      </c>
      <c r="CK142" s="38">
        <v>0</v>
      </c>
      <c r="CL142" s="38">
        <v>0</v>
      </c>
      <c r="CM142" s="38">
        <v>0</v>
      </c>
      <c r="CN142" s="38">
        <v>0</v>
      </c>
      <c r="CO142" s="38">
        <v>0</v>
      </c>
      <c r="CP142" s="38">
        <v>0</v>
      </c>
      <c r="CQ142" s="38">
        <v>0</v>
      </c>
      <c r="CR142" s="38">
        <v>0</v>
      </c>
      <c r="CS142" s="38">
        <v>0</v>
      </c>
      <c r="CT142" s="38">
        <v>0</v>
      </c>
      <c r="CU142" s="38">
        <v>0</v>
      </c>
      <c r="CV142" s="38">
        <v>0</v>
      </c>
      <c r="CW142" s="38">
        <v>0</v>
      </c>
      <c r="CX142" s="38">
        <v>0</v>
      </c>
      <c r="CY142" s="38">
        <v>0</v>
      </c>
      <c r="CZ142" s="38">
        <v>0</v>
      </c>
      <c r="DA142" s="38">
        <v>0</v>
      </c>
      <c r="DB142" s="38">
        <v>0</v>
      </c>
      <c r="DC142" s="38">
        <v>0</v>
      </c>
      <c r="DD142" s="38">
        <v>0</v>
      </c>
      <c r="DE142" s="38">
        <v>0</v>
      </c>
      <c r="DF142" s="38">
        <v>0</v>
      </c>
      <c r="DG142" s="38">
        <v>0</v>
      </c>
      <c r="DH142" s="38">
        <v>0</v>
      </c>
      <c r="DI142" s="38">
        <v>0</v>
      </c>
      <c r="DJ142" s="38">
        <v>0</v>
      </c>
      <c r="DK142" s="38">
        <v>0</v>
      </c>
      <c r="DL142" s="38">
        <v>0</v>
      </c>
      <c r="DM142" s="38">
        <v>0</v>
      </c>
      <c r="DN142" s="38">
        <v>0</v>
      </c>
      <c r="DO142" s="38">
        <v>0</v>
      </c>
      <c r="DP142" s="38">
        <v>0</v>
      </c>
      <c r="DQ142" s="38">
        <v>0</v>
      </c>
      <c r="DR142" s="38">
        <v>0</v>
      </c>
      <c r="DS142" s="38">
        <v>0</v>
      </c>
      <c r="DT142" s="38">
        <v>0</v>
      </c>
      <c r="DU142" s="38">
        <v>0</v>
      </c>
      <c r="DV142" s="38">
        <v>0</v>
      </c>
      <c r="DW142" s="38">
        <v>0</v>
      </c>
      <c r="DX142" s="38">
        <v>0</v>
      </c>
      <c r="DY142" s="38">
        <v>0</v>
      </c>
      <c r="DZ142" s="38">
        <v>0</v>
      </c>
      <c r="EA142" s="38">
        <v>0</v>
      </c>
      <c r="EB142" s="38">
        <v>0</v>
      </c>
      <c r="EC142" s="38">
        <v>0</v>
      </c>
      <c r="ED142" s="38">
        <v>0</v>
      </c>
      <c r="EE142" s="38">
        <v>0</v>
      </c>
      <c r="EF142" s="38">
        <v>0</v>
      </c>
      <c r="EG142" s="38">
        <v>0</v>
      </c>
      <c r="EH142" s="38">
        <v>0</v>
      </c>
      <c r="EI142" s="38">
        <v>0</v>
      </c>
      <c r="EJ142" s="38">
        <v>0</v>
      </c>
      <c r="EK142" s="38">
        <v>0</v>
      </c>
      <c r="EL142" s="38">
        <v>0</v>
      </c>
      <c r="EM142" s="38">
        <v>0</v>
      </c>
      <c r="EN142" s="38">
        <v>0</v>
      </c>
      <c r="EO142" s="38">
        <v>0</v>
      </c>
      <c r="EP142" s="38">
        <v>0</v>
      </c>
      <c r="EQ142" s="38">
        <v>0</v>
      </c>
      <c r="ER142" s="38">
        <v>0</v>
      </c>
      <c r="ES142" s="38">
        <v>0</v>
      </c>
      <c r="ET142" s="38">
        <v>0</v>
      </c>
      <c r="EU142" s="38">
        <v>0</v>
      </c>
      <c r="EV142" s="38">
        <v>0</v>
      </c>
      <c r="EW142" s="38">
        <v>0</v>
      </c>
      <c r="EX142" s="38">
        <v>0</v>
      </c>
      <c r="EY142" s="38">
        <v>0</v>
      </c>
      <c r="EZ142" s="38">
        <v>0</v>
      </c>
      <c r="FA142" s="38">
        <v>0</v>
      </c>
      <c r="FB142" s="38">
        <v>0</v>
      </c>
      <c r="FC142" s="38">
        <v>0</v>
      </c>
      <c r="FD142" s="38">
        <v>0</v>
      </c>
      <c r="FE142" s="38">
        <v>0</v>
      </c>
      <c r="FF142" s="38">
        <v>0</v>
      </c>
      <c r="FG142" s="38">
        <v>0</v>
      </c>
      <c r="FH142" s="38">
        <v>0</v>
      </c>
      <c r="FI142" s="38">
        <v>0</v>
      </c>
      <c r="FJ142" s="38">
        <v>0</v>
      </c>
      <c r="FK142" s="38">
        <v>0</v>
      </c>
      <c r="FL142" s="38">
        <v>0</v>
      </c>
      <c r="FM142" s="38">
        <v>0</v>
      </c>
      <c r="FN142" s="38">
        <v>0</v>
      </c>
      <c r="FO142" s="38">
        <v>0</v>
      </c>
      <c r="FP142" s="38">
        <v>0</v>
      </c>
      <c r="FQ142" s="38">
        <v>0</v>
      </c>
      <c r="FR142" s="38">
        <v>0</v>
      </c>
      <c r="FS142" s="38">
        <v>0</v>
      </c>
      <c r="FT142" s="39">
        <v>0</v>
      </c>
      <c r="FU142" s="38">
        <v>0</v>
      </c>
      <c r="FV142" s="38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</row>
    <row r="143" spans="1:184" x14ac:dyDescent="0.3">
      <c r="A143" t="s">
        <v>277</v>
      </c>
      <c r="B143" t="s">
        <v>1</v>
      </c>
      <c r="C143" t="s">
        <v>1</v>
      </c>
      <c r="D143" s="16" t="s">
        <v>1</v>
      </c>
      <c r="E143" s="16" t="s">
        <v>1</v>
      </c>
      <c r="F143" s="18" t="s">
        <v>1</v>
      </c>
      <c r="G143" s="16" t="s">
        <v>223</v>
      </c>
      <c r="H143" s="40" t="s">
        <v>1</v>
      </c>
      <c r="I143" s="18" t="s">
        <v>1</v>
      </c>
      <c r="J143" s="38" t="s">
        <v>1</v>
      </c>
      <c r="K143" s="18">
        <v>44811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AZ143" s="38">
        <v>0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>
        <v>0</v>
      </c>
      <c r="BH143" s="38">
        <v>0</v>
      </c>
      <c r="BI143" s="38">
        <v>0</v>
      </c>
      <c r="BJ143" s="38">
        <v>0</v>
      </c>
      <c r="BK143" s="38">
        <v>0</v>
      </c>
      <c r="BL143" s="38">
        <v>0</v>
      </c>
      <c r="BM143" s="38">
        <v>0</v>
      </c>
      <c r="BN143" s="38">
        <v>0</v>
      </c>
      <c r="BO143" s="38">
        <v>0</v>
      </c>
      <c r="BP143" s="38">
        <v>0</v>
      </c>
      <c r="BQ143" s="38">
        <v>0</v>
      </c>
      <c r="BR143" s="38">
        <v>0</v>
      </c>
      <c r="BS143" s="38">
        <v>0</v>
      </c>
      <c r="BT143" s="38">
        <v>0</v>
      </c>
      <c r="BU143" s="38">
        <v>0</v>
      </c>
      <c r="BV143" s="38">
        <v>0</v>
      </c>
      <c r="BW143" s="38">
        <v>0</v>
      </c>
      <c r="BX143" s="38">
        <v>0</v>
      </c>
      <c r="BY143" s="38">
        <v>0</v>
      </c>
      <c r="BZ143" s="38">
        <v>0</v>
      </c>
      <c r="CA143" s="38">
        <v>0</v>
      </c>
      <c r="CB143" s="38">
        <v>0</v>
      </c>
      <c r="CC143" s="38">
        <v>0</v>
      </c>
      <c r="CD143" s="38">
        <v>0</v>
      </c>
      <c r="CE143" s="38">
        <v>0</v>
      </c>
      <c r="CF143" s="38">
        <v>0</v>
      </c>
      <c r="CG143" s="38">
        <v>0</v>
      </c>
      <c r="CH143" s="38">
        <v>0</v>
      </c>
      <c r="CI143" s="38">
        <v>0</v>
      </c>
      <c r="CJ143" s="38">
        <v>0</v>
      </c>
      <c r="CK143" s="38">
        <v>0</v>
      </c>
      <c r="CL143" s="38">
        <v>0</v>
      </c>
      <c r="CM143" s="38">
        <v>0</v>
      </c>
      <c r="CN143" s="38">
        <v>0</v>
      </c>
      <c r="CO143" s="38">
        <v>0</v>
      </c>
      <c r="CP143" s="38">
        <v>0</v>
      </c>
      <c r="CQ143" s="38">
        <v>0</v>
      </c>
      <c r="CR143" s="38">
        <v>0</v>
      </c>
      <c r="CS143" s="38">
        <v>0</v>
      </c>
      <c r="CT143" s="38">
        <v>0</v>
      </c>
      <c r="CU143" s="38">
        <v>0</v>
      </c>
      <c r="CV143" s="38">
        <v>0</v>
      </c>
      <c r="CW143" s="38">
        <v>0</v>
      </c>
      <c r="CX143" s="38">
        <v>0</v>
      </c>
      <c r="CY143" s="38">
        <v>0</v>
      </c>
      <c r="CZ143" s="38">
        <v>0</v>
      </c>
      <c r="DA143" s="38">
        <v>0</v>
      </c>
      <c r="DB143" s="38">
        <v>0</v>
      </c>
      <c r="DC143" s="38">
        <v>0</v>
      </c>
      <c r="DD143" s="38">
        <v>0</v>
      </c>
      <c r="DE143" s="38">
        <v>0</v>
      </c>
      <c r="DF143" s="38">
        <v>0</v>
      </c>
      <c r="DG143" s="38">
        <v>0</v>
      </c>
      <c r="DH143" s="38">
        <v>0</v>
      </c>
      <c r="DI143" s="38">
        <v>0</v>
      </c>
      <c r="DJ143" s="38">
        <v>0</v>
      </c>
      <c r="DK143" s="38">
        <v>0</v>
      </c>
      <c r="DL143" s="38">
        <v>0</v>
      </c>
      <c r="DM143" s="38">
        <v>0</v>
      </c>
      <c r="DN143" s="38">
        <v>0</v>
      </c>
      <c r="DO143" s="38">
        <v>0</v>
      </c>
      <c r="DP143" s="38">
        <v>0</v>
      </c>
      <c r="DQ143" s="38">
        <v>0</v>
      </c>
      <c r="DR143" s="38">
        <v>0</v>
      </c>
      <c r="DS143" s="38">
        <v>0</v>
      </c>
      <c r="DT143" s="38">
        <v>0</v>
      </c>
      <c r="DU143" s="38">
        <v>0</v>
      </c>
      <c r="DV143" s="38">
        <v>0</v>
      </c>
      <c r="DW143" s="38">
        <v>0</v>
      </c>
      <c r="DX143" s="38">
        <v>0</v>
      </c>
      <c r="DY143" s="38">
        <v>0</v>
      </c>
      <c r="DZ143" s="38">
        <v>0</v>
      </c>
      <c r="EA143" s="38">
        <v>0</v>
      </c>
      <c r="EB143" s="38">
        <v>0</v>
      </c>
      <c r="EC143" s="38">
        <v>0</v>
      </c>
      <c r="ED143" s="38">
        <v>0</v>
      </c>
      <c r="EE143" s="38">
        <v>0</v>
      </c>
      <c r="EF143" s="38">
        <v>0</v>
      </c>
      <c r="EG143" s="38">
        <v>0</v>
      </c>
      <c r="EH143" s="38">
        <v>0</v>
      </c>
      <c r="EI143" s="38">
        <v>0</v>
      </c>
      <c r="EJ143" s="38">
        <v>0</v>
      </c>
      <c r="EK143" s="38">
        <v>0</v>
      </c>
      <c r="EL143" s="38">
        <v>0</v>
      </c>
      <c r="EM143" s="38">
        <v>0</v>
      </c>
      <c r="EN143" s="38">
        <v>0</v>
      </c>
      <c r="EO143" s="38">
        <v>0</v>
      </c>
      <c r="EP143" s="38">
        <v>0</v>
      </c>
      <c r="EQ143" s="38">
        <v>0</v>
      </c>
      <c r="ER143" s="38">
        <v>0</v>
      </c>
      <c r="ES143" s="38">
        <v>0</v>
      </c>
      <c r="ET143" s="38">
        <v>0</v>
      </c>
      <c r="EU143" s="38">
        <v>0</v>
      </c>
      <c r="EV143" s="38">
        <v>0</v>
      </c>
      <c r="EW143" s="38">
        <v>0</v>
      </c>
      <c r="EX143" s="38">
        <v>0</v>
      </c>
      <c r="EY143" s="38">
        <v>0</v>
      </c>
      <c r="EZ143" s="38">
        <v>0</v>
      </c>
      <c r="FA143" s="38">
        <v>0</v>
      </c>
      <c r="FB143" s="38">
        <v>0</v>
      </c>
      <c r="FC143" s="38">
        <v>0</v>
      </c>
      <c r="FD143" s="38">
        <v>0</v>
      </c>
      <c r="FE143" s="38">
        <v>0</v>
      </c>
      <c r="FF143" s="38">
        <v>0</v>
      </c>
      <c r="FG143" s="38">
        <v>0</v>
      </c>
      <c r="FH143" s="38">
        <v>0</v>
      </c>
      <c r="FI143" s="38">
        <v>0</v>
      </c>
      <c r="FJ143" s="38">
        <v>0</v>
      </c>
      <c r="FK143" s="38">
        <v>0</v>
      </c>
      <c r="FL143" s="38">
        <v>0</v>
      </c>
      <c r="FM143" s="38">
        <v>0</v>
      </c>
      <c r="FN143" s="38">
        <v>0</v>
      </c>
      <c r="FO143" s="38">
        <v>0</v>
      </c>
      <c r="FP143" s="38">
        <v>0</v>
      </c>
      <c r="FQ143" s="38">
        <v>0</v>
      </c>
      <c r="FR143" s="38">
        <v>0</v>
      </c>
      <c r="FS143" s="38">
        <v>0</v>
      </c>
      <c r="FT143" s="39">
        <v>0</v>
      </c>
      <c r="FU143" s="38">
        <v>0</v>
      </c>
      <c r="FV143" s="38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</row>
    <row r="144" spans="1:184" x14ac:dyDescent="0.3">
      <c r="A144" t="s">
        <v>277</v>
      </c>
      <c r="B144" t="s">
        <v>1</v>
      </c>
      <c r="C144" t="s">
        <v>1</v>
      </c>
      <c r="D144" s="16" t="s">
        <v>1</v>
      </c>
      <c r="E144" s="16" t="s">
        <v>1</v>
      </c>
      <c r="F144" s="18" t="s">
        <v>1</v>
      </c>
      <c r="G144" t="s">
        <v>223</v>
      </c>
      <c r="H144" s="40" t="s">
        <v>1</v>
      </c>
      <c r="I144" s="18" t="s">
        <v>1</v>
      </c>
      <c r="J144" s="38" t="s">
        <v>1</v>
      </c>
      <c r="K144" s="18" t="s">
        <v>2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AZ144" s="38">
        <v>0</v>
      </c>
      <c r="BA144" s="38">
        <v>0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>
        <v>0</v>
      </c>
      <c r="BH144" s="38">
        <v>0</v>
      </c>
      <c r="BI144" s="38">
        <v>0</v>
      </c>
      <c r="BJ144" s="38">
        <v>0</v>
      </c>
      <c r="BK144" s="38">
        <v>0</v>
      </c>
      <c r="BL144" s="38">
        <v>0</v>
      </c>
      <c r="BM144" s="38">
        <v>0</v>
      </c>
      <c r="BN144" s="38">
        <v>0</v>
      </c>
      <c r="BO144" s="38">
        <v>0</v>
      </c>
      <c r="BP144" s="38">
        <v>0</v>
      </c>
      <c r="BQ144" s="38">
        <v>0</v>
      </c>
      <c r="BR144" s="38">
        <v>0</v>
      </c>
      <c r="BS144" s="38">
        <v>0</v>
      </c>
      <c r="BT144" s="38">
        <v>0</v>
      </c>
      <c r="BU144" s="38">
        <v>0</v>
      </c>
      <c r="BV144" s="38">
        <v>0</v>
      </c>
      <c r="BW144" s="38">
        <v>0</v>
      </c>
      <c r="BX144" s="38">
        <v>0</v>
      </c>
      <c r="BY144" s="38">
        <v>0</v>
      </c>
      <c r="BZ144" s="38">
        <v>0</v>
      </c>
      <c r="CA144" s="38">
        <v>0</v>
      </c>
      <c r="CB144" s="38">
        <v>0</v>
      </c>
      <c r="CC144" s="38">
        <v>0</v>
      </c>
      <c r="CD144" s="38">
        <v>0</v>
      </c>
      <c r="CE144" s="38">
        <v>0</v>
      </c>
      <c r="CF144" s="38">
        <v>0</v>
      </c>
      <c r="CG144" s="38">
        <v>0</v>
      </c>
      <c r="CH144" s="38">
        <v>0</v>
      </c>
      <c r="CI144" s="38">
        <v>0</v>
      </c>
      <c r="CJ144" s="38">
        <v>0</v>
      </c>
      <c r="CK144" s="38">
        <v>0</v>
      </c>
      <c r="CL144" s="38">
        <v>0</v>
      </c>
      <c r="CM144" s="38">
        <v>0</v>
      </c>
      <c r="CN144" s="38">
        <v>0</v>
      </c>
      <c r="CO144" s="38">
        <v>0</v>
      </c>
      <c r="CP144" s="38">
        <v>0</v>
      </c>
      <c r="CQ144" s="38">
        <v>0</v>
      </c>
      <c r="CR144" s="38">
        <v>0</v>
      </c>
      <c r="CS144" s="38">
        <v>0</v>
      </c>
      <c r="CT144" s="38">
        <v>0</v>
      </c>
      <c r="CU144" s="38">
        <v>0</v>
      </c>
      <c r="CV144" s="38">
        <v>0</v>
      </c>
      <c r="CW144" s="38">
        <v>0</v>
      </c>
      <c r="CX144" s="38">
        <v>0</v>
      </c>
      <c r="CY144" s="38">
        <v>0</v>
      </c>
      <c r="CZ144" s="38">
        <v>0</v>
      </c>
      <c r="DA144" s="38">
        <v>0</v>
      </c>
      <c r="DB144" s="38">
        <v>0</v>
      </c>
      <c r="DC144" s="38">
        <v>0</v>
      </c>
      <c r="DD144" s="38">
        <v>0</v>
      </c>
      <c r="DE144" s="38">
        <v>0</v>
      </c>
      <c r="DF144" s="38">
        <v>0</v>
      </c>
      <c r="DG144" s="38">
        <v>0</v>
      </c>
      <c r="DH144" s="38">
        <v>0</v>
      </c>
      <c r="DI144" s="38">
        <v>0</v>
      </c>
      <c r="DJ144" s="38">
        <v>0</v>
      </c>
      <c r="DK144" s="38">
        <v>0</v>
      </c>
      <c r="DL144" s="38">
        <v>0</v>
      </c>
      <c r="DM144" s="38">
        <v>0</v>
      </c>
      <c r="DN144" s="38">
        <v>0</v>
      </c>
      <c r="DO144" s="38">
        <v>0</v>
      </c>
      <c r="DP144" s="38">
        <v>0</v>
      </c>
      <c r="DQ144" s="38">
        <v>0</v>
      </c>
      <c r="DR144" s="38">
        <v>0</v>
      </c>
      <c r="DS144" s="38">
        <v>0</v>
      </c>
      <c r="DT144" s="38">
        <v>0</v>
      </c>
      <c r="DU144" s="38">
        <v>0</v>
      </c>
      <c r="DV144" s="38">
        <v>0</v>
      </c>
      <c r="DW144" s="38">
        <v>0</v>
      </c>
      <c r="DX144" s="38">
        <v>0</v>
      </c>
      <c r="DY144" s="38">
        <v>0</v>
      </c>
      <c r="DZ144" s="38">
        <v>0</v>
      </c>
      <c r="EA144" s="38">
        <v>0</v>
      </c>
      <c r="EB144" s="38">
        <v>0</v>
      </c>
      <c r="EC144" s="38">
        <v>0</v>
      </c>
      <c r="ED144" s="38">
        <v>0</v>
      </c>
      <c r="EE144" s="38">
        <v>0</v>
      </c>
      <c r="EF144" s="38">
        <v>0</v>
      </c>
      <c r="EG144" s="38">
        <v>0</v>
      </c>
      <c r="EH144" s="38">
        <v>0</v>
      </c>
      <c r="EI144" s="38">
        <v>0</v>
      </c>
      <c r="EJ144" s="38">
        <v>0</v>
      </c>
      <c r="EK144" s="38">
        <v>0</v>
      </c>
      <c r="EL144" s="38">
        <v>0</v>
      </c>
      <c r="EM144" s="38">
        <v>0</v>
      </c>
      <c r="EN144" s="38">
        <v>0</v>
      </c>
      <c r="EO144" s="38">
        <v>0</v>
      </c>
      <c r="EP144" s="38">
        <v>0</v>
      </c>
      <c r="EQ144" s="38">
        <v>0</v>
      </c>
      <c r="ER144" s="38">
        <v>0</v>
      </c>
      <c r="ES144" s="38">
        <v>0</v>
      </c>
      <c r="ET144" s="38">
        <v>0</v>
      </c>
      <c r="EU144" s="38">
        <v>0</v>
      </c>
      <c r="EV144" s="38">
        <v>0</v>
      </c>
      <c r="EW144" s="38">
        <v>0</v>
      </c>
      <c r="EX144" s="38">
        <v>0</v>
      </c>
      <c r="EY144" s="38">
        <v>0</v>
      </c>
      <c r="EZ144" s="38">
        <v>0</v>
      </c>
      <c r="FA144" s="38">
        <v>0</v>
      </c>
      <c r="FB144" s="38">
        <v>0</v>
      </c>
      <c r="FC144" s="38">
        <v>0</v>
      </c>
      <c r="FD144" s="38">
        <v>0</v>
      </c>
      <c r="FE144" s="38">
        <v>0</v>
      </c>
      <c r="FF144" s="38">
        <v>0</v>
      </c>
      <c r="FG144" s="38">
        <v>0</v>
      </c>
      <c r="FH144" s="38">
        <v>0</v>
      </c>
      <c r="FI144" s="38">
        <v>0</v>
      </c>
      <c r="FJ144" s="38">
        <v>0</v>
      </c>
      <c r="FK144" s="38">
        <v>0</v>
      </c>
      <c r="FL144" s="38">
        <v>0</v>
      </c>
      <c r="FM144" s="38">
        <v>0</v>
      </c>
      <c r="FN144" s="38">
        <v>0</v>
      </c>
      <c r="FO144" s="38">
        <v>0</v>
      </c>
      <c r="FP144" s="38">
        <v>0</v>
      </c>
      <c r="FQ144" s="38">
        <v>0</v>
      </c>
      <c r="FR144" s="38">
        <v>0</v>
      </c>
      <c r="FS144" s="38">
        <v>0</v>
      </c>
      <c r="FT144" s="39">
        <v>0</v>
      </c>
      <c r="FU144" s="38">
        <v>0</v>
      </c>
      <c r="FV144" s="38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</row>
    <row r="145" spans="1:184" x14ac:dyDescent="0.3">
      <c r="A145" t="s">
        <v>277</v>
      </c>
      <c r="B145" t="s">
        <v>1</v>
      </c>
      <c r="C145" t="s">
        <v>1</v>
      </c>
      <c r="D145" s="16" t="s">
        <v>1</v>
      </c>
      <c r="E145" s="16" t="s">
        <v>1</v>
      </c>
      <c r="F145" s="18" t="s">
        <v>222</v>
      </c>
      <c r="G145" s="16" t="s">
        <v>1</v>
      </c>
      <c r="H145" s="40" t="s">
        <v>1</v>
      </c>
      <c r="I145" s="18" t="s">
        <v>1</v>
      </c>
      <c r="J145" s="38" t="s">
        <v>1</v>
      </c>
      <c r="K145" s="18">
        <v>44722</v>
      </c>
      <c r="L145" s="38">
        <v>93622</v>
      </c>
      <c r="M145" s="38">
        <v>93622</v>
      </c>
      <c r="N145" s="38">
        <v>1.2289669999999999</v>
      </c>
      <c r="O145" s="38">
        <v>1.177354</v>
      </c>
      <c r="P145" s="38">
        <v>1.145451</v>
      </c>
      <c r="Q145" s="38">
        <v>1.1246719999999999</v>
      </c>
      <c r="R145" s="38">
        <v>1.128706</v>
      </c>
      <c r="S145" s="38">
        <v>1.1517580000000001</v>
      </c>
      <c r="T145" s="38">
        <v>1.150228</v>
      </c>
      <c r="U145" s="38">
        <v>1.3592470000000001</v>
      </c>
      <c r="V145" s="38">
        <v>1.7125269999999999</v>
      </c>
      <c r="W145" s="38">
        <v>2.0224479999999998</v>
      </c>
      <c r="X145" s="38">
        <v>2.2864049999999998</v>
      </c>
      <c r="Y145" s="38">
        <v>2.4718969999999998</v>
      </c>
      <c r="Z145" s="38">
        <v>2.5787879999999999</v>
      </c>
      <c r="AA145" s="38">
        <v>2.676161</v>
      </c>
      <c r="AB145" s="38">
        <v>2.7264089999999999</v>
      </c>
      <c r="AC145" s="38">
        <v>2.689438</v>
      </c>
      <c r="AD145" s="38">
        <v>2.5429339999999998</v>
      </c>
      <c r="AE145" s="38">
        <v>2.2322160000000002</v>
      </c>
      <c r="AF145" s="38">
        <v>1.997895</v>
      </c>
      <c r="AG145" s="38">
        <v>1.8306720000000001</v>
      </c>
      <c r="AH145" s="38">
        <v>1.732475</v>
      </c>
      <c r="AI145" s="38">
        <v>1.6243069999999999</v>
      </c>
      <c r="AJ145" s="38">
        <v>1.4730620000000001</v>
      </c>
      <c r="AK145" s="38">
        <v>1.3637280000000001</v>
      </c>
      <c r="AL145" s="38">
        <v>9.1891999999999998E-3</v>
      </c>
      <c r="AM145" s="38">
        <v>5.1143999999999998E-3</v>
      </c>
      <c r="AN145" s="38">
        <v>8.9616000000000001E-3</v>
      </c>
      <c r="AO145" s="38">
        <v>8.5494000000000004E-3</v>
      </c>
      <c r="AP145" s="38">
        <v>6.9473E-3</v>
      </c>
      <c r="AQ145" s="38">
        <v>1.8632300000000001E-2</v>
      </c>
      <c r="AR145" s="38">
        <v>3.9078000000000003E-3</v>
      </c>
      <c r="AS145" s="38">
        <v>-1.4434499999999999E-2</v>
      </c>
      <c r="AT145" s="38">
        <v>-3.1075200000000001E-2</v>
      </c>
      <c r="AU145" s="38">
        <v>-4.3525899999999999E-2</v>
      </c>
      <c r="AV145" s="38">
        <v>-3.6309000000000001E-2</v>
      </c>
      <c r="AW145" s="38">
        <v>-1.7575500000000001E-2</v>
      </c>
      <c r="AX145" s="38">
        <v>-3.79E-5</v>
      </c>
      <c r="AY145" s="38">
        <v>7.4755000000000004E-3</v>
      </c>
      <c r="AZ145" s="38">
        <v>1.46287E-2</v>
      </c>
      <c r="BA145" s="38">
        <v>6.7453000000000001E-3</v>
      </c>
      <c r="BB145" s="38">
        <v>2.35339E-2</v>
      </c>
      <c r="BC145" s="38">
        <v>1.4701199999999999E-2</v>
      </c>
      <c r="BD145" s="38">
        <v>2.5487999999999999E-3</v>
      </c>
      <c r="BE145" s="38">
        <v>1.5334999999999999E-3</v>
      </c>
      <c r="BF145" s="38">
        <v>1.21823E-2</v>
      </c>
      <c r="BG145" s="38">
        <v>-1.66882E-2</v>
      </c>
      <c r="BH145" s="38">
        <v>-1.7426400000000002E-2</v>
      </c>
      <c r="BI145" s="38">
        <v>-2.1957500000000001E-2</v>
      </c>
      <c r="BJ145" s="38">
        <v>1.1787499999999999E-2</v>
      </c>
      <c r="BK145" s="38">
        <v>7.4032000000000004E-3</v>
      </c>
      <c r="BL145" s="38">
        <v>1.04671E-2</v>
      </c>
      <c r="BM145" s="38">
        <v>9.7879999999999998E-3</v>
      </c>
      <c r="BN145" s="38">
        <v>8.0432000000000003E-3</v>
      </c>
      <c r="BO145" s="38">
        <v>2.1904699999999999E-2</v>
      </c>
      <c r="BP145" s="38">
        <v>8.0804999999999991E-3</v>
      </c>
      <c r="BQ145" s="38">
        <v>-1.28068E-2</v>
      </c>
      <c r="BR145" s="38">
        <v>-2.8329E-2</v>
      </c>
      <c r="BS145" s="38">
        <v>-3.99476E-2</v>
      </c>
      <c r="BT145" s="38">
        <v>-3.3499399999999999E-2</v>
      </c>
      <c r="BU145" s="38">
        <v>-1.56118E-2</v>
      </c>
      <c r="BV145" s="38">
        <v>1.1803E-3</v>
      </c>
      <c r="BW145" s="38">
        <v>9.3974000000000002E-3</v>
      </c>
      <c r="BX145" s="38">
        <v>1.7664599999999999E-2</v>
      </c>
      <c r="BY145" s="38">
        <v>1.08104E-2</v>
      </c>
      <c r="BZ145" s="38">
        <v>2.7767400000000001E-2</v>
      </c>
      <c r="CA145" s="38">
        <v>1.88311E-2</v>
      </c>
      <c r="CB145" s="38">
        <v>6.5161000000000004E-3</v>
      </c>
      <c r="CC145" s="38">
        <v>5.5906000000000003E-3</v>
      </c>
      <c r="CD145" s="38">
        <v>1.5766800000000001E-2</v>
      </c>
      <c r="CE145" s="38">
        <v>-1.3039E-2</v>
      </c>
      <c r="CF145" s="38">
        <v>-1.44397E-2</v>
      </c>
      <c r="CG145" s="38">
        <v>-1.9044999999999999E-2</v>
      </c>
      <c r="CH145" s="38">
        <v>1.3587E-2</v>
      </c>
      <c r="CI145" s="38">
        <v>8.9884000000000006E-3</v>
      </c>
      <c r="CJ145" s="38">
        <v>1.1509800000000001E-2</v>
      </c>
      <c r="CK145" s="38">
        <v>1.06459E-2</v>
      </c>
      <c r="CL145" s="38">
        <v>8.8021999999999996E-3</v>
      </c>
      <c r="CM145" s="38">
        <v>2.41712E-2</v>
      </c>
      <c r="CN145" s="38">
        <v>1.0970499999999999E-2</v>
      </c>
      <c r="CO145" s="38">
        <v>-1.1679500000000001E-2</v>
      </c>
      <c r="CP145" s="38">
        <v>-2.64269E-2</v>
      </c>
      <c r="CQ145" s="38">
        <v>-3.7469299999999997E-2</v>
      </c>
      <c r="CR145" s="38">
        <v>-3.1553499999999998E-2</v>
      </c>
      <c r="CS145" s="38">
        <v>-1.4251700000000001E-2</v>
      </c>
      <c r="CT145" s="38">
        <v>2.0241E-3</v>
      </c>
      <c r="CU145" s="38">
        <v>1.07285E-2</v>
      </c>
      <c r="CV145" s="38">
        <v>1.9767199999999999E-2</v>
      </c>
      <c r="CW145" s="38">
        <v>1.36259E-2</v>
      </c>
      <c r="CX145" s="38">
        <v>3.0699500000000001E-2</v>
      </c>
      <c r="CY145" s="38">
        <v>2.16914E-2</v>
      </c>
      <c r="CZ145" s="38">
        <v>9.2638000000000009E-3</v>
      </c>
      <c r="DA145" s="38">
        <v>8.4005E-3</v>
      </c>
      <c r="DB145" s="38">
        <v>1.8249399999999999E-2</v>
      </c>
      <c r="DC145" s="38">
        <v>-1.0511599999999999E-2</v>
      </c>
      <c r="DD145" s="38">
        <v>-1.2371E-2</v>
      </c>
      <c r="DE145" s="38">
        <v>-1.7027799999999999E-2</v>
      </c>
      <c r="DF145" s="38">
        <v>1.53866E-2</v>
      </c>
      <c r="DG145" s="38">
        <v>1.05737E-2</v>
      </c>
      <c r="DH145" s="38">
        <v>1.25524E-2</v>
      </c>
      <c r="DI145" s="38">
        <v>1.15038E-2</v>
      </c>
      <c r="DJ145" s="38">
        <v>9.5612000000000006E-3</v>
      </c>
      <c r="DK145" s="38">
        <v>2.6437700000000001E-2</v>
      </c>
      <c r="DL145" s="38">
        <v>1.38605E-2</v>
      </c>
      <c r="DM145" s="38">
        <v>-1.0552199999999999E-2</v>
      </c>
      <c r="DN145" s="38">
        <v>-2.4524899999999999E-2</v>
      </c>
      <c r="DO145" s="38">
        <v>-3.4991000000000001E-2</v>
      </c>
      <c r="DP145" s="38">
        <v>-2.9607499999999998E-2</v>
      </c>
      <c r="DQ145" s="38">
        <v>-1.28916E-2</v>
      </c>
      <c r="DR145" s="38">
        <v>2.8679E-3</v>
      </c>
      <c r="DS145" s="38">
        <v>1.2059500000000001E-2</v>
      </c>
      <c r="DT145" s="38">
        <v>2.1869799999999998E-2</v>
      </c>
      <c r="DU145" s="38">
        <v>1.6441299999999999E-2</v>
      </c>
      <c r="DV145" s="38">
        <v>3.3631599999999998E-2</v>
      </c>
      <c r="DW145" s="38">
        <v>2.4551699999999999E-2</v>
      </c>
      <c r="DX145" s="38">
        <v>1.20115E-2</v>
      </c>
      <c r="DY145" s="38">
        <v>1.1210400000000001E-2</v>
      </c>
      <c r="DZ145" s="38">
        <v>2.0732E-2</v>
      </c>
      <c r="EA145" s="38">
        <v>-7.9842000000000003E-3</v>
      </c>
      <c r="EB145" s="38">
        <v>-1.03024E-2</v>
      </c>
      <c r="EC145" s="38">
        <v>-1.5010600000000001E-2</v>
      </c>
      <c r="ED145" s="38">
        <v>1.7984900000000002E-2</v>
      </c>
      <c r="EE145" s="38">
        <v>1.2862500000000001E-2</v>
      </c>
      <c r="EF145" s="38">
        <v>1.40579E-2</v>
      </c>
      <c r="EG145" s="38">
        <v>1.27425E-2</v>
      </c>
      <c r="EH145" s="38">
        <v>1.0657099999999999E-2</v>
      </c>
      <c r="EI145" s="38">
        <v>2.9710199999999999E-2</v>
      </c>
      <c r="EJ145" s="38">
        <v>1.8033199999999999E-2</v>
      </c>
      <c r="EK145" s="38">
        <v>-8.9245999999999995E-3</v>
      </c>
      <c r="EL145" s="38">
        <v>-2.1778599999999999E-2</v>
      </c>
      <c r="EM145" s="38">
        <v>-3.1412700000000002E-2</v>
      </c>
      <c r="EN145" s="38">
        <v>-2.6797899999999999E-2</v>
      </c>
      <c r="EO145" s="38">
        <v>-1.0927900000000001E-2</v>
      </c>
      <c r="EP145" s="38">
        <v>4.0860999999999996E-3</v>
      </c>
      <c r="EQ145" s="38">
        <v>1.39814E-2</v>
      </c>
      <c r="ER145" s="38">
        <v>2.49056E-2</v>
      </c>
      <c r="ES145" s="38">
        <v>2.0506400000000001E-2</v>
      </c>
      <c r="ET145" s="38">
        <v>3.7865099999999999E-2</v>
      </c>
      <c r="EU145" s="38">
        <v>2.8681600000000002E-2</v>
      </c>
      <c r="EV145" s="38">
        <v>1.5978699999999998E-2</v>
      </c>
      <c r="EW145" s="38">
        <v>1.52675E-2</v>
      </c>
      <c r="EX145" s="38">
        <v>2.4316500000000001E-2</v>
      </c>
      <c r="EY145" s="38">
        <v>-4.3350000000000003E-3</v>
      </c>
      <c r="EZ145" s="38">
        <v>-7.3156999999999996E-3</v>
      </c>
      <c r="FA145" s="38">
        <v>-1.2098100000000001E-2</v>
      </c>
      <c r="FB145" s="38">
        <v>78.07799</v>
      </c>
      <c r="FC145" s="38">
        <v>76.365780000000001</v>
      </c>
      <c r="FD145" s="38">
        <v>74.081739999999996</v>
      </c>
      <c r="FE145" s="38">
        <v>72.168109999999999</v>
      </c>
      <c r="FF145" s="38">
        <v>71.213679999999997</v>
      </c>
      <c r="FG145" s="38">
        <v>70.217070000000007</v>
      </c>
      <c r="FH145" s="38">
        <v>70.802019999999999</v>
      </c>
      <c r="FI145" s="38">
        <v>75.059569999999994</v>
      </c>
      <c r="FJ145" s="38">
        <v>80.139629999999997</v>
      </c>
      <c r="FK145" s="38">
        <v>84.098429999999993</v>
      </c>
      <c r="FL145" s="38">
        <v>87.82629</v>
      </c>
      <c r="FM145" s="38">
        <v>91.417850000000001</v>
      </c>
      <c r="FN145" s="38">
        <v>93.920479999999998</v>
      </c>
      <c r="FO145" s="38">
        <v>96.055930000000004</v>
      </c>
      <c r="FP145" s="38">
        <v>97.48639</v>
      </c>
      <c r="FQ145" s="38">
        <v>98.478390000000005</v>
      </c>
      <c r="FR145" s="38">
        <v>98.703500000000005</v>
      </c>
      <c r="FS145" s="38">
        <v>98.013890000000004</v>
      </c>
      <c r="FT145" s="39">
        <v>96.13588</v>
      </c>
      <c r="FU145" s="38">
        <v>93.46799</v>
      </c>
      <c r="FV145" s="38">
        <v>90.031229999999994</v>
      </c>
      <c r="FW145">
        <v>87.290779999999998</v>
      </c>
      <c r="FX145">
        <v>84.581659999999999</v>
      </c>
      <c r="FY145">
        <v>81.924959999999999</v>
      </c>
      <c r="FZ145">
        <v>4.5053000000000003E-3</v>
      </c>
      <c r="GA145">
        <v>3.37912E-2</v>
      </c>
      <c r="GB145">
        <v>1</v>
      </c>
    </row>
    <row r="146" spans="1:184" x14ac:dyDescent="0.3">
      <c r="A146" t="s">
        <v>277</v>
      </c>
      <c r="B146" t="s">
        <v>1</v>
      </c>
      <c r="C146" t="s">
        <v>1</v>
      </c>
      <c r="D146" s="16" t="s">
        <v>1</v>
      </c>
      <c r="E146" s="16" t="s">
        <v>1</v>
      </c>
      <c r="F146" s="18" t="s">
        <v>222</v>
      </c>
      <c r="G146" s="16" t="s">
        <v>1</v>
      </c>
      <c r="H146" s="40" t="s">
        <v>1</v>
      </c>
      <c r="I146" s="18" t="s">
        <v>1</v>
      </c>
      <c r="J146" s="38" t="s">
        <v>1</v>
      </c>
      <c r="K146" s="18">
        <v>44739</v>
      </c>
      <c r="L146" s="38">
        <v>93399</v>
      </c>
      <c r="M146" s="38">
        <v>93399</v>
      </c>
      <c r="N146" s="38">
        <v>1.2223040000000001</v>
      </c>
      <c r="O146" s="38">
        <v>1.1763969999999999</v>
      </c>
      <c r="P146" s="38">
        <v>1.14171</v>
      </c>
      <c r="Q146" s="38">
        <v>1.1219509999999999</v>
      </c>
      <c r="R146" s="38">
        <v>1.132056</v>
      </c>
      <c r="S146" s="38">
        <v>1.1823239999999999</v>
      </c>
      <c r="T146" s="38">
        <v>1.2112780000000001</v>
      </c>
      <c r="U146" s="38">
        <v>1.394279</v>
      </c>
      <c r="V146" s="38">
        <v>1.7638750000000001</v>
      </c>
      <c r="W146" s="38">
        <v>2.059628</v>
      </c>
      <c r="X146" s="38">
        <v>2.293733</v>
      </c>
      <c r="Y146" s="38">
        <v>2.460502</v>
      </c>
      <c r="Z146" s="38">
        <v>2.5691160000000002</v>
      </c>
      <c r="AA146" s="38">
        <v>2.685772</v>
      </c>
      <c r="AB146" s="38">
        <v>2.7659229999999999</v>
      </c>
      <c r="AC146" s="38">
        <v>2.7675230000000002</v>
      </c>
      <c r="AD146" s="38">
        <v>2.6277569999999999</v>
      </c>
      <c r="AE146" s="38">
        <v>2.2717869999999998</v>
      </c>
      <c r="AF146" s="38">
        <v>2.007765</v>
      </c>
      <c r="AG146" s="38">
        <v>1.8299799999999999</v>
      </c>
      <c r="AH146" s="38">
        <v>1.7329829999999999</v>
      </c>
      <c r="AI146" s="38">
        <v>1.5832269999999999</v>
      </c>
      <c r="AJ146" s="38">
        <v>1.4345920000000001</v>
      </c>
      <c r="AK146" s="38">
        <v>1.335877</v>
      </c>
      <c r="AL146" s="38">
        <v>-1.56218E-2</v>
      </c>
      <c r="AM146" s="38">
        <v>-1.0572700000000001E-2</v>
      </c>
      <c r="AN146" s="38">
        <v>-8.0494999999999994E-3</v>
      </c>
      <c r="AO146" s="38">
        <v>-5.4517999999999997E-3</v>
      </c>
      <c r="AP146" s="38">
        <v>-1.9589E-3</v>
      </c>
      <c r="AQ146" s="38">
        <v>2.97036E-2</v>
      </c>
      <c r="AR146" s="38">
        <v>4.0447499999999997E-2</v>
      </c>
      <c r="AS146" s="38">
        <v>-1.66287E-2</v>
      </c>
      <c r="AT146" s="38">
        <v>-9.9892999999999996E-3</v>
      </c>
      <c r="AU146" s="38">
        <v>-1.4458800000000001E-2</v>
      </c>
      <c r="AV146" s="38">
        <v>-8.5179999999999995E-3</v>
      </c>
      <c r="AW146" s="38">
        <v>-7.3458999999999998E-3</v>
      </c>
      <c r="AX146" s="38">
        <v>1.07E-3</v>
      </c>
      <c r="AY146" s="38">
        <v>5.3325999999999998E-3</v>
      </c>
      <c r="AZ146" s="38">
        <v>1.1140000000000001E-2</v>
      </c>
      <c r="BA146" s="38">
        <v>1.6220499999999999E-2</v>
      </c>
      <c r="BB146" s="38">
        <v>3.5288600000000003E-2</v>
      </c>
      <c r="BC146" s="38">
        <v>2.9430700000000001E-2</v>
      </c>
      <c r="BD146" s="38">
        <v>1.7945200000000001E-2</v>
      </c>
      <c r="BE146" s="38">
        <v>1.9496099999999999E-2</v>
      </c>
      <c r="BF146" s="38">
        <v>4.67546E-2</v>
      </c>
      <c r="BG146" s="38">
        <v>-2.3448199999999999E-2</v>
      </c>
      <c r="BH146" s="38">
        <v>-2.10213E-2</v>
      </c>
      <c r="BI146" s="38">
        <v>-1.5721700000000002E-2</v>
      </c>
      <c r="BJ146" s="38">
        <v>-1.3985600000000001E-2</v>
      </c>
      <c r="BK146" s="38">
        <v>-9.1059999999999995E-3</v>
      </c>
      <c r="BL146" s="38">
        <v>-6.4758999999999997E-3</v>
      </c>
      <c r="BM146" s="38">
        <v>-4.0415E-3</v>
      </c>
      <c r="BN146" s="38">
        <v>-6.5309999999999999E-4</v>
      </c>
      <c r="BO146" s="38">
        <v>3.2511100000000001E-2</v>
      </c>
      <c r="BP146" s="38">
        <v>4.4708400000000002E-2</v>
      </c>
      <c r="BQ146" s="38">
        <v>-1.4751E-2</v>
      </c>
      <c r="BR146" s="38">
        <v>-7.2842999999999996E-3</v>
      </c>
      <c r="BS146" s="38">
        <v>-1.1106100000000001E-2</v>
      </c>
      <c r="BT146" s="38">
        <v>-5.6849999999999999E-3</v>
      </c>
      <c r="BU146" s="38">
        <v>-5.3398999999999999E-3</v>
      </c>
      <c r="BV146" s="38">
        <v>2.3600000000000001E-3</v>
      </c>
      <c r="BW146" s="38">
        <v>6.4987999999999999E-3</v>
      </c>
      <c r="BX146" s="38">
        <v>1.3498599999999999E-2</v>
      </c>
      <c r="BY146" s="38">
        <v>1.9174500000000001E-2</v>
      </c>
      <c r="BZ146" s="38">
        <v>3.82054E-2</v>
      </c>
      <c r="CA146" s="38">
        <v>3.2445000000000002E-2</v>
      </c>
      <c r="CB146" s="38">
        <v>2.1769699999999999E-2</v>
      </c>
      <c r="CC146" s="38">
        <v>2.30168E-2</v>
      </c>
      <c r="CD146" s="38">
        <v>5.0325000000000002E-2</v>
      </c>
      <c r="CE146" s="38">
        <v>-2.0299899999999999E-2</v>
      </c>
      <c r="CF146" s="38">
        <v>-1.8292300000000001E-2</v>
      </c>
      <c r="CG146" s="38">
        <v>-1.29891E-2</v>
      </c>
      <c r="CH146" s="38">
        <v>-1.28524E-2</v>
      </c>
      <c r="CI146" s="38">
        <v>-8.0902000000000005E-3</v>
      </c>
      <c r="CJ146" s="38">
        <v>-5.3860000000000002E-3</v>
      </c>
      <c r="CK146" s="38">
        <v>-3.0647000000000001E-3</v>
      </c>
      <c r="CL146" s="38">
        <v>2.5119999999999998E-4</v>
      </c>
      <c r="CM146" s="38">
        <v>3.4455600000000003E-2</v>
      </c>
      <c r="CN146" s="38">
        <v>4.76595E-2</v>
      </c>
      <c r="CO146" s="38">
        <v>-1.34504E-2</v>
      </c>
      <c r="CP146" s="38">
        <v>-5.4108999999999997E-3</v>
      </c>
      <c r="CQ146" s="38">
        <v>-8.7840000000000001E-3</v>
      </c>
      <c r="CR146" s="38">
        <v>-3.7228999999999999E-3</v>
      </c>
      <c r="CS146" s="38">
        <v>-3.9506000000000003E-3</v>
      </c>
      <c r="CT146" s="38">
        <v>3.2534E-3</v>
      </c>
      <c r="CU146" s="38">
        <v>7.3064999999999996E-3</v>
      </c>
      <c r="CV146" s="38">
        <v>1.51322E-2</v>
      </c>
      <c r="CW146" s="38">
        <v>2.12205E-2</v>
      </c>
      <c r="CX146" s="38">
        <v>4.02256E-2</v>
      </c>
      <c r="CY146" s="38">
        <v>3.4532800000000002E-2</v>
      </c>
      <c r="CZ146" s="38">
        <v>2.4418599999999999E-2</v>
      </c>
      <c r="DA146" s="38">
        <v>2.54553E-2</v>
      </c>
      <c r="DB146" s="38">
        <v>5.2797900000000002E-2</v>
      </c>
      <c r="DC146" s="38">
        <v>-1.8119300000000001E-2</v>
      </c>
      <c r="DD146" s="38">
        <v>-1.6402199999999999E-2</v>
      </c>
      <c r="DE146" s="38">
        <v>-1.10965E-2</v>
      </c>
      <c r="DF146" s="38">
        <v>-1.1719200000000001E-2</v>
      </c>
      <c r="DG146" s="38">
        <v>-7.0743999999999998E-3</v>
      </c>
      <c r="DH146" s="38">
        <v>-4.2960999999999997E-3</v>
      </c>
      <c r="DI146" s="38">
        <v>-2.088E-3</v>
      </c>
      <c r="DJ146" s="38">
        <v>1.1555999999999999E-3</v>
      </c>
      <c r="DK146" s="38">
        <v>3.6400099999999998E-2</v>
      </c>
      <c r="DL146" s="38">
        <v>5.0610599999999999E-2</v>
      </c>
      <c r="DM146" s="38">
        <v>-1.21499E-2</v>
      </c>
      <c r="DN146" s="38">
        <v>-3.5374E-3</v>
      </c>
      <c r="DO146" s="38">
        <v>-6.4618999999999996E-3</v>
      </c>
      <c r="DP146" s="38">
        <v>-1.7608000000000001E-3</v>
      </c>
      <c r="DQ146" s="38">
        <v>-2.5612999999999999E-3</v>
      </c>
      <c r="DR146" s="38">
        <v>4.1468E-3</v>
      </c>
      <c r="DS146" s="38">
        <v>8.1142000000000002E-3</v>
      </c>
      <c r="DT146" s="38">
        <v>1.6765800000000001E-2</v>
      </c>
      <c r="DU146" s="38">
        <v>2.32664E-2</v>
      </c>
      <c r="DV146" s="38">
        <v>4.22458E-2</v>
      </c>
      <c r="DW146" s="38">
        <v>3.66205E-2</v>
      </c>
      <c r="DX146" s="38">
        <v>2.7067500000000001E-2</v>
      </c>
      <c r="DY146" s="38">
        <v>2.78938E-2</v>
      </c>
      <c r="DZ146" s="38">
        <v>5.5270800000000002E-2</v>
      </c>
      <c r="EA146" s="38">
        <v>-1.5938799999999999E-2</v>
      </c>
      <c r="EB146" s="38">
        <v>-1.45121E-2</v>
      </c>
      <c r="EC146" s="38">
        <v>-9.2038999999999992E-3</v>
      </c>
      <c r="ED146" s="38">
        <v>-1.0083099999999999E-2</v>
      </c>
      <c r="EE146" s="38">
        <v>-5.6077000000000002E-3</v>
      </c>
      <c r="EF146" s="38">
        <v>-2.7225000000000001E-3</v>
      </c>
      <c r="EG146" s="38">
        <v>-6.7770000000000005E-4</v>
      </c>
      <c r="EH146" s="38">
        <v>2.4613E-3</v>
      </c>
      <c r="EI146" s="38">
        <v>3.9207600000000002E-2</v>
      </c>
      <c r="EJ146" s="38">
        <v>5.4871499999999997E-2</v>
      </c>
      <c r="EK146" s="38">
        <v>-1.02722E-2</v>
      </c>
      <c r="EL146" s="38">
        <v>-8.3239999999999996E-4</v>
      </c>
      <c r="EM146" s="38">
        <v>-3.1091999999999999E-3</v>
      </c>
      <c r="EN146" s="38">
        <v>1.0721999999999999E-3</v>
      </c>
      <c r="EO146" s="38">
        <v>-5.553E-4</v>
      </c>
      <c r="EP146" s="38">
        <v>5.4368000000000003E-3</v>
      </c>
      <c r="EQ146" s="38">
        <v>9.2803999999999994E-3</v>
      </c>
      <c r="ER146" s="38">
        <v>1.9124499999999999E-2</v>
      </c>
      <c r="ES146" s="38">
        <v>2.6220400000000001E-2</v>
      </c>
      <c r="ET146" s="38">
        <v>4.5162599999999997E-2</v>
      </c>
      <c r="EU146" s="38">
        <v>3.9634900000000001E-2</v>
      </c>
      <c r="EV146" s="38">
        <v>3.0891999999999999E-2</v>
      </c>
      <c r="EW146" s="38">
        <v>3.1414499999999998E-2</v>
      </c>
      <c r="EX146" s="38">
        <v>5.8841200000000003E-2</v>
      </c>
      <c r="EY146" s="38">
        <v>-1.27904E-2</v>
      </c>
      <c r="EZ146" s="38">
        <v>-1.1783099999999999E-2</v>
      </c>
      <c r="FA146" s="38">
        <v>-6.4713000000000001E-3</v>
      </c>
      <c r="FB146" s="38">
        <v>75.698639999999997</v>
      </c>
      <c r="FC146" s="38">
        <v>73.723460000000003</v>
      </c>
      <c r="FD146" s="38">
        <v>71.76679</v>
      </c>
      <c r="FE146" s="38">
        <v>70.159090000000006</v>
      </c>
      <c r="FF146" s="38">
        <v>69.207899999999995</v>
      </c>
      <c r="FG146" s="38">
        <v>68.024410000000003</v>
      </c>
      <c r="FH146" s="38">
        <v>68.38664</v>
      </c>
      <c r="FI146" s="38">
        <v>72.074349999999995</v>
      </c>
      <c r="FJ146" s="38">
        <v>77.055599999999998</v>
      </c>
      <c r="FK146" s="38">
        <v>81.315309999999997</v>
      </c>
      <c r="FL146" s="38">
        <v>85.615089999999995</v>
      </c>
      <c r="FM146" s="38">
        <v>89.592939999999999</v>
      </c>
      <c r="FN146" s="38">
        <v>93.022509999999997</v>
      </c>
      <c r="FO146" s="38">
        <v>95.90325</v>
      </c>
      <c r="FP146" s="38">
        <v>98.030810000000002</v>
      </c>
      <c r="FQ146" s="38">
        <v>99.570660000000004</v>
      </c>
      <c r="FR146" s="38">
        <v>99.620689999999996</v>
      </c>
      <c r="FS146" s="38">
        <v>99.050579999999997</v>
      </c>
      <c r="FT146" s="39">
        <v>97.280559999999994</v>
      </c>
      <c r="FU146" s="38">
        <v>94.082160000000002</v>
      </c>
      <c r="FV146" s="38">
        <v>89.470039999999997</v>
      </c>
      <c r="FW146">
        <v>85.729799999999997</v>
      </c>
      <c r="FX146">
        <v>82.515789999999996</v>
      </c>
      <c r="FY146">
        <v>79.943119999999993</v>
      </c>
      <c r="FZ146">
        <v>4.1009999999999996E-3</v>
      </c>
      <c r="GA146">
        <v>2.8469399999999999E-2</v>
      </c>
      <c r="GB146">
        <v>1</v>
      </c>
    </row>
    <row r="147" spans="1:184" x14ac:dyDescent="0.3">
      <c r="A147" t="s">
        <v>277</v>
      </c>
      <c r="B147" t="s">
        <v>1</v>
      </c>
      <c r="C147" t="s">
        <v>1</v>
      </c>
      <c r="D147" s="16" t="s">
        <v>1</v>
      </c>
      <c r="E147" s="16" t="s">
        <v>1</v>
      </c>
      <c r="F147" s="18" t="s">
        <v>222</v>
      </c>
      <c r="G147" s="16" t="s">
        <v>1</v>
      </c>
      <c r="H147" s="40" t="s">
        <v>1</v>
      </c>
      <c r="I147" s="18" t="s">
        <v>1</v>
      </c>
      <c r="J147" s="38" t="s">
        <v>1</v>
      </c>
      <c r="K147" s="18">
        <v>44753</v>
      </c>
      <c r="L147" s="38">
        <v>93132</v>
      </c>
      <c r="M147" s="38">
        <v>93132</v>
      </c>
      <c r="N147" s="38">
        <v>1.2207269999999999</v>
      </c>
      <c r="O147" s="38">
        <v>1.1732050000000001</v>
      </c>
      <c r="P147" s="38">
        <v>1.1432199999999999</v>
      </c>
      <c r="Q147" s="38">
        <v>1.124444</v>
      </c>
      <c r="R147" s="38">
        <v>1.1337820000000001</v>
      </c>
      <c r="S147" s="38">
        <v>1.177251</v>
      </c>
      <c r="T147" s="38">
        <v>1.2038390000000001</v>
      </c>
      <c r="U147" s="38">
        <v>1.4046730000000001</v>
      </c>
      <c r="V147" s="38">
        <v>1.7805610000000001</v>
      </c>
      <c r="W147" s="38">
        <v>2.095316</v>
      </c>
      <c r="X147" s="38">
        <v>2.3447990000000001</v>
      </c>
      <c r="Y147" s="38">
        <v>2.5178569999999998</v>
      </c>
      <c r="Z147" s="38">
        <v>2.6252599999999999</v>
      </c>
      <c r="AA147" s="38">
        <v>2.7357999999999998</v>
      </c>
      <c r="AB147" s="38">
        <v>2.7991519999999999</v>
      </c>
      <c r="AC147" s="38">
        <v>2.7867389999999999</v>
      </c>
      <c r="AD147" s="38">
        <v>2.642077</v>
      </c>
      <c r="AE147" s="38">
        <v>2.2807520000000001</v>
      </c>
      <c r="AF147" s="38">
        <v>2.0196499999999999</v>
      </c>
      <c r="AG147" s="38">
        <v>1.8465659999999999</v>
      </c>
      <c r="AH147" s="38">
        <v>1.7519800000000001</v>
      </c>
      <c r="AI147" s="38">
        <v>1.614355</v>
      </c>
      <c r="AJ147" s="38">
        <v>1.470081</v>
      </c>
      <c r="AK147" s="38">
        <v>1.368317</v>
      </c>
      <c r="AL147" s="38">
        <v>-4.6959999999999997E-3</v>
      </c>
      <c r="AM147" s="38">
        <v>-5.9243999999999998E-3</v>
      </c>
      <c r="AN147" s="38">
        <v>-1.3502E-3</v>
      </c>
      <c r="AO147" s="38">
        <v>-1.2706E-3</v>
      </c>
      <c r="AP147" s="38">
        <v>5.2809999999999999E-4</v>
      </c>
      <c r="AQ147" s="38">
        <v>1.2909500000000001E-2</v>
      </c>
      <c r="AR147" s="38">
        <v>2.7032E-2</v>
      </c>
      <c r="AS147" s="38">
        <v>-1.5953499999999999E-2</v>
      </c>
      <c r="AT147" s="38">
        <v>-2.43237E-2</v>
      </c>
      <c r="AU147" s="38">
        <v>-2.68586E-2</v>
      </c>
      <c r="AV147" s="38">
        <v>-2.2868099999999999E-2</v>
      </c>
      <c r="AW147" s="38">
        <v>-1.39334E-2</v>
      </c>
      <c r="AX147" s="38">
        <v>-5.8028999999999997E-3</v>
      </c>
      <c r="AY147" s="38">
        <v>7.6756000000000003E-3</v>
      </c>
      <c r="AZ147" s="38">
        <v>9.5949E-3</v>
      </c>
      <c r="BA147" s="38">
        <v>9.0203000000000002E-3</v>
      </c>
      <c r="BB147" s="38">
        <v>2.0277099999999999E-2</v>
      </c>
      <c r="BC147" s="38">
        <v>6.3372000000000003E-3</v>
      </c>
      <c r="BD147" s="38">
        <v>-7.4219999999999998E-3</v>
      </c>
      <c r="BE147" s="38">
        <v>3.0823999999999999E-3</v>
      </c>
      <c r="BF147" s="38">
        <v>2.1602799999999998E-2</v>
      </c>
      <c r="BG147" s="38">
        <v>-2.5642700000000001E-2</v>
      </c>
      <c r="BH147" s="38">
        <v>-2.0204900000000001E-2</v>
      </c>
      <c r="BI147" s="38">
        <v>-1.5918399999999999E-2</v>
      </c>
      <c r="BJ147" s="38">
        <v>-2.7128999999999999E-3</v>
      </c>
      <c r="BK147" s="38">
        <v>-4.1840999999999996E-3</v>
      </c>
      <c r="BL147" s="38">
        <v>3.8749999999999999E-4</v>
      </c>
      <c r="BM147" s="38">
        <v>3.389E-4</v>
      </c>
      <c r="BN147" s="38">
        <v>2.0122E-3</v>
      </c>
      <c r="BO147" s="38">
        <v>1.6047499999999999E-2</v>
      </c>
      <c r="BP147" s="38">
        <v>3.1889500000000001E-2</v>
      </c>
      <c r="BQ147" s="38">
        <v>-1.3687299999999999E-2</v>
      </c>
      <c r="BR147" s="38">
        <v>-2.1114600000000001E-2</v>
      </c>
      <c r="BS147" s="38">
        <v>-2.3000300000000001E-2</v>
      </c>
      <c r="BT147" s="38">
        <v>-1.9572699999999998E-2</v>
      </c>
      <c r="BU147" s="38">
        <v>-1.16554E-2</v>
      </c>
      <c r="BV147" s="38">
        <v>-4.3172000000000002E-3</v>
      </c>
      <c r="BW147" s="38">
        <v>9.1360999999999994E-3</v>
      </c>
      <c r="BX147" s="38">
        <v>1.23613E-2</v>
      </c>
      <c r="BY147" s="38">
        <v>1.28713E-2</v>
      </c>
      <c r="BZ147" s="38">
        <v>2.4483000000000001E-2</v>
      </c>
      <c r="CA147" s="38">
        <v>1.0731600000000001E-2</v>
      </c>
      <c r="CB147" s="38">
        <v>-2.3559000000000002E-3</v>
      </c>
      <c r="CC147" s="38">
        <v>7.77E-3</v>
      </c>
      <c r="CD147" s="38">
        <v>2.6321299999999999E-2</v>
      </c>
      <c r="CE147" s="38">
        <v>-2.18059E-2</v>
      </c>
      <c r="CF147" s="38">
        <v>-1.6852800000000001E-2</v>
      </c>
      <c r="CG147" s="38">
        <v>-1.2538199999999999E-2</v>
      </c>
      <c r="CH147" s="38">
        <v>-1.3395E-3</v>
      </c>
      <c r="CI147" s="38">
        <v>-2.9788000000000002E-3</v>
      </c>
      <c r="CJ147" s="38">
        <v>1.591E-3</v>
      </c>
      <c r="CK147" s="38">
        <v>1.4536E-3</v>
      </c>
      <c r="CL147" s="38">
        <v>3.0401E-3</v>
      </c>
      <c r="CM147" s="38">
        <v>1.8220799999999999E-2</v>
      </c>
      <c r="CN147" s="38">
        <v>3.5253699999999999E-2</v>
      </c>
      <c r="CO147" s="38">
        <v>-1.21178E-2</v>
      </c>
      <c r="CP147" s="38">
        <v>-1.8891999999999999E-2</v>
      </c>
      <c r="CQ147" s="38">
        <v>-2.0328100000000002E-2</v>
      </c>
      <c r="CR147" s="38">
        <v>-1.7290300000000002E-2</v>
      </c>
      <c r="CS147" s="38">
        <v>-1.00777E-2</v>
      </c>
      <c r="CT147" s="38">
        <v>-3.2881999999999998E-3</v>
      </c>
      <c r="CU147" s="38">
        <v>1.01476E-2</v>
      </c>
      <c r="CV147" s="38">
        <v>1.42773E-2</v>
      </c>
      <c r="CW147" s="38">
        <v>1.55385E-2</v>
      </c>
      <c r="CX147" s="38">
        <v>2.7395900000000001E-2</v>
      </c>
      <c r="CY147" s="38">
        <v>1.37751E-2</v>
      </c>
      <c r="CZ147" s="38">
        <v>1.1529999999999999E-3</v>
      </c>
      <c r="DA147" s="38">
        <v>1.10166E-2</v>
      </c>
      <c r="DB147" s="38">
        <v>2.9589299999999999E-2</v>
      </c>
      <c r="DC147" s="38">
        <v>-1.9148600000000002E-2</v>
      </c>
      <c r="DD147" s="38">
        <v>-1.4531199999999999E-2</v>
      </c>
      <c r="DE147" s="38">
        <v>-1.0196999999999999E-2</v>
      </c>
      <c r="DF147" s="38">
        <v>3.4E-5</v>
      </c>
      <c r="DG147" s="38">
        <v>-1.7734999999999999E-3</v>
      </c>
      <c r="DH147" s="38">
        <v>2.7945000000000001E-3</v>
      </c>
      <c r="DI147" s="38">
        <v>2.5682999999999999E-3</v>
      </c>
      <c r="DJ147" s="38">
        <v>4.0679999999999996E-3</v>
      </c>
      <c r="DK147" s="38">
        <v>2.0394200000000001E-2</v>
      </c>
      <c r="DL147" s="38">
        <v>3.8618E-2</v>
      </c>
      <c r="DM147" s="38">
        <v>-1.05483E-2</v>
      </c>
      <c r="DN147" s="38">
        <v>-1.6669400000000001E-2</v>
      </c>
      <c r="DO147" s="38">
        <v>-1.7655899999999999E-2</v>
      </c>
      <c r="DP147" s="38">
        <v>-1.5007899999999999E-2</v>
      </c>
      <c r="DQ147" s="38">
        <v>-8.5000000000000006E-3</v>
      </c>
      <c r="DR147" s="38">
        <v>-2.2593000000000001E-3</v>
      </c>
      <c r="DS147" s="38">
        <v>1.11591E-2</v>
      </c>
      <c r="DT147" s="38">
        <v>1.6193300000000001E-2</v>
      </c>
      <c r="DU147" s="38">
        <v>1.8205699999999998E-2</v>
      </c>
      <c r="DV147" s="38">
        <v>3.03088E-2</v>
      </c>
      <c r="DW147" s="38">
        <v>1.6818699999999999E-2</v>
      </c>
      <c r="DX147" s="38">
        <v>4.6617999999999998E-3</v>
      </c>
      <c r="DY147" s="38">
        <v>1.42632E-2</v>
      </c>
      <c r="DZ147" s="38">
        <v>3.2857299999999999E-2</v>
      </c>
      <c r="EA147" s="38">
        <v>-1.64913E-2</v>
      </c>
      <c r="EB147" s="38">
        <v>-1.2209599999999999E-2</v>
      </c>
      <c r="EC147" s="38">
        <v>-7.8557999999999996E-3</v>
      </c>
      <c r="ED147" s="38">
        <v>2.0170000000000001E-3</v>
      </c>
      <c r="EE147" s="38">
        <v>-3.3200000000000001E-5</v>
      </c>
      <c r="EF147" s="38">
        <v>4.5322000000000001E-3</v>
      </c>
      <c r="EG147" s="38">
        <v>4.1777999999999997E-3</v>
      </c>
      <c r="EH147" s="38">
        <v>5.5520999999999999E-3</v>
      </c>
      <c r="EI147" s="38">
        <v>2.35321E-2</v>
      </c>
      <c r="EJ147" s="38">
        <v>4.3475399999999997E-2</v>
      </c>
      <c r="EK147" s="38">
        <v>-8.2822E-3</v>
      </c>
      <c r="EL147" s="38">
        <v>-1.3460400000000001E-2</v>
      </c>
      <c r="EM147" s="38">
        <v>-1.37976E-2</v>
      </c>
      <c r="EN147" s="38">
        <v>-1.1712500000000001E-2</v>
      </c>
      <c r="EO147" s="38">
        <v>-6.2220000000000001E-3</v>
      </c>
      <c r="EP147" s="38">
        <v>-7.7360000000000005E-4</v>
      </c>
      <c r="EQ147" s="38">
        <v>1.26196E-2</v>
      </c>
      <c r="ER147" s="38">
        <v>1.8959699999999999E-2</v>
      </c>
      <c r="ES147" s="38">
        <v>2.2056599999999999E-2</v>
      </c>
      <c r="ET147" s="38">
        <v>3.4514599999999999E-2</v>
      </c>
      <c r="EU147" s="38">
        <v>2.1213099999999999E-2</v>
      </c>
      <c r="EV147" s="38">
        <v>9.7278999999999994E-3</v>
      </c>
      <c r="EW147" s="38">
        <v>1.89508E-2</v>
      </c>
      <c r="EX147" s="38">
        <v>3.7575799999999999E-2</v>
      </c>
      <c r="EY147" s="38">
        <v>-1.26546E-2</v>
      </c>
      <c r="EZ147" s="38">
        <v>-8.8576000000000002E-3</v>
      </c>
      <c r="FA147" s="38">
        <v>-4.4755000000000003E-3</v>
      </c>
      <c r="FB147" s="38">
        <v>78.100350000000006</v>
      </c>
      <c r="FC147" s="38">
        <v>76.983639999999994</v>
      </c>
      <c r="FD147" s="38">
        <v>75.493269999999995</v>
      </c>
      <c r="FE147" s="38">
        <v>73.889139999999998</v>
      </c>
      <c r="FF147" s="38">
        <v>71.921459999999996</v>
      </c>
      <c r="FG147" s="38">
        <v>70.944490000000002</v>
      </c>
      <c r="FH147" s="38">
        <v>70.880579999999995</v>
      </c>
      <c r="FI147" s="38">
        <v>74.141540000000006</v>
      </c>
      <c r="FJ147" s="38">
        <v>78.865960000000001</v>
      </c>
      <c r="FK147" s="38">
        <v>83.950389999999999</v>
      </c>
      <c r="FL147" s="38">
        <v>87.958079999999995</v>
      </c>
      <c r="FM147" s="38">
        <v>91.324799999999996</v>
      </c>
      <c r="FN147" s="38">
        <v>94.448139999999995</v>
      </c>
      <c r="FO147" s="38">
        <v>96.77919</v>
      </c>
      <c r="FP147" s="38">
        <v>98.284109999999998</v>
      </c>
      <c r="FQ147" s="38">
        <v>99.815060000000003</v>
      </c>
      <c r="FR147" s="38">
        <v>100.3229</v>
      </c>
      <c r="FS147" s="38">
        <v>99.797150000000002</v>
      </c>
      <c r="FT147" s="39">
        <v>98.296239999999997</v>
      </c>
      <c r="FU147" s="38">
        <v>95.438220000000001</v>
      </c>
      <c r="FV147" s="38">
        <v>91.326430000000002</v>
      </c>
      <c r="FW147">
        <v>87.668139999999994</v>
      </c>
      <c r="FX147">
        <v>85.106570000000005</v>
      </c>
      <c r="FY147">
        <v>82.244829999999993</v>
      </c>
      <c r="FZ147">
        <v>5.6134999999999996E-3</v>
      </c>
      <c r="GA147">
        <v>4.1015599999999999E-2</v>
      </c>
      <c r="GB147">
        <v>1</v>
      </c>
    </row>
    <row r="148" spans="1:184" x14ac:dyDescent="0.3">
      <c r="A148" t="s">
        <v>277</v>
      </c>
      <c r="B148" t="s">
        <v>1</v>
      </c>
      <c r="C148" t="s">
        <v>1</v>
      </c>
      <c r="D148" s="16" t="s">
        <v>1</v>
      </c>
      <c r="E148" s="16" t="s">
        <v>1</v>
      </c>
      <c r="F148" s="18" t="s">
        <v>222</v>
      </c>
      <c r="G148" s="16" t="s">
        <v>1</v>
      </c>
      <c r="H148" s="40" t="s">
        <v>1</v>
      </c>
      <c r="I148" s="18" t="s">
        <v>1</v>
      </c>
      <c r="J148" s="38" t="s">
        <v>1</v>
      </c>
      <c r="K148" s="18">
        <v>44760</v>
      </c>
      <c r="L148" s="38">
        <v>92990</v>
      </c>
      <c r="M148" s="38">
        <v>92990</v>
      </c>
      <c r="N148" s="38">
        <v>1.321801</v>
      </c>
      <c r="O148" s="38">
        <v>1.268413</v>
      </c>
      <c r="P148" s="38">
        <v>1.2280230000000001</v>
      </c>
      <c r="Q148" s="38">
        <v>1.205678</v>
      </c>
      <c r="R148" s="38">
        <v>1.2115929999999999</v>
      </c>
      <c r="S148" s="38">
        <v>1.271841</v>
      </c>
      <c r="T148" s="38">
        <v>1.299868</v>
      </c>
      <c r="U148" s="38">
        <v>1.493903</v>
      </c>
      <c r="V148" s="38">
        <v>1.8660760000000001</v>
      </c>
      <c r="W148" s="38">
        <v>2.1679680000000001</v>
      </c>
      <c r="X148" s="38">
        <v>2.3998279999999999</v>
      </c>
      <c r="Y148" s="38">
        <v>2.5610360000000001</v>
      </c>
      <c r="Z148" s="38">
        <v>2.658423</v>
      </c>
      <c r="AA148" s="38">
        <v>2.7565050000000002</v>
      </c>
      <c r="AB148" s="38">
        <v>2.819191</v>
      </c>
      <c r="AC148" s="38">
        <v>2.8052079999999999</v>
      </c>
      <c r="AD148" s="38">
        <v>2.6561129999999999</v>
      </c>
      <c r="AE148" s="38">
        <v>2.2958289999999999</v>
      </c>
      <c r="AF148" s="38">
        <v>2.0335109999999998</v>
      </c>
      <c r="AG148" s="38">
        <v>1.8675440000000001</v>
      </c>
      <c r="AH148" s="38">
        <v>1.782778</v>
      </c>
      <c r="AI148" s="38">
        <v>1.633022</v>
      </c>
      <c r="AJ148" s="38">
        <v>1.482669</v>
      </c>
      <c r="AK148" s="38">
        <v>1.379364</v>
      </c>
      <c r="AL148" s="38">
        <v>3.6949000000000001E-3</v>
      </c>
      <c r="AM148" s="38">
        <v>7.6013000000000001E-3</v>
      </c>
      <c r="AN148" s="38">
        <v>7.3540999999999997E-3</v>
      </c>
      <c r="AO148" s="38">
        <v>1.091E-2</v>
      </c>
      <c r="AP148" s="38">
        <v>5.5697000000000003E-3</v>
      </c>
      <c r="AQ148" s="38">
        <v>1.86296E-2</v>
      </c>
      <c r="AR148" s="38">
        <v>2.75193E-2</v>
      </c>
      <c r="AS148" s="38">
        <v>-2.38417E-2</v>
      </c>
      <c r="AT148" s="38">
        <v>-3.9837200000000003E-2</v>
      </c>
      <c r="AU148" s="38">
        <v>-4.4674499999999999E-2</v>
      </c>
      <c r="AV148" s="38">
        <v>-5.1475300000000002E-2</v>
      </c>
      <c r="AW148" s="38">
        <v>-4.7513100000000003E-2</v>
      </c>
      <c r="AX148" s="38">
        <v>-9.4444000000000004E-3</v>
      </c>
      <c r="AY148" s="38">
        <v>2.5339299999999999E-2</v>
      </c>
      <c r="AZ148" s="38">
        <v>3.4856499999999999E-2</v>
      </c>
      <c r="BA148" s="38">
        <v>5.0247800000000002E-2</v>
      </c>
      <c r="BB148" s="38">
        <v>5.5071799999999997E-2</v>
      </c>
      <c r="BC148" s="38">
        <v>5.4535800000000002E-2</v>
      </c>
      <c r="BD148" s="38">
        <v>4.1550299999999998E-2</v>
      </c>
      <c r="BE148" s="38">
        <v>5.6095800000000001E-2</v>
      </c>
      <c r="BF148" s="38">
        <v>6.9414500000000004E-2</v>
      </c>
      <c r="BG148" s="38">
        <v>8.5051999999999992E-3</v>
      </c>
      <c r="BH148" s="38">
        <v>5.6502999999999996E-3</v>
      </c>
      <c r="BI148" s="38">
        <v>3.7179999999999998E-4</v>
      </c>
      <c r="BJ148" s="38">
        <v>5.7435999999999997E-3</v>
      </c>
      <c r="BK148" s="38">
        <v>9.2204999999999995E-3</v>
      </c>
      <c r="BL148" s="38">
        <v>8.9114999999999993E-3</v>
      </c>
      <c r="BM148" s="38">
        <v>1.24852E-2</v>
      </c>
      <c r="BN148" s="38">
        <v>7.1008E-3</v>
      </c>
      <c r="BO148" s="38">
        <v>2.1577300000000001E-2</v>
      </c>
      <c r="BP148" s="38">
        <v>3.2875399999999999E-2</v>
      </c>
      <c r="BQ148" s="38">
        <v>-2.1765400000000001E-2</v>
      </c>
      <c r="BR148" s="38">
        <v>-3.65083E-2</v>
      </c>
      <c r="BS148" s="38">
        <v>-4.0699699999999998E-2</v>
      </c>
      <c r="BT148" s="38">
        <v>-4.7982999999999998E-2</v>
      </c>
      <c r="BU148" s="38">
        <v>-4.47257E-2</v>
      </c>
      <c r="BV148" s="38">
        <v>-7.8050000000000003E-3</v>
      </c>
      <c r="BW148" s="38">
        <v>2.7562199999999999E-2</v>
      </c>
      <c r="BX148" s="38">
        <v>3.8295200000000001E-2</v>
      </c>
      <c r="BY148" s="38">
        <v>5.4747200000000003E-2</v>
      </c>
      <c r="BZ148" s="38">
        <v>6.0058899999999998E-2</v>
      </c>
      <c r="CA148" s="38">
        <v>6.0103499999999997E-2</v>
      </c>
      <c r="CB148" s="38">
        <v>4.7662499999999997E-2</v>
      </c>
      <c r="CC148" s="38">
        <v>6.1086599999999998E-2</v>
      </c>
      <c r="CD148" s="38">
        <v>7.3901999999999995E-2</v>
      </c>
      <c r="CE148" s="38">
        <v>1.27023E-2</v>
      </c>
      <c r="CF148" s="38">
        <v>9.1958999999999999E-3</v>
      </c>
      <c r="CG148" s="38">
        <v>3.8893999999999999E-3</v>
      </c>
      <c r="CH148" s="38">
        <v>7.1624000000000002E-3</v>
      </c>
      <c r="CI148" s="38">
        <v>1.0341899999999999E-2</v>
      </c>
      <c r="CJ148" s="38">
        <v>9.9901999999999994E-3</v>
      </c>
      <c r="CK148" s="38">
        <v>1.3576100000000001E-2</v>
      </c>
      <c r="CL148" s="38">
        <v>8.1612000000000004E-3</v>
      </c>
      <c r="CM148" s="38">
        <v>2.3618799999999999E-2</v>
      </c>
      <c r="CN148" s="38">
        <v>3.6585100000000002E-2</v>
      </c>
      <c r="CO148" s="38">
        <v>-2.03273E-2</v>
      </c>
      <c r="CP148" s="38">
        <v>-3.4202700000000003E-2</v>
      </c>
      <c r="CQ148" s="38">
        <v>-3.7946800000000003E-2</v>
      </c>
      <c r="CR148" s="38">
        <v>-4.5564199999999999E-2</v>
      </c>
      <c r="CS148" s="38">
        <v>-4.2795199999999999E-2</v>
      </c>
      <c r="CT148" s="38">
        <v>-6.6695000000000001E-3</v>
      </c>
      <c r="CU148" s="38">
        <v>2.9101700000000001E-2</v>
      </c>
      <c r="CV148" s="38">
        <v>4.0676900000000002E-2</v>
      </c>
      <c r="CW148" s="38">
        <v>5.7863400000000002E-2</v>
      </c>
      <c r="CX148" s="38">
        <v>6.3513E-2</v>
      </c>
      <c r="CY148" s="38">
        <v>6.3959699999999994E-2</v>
      </c>
      <c r="CZ148" s="38">
        <v>5.1895799999999999E-2</v>
      </c>
      <c r="DA148" s="38">
        <v>6.4543199999999995E-2</v>
      </c>
      <c r="DB148" s="38">
        <v>7.7009999999999995E-2</v>
      </c>
      <c r="DC148" s="38">
        <v>1.56092E-2</v>
      </c>
      <c r="DD148" s="38">
        <v>1.1651699999999999E-2</v>
      </c>
      <c r="DE148" s="38">
        <v>6.3257000000000001E-3</v>
      </c>
      <c r="DF148" s="38">
        <v>8.5813E-3</v>
      </c>
      <c r="DG148" s="38">
        <v>1.14634E-2</v>
      </c>
      <c r="DH148" s="38">
        <v>1.10688E-2</v>
      </c>
      <c r="DI148" s="38">
        <v>1.4667100000000001E-2</v>
      </c>
      <c r="DJ148" s="38">
        <v>9.2215999999999999E-3</v>
      </c>
      <c r="DK148" s="38">
        <v>2.56604E-2</v>
      </c>
      <c r="DL148" s="38">
        <v>4.0294700000000003E-2</v>
      </c>
      <c r="DM148" s="38">
        <v>-1.8889300000000001E-2</v>
      </c>
      <c r="DN148" s="38">
        <v>-3.1897099999999998E-2</v>
      </c>
      <c r="DO148" s="38">
        <v>-3.51939E-2</v>
      </c>
      <c r="DP148" s="38">
        <v>-4.31454E-2</v>
      </c>
      <c r="DQ148" s="38">
        <v>-4.0864600000000001E-2</v>
      </c>
      <c r="DR148" s="38">
        <v>-5.5339999999999999E-3</v>
      </c>
      <c r="DS148" s="38">
        <v>3.06412E-2</v>
      </c>
      <c r="DT148" s="38">
        <v>4.30585E-2</v>
      </c>
      <c r="DU148" s="38">
        <v>6.0979600000000002E-2</v>
      </c>
      <c r="DV148" s="38">
        <v>6.6967100000000002E-2</v>
      </c>
      <c r="DW148" s="38">
        <v>6.7816000000000001E-2</v>
      </c>
      <c r="DX148" s="38">
        <v>5.6129100000000001E-2</v>
      </c>
      <c r="DY148" s="38">
        <v>6.7999799999999999E-2</v>
      </c>
      <c r="DZ148" s="38">
        <v>8.0117999999999995E-2</v>
      </c>
      <c r="EA148" s="38">
        <v>1.85162E-2</v>
      </c>
      <c r="EB148" s="38">
        <v>1.4107400000000001E-2</v>
      </c>
      <c r="EC148" s="38">
        <v>8.7620000000000007E-3</v>
      </c>
      <c r="ED148" s="38">
        <v>1.0629899999999999E-2</v>
      </c>
      <c r="EE148" s="38">
        <v>1.30826E-2</v>
      </c>
      <c r="EF148" s="38">
        <v>1.26263E-2</v>
      </c>
      <c r="EG148" s="38">
        <v>1.6242300000000001E-2</v>
      </c>
      <c r="EH148" s="38">
        <v>1.07527E-2</v>
      </c>
      <c r="EI148" s="38">
        <v>2.8608100000000001E-2</v>
      </c>
      <c r="EJ148" s="38">
        <v>4.5650799999999998E-2</v>
      </c>
      <c r="EK148" s="38">
        <v>-1.6812899999999999E-2</v>
      </c>
      <c r="EL148" s="38">
        <v>-2.8568199999999998E-2</v>
      </c>
      <c r="EM148" s="38">
        <v>-3.12191E-2</v>
      </c>
      <c r="EN148" s="38">
        <v>-3.9653099999999997E-2</v>
      </c>
      <c r="EO148" s="38">
        <v>-3.8077300000000001E-2</v>
      </c>
      <c r="EP148" s="38">
        <v>-3.8945999999999998E-3</v>
      </c>
      <c r="EQ148" s="38">
        <v>3.2863999999999997E-2</v>
      </c>
      <c r="ER148" s="38">
        <v>4.6497200000000002E-2</v>
      </c>
      <c r="ES148" s="38">
        <v>6.5478900000000007E-2</v>
      </c>
      <c r="ET148" s="38">
        <v>7.1954199999999996E-2</v>
      </c>
      <c r="EU148" s="38">
        <v>7.3383699999999996E-2</v>
      </c>
      <c r="EV148" s="38">
        <v>6.2241299999999999E-2</v>
      </c>
      <c r="EW148" s="38">
        <v>7.2990600000000003E-2</v>
      </c>
      <c r="EX148" s="38">
        <v>8.4605600000000003E-2</v>
      </c>
      <c r="EY148" s="38">
        <v>2.2713299999999999E-2</v>
      </c>
      <c r="EZ148" s="38">
        <v>1.7653100000000001E-2</v>
      </c>
      <c r="FA148" s="38">
        <v>1.22795E-2</v>
      </c>
      <c r="FB148" s="38">
        <v>80.41377</v>
      </c>
      <c r="FC148" s="38">
        <v>79.455399999999997</v>
      </c>
      <c r="FD148" s="38">
        <v>78.106459999999998</v>
      </c>
      <c r="FE148" s="38">
        <v>76.4131</v>
      </c>
      <c r="FF148" s="38">
        <v>75.310569999999998</v>
      </c>
      <c r="FG148" s="38">
        <v>73.95581</v>
      </c>
      <c r="FH148" s="38">
        <v>74.041759999999996</v>
      </c>
      <c r="FI148" s="38">
        <v>76.326419999999999</v>
      </c>
      <c r="FJ148" s="38">
        <v>79.397149999999996</v>
      </c>
      <c r="FK148" s="38">
        <v>83.37921</v>
      </c>
      <c r="FL148" s="38">
        <v>87.692880000000002</v>
      </c>
      <c r="FM148" s="38">
        <v>91.948049999999995</v>
      </c>
      <c r="FN148" s="38">
        <v>93.120149999999995</v>
      </c>
      <c r="FO148" s="38">
        <v>95.300420000000003</v>
      </c>
      <c r="FP148" s="38">
        <v>97.522810000000007</v>
      </c>
      <c r="FQ148" s="38">
        <v>98.65222</v>
      </c>
      <c r="FR148" s="38">
        <v>98.693910000000002</v>
      </c>
      <c r="FS148" s="38">
        <v>97.637100000000004</v>
      </c>
      <c r="FT148" s="39">
        <v>95.731120000000004</v>
      </c>
      <c r="FU148" s="38">
        <v>92.430689999999998</v>
      </c>
      <c r="FV148" s="38">
        <v>88.821250000000006</v>
      </c>
      <c r="FW148">
        <v>86.122259999999997</v>
      </c>
      <c r="FX148">
        <v>83.457340000000002</v>
      </c>
      <c r="FY148">
        <v>80.589100000000002</v>
      </c>
      <c r="FZ148">
        <v>5.9069999999999999E-3</v>
      </c>
      <c r="GA148">
        <v>4.2172899999999999E-2</v>
      </c>
      <c r="GB148">
        <v>1</v>
      </c>
    </row>
    <row r="149" spans="1:184" x14ac:dyDescent="0.3">
      <c r="A149" t="s">
        <v>277</v>
      </c>
      <c r="B149" t="s">
        <v>1</v>
      </c>
      <c r="C149" t="s">
        <v>1</v>
      </c>
      <c r="D149" s="16" t="s">
        <v>1</v>
      </c>
      <c r="E149" s="16" t="s">
        <v>1</v>
      </c>
      <c r="F149" s="18" t="s">
        <v>222</v>
      </c>
      <c r="G149" s="16" t="s">
        <v>1</v>
      </c>
      <c r="H149" s="40" t="s">
        <v>1</v>
      </c>
      <c r="I149" s="18" t="s">
        <v>1</v>
      </c>
      <c r="J149" s="38" t="s">
        <v>1</v>
      </c>
      <c r="K149" s="18">
        <v>44763</v>
      </c>
      <c r="L149" s="38">
        <v>92918</v>
      </c>
      <c r="M149" s="38">
        <v>92918</v>
      </c>
      <c r="N149" s="38">
        <v>1.2672140000000001</v>
      </c>
      <c r="O149" s="38">
        <v>1.2197659999999999</v>
      </c>
      <c r="P149" s="38">
        <v>1.18258</v>
      </c>
      <c r="Q149" s="38">
        <v>1.1615169999999999</v>
      </c>
      <c r="R149" s="38">
        <v>1.169006</v>
      </c>
      <c r="S149" s="38">
        <v>1.2104569999999999</v>
      </c>
      <c r="T149" s="38">
        <v>1.2262729999999999</v>
      </c>
      <c r="U149" s="38">
        <v>1.4194199999999999</v>
      </c>
      <c r="V149" s="38">
        <v>1.7792269999999999</v>
      </c>
      <c r="W149" s="38">
        <v>2.0855929999999998</v>
      </c>
      <c r="X149" s="38">
        <v>2.332605</v>
      </c>
      <c r="Y149" s="38">
        <v>2.5071379999999999</v>
      </c>
      <c r="Z149" s="38">
        <v>2.6136750000000002</v>
      </c>
      <c r="AA149" s="38">
        <v>2.7294900000000002</v>
      </c>
      <c r="AB149" s="38">
        <v>2.806127</v>
      </c>
      <c r="AC149" s="38">
        <v>2.7963680000000002</v>
      </c>
      <c r="AD149" s="38">
        <v>2.6829480000000001</v>
      </c>
      <c r="AE149" s="38">
        <v>2.3261850000000002</v>
      </c>
      <c r="AF149" s="38">
        <v>2.0632769999999998</v>
      </c>
      <c r="AG149" s="38">
        <v>1.8717349999999999</v>
      </c>
      <c r="AH149" s="38">
        <v>1.758475</v>
      </c>
      <c r="AI149" s="38">
        <v>1.6083149999999999</v>
      </c>
      <c r="AJ149" s="38">
        <v>1.454485</v>
      </c>
      <c r="AK149" s="38">
        <v>1.3488640000000001</v>
      </c>
      <c r="AL149" s="38">
        <v>-2.9244300000000001E-2</v>
      </c>
      <c r="AM149" s="38">
        <v>-1.9369999999999998E-2</v>
      </c>
      <c r="AN149" s="38">
        <v>-1.19706E-2</v>
      </c>
      <c r="AO149" s="38">
        <v>-5.9398000000000003E-3</v>
      </c>
      <c r="AP149" s="38">
        <v>-4.0279999999999998E-4</v>
      </c>
      <c r="AQ149" s="38">
        <v>5.4932000000000002E-3</v>
      </c>
      <c r="AR149" s="38">
        <v>2.5992700000000001E-2</v>
      </c>
      <c r="AS149" s="38">
        <v>5.6191000000000001E-3</v>
      </c>
      <c r="AT149" s="38">
        <v>2.8858999999999998E-3</v>
      </c>
      <c r="AU149" s="38">
        <v>3.1156000000000001E-3</v>
      </c>
      <c r="AV149" s="38">
        <v>2.164E-4</v>
      </c>
      <c r="AW149" s="38">
        <v>6.0919999999999995E-4</v>
      </c>
      <c r="AX149" s="38">
        <v>1.6752E-3</v>
      </c>
      <c r="AY149" s="38">
        <v>1.2365E-3</v>
      </c>
      <c r="AZ149" s="38">
        <v>-8.4372000000000006E-3</v>
      </c>
      <c r="BA149" s="38">
        <v>-2.3389699999999999E-2</v>
      </c>
      <c r="BB149" s="38">
        <v>1.6100699999999999E-2</v>
      </c>
      <c r="BC149" s="38">
        <v>8.5666000000000006E-3</v>
      </c>
      <c r="BD149" s="38">
        <v>2.6656000000000002E-3</v>
      </c>
      <c r="BE149" s="38">
        <v>5.9902000000000002E-3</v>
      </c>
      <c r="BF149" s="38">
        <v>2.2155000000000001E-2</v>
      </c>
      <c r="BG149" s="38">
        <v>-1.6415699999999998E-2</v>
      </c>
      <c r="BH149" s="38">
        <v>-1.03474E-2</v>
      </c>
      <c r="BI149" s="38">
        <v>-8.9402000000000006E-3</v>
      </c>
      <c r="BJ149" s="38">
        <v>-2.75135E-2</v>
      </c>
      <c r="BK149" s="38">
        <v>-1.7963099999999999E-2</v>
      </c>
      <c r="BL149" s="38">
        <v>-1.0818400000000001E-2</v>
      </c>
      <c r="BM149" s="38">
        <v>-5.1374000000000003E-3</v>
      </c>
      <c r="BN149" s="38">
        <v>3.1270000000000001E-4</v>
      </c>
      <c r="BO149" s="38">
        <v>7.1409000000000004E-3</v>
      </c>
      <c r="BP149" s="38">
        <v>2.8948100000000001E-2</v>
      </c>
      <c r="BQ149" s="38">
        <v>6.7984999999999999E-3</v>
      </c>
      <c r="BR149" s="38">
        <v>4.2836999999999997E-3</v>
      </c>
      <c r="BS149" s="38">
        <v>4.9626999999999996E-3</v>
      </c>
      <c r="BT149" s="38">
        <v>2.1641999999999998E-3</v>
      </c>
      <c r="BU149" s="38">
        <v>1.9329E-3</v>
      </c>
      <c r="BV149" s="38">
        <v>2.4415000000000001E-3</v>
      </c>
      <c r="BW149" s="38">
        <v>2.0714000000000002E-3</v>
      </c>
      <c r="BX149" s="38">
        <v>-6.9281999999999998E-3</v>
      </c>
      <c r="BY149" s="38">
        <v>-2.06719E-2</v>
      </c>
      <c r="BZ149" s="38">
        <v>1.8739200000000001E-2</v>
      </c>
      <c r="CA149" s="38">
        <v>1.1311E-2</v>
      </c>
      <c r="CB149" s="38">
        <v>5.9194E-3</v>
      </c>
      <c r="CC149" s="38">
        <v>8.9650000000000007E-3</v>
      </c>
      <c r="CD149" s="38">
        <v>2.4950199999999999E-2</v>
      </c>
      <c r="CE149" s="38">
        <v>-1.38637E-2</v>
      </c>
      <c r="CF149" s="38">
        <v>-8.0794999999999999E-3</v>
      </c>
      <c r="CG149" s="38">
        <v>-6.5728999999999996E-3</v>
      </c>
      <c r="CH149" s="38">
        <v>-2.6314799999999999E-2</v>
      </c>
      <c r="CI149" s="38">
        <v>-1.69886E-2</v>
      </c>
      <c r="CJ149" s="38">
        <v>-1.0020299999999999E-2</v>
      </c>
      <c r="CK149" s="38">
        <v>-4.5817000000000002E-3</v>
      </c>
      <c r="CL149" s="38">
        <v>8.0840000000000003E-4</v>
      </c>
      <c r="CM149" s="38">
        <v>8.2821000000000006E-3</v>
      </c>
      <c r="CN149" s="38">
        <v>3.0994899999999999E-2</v>
      </c>
      <c r="CO149" s="38">
        <v>7.6153000000000002E-3</v>
      </c>
      <c r="CP149" s="38">
        <v>5.2518E-3</v>
      </c>
      <c r="CQ149" s="38">
        <v>6.2420000000000002E-3</v>
      </c>
      <c r="CR149" s="38">
        <v>3.5132000000000002E-3</v>
      </c>
      <c r="CS149" s="38">
        <v>2.8497000000000001E-3</v>
      </c>
      <c r="CT149" s="38">
        <v>2.9723000000000002E-3</v>
      </c>
      <c r="CU149" s="38">
        <v>2.6497000000000001E-3</v>
      </c>
      <c r="CV149" s="38">
        <v>-5.8830000000000002E-3</v>
      </c>
      <c r="CW149" s="38">
        <v>-1.87896E-2</v>
      </c>
      <c r="CX149" s="38">
        <v>2.0566500000000001E-2</v>
      </c>
      <c r="CY149" s="38">
        <v>1.32117E-2</v>
      </c>
      <c r="CZ149" s="38">
        <v>8.1729000000000003E-3</v>
      </c>
      <c r="DA149" s="38">
        <v>1.10253E-2</v>
      </c>
      <c r="DB149" s="38">
        <v>2.68861E-2</v>
      </c>
      <c r="DC149" s="38">
        <v>-1.20962E-2</v>
      </c>
      <c r="DD149" s="38">
        <v>-6.5087000000000001E-3</v>
      </c>
      <c r="DE149" s="38">
        <v>-4.9332999999999998E-3</v>
      </c>
      <c r="DF149" s="38">
        <v>-2.5116099999999999E-2</v>
      </c>
      <c r="DG149" s="38">
        <v>-1.6014199999999999E-2</v>
      </c>
      <c r="DH149" s="38">
        <v>-9.2222999999999992E-3</v>
      </c>
      <c r="DI149" s="38">
        <v>-4.0258999999999998E-3</v>
      </c>
      <c r="DJ149" s="38">
        <v>1.304E-3</v>
      </c>
      <c r="DK149" s="38">
        <v>9.4231999999999996E-3</v>
      </c>
      <c r="DL149" s="38">
        <v>3.3041800000000003E-2</v>
      </c>
      <c r="DM149" s="38">
        <v>8.4320999999999997E-3</v>
      </c>
      <c r="DN149" s="38">
        <v>6.2199000000000004E-3</v>
      </c>
      <c r="DO149" s="38">
        <v>7.5214000000000001E-3</v>
      </c>
      <c r="DP149" s="38">
        <v>4.8621999999999997E-3</v>
      </c>
      <c r="DQ149" s="38">
        <v>3.7664999999999999E-3</v>
      </c>
      <c r="DR149" s="38">
        <v>3.503E-3</v>
      </c>
      <c r="DS149" s="38">
        <v>3.2279000000000001E-3</v>
      </c>
      <c r="DT149" s="38">
        <v>-4.8377999999999997E-3</v>
      </c>
      <c r="DU149" s="38">
        <v>-1.6907200000000001E-2</v>
      </c>
      <c r="DV149" s="38">
        <v>2.2393900000000001E-2</v>
      </c>
      <c r="DW149" s="38">
        <v>1.5112499999999999E-2</v>
      </c>
      <c r="DX149" s="38">
        <v>1.04265E-2</v>
      </c>
      <c r="DY149" s="38">
        <v>1.3085599999999999E-2</v>
      </c>
      <c r="DZ149" s="38">
        <v>2.8822E-2</v>
      </c>
      <c r="EA149" s="38">
        <v>-1.03287E-2</v>
      </c>
      <c r="EB149" s="38">
        <v>-4.9379000000000003E-3</v>
      </c>
      <c r="EC149" s="38">
        <v>-3.2937000000000001E-3</v>
      </c>
      <c r="ED149" s="38">
        <v>-2.3385300000000001E-2</v>
      </c>
      <c r="EE149" s="38">
        <v>-1.4607200000000001E-2</v>
      </c>
      <c r="EF149" s="38">
        <v>-8.0700000000000008E-3</v>
      </c>
      <c r="EG149" s="38">
        <v>-3.2236000000000001E-3</v>
      </c>
      <c r="EH149" s="38">
        <v>2.0195999999999999E-3</v>
      </c>
      <c r="EI149" s="38">
        <v>1.10709E-2</v>
      </c>
      <c r="EJ149" s="38">
        <v>3.59972E-2</v>
      </c>
      <c r="EK149" s="38">
        <v>9.6115000000000003E-3</v>
      </c>
      <c r="EL149" s="38">
        <v>7.6176000000000004E-3</v>
      </c>
      <c r="EM149" s="38">
        <v>9.3685000000000001E-3</v>
      </c>
      <c r="EN149" s="38">
        <v>6.8100000000000001E-3</v>
      </c>
      <c r="EO149" s="38">
        <v>5.0901000000000002E-3</v>
      </c>
      <c r="EP149" s="38">
        <v>4.2693000000000002E-3</v>
      </c>
      <c r="EQ149" s="38">
        <v>4.0628000000000001E-3</v>
      </c>
      <c r="ER149" s="38">
        <v>-3.3287999999999998E-3</v>
      </c>
      <c r="ES149" s="38">
        <v>-1.41894E-2</v>
      </c>
      <c r="ET149" s="38">
        <v>2.50324E-2</v>
      </c>
      <c r="EU149" s="38">
        <v>1.7856899999999998E-2</v>
      </c>
      <c r="EV149" s="38">
        <v>1.3680299999999999E-2</v>
      </c>
      <c r="EW149" s="38">
        <v>1.60603E-2</v>
      </c>
      <c r="EX149" s="38">
        <v>3.1617199999999998E-2</v>
      </c>
      <c r="EY149" s="38">
        <v>-7.7767000000000001E-3</v>
      </c>
      <c r="EZ149" s="38">
        <v>-2.6698999999999998E-3</v>
      </c>
      <c r="FA149" s="38">
        <v>-9.2639999999999997E-4</v>
      </c>
      <c r="FB149" s="38">
        <v>76.665239999999997</v>
      </c>
      <c r="FC149" s="38">
        <v>74.563929999999999</v>
      </c>
      <c r="FD149" s="38">
        <v>72.99145</v>
      </c>
      <c r="FE149" s="38">
        <v>71.352090000000004</v>
      </c>
      <c r="FF149" s="38">
        <v>69.908000000000001</v>
      </c>
      <c r="FG149" s="38">
        <v>68.376090000000005</v>
      </c>
      <c r="FH149" s="38">
        <v>68.20093</v>
      </c>
      <c r="FI149" s="38">
        <v>71.616100000000003</v>
      </c>
      <c r="FJ149" s="38">
        <v>76.003169999999997</v>
      </c>
      <c r="FK149" s="38">
        <v>80.514489999999995</v>
      </c>
      <c r="FL149" s="38">
        <v>85.354709999999997</v>
      </c>
      <c r="FM149" s="38">
        <v>88.837100000000007</v>
      </c>
      <c r="FN149" s="38">
        <v>91.879859999999994</v>
      </c>
      <c r="FO149" s="38">
        <v>94.213099999999997</v>
      </c>
      <c r="FP149" s="38">
        <v>95.878870000000006</v>
      </c>
      <c r="FQ149" s="38">
        <v>96.929109999999994</v>
      </c>
      <c r="FR149" s="38">
        <v>98.747249999999994</v>
      </c>
      <c r="FS149" s="38">
        <v>98.115459999999999</v>
      </c>
      <c r="FT149" s="39">
        <v>96.177989999999994</v>
      </c>
      <c r="FU149" s="38">
        <v>92.803430000000006</v>
      </c>
      <c r="FV149" s="38">
        <v>88.452119999999994</v>
      </c>
      <c r="FW149">
        <v>84.685749999999999</v>
      </c>
      <c r="FX149">
        <v>81.766390000000001</v>
      </c>
      <c r="FY149">
        <v>78.767009999999999</v>
      </c>
      <c r="FZ149">
        <v>3.4984999999999999E-3</v>
      </c>
      <c r="GA149">
        <v>2.6527700000000001E-2</v>
      </c>
      <c r="GB149">
        <v>1</v>
      </c>
    </row>
    <row r="150" spans="1:184" x14ac:dyDescent="0.3">
      <c r="A150" t="s">
        <v>277</v>
      </c>
      <c r="B150" t="s">
        <v>1</v>
      </c>
      <c r="C150" t="s">
        <v>1</v>
      </c>
      <c r="D150" s="16" t="s">
        <v>1</v>
      </c>
      <c r="E150" s="16" t="s">
        <v>1</v>
      </c>
      <c r="F150" s="18" t="s">
        <v>222</v>
      </c>
      <c r="G150" s="16" t="s">
        <v>1</v>
      </c>
      <c r="H150" s="40" t="s">
        <v>1</v>
      </c>
      <c r="I150" s="18" t="s">
        <v>1</v>
      </c>
      <c r="J150" s="38" t="s">
        <v>1</v>
      </c>
      <c r="K150" s="18">
        <v>44789</v>
      </c>
      <c r="L150" s="38">
        <v>92419</v>
      </c>
      <c r="M150" s="38">
        <v>92419</v>
      </c>
      <c r="N150" s="38">
        <v>1.2478009999999999</v>
      </c>
      <c r="O150" s="38">
        <v>1.1989110000000001</v>
      </c>
      <c r="P150" s="38">
        <v>1.1650609999999999</v>
      </c>
      <c r="Q150" s="38">
        <v>1.1453359999999999</v>
      </c>
      <c r="R150" s="38">
        <v>1.1536409999999999</v>
      </c>
      <c r="S150" s="38">
        <v>1.187813</v>
      </c>
      <c r="T150" s="38">
        <v>1.206358</v>
      </c>
      <c r="U150" s="38">
        <v>1.41414</v>
      </c>
      <c r="V150" s="38">
        <v>1.795032</v>
      </c>
      <c r="W150" s="38">
        <v>2.1341670000000001</v>
      </c>
      <c r="X150" s="38">
        <v>2.4173170000000002</v>
      </c>
      <c r="Y150" s="38">
        <v>2.6127940000000001</v>
      </c>
      <c r="Z150" s="38">
        <v>2.7326190000000001</v>
      </c>
      <c r="AA150" s="38">
        <v>2.8619330000000001</v>
      </c>
      <c r="AB150" s="38">
        <v>2.947101</v>
      </c>
      <c r="AC150" s="38">
        <v>2.9430390000000002</v>
      </c>
      <c r="AD150" s="38">
        <v>2.7945159999999998</v>
      </c>
      <c r="AE150" s="38">
        <v>2.418199</v>
      </c>
      <c r="AF150" s="38">
        <v>2.1402770000000002</v>
      </c>
      <c r="AG150" s="38">
        <v>1.9379740000000001</v>
      </c>
      <c r="AH150" s="38">
        <v>1.8154269999999999</v>
      </c>
      <c r="AI150" s="38">
        <v>1.6644300000000001</v>
      </c>
      <c r="AJ150" s="38">
        <v>1.504467</v>
      </c>
      <c r="AK150" s="38">
        <v>1.398264</v>
      </c>
      <c r="AL150" s="38">
        <v>-7.8455999999999994E-3</v>
      </c>
      <c r="AM150" s="38">
        <v>-8.3020000000000004E-3</v>
      </c>
      <c r="AN150" s="38">
        <v>-6.9578000000000001E-3</v>
      </c>
      <c r="AO150" s="38">
        <v>-8.2720999999999992E-3</v>
      </c>
      <c r="AP150" s="38">
        <v>-7.5960000000000003E-3</v>
      </c>
      <c r="AQ150" s="38">
        <v>-2.6886299999999998E-2</v>
      </c>
      <c r="AR150" s="38">
        <v>-3.3796800000000002E-2</v>
      </c>
      <c r="AS150" s="38">
        <v>1.0530100000000001E-2</v>
      </c>
      <c r="AT150" s="38">
        <v>1.6251700000000001E-2</v>
      </c>
      <c r="AU150" s="38">
        <v>2.6931299999999998E-2</v>
      </c>
      <c r="AV150" s="38">
        <v>2.3347400000000001E-2</v>
      </c>
      <c r="AW150" s="38">
        <v>1.29318E-2</v>
      </c>
      <c r="AX150" s="38">
        <v>-1.4859000000000001E-3</v>
      </c>
      <c r="AY150" s="38">
        <v>-9.5633000000000003E-3</v>
      </c>
      <c r="AZ150" s="38">
        <v>-8.8719000000000003E-3</v>
      </c>
      <c r="BA150" s="38">
        <v>-6.6728999999999998E-3</v>
      </c>
      <c r="BB150" s="38">
        <v>1.2534099999999999E-2</v>
      </c>
      <c r="BC150" s="38">
        <v>6.7771000000000003E-3</v>
      </c>
      <c r="BD150" s="38">
        <v>2.2769999999999999E-3</v>
      </c>
      <c r="BE150" s="38">
        <v>-5.8833999999999996E-3</v>
      </c>
      <c r="BF150" s="38">
        <v>-3.4907500000000001E-2</v>
      </c>
      <c r="BG150" s="38">
        <v>-1.09114E-2</v>
      </c>
      <c r="BH150" s="38">
        <v>-1.22314E-2</v>
      </c>
      <c r="BI150" s="38">
        <v>-1.0333500000000001E-2</v>
      </c>
      <c r="BJ150" s="38">
        <v>-6.2743E-3</v>
      </c>
      <c r="BK150" s="38">
        <v>-7.0647000000000001E-3</v>
      </c>
      <c r="BL150" s="38">
        <v>-5.9626000000000002E-3</v>
      </c>
      <c r="BM150" s="38">
        <v>-7.3378000000000002E-3</v>
      </c>
      <c r="BN150" s="38">
        <v>-6.6610000000000003E-3</v>
      </c>
      <c r="BO150" s="38">
        <v>-2.5068400000000001E-2</v>
      </c>
      <c r="BP150" s="38">
        <v>-3.0471600000000001E-2</v>
      </c>
      <c r="BQ150" s="38">
        <v>1.2259300000000001E-2</v>
      </c>
      <c r="BR150" s="38">
        <v>1.7954700000000001E-2</v>
      </c>
      <c r="BS150" s="38">
        <v>2.9155500000000001E-2</v>
      </c>
      <c r="BT150" s="38">
        <v>2.5111100000000001E-2</v>
      </c>
      <c r="BU150" s="38">
        <v>1.4288199999999999E-2</v>
      </c>
      <c r="BV150" s="38">
        <v>-5.2930000000000002E-4</v>
      </c>
      <c r="BW150" s="38">
        <v>-8.1869999999999998E-3</v>
      </c>
      <c r="BX150" s="38">
        <v>-6.4999000000000003E-3</v>
      </c>
      <c r="BY150" s="38">
        <v>-3.5818999999999998E-3</v>
      </c>
      <c r="BZ150" s="38">
        <v>1.6144700000000001E-2</v>
      </c>
      <c r="CA150" s="38">
        <v>1.03441E-2</v>
      </c>
      <c r="CB150" s="38">
        <v>5.9696000000000003E-3</v>
      </c>
      <c r="CC150" s="38">
        <v>-2.4494E-3</v>
      </c>
      <c r="CD150" s="38">
        <v>-3.1683500000000003E-2</v>
      </c>
      <c r="CE150" s="38">
        <v>-8.2302999999999994E-3</v>
      </c>
      <c r="CF150" s="38">
        <v>-9.7552000000000003E-3</v>
      </c>
      <c r="CG150" s="38">
        <v>-7.6892999999999996E-3</v>
      </c>
      <c r="CH150" s="38">
        <v>-5.1859999999999996E-3</v>
      </c>
      <c r="CI150" s="38">
        <v>-6.2077E-3</v>
      </c>
      <c r="CJ150" s="38">
        <v>-5.2731999999999996E-3</v>
      </c>
      <c r="CK150" s="38">
        <v>-6.6905999999999997E-3</v>
      </c>
      <c r="CL150" s="38">
        <v>-6.0133000000000001E-3</v>
      </c>
      <c r="CM150" s="38">
        <v>-2.3809299999999999E-2</v>
      </c>
      <c r="CN150" s="38">
        <v>-2.8168499999999999E-2</v>
      </c>
      <c r="CO150" s="38">
        <v>1.3457E-2</v>
      </c>
      <c r="CP150" s="38">
        <v>1.91343E-2</v>
      </c>
      <c r="CQ150" s="38">
        <v>3.0696000000000001E-2</v>
      </c>
      <c r="CR150" s="38">
        <v>2.6332700000000001E-2</v>
      </c>
      <c r="CS150" s="38">
        <v>1.52277E-2</v>
      </c>
      <c r="CT150" s="38">
        <v>1.3320000000000001E-4</v>
      </c>
      <c r="CU150" s="38">
        <v>-7.2338000000000003E-3</v>
      </c>
      <c r="CV150" s="38">
        <v>-4.8570000000000002E-3</v>
      </c>
      <c r="CW150" s="38">
        <v>-1.4411000000000001E-3</v>
      </c>
      <c r="CX150" s="38">
        <v>1.86453E-2</v>
      </c>
      <c r="CY150" s="38">
        <v>1.2814600000000001E-2</v>
      </c>
      <c r="CZ150" s="38">
        <v>8.5270999999999993E-3</v>
      </c>
      <c r="DA150" s="38">
        <v>-7.1099999999999994E-5</v>
      </c>
      <c r="DB150" s="38">
        <v>-2.94506E-2</v>
      </c>
      <c r="DC150" s="38">
        <v>-6.3733000000000001E-3</v>
      </c>
      <c r="DD150" s="38">
        <v>-8.0403000000000002E-3</v>
      </c>
      <c r="DE150" s="38">
        <v>-5.8579000000000001E-3</v>
      </c>
      <c r="DF150" s="38">
        <v>-4.0977000000000001E-3</v>
      </c>
      <c r="DG150" s="38">
        <v>-5.3506999999999999E-3</v>
      </c>
      <c r="DH150" s="38">
        <v>-4.5839000000000001E-3</v>
      </c>
      <c r="DI150" s="38">
        <v>-6.0435000000000003E-3</v>
      </c>
      <c r="DJ150" s="38">
        <v>-5.3657000000000002E-3</v>
      </c>
      <c r="DK150" s="38">
        <v>-2.2550199999999999E-2</v>
      </c>
      <c r="DL150" s="38">
        <v>-2.58654E-2</v>
      </c>
      <c r="DM150" s="38">
        <v>1.46547E-2</v>
      </c>
      <c r="DN150" s="38">
        <v>2.03138E-2</v>
      </c>
      <c r="DO150" s="38">
        <v>3.2236500000000001E-2</v>
      </c>
      <c r="DP150" s="38">
        <v>2.7554200000000001E-2</v>
      </c>
      <c r="DQ150" s="38">
        <v>1.61671E-2</v>
      </c>
      <c r="DR150" s="38">
        <v>7.9569999999999999E-4</v>
      </c>
      <c r="DS150" s="38">
        <v>-6.2805999999999999E-3</v>
      </c>
      <c r="DT150" s="38">
        <v>-3.2142E-3</v>
      </c>
      <c r="DU150" s="38">
        <v>6.9979999999999999E-4</v>
      </c>
      <c r="DV150" s="38">
        <v>2.1146000000000002E-2</v>
      </c>
      <c r="DW150" s="38">
        <v>1.5285E-2</v>
      </c>
      <c r="DX150" s="38">
        <v>1.1084500000000001E-2</v>
      </c>
      <c r="DY150" s="38">
        <v>2.3073E-3</v>
      </c>
      <c r="DZ150" s="38">
        <v>-2.7217600000000002E-2</v>
      </c>
      <c r="EA150" s="38">
        <v>-4.5164000000000003E-3</v>
      </c>
      <c r="EB150" s="38">
        <v>-6.3252999999999998E-3</v>
      </c>
      <c r="EC150" s="38">
        <v>-4.0264999999999997E-3</v>
      </c>
      <c r="ED150" s="38">
        <v>-2.5263E-3</v>
      </c>
      <c r="EE150" s="38">
        <v>-4.1133999999999997E-3</v>
      </c>
      <c r="EF150" s="38">
        <v>-3.5885999999999999E-3</v>
      </c>
      <c r="EG150" s="38">
        <v>-5.1091000000000001E-3</v>
      </c>
      <c r="EH150" s="38">
        <v>-4.4307000000000001E-3</v>
      </c>
      <c r="EI150" s="38">
        <v>-2.0732299999999999E-2</v>
      </c>
      <c r="EJ150" s="38">
        <v>-2.25401E-2</v>
      </c>
      <c r="EK150" s="38">
        <v>1.6383999999999999E-2</v>
      </c>
      <c r="EL150" s="38">
        <v>2.2016899999999999E-2</v>
      </c>
      <c r="EM150" s="38">
        <v>3.44608E-2</v>
      </c>
      <c r="EN150" s="38">
        <v>2.9317900000000001E-2</v>
      </c>
      <c r="EO150" s="38">
        <v>1.75236E-2</v>
      </c>
      <c r="EP150" s="38">
        <v>1.7523E-3</v>
      </c>
      <c r="EQ150" s="38">
        <v>-4.9043999999999997E-3</v>
      </c>
      <c r="ER150" s="38">
        <v>-8.4219999999999998E-4</v>
      </c>
      <c r="ES150" s="38">
        <v>3.7908E-3</v>
      </c>
      <c r="ET150" s="38">
        <v>2.4756500000000001E-2</v>
      </c>
      <c r="EU150" s="38">
        <v>1.8852000000000001E-2</v>
      </c>
      <c r="EV150" s="38">
        <v>1.47771E-2</v>
      </c>
      <c r="EW150" s="38">
        <v>5.7412000000000001E-3</v>
      </c>
      <c r="EX150" s="38">
        <v>-2.39936E-2</v>
      </c>
      <c r="EY150" s="38">
        <v>-1.8353E-3</v>
      </c>
      <c r="EZ150" s="38">
        <v>-3.8492000000000001E-3</v>
      </c>
      <c r="FA150" s="38">
        <v>-1.3822999999999999E-3</v>
      </c>
      <c r="FB150" s="38">
        <v>77.17483</v>
      </c>
      <c r="FC150" s="38">
        <v>76.009039999999999</v>
      </c>
      <c r="FD150" s="38">
        <v>74.255009999999999</v>
      </c>
      <c r="FE150" s="38">
        <v>72.6477</v>
      </c>
      <c r="FF150" s="38">
        <v>70.91404</v>
      </c>
      <c r="FG150" s="38">
        <v>70.013530000000003</v>
      </c>
      <c r="FH150" s="38">
        <v>69.409480000000002</v>
      </c>
      <c r="FI150" s="38">
        <v>71.656279999999995</v>
      </c>
      <c r="FJ150" s="38">
        <v>76.580780000000004</v>
      </c>
      <c r="FK150" s="38">
        <v>82.175600000000003</v>
      </c>
      <c r="FL150" s="38">
        <v>87.010249999999999</v>
      </c>
      <c r="FM150" s="38">
        <v>91.337339999999998</v>
      </c>
      <c r="FN150" s="38">
        <v>95.474620000000002</v>
      </c>
      <c r="FO150" s="38">
        <v>98.770510000000002</v>
      </c>
      <c r="FP150" s="38">
        <v>101.1477</v>
      </c>
      <c r="FQ150" s="38">
        <v>102.21210000000001</v>
      </c>
      <c r="FR150" s="38">
        <v>102.40219999999999</v>
      </c>
      <c r="FS150" s="38">
        <v>101.81140000000001</v>
      </c>
      <c r="FT150" s="39">
        <v>100.0643</v>
      </c>
      <c r="FU150" s="38">
        <v>96.595849999999999</v>
      </c>
      <c r="FV150" s="38">
        <v>92.059730000000002</v>
      </c>
      <c r="FW150">
        <v>88.515219999999999</v>
      </c>
      <c r="FX150">
        <v>85.443060000000003</v>
      </c>
      <c r="FY150">
        <v>83.198719999999994</v>
      </c>
      <c r="FZ150">
        <v>4.2177999999999998E-3</v>
      </c>
      <c r="GA150">
        <v>2.8029100000000001E-2</v>
      </c>
      <c r="GB150">
        <v>1</v>
      </c>
    </row>
    <row r="151" spans="1:184" x14ac:dyDescent="0.3">
      <c r="A151" t="s">
        <v>277</v>
      </c>
      <c r="B151" t="s">
        <v>1</v>
      </c>
      <c r="C151" t="s">
        <v>1</v>
      </c>
      <c r="D151" s="16" t="s">
        <v>1</v>
      </c>
      <c r="E151" s="16" t="s">
        <v>1</v>
      </c>
      <c r="F151" s="18" t="s">
        <v>222</v>
      </c>
      <c r="G151" s="16" t="s">
        <v>1</v>
      </c>
      <c r="H151" s="40" t="s">
        <v>1</v>
      </c>
      <c r="I151" s="18" t="s">
        <v>1</v>
      </c>
      <c r="J151" s="38" t="s">
        <v>1</v>
      </c>
      <c r="K151" s="18">
        <v>44790</v>
      </c>
      <c r="L151" s="38">
        <v>92414</v>
      </c>
      <c r="M151" s="38">
        <v>92414</v>
      </c>
      <c r="N151" s="38">
        <v>1.369885</v>
      </c>
      <c r="O151" s="38">
        <v>1.3128869999999999</v>
      </c>
      <c r="P151" s="38">
        <v>1.2748980000000001</v>
      </c>
      <c r="Q151" s="38">
        <v>1.2521899999999999</v>
      </c>
      <c r="R151" s="38">
        <v>1.25379</v>
      </c>
      <c r="S151" s="38">
        <v>1.299631</v>
      </c>
      <c r="T151" s="38">
        <v>1.311849</v>
      </c>
      <c r="U151" s="38">
        <v>1.5215590000000001</v>
      </c>
      <c r="V151" s="38">
        <v>1.9006289999999999</v>
      </c>
      <c r="W151" s="38">
        <v>2.2101039999999998</v>
      </c>
      <c r="X151" s="38">
        <v>2.4600780000000002</v>
      </c>
      <c r="Y151" s="38">
        <v>2.632174</v>
      </c>
      <c r="Z151" s="38">
        <v>2.731439</v>
      </c>
      <c r="AA151" s="38">
        <v>2.8333979999999999</v>
      </c>
      <c r="AB151" s="38">
        <v>2.8846029999999998</v>
      </c>
      <c r="AC151" s="38">
        <v>2.8617170000000001</v>
      </c>
      <c r="AD151" s="38">
        <v>2.707551</v>
      </c>
      <c r="AE151" s="38">
        <v>2.3530120000000001</v>
      </c>
      <c r="AF151" s="38">
        <v>2.0979930000000002</v>
      </c>
      <c r="AG151" s="38">
        <v>1.917262</v>
      </c>
      <c r="AH151" s="38">
        <v>1.816039</v>
      </c>
      <c r="AI151" s="38">
        <v>1.6713709999999999</v>
      </c>
      <c r="AJ151" s="38">
        <v>1.513123</v>
      </c>
      <c r="AK151" s="38">
        <v>1.4096249999999999</v>
      </c>
      <c r="AL151" s="38">
        <v>2.64683E-2</v>
      </c>
      <c r="AM151" s="38">
        <v>2.0081000000000002E-2</v>
      </c>
      <c r="AN151" s="38">
        <v>2.1076899999999999E-2</v>
      </c>
      <c r="AO151" s="38">
        <v>2.0956700000000002E-2</v>
      </c>
      <c r="AP151" s="38">
        <v>1.1133499999999999E-2</v>
      </c>
      <c r="AQ151" s="38">
        <v>-8.2655999999999997E-3</v>
      </c>
      <c r="AR151" s="38">
        <v>-5.0994699999999997E-2</v>
      </c>
      <c r="AS151" s="38">
        <v>-6.5453000000000004E-3</v>
      </c>
      <c r="AT151" s="38">
        <v>-1.8583599999999999E-2</v>
      </c>
      <c r="AU151" s="38">
        <v>-5.2462000000000002E-2</v>
      </c>
      <c r="AV151" s="38">
        <v>-3.3151399999999998E-2</v>
      </c>
      <c r="AW151" s="38">
        <v>-1.4530700000000001E-2</v>
      </c>
      <c r="AX151" s="38">
        <v>-9.5277000000000001E-3</v>
      </c>
      <c r="AY151" s="38">
        <v>-5.3485E-3</v>
      </c>
      <c r="AZ151" s="38">
        <v>1.58043E-2</v>
      </c>
      <c r="BA151" s="38">
        <v>3.5944299999999998E-2</v>
      </c>
      <c r="BB151" s="38">
        <v>6.22739E-2</v>
      </c>
      <c r="BC151" s="38">
        <v>5.7726899999999998E-2</v>
      </c>
      <c r="BD151" s="38">
        <v>5.4792399999999998E-2</v>
      </c>
      <c r="BE151" s="38">
        <v>5.1876400000000003E-2</v>
      </c>
      <c r="BF151" s="38">
        <v>3.56507E-2</v>
      </c>
      <c r="BG151" s="38">
        <v>6.1461700000000001E-2</v>
      </c>
      <c r="BH151" s="38">
        <v>4.7615699999999997E-2</v>
      </c>
      <c r="BI151" s="38">
        <v>4.2059699999999998E-2</v>
      </c>
      <c r="BJ151" s="38">
        <v>2.8617799999999999E-2</v>
      </c>
      <c r="BK151" s="38">
        <v>2.2278699999999999E-2</v>
      </c>
      <c r="BL151" s="38">
        <v>2.3143199999999999E-2</v>
      </c>
      <c r="BM151" s="38">
        <v>2.2971499999999999E-2</v>
      </c>
      <c r="BN151" s="38">
        <v>1.2772800000000001E-2</v>
      </c>
      <c r="BO151" s="38">
        <v>-5.8637000000000003E-3</v>
      </c>
      <c r="BP151" s="38">
        <v>-4.7487799999999997E-2</v>
      </c>
      <c r="BQ151" s="38">
        <v>-4.4533000000000003E-3</v>
      </c>
      <c r="BR151" s="38">
        <v>-1.6169800000000002E-2</v>
      </c>
      <c r="BS151" s="38">
        <v>-4.8449899999999997E-2</v>
      </c>
      <c r="BT151" s="38">
        <v>-2.9806099999999999E-2</v>
      </c>
      <c r="BU151" s="38">
        <v>-1.26391E-2</v>
      </c>
      <c r="BV151" s="38">
        <v>-8.3236000000000004E-3</v>
      </c>
      <c r="BW151" s="38">
        <v>-3.9560000000000003E-3</v>
      </c>
      <c r="BX151" s="38">
        <v>1.8526000000000001E-2</v>
      </c>
      <c r="BY151" s="38">
        <v>4.02992E-2</v>
      </c>
      <c r="BZ151" s="38">
        <v>6.73628E-2</v>
      </c>
      <c r="CA151" s="38">
        <v>6.3374899999999998E-2</v>
      </c>
      <c r="CB151" s="38">
        <v>6.0494399999999997E-2</v>
      </c>
      <c r="CC151" s="38">
        <v>5.67217E-2</v>
      </c>
      <c r="CD151" s="38">
        <v>3.9826500000000001E-2</v>
      </c>
      <c r="CE151" s="38">
        <v>6.5332899999999999E-2</v>
      </c>
      <c r="CF151" s="38">
        <v>5.1447E-2</v>
      </c>
      <c r="CG151" s="38">
        <v>4.5633199999999999E-2</v>
      </c>
      <c r="CH151" s="38">
        <v>3.0106500000000001E-2</v>
      </c>
      <c r="CI151" s="38">
        <v>2.38008E-2</v>
      </c>
      <c r="CJ151" s="38">
        <v>2.4574200000000001E-2</v>
      </c>
      <c r="CK151" s="38">
        <v>2.43669E-2</v>
      </c>
      <c r="CL151" s="38">
        <v>1.3908200000000001E-2</v>
      </c>
      <c r="CM151" s="38">
        <v>-4.2001E-3</v>
      </c>
      <c r="CN151" s="38">
        <v>-4.5058899999999999E-2</v>
      </c>
      <c r="CO151" s="38">
        <v>-3.0044E-3</v>
      </c>
      <c r="CP151" s="38">
        <v>-1.4498E-2</v>
      </c>
      <c r="CQ151" s="38">
        <v>-4.5671200000000002E-2</v>
      </c>
      <c r="CR151" s="38">
        <v>-2.7489099999999999E-2</v>
      </c>
      <c r="CS151" s="38">
        <v>-1.1329000000000001E-2</v>
      </c>
      <c r="CT151" s="38">
        <v>-7.4895999999999999E-3</v>
      </c>
      <c r="CU151" s="38">
        <v>-2.9916000000000001E-3</v>
      </c>
      <c r="CV151" s="38">
        <v>2.0411100000000001E-2</v>
      </c>
      <c r="CW151" s="38">
        <v>4.3315399999999997E-2</v>
      </c>
      <c r="CX151" s="38">
        <v>7.08873E-2</v>
      </c>
      <c r="CY151" s="38">
        <v>6.7286600000000002E-2</v>
      </c>
      <c r="CZ151" s="38">
        <v>6.4443600000000004E-2</v>
      </c>
      <c r="DA151" s="38">
        <v>6.0077499999999999E-2</v>
      </c>
      <c r="DB151" s="38">
        <v>4.2718699999999998E-2</v>
      </c>
      <c r="DC151" s="38">
        <v>6.8014199999999997E-2</v>
      </c>
      <c r="DD151" s="38">
        <v>5.4100500000000003E-2</v>
      </c>
      <c r="DE151" s="38">
        <v>4.8108100000000001E-2</v>
      </c>
      <c r="DF151" s="38">
        <v>3.1595199999999997E-2</v>
      </c>
      <c r="DG151" s="38">
        <v>2.5322799999999999E-2</v>
      </c>
      <c r="DH151" s="38">
        <v>2.6005299999999999E-2</v>
      </c>
      <c r="DI151" s="38">
        <v>2.5762400000000001E-2</v>
      </c>
      <c r="DJ151" s="38">
        <v>1.5043600000000001E-2</v>
      </c>
      <c r="DK151" s="38">
        <v>-2.5365000000000001E-3</v>
      </c>
      <c r="DL151" s="38">
        <v>-4.2630000000000001E-2</v>
      </c>
      <c r="DM151" s="38">
        <v>-1.5555E-3</v>
      </c>
      <c r="DN151" s="38">
        <v>-1.2826199999999999E-2</v>
      </c>
      <c r="DO151" s="38">
        <v>-4.28925E-2</v>
      </c>
      <c r="DP151" s="38">
        <v>-2.5172199999999999E-2</v>
      </c>
      <c r="DQ151" s="38">
        <v>-1.0018900000000001E-2</v>
      </c>
      <c r="DR151" s="38">
        <v>-6.6556999999999996E-3</v>
      </c>
      <c r="DS151" s="38">
        <v>-2.0271999999999998E-3</v>
      </c>
      <c r="DT151" s="38">
        <v>2.2296099999999999E-2</v>
      </c>
      <c r="DU151" s="38">
        <v>4.6331700000000003E-2</v>
      </c>
      <c r="DV151" s="38">
        <v>7.4411900000000003E-2</v>
      </c>
      <c r="DW151" s="38">
        <v>7.1198399999999995E-2</v>
      </c>
      <c r="DX151" s="38">
        <v>6.8392900000000006E-2</v>
      </c>
      <c r="DY151" s="38">
        <v>6.3433400000000001E-2</v>
      </c>
      <c r="DZ151" s="38">
        <v>4.56108E-2</v>
      </c>
      <c r="EA151" s="38">
        <v>7.0695400000000005E-2</v>
      </c>
      <c r="EB151" s="38">
        <v>5.6754100000000002E-2</v>
      </c>
      <c r="EC151" s="38">
        <v>5.0583000000000003E-2</v>
      </c>
      <c r="ED151" s="38">
        <v>3.37446E-2</v>
      </c>
      <c r="EE151" s="38">
        <v>2.75205E-2</v>
      </c>
      <c r="EF151" s="38">
        <v>2.8071599999999999E-2</v>
      </c>
      <c r="EG151" s="38">
        <v>2.7777199999999998E-2</v>
      </c>
      <c r="EH151" s="38">
        <v>1.6682900000000001E-2</v>
      </c>
      <c r="EI151" s="38">
        <v>-1.3449999999999999E-4</v>
      </c>
      <c r="EJ151" s="38">
        <v>-3.9122999999999998E-2</v>
      </c>
      <c r="EK151" s="38">
        <v>5.3640000000000003E-4</v>
      </c>
      <c r="EL151" s="38">
        <v>-1.0412299999999999E-2</v>
      </c>
      <c r="EM151" s="38">
        <v>-3.8880400000000002E-2</v>
      </c>
      <c r="EN151" s="38">
        <v>-2.18269E-2</v>
      </c>
      <c r="EO151" s="38">
        <v>-8.1273999999999999E-3</v>
      </c>
      <c r="EP151" s="38">
        <v>-5.4516E-3</v>
      </c>
      <c r="EQ151" s="38">
        <v>-6.3469999999999998E-4</v>
      </c>
      <c r="ER151" s="38">
        <v>2.50178E-2</v>
      </c>
      <c r="ES151" s="38">
        <v>5.0686599999999998E-2</v>
      </c>
      <c r="ET151" s="38">
        <v>7.9500699999999994E-2</v>
      </c>
      <c r="EU151" s="38">
        <v>7.6846300000000006E-2</v>
      </c>
      <c r="EV151" s="38">
        <v>7.4094900000000005E-2</v>
      </c>
      <c r="EW151" s="38">
        <v>6.8278699999999998E-2</v>
      </c>
      <c r="EX151" s="38">
        <v>4.97866E-2</v>
      </c>
      <c r="EY151" s="38">
        <v>7.4566599999999997E-2</v>
      </c>
      <c r="EZ151" s="38">
        <v>6.0585300000000002E-2</v>
      </c>
      <c r="FA151" s="38">
        <v>5.41564E-2</v>
      </c>
      <c r="FB151" s="38">
        <v>81.500299999999996</v>
      </c>
      <c r="FC151" s="38">
        <v>80.072199999999995</v>
      </c>
      <c r="FD151" s="38">
        <v>78.512460000000004</v>
      </c>
      <c r="FE151" s="38">
        <v>76.945629999999994</v>
      </c>
      <c r="FF151" s="38">
        <v>76.515960000000007</v>
      </c>
      <c r="FG151" s="38">
        <v>75.868629999999996</v>
      </c>
      <c r="FH151" s="38">
        <v>74.951310000000007</v>
      </c>
      <c r="FI151" s="38">
        <v>76.418949999999995</v>
      </c>
      <c r="FJ151" s="38">
        <v>80.835430000000002</v>
      </c>
      <c r="FK151" s="38">
        <v>84.06823</v>
      </c>
      <c r="FL151" s="38">
        <v>87.357749999999996</v>
      </c>
      <c r="FM151" s="38">
        <v>91.109679999999997</v>
      </c>
      <c r="FN151" s="38">
        <v>94.868480000000005</v>
      </c>
      <c r="FO151" s="38">
        <v>96.464320000000001</v>
      </c>
      <c r="FP151" s="38">
        <v>97.170259999999999</v>
      </c>
      <c r="FQ151" s="38">
        <v>97.628460000000004</v>
      </c>
      <c r="FR151" s="38">
        <v>97.589550000000003</v>
      </c>
      <c r="FS151" s="38">
        <v>97.151889999999995</v>
      </c>
      <c r="FT151" s="39">
        <v>95.822999999999993</v>
      </c>
      <c r="FU151" s="38">
        <v>92.933359999999993</v>
      </c>
      <c r="FV151" s="38">
        <v>89.376670000000004</v>
      </c>
      <c r="FW151">
        <v>85.819509999999994</v>
      </c>
      <c r="FX151">
        <v>82.812830000000005</v>
      </c>
      <c r="FY151">
        <v>80.491489999999999</v>
      </c>
      <c r="FZ151">
        <v>5.8590999999999999E-3</v>
      </c>
      <c r="GA151">
        <v>4.2412199999999997E-2</v>
      </c>
      <c r="GB151">
        <v>1</v>
      </c>
    </row>
    <row r="152" spans="1:184" x14ac:dyDescent="0.3">
      <c r="A152" t="s">
        <v>277</v>
      </c>
      <c r="B152" t="s">
        <v>1</v>
      </c>
      <c r="C152" t="s">
        <v>1</v>
      </c>
      <c r="D152" s="16" t="s">
        <v>1</v>
      </c>
      <c r="E152" s="16" t="s">
        <v>1</v>
      </c>
      <c r="F152" s="18" t="s">
        <v>222</v>
      </c>
      <c r="G152" s="16" t="s">
        <v>1</v>
      </c>
      <c r="H152" s="40" t="s">
        <v>1</v>
      </c>
      <c r="I152" s="18" t="s">
        <v>1</v>
      </c>
      <c r="J152" s="38" t="s">
        <v>1</v>
      </c>
      <c r="K152" s="18">
        <v>44792</v>
      </c>
      <c r="L152" s="38">
        <v>92395</v>
      </c>
      <c r="M152" s="38">
        <v>92395</v>
      </c>
      <c r="N152" s="38">
        <v>1.3121799999999999</v>
      </c>
      <c r="O152" s="38">
        <v>1.2569060000000001</v>
      </c>
      <c r="P152" s="38">
        <v>1.213511</v>
      </c>
      <c r="Q152" s="38">
        <v>1.189157</v>
      </c>
      <c r="R152" s="38">
        <v>1.1940090000000001</v>
      </c>
      <c r="S152" s="38">
        <v>1.237152</v>
      </c>
      <c r="T152" s="38">
        <v>1.2452970000000001</v>
      </c>
      <c r="U152" s="38">
        <v>1.434042</v>
      </c>
      <c r="V152" s="38">
        <v>1.785345</v>
      </c>
      <c r="W152" s="38">
        <v>2.0932569999999999</v>
      </c>
      <c r="X152" s="38">
        <v>2.354279</v>
      </c>
      <c r="Y152" s="38">
        <v>2.5362339999999999</v>
      </c>
      <c r="Z152" s="38">
        <v>2.6415359999999999</v>
      </c>
      <c r="AA152" s="38">
        <v>2.7415449999999999</v>
      </c>
      <c r="AB152" s="38">
        <v>2.802689</v>
      </c>
      <c r="AC152" s="38">
        <v>2.7839230000000001</v>
      </c>
      <c r="AD152" s="38">
        <v>2.6412469999999999</v>
      </c>
      <c r="AE152" s="38">
        <v>2.3206289999999998</v>
      </c>
      <c r="AF152" s="38">
        <v>2.072066</v>
      </c>
      <c r="AG152" s="38">
        <v>1.8934869999999999</v>
      </c>
      <c r="AH152" s="38">
        <v>1.792675</v>
      </c>
      <c r="AI152" s="38">
        <v>1.6522749999999999</v>
      </c>
      <c r="AJ152" s="38">
        <v>1.495962</v>
      </c>
      <c r="AK152" s="38">
        <v>1.384884</v>
      </c>
      <c r="AL152" s="38">
        <v>-4.6087999999999997E-3</v>
      </c>
      <c r="AM152" s="38">
        <v>-4.2266999999999999E-3</v>
      </c>
      <c r="AN152" s="38">
        <v>-5.5459000000000003E-3</v>
      </c>
      <c r="AO152" s="38">
        <v>-4.9765E-3</v>
      </c>
      <c r="AP152" s="38">
        <v>-1.6192999999999999E-3</v>
      </c>
      <c r="AQ152" s="38">
        <v>-1.38627E-2</v>
      </c>
      <c r="AR152" s="38">
        <v>-3.4476800000000002E-2</v>
      </c>
      <c r="AS152" s="38">
        <v>8.8369E-3</v>
      </c>
      <c r="AT152" s="38">
        <v>8.7687000000000008E-3</v>
      </c>
      <c r="AU152" s="38">
        <v>3.6792000000000001E-3</v>
      </c>
      <c r="AV152" s="38">
        <v>7.2947000000000003E-3</v>
      </c>
      <c r="AW152" s="38">
        <v>3.8668000000000001E-3</v>
      </c>
      <c r="AX152" s="38">
        <v>4.0660000000000002E-3</v>
      </c>
      <c r="AY152" s="38">
        <v>-1.10083E-2</v>
      </c>
      <c r="AZ152" s="38">
        <v>-2.4624299999999998E-2</v>
      </c>
      <c r="BA152" s="38">
        <v>-2.6999700000000001E-2</v>
      </c>
      <c r="BB152" s="38">
        <v>-5.9728000000000003E-3</v>
      </c>
      <c r="BC152" s="38">
        <v>1.6236E-3</v>
      </c>
      <c r="BD152" s="38">
        <v>1.0009000000000001E-3</v>
      </c>
      <c r="BE152" s="38">
        <v>8.899E-4</v>
      </c>
      <c r="BF152" s="38">
        <v>-1.60176E-2</v>
      </c>
      <c r="BG152" s="38">
        <v>1.00447E-2</v>
      </c>
      <c r="BH152" s="38">
        <v>8.4034999999999995E-3</v>
      </c>
      <c r="BI152" s="38">
        <v>8.1565000000000006E-3</v>
      </c>
      <c r="BJ152" s="38">
        <v>-1.9635E-3</v>
      </c>
      <c r="BK152" s="38">
        <v>-1.4605E-3</v>
      </c>
      <c r="BL152" s="38">
        <v>-3.2569999999999999E-3</v>
      </c>
      <c r="BM152" s="38">
        <v>-3.0961000000000001E-3</v>
      </c>
      <c r="BN152" s="38">
        <v>2.0019999999999999E-4</v>
      </c>
      <c r="BO152" s="38">
        <v>-1.06756E-2</v>
      </c>
      <c r="BP152" s="38">
        <v>-2.9632599999999999E-2</v>
      </c>
      <c r="BQ152" s="38">
        <v>1.06579E-2</v>
      </c>
      <c r="BR152" s="38">
        <v>1.14532E-2</v>
      </c>
      <c r="BS152" s="38">
        <v>7.1951000000000003E-3</v>
      </c>
      <c r="BT152" s="38">
        <v>1.01119E-2</v>
      </c>
      <c r="BU152" s="38">
        <v>5.9046999999999997E-3</v>
      </c>
      <c r="BV152" s="38">
        <v>5.5342000000000004E-3</v>
      </c>
      <c r="BW152" s="38">
        <v>-9.0986000000000001E-3</v>
      </c>
      <c r="BX152" s="38">
        <v>-2.1307699999999999E-2</v>
      </c>
      <c r="BY152" s="38">
        <v>-2.25735E-2</v>
      </c>
      <c r="BZ152" s="38">
        <v>-1.2604999999999999E-3</v>
      </c>
      <c r="CA152" s="38">
        <v>6.2315000000000001E-3</v>
      </c>
      <c r="CB152" s="38">
        <v>5.1520000000000003E-3</v>
      </c>
      <c r="CC152" s="38">
        <v>4.8798000000000001E-3</v>
      </c>
      <c r="CD152" s="38">
        <v>-1.2755300000000001E-2</v>
      </c>
      <c r="CE152" s="38">
        <v>1.42288E-2</v>
      </c>
      <c r="CF152" s="38">
        <v>1.16758E-2</v>
      </c>
      <c r="CG152" s="38">
        <v>1.1517899999999999E-2</v>
      </c>
      <c r="CH152" s="38">
        <v>-1.3129999999999999E-4</v>
      </c>
      <c r="CI152" s="38">
        <v>4.5530000000000001E-4</v>
      </c>
      <c r="CJ152" s="38">
        <v>-1.6716999999999999E-3</v>
      </c>
      <c r="CK152" s="38">
        <v>-1.7937000000000001E-3</v>
      </c>
      <c r="CL152" s="38">
        <v>1.4603000000000001E-3</v>
      </c>
      <c r="CM152" s="38">
        <v>-8.4682000000000004E-3</v>
      </c>
      <c r="CN152" s="38">
        <v>-2.6277499999999999E-2</v>
      </c>
      <c r="CO152" s="38">
        <v>1.19192E-2</v>
      </c>
      <c r="CP152" s="38">
        <v>1.33124E-2</v>
      </c>
      <c r="CQ152" s="38">
        <v>9.6302000000000002E-3</v>
      </c>
      <c r="CR152" s="38">
        <v>1.20631E-2</v>
      </c>
      <c r="CS152" s="38">
        <v>7.3160999999999999E-3</v>
      </c>
      <c r="CT152" s="38">
        <v>6.5510000000000004E-3</v>
      </c>
      <c r="CU152" s="38">
        <v>-7.7759999999999999E-3</v>
      </c>
      <c r="CV152" s="38">
        <v>-1.9010599999999999E-2</v>
      </c>
      <c r="CW152" s="38">
        <v>-1.9507900000000002E-2</v>
      </c>
      <c r="CX152" s="38">
        <v>2.0032000000000001E-3</v>
      </c>
      <c r="CY152" s="38">
        <v>9.4230000000000008E-3</v>
      </c>
      <c r="CZ152" s="38">
        <v>8.0271000000000006E-3</v>
      </c>
      <c r="DA152" s="38">
        <v>7.6432000000000002E-3</v>
      </c>
      <c r="DB152" s="38">
        <v>-1.04958E-2</v>
      </c>
      <c r="DC152" s="38">
        <v>1.7126700000000002E-2</v>
      </c>
      <c r="DD152" s="38">
        <v>1.3942100000000001E-2</v>
      </c>
      <c r="DE152" s="38">
        <v>1.38459E-2</v>
      </c>
      <c r="DF152" s="38">
        <v>1.7009E-3</v>
      </c>
      <c r="DG152" s="38">
        <v>2.3711000000000001E-3</v>
      </c>
      <c r="DH152" s="38">
        <v>-8.6399999999999999E-5</v>
      </c>
      <c r="DI152" s="38">
        <v>-4.9129999999999996E-4</v>
      </c>
      <c r="DJ152" s="38">
        <v>2.7204999999999998E-3</v>
      </c>
      <c r="DK152" s="38">
        <v>-6.2608000000000004E-3</v>
      </c>
      <c r="DL152" s="38">
        <v>-2.2922399999999999E-2</v>
      </c>
      <c r="DM152" s="38">
        <v>1.31804E-2</v>
      </c>
      <c r="DN152" s="38">
        <v>1.51717E-2</v>
      </c>
      <c r="DO152" s="38">
        <v>1.20654E-2</v>
      </c>
      <c r="DP152" s="38">
        <v>1.40144E-2</v>
      </c>
      <c r="DQ152" s="38">
        <v>8.7276000000000003E-3</v>
      </c>
      <c r="DR152" s="38">
        <v>7.5678999999999998E-3</v>
      </c>
      <c r="DS152" s="38">
        <v>-6.4533000000000004E-3</v>
      </c>
      <c r="DT152" s="38">
        <v>-1.6713499999999999E-2</v>
      </c>
      <c r="DU152" s="38">
        <v>-1.64423E-2</v>
      </c>
      <c r="DV152" s="38">
        <v>5.267E-3</v>
      </c>
      <c r="DW152" s="38">
        <v>1.26144E-2</v>
      </c>
      <c r="DX152" s="38">
        <v>1.0902200000000001E-2</v>
      </c>
      <c r="DY152" s="38">
        <v>1.04066E-2</v>
      </c>
      <c r="DZ152" s="38">
        <v>-8.2363000000000002E-3</v>
      </c>
      <c r="EA152" s="38">
        <v>2.00246E-2</v>
      </c>
      <c r="EB152" s="38">
        <v>1.6208500000000001E-2</v>
      </c>
      <c r="EC152" s="38">
        <v>1.6174000000000001E-2</v>
      </c>
      <c r="ED152" s="38">
        <v>4.3461999999999997E-3</v>
      </c>
      <c r="EE152" s="38">
        <v>5.1371999999999998E-3</v>
      </c>
      <c r="EF152" s="38">
        <v>2.2025E-3</v>
      </c>
      <c r="EG152" s="38">
        <v>1.3891000000000001E-3</v>
      </c>
      <c r="EH152" s="38">
        <v>4.5399000000000004E-3</v>
      </c>
      <c r="EI152" s="38">
        <v>-3.0736000000000001E-3</v>
      </c>
      <c r="EJ152" s="38">
        <v>-1.8078199999999999E-2</v>
      </c>
      <c r="EK152" s="38">
        <v>1.50014E-2</v>
      </c>
      <c r="EL152" s="38">
        <v>1.7856199999999999E-2</v>
      </c>
      <c r="EM152" s="38">
        <v>1.5581299999999999E-2</v>
      </c>
      <c r="EN152" s="38">
        <v>1.6831599999999999E-2</v>
      </c>
      <c r="EO152" s="38">
        <v>1.0765500000000001E-2</v>
      </c>
      <c r="EP152" s="38">
        <v>9.0361E-3</v>
      </c>
      <c r="EQ152" s="38">
        <v>-4.5437000000000003E-3</v>
      </c>
      <c r="ER152" s="38">
        <v>-1.33969E-2</v>
      </c>
      <c r="ES152" s="38">
        <v>-1.2016000000000001E-2</v>
      </c>
      <c r="ET152" s="38">
        <v>9.9793E-3</v>
      </c>
      <c r="EU152" s="38">
        <v>1.7222399999999999E-2</v>
      </c>
      <c r="EV152" s="38">
        <v>1.50534E-2</v>
      </c>
      <c r="EW152" s="38">
        <v>1.43965E-2</v>
      </c>
      <c r="EX152" s="38">
        <v>-4.9738999999999998E-3</v>
      </c>
      <c r="EY152" s="38">
        <v>2.4208799999999999E-2</v>
      </c>
      <c r="EZ152" s="38">
        <v>1.94807E-2</v>
      </c>
      <c r="FA152" s="38">
        <v>1.9535299999999998E-2</v>
      </c>
      <c r="FB152" s="38">
        <v>78.046559999999999</v>
      </c>
      <c r="FC152" s="38">
        <v>76.622290000000007</v>
      </c>
      <c r="FD152" s="38">
        <v>74.815420000000003</v>
      </c>
      <c r="FE152" s="38">
        <v>73.100070000000002</v>
      </c>
      <c r="FF152" s="38">
        <v>71.457920000000001</v>
      </c>
      <c r="FG152" s="38">
        <v>70.691500000000005</v>
      </c>
      <c r="FH152" s="38">
        <v>69.74812</v>
      </c>
      <c r="FI152" s="38">
        <v>71.843950000000007</v>
      </c>
      <c r="FJ152" s="38">
        <v>75.634280000000004</v>
      </c>
      <c r="FK152" s="38">
        <v>79.921000000000006</v>
      </c>
      <c r="FL152" s="38">
        <v>84.609470000000002</v>
      </c>
      <c r="FM152" s="38">
        <v>88.765379999999993</v>
      </c>
      <c r="FN152" s="38">
        <v>92.309449999999998</v>
      </c>
      <c r="FO152" s="38">
        <v>95.122770000000003</v>
      </c>
      <c r="FP152" s="38">
        <v>97.918589999999995</v>
      </c>
      <c r="FQ152" s="38">
        <v>99.581100000000006</v>
      </c>
      <c r="FR152" s="38">
        <v>99.974270000000004</v>
      </c>
      <c r="FS152" s="38">
        <v>99.015979999999999</v>
      </c>
      <c r="FT152" s="39">
        <v>96.579250000000002</v>
      </c>
      <c r="FU152" s="38">
        <v>92.900220000000004</v>
      </c>
      <c r="FV152" s="38">
        <v>88.501339999999999</v>
      </c>
      <c r="FW152">
        <v>85.084389999999999</v>
      </c>
      <c r="FX152">
        <v>82.424620000000004</v>
      </c>
      <c r="FY152">
        <v>79.796400000000006</v>
      </c>
      <c r="FZ152">
        <v>4.8421999999999996E-3</v>
      </c>
      <c r="GA152">
        <v>3.62204E-2</v>
      </c>
      <c r="GB152">
        <v>1</v>
      </c>
    </row>
    <row r="153" spans="1:184" x14ac:dyDescent="0.3">
      <c r="A153" t="s">
        <v>277</v>
      </c>
      <c r="B153" t="s">
        <v>1</v>
      </c>
      <c r="C153" t="s">
        <v>1</v>
      </c>
      <c r="D153" s="16" t="s">
        <v>1</v>
      </c>
      <c r="E153" s="16" t="s">
        <v>1</v>
      </c>
      <c r="F153" s="18" t="s">
        <v>222</v>
      </c>
      <c r="G153" s="16" t="s">
        <v>1</v>
      </c>
      <c r="H153" s="40" t="s">
        <v>1</v>
      </c>
      <c r="I153" s="18" t="s">
        <v>1</v>
      </c>
      <c r="J153" s="38" t="s">
        <v>1</v>
      </c>
      <c r="K153" s="18">
        <v>44805</v>
      </c>
      <c r="L153" s="38">
        <v>92301</v>
      </c>
      <c r="M153" s="38">
        <v>92301</v>
      </c>
      <c r="N153" s="38">
        <v>1.2315689999999999</v>
      </c>
      <c r="O153" s="38">
        <v>1.1860120000000001</v>
      </c>
      <c r="P153" s="38">
        <v>1.1522730000000001</v>
      </c>
      <c r="Q153" s="38">
        <v>1.133694</v>
      </c>
      <c r="R153" s="38">
        <v>1.1428830000000001</v>
      </c>
      <c r="S153" s="38">
        <v>1.1789259999999999</v>
      </c>
      <c r="T153" s="38">
        <v>1.195546</v>
      </c>
      <c r="U153" s="38">
        <v>1.3975070000000001</v>
      </c>
      <c r="V153" s="38">
        <v>1.771709</v>
      </c>
      <c r="W153" s="38">
        <v>2.099561</v>
      </c>
      <c r="X153" s="38">
        <v>2.3736429999999999</v>
      </c>
      <c r="Y153" s="38">
        <v>2.5647690000000001</v>
      </c>
      <c r="Z153" s="38">
        <v>2.681867</v>
      </c>
      <c r="AA153" s="38">
        <v>2.810238</v>
      </c>
      <c r="AB153" s="38">
        <v>2.8983110000000001</v>
      </c>
      <c r="AC153" s="38">
        <v>2.9006690000000002</v>
      </c>
      <c r="AD153" s="38">
        <v>2.7557710000000002</v>
      </c>
      <c r="AE153" s="38">
        <v>2.3773849999999999</v>
      </c>
      <c r="AF153" s="38">
        <v>2.106312</v>
      </c>
      <c r="AG153" s="38">
        <v>1.899478</v>
      </c>
      <c r="AH153" s="38">
        <v>1.783493</v>
      </c>
      <c r="AI153" s="38">
        <v>1.62727</v>
      </c>
      <c r="AJ153" s="38">
        <v>1.4757119999999999</v>
      </c>
      <c r="AK153" s="38">
        <v>1.3749640000000001</v>
      </c>
      <c r="AL153" s="38">
        <v>-9.7444999999999997E-3</v>
      </c>
      <c r="AM153" s="38">
        <v>-9.1029000000000006E-3</v>
      </c>
      <c r="AN153" s="38">
        <v>-9.0395000000000007E-3</v>
      </c>
      <c r="AO153" s="38">
        <v>-9.2750999999999997E-3</v>
      </c>
      <c r="AP153" s="38">
        <v>-1.00304E-2</v>
      </c>
      <c r="AQ153" s="38">
        <v>-2.91691E-2</v>
      </c>
      <c r="AR153" s="38">
        <v>-6.7147799999999994E-2</v>
      </c>
      <c r="AS153" s="38">
        <v>1.72129E-2</v>
      </c>
      <c r="AT153" s="38">
        <v>3.8643200000000003E-2</v>
      </c>
      <c r="AU153" s="38">
        <v>4.4175499999999999E-2</v>
      </c>
      <c r="AV153" s="38">
        <v>4.1914699999999999E-2</v>
      </c>
      <c r="AW153" s="38">
        <v>2.23094E-2</v>
      </c>
      <c r="AX153" s="38">
        <v>8.0489999999999999E-4</v>
      </c>
      <c r="AY153" s="38">
        <v>-1.8845899999999999E-2</v>
      </c>
      <c r="AZ153" s="38">
        <v>-2.9765300000000001E-2</v>
      </c>
      <c r="BA153" s="38">
        <v>-3.6467600000000003E-2</v>
      </c>
      <c r="BB153" s="38">
        <v>-2.2552099999999999E-2</v>
      </c>
      <c r="BC153" s="38">
        <v>-3.21052E-2</v>
      </c>
      <c r="BD153" s="38">
        <v>-2.2863399999999999E-2</v>
      </c>
      <c r="BE153" s="38">
        <v>-5.1402400000000001E-2</v>
      </c>
      <c r="BF153" s="38">
        <v>-3.5787399999999997E-2</v>
      </c>
      <c r="BG153" s="38">
        <v>-2.8433E-3</v>
      </c>
      <c r="BH153" s="38">
        <v>-8.2269999999999999E-4</v>
      </c>
      <c r="BI153" s="38">
        <v>-2.4199999999999998E-3</v>
      </c>
      <c r="BJ153" s="38">
        <v>-7.7808E-3</v>
      </c>
      <c r="BK153" s="38">
        <v>-7.6061999999999996E-3</v>
      </c>
      <c r="BL153" s="38">
        <v>-7.9278999999999999E-3</v>
      </c>
      <c r="BM153" s="38">
        <v>-8.3044999999999994E-3</v>
      </c>
      <c r="BN153" s="38">
        <v>-9.1401E-3</v>
      </c>
      <c r="BO153" s="38">
        <v>-2.74842E-2</v>
      </c>
      <c r="BP153" s="38">
        <v>-6.3965499999999995E-2</v>
      </c>
      <c r="BQ153" s="38">
        <v>1.8863899999999999E-2</v>
      </c>
      <c r="BR153" s="38">
        <v>4.03706E-2</v>
      </c>
      <c r="BS153" s="38">
        <v>4.6144900000000003E-2</v>
      </c>
      <c r="BT153" s="38">
        <v>4.3613499999999999E-2</v>
      </c>
      <c r="BU153" s="38">
        <v>2.3683699999999999E-2</v>
      </c>
      <c r="BV153" s="38">
        <v>1.7939E-3</v>
      </c>
      <c r="BW153" s="38">
        <v>-1.75301E-2</v>
      </c>
      <c r="BX153" s="38">
        <v>-2.742E-2</v>
      </c>
      <c r="BY153" s="38">
        <v>-3.3186300000000002E-2</v>
      </c>
      <c r="BZ153" s="38">
        <v>-1.8953299999999999E-2</v>
      </c>
      <c r="CA153" s="38">
        <v>-2.8751499999999999E-2</v>
      </c>
      <c r="CB153" s="38">
        <v>-1.9420400000000001E-2</v>
      </c>
      <c r="CC153" s="38">
        <v>-4.8326899999999999E-2</v>
      </c>
      <c r="CD153" s="38">
        <v>-3.2837600000000002E-2</v>
      </c>
      <c r="CE153" s="38">
        <v>2.4049999999999999E-4</v>
      </c>
      <c r="CF153" s="38">
        <v>1.7279999999999999E-3</v>
      </c>
      <c r="CG153" s="38">
        <v>8.3499999999999997E-5</v>
      </c>
      <c r="CH153" s="38">
        <v>-6.4206999999999997E-3</v>
      </c>
      <c r="CI153" s="38">
        <v>-6.5696000000000001E-3</v>
      </c>
      <c r="CJ153" s="38">
        <v>-7.1580000000000003E-3</v>
      </c>
      <c r="CK153" s="38">
        <v>-7.6321999999999996E-3</v>
      </c>
      <c r="CL153" s="38">
        <v>-8.5234999999999998E-3</v>
      </c>
      <c r="CM153" s="38">
        <v>-2.6317299999999998E-2</v>
      </c>
      <c r="CN153" s="38">
        <v>-6.1761400000000001E-2</v>
      </c>
      <c r="CO153" s="38">
        <v>2.0007400000000002E-2</v>
      </c>
      <c r="CP153" s="38">
        <v>4.1567E-2</v>
      </c>
      <c r="CQ153" s="38">
        <v>4.7509000000000003E-2</v>
      </c>
      <c r="CR153" s="38">
        <v>4.4790000000000003E-2</v>
      </c>
      <c r="CS153" s="38">
        <v>2.4635500000000001E-2</v>
      </c>
      <c r="CT153" s="38">
        <v>2.4789E-3</v>
      </c>
      <c r="CU153" s="38">
        <v>-1.66188E-2</v>
      </c>
      <c r="CV153" s="38">
        <v>-2.5795700000000001E-2</v>
      </c>
      <c r="CW153" s="38">
        <v>-3.0913699999999999E-2</v>
      </c>
      <c r="CX153" s="38">
        <v>-1.6460800000000001E-2</v>
      </c>
      <c r="CY153" s="38">
        <v>-2.6428699999999999E-2</v>
      </c>
      <c r="CZ153" s="38">
        <v>-1.70359E-2</v>
      </c>
      <c r="DA153" s="38">
        <v>-4.6196800000000003E-2</v>
      </c>
      <c r="DB153" s="38">
        <v>-3.0794700000000001E-2</v>
      </c>
      <c r="DC153" s="38">
        <v>2.3763999999999999E-3</v>
      </c>
      <c r="DD153" s="38">
        <v>3.4946000000000001E-3</v>
      </c>
      <c r="DE153" s="38">
        <v>1.8174E-3</v>
      </c>
      <c r="DF153" s="38">
        <v>-5.0606000000000002E-3</v>
      </c>
      <c r="DG153" s="38">
        <v>-5.5329999999999997E-3</v>
      </c>
      <c r="DH153" s="38">
        <v>-6.3880999999999999E-3</v>
      </c>
      <c r="DI153" s="38">
        <v>-6.9598999999999998E-3</v>
      </c>
      <c r="DJ153" s="38">
        <v>-7.9068999999999997E-3</v>
      </c>
      <c r="DK153" s="38">
        <v>-2.51504E-2</v>
      </c>
      <c r="DL153" s="38">
        <v>-5.9557300000000001E-2</v>
      </c>
      <c r="DM153" s="38">
        <v>2.11509E-2</v>
      </c>
      <c r="DN153" s="38">
        <v>4.27634E-2</v>
      </c>
      <c r="DO153" s="38">
        <v>4.8873E-2</v>
      </c>
      <c r="DP153" s="38">
        <v>4.5966600000000003E-2</v>
      </c>
      <c r="DQ153" s="38">
        <v>2.55873E-2</v>
      </c>
      <c r="DR153" s="38">
        <v>3.1638999999999999E-3</v>
      </c>
      <c r="DS153" s="38">
        <v>-1.5707499999999999E-2</v>
      </c>
      <c r="DT153" s="38">
        <v>-2.4171399999999999E-2</v>
      </c>
      <c r="DU153" s="38">
        <v>-2.8641099999999999E-2</v>
      </c>
      <c r="DV153" s="38">
        <v>-1.3968299999999999E-2</v>
      </c>
      <c r="DW153" s="38">
        <v>-2.41059E-2</v>
      </c>
      <c r="DX153" s="38">
        <v>-1.4651300000000001E-2</v>
      </c>
      <c r="DY153" s="38">
        <v>-4.40667E-2</v>
      </c>
      <c r="DZ153" s="38">
        <v>-2.8751700000000002E-2</v>
      </c>
      <c r="EA153" s="38">
        <v>4.5123000000000003E-3</v>
      </c>
      <c r="EB153" s="38">
        <v>5.2611000000000003E-3</v>
      </c>
      <c r="EC153" s="38">
        <v>3.5514000000000001E-3</v>
      </c>
      <c r="ED153" s="38">
        <v>-3.0969000000000001E-3</v>
      </c>
      <c r="EE153" s="38">
        <v>-4.0362000000000002E-3</v>
      </c>
      <c r="EF153" s="38">
        <v>-5.2764999999999999E-3</v>
      </c>
      <c r="EG153" s="38">
        <v>-5.9892000000000001E-3</v>
      </c>
      <c r="EH153" s="38">
        <v>-7.0166999999999998E-3</v>
      </c>
      <c r="EI153" s="38">
        <v>-2.34655E-2</v>
      </c>
      <c r="EJ153" s="38">
        <v>-5.6374899999999999E-2</v>
      </c>
      <c r="EK153" s="38">
        <v>2.28019E-2</v>
      </c>
      <c r="EL153" s="38">
        <v>4.4490799999999997E-2</v>
      </c>
      <c r="EM153" s="38">
        <v>5.0842400000000003E-2</v>
      </c>
      <c r="EN153" s="38">
        <v>4.7665399999999997E-2</v>
      </c>
      <c r="EO153" s="38">
        <v>2.6961599999999999E-2</v>
      </c>
      <c r="EP153" s="38">
        <v>4.1529000000000002E-3</v>
      </c>
      <c r="EQ153" s="38">
        <v>-1.43918E-2</v>
      </c>
      <c r="ER153" s="38">
        <v>-2.18262E-2</v>
      </c>
      <c r="ES153" s="38">
        <v>-2.5359799999999998E-2</v>
      </c>
      <c r="ET153" s="38">
        <v>-1.03696E-2</v>
      </c>
      <c r="EU153" s="38">
        <v>-2.0752199999999998E-2</v>
      </c>
      <c r="EV153" s="38">
        <v>-1.1208299999999999E-2</v>
      </c>
      <c r="EW153" s="38">
        <v>-4.0991199999999998E-2</v>
      </c>
      <c r="EX153" s="38">
        <v>-2.5801999999999999E-2</v>
      </c>
      <c r="EY153" s="38">
        <v>7.5962E-3</v>
      </c>
      <c r="EZ153" s="38">
        <v>7.8117999999999998E-3</v>
      </c>
      <c r="FA153" s="38">
        <v>6.0549000000000002E-3</v>
      </c>
      <c r="FB153" s="38">
        <v>75.943370000000002</v>
      </c>
      <c r="FC153" s="38">
        <v>74.018079999999998</v>
      </c>
      <c r="FD153" s="38">
        <v>72.495819999999995</v>
      </c>
      <c r="FE153" s="38">
        <v>71.322090000000003</v>
      </c>
      <c r="FF153" s="38">
        <v>70.194599999999994</v>
      </c>
      <c r="FG153" s="38">
        <v>69.032510000000002</v>
      </c>
      <c r="FH153" s="38">
        <v>68.398439999999994</v>
      </c>
      <c r="FI153" s="38">
        <v>70.463229999999996</v>
      </c>
      <c r="FJ153" s="38">
        <v>75.568979999999996</v>
      </c>
      <c r="FK153" s="38">
        <v>81.073549999999997</v>
      </c>
      <c r="FL153" s="38">
        <v>86.129329999999996</v>
      </c>
      <c r="FM153" s="38">
        <v>90.467230000000001</v>
      </c>
      <c r="FN153" s="38">
        <v>94.362750000000005</v>
      </c>
      <c r="FO153" s="38">
        <v>97.522720000000007</v>
      </c>
      <c r="FP153" s="38">
        <v>100.07170000000001</v>
      </c>
      <c r="FQ153" s="38">
        <v>101.6125</v>
      </c>
      <c r="FR153" s="38">
        <v>101.8566</v>
      </c>
      <c r="FS153" s="38">
        <v>100.9408</v>
      </c>
      <c r="FT153" s="39">
        <v>99.272090000000006</v>
      </c>
      <c r="FU153" s="38">
        <v>94.640010000000004</v>
      </c>
      <c r="FV153" s="38">
        <v>89.906859999999995</v>
      </c>
      <c r="FW153">
        <v>85.696029999999993</v>
      </c>
      <c r="FX153">
        <v>83.246600000000001</v>
      </c>
      <c r="FY153">
        <v>81.377939999999995</v>
      </c>
      <c r="FZ153">
        <v>3.7862999999999998E-3</v>
      </c>
      <c r="GA153">
        <v>2.60355E-2</v>
      </c>
      <c r="GB153">
        <v>1</v>
      </c>
    </row>
    <row r="154" spans="1:184" x14ac:dyDescent="0.3">
      <c r="A154" t="s">
        <v>277</v>
      </c>
      <c r="B154" t="s">
        <v>1</v>
      </c>
      <c r="C154" t="s">
        <v>1</v>
      </c>
      <c r="D154" s="16" t="s">
        <v>1</v>
      </c>
      <c r="E154" s="16" t="s">
        <v>1</v>
      </c>
      <c r="F154" s="18" t="s">
        <v>222</v>
      </c>
      <c r="G154" s="16" t="s">
        <v>1</v>
      </c>
      <c r="H154" s="40" t="s">
        <v>1</v>
      </c>
      <c r="I154" s="18" t="s">
        <v>1</v>
      </c>
      <c r="J154" s="38" t="s">
        <v>1</v>
      </c>
      <c r="K154" s="18">
        <v>44809</v>
      </c>
      <c r="L154" s="38">
        <v>92294</v>
      </c>
      <c r="M154" s="38">
        <v>92294</v>
      </c>
      <c r="N154" s="38">
        <v>1.359504</v>
      </c>
      <c r="O154" s="38">
        <v>1.297134</v>
      </c>
      <c r="P154" s="38">
        <v>1.246591</v>
      </c>
      <c r="Q154" s="38">
        <v>1.210907</v>
      </c>
      <c r="R154" s="38">
        <v>1.198148</v>
      </c>
      <c r="S154" s="38">
        <v>1.1824129999999999</v>
      </c>
      <c r="T154" s="38">
        <v>1.0988849999999999</v>
      </c>
      <c r="U154" s="38">
        <v>1.173619</v>
      </c>
      <c r="V154" s="38">
        <v>1.3568370000000001</v>
      </c>
      <c r="W154" s="38">
        <v>1.5921670000000001</v>
      </c>
      <c r="X154" s="38">
        <v>1.796894</v>
      </c>
      <c r="Y154" s="38">
        <v>1.938399</v>
      </c>
      <c r="Z154" s="38">
        <v>2.0325950000000002</v>
      </c>
      <c r="AA154" s="38">
        <v>2.106897</v>
      </c>
      <c r="AB154" s="38">
        <v>2.1523050000000001</v>
      </c>
      <c r="AC154" s="38">
        <v>2.1732049999999998</v>
      </c>
      <c r="AD154" s="38">
        <v>2.1554000000000002</v>
      </c>
      <c r="AE154" s="38">
        <v>2.0787300000000002</v>
      </c>
      <c r="AF154" s="38">
        <v>1.9738059999999999</v>
      </c>
      <c r="AG154" s="38">
        <v>1.841744</v>
      </c>
      <c r="AH154" s="38">
        <v>1.788643</v>
      </c>
      <c r="AI154" s="38">
        <v>1.703084</v>
      </c>
      <c r="AJ154" s="38">
        <v>1.547013</v>
      </c>
      <c r="AK154" s="38">
        <v>1.445813</v>
      </c>
      <c r="AL154" s="38">
        <v>3.9733299999999999E-2</v>
      </c>
      <c r="AM154" s="38">
        <v>2.73961E-2</v>
      </c>
      <c r="AN154" s="38">
        <v>1.6854600000000001E-2</v>
      </c>
      <c r="AO154" s="38">
        <v>6.0137999999999997E-3</v>
      </c>
      <c r="AP154" s="38">
        <v>-3.7090999999999999E-3</v>
      </c>
      <c r="AQ154" s="38">
        <v>-4.9497300000000001E-2</v>
      </c>
      <c r="AR154" s="38">
        <v>-0.13524849999999999</v>
      </c>
      <c r="AS154" s="38">
        <v>-3.1138200000000001E-2</v>
      </c>
      <c r="AT154" s="38">
        <v>1.3370999999999999E-2</v>
      </c>
      <c r="AU154" s="38">
        <v>3.8842000000000002E-2</v>
      </c>
      <c r="AV154" s="38">
        <v>2.6160599999999999E-2</v>
      </c>
      <c r="AW154" s="38">
        <v>8.8348999999999997E-3</v>
      </c>
      <c r="AX154" s="38">
        <v>-6.0216999999999996E-3</v>
      </c>
      <c r="AY154" s="38">
        <v>-2.39417E-2</v>
      </c>
      <c r="AZ154" s="38">
        <v>-3.53662E-2</v>
      </c>
      <c r="BA154" s="38">
        <v>-3.7748299999999999E-2</v>
      </c>
      <c r="BB154" s="38">
        <v>-1.7191000000000001E-2</v>
      </c>
      <c r="BC154" s="38">
        <v>-2.8928000000000001E-3</v>
      </c>
      <c r="BD154" s="38">
        <v>1.1915200000000001E-2</v>
      </c>
      <c r="BE154" s="38">
        <v>-6.4788799999999994E-2</v>
      </c>
      <c r="BF154" s="38">
        <v>-4.4273600000000003E-2</v>
      </c>
      <c r="BG154" s="38">
        <v>1.1570199999999999E-2</v>
      </c>
      <c r="BH154" s="38">
        <v>-1.02834E-2</v>
      </c>
      <c r="BI154" s="38">
        <v>-1.40328E-2</v>
      </c>
      <c r="BJ154" s="38">
        <v>4.2392600000000003E-2</v>
      </c>
      <c r="BK154" s="38">
        <v>2.9393200000000001E-2</v>
      </c>
      <c r="BL154" s="38">
        <v>1.8413300000000001E-2</v>
      </c>
      <c r="BM154" s="38">
        <v>7.4866000000000004E-3</v>
      </c>
      <c r="BN154" s="38">
        <v>-2.3714000000000001E-3</v>
      </c>
      <c r="BO154" s="38">
        <v>-4.5448299999999997E-2</v>
      </c>
      <c r="BP154" s="38">
        <v>-0.12826119999999999</v>
      </c>
      <c r="BQ154" s="38">
        <v>-2.7950599999999999E-2</v>
      </c>
      <c r="BR154" s="38">
        <v>1.6259200000000001E-2</v>
      </c>
      <c r="BS154" s="38">
        <v>4.3293499999999999E-2</v>
      </c>
      <c r="BT154" s="38">
        <v>3.08083E-2</v>
      </c>
      <c r="BU154" s="38">
        <v>1.2467300000000001E-2</v>
      </c>
      <c r="BV154" s="38">
        <v>-4.0524999999999997E-3</v>
      </c>
      <c r="BW154" s="38">
        <v>-2.0877099999999999E-2</v>
      </c>
      <c r="BX154" s="38">
        <v>-3.0462900000000001E-2</v>
      </c>
      <c r="BY154" s="38">
        <v>-3.09369E-2</v>
      </c>
      <c r="BZ154" s="38">
        <v>-9.8157000000000001E-3</v>
      </c>
      <c r="CA154" s="38">
        <v>4.8119E-3</v>
      </c>
      <c r="CB154" s="38">
        <v>2.0606200000000002E-2</v>
      </c>
      <c r="CC154" s="38">
        <v>-5.5255899999999997E-2</v>
      </c>
      <c r="CD154" s="38">
        <v>-3.3291800000000003E-2</v>
      </c>
      <c r="CE154" s="38">
        <v>1.97576E-2</v>
      </c>
      <c r="CF154" s="38">
        <v>-3.1067E-3</v>
      </c>
      <c r="CG154" s="38">
        <v>-7.3945E-3</v>
      </c>
      <c r="CH154" s="38">
        <v>4.4234500000000003E-2</v>
      </c>
      <c r="CI154" s="38">
        <v>3.0776399999999999E-2</v>
      </c>
      <c r="CJ154" s="38">
        <v>1.9492900000000001E-2</v>
      </c>
      <c r="CK154" s="38">
        <v>8.5065999999999996E-3</v>
      </c>
      <c r="CL154" s="38">
        <v>-1.4448E-3</v>
      </c>
      <c r="CM154" s="38">
        <v>-4.2643899999999998E-2</v>
      </c>
      <c r="CN154" s="38">
        <v>-0.1234218</v>
      </c>
      <c r="CO154" s="38">
        <v>-2.5742899999999999E-2</v>
      </c>
      <c r="CP154" s="38">
        <v>1.8259600000000001E-2</v>
      </c>
      <c r="CQ154" s="38">
        <v>4.6376599999999997E-2</v>
      </c>
      <c r="CR154" s="38">
        <v>3.4027399999999999E-2</v>
      </c>
      <c r="CS154" s="38">
        <v>1.4983099999999999E-2</v>
      </c>
      <c r="CT154" s="38">
        <v>-2.6884999999999999E-3</v>
      </c>
      <c r="CU154" s="38">
        <v>-1.8754699999999999E-2</v>
      </c>
      <c r="CV154" s="38">
        <v>-2.7066900000000001E-2</v>
      </c>
      <c r="CW154" s="38">
        <v>-2.6219300000000001E-2</v>
      </c>
      <c r="CX154" s="38">
        <v>-4.7077000000000004E-3</v>
      </c>
      <c r="CY154" s="38">
        <v>1.01481E-2</v>
      </c>
      <c r="CZ154" s="38">
        <v>2.6625599999999999E-2</v>
      </c>
      <c r="DA154" s="38">
        <v>-4.8653500000000002E-2</v>
      </c>
      <c r="DB154" s="38">
        <v>-2.5685800000000002E-2</v>
      </c>
      <c r="DC154" s="38">
        <v>2.5428200000000001E-2</v>
      </c>
      <c r="DD154" s="38">
        <v>1.8638000000000001E-3</v>
      </c>
      <c r="DE154" s="38">
        <v>-2.7967999999999999E-3</v>
      </c>
      <c r="DF154" s="38">
        <v>4.6076300000000001E-2</v>
      </c>
      <c r="DG154" s="38">
        <v>3.2159600000000003E-2</v>
      </c>
      <c r="DH154" s="38">
        <v>2.0572500000000001E-2</v>
      </c>
      <c r="DI154" s="38">
        <v>9.5267000000000008E-3</v>
      </c>
      <c r="DJ154" s="38">
        <v>-5.1829999999999997E-4</v>
      </c>
      <c r="DK154" s="38">
        <v>-3.9839600000000003E-2</v>
      </c>
      <c r="DL154" s="38">
        <v>-0.1185824</v>
      </c>
      <c r="DM154" s="38">
        <v>-2.3535199999999999E-2</v>
      </c>
      <c r="DN154" s="38">
        <v>2.026E-2</v>
      </c>
      <c r="DO154" s="38">
        <v>4.9459700000000002E-2</v>
      </c>
      <c r="DP154" s="38">
        <v>3.7246399999999999E-2</v>
      </c>
      <c r="DQ154" s="38">
        <v>1.7498900000000001E-2</v>
      </c>
      <c r="DR154" s="38">
        <v>-1.3246E-3</v>
      </c>
      <c r="DS154" s="38">
        <v>-1.66322E-2</v>
      </c>
      <c r="DT154" s="38">
        <v>-2.3670799999999999E-2</v>
      </c>
      <c r="DU154" s="38">
        <v>-2.1501800000000001E-2</v>
      </c>
      <c r="DV154" s="38">
        <v>4.0039999999999997E-4</v>
      </c>
      <c r="DW154" s="38">
        <v>1.5484400000000001E-2</v>
      </c>
      <c r="DX154" s="38">
        <v>3.2645E-2</v>
      </c>
      <c r="DY154" s="38">
        <v>-4.2050999999999998E-2</v>
      </c>
      <c r="DZ154" s="38">
        <v>-1.80798E-2</v>
      </c>
      <c r="EA154" s="38">
        <v>3.10987E-2</v>
      </c>
      <c r="EB154" s="38">
        <v>6.8342999999999998E-3</v>
      </c>
      <c r="EC154" s="38">
        <v>1.8009E-3</v>
      </c>
      <c r="ED154" s="38">
        <v>4.8735599999999997E-2</v>
      </c>
      <c r="EE154" s="38">
        <v>3.4156699999999998E-2</v>
      </c>
      <c r="EF154" s="38">
        <v>2.21312E-2</v>
      </c>
      <c r="EG154" s="38">
        <v>1.0999500000000001E-2</v>
      </c>
      <c r="EH154" s="38">
        <v>8.1950000000000002E-4</v>
      </c>
      <c r="EI154" s="38">
        <v>-3.5790500000000003E-2</v>
      </c>
      <c r="EJ154" s="38">
        <v>-0.1115951</v>
      </c>
      <c r="EK154" s="38">
        <v>-2.03476E-2</v>
      </c>
      <c r="EL154" s="38">
        <v>2.31483E-2</v>
      </c>
      <c r="EM154" s="38">
        <v>5.3911300000000002E-2</v>
      </c>
      <c r="EN154" s="38">
        <v>4.1894199999999999E-2</v>
      </c>
      <c r="EO154" s="38">
        <v>2.1131299999999999E-2</v>
      </c>
      <c r="EP154" s="38">
        <v>6.4459999999999995E-4</v>
      </c>
      <c r="EQ154" s="38">
        <v>-1.3567600000000001E-2</v>
      </c>
      <c r="ER154" s="38">
        <v>-1.8767499999999999E-2</v>
      </c>
      <c r="ES154" s="38">
        <v>-1.46903E-2</v>
      </c>
      <c r="ET154" s="38">
        <v>7.7757E-3</v>
      </c>
      <c r="EU154" s="38">
        <v>2.3189000000000001E-2</v>
      </c>
      <c r="EV154" s="38">
        <v>4.1336100000000001E-2</v>
      </c>
      <c r="EW154" s="38">
        <v>-3.2518100000000001E-2</v>
      </c>
      <c r="EX154" s="38">
        <v>-7.0980000000000001E-3</v>
      </c>
      <c r="EY154" s="38">
        <v>3.92862E-2</v>
      </c>
      <c r="EZ154" s="38">
        <v>1.40109E-2</v>
      </c>
      <c r="FA154" s="38">
        <v>8.4392000000000009E-3</v>
      </c>
      <c r="FB154" s="38">
        <v>81.93338</v>
      </c>
      <c r="FC154" s="38">
        <v>80.719239999999999</v>
      </c>
      <c r="FD154" s="38">
        <v>79.062870000000004</v>
      </c>
      <c r="FE154" s="38">
        <v>77.645809999999997</v>
      </c>
      <c r="FF154" s="38">
        <v>76.522319999999993</v>
      </c>
      <c r="FG154" s="38">
        <v>75.563149999999993</v>
      </c>
      <c r="FH154" s="38">
        <v>74.411990000000003</v>
      </c>
      <c r="FI154" s="38">
        <v>75.306309999999996</v>
      </c>
      <c r="FJ154" s="38">
        <v>80.31662</v>
      </c>
      <c r="FK154" s="38">
        <v>86.313289999999995</v>
      </c>
      <c r="FL154" s="38">
        <v>91.470609999999994</v>
      </c>
      <c r="FM154" s="38">
        <v>95.732569999999996</v>
      </c>
      <c r="FN154" s="38">
        <v>99.801130000000001</v>
      </c>
      <c r="FO154" s="38">
        <v>102.9635</v>
      </c>
      <c r="FP154" s="38">
        <v>105.0134</v>
      </c>
      <c r="FQ154" s="38">
        <v>106.37909999999999</v>
      </c>
      <c r="FR154" s="38">
        <v>106.7627</v>
      </c>
      <c r="FS154" s="38">
        <v>105.9943</v>
      </c>
      <c r="FT154" s="39">
        <v>103.6289</v>
      </c>
      <c r="FU154" s="38">
        <v>98.927369999999996</v>
      </c>
      <c r="FV154" s="38">
        <v>95.527569999999997</v>
      </c>
      <c r="FW154">
        <v>92.028019999999998</v>
      </c>
      <c r="FX154">
        <v>88.767169999999993</v>
      </c>
      <c r="FY154">
        <v>87.072879999999998</v>
      </c>
      <c r="FZ154">
        <v>1.08883E-2</v>
      </c>
      <c r="GA154">
        <v>0.1458711</v>
      </c>
      <c r="GB154">
        <v>1</v>
      </c>
    </row>
    <row r="155" spans="1:184" x14ac:dyDescent="0.3">
      <c r="A155" t="s">
        <v>277</v>
      </c>
      <c r="B155" t="s">
        <v>1</v>
      </c>
      <c r="C155" t="s">
        <v>1</v>
      </c>
      <c r="D155" s="16" t="s">
        <v>1</v>
      </c>
      <c r="E155" s="16" t="s">
        <v>1</v>
      </c>
      <c r="F155" s="18" t="s">
        <v>222</v>
      </c>
      <c r="G155" s="16" t="s">
        <v>1</v>
      </c>
      <c r="H155" s="40" t="s">
        <v>1</v>
      </c>
      <c r="I155" s="18" t="s">
        <v>1</v>
      </c>
      <c r="J155" s="38" t="s">
        <v>1</v>
      </c>
      <c r="K155" s="18">
        <v>44810</v>
      </c>
      <c r="L155" s="38">
        <v>92291</v>
      </c>
      <c r="M155" s="38">
        <v>92291</v>
      </c>
      <c r="N155" s="38">
        <v>1.4118189999999999</v>
      </c>
      <c r="O155" s="38">
        <v>1.3527439999999999</v>
      </c>
      <c r="P155" s="38">
        <v>1.3058590000000001</v>
      </c>
      <c r="Q155" s="38">
        <v>1.2806360000000001</v>
      </c>
      <c r="R155" s="38">
        <v>1.290413</v>
      </c>
      <c r="S155" s="38">
        <v>1.348617</v>
      </c>
      <c r="T155" s="38">
        <v>1.3986069999999999</v>
      </c>
      <c r="U155" s="38">
        <v>1.653437</v>
      </c>
      <c r="V155" s="38">
        <v>2.1207370000000001</v>
      </c>
      <c r="W155" s="38">
        <v>2.5112999999999999</v>
      </c>
      <c r="X155" s="38">
        <v>2.8168289999999998</v>
      </c>
      <c r="Y155" s="38">
        <v>3.0282070000000001</v>
      </c>
      <c r="Z155" s="38">
        <v>3.15246</v>
      </c>
      <c r="AA155" s="38">
        <v>3.271668</v>
      </c>
      <c r="AB155" s="38">
        <v>3.328141</v>
      </c>
      <c r="AC155" s="38">
        <v>3.2977059999999998</v>
      </c>
      <c r="AD155" s="38">
        <v>3.103586</v>
      </c>
      <c r="AE155" s="38">
        <v>2.6703130000000002</v>
      </c>
      <c r="AF155" s="38">
        <v>2.3494280000000001</v>
      </c>
      <c r="AG155" s="38">
        <v>2.1359319999999999</v>
      </c>
      <c r="AH155" s="38">
        <v>2.0228630000000001</v>
      </c>
      <c r="AI155" s="38">
        <v>1.848649</v>
      </c>
      <c r="AJ155" s="38">
        <v>1.6799809999999999</v>
      </c>
      <c r="AK155" s="38">
        <v>1.560649</v>
      </c>
      <c r="AL155" s="38">
        <v>2.7559699999999999E-2</v>
      </c>
      <c r="AM155" s="38">
        <v>1.8458200000000001E-2</v>
      </c>
      <c r="AN155" s="38">
        <v>1.1087400000000001E-2</v>
      </c>
      <c r="AO155" s="38">
        <v>5.2922999999999998E-3</v>
      </c>
      <c r="AP155" s="38">
        <v>4.7676999999999997E-3</v>
      </c>
      <c r="AQ155" s="38">
        <v>-1.1330700000000001E-2</v>
      </c>
      <c r="AR155" s="38">
        <v>-6.0368600000000001E-2</v>
      </c>
      <c r="AS155" s="38">
        <v>2.4472999999999999E-3</v>
      </c>
      <c r="AT155" s="38">
        <v>-8.2170000000000003E-3</v>
      </c>
      <c r="AU155" s="38">
        <v>-3.2904599999999999E-2</v>
      </c>
      <c r="AV155" s="38">
        <v>-3.8675000000000001E-2</v>
      </c>
      <c r="AW155" s="38">
        <v>-2.8870400000000001E-2</v>
      </c>
      <c r="AX155" s="38">
        <v>-1.23725E-2</v>
      </c>
      <c r="AY155" s="38">
        <v>1.89479E-2</v>
      </c>
      <c r="AZ155" s="38">
        <v>4.1026699999999999E-2</v>
      </c>
      <c r="BA155" s="38">
        <v>6.8893300000000005E-2</v>
      </c>
      <c r="BB155" s="38">
        <v>7.5249099999999999E-2</v>
      </c>
      <c r="BC155" s="38">
        <v>3.1111199999999999E-2</v>
      </c>
      <c r="BD155" s="38">
        <v>2.6788699999999999E-2</v>
      </c>
      <c r="BE155" s="38">
        <v>-3.0406599999999999E-2</v>
      </c>
      <c r="BF155" s="38">
        <v>7.3147000000000004E-3</v>
      </c>
      <c r="BG155" s="38">
        <v>1.8098800000000002E-2</v>
      </c>
      <c r="BH155" s="38">
        <v>1.2902200000000001E-2</v>
      </c>
      <c r="BI155" s="38">
        <v>4.0480000000000004E-3</v>
      </c>
      <c r="BJ155" s="38">
        <v>3.1041300000000001E-2</v>
      </c>
      <c r="BK155" s="38">
        <v>2.16054E-2</v>
      </c>
      <c r="BL155" s="38">
        <v>1.36759E-2</v>
      </c>
      <c r="BM155" s="38">
        <v>7.8460999999999999E-3</v>
      </c>
      <c r="BN155" s="38">
        <v>7.1986000000000003E-3</v>
      </c>
      <c r="BO155" s="38">
        <v>-6.5074E-3</v>
      </c>
      <c r="BP155" s="38">
        <v>-5.3351599999999999E-2</v>
      </c>
      <c r="BQ155" s="38">
        <v>6.4822999999999999E-3</v>
      </c>
      <c r="BR155" s="38">
        <v>-3.3489000000000001E-3</v>
      </c>
      <c r="BS155" s="38">
        <v>-2.70158E-2</v>
      </c>
      <c r="BT155" s="38">
        <v>-3.3121100000000001E-2</v>
      </c>
      <c r="BU155" s="38">
        <v>-2.4427600000000001E-2</v>
      </c>
      <c r="BV155" s="38">
        <v>-9.4144999999999993E-3</v>
      </c>
      <c r="BW155" s="38">
        <v>2.1895399999999999E-2</v>
      </c>
      <c r="BX155" s="38">
        <v>4.5890199999999999E-2</v>
      </c>
      <c r="BY155" s="38">
        <v>7.5914300000000004E-2</v>
      </c>
      <c r="BZ155" s="38">
        <v>8.3262799999999998E-2</v>
      </c>
      <c r="CA155" s="38">
        <v>3.9719699999999997E-2</v>
      </c>
      <c r="CB155" s="38">
        <v>3.6220000000000002E-2</v>
      </c>
      <c r="CC155" s="38">
        <v>-2.1347600000000001E-2</v>
      </c>
      <c r="CD155" s="38">
        <v>1.52455E-2</v>
      </c>
      <c r="CE155" s="38">
        <v>2.4618399999999999E-2</v>
      </c>
      <c r="CF155" s="38">
        <v>1.7997599999999999E-2</v>
      </c>
      <c r="CG155" s="38">
        <v>9.2738000000000004E-3</v>
      </c>
      <c r="CH155" s="38">
        <v>3.3452700000000002E-2</v>
      </c>
      <c r="CI155" s="38">
        <v>2.37851E-2</v>
      </c>
      <c r="CJ155" s="38">
        <v>1.54688E-2</v>
      </c>
      <c r="CK155" s="38">
        <v>9.6148999999999991E-3</v>
      </c>
      <c r="CL155" s="38">
        <v>8.8822999999999992E-3</v>
      </c>
      <c r="CM155" s="38">
        <v>-3.1668E-3</v>
      </c>
      <c r="CN155" s="38">
        <v>-4.8491699999999999E-2</v>
      </c>
      <c r="CO155" s="38">
        <v>9.2770000000000005E-3</v>
      </c>
      <c r="CP155" s="38">
        <v>2.26E-5</v>
      </c>
      <c r="CQ155" s="38">
        <v>-2.2937200000000001E-2</v>
      </c>
      <c r="CR155" s="38">
        <v>-2.9274499999999998E-2</v>
      </c>
      <c r="CS155" s="38">
        <v>-2.1350600000000001E-2</v>
      </c>
      <c r="CT155" s="38">
        <v>-7.3657999999999996E-3</v>
      </c>
      <c r="CU155" s="38">
        <v>2.3936800000000001E-2</v>
      </c>
      <c r="CV155" s="38">
        <v>4.9258700000000002E-2</v>
      </c>
      <c r="CW155" s="38">
        <v>8.0777100000000004E-2</v>
      </c>
      <c r="CX155" s="38">
        <v>8.8813000000000003E-2</v>
      </c>
      <c r="CY155" s="38">
        <v>4.5681899999999998E-2</v>
      </c>
      <c r="CZ155" s="38">
        <v>4.2751999999999998E-2</v>
      </c>
      <c r="DA155" s="38">
        <v>-1.50733E-2</v>
      </c>
      <c r="DB155" s="38">
        <v>2.0738400000000001E-2</v>
      </c>
      <c r="DC155" s="38">
        <v>2.9133900000000001E-2</v>
      </c>
      <c r="DD155" s="38">
        <v>2.1526699999999999E-2</v>
      </c>
      <c r="DE155" s="38">
        <v>1.28932E-2</v>
      </c>
      <c r="DF155" s="38">
        <v>3.5864100000000003E-2</v>
      </c>
      <c r="DG155" s="38">
        <v>2.59648E-2</v>
      </c>
      <c r="DH155" s="38">
        <v>1.7261599999999998E-2</v>
      </c>
      <c r="DI155" s="38">
        <v>1.13837E-2</v>
      </c>
      <c r="DJ155" s="38">
        <v>1.0566000000000001E-2</v>
      </c>
      <c r="DK155" s="38">
        <v>1.738E-4</v>
      </c>
      <c r="DL155" s="38">
        <v>-4.3631799999999998E-2</v>
      </c>
      <c r="DM155" s="38">
        <v>1.20716E-2</v>
      </c>
      <c r="DN155" s="38">
        <v>3.3942E-3</v>
      </c>
      <c r="DO155" s="38">
        <v>-1.88586E-2</v>
      </c>
      <c r="DP155" s="38">
        <v>-2.54279E-2</v>
      </c>
      <c r="DQ155" s="38">
        <v>-1.8273500000000002E-2</v>
      </c>
      <c r="DR155" s="38">
        <v>-5.3172000000000002E-3</v>
      </c>
      <c r="DS155" s="38">
        <v>2.59782E-2</v>
      </c>
      <c r="DT155" s="38">
        <v>5.2627199999999999E-2</v>
      </c>
      <c r="DU155" s="38">
        <v>8.5639800000000002E-2</v>
      </c>
      <c r="DV155" s="38">
        <v>9.4363199999999994E-2</v>
      </c>
      <c r="DW155" s="38">
        <v>5.1644000000000002E-2</v>
      </c>
      <c r="DX155" s="38">
        <v>4.9284099999999997E-2</v>
      </c>
      <c r="DY155" s="38">
        <v>-8.7991000000000007E-3</v>
      </c>
      <c r="DZ155" s="38">
        <v>2.62312E-2</v>
      </c>
      <c r="EA155" s="38">
        <v>3.36493E-2</v>
      </c>
      <c r="EB155" s="38">
        <v>2.50558E-2</v>
      </c>
      <c r="EC155" s="38">
        <v>1.6512599999999999E-2</v>
      </c>
      <c r="ED155" s="38">
        <v>3.9345699999999997E-2</v>
      </c>
      <c r="EE155" s="38">
        <v>2.9111999999999999E-2</v>
      </c>
      <c r="EF155" s="38">
        <v>1.9850099999999999E-2</v>
      </c>
      <c r="EG155" s="38">
        <v>1.39375E-2</v>
      </c>
      <c r="EH155" s="38">
        <v>1.2997E-2</v>
      </c>
      <c r="EI155" s="38">
        <v>4.9971E-3</v>
      </c>
      <c r="EJ155" s="38">
        <v>-3.6614800000000003E-2</v>
      </c>
      <c r="EK155" s="38">
        <v>1.6106700000000002E-2</v>
      </c>
      <c r="EL155" s="38">
        <v>8.2622000000000008E-3</v>
      </c>
      <c r="EM155" s="38">
        <v>-1.29698E-2</v>
      </c>
      <c r="EN155" s="38">
        <v>-1.9873999999999999E-2</v>
      </c>
      <c r="EO155" s="38">
        <v>-1.3830800000000001E-2</v>
      </c>
      <c r="EP155" s="38">
        <v>-2.3592000000000001E-3</v>
      </c>
      <c r="EQ155" s="38">
        <v>2.8925599999999999E-2</v>
      </c>
      <c r="ER155" s="38">
        <v>5.7490699999999999E-2</v>
      </c>
      <c r="ES155" s="38">
        <v>9.2660800000000001E-2</v>
      </c>
      <c r="ET155" s="38">
        <v>0.10237690000000001</v>
      </c>
      <c r="EU155" s="38">
        <v>6.0252500000000001E-2</v>
      </c>
      <c r="EV155" s="38">
        <v>5.8715400000000001E-2</v>
      </c>
      <c r="EW155" s="38">
        <v>2.5989999999999997E-4</v>
      </c>
      <c r="EX155" s="38">
        <v>3.4161999999999998E-2</v>
      </c>
      <c r="EY155" s="38">
        <v>4.0169000000000003E-2</v>
      </c>
      <c r="EZ155" s="38">
        <v>3.01512E-2</v>
      </c>
      <c r="FA155" s="38">
        <v>2.1738500000000001E-2</v>
      </c>
      <c r="FB155" s="38">
        <v>84.296459999999996</v>
      </c>
      <c r="FC155" s="38">
        <v>82.951480000000004</v>
      </c>
      <c r="FD155" s="38">
        <v>81.525350000000003</v>
      </c>
      <c r="FE155" s="38">
        <v>80.390709999999999</v>
      </c>
      <c r="FF155" s="38">
        <v>79.290599999999998</v>
      </c>
      <c r="FG155" s="38">
        <v>78.895910000000001</v>
      </c>
      <c r="FH155" s="38">
        <v>78.174099999999996</v>
      </c>
      <c r="FI155" s="38">
        <v>80.362549999999999</v>
      </c>
      <c r="FJ155" s="38">
        <v>85.542320000000004</v>
      </c>
      <c r="FK155" s="38">
        <v>91.435149999999993</v>
      </c>
      <c r="FL155" s="38">
        <v>96.091800000000006</v>
      </c>
      <c r="FM155" s="38">
        <v>100.8417</v>
      </c>
      <c r="FN155" s="38">
        <v>104.1865</v>
      </c>
      <c r="FO155" s="38">
        <v>107.17740000000001</v>
      </c>
      <c r="FP155" s="38">
        <v>109.21250000000001</v>
      </c>
      <c r="FQ155" s="38">
        <v>110.7645</v>
      </c>
      <c r="FR155" s="38">
        <v>110.62949999999999</v>
      </c>
      <c r="FS155" s="38">
        <v>109.1122</v>
      </c>
      <c r="FT155" s="39">
        <v>106.1144</v>
      </c>
      <c r="FU155" s="38">
        <v>100.5072</v>
      </c>
      <c r="FV155" s="38">
        <v>95.743859999999998</v>
      </c>
      <c r="FW155">
        <v>92.983130000000003</v>
      </c>
      <c r="FX155">
        <v>91.110720000000001</v>
      </c>
      <c r="FY155">
        <v>88.502430000000004</v>
      </c>
      <c r="FZ155">
        <v>1.0366800000000001E-2</v>
      </c>
      <c r="GA155">
        <v>6.9527000000000005E-2</v>
      </c>
      <c r="GB155">
        <v>1</v>
      </c>
    </row>
    <row r="156" spans="1:184" x14ac:dyDescent="0.3">
      <c r="A156" t="s">
        <v>277</v>
      </c>
      <c r="B156" t="s">
        <v>1</v>
      </c>
      <c r="C156" t="s">
        <v>1</v>
      </c>
      <c r="D156" s="16" t="s">
        <v>1</v>
      </c>
      <c r="E156" s="16" t="s">
        <v>1</v>
      </c>
      <c r="F156" s="18" t="s">
        <v>222</v>
      </c>
      <c r="G156" s="16" t="s">
        <v>1</v>
      </c>
      <c r="H156" s="40" t="s">
        <v>1</v>
      </c>
      <c r="I156" s="18" t="s">
        <v>1</v>
      </c>
      <c r="J156" s="38" t="s">
        <v>1</v>
      </c>
      <c r="K156" s="18">
        <v>44811</v>
      </c>
      <c r="L156" s="38">
        <v>92290</v>
      </c>
      <c r="M156" s="38">
        <v>92290</v>
      </c>
      <c r="N156" s="38">
        <v>1.501797</v>
      </c>
      <c r="O156" s="38">
        <v>1.434785</v>
      </c>
      <c r="P156" s="38">
        <v>1.384201</v>
      </c>
      <c r="Q156" s="38">
        <v>1.352347</v>
      </c>
      <c r="R156" s="38">
        <v>1.3535839999999999</v>
      </c>
      <c r="S156" s="38">
        <v>1.4019029999999999</v>
      </c>
      <c r="T156" s="38">
        <v>1.431279</v>
      </c>
      <c r="U156" s="38">
        <v>1.673179</v>
      </c>
      <c r="V156" s="38">
        <v>2.1053929999999998</v>
      </c>
      <c r="W156" s="38">
        <v>2.488067</v>
      </c>
      <c r="X156" s="38">
        <v>2.777552</v>
      </c>
      <c r="Y156" s="38">
        <v>2.9664579999999998</v>
      </c>
      <c r="Z156" s="38">
        <v>3.0710639999999998</v>
      </c>
      <c r="AA156" s="38">
        <v>3.1774369999999998</v>
      </c>
      <c r="AB156" s="38">
        <v>3.2341690000000001</v>
      </c>
      <c r="AC156" s="38">
        <v>3.2134010000000002</v>
      </c>
      <c r="AD156" s="38">
        <v>3.0380210000000001</v>
      </c>
      <c r="AE156" s="38">
        <v>2.623999</v>
      </c>
      <c r="AF156" s="38">
        <v>2.3181669999999999</v>
      </c>
      <c r="AG156" s="38">
        <v>2.0993490000000001</v>
      </c>
      <c r="AH156" s="38">
        <v>1.9798500000000001</v>
      </c>
      <c r="AI156" s="38">
        <v>1.8277669999999999</v>
      </c>
      <c r="AJ156" s="38">
        <v>1.6510069999999999</v>
      </c>
      <c r="AK156" s="38">
        <v>1.532489</v>
      </c>
      <c r="AL156" s="38">
        <v>2.1002900000000001E-2</v>
      </c>
      <c r="AM156" s="38">
        <v>1.43578E-2</v>
      </c>
      <c r="AN156" s="38">
        <v>1.1466E-2</v>
      </c>
      <c r="AO156" s="38">
        <v>7.9111000000000008E-3</v>
      </c>
      <c r="AP156" s="38">
        <v>1.7034999999999999E-3</v>
      </c>
      <c r="AQ156" s="38">
        <v>-2.0178100000000001E-2</v>
      </c>
      <c r="AR156" s="38">
        <v>-8.7477100000000002E-2</v>
      </c>
      <c r="AS156" s="38">
        <v>-9.1286000000000006E-3</v>
      </c>
      <c r="AT156" s="38">
        <v>-9.1818999999999998E-3</v>
      </c>
      <c r="AU156" s="38">
        <v>-1.20286E-2</v>
      </c>
      <c r="AV156" s="38">
        <v>-1.32958E-2</v>
      </c>
      <c r="AW156" s="38">
        <v>-7.3225E-3</v>
      </c>
      <c r="AX156" s="38">
        <v>4.1179999999999998E-4</v>
      </c>
      <c r="AY156" s="38">
        <v>8.4080000000000005E-3</v>
      </c>
      <c r="AZ156" s="38">
        <v>7.9083999999999995E-3</v>
      </c>
      <c r="BA156" s="38">
        <v>3.1983600000000001E-2</v>
      </c>
      <c r="BB156" s="38">
        <v>5.7568899999999999E-2</v>
      </c>
      <c r="BC156" s="38">
        <v>4.1916500000000002E-2</v>
      </c>
      <c r="BD156" s="38">
        <v>3.2162999999999997E-2</v>
      </c>
      <c r="BE156" s="38">
        <v>-2.9442800000000002E-2</v>
      </c>
      <c r="BF156" s="38">
        <v>1.9423900000000001E-2</v>
      </c>
      <c r="BG156" s="38">
        <v>6.5460599999999994E-2</v>
      </c>
      <c r="BH156" s="38">
        <v>4.4339700000000003E-2</v>
      </c>
      <c r="BI156" s="38">
        <v>2.9934599999999999E-2</v>
      </c>
      <c r="BJ156" s="38">
        <v>2.3972400000000001E-2</v>
      </c>
      <c r="BK156" s="38">
        <v>1.6577999999999999E-2</v>
      </c>
      <c r="BL156" s="38">
        <v>1.3506600000000001E-2</v>
      </c>
      <c r="BM156" s="38">
        <v>9.8759999999999994E-3</v>
      </c>
      <c r="BN156" s="38">
        <v>3.4727999999999998E-3</v>
      </c>
      <c r="BO156" s="38">
        <v>-1.6408099999999998E-2</v>
      </c>
      <c r="BP156" s="38">
        <v>-8.1892300000000001E-2</v>
      </c>
      <c r="BQ156" s="38">
        <v>-6.0258999999999998E-3</v>
      </c>
      <c r="BR156" s="38">
        <v>-5.6204000000000002E-3</v>
      </c>
      <c r="BS156" s="38">
        <v>-7.8100000000000001E-3</v>
      </c>
      <c r="BT156" s="38">
        <v>-9.4745999999999997E-3</v>
      </c>
      <c r="BU156" s="38">
        <v>-4.3382999999999998E-3</v>
      </c>
      <c r="BV156" s="38">
        <v>2.4388000000000001E-3</v>
      </c>
      <c r="BW156" s="38">
        <v>1.05802E-2</v>
      </c>
      <c r="BX156" s="38">
        <v>1.1653800000000001E-2</v>
      </c>
      <c r="BY156" s="38">
        <v>3.7537300000000003E-2</v>
      </c>
      <c r="BZ156" s="38">
        <v>6.4320600000000006E-2</v>
      </c>
      <c r="CA156" s="38">
        <v>4.9335499999999997E-2</v>
      </c>
      <c r="CB156" s="38">
        <v>4.0872699999999998E-2</v>
      </c>
      <c r="CC156" s="38">
        <v>-2.1596000000000001E-2</v>
      </c>
      <c r="CD156" s="38">
        <v>2.59449E-2</v>
      </c>
      <c r="CE156" s="38">
        <v>7.0591799999999996E-2</v>
      </c>
      <c r="CF156" s="38">
        <v>4.8671499999999999E-2</v>
      </c>
      <c r="CG156" s="38">
        <v>3.4284299999999997E-2</v>
      </c>
      <c r="CH156" s="38">
        <v>2.6029099999999999E-2</v>
      </c>
      <c r="CI156" s="38">
        <v>1.8115699999999998E-2</v>
      </c>
      <c r="CJ156" s="38">
        <v>1.49199E-2</v>
      </c>
      <c r="CK156" s="38">
        <v>1.1236899999999999E-2</v>
      </c>
      <c r="CL156" s="38">
        <v>4.6981000000000002E-3</v>
      </c>
      <c r="CM156" s="38">
        <v>-1.3796900000000001E-2</v>
      </c>
      <c r="CN156" s="38">
        <v>-7.8024200000000002E-2</v>
      </c>
      <c r="CO156" s="38">
        <v>-3.8769999999999998E-3</v>
      </c>
      <c r="CP156" s="38">
        <v>-3.1537000000000002E-3</v>
      </c>
      <c r="CQ156" s="38">
        <v>-4.8881999999999997E-3</v>
      </c>
      <c r="CR156" s="38">
        <v>-6.8281000000000001E-3</v>
      </c>
      <c r="CS156" s="38">
        <v>-2.2715000000000001E-3</v>
      </c>
      <c r="CT156" s="38">
        <v>3.8427000000000001E-3</v>
      </c>
      <c r="CU156" s="38">
        <v>1.20847E-2</v>
      </c>
      <c r="CV156" s="38">
        <v>1.4247900000000001E-2</v>
      </c>
      <c r="CW156" s="38">
        <v>4.1383799999999998E-2</v>
      </c>
      <c r="CX156" s="38">
        <v>6.89969E-2</v>
      </c>
      <c r="CY156" s="38">
        <v>5.4473800000000003E-2</v>
      </c>
      <c r="CZ156" s="38">
        <v>4.6905000000000002E-2</v>
      </c>
      <c r="DA156" s="38">
        <v>-1.6161399999999999E-2</v>
      </c>
      <c r="DB156" s="38">
        <v>3.04613E-2</v>
      </c>
      <c r="DC156" s="38">
        <v>7.4145699999999995E-2</v>
      </c>
      <c r="DD156" s="38">
        <v>5.1671599999999998E-2</v>
      </c>
      <c r="DE156" s="38">
        <v>3.7296900000000001E-2</v>
      </c>
      <c r="DF156" s="38">
        <v>2.8085800000000001E-2</v>
      </c>
      <c r="DG156" s="38">
        <v>1.9653400000000001E-2</v>
      </c>
      <c r="DH156" s="38">
        <v>1.6333299999999999E-2</v>
      </c>
      <c r="DI156" s="38">
        <v>1.2597799999999999E-2</v>
      </c>
      <c r="DJ156" s="38">
        <v>5.9234999999999999E-3</v>
      </c>
      <c r="DK156" s="38">
        <v>-1.1185799999999999E-2</v>
      </c>
      <c r="DL156" s="38">
        <v>-7.4156200000000005E-2</v>
      </c>
      <c r="DM156" s="38">
        <v>-1.7282E-3</v>
      </c>
      <c r="DN156" s="38">
        <v>-6.8709999999999995E-4</v>
      </c>
      <c r="DO156" s="38">
        <v>-1.9664000000000001E-3</v>
      </c>
      <c r="DP156" s="38">
        <v>-4.1815999999999997E-3</v>
      </c>
      <c r="DQ156" s="38">
        <v>-2.0460000000000001E-4</v>
      </c>
      <c r="DR156" s="38">
        <v>5.2465999999999997E-3</v>
      </c>
      <c r="DS156" s="38">
        <v>1.3589199999999999E-2</v>
      </c>
      <c r="DT156" s="38">
        <v>1.68419E-2</v>
      </c>
      <c r="DU156" s="38">
        <v>4.5230300000000001E-2</v>
      </c>
      <c r="DV156" s="38">
        <v>7.3673100000000005E-2</v>
      </c>
      <c r="DW156" s="38">
        <v>5.9612199999999997E-2</v>
      </c>
      <c r="DX156" s="38">
        <v>5.2937400000000003E-2</v>
      </c>
      <c r="DY156" s="38">
        <v>-1.07267E-2</v>
      </c>
      <c r="DZ156" s="38">
        <v>3.49777E-2</v>
      </c>
      <c r="EA156" s="38">
        <v>7.7699500000000005E-2</v>
      </c>
      <c r="EB156" s="38">
        <v>5.46718E-2</v>
      </c>
      <c r="EC156" s="38">
        <v>4.0309600000000001E-2</v>
      </c>
      <c r="ED156" s="38">
        <v>3.1055300000000001E-2</v>
      </c>
      <c r="EE156" s="38">
        <v>2.18736E-2</v>
      </c>
      <c r="EF156" s="38">
        <v>1.8373899999999999E-2</v>
      </c>
      <c r="EG156" s="38">
        <v>1.45627E-2</v>
      </c>
      <c r="EH156" s="38">
        <v>7.6927000000000002E-3</v>
      </c>
      <c r="EI156" s="38">
        <v>-7.4158000000000002E-3</v>
      </c>
      <c r="EJ156" s="38">
        <v>-6.8571400000000005E-2</v>
      </c>
      <c r="EK156" s="38">
        <v>1.3745000000000001E-3</v>
      </c>
      <c r="EL156" s="38">
        <v>2.8744999999999999E-3</v>
      </c>
      <c r="EM156" s="38">
        <v>2.2522000000000002E-3</v>
      </c>
      <c r="EN156" s="38">
        <v>-3.6049999999999998E-4</v>
      </c>
      <c r="EO156" s="38">
        <v>2.7796000000000001E-3</v>
      </c>
      <c r="EP156" s="38">
        <v>7.2735999999999999E-3</v>
      </c>
      <c r="EQ156" s="38">
        <v>1.5761500000000001E-2</v>
      </c>
      <c r="ER156" s="38">
        <v>2.0587299999999999E-2</v>
      </c>
      <c r="ES156" s="38">
        <v>5.0784000000000003E-2</v>
      </c>
      <c r="ET156" s="38">
        <v>8.0424800000000005E-2</v>
      </c>
      <c r="EU156" s="38">
        <v>6.7031099999999996E-2</v>
      </c>
      <c r="EV156" s="38">
        <v>6.1647100000000003E-2</v>
      </c>
      <c r="EW156" s="38">
        <v>-2.8800000000000002E-3</v>
      </c>
      <c r="EX156" s="38">
        <v>4.1498699999999999E-2</v>
      </c>
      <c r="EY156" s="38">
        <v>8.2830699999999993E-2</v>
      </c>
      <c r="EZ156" s="38">
        <v>5.90035E-2</v>
      </c>
      <c r="FA156" s="38">
        <v>4.4659299999999999E-2</v>
      </c>
      <c r="FB156" s="38">
        <v>87.051400000000001</v>
      </c>
      <c r="FC156" s="38">
        <v>85.451930000000004</v>
      </c>
      <c r="FD156" s="38">
        <v>82.960149999999999</v>
      </c>
      <c r="FE156" s="38">
        <v>81.681190000000001</v>
      </c>
      <c r="FF156" s="38">
        <v>80.388199999999998</v>
      </c>
      <c r="FG156" s="38">
        <v>78.538039999999995</v>
      </c>
      <c r="FH156" s="38">
        <v>77.744870000000006</v>
      </c>
      <c r="FI156" s="38">
        <v>78.656509999999997</v>
      </c>
      <c r="FJ156" s="38">
        <v>83.593350000000001</v>
      </c>
      <c r="FK156" s="38">
        <v>89.17944</v>
      </c>
      <c r="FL156" s="38">
        <v>94.493039999999993</v>
      </c>
      <c r="FM156" s="38">
        <v>98.226150000000004</v>
      </c>
      <c r="FN156" s="38">
        <v>101.663</v>
      </c>
      <c r="FO156" s="38">
        <v>104.1018</v>
      </c>
      <c r="FP156" s="38">
        <v>105.7955</v>
      </c>
      <c r="FQ156" s="38">
        <v>106.7756</v>
      </c>
      <c r="FR156" s="38">
        <v>106.5979</v>
      </c>
      <c r="FS156" s="38">
        <v>104.8913</v>
      </c>
      <c r="FT156" s="39">
        <v>101.5592</v>
      </c>
      <c r="FU156" s="38">
        <v>97.052769999999995</v>
      </c>
      <c r="FV156" s="38">
        <v>93.802459999999996</v>
      </c>
      <c r="FW156">
        <v>91.704639999999998</v>
      </c>
      <c r="FX156">
        <v>88.952770000000001</v>
      </c>
      <c r="FY156">
        <v>86.065529999999995</v>
      </c>
      <c r="FZ156">
        <v>8.7288999999999995E-3</v>
      </c>
      <c r="GA156">
        <v>6.2919299999999997E-2</v>
      </c>
      <c r="GB156">
        <v>1</v>
      </c>
    </row>
    <row r="157" spans="1:184" x14ac:dyDescent="0.3">
      <c r="A157" t="s">
        <v>277</v>
      </c>
      <c r="B157" t="s">
        <v>1</v>
      </c>
      <c r="C157" t="s">
        <v>1</v>
      </c>
      <c r="D157" s="16" t="s">
        <v>1</v>
      </c>
      <c r="E157" s="16" t="s">
        <v>1</v>
      </c>
      <c r="F157" s="18" t="s">
        <v>222</v>
      </c>
      <c r="G157" t="s">
        <v>1</v>
      </c>
      <c r="H157" s="40" t="s">
        <v>1</v>
      </c>
      <c r="I157" s="18" t="s">
        <v>1</v>
      </c>
      <c r="J157" s="38" t="s">
        <v>1</v>
      </c>
      <c r="K157" s="18" t="s">
        <v>2</v>
      </c>
      <c r="L157" s="38">
        <v>92743</v>
      </c>
      <c r="M157" s="38">
        <v>92743</v>
      </c>
      <c r="N157" s="38">
        <v>1.3032779999999999</v>
      </c>
      <c r="O157" s="38">
        <v>1.2506699999999999</v>
      </c>
      <c r="P157" s="38">
        <v>1.2124349999999999</v>
      </c>
      <c r="Q157" s="38">
        <v>1.1901470000000001</v>
      </c>
      <c r="R157" s="38">
        <v>1.196677</v>
      </c>
      <c r="S157" s="38">
        <v>1.240694</v>
      </c>
      <c r="T157" s="38">
        <v>1.2618529999999999</v>
      </c>
      <c r="U157" s="38">
        <v>1.4695780000000001</v>
      </c>
      <c r="V157" s="38">
        <v>1.8528279999999999</v>
      </c>
      <c r="W157" s="38">
        <v>2.1788539999999998</v>
      </c>
      <c r="X157" s="38">
        <v>2.4415480000000001</v>
      </c>
      <c r="Y157" s="38">
        <v>2.623548</v>
      </c>
      <c r="Z157" s="38">
        <v>2.7323840000000001</v>
      </c>
      <c r="AA157" s="38">
        <v>2.843629</v>
      </c>
      <c r="AB157" s="38">
        <v>2.9101629999999998</v>
      </c>
      <c r="AC157" s="38">
        <v>2.8950650000000002</v>
      </c>
      <c r="AD157" s="38">
        <v>2.7447710000000001</v>
      </c>
      <c r="AE157" s="38">
        <v>2.3791129999999998</v>
      </c>
      <c r="AF157" s="38">
        <v>2.109658</v>
      </c>
      <c r="AG157" s="38">
        <v>1.920898</v>
      </c>
      <c r="AH157" s="38">
        <v>1.815358</v>
      </c>
      <c r="AI157" s="38">
        <v>1.6686300000000001</v>
      </c>
      <c r="AJ157" s="38">
        <v>1.5122800000000001</v>
      </c>
      <c r="AK157" s="38">
        <v>1.4051800000000001</v>
      </c>
      <c r="AL157" s="38">
        <v>1.7313000000000001E-3</v>
      </c>
      <c r="AM157" s="38">
        <v>1.3194000000000001E-3</v>
      </c>
      <c r="AN157" s="38">
        <v>1.9545999999999999E-3</v>
      </c>
      <c r="AO157" s="38">
        <v>2.0222999999999999E-3</v>
      </c>
      <c r="AP157" s="38">
        <v>1.4333E-3</v>
      </c>
      <c r="AQ157" s="38">
        <v>-1.8305000000000001E-3</v>
      </c>
      <c r="AR157" s="38">
        <v>-1.89474E-2</v>
      </c>
      <c r="AS157" s="38">
        <v>-3.1497999999999999E-3</v>
      </c>
      <c r="AT157" s="38">
        <v>-7.1558999999999998E-3</v>
      </c>
      <c r="AU157" s="38">
        <v>-1.4538499999999999E-2</v>
      </c>
      <c r="AV157" s="38">
        <v>-1.3225000000000001E-2</v>
      </c>
      <c r="AW157" s="38">
        <v>-9.5782999999999997E-3</v>
      </c>
      <c r="AX157" s="38">
        <v>-1.9616999999999998E-3</v>
      </c>
      <c r="AY157" s="38">
        <v>2.7364999999999998E-3</v>
      </c>
      <c r="AZ157" s="38">
        <v>5.7685999999999996E-3</v>
      </c>
      <c r="BA157" s="38">
        <v>1.1617300000000001E-2</v>
      </c>
      <c r="BB157" s="38">
        <v>3.0408500000000002E-2</v>
      </c>
      <c r="BC157" s="38">
        <v>2.0815899999999998E-2</v>
      </c>
      <c r="BD157" s="38">
        <v>1.56177E-2</v>
      </c>
      <c r="BE157" s="38">
        <v>2.5798000000000001E-3</v>
      </c>
      <c r="BF157" s="38">
        <v>1.3542200000000001E-2</v>
      </c>
      <c r="BG157" s="38">
        <v>6.4498000000000003E-3</v>
      </c>
      <c r="BH157" s="38">
        <v>3.6911000000000001E-3</v>
      </c>
      <c r="BI157" s="38">
        <v>1.3940000000000001E-3</v>
      </c>
      <c r="BJ157" s="38">
        <v>3.8289999999999999E-3</v>
      </c>
      <c r="BK157" s="38">
        <v>2.9386999999999998E-3</v>
      </c>
      <c r="BL157" s="38">
        <v>3.4077999999999999E-3</v>
      </c>
      <c r="BM157" s="38">
        <v>3.3595000000000001E-3</v>
      </c>
      <c r="BN157" s="38">
        <v>2.4922E-3</v>
      </c>
      <c r="BO157" s="38">
        <v>8.0909999999999999E-4</v>
      </c>
      <c r="BP157" s="38">
        <v>-1.4537700000000001E-2</v>
      </c>
      <c r="BQ157" s="38">
        <v>-1.4074999999999999E-3</v>
      </c>
      <c r="BR157" s="38">
        <v>-4.1798E-3</v>
      </c>
      <c r="BS157" s="38">
        <v>-1.04586E-2</v>
      </c>
      <c r="BT157" s="38">
        <v>-9.4435999999999999E-3</v>
      </c>
      <c r="BU157" s="38">
        <v>-6.9293000000000002E-3</v>
      </c>
      <c r="BV157" s="38">
        <v>-9.9339999999999997E-4</v>
      </c>
      <c r="BW157" s="38">
        <v>4.4158000000000001E-3</v>
      </c>
      <c r="BX157" s="38">
        <v>8.7129000000000009E-3</v>
      </c>
      <c r="BY157" s="38">
        <v>1.5664999999999998E-2</v>
      </c>
      <c r="BZ157" s="38">
        <v>3.4751400000000002E-2</v>
      </c>
      <c r="CA157" s="38">
        <v>2.5192300000000001E-2</v>
      </c>
      <c r="CB157" s="38">
        <v>1.9736900000000002E-2</v>
      </c>
      <c r="CC157" s="38">
        <v>6.999E-3</v>
      </c>
      <c r="CD157" s="38">
        <v>1.7767499999999999E-2</v>
      </c>
      <c r="CE157" s="38">
        <v>1.0166400000000001E-2</v>
      </c>
      <c r="CF157" s="38">
        <v>6.8015000000000003E-3</v>
      </c>
      <c r="CG157" s="38">
        <v>4.3917000000000001E-3</v>
      </c>
      <c r="CH157" s="38">
        <v>5.2817999999999997E-3</v>
      </c>
      <c r="CI157" s="38">
        <v>4.0603000000000002E-3</v>
      </c>
      <c r="CJ157" s="38">
        <v>4.4143000000000003E-3</v>
      </c>
      <c r="CK157" s="38">
        <v>4.2855999999999997E-3</v>
      </c>
      <c r="CL157" s="38">
        <v>3.2255999999999999E-3</v>
      </c>
      <c r="CM157" s="38">
        <v>2.6372000000000001E-3</v>
      </c>
      <c r="CN157" s="38">
        <v>-1.1483500000000001E-2</v>
      </c>
      <c r="CO157" s="38">
        <v>-2.008E-4</v>
      </c>
      <c r="CP157" s="38">
        <v>-2.1186E-3</v>
      </c>
      <c r="CQ157" s="38">
        <v>-7.6328000000000003E-3</v>
      </c>
      <c r="CR157" s="38">
        <v>-6.8246000000000001E-3</v>
      </c>
      <c r="CS157" s="38">
        <v>-5.0946000000000003E-3</v>
      </c>
      <c r="CT157" s="38">
        <v>-3.2279999999999999E-4</v>
      </c>
      <c r="CU157" s="38">
        <v>5.5789999999999998E-3</v>
      </c>
      <c r="CV157" s="38">
        <v>1.0752100000000001E-2</v>
      </c>
      <c r="CW157" s="38">
        <v>1.8468499999999999E-2</v>
      </c>
      <c r="CX157" s="38">
        <v>3.77592E-2</v>
      </c>
      <c r="CY157" s="38">
        <v>2.8223399999999999E-2</v>
      </c>
      <c r="CZ157" s="38">
        <v>2.25899E-2</v>
      </c>
      <c r="DA157" s="38">
        <v>1.0059800000000001E-2</v>
      </c>
      <c r="DB157" s="38">
        <v>2.0693900000000001E-2</v>
      </c>
      <c r="DC157" s="38">
        <v>1.2740400000000001E-2</v>
      </c>
      <c r="DD157" s="38">
        <v>8.9557999999999999E-3</v>
      </c>
      <c r="DE157" s="38">
        <v>6.4678000000000001E-3</v>
      </c>
      <c r="DF157" s="38">
        <v>6.7346000000000003E-3</v>
      </c>
      <c r="DG157" s="38">
        <v>5.1818999999999997E-3</v>
      </c>
      <c r="DH157" s="38">
        <v>5.4207999999999999E-3</v>
      </c>
      <c r="DI157" s="38">
        <v>5.2116999999999997E-3</v>
      </c>
      <c r="DJ157" s="38">
        <v>3.9589999999999998E-3</v>
      </c>
      <c r="DK157" s="38">
        <v>4.4653000000000002E-3</v>
      </c>
      <c r="DL157" s="38">
        <v>-8.4293000000000007E-3</v>
      </c>
      <c r="DM157" s="38">
        <v>1.0058999999999999E-3</v>
      </c>
      <c r="DN157" s="38">
        <v>-5.7399999999999999E-5</v>
      </c>
      <c r="DO157" s="38">
        <v>-4.8070999999999999E-3</v>
      </c>
      <c r="DP157" s="38">
        <v>-4.2056000000000003E-3</v>
      </c>
      <c r="DQ157" s="38">
        <v>-3.2599E-3</v>
      </c>
      <c r="DR157" s="38">
        <v>3.478E-4</v>
      </c>
      <c r="DS157" s="38">
        <v>6.7421E-3</v>
      </c>
      <c r="DT157" s="38">
        <v>1.27914E-2</v>
      </c>
      <c r="DU157" s="38">
        <v>2.12719E-2</v>
      </c>
      <c r="DV157" s="38">
        <v>4.0767100000000001E-2</v>
      </c>
      <c r="DW157" s="38">
        <v>3.1254499999999998E-2</v>
      </c>
      <c r="DX157" s="38">
        <v>2.5442900000000001E-2</v>
      </c>
      <c r="DY157" s="38">
        <v>1.31205E-2</v>
      </c>
      <c r="DZ157" s="38">
        <v>2.36203E-2</v>
      </c>
      <c r="EA157" s="38">
        <v>1.5314400000000001E-2</v>
      </c>
      <c r="EB157" s="38">
        <v>1.111E-2</v>
      </c>
      <c r="EC157" s="38">
        <v>8.5439999999999995E-3</v>
      </c>
      <c r="ED157" s="38">
        <v>8.8322000000000001E-3</v>
      </c>
      <c r="EE157" s="38">
        <v>6.8012000000000003E-3</v>
      </c>
      <c r="EF157" s="38">
        <v>6.8739999999999999E-3</v>
      </c>
      <c r="EG157" s="38">
        <v>6.5488999999999999E-3</v>
      </c>
      <c r="EH157" s="38">
        <v>5.0178000000000002E-3</v>
      </c>
      <c r="EI157" s="38">
        <v>7.1048999999999999E-3</v>
      </c>
      <c r="EJ157" s="38">
        <v>-4.0195999999999999E-3</v>
      </c>
      <c r="EK157" s="38">
        <v>2.7482000000000001E-3</v>
      </c>
      <c r="EL157" s="38">
        <v>2.9187000000000002E-3</v>
      </c>
      <c r="EM157" s="38">
        <v>-7.272E-4</v>
      </c>
      <c r="EN157" s="38">
        <v>-4.2420000000000001E-4</v>
      </c>
      <c r="EO157" s="38">
        <v>-6.1090000000000005E-4</v>
      </c>
      <c r="EP157" s="38">
        <v>1.3161E-3</v>
      </c>
      <c r="EQ157" s="38">
        <v>8.4215000000000002E-3</v>
      </c>
      <c r="ER157" s="38">
        <v>1.5735699999999998E-2</v>
      </c>
      <c r="ES157" s="38">
        <v>2.5319700000000001E-2</v>
      </c>
      <c r="ET157" s="38">
        <v>4.5109999999999997E-2</v>
      </c>
      <c r="EU157" s="38">
        <v>3.56309E-2</v>
      </c>
      <c r="EV157" s="38">
        <v>2.9562100000000001E-2</v>
      </c>
      <c r="EW157" s="38">
        <v>1.7539800000000001E-2</v>
      </c>
      <c r="EX157" s="38">
        <v>2.7845600000000002E-2</v>
      </c>
      <c r="EY157" s="38">
        <v>1.9030999999999999E-2</v>
      </c>
      <c r="EZ157" s="38">
        <v>1.4220399999999999E-2</v>
      </c>
      <c r="FA157" s="38">
        <v>1.1541600000000001E-2</v>
      </c>
      <c r="FB157" s="38">
        <v>79.338520000000003</v>
      </c>
      <c r="FC157" s="38">
        <v>77.816159999999996</v>
      </c>
      <c r="FD157" s="38">
        <v>76.073340000000002</v>
      </c>
      <c r="FE157" s="38">
        <v>74.534580000000005</v>
      </c>
      <c r="FF157" s="38">
        <v>73.284970000000001</v>
      </c>
      <c r="FG157" s="38">
        <v>72.217640000000003</v>
      </c>
      <c r="FH157" s="38">
        <v>71.868160000000003</v>
      </c>
      <c r="FI157" s="38">
        <v>74.398330000000001</v>
      </c>
      <c r="FJ157" s="38">
        <v>78.988720000000001</v>
      </c>
      <c r="FK157" s="38">
        <v>83.704070000000002</v>
      </c>
      <c r="FL157" s="38">
        <v>88.156779999999998</v>
      </c>
      <c r="FM157" s="38">
        <v>92.131739999999994</v>
      </c>
      <c r="FN157" s="38">
        <v>95.352360000000004</v>
      </c>
      <c r="FO157" s="38">
        <v>97.912570000000002</v>
      </c>
      <c r="FP157" s="38">
        <v>99.835390000000004</v>
      </c>
      <c r="FQ157" s="38">
        <v>101.06740000000001</v>
      </c>
      <c r="FR157" s="38">
        <v>101.3497</v>
      </c>
      <c r="FS157" s="38">
        <v>100.4803</v>
      </c>
      <c r="FT157" s="39">
        <v>98.438209999999998</v>
      </c>
      <c r="FU157" s="38">
        <v>94.788659999999993</v>
      </c>
      <c r="FV157" s="38">
        <v>90.668379999999999</v>
      </c>
      <c r="FW157">
        <v>87.379390000000001</v>
      </c>
      <c r="FX157">
        <v>84.663539999999998</v>
      </c>
      <c r="FY157">
        <v>82.071330000000003</v>
      </c>
      <c r="FZ157">
        <v>5.1590999999999998E-3</v>
      </c>
      <c r="GA157">
        <v>4.3388700000000002E-2</v>
      </c>
      <c r="GB157">
        <v>1</v>
      </c>
    </row>
    <row r="158" spans="1:184" x14ac:dyDescent="0.3">
      <c r="A158" t="s">
        <v>277</v>
      </c>
      <c r="B158" t="s">
        <v>1</v>
      </c>
      <c r="C158" t="s">
        <v>1</v>
      </c>
      <c r="D158" s="16" t="s">
        <v>1</v>
      </c>
      <c r="E158" s="16" t="s">
        <v>1</v>
      </c>
      <c r="F158" s="18" t="s">
        <v>223</v>
      </c>
      <c r="G158" s="16" t="s">
        <v>1</v>
      </c>
      <c r="H158" s="40" t="s">
        <v>1</v>
      </c>
      <c r="I158" s="18" t="s">
        <v>1</v>
      </c>
      <c r="J158" s="38" t="s">
        <v>1</v>
      </c>
      <c r="K158" s="18">
        <v>44722</v>
      </c>
      <c r="L158" s="38">
        <v>3</v>
      </c>
      <c r="M158" s="38">
        <v>3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0</v>
      </c>
      <c r="BN158" s="38">
        <v>0</v>
      </c>
      <c r="BO158" s="38">
        <v>0</v>
      </c>
      <c r="BP158" s="38">
        <v>0</v>
      </c>
      <c r="BQ158" s="38">
        <v>0</v>
      </c>
      <c r="BR158" s="38">
        <v>0</v>
      </c>
      <c r="BS158" s="38">
        <v>0</v>
      </c>
      <c r="BT158" s="38">
        <v>0</v>
      </c>
      <c r="BU158" s="38">
        <v>0</v>
      </c>
      <c r="BV158" s="38">
        <v>0</v>
      </c>
      <c r="BW158" s="38">
        <v>0</v>
      </c>
      <c r="BX158" s="38">
        <v>0</v>
      </c>
      <c r="BY158" s="38">
        <v>0</v>
      </c>
      <c r="BZ158" s="38">
        <v>0</v>
      </c>
      <c r="CA158" s="38">
        <v>0</v>
      </c>
      <c r="CB158" s="38">
        <v>0</v>
      </c>
      <c r="CC158" s="38">
        <v>0</v>
      </c>
      <c r="CD158" s="38">
        <v>0</v>
      </c>
      <c r="CE158" s="38">
        <v>0</v>
      </c>
      <c r="CF158" s="38">
        <v>0</v>
      </c>
      <c r="CG158" s="38">
        <v>0</v>
      </c>
      <c r="CH158" s="38">
        <v>0</v>
      </c>
      <c r="CI158" s="38">
        <v>0</v>
      </c>
      <c r="CJ158" s="38">
        <v>0</v>
      </c>
      <c r="CK158" s="38">
        <v>0</v>
      </c>
      <c r="CL158" s="38">
        <v>0</v>
      </c>
      <c r="CM158" s="38">
        <v>0</v>
      </c>
      <c r="CN158" s="38">
        <v>0</v>
      </c>
      <c r="CO158" s="38">
        <v>0</v>
      </c>
      <c r="CP158" s="38">
        <v>0</v>
      </c>
      <c r="CQ158" s="38">
        <v>0</v>
      </c>
      <c r="CR158" s="38">
        <v>0</v>
      </c>
      <c r="CS158" s="38">
        <v>0</v>
      </c>
      <c r="CT158" s="38">
        <v>0</v>
      </c>
      <c r="CU158" s="38">
        <v>0</v>
      </c>
      <c r="CV158" s="38">
        <v>0</v>
      </c>
      <c r="CW158" s="38">
        <v>0</v>
      </c>
      <c r="CX158" s="38">
        <v>0</v>
      </c>
      <c r="CY158" s="38">
        <v>0</v>
      </c>
      <c r="CZ158" s="38">
        <v>0</v>
      </c>
      <c r="DA158" s="38">
        <v>0</v>
      </c>
      <c r="DB158" s="38">
        <v>0</v>
      </c>
      <c r="DC158" s="38">
        <v>0</v>
      </c>
      <c r="DD158" s="38">
        <v>0</v>
      </c>
      <c r="DE158" s="38">
        <v>0</v>
      </c>
      <c r="DF158" s="38">
        <v>0</v>
      </c>
      <c r="DG158" s="38">
        <v>0</v>
      </c>
      <c r="DH158" s="38">
        <v>0</v>
      </c>
      <c r="DI158" s="38">
        <v>0</v>
      </c>
      <c r="DJ158" s="38">
        <v>0</v>
      </c>
      <c r="DK158" s="38">
        <v>0</v>
      </c>
      <c r="DL158" s="38">
        <v>0</v>
      </c>
      <c r="DM158" s="38">
        <v>0</v>
      </c>
      <c r="DN158" s="38">
        <v>0</v>
      </c>
      <c r="DO158" s="38">
        <v>0</v>
      </c>
      <c r="DP158" s="38">
        <v>0</v>
      </c>
      <c r="DQ158" s="38">
        <v>0</v>
      </c>
      <c r="DR158" s="38">
        <v>0</v>
      </c>
      <c r="DS158" s="38">
        <v>0</v>
      </c>
      <c r="DT158" s="38">
        <v>0</v>
      </c>
      <c r="DU158" s="38">
        <v>0</v>
      </c>
      <c r="DV158" s="38">
        <v>0</v>
      </c>
      <c r="DW158" s="38">
        <v>0</v>
      </c>
      <c r="DX158" s="38">
        <v>0</v>
      </c>
      <c r="DY158" s="38">
        <v>0</v>
      </c>
      <c r="DZ158" s="38">
        <v>0</v>
      </c>
      <c r="EA158" s="38">
        <v>0</v>
      </c>
      <c r="EB158" s="38">
        <v>0</v>
      </c>
      <c r="EC158" s="38">
        <v>0</v>
      </c>
      <c r="ED158" s="38">
        <v>0</v>
      </c>
      <c r="EE158" s="38">
        <v>0</v>
      </c>
      <c r="EF158" s="38">
        <v>0</v>
      </c>
      <c r="EG158" s="38">
        <v>0</v>
      </c>
      <c r="EH158" s="38">
        <v>0</v>
      </c>
      <c r="EI158" s="38">
        <v>0</v>
      </c>
      <c r="EJ158" s="38">
        <v>0</v>
      </c>
      <c r="EK158" s="38">
        <v>0</v>
      </c>
      <c r="EL158" s="38">
        <v>0</v>
      </c>
      <c r="EM158" s="38">
        <v>0</v>
      </c>
      <c r="EN158" s="38">
        <v>0</v>
      </c>
      <c r="EO158" s="38">
        <v>0</v>
      </c>
      <c r="EP158" s="38">
        <v>0</v>
      </c>
      <c r="EQ158" s="38">
        <v>0</v>
      </c>
      <c r="ER158" s="38">
        <v>0</v>
      </c>
      <c r="ES158" s="38">
        <v>0</v>
      </c>
      <c r="ET158" s="38">
        <v>0</v>
      </c>
      <c r="EU158" s="38">
        <v>0</v>
      </c>
      <c r="EV158" s="38">
        <v>0</v>
      </c>
      <c r="EW158" s="38">
        <v>0</v>
      </c>
      <c r="EX158" s="38">
        <v>0</v>
      </c>
      <c r="EY158" s="38">
        <v>0</v>
      </c>
      <c r="EZ158" s="38">
        <v>0</v>
      </c>
      <c r="FA158" s="38">
        <v>0</v>
      </c>
      <c r="FB158" s="38">
        <v>0</v>
      </c>
      <c r="FC158" s="38">
        <v>0</v>
      </c>
      <c r="FD158" s="38">
        <v>0</v>
      </c>
      <c r="FE158" s="38">
        <v>0</v>
      </c>
      <c r="FF158" s="38">
        <v>0</v>
      </c>
      <c r="FG158" s="38">
        <v>0</v>
      </c>
      <c r="FH158" s="38">
        <v>0</v>
      </c>
      <c r="FI158" s="38">
        <v>0</v>
      </c>
      <c r="FJ158" s="38">
        <v>0</v>
      </c>
      <c r="FK158" s="38">
        <v>0</v>
      </c>
      <c r="FL158" s="38">
        <v>0</v>
      </c>
      <c r="FM158" s="38">
        <v>0</v>
      </c>
      <c r="FN158" s="38">
        <v>0</v>
      </c>
      <c r="FO158" s="38">
        <v>0</v>
      </c>
      <c r="FP158" s="38">
        <v>0</v>
      </c>
      <c r="FQ158" s="38">
        <v>0</v>
      </c>
      <c r="FR158" s="38">
        <v>0</v>
      </c>
      <c r="FS158" s="38">
        <v>0</v>
      </c>
      <c r="FT158" s="39">
        <v>0</v>
      </c>
      <c r="FU158" s="38">
        <v>0</v>
      </c>
      <c r="FV158" s="3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</row>
    <row r="159" spans="1:184" x14ac:dyDescent="0.3">
      <c r="A159" t="s">
        <v>277</v>
      </c>
      <c r="B159" t="s">
        <v>1</v>
      </c>
      <c r="C159" t="s">
        <v>1</v>
      </c>
      <c r="D159" s="16" t="s">
        <v>1</v>
      </c>
      <c r="E159" s="16" t="s">
        <v>1</v>
      </c>
      <c r="F159" s="18" t="s">
        <v>223</v>
      </c>
      <c r="G159" s="16" t="s">
        <v>1</v>
      </c>
      <c r="H159" s="40" t="s">
        <v>1</v>
      </c>
      <c r="I159" s="18" t="s">
        <v>1</v>
      </c>
      <c r="J159" s="38" t="s">
        <v>1</v>
      </c>
      <c r="K159" s="18">
        <v>44739</v>
      </c>
      <c r="L159" s="38">
        <v>3</v>
      </c>
      <c r="M159" s="38">
        <v>3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0</v>
      </c>
      <c r="BN159" s="38">
        <v>0</v>
      </c>
      <c r="BO159" s="38">
        <v>0</v>
      </c>
      <c r="BP159" s="38">
        <v>0</v>
      </c>
      <c r="BQ159" s="38">
        <v>0</v>
      </c>
      <c r="BR159" s="38">
        <v>0</v>
      </c>
      <c r="BS159" s="38">
        <v>0</v>
      </c>
      <c r="BT159" s="38">
        <v>0</v>
      </c>
      <c r="BU159" s="38">
        <v>0</v>
      </c>
      <c r="BV159" s="38">
        <v>0</v>
      </c>
      <c r="BW159" s="38">
        <v>0</v>
      </c>
      <c r="BX159" s="38">
        <v>0</v>
      </c>
      <c r="BY159" s="38">
        <v>0</v>
      </c>
      <c r="BZ159" s="38">
        <v>0</v>
      </c>
      <c r="CA159" s="38">
        <v>0</v>
      </c>
      <c r="CB159" s="38">
        <v>0</v>
      </c>
      <c r="CC159" s="38">
        <v>0</v>
      </c>
      <c r="CD159" s="38">
        <v>0</v>
      </c>
      <c r="CE159" s="38">
        <v>0</v>
      </c>
      <c r="CF159" s="38">
        <v>0</v>
      </c>
      <c r="CG159" s="38">
        <v>0</v>
      </c>
      <c r="CH159" s="38">
        <v>0</v>
      </c>
      <c r="CI159" s="38">
        <v>0</v>
      </c>
      <c r="CJ159" s="38">
        <v>0</v>
      </c>
      <c r="CK159" s="38">
        <v>0</v>
      </c>
      <c r="CL159" s="38">
        <v>0</v>
      </c>
      <c r="CM159" s="38">
        <v>0</v>
      </c>
      <c r="CN159" s="38">
        <v>0</v>
      </c>
      <c r="CO159" s="38">
        <v>0</v>
      </c>
      <c r="CP159" s="38">
        <v>0</v>
      </c>
      <c r="CQ159" s="38">
        <v>0</v>
      </c>
      <c r="CR159" s="38">
        <v>0</v>
      </c>
      <c r="CS159" s="38">
        <v>0</v>
      </c>
      <c r="CT159" s="38">
        <v>0</v>
      </c>
      <c r="CU159" s="38">
        <v>0</v>
      </c>
      <c r="CV159" s="38">
        <v>0</v>
      </c>
      <c r="CW159" s="38">
        <v>0</v>
      </c>
      <c r="CX159" s="38">
        <v>0</v>
      </c>
      <c r="CY159" s="38">
        <v>0</v>
      </c>
      <c r="CZ159" s="38">
        <v>0</v>
      </c>
      <c r="DA159" s="38">
        <v>0</v>
      </c>
      <c r="DB159" s="38">
        <v>0</v>
      </c>
      <c r="DC159" s="38">
        <v>0</v>
      </c>
      <c r="DD159" s="38">
        <v>0</v>
      </c>
      <c r="DE159" s="38">
        <v>0</v>
      </c>
      <c r="DF159" s="38">
        <v>0</v>
      </c>
      <c r="DG159" s="38">
        <v>0</v>
      </c>
      <c r="DH159" s="38">
        <v>0</v>
      </c>
      <c r="DI159" s="38">
        <v>0</v>
      </c>
      <c r="DJ159" s="38">
        <v>0</v>
      </c>
      <c r="DK159" s="38">
        <v>0</v>
      </c>
      <c r="DL159" s="38">
        <v>0</v>
      </c>
      <c r="DM159" s="38">
        <v>0</v>
      </c>
      <c r="DN159" s="38">
        <v>0</v>
      </c>
      <c r="DO159" s="38">
        <v>0</v>
      </c>
      <c r="DP159" s="38">
        <v>0</v>
      </c>
      <c r="DQ159" s="38">
        <v>0</v>
      </c>
      <c r="DR159" s="38">
        <v>0</v>
      </c>
      <c r="DS159" s="38">
        <v>0</v>
      </c>
      <c r="DT159" s="38">
        <v>0</v>
      </c>
      <c r="DU159" s="38">
        <v>0</v>
      </c>
      <c r="DV159" s="38">
        <v>0</v>
      </c>
      <c r="DW159" s="38">
        <v>0</v>
      </c>
      <c r="DX159" s="38">
        <v>0</v>
      </c>
      <c r="DY159" s="38">
        <v>0</v>
      </c>
      <c r="DZ159" s="38">
        <v>0</v>
      </c>
      <c r="EA159" s="38">
        <v>0</v>
      </c>
      <c r="EB159" s="38">
        <v>0</v>
      </c>
      <c r="EC159" s="38">
        <v>0</v>
      </c>
      <c r="ED159" s="38">
        <v>0</v>
      </c>
      <c r="EE159" s="38">
        <v>0</v>
      </c>
      <c r="EF159" s="38">
        <v>0</v>
      </c>
      <c r="EG159" s="38">
        <v>0</v>
      </c>
      <c r="EH159" s="38">
        <v>0</v>
      </c>
      <c r="EI159" s="38">
        <v>0</v>
      </c>
      <c r="EJ159" s="38">
        <v>0</v>
      </c>
      <c r="EK159" s="38">
        <v>0</v>
      </c>
      <c r="EL159" s="38">
        <v>0</v>
      </c>
      <c r="EM159" s="38">
        <v>0</v>
      </c>
      <c r="EN159" s="38">
        <v>0</v>
      </c>
      <c r="EO159" s="38">
        <v>0</v>
      </c>
      <c r="EP159" s="38">
        <v>0</v>
      </c>
      <c r="EQ159" s="38">
        <v>0</v>
      </c>
      <c r="ER159" s="38">
        <v>0</v>
      </c>
      <c r="ES159" s="38">
        <v>0</v>
      </c>
      <c r="ET159" s="38">
        <v>0</v>
      </c>
      <c r="EU159" s="38">
        <v>0</v>
      </c>
      <c r="EV159" s="38">
        <v>0</v>
      </c>
      <c r="EW159" s="38">
        <v>0</v>
      </c>
      <c r="EX159" s="38">
        <v>0</v>
      </c>
      <c r="EY159" s="38">
        <v>0</v>
      </c>
      <c r="EZ159" s="38">
        <v>0</v>
      </c>
      <c r="FA159" s="38">
        <v>0</v>
      </c>
      <c r="FB159" s="38">
        <v>0</v>
      </c>
      <c r="FC159" s="38">
        <v>0</v>
      </c>
      <c r="FD159" s="38">
        <v>0</v>
      </c>
      <c r="FE159" s="38">
        <v>0</v>
      </c>
      <c r="FF159" s="38">
        <v>0</v>
      </c>
      <c r="FG159" s="38">
        <v>0</v>
      </c>
      <c r="FH159" s="38">
        <v>0</v>
      </c>
      <c r="FI159" s="38">
        <v>0</v>
      </c>
      <c r="FJ159" s="38">
        <v>0</v>
      </c>
      <c r="FK159" s="38">
        <v>0</v>
      </c>
      <c r="FL159" s="38">
        <v>0</v>
      </c>
      <c r="FM159" s="38">
        <v>0</v>
      </c>
      <c r="FN159" s="38">
        <v>0</v>
      </c>
      <c r="FO159" s="38">
        <v>0</v>
      </c>
      <c r="FP159" s="38">
        <v>0</v>
      </c>
      <c r="FQ159" s="38">
        <v>0</v>
      </c>
      <c r="FR159" s="38">
        <v>0</v>
      </c>
      <c r="FS159" s="38">
        <v>0</v>
      </c>
      <c r="FT159" s="39">
        <v>0</v>
      </c>
      <c r="FU159" s="38">
        <v>0</v>
      </c>
      <c r="FV159" s="38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</row>
    <row r="160" spans="1:184" x14ac:dyDescent="0.3">
      <c r="A160" t="s">
        <v>277</v>
      </c>
      <c r="B160" t="s">
        <v>1</v>
      </c>
      <c r="C160" t="s">
        <v>1</v>
      </c>
      <c r="D160" t="s">
        <v>1</v>
      </c>
      <c r="E160" t="s">
        <v>1</v>
      </c>
      <c r="F160" s="18" t="s">
        <v>223</v>
      </c>
      <c r="G160" s="16" t="s">
        <v>1</v>
      </c>
      <c r="H160" s="40" t="s">
        <v>1</v>
      </c>
      <c r="I160" s="18" t="s">
        <v>1</v>
      </c>
      <c r="J160" s="38" t="s">
        <v>1</v>
      </c>
      <c r="K160" s="18">
        <v>44753</v>
      </c>
      <c r="L160" s="38">
        <v>3</v>
      </c>
      <c r="M160" s="38">
        <v>3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  <c r="BR160" s="38">
        <v>0</v>
      </c>
      <c r="BS160" s="38">
        <v>0</v>
      </c>
      <c r="BT160" s="38">
        <v>0</v>
      </c>
      <c r="BU160" s="38">
        <v>0</v>
      </c>
      <c r="BV160" s="38">
        <v>0</v>
      </c>
      <c r="BW160" s="38">
        <v>0</v>
      </c>
      <c r="BX160" s="38">
        <v>0</v>
      </c>
      <c r="BY160" s="38">
        <v>0</v>
      </c>
      <c r="BZ160" s="38">
        <v>0</v>
      </c>
      <c r="CA160" s="38">
        <v>0</v>
      </c>
      <c r="CB160" s="38">
        <v>0</v>
      </c>
      <c r="CC160" s="38">
        <v>0</v>
      </c>
      <c r="CD160" s="38">
        <v>0</v>
      </c>
      <c r="CE160" s="38">
        <v>0</v>
      </c>
      <c r="CF160" s="38">
        <v>0</v>
      </c>
      <c r="CG160" s="38">
        <v>0</v>
      </c>
      <c r="CH160" s="38">
        <v>0</v>
      </c>
      <c r="CI160" s="38">
        <v>0</v>
      </c>
      <c r="CJ160" s="38">
        <v>0</v>
      </c>
      <c r="CK160" s="38">
        <v>0</v>
      </c>
      <c r="CL160" s="38">
        <v>0</v>
      </c>
      <c r="CM160" s="38">
        <v>0</v>
      </c>
      <c r="CN160" s="38">
        <v>0</v>
      </c>
      <c r="CO160" s="38">
        <v>0</v>
      </c>
      <c r="CP160" s="38">
        <v>0</v>
      </c>
      <c r="CQ160" s="38">
        <v>0</v>
      </c>
      <c r="CR160" s="38">
        <v>0</v>
      </c>
      <c r="CS160" s="38">
        <v>0</v>
      </c>
      <c r="CT160" s="38">
        <v>0</v>
      </c>
      <c r="CU160" s="38">
        <v>0</v>
      </c>
      <c r="CV160" s="38">
        <v>0</v>
      </c>
      <c r="CW160" s="38">
        <v>0</v>
      </c>
      <c r="CX160" s="38">
        <v>0</v>
      </c>
      <c r="CY160" s="38">
        <v>0</v>
      </c>
      <c r="CZ160" s="38">
        <v>0</v>
      </c>
      <c r="DA160" s="38">
        <v>0</v>
      </c>
      <c r="DB160" s="38">
        <v>0</v>
      </c>
      <c r="DC160" s="38">
        <v>0</v>
      </c>
      <c r="DD160" s="38">
        <v>0</v>
      </c>
      <c r="DE160" s="38">
        <v>0</v>
      </c>
      <c r="DF160" s="38">
        <v>0</v>
      </c>
      <c r="DG160" s="38">
        <v>0</v>
      </c>
      <c r="DH160" s="38">
        <v>0</v>
      </c>
      <c r="DI160" s="38">
        <v>0</v>
      </c>
      <c r="DJ160" s="38">
        <v>0</v>
      </c>
      <c r="DK160" s="38">
        <v>0</v>
      </c>
      <c r="DL160" s="38">
        <v>0</v>
      </c>
      <c r="DM160" s="38">
        <v>0</v>
      </c>
      <c r="DN160" s="38">
        <v>0</v>
      </c>
      <c r="DO160" s="38">
        <v>0</v>
      </c>
      <c r="DP160" s="38">
        <v>0</v>
      </c>
      <c r="DQ160" s="38">
        <v>0</v>
      </c>
      <c r="DR160" s="38">
        <v>0</v>
      </c>
      <c r="DS160" s="38">
        <v>0</v>
      </c>
      <c r="DT160" s="38">
        <v>0</v>
      </c>
      <c r="DU160" s="38">
        <v>0</v>
      </c>
      <c r="DV160" s="38">
        <v>0</v>
      </c>
      <c r="DW160" s="38">
        <v>0</v>
      </c>
      <c r="DX160" s="38">
        <v>0</v>
      </c>
      <c r="DY160" s="38">
        <v>0</v>
      </c>
      <c r="DZ160" s="38">
        <v>0</v>
      </c>
      <c r="EA160" s="38">
        <v>0</v>
      </c>
      <c r="EB160" s="38">
        <v>0</v>
      </c>
      <c r="EC160" s="38">
        <v>0</v>
      </c>
      <c r="ED160" s="38">
        <v>0</v>
      </c>
      <c r="EE160" s="38">
        <v>0</v>
      </c>
      <c r="EF160" s="38">
        <v>0</v>
      </c>
      <c r="EG160" s="38">
        <v>0</v>
      </c>
      <c r="EH160" s="38">
        <v>0</v>
      </c>
      <c r="EI160" s="38">
        <v>0</v>
      </c>
      <c r="EJ160" s="38">
        <v>0</v>
      </c>
      <c r="EK160" s="38">
        <v>0</v>
      </c>
      <c r="EL160" s="38">
        <v>0</v>
      </c>
      <c r="EM160" s="38">
        <v>0</v>
      </c>
      <c r="EN160" s="38">
        <v>0</v>
      </c>
      <c r="EO160" s="38">
        <v>0</v>
      </c>
      <c r="EP160" s="38">
        <v>0</v>
      </c>
      <c r="EQ160" s="38">
        <v>0</v>
      </c>
      <c r="ER160" s="38">
        <v>0</v>
      </c>
      <c r="ES160" s="38">
        <v>0</v>
      </c>
      <c r="ET160" s="38">
        <v>0</v>
      </c>
      <c r="EU160" s="38">
        <v>0</v>
      </c>
      <c r="EV160" s="38">
        <v>0</v>
      </c>
      <c r="EW160" s="38">
        <v>0</v>
      </c>
      <c r="EX160" s="38">
        <v>0</v>
      </c>
      <c r="EY160" s="38">
        <v>0</v>
      </c>
      <c r="EZ160" s="38">
        <v>0</v>
      </c>
      <c r="FA160" s="38">
        <v>0</v>
      </c>
      <c r="FB160" s="38">
        <v>0</v>
      </c>
      <c r="FC160" s="38">
        <v>0</v>
      </c>
      <c r="FD160" s="38">
        <v>0</v>
      </c>
      <c r="FE160" s="38">
        <v>0</v>
      </c>
      <c r="FF160" s="38">
        <v>0</v>
      </c>
      <c r="FG160" s="38">
        <v>0</v>
      </c>
      <c r="FH160" s="38">
        <v>0</v>
      </c>
      <c r="FI160" s="38">
        <v>0</v>
      </c>
      <c r="FJ160" s="38">
        <v>0</v>
      </c>
      <c r="FK160" s="38">
        <v>0</v>
      </c>
      <c r="FL160" s="38">
        <v>0</v>
      </c>
      <c r="FM160" s="38">
        <v>0</v>
      </c>
      <c r="FN160" s="38">
        <v>0</v>
      </c>
      <c r="FO160" s="38">
        <v>0</v>
      </c>
      <c r="FP160" s="38">
        <v>0</v>
      </c>
      <c r="FQ160" s="38">
        <v>0</v>
      </c>
      <c r="FR160" s="38">
        <v>0</v>
      </c>
      <c r="FS160" s="38">
        <v>0</v>
      </c>
      <c r="FT160" s="39">
        <v>0</v>
      </c>
      <c r="FU160" s="38">
        <v>0</v>
      </c>
      <c r="FV160" s="38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</row>
    <row r="161" spans="1:184" x14ac:dyDescent="0.3">
      <c r="A161" t="s">
        <v>277</v>
      </c>
      <c r="B161" t="s">
        <v>1</v>
      </c>
      <c r="C161" t="s">
        <v>1</v>
      </c>
      <c r="D161" t="s">
        <v>1</v>
      </c>
      <c r="E161" t="s">
        <v>1</v>
      </c>
      <c r="F161" s="18" t="s">
        <v>223</v>
      </c>
      <c r="G161" s="16" t="s">
        <v>1</v>
      </c>
      <c r="H161" s="40" t="s">
        <v>1</v>
      </c>
      <c r="I161" s="18" t="s">
        <v>1</v>
      </c>
      <c r="J161" s="38" t="s">
        <v>1</v>
      </c>
      <c r="K161" s="18">
        <v>44760</v>
      </c>
      <c r="L161" s="38">
        <v>3</v>
      </c>
      <c r="M161" s="38">
        <v>3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>
        <v>0</v>
      </c>
      <c r="BT161" s="38">
        <v>0</v>
      </c>
      <c r="BU161" s="38">
        <v>0</v>
      </c>
      <c r="BV161" s="38">
        <v>0</v>
      </c>
      <c r="BW161" s="38">
        <v>0</v>
      </c>
      <c r="BX161" s="38">
        <v>0</v>
      </c>
      <c r="BY161" s="38">
        <v>0</v>
      </c>
      <c r="BZ161" s="38">
        <v>0</v>
      </c>
      <c r="CA161" s="38">
        <v>0</v>
      </c>
      <c r="CB161" s="38">
        <v>0</v>
      </c>
      <c r="CC161" s="38">
        <v>0</v>
      </c>
      <c r="CD161" s="38">
        <v>0</v>
      </c>
      <c r="CE161" s="38">
        <v>0</v>
      </c>
      <c r="CF161" s="38">
        <v>0</v>
      </c>
      <c r="CG161" s="38">
        <v>0</v>
      </c>
      <c r="CH161" s="38">
        <v>0</v>
      </c>
      <c r="CI161" s="38">
        <v>0</v>
      </c>
      <c r="CJ161" s="38">
        <v>0</v>
      </c>
      <c r="CK161" s="38">
        <v>0</v>
      </c>
      <c r="CL161" s="38">
        <v>0</v>
      </c>
      <c r="CM161" s="38">
        <v>0</v>
      </c>
      <c r="CN161" s="38">
        <v>0</v>
      </c>
      <c r="CO161" s="38">
        <v>0</v>
      </c>
      <c r="CP161" s="38">
        <v>0</v>
      </c>
      <c r="CQ161" s="38">
        <v>0</v>
      </c>
      <c r="CR161" s="38">
        <v>0</v>
      </c>
      <c r="CS161" s="38">
        <v>0</v>
      </c>
      <c r="CT161" s="38">
        <v>0</v>
      </c>
      <c r="CU161" s="38">
        <v>0</v>
      </c>
      <c r="CV161" s="38">
        <v>0</v>
      </c>
      <c r="CW161" s="38">
        <v>0</v>
      </c>
      <c r="CX161" s="38">
        <v>0</v>
      </c>
      <c r="CY161" s="38">
        <v>0</v>
      </c>
      <c r="CZ161" s="38">
        <v>0</v>
      </c>
      <c r="DA161" s="38">
        <v>0</v>
      </c>
      <c r="DB161" s="38">
        <v>0</v>
      </c>
      <c r="DC161" s="38">
        <v>0</v>
      </c>
      <c r="DD161" s="38">
        <v>0</v>
      </c>
      <c r="DE161" s="38">
        <v>0</v>
      </c>
      <c r="DF161" s="38">
        <v>0</v>
      </c>
      <c r="DG161" s="38">
        <v>0</v>
      </c>
      <c r="DH161" s="38">
        <v>0</v>
      </c>
      <c r="DI161" s="38">
        <v>0</v>
      </c>
      <c r="DJ161" s="38">
        <v>0</v>
      </c>
      <c r="DK161" s="38">
        <v>0</v>
      </c>
      <c r="DL161" s="38">
        <v>0</v>
      </c>
      <c r="DM161" s="38">
        <v>0</v>
      </c>
      <c r="DN161" s="38">
        <v>0</v>
      </c>
      <c r="DO161" s="38">
        <v>0</v>
      </c>
      <c r="DP161" s="38">
        <v>0</v>
      </c>
      <c r="DQ161" s="38">
        <v>0</v>
      </c>
      <c r="DR161" s="38">
        <v>0</v>
      </c>
      <c r="DS161" s="38">
        <v>0</v>
      </c>
      <c r="DT161" s="38">
        <v>0</v>
      </c>
      <c r="DU161" s="38">
        <v>0</v>
      </c>
      <c r="DV161" s="38">
        <v>0</v>
      </c>
      <c r="DW161" s="38">
        <v>0</v>
      </c>
      <c r="DX161" s="38">
        <v>0</v>
      </c>
      <c r="DY161" s="38">
        <v>0</v>
      </c>
      <c r="DZ161" s="38">
        <v>0</v>
      </c>
      <c r="EA161" s="38">
        <v>0</v>
      </c>
      <c r="EB161" s="38">
        <v>0</v>
      </c>
      <c r="EC161" s="38">
        <v>0</v>
      </c>
      <c r="ED161" s="38">
        <v>0</v>
      </c>
      <c r="EE161" s="38">
        <v>0</v>
      </c>
      <c r="EF161" s="38">
        <v>0</v>
      </c>
      <c r="EG161" s="38">
        <v>0</v>
      </c>
      <c r="EH161" s="38">
        <v>0</v>
      </c>
      <c r="EI161" s="38">
        <v>0</v>
      </c>
      <c r="EJ161" s="38">
        <v>0</v>
      </c>
      <c r="EK161" s="38">
        <v>0</v>
      </c>
      <c r="EL161" s="38">
        <v>0</v>
      </c>
      <c r="EM161" s="38">
        <v>0</v>
      </c>
      <c r="EN161" s="38">
        <v>0</v>
      </c>
      <c r="EO161" s="38">
        <v>0</v>
      </c>
      <c r="EP161" s="38">
        <v>0</v>
      </c>
      <c r="EQ161" s="38">
        <v>0</v>
      </c>
      <c r="ER161" s="38">
        <v>0</v>
      </c>
      <c r="ES161" s="38">
        <v>0</v>
      </c>
      <c r="ET161" s="38">
        <v>0</v>
      </c>
      <c r="EU161" s="38">
        <v>0</v>
      </c>
      <c r="EV161" s="38">
        <v>0</v>
      </c>
      <c r="EW161" s="38">
        <v>0</v>
      </c>
      <c r="EX161" s="38">
        <v>0</v>
      </c>
      <c r="EY161" s="38">
        <v>0</v>
      </c>
      <c r="EZ161" s="38">
        <v>0</v>
      </c>
      <c r="FA161" s="38">
        <v>0</v>
      </c>
      <c r="FB161" s="38">
        <v>0</v>
      </c>
      <c r="FC161" s="38">
        <v>0</v>
      </c>
      <c r="FD161" s="38">
        <v>0</v>
      </c>
      <c r="FE161" s="38">
        <v>0</v>
      </c>
      <c r="FF161" s="38">
        <v>0</v>
      </c>
      <c r="FG161" s="38">
        <v>0</v>
      </c>
      <c r="FH161" s="38">
        <v>0</v>
      </c>
      <c r="FI161" s="38">
        <v>0</v>
      </c>
      <c r="FJ161" s="38">
        <v>0</v>
      </c>
      <c r="FK161" s="38">
        <v>0</v>
      </c>
      <c r="FL161" s="38">
        <v>0</v>
      </c>
      <c r="FM161" s="38">
        <v>0</v>
      </c>
      <c r="FN161" s="38">
        <v>0</v>
      </c>
      <c r="FO161" s="38">
        <v>0</v>
      </c>
      <c r="FP161" s="38">
        <v>0</v>
      </c>
      <c r="FQ161" s="38">
        <v>0</v>
      </c>
      <c r="FR161" s="38">
        <v>0</v>
      </c>
      <c r="FS161" s="38">
        <v>0</v>
      </c>
      <c r="FT161" s="39">
        <v>0</v>
      </c>
      <c r="FU161" s="38">
        <v>0</v>
      </c>
      <c r="FV161" s="38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</row>
    <row r="162" spans="1:184" x14ac:dyDescent="0.3">
      <c r="A162" t="s">
        <v>277</v>
      </c>
      <c r="B162" t="s">
        <v>1</v>
      </c>
      <c r="C162" t="s">
        <v>1</v>
      </c>
      <c r="D162" t="s">
        <v>1</v>
      </c>
      <c r="E162" t="s">
        <v>1</v>
      </c>
      <c r="F162" s="18" t="s">
        <v>223</v>
      </c>
      <c r="G162" s="16" t="s">
        <v>1</v>
      </c>
      <c r="H162" s="40" t="s">
        <v>1</v>
      </c>
      <c r="I162" s="18" t="s">
        <v>1</v>
      </c>
      <c r="J162" s="38" t="s">
        <v>1</v>
      </c>
      <c r="K162" s="18">
        <v>44763</v>
      </c>
      <c r="L162" s="38">
        <v>3</v>
      </c>
      <c r="M162" s="38">
        <v>3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0</v>
      </c>
      <c r="BO162" s="38">
        <v>0</v>
      </c>
      <c r="BP162" s="38">
        <v>0</v>
      </c>
      <c r="BQ162" s="38">
        <v>0</v>
      </c>
      <c r="BR162" s="38">
        <v>0</v>
      </c>
      <c r="BS162" s="38">
        <v>0</v>
      </c>
      <c r="BT162" s="38">
        <v>0</v>
      </c>
      <c r="BU162" s="38">
        <v>0</v>
      </c>
      <c r="BV162" s="38">
        <v>0</v>
      </c>
      <c r="BW162" s="38">
        <v>0</v>
      </c>
      <c r="BX162" s="38">
        <v>0</v>
      </c>
      <c r="BY162" s="38">
        <v>0</v>
      </c>
      <c r="BZ162" s="38">
        <v>0</v>
      </c>
      <c r="CA162" s="38">
        <v>0</v>
      </c>
      <c r="CB162" s="38">
        <v>0</v>
      </c>
      <c r="CC162" s="38">
        <v>0</v>
      </c>
      <c r="CD162" s="38">
        <v>0</v>
      </c>
      <c r="CE162" s="38">
        <v>0</v>
      </c>
      <c r="CF162" s="38">
        <v>0</v>
      </c>
      <c r="CG162" s="38">
        <v>0</v>
      </c>
      <c r="CH162" s="38">
        <v>0</v>
      </c>
      <c r="CI162" s="38">
        <v>0</v>
      </c>
      <c r="CJ162" s="38">
        <v>0</v>
      </c>
      <c r="CK162" s="38">
        <v>0</v>
      </c>
      <c r="CL162" s="38">
        <v>0</v>
      </c>
      <c r="CM162" s="38">
        <v>0</v>
      </c>
      <c r="CN162" s="38">
        <v>0</v>
      </c>
      <c r="CO162" s="38">
        <v>0</v>
      </c>
      <c r="CP162" s="38">
        <v>0</v>
      </c>
      <c r="CQ162" s="38">
        <v>0</v>
      </c>
      <c r="CR162" s="38">
        <v>0</v>
      </c>
      <c r="CS162" s="38">
        <v>0</v>
      </c>
      <c r="CT162" s="38">
        <v>0</v>
      </c>
      <c r="CU162" s="38">
        <v>0</v>
      </c>
      <c r="CV162" s="38">
        <v>0</v>
      </c>
      <c r="CW162" s="38">
        <v>0</v>
      </c>
      <c r="CX162" s="38">
        <v>0</v>
      </c>
      <c r="CY162" s="38">
        <v>0</v>
      </c>
      <c r="CZ162" s="38">
        <v>0</v>
      </c>
      <c r="DA162" s="38">
        <v>0</v>
      </c>
      <c r="DB162" s="38">
        <v>0</v>
      </c>
      <c r="DC162" s="38">
        <v>0</v>
      </c>
      <c r="DD162" s="38">
        <v>0</v>
      </c>
      <c r="DE162" s="38">
        <v>0</v>
      </c>
      <c r="DF162" s="38">
        <v>0</v>
      </c>
      <c r="DG162" s="38">
        <v>0</v>
      </c>
      <c r="DH162" s="38">
        <v>0</v>
      </c>
      <c r="DI162" s="38">
        <v>0</v>
      </c>
      <c r="DJ162" s="38">
        <v>0</v>
      </c>
      <c r="DK162" s="38">
        <v>0</v>
      </c>
      <c r="DL162" s="38">
        <v>0</v>
      </c>
      <c r="DM162" s="38">
        <v>0</v>
      </c>
      <c r="DN162" s="38">
        <v>0</v>
      </c>
      <c r="DO162" s="38">
        <v>0</v>
      </c>
      <c r="DP162" s="38">
        <v>0</v>
      </c>
      <c r="DQ162" s="38">
        <v>0</v>
      </c>
      <c r="DR162" s="38">
        <v>0</v>
      </c>
      <c r="DS162" s="38">
        <v>0</v>
      </c>
      <c r="DT162" s="38">
        <v>0</v>
      </c>
      <c r="DU162" s="38">
        <v>0</v>
      </c>
      <c r="DV162" s="38">
        <v>0</v>
      </c>
      <c r="DW162" s="38">
        <v>0</v>
      </c>
      <c r="DX162" s="38">
        <v>0</v>
      </c>
      <c r="DY162" s="38">
        <v>0</v>
      </c>
      <c r="DZ162" s="38">
        <v>0</v>
      </c>
      <c r="EA162" s="38">
        <v>0</v>
      </c>
      <c r="EB162" s="38">
        <v>0</v>
      </c>
      <c r="EC162" s="38">
        <v>0</v>
      </c>
      <c r="ED162" s="38">
        <v>0</v>
      </c>
      <c r="EE162" s="38">
        <v>0</v>
      </c>
      <c r="EF162" s="38">
        <v>0</v>
      </c>
      <c r="EG162" s="38">
        <v>0</v>
      </c>
      <c r="EH162" s="38">
        <v>0</v>
      </c>
      <c r="EI162" s="38">
        <v>0</v>
      </c>
      <c r="EJ162" s="38">
        <v>0</v>
      </c>
      <c r="EK162" s="38">
        <v>0</v>
      </c>
      <c r="EL162" s="38">
        <v>0</v>
      </c>
      <c r="EM162" s="38">
        <v>0</v>
      </c>
      <c r="EN162" s="38">
        <v>0</v>
      </c>
      <c r="EO162" s="38">
        <v>0</v>
      </c>
      <c r="EP162" s="38">
        <v>0</v>
      </c>
      <c r="EQ162" s="38">
        <v>0</v>
      </c>
      <c r="ER162" s="38">
        <v>0</v>
      </c>
      <c r="ES162" s="38">
        <v>0</v>
      </c>
      <c r="ET162" s="38">
        <v>0</v>
      </c>
      <c r="EU162" s="38">
        <v>0</v>
      </c>
      <c r="EV162" s="38">
        <v>0</v>
      </c>
      <c r="EW162" s="38">
        <v>0</v>
      </c>
      <c r="EX162" s="38">
        <v>0</v>
      </c>
      <c r="EY162" s="38">
        <v>0</v>
      </c>
      <c r="EZ162" s="38">
        <v>0</v>
      </c>
      <c r="FA162" s="38">
        <v>0</v>
      </c>
      <c r="FB162" s="38">
        <v>0</v>
      </c>
      <c r="FC162" s="38">
        <v>0</v>
      </c>
      <c r="FD162" s="38">
        <v>0</v>
      </c>
      <c r="FE162" s="38">
        <v>0</v>
      </c>
      <c r="FF162" s="38">
        <v>0</v>
      </c>
      <c r="FG162" s="38">
        <v>0</v>
      </c>
      <c r="FH162" s="38">
        <v>0</v>
      </c>
      <c r="FI162" s="38">
        <v>0</v>
      </c>
      <c r="FJ162" s="38">
        <v>0</v>
      </c>
      <c r="FK162" s="38">
        <v>0</v>
      </c>
      <c r="FL162" s="38">
        <v>0</v>
      </c>
      <c r="FM162" s="38">
        <v>0</v>
      </c>
      <c r="FN162" s="38">
        <v>0</v>
      </c>
      <c r="FO162" s="38">
        <v>0</v>
      </c>
      <c r="FP162" s="38">
        <v>0</v>
      </c>
      <c r="FQ162" s="38">
        <v>0</v>
      </c>
      <c r="FR162" s="38">
        <v>0</v>
      </c>
      <c r="FS162" s="38">
        <v>0</v>
      </c>
      <c r="FT162" s="39">
        <v>0</v>
      </c>
      <c r="FU162" s="38">
        <v>0</v>
      </c>
      <c r="FV162" s="38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</row>
    <row r="163" spans="1:184" x14ac:dyDescent="0.3">
      <c r="A163" t="s">
        <v>277</v>
      </c>
      <c r="B163" t="s">
        <v>1</v>
      </c>
      <c r="C163" t="s">
        <v>1</v>
      </c>
      <c r="D163" t="s">
        <v>1</v>
      </c>
      <c r="E163" t="s">
        <v>1</v>
      </c>
      <c r="F163" s="18" t="s">
        <v>223</v>
      </c>
      <c r="G163" s="16" t="s">
        <v>1</v>
      </c>
      <c r="H163" s="40" t="s">
        <v>1</v>
      </c>
      <c r="I163" s="18" t="s">
        <v>1</v>
      </c>
      <c r="J163" s="38" t="s">
        <v>1</v>
      </c>
      <c r="K163" s="18">
        <v>44789</v>
      </c>
      <c r="L163" s="38">
        <v>3</v>
      </c>
      <c r="M163" s="38">
        <v>3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0</v>
      </c>
      <c r="BL163" s="38">
        <v>0</v>
      </c>
      <c r="BM163" s="38">
        <v>0</v>
      </c>
      <c r="BN163" s="38">
        <v>0</v>
      </c>
      <c r="BO163" s="38">
        <v>0</v>
      </c>
      <c r="BP163" s="38">
        <v>0</v>
      </c>
      <c r="BQ163" s="38">
        <v>0</v>
      </c>
      <c r="BR163" s="38">
        <v>0</v>
      </c>
      <c r="BS163" s="38">
        <v>0</v>
      </c>
      <c r="BT163" s="38">
        <v>0</v>
      </c>
      <c r="BU163" s="38">
        <v>0</v>
      </c>
      <c r="BV163" s="38">
        <v>0</v>
      </c>
      <c r="BW163" s="38">
        <v>0</v>
      </c>
      <c r="BX163" s="38">
        <v>0</v>
      </c>
      <c r="BY163" s="38">
        <v>0</v>
      </c>
      <c r="BZ163" s="38">
        <v>0</v>
      </c>
      <c r="CA163" s="38">
        <v>0</v>
      </c>
      <c r="CB163" s="38">
        <v>0</v>
      </c>
      <c r="CC163" s="38">
        <v>0</v>
      </c>
      <c r="CD163" s="38">
        <v>0</v>
      </c>
      <c r="CE163" s="38">
        <v>0</v>
      </c>
      <c r="CF163" s="38">
        <v>0</v>
      </c>
      <c r="CG163" s="38">
        <v>0</v>
      </c>
      <c r="CH163" s="38">
        <v>0</v>
      </c>
      <c r="CI163" s="38">
        <v>0</v>
      </c>
      <c r="CJ163" s="38">
        <v>0</v>
      </c>
      <c r="CK163" s="38">
        <v>0</v>
      </c>
      <c r="CL163" s="38">
        <v>0</v>
      </c>
      <c r="CM163" s="38">
        <v>0</v>
      </c>
      <c r="CN163" s="38">
        <v>0</v>
      </c>
      <c r="CO163" s="38">
        <v>0</v>
      </c>
      <c r="CP163" s="38">
        <v>0</v>
      </c>
      <c r="CQ163" s="38">
        <v>0</v>
      </c>
      <c r="CR163" s="38">
        <v>0</v>
      </c>
      <c r="CS163" s="38">
        <v>0</v>
      </c>
      <c r="CT163" s="38">
        <v>0</v>
      </c>
      <c r="CU163" s="38">
        <v>0</v>
      </c>
      <c r="CV163" s="38">
        <v>0</v>
      </c>
      <c r="CW163" s="38">
        <v>0</v>
      </c>
      <c r="CX163" s="38">
        <v>0</v>
      </c>
      <c r="CY163" s="38">
        <v>0</v>
      </c>
      <c r="CZ163" s="38">
        <v>0</v>
      </c>
      <c r="DA163" s="38">
        <v>0</v>
      </c>
      <c r="DB163" s="38">
        <v>0</v>
      </c>
      <c r="DC163" s="38">
        <v>0</v>
      </c>
      <c r="DD163" s="38">
        <v>0</v>
      </c>
      <c r="DE163" s="38">
        <v>0</v>
      </c>
      <c r="DF163" s="38">
        <v>0</v>
      </c>
      <c r="DG163" s="38">
        <v>0</v>
      </c>
      <c r="DH163" s="38">
        <v>0</v>
      </c>
      <c r="DI163" s="38">
        <v>0</v>
      </c>
      <c r="DJ163" s="38">
        <v>0</v>
      </c>
      <c r="DK163" s="38">
        <v>0</v>
      </c>
      <c r="DL163" s="38">
        <v>0</v>
      </c>
      <c r="DM163" s="38">
        <v>0</v>
      </c>
      <c r="DN163" s="38">
        <v>0</v>
      </c>
      <c r="DO163" s="38">
        <v>0</v>
      </c>
      <c r="DP163" s="38">
        <v>0</v>
      </c>
      <c r="DQ163" s="38">
        <v>0</v>
      </c>
      <c r="DR163" s="38">
        <v>0</v>
      </c>
      <c r="DS163" s="38">
        <v>0</v>
      </c>
      <c r="DT163" s="38">
        <v>0</v>
      </c>
      <c r="DU163" s="38">
        <v>0</v>
      </c>
      <c r="DV163" s="38">
        <v>0</v>
      </c>
      <c r="DW163" s="38">
        <v>0</v>
      </c>
      <c r="DX163" s="38">
        <v>0</v>
      </c>
      <c r="DY163" s="38">
        <v>0</v>
      </c>
      <c r="DZ163" s="38">
        <v>0</v>
      </c>
      <c r="EA163" s="38">
        <v>0</v>
      </c>
      <c r="EB163" s="38">
        <v>0</v>
      </c>
      <c r="EC163" s="38">
        <v>0</v>
      </c>
      <c r="ED163" s="38">
        <v>0</v>
      </c>
      <c r="EE163" s="38">
        <v>0</v>
      </c>
      <c r="EF163" s="38">
        <v>0</v>
      </c>
      <c r="EG163" s="38">
        <v>0</v>
      </c>
      <c r="EH163" s="38">
        <v>0</v>
      </c>
      <c r="EI163" s="38">
        <v>0</v>
      </c>
      <c r="EJ163" s="38">
        <v>0</v>
      </c>
      <c r="EK163" s="38">
        <v>0</v>
      </c>
      <c r="EL163" s="38">
        <v>0</v>
      </c>
      <c r="EM163" s="38">
        <v>0</v>
      </c>
      <c r="EN163" s="38">
        <v>0</v>
      </c>
      <c r="EO163" s="38">
        <v>0</v>
      </c>
      <c r="EP163" s="38">
        <v>0</v>
      </c>
      <c r="EQ163" s="38">
        <v>0</v>
      </c>
      <c r="ER163" s="38">
        <v>0</v>
      </c>
      <c r="ES163" s="38">
        <v>0</v>
      </c>
      <c r="ET163" s="38">
        <v>0</v>
      </c>
      <c r="EU163" s="38">
        <v>0</v>
      </c>
      <c r="EV163" s="38">
        <v>0</v>
      </c>
      <c r="EW163" s="38">
        <v>0</v>
      </c>
      <c r="EX163" s="38">
        <v>0</v>
      </c>
      <c r="EY163" s="38">
        <v>0</v>
      </c>
      <c r="EZ163" s="38">
        <v>0</v>
      </c>
      <c r="FA163" s="38">
        <v>0</v>
      </c>
      <c r="FB163" s="38">
        <v>0</v>
      </c>
      <c r="FC163" s="38">
        <v>0</v>
      </c>
      <c r="FD163" s="38">
        <v>0</v>
      </c>
      <c r="FE163" s="38">
        <v>0</v>
      </c>
      <c r="FF163" s="38">
        <v>0</v>
      </c>
      <c r="FG163" s="38">
        <v>0</v>
      </c>
      <c r="FH163" s="38">
        <v>0</v>
      </c>
      <c r="FI163" s="38">
        <v>0</v>
      </c>
      <c r="FJ163" s="38">
        <v>0</v>
      </c>
      <c r="FK163" s="38">
        <v>0</v>
      </c>
      <c r="FL163" s="38">
        <v>0</v>
      </c>
      <c r="FM163" s="38">
        <v>0</v>
      </c>
      <c r="FN163" s="38">
        <v>0</v>
      </c>
      <c r="FO163" s="38">
        <v>0</v>
      </c>
      <c r="FP163" s="38">
        <v>0</v>
      </c>
      <c r="FQ163" s="38">
        <v>0</v>
      </c>
      <c r="FR163" s="38">
        <v>0</v>
      </c>
      <c r="FS163" s="38">
        <v>0</v>
      </c>
      <c r="FT163" s="39">
        <v>0</v>
      </c>
      <c r="FU163" s="38">
        <v>0</v>
      </c>
      <c r="FV163" s="38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</row>
    <row r="164" spans="1:184" x14ac:dyDescent="0.3">
      <c r="A164" t="s">
        <v>277</v>
      </c>
      <c r="B164" t="s">
        <v>1</v>
      </c>
      <c r="C164" t="s">
        <v>1</v>
      </c>
      <c r="D164" t="s">
        <v>1</v>
      </c>
      <c r="E164" t="s">
        <v>1</v>
      </c>
      <c r="F164" s="18" t="s">
        <v>223</v>
      </c>
      <c r="G164" s="16" t="s">
        <v>1</v>
      </c>
      <c r="H164" s="40" t="s">
        <v>1</v>
      </c>
      <c r="I164" s="18" t="s">
        <v>1</v>
      </c>
      <c r="J164" s="38" t="s">
        <v>1</v>
      </c>
      <c r="K164" s="18">
        <v>44790</v>
      </c>
      <c r="L164" s="38">
        <v>3</v>
      </c>
      <c r="M164" s="38">
        <v>3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  <c r="AY164" s="38">
        <v>0</v>
      </c>
      <c r="AZ164" s="38">
        <v>0</v>
      </c>
      <c r="BA164" s="38">
        <v>0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0</v>
      </c>
      <c r="BH164" s="38">
        <v>0</v>
      </c>
      <c r="BI164" s="38">
        <v>0</v>
      </c>
      <c r="BJ164" s="38">
        <v>0</v>
      </c>
      <c r="BK164" s="38">
        <v>0</v>
      </c>
      <c r="BL164" s="38">
        <v>0</v>
      </c>
      <c r="BM164" s="38">
        <v>0</v>
      </c>
      <c r="BN164" s="38">
        <v>0</v>
      </c>
      <c r="BO164" s="38">
        <v>0</v>
      </c>
      <c r="BP164" s="38">
        <v>0</v>
      </c>
      <c r="BQ164" s="38">
        <v>0</v>
      </c>
      <c r="BR164" s="38">
        <v>0</v>
      </c>
      <c r="BS164" s="38">
        <v>0</v>
      </c>
      <c r="BT164" s="38">
        <v>0</v>
      </c>
      <c r="BU164" s="38">
        <v>0</v>
      </c>
      <c r="BV164" s="38">
        <v>0</v>
      </c>
      <c r="BW164" s="38">
        <v>0</v>
      </c>
      <c r="BX164" s="38">
        <v>0</v>
      </c>
      <c r="BY164" s="38">
        <v>0</v>
      </c>
      <c r="BZ164" s="38">
        <v>0</v>
      </c>
      <c r="CA164" s="38">
        <v>0</v>
      </c>
      <c r="CB164" s="38">
        <v>0</v>
      </c>
      <c r="CC164" s="38">
        <v>0</v>
      </c>
      <c r="CD164" s="38">
        <v>0</v>
      </c>
      <c r="CE164" s="38">
        <v>0</v>
      </c>
      <c r="CF164" s="38">
        <v>0</v>
      </c>
      <c r="CG164" s="38">
        <v>0</v>
      </c>
      <c r="CH164" s="38">
        <v>0</v>
      </c>
      <c r="CI164" s="38">
        <v>0</v>
      </c>
      <c r="CJ164" s="38">
        <v>0</v>
      </c>
      <c r="CK164" s="38">
        <v>0</v>
      </c>
      <c r="CL164" s="38">
        <v>0</v>
      </c>
      <c r="CM164" s="38">
        <v>0</v>
      </c>
      <c r="CN164" s="38">
        <v>0</v>
      </c>
      <c r="CO164" s="38">
        <v>0</v>
      </c>
      <c r="CP164" s="38">
        <v>0</v>
      </c>
      <c r="CQ164" s="38">
        <v>0</v>
      </c>
      <c r="CR164" s="38">
        <v>0</v>
      </c>
      <c r="CS164" s="38">
        <v>0</v>
      </c>
      <c r="CT164" s="38">
        <v>0</v>
      </c>
      <c r="CU164" s="38">
        <v>0</v>
      </c>
      <c r="CV164" s="38">
        <v>0</v>
      </c>
      <c r="CW164" s="38">
        <v>0</v>
      </c>
      <c r="CX164" s="38">
        <v>0</v>
      </c>
      <c r="CY164" s="38">
        <v>0</v>
      </c>
      <c r="CZ164" s="38">
        <v>0</v>
      </c>
      <c r="DA164" s="38">
        <v>0</v>
      </c>
      <c r="DB164" s="38">
        <v>0</v>
      </c>
      <c r="DC164" s="38">
        <v>0</v>
      </c>
      <c r="DD164" s="38">
        <v>0</v>
      </c>
      <c r="DE164" s="38">
        <v>0</v>
      </c>
      <c r="DF164" s="38">
        <v>0</v>
      </c>
      <c r="DG164" s="38">
        <v>0</v>
      </c>
      <c r="DH164" s="38">
        <v>0</v>
      </c>
      <c r="DI164" s="38">
        <v>0</v>
      </c>
      <c r="DJ164" s="38">
        <v>0</v>
      </c>
      <c r="DK164" s="38">
        <v>0</v>
      </c>
      <c r="DL164" s="38">
        <v>0</v>
      </c>
      <c r="DM164" s="38">
        <v>0</v>
      </c>
      <c r="DN164" s="38">
        <v>0</v>
      </c>
      <c r="DO164" s="38">
        <v>0</v>
      </c>
      <c r="DP164" s="38">
        <v>0</v>
      </c>
      <c r="DQ164" s="38">
        <v>0</v>
      </c>
      <c r="DR164" s="38">
        <v>0</v>
      </c>
      <c r="DS164" s="38">
        <v>0</v>
      </c>
      <c r="DT164" s="38">
        <v>0</v>
      </c>
      <c r="DU164" s="38">
        <v>0</v>
      </c>
      <c r="DV164" s="38">
        <v>0</v>
      </c>
      <c r="DW164" s="38">
        <v>0</v>
      </c>
      <c r="DX164" s="38">
        <v>0</v>
      </c>
      <c r="DY164" s="38">
        <v>0</v>
      </c>
      <c r="DZ164" s="38">
        <v>0</v>
      </c>
      <c r="EA164" s="38">
        <v>0</v>
      </c>
      <c r="EB164" s="38">
        <v>0</v>
      </c>
      <c r="EC164" s="38">
        <v>0</v>
      </c>
      <c r="ED164" s="38">
        <v>0</v>
      </c>
      <c r="EE164" s="38">
        <v>0</v>
      </c>
      <c r="EF164" s="38">
        <v>0</v>
      </c>
      <c r="EG164" s="38">
        <v>0</v>
      </c>
      <c r="EH164" s="38">
        <v>0</v>
      </c>
      <c r="EI164" s="38">
        <v>0</v>
      </c>
      <c r="EJ164" s="38">
        <v>0</v>
      </c>
      <c r="EK164" s="38">
        <v>0</v>
      </c>
      <c r="EL164" s="38">
        <v>0</v>
      </c>
      <c r="EM164" s="38">
        <v>0</v>
      </c>
      <c r="EN164" s="38">
        <v>0</v>
      </c>
      <c r="EO164" s="38">
        <v>0</v>
      </c>
      <c r="EP164" s="38">
        <v>0</v>
      </c>
      <c r="EQ164" s="38">
        <v>0</v>
      </c>
      <c r="ER164" s="38">
        <v>0</v>
      </c>
      <c r="ES164" s="38">
        <v>0</v>
      </c>
      <c r="ET164" s="38">
        <v>0</v>
      </c>
      <c r="EU164" s="38">
        <v>0</v>
      </c>
      <c r="EV164" s="38">
        <v>0</v>
      </c>
      <c r="EW164" s="38">
        <v>0</v>
      </c>
      <c r="EX164" s="38">
        <v>0</v>
      </c>
      <c r="EY164" s="38">
        <v>0</v>
      </c>
      <c r="EZ164" s="38">
        <v>0</v>
      </c>
      <c r="FA164" s="38">
        <v>0</v>
      </c>
      <c r="FB164" s="38">
        <v>0</v>
      </c>
      <c r="FC164" s="38">
        <v>0</v>
      </c>
      <c r="FD164" s="38">
        <v>0</v>
      </c>
      <c r="FE164" s="38">
        <v>0</v>
      </c>
      <c r="FF164" s="38">
        <v>0</v>
      </c>
      <c r="FG164" s="38">
        <v>0</v>
      </c>
      <c r="FH164" s="38">
        <v>0</v>
      </c>
      <c r="FI164" s="38">
        <v>0</v>
      </c>
      <c r="FJ164" s="38">
        <v>0</v>
      </c>
      <c r="FK164" s="38">
        <v>0</v>
      </c>
      <c r="FL164" s="38">
        <v>0</v>
      </c>
      <c r="FM164" s="38">
        <v>0</v>
      </c>
      <c r="FN164" s="38">
        <v>0</v>
      </c>
      <c r="FO164" s="38">
        <v>0</v>
      </c>
      <c r="FP164" s="38">
        <v>0</v>
      </c>
      <c r="FQ164" s="38">
        <v>0</v>
      </c>
      <c r="FR164" s="38">
        <v>0</v>
      </c>
      <c r="FS164" s="38">
        <v>0</v>
      </c>
      <c r="FT164" s="39">
        <v>0</v>
      </c>
      <c r="FU164" s="38">
        <v>0</v>
      </c>
      <c r="FV164" s="38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</row>
    <row r="165" spans="1:184" x14ac:dyDescent="0.3">
      <c r="A165" t="s">
        <v>277</v>
      </c>
      <c r="B165" t="s">
        <v>1</v>
      </c>
      <c r="C165" t="s">
        <v>1</v>
      </c>
      <c r="D165" t="s">
        <v>1</v>
      </c>
      <c r="E165" t="s">
        <v>1</v>
      </c>
      <c r="F165" s="18" t="s">
        <v>223</v>
      </c>
      <c r="G165" s="16" t="s">
        <v>1</v>
      </c>
      <c r="H165" s="40" t="s">
        <v>1</v>
      </c>
      <c r="I165" s="18" t="s">
        <v>1</v>
      </c>
      <c r="J165" s="38" t="s">
        <v>1</v>
      </c>
      <c r="K165" s="18">
        <v>44792</v>
      </c>
      <c r="L165" s="38">
        <v>3</v>
      </c>
      <c r="M165" s="38">
        <v>3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0</v>
      </c>
      <c r="BN165" s="38">
        <v>0</v>
      </c>
      <c r="BO165" s="38">
        <v>0</v>
      </c>
      <c r="BP165" s="38">
        <v>0</v>
      </c>
      <c r="BQ165" s="38">
        <v>0</v>
      </c>
      <c r="BR165" s="38">
        <v>0</v>
      </c>
      <c r="BS165" s="38">
        <v>0</v>
      </c>
      <c r="BT165" s="38">
        <v>0</v>
      </c>
      <c r="BU165" s="38">
        <v>0</v>
      </c>
      <c r="BV165" s="38">
        <v>0</v>
      </c>
      <c r="BW165" s="38">
        <v>0</v>
      </c>
      <c r="BX165" s="38">
        <v>0</v>
      </c>
      <c r="BY165" s="38">
        <v>0</v>
      </c>
      <c r="BZ165" s="38">
        <v>0</v>
      </c>
      <c r="CA165" s="38">
        <v>0</v>
      </c>
      <c r="CB165" s="38">
        <v>0</v>
      </c>
      <c r="CC165" s="38">
        <v>0</v>
      </c>
      <c r="CD165" s="38">
        <v>0</v>
      </c>
      <c r="CE165" s="38">
        <v>0</v>
      </c>
      <c r="CF165" s="38">
        <v>0</v>
      </c>
      <c r="CG165" s="38">
        <v>0</v>
      </c>
      <c r="CH165" s="38">
        <v>0</v>
      </c>
      <c r="CI165" s="38">
        <v>0</v>
      </c>
      <c r="CJ165" s="38">
        <v>0</v>
      </c>
      <c r="CK165" s="38">
        <v>0</v>
      </c>
      <c r="CL165" s="38">
        <v>0</v>
      </c>
      <c r="CM165" s="38">
        <v>0</v>
      </c>
      <c r="CN165" s="38">
        <v>0</v>
      </c>
      <c r="CO165" s="38">
        <v>0</v>
      </c>
      <c r="CP165" s="38">
        <v>0</v>
      </c>
      <c r="CQ165" s="38">
        <v>0</v>
      </c>
      <c r="CR165" s="38">
        <v>0</v>
      </c>
      <c r="CS165" s="38">
        <v>0</v>
      </c>
      <c r="CT165" s="38">
        <v>0</v>
      </c>
      <c r="CU165" s="38">
        <v>0</v>
      </c>
      <c r="CV165" s="38">
        <v>0</v>
      </c>
      <c r="CW165" s="38">
        <v>0</v>
      </c>
      <c r="CX165" s="38">
        <v>0</v>
      </c>
      <c r="CY165" s="38">
        <v>0</v>
      </c>
      <c r="CZ165" s="38">
        <v>0</v>
      </c>
      <c r="DA165" s="38">
        <v>0</v>
      </c>
      <c r="DB165" s="38">
        <v>0</v>
      </c>
      <c r="DC165" s="38">
        <v>0</v>
      </c>
      <c r="DD165" s="38">
        <v>0</v>
      </c>
      <c r="DE165" s="38">
        <v>0</v>
      </c>
      <c r="DF165" s="38">
        <v>0</v>
      </c>
      <c r="DG165" s="38">
        <v>0</v>
      </c>
      <c r="DH165" s="38">
        <v>0</v>
      </c>
      <c r="DI165" s="38">
        <v>0</v>
      </c>
      <c r="DJ165" s="38">
        <v>0</v>
      </c>
      <c r="DK165" s="38">
        <v>0</v>
      </c>
      <c r="DL165" s="38">
        <v>0</v>
      </c>
      <c r="DM165" s="38">
        <v>0</v>
      </c>
      <c r="DN165" s="38">
        <v>0</v>
      </c>
      <c r="DO165" s="38">
        <v>0</v>
      </c>
      <c r="DP165" s="38">
        <v>0</v>
      </c>
      <c r="DQ165" s="38">
        <v>0</v>
      </c>
      <c r="DR165" s="38">
        <v>0</v>
      </c>
      <c r="DS165" s="38">
        <v>0</v>
      </c>
      <c r="DT165" s="38">
        <v>0</v>
      </c>
      <c r="DU165" s="38">
        <v>0</v>
      </c>
      <c r="DV165" s="38">
        <v>0</v>
      </c>
      <c r="DW165" s="38">
        <v>0</v>
      </c>
      <c r="DX165" s="38">
        <v>0</v>
      </c>
      <c r="DY165" s="38">
        <v>0</v>
      </c>
      <c r="DZ165" s="38">
        <v>0</v>
      </c>
      <c r="EA165" s="38">
        <v>0</v>
      </c>
      <c r="EB165" s="38">
        <v>0</v>
      </c>
      <c r="EC165" s="38">
        <v>0</v>
      </c>
      <c r="ED165" s="38">
        <v>0</v>
      </c>
      <c r="EE165" s="38">
        <v>0</v>
      </c>
      <c r="EF165" s="38">
        <v>0</v>
      </c>
      <c r="EG165" s="38">
        <v>0</v>
      </c>
      <c r="EH165" s="38">
        <v>0</v>
      </c>
      <c r="EI165" s="38">
        <v>0</v>
      </c>
      <c r="EJ165" s="38">
        <v>0</v>
      </c>
      <c r="EK165" s="38">
        <v>0</v>
      </c>
      <c r="EL165" s="38">
        <v>0</v>
      </c>
      <c r="EM165" s="38">
        <v>0</v>
      </c>
      <c r="EN165" s="38">
        <v>0</v>
      </c>
      <c r="EO165" s="38">
        <v>0</v>
      </c>
      <c r="EP165" s="38">
        <v>0</v>
      </c>
      <c r="EQ165" s="38">
        <v>0</v>
      </c>
      <c r="ER165" s="38">
        <v>0</v>
      </c>
      <c r="ES165" s="38">
        <v>0</v>
      </c>
      <c r="ET165" s="38">
        <v>0</v>
      </c>
      <c r="EU165" s="38">
        <v>0</v>
      </c>
      <c r="EV165" s="38">
        <v>0</v>
      </c>
      <c r="EW165" s="38">
        <v>0</v>
      </c>
      <c r="EX165" s="38">
        <v>0</v>
      </c>
      <c r="EY165" s="38">
        <v>0</v>
      </c>
      <c r="EZ165" s="38">
        <v>0</v>
      </c>
      <c r="FA165" s="38">
        <v>0</v>
      </c>
      <c r="FB165" s="38">
        <v>0</v>
      </c>
      <c r="FC165" s="38">
        <v>0</v>
      </c>
      <c r="FD165" s="38">
        <v>0</v>
      </c>
      <c r="FE165" s="38">
        <v>0</v>
      </c>
      <c r="FF165" s="38">
        <v>0</v>
      </c>
      <c r="FG165" s="38">
        <v>0</v>
      </c>
      <c r="FH165" s="38">
        <v>0</v>
      </c>
      <c r="FI165" s="38">
        <v>0</v>
      </c>
      <c r="FJ165" s="38">
        <v>0</v>
      </c>
      <c r="FK165" s="38">
        <v>0</v>
      </c>
      <c r="FL165" s="38">
        <v>0</v>
      </c>
      <c r="FM165" s="38">
        <v>0</v>
      </c>
      <c r="FN165" s="38">
        <v>0</v>
      </c>
      <c r="FO165" s="38">
        <v>0</v>
      </c>
      <c r="FP165" s="38">
        <v>0</v>
      </c>
      <c r="FQ165" s="38">
        <v>0</v>
      </c>
      <c r="FR165" s="38">
        <v>0</v>
      </c>
      <c r="FS165" s="38">
        <v>0</v>
      </c>
      <c r="FT165" s="39">
        <v>0</v>
      </c>
      <c r="FU165" s="38">
        <v>0</v>
      </c>
      <c r="FV165" s="38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</row>
    <row r="166" spans="1:184" x14ac:dyDescent="0.3">
      <c r="A166" t="s">
        <v>277</v>
      </c>
      <c r="B166" t="s">
        <v>1</v>
      </c>
      <c r="C166" t="s">
        <v>1</v>
      </c>
      <c r="D166" t="s">
        <v>1</v>
      </c>
      <c r="E166" t="s">
        <v>1</v>
      </c>
      <c r="F166" s="18" t="s">
        <v>223</v>
      </c>
      <c r="G166" s="16" t="s">
        <v>1</v>
      </c>
      <c r="H166" s="40" t="s">
        <v>1</v>
      </c>
      <c r="I166" s="18" t="s">
        <v>1</v>
      </c>
      <c r="J166" s="38" t="s">
        <v>1</v>
      </c>
      <c r="K166" s="18">
        <v>44805</v>
      </c>
      <c r="L166" s="38">
        <v>3</v>
      </c>
      <c r="M166" s="38">
        <v>3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0</v>
      </c>
      <c r="BN166" s="38">
        <v>0</v>
      </c>
      <c r="BO166" s="38">
        <v>0</v>
      </c>
      <c r="BP166" s="38">
        <v>0</v>
      </c>
      <c r="BQ166" s="38">
        <v>0</v>
      </c>
      <c r="BR166" s="38">
        <v>0</v>
      </c>
      <c r="BS166" s="38">
        <v>0</v>
      </c>
      <c r="BT166" s="38">
        <v>0</v>
      </c>
      <c r="BU166" s="38">
        <v>0</v>
      </c>
      <c r="BV166" s="38">
        <v>0</v>
      </c>
      <c r="BW166" s="38">
        <v>0</v>
      </c>
      <c r="BX166" s="38">
        <v>0</v>
      </c>
      <c r="BY166" s="38">
        <v>0</v>
      </c>
      <c r="BZ166" s="38">
        <v>0</v>
      </c>
      <c r="CA166" s="38">
        <v>0</v>
      </c>
      <c r="CB166" s="38">
        <v>0</v>
      </c>
      <c r="CC166" s="38">
        <v>0</v>
      </c>
      <c r="CD166" s="38">
        <v>0</v>
      </c>
      <c r="CE166" s="38">
        <v>0</v>
      </c>
      <c r="CF166" s="38">
        <v>0</v>
      </c>
      <c r="CG166" s="38">
        <v>0</v>
      </c>
      <c r="CH166" s="38">
        <v>0</v>
      </c>
      <c r="CI166" s="38">
        <v>0</v>
      </c>
      <c r="CJ166" s="38">
        <v>0</v>
      </c>
      <c r="CK166" s="38">
        <v>0</v>
      </c>
      <c r="CL166" s="38">
        <v>0</v>
      </c>
      <c r="CM166" s="38">
        <v>0</v>
      </c>
      <c r="CN166" s="38">
        <v>0</v>
      </c>
      <c r="CO166" s="38">
        <v>0</v>
      </c>
      <c r="CP166" s="38">
        <v>0</v>
      </c>
      <c r="CQ166" s="38">
        <v>0</v>
      </c>
      <c r="CR166" s="38">
        <v>0</v>
      </c>
      <c r="CS166" s="38">
        <v>0</v>
      </c>
      <c r="CT166" s="38">
        <v>0</v>
      </c>
      <c r="CU166" s="38">
        <v>0</v>
      </c>
      <c r="CV166" s="38">
        <v>0</v>
      </c>
      <c r="CW166" s="38">
        <v>0</v>
      </c>
      <c r="CX166" s="38">
        <v>0</v>
      </c>
      <c r="CY166" s="38">
        <v>0</v>
      </c>
      <c r="CZ166" s="38">
        <v>0</v>
      </c>
      <c r="DA166" s="38">
        <v>0</v>
      </c>
      <c r="DB166" s="38">
        <v>0</v>
      </c>
      <c r="DC166" s="38">
        <v>0</v>
      </c>
      <c r="DD166" s="38">
        <v>0</v>
      </c>
      <c r="DE166" s="38">
        <v>0</v>
      </c>
      <c r="DF166" s="38">
        <v>0</v>
      </c>
      <c r="DG166" s="38">
        <v>0</v>
      </c>
      <c r="DH166" s="38">
        <v>0</v>
      </c>
      <c r="DI166" s="38">
        <v>0</v>
      </c>
      <c r="DJ166" s="38">
        <v>0</v>
      </c>
      <c r="DK166" s="38">
        <v>0</v>
      </c>
      <c r="DL166" s="38">
        <v>0</v>
      </c>
      <c r="DM166" s="38">
        <v>0</v>
      </c>
      <c r="DN166" s="38">
        <v>0</v>
      </c>
      <c r="DO166" s="38">
        <v>0</v>
      </c>
      <c r="DP166" s="38">
        <v>0</v>
      </c>
      <c r="DQ166" s="38">
        <v>0</v>
      </c>
      <c r="DR166" s="38">
        <v>0</v>
      </c>
      <c r="DS166" s="38">
        <v>0</v>
      </c>
      <c r="DT166" s="38">
        <v>0</v>
      </c>
      <c r="DU166" s="38">
        <v>0</v>
      </c>
      <c r="DV166" s="38">
        <v>0</v>
      </c>
      <c r="DW166" s="38">
        <v>0</v>
      </c>
      <c r="DX166" s="38">
        <v>0</v>
      </c>
      <c r="DY166" s="38">
        <v>0</v>
      </c>
      <c r="DZ166" s="38">
        <v>0</v>
      </c>
      <c r="EA166" s="38">
        <v>0</v>
      </c>
      <c r="EB166" s="38">
        <v>0</v>
      </c>
      <c r="EC166" s="38">
        <v>0</v>
      </c>
      <c r="ED166" s="38">
        <v>0</v>
      </c>
      <c r="EE166" s="38">
        <v>0</v>
      </c>
      <c r="EF166" s="38">
        <v>0</v>
      </c>
      <c r="EG166" s="38">
        <v>0</v>
      </c>
      <c r="EH166" s="38">
        <v>0</v>
      </c>
      <c r="EI166" s="38">
        <v>0</v>
      </c>
      <c r="EJ166" s="38">
        <v>0</v>
      </c>
      <c r="EK166" s="38">
        <v>0</v>
      </c>
      <c r="EL166" s="38">
        <v>0</v>
      </c>
      <c r="EM166" s="38">
        <v>0</v>
      </c>
      <c r="EN166" s="38">
        <v>0</v>
      </c>
      <c r="EO166" s="38">
        <v>0</v>
      </c>
      <c r="EP166" s="38">
        <v>0</v>
      </c>
      <c r="EQ166" s="38">
        <v>0</v>
      </c>
      <c r="ER166" s="38">
        <v>0</v>
      </c>
      <c r="ES166" s="38">
        <v>0</v>
      </c>
      <c r="ET166" s="38">
        <v>0</v>
      </c>
      <c r="EU166" s="38">
        <v>0</v>
      </c>
      <c r="EV166" s="38">
        <v>0</v>
      </c>
      <c r="EW166" s="38">
        <v>0</v>
      </c>
      <c r="EX166" s="38">
        <v>0</v>
      </c>
      <c r="EY166" s="38">
        <v>0</v>
      </c>
      <c r="EZ166" s="38">
        <v>0</v>
      </c>
      <c r="FA166" s="38">
        <v>0</v>
      </c>
      <c r="FB166" s="38">
        <v>0</v>
      </c>
      <c r="FC166" s="38">
        <v>0</v>
      </c>
      <c r="FD166" s="38">
        <v>0</v>
      </c>
      <c r="FE166" s="38">
        <v>0</v>
      </c>
      <c r="FF166" s="38">
        <v>0</v>
      </c>
      <c r="FG166" s="38">
        <v>0</v>
      </c>
      <c r="FH166" s="38">
        <v>0</v>
      </c>
      <c r="FI166" s="38">
        <v>0</v>
      </c>
      <c r="FJ166" s="38">
        <v>0</v>
      </c>
      <c r="FK166" s="38">
        <v>0</v>
      </c>
      <c r="FL166" s="38">
        <v>0</v>
      </c>
      <c r="FM166" s="38">
        <v>0</v>
      </c>
      <c r="FN166" s="38">
        <v>0</v>
      </c>
      <c r="FO166" s="38">
        <v>0</v>
      </c>
      <c r="FP166" s="38">
        <v>0</v>
      </c>
      <c r="FQ166" s="38">
        <v>0</v>
      </c>
      <c r="FR166" s="38">
        <v>0</v>
      </c>
      <c r="FS166" s="38">
        <v>0</v>
      </c>
      <c r="FT166" s="39">
        <v>0</v>
      </c>
      <c r="FU166" s="38">
        <v>0</v>
      </c>
      <c r="FV166" s="38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</row>
    <row r="167" spans="1:184" x14ac:dyDescent="0.3">
      <c r="A167" t="s">
        <v>277</v>
      </c>
      <c r="B167" t="s">
        <v>1</v>
      </c>
      <c r="C167" t="s">
        <v>1</v>
      </c>
      <c r="D167" t="s">
        <v>1</v>
      </c>
      <c r="E167" t="s">
        <v>1</v>
      </c>
      <c r="F167" s="18" t="s">
        <v>223</v>
      </c>
      <c r="G167" s="16" t="s">
        <v>1</v>
      </c>
      <c r="H167" s="40" t="s">
        <v>1</v>
      </c>
      <c r="I167" s="18" t="s">
        <v>1</v>
      </c>
      <c r="J167" s="38" t="s">
        <v>1</v>
      </c>
      <c r="K167" s="18">
        <v>44809</v>
      </c>
      <c r="L167" s="38">
        <v>3</v>
      </c>
      <c r="M167" s="38">
        <v>3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0</v>
      </c>
      <c r="V167" s="38">
        <v>0</v>
      </c>
      <c r="W167" s="38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0</v>
      </c>
      <c r="BC167" s="38">
        <v>0</v>
      </c>
      <c r="BD167" s="38">
        <v>0</v>
      </c>
      <c r="BE167" s="38">
        <v>0</v>
      </c>
      <c r="BF167" s="38">
        <v>0</v>
      </c>
      <c r="BG167" s="38">
        <v>0</v>
      </c>
      <c r="BH167" s="38">
        <v>0</v>
      </c>
      <c r="BI167" s="38">
        <v>0</v>
      </c>
      <c r="BJ167" s="38">
        <v>0</v>
      </c>
      <c r="BK167" s="38">
        <v>0</v>
      </c>
      <c r="BL167" s="38">
        <v>0</v>
      </c>
      <c r="BM167" s="38">
        <v>0</v>
      </c>
      <c r="BN167" s="38">
        <v>0</v>
      </c>
      <c r="BO167" s="38">
        <v>0</v>
      </c>
      <c r="BP167" s="38">
        <v>0</v>
      </c>
      <c r="BQ167" s="38">
        <v>0</v>
      </c>
      <c r="BR167" s="38">
        <v>0</v>
      </c>
      <c r="BS167" s="38">
        <v>0</v>
      </c>
      <c r="BT167" s="38">
        <v>0</v>
      </c>
      <c r="BU167" s="38">
        <v>0</v>
      </c>
      <c r="BV167" s="38">
        <v>0</v>
      </c>
      <c r="BW167" s="38">
        <v>0</v>
      </c>
      <c r="BX167" s="38">
        <v>0</v>
      </c>
      <c r="BY167" s="38">
        <v>0</v>
      </c>
      <c r="BZ167" s="38">
        <v>0</v>
      </c>
      <c r="CA167" s="38">
        <v>0</v>
      </c>
      <c r="CB167" s="38">
        <v>0</v>
      </c>
      <c r="CC167" s="38">
        <v>0</v>
      </c>
      <c r="CD167" s="38">
        <v>0</v>
      </c>
      <c r="CE167" s="38">
        <v>0</v>
      </c>
      <c r="CF167" s="38">
        <v>0</v>
      </c>
      <c r="CG167" s="38">
        <v>0</v>
      </c>
      <c r="CH167" s="38">
        <v>0</v>
      </c>
      <c r="CI167" s="38">
        <v>0</v>
      </c>
      <c r="CJ167" s="38">
        <v>0</v>
      </c>
      <c r="CK167" s="38">
        <v>0</v>
      </c>
      <c r="CL167" s="38">
        <v>0</v>
      </c>
      <c r="CM167" s="38">
        <v>0</v>
      </c>
      <c r="CN167" s="38">
        <v>0</v>
      </c>
      <c r="CO167" s="38">
        <v>0</v>
      </c>
      <c r="CP167" s="38">
        <v>0</v>
      </c>
      <c r="CQ167" s="38">
        <v>0</v>
      </c>
      <c r="CR167" s="38">
        <v>0</v>
      </c>
      <c r="CS167" s="38">
        <v>0</v>
      </c>
      <c r="CT167" s="38">
        <v>0</v>
      </c>
      <c r="CU167" s="38">
        <v>0</v>
      </c>
      <c r="CV167" s="38">
        <v>0</v>
      </c>
      <c r="CW167" s="38">
        <v>0</v>
      </c>
      <c r="CX167" s="38">
        <v>0</v>
      </c>
      <c r="CY167" s="38">
        <v>0</v>
      </c>
      <c r="CZ167" s="38">
        <v>0</v>
      </c>
      <c r="DA167" s="38">
        <v>0</v>
      </c>
      <c r="DB167" s="38">
        <v>0</v>
      </c>
      <c r="DC167" s="38">
        <v>0</v>
      </c>
      <c r="DD167" s="38">
        <v>0</v>
      </c>
      <c r="DE167" s="38">
        <v>0</v>
      </c>
      <c r="DF167" s="38">
        <v>0</v>
      </c>
      <c r="DG167" s="38">
        <v>0</v>
      </c>
      <c r="DH167" s="38">
        <v>0</v>
      </c>
      <c r="DI167" s="38">
        <v>0</v>
      </c>
      <c r="DJ167" s="38">
        <v>0</v>
      </c>
      <c r="DK167" s="38">
        <v>0</v>
      </c>
      <c r="DL167" s="38">
        <v>0</v>
      </c>
      <c r="DM167" s="38">
        <v>0</v>
      </c>
      <c r="DN167" s="38">
        <v>0</v>
      </c>
      <c r="DO167" s="38">
        <v>0</v>
      </c>
      <c r="DP167" s="38">
        <v>0</v>
      </c>
      <c r="DQ167" s="38">
        <v>0</v>
      </c>
      <c r="DR167" s="38">
        <v>0</v>
      </c>
      <c r="DS167" s="38">
        <v>0</v>
      </c>
      <c r="DT167" s="38">
        <v>0</v>
      </c>
      <c r="DU167" s="38">
        <v>0</v>
      </c>
      <c r="DV167" s="38">
        <v>0</v>
      </c>
      <c r="DW167" s="38">
        <v>0</v>
      </c>
      <c r="DX167" s="38">
        <v>0</v>
      </c>
      <c r="DY167" s="38">
        <v>0</v>
      </c>
      <c r="DZ167" s="38">
        <v>0</v>
      </c>
      <c r="EA167" s="38">
        <v>0</v>
      </c>
      <c r="EB167" s="38">
        <v>0</v>
      </c>
      <c r="EC167" s="38">
        <v>0</v>
      </c>
      <c r="ED167" s="38">
        <v>0</v>
      </c>
      <c r="EE167" s="38">
        <v>0</v>
      </c>
      <c r="EF167" s="38">
        <v>0</v>
      </c>
      <c r="EG167" s="38">
        <v>0</v>
      </c>
      <c r="EH167" s="38">
        <v>0</v>
      </c>
      <c r="EI167" s="38">
        <v>0</v>
      </c>
      <c r="EJ167" s="38">
        <v>0</v>
      </c>
      <c r="EK167" s="38">
        <v>0</v>
      </c>
      <c r="EL167" s="38">
        <v>0</v>
      </c>
      <c r="EM167" s="38">
        <v>0</v>
      </c>
      <c r="EN167" s="38">
        <v>0</v>
      </c>
      <c r="EO167" s="38">
        <v>0</v>
      </c>
      <c r="EP167" s="38">
        <v>0</v>
      </c>
      <c r="EQ167" s="38">
        <v>0</v>
      </c>
      <c r="ER167" s="38">
        <v>0</v>
      </c>
      <c r="ES167" s="38">
        <v>0</v>
      </c>
      <c r="ET167" s="38">
        <v>0</v>
      </c>
      <c r="EU167" s="38">
        <v>0</v>
      </c>
      <c r="EV167" s="38">
        <v>0</v>
      </c>
      <c r="EW167" s="38">
        <v>0</v>
      </c>
      <c r="EX167" s="38">
        <v>0</v>
      </c>
      <c r="EY167" s="38">
        <v>0</v>
      </c>
      <c r="EZ167" s="38">
        <v>0</v>
      </c>
      <c r="FA167" s="38">
        <v>0</v>
      </c>
      <c r="FB167" s="38">
        <v>0</v>
      </c>
      <c r="FC167" s="38">
        <v>0</v>
      </c>
      <c r="FD167" s="38">
        <v>0</v>
      </c>
      <c r="FE167" s="38">
        <v>0</v>
      </c>
      <c r="FF167" s="38">
        <v>0</v>
      </c>
      <c r="FG167" s="38">
        <v>0</v>
      </c>
      <c r="FH167" s="38">
        <v>0</v>
      </c>
      <c r="FI167" s="38">
        <v>0</v>
      </c>
      <c r="FJ167" s="38">
        <v>0</v>
      </c>
      <c r="FK167" s="38">
        <v>0</v>
      </c>
      <c r="FL167" s="38">
        <v>0</v>
      </c>
      <c r="FM167" s="38">
        <v>0</v>
      </c>
      <c r="FN167" s="38">
        <v>0</v>
      </c>
      <c r="FO167" s="38">
        <v>0</v>
      </c>
      <c r="FP167" s="38">
        <v>0</v>
      </c>
      <c r="FQ167" s="38">
        <v>0</v>
      </c>
      <c r="FR167" s="38">
        <v>0</v>
      </c>
      <c r="FS167" s="38">
        <v>0</v>
      </c>
      <c r="FT167" s="39">
        <v>0</v>
      </c>
      <c r="FU167" s="38">
        <v>0</v>
      </c>
      <c r="FV167" s="38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</row>
    <row r="168" spans="1:184" x14ac:dyDescent="0.3">
      <c r="A168" t="s">
        <v>277</v>
      </c>
      <c r="B168" t="s">
        <v>1</v>
      </c>
      <c r="C168" t="s">
        <v>1</v>
      </c>
      <c r="D168" t="s">
        <v>1</v>
      </c>
      <c r="E168" t="s">
        <v>1</v>
      </c>
      <c r="F168" s="18" t="s">
        <v>223</v>
      </c>
      <c r="G168" s="16" t="s">
        <v>1</v>
      </c>
      <c r="H168" s="40" t="s">
        <v>1</v>
      </c>
      <c r="I168" s="18" t="s">
        <v>1</v>
      </c>
      <c r="J168" s="38" t="s">
        <v>1</v>
      </c>
      <c r="K168" s="18">
        <v>44810</v>
      </c>
      <c r="L168" s="38">
        <v>2</v>
      </c>
      <c r="M168" s="38">
        <v>2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0</v>
      </c>
      <c r="BH168" s="38">
        <v>0</v>
      </c>
      <c r="BI168" s="38">
        <v>0</v>
      </c>
      <c r="BJ168" s="38">
        <v>0</v>
      </c>
      <c r="BK168" s="38">
        <v>0</v>
      </c>
      <c r="BL168" s="38">
        <v>0</v>
      </c>
      <c r="BM168" s="38">
        <v>0</v>
      </c>
      <c r="BN168" s="38">
        <v>0</v>
      </c>
      <c r="BO168" s="38">
        <v>0</v>
      </c>
      <c r="BP168" s="38">
        <v>0</v>
      </c>
      <c r="BQ168" s="38">
        <v>0</v>
      </c>
      <c r="BR168" s="38">
        <v>0</v>
      </c>
      <c r="BS168" s="38">
        <v>0</v>
      </c>
      <c r="BT168" s="38">
        <v>0</v>
      </c>
      <c r="BU168" s="38">
        <v>0</v>
      </c>
      <c r="BV168" s="38">
        <v>0</v>
      </c>
      <c r="BW168" s="38">
        <v>0</v>
      </c>
      <c r="BX168" s="38">
        <v>0</v>
      </c>
      <c r="BY168" s="38">
        <v>0</v>
      </c>
      <c r="BZ168" s="38">
        <v>0</v>
      </c>
      <c r="CA168" s="38">
        <v>0</v>
      </c>
      <c r="CB168" s="38">
        <v>0</v>
      </c>
      <c r="CC168" s="38">
        <v>0</v>
      </c>
      <c r="CD168" s="38">
        <v>0</v>
      </c>
      <c r="CE168" s="38">
        <v>0</v>
      </c>
      <c r="CF168" s="38">
        <v>0</v>
      </c>
      <c r="CG168" s="38">
        <v>0</v>
      </c>
      <c r="CH168" s="38">
        <v>0</v>
      </c>
      <c r="CI168" s="38">
        <v>0</v>
      </c>
      <c r="CJ168" s="38">
        <v>0</v>
      </c>
      <c r="CK168" s="38">
        <v>0</v>
      </c>
      <c r="CL168" s="38">
        <v>0</v>
      </c>
      <c r="CM168" s="38">
        <v>0</v>
      </c>
      <c r="CN168" s="38">
        <v>0</v>
      </c>
      <c r="CO168" s="38">
        <v>0</v>
      </c>
      <c r="CP168" s="38">
        <v>0</v>
      </c>
      <c r="CQ168" s="38">
        <v>0</v>
      </c>
      <c r="CR168" s="38">
        <v>0</v>
      </c>
      <c r="CS168" s="38">
        <v>0</v>
      </c>
      <c r="CT168" s="38">
        <v>0</v>
      </c>
      <c r="CU168" s="38">
        <v>0</v>
      </c>
      <c r="CV168" s="38">
        <v>0</v>
      </c>
      <c r="CW168" s="38">
        <v>0</v>
      </c>
      <c r="CX168" s="38">
        <v>0</v>
      </c>
      <c r="CY168" s="38">
        <v>0</v>
      </c>
      <c r="CZ168" s="38">
        <v>0</v>
      </c>
      <c r="DA168" s="38">
        <v>0</v>
      </c>
      <c r="DB168" s="38">
        <v>0</v>
      </c>
      <c r="DC168" s="38">
        <v>0</v>
      </c>
      <c r="DD168" s="38">
        <v>0</v>
      </c>
      <c r="DE168" s="38">
        <v>0</v>
      </c>
      <c r="DF168" s="38">
        <v>0</v>
      </c>
      <c r="DG168" s="38">
        <v>0</v>
      </c>
      <c r="DH168" s="38">
        <v>0</v>
      </c>
      <c r="DI168" s="38">
        <v>0</v>
      </c>
      <c r="DJ168" s="38">
        <v>0</v>
      </c>
      <c r="DK168" s="38">
        <v>0</v>
      </c>
      <c r="DL168" s="38">
        <v>0</v>
      </c>
      <c r="DM168" s="38">
        <v>0</v>
      </c>
      <c r="DN168" s="38">
        <v>0</v>
      </c>
      <c r="DO168" s="38">
        <v>0</v>
      </c>
      <c r="DP168" s="38">
        <v>0</v>
      </c>
      <c r="DQ168" s="38">
        <v>0</v>
      </c>
      <c r="DR168" s="38">
        <v>0</v>
      </c>
      <c r="DS168" s="38">
        <v>0</v>
      </c>
      <c r="DT168" s="38">
        <v>0</v>
      </c>
      <c r="DU168" s="38">
        <v>0</v>
      </c>
      <c r="DV168" s="38">
        <v>0</v>
      </c>
      <c r="DW168" s="38">
        <v>0</v>
      </c>
      <c r="DX168" s="38">
        <v>0</v>
      </c>
      <c r="DY168" s="38">
        <v>0</v>
      </c>
      <c r="DZ168" s="38">
        <v>0</v>
      </c>
      <c r="EA168" s="38">
        <v>0</v>
      </c>
      <c r="EB168" s="38">
        <v>0</v>
      </c>
      <c r="EC168" s="38">
        <v>0</v>
      </c>
      <c r="ED168" s="38">
        <v>0</v>
      </c>
      <c r="EE168" s="38">
        <v>0</v>
      </c>
      <c r="EF168" s="38">
        <v>0</v>
      </c>
      <c r="EG168" s="38">
        <v>0</v>
      </c>
      <c r="EH168" s="38">
        <v>0</v>
      </c>
      <c r="EI168" s="38">
        <v>0</v>
      </c>
      <c r="EJ168" s="38">
        <v>0</v>
      </c>
      <c r="EK168" s="38">
        <v>0</v>
      </c>
      <c r="EL168" s="38">
        <v>0</v>
      </c>
      <c r="EM168" s="38">
        <v>0</v>
      </c>
      <c r="EN168" s="38">
        <v>0</v>
      </c>
      <c r="EO168" s="38">
        <v>0</v>
      </c>
      <c r="EP168" s="38">
        <v>0</v>
      </c>
      <c r="EQ168" s="38">
        <v>0</v>
      </c>
      <c r="ER168" s="38">
        <v>0</v>
      </c>
      <c r="ES168" s="38">
        <v>0</v>
      </c>
      <c r="ET168" s="38">
        <v>0</v>
      </c>
      <c r="EU168" s="38">
        <v>0</v>
      </c>
      <c r="EV168" s="38">
        <v>0</v>
      </c>
      <c r="EW168" s="38">
        <v>0</v>
      </c>
      <c r="EX168" s="38">
        <v>0</v>
      </c>
      <c r="EY168" s="38">
        <v>0</v>
      </c>
      <c r="EZ168" s="38">
        <v>0</v>
      </c>
      <c r="FA168" s="38">
        <v>0</v>
      </c>
      <c r="FB168" s="38">
        <v>0</v>
      </c>
      <c r="FC168" s="38">
        <v>0</v>
      </c>
      <c r="FD168" s="38">
        <v>0</v>
      </c>
      <c r="FE168" s="38">
        <v>0</v>
      </c>
      <c r="FF168" s="38">
        <v>0</v>
      </c>
      <c r="FG168" s="38">
        <v>0</v>
      </c>
      <c r="FH168" s="38">
        <v>0</v>
      </c>
      <c r="FI168" s="38">
        <v>0</v>
      </c>
      <c r="FJ168" s="38">
        <v>0</v>
      </c>
      <c r="FK168" s="38">
        <v>0</v>
      </c>
      <c r="FL168" s="38">
        <v>0</v>
      </c>
      <c r="FM168" s="38">
        <v>0</v>
      </c>
      <c r="FN168" s="38">
        <v>0</v>
      </c>
      <c r="FO168" s="38">
        <v>0</v>
      </c>
      <c r="FP168" s="38">
        <v>0</v>
      </c>
      <c r="FQ168" s="38">
        <v>0</v>
      </c>
      <c r="FR168" s="38">
        <v>0</v>
      </c>
      <c r="FS168" s="38">
        <v>0</v>
      </c>
      <c r="FT168" s="39">
        <v>0</v>
      </c>
      <c r="FU168" s="38">
        <v>0</v>
      </c>
      <c r="FV168" s="3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</row>
    <row r="169" spans="1:184" x14ac:dyDescent="0.3">
      <c r="A169" t="s">
        <v>277</v>
      </c>
      <c r="B169" t="s">
        <v>1</v>
      </c>
      <c r="C169" t="s">
        <v>1</v>
      </c>
      <c r="D169" t="s">
        <v>1</v>
      </c>
      <c r="E169" t="s">
        <v>1</v>
      </c>
      <c r="F169" s="18" t="s">
        <v>223</v>
      </c>
      <c r="G169" s="16" t="s">
        <v>1</v>
      </c>
      <c r="H169" s="40" t="s">
        <v>1</v>
      </c>
      <c r="I169" s="18" t="s">
        <v>1</v>
      </c>
      <c r="J169" s="38" t="s">
        <v>1</v>
      </c>
      <c r="K169" s="18">
        <v>44811</v>
      </c>
      <c r="L169" s="38">
        <v>3</v>
      </c>
      <c r="M169" s="38">
        <v>3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0</v>
      </c>
      <c r="BH169" s="38">
        <v>0</v>
      </c>
      <c r="BI169" s="38">
        <v>0</v>
      </c>
      <c r="BJ169" s="38">
        <v>0</v>
      </c>
      <c r="BK169" s="38">
        <v>0</v>
      </c>
      <c r="BL169" s="38">
        <v>0</v>
      </c>
      <c r="BM169" s="38">
        <v>0</v>
      </c>
      <c r="BN169" s="38">
        <v>0</v>
      </c>
      <c r="BO169" s="38">
        <v>0</v>
      </c>
      <c r="BP169" s="38">
        <v>0</v>
      </c>
      <c r="BQ169" s="38">
        <v>0</v>
      </c>
      <c r="BR169" s="38">
        <v>0</v>
      </c>
      <c r="BS169" s="38">
        <v>0</v>
      </c>
      <c r="BT169" s="38">
        <v>0</v>
      </c>
      <c r="BU169" s="38">
        <v>0</v>
      </c>
      <c r="BV169" s="38">
        <v>0</v>
      </c>
      <c r="BW169" s="38">
        <v>0</v>
      </c>
      <c r="BX169" s="38">
        <v>0</v>
      </c>
      <c r="BY169" s="38">
        <v>0</v>
      </c>
      <c r="BZ169" s="38">
        <v>0</v>
      </c>
      <c r="CA169" s="38">
        <v>0</v>
      </c>
      <c r="CB169" s="38">
        <v>0</v>
      </c>
      <c r="CC169" s="38">
        <v>0</v>
      </c>
      <c r="CD169" s="38">
        <v>0</v>
      </c>
      <c r="CE169" s="38">
        <v>0</v>
      </c>
      <c r="CF169" s="38">
        <v>0</v>
      </c>
      <c r="CG169" s="38">
        <v>0</v>
      </c>
      <c r="CH169" s="38">
        <v>0</v>
      </c>
      <c r="CI169" s="38">
        <v>0</v>
      </c>
      <c r="CJ169" s="38">
        <v>0</v>
      </c>
      <c r="CK169" s="38">
        <v>0</v>
      </c>
      <c r="CL169" s="38">
        <v>0</v>
      </c>
      <c r="CM169" s="38">
        <v>0</v>
      </c>
      <c r="CN169" s="38">
        <v>0</v>
      </c>
      <c r="CO169" s="38">
        <v>0</v>
      </c>
      <c r="CP169" s="38">
        <v>0</v>
      </c>
      <c r="CQ169" s="38">
        <v>0</v>
      </c>
      <c r="CR169" s="38">
        <v>0</v>
      </c>
      <c r="CS169" s="38">
        <v>0</v>
      </c>
      <c r="CT169" s="38">
        <v>0</v>
      </c>
      <c r="CU169" s="38">
        <v>0</v>
      </c>
      <c r="CV169" s="38">
        <v>0</v>
      </c>
      <c r="CW169" s="38">
        <v>0</v>
      </c>
      <c r="CX169" s="38">
        <v>0</v>
      </c>
      <c r="CY169" s="38">
        <v>0</v>
      </c>
      <c r="CZ169" s="38">
        <v>0</v>
      </c>
      <c r="DA169" s="38">
        <v>0</v>
      </c>
      <c r="DB169" s="38">
        <v>0</v>
      </c>
      <c r="DC169" s="38">
        <v>0</v>
      </c>
      <c r="DD169" s="38">
        <v>0</v>
      </c>
      <c r="DE169" s="38">
        <v>0</v>
      </c>
      <c r="DF169" s="38">
        <v>0</v>
      </c>
      <c r="DG169" s="38">
        <v>0</v>
      </c>
      <c r="DH169" s="38">
        <v>0</v>
      </c>
      <c r="DI169" s="38">
        <v>0</v>
      </c>
      <c r="DJ169" s="38">
        <v>0</v>
      </c>
      <c r="DK169" s="38">
        <v>0</v>
      </c>
      <c r="DL169" s="38">
        <v>0</v>
      </c>
      <c r="DM169" s="38">
        <v>0</v>
      </c>
      <c r="DN169" s="38">
        <v>0</v>
      </c>
      <c r="DO169" s="38">
        <v>0</v>
      </c>
      <c r="DP169" s="38">
        <v>0</v>
      </c>
      <c r="DQ169" s="38">
        <v>0</v>
      </c>
      <c r="DR169" s="38">
        <v>0</v>
      </c>
      <c r="DS169" s="38">
        <v>0</v>
      </c>
      <c r="DT169" s="38">
        <v>0</v>
      </c>
      <c r="DU169" s="38">
        <v>0</v>
      </c>
      <c r="DV169" s="38">
        <v>0</v>
      </c>
      <c r="DW169" s="38">
        <v>0</v>
      </c>
      <c r="DX169" s="38">
        <v>0</v>
      </c>
      <c r="DY169" s="38">
        <v>0</v>
      </c>
      <c r="DZ169" s="38">
        <v>0</v>
      </c>
      <c r="EA169" s="38">
        <v>0</v>
      </c>
      <c r="EB169" s="38">
        <v>0</v>
      </c>
      <c r="EC169" s="38">
        <v>0</v>
      </c>
      <c r="ED169" s="38">
        <v>0</v>
      </c>
      <c r="EE169" s="38">
        <v>0</v>
      </c>
      <c r="EF169" s="38">
        <v>0</v>
      </c>
      <c r="EG169" s="38">
        <v>0</v>
      </c>
      <c r="EH169" s="38">
        <v>0</v>
      </c>
      <c r="EI169" s="38">
        <v>0</v>
      </c>
      <c r="EJ169" s="38">
        <v>0</v>
      </c>
      <c r="EK169" s="38">
        <v>0</v>
      </c>
      <c r="EL169" s="38">
        <v>0</v>
      </c>
      <c r="EM169" s="38">
        <v>0</v>
      </c>
      <c r="EN169" s="38">
        <v>0</v>
      </c>
      <c r="EO169" s="38">
        <v>0</v>
      </c>
      <c r="EP169" s="38">
        <v>0</v>
      </c>
      <c r="EQ169" s="38">
        <v>0</v>
      </c>
      <c r="ER169" s="38">
        <v>0</v>
      </c>
      <c r="ES169" s="38">
        <v>0</v>
      </c>
      <c r="ET169" s="38">
        <v>0</v>
      </c>
      <c r="EU169" s="38">
        <v>0</v>
      </c>
      <c r="EV169" s="38">
        <v>0</v>
      </c>
      <c r="EW169" s="38">
        <v>0</v>
      </c>
      <c r="EX169" s="38">
        <v>0</v>
      </c>
      <c r="EY169" s="38">
        <v>0</v>
      </c>
      <c r="EZ169" s="38">
        <v>0</v>
      </c>
      <c r="FA169" s="38">
        <v>0</v>
      </c>
      <c r="FB169" s="38">
        <v>0</v>
      </c>
      <c r="FC169" s="38">
        <v>0</v>
      </c>
      <c r="FD169" s="38">
        <v>0</v>
      </c>
      <c r="FE169" s="38">
        <v>0</v>
      </c>
      <c r="FF169" s="38">
        <v>0</v>
      </c>
      <c r="FG169" s="38">
        <v>0</v>
      </c>
      <c r="FH169" s="38">
        <v>0</v>
      </c>
      <c r="FI169" s="38">
        <v>0</v>
      </c>
      <c r="FJ169" s="38">
        <v>0</v>
      </c>
      <c r="FK169" s="38">
        <v>0</v>
      </c>
      <c r="FL169" s="38">
        <v>0</v>
      </c>
      <c r="FM169" s="38">
        <v>0</v>
      </c>
      <c r="FN169" s="38">
        <v>0</v>
      </c>
      <c r="FO169" s="38">
        <v>0</v>
      </c>
      <c r="FP169" s="38">
        <v>0</v>
      </c>
      <c r="FQ169" s="38">
        <v>0</v>
      </c>
      <c r="FR169" s="38">
        <v>0</v>
      </c>
      <c r="FS169" s="38">
        <v>0</v>
      </c>
      <c r="FT169" s="39">
        <v>0</v>
      </c>
      <c r="FU169" s="38">
        <v>0</v>
      </c>
      <c r="FV169" s="38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</row>
    <row r="170" spans="1:184" x14ac:dyDescent="0.3">
      <c r="A170" t="s">
        <v>277</v>
      </c>
      <c r="B170" t="s">
        <v>1</v>
      </c>
      <c r="C170" t="s">
        <v>1</v>
      </c>
      <c r="D170" t="s">
        <v>1</v>
      </c>
      <c r="E170" t="s">
        <v>1</v>
      </c>
      <c r="F170" s="18" t="s">
        <v>223</v>
      </c>
      <c r="G170" t="s">
        <v>1</v>
      </c>
      <c r="H170" s="40" t="s">
        <v>1</v>
      </c>
      <c r="I170" s="18" t="s">
        <v>1</v>
      </c>
      <c r="J170" s="38" t="s">
        <v>1</v>
      </c>
      <c r="K170" s="18" t="s">
        <v>2</v>
      </c>
      <c r="L170" s="38">
        <v>3</v>
      </c>
      <c r="M170" s="38">
        <v>3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8">
        <v>0</v>
      </c>
      <c r="CH170" s="38">
        <v>0</v>
      </c>
      <c r="CI170" s="38">
        <v>0</v>
      </c>
      <c r="CJ170" s="38">
        <v>0</v>
      </c>
      <c r="CK170" s="38">
        <v>0</v>
      </c>
      <c r="CL170" s="38">
        <v>0</v>
      </c>
      <c r="CM170" s="38">
        <v>0</v>
      </c>
      <c r="CN170" s="38">
        <v>0</v>
      </c>
      <c r="CO170" s="38">
        <v>0</v>
      </c>
      <c r="CP170" s="38">
        <v>0</v>
      </c>
      <c r="CQ170" s="38">
        <v>0</v>
      </c>
      <c r="CR170" s="38">
        <v>0</v>
      </c>
      <c r="CS170" s="38">
        <v>0</v>
      </c>
      <c r="CT170" s="38">
        <v>0</v>
      </c>
      <c r="CU170" s="38">
        <v>0</v>
      </c>
      <c r="CV170" s="38">
        <v>0</v>
      </c>
      <c r="CW170" s="38">
        <v>0</v>
      </c>
      <c r="CX170" s="38">
        <v>0</v>
      </c>
      <c r="CY170" s="38">
        <v>0</v>
      </c>
      <c r="CZ170" s="38">
        <v>0</v>
      </c>
      <c r="DA170" s="38">
        <v>0</v>
      </c>
      <c r="DB170" s="38">
        <v>0</v>
      </c>
      <c r="DC170" s="38">
        <v>0</v>
      </c>
      <c r="DD170" s="38">
        <v>0</v>
      </c>
      <c r="DE170" s="38">
        <v>0</v>
      </c>
      <c r="DF170" s="38">
        <v>0</v>
      </c>
      <c r="DG170" s="38">
        <v>0</v>
      </c>
      <c r="DH170" s="38">
        <v>0</v>
      </c>
      <c r="DI170" s="38">
        <v>0</v>
      </c>
      <c r="DJ170" s="38">
        <v>0</v>
      </c>
      <c r="DK170" s="38">
        <v>0</v>
      </c>
      <c r="DL170" s="38">
        <v>0</v>
      </c>
      <c r="DM170" s="38">
        <v>0</v>
      </c>
      <c r="DN170" s="38">
        <v>0</v>
      </c>
      <c r="DO170" s="38">
        <v>0</v>
      </c>
      <c r="DP170" s="38">
        <v>0</v>
      </c>
      <c r="DQ170" s="38">
        <v>0</v>
      </c>
      <c r="DR170" s="38">
        <v>0</v>
      </c>
      <c r="DS170" s="38">
        <v>0</v>
      </c>
      <c r="DT170" s="38">
        <v>0</v>
      </c>
      <c r="DU170" s="38">
        <v>0</v>
      </c>
      <c r="DV170" s="38">
        <v>0</v>
      </c>
      <c r="DW170" s="38">
        <v>0</v>
      </c>
      <c r="DX170" s="38">
        <v>0</v>
      </c>
      <c r="DY170" s="38">
        <v>0</v>
      </c>
      <c r="DZ170" s="38">
        <v>0</v>
      </c>
      <c r="EA170" s="38">
        <v>0</v>
      </c>
      <c r="EB170" s="38">
        <v>0</v>
      </c>
      <c r="EC170" s="38">
        <v>0</v>
      </c>
      <c r="ED170" s="38">
        <v>0</v>
      </c>
      <c r="EE170" s="38">
        <v>0</v>
      </c>
      <c r="EF170" s="38">
        <v>0</v>
      </c>
      <c r="EG170" s="38">
        <v>0</v>
      </c>
      <c r="EH170" s="38">
        <v>0</v>
      </c>
      <c r="EI170" s="38">
        <v>0</v>
      </c>
      <c r="EJ170" s="38">
        <v>0</v>
      </c>
      <c r="EK170" s="38">
        <v>0</v>
      </c>
      <c r="EL170" s="38">
        <v>0</v>
      </c>
      <c r="EM170" s="38">
        <v>0</v>
      </c>
      <c r="EN170" s="38">
        <v>0</v>
      </c>
      <c r="EO170" s="38">
        <v>0</v>
      </c>
      <c r="EP170" s="38">
        <v>0</v>
      </c>
      <c r="EQ170" s="38">
        <v>0</v>
      </c>
      <c r="ER170" s="38">
        <v>0</v>
      </c>
      <c r="ES170" s="38">
        <v>0</v>
      </c>
      <c r="ET170" s="38">
        <v>0</v>
      </c>
      <c r="EU170" s="38">
        <v>0</v>
      </c>
      <c r="EV170" s="38">
        <v>0</v>
      </c>
      <c r="EW170" s="38">
        <v>0</v>
      </c>
      <c r="EX170" s="38">
        <v>0</v>
      </c>
      <c r="EY170" s="38">
        <v>0</v>
      </c>
      <c r="EZ170" s="38">
        <v>0</v>
      </c>
      <c r="FA170" s="38">
        <v>0</v>
      </c>
      <c r="FB170" s="38">
        <v>0</v>
      </c>
      <c r="FC170" s="38">
        <v>0</v>
      </c>
      <c r="FD170" s="38">
        <v>0</v>
      </c>
      <c r="FE170" s="38">
        <v>0</v>
      </c>
      <c r="FF170" s="38">
        <v>0</v>
      </c>
      <c r="FG170" s="38">
        <v>0</v>
      </c>
      <c r="FH170" s="38">
        <v>0</v>
      </c>
      <c r="FI170" s="38">
        <v>0</v>
      </c>
      <c r="FJ170" s="38">
        <v>0</v>
      </c>
      <c r="FK170" s="38">
        <v>0</v>
      </c>
      <c r="FL170" s="38">
        <v>0</v>
      </c>
      <c r="FM170" s="38">
        <v>0</v>
      </c>
      <c r="FN170" s="38">
        <v>0</v>
      </c>
      <c r="FO170" s="38">
        <v>0</v>
      </c>
      <c r="FP170" s="38">
        <v>0</v>
      </c>
      <c r="FQ170" s="38">
        <v>0</v>
      </c>
      <c r="FR170" s="38">
        <v>0</v>
      </c>
      <c r="FS170" s="38">
        <v>0</v>
      </c>
      <c r="FT170" s="39">
        <v>0</v>
      </c>
      <c r="FU170" s="38">
        <v>0</v>
      </c>
      <c r="FV170" s="38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</row>
    <row r="171" spans="1:184" x14ac:dyDescent="0.3">
      <c r="A171" t="s">
        <v>277</v>
      </c>
      <c r="B171" t="s">
        <v>1</v>
      </c>
      <c r="C171" t="s">
        <v>1</v>
      </c>
      <c r="D171" t="s">
        <v>1</v>
      </c>
      <c r="E171" t="s">
        <v>222</v>
      </c>
      <c r="F171" s="18" t="s">
        <v>1</v>
      </c>
      <c r="G171" s="16" t="s">
        <v>1</v>
      </c>
      <c r="H171" s="40" t="s">
        <v>1</v>
      </c>
      <c r="I171" s="18" t="s">
        <v>1</v>
      </c>
      <c r="J171" s="38" t="s">
        <v>1</v>
      </c>
      <c r="K171" s="18">
        <v>44722</v>
      </c>
      <c r="L171" s="38">
        <v>59905</v>
      </c>
      <c r="M171" s="38">
        <v>59905</v>
      </c>
      <c r="N171" s="38">
        <v>1.194515</v>
      </c>
      <c r="O171" s="38">
        <v>1.1458889999999999</v>
      </c>
      <c r="P171" s="38">
        <v>1.1156820000000001</v>
      </c>
      <c r="Q171" s="38">
        <v>1.0955680000000001</v>
      </c>
      <c r="R171" s="38">
        <v>1.1004529999999999</v>
      </c>
      <c r="S171" s="38">
        <v>1.122811</v>
      </c>
      <c r="T171" s="38">
        <v>1.1189629999999999</v>
      </c>
      <c r="U171" s="38">
        <v>1.3221499999999999</v>
      </c>
      <c r="V171" s="38">
        <v>1.658598</v>
      </c>
      <c r="W171" s="38">
        <v>1.943268</v>
      </c>
      <c r="X171" s="38">
        <v>2.1832120000000002</v>
      </c>
      <c r="Y171" s="38">
        <v>2.355486</v>
      </c>
      <c r="Z171" s="38">
        <v>2.4518279999999999</v>
      </c>
      <c r="AA171" s="38">
        <v>2.5427729999999999</v>
      </c>
      <c r="AB171" s="38">
        <v>2.590659</v>
      </c>
      <c r="AC171" s="38">
        <v>2.5506720000000001</v>
      </c>
      <c r="AD171" s="38">
        <v>2.40421</v>
      </c>
      <c r="AE171" s="38">
        <v>2.1026729999999998</v>
      </c>
      <c r="AF171" s="38">
        <v>1.8901840000000001</v>
      </c>
      <c r="AG171" s="38">
        <v>1.7452749999999999</v>
      </c>
      <c r="AH171" s="38">
        <v>1.666704</v>
      </c>
      <c r="AI171" s="38">
        <v>1.56952</v>
      </c>
      <c r="AJ171" s="38">
        <v>1.428202</v>
      </c>
      <c r="AK171" s="38">
        <v>1.322891</v>
      </c>
      <c r="AL171" s="38">
        <v>7.5582000000000002E-3</v>
      </c>
      <c r="AM171" s="38">
        <v>6.2367000000000004E-3</v>
      </c>
      <c r="AN171" s="38">
        <v>9.6512000000000004E-3</v>
      </c>
      <c r="AO171" s="38">
        <v>8.6015999999999992E-3</v>
      </c>
      <c r="AP171" s="38">
        <v>6.8079999999999998E-3</v>
      </c>
      <c r="AQ171" s="38">
        <v>1.7288399999999999E-2</v>
      </c>
      <c r="AR171" s="38">
        <v>2.3560999999999999E-3</v>
      </c>
      <c r="AS171" s="38">
        <v>-1.5900999999999998E-2</v>
      </c>
      <c r="AT171" s="38">
        <v>-3.01068E-2</v>
      </c>
      <c r="AU171" s="38">
        <v>-4.0702200000000001E-2</v>
      </c>
      <c r="AV171" s="38">
        <v>-3.7650400000000001E-2</v>
      </c>
      <c r="AW171" s="38">
        <v>-1.8987199999999999E-2</v>
      </c>
      <c r="AX171" s="38">
        <v>-1.6926000000000001E-3</v>
      </c>
      <c r="AY171" s="38">
        <v>8.6388999999999997E-3</v>
      </c>
      <c r="AZ171" s="38">
        <v>1.7772900000000001E-2</v>
      </c>
      <c r="BA171" s="38">
        <v>8.3592000000000007E-3</v>
      </c>
      <c r="BB171" s="38">
        <v>2.31722E-2</v>
      </c>
      <c r="BC171" s="38">
        <v>1.23631E-2</v>
      </c>
      <c r="BD171" s="38">
        <v>7.5020000000000002E-4</v>
      </c>
      <c r="BE171" s="38">
        <v>2.3706999999999999E-3</v>
      </c>
      <c r="BF171" s="38">
        <v>1.2286E-2</v>
      </c>
      <c r="BG171" s="38">
        <v>-1.6533699999999998E-2</v>
      </c>
      <c r="BH171" s="38">
        <v>-1.5580399999999999E-2</v>
      </c>
      <c r="BI171" s="38">
        <v>-2.2190399999999999E-2</v>
      </c>
      <c r="BJ171" s="38">
        <v>1.01634E-2</v>
      </c>
      <c r="BK171" s="38">
        <v>8.5080999999999993E-3</v>
      </c>
      <c r="BL171" s="38">
        <v>1.1164500000000001E-2</v>
      </c>
      <c r="BM171" s="38">
        <v>9.8466000000000005E-3</v>
      </c>
      <c r="BN171" s="38">
        <v>7.9483999999999996E-3</v>
      </c>
      <c r="BO171" s="38">
        <v>2.0547099999999999E-2</v>
      </c>
      <c r="BP171" s="38">
        <v>6.4866000000000004E-3</v>
      </c>
      <c r="BQ171" s="38">
        <v>-1.43023E-2</v>
      </c>
      <c r="BR171" s="38">
        <v>-2.7271E-2</v>
      </c>
      <c r="BS171" s="38">
        <v>-3.7086899999999999E-2</v>
      </c>
      <c r="BT171" s="38">
        <v>-3.48259E-2</v>
      </c>
      <c r="BU171" s="38">
        <v>-1.70189E-2</v>
      </c>
      <c r="BV171" s="38">
        <v>-4.9980000000000001E-4</v>
      </c>
      <c r="BW171" s="38">
        <v>1.05935E-2</v>
      </c>
      <c r="BX171" s="38">
        <v>2.0807300000000001E-2</v>
      </c>
      <c r="BY171" s="38">
        <v>1.24934E-2</v>
      </c>
      <c r="BZ171" s="38">
        <v>2.7384599999999999E-2</v>
      </c>
      <c r="CA171" s="38">
        <v>1.6431000000000001E-2</v>
      </c>
      <c r="CB171" s="38">
        <v>4.6344999999999997E-3</v>
      </c>
      <c r="CC171" s="38">
        <v>6.3641000000000001E-3</v>
      </c>
      <c r="CD171" s="38">
        <v>1.5799500000000001E-2</v>
      </c>
      <c r="CE171" s="38">
        <v>-1.2912399999999999E-2</v>
      </c>
      <c r="CF171" s="38">
        <v>-1.26458E-2</v>
      </c>
      <c r="CG171" s="38">
        <v>-1.9325700000000001E-2</v>
      </c>
      <c r="CH171" s="38">
        <v>1.19677E-2</v>
      </c>
      <c r="CI171" s="38">
        <v>1.00812E-2</v>
      </c>
      <c r="CJ171" s="38">
        <v>1.2212600000000001E-2</v>
      </c>
      <c r="CK171" s="38">
        <v>1.07089E-2</v>
      </c>
      <c r="CL171" s="38">
        <v>8.7381999999999998E-3</v>
      </c>
      <c r="CM171" s="38">
        <v>2.2804000000000001E-2</v>
      </c>
      <c r="CN171" s="38">
        <v>9.3474000000000005E-3</v>
      </c>
      <c r="CO171" s="38">
        <v>-1.31951E-2</v>
      </c>
      <c r="CP171" s="38">
        <v>-2.5307E-2</v>
      </c>
      <c r="CQ171" s="38">
        <v>-3.45829E-2</v>
      </c>
      <c r="CR171" s="38">
        <v>-3.2869599999999999E-2</v>
      </c>
      <c r="CS171" s="38">
        <v>-1.5655700000000002E-2</v>
      </c>
      <c r="CT171" s="38">
        <v>3.2630000000000002E-4</v>
      </c>
      <c r="CU171" s="38">
        <v>1.1947299999999999E-2</v>
      </c>
      <c r="CV171" s="38">
        <v>2.2908899999999999E-2</v>
      </c>
      <c r="CW171" s="38">
        <v>1.5356699999999999E-2</v>
      </c>
      <c r="CX171" s="38">
        <v>3.0301999999999999E-2</v>
      </c>
      <c r="CY171" s="38">
        <v>1.9248500000000002E-2</v>
      </c>
      <c r="CZ171" s="38">
        <v>7.3248000000000002E-3</v>
      </c>
      <c r="DA171" s="38">
        <v>9.1298999999999998E-3</v>
      </c>
      <c r="DB171" s="38">
        <v>1.8232999999999999E-2</v>
      </c>
      <c r="DC171" s="38">
        <v>-1.0404200000000001E-2</v>
      </c>
      <c r="DD171" s="38">
        <v>-1.06134E-2</v>
      </c>
      <c r="DE171" s="38">
        <v>-1.7341599999999999E-2</v>
      </c>
      <c r="DF171" s="38">
        <v>1.3772E-2</v>
      </c>
      <c r="DG171" s="38">
        <v>1.1654299999999999E-2</v>
      </c>
      <c r="DH171" s="38">
        <v>1.32607E-2</v>
      </c>
      <c r="DI171" s="38">
        <v>1.15712E-2</v>
      </c>
      <c r="DJ171" s="38">
        <v>9.5280999999999994E-3</v>
      </c>
      <c r="DK171" s="38">
        <v>2.5061E-2</v>
      </c>
      <c r="DL171" s="38">
        <v>1.2208200000000001E-2</v>
      </c>
      <c r="DM171" s="38">
        <v>-1.20879E-2</v>
      </c>
      <c r="DN171" s="38">
        <v>-2.3342999999999999E-2</v>
      </c>
      <c r="DO171" s="38">
        <v>-3.2079000000000003E-2</v>
      </c>
      <c r="DP171" s="38">
        <v>-3.0913400000000001E-2</v>
      </c>
      <c r="DQ171" s="38">
        <v>-1.42924E-2</v>
      </c>
      <c r="DR171" s="38">
        <v>1.1524E-3</v>
      </c>
      <c r="DS171" s="38">
        <v>1.33011E-2</v>
      </c>
      <c r="DT171" s="38">
        <v>2.5010500000000001E-2</v>
      </c>
      <c r="DU171" s="38">
        <v>1.822E-2</v>
      </c>
      <c r="DV171" s="38">
        <v>3.3219499999999999E-2</v>
      </c>
      <c r="DW171" s="38">
        <v>2.2065999999999999E-2</v>
      </c>
      <c r="DX171" s="38">
        <v>1.0015E-2</v>
      </c>
      <c r="DY171" s="38">
        <v>1.18957E-2</v>
      </c>
      <c r="DZ171" s="38">
        <v>2.0666400000000001E-2</v>
      </c>
      <c r="EA171" s="38">
        <v>-7.8960999999999996E-3</v>
      </c>
      <c r="EB171" s="38">
        <v>-8.5809000000000007E-3</v>
      </c>
      <c r="EC171" s="38">
        <v>-1.5357600000000001E-2</v>
      </c>
      <c r="ED171" s="38">
        <v>1.6377200000000001E-2</v>
      </c>
      <c r="EE171" s="38">
        <v>1.39256E-2</v>
      </c>
      <c r="EF171" s="38">
        <v>1.4774000000000001E-2</v>
      </c>
      <c r="EG171" s="38">
        <v>1.28162E-2</v>
      </c>
      <c r="EH171" s="38">
        <v>1.0668499999999999E-2</v>
      </c>
      <c r="EI171" s="38">
        <v>2.83197E-2</v>
      </c>
      <c r="EJ171" s="38">
        <v>1.6338700000000001E-2</v>
      </c>
      <c r="EK171" s="38">
        <v>-1.0489200000000001E-2</v>
      </c>
      <c r="EL171" s="38">
        <v>-2.05072E-2</v>
      </c>
      <c r="EM171" s="38">
        <v>-2.8463700000000001E-2</v>
      </c>
      <c r="EN171" s="38">
        <v>-2.80889E-2</v>
      </c>
      <c r="EO171" s="38">
        <v>-1.2324099999999999E-2</v>
      </c>
      <c r="EP171" s="38">
        <v>2.3452E-3</v>
      </c>
      <c r="EQ171" s="38">
        <v>1.5255700000000001E-2</v>
      </c>
      <c r="ER171" s="38">
        <v>2.8044900000000001E-2</v>
      </c>
      <c r="ES171" s="38">
        <v>2.2354200000000001E-2</v>
      </c>
      <c r="ET171" s="38">
        <v>3.7431800000000001E-2</v>
      </c>
      <c r="EU171" s="38">
        <v>2.6133900000000002E-2</v>
      </c>
      <c r="EV171" s="38">
        <v>1.38993E-2</v>
      </c>
      <c r="EW171" s="38">
        <v>1.58891E-2</v>
      </c>
      <c r="EX171" s="38">
        <v>2.4179900000000001E-2</v>
      </c>
      <c r="EY171" s="38">
        <v>-4.2747999999999996E-3</v>
      </c>
      <c r="EZ171" s="38">
        <v>-5.6464000000000002E-3</v>
      </c>
      <c r="FA171" s="38">
        <v>-1.2492899999999999E-2</v>
      </c>
      <c r="FB171" s="38">
        <v>78.145290000000003</v>
      </c>
      <c r="FC171" s="38">
        <v>76.440899999999999</v>
      </c>
      <c r="FD171" s="38">
        <v>74.145250000000004</v>
      </c>
      <c r="FE171" s="38">
        <v>72.200550000000007</v>
      </c>
      <c r="FF171" s="38">
        <v>71.238709999999998</v>
      </c>
      <c r="FG171" s="38">
        <v>70.222359999999995</v>
      </c>
      <c r="FH171" s="38">
        <v>70.815029999999993</v>
      </c>
      <c r="FI171" s="38">
        <v>75.070999999999998</v>
      </c>
      <c r="FJ171" s="38">
        <v>80.17022</v>
      </c>
      <c r="FK171" s="38">
        <v>84.132469999999998</v>
      </c>
      <c r="FL171" s="38">
        <v>87.852249999999998</v>
      </c>
      <c r="FM171" s="38">
        <v>91.467269999999999</v>
      </c>
      <c r="FN171" s="38">
        <v>93.972040000000007</v>
      </c>
      <c r="FO171" s="38">
        <v>96.108180000000004</v>
      </c>
      <c r="FP171" s="38">
        <v>97.538730000000001</v>
      </c>
      <c r="FQ171" s="38">
        <v>98.554169999999999</v>
      </c>
      <c r="FR171" s="38">
        <v>98.802639999999997</v>
      </c>
      <c r="FS171" s="38">
        <v>98.135599999999997</v>
      </c>
      <c r="FT171" s="39">
        <v>96.28886</v>
      </c>
      <c r="FU171" s="38">
        <v>93.609949999999998</v>
      </c>
      <c r="FV171" s="38">
        <v>90.144130000000004</v>
      </c>
      <c r="FW171">
        <v>87.366420000000005</v>
      </c>
      <c r="FX171">
        <v>84.649739999999994</v>
      </c>
      <c r="FY171">
        <v>81.977940000000004</v>
      </c>
      <c r="FZ171">
        <v>4.4219000000000003E-3</v>
      </c>
      <c r="GA171">
        <v>3.3333099999999997E-2</v>
      </c>
      <c r="GB171">
        <v>1</v>
      </c>
    </row>
    <row r="172" spans="1:184" x14ac:dyDescent="0.3">
      <c r="A172" t="s">
        <v>277</v>
      </c>
      <c r="B172" t="s">
        <v>1</v>
      </c>
      <c r="C172" t="s">
        <v>1</v>
      </c>
      <c r="D172" t="s">
        <v>1</v>
      </c>
      <c r="E172" t="s">
        <v>222</v>
      </c>
      <c r="F172" s="18" t="s">
        <v>1</v>
      </c>
      <c r="G172" s="16" t="s">
        <v>1</v>
      </c>
      <c r="H172" s="40" t="s">
        <v>1</v>
      </c>
      <c r="I172" s="18" t="s">
        <v>1</v>
      </c>
      <c r="J172" s="38" t="s">
        <v>1</v>
      </c>
      <c r="K172" s="18">
        <v>44739</v>
      </c>
      <c r="L172" s="38">
        <v>59678</v>
      </c>
      <c r="M172" s="38">
        <v>59678</v>
      </c>
      <c r="N172" s="38">
        <v>1.1882360000000001</v>
      </c>
      <c r="O172" s="38">
        <v>1.145044</v>
      </c>
      <c r="P172" s="38">
        <v>1.112201</v>
      </c>
      <c r="Q172" s="38">
        <v>1.0930409999999999</v>
      </c>
      <c r="R172" s="38">
        <v>1.1039699999999999</v>
      </c>
      <c r="S172" s="38">
        <v>1.1526240000000001</v>
      </c>
      <c r="T172" s="38">
        <v>1.1796960000000001</v>
      </c>
      <c r="U172" s="38">
        <v>1.3596779999999999</v>
      </c>
      <c r="V172" s="38">
        <v>1.7140660000000001</v>
      </c>
      <c r="W172" s="38">
        <v>1.9867189999999999</v>
      </c>
      <c r="X172" s="38">
        <v>2.1998410000000002</v>
      </c>
      <c r="Y172" s="38">
        <v>2.3551139999999999</v>
      </c>
      <c r="Z172" s="38">
        <v>2.4540410000000001</v>
      </c>
      <c r="AA172" s="38">
        <v>2.5649410000000001</v>
      </c>
      <c r="AB172" s="38">
        <v>2.6428319999999998</v>
      </c>
      <c r="AC172" s="38">
        <v>2.6403340000000002</v>
      </c>
      <c r="AD172" s="38">
        <v>2.4984000000000002</v>
      </c>
      <c r="AE172" s="38">
        <v>2.1498889999999999</v>
      </c>
      <c r="AF172" s="38">
        <v>1.9064989999999999</v>
      </c>
      <c r="AG172" s="38">
        <v>1.750607</v>
      </c>
      <c r="AH172" s="38">
        <v>1.672982</v>
      </c>
      <c r="AI172" s="38">
        <v>1.533733</v>
      </c>
      <c r="AJ172" s="38">
        <v>1.394444</v>
      </c>
      <c r="AK172" s="38">
        <v>1.299436</v>
      </c>
      <c r="AL172" s="38">
        <v>-1.8519399999999998E-2</v>
      </c>
      <c r="AM172" s="38">
        <v>-1.2491E-2</v>
      </c>
      <c r="AN172" s="38">
        <v>-9.1625999999999999E-3</v>
      </c>
      <c r="AO172" s="38">
        <v>-7.0502999999999998E-3</v>
      </c>
      <c r="AP172" s="38">
        <v>-3.5384000000000001E-3</v>
      </c>
      <c r="AQ172" s="38">
        <v>3.0125900000000001E-2</v>
      </c>
      <c r="AR172" s="38">
        <v>4.3615099999999997E-2</v>
      </c>
      <c r="AS172" s="38">
        <v>-1.2958000000000001E-2</v>
      </c>
      <c r="AT172" s="38">
        <v>-6.9905000000000002E-3</v>
      </c>
      <c r="AU172" s="38">
        <v>-1.6069699999999999E-2</v>
      </c>
      <c r="AV172" s="38">
        <v>-9.2070999999999993E-3</v>
      </c>
      <c r="AW172" s="38">
        <v>-7.2018999999999998E-3</v>
      </c>
      <c r="AX172" s="38">
        <v>3.0498000000000001E-3</v>
      </c>
      <c r="AY172" s="38">
        <v>4.1627000000000001E-3</v>
      </c>
      <c r="AZ172" s="38">
        <v>1.10683E-2</v>
      </c>
      <c r="BA172" s="38">
        <v>1.6861999999999999E-2</v>
      </c>
      <c r="BB172" s="38">
        <v>3.1038699999999999E-2</v>
      </c>
      <c r="BC172" s="38">
        <v>2.7994499999999999E-2</v>
      </c>
      <c r="BD172" s="38">
        <v>2.1025800000000001E-2</v>
      </c>
      <c r="BE172" s="38">
        <v>2.57323E-2</v>
      </c>
      <c r="BF172" s="38">
        <v>5.3076100000000001E-2</v>
      </c>
      <c r="BG172" s="38">
        <v>-1.9962299999999999E-2</v>
      </c>
      <c r="BH172" s="38">
        <v>-1.5481699999999999E-2</v>
      </c>
      <c r="BI172" s="38">
        <v>-1.24206E-2</v>
      </c>
      <c r="BJ172" s="38">
        <v>-1.6911499999999999E-2</v>
      </c>
      <c r="BK172" s="38">
        <v>-1.09991E-2</v>
      </c>
      <c r="BL172" s="38">
        <v>-7.5653999999999999E-3</v>
      </c>
      <c r="BM172" s="38">
        <v>-5.62E-3</v>
      </c>
      <c r="BN172" s="38">
        <v>-2.2006999999999999E-3</v>
      </c>
      <c r="BO172" s="38">
        <v>3.2911200000000002E-2</v>
      </c>
      <c r="BP172" s="38">
        <v>4.7866300000000001E-2</v>
      </c>
      <c r="BQ172" s="38">
        <v>-1.1029799999999999E-2</v>
      </c>
      <c r="BR172" s="38">
        <v>-4.2015999999999998E-3</v>
      </c>
      <c r="BS172" s="38">
        <v>-1.26514E-2</v>
      </c>
      <c r="BT172" s="38">
        <v>-6.3372000000000003E-3</v>
      </c>
      <c r="BU172" s="38">
        <v>-5.1538E-3</v>
      </c>
      <c r="BV172" s="38">
        <v>4.3429000000000002E-3</v>
      </c>
      <c r="BW172" s="38">
        <v>5.3654000000000002E-3</v>
      </c>
      <c r="BX172" s="38">
        <v>1.34845E-2</v>
      </c>
      <c r="BY172" s="38">
        <v>1.9867099999999999E-2</v>
      </c>
      <c r="BZ172" s="38">
        <v>3.3935699999999999E-2</v>
      </c>
      <c r="CA172" s="38">
        <v>3.0957100000000001E-2</v>
      </c>
      <c r="CB172" s="38">
        <v>2.4809700000000001E-2</v>
      </c>
      <c r="CC172" s="38">
        <v>2.938E-2</v>
      </c>
      <c r="CD172" s="38">
        <v>5.6667200000000001E-2</v>
      </c>
      <c r="CE172" s="38">
        <v>-1.6851100000000001E-2</v>
      </c>
      <c r="CF172" s="38">
        <v>-1.2751E-2</v>
      </c>
      <c r="CG172" s="38">
        <v>-9.6504E-3</v>
      </c>
      <c r="CH172" s="38">
        <v>-1.57979E-2</v>
      </c>
      <c r="CI172" s="38">
        <v>-9.9658999999999998E-3</v>
      </c>
      <c r="CJ172" s="38">
        <v>-6.4592E-3</v>
      </c>
      <c r="CK172" s="38">
        <v>-4.6294999999999999E-3</v>
      </c>
      <c r="CL172" s="38">
        <v>-1.2742000000000001E-3</v>
      </c>
      <c r="CM172" s="38">
        <v>3.4840299999999998E-2</v>
      </c>
      <c r="CN172" s="38">
        <v>5.08107E-2</v>
      </c>
      <c r="CO172" s="38">
        <v>-9.6942999999999994E-3</v>
      </c>
      <c r="CP172" s="38">
        <v>-2.2699E-3</v>
      </c>
      <c r="CQ172" s="38">
        <v>-1.02839E-2</v>
      </c>
      <c r="CR172" s="38">
        <v>-4.3495000000000001E-3</v>
      </c>
      <c r="CS172" s="38">
        <v>-3.7353E-3</v>
      </c>
      <c r="CT172" s="38">
        <v>5.2386000000000004E-3</v>
      </c>
      <c r="CU172" s="38">
        <v>6.1985E-3</v>
      </c>
      <c r="CV172" s="38">
        <v>1.51579E-2</v>
      </c>
      <c r="CW172" s="38">
        <v>2.19483E-2</v>
      </c>
      <c r="CX172" s="38">
        <v>3.5942200000000001E-2</v>
      </c>
      <c r="CY172" s="38">
        <v>3.3008900000000001E-2</v>
      </c>
      <c r="CZ172" s="38">
        <v>2.7430400000000001E-2</v>
      </c>
      <c r="DA172" s="38">
        <v>3.1906499999999997E-2</v>
      </c>
      <c r="DB172" s="38">
        <v>5.9154400000000003E-2</v>
      </c>
      <c r="DC172" s="38">
        <v>-1.46962E-2</v>
      </c>
      <c r="DD172" s="38">
        <v>-1.0859799999999999E-2</v>
      </c>
      <c r="DE172" s="38">
        <v>-7.7317999999999996E-3</v>
      </c>
      <c r="DF172" s="38">
        <v>-1.4684300000000001E-2</v>
      </c>
      <c r="DG172" s="38">
        <v>-8.9326000000000006E-3</v>
      </c>
      <c r="DH172" s="38">
        <v>-5.3530000000000001E-3</v>
      </c>
      <c r="DI172" s="38">
        <v>-3.6389E-3</v>
      </c>
      <c r="DJ172" s="38">
        <v>-3.4769999999999999E-4</v>
      </c>
      <c r="DK172" s="38">
        <v>3.6769400000000001E-2</v>
      </c>
      <c r="DL172" s="38">
        <v>5.37551E-2</v>
      </c>
      <c r="DM172" s="38">
        <v>-8.3589000000000007E-3</v>
      </c>
      <c r="DN172" s="38">
        <v>-3.3829999999999998E-4</v>
      </c>
      <c r="DO172" s="38">
        <v>-7.9164000000000005E-3</v>
      </c>
      <c r="DP172" s="38">
        <v>-2.3617999999999998E-3</v>
      </c>
      <c r="DQ172" s="38">
        <v>-2.3167000000000001E-3</v>
      </c>
      <c r="DR172" s="38">
        <v>6.1342000000000002E-3</v>
      </c>
      <c r="DS172" s="38">
        <v>7.0315000000000004E-3</v>
      </c>
      <c r="DT172" s="38">
        <v>1.68313E-2</v>
      </c>
      <c r="DU172" s="38">
        <v>2.4029600000000002E-2</v>
      </c>
      <c r="DV172" s="38">
        <v>3.7948700000000002E-2</v>
      </c>
      <c r="DW172" s="38">
        <v>3.5060800000000003E-2</v>
      </c>
      <c r="DX172" s="38">
        <v>3.0051100000000001E-2</v>
      </c>
      <c r="DY172" s="38">
        <v>3.4432900000000002E-2</v>
      </c>
      <c r="DZ172" s="38">
        <v>6.1641599999999998E-2</v>
      </c>
      <c r="EA172" s="38">
        <v>-1.2541399999999999E-2</v>
      </c>
      <c r="EB172" s="38">
        <v>-8.9685000000000008E-3</v>
      </c>
      <c r="EC172" s="38">
        <v>-5.8132000000000001E-3</v>
      </c>
      <c r="ED172" s="38">
        <v>-1.30765E-2</v>
      </c>
      <c r="EE172" s="38">
        <v>-7.4408E-3</v>
      </c>
      <c r="EF172" s="38">
        <v>-3.7558000000000001E-3</v>
      </c>
      <c r="EG172" s="38">
        <v>-2.2087000000000001E-3</v>
      </c>
      <c r="EH172" s="38">
        <v>9.8999999999999999E-4</v>
      </c>
      <c r="EI172" s="38">
        <v>3.9554800000000001E-2</v>
      </c>
      <c r="EJ172" s="38">
        <v>5.8006200000000001E-2</v>
      </c>
      <c r="EK172" s="38">
        <v>-6.4307000000000001E-3</v>
      </c>
      <c r="EL172" s="38">
        <v>2.4505999999999998E-3</v>
      </c>
      <c r="EM172" s="38">
        <v>-4.4980999999999997E-3</v>
      </c>
      <c r="EN172" s="38">
        <v>5.0810000000000004E-4</v>
      </c>
      <c r="EO172" s="38">
        <v>-2.6860000000000002E-4</v>
      </c>
      <c r="EP172" s="38">
        <v>7.4273000000000004E-3</v>
      </c>
      <c r="EQ172" s="38">
        <v>8.2343E-3</v>
      </c>
      <c r="ER172" s="38">
        <v>1.9247500000000001E-2</v>
      </c>
      <c r="ES172" s="38">
        <v>2.7034599999999999E-2</v>
      </c>
      <c r="ET172" s="38">
        <v>4.0845699999999999E-2</v>
      </c>
      <c r="EU172" s="38">
        <v>3.8023399999999999E-2</v>
      </c>
      <c r="EV172" s="38">
        <v>3.3834999999999997E-2</v>
      </c>
      <c r="EW172" s="38">
        <v>3.8080700000000002E-2</v>
      </c>
      <c r="EX172" s="38">
        <v>6.5232700000000005E-2</v>
      </c>
      <c r="EY172" s="38">
        <v>-9.4301999999999997E-3</v>
      </c>
      <c r="EZ172" s="38">
        <v>-6.2379000000000002E-3</v>
      </c>
      <c r="FA172" s="38">
        <v>-3.0430000000000001E-3</v>
      </c>
      <c r="FB172" s="38">
        <v>75.603390000000005</v>
      </c>
      <c r="FC172" s="38">
        <v>73.609660000000005</v>
      </c>
      <c r="FD172" s="38">
        <v>71.674499999999995</v>
      </c>
      <c r="FE172" s="38">
        <v>70.073419999999999</v>
      </c>
      <c r="FF172" s="38">
        <v>69.104529999999997</v>
      </c>
      <c r="FG172" s="38">
        <v>67.907650000000004</v>
      </c>
      <c r="FH172" s="38">
        <v>68.287210000000002</v>
      </c>
      <c r="FI172" s="38">
        <v>71.997659999999996</v>
      </c>
      <c r="FJ172" s="38">
        <v>77.025170000000003</v>
      </c>
      <c r="FK172" s="38">
        <v>81.279880000000006</v>
      </c>
      <c r="FL172" s="38">
        <v>85.582409999999996</v>
      </c>
      <c r="FM172" s="38">
        <v>89.567340000000002</v>
      </c>
      <c r="FN172" s="38">
        <v>93.014499999999998</v>
      </c>
      <c r="FO172" s="38">
        <v>95.925870000000003</v>
      </c>
      <c r="FP172" s="38">
        <v>98.07159</v>
      </c>
      <c r="FQ172" s="38">
        <v>99.624179999999996</v>
      </c>
      <c r="FR172" s="38">
        <v>99.661959999999993</v>
      </c>
      <c r="FS172" s="38">
        <v>99.098429999999993</v>
      </c>
      <c r="FT172" s="39">
        <v>97.375919999999994</v>
      </c>
      <c r="FU172" s="38">
        <v>94.153260000000003</v>
      </c>
      <c r="FV172" s="38">
        <v>89.489490000000004</v>
      </c>
      <c r="FW172">
        <v>85.693950000000001</v>
      </c>
      <c r="FX172">
        <v>82.439800000000005</v>
      </c>
      <c r="FY172">
        <v>79.847070000000002</v>
      </c>
      <c r="FZ172">
        <v>4.0860999999999996E-3</v>
      </c>
      <c r="GA172">
        <v>2.8565500000000001E-2</v>
      </c>
      <c r="GB172">
        <v>1</v>
      </c>
    </row>
    <row r="173" spans="1:184" x14ac:dyDescent="0.3">
      <c r="A173" t="s">
        <v>277</v>
      </c>
      <c r="B173" t="s">
        <v>1</v>
      </c>
      <c r="C173" t="s">
        <v>1</v>
      </c>
      <c r="D173" t="s">
        <v>1</v>
      </c>
      <c r="E173" t="s">
        <v>222</v>
      </c>
      <c r="F173" s="18" t="s">
        <v>1</v>
      </c>
      <c r="G173" s="16" t="s">
        <v>1</v>
      </c>
      <c r="H173" s="40" t="s">
        <v>1</v>
      </c>
      <c r="I173" s="18" t="s">
        <v>1</v>
      </c>
      <c r="J173" s="38" t="s">
        <v>1</v>
      </c>
      <c r="K173" s="18">
        <v>44753</v>
      </c>
      <c r="L173" s="38">
        <v>59413</v>
      </c>
      <c r="M173" s="38">
        <v>59413</v>
      </c>
      <c r="N173" s="38">
        <v>1.183959</v>
      </c>
      <c r="O173" s="38">
        <v>1.1394230000000001</v>
      </c>
      <c r="P173" s="38">
        <v>1.1114489999999999</v>
      </c>
      <c r="Q173" s="38">
        <v>1.0932189999999999</v>
      </c>
      <c r="R173" s="38">
        <v>1.1035029999999999</v>
      </c>
      <c r="S173" s="38">
        <v>1.1452469999999999</v>
      </c>
      <c r="T173" s="38">
        <v>1.169724</v>
      </c>
      <c r="U173" s="38">
        <v>1.3661479999999999</v>
      </c>
      <c r="V173" s="38">
        <v>1.7254320000000001</v>
      </c>
      <c r="W173" s="38">
        <v>2.0160140000000002</v>
      </c>
      <c r="X173" s="38">
        <v>2.2431000000000001</v>
      </c>
      <c r="Y173" s="38">
        <v>2.4040550000000001</v>
      </c>
      <c r="Z173" s="38">
        <v>2.501557</v>
      </c>
      <c r="AA173" s="38">
        <v>2.6058910000000002</v>
      </c>
      <c r="AB173" s="38">
        <v>2.6667290000000001</v>
      </c>
      <c r="AC173" s="38">
        <v>2.6507960000000002</v>
      </c>
      <c r="AD173" s="38">
        <v>2.5046210000000002</v>
      </c>
      <c r="AE173" s="38">
        <v>2.1515650000000002</v>
      </c>
      <c r="AF173" s="38">
        <v>1.9117489999999999</v>
      </c>
      <c r="AG173" s="38">
        <v>1.761387</v>
      </c>
      <c r="AH173" s="38">
        <v>1.687122</v>
      </c>
      <c r="AI173" s="38">
        <v>1.560408</v>
      </c>
      <c r="AJ173" s="38">
        <v>1.426031</v>
      </c>
      <c r="AK173" s="38">
        <v>1.328274</v>
      </c>
      <c r="AL173" s="38">
        <v>-5.3543999999999996E-3</v>
      </c>
      <c r="AM173" s="38">
        <v>-6.2706000000000003E-3</v>
      </c>
      <c r="AN173" s="38">
        <v>-2.1879999999999998E-3</v>
      </c>
      <c r="AO173" s="38">
        <v>-8.8360000000000001E-4</v>
      </c>
      <c r="AP173" s="38">
        <v>1.1447E-3</v>
      </c>
      <c r="AQ173" s="38">
        <v>1.3491299999999999E-2</v>
      </c>
      <c r="AR173" s="38">
        <v>2.5798700000000001E-2</v>
      </c>
      <c r="AS173" s="38">
        <v>-1.42831E-2</v>
      </c>
      <c r="AT173" s="38">
        <v>-2.3779999999999999E-2</v>
      </c>
      <c r="AU173" s="38">
        <v>-2.8019100000000002E-2</v>
      </c>
      <c r="AV173" s="38">
        <v>-2.4544099999999999E-2</v>
      </c>
      <c r="AW173" s="38">
        <v>-1.49865E-2</v>
      </c>
      <c r="AX173" s="38">
        <v>-4.0588000000000004E-3</v>
      </c>
      <c r="AY173" s="38">
        <v>8.4927000000000006E-3</v>
      </c>
      <c r="AZ173" s="38">
        <v>9.3159999999999996E-3</v>
      </c>
      <c r="BA173" s="38">
        <v>7.0150999999999998E-3</v>
      </c>
      <c r="BB173" s="38">
        <v>1.2413199999999999E-2</v>
      </c>
      <c r="BC173" s="38">
        <v>-1.9699999999999999E-4</v>
      </c>
      <c r="BD173" s="38">
        <v>-1.09929E-2</v>
      </c>
      <c r="BE173" s="38">
        <v>7.2611000000000004E-3</v>
      </c>
      <c r="BF173" s="38">
        <v>2.4477200000000001E-2</v>
      </c>
      <c r="BG173" s="38">
        <v>-2.1220599999999999E-2</v>
      </c>
      <c r="BH173" s="38">
        <v>-1.52152E-2</v>
      </c>
      <c r="BI173" s="38">
        <v>-1.1102799999999999E-2</v>
      </c>
      <c r="BJ173" s="38">
        <v>-3.3690999999999999E-3</v>
      </c>
      <c r="BK173" s="38">
        <v>-4.5183000000000003E-3</v>
      </c>
      <c r="BL173" s="38">
        <v>-4.261E-4</v>
      </c>
      <c r="BM173" s="38">
        <v>7.5210000000000001E-4</v>
      </c>
      <c r="BN173" s="38">
        <v>2.6652999999999998E-3</v>
      </c>
      <c r="BO173" s="38">
        <v>1.6609499999999999E-2</v>
      </c>
      <c r="BP173" s="38">
        <v>3.0615699999999999E-2</v>
      </c>
      <c r="BQ173" s="38">
        <v>-1.20324E-2</v>
      </c>
      <c r="BR173" s="38">
        <v>-2.0476100000000001E-2</v>
      </c>
      <c r="BS173" s="38">
        <v>-2.4070500000000002E-2</v>
      </c>
      <c r="BT173" s="38">
        <v>-2.12205E-2</v>
      </c>
      <c r="BU173" s="38">
        <v>-1.26733E-2</v>
      </c>
      <c r="BV173" s="38">
        <v>-2.6023000000000001E-3</v>
      </c>
      <c r="BW173" s="38">
        <v>9.9930999999999996E-3</v>
      </c>
      <c r="BX173" s="38">
        <v>1.20914E-2</v>
      </c>
      <c r="BY173" s="38">
        <v>1.08354E-2</v>
      </c>
      <c r="BZ173" s="38">
        <v>1.653E-2</v>
      </c>
      <c r="CA173" s="38">
        <v>4.0841999999999996E-3</v>
      </c>
      <c r="CB173" s="38">
        <v>-6.0105000000000002E-3</v>
      </c>
      <c r="CC173" s="38">
        <v>1.1985300000000001E-2</v>
      </c>
      <c r="CD173" s="38">
        <v>2.9138899999999999E-2</v>
      </c>
      <c r="CE173" s="38">
        <v>-1.7463200000000002E-2</v>
      </c>
      <c r="CF173" s="38">
        <v>-1.1940900000000001E-2</v>
      </c>
      <c r="CG173" s="38">
        <v>-7.7679000000000003E-3</v>
      </c>
      <c r="CH173" s="38">
        <v>-1.9941E-3</v>
      </c>
      <c r="CI173" s="38">
        <v>-3.3046999999999998E-3</v>
      </c>
      <c r="CJ173" s="38">
        <v>7.9429999999999995E-4</v>
      </c>
      <c r="CK173" s="38">
        <v>1.8851E-3</v>
      </c>
      <c r="CL173" s="38">
        <v>3.7184000000000002E-3</v>
      </c>
      <c r="CM173" s="38">
        <v>1.87692E-2</v>
      </c>
      <c r="CN173" s="38">
        <v>3.39519E-2</v>
      </c>
      <c r="CO173" s="38">
        <v>-1.04736E-2</v>
      </c>
      <c r="CP173" s="38">
        <v>-1.81878E-2</v>
      </c>
      <c r="CQ173" s="38">
        <v>-2.1335799999999999E-2</v>
      </c>
      <c r="CR173" s="38">
        <v>-1.8918500000000001E-2</v>
      </c>
      <c r="CS173" s="38">
        <v>-1.10712E-2</v>
      </c>
      <c r="CT173" s="38">
        <v>-1.5935000000000001E-3</v>
      </c>
      <c r="CU173" s="38">
        <v>1.1032200000000001E-2</v>
      </c>
      <c r="CV173" s="38">
        <v>1.4013599999999999E-2</v>
      </c>
      <c r="CW173" s="38">
        <v>1.34813E-2</v>
      </c>
      <c r="CX173" s="38">
        <v>1.9381300000000001E-2</v>
      </c>
      <c r="CY173" s="38">
        <v>7.0492999999999997E-3</v>
      </c>
      <c r="CZ173" s="38">
        <v>-2.5596999999999998E-3</v>
      </c>
      <c r="DA173" s="38">
        <v>1.52572E-2</v>
      </c>
      <c r="DB173" s="38">
        <v>3.23675E-2</v>
      </c>
      <c r="DC173" s="38">
        <v>-1.48609E-2</v>
      </c>
      <c r="DD173" s="38">
        <v>-9.6731000000000004E-3</v>
      </c>
      <c r="DE173" s="38">
        <v>-5.4581999999999999E-3</v>
      </c>
      <c r="DF173" s="38">
        <v>-6.1910000000000003E-4</v>
      </c>
      <c r="DG173" s="38">
        <v>-2.091E-3</v>
      </c>
      <c r="DH173" s="38">
        <v>2.0146000000000001E-3</v>
      </c>
      <c r="DI173" s="38">
        <v>3.0179999999999998E-3</v>
      </c>
      <c r="DJ173" s="38">
        <v>4.7716E-3</v>
      </c>
      <c r="DK173" s="38">
        <v>2.09289E-2</v>
      </c>
      <c r="DL173" s="38">
        <v>3.7288099999999998E-2</v>
      </c>
      <c r="DM173" s="38">
        <v>-8.9146999999999994E-3</v>
      </c>
      <c r="DN173" s="38">
        <v>-1.58995E-2</v>
      </c>
      <c r="DO173" s="38">
        <v>-1.8600999999999999E-2</v>
      </c>
      <c r="DP173" s="38">
        <v>-1.6616499999999999E-2</v>
      </c>
      <c r="DQ173" s="38">
        <v>-9.469E-3</v>
      </c>
      <c r="DR173" s="38">
        <v>-5.8480000000000001E-4</v>
      </c>
      <c r="DS173" s="38">
        <v>1.2071399999999999E-2</v>
      </c>
      <c r="DT173" s="38">
        <v>1.59358E-2</v>
      </c>
      <c r="DU173" s="38">
        <v>1.6127200000000001E-2</v>
      </c>
      <c r="DV173" s="38">
        <v>2.2232600000000002E-2</v>
      </c>
      <c r="DW173" s="38">
        <v>1.00144E-2</v>
      </c>
      <c r="DX173" s="38">
        <v>8.9110000000000003E-4</v>
      </c>
      <c r="DY173" s="38">
        <v>1.8529199999999999E-2</v>
      </c>
      <c r="DZ173" s="38">
        <v>3.5596200000000001E-2</v>
      </c>
      <c r="EA173" s="38">
        <v>-1.22586E-2</v>
      </c>
      <c r="EB173" s="38">
        <v>-7.4053000000000001E-3</v>
      </c>
      <c r="EC173" s="38">
        <v>-3.1486000000000001E-3</v>
      </c>
      <c r="ED173" s="38">
        <v>1.3661000000000001E-3</v>
      </c>
      <c r="EE173" s="38">
        <v>-3.388E-4</v>
      </c>
      <c r="EF173" s="38">
        <v>3.7764999999999999E-3</v>
      </c>
      <c r="EG173" s="38">
        <v>4.6537999999999996E-3</v>
      </c>
      <c r="EH173" s="38">
        <v>6.2922000000000004E-3</v>
      </c>
      <c r="EI173" s="38">
        <v>2.4047200000000001E-2</v>
      </c>
      <c r="EJ173" s="38">
        <v>4.2105099999999999E-2</v>
      </c>
      <c r="EK173" s="38">
        <v>-6.6639999999999998E-3</v>
      </c>
      <c r="EL173" s="38">
        <v>-1.2595500000000001E-2</v>
      </c>
      <c r="EM173" s="38">
        <v>-1.4652500000000001E-2</v>
      </c>
      <c r="EN173" s="38">
        <v>-1.32929E-2</v>
      </c>
      <c r="EO173" s="38">
        <v>-7.1558000000000004E-3</v>
      </c>
      <c r="EP173" s="38">
        <v>8.7169999999999999E-4</v>
      </c>
      <c r="EQ173" s="38">
        <v>1.35718E-2</v>
      </c>
      <c r="ER173" s="38">
        <v>1.8711100000000001E-2</v>
      </c>
      <c r="ES173" s="38">
        <v>1.99475E-2</v>
      </c>
      <c r="ET173" s="38">
        <v>2.6349399999999999E-2</v>
      </c>
      <c r="EU173" s="38">
        <v>1.42956E-2</v>
      </c>
      <c r="EV173" s="38">
        <v>5.8735000000000002E-3</v>
      </c>
      <c r="EW173" s="38">
        <v>2.32534E-2</v>
      </c>
      <c r="EX173" s="38">
        <v>4.0257899999999999E-2</v>
      </c>
      <c r="EY173" s="38">
        <v>-8.5012000000000004E-3</v>
      </c>
      <c r="EZ173" s="38">
        <v>-4.1310000000000001E-3</v>
      </c>
      <c r="FA173" s="38">
        <v>1.863E-4</v>
      </c>
      <c r="FB173" s="38">
        <v>78.100620000000006</v>
      </c>
      <c r="FC173" s="38">
        <v>77.004829999999998</v>
      </c>
      <c r="FD173" s="38">
        <v>75.504360000000005</v>
      </c>
      <c r="FE173" s="38">
        <v>73.890079999999998</v>
      </c>
      <c r="FF173" s="38">
        <v>71.935910000000007</v>
      </c>
      <c r="FG173" s="38">
        <v>70.953320000000005</v>
      </c>
      <c r="FH173" s="38">
        <v>70.910629999999998</v>
      </c>
      <c r="FI173" s="38">
        <v>74.171880000000002</v>
      </c>
      <c r="FJ173" s="38">
        <v>78.887420000000006</v>
      </c>
      <c r="FK173" s="38">
        <v>83.972399999999993</v>
      </c>
      <c r="FL173" s="38">
        <v>87.980050000000006</v>
      </c>
      <c r="FM173" s="38">
        <v>91.351259999999996</v>
      </c>
      <c r="FN173" s="38">
        <v>94.486760000000004</v>
      </c>
      <c r="FO173" s="38">
        <v>96.834180000000003</v>
      </c>
      <c r="FP173" s="38">
        <v>98.350239999999999</v>
      </c>
      <c r="FQ173" s="38">
        <v>99.896690000000007</v>
      </c>
      <c r="FR173" s="38">
        <v>100.3913</v>
      </c>
      <c r="FS173" s="38">
        <v>99.858149999999995</v>
      </c>
      <c r="FT173" s="39">
        <v>98.344890000000007</v>
      </c>
      <c r="FU173" s="38">
        <v>95.474090000000004</v>
      </c>
      <c r="FV173" s="38">
        <v>91.314539999999994</v>
      </c>
      <c r="FW173">
        <v>87.593649999999997</v>
      </c>
      <c r="FX173">
        <v>85.029449999999997</v>
      </c>
      <c r="FY173">
        <v>82.164609999999996</v>
      </c>
      <c r="FZ173">
        <v>5.509E-3</v>
      </c>
      <c r="GA173">
        <v>4.0177299999999999E-2</v>
      </c>
      <c r="GB173">
        <v>1</v>
      </c>
    </row>
    <row r="174" spans="1:184" x14ac:dyDescent="0.3">
      <c r="A174" t="s">
        <v>277</v>
      </c>
      <c r="B174" t="s">
        <v>1</v>
      </c>
      <c r="C174" t="s">
        <v>1</v>
      </c>
      <c r="D174" t="s">
        <v>1</v>
      </c>
      <c r="E174" t="s">
        <v>222</v>
      </c>
      <c r="F174" s="18" t="s">
        <v>1</v>
      </c>
      <c r="G174" s="16" t="s">
        <v>1</v>
      </c>
      <c r="H174" s="40" t="s">
        <v>1</v>
      </c>
      <c r="I174" s="18" t="s">
        <v>1</v>
      </c>
      <c r="J174" s="38" t="s">
        <v>1</v>
      </c>
      <c r="K174" s="18">
        <v>44760</v>
      </c>
      <c r="L174" s="38">
        <v>59271</v>
      </c>
      <c r="M174" s="38">
        <v>59271</v>
      </c>
      <c r="N174" s="38">
        <v>1.2820469999999999</v>
      </c>
      <c r="O174" s="38">
        <v>1.2314659999999999</v>
      </c>
      <c r="P174" s="38">
        <v>1.193038</v>
      </c>
      <c r="Q174" s="38">
        <v>1.1711819999999999</v>
      </c>
      <c r="R174" s="38">
        <v>1.1782440000000001</v>
      </c>
      <c r="S174" s="38">
        <v>1.2364740000000001</v>
      </c>
      <c r="T174" s="38">
        <v>1.2622260000000001</v>
      </c>
      <c r="U174" s="38">
        <v>1.451484</v>
      </c>
      <c r="V174" s="38">
        <v>1.807178</v>
      </c>
      <c r="W174" s="38">
        <v>2.0852249999999999</v>
      </c>
      <c r="X174" s="38">
        <v>2.2957320000000001</v>
      </c>
      <c r="Y174" s="38">
        <v>2.4450940000000001</v>
      </c>
      <c r="Z174" s="38">
        <v>2.532829</v>
      </c>
      <c r="AA174" s="38">
        <v>2.6248209999999998</v>
      </c>
      <c r="AB174" s="38">
        <v>2.6852390000000002</v>
      </c>
      <c r="AC174" s="38">
        <v>2.667516</v>
      </c>
      <c r="AD174" s="38">
        <v>2.5169790000000001</v>
      </c>
      <c r="AE174" s="38">
        <v>2.1651560000000001</v>
      </c>
      <c r="AF174" s="38">
        <v>1.9240679999999999</v>
      </c>
      <c r="AG174" s="38">
        <v>1.780402</v>
      </c>
      <c r="AH174" s="38">
        <v>1.7155860000000001</v>
      </c>
      <c r="AI174" s="38">
        <v>1.5770649999999999</v>
      </c>
      <c r="AJ174" s="38">
        <v>1.4363840000000001</v>
      </c>
      <c r="AK174" s="38">
        <v>1.3371029999999999</v>
      </c>
      <c r="AL174" s="38">
        <v>8.5689999999999996E-4</v>
      </c>
      <c r="AM174" s="38">
        <v>3.6545000000000002E-3</v>
      </c>
      <c r="AN174" s="38">
        <v>5.0914000000000003E-3</v>
      </c>
      <c r="AO174" s="38">
        <v>7.4289000000000004E-3</v>
      </c>
      <c r="AP174" s="38">
        <v>4.7444000000000002E-3</v>
      </c>
      <c r="AQ174" s="38">
        <v>1.6217200000000001E-2</v>
      </c>
      <c r="AR174" s="38">
        <v>2.6802400000000001E-2</v>
      </c>
      <c r="AS174" s="38">
        <v>-1.98236E-2</v>
      </c>
      <c r="AT174" s="38">
        <v>-3.2342900000000001E-2</v>
      </c>
      <c r="AU174" s="38">
        <v>-4.0318600000000003E-2</v>
      </c>
      <c r="AV174" s="38">
        <v>-4.9443099999999997E-2</v>
      </c>
      <c r="AW174" s="38">
        <v>-4.3765600000000002E-2</v>
      </c>
      <c r="AX174" s="38">
        <v>-6.4723000000000003E-3</v>
      </c>
      <c r="AY174" s="38">
        <v>1.9217700000000001E-2</v>
      </c>
      <c r="AZ174" s="38">
        <v>3.2673000000000001E-2</v>
      </c>
      <c r="BA174" s="38">
        <v>4.3400099999999997E-2</v>
      </c>
      <c r="BB174" s="38">
        <v>4.2804000000000002E-2</v>
      </c>
      <c r="BC174" s="38">
        <v>4.4716400000000003E-2</v>
      </c>
      <c r="BD174" s="38">
        <v>3.4402599999999998E-2</v>
      </c>
      <c r="BE174" s="38">
        <v>5.5723099999999998E-2</v>
      </c>
      <c r="BF174" s="38">
        <v>6.9336300000000003E-2</v>
      </c>
      <c r="BG174" s="38">
        <v>6.3899999999999998E-3</v>
      </c>
      <c r="BH174" s="38">
        <v>5.4450999999999996E-3</v>
      </c>
      <c r="BI174" s="38">
        <v>1.1655000000000001E-3</v>
      </c>
      <c r="BJ174" s="38">
        <v>2.872E-3</v>
      </c>
      <c r="BK174" s="38">
        <v>5.2991999999999996E-3</v>
      </c>
      <c r="BL174" s="38">
        <v>6.6836999999999999E-3</v>
      </c>
      <c r="BM174" s="38">
        <v>9.0383000000000008E-3</v>
      </c>
      <c r="BN174" s="38">
        <v>6.3194999999999996E-3</v>
      </c>
      <c r="BO174" s="38">
        <v>1.91611E-2</v>
      </c>
      <c r="BP174" s="38">
        <v>3.21146E-2</v>
      </c>
      <c r="BQ174" s="38">
        <v>-1.7733100000000002E-2</v>
      </c>
      <c r="BR174" s="38">
        <v>-2.8950199999999999E-2</v>
      </c>
      <c r="BS174" s="38">
        <v>-3.63121E-2</v>
      </c>
      <c r="BT174" s="38">
        <v>-4.5944199999999998E-2</v>
      </c>
      <c r="BU174" s="38">
        <v>-4.0961499999999998E-2</v>
      </c>
      <c r="BV174" s="38">
        <v>-4.8766E-3</v>
      </c>
      <c r="BW174" s="38">
        <v>2.1451600000000001E-2</v>
      </c>
      <c r="BX174" s="38">
        <v>3.6121300000000002E-2</v>
      </c>
      <c r="BY174" s="38">
        <v>4.7902399999999998E-2</v>
      </c>
      <c r="BZ174" s="38">
        <v>4.7714800000000002E-2</v>
      </c>
      <c r="CA174" s="38">
        <v>5.01541E-2</v>
      </c>
      <c r="CB174" s="38">
        <v>4.04044E-2</v>
      </c>
      <c r="CC174" s="38">
        <v>6.0767300000000003E-2</v>
      </c>
      <c r="CD174" s="38">
        <v>7.3820200000000002E-2</v>
      </c>
      <c r="CE174" s="38">
        <v>1.05147E-2</v>
      </c>
      <c r="CF174" s="38">
        <v>8.9896000000000004E-3</v>
      </c>
      <c r="CG174" s="38">
        <v>4.7190000000000001E-3</v>
      </c>
      <c r="CH174" s="38">
        <v>4.2675999999999999E-3</v>
      </c>
      <c r="CI174" s="38">
        <v>6.4383000000000001E-3</v>
      </c>
      <c r="CJ174" s="38">
        <v>7.7866000000000003E-3</v>
      </c>
      <c r="CK174" s="38">
        <v>1.0153000000000001E-2</v>
      </c>
      <c r="CL174" s="38">
        <v>7.4105000000000004E-3</v>
      </c>
      <c r="CM174" s="38">
        <v>2.12E-2</v>
      </c>
      <c r="CN174" s="38">
        <v>3.5793800000000001E-2</v>
      </c>
      <c r="CO174" s="38">
        <v>-1.6285299999999999E-2</v>
      </c>
      <c r="CP174" s="38">
        <v>-2.66004E-2</v>
      </c>
      <c r="CQ174" s="38">
        <v>-3.3537200000000003E-2</v>
      </c>
      <c r="CR174" s="38">
        <v>-4.3520900000000001E-2</v>
      </c>
      <c r="CS174" s="38">
        <v>-3.90193E-2</v>
      </c>
      <c r="CT174" s="38">
        <v>-3.7715000000000001E-3</v>
      </c>
      <c r="CU174" s="38">
        <v>2.29987E-2</v>
      </c>
      <c r="CV174" s="38">
        <v>3.8509500000000002E-2</v>
      </c>
      <c r="CW174" s="38">
        <v>5.1020700000000002E-2</v>
      </c>
      <c r="CX174" s="38">
        <v>5.1116000000000002E-2</v>
      </c>
      <c r="CY174" s="38">
        <v>5.3920299999999997E-2</v>
      </c>
      <c r="CZ174" s="38">
        <v>4.4561200000000002E-2</v>
      </c>
      <c r="DA174" s="38">
        <v>6.4260800000000007E-2</v>
      </c>
      <c r="DB174" s="38">
        <v>7.69257E-2</v>
      </c>
      <c r="DC174" s="38">
        <v>1.33715E-2</v>
      </c>
      <c r="DD174" s="38">
        <v>1.1444599999999999E-2</v>
      </c>
      <c r="DE174" s="38">
        <v>7.1802000000000003E-3</v>
      </c>
      <c r="DF174" s="38">
        <v>5.6632999999999996E-3</v>
      </c>
      <c r="DG174" s="38">
        <v>7.5773999999999998E-3</v>
      </c>
      <c r="DH174" s="38">
        <v>8.8894999999999998E-3</v>
      </c>
      <c r="DI174" s="38">
        <v>1.1267599999999999E-2</v>
      </c>
      <c r="DJ174" s="38">
        <v>8.5013999999999992E-3</v>
      </c>
      <c r="DK174" s="38">
        <v>2.3238999999999999E-2</v>
      </c>
      <c r="DL174" s="38">
        <v>3.9473000000000001E-2</v>
      </c>
      <c r="DM174" s="38">
        <v>-1.48375E-2</v>
      </c>
      <c r="DN174" s="38">
        <v>-2.4250600000000001E-2</v>
      </c>
      <c r="DO174" s="38">
        <v>-3.0762399999999999E-2</v>
      </c>
      <c r="DP174" s="38">
        <v>-4.1097700000000001E-2</v>
      </c>
      <c r="DQ174" s="38">
        <v>-3.7077100000000002E-2</v>
      </c>
      <c r="DR174" s="38">
        <v>-2.6662999999999999E-3</v>
      </c>
      <c r="DS174" s="38">
        <v>2.4545899999999999E-2</v>
      </c>
      <c r="DT174" s="38">
        <v>4.0897799999999998E-2</v>
      </c>
      <c r="DU174" s="38">
        <v>5.4139E-2</v>
      </c>
      <c r="DV174" s="38">
        <v>5.4517200000000002E-2</v>
      </c>
      <c r="DW174" s="38">
        <v>5.7686500000000002E-2</v>
      </c>
      <c r="DX174" s="38">
        <v>4.87181E-2</v>
      </c>
      <c r="DY174" s="38">
        <v>6.7754400000000006E-2</v>
      </c>
      <c r="DZ174" s="38">
        <v>8.0031199999999997E-2</v>
      </c>
      <c r="EA174" s="38">
        <v>1.6228300000000001E-2</v>
      </c>
      <c r="EB174" s="38">
        <v>1.38995E-2</v>
      </c>
      <c r="EC174" s="38">
        <v>9.6413999999999996E-3</v>
      </c>
      <c r="ED174" s="38">
        <v>7.6784000000000002E-3</v>
      </c>
      <c r="EE174" s="38">
        <v>9.2221999999999998E-3</v>
      </c>
      <c r="EF174" s="38">
        <v>1.0481799999999999E-2</v>
      </c>
      <c r="EG174" s="38">
        <v>1.2877E-2</v>
      </c>
      <c r="EH174" s="38">
        <v>1.00765E-2</v>
      </c>
      <c r="EI174" s="38">
        <v>2.6182899999999999E-2</v>
      </c>
      <c r="EJ174" s="38">
        <v>4.4785199999999997E-2</v>
      </c>
      <c r="EK174" s="38">
        <v>-1.2747100000000001E-2</v>
      </c>
      <c r="EL174" s="38">
        <v>-2.0857899999999999E-2</v>
      </c>
      <c r="EM174" s="38">
        <v>-2.6755899999999999E-2</v>
      </c>
      <c r="EN174" s="38">
        <v>-3.7598800000000002E-2</v>
      </c>
      <c r="EO174" s="38">
        <v>-3.4272999999999998E-2</v>
      </c>
      <c r="EP174" s="38">
        <v>-1.0705999999999999E-3</v>
      </c>
      <c r="EQ174" s="38">
        <v>2.67797E-2</v>
      </c>
      <c r="ER174" s="38">
        <v>4.4346099999999999E-2</v>
      </c>
      <c r="ES174" s="38">
        <v>5.86413E-2</v>
      </c>
      <c r="ET174" s="38">
        <v>5.9428000000000002E-2</v>
      </c>
      <c r="EU174" s="38">
        <v>6.3124200000000005E-2</v>
      </c>
      <c r="EV174" s="38">
        <v>5.4719900000000002E-2</v>
      </c>
      <c r="EW174" s="38">
        <v>7.2798500000000002E-2</v>
      </c>
      <c r="EX174" s="38">
        <v>8.4515099999999996E-2</v>
      </c>
      <c r="EY174" s="38">
        <v>2.0353E-2</v>
      </c>
      <c r="EZ174" s="38">
        <v>1.7444100000000001E-2</v>
      </c>
      <c r="FA174" s="38">
        <v>1.3195E-2</v>
      </c>
      <c r="FB174" s="38">
        <v>80.456699999999998</v>
      </c>
      <c r="FC174" s="38">
        <v>79.502570000000006</v>
      </c>
      <c r="FD174" s="38">
        <v>78.152109999999993</v>
      </c>
      <c r="FE174" s="38">
        <v>76.451549999999997</v>
      </c>
      <c r="FF174" s="38">
        <v>75.321529999999996</v>
      </c>
      <c r="FG174" s="38">
        <v>73.959199999999996</v>
      </c>
      <c r="FH174" s="38">
        <v>74.048490000000001</v>
      </c>
      <c r="FI174" s="38">
        <v>76.332819999999998</v>
      </c>
      <c r="FJ174" s="38">
        <v>79.420699999999997</v>
      </c>
      <c r="FK174" s="38">
        <v>83.403450000000007</v>
      </c>
      <c r="FL174" s="38">
        <v>87.683589999999995</v>
      </c>
      <c r="FM174" s="38">
        <v>91.960880000000003</v>
      </c>
      <c r="FN174" s="38">
        <v>93.146839999999997</v>
      </c>
      <c r="FO174" s="38">
        <v>95.349360000000004</v>
      </c>
      <c r="FP174" s="38">
        <v>97.602360000000004</v>
      </c>
      <c r="FQ174" s="38">
        <v>98.741950000000003</v>
      </c>
      <c r="FR174" s="38">
        <v>98.790419999999997</v>
      </c>
      <c r="FS174" s="38">
        <v>97.744680000000002</v>
      </c>
      <c r="FT174" s="39">
        <v>95.843059999999994</v>
      </c>
      <c r="FU174" s="38">
        <v>92.558790000000002</v>
      </c>
      <c r="FV174" s="38">
        <v>88.911670000000001</v>
      </c>
      <c r="FW174">
        <v>86.17165</v>
      </c>
      <c r="FX174">
        <v>83.473050000000001</v>
      </c>
      <c r="FY174">
        <v>80.589759999999998</v>
      </c>
      <c r="FZ174">
        <v>5.8621000000000003E-3</v>
      </c>
      <c r="GA174">
        <v>4.1866599999999997E-2</v>
      </c>
      <c r="GB174">
        <v>1</v>
      </c>
    </row>
    <row r="175" spans="1:184" x14ac:dyDescent="0.3">
      <c r="A175" t="s">
        <v>277</v>
      </c>
      <c r="B175" t="s">
        <v>1</v>
      </c>
      <c r="C175" t="s">
        <v>1</v>
      </c>
      <c r="D175" t="s">
        <v>1</v>
      </c>
      <c r="E175" t="s">
        <v>222</v>
      </c>
      <c r="F175" s="18" t="s">
        <v>1</v>
      </c>
      <c r="G175" s="16" t="s">
        <v>1</v>
      </c>
      <c r="H175" s="40" t="s">
        <v>1</v>
      </c>
      <c r="I175" s="18" t="s">
        <v>1</v>
      </c>
      <c r="J175" s="38" t="s">
        <v>1</v>
      </c>
      <c r="K175" s="18">
        <v>44763</v>
      </c>
      <c r="L175" s="38">
        <v>59197</v>
      </c>
      <c r="M175" s="38">
        <v>59197</v>
      </c>
      <c r="N175" s="38">
        <v>1.2306859999999999</v>
      </c>
      <c r="O175" s="38">
        <v>1.186075</v>
      </c>
      <c r="P175" s="38">
        <v>1.1508959999999999</v>
      </c>
      <c r="Q175" s="38">
        <v>1.130563</v>
      </c>
      <c r="R175" s="38">
        <v>1.138911</v>
      </c>
      <c r="S175" s="38">
        <v>1.178833</v>
      </c>
      <c r="T175" s="38">
        <v>1.192617</v>
      </c>
      <c r="U175" s="38">
        <v>1.38093</v>
      </c>
      <c r="V175" s="38">
        <v>1.723371</v>
      </c>
      <c r="W175" s="38">
        <v>2.004537</v>
      </c>
      <c r="X175" s="38">
        <v>2.2282679999999999</v>
      </c>
      <c r="Y175" s="38">
        <v>2.390358</v>
      </c>
      <c r="Z175" s="38">
        <v>2.4868199999999998</v>
      </c>
      <c r="AA175" s="38">
        <v>2.5962800000000001</v>
      </c>
      <c r="AB175" s="38">
        <v>2.6705619999999999</v>
      </c>
      <c r="AC175" s="38">
        <v>2.6582509999999999</v>
      </c>
      <c r="AD175" s="38">
        <v>2.5431379999999999</v>
      </c>
      <c r="AE175" s="38">
        <v>2.1951499999999999</v>
      </c>
      <c r="AF175" s="38">
        <v>1.954094</v>
      </c>
      <c r="AG175" s="38">
        <v>1.7858579999999999</v>
      </c>
      <c r="AH175" s="38">
        <v>1.6927430000000001</v>
      </c>
      <c r="AI175" s="38">
        <v>1.5536730000000001</v>
      </c>
      <c r="AJ175" s="38">
        <v>1.4099900000000001</v>
      </c>
      <c r="AK175" s="38">
        <v>1.3084640000000001</v>
      </c>
      <c r="AL175" s="38">
        <v>-2.7896000000000001E-2</v>
      </c>
      <c r="AM175" s="38">
        <v>-1.7632599999999998E-2</v>
      </c>
      <c r="AN175" s="38">
        <v>-1.07703E-2</v>
      </c>
      <c r="AO175" s="38">
        <v>-4.0004000000000003E-3</v>
      </c>
      <c r="AP175" s="38">
        <v>-3.278E-4</v>
      </c>
      <c r="AQ175" s="38">
        <v>4.7280000000000004E-3</v>
      </c>
      <c r="AR175" s="38">
        <v>2.3679800000000001E-2</v>
      </c>
      <c r="AS175" s="38">
        <v>2.5763000000000001E-3</v>
      </c>
      <c r="AT175" s="38">
        <v>3.6771E-3</v>
      </c>
      <c r="AU175" s="38">
        <v>2.4737000000000001E-3</v>
      </c>
      <c r="AV175" s="38">
        <v>1.2292E-3</v>
      </c>
      <c r="AW175" s="38">
        <v>1.8603000000000001E-3</v>
      </c>
      <c r="AX175" s="38">
        <v>6.5470000000000003E-4</v>
      </c>
      <c r="AY175" s="38">
        <v>-4.395E-4</v>
      </c>
      <c r="AZ175" s="38">
        <v>-8.1962000000000007E-3</v>
      </c>
      <c r="BA175" s="38">
        <v>-1.91938E-2</v>
      </c>
      <c r="BB175" s="38">
        <v>1.7781600000000002E-2</v>
      </c>
      <c r="BC175" s="38">
        <v>1.0414400000000001E-2</v>
      </c>
      <c r="BD175" s="38">
        <v>6.9803E-3</v>
      </c>
      <c r="BE175" s="38">
        <v>1.1605799999999999E-2</v>
      </c>
      <c r="BF175" s="38">
        <v>2.5887799999999999E-2</v>
      </c>
      <c r="BG175" s="38">
        <v>-1.3384500000000001E-2</v>
      </c>
      <c r="BH175" s="38">
        <v>-8.9838000000000001E-3</v>
      </c>
      <c r="BI175" s="38">
        <v>-9.1877E-3</v>
      </c>
      <c r="BJ175" s="38">
        <v>-2.6183100000000001E-2</v>
      </c>
      <c r="BK175" s="38">
        <v>-1.62185E-2</v>
      </c>
      <c r="BL175" s="38">
        <v>-9.6167000000000006E-3</v>
      </c>
      <c r="BM175" s="38">
        <v>-3.2003000000000001E-3</v>
      </c>
      <c r="BN175" s="38">
        <v>3.6450000000000002E-4</v>
      </c>
      <c r="BO175" s="38">
        <v>6.3515000000000004E-3</v>
      </c>
      <c r="BP175" s="38">
        <v>2.6622199999999999E-2</v>
      </c>
      <c r="BQ175" s="38">
        <v>3.7897999999999999E-3</v>
      </c>
      <c r="BR175" s="38">
        <v>5.0361E-3</v>
      </c>
      <c r="BS175" s="38">
        <v>4.2867000000000001E-3</v>
      </c>
      <c r="BT175" s="38">
        <v>3.1803999999999999E-3</v>
      </c>
      <c r="BU175" s="38">
        <v>3.1959000000000002E-3</v>
      </c>
      <c r="BV175" s="38">
        <v>1.4524E-3</v>
      </c>
      <c r="BW175" s="38">
        <v>3.8949999999999998E-4</v>
      </c>
      <c r="BX175" s="38">
        <v>-6.6838000000000002E-3</v>
      </c>
      <c r="BY175" s="38">
        <v>-1.6511399999999999E-2</v>
      </c>
      <c r="BZ175" s="38">
        <v>2.043E-2</v>
      </c>
      <c r="CA175" s="38">
        <v>1.3173900000000001E-2</v>
      </c>
      <c r="CB175" s="38">
        <v>1.02468E-2</v>
      </c>
      <c r="CC175" s="38">
        <v>1.46231E-2</v>
      </c>
      <c r="CD175" s="38">
        <v>2.8656600000000001E-2</v>
      </c>
      <c r="CE175" s="38">
        <v>-1.0863899999999999E-2</v>
      </c>
      <c r="CF175" s="38">
        <v>-6.7292999999999997E-3</v>
      </c>
      <c r="CG175" s="38">
        <v>-6.8342000000000003E-3</v>
      </c>
      <c r="CH175" s="38">
        <v>-2.49967E-2</v>
      </c>
      <c r="CI175" s="38">
        <v>-1.5239000000000001E-2</v>
      </c>
      <c r="CJ175" s="38">
        <v>-8.8176999999999995E-3</v>
      </c>
      <c r="CK175" s="38">
        <v>-2.6462E-3</v>
      </c>
      <c r="CL175" s="38">
        <v>8.4400000000000002E-4</v>
      </c>
      <c r="CM175" s="38">
        <v>7.4758999999999997E-3</v>
      </c>
      <c r="CN175" s="38">
        <v>2.8660100000000001E-2</v>
      </c>
      <c r="CO175" s="38">
        <v>4.6302000000000001E-3</v>
      </c>
      <c r="CP175" s="38">
        <v>5.9773999999999999E-3</v>
      </c>
      <c r="CQ175" s="38">
        <v>5.5423E-3</v>
      </c>
      <c r="CR175" s="38">
        <v>4.5317999999999999E-3</v>
      </c>
      <c r="CS175" s="38">
        <v>4.1208E-3</v>
      </c>
      <c r="CT175" s="38">
        <v>2.0048000000000002E-3</v>
      </c>
      <c r="CU175" s="38">
        <v>9.636E-4</v>
      </c>
      <c r="CV175" s="38">
        <v>-5.6363000000000003E-3</v>
      </c>
      <c r="CW175" s="38">
        <v>-1.4653599999999999E-2</v>
      </c>
      <c r="CX175" s="38">
        <v>2.2264300000000001E-2</v>
      </c>
      <c r="CY175" s="38">
        <v>1.5085100000000001E-2</v>
      </c>
      <c r="CZ175" s="38">
        <v>1.25092E-2</v>
      </c>
      <c r="DA175" s="38">
        <v>1.6712899999999999E-2</v>
      </c>
      <c r="DB175" s="38">
        <v>3.0574199999999999E-2</v>
      </c>
      <c r="DC175" s="38">
        <v>-9.1181999999999999E-3</v>
      </c>
      <c r="DD175" s="38">
        <v>-5.1678000000000002E-3</v>
      </c>
      <c r="DE175" s="38">
        <v>-5.2040999999999997E-3</v>
      </c>
      <c r="DF175" s="38">
        <v>-2.3810399999999999E-2</v>
      </c>
      <c r="DG175" s="38">
        <v>-1.4259600000000001E-2</v>
      </c>
      <c r="DH175" s="38">
        <v>-8.0187999999999995E-3</v>
      </c>
      <c r="DI175" s="38">
        <v>-2.0920999999999999E-3</v>
      </c>
      <c r="DJ175" s="38">
        <v>1.3234E-3</v>
      </c>
      <c r="DK175" s="38">
        <v>8.6003E-3</v>
      </c>
      <c r="DL175" s="38">
        <v>3.0698099999999999E-2</v>
      </c>
      <c r="DM175" s="38">
        <v>5.4705999999999999E-3</v>
      </c>
      <c r="DN175" s="38">
        <v>6.9186999999999999E-3</v>
      </c>
      <c r="DO175" s="38">
        <v>6.7980000000000002E-3</v>
      </c>
      <c r="DP175" s="38">
        <v>5.8830999999999996E-3</v>
      </c>
      <c r="DQ175" s="38">
        <v>5.0457999999999996E-3</v>
      </c>
      <c r="DR175" s="38">
        <v>2.5573000000000002E-3</v>
      </c>
      <c r="DS175" s="38">
        <v>1.5376999999999999E-3</v>
      </c>
      <c r="DT175" s="38">
        <v>-4.5887999999999997E-3</v>
      </c>
      <c r="DU175" s="38">
        <v>-1.2795900000000001E-2</v>
      </c>
      <c r="DV175" s="38">
        <v>2.4098600000000001E-2</v>
      </c>
      <c r="DW175" s="38">
        <v>1.6996299999999999E-2</v>
      </c>
      <c r="DX175" s="38">
        <v>1.47715E-2</v>
      </c>
      <c r="DY175" s="38">
        <v>1.8802699999999999E-2</v>
      </c>
      <c r="DZ175" s="38">
        <v>3.2491800000000001E-2</v>
      </c>
      <c r="EA175" s="38">
        <v>-7.3724000000000003E-3</v>
      </c>
      <c r="EB175" s="38">
        <v>-3.6062999999999998E-3</v>
      </c>
      <c r="EC175" s="38">
        <v>-3.5741000000000002E-3</v>
      </c>
      <c r="ED175" s="38">
        <v>-2.2097499999999999E-2</v>
      </c>
      <c r="EE175" s="38">
        <v>-1.28454E-2</v>
      </c>
      <c r="EF175" s="38">
        <v>-6.8652000000000001E-3</v>
      </c>
      <c r="EG175" s="38">
        <v>-1.292E-3</v>
      </c>
      <c r="EH175" s="38">
        <v>2.0157E-3</v>
      </c>
      <c r="EI175" s="38">
        <v>1.02238E-2</v>
      </c>
      <c r="EJ175" s="38">
        <v>3.3640499999999997E-2</v>
      </c>
      <c r="EK175" s="38">
        <v>6.6841000000000001E-3</v>
      </c>
      <c r="EL175" s="38">
        <v>8.2778000000000001E-3</v>
      </c>
      <c r="EM175" s="38">
        <v>8.6108999999999995E-3</v>
      </c>
      <c r="EN175" s="38">
        <v>7.8343000000000006E-3</v>
      </c>
      <c r="EO175" s="38">
        <v>6.3813999999999997E-3</v>
      </c>
      <c r="EP175" s="38">
        <v>3.3549000000000001E-3</v>
      </c>
      <c r="EQ175" s="38">
        <v>2.3666E-3</v>
      </c>
      <c r="ER175" s="38">
        <v>-3.0764E-3</v>
      </c>
      <c r="ES175" s="38">
        <v>-1.0113499999999999E-2</v>
      </c>
      <c r="ET175" s="38">
        <v>2.6747E-2</v>
      </c>
      <c r="EU175" s="38">
        <v>1.97558E-2</v>
      </c>
      <c r="EV175" s="38">
        <v>1.8037999999999998E-2</v>
      </c>
      <c r="EW175" s="38">
        <v>2.1819999999999999E-2</v>
      </c>
      <c r="EX175" s="38">
        <v>3.5260600000000003E-2</v>
      </c>
      <c r="EY175" s="38">
        <v>-4.8519000000000001E-3</v>
      </c>
      <c r="EZ175" s="38">
        <v>-1.3518E-3</v>
      </c>
      <c r="FA175" s="38">
        <v>-1.2205E-3</v>
      </c>
      <c r="FB175" s="38">
        <v>76.661739999999995</v>
      </c>
      <c r="FC175" s="38">
        <v>74.554869999999994</v>
      </c>
      <c r="FD175" s="38">
        <v>72.975520000000003</v>
      </c>
      <c r="FE175" s="38">
        <v>71.323440000000005</v>
      </c>
      <c r="FF175" s="38">
        <v>69.86251</v>
      </c>
      <c r="FG175" s="38">
        <v>68.331890000000001</v>
      </c>
      <c r="FH175" s="38">
        <v>68.178089999999997</v>
      </c>
      <c r="FI175" s="38">
        <v>71.611500000000007</v>
      </c>
      <c r="FJ175" s="38">
        <v>76.03237</v>
      </c>
      <c r="FK175" s="38">
        <v>80.555430000000001</v>
      </c>
      <c r="FL175" s="38">
        <v>85.372060000000005</v>
      </c>
      <c r="FM175" s="38">
        <v>88.835340000000002</v>
      </c>
      <c r="FN175" s="38">
        <v>91.898030000000006</v>
      </c>
      <c r="FO175" s="38">
        <v>94.245000000000005</v>
      </c>
      <c r="FP175" s="38">
        <v>95.92989</v>
      </c>
      <c r="FQ175" s="38">
        <v>97.0124</v>
      </c>
      <c r="FR175" s="38">
        <v>98.827349999999996</v>
      </c>
      <c r="FS175" s="38">
        <v>98.20187</v>
      </c>
      <c r="FT175" s="39">
        <v>96.305269999999993</v>
      </c>
      <c r="FU175" s="38">
        <v>92.974000000000004</v>
      </c>
      <c r="FV175" s="38">
        <v>88.582390000000004</v>
      </c>
      <c r="FW175">
        <v>84.752290000000002</v>
      </c>
      <c r="FX175">
        <v>81.783079999999998</v>
      </c>
      <c r="FY175">
        <v>78.759020000000007</v>
      </c>
      <c r="FZ175">
        <v>3.5086000000000002E-3</v>
      </c>
      <c r="GA175">
        <v>2.65537E-2</v>
      </c>
      <c r="GB175">
        <v>1</v>
      </c>
    </row>
    <row r="176" spans="1:184" x14ac:dyDescent="0.3">
      <c r="A176" t="s">
        <v>277</v>
      </c>
      <c r="B176" t="s">
        <v>1</v>
      </c>
      <c r="C176" t="s">
        <v>1</v>
      </c>
      <c r="D176" t="s">
        <v>1</v>
      </c>
      <c r="E176" t="s">
        <v>222</v>
      </c>
      <c r="F176" s="18" t="s">
        <v>1</v>
      </c>
      <c r="G176" s="16" t="s">
        <v>1</v>
      </c>
      <c r="H176" s="40" t="s">
        <v>1</v>
      </c>
      <c r="I176" s="18" t="s">
        <v>1</v>
      </c>
      <c r="J176" s="38" t="s">
        <v>1</v>
      </c>
      <c r="K176" s="18">
        <v>44789</v>
      </c>
      <c r="L176" s="38">
        <v>58698</v>
      </c>
      <c r="M176" s="38">
        <v>58698</v>
      </c>
      <c r="N176" s="38">
        <v>1.216121</v>
      </c>
      <c r="O176" s="38">
        <v>1.1700969999999999</v>
      </c>
      <c r="P176" s="38">
        <v>1.1381779999999999</v>
      </c>
      <c r="Q176" s="38">
        <v>1.1191610000000001</v>
      </c>
      <c r="R176" s="38">
        <v>1.1282140000000001</v>
      </c>
      <c r="S176" s="38">
        <v>1.161203</v>
      </c>
      <c r="T176" s="38">
        <v>1.1780310000000001</v>
      </c>
      <c r="U176" s="38">
        <v>1.381392</v>
      </c>
      <c r="V176" s="38">
        <v>1.7450589999999999</v>
      </c>
      <c r="W176" s="38">
        <v>2.0584389999999999</v>
      </c>
      <c r="X176" s="38">
        <v>2.3173710000000001</v>
      </c>
      <c r="Y176" s="38">
        <v>2.4999259999999999</v>
      </c>
      <c r="Z176" s="38">
        <v>2.6091410000000002</v>
      </c>
      <c r="AA176" s="38">
        <v>2.7319909999999998</v>
      </c>
      <c r="AB176" s="38">
        <v>2.8147449999999998</v>
      </c>
      <c r="AC176" s="38">
        <v>2.8074439999999998</v>
      </c>
      <c r="AD176" s="38">
        <v>2.6576689999999998</v>
      </c>
      <c r="AE176" s="38">
        <v>2.2897430000000001</v>
      </c>
      <c r="AF176" s="38">
        <v>2.0336699999999999</v>
      </c>
      <c r="AG176" s="38">
        <v>1.8550420000000001</v>
      </c>
      <c r="AH176" s="38">
        <v>1.753069</v>
      </c>
      <c r="AI176" s="38">
        <v>1.6135459999999999</v>
      </c>
      <c r="AJ176" s="38">
        <v>1.4635990000000001</v>
      </c>
      <c r="AK176" s="38">
        <v>1.3611629999999999</v>
      </c>
      <c r="AL176" s="38">
        <v>-5.0791999999999999E-3</v>
      </c>
      <c r="AM176" s="38">
        <v>-6.8586999999999997E-3</v>
      </c>
      <c r="AN176" s="38">
        <v>-7.1291000000000002E-3</v>
      </c>
      <c r="AO176" s="38">
        <v>-7.7612000000000002E-3</v>
      </c>
      <c r="AP176" s="38">
        <v>-8.2448E-3</v>
      </c>
      <c r="AQ176" s="38">
        <v>-2.7755599999999998E-2</v>
      </c>
      <c r="AR176" s="38">
        <v>-3.5512099999999998E-2</v>
      </c>
      <c r="AS176" s="38">
        <v>8.8454999999999992E-3</v>
      </c>
      <c r="AT176" s="38">
        <v>1.5845100000000001E-2</v>
      </c>
      <c r="AU176" s="38">
        <v>2.8096900000000001E-2</v>
      </c>
      <c r="AV176" s="38">
        <v>2.2916499999999999E-2</v>
      </c>
      <c r="AW176" s="38">
        <v>1.28489E-2</v>
      </c>
      <c r="AX176" s="38">
        <v>-2.7566999999999999E-3</v>
      </c>
      <c r="AY176" s="38">
        <v>-9.2657999999999994E-3</v>
      </c>
      <c r="AZ176" s="38">
        <v>-7.4149999999999997E-3</v>
      </c>
      <c r="BA176" s="38">
        <v>-6.5079999999999999E-3</v>
      </c>
      <c r="BB176" s="38">
        <v>1.2253099999999999E-2</v>
      </c>
      <c r="BC176" s="38">
        <v>1.04835E-2</v>
      </c>
      <c r="BD176" s="38">
        <v>7.3638000000000002E-3</v>
      </c>
      <c r="BE176" s="38">
        <v>-3.0027999999999999E-3</v>
      </c>
      <c r="BF176" s="38">
        <v>-3.31136E-2</v>
      </c>
      <c r="BG176" s="38">
        <v>-1.00205E-2</v>
      </c>
      <c r="BH176" s="38">
        <v>-1.1061E-2</v>
      </c>
      <c r="BI176" s="38">
        <v>-7.8653000000000004E-3</v>
      </c>
      <c r="BJ176" s="38">
        <v>-3.4899000000000002E-3</v>
      </c>
      <c r="BK176" s="38">
        <v>-5.6141000000000003E-3</v>
      </c>
      <c r="BL176" s="38">
        <v>-6.0965999999999998E-3</v>
      </c>
      <c r="BM176" s="38">
        <v>-6.8125E-3</v>
      </c>
      <c r="BN176" s="38">
        <v>-7.2995999999999998E-3</v>
      </c>
      <c r="BO176" s="38">
        <v>-2.5934700000000002E-2</v>
      </c>
      <c r="BP176" s="38">
        <v>-3.2206400000000003E-2</v>
      </c>
      <c r="BQ176" s="38">
        <v>1.0584100000000001E-2</v>
      </c>
      <c r="BR176" s="38">
        <v>1.7572299999999999E-2</v>
      </c>
      <c r="BS176" s="38">
        <v>3.0311100000000001E-2</v>
      </c>
      <c r="BT176" s="38">
        <v>2.4688700000000001E-2</v>
      </c>
      <c r="BU176" s="38">
        <v>1.4222500000000001E-2</v>
      </c>
      <c r="BV176" s="38">
        <v>-1.8060999999999999E-3</v>
      </c>
      <c r="BW176" s="38">
        <v>-7.8939000000000006E-3</v>
      </c>
      <c r="BX176" s="38">
        <v>-5.0347999999999999E-3</v>
      </c>
      <c r="BY176" s="38">
        <v>-3.4895E-3</v>
      </c>
      <c r="BZ176" s="38">
        <v>1.57641E-2</v>
      </c>
      <c r="CA176" s="38">
        <v>1.39332E-2</v>
      </c>
      <c r="CB176" s="38">
        <v>1.0988400000000001E-2</v>
      </c>
      <c r="CC176" s="38">
        <v>4.35E-4</v>
      </c>
      <c r="CD176" s="38">
        <v>-2.9999000000000001E-2</v>
      </c>
      <c r="CE176" s="38">
        <v>-7.4105999999999998E-3</v>
      </c>
      <c r="CF176" s="38">
        <v>-8.6604000000000004E-3</v>
      </c>
      <c r="CG176" s="38">
        <v>-5.2700000000000004E-3</v>
      </c>
      <c r="CH176" s="38">
        <v>-2.3892000000000002E-3</v>
      </c>
      <c r="CI176" s="38">
        <v>-4.7521000000000004E-3</v>
      </c>
      <c r="CJ176" s="38">
        <v>-5.3813999999999997E-3</v>
      </c>
      <c r="CK176" s="38">
        <v>-6.1554000000000001E-3</v>
      </c>
      <c r="CL176" s="38">
        <v>-6.6449999999999999E-3</v>
      </c>
      <c r="CM176" s="38">
        <v>-2.4673500000000001E-2</v>
      </c>
      <c r="CN176" s="38">
        <v>-2.99168E-2</v>
      </c>
      <c r="CO176" s="38">
        <v>1.17882E-2</v>
      </c>
      <c r="CP176" s="38">
        <v>1.87685E-2</v>
      </c>
      <c r="CQ176" s="38">
        <v>3.1844600000000001E-2</v>
      </c>
      <c r="CR176" s="38">
        <v>2.59162E-2</v>
      </c>
      <c r="CS176" s="38">
        <v>1.5173799999999999E-2</v>
      </c>
      <c r="CT176" s="38">
        <v>-1.1475999999999999E-3</v>
      </c>
      <c r="CU176" s="38">
        <v>-6.9436999999999997E-3</v>
      </c>
      <c r="CV176" s="38">
        <v>-3.3861999999999998E-3</v>
      </c>
      <c r="CW176" s="38">
        <v>-1.3988E-3</v>
      </c>
      <c r="CX176" s="38">
        <v>1.8195699999999999E-2</v>
      </c>
      <c r="CY176" s="38">
        <v>1.63225E-2</v>
      </c>
      <c r="CZ176" s="38">
        <v>1.34988E-2</v>
      </c>
      <c r="DA176" s="38">
        <v>2.8159999999999999E-3</v>
      </c>
      <c r="DB176" s="38">
        <v>-2.78418E-2</v>
      </c>
      <c r="DC176" s="38">
        <v>-5.6030000000000003E-3</v>
      </c>
      <c r="DD176" s="38">
        <v>-6.9976999999999999E-3</v>
      </c>
      <c r="DE176" s="38">
        <v>-3.4724999999999999E-3</v>
      </c>
      <c r="DF176" s="38">
        <v>-1.2884000000000001E-3</v>
      </c>
      <c r="DG176" s="38">
        <v>-3.8901000000000001E-3</v>
      </c>
      <c r="DH176" s="38">
        <v>-4.6663E-3</v>
      </c>
      <c r="DI176" s="38">
        <v>-5.4983000000000002E-3</v>
      </c>
      <c r="DJ176" s="38">
        <v>-5.9903999999999999E-3</v>
      </c>
      <c r="DK176" s="38">
        <v>-2.34123E-2</v>
      </c>
      <c r="DL176" s="38">
        <v>-2.76273E-2</v>
      </c>
      <c r="DM176" s="38">
        <v>1.2992399999999999E-2</v>
      </c>
      <c r="DN176" s="38">
        <v>1.9964800000000001E-2</v>
      </c>
      <c r="DO176" s="38">
        <v>3.3378100000000001E-2</v>
      </c>
      <c r="DP176" s="38">
        <v>2.71436E-2</v>
      </c>
      <c r="DQ176" s="38">
        <v>1.61251E-2</v>
      </c>
      <c r="DR176" s="38">
        <v>-4.8919999999999996E-4</v>
      </c>
      <c r="DS176" s="38">
        <v>-5.9936E-3</v>
      </c>
      <c r="DT176" s="38">
        <v>-1.7376E-3</v>
      </c>
      <c r="DU176" s="38">
        <v>6.9180000000000001E-4</v>
      </c>
      <c r="DV176" s="38">
        <v>2.0627400000000001E-2</v>
      </c>
      <c r="DW176" s="38">
        <v>1.8711700000000001E-2</v>
      </c>
      <c r="DX176" s="38">
        <v>1.6009200000000001E-2</v>
      </c>
      <c r="DY176" s="38">
        <v>5.1970000000000002E-3</v>
      </c>
      <c r="DZ176" s="38">
        <v>-2.5684700000000001E-2</v>
      </c>
      <c r="EA176" s="38">
        <v>-3.7954E-3</v>
      </c>
      <c r="EB176" s="38">
        <v>-5.3350000000000003E-3</v>
      </c>
      <c r="EC176" s="38">
        <v>-1.6750000000000001E-3</v>
      </c>
      <c r="ED176" s="38">
        <v>3.0079999999999999E-4</v>
      </c>
      <c r="EE176" s="38">
        <v>-2.6454999999999998E-3</v>
      </c>
      <c r="EF176" s="38">
        <v>-3.6338E-3</v>
      </c>
      <c r="EG176" s="38">
        <v>-4.5496E-3</v>
      </c>
      <c r="EH176" s="38">
        <v>-5.0451999999999997E-3</v>
      </c>
      <c r="EI176" s="38">
        <v>-2.15914E-2</v>
      </c>
      <c r="EJ176" s="38">
        <v>-2.4321599999999999E-2</v>
      </c>
      <c r="EK176" s="38">
        <v>1.47309E-2</v>
      </c>
      <c r="EL176" s="38">
        <v>2.1691999999999999E-2</v>
      </c>
      <c r="EM176" s="38">
        <v>3.5592199999999997E-2</v>
      </c>
      <c r="EN176" s="38">
        <v>2.8915900000000001E-2</v>
      </c>
      <c r="EO176" s="38">
        <v>1.7498699999999999E-2</v>
      </c>
      <c r="EP176" s="38">
        <v>4.615E-4</v>
      </c>
      <c r="EQ176" s="38">
        <v>-4.6217000000000003E-3</v>
      </c>
      <c r="ER176" s="38">
        <v>6.4260000000000001E-4</v>
      </c>
      <c r="ES176" s="38">
        <v>3.7103000000000001E-3</v>
      </c>
      <c r="ET176" s="38">
        <v>2.4138400000000001E-2</v>
      </c>
      <c r="EU176" s="38">
        <v>2.2161400000000001E-2</v>
      </c>
      <c r="EV176" s="38">
        <v>1.96338E-2</v>
      </c>
      <c r="EW176" s="38">
        <v>8.6347999999999998E-3</v>
      </c>
      <c r="EX176" s="38">
        <v>-2.2570099999999999E-2</v>
      </c>
      <c r="EY176" s="38">
        <v>-1.1854000000000001E-3</v>
      </c>
      <c r="EZ176" s="38">
        <v>-2.9342999999999999E-3</v>
      </c>
      <c r="FA176" s="38">
        <v>9.2029999999999998E-4</v>
      </c>
      <c r="FB176" s="38">
        <v>77.216769999999997</v>
      </c>
      <c r="FC176" s="38">
        <v>76.015979999999999</v>
      </c>
      <c r="FD176" s="38">
        <v>74.246750000000006</v>
      </c>
      <c r="FE176" s="38">
        <v>72.645849999999996</v>
      </c>
      <c r="FF176" s="38">
        <v>70.903180000000006</v>
      </c>
      <c r="FG176" s="38">
        <v>69.999309999999994</v>
      </c>
      <c r="FH176" s="38">
        <v>69.392250000000004</v>
      </c>
      <c r="FI176" s="38">
        <v>71.659450000000007</v>
      </c>
      <c r="FJ176" s="38">
        <v>76.610730000000004</v>
      </c>
      <c r="FK176" s="38">
        <v>82.215289999999996</v>
      </c>
      <c r="FL176" s="38">
        <v>87.031909999999996</v>
      </c>
      <c r="FM176" s="38">
        <v>91.352090000000004</v>
      </c>
      <c r="FN176" s="38">
        <v>95.490880000000004</v>
      </c>
      <c r="FO176" s="38">
        <v>98.793360000000007</v>
      </c>
      <c r="FP176" s="38">
        <v>101.2043</v>
      </c>
      <c r="FQ176" s="38">
        <v>102.28279999999999</v>
      </c>
      <c r="FR176" s="38">
        <v>102.50149999999999</v>
      </c>
      <c r="FS176" s="38">
        <v>101.9545</v>
      </c>
      <c r="FT176" s="39">
        <v>100.247</v>
      </c>
      <c r="FU176" s="38">
        <v>96.782929999999993</v>
      </c>
      <c r="FV176" s="38">
        <v>92.202610000000007</v>
      </c>
      <c r="FW176">
        <v>88.601020000000005</v>
      </c>
      <c r="FX176">
        <v>85.515169999999998</v>
      </c>
      <c r="FY176">
        <v>83.241990000000001</v>
      </c>
      <c r="FZ176">
        <v>4.0902999999999998E-3</v>
      </c>
      <c r="GA176">
        <v>2.7030200000000001E-2</v>
      </c>
      <c r="GB176">
        <v>1</v>
      </c>
    </row>
    <row r="177" spans="1:184" x14ac:dyDescent="0.3">
      <c r="A177" t="s">
        <v>277</v>
      </c>
      <c r="B177" t="s">
        <v>1</v>
      </c>
      <c r="C177" t="s">
        <v>1</v>
      </c>
      <c r="D177" t="s">
        <v>1</v>
      </c>
      <c r="E177" t="s">
        <v>222</v>
      </c>
      <c r="F177" s="18" t="s">
        <v>1</v>
      </c>
      <c r="G177" s="16" t="s">
        <v>1</v>
      </c>
      <c r="H177" s="40" t="s">
        <v>1</v>
      </c>
      <c r="I177" s="18" t="s">
        <v>1</v>
      </c>
      <c r="J177" s="38" t="s">
        <v>1</v>
      </c>
      <c r="K177" s="18">
        <v>44790</v>
      </c>
      <c r="L177" s="38">
        <v>58692</v>
      </c>
      <c r="M177" s="38">
        <v>58692</v>
      </c>
      <c r="N177" s="38">
        <v>1.3342039999999999</v>
      </c>
      <c r="O177" s="38">
        <v>1.280084</v>
      </c>
      <c r="P177" s="38">
        <v>1.2440770000000001</v>
      </c>
      <c r="Q177" s="38">
        <v>1.2219279999999999</v>
      </c>
      <c r="R177" s="38">
        <v>1.224502</v>
      </c>
      <c r="S177" s="38">
        <v>1.2691250000000001</v>
      </c>
      <c r="T177" s="38">
        <v>1.279174</v>
      </c>
      <c r="U177" s="38">
        <v>1.4836549999999999</v>
      </c>
      <c r="V177" s="38">
        <v>1.8447549999999999</v>
      </c>
      <c r="W177" s="38">
        <v>2.1283129999999999</v>
      </c>
      <c r="X177" s="38">
        <v>2.3537050000000002</v>
      </c>
      <c r="Y177" s="38">
        <v>2.5128949999999999</v>
      </c>
      <c r="Z177" s="38">
        <v>2.601604</v>
      </c>
      <c r="AA177" s="38">
        <v>2.6970550000000002</v>
      </c>
      <c r="AB177" s="38">
        <v>2.7458079999999998</v>
      </c>
      <c r="AC177" s="38">
        <v>2.720002</v>
      </c>
      <c r="AD177" s="38">
        <v>2.564492</v>
      </c>
      <c r="AE177" s="38">
        <v>2.2191990000000001</v>
      </c>
      <c r="AF177" s="38">
        <v>1.9862569999999999</v>
      </c>
      <c r="AG177" s="38">
        <v>1.828981</v>
      </c>
      <c r="AH177" s="38">
        <v>1.7486440000000001</v>
      </c>
      <c r="AI177" s="38">
        <v>1.6156569999999999</v>
      </c>
      <c r="AJ177" s="38">
        <v>1.4678770000000001</v>
      </c>
      <c r="AK177" s="38">
        <v>1.368668</v>
      </c>
      <c r="AL177" s="38">
        <v>2.9536199999999999E-2</v>
      </c>
      <c r="AM177" s="38">
        <v>2.0640700000000001E-2</v>
      </c>
      <c r="AN177" s="38">
        <v>2.0442999999999999E-2</v>
      </c>
      <c r="AO177" s="38">
        <v>1.9777200000000002E-2</v>
      </c>
      <c r="AP177" s="38">
        <v>1.03786E-2</v>
      </c>
      <c r="AQ177" s="38">
        <v>-8.1414E-3</v>
      </c>
      <c r="AR177" s="38">
        <v>-5.41711E-2</v>
      </c>
      <c r="AS177" s="38">
        <v>-1.0456699999999999E-2</v>
      </c>
      <c r="AT177" s="38">
        <v>-1.8936399999999999E-2</v>
      </c>
      <c r="AU177" s="38">
        <v>-4.5958899999999997E-2</v>
      </c>
      <c r="AV177" s="38">
        <v>-3.3939900000000002E-2</v>
      </c>
      <c r="AW177" s="38">
        <v>-1.3713599999999999E-2</v>
      </c>
      <c r="AX177" s="38">
        <v>-1.0873000000000001E-2</v>
      </c>
      <c r="AY177" s="38">
        <v>-6.7520000000000002E-3</v>
      </c>
      <c r="AZ177" s="38">
        <v>1.7835299999999998E-2</v>
      </c>
      <c r="BA177" s="38">
        <v>3.3159000000000001E-2</v>
      </c>
      <c r="BB177" s="38">
        <v>5.5726600000000001E-2</v>
      </c>
      <c r="BC177" s="38">
        <v>5.55135E-2</v>
      </c>
      <c r="BD177" s="38">
        <v>4.95419E-2</v>
      </c>
      <c r="BE177" s="38">
        <v>4.44757E-2</v>
      </c>
      <c r="BF177" s="38">
        <v>3.1877000000000003E-2</v>
      </c>
      <c r="BG177" s="38">
        <v>6.1001899999999998E-2</v>
      </c>
      <c r="BH177" s="38">
        <v>4.4189699999999998E-2</v>
      </c>
      <c r="BI177" s="38">
        <v>3.9818699999999999E-2</v>
      </c>
      <c r="BJ177" s="38">
        <v>3.1684700000000003E-2</v>
      </c>
      <c r="BK177" s="38">
        <v>2.2825700000000001E-2</v>
      </c>
      <c r="BL177" s="38">
        <v>2.2513200000000001E-2</v>
      </c>
      <c r="BM177" s="38">
        <v>2.1788399999999999E-2</v>
      </c>
      <c r="BN177" s="38">
        <v>1.20272E-2</v>
      </c>
      <c r="BO177" s="38">
        <v>-5.7499999999999999E-3</v>
      </c>
      <c r="BP177" s="38">
        <v>-5.0697399999999997E-2</v>
      </c>
      <c r="BQ177" s="38">
        <v>-8.3542000000000009E-3</v>
      </c>
      <c r="BR177" s="38">
        <v>-1.6414000000000002E-2</v>
      </c>
      <c r="BS177" s="38">
        <v>-4.1987799999999999E-2</v>
      </c>
      <c r="BT177" s="38">
        <v>-3.0642099999999999E-2</v>
      </c>
      <c r="BU177" s="38">
        <v>-1.1831100000000001E-2</v>
      </c>
      <c r="BV177" s="38">
        <v>-9.6705999999999997E-3</v>
      </c>
      <c r="BW177" s="38">
        <v>-5.3207000000000003E-3</v>
      </c>
      <c r="BX177" s="38">
        <v>2.0611399999999998E-2</v>
      </c>
      <c r="BY177" s="38">
        <v>3.7567299999999998E-2</v>
      </c>
      <c r="BZ177" s="38">
        <v>6.0780500000000001E-2</v>
      </c>
      <c r="CA177" s="38">
        <v>6.1018700000000002E-2</v>
      </c>
      <c r="CB177" s="38">
        <v>5.5159100000000003E-2</v>
      </c>
      <c r="CC177" s="38">
        <v>4.9331800000000002E-2</v>
      </c>
      <c r="CD177" s="38">
        <v>3.60083E-2</v>
      </c>
      <c r="CE177" s="38">
        <v>6.4845899999999998E-2</v>
      </c>
      <c r="CF177" s="38">
        <v>4.8057200000000001E-2</v>
      </c>
      <c r="CG177" s="38">
        <v>4.3448300000000002E-2</v>
      </c>
      <c r="CH177" s="38">
        <v>3.3172699999999999E-2</v>
      </c>
      <c r="CI177" s="38">
        <v>2.4339E-2</v>
      </c>
      <c r="CJ177" s="38">
        <v>2.39469E-2</v>
      </c>
      <c r="CK177" s="38">
        <v>2.3181500000000001E-2</v>
      </c>
      <c r="CL177" s="38">
        <v>1.3169E-2</v>
      </c>
      <c r="CM177" s="38">
        <v>-4.0936999999999996E-3</v>
      </c>
      <c r="CN177" s="38">
        <v>-4.8291500000000001E-2</v>
      </c>
      <c r="CO177" s="38">
        <v>-6.8979999999999996E-3</v>
      </c>
      <c r="CP177" s="38">
        <v>-1.4666999999999999E-2</v>
      </c>
      <c r="CQ177" s="38">
        <v>-3.9237300000000003E-2</v>
      </c>
      <c r="CR177" s="38">
        <v>-2.8358000000000001E-2</v>
      </c>
      <c r="CS177" s="38">
        <v>-1.0527399999999999E-2</v>
      </c>
      <c r="CT177" s="38">
        <v>-8.8378999999999992E-3</v>
      </c>
      <c r="CU177" s="38">
        <v>-4.3293999999999997E-3</v>
      </c>
      <c r="CV177" s="38">
        <v>2.2534100000000001E-2</v>
      </c>
      <c r="CW177" s="38">
        <v>4.0620499999999997E-2</v>
      </c>
      <c r="CX177" s="38">
        <v>6.4280799999999999E-2</v>
      </c>
      <c r="CY177" s="38">
        <v>6.48315E-2</v>
      </c>
      <c r="CZ177" s="38">
        <v>5.9049499999999998E-2</v>
      </c>
      <c r="DA177" s="38">
        <v>5.2695100000000002E-2</v>
      </c>
      <c r="DB177" s="38">
        <v>3.88697E-2</v>
      </c>
      <c r="DC177" s="38">
        <v>6.7508299999999993E-2</v>
      </c>
      <c r="DD177" s="38">
        <v>5.0735799999999998E-2</v>
      </c>
      <c r="DE177" s="38">
        <v>4.5962200000000002E-2</v>
      </c>
      <c r="DF177" s="38">
        <v>3.4660700000000003E-2</v>
      </c>
      <c r="DG177" s="38">
        <v>2.5852300000000002E-2</v>
      </c>
      <c r="DH177" s="38">
        <v>2.5380699999999999E-2</v>
      </c>
      <c r="DI177" s="38">
        <v>2.4574499999999999E-2</v>
      </c>
      <c r="DJ177" s="38">
        <v>1.43108E-2</v>
      </c>
      <c r="DK177" s="38">
        <v>-2.4375E-3</v>
      </c>
      <c r="DL177" s="38">
        <v>-4.5885500000000003E-2</v>
      </c>
      <c r="DM177" s="38">
        <v>-5.4418000000000001E-3</v>
      </c>
      <c r="DN177" s="38">
        <v>-1.29199E-2</v>
      </c>
      <c r="DO177" s="38">
        <v>-3.6486900000000003E-2</v>
      </c>
      <c r="DP177" s="38">
        <v>-2.6073900000000001E-2</v>
      </c>
      <c r="DQ177" s="38">
        <v>-9.2236000000000002E-3</v>
      </c>
      <c r="DR177" s="38">
        <v>-8.0050999999999994E-3</v>
      </c>
      <c r="DS177" s="38">
        <v>-3.3381000000000001E-3</v>
      </c>
      <c r="DT177" s="38">
        <v>2.4456800000000001E-2</v>
      </c>
      <c r="DU177" s="38">
        <v>4.3673700000000003E-2</v>
      </c>
      <c r="DV177" s="38">
        <v>6.7781099999999997E-2</v>
      </c>
      <c r="DW177" s="38">
        <v>6.8644300000000005E-2</v>
      </c>
      <c r="DX177" s="38">
        <v>6.2939899999999993E-2</v>
      </c>
      <c r="DY177" s="38">
        <v>5.6058400000000001E-2</v>
      </c>
      <c r="DZ177" s="38">
        <v>4.17311E-2</v>
      </c>
      <c r="EA177" s="38">
        <v>7.0170700000000003E-2</v>
      </c>
      <c r="EB177" s="38">
        <v>5.3414299999999998E-2</v>
      </c>
      <c r="EC177" s="38">
        <v>4.8475999999999998E-2</v>
      </c>
      <c r="ED177" s="38">
        <v>3.68092E-2</v>
      </c>
      <c r="EE177" s="38">
        <v>2.8037300000000001E-2</v>
      </c>
      <c r="EF177" s="38">
        <v>2.74509E-2</v>
      </c>
      <c r="EG177" s="38">
        <v>2.65858E-2</v>
      </c>
      <c r="EH177" s="38">
        <v>1.5959299999999999E-2</v>
      </c>
      <c r="EI177" s="38">
        <v>-4.6100000000000002E-5</v>
      </c>
      <c r="EJ177" s="38">
        <v>-4.2411799999999999E-2</v>
      </c>
      <c r="EK177" s="38">
        <v>-3.3392999999999999E-3</v>
      </c>
      <c r="EL177" s="38">
        <v>-1.03975E-2</v>
      </c>
      <c r="EM177" s="38">
        <v>-3.2515799999999997E-2</v>
      </c>
      <c r="EN177" s="38">
        <v>-2.2776100000000001E-2</v>
      </c>
      <c r="EO177" s="38">
        <v>-7.3410999999999997E-3</v>
      </c>
      <c r="EP177" s="38">
        <v>-6.8027000000000001E-3</v>
      </c>
      <c r="EQ177" s="38">
        <v>-1.9067999999999999E-3</v>
      </c>
      <c r="ER177" s="38">
        <v>2.7232900000000001E-2</v>
      </c>
      <c r="ES177" s="38">
        <v>4.8082100000000003E-2</v>
      </c>
      <c r="ET177" s="38">
        <v>7.2834999999999997E-2</v>
      </c>
      <c r="EU177" s="38">
        <v>7.4149400000000004E-2</v>
      </c>
      <c r="EV177" s="38">
        <v>6.8557099999999996E-2</v>
      </c>
      <c r="EW177" s="38">
        <v>6.09144E-2</v>
      </c>
      <c r="EX177" s="38">
        <v>4.5862399999999998E-2</v>
      </c>
      <c r="EY177" s="38">
        <v>7.4014800000000006E-2</v>
      </c>
      <c r="EZ177" s="38">
        <v>5.7281800000000001E-2</v>
      </c>
      <c r="FA177" s="38">
        <v>5.2105600000000002E-2</v>
      </c>
      <c r="FB177" s="38">
        <v>81.546689999999998</v>
      </c>
      <c r="FC177" s="38">
        <v>80.12885</v>
      </c>
      <c r="FD177" s="38">
        <v>78.567220000000006</v>
      </c>
      <c r="FE177" s="38">
        <v>76.993899999999996</v>
      </c>
      <c r="FF177" s="38">
        <v>76.552949999999996</v>
      </c>
      <c r="FG177" s="38">
        <v>75.901979999999995</v>
      </c>
      <c r="FH177" s="38">
        <v>74.968540000000004</v>
      </c>
      <c r="FI177" s="38">
        <v>76.455860000000001</v>
      </c>
      <c r="FJ177" s="38">
        <v>80.857600000000005</v>
      </c>
      <c r="FK177" s="38">
        <v>84.054929999999999</v>
      </c>
      <c r="FL177" s="38">
        <v>87.323530000000005</v>
      </c>
      <c r="FM177" s="38">
        <v>91.056479999999993</v>
      </c>
      <c r="FN177" s="38">
        <v>94.813220000000001</v>
      </c>
      <c r="FO177" s="38">
        <v>96.425899999999999</v>
      </c>
      <c r="FP177" s="38">
        <v>97.138350000000003</v>
      </c>
      <c r="FQ177" s="38">
        <v>97.589619999999996</v>
      </c>
      <c r="FR177" s="38">
        <v>97.560910000000007</v>
      </c>
      <c r="FS177" s="38">
        <v>97.139889999999994</v>
      </c>
      <c r="FT177" s="39">
        <v>95.874430000000004</v>
      </c>
      <c r="FU177" s="38">
        <v>93.032300000000006</v>
      </c>
      <c r="FV177" s="38">
        <v>89.457819999999998</v>
      </c>
      <c r="FW177">
        <v>85.865099999999998</v>
      </c>
      <c r="FX177">
        <v>82.824650000000005</v>
      </c>
      <c r="FY177">
        <v>80.504959999999997</v>
      </c>
      <c r="FZ177">
        <v>5.7816999999999999E-3</v>
      </c>
      <c r="GA177">
        <v>4.2187299999999997E-2</v>
      </c>
      <c r="GB177">
        <v>1</v>
      </c>
    </row>
    <row r="178" spans="1:184" x14ac:dyDescent="0.3">
      <c r="A178" t="s">
        <v>277</v>
      </c>
      <c r="B178" t="s">
        <v>1</v>
      </c>
      <c r="C178" t="s">
        <v>1</v>
      </c>
      <c r="D178" t="s">
        <v>1</v>
      </c>
      <c r="E178" t="s">
        <v>222</v>
      </c>
      <c r="F178" s="18" t="s">
        <v>1</v>
      </c>
      <c r="G178" s="16" t="s">
        <v>1</v>
      </c>
      <c r="H178" s="40" t="s">
        <v>1</v>
      </c>
      <c r="I178" s="18" t="s">
        <v>1</v>
      </c>
      <c r="J178" s="38" t="s">
        <v>1</v>
      </c>
      <c r="K178" s="18">
        <v>44792</v>
      </c>
      <c r="L178" s="38">
        <v>58672</v>
      </c>
      <c r="M178" s="38">
        <v>58672</v>
      </c>
      <c r="N178" s="38">
        <v>1.279525</v>
      </c>
      <c r="O178" s="38">
        <v>1.227055</v>
      </c>
      <c r="P178" s="38">
        <v>1.1855610000000001</v>
      </c>
      <c r="Q178" s="38">
        <v>1.16184</v>
      </c>
      <c r="R178" s="38">
        <v>1.167421</v>
      </c>
      <c r="S178" s="38">
        <v>1.2090080000000001</v>
      </c>
      <c r="T178" s="38">
        <v>1.2149890000000001</v>
      </c>
      <c r="U178" s="38">
        <v>1.399014</v>
      </c>
      <c r="V178" s="38">
        <v>1.732996</v>
      </c>
      <c r="W178" s="38">
        <v>2.0152399999999999</v>
      </c>
      <c r="X178" s="38">
        <v>2.251763</v>
      </c>
      <c r="Y178" s="38">
        <v>2.4206639999999999</v>
      </c>
      <c r="Z178" s="38">
        <v>2.5152700000000001</v>
      </c>
      <c r="AA178" s="38">
        <v>2.6089180000000001</v>
      </c>
      <c r="AB178" s="38">
        <v>2.6680250000000001</v>
      </c>
      <c r="AC178" s="38">
        <v>2.6463489999999998</v>
      </c>
      <c r="AD178" s="38">
        <v>2.502297</v>
      </c>
      <c r="AE178" s="38">
        <v>2.1900680000000001</v>
      </c>
      <c r="AF178" s="38">
        <v>1.963025</v>
      </c>
      <c r="AG178" s="38">
        <v>1.808006</v>
      </c>
      <c r="AH178" s="38">
        <v>1.7282120000000001</v>
      </c>
      <c r="AI178" s="38">
        <v>1.5994330000000001</v>
      </c>
      <c r="AJ178" s="38">
        <v>1.453654</v>
      </c>
      <c r="AK178" s="38">
        <v>1.346997</v>
      </c>
      <c r="AL178" s="38">
        <v>-3.7193E-3</v>
      </c>
      <c r="AM178" s="38">
        <v>-2.6966E-3</v>
      </c>
      <c r="AN178" s="38">
        <v>-3.2071000000000001E-3</v>
      </c>
      <c r="AO178" s="38">
        <v>-4.4612000000000002E-3</v>
      </c>
      <c r="AP178" s="38">
        <v>-1.9935999999999999E-3</v>
      </c>
      <c r="AQ178" s="38">
        <v>-1.61409E-2</v>
      </c>
      <c r="AR178" s="38">
        <v>-3.7108700000000001E-2</v>
      </c>
      <c r="AS178" s="38">
        <v>8.9602999999999992E-3</v>
      </c>
      <c r="AT178" s="38">
        <v>9.7733999999999998E-3</v>
      </c>
      <c r="AU178" s="38">
        <v>2.4545999999999999E-3</v>
      </c>
      <c r="AV178" s="38">
        <v>6.3613999999999997E-3</v>
      </c>
      <c r="AW178" s="38">
        <v>7.5199999999999996E-4</v>
      </c>
      <c r="AX178" s="38">
        <v>1.5988E-3</v>
      </c>
      <c r="AY178" s="38">
        <v>-9.8162000000000006E-3</v>
      </c>
      <c r="AZ178" s="38">
        <v>-1.94468E-2</v>
      </c>
      <c r="BA178" s="38">
        <v>-1.9849700000000001E-2</v>
      </c>
      <c r="BB178" s="38">
        <v>-1.0816000000000001E-3</v>
      </c>
      <c r="BC178" s="38">
        <v>6.2310000000000002E-4</v>
      </c>
      <c r="BD178" s="38">
        <v>1.8607000000000001E-3</v>
      </c>
      <c r="BE178" s="38">
        <v>-3.4853000000000002E-3</v>
      </c>
      <c r="BF178" s="38">
        <v>-2.1566599999999998E-2</v>
      </c>
      <c r="BG178" s="38">
        <v>5.5246000000000002E-3</v>
      </c>
      <c r="BH178" s="38">
        <v>4.2297999999999997E-3</v>
      </c>
      <c r="BI178" s="38">
        <v>2.2104E-3</v>
      </c>
      <c r="BJ178" s="38">
        <v>-1.1003E-3</v>
      </c>
      <c r="BK178" s="38">
        <v>2.97E-5</v>
      </c>
      <c r="BL178" s="38">
        <v>-9.3199999999999999E-4</v>
      </c>
      <c r="BM178" s="38">
        <v>-2.5985000000000001E-3</v>
      </c>
      <c r="BN178" s="38">
        <v>-1.7880000000000001E-4</v>
      </c>
      <c r="BO178" s="38">
        <v>-1.2986899999999999E-2</v>
      </c>
      <c r="BP178" s="38">
        <v>-3.2286200000000001E-2</v>
      </c>
      <c r="BQ178" s="38">
        <v>1.07993E-2</v>
      </c>
      <c r="BR178" s="38">
        <v>1.25194E-2</v>
      </c>
      <c r="BS178" s="38">
        <v>5.9687000000000004E-3</v>
      </c>
      <c r="BT178" s="38">
        <v>9.1926000000000004E-3</v>
      </c>
      <c r="BU178" s="38">
        <v>2.8105999999999999E-3</v>
      </c>
      <c r="BV178" s="38">
        <v>3.0818999999999998E-3</v>
      </c>
      <c r="BW178" s="38">
        <v>-7.8851000000000008E-3</v>
      </c>
      <c r="BX178" s="38">
        <v>-1.6113200000000001E-2</v>
      </c>
      <c r="BY178" s="38">
        <v>-1.53501E-2</v>
      </c>
      <c r="BZ178" s="38">
        <v>3.6218999999999999E-3</v>
      </c>
      <c r="CA178" s="38">
        <v>5.1818999999999997E-3</v>
      </c>
      <c r="CB178" s="38">
        <v>5.9848000000000002E-3</v>
      </c>
      <c r="CC178" s="38">
        <v>5.2910000000000001E-4</v>
      </c>
      <c r="CD178" s="38">
        <v>-1.8303E-2</v>
      </c>
      <c r="CE178" s="38">
        <v>9.6723999999999994E-3</v>
      </c>
      <c r="CF178" s="38">
        <v>7.4752999999999998E-3</v>
      </c>
      <c r="CG178" s="38">
        <v>5.5504999999999999E-3</v>
      </c>
      <c r="CH178" s="38">
        <v>7.136E-4</v>
      </c>
      <c r="CI178" s="38">
        <v>1.918E-3</v>
      </c>
      <c r="CJ178" s="38">
        <v>6.4380000000000004E-4</v>
      </c>
      <c r="CK178" s="38">
        <v>-1.3083999999999999E-3</v>
      </c>
      <c r="CL178" s="38">
        <v>1.0782000000000001E-3</v>
      </c>
      <c r="CM178" s="38">
        <v>-1.08024E-2</v>
      </c>
      <c r="CN178" s="38">
        <v>-2.8946199999999998E-2</v>
      </c>
      <c r="CO178" s="38">
        <v>1.2073E-2</v>
      </c>
      <c r="CP178" s="38">
        <v>1.44213E-2</v>
      </c>
      <c r="CQ178" s="38">
        <v>8.4025000000000002E-3</v>
      </c>
      <c r="CR178" s="38">
        <v>1.1153400000000001E-2</v>
      </c>
      <c r="CS178" s="38">
        <v>4.2363000000000001E-3</v>
      </c>
      <c r="CT178" s="38">
        <v>4.1091000000000001E-3</v>
      </c>
      <c r="CU178" s="38">
        <v>-6.5477E-3</v>
      </c>
      <c r="CV178" s="38">
        <v>-1.38043E-2</v>
      </c>
      <c r="CW178" s="38">
        <v>-1.2233600000000001E-2</v>
      </c>
      <c r="CX178" s="38">
        <v>6.8795000000000002E-3</v>
      </c>
      <c r="CY178" s="38">
        <v>8.3394000000000003E-3</v>
      </c>
      <c r="CZ178" s="38">
        <v>8.8410999999999993E-3</v>
      </c>
      <c r="DA178" s="38">
        <v>3.3094000000000001E-3</v>
      </c>
      <c r="DB178" s="38">
        <v>-1.60427E-2</v>
      </c>
      <c r="DC178" s="38">
        <v>1.25451E-2</v>
      </c>
      <c r="DD178" s="38">
        <v>9.7231999999999996E-3</v>
      </c>
      <c r="DE178" s="38">
        <v>7.8639000000000001E-3</v>
      </c>
      <c r="DF178" s="38">
        <v>2.5274999999999998E-3</v>
      </c>
      <c r="DG178" s="38">
        <v>3.8062E-3</v>
      </c>
      <c r="DH178" s="38">
        <v>2.2195000000000001E-3</v>
      </c>
      <c r="DI178" s="38">
        <v>-1.8300000000000001E-5</v>
      </c>
      <c r="DJ178" s="38">
        <v>2.3351000000000001E-3</v>
      </c>
      <c r="DK178" s="38">
        <v>-8.6180000000000007E-3</v>
      </c>
      <c r="DL178" s="38">
        <v>-2.5606199999999999E-2</v>
      </c>
      <c r="DM178" s="38">
        <v>1.33467E-2</v>
      </c>
      <c r="DN178" s="38">
        <v>1.63232E-2</v>
      </c>
      <c r="DO178" s="38">
        <v>1.08364E-2</v>
      </c>
      <c r="DP178" s="38">
        <v>1.3114300000000001E-2</v>
      </c>
      <c r="DQ178" s="38">
        <v>5.6620999999999998E-3</v>
      </c>
      <c r="DR178" s="38">
        <v>5.1362999999999999E-3</v>
      </c>
      <c r="DS178" s="38">
        <v>-5.2103000000000002E-3</v>
      </c>
      <c r="DT178" s="38">
        <v>-1.1495500000000001E-2</v>
      </c>
      <c r="DU178" s="38">
        <v>-9.1172000000000007E-3</v>
      </c>
      <c r="DV178" s="38">
        <v>1.01371E-2</v>
      </c>
      <c r="DW178" s="38">
        <v>1.14968E-2</v>
      </c>
      <c r="DX178" s="38">
        <v>1.16974E-2</v>
      </c>
      <c r="DY178" s="38">
        <v>6.0898000000000002E-3</v>
      </c>
      <c r="DZ178" s="38">
        <v>-1.3782300000000001E-2</v>
      </c>
      <c r="EA178" s="38">
        <v>1.5417800000000001E-2</v>
      </c>
      <c r="EB178" s="38">
        <v>1.19711E-2</v>
      </c>
      <c r="EC178" s="38">
        <v>1.01773E-2</v>
      </c>
      <c r="ED178" s="38">
        <v>5.1465E-3</v>
      </c>
      <c r="EE178" s="38">
        <v>6.5326000000000004E-3</v>
      </c>
      <c r="EF178" s="38">
        <v>4.4946999999999999E-3</v>
      </c>
      <c r="EG178" s="38">
        <v>1.8443999999999999E-3</v>
      </c>
      <c r="EH178" s="38">
        <v>4.1498999999999998E-3</v>
      </c>
      <c r="EI178" s="38">
        <v>-5.4640000000000001E-3</v>
      </c>
      <c r="EJ178" s="38">
        <v>-2.0783699999999999E-2</v>
      </c>
      <c r="EK178" s="38">
        <v>1.5185799999999999E-2</v>
      </c>
      <c r="EL178" s="38">
        <v>1.9069300000000001E-2</v>
      </c>
      <c r="EM178" s="38">
        <v>1.43505E-2</v>
      </c>
      <c r="EN178" s="38">
        <v>1.5945399999999998E-2</v>
      </c>
      <c r="EO178" s="38">
        <v>7.7206999999999996E-3</v>
      </c>
      <c r="EP178" s="38">
        <v>6.6194000000000001E-3</v>
      </c>
      <c r="EQ178" s="38">
        <v>-3.2791999999999999E-3</v>
      </c>
      <c r="ER178" s="38">
        <v>-8.1618000000000003E-3</v>
      </c>
      <c r="ES178" s="38">
        <v>-4.6175000000000001E-3</v>
      </c>
      <c r="ET178" s="38">
        <v>1.4840600000000001E-2</v>
      </c>
      <c r="EU178" s="38">
        <v>1.6055699999999999E-2</v>
      </c>
      <c r="EV178" s="38">
        <v>1.5821399999999999E-2</v>
      </c>
      <c r="EW178" s="38">
        <v>1.01041E-2</v>
      </c>
      <c r="EX178" s="38">
        <v>-1.05188E-2</v>
      </c>
      <c r="EY178" s="38">
        <v>1.95655E-2</v>
      </c>
      <c r="EZ178" s="38">
        <v>1.52167E-2</v>
      </c>
      <c r="FA178" s="38">
        <v>1.3517400000000001E-2</v>
      </c>
      <c r="FB178" s="38">
        <v>78.079279999999997</v>
      </c>
      <c r="FC178" s="38">
        <v>76.642849999999996</v>
      </c>
      <c r="FD178" s="38">
        <v>74.836910000000003</v>
      </c>
      <c r="FE178" s="38">
        <v>73.091290000000001</v>
      </c>
      <c r="FF178" s="38">
        <v>71.425330000000002</v>
      </c>
      <c r="FG178" s="38">
        <v>70.650049999999993</v>
      </c>
      <c r="FH178" s="38">
        <v>69.715190000000007</v>
      </c>
      <c r="FI178" s="38">
        <v>71.826179999999994</v>
      </c>
      <c r="FJ178" s="38">
        <v>75.636129999999994</v>
      </c>
      <c r="FK178" s="38">
        <v>79.922780000000003</v>
      </c>
      <c r="FL178" s="38">
        <v>84.59657</v>
      </c>
      <c r="FM178" s="38">
        <v>88.752949999999998</v>
      </c>
      <c r="FN178" s="38">
        <v>92.309510000000003</v>
      </c>
      <c r="FO178" s="38">
        <v>95.138450000000006</v>
      </c>
      <c r="FP178" s="38">
        <v>97.95729</v>
      </c>
      <c r="FQ178" s="38">
        <v>99.638379999999998</v>
      </c>
      <c r="FR178" s="38">
        <v>100.06010000000001</v>
      </c>
      <c r="FS178" s="38">
        <v>99.134270000000001</v>
      </c>
      <c r="FT178" s="39">
        <v>96.722319999999996</v>
      </c>
      <c r="FU178" s="38">
        <v>93.026060000000001</v>
      </c>
      <c r="FV178" s="38">
        <v>88.593069999999997</v>
      </c>
      <c r="FW178">
        <v>85.112030000000004</v>
      </c>
      <c r="FX178">
        <v>82.450580000000002</v>
      </c>
      <c r="FY178">
        <v>79.819919999999996</v>
      </c>
      <c r="FZ178">
        <v>4.8288000000000003E-3</v>
      </c>
      <c r="GA178">
        <v>3.6418699999999998E-2</v>
      </c>
      <c r="GB178">
        <v>1</v>
      </c>
    </row>
    <row r="179" spans="1:184" x14ac:dyDescent="0.3">
      <c r="A179" t="s">
        <v>277</v>
      </c>
      <c r="B179" t="s">
        <v>1</v>
      </c>
      <c r="C179" t="s">
        <v>1</v>
      </c>
      <c r="D179" t="s">
        <v>1</v>
      </c>
      <c r="E179" t="s">
        <v>222</v>
      </c>
      <c r="F179" t="s">
        <v>1</v>
      </c>
      <c r="G179" s="16" t="s">
        <v>1</v>
      </c>
      <c r="H179" s="40" t="s">
        <v>1</v>
      </c>
      <c r="I179" s="18" t="s">
        <v>1</v>
      </c>
      <c r="J179" s="38" t="s">
        <v>1</v>
      </c>
      <c r="K179" s="18">
        <v>44805</v>
      </c>
      <c r="L179" s="38">
        <v>58583</v>
      </c>
      <c r="M179" s="38">
        <v>58583</v>
      </c>
      <c r="N179" s="38">
        <v>1.2004319999999999</v>
      </c>
      <c r="O179" s="38">
        <v>1.1577599999999999</v>
      </c>
      <c r="P179" s="38">
        <v>1.125985</v>
      </c>
      <c r="Q179" s="38">
        <v>1.1081300000000001</v>
      </c>
      <c r="R179" s="38">
        <v>1.1179680000000001</v>
      </c>
      <c r="S179" s="38">
        <v>1.1528780000000001</v>
      </c>
      <c r="T179" s="38">
        <v>1.1671149999999999</v>
      </c>
      <c r="U179" s="38">
        <v>1.362725</v>
      </c>
      <c r="V179" s="38">
        <v>1.7182580000000001</v>
      </c>
      <c r="W179" s="38">
        <v>2.0193029999999998</v>
      </c>
      <c r="X179" s="38">
        <v>2.2666930000000001</v>
      </c>
      <c r="Y179" s="38">
        <v>2.4437730000000002</v>
      </c>
      <c r="Z179" s="38">
        <v>2.5498409999999998</v>
      </c>
      <c r="AA179" s="38">
        <v>2.6716139999999999</v>
      </c>
      <c r="AB179" s="38">
        <v>2.7576700000000001</v>
      </c>
      <c r="AC179" s="38">
        <v>2.7583859999999998</v>
      </c>
      <c r="AD179" s="38">
        <v>2.6128279999999999</v>
      </c>
      <c r="AE179" s="38">
        <v>2.2436240000000001</v>
      </c>
      <c r="AF179" s="38">
        <v>1.9949209999999999</v>
      </c>
      <c r="AG179" s="38">
        <v>1.8120700000000001</v>
      </c>
      <c r="AH179" s="38">
        <v>1.717446</v>
      </c>
      <c r="AI179" s="38">
        <v>1.5734239999999999</v>
      </c>
      <c r="AJ179" s="38">
        <v>1.4321729999999999</v>
      </c>
      <c r="AK179" s="38">
        <v>1.335531</v>
      </c>
      <c r="AL179" s="38">
        <v>-8.0683999999999999E-3</v>
      </c>
      <c r="AM179" s="38">
        <v>-7.7026999999999998E-3</v>
      </c>
      <c r="AN179" s="38">
        <v>-8.0993000000000002E-3</v>
      </c>
      <c r="AO179" s="38">
        <v>-7.3921999999999998E-3</v>
      </c>
      <c r="AP179" s="38">
        <v>-9.3291999999999993E-3</v>
      </c>
      <c r="AQ179" s="38">
        <v>-3.0237300000000002E-2</v>
      </c>
      <c r="AR179" s="38">
        <v>-6.7121500000000001E-2</v>
      </c>
      <c r="AS179" s="38">
        <v>1.53805E-2</v>
      </c>
      <c r="AT179" s="38">
        <v>3.7327699999999998E-2</v>
      </c>
      <c r="AU179" s="38">
        <v>4.2120100000000001E-2</v>
      </c>
      <c r="AV179" s="38">
        <v>3.78859E-2</v>
      </c>
      <c r="AW179" s="38">
        <v>2.08185E-2</v>
      </c>
      <c r="AX179" s="38">
        <v>-4.1580000000000002E-4</v>
      </c>
      <c r="AY179" s="38">
        <v>-1.6016800000000001E-2</v>
      </c>
      <c r="AZ179" s="38">
        <v>-2.5652399999999999E-2</v>
      </c>
      <c r="BA179" s="38">
        <v>-2.96171E-2</v>
      </c>
      <c r="BB179" s="38">
        <v>-2.0366200000000001E-2</v>
      </c>
      <c r="BC179" s="38">
        <v>-2.9192699999999999E-2</v>
      </c>
      <c r="BD179" s="38">
        <v>-2.6294999999999999E-2</v>
      </c>
      <c r="BE179" s="38">
        <v>-5.5636400000000003E-2</v>
      </c>
      <c r="BF179" s="38">
        <v>-3.5952199999999997E-2</v>
      </c>
      <c r="BG179" s="38">
        <v>-2.0417E-3</v>
      </c>
      <c r="BH179" s="38">
        <v>-9.3599999999999998E-5</v>
      </c>
      <c r="BI179" s="38">
        <v>-1.8121999999999999E-3</v>
      </c>
      <c r="BJ179" s="38">
        <v>-6.1250999999999996E-3</v>
      </c>
      <c r="BK179" s="38">
        <v>-6.2119999999999996E-3</v>
      </c>
      <c r="BL179" s="38">
        <v>-6.9864000000000002E-3</v>
      </c>
      <c r="BM179" s="38">
        <v>-6.4281E-3</v>
      </c>
      <c r="BN179" s="38">
        <v>-8.4353999999999991E-3</v>
      </c>
      <c r="BO179" s="38">
        <v>-2.85557E-2</v>
      </c>
      <c r="BP179" s="38">
        <v>-6.3946799999999998E-2</v>
      </c>
      <c r="BQ179" s="38">
        <v>1.69943E-2</v>
      </c>
      <c r="BR179" s="38">
        <v>3.9040100000000001E-2</v>
      </c>
      <c r="BS179" s="38">
        <v>4.4020400000000001E-2</v>
      </c>
      <c r="BT179" s="38">
        <v>3.9580900000000002E-2</v>
      </c>
      <c r="BU179" s="38">
        <v>2.2202E-2</v>
      </c>
      <c r="BV179" s="38">
        <v>5.9730000000000004E-4</v>
      </c>
      <c r="BW179" s="38">
        <v>-1.47116E-2</v>
      </c>
      <c r="BX179" s="38">
        <v>-2.3330199999999999E-2</v>
      </c>
      <c r="BY179" s="38">
        <v>-2.6386900000000001E-2</v>
      </c>
      <c r="BZ179" s="38">
        <v>-1.6842699999999999E-2</v>
      </c>
      <c r="CA179" s="38">
        <v>-2.5915400000000002E-2</v>
      </c>
      <c r="CB179" s="38">
        <v>-2.28954E-2</v>
      </c>
      <c r="CC179" s="38">
        <v>-5.2565199999999999E-2</v>
      </c>
      <c r="CD179" s="38">
        <v>-3.3160700000000001E-2</v>
      </c>
      <c r="CE179" s="38">
        <v>9.1290000000000002E-4</v>
      </c>
      <c r="CF179" s="38">
        <v>2.3116999999999999E-3</v>
      </c>
      <c r="CG179" s="38">
        <v>5.5699999999999999E-4</v>
      </c>
      <c r="CH179" s="38">
        <v>-4.7790999999999997E-3</v>
      </c>
      <c r="CI179" s="38">
        <v>-5.1796000000000003E-3</v>
      </c>
      <c r="CJ179" s="38">
        <v>-6.2157000000000002E-3</v>
      </c>
      <c r="CK179" s="38">
        <v>-5.7605E-3</v>
      </c>
      <c r="CL179" s="38">
        <v>-7.8163E-3</v>
      </c>
      <c r="CM179" s="38">
        <v>-2.7390999999999999E-2</v>
      </c>
      <c r="CN179" s="38">
        <v>-6.1747999999999997E-2</v>
      </c>
      <c r="CO179" s="38">
        <v>1.8112E-2</v>
      </c>
      <c r="CP179" s="38">
        <v>4.0226199999999997E-2</v>
      </c>
      <c r="CQ179" s="38">
        <v>4.5336599999999998E-2</v>
      </c>
      <c r="CR179" s="38">
        <v>4.0754899999999997E-2</v>
      </c>
      <c r="CS179" s="38">
        <v>2.3160199999999999E-2</v>
      </c>
      <c r="CT179" s="38">
        <v>1.2989E-3</v>
      </c>
      <c r="CU179" s="38">
        <v>-1.3807699999999999E-2</v>
      </c>
      <c r="CV179" s="38">
        <v>-2.1721799999999999E-2</v>
      </c>
      <c r="CW179" s="38">
        <v>-2.41496E-2</v>
      </c>
      <c r="CX179" s="38">
        <v>-1.44023E-2</v>
      </c>
      <c r="CY179" s="38">
        <v>-2.3645699999999999E-2</v>
      </c>
      <c r="CZ179" s="38">
        <v>-2.0540900000000001E-2</v>
      </c>
      <c r="DA179" s="38">
        <v>-5.04381E-2</v>
      </c>
      <c r="DB179" s="38">
        <v>-3.12272E-2</v>
      </c>
      <c r="DC179" s="38">
        <v>2.9593000000000002E-3</v>
      </c>
      <c r="DD179" s="38">
        <v>3.9776999999999998E-3</v>
      </c>
      <c r="DE179" s="38">
        <v>2.1979E-3</v>
      </c>
      <c r="DF179" s="38">
        <v>-3.4332E-3</v>
      </c>
      <c r="DG179" s="38">
        <v>-4.1472000000000002E-3</v>
      </c>
      <c r="DH179" s="38">
        <v>-5.4450000000000002E-3</v>
      </c>
      <c r="DI179" s="38">
        <v>-5.0927999999999998E-3</v>
      </c>
      <c r="DJ179" s="38">
        <v>-7.1973000000000002E-3</v>
      </c>
      <c r="DK179" s="38">
        <v>-2.6226300000000001E-2</v>
      </c>
      <c r="DL179" s="38">
        <v>-5.9549199999999997E-2</v>
      </c>
      <c r="DM179" s="38">
        <v>1.9229699999999999E-2</v>
      </c>
      <c r="DN179" s="38">
        <v>4.1412200000000003E-2</v>
      </c>
      <c r="DO179" s="38">
        <v>4.6652699999999998E-2</v>
      </c>
      <c r="DP179" s="38">
        <v>4.1928800000000002E-2</v>
      </c>
      <c r="DQ179" s="38">
        <v>2.4118400000000002E-2</v>
      </c>
      <c r="DR179" s="38">
        <v>2.0005999999999999E-3</v>
      </c>
      <c r="DS179" s="38">
        <v>-1.2903700000000001E-2</v>
      </c>
      <c r="DT179" s="38">
        <v>-2.01134E-2</v>
      </c>
      <c r="DU179" s="38">
        <v>-2.1912399999999999E-2</v>
      </c>
      <c r="DV179" s="38">
        <v>-1.1962E-2</v>
      </c>
      <c r="DW179" s="38">
        <v>-2.13759E-2</v>
      </c>
      <c r="DX179" s="38">
        <v>-1.8186399999999998E-2</v>
      </c>
      <c r="DY179" s="38">
        <v>-4.8311E-2</v>
      </c>
      <c r="DZ179" s="38">
        <v>-2.9293799999999998E-2</v>
      </c>
      <c r="EA179" s="38">
        <v>5.0055999999999998E-3</v>
      </c>
      <c r="EB179" s="38">
        <v>5.6436000000000004E-3</v>
      </c>
      <c r="EC179" s="38">
        <v>3.8389000000000001E-3</v>
      </c>
      <c r="ED179" s="38">
        <v>-1.4898999999999999E-3</v>
      </c>
      <c r="EE179" s="38">
        <v>-2.6565E-3</v>
      </c>
      <c r="EF179" s="38">
        <v>-4.3321000000000002E-3</v>
      </c>
      <c r="EG179" s="38">
        <v>-4.1286999999999999E-3</v>
      </c>
      <c r="EH179" s="38">
        <v>-6.3033999999999998E-3</v>
      </c>
      <c r="EI179" s="38">
        <v>-2.45446E-2</v>
      </c>
      <c r="EJ179" s="38">
        <v>-5.6374500000000001E-2</v>
      </c>
      <c r="EK179" s="38">
        <v>2.0843500000000001E-2</v>
      </c>
      <c r="EL179" s="38">
        <v>4.3124700000000002E-2</v>
      </c>
      <c r="EM179" s="38">
        <v>4.8552999999999999E-2</v>
      </c>
      <c r="EN179" s="38">
        <v>4.3623799999999997E-2</v>
      </c>
      <c r="EO179" s="38">
        <v>2.5501900000000001E-2</v>
      </c>
      <c r="EP179" s="38">
        <v>3.0136E-3</v>
      </c>
      <c r="EQ179" s="38">
        <v>-1.1598499999999999E-2</v>
      </c>
      <c r="ER179" s="38">
        <v>-1.77912E-2</v>
      </c>
      <c r="ES179" s="38">
        <v>-1.86822E-2</v>
      </c>
      <c r="ET179" s="38">
        <v>-8.4384999999999998E-3</v>
      </c>
      <c r="EU179" s="38">
        <v>-1.8098599999999999E-2</v>
      </c>
      <c r="EV179" s="38">
        <v>-1.4786799999999999E-2</v>
      </c>
      <c r="EW179" s="38">
        <v>-4.52399E-2</v>
      </c>
      <c r="EX179" s="38">
        <v>-2.6502299999999999E-2</v>
      </c>
      <c r="EY179" s="38">
        <v>7.9602000000000006E-3</v>
      </c>
      <c r="EZ179" s="38">
        <v>8.0490000000000006E-3</v>
      </c>
      <c r="FA179" s="38">
        <v>6.2081000000000003E-3</v>
      </c>
      <c r="FB179" s="38">
        <v>75.902109999999993</v>
      </c>
      <c r="FC179" s="38">
        <v>73.959050000000005</v>
      </c>
      <c r="FD179" s="38">
        <v>72.429630000000003</v>
      </c>
      <c r="FE179" s="38">
        <v>71.239840000000001</v>
      </c>
      <c r="FF179" s="38">
        <v>70.123090000000005</v>
      </c>
      <c r="FG179" s="38">
        <v>68.951189999999997</v>
      </c>
      <c r="FH179" s="38">
        <v>68.314660000000003</v>
      </c>
      <c r="FI179" s="38">
        <v>70.386409999999998</v>
      </c>
      <c r="FJ179" s="38">
        <v>75.53295</v>
      </c>
      <c r="FK179" s="38">
        <v>81.038390000000007</v>
      </c>
      <c r="FL179" s="38">
        <v>86.109120000000004</v>
      </c>
      <c r="FM179" s="38">
        <v>90.458640000000003</v>
      </c>
      <c r="FN179" s="38">
        <v>94.364050000000006</v>
      </c>
      <c r="FO179" s="38">
        <v>97.536280000000005</v>
      </c>
      <c r="FP179" s="38">
        <v>100.1035</v>
      </c>
      <c r="FQ179" s="38">
        <v>101.6571</v>
      </c>
      <c r="FR179" s="38">
        <v>101.92319999999999</v>
      </c>
      <c r="FS179" s="38">
        <v>101.03319999999999</v>
      </c>
      <c r="FT179" s="38">
        <v>99.39873</v>
      </c>
      <c r="FU179" s="38">
        <v>94.757810000000006</v>
      </c>
      <c r="FV179" s="38">
        <v>89.97157</v>
      </c>
      <c r="FW179">
        <v>85.725049999999996</v>
      </c>
      <c r="FX179">
        <v>83.261669999999995</v>
      </c>
      <c r="FY179">
        <v>81.369910000000004</v>
      </c>
      <c r="FZ179">
        <v>3.6886000000000002E-3</v>
      </c>
      <c r="GA179">
        <v>2.4912500000000001E-2</v>
      </c>
      <c r="GB179">
        <v>1</v>
      </c>
    </row>
    <row r="180" spans="1:184" x14ac:dyDescent="0.3">
      <c r="A180" t="s">
        <v>277</v>
      </c>
      <c r="B180" t="s">
        <v>1</v>
      </c>
      <c r="C180" t="s">
        <v>1</v>
      </c>
      <c r="D180" t="s">
        <v>1</v>
      </c>
      <c r="E180" t="s">
        <v>222</v>
      </c>
      <c r="F180" t="s">
        <v>1</v>
      </c>
      <c r="G180" s="16" t="s">
        <v>1</v>
      </c>
      <c r="H180" s="40" t="s">
        <v>1</v>
      </c>
      <c r="I180" s="18" t="s">
        <v>1</v>
      </c>
      <c r="J180" s="38" t="s">
        <v>1</v>
      </c>
      <c r="K180" s="18">
        <v>44809</v>
      </c>
      <c r="L180" s="38">
        <v>58582</v>
      </c>
      <c r="M180" s="38">
        <v>58582</v>
      </c>
      <c r="N180" s="38">
        <v>1.3218620000000001</v>
      </c>
      <c r="O180" s="38">
        <v>1.2625169999999999</v>
      </c>
      <c r="P180" s="38">
        <v>1.213309</v>
      </c>
      <c r="Q180" s="38">
        <v>1.1777519999999999</v>
      </c>
      <c r="R180" s="38">
        <v>1.1672670000000001</v>
      </c>
      <c r="S180" s="38">
        <v>1.1546179999999999</v>
      </c>
      <c r="T180" s="38">
        <v>1.070408</v>
      </c>
      <c r="U180" s="38">
        <v>1.1358569999999999</v>
      </c>
      <c r="V180" s="38">
        <v>1.310791</v>
      </c>
      <c r="W180" s="38">
        <v>1.531782</v>
      </c>
      <c r="X180" s="38">
        <v>1.715787</v>
      </c>
      <c r="Y180" s="38">
        <v>1.840352</v>
      </c>
      <c r="Z180" s="38">
        <v>1.9192830000000001</v>
      </c>
      <c r="AA180" s="38">
        <v>1.985587</v>
      </c>
      <c r="AB180" s="38">
        <v>2.0286499999999998</v>
      </c>
      <c r="AC180" s="38">
        <v>2.0520830000000001</v>
      </c>
      <c r="AD180" s="38">
        <v>2.0401560000000001</v>
      </c>
      <c r="AE180" s="38">
        <v>1.973703</v>
      </c>
      <c r="AF180" s="38">
        <v>1.8797250000000001</v>
      </c>
      <c r="AG180" s="38">
        <v>1.7614920000000001</v>
      </c>
      <c r="AH180" s="38">
        <v>1.72374</v>
      </c>
      <c r="AI180" s="38">
        <v>1.6506050000000001</v>
      </c>
      <c r="AJ180" s="38">
        <v>1.5042199999999999</v>
      </c>
      <c r="AK180" s="38">
        <v>1.407368</v>
      </c>
      <c r="AL180" s="38">
        <v>3.5044800000000001E-2</v>
      </c>
      <c r="AM180" s="38">
        <v>2.3742099999999999E-2</v>
      </c>
      <c r="AN180" s="38">
        <v>1.2584400000000001E-2</v>
      </c>
      <c r="AO180" s="38">
        <v>3.1075999999999999E-3</v>
      </c>
      <c r="AP180" s="38">
        <v>-7.0999000000000001E-3</v>
      </c>
      <c r="AQ180" s="38">
        <v>-4.9240399999999997E-2</v>
      </c>
      <c r="AR180" s="38">
        <v>-0.13368189999999999</v>
      </c>
      <c r="AS180" s="38">
        <v>-2.8233100000000001E-2</v>
      </c>
      <c r="AT180" s="38">
        <v>1.8156100000000001E-2</v>
      </c>
      <c r="AU180" s="38">
        <v>4.6728199999999998E-2</v>
      </c>
      <c r="AV180" s="38">
        <v>3.51601E-2</v>
      </c>
      <c r="AW180" s="38">
        <v>1.21139E-2</v>
      </c>
      <c r="AX180" s="38">
        <v>-8.1502999999999992E-3</v>
      </c>
      <c r="AY180" s="38">
        <v>-2.9664900000000001E-2</v>
      </c>
      <c r="AZ180" s="38">
        <v>-4.0677100000000001E-2</v>
      </c>
      <c r="BA180" s="38">
        <v>-4.1916599999999998E-2</v>
      </c>
      <c r="BB180" s="38">
        <v>-1.9937199999999999E-2</v>
      </c>
      <c r="BC180" s="38">
        <v>-2.5815E-3</v>
      </c>
      <c r="BD180" s="38">
        <v>8.5261E-3</v>
      </c>
      <c r="BE180" s="38">
        <v>-6.81427E-2</v>
      </c>
      <c r="BF180" s="38">
        <v>-4.6343000000000002E-2</v>
      </c>
      <c r="BG180" s="38">
        <v>1.16639E-2</v>
      </c>
      <c r="BH180" s="38">
        <v>-9.0927999999999998E-3</v>
      </c>
      <c r="BI180" s="38">
        <v>-1.34526E-2</v>
      </c>
      <c r="BJ180" s="38">
        <v>3.7801800000000003E-2</v>
      </c>
      <c r="BK180" s="38">
        <v>2.58275E-2</v>
      </c>
      <c r="BL180" s="38">
        <v>1.4208999999999999E-2</v>
      </c>
      <c r="BM180" s="38">
        <v>4.646E-3</v>
      </c>
      <c r="BN180" s="38">
        <v>-5.6861999999999998E-3</v>
      </c>
      <c r="BO180" s="38">
        <v>-4.5179299999999999E-2</v>
      </c>
      <c r="BP180" s="38">
        <v>-0.1266738</v>
      </c>
      <c r="BQ180" s="38">
        <v>-2.4803200000000001E-2</v>
      </c>
      <c r="BR180" s="38">
        <v>2.1163700000000001E-2</v>
      </c>
      <c r="BS180" s="38">
        <v>5.1211300000000001E-2</v>
      </c>
      <c r="BT180" s="38">
        <v>3.9995500000000003E-2</v>
      </c>
      <c r="BU180" s="38">
        <v>1.5850400000000001E-2</v>
      </c>
      <c r="BV180" s="38">
        <v>-6.2559E-3</v>
      </c>
      <c r="BW180" s="38">
        <v>-2.6391499999999998E-2</v>
      </c>
      <c r="BX180" s="38">
        <v>-3.5751400000000003E-2</v>
      </c>
      <c r="BY180" s="38">
        <v>-3.4958799999999998E-2</v>
      </c>
      <c r="BZ180" s="38">
        <v>-1.2445599999999999E-2</v>
      </c>
      <c r="CA180" s="38">
        <v>5.0987000000000003E-3</v>
      </c>
      <c r="CB180" s="38">
        <v>1.6973200000000001E-2</v>
      </c>
      <c r="CC180" s="38">
        <v>-5.8863699999999998E-2</v>
      </c>
      <c r="CD180" s="38">
        <v>-3.5347900000000002E-2</v>
      </c>
      <c r="CE180" s="38">
        <v>1.9746E-2</v>
      </c>
      <c r="CF180" s="38">
        <v>-1.9551E-3</v>
      </c>
      <c r="CG180" s="38">
        <v>-6.6982999999999999E-3</v>
      </c>
      <c r="CH180" s="38">
        <v>3.9711299999999998E-2</v>
      </c>
      <c r="CI180" s="38">
        <v>2.7271900000000002E-2</v>
      </c>
      <c r="CJ180" s="38">
        <v>1.53343E-2</v>
      </c>
      <c r="CK180" s="38">
        <v>5.7115000000000004E-3</v>
      </c>
      <c r="CL180" s="38">
        <v>-4.7070999999999997E-3</v>
      </c>
      <c r="CM180" s="38">
        <v>-4.23667E-2</v>
      </c>
      <c r="CN180" s="38">
        <v>-0.1218201</v>
      </c>
      <c r="CO180" s="38">
        <v>-2.2427599999999999E-2</v>
      </c>
      <c r="CP180" s="38">
        <v>2.3246800000000001E-2</v>
      </c>
      <c r="CQ180" s="38">
        <v>5.4316200000000002E-2</v>
      </c>
      <c r="CR180" s="38">
        <v>4.3344500000000001E-2</v>
      </c>
      <c r="CS180" s="38">
        <v>1.8438300000000001E-2</v>
      </c>
      <c r="CT180" s="38">
        <v>-4.9437999999999999E-3</v>
      </c>
      <c r="CU180" s="38">
        <v>-2.4124400000000001E-2</v>
      </c>
      <c r="CV180" s="38">
        <v>-3.2339899999999998E-2</v>
      </c>
      <c r="CW180" s="38">
        <v>-3.0139800000000001E-2</v>
      </c>
      <c r="CX180" s="38">
        <v>-7.2569000000000002E-3</v>
      </c>
      <c r="CY180" s="38">
        <v>1.04181E-2</v>
      </c>
      <c r="CZ180" s="38">
        <v>2.2823599999999999E-2</v>
      </c>
      <c r="DA180" s="38">
        <v>-5.2436999999999998E-2</v>
      </c>
      <c r="DB180" s="38">
        <v>-2.7732699999999999E-2</v>
      </c>
      <c r="DC180" s="38">
        <v>2.53437E-2</v>
      </c>
      <c r="DD180" s="38">
        <v>2.9884E-3</v>
      </c>
      <c r="DE180" s="38">
        <v>-2.0203E-3</v>
      </c>
      <c r="DF180" s="38">
        <v>4.1620799999999999E-2</v>
      </c>
      <c r="DG180" s="38">
        <v>2.87163E-2</v>
      </c>
      <c r="DH180" s="38">
        <v>1.6459499999999998E-2</v>
      </c>
      <c r="DI180" s="38">
        <v>6.777E-3</v>
      </c>
      <c r="DJ180" s="38">
        <v>-3.728E-3</v>
      </c>
      <c r="DK180" s="38">
        <v>-3.9553999999999999E-2</v>
      </c>
      <c r="DL180" s="38">
        <v>-0.1169663</v>
      </c>
      <c r="DM180" s="38">
        <v>-2.0052E-2</v>
      </c>
      <c r="DN180" s="38">
        <v>2.53298E-2</v>
      </c>
      <c r="DO180" s="38">
        <v>5.7421199999999999E-2</v>
      </c>
      <c r="DP180" s="38">
        <v>4.6693400000000003E-2</v>
      </c>
      <c r="DQ180" s="38">
        <v>2.1026099999999999E-2</v>
      </c>
      <c r="DR180" s="38">
        <v>-3.6316999999999999E-3</v>
      </c>
      <c r="DS180" s="38">
        <v>-2.18572E-2</v>
      </c>
      <c r="DT180" s="38">
        <v>-2.89284E-2</v>
      </c>
      <c r="DU180" s="38">
        <v>-2.5320800000000001E-2</v>
      </c>
      <c r="DV180" s="38">
        <v>-2.0682000000000001E-3</v>
      </c>
      <c r="DW180" s="38">
        <v>1.5737399999999999E-2</v>
      </c>
      <c r="DX180" s="38">
        <v>2.8674000000000002E-2</v>
      </c>
      <c r="DY180" s="38">
        <v>-4.6010299999999997E-2</v>
      </c>
      <c r="DZ180" s="38">
        <v>-2.01175E-2</v>
      </c>
      <c r="EA180" s="38">
        <v>3.0941300000000001E-2</v>
      </c>
      <c r="EB180" s="38">
        <v>7.9319000000000004E-3</v>
      </c>
      <c r="EC180" s="38">
        <v>2.6576999999999998E-3</v>
      </c>
      <c r="ED180" s="38">
        <v>4.4377800000000002E-2</v>
      </c>
      <c r="EE180" s="38">
        <v>3.0801800000000001E-2</v>
      </c>
      <c r="EF180" s="38">
        <v>1.8084200000000002E-2</v>
      </c>
      <c r="EG180" s="38">
        <v>8.3154000000000006E-3</v>
      </c>
      <c r="EH180" s="38">
        <v>-2.3143E-3</v>
      </c>
      <c r="EI180" s="38">
        <v>-3.5492900000000001E-2</v>
      </c>
      <c r="EJ180" s="38">
        <v>-0.10995820000000001</v>
      </c>
      <c r="EK180" s="38">
        <v>-1.6622100000000001E-2</v>
      </c>
      <c r="EL180" s="38">
        <v>2.8337399999999999E-2</v>
      </c>
      <c r="EM180" s="38">
        <v>6.19042E-2</v>
      </c>
      <c r="EN180" s="38">
        <v>5.15288E-2</v>
      </c>
      <c r="EO180" s="38">
        <v>2.4762599999999999E-2</v>
      </c>
      <c r="EP180" s="38">
        <v>-1.7373E-3</v>
      </c>
      <c r="EQ180" s="38">
        <v>-1.85839E-2</v>
      </c>
      <c r="ER180" s="38">
        <v>-2.4002599999999999E-2</v>
      </c>
      <c r="ES180" s="38">
        <v>-1.8363000000000001E-2</v>
      </c>
      <c r="ET180" s="38">
        <v>5.4234000000000001E-3</v>
      </c>
      <c r="EU180" s="38">
        <v>2.34177E-2</v>
      </c>
      <c r="EV180" s="38">
        <v>3.7121000000000001E-2</v>
      </c>
      <c r="EW180" s="38">
        <v>-3.6731199999999999E-2</v>
      </c>
      <c r="EX180" s="38">
        <v>-9.1223999999999993E-3</v>
      </c>
      <c r="EY180" s="38">
        <v>3.9023500000000003E-2</v>
      </c>
      <c r="EZ180" s="38">
        <v>1.5069600000000001E-2</v>
      </c>
      <c r="FA180" s="38">
        <v>9.4120999999999996E-3</v>
      </c>
      <c r="FB180" s="38">
        <v>81.943020000000004</v>
      </c>
      <c r="FC180" s="38">
        <v>80.739810000000006</v>
      </c>
      <c r="FD180" s="38">
        <v>79.049629999999993</v>
      </c>
      <c r="FE180" s="38">
        <v>77.644919999999999</v>
      </c>
      <c r="FF180" s="38">
        <v>76.515910000000005</v>
      </c>
      <c r="FG180" s="38">
        <v>75.5535</v>
      </c>
      <c r="FH180" s="38">
        <v>74.373990000000006</v>
      </c>
      <c r="FI180" s="38">
        <v>75.240530000000007</v>
      </c>
      <c r="FJ180" s="38">
        <v>80.25761</v>
      </c>
      <c r="FK180" s="38">
        <v>86.282300000000006</v>
      </c>
      <c r="FL180" s="38">
        <v>91.460880000000003</v>
      </c>
      <c r="FM180" s="38">
        <v>95.731920000000002</v>
      </c>
      <c r="FN180" s="38">
        <v>99.785380000000004</v>
      </c>
      <c r="FO180" s="38">
        <v>102.9618</v>
      </c>
      <c r="FP180" s="38">
        <v>105.0552</v>
      </c>
      <c r="FQ180" s="38">
        <v>106.441</v>
      </c>
      <c r="FR180" s="38">
        <v>106.85129999999999</v>
      </c>
      <c r="FS180" s="38">
        <v>106.1131</v>
      </c>
      <c r="FT180" s="38">
        <v>103.7863</v>
      </c>
      <c r="FU180" s="38">
        <v>99.058160000000001</v>
      </c>
      <c r="FV180" s="38">
        <v>95.653469999999999</v>
      </c>
      <c r="FW180">
        <v>92.143460000000005</v>
      </c>
      <c r="FX180">
        <v>88.85445</v>
      </c>
      <c r="FY180">
        <v>87.143690000000007</v>
      </c>
      <c r="FZ180">
        <v>1.07417E-2</v>
      </c>
      <c r="GA180">
        <v>0.14257020000000001</v>
      </c>
      <c r="GB180">
        <v>1</v>
      </c>
    </row>
    <row r="181" spans="1:184" x14ac:dyDescent="0.3">
      <c r="A181" t="s">
        <v>277</v>
      </c>
      <c r="B181" t="s">
        <v>1</v>
      </c>
      <c r="C181" t="s">
        <v>1</v>
      </c>
      <c r="D181" t="s">
        <v>1</v>
      </c>
      <c r="E181" t="s">
        <v>222</v>
      </c>
      <c r="F181" t="s">
        <v>1</v>
      </c>
      <c r="G181" s="16" t="s">
        <v>1</v>
      </c>
      <c r="H181" s="40" t="s">
        <v>1</v>
      </c>
      <c r="I181" s="18" t="s">
        <v>1</v>
      </c>
      <c r="J181" s="38" t="s">
        <v>1</v>
      </c>
      <c r="K181" s="18">
        <v>44810</v>
      </c>
      <c r="L181" s="38">
        <v>58579</v>
      </c>
      <c r="M181" s="38">
        <v>58579</v>
      </c>
      <c r="N181" s="38">
        <v>1.37598</v>
      </c>
      <c r="O181" s="38">
        <v>1.319917</v>
      </c>
      <c r="P181" s="38">
        <v>1.2750509999999999</v>
      </c>
      <c r="Q181" s="38">
        <v>1.2504869999999999</v>
      </c>
      <c r="R181" s="38">
        <v>1.2610140000000001</v>
      </c>
      <c r="S181" s="38">
        <v>1.3174429999999999</v>
      </c>
      <c r="T181" s="38">
        <v>1.3641730000000001</v>
      </c>
      <c r="U181" s="38">
        <v>1.6116200000000001</v>
      </c>
      <c r="V181" s="38">
        <v>2.0582470000000002</v>
      </c>
      <c r="W181" s="38">
        <v>2.4203420000000002</v>
      </c>
      <c r="X181" s="38">
        <v>2.6979259999999998</v>
      </c>
      <c r="Y181" s="38">
        <v>2.8937909999999998</v>
      </c>
      <c r="Z181" s="38">
        <v>3.0067010000000001</v>
      </c>
      <c r="AA181" s="38">
        <v>3.119424</v>
      </c>
      <c r="AB181" s="38">
        <v>3.1748850000000002</v>
      </c>
      <c r="AC181" s="38">
        <v>3.1441849999999998</v>
      </c>
      <c r="AD181" s="38">
        <v>2.950466</v>
      </c>
      <c r="AE181" s="38">
        <v>2.5279310000000002</v>
      </c>
      <c r="AF181" s="38">
        <v>2.2306650000000001</v>
      </c>
      <c r="AG181" s="38">
        <v>2.0414889999999999</v>
      </c>
      <c r="AH181" s="38">
        <v>1.950539</v>
      </c>
      <c r="AI181" s="38">
        <v>1.788559</v>
      </c>
      <c r="AJ181" s="38">
        <v>1.630676</v>
      </c>
      <c r="AK181" s="38">
        <v>1.5160979999999999</v>
      </c>
      <c r="AL181" s="38">
        <v>2.7729E-2</v>
      </c>
      <c r="AM181" s="38">
        <v>1.7612800000000001E-2</v>
      </c>
      <c r="AN181" s="38">
        <v>1.14795E-2</v>
      </c>
      <c r="AO181" s="38">
        <v>5.3515000000000004E-3</v>
      </c>
      <c r="AP181" s="38">
        <v>4.9870000000000001E-3</v>
      </c>
      <c r="AQ181" s="38">
        <v>-1.19711E-2</v>
      </c>
      <c r="AR181" s="38">
        <v>-6.2817899999999996E-2</v>
      </c>
      <c r="AS181" s="38">
        <v>-3.0381000000000002E-3</v>
      </c>
      <c r="AT181" s="38">
        <v>-5.5567000000000004E-3</v>
      </c>
      <c r="AU181" s="38">
        <v>-2.73926E-2</v>
      </c>
      <c r="AV181" s="38">
        <v>-3.5052899999999998E-2</v>
      </c>
      <c r="AW181" s="38">
        <v>-2.89067E-2</v>
      </c>
      <c r="AX181" s="38">
        <v>-1.3618399999999999E-2</v>
      </c>
      <c r="AY181" s="38">
        <v>1.62238E-2</v>
      </c>
      <c r="AZ181" s="38">
        <v>4.1652099999999997E-2</v>
      </c>
      <c r="BA181" s="38">
        <v>7.1320099999999997E-2</v>
      </c>
      <c r="BB181" s="38">
        <v>6.9623099999999993E-2</v>
      </c>
      <c r="BC181" s="38">
        <v>2.7677799999999999E-2</v>
      </c>
      <c r="BD181" s="38">
        <v>2.39347E-2</v>
      </c>
      <c r="BE181" s="38">
        <v>-3.9207100000000002E-2</v>
      </c>
      <c r="BF181" s="38">
        <v>4.8795000000000002E-3</v>
      </c>
      <c r="BG181" s="38">
        <v>1.67992E-2</v>
      </c>
      <c r="BH181" s="38">
        <v>1.37591E-2</v>
      </c>
      <c r="BI181" s="38">
        <v>4.2180999999999998E-3</v>
      </c>
      <c r="BJ181" s="38">
        <v>3.1195500000000001E-2</v>
      </c>
      <c r="BK181" s="38">
        <v>2.07496E-2</v>
      </c>
      <c r="BL181" s="38">
        <v>1.4081700000000001E-2</v>
      </c>
      <c r="BM181" s="38">
        <v>7.9249000000000003E-3</v>
      </c>
      <c r="BN181" s="38">
        <v>7.4412999999999997E-3</v>
      </c>
      <c r="BO181" s="38">
        <v>-7.1817000000000001E-3</v>
      </c>
      <c r="BP181" s="38">
        <v>-5.5858999999999999E-2</v>
      </c>
      <c r="BQ181" s="38">
        <v>8.8650000000000003E-4</v>
      </c>
      <c r="BR181" s="38">
        <v>-6.244E-4</v>
      </c>
      <c r="BS181" s="38">
        <v>-2.14541E-2</v>
      </c>
      <c r="BT181" s="38">
        <v>-2.94547E-2</v>
      </c>
      <c r="BU181" s="38">
        <v>-2.4430799999999999E-2</v>
      </c>
      <c r="BV181" s="38">
        <v>-1.0713500000000001E-2</v>
      </c>
      <c r="BW181" s="38">
        <v>1.91938E-2</v>
      </c>
      <c r="BX181" s="38">
        <v>4.65046E-2</v>
      </c>
      <c r="BY181" s="38">
        <v>7.8297599999999995E-2</v>
      </c>
      <c r="BZ181" s="38">
        <v>7.7474100000000004E-2</v>
      </c>
      <c r="CA181" s="38">
        <v>3.6059800000000003E-2</v>
      </c>
      <c r="CB181" s="38">
        <v>3.3190299999999999E-2</v>
      </c>
      <c r="CC181" s="38">
        <v>-3.0188699999999999E-2</v>
      </c>
      <c r="CD181" s="38">
        <v>1.26847E-2</v>
      </c>
      <c r="CE181" s="38">
        <v>2.3205799999999999E-2</v>
      </c>
      <c r="CF181" s="38">
        <v>1.8776399999999999E-2</v>
      </c>
      <c r="CG181" s="38">
        <v>9.3714000000000002E-3</v>
      </c>
      <c r="CH181" s="38">
        <v>3.3596500000000001E-2</v>
      </c>
      <c r="CI181" s="38">
        <v>2.29222E-2</v>
      </c>
      <c r="CJ181" s="38">
        <v>1.5883899999999999E-2</v>
      </c>
      <c r="CK181" s="38">
        <v>9.7073000000000003E-3</v>
      </c>
      <c r="CL181" s="38">
        <v>9.1410999999999992E-3</v>
      </c>
      <c r="CM181" s="38">
        <v>-3.8646000000000002E-3</v>
      </c>
      <c r="CN181" s="38">
        <v>-5.1039300000000003E-2</v>
      </c>
      <c r="CO181" s="38">
        <v>3.6045999999999999E-3</v>
      </c>
      <c r="CP181" s="38">
        <v>2.7918000000000001E-3</v>
      </c>
      <c r="CQ181" s="38">
        <v>-1.7341100000000002E-2</v>
      </c>
      <c r="CR181" s="38">
        <v>-2.55774E-2</v>
      </c>
      <c r="CS181" s="38">
        <v>-2.13308E-2</v>
      </c>
      <c r="CT181" s="38">
        <v>-8.7014999999999992E-3</v>
      </c>
      <c r="CU181" s="38">
        <v>2.12509E-2</v>
      </c>
      <c r="CV181" s="38">
        <v>4.98655E-2</v>
      </c>
      <c r="CW181" s="38">
        <v>8.3130099999999998E-2</v>
      </c>
      <c r="CX181" s="38">
        <v>8.2911700000000005E-2</v>
      </c>
      <c r="CY181" s="38">
        <v>4.1865199999999998E-2</v>
      </c>
      <c r="CZ181" s="38">
        <v>3.96006E-2</v>
      </c>
      <c r="DA181" s="38">
        <v>-2.3942600000000001E-2</v>
      </c>
      <c r="DB181" s="38">
        <v>1.8090599999999998E-2</v>
      </c>
      <c r="DC181" s="38">
        <v>2.7643000000000001E-2</v>
      </c>
      <c r="DD181" s="38">
        <v>2.2251400000000001E-2</v>
      </c>
      <c r="DE181" s="38">
        <v>1.29406E-2</v>
      </c>
      <c r="DF181" s="38">
        <v>3.5997399999999999E-2</v>
      </c>
      <c r="DG181" s="38">
        <v>2.5094700000000001E-2</v>
      </c>
      <c r="DH181" s="38">
        <v>1.7686199999999999E-2</v>
      </c>
      <c r="DI181" s="38">
        <v>1.1489600000000001E-2</v>
      </c>
      <c r="DJ181" s="38">
        <v>1.0840900000000001E-2</v>
      </c>
      <c r="DK181" s="38">
        <v>-5.4739999999999997E-4</v>
      </c>
      <c r="DL181" s="38">
        <v>-4.62196E-2</v>
      </c>
      <c r="DM181" s="38">
        <v>6.3227999999999999E-3</v>
      </c>
      <c r="DN181" s="38">
        <v>6.208E-3</v>
      </c>
      <c r="DO181" s="38">
        <v>-1.32281E-2</v>
      </c>
      <c r="DP181" s="38">
        <v>-2.17001E-2</v>
      </c>
      <c r="DQ181" s="38">
        <v>-1.8230799999999998E-2</v>
      </c>
      <c r="DR181" s="38">
        <v>-6.6896000000000004E-3</v>
      </c>
      <c r="DS181" s="38">
        <v>2.3307999999999999E-2</v>
      </c>
      <c r="DT181" s="38">
        <v>5.3226299999999997E-2</v>
      </c>
      <c r="DU181" s="38">
        <v>8.7962700000000005E-2</v>
      </c>
      <c r="DV181" s="38">
        <v>8.8349300000000006E-2</v>
      </c>
      <c r="DW181" s="38">
        <v>4.7670499999999998E-2</v>
      </c>
      <c r="DX181" s="38">
        <v>4.6011000000000003E-2</v>
      </c>
      <c r="DY181" s="38">
        <v>-1.76965E-2</v>
      </c>
      <c r="DZ181" s="38">
        <v>2.34965E-2</v>
      </c>
      <c r="EA181" s="38">
        <v>3.2080299999999999E-2</v>
      </c>
      <c r="EB181" s="38">
        <v>2.5726300000000001E-2</v>
      </c>
      <c r="EC181" s="38">
        <v>1.6509800000000002E-2</v>
      </c>
      <c r="ED181" s="38">
        <v>3.9463999999999999E-2</v>
      </c>
      <c r="EE181" s="38">
        <v>2.82315E-2</v>
      </c>
      <c r="EF181" s="38">
        <v>2.0288400000000002E-2</v>
      </c>
      <c r="EG181" s="38">
        <v>1.40631E-2</v>
      </c>
      <c r="EH181" s="38">
        <v>1.3295100000000001E-2</v>
      </c>
      <c r="EI181" s="38">
        <v>4.2420000000000001E-3</v>
      </c>
      <c r="EJ181" s="38">
        <v>-3.9260700000000003E-2</v>
      </c>
      <c r="EK181" s="38">
        <v>1.0247300000000001E-2</v>
      </c>
      <c r="EL181" s="38">
        <v>1.11404E-2</v>
      </c>
      <c r="EM181" s="38">
        <v>-7.2896000000000002E-3</v>
      </c>
      <c r="EN181" s="38">
        <v>-1.6101799999999999E-2</v>
      </c>
      <c r="EO181" s="38">
        <v>-1.37549E-2</v>
      </c>
      <c r="EP181" s="38">
        <v>-3.7847000000000002E-3</v>
      </c>
      <c r="EQ181" s="38">
        <v>2.6278099999999999E-2</v>
      </c>
      <c r="ER181" s="38">
        <v>5.8078900000000003E-2</v>
      </c>
      <c r="ES181" s="38">
        <v>9.4940099999999999E-2</v>
      </c>
      <c r="ET181" s="38">
        <v>9.6200300000000002E-2</v>
      </c>
      <c r="EU181" s="38">
        <v>5.6052499999999998E-2</v>
      </c>
      <c r="EV181" s="38">
        <v>5.5266599999999999E-2</v>
      </c>
      <c r="EW181" s="38">
        <v>-8.6780999999999994E-3</v>
      </c>
      <c r="EX181" s="38">
        <v>3.1301700000000002E-2</v>
      </c>
      <c r="EY181" s="38">
        <v>3.8486899999999998E-2</v>
      </c>
      <c r="EZ181" s="38">
        <v>3.0743599999999999E-2</v>
      </c>
      <c r="FA181" s="38">
        <v>2.1663200000000001E-2</v>
      </c>
      <c r="FB181" s="38">
        <v>84.331199999999995</v>
      </c>
      <c r="FC181" s="38">
        <v>82.969149999999999</v>
      </c>
      <c r="FD181" s="38">
        <v>81.534949999999995</v>
      </c>
      <c r="FE181" s="38">
        <v>80.406300000000002</v>
      </c>
      <c r="FF181" s="38">
        <v>79.323269999999994</v>
      </c>
      <c r="FG181" s="38">
        <v>78.899320000000003</v>
      </c>
      <c r="FH181" s="38">
        <v>78.180899999999994</v>
      </c>
      <c r="FI181" s="38">
        <v>80.355800000000002</v>
      </c>
      <c r="FJ181" s="38">
        <v>85.516019999999997</v>
      </c>
      <c r="FK181" s="38">
        <v>91.417209999999997</v>
      </c>
      <c r="FL181" s="38">
        <v>96.090389999999999</v>
      </c>
      <c r="FM181" s="38">
        <v>100.8399</v>
      </c>
      <c r="FN181" s="38">
        <v>104.1938</v>
      </c>
      <c r="FO181" s="38">
        <v>107.2038</v>
      </c>
      <c r="FP181" s="38">
        <v>109.2516</v>
      </c>
      <c r="FQ181" s="38">
        <v>110.8139</v>
      </c>
      <c r="FR181" s="38">
        <v>110.6915</v>
      </c>
      <c r="FS181" s="38">
        <v>109.1932</v>
      </c>
      <c r="FT181" s="38">
        <v>106.2022</v>
      </c>
      <c r="FU181" s="38">
        <v>100.5745</v>
      </c>
      <c r="FV181" s="38">
        <v>95.774860000000004</v>
      </c>
      <c r="FW181">
        <v>92.994299999999996</v>
      </c>
      <c r="FX181">
        <v>91.118390000000005</v>
      </c>
      <c r="FY181">
        <v>88.509870000000006</v>
      </c>
      <c r="FZ181">
        <v>1.01622E-2</v>
      </c>
      <c r="GA181">
        <v>6.8235799999999999E-2</v>
      </c>
      <c r="GB181">
        <v>1</v>
      </c>
    </row>
    <row r="182" spans="1:184" x14ac:dyDescent="0.3">
      <c r="A182" t="s">
        <v>277</v>
      </c>
      <c r="B182" t="s">
        <v>1</v>
      </c>
      <c r="C182" t="s">
        <v>1</v>
      </c>
      <c r="D182" t="s">
        <v>1</v>
      </c>
      <c r="E182" t="s">
        <v>222</v>
      </c>
      <c r="F182" t="s">
        <v>1</v>
      </c>
      <c r="G182" s="16" t="s">
        <v>1</v>
      </c>
      <c r="H182" s="40" t="s">
        <v>1</v>
      </c>
      <c r="I182" s="18" t="s">
        <v>1</v>
      </c>
      <c r="J182" s="38" t="s">
        <v>1</v>
      </c>
      <c r="K182" s="18">
        <v>44811</v>
      </c>
      <c r="L182" s="38">
        <v>58584</v>
      </c>
      <c r="M182" s="38">
        <v>58584</v>
      </c>
      <c r="N182" s="38">
        <v>1.459754</v>
      </c>
      <c r="O182" s="38">
        <v>1.3957710000000001</v>
      </c>
      <c r="P182" s="38">
        <v>1.3471109999999999</v>
      </c>
      <c r="Q182" s="38">
        <v>1.3160019999999999</v>
      </c>
      <c r="R182" s="38">
        <v>1.3180860000000001</v>
      </c>
      <c r="S182" s="38">
        <v>1.3647</v>
      </c>
      <c r="T182" s="38">
        <v>1.391362</v>
      </c>
      <c r="U182" s="38">
        <v>1.6264460000000001</v>
      </c>
      <c r="V182" s="38">
        <v>2.0381939999999998</v>
      </c>
      <c r="W182" s="38">
        <v>2.392684</v>
      </c>
      <c r="X182" s="38">
        <v>2.655348</v>
      </c>
      <c r="Y182" s="38">
        <v>2.8299829999999999</v>
      </c>
      <c r="Z182" s="38">
        <v>2.9237380000000002</v>
      </c>
      <c r="AA182" s="38">
        <v>3.0237470000000002</v>
      </c>
      <c r="AB182" s="38">
        <v>3.0792030000000001</v>
      </c>
      <c r="AC182" s="38">
        <v>3.0577770000000002</v>
      </c>
      <c r="AD182" s="38">
        <v>2.8830640000000001</v>
      </c>
      <c r="AE182" s="38">
        <v>2.47953</v>
      </c>
      <c r="AF182" s="38">
        <v>2.196952</v>
      </c>
      <c r="AG182" s="38">
        <v>2.0026820000000001</v>
      </c>
      <c r="AH182" s="38">
        <v>1.9052439999999999</v>
      </c>
      <c r="AI182" s="38">
        <v>1.765412</v>
      </c>
      <c r="AJ182" s="38">
        <v>1.5995010000000001</v>
      </c>
      <c r="AK182" s="38">
        <v>1.485765</v>
      </c>
      <c r="AL182" s="38">
        <v>2.2628200000000001E-2</v>
      </c>
      <c r="AM182" s="38">
        <v>1.4688100000000001E-2</v>
      </c>
      <c r="AN182" s="38">
        <v>1.09517E-2</v>
      </c>
      <c r="AO182" s="38">
        <v>7.8664000000000008E-3</v>
      </c>
      <c r="AP182" s="38">
        <v>2.0314999999999999E-3</v>
      </c>
      <c r="AQ182" s="38">
        <v>-1.84835E-2</v>
      </c>
      <c r="AR182" s="38">
        <v>-9.1743599999999995E-2</v>
      </c>
      <c r="AS182" s="38">
        <v>-1.1665699999999999E-2</v>
      </c>
      <c r="AT182" s="38">
        <v>-8.9016000000000008E-3</v>
      </c>
      <c r="AU182" s="38">
        <v>-9.1923000000000005E-3</v>
      </c>
      <c r="AV182" s="38">
        <v>-9.5910000000000006E-3</v>
      </c>
      <c r="AW182" s="38">
        <v>-7.7406000000000003E-3</v>
      </c>
      <c r="AX182" s="38">
        <v>-1.5724999999999999E-3</v>
      </c>
      <c r="AY182" s="38">
        <v>6.2518000000000001E-3</v>
      </c>
      <c r="AZ182" s="38">
        <v>8.5237000000000004E-3</v>
      </c>
      <c r="BA182" s="38">
        <v>3.0610200000000001E-2</v>
      </c>
      <c r="BB182" s="38">
        <v>5.0782399999999998E-2</v>
      </c>
      <c r="BC182" s="38">
        <v>3.66912E-2</v>
      </c>
      <c r="BD182" s="38">
        <v>2.4939300000000001E-2</v>
      </c>
      <c r="BE182" s="38">
        <v>-3.65428E-2</v>
      </c>
      <c r="BF182" s="38">
        <v>2.0973700000000001E-2</v>
      </c>
      <c r="BG182" s="38">
        <v>6.6353599999999999E-2</v>
      </c>
      <c r="BH182" s="38">
        <v>4.5705799999999998E-2</v>
      </c>
      <c r="BI182" s="38">
        <v>3.2391700000000002E-2</v>
      </c>
      <c r="BJ182" s="38">
        <v>2.5589799999999999E-2</v>
      </c>
      <c r="BK182" s="38">
        <v>1.69196E-2</v>
      </c>
      <c r="BL182" s="38">
        <v>1.2994800000000001E-2</v>
      </c>
      <c r="BM182" s="38">
        <v>9.8416000000000007E-3</v>
      </c>
      <c r="BN182" s="38">
        <v>3.8167000000000001E-3</v>
      </c>
      <c r="BO182" s="38">
        <v>-1.47352E-2</v>
      </c>
      <c r="BP182" s="38">
        <v>-8.6179099999999995E-2</v>
      </c>
      <c r="BQ182" s="38">
        <v>-8.5739000000000006E-3</v>
      </c>
      <c r="BR182" s="38">
        <v>-5.2544000000000002E-3</v>
      </c>
      <c r="BS182" s="38">
        <v>-4.9112000000000001E-3</v>
      </c>
      <c r="BT182" s="38">
        <v>-5.7428000000000002E-3</v>
      </c>
      <c r="BU182" s="38">
        <v>-4.7197000000000003E-3</v>
      </c>
      <c r="BV182" s="38">
        <v>4.1960000000000001E-4</v>
      </c>
      <c r="BW182" s="38">
        <v>8.4603000000000005E-3</v>
      </c>
      <c r="BX182" s="38">
        <v>1.2312999999999999E-2</v>
      </c>
      <c r="BY182" s="38">
        <v>3.6180999999999998E-2</v>
      </c>
      <c r="BZ182" s="38">
        <v>5.74683E-2</v>
      </c>
      <c r="CA182" s="38">
        <v>4.39738E-2</v>
      </c>
      <c r="CB182" s="38">
        <v>3.3530499999999998E-2</v>
      </c>
      <c r="CC182" s="38">
        <v>-2.87186E-2</v>
      </c>
      <c r="CD182" s="38">
        <v>2.7449899999999999E-2</v>
      </c>
      <c r="CE182" s="38">
        <v>7.1482100000000007E-2</v>
      </c>
      <c r="CF182" s="38">
        <v>5.0085600000000001E-2</v>
      </c>
      <c r="CG182" s="38">
        <v>3.67882E-2</v>
      </c>
      <c r="CH182" s="38">
        <v>2.7640999999999999E-2</v>
      </c>
      <c r="CI182" s="38">
        <v>1.8465100000000002E-2</v>
      </c>
      <c r="CJ182" s="38">
        <v>1.44098E-2</v>
      </c>
      <c r="CK182" s="38">
        <v>1.12097E-2</v>
      </c>
      <c r="CL182" s="38">
        <v>5.0530999999999996E-3</v>
      </c>
      <c r="CM182" s="38">
        <v>-1.2139199999999999E-2</v>
      </c>
      <c r="CN182" s="38">
        <v>-8.2325099999999998E-2</v>
      </c>
      <c r="CO182" s="38">
        <v>-6.4326000000000001E-3</v>
      </c>
      <c r="CP182" s="38">
        <v>-2.7284000000000002E-3</v>
      </c>
      <c r="CQ182" s="38">
        <v>-1.9461999999999999E-3</v>
      </c>
      <c r="CR182" s="38">
        <v>-3.0776000000000002E-3</v>
      </c>
      <c r="CS182" s="38">
        <v>-2.6275000000000001E-3</v>
      </c>
      <c r="CT182" s="38">
        <v>1.7994E-3</v>
      </c>
      <c r="CU182" s="38">
        <v>9.9900000000000006E-3</v>
      </c>
      <c r="CV182" s="38">
        <v>1.4937499999999999E-2</v>
      </c>
      <c r="CW182" s="38">
        <v>4.0039199999999997E-2</v>
      </c>
      <c r="CX182" s="38">
        <v>6.2098899999999999E-2</v>
      </c>
      <c r="CY182" s="38">
        <v>4.9017699999999997E-2</v>
      </c>
      <c r="CZ182" s="38">
        <v>3.9480800000000003E-2</v>
      </c>
      <c r="DA182" s="38">
        <v>-2.32996E-2</v>
      </c>
      <c r="DB182" s="38">
        <v>3.1935199999999997E-2</v>
      </c>
      <c r="DC182" s="38">
        <v>7.5034100000000006E-2</v>
      </c>
      <c r="DD182" s="38">
        <v>5.3119100000000002E-2</v>
      </c>
      <c r="DE182" s="38">
        <v>3.9833199999999999E-2</v>
      </c>
      <c r="DF182" s="38">
        <v>2.9692300000000001E-2</v>
      </c>
      <c r="DG182" s="38">
        <v>2.00106E-2</v>
      </c>
      <c r="DH182" s="38">
        <v>1.5824899999999999E-2</v>
      </c>
      <c r="DI182" s="38">
        <v>1.2577700000000001E-2</v>
      </c>
      <c r="DJ182" s="38">
        <v>6.2895E-3</v>
      </c>
      <c r="DK182" s="38">
        <v>-9.5431000000000005E-3</v>
      </c>
      <c r="DL182" s="38">
        <v>-7.8471200000000005E-2</v>
      </c>
      <c r="DM182" s="38">
        <v>-4.2912000000000002E-3</v>
      </c>
      <c r="DN182" s="38">
        <v>-2.0230000000000001E-4</v>
      </c>
      <c r="DO182" s="38">
        <v>1.0188E-3</v>
      </c>
      <c r="DP182" s="38">
        <v>-4.124E-4</v>
      </c>
      <c r="DQ182" s="38">
        <v>-5.352E-4</v>
      </c>
      <c r="DR182" s="38">
        <v>3.1792000000000001E-3</v>
      </c>
      <c r="DS182" s="38">
        <v>1.15196E-2</v>
      </c>
      <c r="DT182" s="38">
        <v>1.7562000000000001E-2</v>
      </c>
      <c r="DU182" s="38">
        <v>4.3897499999999999E-2</v>
      </c>
      <c r="DV182" s="38">
        <v>6.6729499999999997E-2</v>
      </c>
      <c r="DW182" s="38">
        <v>5.4061600000000001E-2</v>
      </c>
      <c r="DX182" s="38">
        <v>4.5431100000000002E-2</v>
      </c>
      <c r="DY182" s="38">
        <v>-1.78806E-2</v>
      </c>
      <c r="DZ182" s="38">
        <v>3.6420599999999997E-2</v>
      </c>
      <c r="EA182" s="38">
        <v>7.8586100000000006E-2</v>
      </c>
      <c r="EB182" s="38">
        <v>5.6152500000000001E-2</v>
      </c>
      <c r="EC182" s="38">
        <v>4.2878199999999998E-2</v>
      </c>
      <c r="ED182" s="38">
        <v>3.26539E-2</v>
      </c>
      <c r="EE182" s="38">
        <v>2.2242000000000001E-2</v>
      </c>
      <c r="EF182" s="38">
        <v>1.7867999999999998E-2</v>
      </c>
      <c r="EG182" s="38">
        <v>1.4552900000000001E-2</v>
      </c>
      <c r="EH182" s="38">
        <v>8.0747000000000006E-3</v>
      </c>
      <c r="EI182" s="38">
        <v>-5.7948000000000001E-3</v>
      </c>
      <c r="EJ182" s="38">
        <v>-7.2906600000000002E-2</v>
      </c>
      <c r="EK182" s="38">
        <v>-1.1994E-3</v>
      </c>
      <c r="EL182" s="38">
        <v>3.4448999999999999E-3</v>
      </c>
      <c r="EM182" s="38">
        <v>5.2998000000000003E-3</v>
      </c>
      <c r="EN182" s="38">
        <v>3.4358000000000001E-3</v>
      </c>
      <c r="EO182" s="38">
        <v>2.4856000000000001E-3</v>
      </c>
      <c r="EP182" s="38">
        <v>5.1713000000000002E-3</v>
      </c>
      <c r="EQ182" s="38">
        <v>1.37281E-2</v>
      </c>
      <c r="ER182" s="38">
        <v>2.13514E-2</v>
      </c>
      <c r="ES182" s="38">
        <v>4.9468199999999997E-2</v>
      </c>
      <c r="ET182" s="38">
        <v>7.3415400000000006E-2</v>
      </c>
      <c r="EU182" s="38">
        <v>6.1344200000000002E-2</v>
      </c>
      <c r="EV182" s="38">
        <v>5.4022300000000002E-2</v>
      </c>
      <c r="EW182" s="38">
        <v>-1.00564E-2</v>
      </c>
      <c r="EX182" s="38">
        <v>4.2896799999999999E-2</v>
      </c>
      <c r="EY182" s="38">
        <v>8.37146E-2</v>
      </c>
      <c r="EZ182" s="38">
        <v>6.0532299999999997E-2</v>
      </c>
      <c r="FA182" s="38">
        <v>4.7274700000000003E-2</v>
      </c>
      <c r="FB182" s="38">
        <v>87.061859999999996</v>
      </c>
      <c r="FC182" s="38">
        <v>85.458070000000006</v>
      </c>
      <c r="FD182" s="38">
        <v>82.970730000000003</v>
      </c>
      <c r="FE182" s="38">
        <v>81.695300000000003</v>
      </c>
      <c r="FF182" s="38">
        <v>80.410449999999997</v>
      </c>
      <c r="FG182" s="38">
        <v>78.537580000000005</v>
      </c>
      <c r="FH182" s="38">
        <v>77.772800000000004</v>
      </c>
      <c r="FI182" s="38">
        <v>78.661259999999999</v>
      </c>
      <c r="FJ182" s="38">
        <v>83.57705</v>
      </c>
      <c r="FK182" s="38">
        <v>89.167550000000006</v>
      </c>
      <c r="FL182" s="38">
        <v>94.470140000000001</v>
      </c>
      <c r="FM182" s="38">
        <v>98.195949999999996</v>
      </c>
      <c r="FN182" s="38">
        <v>101.6285</v>
      </c>
      <c r="FO182" s="38">
        <v>104.09099999999999</v>
      </c>
      <c r="FP182" s="38">
        <v>105.8141</v>
      </c>
      <c r="FQ182" s="38">
        <v>106.80419999999999</v>
      </c>
      <c r="FR182" s="38">
        <v>106.6288</v>
      </c>
      <c r="FS182" s="38">
        <v>104.92570000000001</v>
      </c>
      <c r="FT182" s="38">
        <v>101.6056</v>
      </c>
      <c r="FU182" s="38">
        <v>97.087519999999998</v>
      </c>
      <c r="FV182" s="38">
        <v>93.806719999999999</v>
      </c>
      <c r="FW182">
        <v>91.679609999999997</v>
      </c>
      <c r="FX182">
        <v>88.92</v>
      </c>
      <c r="FY182">
        <v>86.05377</v>
      </c>
      <c r="FZ182">
        <v>8.6376000000000005E-3</v>
      </c>
      <c r="GA182">
        <v>6.2424199999999999E-2</v>
      </c>
      <c r="GB182">
        <v>1</v>
      </c>
    </row>
    <row r="183" spans="1:184" x14ac:dyDescent="0.3">
      <c r="A183" t="s">
        <v>277</v>
      </c>
      <c r="B183" t="s">
        <v>1</v>
      </c>
      <c r="C183" t="s">
        <v>1</v>
      </c>
      <c r="D183" t="s">
        <v>1</v>
      </c>
      <c r="E183" t="s">
        <v>222</v>
      </c>
      <c r="F183" t="s">
        <v>1</v>
      </c>
      <c r="G183" t="s">
        <v>1</v>
      </c>
      <c r="H183" s="40" t="s">
        <v>1</v>
      </c>
      <c r="I183" s="18" t="s">
        <v>1</v>
      </c>
      <c r="J183" s="38" t="s">
        <v>1</v>
      </c>
      <c r="K183" s="18" t="s">
        <v>2</v>
      </c>
      <c r="L183" s="38">
        <v>59025</v>
      </c>
      <c r="M183" s="38">
        <v>59025</v>
      </c>
      <c r="N183" s="38">
        <v>1.2677700000000001</v>
      </c>
      <c r="O183" s="38">
        <v>1.2180530000000001</v>
      </c>
      <c r="P183" s="38">
        <v>1.181748</v>
      </c>
      <c r="Q183" s="38">
        <v>1.160102</v>
      </c>
      <c r="R183" s="38">
        <v>1.1674770000000001</v>
      </c>
      <c r="S183" s="38">
        <v>1.210026</v>
      </c>
      <c r="T183" s="38">
        <v>1.228909</v>
      </c>
      <c r="U183" s="38">
        <v>1.431381</v>
      </c>
      <c r="V183" s="38">
        <v>1.7969219999999999</v>
      </c>
      <c r="W183" s="38">
        <v>2.09728</v>
      </c>
      <c r="X183" s="38">
        <v>2.3357199999999998</v>
      </c>
      <c r="Y183" s="38">
        <v>2.5046469999999998</v>
      </c>
      <c r="Z183" s="38">
        <v>2.6030340000000001</v>
      </c>
      <c r="AA183" s="38">
        <v>2.7079499999999999</v>
      </c>
      <c r="AB183" s="38">
        <v>2.7723969999999998</v>
      </c>
      <c r="AC183" s="38">
        <v>2.7547009999999998</v>
      </c>
      <c r="AD183" s="38">
        <v>2.6034670000000002</v>
      </c>
      <c r="AE183" s="38">
        <v>2.2467679999999999</v>
      </c>
      <c r="AF183" s="38">
        <v>1.9992669999999999</v>
      </c>
      <c r="AG183" s="38">
        <v>1.8337859999999999</v>
      </c>
      <c r="AH183" s="38">
        <v>1.7489209999999999</v>
      </c>
      <c r="AI183" s="38">
        <v>1.613666</v>
      </c>
      <c r="AJ183" s="38">
        <v>1.467495</v>
      </c>
      <c r="AK183" s="38">
        <v>1.364574</v>
      </c>
      <c r="AL183" s="38">
        <v>1.9673999999999998E-3</v>
      </c>
      <c r="AM183" s="38">
        <v>1.4503000000000001E-3</v>
      </c>
      <c r="AN183" s="38">
        <v>1.9781E-3</v>
      </c>
      <c r="AO183" s="38">
        <v>2.0379999999999999E-3</v>
      </c>
      <c r="AP183" s="38">
        <v>1.2319E-3</v>
      </c>
      <c r="AQ183" s="38">
        <v>-2.4364999999999999E-3</v>
      </c>
      <c r="AR183" s="38">
        <v>-2.0636399999999999E-2</v>
      </c>
      <c r="AS183" s="38">
        <v>-4.2716999999999998E-3</v>
      </c>
      <c r="AT183" s="38">
        <v>-5.5468000000000002E-3</v>
      </c>
      <c r="AU183" s="38">
        <v>-1.2697699999999999E-2</v>
      </c>
      <c r="AV183" s="38">
        <v>-1.30977E-2</v>
      </c>
      <c r="AW183" s="38">
        <v>-9.5835999999999994E-3</v>
      </c>
      <c r="AX183" s="38">
        <v>-2.5711000000000002E-3</v>
      </c>
      <c r="AY183" s="38">
        <v>2.0925000000000002E-3</v>
      </c>
      <c r="AZ183" s="38">
        <v>7.1805000000000003E-3</v>
      </c>
      <c r="BA183" s="38">
        <v>1.26953E-2</v>
      </c>
      <c r="BB183" s="38">
        <v>2.7251899999999999E-2</v>
      </c>
      <c r="BC183" s="38">
        <v>1.86068E-2</v>
      </c>
      <c r="BD183" s="38">
        <v>1.40412E-2</v>
      </c>
      <c r="BE183" s="38">
        <v>1.2698E-3</v>
      </c>
      <c r="BF183" s="38">
        <v>1.3787600000000001E-2</v>
      </c>
      <c r="BG183" s="38">
        <v>7.1327999999999999E-3</v>
      </c>
      <c r="BH183" s="38">
        <v>4.8587999999999999E-3</v>
      </c>
      <c r="BI183" s="38">
        <v>2.0563000000000001E-3</v>
      </c>
      <c r="BJ183" s="38">
        <v>4.1048999999999999E-3</v>
      </c>
      <c r="BK183" s="38">
        <v>3.0509999999999999E-3</v>
      </c>
      <c r="BL183" s="38">
        <v>3.4323999999999999E-3</v>
      </c>
      <c r="BM183" s="38">
        <v>3.3246999999999999E-3</v>
      </c>
      <c r="BN183" s="38">
        <v>2.2994000000000001E-3</v>
      </c>
      <c r="BO183" s="38">
        <v>1.9249999999999999E-4</v>
      </c>
      <c r="BP183" s="38">
        <v>-1.6163400000000001E-2</v>
      </c>
      <c r="BQ183" s="38">
        <v>-2.4369999999999999E-3</v>
      </c>
      <c r="BR183" s="38">
        <v>-2.6783000000000002E-3</v>
      </c>
      <c r="BS183" s="38">
        <v>-8.8036E-3</v>
      </c>
      <c r="BT183" s="38">
        <v>-9.3556000000000004E-3</v>
      </c>
      <c r="BU183" s="38">
        <v>-7.0013999999999996E-3</v>
      </c>
      <c r="BV183" s="38">
        <v>-1.5495999999999999E-3</v>
      </c>
      <c r="BW183" s="38">
        <v>3.6920999999999998E-3</v>
      </c>
      <c r="BX183" s="38">
        <v>1.0107E-2</v>
      </c>
      <c r="BY183" s="38">
        <v>1.6650399999999999E-2</v>
      </c>
      <c r="BZ183" s="38">
        <v>3.15106E-2</v>
      </c>
      <c r="CA183" s="38">
        <v>2.29257E-2</v>
      </c>
      <c r="CB183" s="38">
        <v>1.8054000000000001E-2</v>
      </c>
      <c r="CC183" s="38">
        <v>5.8054999999999999E-3</v>
      </c>
      <c r="CD183" s="38">
        <v>1.8043099999999999E-2</v>
      </c>
      <c r="CE183" s="38">
        <v>1.06725E-2</v>
      </c>
      <c r="CF183" s="38">
        <v>7.7850000000000003E-3</v>
      </c>
      <c r="CG183" s="38">
        <v>4.9633999999999998E-3</v>
      </c>
      <c r="CH183" s="38">
        <v>5.5852999999999996E-3</v>
      </c>
      <c r="CI183" s="38">
        <v>4.1596999999999997E-3</v>
      </c>
      <c r="CJ183" s="38">
        <v>4.4396000000000001E-3</v>
      </c>
      <c r="CK183" s="38">
        <v>4.2157999999999996E-3</v>
      </c>
      <c r="CL183" s="38">
        <v>3.0387999999999999E-3</v>
      </c>
      <c r="CM183" s="38">
        <v>2.0133999999999998E-3</v>
      </c>
      <c r="CN183" s="38">
        <v>-1.30653E-2</v>
      </c>
      <c r="CO183" s="38">
        <v>-1.1663000000000001E-3</v>
      </c>
      <c r="CP183" s="38">
        <v>-6.9149999999999995E-4</v>
      </c>
      <c r="CQ183" s="38">
        <v>-6.1066000000000002E-3</v>
      </c>
      <c r="CR183" s="38">
        <v>-6.7638999999999998E-3</v>
      </c>
      <c r="CS183" s="38">
        <v>-5.2129999999999998E-3</v>
      </c>
      <c r="CT183" s="38">
        <v>-8.4199999999999998E-4</v>
      </c>
      <c r="CU183" s="38">
        <v>4.7999999999999996E-3</v>
      </c>
      <c r="CV183" s="38">
        <v>1.21339E-2</v>
      </c>
      <c r="CW183" s="38">
        <v>1.9389699999999999E-2</v>
      </c>
      <c r="CX183" s="38">
        <v>3.44601E-2</v>
      </c>
      <c r="CY183" s="38">
        <v>2.59169E-2</v>
      </c>
      <c r="CZ183" s="38">
        <v>2.0833299999999999E-2</v>
      </c>
      <c r="DA183" s="38">
        <v>8.9469000000000007E-3</v>
      </c>
      <c r="DB183" s="38">
        <v>2.0990499999999999E-2</v>
      </c>
      <c r="DC183" s="38">
        <v>1.3124E-2</v>
      </c>
      <c r="DD183" s="38">
        <v>9.8118000000000007E-3</v>
      </c>
      <c r="DE183" s="38">
        <v>6.9768E-3</v>
      </c>
      <c r="DF183" s="38">
        <v>7.0657000000000003E-3</v>
      </c>
      <c r="DG183" s="38">
        <v>5.2683000000000001E-3</v>
      </c>
      <c r="DH183" s="38">
        <v>5.4467999999999999E-3</v>
      </c>
      <c r="DI183" s="38">
        <v>5.1069000000000002E-3</v>
      </c>
      <c r="DJ183" s="38">
        <v>3.7781999999999998E-3</v>
      </c>
      <c r="DK183" s="38">
        <v>3.8341999999999998E-3</v>
      </c>
      <c r="DL183" s="38">
        <v>-9.9673000000000001E-3</v>
      </c>
      <c r="DM183" s="38">
        <v>1.044E-4</v>
      </c>
      <c r="DN183" s="38">
        <v>1.2953000000000001E-3</v>
      </c>
      <c r="DO183" s="38">
        <v>-3.4096E-3</v>
      </c>
      <c r="DP183" s="38">
        <v>-4.1720999999999998E-3</v>
      </c>
      <c r="DQ183" s="38">
        <v>-3.4245999999999999E-3</v>
      </c>
      <c r="DR183" s="38">
        <v>-1.3439999999999999E-4</v>
      </c>
      <c r="DS183" s="38">
        <v>5.9078999999999998E-3</v>
      </c>
      <c r="DT183" s="38">
        <v>1.4160799999999999E-2</v>
      </c>
      <c r="DU183" s="38">
        <v>2.21289E-2</v>
      </c>
      <c r="DV183" s="38">
        <v>3.7409699999999997E-2</v>
      </c>
      <c r="DW183" s="38">
        <v>2.8908199999999998E-2</v>
      </c>
      <c r="DX183" s="38">
        <v>2.3612600000000001E-2</v>
      </c>
      <c r="DY183" s="38">
        <v>1.20883E-2</v>
      </c>
      <c r="DZ183" s="38">
        <v>2.3937799999999999E-2</v>
      </c>
      <c r="EA183" s="38">
        <v>1.55756E-2</v>
      </c>
      <c r="EB183" s="38">
        <v>1.18385E-2</v>
      </c>
      <c r="EC183" s="38">
        <v>8.9902000000000003E-3</v>
      </c>
      <c r="ED183" s="38">
        <v>9.2031999999999999E-3</v>
      </c>
      <c r="EE183" s="38">
        <v>6.8691000000000004E-3</v>
      </c>
      <c r="EF183" s="38">
        <v>6.9011000000000003E-3</v>
      </c>
      <c r="EG183" s="38">
        <v>6.3934999999999999E-3</v>
      </c>
      <c r="EH183" s="38">
        <v>4.8457999999999999E-3</v>
      </c>
      <c r="EI183" s="38">
        <v>6.4631999999999997E-3</v>
      </c>
      <c r="EJ183" s="38">
        <v>-5.4942999999999997E-3</v>
      </c>
      <c r="EK183" s="38">
        <v>1.939E-3</v>
      </c>
      <c r="EL183" s="38">
        <v>4.1637999999999996E-3</v>
      </c>
      <c r="EM183" s="38">
        <v>4.8440000000000001E-4</v>
      </c>
      <c r="EN183" s="38">
        <v>-4.2999999999999999E-4</v>
      </c>
      <c r="EO183" s="38">
        <v>-8.4239999999999998E-4</v>
      </c>
      <c r="EP183" s="38">
        <v>8.8710000000000004E-4</v>
      </c>
      <c r="EQ183" s="38">
        <v>7.5074E-3</v>
      </c>
      <c r="ER183" s="38">
        <v>1.70873E-2</v>
      </c>
      <c r="ES183" s="38">
        <v>2.6084E-2</v>
      </c>
      <c r="ET183" s="38">
        <v>4.1668299999999998E-2</v>
      </c>
      <c r="EU183" s="38">
        <v>3.3227100000000002E-2</v>
      </c>
      <c r="EV183" s="38">
        <v>2.7625500000000001E-2</v>
      </c>
      <c r="EW183" s="38">
        <v>1.66239E-2</v>
      </c>
      <c r="EX183" s="38">
        <v>2.8193300000000001E-2</v>
      </c>
      <c r="EY183" s="38">
        <v>1.9115300000000002E-2</v>
      </c>
      <c r="EZ183" s="38">
        <v>1.47647E-2</v>
      </c>
      <c r="FA183" s="38">
        <v>1.18973E-2</v>
      </c>
      <c r="FB183" s="38">
        <v>79.353470000000002</v>
      </c>
      <c r="FC183" s="38">
        <v>77.825209999999998</v>
      </c>
      <c r="FD183" s="38">
        <v>76.079239999999999</v>
      </c>
      <c r="FE183" s="38">
        <v>74.531009999999995</v>
      </c>
      <c r="FF183" s="38">
        <v>73.276089999999996</v>
      </c>
      <c r="FG183" s="38">
        <v>72.198049999999995</v>
      </c>
      <c r="FH183" s="38">
        <v>71.856200000000001</v>
      </c>
      <c r="FI183" s="38">
        <v>74.392790000000005</v>
      </c>
      <c r="FJ183" s="38">
        <v>78.993589999999998</v>
      </c>
      <c r="FK183" s="38">
        <v>83.708789999999993</v>
      </c>
      <c r="FL183" s="38">
        <v>88.151529999999994</v>
      </c>
      <c r="FM183" s="38">
        <v>92.128429999999994</v>
      </c>
      <c r="FN183" s="38">
        <v>95.358260000000001</v>
      </c>
      <c r="FO183" s="38">
        <v>97.935119999999998</v>
      </c>
      <c r="FP183" s="38">
        <v>99.877139999999997</v>
      </c>
      <c r="FQ183" s="38">
        <v>101.12269999999999</v>
      </c>
      <c r="FR183" s="38">
        <v>101.4139</v>
      </c>
      <c r="FS183" s="38">
        <v>100.5608</v>
      </c>
      <c r="FT183" s="38">
        <v>98.544359999999998</v>
      </c>
      <c r="FU183" s="38">
        <v>94.896739999999994</v>
      </c>
      <c r="FV183" s="38">
        <v>90.739429999999999</v>
      </c>
      <c r="FW183">
        <v>87.405739999999994</v>
      </c>
      <c r="FX183">
        <v>84.67022</v>
      </c>
      <c r="FY183">
        <v>82.068020000000004</v>
      </c>
      <c r="FZ183">
        <v>5.0802E-3</v>
      </c>
      <c r="GA183">
        <v>4.2134100000000001E-2</v>
      </c>
      <c r="GB183">
        <v>1</v>
      </c>
    </row>
    <row r="184" spans="1:184" x14ac:dyDescent="0.3">
      <c r="A184" t="s">
        <v>277</v>
      </c>
      <c r="B184" t="s">
        <v>1</v>
      </c>
      <c r="C184" t="s">
        <v>1</v>
      </c>
      <c r="D184" t="s">
        <v>1</v>
      </c>
      <c r="E184" t="s">
        <v>223</v>
      </c>
      <c r="F184" t="s">
        <v>1</v>
      </c>
      <c r="G184" s="16" t="s">
        <v>1</v>
      </c>
      <c r="H184" s="40" t="s">
        <v>1</v>
      </c>
      <c r="I184" s="18" t="s">
        <v>1</v>
      </c>
      <c r="J184" s="38" t="s">
        <v>1</v>
      </c>
      <c r="K184" s="18">
        <v>44722</v>
      </c>
      <c r="L184" s="38">
        <v>33721</v>
      </c>
      <c r="M184" s="38">
        <v>33721</v>
      </c>
      <c r="N184" s="38">
        <v>1.289838</v>
      </c>
      <c r="O184" s="38">
        <v>1.232998</v>
      </c>
      <c r="P184" s="38">
        <v>1.1980919999999999</v>
      </c>
      <c r="Q184" s="38">
        <v>1.176121</v>
      </c>
      <c r="R184" s="38">
        <v>1.1786799999999999</v>
      </c>
      <c r="S184" s="38">
        <v>1.2029639999999999</v>
      </c>
      <c r="T184" s="38">
        <v>1.2054670000000001</v>
      </c>
      <c r="U184" s="38">
        <v>1.424607</v>
      </c>
      <c r="V184" s="38">
        <v>1.8074619999999999</v>
      </c>
      <c r="W184" s="38">
        <v>2.1619890000000002</v>
      </c>
      <c r="X184" s="38">
        <v>2.4682689999999998</v>
      </c>
      <c r="Y184" s="38">
        <v>2.6770550000000002</v>
      </c>
      <c r="Z184" s="38">
        <v>2.8026529999999998</v>
      </c>
      <c r="AA184" s="38">
        <v>2.9113359999999999</v>
      </c>
      <c r="AB184" s="38">
        <v>2.9656570000000002</v>
      </c>
      <c r="AC184" s="38">
        <v>2.93397</v>
      </c>
      <c r="AD184" s="38">
        <v>2.7873899999999998</v>
      </c>
      <c r="AE184" s="38">
        <v>2.4606509999999999</v>
      </c>
      <c r="AF184" s="38">
        <v>2.1879209999999998</v>
      </c>
      <c r="AG184" s="38">
        <v>1.9814909999999999</v>
      </c>
      <c r="AH184" s="38">
        <v>1.848724</v>
      </c>
      <c r="AI184" s="38">
        <v>1.7211179999999999</v>
      </c>
      <c r="AJ184" s="38">
        <v>1.5523849999999999</v>
      </c>
      <c r="AK184" s="38">
        <v>1.4359690000000001</v>
      </c>
      <c r="AL184" s="38">
        <v>1.1930400000000001E-2</v>
      </c>
      <c r="AM184" s="38">
        <v>3.0289000000000002E-3</v>
      </c>
      <c r="AN184" s="38">
        <v>7.6392999999999999E-3</v>
      </c>
      <c r="AO184" s="38">
        <v>8.3052999999999998E-3</v>
      </c>
      <c r="AP184" s="38">
        <v>7.0740999999999998E-3</v>
      </c>
      <c r="AQ184" s="38">
        <v>2.0963099999999998E-2</v>
      </c>
      <c r="AR184" s="38">
        <v>6.6195999999999998E-3</v>
      </c>
      <c r="AS184" s="38">
        <v>-1.2090999999999999E-2</v>
      </c>
      <c r="AT184" s="38">
        <v>-3.3151199999999999E-2</v>
      </c>
      <c r="AU184" s="38">
        <v>-4.8712499999999999E-2</v>
      </c>
      <c r="AV184" s="38">
        <v>-3.4023999999999999E-2</v>
      </c>
      <c r="AW184" s="38">
        <v>-1.5252999999999999E-2</v>
      </c>
      <c r="AX184" s="38">
        <v>2.7401000000000001E-3</v>
      </c>
      <c r="AY184" s="38">
        <v>5.2826000000000001E-3</v>
      </c>
      <c r="AZ184" s="38">
        <v>8.8421000000000003E-3</v>
      </c>
      <c r="BA184" s="38">
        <v>3.5389000000000002E-3</v>
      </c>
      <c r="BB184" s="38">
        <v>2.3853800000000001E-2</v>
      </c>
      <c r="BC184" s="38">
        <v>1.8485000000000001E-2</v>
      </c>
      <c r="BD184" s="38">
        <v>5.4067000000000004E-3</v>
      </c>
      <c r="BE184" s="38">
        <v>-2.4570000000000001E-4</v>
      </c>
      <c r="BF184" s="38">
        <v>1.17252E-2</v>
      </c>
      <c r="BG184" s="38">
        <v>-1.7326999999999999E-2</v>
      </c>
      <c r="BH184" s="38">
        <v>-2.1115200000000001E-2</v>
      </c>
      <c r="BI184" s="38">
        <v>-2.1878999999999999E-2</v>
      </c>
      <c r="BJ184" s="38">
        <v>1.4574500000000001E-2</v>
      </c>
      <c r="BK184" s="38">
        <v>5.4124999999999998E-3</v>
      </c>
      <c r="BL184" s="38">
        <v>9.1990000000000006E-3</v>
      </c>
      <c r="BM184" s="38">
        <v>9.613E-3</v>
      </c>
      <c r="BN184" s="38">
        <v>8.1817000000000001E-3</v>
      </c>
      <c r="BO184" s="38">
        <v>2.4290900000000001E-2</v>
      </c>
      <c r="BP184" s="38">
        <v>1.09076E-2</v>
      </c>
      <c r="BQ184" s="38">
        <v>-1.0267800000000001E-2</v>
      </c>
      <c r="BR184" s="38">
        <v>-3.03871E-2</v>
      </c>
      <c r="BS184" s="38">
        <v>-4.5061700000000003E-2</v>
      </c>
      <c r="BT184" s="38">
        <v>-3.1149400000000001E-2</v>
      </c>
      <c r="BU184" s="38">
        <v>-1.32055E-2</v>
      </c>
      <c r="BV184" s="38">
        <v>4.1121999999999999E-3</v>
      </c>
      <c r="BW184" s="38">
        <v>7.2380999999999999E-3</v>
      </c>
      <c r="BX184" s="38">
        <v>1.19659E-2</v>
      </c>
      <c r="BY184" s="38">
        <v>7.6027999999999998E-3</v>
      </c>
      <c r="BZ184" s="38">
        <v>2.8260199999999999E-2</v>
      </c>
      <c r="CA184" s="38">
        <v>2.2908000000000001E-2</v>
      </c>
      <c r="CB184" s="38">
        <v>9.7306000000000007E-3</v>
      </c>
      <c r="CC184" s="38">
        <v>4.1659000000000002E-3</v>
      </c>
      <c r="CD184" s="38">
        <v>1.5668399999999999E-2</v>
      </c>
      <c r="CE184" s="38">
        <v>-1.3449300000000001E-2</v>
      </c>
      <c r="CF184" s="38">
        <v>-1.78023E-2</v>
      </c>
      <c r="CG184" s="38">
        <v>-1.86803E-2</v>
      </c>
      <c r="CH184" s="38">
        <v>1.6405900000000001E-2</v>
      </c>
      <c r="CI184" s="38">
        <v>7.0632999999999998E-3</v>
      </c>
      <c r="CJ184" s="38">
        <v>1.02792E-2</v>
      </c>
      <c r="CK184" s="38">
        <v>1.05188E-2</v>
      </c>
      <c r="CL184" s="38">
        <v>8.9488999999999992E-3</v>
      </c>
      <c r="CM184" s="38">
        <v>2.65957E-2</v>
      </c>
      <c r="CN184" s="38">
        <v>1.3877499999999999E-2</v>
      </c>
      <c r="CO184" s="38">
        <v>-9.0051000000000003E-3</v>
      </c>
      <c r="CP184" s="38">
        <v>-2.84727E-2</v>
      </c>
      <c r="CQ184" s="38">
        <v>-4.25332E-2</v>
      </c>
      <c r="CR184" s="38">
        <v>-2.9158400000000001E-2</v>
      </c>
      <c r="CS184" s="38">
        <v>-1.1787499999999999E-2</v>
      </c>
      <c r="CT184" s="38">
        <v>5.0625000000000002E-3</v>
      </c>
      <c r="CU184" s="38">
        <v>8.5924999999999994E-3</v>
      </c>
      <c r="CV184" s="38">
        <v>1.41294E-2</v>
      </c>
      <c r="CW184" s="38">
        <v>1.04175E-2</v>
      </c>
      <c r="CX184" s="38">
        <v>3.1312100000000002E-2</v>
      </c>
      <c r="CY184" s="38">
        <v>2.5971299999999999E-2</v>
      </c>
      <c r="CZ184" s="38">
        <v>1.27253E-2</v>
      </c>
      <c r="DA184" s="38">
        <v>7.2214000000000002E-3</v>
      </c>
      <c r="DB184" s="38">
        <v>1.8399499999999999E-2</v>
      </c>
      <c r="DC184" s="38">
        <v>-1.07636E-2</v>
      </c>
      <c r="DD184" s="38">
        <v>-1.5507699999999999E-2</v>
      </c>
      <c r="DE184" s="38">
        <v>-1.6464900000000001E-2</v>
      </c>
      <c r="DF184" s="38">
        <v>1.8237199999999999E-2</v>
      </c>
      <c r="DG184" s="38">
        <v>8.7142000000000001E-3</v>
      </c>
      <c r="DH184" s="38">
        <v>1.13594E-2</v>
      </c>
      <c r="DI184" s="38">
        <v>1.1424500000000001E-2</v>
      </c>
      <c r="DJ184" s="38">
        <v>9.7160000000000007E-3</v>
      </c>
      <c r="DK184" s="38">
        <v>2.8900599999999999E-2</v>
      </c>
      <c r="DL184" s="38">
        <v>1.6847399999999998E-2</v>
      </c>
      <c r="DM184" s="38">
        <v>-7.7424E-3</v>
      </c>
      <c r="DN184" s="38">
        <v>-2.65583E-2</v>
      </c>
      <c r="DO184" s="38">
        <v>-4.0004699999999997E-2</v>
      </c>
      <c r="DP184" s="38">
        <v>-2.7167500000000001E-2</v>
      </c>
      <c r="DQ184" s="38">
        <v>-1.0369400000000001E-2</v>
      </c>
      <c r="DR184" s="38">
        <v>6.0128999999999998E-3</v>
      </c>
      <c r="DS184" s="38">
        <v>9.9468000000000004E-3</v>
      </c>
      <c r="DT184" s="38">
        <v>1.6292899999999999E-2</v>
      </c>
      <c r="DU184" s="38">
        <v>1.32322E-2</v>
      </c>
      <c r="DV184" s="38">
        <v>3.4364100000000002E-2</v>
      </c>
      <c r="DW184" s="38">
        <v>2.90347E-2</v>
      </c>
      <c r="DX184" s="38">
        <v>1.5720000000000001E-2</v>
      </c>
      <c r="DY184" s="38">
        <v>1.02769E-2</v>
      </c>
      <c r="DZ184" s="38">
        <v>2.1130599999999999E-2</v>
      </c>
      <c r="EA184" s="38">
        <v>-8.0779000000000007E-3</v>
      </c>
      <c r="EB184" s="38">
        <v>-1.32131E-2</v>
      </c>
      <c r="EC184" s="38">
        <v>-1.4249599999999999E-2</v>
      </c>
      <c r="ED184" s="38">
        <v>2.0881299999999998E-2</v>
      </c>
      <c r="EE184" s="38">
        <v>1.10978E-2</v>
      </c>
      <c r="EF184" s="38">
        <v>1.2919E-2</v>
      </c>
      <c r="EG184" s="38">
        <v>1.2732200000000001E-2</v>
      </c>
      <c r="EH184" s="38">
        <v>1.0823599999999999E-2</v>
      </c>
      <c r="EI184" s="38">
        <v>3.2228399999999997E-2</v>
      </c>
      <c r="EJ184" s="38">
        <v>2.1135399999999999E-2</v>
      </c>
      <c r="EK184" s="38">
        <v>-5.9192000000000003E-3</v>
      </c>
      <c r="EL184" s="38">
        <v>-2.3794300000000001E-2</v>
      </c>
      <c r="EM184" s="38">
        <v>-3.6353900000000001E-2</v>
      </c>
      <c r="EN184" s="38">
        <v>-2.4292899999999999E-2</v>
      </c>
      <c r="EO184" s="38">
        <v>-8.3219999999999995E-3</v>
      </c>
      <c r="EP184" s="38">
        <v>7.3850000000000001E-3</v>
      </c>
      <c r="EQ184" s="38">
        <v>1.1902299999999999E-2</v>
      </c>
      <c r="ER184" s="38">
        <v>1.9416699999999999E-2</v>
      </c>
      <c r="ES184" s="38">
        <v>1.7296099999999998E-2</v>
      </c>
      <c r="ET184" s="38">
        <v>3.8770499999999999E-2</v>
      </c>
      <c r="EU184" s="38">
        <v>3.3457599999999997E-2</v>
      </c>
      <c r="EV184" s="38">
        <v>2.00439E-2</v>
      </c>
      <c r="EW184" s="38">
        <v>1.46886E-2</v>
      </c>
      <c r="EX184" s="38">
        <v>2.50739E-2</v>
      </c>
      <c r="EY184" s="38">
        <v>-4.2002000000000003E-3</v>
      </c>
      <c r="EZ184" s="38">
        <v>-9.9001999999999996E-3</v>
      </c>
      <c r="FA184" s="38">
        <v>-1.1050900000000001E-2</v>
      </c>
      <c r="FB184" s="38">
        <v>77.967250000000007</v>
      </c>
      <c r="FC184" s="38">
        <v>76.24297</v>
      </c>
      <c r="FD184" s="38">
        <v>73.977819999999994</v>
      </c>
      <c r="FE184" s="38">
        <v>72.11515</v>
      </c>
      <c r="FF184" s="38">
        <v>71.172579999999996</v>
      </c>
      <c r="FG184" s="38">
        <v>70.208889999999997</v>
      </c>
      <c r="FH184" s="38">
        <v>70.781009999999995</v>
      </c>
      <c r="FI184" s="38">
        <v>75.040509999999998</v>
      </c>
      <c r="FJ184" s="38">
        <v>80.089579999999998</v>
      </c>
      <c r="FK184" s="38">
        <v>84.043840000000003</v>
      </c>
      <c r="FL184" s="38">
        <v>87.784840000000003</v>
      </c>
      <c r="FM184" s="38">
        <v>91.340069999999997</v>
      </c>
      <c r="FN184" s="38">
        <v>93.839870000000005</v>
      </c>
      <c r="FO184" s="38">
        <v>95.97466</v>
      </c>
      <c r="FP184" s="38">
        <v>97.405199999999994</v>
      </c>
      <c r="FQ184" s="38">
        <v>98.361580000000004</v>
      </c>
      <c r="FR184" s="38">
        <v>98.551460000000006</v>
      </c>
      <c r="FS184" s="38">
        <v>97.828180000000003</v>
      </c>
      <c r="FT184" s="38">
        <v>95.899910000000006</v>
      </c>
      <c r="FU184" s="38">
        <v>93.245800000000003</v>
      </c>
      <c r="FV184" s="38">
        <v>89.850809999999996</v>
      </c>
      <c r="FW184">
        <v>87.168570000000003</v>
      </c>
      <c r="FX184">
        <v>84.470950000000002</v>
      </c>
      <c r="FY184">
        <v>81.838300000000004</v>
      </c>
      <c r="FZ184">
        <v>4.8973000000000003E-3</v>
      </c>
      <c r="GA184">
        <v>3.6745199999999999E-2</v>
      </c>
      <c r="GB184">
        <v>1</v>
      </c>
    </row>
    <row r="185" spans="1:184" x14ac:dyDescent="0.3">
      <c r="A185" t="s">
        <v>277</v>
      </c>
      <c r="B185" t="s">
        <v>1</v>
      </c>
      <c r="C185" t="s">
        <v>1</v>
      </c>
      <c r="D185" t="s">
        <v>1</v>
      </c>
      <c r="E185" t="s">
        <v>223</v>
      </c>
      <c r="F185" t="s">
        <v>1</v>
      </c>
      <c r="G185" s="16" t="s">
        <v>1</v>
      </c>
      <c r="H185" s="40" t="s">
        <v>1</v>
      </c>
      <c r="I185" s="18" t="s">
        <v>1</v>
      </c>
      <c r="J185" s="38" t="s">
        <v>1</v>
      </c>
      <c r="K185" s="18">
        <v>44739</v>
      </c>
      <c r="L185" s="38">
        <v>33725</v>
      </c>
      <c r="M185" s="38">
        <v>33725</v>
      </c>
      <c r="N185" s="38">
        <v>1.282276</v>
      </c>
      <c r="O185" s="38">
        <v>1.2315910000000001</v>
      </c>
      <c r="P185" s="38">
        <v>1.1936549999999999</v>
      </c>
      <c r="Q185" s="38">
        <v>1.172857</v>
      </c>
      <c r="R185" s="38">
        <v>1.1815119999999999</v>
      </c>
      <c r="S185" s="38">
        <v>1.234629</v>
      </c>
      <c r="T185" s="38">
        <v>1.2668539999999999</v>
      </c>
      <c r="U185" s="38">
        <v>1.455068</v>
      </c>
      <c r="V185" s="38">
        <v>1.8513980000000001</v>
      </c>
      <c r="W185" s="38">
        <v>2.1878310000000001</v>
      </c>
      <c r="X185" s="38">
        <v>2.458844</v>
      </c>
      <c r="Y185" s="38">
        <v>2.6457389999999998</v>
      </c>
      <c r="Z185" s="38">
        <v>2.771433</v>
      </c>
      <c r="AA185" s="38">
        <v>2.8981319999999999</v>
      </c>
      <c r="AB185" s="38">
        <v>2.9822760000000001</v>
      </c>
      <c r="AC185" s="38">
        <v>2.9910480000000002</v>
      </c>
      <c r="AD185" s="38">
        <v>2.8550990000000001</v>
      </c>
      <c r="AE185" s="38">
        <v>2.486065</v>
      </c>
      <c r="AF185" s="38">
        <v>2.185873</v>
      </c>
      <c r="AG185" s="38">
        <v>1.9696629999999999</v>
      </c>
      <c r="AH185" s="38">
        <v>1.838595</v>
      </c>
      <c r="AI185" s="38">
        <v>1.6704289999999999</v>
      </c>
      <c r="AJ185" s="38">
        <v>1.50532</v>
      </c>
      <c r="AK185" s="38">
        <v>1.400085</v>
      </c>
      <c r="AL185" s="38">
        <v>-1.0794399999999999E-2</v>
      </c>
      <c r="AM185" s="38">
        <v>-7.4310000000000001E-3</v>
      </c>
      <c r="AN185" s="38">
        <v>-6.306E-3</v>
      </c>
      <c r="AO185" s="38">
        <v>-2.8214999999999998E-3</v>
      </c>
      <c r="AP185" s="38">
        <v>6.1729999999999999E-4</v>
      </c>
      <c r="AQ185" s="38">
        <v>2.88671E-2</v>
      </c>
      <c r="AR185" s="38">
        <v>3.4864300000000001E-2</v>
      </c>
      <c r="AS185" s="38">
        <v>-2.3323300000000002E-2</v>
      </c>
      <c r="AT185" s="38">
        <v>-1.5465899999999999E-2</v>
      </c>
      <c r="AU185" s="38">
        <v>-1.17199E-2</v>
      </c>
      <c r="AV185" s="38">
        <v>-7.4238000000000004E-3</v>
      </c>
      <c r="AW185" s="38">
        <v>-7.7757E-3</v>
      </c>
      <c r="AX185" s="38">
        <v>-2.5206E-3</v>
      </c>
      <c r="AY185" s="38">
        <v>7.1247000000000003E-3</v>
      </c>
      <c r="AZ185" s="38">
        <v>1.10274E-2</v>
      </c>
      <c r="BA185" s="38">
        <v>1.48104E-2</v>
      </c>
      <c r="BB185" s="38">
        <v>4.2357899999999997E-2</v>
      </c>
      <c r="BC185" s="38">
        <v>3.1497499999999998E-2</v>
      </c>
      <c r="BD185" s="38">
        <v>1.21396E-2</v>
      </c>
      <c r="BE185" s="38">
        <v>8.1870999999999992E-3</v>
      </c>
      <c r="BF185" s="38">
        <v>3.5322899999999997E-2</v>
      </c>
      <c r="BG185" s="38">
        <v>-2.9842E-2</v>
      </c>
      <c r="BH185" s="38">
        <v>-3.1081899999999999E-2</v>
      </c>
      <c r="BI185" s="38">
        <v>-2.1809200000000001E-2</v>
      </c>
      <c r="BJ185" s="38">
        <v>-9.0019000000000002E-3</v>
      </c>
      <c r="BK185" s="38">
        <v>-5.9052999999999996E-3</v>
      </c>
      <c r="BL185" s="38">
        <v>-4.6921999999999997E-3</v>
      </c>
      <c r="BM185" s="38">
        <v>-1.3718999999999999E-3</v>
      </c>
      <c r="BN185" s="38">
        <v>1.9572000000000001E-3</v>
      </c>
      <c r="BO185" s="38">
        <v>3.1753299999999998E-2</v>
      </c>
      <c r="BP185" s="38">
        <v>3.9179100000000001E-2</v>
      </c>
      <c r="BQ185" s="38">
        <v>-2.13724E-2</v>
      </c>
      <c r="BR185" s="38">
        <v>-1.2749999999999999E-2</v>
      </c>
      <c r="BS185" s="38">
        <v>-8.3268999999999999E-3</v>
      </c>
      <c r="BT185" s="38">
        <v>-4.5612999999999999E-3</v>
      </c>
      <c r="BU185" s="38">
        <v>-5.7583000000000001E-3</v>
      </c>
      <c r="BV185" s="38">
        <v>-1.1429000000000001E-3</v>
      </c>
      <c r="BW185" s="38">
        <v>8.3505999999999997E-3</v>
      </c>
      <c r="BX185" s="38">
        <v>1.34027E-2</v>
      </c>
      <c r="BY185" s="38">
        <v>1.78397E-2</v>
      </c>
      <c r="BZ185" s="38">
        <v>4.5474800000000003E-2</v>
      </c>
      <c r="CA185" s="38">
        <v>3.4786699999999997E-2</v>
      </c>
      <c r="CB185" s="38">
        <v>1.6207699999999998E-2</v>
      </c>
      <c r="CC185" s="38">
        <v>1.1689E-2</v>
      </c>
      <c r="CD185" s="38">
        <v>3.9039600000000001E-2</v>
      </c>
      <c r="CE185" s="38">
        <v>-2.6483E-2</v>
      </c>
      <c r="CF185" s="38">
        <v>-2.8186200000000002E-2</v>
      </c>
      <c r="CG185" s="38">
        <v>-1.8992100000000001E-2</v>
      </c>
      <c r="CH185" s="38">
        <v>-7.7603999999999998E-3</v>
      </c>
      <c r="CI185" s="38">
        <v>-4.8485999999999998E-3</v>
      </c>
      <c r="CJ185" s="38">
        <v>-3.5745E-3</v>
      </c>
      <c r="CK185" s="38">
        <v>-3.679E-4</v>
      </c>
      <c r="CL185" s="38">
        <v>2.8852999999999999E-3</v>
      </c>
      <c r="CM185" s="38">
        <v>3.3752299999999999E-2</v>
      </c>
      <c r="CN185" s="38">
        <v>4.2167499999999997E-2</v>
      </c>
      <c r="CO185" s="38">
        <v>-2.0021299999999999E-2</v>
      </c>
      <c r="CP185" s="38">
        <v>-1.0868900000000001E-2</v>
      </c>
      <c r="CQ185" s="38">
        <v>-5.9769000000000003E-3</v>
      </c>
      <c r="CR185" s="38">
        <v>-2.5787000000000002E-3</v>
      </c>
      <c r="CS185" s="38">
        <v>-4.3610999999999997E-3</v>
      </c>
      <c r="CT185" s="38">
        <v>-1.8870000000000001E-4</v>
      </c>
      <c r="CU185" s="38">
        <v>9.1996999999999999E-3</v>
      </c>
      <c r="CV185" s="38">
        <v>1.50478E-2</v>
      </c>
      <c r="CW185" s="38">
        <v>1.9937799999999999E-2</v>
      </c>
      <c r="CX185" s="38">
        <v>4.7633500000000002E-2</v>
      </c>
      <c r="CY185" s="38">
        <v>3.7064699999999999E-2</v>
      </c>
      <c r="CZ185" s="38">
        <v>1.9025299999999998E-2</v>
      </c>
      <c r="DA185" s="38">
        <v>1.41143E-2</v>
      </c>
      <c r="DB185" s="38">
        <v>4.1613700000000003E-2</v>
      </c>
      <c r="DC185" s="38">
        <v>-2.4156500000000001E-2</v>
      </c>
      <c r="DD185" s="38">
        <v>-2.6180599999999998E-2</v>
      </c>
      <c r="DE185" s="38">
        <v>-1.7041000000000001E-2</v>
      </c>
      <c r="DF185" s="38">
        <v>-6.5189000000000002E-3</v>
      </c>
      <c r="DG185" s="38">
        <v>-3.7918000000000001E-3</v>
      </c>
      <c r="DH185" s="38">
        <v>-2.4567999999999999E-3</v>
      </c>
      <c r="DI185" s="38">
        <v>6.3610000000000001E-4</v>
      </c>
      <c r="DJ185" s="38">
        <v>3.8132999999999999E-3</v>
      </c>
      <c r="DK185" s="38">
        <v>3.57513E-2</v>
      </c>
      <c r="DL185" s="38">
        <v>4.5156000000000002E-2</v>
      </c>
      <c r="DM185" s="38">
        <v>-1.8670200000000001E-2</v>
      </c>
      <c r="DN185" s="38">
        <v>-8.9879000000000001E-3</v>
      </c>
      <c r="DO185" s="38">
        <v>-3.6269000000000002E-3</v>
      </c>
      <c r="DP185" s="38">
        <v>-5.9610000000000002E-4</v>
      </c>
      <c r="DQ185" s="38">
        <v>-2.9639000000000002E-3</v>
      </c>
      <c r="DR185" s="38">
        <v>7.6550000000000001E-4</v>
      </c>
      <c r="DS185" s="38">
        <v>1.00488E-2</v>
      </c>
      <c r="DT185" s="38">
        <v>1.6693E-2</v>
      </c>
      <c r="DU185" s="38">
        <v>2.2035900000000001E-2</v>
      </c>
      <c r="DV185" s="38">
        <v>4.9792299999999998E-2</v>
      </c>
      <c r="DW185" s="38">
        <v>3.9342799999999997E-2</v>
      </c>
      <c r="DX185" s="38">
        <v>2.1842799999999999E-2</v>
      </c>
      <c r="DY185" s="38">
        <v>1.6539700000000001E-2</v>
      </c>
      <c r="DZ185" s="38">
        <v>4.4187799999999999E-2</v>
      </c>
      <c r="EA185" s="38">
        <v>-2.1829999999999999E-2</v>
      </c>
      <c r="EB185" s="38">
        <v>-2.4175100000000001E-2</v>
      </c>
      <c r="EC185" s="38">
        <v>-1.50899E-2</v>
      </c>
      <c r="ED185" s="38">
        <v>-4.7263000000000001E-3</v>
      </c>
      <c r="EE185" s="38">
        <v>-2.2661000000000001E-3</v>
      </c>
      <c r="EF185" s="38">
        <v>-8.43E-4</v>
      </c>
      <c r="EG185" s="38">
        <v>2.0856999999999998E-3</v>
      </c>
      <c r="EH185" s="38">
        <v>5.1532000000000001E-3</v>
      </c>
      <c r="EI185" s="38">
        <v>3.8637600000000001E-2</v>
      </c>
      <c r="EJ185" s="38">
        <v>4.9470800000000002E-2</v>
      </c>
      <c r="EK185" s="38">
        <v>-1.6719299999999999E-2</v>
      </c>
      <c r="EL185" s="38">
        <v>-6.2719000000000004E-3</v>
      </c>
      <c r="EM185" s="38">
        <v>-2.3389999999999999E-4</v>
      </c>
      <c r="EN185" s="38">
        <v>2.2664E-3</v>
      </c>
      <c r="EO185" s="38">
        <v>-9.4649999999999997E-4</v>
      </c>
      <c r="EP185" s="38">
        <v>2.1432999999999999E-3</v>
      </c>
      <c r="EQ185" s="38">
        <v>1.12747E-2</v>
      </c>
      <c r="ER185" s="38">
        <v>1.90683E-2</v>
      </c>
      <c r="ES185" s="38">
        <v>2.5065199999999999E-2</v>
      </c>
      <c r="ET185" s="38">
        <v>5.2909200000000003E-2</v>
      </c>
      <c r="EU185" s="38">
        <v>4.26319E-2</v>
      </c>
      <c r="EV185" s="38">
        <v>2.5911E-2</v>
      </c>
      <c r="EW185" s="38">
        <v>2.00415E-2</v>
      </c>
      <c r="EX185" s="38">
        <v>4.7904500000000003E-2</v>
      </c>
      <c r="EY185" s="38">
        <v>-1.8471000000000001E-2</v>
      </c>
      <c r="EZ185" s="38">
        <v>-2.12794E-2</v>
      </c>
      <c r="FA185" s="38">
        <v>-1.22729E-2</v>
      </c>
      <c r="FB185" s="38">
        <v>75.855090000000004</v>
      </c>
      <c r="FC185" s="38">
        <v>73.910470000000004</v>
      </c>
      <c r="FD185" s="38">
        <v>71.918760000000006</v>
      </c>
      <c r="FE185" s="38">
        <v>70.300629999999998</v>
      </c>
      <c r="FF185" s="38">
        <v>69.378860000000003</v>
      </c>
      <c r="FG185" s="38">
        <v>68.215999999999994</v>
      </c>
      <c r="FH185" s="38">
        <v>68.548010000000005</v>
      </c>
      <c r="FI185" s="38">
        <v>72.199749999999995</v>
      </c>
      <c r="FJ185" s="38">
        <v>77.105490000000003</v>
      </c>
      <c r="FK185" s="38">
        <v>81.372569999999996</v>
      </c>
      <c r="FL185" s="38">
        <v>85.666939999999997</v>
      </c>
      <c r="FM185" s="38">
        <v>89.633150000000001</v>
      </c>
      <c r="FN185" s="38">
        <v>93.034970000000001</v>
      </c>
      <c r="FO185" s="38">
        <v>95.867990000000006</v>
      </c>
      <c r="FP185" s="38">
        <v>97.966980000000007</v>
      </c>
      <c r="FQ185" s="38">
        <v>99.487139999999997</v>
      </c>
      <c r="FR185" s="38">
        <v>99.556139999999999</v>
      </c>
      <c r="FS185" s="38">
        <v>98.977130000000002</v>
      </c>
      <c r="FT185" s="38">
        <v>97.134479999999996</v>
      </c>
      <c r="FU185" s="38">
        <v>93.97175</v>
      </c>
      <c r="FV185" s="38">
        <v>89.439189999999996</v>
      </c>
      <c r="FW185">
        <v>85.786689999999993</v>
      </c>
      <c r="FX185">
        <v>82.637919999999994</v>
      </c>
      <c r="FY185">
        <v>80.098789999999994</v>
      </c>
      <c r="FZ185">
        <v>4.3201999999999997E-3</v>
      </c>
      <c r="GA185">
        <v>3.0033500000000001E-2</v>
      </c>
      <c r="GB185">
        <v>1</v>
      </c>
    </row>
    <row r="186" spans="1:184" x14ac:dyDescent="0.3">
      <c r="A186" t="s">
        <v>277</v>
      </c>
      <c r="B186" t="s">
        <v>1</v>
      </c>
      <c r="C186" t="s">
        <v>1</v>
      </c>
      <c r="D186" t="s">
        <v>1</v>
      </c>
      <c r="E186" t="s">
        <v>223</v>
      </c>
      <c r="F186" t="s">
        <v>1</v>
      </c>
      <c r="G186" s="16" t="s">
        <v>1</v>
      </c>
      <c r="H186" s="40" t="s">
        <v>1</v>
      </c>
      <c r="I186" s="18" t="s">
        <v>1</v>
      </c>
      <c r="J186" s="38" t="s">
        <v>1</v>
      </c>
      <c r="K186" s="18">
        <v>44753</v>
      </c>
      <c r="L186" s="38">
        <v>33723</v>
      </c>
      <c r="M186" s="38">
        <v>33723</v>
      </c>
      <c r="N186" s="38">
        <v>1.285096</v>
      </c>
      <c r="O186" s="38">
        <v>1.2323679999999999</v>
      </c>
      <c r="P186" s="38">
        <v>1.1988760000000001</v>
      </c>
      <c r="Q186" s="38">
        <v>1.179146</v>
      </c>
      <c r="R186" s="38">
        <v>1.1868479999999999</v>
      </c>
      <c r="S186" s="38">
        <v>1.2333350000000001</v>
      </c>
      <c r="T186" s="38">
        <v>1.2635959999999999</v>
      </c>
      <c r="U186" s="38">
        <v>1.4719850000000001</v>
      </c>
      <c r="V186" s="38">
        <v>1.876905</v>
      </c>
      <c r="W186" s="38">
        <v>2.2341099999999998</v>
      </c>
      <c r="X186" s="38">
        <v>2.5227889999999999</v>
      </c>
      <c r="Y186" s="38">
        <v>2.7169919999999999</v>
      </c>
      <c r="Z186" s="38">
        <v>2.8418009999999998</v>
      </c>
      <c r="AA186" s="38">
        <v>2.9631270000000001</v>
      </c>
      <c r="AB186" s="38">
        <v>3.030837</v>
      </c>
      <c r="AC186" s="38">
        <v>3.0245829999999998</v>
      </c>
      <c r="AD186" s="38">
        <v>2.8826100000000001</v>
      </c>
      <c r="AE186" s="38">
        <v>2.5069110000000001</v>
      </c>
      <c r="AF186" s="38">
        <v>2.208631</v>
      </c>
      <c r="AG186" s="38">
        <v>1.995822</v>
      </c>
      <c r="AH186" s="38">
        <v>1.865613</v>
      </c>
      <c r="AI186" s="38">
        <v>1.7088460000000001</v>
      </c>
      <c r="AJ186" s="38">
        <v>1.54725</v>
      </c>
      <c r="AK186" s="38">
        <v>1.4385079999999999</v>
      </c>
      <c r="AL186" s="38">
        <v>-3.7290000000000001E-3</v>
      </c>
      <c r="AM186" s="38">
        <v>-5.4748000000000002E-3</v>
      </c>
      <c r="AN186" s="38">
        <v>-1.9400000000000001E-5</v>
      </c>
      <c r="AO186" s="38">
        <v>-2.0782000000000001E-3</v>
      </c>
      <c r="AP186" s="38">
        <v>-6.9300000000000004E-4</v>
      </c>
      <c r="AQ186" s="38">
        <v>1.1788399999999999E-2</v>
      </c>
      <c r="AR186" s="38">
        <v>2.91224E-2</v>
      </c>
      <c r="AS186" s="38">
        <v>-1.9083900000000001E-2</v>
      </c>
      <c r="AT186" s="38">
        <v>-2.5479100000000001E-2</v>
      </c>
      <c r="AU186" s="38">
        <v>-2.4824700000000002E-2</v>
      </c>
      <c r="AV186" s="38">
        <v>-1.9977700000000001E-2</v>
      </c>
      <c r="AW186" s="38">
        <v>-1.2257799999999999E-2</v>
      </c>
      <c r="AX186" s="38">
        <v>-8.9479999999999994E-3</v>
      </c>
      <c r="AY186" s="38">
        <v>6.0333000000000001E-3</v>
      </c>
      <c r="AZ186" s="38">
        <v>9.8694999999999998E-3</v>
      </c>
      <c r="BA186" s="38">
        <v>1.22422E-2</v>
      </c>
      <c r="BB186" s="38">
        <v>3.3750799999999997E-2</v>
      </c>
      <c r="BC186" s="38">
        <v>1.74862E-2</v>
      </c>
      <c r="BD186" s="38">
        <v>-1.4566E-3</v>
      </c>
      <c r="BE186" s="38">
        <v>-4.4689999999999999E-3</v>
      </c>
      <c r="BF186" s="38">
        <v>1.6340400000000001E-2</v>
      </c>
      <c r="BG186" s="38">
        <v>-3.3637199999999999E-2</v>
      </c>
      <c r="BH186" s="38">
        <v>-2.91668E-2</v>
      </c>
      <c r="BI186" s="38">
        <v>-2.4501800000000001E-2</v>
      </c>
      <c r="BJ186" s="38">
        <v>-1.6743000000000001E-3</v>
      </c>
      <c r="BK186" s="38">
        <v>-3.6828999999999998E-3</v>
      </c>
      <c r="BL186" s="38">
        <v>1.7331E-3</v>
      </c>
      <c r="BM186" s="38">
        <v>-4.6139999999999999E-4</v>
      </c>
      <c r="BN186" s="38">
        <v>7.9949999999999997E-4</v>
      </c>
      <c r="BO186" s="38">
        <v>1.49944E-2</v>
      </c>
      <c r="BP186" s="38">
        <v>3.40827E-2</v>
      </c>
      <c r="BQ186" s="38">
        <v>-1.6682900000000001E-2</v>
      </c>
      <c r="BR186" s="38">
        <v>-2.2308499999999998E-2</v>
      </c>
      <c r="BS186" s="38">
        <v>-2.0998699999999999E-2</v>
      </c>
      <c r="BT186" s="38">
        <v>-1.66474E-2</v>
      </c>
      <c r="BU186" s="38">
        <v>-9.9609999999999994E-3</v>
      </c>
      <c r="BV186" s="38">
        <v>-7.3369999999999998E-3</v>
      </c>
      <c r="BW186" s="38">
        <v>7.5332999999999997E-3</v>
      </c>
      <c r="BX186" s="38">
        <v>1.27219E-2</v>
      </c>
      <c r="BY186" s="38">
        <v>1.6254000000000001E-2</v>
      </c>
      <c r="BZ186" s="38">
        <v>3.8213299999999999E-2</v>
      </c>
      <c r="CA186" s="38">
        <v>2.22001E-2</v>
      </c>
      <c r="CB186" s="38">
        <v>3.8798000000000001E-3</v>
      </c>
      <c r="CC186" s="38">
        <v>3.032E-4</v>
      </c>
      <c r="CD186" s="38">
        <v>2.1285800000000001E-2</v>
      </c>
      <c r="CE186" s="38">
        <v>-2.9560599999999999E-2</v>
      </c>
      <c r="CF186" s="38">
        <v>-2.55663E-2</v>
      </c>
      <c r="CG186" s="38">
        <v>-2.09412E-2</v>
      </c>
      <c r="CH186" s="38">
        <v>-2.5129999999999998E-4</v>
      </c>
      <c r="CI186" s="38">
        <v>-2.4418999999999999E-3</v>
      </c>
      <c r="CJ186" s="38">
        <v>2.9469000000000001E-3</v>
      </c>
      <c r="CK186" s="38">
        <v>6.5839999999999996E-4</v>
      </c>
      <c r="CL186" s="38">
        <v>1.8332000000000001E-3</v>
      </c>
      <c r="CM186" s="38">
        <v>1.7214900000000002E-2</v>
      </c>
      <c r="CN186" s="38">
        <v>3.7518200000000002E-2</v>
      </c>
      <c r="CO186" s="38">
        <v>-1.5019899999999999E-2</v>
      </c>
      <c r="CP186" s="38">
        <v>-2.0112499999999998E-2</v>
      </c>
      <c r="CQ186" s="38">
        <v>-1.8348900000000001E-2</v>
      </c>
      <c r="CR186" s="38">
        <v>-1.4340800000000001E-2</v>
      </c>
      <c r="CS186" s="38">
        <v>-8.3701999999999995E-3</v>
      </c>
      <c r="CT186" s="38">
        <v>-6.2212999999999999E-3</v>
      </c>
      <c r="CU186" s="38">
        <v>8.5720999999999992E-3</v>
      </c>
      <c r="CV186" s="38">
        <v>1.46975E-2</v>
      </c>
      <c r="CW186" s="38">
        <v>1.90326E-2</v>
      </c>
      <c r="CX186" s="38">
        <v>4.1304E-2</v>
      </c>
      <c r="CY186" s="38">
        <v>2.5465000000000002E-2</v>
      </c>
      <c r="CZ186" s="38">
        <v>7.5757999999999997E-3</v>
      </c>
      <c r="DA186" s="38">
        <v>3.6085000000000002E-3</v>
      </c>
      <c r="DB186" s="38">
        <v>2.4711E-2</v>
      </c>
      <c r="DC186" s="38">
        <v>-2.6737199999999999E-2</v>
      </c>
      <c r="DD186" s="38">
        <v>-2.3072599999999999E-2</v>
      </c>
      <c r="DE186" s="38">
        <v>-1.8475100000000001E-2</v>
      </c>
      <c r="DF186" s="38">
        <v>1.1718E-3</v>
      </c>
      <c r="DG186" s="38">
        <v>-1.2007999999999999E-3</v>
      </c>
      <c r="DH186" s="38">
        <v>4.1606999999999998E-3</v>
      </c>
      <c r="DI186" s="38">
        <v>1.7782E-3</v>
      </c>
      <c r="DJ186" s="38">
        <v>2.8668999999999999E-3</v>
      </c>
      <c r="DK186" s="38">
        <v>1.9435399999999999E-2</v>
      </c>
      <c r="DL186" s="38">
        <v>4.0953700000000003E-2</v>
      </c>
      <c r="DM186" s="38">
        <v>-1.3357000000000001E-2</v>
      </c>
      <c r="DN186" s="38">
        <v>-1.7916600000000001E-2</v>
      </c>
      <c r="DO186" s="38">
        <v>-1.5699100000000001E-2</v>
      </c>
      <c r="DP186" s="38">
        <v>-1.20342E-2</v>
      </c>
      <c r="DQ186" s="38">
        <v>-6.7793999999999997E-3</v>
      </c>
      <c r="DR186" s="38">
        <v>-5.1054999999999998E-3</v>
      </c>
      <c r="DS186" s="38">
        <v>9.6109000000000003E-3</v>
      </c>
      <c r="DT186" s="38">
        <v>1.66731E-2</v>
      </c>
      <c r="DU186" s="38">
        <v>2.1811199999999999E-2</v>
      </c>
      <c r="DV186" s="38">
        <v>4.4394700000000002E-2</v>
      </c>
      <c r="DW186" s="38">
        <v>2.87298E-2</v>
      </c>
      <c r="DX186" s="38">
        <v>1.1271700000000001E-2</v>
      </c>
      <c r="DY186" s="38">
        <v>6.9137000000000001E-3</v>
      </c>
      <c r="DZ186" s="38">
        <v>2.81362E-2</v>
      </c>
      <c r="EA186" s="38">
        <v>-2.3913799999999999E-2</v>
      </c>
      <c r="EB186" s="38">
        <v>-2.0578900000000001E-2</v>
      </c>
      <c r="EC186" s="38">
        <v>-1.6008999999999999E-2</v>
      </c>
      <c r="ED186" s="38">
        <v>3.2265000000000002E-3</v>
      </c>
      <c r="EE186" s="38">
        <v>5.9100000000000005E-4</v>
      </c>
      <c r="EF186" s="38">
        <v>5.9132000000000004E-3</v>
      </c>
      <c r="EG186" s="38">
        <v>3.395E-3</v>
      </c>
      <c r="EH186" s="38">
        <v>4.3593E-3</v>
      </c>
      <c r="EI186" s="38">
        <v>2.2641399999999999E-2</v>
      </c>
      <c r="EJ186" s="38">
        <v>4.5914000000000003E-2</v>
      </c>
      <c r="EK186" s="38">
        <v>-1.0955899999999999E-2</v>
      </c>
      <c r="EL186" s="38">
        <v>-1.4746E-2</v>
      </c>
      <c r="EM186" s="38">
        <v>-1.1873099999999999E-2</v>
      </c>
      <c r="EN186" s="38">
        <v>-8.7039000000000005E-3</v>
      </c>
      <c r="EO186" s="38">
        <v>-4.4825000000000004E-3</v>
      </c>
      <c r="EP186" s="38">
        <v>-3.4945000000000002E-3</v>
      </c>
      <c r="EQ186" s="38">
        <v>1.1110800000000001E-2</v>
      </c>
      <c r="ER186" s="38">
        <v>1.9525500000000001E-2</v>
      </c>
      <c r="ES186" s="38">
        <v>2.5822999999999999E-2</v>
      </c>
      <c r="ET186" s="38">
        <v>4.8857200000000003E-2</v>
      </c>
      <c r="EU186" s="38">
        <v>3.3443800000000003E-2</v>
      </c>
      <c r="EV186" s="38">
        <v>1.6608100000000001E-2</v>
      </c>
      <c r="EW186" s="38">
        <v>1.1686E-2</v>
      </c>
      <c r="EX186" s="38">
        <v>3.3081699999999999E-2</v>
      </c>
      <c r="EY186" s="38">
        <v>-1.9837199999999999E-2</v>
      </c>
      <c r="EZ186" s="38">
        <v>-1.6978400000000001E-2</v>
      </c>
      <c r="FA186" s="38">
        <v>-1.2448499999999999E-2</v>
      </c>
      <c r="FB186" s="38">
        <v>78.100359999999995</v>
      </c>
      <c r="FC186" s="38">
        <v>76.949430000000007</v>
      </c>
      <c r="FD186" s="38">
        <v>75.475440000000006</v>
      </c>
      <c r="FE186" s="38">
        <v>73.887780000000006</v>
      </c>
      <c r="FF186" s="38">
        <v>71.898399999999995</v>
      </c>
      <c r="FG186" s="38">
        <v>70.931010000000001</v>
      </c>
      <c r="FH186" s="38">
        <v>70.832179999999994</v>
      </c>
      <c r="FI186" s="38">
        <v>74.092650000000006</v>
      </c>
      <c r="FJ186" s="38">
        <v>78.831500000000005</v>
      </c>
      <c r="FK186" s="38">
        <v>83.915660000000003</v>
      </c>
      <c r="FL186" s="38">
        <v>87.923680000000004</v>
      </c>
      <c r="FM186" s="38">
        <v>91.283680000000004</v>
      </c>
      <c r="FN186" s="38">
        <v>94.388760000000005</v>
      </c>
      <c r="FO186" s="38">
        <v>96.694689999999994</v>
      </c>
      <c r="FP186" s="38">
        <v>98.182429999999997</v>
      </c>
      <c r="FQ186" s="38">
        <v>99.689539999999994</v>
      </c>
      <c r="FR186" s="38">
        <v>100.218</v>
      </c>
      <c r="FS186" s="38">
        <v>99.704859999999996</v>
      </c>
      <c r="FT186" s="38">
        <v>98.222040000000007</v>
      </c>
      <c r="FU186" s="38">
        <v>95.383120000000005</v>
      </c>
      <c r="FV186" s="38">
        <v>91.345309999999998</v>
      </c>
      <c r="FW186">
        <v>87.786730000000006</v>
      </c>
      <c r="FX186">
        <v>85.230099999999993</v>
      </c>
      <c r="FY186">
        <v>82.37312</v>
      </c>
      <c r="FZ186">
        <v>5.9278999999999998E-3</v>
      </c>
      <c r="GA186">
        <v>4.3537199999999998E-2</v>
      </c>
      <c r="GB186">
        <v>1</v>
      </c>
    </row>
    <row r="187" spans="1:184" x14ac:dyDescent="0.3">
      <c r="A187" t="s">
        <v>277</v>
      </c>
      <c r="B187" t="s">
        <v>1</v>
      </c>
      <c r="C187" t="s">
        <v>1</v>
      </c>
      <c r="D187" t="s">
        <v>1</v>
      </c>
      <c r="E187" t="s">
        <v>223</v>
      </c>
      <c r="F187" t="s">
        <v>1</v>
      </c>
      <c r="G187" s="16" t="s">
        <v>1</v>
      </c>
      <c r="H187" s="40" t="s">
        <v>1</v>
      </c>
      <c r="I187" s="18" t="s">
        <v>1</v>
      </c>
      <c r="J187" s="38" t="s">
        <v>1</v>
      </c>
      <c r="K187" s="18">
        <v>44760</v>
      </c>
      <c r="L187" s="38">
        <v>33723</v>
      </c>
      <c r="M187" s="38">
        <v>33723</v>
      </c>
      <c r="N187" s="38">
        <v>1.391227</v>
      </c>
      <c r="O187" s="38">
        <v>1.3329409999999999</v>
      </c>
      <c r="P187" s="38">
        <v>1.289137</v>
      </c>
      <c r="Q187" s="38">
        <v>1.265919</v>
      </c>
      <c r="R187" s="38">
        <v>1.26986</v>
      </c>
      <c r="S187" s="38">
        <v>1.3336319999999999</v>
      </c>
      <c r="T187" s="38">
        <v>1.365543</v>
      </c>
      <c r="U187" s="38">
        <v>1.567809</v>
      </c>
      <c r="V187" s="38">
        <v>1.9687129999999999</v>
      </c>
      <c r="W187" s="38">
        <v>2.3123089999999999</v>
      </c>
      <c r="X187" s="38">
        <v>2.5814680000000001</v>
      </c>
      <c r="Y187" s="38">
        <v>2.7633000000000001</v>
      </c>
      <c r="Z187" s="38">
        <v>2.8775750000000002</v>
      </c>
      <c r="AA187" s="38">
        <v>2.986278</v>
      </c>
      <c r="AB187" s="38">
        <v>3.0527950000000001</v>
      </c>
      <c r="AC187" s="38">
        <v>3.0452469999999998</v>
      </c>
      <c r="AD187" s="38">
        <v>2.8986710000000002</v>
      </c>
      <c r="AE187" s="38">
        <v>2.5238390000000002</v>
      </c>
      <c r="AF187" s="38">
        <v>2.2244769999999998</v>
      </c>
      <c r="AG187" s="38">
        <v>2.0196299999999998</v>
      </c>
      <c r="AH187" s="38">
        <v>1.9001589999999999</v>
      </c>
      <c r="AI187" s="38">
        <v>1.7307889999999999</v>
      </c>
      <c r="AJ187" s="38">
        <v>1.5635380000000001</v>
      </c>
      <c r="AK187" s="38">
        <v>1.4532119999999999</v>
      </c>
      <c r="AL187" s="38">
        <v>8.4381999999999999E-3</v>
      </c>
      <c r="AM187" s="38">
        <v>1.42752E-2</v>
      </c>
      <c r="AN187" s="38">
        <v>1.1128900000000001E-2</v>
      </c>
      <c r="AO187" s="38">
        <v>1.6815699999999999E-2</v>
      </c>
      <c r="AP187" s="38">
        <v>6.8405000000000002E-3</v>
      </c>
      <c r="AQ187" s="38">
        <v>2.2743900000000001E-2</v>
      </c>
      <c r="AR187" s="38">
        <v>2.86638E-2</v>
      </c>
      <c r="AS187" s="38">
        <v>-3.1052799999999998E-2</v>
      </c>
      <c r="AT187" s="38">
        <v>-5.3117900000000003E-2</v>
      </c>
      <c r="AU187" s="38">
        <v>-5.2375999999999999E-2</v>
      </c>
      <c r="AV187" s="38">
        <v>-5.5050099999999998E-2</v>
      </c>
      <c r="AW187" s="38">
        <v>-5.41822E-2</v>
      </c>
      <c r="AX187" s="38">
        <v>-1.47028E-2</v>
      </c>
      <c r="AY187" s="38">
        <v>3.5902700000000003E-2</v>
      </c>
      <c r="AZ187" s="38">
        <v>3.8349599999999998E-2</v>
      </c>
      <c r="BA187" s="38">
        <v>6.1819100000000002E-2</v>
      </c>
      <c r="BB187" s="38">
        <v>7.6067399999999993E-2</v>
      </c>
      <c r="BC187" s="38">
        <v>7.1340000000000001E-2</v>
      </c>
      <c r="BD187" s="38">
        <v>5.3630900000000002E-2</v>
      </c>
      <c r="BE187" s="38">
        <v>5.6390999999999997E-2</v>
      </c>
      <c r="BF187" s="38">
        <v>6.9313899999999998E-2</v>
      </c>
      <c r="BG187" s="38">
        <v>1.2017999999999999E-2</v>
      </c>
      <c r="BH187" s="38">
        <v>5.7533999999999997E-3</v>
      </c>
      <c r="BI187" s="38">
        <v>-1.2363999999999999E-3</v>
      </c>
      <c r="BJ187" s="38">
        <v>1.0633500000000001E-2</v>
      </c>
      <c r="BK187" s="38">
        <v>1.5946399999999999E-2</v>
      </c>
      <c r="BL187" s="38">
        <v>1.27093E-2</v>
      </c>
      <c r="BM187" s="38">
        <v>1.84046E-2</v>
      </c>
      <c r="BN187" s="38">
        <v>8.3864000000000005E-3</v>
      </c>
      <c r="BO187" s="38">
        <v>2.57533E-2</v>
      </c>
      <c r="BP187" s="38">
        <v>3.4142899999999997E-2</v>
      </c>
      <c r="BQ187" s="38">
        <v>-2.8863E-2</v>
      </c>
      <c r="BR187" s="38">
        <v>-4.9755300000000002E-2</v>
      </c>
      <c r="BS187" s="38">
        <v>-4.8310600000000002E-2</v>
      </c>
      <c r="BT187" s="38">
        <v>-5.1462099999999997E-2</v>
      </c>
      <c r="BU187" s="38">
        <v>-5.1353999999999997E-2</v>
      </c>
      <c r="BV187" s="38">
        <v>-1.29213E-2</v>
      </c>
      <c r="BW187" s="38">
        <v>3.8185700000000003E-2</v>
      </c>
      <c r="BX187" s="38">
        <v>4.1864999999999999E-2</v>
      </c>
      <c r="BY187" s="38">
        <v>6.6412700000000005E-2</v>
      </c>
      <c r="BZ187" s="38">
        <v>8.1282499999999994E-2</v>
      </c>
      <c r="CA187" s="38">
        <v>7.7251799999999995E-2</v>
      </c>
      <c r="CB187" s="38">
        <v>6.0048200000000003E-2</v>
      </c>
      <c r="CC187" s="38">
        <v>6.1437100000000001E-2</v>
      </c>
      <c r="CD187" s="38">
        <v>7.3958599999999999E-2</v>
      </c>
      <c r="CE187" s="38">
        <v>1.6452999999999999E-2</v>
      </c>
      <c r="CF187" s="38">
        <v>9.4485000000000003E-3</v>
      </c>
      <c r="CG187" s="38">
        <v>2.3571999999999998E-3</v>
      </c>
      <c r="CH187" s="38">
        <v>1.2154E-2</v>
      </c>
      <c r="CI187" s="38">
        <v>1.7103899999999998E-2</v>
      </c>
      <c r="CJ187" s="38">
        <v>1.38038E-2</v>
      </c>
      <c r="CK187" s="38">
        <v>1.9505100000000001E-2</v>
      </c>
      <c r="CL187" s="38">
        <v>9.4570999999999995E-3</v>
      </c>
      <c r="CM187" s="38">
        <v>2.7837600000000001E-2</v>
      </c>
      <c r="CN187" s="38">
        <v>3.7937699999999998E-2</v>
      </c>
      <c r="CO187" s="38">
        <v>-2.73463E-2</v>
      </c>
      <c r="CP187" s="38">
        <v>-4.7426299999999998E-2</v>
      </c>
      <c r="CQ187" s="38">
        <v>-4.5494899999999998E-2</v>
      </c>
      <c r="CR187" s="38">
        <v>-4.8977100000000003E-2</v>
      </c>
      <c r="CS187" s="38">
        <v>-4.93952E-2</v>
      </c>
      <c r="CT187" s="38">
        <v>-1.1687400000000001E-2</v>
      </c>
      <c r="CU187" s="38">
        <v>3.9766900000000001E-2</v>
      </c>
      <c r="CV187" s="38">
        <v>4.42998E-2</v>
      </c>
      <c r="CW187" s="38">
        <v>6.9594199999999995E-2</v>
      </c>
      <c r="CX187" s="38">
        <v>8.4894499999999998E-2</v>
      </c>
      <c r="CY187" s="38">
        <v>8.1346299999999996E-2</v>
      </c>
      <c r="CZ187" s="38">
        <v>6.4492800000000003E-2</v>
      </c>
      <c r="DA187" s="38">
        <v>6.4932100000000006E-2</v>
      </c>
      <c r="DB187" s="38">
        <v>7.7175499999999994E-2</v>
      </c>
      <c r="DC187" s="38">
        <v>1.95246E-2</v>
      </c>
      <c r="DD187" s="38">
        <v>1.20077E-2</v>
      </c>
      <c r="DE187" s="38">
        <v>4.8460999999999999E-3</v>
      </c>
      <c r="DF187" s="38">
        <v>1.36744E-2</v>
      </c>
      <c r="DG187" s="38">
        <v>1.8261400000000001E-2</v>
      </c>
      <c r="DH187" s="38">
        <v>1.48983E-2</v>
      </c>
      <c r="DI187" s="38">
        <v>2.0605600000000002E-2</v>
      </c>
      <c r="DJ187" s="38">
        <v>1.05278E-2</v>
      </c>
      <c r="DK187" s="38">
        <v>2.9921900000000001E-2</v>
      </c>
      <c r="DL187" s="38">
        <v>4.1732400000000003E-2</v>
      </c>
      <c r="DM187" s="38">
        <v>-2.5829700000000001E-2</v>
      </c>
      <c r="DN187" s="38">
        <v>-4.50973E-2</v>
      </c>
      <c r="DO187" s="38">
        <v>-4.26792E-2</v>
      </c>
      <c r="DP187" s="38">
        <v>-4.6491999999999999E-2</v>
      </c>
      <c r="DQ187" s="38">
        <v>-4.7436399999999997E-2</v>
      </c>
      <c r="DR187" s="38">
        <v>-1.0453499999999999E-2</v>
      </c>
      <c r="DS187" s="38">
        <v>4.1348099999999999E-2</v>
      </c>
      <c r="DT187" s="38">
        <v>4.6734600000000001E-2</v>
      </c>
      <c r="DU187" s="38">
        <v>7.2775599999999996E-2</v>
      </c>
      <c r="DV187" s="38">
        <v>8.8506500000000002E-2</v>
      </c>
      <c r="DW187" s="38">
        <v>8.5440799999999997E-2</v>
      </c>
      <c r="DX187" s="38">
        <v>6.8937399999999996E-2</v>
      </c>
      <c r="DY187" s="38">
        <v>6.8427100000000005E-2</v>
      </c>
      <c r="DZ187" s="38">
        <v>8.0392400000000003E-2</v>
      </c>
      <c r="EA187" s="38">
        <v>2.25963E-2</v>
      </c>
      <c r="EB187" s="38">
        <v>1.4567E-2</v>
      </c>
      <c r="EC187" s="38">
        <v>7.3350000000000004E-3</v>
      </c>
      <c r="ED187" s="38">
        <v>1.58698E-2</v>
      </c>
      <c r="EE187" s="38">
        <v>1.9932700000000001E-2</v>
      </c>
      <c r="EF187" s="38">
        <v>1.6478699999999999E-2</v>
      </c>
      <c r="EG187" s="38">
        <v>2.2194499999999999E-2</v>
      </c>
      <c r="EH187" s="38">
        <v>1.2073800000000001E-2</v>
      </c>
      <c r="EI187" s="38">
        <v>3.2931299999999997E-2</v>
      </c>
      <c r="EJ187" s="38">
        <v>4.7211500000000003E-2</v>
      </c>
      <c r="EK187" s="38">
        <v>-2.3639899999999998E-2</v>
      </c>
      <c r="EL187" s="38">
        <v>-4.17347E-2</v>
      </c>
      <c r="EM187" s="38">
        <v>-3.8613799999999997E-2</v>
      </c>
      <c r="EN187" s="38">
        <v>-4.2903999999999998E-2</v>
      </c>
      <c r="EO187" s="38">
        <v>-4.4608299999999997E-2</v>
      </c>
      <c r="EP187" s="38">
        <v>-8.6718999999999997E-3</v>
      </c>
      <c r="EQ187" s="38">
        <v>4.3631200000000002E-2</v>
      </c>
      <c r="ER187" s="38">
        <v>5.0250099999999999E-2</v>
      </c>
      <c r="ES187" s="38">
        <v>7.7369199999999999E-2</v>
      </c>
      <c r="ET187" s="38">
        <v>9.3721600000000002E-2</v>
      </c>
      <c r="EU187" s="38">
        <v>9.1352600000000006E-2</v>
      </c>
      <c r="EV187" s="38">
        <v>7.5354699999999997E-2</v>
      </c>
      <c r="EW187" s="38">
        <v>7.3473300000000005E-2</v>
      </c>
      <c r="EX187" s="38">
        <v>8.5037000000000001E-2</v>
      </c>
      <c r="EY187" s="38">
        <v>2.7031300000000001E-2</v>
      </c>
      <c r="EZ187" s="38">
        <v>1.82621E-2</v>
      </c>
      <c r="FA187" s="38">
        <v>1.09286E-2</v>
      </c>
      <c r="FB187" s="38">
        <v>80.344700000000003</v>
      </c>
      <c r="FC187" s="38">
        <v>79.379050000000007</v>
      </c>
      <c r="FD187" s="38">
        <v>78.032889999999995</v>
      </c>
      <c r="FE187" s="38">
        <v>76.351219999999998</v>
      </c>
      <c r="FF187" s="38">
        <v>75.293589999999995</v>
      </c>
      <c r="FG187" s="38">
        <v>73.951679999999996</v>
      </c>
      <c r="FH187" s="38">
        <v>74.031909999999996</v>
      </c>
      <c r="FI187" s="38">
        <v>76.316180000000003</v>
      </c>
      <c r="FJ187" s="38">
        <v>79.359849999999994</v>
      </c>
      <c r="FK187" s="38">
        <v>83.341319999999996</v>
      </c>
      <c r="FL187" s="38">
        <v>87.707509999999999</v>
      </c>
      <c r="FM187" s="38">
        <v>91.928820000000002</v>
      </c>
      <c r="FN187" s="38">
        <v>93.078999999999994</v>
      </c>
      <c r="FO187" s="38">
        <v>95.224580000000003</v>
      </c>
      <c r="FP187" s="38">
        <v>97.400270000000006</v>
      </c>
      <c r="FQ187" s="38">
        <v>98.51388</v>
      </c>
      <c r="FR187" s="38">
        <v>98.545119999999997</v>
      </c>
      <c r="FS187" s="38">
        <v>97.473460000000003</v>
      </c>
      <c r="FT187" s="38">
        <v>95.559979999999996</v>
      </c>
      <c r="FU187" s="38">
        <v>92.233239999999995</v>
      </c>
      <c r="FV187" s="38">
        <v>88.678790000000006</v>
      </c>
      <c r="FW187">
        <v>86.042820000000006</v>
      </c>
      <c r="FX187">
        <v>83.431650000000005</v>
      </c>
      <c r="FY187">
        <v>80.587389999999999</v>
      </c>
      <c r="FZ187">
        <v>6.1270999999999999E-3</v>
      </c>
      <c r="GA187">
        <v>4.4006000000000003E-2</v>
      </c>
      <c r="GB187">
        <v>1</v>
      </c>
    </row>
    <row r="188" spans="1:184" x14ac:dyDescent="0.3">
      <c r="A188" t="s">
        <v>277</v>
      </c>
      <c r="B188" t="s">
        <v>1</v>
      </c>
      <c r="C188" t="s">
        <v>1</v>
      </c>
      <c r="D188" t="s">
        <v>1</v>
      </c>
      <c r="E188" t="s">
        <v>223</v>
      </c>
      <c r="F188" t="s">
        <v>1</v>
      </c>
      <c r="G188" s="16" t="s">
        <v>1</v>
      </c>
      <c r="H188" s="40" t="s">
        <v>1</v>
      </c>
      <c r="I188" s="18" t="s">
        <v>1</v>
      </c>
      <c r="J188" s="38" t="s">
        <v>1</v>
      </c>
      <c r="K188" s="18">
        <v>44763</v>
      </c>
      <c r="L188" s="38">
        <v>33725</v>
      </c>
      <c r="M188" s="38">
        <v>33725</v>
      </c>
      <c r="N188" s="38">
        <v>1.331043</v>
      </c>
      <c r="O188" s="38">
        <v>1.2786329999999999</v>
      </c>
      <c r="P188" s="38">
        <v>1.2379500000000001</v>
      </c>
      <c r="Q188" s="38">
        <v>1.2155959999999999</v>
      </c>
      <c r="R188" s="38">
        <v>1.2215499999999999</v>
      </c>
      <c r="S188" s="38">
        <v>1.265665</v>
      </c>
      <c r="T188" s="38">
        <v>1.2849729999999999</v>
      </c>
      <c r="U188" s="38">
        <v>1.4864360000000001</v>
      </c>
      <c r="V188" s="38">
        <v>1.8765620000000001</v>
      </c>
      <c r="W188" s="38">
        <v>2.2269679999999998</v>
      </c>
      <c r="X188" s="38">
        <v>2.5146500000000001</v>
      </c>
      <c r="Y188" s="38">
        <v>2.7108099999999999</v>
      </c>
      <c r="Z188" s="38">
        <v>2.8349449999999998</v>
      </c>
      <c r="AA188" s="38">
        <v>2.9619119999999999</v>
      </c>
      <c r="AB188" s="38">
        <v>3.042691</v>
      </c>
      <c r="AC188" s="38">
        <v>3.037445</v>
      </c>
      <c r="AD188" s="38">
        <v>2.927101</v>
      </c>
      <c r="AE188" s="38">
        <v>2.5550329999999999</v>
      </c>
      <c r="AF188" s="38">
        <v>2.2539829999999998</v>
      </c>
      <c r="AG188" s="38">
        <v>2.0217260000000001</v>
      </c>
      <c r="AH188" s="38">
        <v>1.873245</v>
      </c>
      <c r="AI188" s="38">
        <v>1.703811</v>
      </c>
      <c r="AJ188" s="38">
        <v>1.532211</v>
      </c>
      <c r="AK188" s="38">
        <v>1.419424</v>
      </c>
      <c r="AL188" s="38">
        <v>-3.1725999999999997E-2</v>
      </c>
      <c r="AM188" s="38">
        <v>-2.2558700000000001E-2</v>
      </c>
      <c r="AN188" s="38">
        <v>-1.42142E-2</v>
      </c>
      <c r="AO188" s="38">
        <v>-9.4964999999999997E-3</v>
      </c>
      <c r="AP188" s="38">
        <v>-7.6959999999999995E-4</v>
      </c>
      <c r="AQ188" s="38">
        <v>6.6908000000000002E-3</v>
      </c>
      <c r="AR188" s="38">
        <v>2.99058E-2</v>
      </c>
      <c r="AS188" s="38">
        <v>1.0613900000000001E-2</v>
      </c>
      <c r="AT188" s="38">
        <v>1.1460000000000001E-3</v>
      </c>
      <c r="AU188" s="38">
        <v>4.0488E-3</v>
      </c>
      <c r="AV188" s="38">
        <v>-1.6329999999999999E-3</v>
      </c>
      <c r="AW188" s="38">
        <v>-1.8017E-3</v>
      </c>
      <c r="AX188" s="38">
        <v>3.1318000000000001E-3</v>
      </c>
      <c r="AY188" s="38">
        <v>3.8495000000000001E-3</v>
      </c>
      <c r="AZ188" s="38">
        <v>-9.1757999999999996E-3</v>
      </c>
      <c r="BA188" s="38">
        <v>-3.1013599999999999E-2</v>
      </c>
      <c r="BB188" s="38">
        <v>1.29692E-2</v>
      </c>
      <c r="BC188" s="38">
        <v>5.0157999999999999E-3</v>
      </c>
      <c r="BD188" s="38">
        <v>-5.1796999999999998E-3</v>
      </c>
      <c r="BE188" s="38">
        <v>-4.2528000000000002E-3</v>
      </c>
      <c r="BF188" s="38">
        <v>1.52283E-2</v>
      </c>
      <c r="BG188" s="38">
        <v>-2.19717E-2</v>
      </c>
      <c r="BH188" s="38">
        <v>-1.3029499999999999E-2</v>
      </c>
      <c r="BI188" s="38">
        <v>-8.7547000000000007E-3</v>
      </c>
      <c r="BJ188" s="38">
        <v>-2.9883400000000001E-2</v>
      </c>
      <c r="BK188" s="38">
        <v>-2.1081900000000001E-2</v>
      </c>
      <c r="BL188" s="38">
        <v>-1.2985999999999999E-2</v>
      </c>
      <c r="BM188" s="38">
        <v>-8.6017000000000003E-3</v>
      </c>
      <c r="BN188" s="38">
        <v>9.7499999999999998E-5</v>
      </c>
      <c r="BO188" s="38">
        <v>8.4332000000000001E-3</v>
      </c>
      <c r="BP188" s="38">
        <v>3.2925900000000001E-2</v>
      </c>
      <c r="BQ188" s="38">
        <v>1.19186E-2</v>
      </c>
      <c r="BR188" s="38">
        <v>2.8535000000000001E-3</v>
      </c>
      <c r="BS188" s="38">
        <v>6.1735000000000002E-3</v>
      </c>
      <c r="BT188" s="38">
        <v>4.3859999999999998E-4</v>
      </c>
      <c r="BU188" s="38">
        <v>-3.68E-4</v>
      </c>
      <c r="BV188" s="38">
        <v>3.9906999999999998E-3</v>
      </c>
      <c r="BW188" s="38">
        <v>4.8583000000000003E-3</v>
      </c>
      <c r="BX188" s="38">
        <v>-7.4945999999999997E-3</v>
      </c>
      <c r="BY188" s="38">
        <v>-2.80714E-2</v>
      </c>
      <c r="BZ188" s="38">
        <v>1.5747000000000001E-2</v>
      </c>
      <c r="CA188" s="38">
        <v>7.9184000000000008E-3</v>
      </c>
      <c r="CB188" s="38">
        <v>-1.7645E-3</v>
      </c>
      <c r="CC188" s="38">
        <v>-1.1186E-3</v>
      </c>
      <c r="CD188" s="38">
        <v>1.8265699999999999E-2</v>
      </c>
      <c r="CE188" s="38">
        <v>-1.9218300000000001E-2</v>
      </c>
      <c r="CF188" s="38">
        <v>-1.0581500000000001E-2</v>
      </c>
      <c r="CG188" s="38">
        <v>-6.2367000000000004E-3</v>
      </c>
      <c r="CH188" s="38">
        <v>-2.8607299999999999E-2</v>
      </c>
      <c r="CI188" s="38">
        <v>-2.00591E-2</v>
      </c>
      <c r="CJ188" s="38">
        <v>-1.21353E-2</v>
      </c>
      <c r="CK188" s="38">
        <v>-7.9819999999999995E-3</v>
      </c>
      <c r="CL188" s="38">
        <v>6.981E-4</v>
      </c>
      <c r="CM188" s="38">
        <v>9.6399999999999993E-3</v>
      </c>
      <c r="CN188" s="38">
        <v>3.5017600000000003E-2</v>
      </c>
      <c r="CO188" s="38">
        <v>1.2822200000000001E-2</v>
      </c>
      <c r="CP188" s="38">
        <v>4.0360999999999999E-3</v>
      </c>
      <c r="CQ188" s="38">
        <v>7.6451000000000002E-3</v>
      </c>
      <c r="CR188" s="38">
        <v>1.8734999999999999E-3</v>
      </c>
      <c r="CS188" s="38">
        <v>6.2489999999999996E-4</v>
      </c>
      <c r="CT188" s="38">
        <v>4.5855999999999996E-3</v>
      </c>
      <c r="CU188" s="38">
        <v>5.5569E-3</v>
      </c>
      <c r="CV188" s="38">
        <v>-6.3302000000000002E-3</v>
      </c>
      <c r="CW188" s="38">
        <v>-2.60337E-2</v>
      </c>
      <c r="CX188" s="38">
        <v>1.76709E-2</v>
      </c>
      <c r="CY188" s="38">
        <v>9.9287999999999998E-3</v>
      </c>
      <c r="CZ188" s="38">
        <v>6.0090000000000002E-4</v>
      </c>
      <c r="DA188" s="38">
        <v>1.0521E-3</v>
      </c>
      <c r="DB188" s="38">
        <v>2.0369499999999999E-2</v>
      </c>
      <c r="DC188" s="38">
        <v>-1.7311300000000002E-2</v>
      </c>
      <c r="DD188" s="38">
        <v>-8.8859999999999998E-3</v>
      </c>
      <c r="DE188" s="38">
        <v>-4.4927999999999999E-3</v>
      </c>
      <c r="DF188" s="38">
        <v>-2.73312E-2</v>
      </c>
      <c r="DG188" s="38">
        <v>-1.9036299999999999E-2</v>
      </c>
      <c r="DH188" s="38">
        <v>-1.1284600000000001E-2</v>
      </c>
      <c r="DI188" s="38">
        <v>-7.3622999999999996E-3</v>
      </c>
      <c r="DJ188" s="38">
        <v>1.2986E-3</v>
      </c>
      <c r="DK188" s="38">
        <v>1.08468E-2</v>
      </c>
      <c r="DL188" s="38">
        <v>3.7109299999999998E-2</v>
      </c>
      <c r="DM188" s="38">
        <v>1.37258E-2</v>
      </c>
      <c r="DN188" s="38">
        <v>5.2186999999999997E-3</v>
      </c>
      <c r="DO188" s="38">
        <v>9.1166000000000007E-3</v>
      </c>
      <c r="DP188" s="38">
        <v>3.3083000000000001E-3</v>
      </c>
      <c r="DQ188" s="38">
        <v>1.6179E-3</v>
      </c>
      <c r="DR188" s="38">
        <v>5.1805000000000002E-3</v>
      </c>
      <c r="DS188" s="38">
        <v>6.2556E-3</v>
      </c>
      <c r="DT188" s="38">
        <v>-5.1659000000000002E-3</v>
      </c>
      <c r="DU188" s="38">
        <v>-2.3996E-2</v>
      </c>
      <c r="DV188" s="38">
        <v>1.9594799999999999E-2</v>
      </c>
      <c r="DW188" s="38">
        <v>1.1939099999999999E-2</v>
      </c>
      <c r="DX188" s="38">
        <v>2.9662999999999998E-3</v>
      </c>
      <c r="DY188" s="38">
        <v>3.2228999999999999E-3</v>
      </c>
      <c r="DZ188" s="38">
        <v>2.2473199999999999E-2</v>
      </c>
      <c r="EA188" s="38">
        <v>-1.54044E-2</v>
      </c>
      <c r="EB188" s="38">
        <v>-7.1904999999999998E-3</v>
      </c>
      <c r="EC188" s="38">
        <v>-2.7488E-3</v>
      </c>
      <c r="ED188" s="38">
        <v>-2.54887E-2</v>
      </c>
      <c r="EE188" s="38">
        <v>-1.7559600000000002E-2</v>
      </c>
      <c r="EF188" s="38">
        <v>-1.00564E-2</v>
      </c>
      <c r="EG188" s="38">
        <v>-6.4676000000000004E-3</v>
      </c>
      <c r="EH188" s="38">
        <v>2.1657999999999998E-3</v>
      </c>
      <c r="EI188" s="38">
        <v>1.25892E-2</v>
      </c>
      <c r="EJ188" s="38">
        <v>4.0129400000000003E-2</v>
      </c>
      <c r="EK188" s="38">
        <v>1.50305E-2</v>
      </c>
      <c r="EL188" s="38">
        <v>6.9262000000000004E-3</v>
      </c>
      <c r="EM188" s="38">
        <v>1.1241299999999999E-2</v>
      </c>
      <c r="EN188" s="38">
        <v>5.3800000000000002E-3</v>
      </c>
      <c r="EO188" s="38">
        <v>3.0515999999999998E-3</v>
      </c>
      <c r="EP188" s="38">
        <v>6.0394000000000003E-3</v>
      </c>
      <c r="EQ188" s="38">
        <v>7.2642999999999996E-3</v>
      </c>
      <c r="ER188" s="38">
        <v>-3.4846999999999999E-3</v>
      </c>
      <c r="ES188" s="38">
        <v>-2.1053800000000001E-2</v>
      </c>
      <c r="ET188" s="38">
        <v>2.2372699999999999E-2</v>
      </c>
      <c r="EU188" s="38">
        <v>1.4841699999999999E-2</v>
      </c>
      <c r="EV188" s="38">
        <v>6.3815E-3</v>
      </c>
      <c r="EW188" s="38">
        <v>6.3571000000000001E-3</v>
      </c>
      <c r="EX188" s="38">
        <v>2.5510700000000001E-2</v>
      </c>
      <c r="EY188" s="38">
        <v>-1.2651000000000001E-2</v>
      </c>
      <c r="EZ188" s="38">
        <v>-4.7425000000000002E-3</v>
      </c>
      <c r="FA188" s="38">
        <v>-2.308E-4</v>
      </c>
      <c r="FB188" s="38">
        <v>76.670439999999999</v>
      </c>
      <c r="FC188" s="38">
        <v>74.578220000000002</v>
      </c>
      <c r="FD188" s="38">
        <v>73.017049999999998</v>
      </c>
      <c r="FE188" s="38">
        <v>71.398589999999999</v>
      </c>
      <c r="FF188" s="38">
        <v>69.982669999999999</v>
      </c>
      <c r="FG188" s="38">
        <v>68.448869999999999</v>
      </c>
      <c r="FH188" s="38">
        <v>68.238560000000007</v>
      </c>
      <c r="FI188" s="38">
        <v>71.624189999999999</v>
      </c>
      <c r="FJ188" s="38">
        <v>75.956850000000003</v>
      </c>
      <c r="FK188" s="38">
        <v>80.450460000000007</v>
      </c>
      <c r="FL188" s="38">
        <v>85.328090000000003</v>
      </c>
      <c r="FM188" s="38">
        <v>88.839770000000001</v>
      </c>
      <c r="FN188" s="38">
        <v>91.851990000000001</v>
      </c>
      <c r="FO188" s="38">
        <v>94.163799999999995</v>
      </c>
      <c r="FP188" s="38">
        <v>95.800129999999996</v>
      </c>
      <c r="FQ188" s="38">
        <v>96.801450000000003</v>
      </c>
      <c r="FR188" s="38">
        <v>98.624769999999998</v>
      </c>
      <c r="FS188" s="38">
        <v>97.984859999999998</v>
      </c>
      <c r="FT188" s="38">
        <v>95.984909999999999</v>
      </c>
      <c r="FU188" s="38">
        <v>92.541300000000007</v>
      </c>
      <c r="FV188" s="38">
        <v>88.246960000000001</v>
      </c>
      <c r="FW188">
        <v>84.57911</v>
      </c>
      <c r="FX188">
        <v>81.738720000000001</v>
      </c>
      <c r="FY188">
        <v>78.779049999999998</v>
      </c>
      <c r="FZ188">
        <v>3.6803000000000001E-3</v>
      </c>
      <c r="GA188">
        <v>2.8017899999999998E-2</v>
      </c>
      <c r="GB188">
        <v>1</v>
      </c>
    </row>
    <row r="189" spans="1:184" x14ac:dyDescent="0.3">
      <c r="A189" t="s">
        <v>277</v>
      </c>
      <c r="B189" t="s">
        <v>1</v>
      </c>
      <c r="C189" t="s">
        <v>1</v>
      </c>
      <c r="D189" t="s">
        <v>1</v>
      </c>
      <c r="E189" t="s">
        <v>223</v>
      </c>
      <c r="F189" t="s">
        <v>1</v>
      </c>
      <c r="G189" s="16" t="s">
        <v>1</v>
      </c>
      <c r="H189" s="40" t="s">
        <v>1</v>
      </c>
      <c r="I189" s="18" t="s">
        <v>1</v>
      </c>
      <c r="J189" s="38" t="s">
        <v>1</v>
      </c>
      <c r="K189" s="18">
        <v>44789</v>
      </c>
      <c r="L189" s="38">
        <v>33725</v>
      </c>
      <c r="M189" s="38">
        <v>33725</v>
      </c>
      <c r="N189" s="38">
        <v>1.30281</v>
      </c>
      <c r="O189" s="38">
        <v>1.248947</v>
      </c>
      <c r="P189" s="38">
        <v>1.211743</v>
      </c>
      <c r="Q189" s="38">
        <v>1.1908209999999999</v>
      </c>
      <c r="R189" s="38">
        <v>1.1977979999999999</v>
      </c>
      <c r="S189" s="38">
        <v>1.234011</v>
      </c>
      <c r="T189" s="38">
        <v>1.2555050000000001</v>
      </c>
      <c r="U189" s="38">
        <v>1.4708140000000001</v>
      </c>
      <c r="V189" s="38">
        <v>1.881535</v>
      </c>
      <c r="W189" s="38">
        <v>2.2654169999999998</v>
      </c>
      <c r="X189" s="38">
        <v>2.5905559999999999</v>
      </c>
      <c r="Y189" s="38">
        <v>2.8083520000000002</v>
      </c>
      <c r="Z189" s="38">
        <v>2.9465530000000002</v>
      </c>
      <c r="AA189" s="38">
        <v>3.0870519999999999</v>
      </c>
      <c r="AB189" s="38">
        <v>3.1764649999999999</v>
      </c>
      <c r="AC189" s="38">
        <v>3.17808</v>
      </c>
      <c r="AD189" s="38">
        <v>3.0317729999999998</v>
      </c>
      <c r="AE189" s="38">
        <v>2.64093</v>
      </c>
      <c r="AF189" s="38">
        <v>2.325186</v>
      </c>
      <c r="AG189" s="38">
        <v>2.081852</v>
      </c>
      <c r="AH189" s="38">
        <v>1.9235899999999999</v>
      </c>
      <c r="AI189" s="38">
        <v>1.752739</v>
      </c>
      <c r="AJ189" s="38">
        <v>1.575431</v>
      </c>
      <c r="AK189" s="38">
        <v>1.46271</v>
      </c>
      <c r="AL189" s="38">
        <v>-1.28206E-2</v>
      </c>
      <c r="AM189" s="38">
        <v>-1.09619E-2</v>
      </c>
      <c r="AN189" s="38">
        <v>-6.8164999999999996E-3</v>
      </c>
      <c r="AO189" s="38">
        <v>-9.2864000000000002E-3</v>
      </c>
      <c r="AP189" s="38">
        <v>-6.6347999999999997E-3</v>
      </c>
      <c r="AQ189" s="38">
        <v>-2.5468600000000001E-2</v>
      </c>
      <c r="AR189" s="38">
        <v>-3.0917699999999999E-2</v>
      </c>
      <c r="AS189" s="38">
        <v>1.3143800000000001E-2</v>
      </c>
      <c r="AT189" s="38">
        <v>1.64107E-2</v>
      </c>
      <c r="AU189" s="38">
        <v>2.46328E-2</v>
      </c>
      <c r="AV189" s="38">
        <v>2.3900899999999999E-2</v>
      </c>
      <c r="AW189" s="38">
        <v>1.28372E-2</v>
      </c>
      <c r="AX189" s="38">
        <v>4.8939999999999997E-4</v>
      </c>
      <c r="AY189" s="38">
        <v>-1.03187E-2</v>
      </c>
      <c r="AZ189" s="38">
        <v>-1.1580200000000001E-2</v>
      </c>
      <c r="BA189" s="38">
        <v>-7.1069000000000002E-3</v>
      </c>
      <c r="BB189" s="38">
        <v>1.28875E-2</v>
      </c>
      <c r="BC189" s="38">
        <v>1.5090000000000001E-4</v>
      </c>
      <c r="BD189" s="38">
        <v>-6.8085999999999997E-3</v>
      </c>
      <c r="BE189" s="38">
        <v>-1.1204499999999999E-2</v>
      </c>
      <c r="BF189" s="38">
        <v>-3.83697E-2</v>
      </c>
      <c r="BG189" s="38">
        <v>-1.2788000000000001E-2</v>
      </c>
      <c r="BH189" s="38">
        <v>-1.45384E-2</v>
      </c>
      <c r="BI189" s="38">
        <v>-1.4868299999999999E-2</v>
      </c>
      <c r="BJ189" s="38">
        <v>-1.11699E-2</v>
      </c>
      <c r="BK189" s="38">
        <v>-9.6208999999999999E-3</v>
      </c>
      <c r="BL189" s="38">
        <v>-5.7704999999999996E-3</v>
      </c>
      <c r="BM189" s="38">
        <v>-8.2673999999999994E-3</v>
      </c>
      <c r="BN189" s="38">
        <v>-5.6013E-3</v>
      </c>
      <c r="BO189" s="38">
        <v>-2.3596700000000002E-2</v>
      </c>
      <c r="BP189" s="38">
        <v>-2.7514E-2</v>
      </c>
      <c r="BQ189" s="38">
        <v>1.49996E-2</v>
      </c>
      <c r="BR189" s="38">
        <v>1.83164E-2</v>
      </c>
      <c r="BS189" s="38">
        <v>2.7074500000000001E-2</v>
      </c>
      <c r="BT189" s="38">
        <v>2.5797799999999999E-2</v>
      </c>
      <c r="BU189" s="38">
        <v>1.42936E-2</v>
      </c>
      <c r="BV189" s="38">
        <v>1.5795E-3</v>
      </c>
      <c r="BW189" s="38">
        <v>-8.8266999999999998E-3</v>
      </c>
      <c r="BX189" s="38">
        <v>-9.1041000000000004E-3</v>
      </c>
      <c r="BY189" s="38">
        <v>-3.7544000000000002E-3</v>
      </c>
      <c r="BZ189" s="38">
        <v>1.67899E-2</v>
      </c>
      <c r="CA189" s="38">
        <v>4.0724999999999997E-3</v>
      </c>
      <c r="CB189" s="38">
        <v>-2.8254999999999999E-3</v>
      </c>
      <c r="CC189" s="38">
        <v>-7.5592999999999997E-3</v>
      </c>
      <c r="CD189" s="38">
        <v>-3.4783000000000001E-2</v>
      </c>
      <c r="CE189" s="38">
        <v>-9.8331000000000009E-3</v>
      </c>
      <c r="CF189" s="38">
        <v>-1.1771E-2</v>
      </c>
      <c r="CG189" s="38">
        <v>-1.19997E-2</v>
      </c>
      <c r="CH189" s="38">
        <v>-1.00267E-2</v>
      </c>
      <c r="CI189" s="38">
        <v>-8.6922000000000006E-3</v>
      </c>
      <c r="CJ189" s="38">
        <v>-5.0460000000000001E-3</v>
      </c>
      <c r="CK189" s="38">
        <v>-7.5617000000000002E-3</v>
      </c>
      <c r="CL189" s="38">
        <v>-4.8855000000000001E-3</v>
      </c>
      <c r="CM189" s="38">
        <v>-2.2300199999999999E-2</v>
      </c>
      <c r="CN189" s="38">
        <v>-2.5156600000000001E-2</v>
      </c>
      <c r="CO189" s="38">
        <v>1.6284900000000001E-2</v>
      </c>
      <c r="CP189" s="38">
        <v>1.9636299999999999E-2</v>
      </c>
      <c r="CQ189" s="38">
        <v>2.8765700000000002E-2</v>
      </c>
      <c r="CR189" s="38">
        <v>2.71116E-2</v>
      </c>
      <c r="CS189" s="38">
        <v>1.53023E-2</v>
      </c>
      <c r="CT189" s="38">
        <v>2.3345000000000002E-3</v>
      </c>
      <c r="CU189" s="38">
        <v>-7.7933999999999998E-3</v>
      </c>
      <c r="CV189" s="38">
        <v>-7.3892000000000003E-3</v>
      </c>
      <c r="CW189" s="38">
        <v>-1.4325E-3</v>
      </c>
      <c r="CX189" s="38">
        <v>1.9492599999999999E-2</v>
      </c>
      <c r="CY189" s="38">
        <v>6.7885999999999997E-3</v>
      </c>
      <c r="CZ189" s="38">
        <v>-6.69E-5</v>
      </c>
      <c r="DA189" s="38">
        <v>-5.0346000000000002E-3</v>
      </c>
      <c r="DB189" s="38">
        <v>-3.2299000000000001E-2</v>
      </c>
      <c r="DC189" s="38">
        <v>-7.7865E-3</v>
      </c>
      <c r="DD189" s="38">
        <v>-9.8542000000000005E-3</v>
      </c>
      <c r="DE189" s="38">
        <v>-1.0012800000000001E-2</v>
      </c>
      <c r="DF189" s="38">
        <v>-8.8833999999999996E-3</v>
      </c>
      <c r="DG189" s="38">
        <v>-7.7634000000000002E-3</v>
      </c>
      <c r="DH189" s="38">
        <v>-4.3216000000000001E-3</v>
      </c>
      <c r="DI189" s="38">
        <v>-6.8560000000000001E-3</v>
      </c>
      <c r="DJ189" s="38">
        <v>-4.1695999999999999E-3</v>
      </c>
      <c r="DK189" s="38">
        <v>-2.10038E-2</v>
      </c>
      <c r="DL189" s="38">
        <v>-2.2799199999999999E-2</v>
      </c>
      <c r="DM189" s="38">
        <v>1.7570200000000001E-2</v>
      </c>
      <c r="DN189" s="38">
        <v>2.0956099999999998E-2</v>
      </c>
      <c r="DO189" s="38">
        <v>3.0456799999999999E-2</v>
      </c>
      <c r="DP189" s="38">
        <v>2.84254E-2</v>
      </c>
      <c r="DQ189" s="38">
        <v>1.6310999999999999E-2</v>
      </c>
      <c r="DR189" s="38">
        <v>3.0894999999999998E-3</v>
      </c>
      <c r="DS189" s="38">
        <v>-6.7600000000000004E-3</v>
      </c>
      <c r="DT189" s="38">
        <v>-5.6743000000000002E-3</v>
      </c>
      <c r="DU189" s="38">
        <v>8.8949999999999999E-4</v>
      </c>
      <c r="DV189" s="38">
        <v>2.2195400000000001E-2</v>
      </c>
      <c r="DW189" s="38">
        <v>9.5048000000000007E-3</v>
      </c>
      <c r="DX189" s="38">
        <v>2.6917E-3</v>
      </c>
      <c r="DY189" s="38">
        <v>-2.5100000000000001E-3</v>
      </c>
      <c r="DZ189" s="38">
        <v>-2.9814899999999998E-2</v>
      </c>
      <c r="EA189" s="38">
        <v>-5.7399E-3</v>
      </c>
      <c r="EB189" s="38">
        <v>-7.9375000000000001E-3</v>
      </c>
      <c r="EC189" s="38">
        <v>-8.0260000000000001E-3</v>
      </c>
      <c r="ED189" s="38">
        <v>-7.2326999999999999E-3</v>
      </c>
      <c r="EE189" s="38">
        <v>-6.4224E-3</v>
      </c>
      <c r="EF189" s="38">
        <v>-3.2755000000000002E-3</v>
      </c>
      <c r="EG189" s="38">
        <v>-5.8370000000000002E-3</v>
      </c>
      <c r="EH189" s="38">
        <v>-3.1361000000000002E-3</v>
      </c>
      <c r="EI189" s="38">
        <v>-1.91319E-2</v>
      </c>
      <c r="EJ189" s="38">
        <v>-1.93955E-2</v>
      </c>
      <c r="EK189" s="38">
        <v>1.9425999999999999E-2</v>
      </c>
      <c r="EL189" s="38">
        <v>2.2861800000000002E-2</v>
      </c>
      <c r="EM189" s="38">
        <v>3.2898499999999997E-2</v>
      </c>
      <c r="EN189" s="38">
        <v>3.03223E-2</v>
      </c>
      <c r="EO189" s="38">
        <v>1.7767399999999999E-2</v>
      </c>
      <c r="EP189" s="38">
        <v>4.1796000000000003E-3</v>
      </c>
      <c r="EQ189" s="38">
        <v>-5.2680000000000001E-3</v>
      </c>
      <c r="ER189" s="38">
        <v>-3.1982E-3</v>
      </c>
      <c r="ES189" s="38">
        <v>4.2420000000000001E-3</v>
      </c>
      <c r="ET189" s="38">
        <v>2.6097700000000001E-2</v>
      </c>
      <c r="EU189" s="38">
        <v>1.34264E-2</v>
      </c>
      <c r="EV189" s="38">
        <v>6.6747000000000004E-3</v>
      </c>
      <c r="EW189" s="38">
        <v>1.1352999999999999E-3</v>
      </c>
      <c r="EX189" s="38">
        <v>-2.62283E-2</v>
      </c>
      <c r="EY189" s="38">
        <v>-2.7850000000000001E-3</v>
      </c>
      <c r="EZ189" s="38">
        <v>-5.1701000000000004E-3</v>
      </c>
      <c r="FA189" s="38">
        <v>-5.1573000000000001E-3</v>
      </c>
      <c r="FB189" s="38">
        <v>77.107709999999997</v>
      </c>
      <c r="FC189" s="38">
        <v>75.998450000000005</v>
      </c>
      <c r="FD189" s="38">
        <v>74.269270000000006</v>
      </c>
      <c r="FE189" s="38">
        <v>72.651650000000004</v>
      </c>
      <c r="FF189" s="38">
        <v>70.93262</v>
      </c>
      <c r="FG189" s="38">
        <v>70.037840000000003</v>
      </c>
      <c r="FH189" s="38">
        <v>69.438220000000001</v>
      </c>
      <c r="FI189" s="38">
        <v>71.651480000000006</v>
      </c>
      <c r="FJ189" s="38">
        <v>76.532679999999999</v>
      </c>
      <c r="FK189" s="38">
        <v>82.113429999999994</v>
      </c>
      <c r="FL189" s="38">
        <v>86.976759999999999</v>
      </c>
      <c r="FM189" s="38">
        <v>91.315029999999993</v>
      </c>
      <c r="FN189" s="38">
        <v>95.450059999999993</v>
      </c>
      <c r="FO189" s="38">
        <v>98.735529999999997</v>
      </c>
      <c r="FP189" s="38">
        <v>101.0607</v>
      </c>
      <c r="FQ189" s="38">
        <v>102.1037</v>
      </c>
      <c r="FR189" s="38">
        <v>102.2509</v>
      </c>
      <c r="FS189" s="38">
        <v>101.59699999999999</v>
      </c>
      <c r="FT189" s="38">
        <v>99.789529999999999</v>
      </c>
      <c r="FU189" s="38">
        <v>96.30838</v>
      </c>
      <c r="FV189" s="38">
        <v>91.835030000000003</v>
      </c>
      <c r="FW189">
        <v>88.378789999999995</v>
      </c>
      <c r="FX189">
        <v>85.327640000000002</v>
      </c>
      <c r="FY189">
        <v>83.129480000000001</v>
      </c>
      <c r="FZ189">
        <v>4.6141999999999997E-3</v>
      </c>
      <c r="GA189">
        <v>3.1304199999999997E-2</v>
      </c>
      <c r="GB189">
        <v>1</v>
      </c>
    </row>
    <row r="190" spans="1:184" x14ac:dyDescent="0.3">
      <c r="A190" t="s">
        <v>277</v>
      </c>
      <c r="B190" t="s">
        <v>1</v>
      </c>
      <c r="C190" t="s">
        <v>1</v>
      </c>
      <c r="D190" t="s">
        <v>1</v>
      </c>
      <c r="E190" t="s">
        <v>223</v>
      </c>
      <c r="F190" t="s">
        <v>1</v>
      </c>
      <c r="G190" s="16" t="s">
        <v>1</v>
      </c>
      <c r="H190" s="40" t="s">
        <v>1</v>
      </c>
      <c r="I190" s="18" t="s">
        <v>1</v>
      </c>
      <c r="J190" s="38" t="s">
        <v>1</v>
      </c>
      <c r="K190" s="18">
        <v>44790</v>
      </c>
      <c r="L190" s="38">
        <v>33726</v>
      </c>
      <c r="M190" s="38">
        <v>33726</v>
      </c>
      <c r="N190" s="38">
        <v>1.4312670000000001</v>
      </c>
      <c r="O190" s="38">
        <v>1.369316</v>
      </c>
      <c r="P190" s="38">
        <v>1.327912</v>
      </c>
      <c r="Q190" s="38">
        <v>1.3042549999999999</v>
      </c>
      <c r="R190" s="38">
        <v>1.3041670000000001</v>
      </c>
      <c r="S190" s="38">
        <v>1.3520890000000001</v>
      </c>
      <c r="T190" s="38">
        <v>1.3679399999999999</v>
      </c>
      <c r="U190" s="38">
        <v>1.5865579999999999</v>
      </c>
      <c r="V190" s="38">
        <v>1.996583</v>
      </c>
      <c r="W190" s="38">
        <v>2.3507600000000002</v>
      </c>
      <c r="X190" s="38">
        <v>2.6430899999999999</v>
      </c>
      <c r="Y190" s="38">
        <v>2.8373620000000002</v>
      </c>
      <c r="Z190" s="38">
        <v>2.9548390000000002</v>
      </c>
      <c r="AA190" s="38">
        <v>3.068038</v>
      </c>
      <c r="AB190" s="38">
        <v>3.1234519999999999</v>
      </c>
      <c r="AC190" s="38">
        <v>3.1054759999999999</v>
      </c>
      <c r="AD190" s="38">
        <v>2.9535770000000001</v>
      </c>
      <c r="AE190" s="38">
        <v>2.5834679999999999</v>
      </c>
      <c r="AF190" s="38">
        <v>2.290476</v>
      </c>
      <c r="AG190" s="38">
        <v>2.0692140000000001</v>
      </c>
      <c r="AH190" s="38">
        <v>1.9320379999999999</v>
      </c>
      <c r="AI190" s="38">
        <v>1.7672950000000001</v>
      </c>
      <c r="AJ190" s="38">
        <v>1.590986</v>
      </c>
      <c r="AK190" s="38">
        <v>1.480108</v>
      </c>
      <c r="AL190" s="38">
        <v>2.09897E-2</v>
      </c>
      <c r="AM190" s="38">
        <v>1.8990699999999999E-2</v>
      </c>
      <c r="AN190" s="38">
        <v>2.20231E-2</v>
      </c>
      <c r="AO190" s="38">
        <v>2.2906900000000001E-2</v>
      </c>
      <c r="AP190" s="38">
        <v>1.2317699999999999E-2</v>
      </c>
      <c r="AQ190" s="38">
        <v>-8.5774000000000006E-3</v>
      </c>
      <c r="AR190" s="38">
        <v>-4.5689399999999998E-2</v>
      </c>
      <c r="AS190" s="38">
        <v>-6.8300000000000007E-5</v>
      </c>
      <c r="AT190" s="38">
        <v>-1.8240300000000001E-2</v>
      </c>
      <c r="AU190" s="38">
        <v>-6.36298E-2</v>
      </c>
      <c r="AV190" s="38">
        <v>-3.1851200000000003E-2</v>
      </c>
      <c r="AW190" s="38">
        <v>-1.6116599999999998E-2</v>
      </c>
      <c r="AX190" s="38">
        <v>-7.4305999999999999E-3</v>
      </c>
      <c r="AY190" s="38">
        <v>-3.1981000000000002E-3</v>
      </c>
      <c r="AZ190" s="38">
        <v>1.2021499999999999E-2</v>
      </c>
      <c r="BA190" s="38">
        <v>4.0433700000000003E-2</v>
      </c>
      <c r="BB190" s="38">
        <v>7.3232800000000001E-2</v>
      </c>
      <c r="BC190" s="38">
        <v>6.1417600000000003E-2</v>
      </c>
      <c r="BD190" s="38">
        <v>6.3695600000000005E-2</v>
      </c>
      <c r="BE190" s="38">
        <v>6.4390299999999998E-2</v>
      </c>
      <c r="BF190" s="38">
        <v>4.19671E-2</v>
      </c>
      <c r="BG190" s="38">
        <v>6.2145100000000002E-2</v>
      </c>
      <c r="BH190" s="38">
        <v>5.3400999999999997E-2</v>
      </c>
      <c r="BI190" s="38">
        <v>4.5825600000000001E-2</v>
      </c>
      <c r="BJ190" s="38">
        <v>2.32172E-2</v>
      </c>
      <c r="BK190" s="38">
        <v>2.1269699999999999E-2</v>
      </c>
      <c r="BL190" s="38">
        <v>2.4134300000000001E-2</v>
      </c>
      <c r="BM190" s="38">
        <v>2.49769E-2</v>
      </c>
      <c r="BN190" s="38">
        <v>1.4014E-2</v>
      </c>
      <c r="BO190" s="38">
        <v>-6.1035999999999998E-3</v>
      </c>
      <c r="BP190" s="38">
        <v>-4.2073899999999997E-2</v>
      </c>
      <c r="BQ190" s="38">
        <v>2.1516999999999999E-3</v>
      </c>
      <c r="BR190" s="38">
        <v>-1.5828399999999999E-2</v>
      </c>
      <c r="BS190" s="38">
        <v>-5.9415299999999997E-2</v>
      </c>
      <c r="BT190" s="38">
        <v>-2.8324200000000001E-2</v>
      </c>
      <c r="BU190" s="38">
        <v>-1.4092800000000001E-2</v>
      </c>
      <c r="BV190" s="38">
        <v>-6.1032999999999999E-3</v>
      </c>
      <c r="BW190" s="38">
        <v>-1.7323E-3</v>
      </c>
      <c r="BX190" s="38">
        <v>1.47863E-2</v>
      </c>
      <c r="BY190" s="38">
        <v>4.4848600000000002E-2</v>
      </c>
      <c r="BZ190" s="38">
        <v>7.8501000000000001E-2</v>
      </c>
      <c r="CA190" s="38">
        <v>6.7428600000000005E-2</v>
      </c>
      <c r="CB190" s="38">
        <v>6.9669200000000001E-2</v>
      </c>
      <c r="CC190" s="38">
        <v>6.9386799999999998E-2</v>
      </c>
      <c r="CD190" s="38">
        <v>4.6385799999999998E-2</v>
      </c>
      <c r="CE190" s="38">
        <v>6.6197300000000001E-2</v>
      </c>
      <c r="CF190" s="38">
        <v>5.73088E-2</v>
      </c>
      <c r="CG190" s="38">
        <v>4.9445999999999997E-2</v>
      </c>
      <c r="CH190" s="38">
        <v>2.4760000000000001E-2</v>
      </c>
      <c r="CI190" s="38">
        <v>2.2848199999999999E-2</v>
      </c>
      <c r="CJ190" s="38">
        <v>2.5596600000000001E-2</v>
      </c>
      <c r="CK190" s="38">
        <v>2.6410599999999999E-2</v>
      </c>
      <c r="CL190" s="38">
        <v>1.5188800000000001E-2</v>
      </c>
      <c r="CM190" s="38">
        <v>-4.3902999999999998E-3</v>
      </c>
      <c r="CN190" s="38">
        <v>-3.9569800000000002E-2</v>
      </c>
      <c r="CO190" s="38">
        <v>3.6892000000000001E-3</v>
      </c>
      <c r="CP190" s="38">
        <v>-1.4157899999999999E-2</v>
      </c>
      <c r="CQ190" s="38">
        <v>-5.6496499999999998E-2</v>
      </c>
      <c r="CR190" s="38">
        <v>-2.5881299999999999E-2</v>
      </c>
      <c r="CS190" s="38">
        <v>-1.26912E-2</v>
      </c>
      <c r="CT190" s="38">
        <v>-5.1840000000000002E-3</v>
      </c>
      <c r="CU190" s="38">
        <v>-7.1699999999999997E-4</v>
      </c>
      <c r="CV190" s="38">
        <v>1.67011E-2</v>
      </c>
      <c r="CW190" s="38">
        <v>4.7906299999999999E-2</v>
      </c>
      <c r="CX190" s="38">
        <v>8.2149700000000006E-2</v>
      </c>
      <c r="CY190" s="38">
        <v>7.1591699999999994E-2</v>
      </c>
      <c r="CZ190" s="38">
        <v>7.3806399999999994E-2</v>
      </c>
      <c r="DA190" s="38">
        <v>7.2847300000000004E-2</v>
      </c>
      <c r="DB190" s="38">
        <v>4.9446200000000003E-2</v>
      </c>
      <c r="DC190" s="38">
        <v>6.9003800000000004E-2</v>
      </c>
      <c r="DD190" s="38">
        <v>6.0015300000000001E-2</v>
      </c>
      <c r="DE190" s="38">
        <v>5.19535E-2</v>
      </c>
      <c r="DF190" s="38">
        <v>2.6302800000000001E-2</v>
      </c>
      <c r="DG190" s="38">
        <v>2.44266E-2</v>
      </c>
      <c r="DH190" s="38">
        <v>2.7058800000000001E-2</v>
      </c>
      <c r="DI190" s="38">
        <v>2.78442E-2</v>
      </c>
      <c r="DJ190" s="38">
        <v>1.6363599999999999E-2</v>
      </c>
      <c r="DK190" s="38">
        <v>-2.6770000000000001E-3</v>
      </c>
      <c r="DL190" s="38">
        <v>-3.7065800000000003E-2</v>
      </c>
      <c r="DM190" s="38">
        <v>5.2266999999999999E-3</v>
      </c>
      <c r="DN190" s="38">
        <v>-1.2487399999999999E-2</v>
      </c>
      <c r="DO190" s="38">
        <v>-5.3577600000000003E-2</v>
      </c>
      <c r="DP190" s="38">
        <v>-2.3438500000000001E-2</v>
      </c>
      <c r="DQ190" s="38">
        <v>-1.1289499999999999E-2</v>
      </c>
      <c r="DR190" s="38">
        <v>-4.2646999999999997E-3</v>
      </c>
      <c r="DS190" s="38">
        <v>2.9819999999999998E-4</v>
      </c>
      <c r="DT190" s="38">
        <v>1.8615900000000001E-2</v>
      </c>
      <c r="DU190" s="38">
        <v>5.0964000000000002E-2</v>
      </c>
      <c r="DV190" s="38">
        <v>8.5798399999999997E-2</v>
      </c>
      <c r="DW190" s="38">
        <v>7.57549E-2</v>
      </c>
      <c r="DX190" s="38">
        <v>7.7943700000000005E-2</v>
      </c>
      <c r="DY190" s="38">
        <v>7.6307799999999995E-2</v>
      </c>
      <c r="DZ190" s="38">
        <v>5.25066E-2</v>
      </c>
      <c r="EA190" s="38">
        <v>7.1810299999999994E-2</v>
      </c>
      <c r="EB190" s="38">
        <v>6.2721799999999994E-2</v>
      </c>
      <c r="EC190" s="38">
        <v>5.44609E-2</v>
      </c>
      <c r="ED190" s="38">
        <v>2.8530400000000001E-2</v>
      </c>
      <c r="EE190" s="38">
        <v>2.6705599999999999E-2</v>
      </c>
      <c r="EF190" s="38">
        <v>2.9170100000000001E-2</v>
      </c>
      <c r="EG190" s="38">
        <v>2.9914199999999998E-2</v>
      </c>
      <c r="EH190" s="38">
        <v>1.8059800000000001E-2</v>
      </c>
      <c r="EI190" s="38">
        <v>-2.0320000000000001E-4</v>
      </c>
      <c r="EJ190" s="38">
        <v>-3.3450300000000002E-2</v>
      </c>
      <c r="EK190" s="38">
        <v>7.4466999999999997E-3</v>
      </c>
      <c r="EL190" s="38">
        <v>-1.0075499999999999E-2</v>
      </c>
      <c r="EM190" s="38">
        <v>-4.9363200000000003E-2</v>
      </c>
      <c r="EN190" s="38">
        <v>-1.9911499999999999E-2</v>
      </c>
      <c r="EO190" s="38">
        <v>-9.2657999999999994E-3</v>
      </c>
      <c r="EP190" s="38">
        <v>-2.9374000000000002E-3</v>
      </c>
      <c r="EQ190" s="38">
        <v>1.7639999999999999E-3</v>
      </c>
      <c r="ER190" s="38">
        <v>2.13806E-2</v>
      </c>
      <c r="ES190" s="38">
        <v>5.5378900000000002E-2</v>
      </c>
      <c r="ET190" s="38">
        <v>9.10667E-2</v>
      </c>
      <c r="EU190" s="38">
        <v>8.1765900000000002E-2</v>
      </c>
      <c r="EV190" s="38">
        <v>8.39173E-2</v>
      </c>
      <c r="EW190" s="38">
        <v>8.1304299999999996E-2</v>
      </c>
      <c r="EX190" s="38">
        <v>5.6925299999999998E-2</v>
      </c>
      <c r="EY190" s="38">
        <v>7.5862399999999997E-2</v>
      </c>
      <c r="EZ190" s="38">
        <v>6.6629499999999994E-2</v>
      </c>
      <c r="FA190" s="38">
        <v>5.8081300000000002E-2</v>
      </c>
      <c r="FB190" s="38">
        <v>81.42801</v>
      </c>
      <c r="FC190" s="38">
        <v>79.982429999999994</v>
      </c>
      <c r="FD190" s="38">
        <v>78.425160000000005</v>
      </c>
      <c r="FE190" s="38">
        <v>76.869150000000005</v>
      </c>
      <c r="FF190" s="38">
        <v>76.457589999999996</v>
      </c>
      <c r="FG190" s="38">
        <v>75.816379999999995</v>
      </c>
      <c r="FH190" s="38">
        <v>74.925129999999996</v>
      </c>
      <c r="FI190" s="38">
        <v>76.360439999999997</v>
      </c>
      <c r="FJ190" s="38">
        <v>80.800659999999993</v>
      </c>
      <c r="FK190" s="38">
        <v>84.088170000000005</v>
      </c>
      <c r="FL190" s="38">
        <v>87.409779999999998</v>
      </c>
      <c r="FM190" s="38">
        <v>91.189580000000007</v>
      </c>
      <c r="FN190" s="38">
        <v>94.951390000000004</v>
      </c>
      <c r="FO190" s="38">
        <v>96.522769999999994</v>
      </c>
      <c r="FP190" s="38">
        <v>97.219399999999993</v>
      </c>
      <c r="FQ190" s="38">
        <v>97.687960000000004</v>
      </c>
      <c r="FR190" s="38">
        <v>97.634110000000007</v>
      </c>
      <c r="FS190" s="38">
        <v>97.171360000000007</v>
      </c>
      <c r="FT190" s="38">
        <v>95.747780000000006</v>
      </c>
      <c r="FU190" s="38">
        <v>92.783330000000007</v>
      </c>
      <c r="FV190" s="38">
        <v>89.251509999999996</v>
      </c>
      <c r="FW190">
        <v>85.748500000000007</v>
      </c>
      <c r="FX190">
        <v>82.79392</v>
      </c>
      <c r="FY190">
        <v>80.470249999999993</v>
      </c>
      <c r="FZ190">
        <v>6.1447000000000003E-3</v>
      </c>
      <c r="GA190">
        <v>4.4207499999999997E-2</v>
      </c>
      <c r="GB190">
        <v>1</v>
      </c>
    </row>
    <row r="191" spans="1:184" x14ac:dyDescent="0.3">
      <c r="A191" t="s">
        <v>277</v>
      </c>
      <c r="B191" t="s">
        <v>1</v>
      </c>
      <c r="C191" t="s">
        <v>1</v>
      </c>
      <c r="D191" t="s">
        <v>1</v>
      </c>
      <c r="E191" t="s">
        <v>223</v>
      </c>
      <c r="F191" t="s">
        <v>1</v>
      </c>
      <c r="G191" s="16" t="s">
        <v>1</v>
      </c>
      <c r="H191" s="40" t="s">
        <v>1</v>
      </c>
      <c r="I191" s="18" t="s">
        <v>1</v>
      </c>
      <c r="J191" s="38" t="s">
        <v>1</v>
      </c>
      <c r="K191" s="18">
        <v>44792</v>
      </c>
      <c r="L191" s="38">
        <v>33727</v>
      </c>
      <c r="M191" s="38">
        <v>33727</v>
      </c>
      <c r="N191" s="38">
        <v>1.3686480000000001</v>
      </c>
      <c r="O191" s="38">
        <v>1.3085340000000001</v>
      </c>
      <c r="P191" s="38">
        <v>1.2618609999999999</v>
      </c>
      <c r="Q191" s="38">
        <v>1.2364269999999999</v>
      </c>
      <c r="R191" s="38">
        <v>1.2399979999999999</v>
      </c>
      <c r="S191" s="38">
        <v>1.2858259999999999</v>
      </c>
      <c r="T191" s="38">
        <v>1.297669</v>
      </c>
      <c r="U191" s="38">
        <v>1.494515</v>
      </c>
      <c r="V191" s="38">
        <v>1.8756630000000001</v>
      </c>
      <c r="W191" s="38">
        <v>2.2280090000000001</v>
      </c>
      <c r="X191" s="38">
        <v>2.5313789999999998</v>
      </c>
      <c r="Y191" s="38">
        <v>2.7357840000000002</v>
      </c>
      <c r="Z191" s="38">
        <v>2.8595609999999998</v>
      </c>
      <c r="AA191" s="38">
        <v>2.9706130000000002</v>
      </c>
      <c r="AB191" s="38">
        <v>3.0352600000000001</v>
      </c>
      <c r="AC191" s="38">
        <v>3.021541</v>
      </c>
      <c r="AD191" s="38">
        <v>2.8813070000000001</v>
      </c>
      <c r="AE191" s="38">
        <v>2.5462549999999999</v>
      </c>
      <c r="AF191" s="38">
        <v>2.260507</v>
      </c>
      <c r="AG191" s="38">
        <v>2.0412020000000002</v>
      </c>
      <c r="AH191" s="38">
        <v>1.9041269999999999</v>
      </c>
      <c r="AI191" s="38">
        <v>1.743687</v>
      </c>
      <c r="AJ191" s="38">
        <v>1.5691409999999999</v>
      </c>
      <c r="AK191" s="38">
        <v>1.450423</v>
      </c>
      <c r="AL191" s="38">
        <v>-6.2445000000000001E-3</v>
      </c>
      <c r="AM191" s="38">
        <v>-6.9397E-3</v>
      </c>
      <c r="AN191" s="38">
        <v>-9.6699000000000004E-3</v>
      </c>
      <c r="AO191" s="38">
        <v>-5.9642000000000002E-3</v>
      </c>
      <c r="AP191" s="38">
        <v>-1.0882999999999999E-3</v>
      </c>
      <c r="AQ191" s="38">
        <v>-1.0021199999999999E-2</v>
      </c>
      <c r="AR191" s="38">
        <v>-3.00495E-2</v>
      </c>
      <c r="AS191" s="38">
        <v>8.3441999999999995E-3</v>
      </c>
      <c r="AT191" s="38">
        <v>6.6944999999999999E-3</v>
      </c>
      <c r="AU191" s="38">
        <v>5.7140000000000003E-3</v>
      </c>
      <c r="AV191" s="38">
        <v>8.8439E-3</v>
      </c>
      <c r="AW191" s="38">
        <v>9.0667999999999999E-3</v>
      </c>
      <c r="AX191" s="38">
        <v>8.1633999999999995E-3</v>
      </c>
      <c r="AY191" s="38">
        <v>-1.32161E-2</v>
      </c>
      <c r="AZ191" s="38">
        <v>-3.37743E-2</v>
      </c>
      <c r="BA191" s="38">
        <v>-3.9651600000000002E-2</v>
      </c>
      <c r="BB191" s="38">
        <v>-1.4659E-2</v>
      </c>
      <c r="BC191" s="38">
        <v>3.1488000000000002E-3</v>
      </c>
      <c r="BD191" s="38">
        <v>-7.5259999999999997E-4</v>
      </c>
      <c r="BE191" s="38">
        <v>8.0993999999999997E-3</v>
      </c>
      <c r="BF191" s="38">
        <v>-6.7431000000000001E-3</v>
      </c>
      <c r="BG191" s="38">
        <v>1.7652299999999999E-2</v>
      </c>
      <c r="BH191" s="38">
        <v>1.53154E-2</v>
      </c>
      <c r="BI191" s="38">
        <v>1.8179000000000001E-2</v>
      </c>
      <c r="BJ191" s="38">
        <v>-3.4876E-3</v>
      </c>
      <c r="BK191" s="38">
        <v>-4.0518999999999998E-3</v>
      </c>
      <c r="BL191" s="38">
        <v>-7.3051000000000001E-3</v>
      </c>
      <c r="BM191" s="38">
        <v>-3.9968E-3</v>
      </c>
      <c r="BN191" s="38">
        <v>8.0610000000000002E-4</v>
      </c>
      <c r="BO191" s="38">
        <v>-6.7402E-3</v>
      </c>
      <c r="BP191" s="38">
        <v>-2.5130099999999999E-2</v>
      </c>
      <c r="BQ191" s="38">
        <v>1.02922E-2</v>
      </c>
      <c r="BR191" s="38">
        <v>9.4342000000000002E-3</v>
      </c>
      <c r="BS191" s="38">
        <v>9.3678000000000008E-3</v>
      </c>
      <c r="BT191" s="38">
        <v>1.1732599999999999E-2</v>
      </c>
      <c r="BU191" s="38">
        <v>1.1162699999999999E-2</v>
      </c>
      <c r="BV191" s="38">
        <v>9.6945999999999994E-3</v>
      </c>
      <c r="BW191" s="38">
        <v>-1.1258600000000001E-2</v>
      </c>
      <c r="BX191" s="38">
        <v>-3.0397799999999999E-2</v>
      </c>
      <c r="BY191" s="38">
        <v>-3.5239199999999998E-2</v>
      </c>
      <c r="BZ191" s="38">
        <v>-9.8261000000000008E-3</v>
      </c>
      <c r="CA191" s="38">
        <v>7.9687999999999998E-3</v>
      </c>
      <c r="CB191" s="38">
        <v>3.6112000000000002E-3</v>
      </c>
      <c r="CC191" s="38">
        <v>1.2255500000000001E-2</v>
      </c>
      <c r="CD191" s="38">
        <v>-3.2742000000000001E-3</v>
      </c>
      <c r="CE191" s="38">
        <v>2.2012500000000001E-2</v>
      </c>
      <c r="CF191" s="38">
        <v>1.87738E-2</v>
      </c>
      <c r="CG191" s="38">
        <v>2.1703299999999998E-2</v>
      </c>
      <c r="CH191" s="38">
        <v>-1.5782999999999999E-3</v>
      </c>
      <c r="CI191" s="38">
        <v>-2.0517000000000001E-3</v>
      </c>
      <c r="CJ191" s="38">
        <v>-5.6671999999999998E-3</v>
      </c>
      <c r="CK191" s="38">
        <v>-2.6342000000000002E-3</v>
      </c>
      <c r="CL191" s="38">
        <v>2.1182000000000002E-3</v>
      </c>
      <c r="CM191" s="38">
        <v>-4.4679000000000003E-3</v>
      </c>
      <c r="CN191" s="38">
        <v>-2.1722999999999999E-2</v>
      </c>
      <c r="CO191" s="38">
        <v>1.16413E-2</v>
      </c>
      <c r="CP191" s="38">
        <v>1.1331600000000001E-2</v>
      </c>
      <c r="CQ191" s="38">
        <v>1.18984E-2</v>
      </c>
      <c r="CR191" s="38">
        <v>1.37333E-2</v>
      </c>
      <c r="CS191" s="38">
        <v>1.26143E-2</v>
      </c>
      <c r="CT191" s="38">
        <v>1.07551E-2</v>
      </c>
      <c r="CU191" s="38">
        <v>-9.9028999999999992E-3</v>
      </c>
      <c r="CV191" s="38">
        <v>-2.8059199999999999E-2</v>
      </c>
      <c r="CW191" s="38">
        <v>-3.2183200000000002E-2</v>
      </c>
      <c r="CX191" s="38">
        <v>-6.4787999999999998E-3</v>
      </c>
      <c r="CY191" s="38">
        <v>1.13072E-2</v>
      </c>
      <c r="CZ191" s="38">
        <v>6.6335999999999999E-3</v>
      </c>
      <c r="DA191" s="38">
        <v>1.5134099999999999E-2</v>
      </c>
      <c r="DB191" s="38">
        <v>-8.7169999999999999E-4</v>
      </c>
      <c r="DC191" s="38">
        <v>2.50324E-2</v>
      </c>
      <c r="DD191" s="38">
        <v>2.11691E-2</v>
      </c>
      <c r="DE191" s="38">
        <v>2.41443E-2</v>
      </c>
      <c r="DF191" s="38">
        <v>3.3110000000000002E-4</v>
      </c>
      <c r="DG191" s="38">
        <v>-5.1600000000000001E-5</v>
      </c>
      <c r="DH191" s="38">
        <v>-4.0293000000000004E-3</v>
      </c>
      <c r="DI191" s="38">
        <v>-1.2715999999999999E-3</v>
      </c>
      <c r="DJ191" s="38">
        <v>3.4302E-3</v>
      </c>
      <c r="DK191" s="38">
        <v>-2.1955E-3</v>
      </c>
      <c r="DL191" s="38">
        <v>-1.83159E-2</v>
      </c>
      <c r="DM191" s="38">
        <v>1.2990399999999999E-2</v>
      </c>
      <c r="DN191" s="38">
        <v>1.3229100000000001E-2</v>
      </c>
      <c r="DO191" s="38">
        <v>1.44291E-2</v>
      </c>
      <c r="DP191" s="38">
        <v>1.5734000000000001E-2</v>
      </c>
      <c r="DQ191" s="38">
        <v>1.4066E-2</v>
      </c>
      <c r="DR191" s="38">
        <v>1.1815600000000001E-2</v>
      </c>
      <c r="DS191" s="38">
        <v>-8.5471999999999996E-3</v>
      </c>
      <c r="DT191" s="38">
        <v>-2.57206E-2</v>
      </c>
      <c r="DU191" s="38">
        <v>-2.9127199999999999E-2</v>
      </c>
      <c r="DV191" s="38">
        <v>-3.1315000000000002E-3</v>
      </c>
      <c r="DW191" s="38">
        <v>1.4645500000000001E-2</v>
      </c>
      <c r="DX191" s="38">
        <v>9.6559999999999997E-3</v>
      </c>
      <c r="DY191" s="38">
        <v>1.80126E-2</v>
      </c>
      <c r="DZ191" s="38">
        <v>1.5307999999999999E-3</v>
      </c>
      <c r="EA191" s="38">
        <v>2.8052199999999999E-2</v>
      </c>
      <c r="EB191" s="38">
        <v>2.3564399999999999E-2</v>
      </c>
      <c r="EC191" s="38">
        <v>2.65852E-2</v>
      </c>
      <c r="ED191" s="38">
        <v>3.088E-3</v>
      </c>
      <c r="EE191" s="38">
        <v>2.8362000000000001E-3</v>
      </c>
      <c r="EF191" s="38">
        <v>-1.6645E-3</v>
      </c>
      <c r="EG191" s="38">
        <v>6.9570000000000005E-4</v>
      </c>
      <c r="EH191" s="38">
        <v>5.3245999999999996E-3</v>
      </c>
      <c r="EI191" s="38">
        <v>1.0854E-3</v>
      </c>
      <c r="EJ191" s="38">
        <v>-1.33966E-2</v>
      </c>
      <c r="EK191" s="38">
        <v>1.49383E-2</v>
      </c>
      <c r="EL191" s="38">
        <v>1.5968699999999999E-2</v>
      </c>
      <c r="EM191" s="38">
        <v>1.8082899999999999E-2</v>
      </c>
      <c r="EN191" s="38">
        <v>1.8622699999999999E-2</v>
      </c>
      <c r="EO191" s="38">
        <v>1.61619E-2</v>
      </c>
      <c r="EP191" s="38">
        <v>1.3346800000000001E-2</v>
      </c>
      <c r="EQ191" s="38">
        <v>-6.5897999999999998E-3</v>
      </c>
      <c r="ER191" s="38">
        <v>-2.2344099999999999E-2</v>
      </c>
      <c r="ES191" s="38">
        <v>-2.4714799999999999E-2</v>
      </c>
      <c r="ET191" s="38">
        <v>1.7015000000000001E-3</v>
      </c>
      <c r="EU191" s="38">
        <v>1.94655E-2</v>
      </c>
      <c r="EV191" s="38">
        <v>1.4019800000000001E-2</v>
      </c>
      <c r="EW191" s="38">
        <v>2.21687E-2</v>
      </c>
      <c r="EX191" s="38">
        <v>4.9997000000000002E-3</v>
      </c>
      <c r="EY191" s="38">
        <v>3.2412499999999997E-2</v>
      </c>
      <c r="EZ191" s="38">
        <v>2.70228E-2</v>
      </c>
      <c r="FA191" s="38">
        <v>3.0109500000000001E-2</v>
      </c>
      <c r="FB191" s="38">
        <v>77.994</v>
      </c>
      <c r="FC191" s="38">
        <v>76.589250000000007</v>
      </c>
      <c r="FD191" s="38">
        <v>74.780699999999996</v>
      </c>
      <c r="FE191" s="38">
        <v>73.114440000000002</v>
      </c>
      <c r="FF191" s="38">
        <v>71.511330000000001</v>
      </c>
      <c r="FG191" s="38">
        <v>70.759910000000005</v>
      </c>
      <c r="FH191" s="38">
        <v>69.802580000000006</v>
      </c>
      <c r="FI191" s="38">
        <v>71.873199999999997</v>
      </c>
      <c r="FJ191" s="38">
        <v>75.631630000000001</v>
      </c>
      <c r="FK191" s="38">
        <v>79.918570000000003</v>
      </c>
      <c r="FL191" s="38">
        <v>84.628969999999995</v>
      </c>
      <c r="FM191" s="38">
        <v>88.784559999999999</v>
      </c>
      <c r="FN191" s="38">
        <v>92.309179999999998</v>
      </c>
      <c r="FO191" s="38">
        <v>95.09872</v>
      </c>
      <c r="FP191" s="38">
        <v>97.859989999999996</v>
      </c>
      <c r="FQ191" s="38">
        <v>99.494799999999998</v>
      </c>
      <c r="FR191" s="38">
        <v>99.846220000000002</v>
      </c>
      <c r="FS191" s="38">
        <v>98.84008</v>
      </c>
      <c r="FT191" s="38">
        <v>96.365489999999994</v>
      </c>
      <c r="FU191" s="38">
        <v>92.707369999999997</v>
      </c>
      <c r="FV191" s="38">
        <v>88.357190000000003</v>
      </c>
      <c r="FW191">
        <v>85.040989999999994</v>
      </c>
      <c r="FX191">
        <v>82.383219999999994</v>
      </c>
      <c r="FY191">
        <v>79.758420000000001</v>
      </c>
      <c r="FZ191">
        <v>5.0426999999999998E-3</v>
      </c>
      <c r="GA191">
        <v>3.7343300000000003E-2</v>
      </c>
      <c r="GB191">
        <v>1</v>
      </c>
    </row>
    <row r="192" spans="1:184" x14ac:dyDescent="0.3">
      <c r="A192" t="s">
        <v>277</v>
      </c>
      <c r="B192" t="s">
        <v>1</v>
      </c>
      <c r="C192" t="s">
        <v>1</v>
      </c>
      <c r="D192" t="s">
        <v>1</v>
      </c>
      <c r="E192" t="s">
        <v>223</v>
      </c>
      <c r="F192" t="s">
        <v>1</v>
      </c>
      <c r="G192" s="16" t="s">
        <v>1</v>
      </c>
      <c r="H192" s="40" t="s">
        <v>1</v>
      </c>
      <c r="I192" s="18" t="s">
        <v>1</v>
      </c>
      <c r="J192" s="38" t="s">
        <v>1</v>
      </c>
      <c r="K192" s="18">
        <v>44805</v>
      </c>
      <c r="L192" s="38">
        <v>33722</v>
      </c>
      <c r="M192" s="38">
        <v>33722</v>
      </c>
      <c r="N192" s="38">
        <v>1.285433</v>
      </c>
      <c r="O192" s="38">
        <v>1.2348950000000001</v>
      </c>
      <c r="P192" s="38">
        <v>1.197757</v>
      </c>
      <c r="Q192" s="38">
        <v>1.1779409999999999</v>
      </c>
      <c r="R192" s="38">
        <v>1.1859690000000001</v>
      </c>
      <c r="S192" s="38">
        <v>1.2239770000000001</v>
      </c>
      <c r="T192" s="38">
        <v>1.2446839999999999</v>
      </c>
      <c r="U192" s="38">
        <v>1.4575199999999999</v>
      </c>
      <c r="V192" s="38">
        <v>1.863953</v>
      </c>
      <c r="W192" s="38">
        <v>2.238251</v>
      </c>
      <c r="X192" s="38">
        <v>2.5585</v>
      </c>
      <c r="Y192" s="38">
        <v>2.7738399999999999</v>
      </c>
      <c r="Z192" s="38">
        <v>2.9100139999999999</v>
      </c>
      <c r="AA192" s="38">
        <v>3.049785</v>
      </c>
      <c r="AB192" s="38">
        <v>3.1414040000000001</v>
      </c>
      <c r="AC192" s="38">
        <v>3.1466449999999999</v>
      </c>
      <c r="AD192" s="38">
        <v>3.0030160000000001</v>
      </c>
      <c r="AE192" s="38">
        <v>2.6087570000000002</v>
      </c>
      <c r="AF192" s="38">
        <v>2.2990729999999999</v>
      </c>
      <c r="AG192" s="38">
        <v>2.0506820000000001</v>
      </c>
      <c r="AH192" s="38">
        <v>1.897724</v>
      </c>
      <c r="AI192" s="38">
        <v>1.720456</v>
      </c>
      <c r="AJ192" s="38">
        <v>1.5510679999999999</v>
      </c>
      <c r="AK192" s="38">
        <v>1.4432179999999999</v>
      </c>
      <c r="AL192" s="38">
        <v>-1.2780400000000001E-2</v>
      </c>
      <c r="AM192" s="38">
        <v>-1.17033E-2</v>
      </c>
      <c r="AN192" s="38">
        <v>-1.08542E-2</v>
      </c>
      <c r="AO192" s="38">
        <v>-1.27224E-2</v>
      </c>
      <c r="AP192" s="38">
        <v>-1.14682E-2</v>
      </c>
      <c r="AQ192" s="38">
        <v>-2.74392E-2</v>
      </c>
      <c r="AR192" s="38">
        <v>-6.7305299999999998E-2</v>
      </c>
      <c r="AS192" s="38">
        <v>2.00526E-2</v>
      </c>
      <c r="AT192" s="38">
        <v>4.0478600000000003E-2</v>
      </c>
      <c r="AU192" s="38">
        <v>4.7485600000000003E-2</v>
      </c>
      <c r="AV192" s="38">
        <v>4.8709700000000002E-2</v>
      </c>
      <c r="AW192" s="38">
        <v>2.4640100000000002E-2</v>
      </c>
      <c r="AX192" s="38">
        <v>2.6603E-3</v>
      </c>
      <c r="AY192" s="38">
        <v>-2.3979899999999998E-2</v>
      </c>
      <c r="AZ192" s="38">
        <v>-3.7119300000000001E-2</v>
      </c>
      <c r="BA192" s="38">
        <v>-4.85557E-2</v>
      </c>
      <c r="BB192" s="38">
        <v>-2.6525400000000001E-2</v>
      </c>
      <c r="BC192" s="38">
        <v>-3.7444100000000001E-2</v>
      </c>
      <c r="BD192" s="38">
        <v>-1.7148500000000001E-2</v>
      </c>
      <c r="BE192" s="38">
        <v>-4.4463999999999997E-2</v>
      </c>
      <c r="BF192" s="38">
        <v>-3.5849199999999998E-2</v>
      </c>
      <c r="BG192" s="38">
        <v>-4.4441999999999997E-3</v>
      </c>
      <c r="BH192" s="38">
        <v>-2.3249999999999998E-3</v>
      </c>
      <c r="BI192" s="38">
        <v>-3.7077999999999998E-3</v>
      </c>
      <c r="BJ192" s="38">
        <v>-1.06877E-2</v>
      </c>
      <c r="BK192" s="38">
        <v>-1.00871E-2</v>
      </c>
      <c r="BL192" s="38">
        <v>-9.6340000000000002E-3</v>
      </c>
      <c r="BM192" s="38">
        <v>-1.1624499999999999E-2</v>
      </c>
      <c r="BN192" s="38">
        <v>-1.0465500000000001E-2</v>
      </c>
      <c r="BO192" s="38">
        <v>-2.5684800000000001E-2</v>
      </c>
      <c r="BP192" s="38">
        <v>-6.4060300000000001E-2</v>
      </c>
      <c r="BQ192" s="38">
        <v>2.19162E-2</v>
      </c>
      <c r="BR192" s="38">
        <v>4.2478000000000002E-2</v>
      </c>
      <c r="BS192" s="38">
        <v>4.9789800000000002E-2</v>
      </c>
      <c r="BT192" s="38">
        <v>5.0565199999999998E-2</v>
      </c>
      <c r="BU192" s="38">
        <v>2.6135100000000001E-2</v>
      </c>
      <c r="BV192" s="38">
        <v>3.7407999999999999E-3</v>
      </c>
      <c r="BW192" s="38">
        <v>-2.2524099999999998E-2</v>
      </c>
      <c r="BX192" s="38">
        <v>-3.4601699999999999E-2</v>
      </c>
      <c r="BY192" s="38">
        <v>-4.5041200000000003E-2</v>
      </c>
      <c r="BZ192" s="38">
        <v>-2.2652499999999999E-2</v>
      </c>
      <c r="CA192" s="38">
        <v>-3.3774600000000002E-2</v>
      </c>
      <c r="CB192" s="38">
        <v>-1.34348E-2</v>
      </c>
      <c r="CC192" s="38">
        <v>-4.1128400000000002E-2</v>
      </c>
      <c r="CD192" s="38">
        <v>-3.2432500000000003E-2</v>
      </c>
      <c r="CE192" s="38">
        <v>-1.0068E-3</v>
      </c>
      <c r="CF192" s="38">
        <v>6.2909999999999995E-4</v>
      </c>
      <c r="CG192" s="38">
        <v>-8.3569999999999998E-4</v>
      </c>
      <c r="CH192" s="38">
        <v>-9.2382999999999996E-3</v>
      </c>
      <c r="CI192" s="38">
        <v>-8.9677000000000003E-3</v>
      </c>
      <c r="CJ192" s="38">
        <v>-8.7887999999999994E-3</v>
      </c>
      <c r="CK192" s="38">
        <v>-1.08641E-2</v>
      </c>
      <c r="CL192" s="38">
        <v>-9.7710999999999996E-3</v>
      </c>
      <c r="CM192" s="38">
        <v>-2.44698E-2</v>
      </c>
      <c r="CN192" s="38">
        <v>-6.1812899999999997E-2</v>
      </c>
      <c r="CO192" s="38">
        <v>2.3206899999999999E-2</v>
      </c>
      <c r="CP192" s="38">
        <v>4.38628E-2</v>
      </c>
      <c r="CQ192" s="38">
        <v>5.1385699999999999E-2</v>
      </c>
      <c r="CR192" s="38">
        <v>5.1850300000000002E-2</v>
      </c>
      <c r="CS192" s="38">
        <v>2.71706E-2</v>
      </c>
      <c r="CT192" s="38">
        <v>4.4891999999999996E-3</v>
      </c>
      <c r="CU192" s="38">
        <v>-2.1515900000000001E-2</v>
      </c>
      <c r="CV192" s="38">
        <v>-3.2858100000000001E-2</v>
      </c>
      <c r="CW192" s="38">
        <v>-4.2607100000000002E-2</v>
      </c>
      <c r="CX192" s="38">
        <v>-1.99702E-2</v>
      </c>
      <c r="CY192" s="38">
        <v>-3.12331E-2</v>
      </c>
      <c r="CZ192" s="38">
        <v>-1.0862699999999999E-2</v>
      </c>
      <c r="DA192" s="38">
        <v>-3.88183E-2</v>
      </c>
      <c r="DB192" s="38">
        <v>-3.0066099999999998E-2</v>
      </c>
      <c r="DC192" s="38">
        <v>1.3738000000000001E-3</v>
      </c>
      <c r="DD192" s="38">
        <v>2.6751000000000001E-3</v>
      </c>
      <c r="DE192" s="38">
        <v>1.1534E-3</v>
      </c>
      <c r="DF192" s="38">
        <v>-7.7888000000000002E-3</v>
      </c>
      <c r="DG192" s="38">
        <v>-7.8483000000000008E-3</v>
      </c>
      <c r="DH192" s="38">
        <v>-7.9436999999999997E-3</v>
      </c>
      <c r="DI192" s="38">
        <v>-1.01037E-2</v>
      </c>
      <c r="DJ192" s="38">
        <v>-9.0767E-3</v>
      </c>
      <c r="DK192" s="38">
        <v>-2.32547E-2</v>
      </c>
      <c r="DL192" s="38">
        <v>-5.9565399999999998E-2</v>
      </c>
      <c r="DM192" s="38">
        <v>2.4497600000000001E-2</v>
      </c>
      <c r="DN192" s="38">
        <v>4.5247599999999999E-2</v>
      </c>
      <c r="DO192" s="38">
        <v>5.2981599999999997E-2</v>
      </c>
      <c r="DP192" s="38">
        <v>5.3135399999999999E-2</v>
      </c>
      <c r="DQ192" s="38">
        <v>2.8205999999999998E-2</v>
      </c>
      <c r="DR192" s="38">
        <v>5.2375E-3</v>
      </c>
      <c r="DS192" s="38">
        <v>-2.0507600000000001E-2</v>
      </c>
      <c r="DT192" s="38">
        <v>-3.11145E-2</v>
      </c>
      <c r="DU192" s="38">
        <v>-4.0173E-2</v>
      </c>
      <c r="DV192" s="38">
        <v>-1.7287799999999999E-2</v>
      </c>
      <c r="DW192" s="38">
        <v>-2.8691600000000001E-2</v>
      </c>
      <c r="DX192" s="38">
        <v>-8.2906000000000004E-3</v>
      </c>
      <c r="DY192" s="38">
        <v>-3.6508100000000002E-2</v>
      </c>
      <c r="DZ192" s="38">
        <v>-2.7699700000000001E-2</v>
      </c>
      <c r="EA192" s="38">
        <v>3.7545E-3</v>
      </c>
      <c r="EB192" s="38">
        <v>4.7210999999999998E-3</v>
      </c>
      <c r="EC192" s="38">
        <v>3.1426000000000002E-3</v>
      </c>
      <c r="ED192" s="38">
        <v>-5.6960999999999999E-3</v>
      </c>
      <c r="EE192" s="38">
        <v>-6.2319999999999997E-3</v>
      </c>
      <c r="EF192" s="38">
        <v>-6.7235000000000003E-3</v>
      </c>
      <c r="EG192" s="38">
        <v>-9.0057999999999996E-3</v>
      </c>
      <c r="EH192" s="38">
        <v>-8.0741000000000007E-3</v>
      </c>
      <c r="EI192" s="38">
        <v>-2.15003E-2</v>
      </c>
      <c r="EJ192" s="38">
        <v>-5.63204E-2</v>
      </c>
      <c r="EK192" s="38">
        <v>2.6361200000000001E-2</v>
      </c>
      <c r="EL192" s="38">
        <v>4.7246900000000001E-2</v>
      </c>
      <c r="EM192" s="38">
        <v>5.52857E-2</v>
      </c>
      <c r="EN192" s="38">
        <v>5.4990900000000002E-2</v>
      </c>
      <c r="EO192" s="38">
        <v>2.9701100000000001E-2</v>
      </c>
      <c r="EP192" s="38">
        <v>6.3179999999999998E-3</v>
      </c>
      <c r="EQ192" s="38">
        <v>-1.90519E-2</v>
      </c>
      <c r="ER192" s="38">
        <v>-2.8597000000000001E-2</v>
      </c>
      <c r="ES192" s="38">
        <v>-3.6658499999999997E-2</v>
      </c>
      <c r="ET192" s="38">
        <v>-1.34149E-2</v>
      </c>
      <c r="EU192" s="38">
        <v>-2.5022099999999999E-2</v>
      </c>
      <c r="EV192" s="38">
        <v>-4.5769000000000001E-3</v>
      </c>
      <c r="EW192" s="38">
        <v>-3.3172500000000001E-2</v>
      </c>
      <c r="EX192" s="38">
        <v>-2.4282999999999999E-2</v>
      </c>
      <c r="EY192" s="38">
        <v>7.1917999999999999E-3</v>
      </c>
      <c r="EZ192" s="38">
        <v>7.6750999999999998E-3</v>
      </c>
      <c r="FA192" s="38">
        <v>6.0147000000000004E-3</v>
      </c>
      <c r="FB192" s="38">
        <v>76.010120000000001</v>
      </c>
      <c r="FC192" s="38">
        <v>74.114419999999996</v>
      </c>
      <c r="FD192" s="38">
        <v>72.604349999999997</v>
      </c>
      <c r="FE192" s="38">
        <v>71.456649999999996</v>
      </c>
      <c r="FF192" s="38">
        <v>70.312359999999998</v>
      </c>
      <c r="FG192" s="38">
        <v>69.167010000000005</v>
      </c>
      <c r="FH192" s="38">
        <v>68.536050000000003</v>
      </c>
      <c r="FI192" s="38">
        <v>70.589160000000007</v>
      </c>
      <c r="FJ192" s="38">
        <v>75.627350000000007</v>
      </c>
      <c r="FK192" s="38">
        <v>81.129270000000005</v>
      </c>
      <c r="FL192" s="38">
        <v>86.161000000000001</v>
      </c>
      <c r="FM192" s="38">
        <v>90.480670000000003</v>
      </c>
      <c r="FN192" s="38">
        <v>94.361059999999995</v>
      </c>
      <c r="FO192" s="38">
        <v>97.502409999999998</v>
      </c>
      <c r="FP192" s="38">
        <v>100.0236</v>
      </c>
      <c r="FQ192" s="38">
        <v>101.54510000000001</v>
      </c>
      <c r="FR192" s="38">
        <v>101.7563</v>
      </c>
      <c r="FS192" s="38">
        <v>100.80370000000001</v>
      </c>
      <c r="FT192" s="38">
        <v>99.081239999999994</v>
      </c>
      <c r="FU192" s="38">
        <v>94.458889999999997</v>
      </c>
      <c r="FV192" s="38">
        <v>89.806060000000002</v>
      </c>
      <c r="FW192">
        <v>85.650829999999999</v>
      </c>
      <c r="FX192">
        <v>83.223429999999993</v>
      </c>
      <c r="FY192">
        <v>81.391819999999996</v>
      </c>
      <c r="FZ192">
        <v>4.1745000000000003E-3</v>
      </c>
      <c r="GA192">
        <v>2.9753000000000002E-2</v>
      </c>
      <c r="GB192">
        <v>1</v>
      </c>
    </row>
    <row r="193" spans="1:184" x14ac:dyDescent="0.3">
      <c r="A193" t="s">
        <v>277</v>
      </c>
      <c r="B193" t="s">
        <v>1</v>
      </c>
      <c r="C193" t="s">
        <v>1</v>
      </c>
      <c r="D193" t="s">
        <v>1</v>
      </c>
      <c r="E193" t="s">
        <v>223</v>
      </c>
      <c r="F193" t="s">
        <v>1</v>
      </c>
      <c r="G193" s="16" t="s">
        <v>1</v>
      </c>
      <c r="H193" s="40" t="s">
        <v>1</v>
      </c>
      <c r="I193" s="18" t="s">
        <v>1</v>
      </c>
      <c r="J193" s="38" t="s">
        <v>1</v>
      </c>
      <c r="K193" s="18">
        <v>44809</v>
      </c>
      <c r="L193" s="38">
        <v>33716</v>
      </c>
      <c r="M193" s="38">
        <v>33716</v>
      </c>
      <c r="N193" s="38">
        <v>1.4246000000000001</v>
      </c>
      <c r="O193" s="38">
        <v>1.356994</v>
      </c>
      <c r="P193" s="38">
        <v>1.3041560000000001</v>
      </c>
      <c r="Q193" s="38">
        <v>1.2682599999999999</v>
      </c>
      <c r="R193" s="38">
        <v>1.2515890000000001</v>
      </c>
      <c r="S193" s="38">
        <v>1.230537</v>
      </c>
      <c r="T193" s="38">
        <v>1.1481570000000001</v>
      </c>
      <c r="U193" s="38">
        <v>1.238899</v>
      </c>
      <c r="V193" s="38">
        <v>1.4364440000000001</v>
      </c>
      <c r="W193" s="38">
        <v>1.6965239999999999</v>
      </c>
      <c r="X193" s="38">
        <v>1.936923</v>
      </c>
      <c r="Y193" s="38">
        <v>2.107739</v>
      </c>
      <c r="Z193" s="38">
        <v>2.228361</v>
      </c>
      <c r="AA193" s="38">
        <v>2.3165480000000001</v>
      </c>
      <c r="AB193" s="38">
        <v>2.3661050000000001</v>
      </c>
      <c r="AC193" s="38">
        <v>2.3826399999999999</v>
      </c>
      <c r="AD193" s="38">
        <v>2.3547959999999999</v>
      </c>
      <c r="AE193" s="38">
        <v>2.260386</v>
      </c>
      <c r="AF193" s="38">
        <v>2.1364260000000002</v>
      </c>
      <c r="AG193" s="38">
        <v>1.9804619999999999</v>
      </c>
      <c r="AH193" s="38">
        <v>1.900779</v>
      </c>
      <c r="AI193" s="38">
        <v>1.793755</v>
      </c>
      <c r="AJ193" s="38">
        <v>1.621041</v>
      </c>
      <c r="AK193" s="38">
        <v>1.5122640000000001</v>
      </c>
      <c r="AL193" s="38">
        <v>4.7660599999999997E-2</v>
      </c>
      <c r="AM193" s="38">
        <v>3.3545499999999999E-2</v>
      </c>
      <c r="AN193" s="38">
        <v>2.4071599999999999E-2</v>
      </c>
      <c r="AO193" s="38">
        <v>1.0905099999999999E-2</v>
      </c>
      <c r="AP193" s="38">
        <v>2.0233E-3</v>
      </c>
      <c r="AQ193" s="38">
        <v>-5.0023600000000001E-2</v>
      </c>
      <c r="AR193" s="38">
        <v>-0.13809750000000001</v>
      </c>
      <c r="AS193" s="38">
        <v>-3.63833E-2</v>
      </c>
      <c r="AT193" s="38">
        <v>4.8652000000000001E-3</v>
      </c>
      <c r="AU193" s="38">
        <v>2.4775999999999999E-2</v>
      </c>
      <c r="AV193" s="38">
        <v>9.7543000000000005E-3</v>
      </c>
      <c r="AW193" s="38">
        <v>2.7805E-3</v>
      </c>
      <c r="AX193" s="38">
        <v>-2.6473E-3</v>
      </c>
      <c r="AY193" s="38">
        <v>-1.4586500000000001E-2</v>
      </c>
      <c r="AZ193" s="38">
        <v>-2.6554899999999999E-2</v>
      </c>
      <c r="BA193" s="38">
        <v>-3.0961499999999999E-2</v>
      </c>
      <c r="BB193" s="38">
        <v>-1.2630499999999999E-2</v>
      </c>
      <c r="BC193" s="38">
        <v>-3.8400000000000001E-3</v>
      </c>
      <c r="BD193" s="38">
        <v>1.7226700000000001E-2</v>
      </c>
      <c r="BE193" s="38">
        <v>-5.94767E-2</v>
      </c>
      <c r="BF193" s="38">
        <v>-4.11394E-2</v>
      </c>
      <c r="BG193" s="38">
        <v>1.0788000000000001E-2</v>
      </c>
      <c r="BH193" s="38">
        <v>-1.28548E-2</v>
      </c>
      <c r="BI193" s="38">
        <v>-1.5550400000000001E-2</v>
      </c>
      <c r="BJ193" s="38">
        <v>5.0255399999999999E-2</v>
      </c>
      <c r="BK193" s="38">
        <v>3.5480699999999997E-2</v>
      </c>
      <c r="BL193" s="38">
        <v>2.5601599999999999E-2</v>
      </c>
      <c r="BM193" s="38">
        <v>1.23444E-2</v>
      </c>
      <c r="BN193" s="38">
        <v>3.3187999999999998E-3</v>
      </c>
      <c r="BO193" s="38">
        <v>-4.5937600000000002E-2</v>
      </c>
      <c r="BP193" s="38">
        <v>-0.13106760000000001</v>
      </c>
      <c r="BQ193" s="38">
        <v>-3.3479700000000001E-2</v>
      </c>
      <c r="BR193" s="38">
        <v>7.6937999999999998E-3</v>
      </c>
      <c r="BS193" s="38">
        <v>2.9464600000000001E-2</v>
      </c>
      <c r="BT193" s="38">
        <v>1.45446E-2</v>
      </c>
      <c r="BU193" s="38">
        <v>6.4488999999999996E-3</v>
      </c>
      <c r="BV193" s="38">
        <v>-3.9869999999999999E-4</v>
      </c>
      <c r="BW193" s="38">
        <v>-1.1557899999999999E-2</v>
      </c>
      <c r="BX193" s="38">
        <v>-2.1467099999999999E-2</v>
      </c>
      <c r="BY193" s="38">
        <v>-2.41462E-2</v>
      </c>
      <c r="BZ193" s="38">
        <v>-5.2496000000000001E-3</v>
      </c>
      <c r="CA193" s="38">
        <v>4.1971999999999999E-3</v>
      </c>
      <c r="CB193" s="38">
        <v>2.6645200000000001E-2</v>
      </c>
      <c r="CC193" s="38">
        <v>-4.9242899999999999E-2</v>
      </c>
      <c r="CD193" s="38">
        <v>-2.9957500000000001E-2</v>
      </c>
      <c r="CE193" s="38">
        <v>1.9441900000000002E-2</v>
      </c>
      <c r="CF193" s="38">
        <v>-5.3331999999999997E-3</v>
      </c>
      <c r="CG193" s="38">
        <v>-8.8489999999999992E-3</v>
      </c>
      <c r="CH193" s="38">
        <v>5.2052599999999997E-2</v>
      </c>
      <c r="CI193" s="38">
        <v>3.6821E-2</v>
      </c>
      <c r="CJ193" s="38">
        <v>2.6661199999999999E-2</v>
      </c>
      <c r="CK193" s="38">
        <v>1.3341199999999999E-2</v>
      </c>
      <c r="CL193" s="38">
        <v>4.2161000000000004E-3</v>
      </c>
      <c r="CM193" s="38">
        <v>-4.3107699999999999E-2</v>
      </c>
      <c r="CN193" s="38">
        <v>-0.1261987</v>
      </c>
      <c r="CO193" s="38">
        <v>-3.1468599999999999E-2</v>
      </c>
      <c r="CP193" s="38">
        <v>9.6529000000000007E-3</v>
      </c>
      <c r="CQ193" s="38">
        <v>3.2711999999999998E-2</v>
      </c>
      <c r="CR193" s="38">
        <v>1.78624E-2</v>
      </c>
      <c r="CS193" s="38">
        <v>8.9896000000000004E-3</v>
      </c>
      <c r="CT193" s="38">
        <v>1.1586999999999999E-3</v>
      </c>
      <c r="CU193" s="38">
        <v>-9.4602000000000002E-3</v>
      </c>
      <c r="CV193" s="38">
        <v>-1.7943299999999999E-2</v>
      </c>
      <c r="CW193" s="38">
        <v>-1.9425999999999999E-2</v>
      </c>
      <c r="CX193" s="38">
        <v>-1.3770000000000001E-4</v>
      </c>
      <c r="CY193" s="38">
        <v>9.7637999999999996E-3</v>
      </c>
      <c r="CZ193" s="38">
        <v>3.3168499999999997E-2</v>
      </c>
      <c r="DA193" s="38">
        <v>-4.2154999999999998E-2</v>
      </c>
      <c r="DB193" s="38">
        <v>-2.2213E-2</v>
      </c>
      <c r="DC193" s="38">
        <v>2.5435599999999999E-2</v>
      </c>
      <c r="DD193" s="38">
        <v>-1.237E-4</v>
      </c>
      <c r="DE193" s="38">
        <v>-4.2075999999999997E-3</v>
      </c>
      <c r="DF193" s="38">
        <v>5.3849800000000003E-2</v>
      </c>
      <c r="DG193" s="38">
        <v>3.8161300000000002E-2</v>
      </c>
      <c r="DH193" s="38">
        <v>2.77208E-2</v>
      </c>
      <c r="DI193" s="38">
        <v>1.4338E-2</v>
      </c>
      <c r="DJ193" s="38">
        <v>5.1133000000000003E-3</v>
      </c>
      <c r="DK193" s="38">
        <v>-4.0277800000000002E-2</v>
      </c>
      <c r="DL193" s="38">
        <v>-0.1213298</v>
      </c>
      <c r="DM193" s="38">
        <v>-2.94576E-2</v>
      </c>
      <c r="DN193" s="38">
        <v>1.16119E-2</v>
      </c>
      <c r="DO193" s="38">
        <v>3.59593E-2</v>
      </c>
      <c r="DP193" s="38">
        <v>2.11801E-2</v>
      </c>
      <c r="DQ193" s="38">
        <v>1.15303E-2</v>
      </c>
      <c r="DR193" s="38">
        <v>2.7160999999999999E-3</v>
      </c>
      <c r="DS193" s="38">
        <v>-7.3626000000000004E-3</v>
      </c>
      <c r="DT193" s="38">
        <v>-1.4419400000000001E-2</v>
      </c>
      <c r="DU193" s="38">
        <v>-1.47058E-2</v>
      </c>
      <c r="DV193" s="38">
        <v>4.9741999999999998E-3</v>
      </c>
      <c r="DW193" s="38">
        <v>1.53303E-2</v>
      </c>
      <c r="DX193" s="38">
        <v>3.9691700000000003E-2</v>
      </c>
      <c r="DY193" s="38">
        <v>-3.5067099999999997E-2</v>
      </c>
      <c r="DZ193" s="38">
        <v>-1.44685E-2</v>
      </c>
      <c r="EA193" s="38">
        <v>3.14293E-2</v>
      </c>
      <c r="EB193" s="38">
        <v>5.0857999999999997E-3</v>
      </c>
      <c r="EC193" s="38">
        <v>4.3379999999999997E-4</v>
      </c>
      <c r="ED193" s="38">
        <v>5.64447E-2</v>
      </c>
      <c r="EE193" s="38">
        <v>4.0096399999999997E-2</v>
      </c>
      <c r="EF193" s="38">
        <v>2.9250700000000001E-2</v>
      </c>
      <c r="EG193" s="38">
        <v>1.5777200000000002E-2</v>
      </c>
      <c r="EH193" s="38">
        <v>6.4088000000000001E-3</v>
      </c>
      <c r="EI193" s="38">
        <v>-3.6191800000000003E-2</v>
      </c>
      <c r="EJ193" s="38">
        <v>-0.1142999</v>
      </c>
      <c r="EK193" s="38">
        <v>-2.6553899999999998E-2</v>
      </c>
      <c r="EL193" s="38">
        <v>1.44405E-2</v>
      </c>
      <c r="EM193" s="38">
        <v>4.0647900000000001E-2</v>
      </c>
      <c r="EN193" s="38">
        <v>2.5970400000000001E-2</v>
      </c>
      <c r="EO193" s="38">
        <v>1.5198700000000001E-2</v>
      </c>
      <c r="EP193" s="38">
        <v>4.9648000000000001E-3</v>
      </c>
      <c r="EQ193" s="38">
        <v>-4.3340000000000002E-3</v>
      </c>
      <c r="ER193" s="38">
        <v>-9.3316000000000007E-3</v>
      </c>
      <c r="ES193" s="38">
        <v>-7.8904999999999999E-3</v>
      </c>
      <c r="ET193" s="38">
        <v>1.2355100000000001E-2</v>
      </c>
      <c r="EU193" s="38">
        <v>2.3367499999999999E-2</v>
      </c>
      <c r="EV193" s="38">
        <v>4.91102E-2</v>
      </c>
      <c r="EW193" s="38">
        <v>-2.4833299999999999E-2</v>
      </c>
      <c r="EX193" s="38">
        <v>-3.2867E-3</v>
      </c>
      <c r="EY193" s="38">
        <v>4.0083199999999999E-2</v>
      </c>
      <c r="EZ193" s="38">
        <v>1.26074E-2</v>
      </c>
      <c r="FA193" s="38">
        <v>7.1352999999999998E-3</v>
      </c>
      <c r="FB193" s="38">
        <v>81.919020000000003</v>
      </c>
      <c r="FC193" s="38">
        <v>80.687240000000003</v>
      </c>
      <c r="FD193" s="38">
        <v>79.085560000000001</v>
      </c>
      <c r="FE193" s="38">
        <v>77.648470000000003</v>
      </c>
      <c r="FF193" s="38">
        <v>76.533940000000001</v>
      </c>
      <c r="FG193" s="38">
        <v>75.58023</v>
      </c>
      <c r="FH193" s="38">
        <v>74.474599999999995</v>
      </c>
      <c r="FI193" s="38">
        <v>75.410769999999999</v>
      </c>
      <c r="FJ193" s="38">
        <v>80.408929999999998</v>
      </c>
      <c r="FK193" s="38">
        <v>86.361109999999996</v>
      </c>
      <c r="FL193" s="38">
        <v>91.484939999999995</v>
      </c>
      <c r="FM193" s="38">
        <v>95.732799999999997</v>
      </c>
      <c r="FN193" s="38">
        <v>99.824010000000001</v>
      </c>
      <c r="FO193" s="38">
        <v>102.96510000000001</v>
      </c>
      <c r="FP193" s="38">
        <v>104.9499</v>
      </c>
      <c r="FQ193" s="38">
        <v>106.2854</v>
      </c>
      <c r="FR193" s="38">
        <v>106.6292</v>
      </c>
      <c r="FS193" s="38">
        <v>105.8151</v>
      </c>
      <c r="FT193" s="38">
        <v>103.38849999999999</v>
      </c>
      <c r="FU193" s="38">
        <v>98.724729999999994</v>
      </c>
      <c r="FV193" s="38">
        <v>95.329610000000002</v>
      </c>
      <c r="FW193">
        <v>91.844650000000001</v>
      </c>
      <c r="FX193">
        <v>88.628200000000007</v>
      </c>
      <c r="FY193">
        <v>86.96</v>
      </c>
      <c r="FZ193">
        <v>1.14314E-2</v>
      </c>
      <c r="GA193">
        <v>0.1531912</v>
      </c>
      <c r="GB193">
        <v>1</v>
      </c>
    </row>
    <row r="194" spans="1:184" x14ac:dyDescent="0.3">
      <c r="A194" t="s">
        <v>277</v>
      </c>
      <c r="B194" t="s">
        <v>1</v>
      </c>
      <c r="C194" t="s">
        <v>1</v>
      </c>
      <c r="D194" t="s">
        <v>1</v>
      </c>
      <c r="E194" t="s">
        <v>223</v>
      </c>
      <c r="F194" t="s">
        <v>1</v>
      </c>
      <c r="G194" s="16" t="s">
        <v>1</v>
      </c>
      <c r="H194" s="40" t="s">
        <v>1</v>
      </c>
      <c r="I194" s="18" t="s">
        <v>1</v>
      </c>
      <c r="J194" s="38" t="s">
        <v>1</v>
      </c>
      <c r="K194" s="18">
        <v>44810</v>
      </c>
      <c r="L194" s="38">
        <v>33716</v>
      </c>
      <c r="M194" s="38">
        <v>33716</v>
      </c>
      <c r="N194" s="38">
        <v>1.4737720000000001</v>
      </c>
      <c r="O194" s="38">
        <v>1.4095</v>
      </c>
      <c r="P194" s="38">
        <v>1.3591219999999999</v>
      </c>
      <c r="Q194" s="38">
        <v>1.3327709999999999</v>
      </c>
      <c r="R194" s="38">
        <v>1.341307</v>
      </c>
      <c r="S194" s="38">
        <v>1.402525</v>
      </c>
      <c r="T194" s="38">
        <v>1.4581409999999999</v>
      </c>
      <c r="U194" s="38">
        <v>1.7255210000000001</v>
      </c>
      <c r="V194" s="38">
        <v>2.2285029999999999</v>
      </c>
      <c r="W194" s="38">
        <v>2.6683330000000001</v>
      </c>
      <c r="X194" s="38">
        <v>3.0221200000000001</v>
      </c>
      <c r="Y194" s="38">
        <v>3.2602859999999998</v>
      </c>
      <c r="Z194" s="38">
        <v>3.4041510000000001</v>
      </c>
      <c r="AA194" s="38">
        <v>3.5344359999999999</v>
      </c>
      <c r="AB194" s="38">
        <v>3.5925500000000001</v>
      </c>
      <c r="AC194" s="38">
        <v>3.5625529999999999</v>
      </c>
      <c r="AD194" s="38">
        <v>3.3678140000000001</v>
      </c>
      <c r="AE194" s="38">
        <v>2.9161280000000001</v>
      </c>
      <c r="AF194" s="38">
        <v>2.554522</v>
      </c>
      <c r="AG194" s="38">
        <v>2.2991760000000001</v>
      </c>
      <c r="AH194" s="38">
        <v>2.1480199999999998</v>
      </c>
      <c r="AI194" s="38">
        <v>1.9526269999999999</v>
      </c>
      <c r="AJ194" s="38">
        <v>1.765355</v>
      </c>
      <c r="AK194" s="38">
        <v>1.637829</v>
      </c>
      <c r="AL194" s="38">
        <v>2.7161000000000001E-2</v>
      </c>
      <c r="AM194" s="38">
        <v>1.9852000000000002E-2</v>
      </c>
      <c r="AN194" s="38">
        <v>1.03331E-2</v>
      </c>
      <c r="AO194" s="38">
        <v>5.1275000000000001E-3</v>
      </c>
      <c r="AP194" s="38">
        <v>4.3496999999999997E-3</v>
      </c>
      <c r="AQ194" s="38">
        <v>-1.0261299999999999E-2</v>
      </c>
      <c r="AR194" s="38">
        <v>-5.6153099999999997E-2</v>
      </c>
      <c r="AS194" s="38">
        <v>1.1654299999999999E-2</v>
      </c>
      <c r="AT194" s="38">
        <v>-1.30724E-2</v>
      </c>
      <c r="AU194" s="38">
        <v>-4.2555500000000003E-2</v>
      </c>
      <c r="AV194" s="38">
        <v>-4.50056E-2</v>
      </c>
      <c r="AW194" s="38">
        <v>-2.88729E-2</v>
      </c>
      <c r="AX194" s="38">
        <v>-1.0194699999999999E-2</v>
      </c>
      <c r="AY194" s="38">
        <v>2.3462799999999999E-2</v>
      </c>
      <c r="AZ194" s="38">
        <v>3.9671199999999997E-2</v>
      </c>
      <c r="BA194" s="38">
        <v>6.4320299999999997E-2</v>
      </c>
      <c r="BB194" s="38">
        <v>8.4632899999999997E-2</v>
      </c>
      <c r="BC194" s="38">
        <v>3.6713299999999997E-2</v>
      </c>
      <c r="BD194" s="38">
        <v>3.1429400000000003E-2</v>
      </c>
      <c r="BE194" s="38">
        <v>-1.5366899999999999E-2</v>
      </c>
      <c r="BF194" s="38">
        <v>1.1459E-2</v>
      </c>
      <c r="BG194" s="38">
        <v>2.01742E-2</v>
      </c>
      <c r="BH194" s="38">
        <v>1.12222E-2</v>
      </c>
      <c r="BI194" s="38">
        <v>3.6381E-3</v>
      </c>
      <c r="BJ194" s="38">
        <v>3.07237E-2</v>
      </c>
      <c r="BK194" s="38">
        <v>2.3064100000000001E-2</v>
      </c>
      <c r="BL194" s="38">
        <v>1.2942E-2</v>
      </c>
      <c r="BM194" s="38">
        <v>7.6928999999999999E-3</v>
      </c>
      <c r="BN194" s="38">
        <v>6.8009999999999998E-3</v>
      </c>
      <c r="BO194" s="38">
        <v>-5.3477999999999998E-3</v>
      </c>
      <c r="BP194" s="38">
        <v>-4.9001000000000003E-2</v>
      </c>
      <c r="BQ194" s="38">
        <v>1.5958799999999999E-2</v>
      </c>
      <c r="BR194" s="38">
        <v>-8.1924000000000007E-3</v>
      </c>
      <c r="BS194" s="38">
        <v>-3.6644599999999999E-2</v>
      </c>
      <c r="BT194" s="38">
        <v>-3.9457800000000001E-2</v>
      </c>
      <c r="BU194" s="38">
        <v>-2.4428600000000002E-2</v>
      </c>
      <c r="BV194" s="38">
        <v>-7.0923000000000002E-3</v>
      </c>
      <c r="BW194" s="38">
        <v>2.6450999999999999E-2</v>
      </c>
      <c r="BX194" s="38">
        <v>4.4633600000000002E-2</v>
      </c>
      <c r="BY194" s="38">
        <v>7.1505399999999997E-2</v>
      </c>
      <c r="BZ194" s="38">
        <v>9.3024300000000004E-2</v>
      </c>
      <c r="CA194" s="38">
        <v>4.5826199999999997E-2</v>
      </c>
      <c r="CB194" s="38">
        <v>4.1282899999999997E-2</v>
      </c>
      <c r="CC194" s="38">
        <v>-6.1165999999999998E-3</v>
      </c>
      <c r="CD194" s="38">
        <v>1.9725900000000001E-2</v>
      </c>
      <c r="CE194" s="38">
        <v>2.6992800000000001E-2</v>
      </c>
      <c r="CF194" s="38">
        <v>1.6592200000000001E-2</v>
      </c>
      <c r="CG194" s="38">
        <v>9.1153999999999992E-3</v>
      </c>
      <c r="CH194" s="38">
        <v>3.3191199999999997E-2</v>
      </c>
      <c r="CI194" s="38">
        <v>2.52888E-2</v>
      </c>
      <c r="CJ194" s="38">
        <v>1.4749E-2</v>
      </c>
      <c r="CK194" s="38">
        <v>9.4696999999999993E-3</v>
      </c>
      <c r="CL194" s="38">
        <v>8.4986999999999997E-3</v>
      </c>
      <c r="CM194" s="38">
        <v>-1.9446999999999999E-3</v>
      </c>
      <c r="CN194" s="38">
        <v>-4.4047500000000003E-2</v>
      </c>
      <c r="CO194" s="38">
        <v>1.8940100000000001E-2</v>
      </c>
      <c r="CP194" s="38">
        <v>-4.8124999999999999E-3</v>
      </c>
      <c r="CQ194" s="38">
        <v>-3.2550799999999998E-2</v>
      </c>
      <c r="CR194" s="38">
        <v>-3.5615399999999998E-2</v>
      </c>
      <c r="CS194" s="38">
        <v>-2.1350500000000001E-2</v>
      </c>
      <c r="CT194" s="38">
        <v>-4.9436000000000003E-3</v>
      </c>
      <c r="CU194" s="38">
        <v>2.85206E-2</v>
      </c>
      <c r="CV194" s="38">
        <v>4.8070500000000002E-2</v>
      </c>
      <c r="CW194" s="38">
        <v>7.6481800000000003E-2</v>
      </c>
      <c r="CX194" s="38">
        <v>9.8835999999999993E-2</v>
      </c>
      <c r="CY194" s="38">
        <v>5.2137700000000002E-2</v>
      </c>
      <c r="CZ194" s="38">
        <v>4.8107400000000002E-2</v>
      </c>
      <c r="DA194" s="38">
        <v>2.901E-4</v>
      </c>
      <c r="DB194" s="38">
        <v>2.5451499999999998E-2</v>
      </c>
      <c r="DC194" s="38">
        <v>3.1715300000000002E-2</v>
      </c>
      <c r="DD194" s="38">
        <v>2.03114E-2</v>
      </c>
      <c r="DE194" s="38">
        <v>1.2908899999999999E-2</v>
      </c>
      <c r="DF194" s="38">
        <v>3.5658799999999997E-2</v>
      </c>
      <c r="DG194" s="38">
        <v>2.75135E-2</v>
      </c>
      <c r="DH194" s="38">
        <v>1.6555899999999998E-2</v>
      </c>
      <c r="DI194" s="38">
        <v>1.12465E-2</v>
      </c>
      <c r="DJ194" s="38">
        <v>1.0196500000000001E-2</v>
      </c>
      <c r="DK194" s="38">
        <v>1.4583E-3</v>
      </c>
      <c r="DL194" s="38">
        <v>-3.9093900000000001E-2</v>
      </c>
      <c r="DM194" s="38">
        <v>2.1921400000000001E-2</v>
      </c>
      <c r="DN194" s="38">
        <v>-1.4326E-3</v>
      </c>
      <c r="DO194" s="38">
        <v>-2.8457E-2</v>
      </c>
      <c r="DP194" s="38">
        <v>-3.1773000000000003E-2</v>
      </c>
      <c r="DQ194" s="38">
        <v>-1.8272400000000001E-2</v>
      </c>
      <c r="DR194" s="38">
        <v>-2.7950000000000002E-3</v>
      </c>
      <c r="DS194" s="38">
        <v>3.0590200000000001E-2</v>
      </c>
      <c r="DT194" s="38">
        <v>5.1507499999999998E-2</v>
      </c>
      <c r="DU194" s="38">
        <v>8.1458100000000006E-2</v>
      </c>
      <c r="DV194" s="38">
        <v>0.1046478</v>
      </c>
      <c r="DW194" s="38">
        <v>5.8449300000000003E-2</v>
      </c>
      <c r="DX194" s="38">
        <v>5.4931800000000003E-2</v>
      </c>
      <c r="DY194" s="38">
        <v>6.6969000000000004E-3</v>
      </c>
      <c r="DZ194" s="38">
        <v>3.1177099999999999E-2</v>
      </c>
      <c r="EA194" s="38">
        <v>3.6437900000000002E-2</v>
      </c>
      <c r="EB194" s="38">
        <v>2.4030699999999999E-2</v>
      </c>
      <c r="EC194" s="38">
        <v>1.6702499999999999E-2</v>
      </c>
      <c r="ED194" s="38">
        <v>3.9221499999999999E-2</v>
      </c>
      <c r="EE194" s="38">
        <v>3.0725599999999999E-2</v>
      </c>
      <c r="EF194" s="38">
        <v>1.9164799999999999E-2</v>
      </c>
      <c r="EG194" s="38">
        <v>1.38119E-2</v>
      </c>
      <c r="EH194" s="38">
        <v>1.26477E-2</v>
      </c>
      <c r="EI194" s="38">
        <v>6.3718000000000004E-3</v>
      </c>
      <c r="EJ194" s="38">
        <v>-3.1941799999999999E-2</v>
      </c>
      <c r="EK194" s="38">
        <v>2.62259E-2</v>
      </c>
      <c r="EL194" s="38">
        <v>3.4475E-3</v>
      </c>
      <c r="EM194" s="38">
        <v>-2.2546199999999999E-2</v>
      </c>
      <c r="EN194" s="38">
        <v>-2.6225200000000001E-2</v>
      </c>
      <c r="EO194" s="38">
        <v>-1.3828099999999999E-2</v>
      </c>
      <c r="EP194" s="38">
        <v>3.0739999999999999E-4</v>
      </c>
      <c r="EQ194" s="38">
        <v>3.3578299999999998E-2</v>
      </c>
      <c r="ER194" s="38">
        <v>5.6469900000000003E-2</v>
      </c>
      <c r="ES194" s="38">
        <v>8.8643200000000005E-2</v>
      </c>
      <c r="ET194" s="38">
        <v>0.11303920000000001</v>
      </c>
      <c r="EU194" s="38">
        <v>6.7562200000000003E-2</v>
      </c>
      <c r="EV194" s="38">
        <v>6.4785300000000004E-2</v>
      </c>
      <c r="EW194" s="38">
        <v>1.5947200000000002E-2</v>
      </c>
      <c r="EX194" s="38">
        <v>3.9444E-2</v>
      </c>
      <c r="EY194" s="38">
        <v>4.32564E-2</v>
      </c>
      <c r="EZ194" s="38">
        <v>2.9400699999999998E-2</v>
      </c>
      <c r="FA194" s="38">
        <v>2.21797E-2</v>
      </c>
      <c r="FB194" s="38">
        <v>84.241569999999996</v>
      </c>
      <c r="FC194" s="38">
        <v>82.923779999999994</v>
      </c>
      <c r="FD194" s="38">
        <v>81.510769999999994</v>
      </c>
      <c r="FE194" s="38">
        <v>80.366709999999998</v>
      </c>
      <c r="FF194" s="38">
        <v>79.238560000000007</v>
      </c>
      <c r="FG194" s="38">
        <v>78.891450000000006</v>
      </c>
      <c r="FH194" s="38">
        <v>78.164019999999994</v>
      </c>
      <c r="FI194" s="38">
        <v>80.374399999999994</v>
      </c>
      <c r="FJ194" s="38">
        <v>85.58466</v>
      </c>
      <c r="FK194" s="38">
        <v>91.463989999999995</v>
      </c>
      <c r="FL194" s="38">
        <v>96.094409999999996</v>
      </c>
      <c r="FM194" s="38">
        <v>100.8446</v>
      </c>
      <c r="FN194" s="38">
        <v>104.1754</v>
      </c>
      <c r="FO194" s="38">
        <v>107.1373</v>
      </c>
      <c r="FP194" s="38">
        <v>109.1533</v>
      </c>
      <c r="FQ194" s="38">
        <v>110.69029999999999</v>
      </c>
      <c r="FR194" s="38">
        <v>110.5365</v>
      </c>
      <c r="FS194" s="38">
        <v>108.99209999999999</v>
      </c>
      <c r="FT194" s="38">
        <v>105.9833</v>
      </c>
      <c r="FU194" s="38">
        <v>100.4045</v>
      </c>
      <c r="FV194" s="38">
        <v>95.696659999999994</v>
      </c>
      <c r="FW194">
        <v>92.966589999999997</v>
      </c>
      <c r="FX194">
        <v>91.099540000000005</v>
      </c>
      <c r="FY194">
        <v>88.491320000000002</v>
      </c>
      <c r="FZ194">
        <v>1.0853700000000001E-2</v>
      </c>
      <c r="GA194">
        <v>7.2996500000000006E-2</v>
      </c>
      <c r="GB194">
        <v>1</v>
      </c>
    </row>
    <row r="195" spans="1:184" x14ac:dyDescent="0.3">
      <c r="A195" t="s">
        <v>277</v>
      </c>
      <c r="B195" t="s">
        <v>1</v>
      </c>
      <c r="C195" t="s">
        <v>1</v>
      </c>
      <c r="D195" t="s">
        <v>1</v>
      </c>
      <c r="E195" t="s">
        <v>223</v>
      </c>
      <c r="F195" t="s">
        <v>1</v>
      </c>
      <c r="G195" s="16" t="s">
        <v>1</v>
      </c>
      <c r="H195" s="40" t="s">
        <v>1</v>
      </c>
      <c r="I195" s="18" t="s">
        <v>1</v>
      </c>
      <c r="J195" s="38" t="s">
        <v>1</v>
      </c>
      <c r="K195" s="18">
        <v>44811</v>
      </c>
      <c r="L195" s="38">
        <v>33710</v>
      </c>
      <c r="M195" s="38">
        <v>33710</v>
      </c>
      <c r="N195" s="38">
        <v>1.5744560000000001</v>
      </c>
      <c r="O195" s="38">
        <v>1.502203</v>
      </c>
      <c r="P195" s="38">
        <v>1.4482729999999999</v>
      </c>
      <c r="Q195" s="38">
        <v>1.415152</v>
      </c>
      <c r="R195" s="38">
        <v>1.414936</v>
      </c>
      <c r="S195" s="38">
        <v>1.4661679999999999</v>
      </c>
      <c r="T195" s="38">
        <v>1.5001880000000001</v>
      </c>
      <c r="U195" s="38">
        <v>1.7536910000000001</v>
      </c>
      <c r="V195" s="38">
        <v>2.2212100000000001</v>
      </c>
      <c r="W195" s="38">
        <v>2.6526700000000001</v>
      </c>
      <c r="X195" s="38">
        <v>2.9885030000000001</v>
      </c>
      <c r="Y195" s="38">
        <v>3.20201</v>
      </c>
      <c r="Z195" s="38">
        <v>3.3253759999999999</v>
      </c>
      <c r="AA195" s="38">
        <v>3.4426480000000002</v>
      </c>
      <c r="AB195" s="38">
        <v>3.5015749999999999</v>
      </c>
      <c r="AC195" s="38">
        <v>3.4819659999999999</v>
      </c>
      <c r="AD195" s="38">
        <v>3.305523</v>
      </c>
      <c r="AE195" s="38">
        <v>2.873488</v>
      </c>
      <c r="AF195" s="38">
        <v>2.5275460000000001</v>
      </c>
      <c r="AG195" s="38">
        <v>2.2663890000000002</v>
      </c>
      <c r="AH195" s="38">
        <v>2.108787</v>
      </c>
      <c r="AI195" s="38">
        <v>1.9355599999999999</v>
      </c>
      <c r="AJ195" s="38">
        <v>1.7400150000000001</v>
      </c>
      <c r="AK195" s="38">
        <v>1.613256</v>
      </c>
      <c r="AL195" s="38">
        <v>1.80717E-2</v>
      </c>
      <c r="AM195" s="38">
        <v>1.3655799999999999E-2</v>
      </c>
      <c r="AN195" s="38">
        <v>1.2215800000000001E-2</v>
      </c>
      <c r="AO195" s="38">
        <v>7.8823999999999995E-3</v>
      </c>
      <c r="AP195" s="38">
        <v>1.0026E-3</v>
      </c>
      <c r="AQ195" s="38">
        <v>-2.3230799999999999E-2</v>
      </c>
      <c r="AR195" s="38">
        <v>-8.0168299999999998E-2</v>
      </c>
      <c r="AS195" s="38">
        <v>-5.0214999999999999E-3</v>
      </c>
      <c r="AT195" s="38">
        <v>-9.8971000000000007E-3</v>
      </c>
      <c r="AU195" s="38">
        <v>-1.7037799999999999E-2</v>
      </c>
      <c r="AV195" s="38">
        <v>-1.9810100000000001E-2</v>
      </c>
      <c r="AW195" s="38">
        <v>-6.7520999999999996E-3</v>
      </c>
      <c r="AX195" s="38">
        <v>3.7001E-3</v>
      </c>
      <c r="AY195" s="38">
        <v>1.18689E-2</v>
      </c>
      <c r="AZ195" s="38">
        <v>6.5972000000000001E-3</v>
      </c>
      <c r="BA195" s="38">
        <v>3.4028799999999998E-2</v>
      </c>
      <c r="BB195" s="38">
        <v>6.9037200000000007E-2</v>
      </c>
      <c r="BC195" s="38">
        <v>5.0668400000000002E-2</v>
      </c>
      <c r="BD195" s="38">
        <v>4.44646E-2</v>
      </c>
      <c r="BE195" s="38">
        <v>-1.7313700000000001E-2</v>
      </c>
      <c r="BF195" s="38">
        <v>1.6537199999999998E-2</v>
      </c>
      <c r="BG195" s="38">
        <v>6.3694600000000004E-2</v>
      </c>
      <c r="BH195" s="38">
        <v>4.1647400000000001E-2</v>
      </c>
      <c r="BI195" s="38">
        <v>2.5426500000000001E-2</v>
      </c>
      <c r="BJ195" s="38">
        <v>2.11241E-2</v>
      </c>
      <c r="BK195" s="38">
        <v>1.5934299999999998E-2</v>
      </c>
      <c r="BL195" s="38">
        <v>1.43217E-2</v>
      </c>
      <c r="BM195" s="38">
        <v>9.8952999999999992E-3</v>
      </c>
      <c r="BN195" s="38">
        <v>2.8297999999999999E-3</v>
      </c>
      <c r="BO195" s="38">
        <v>-1.93715E-2</v>
      </c>
      <c r="BP195" s="38">
        <v>-7.4504600000000004E-2</v>
      </c>
      <c r="BQ195" s="38">
        <v>-1.7638E-3</v>
      </c>
      <c r="BR195" s="38">
        <v>-6.3333E-3</v>
      </c>
      <c r="BS195" s="38">
        <v>-1.27852E-2</v>
      </c>
      <c r="BT195" s="38">
        <v>-1.5926699999999998E-2</v>
      </c>
      <c r="BU195" s="38">
        <v>-3.7339999999999999E-3</v>
      </c>
      <c r="BV195" s="38">
        <v>5.8729999999999997E-3</v>
      </c>
      <c r="BW195" s="38">
        <v>1.40923E-2</v>
      </c>
      <c r="BX195" s="38">
        <v>1.0389499999999999E-2</v>
      </c>
      <c r="BY195" s="38">
        <v>3.9681000000000001E-2</v>
      </c>
      <c r="BZ195" s="38">
        <v>7.6008500000000007E-2</v>
      </c>
      <c r="CA195" s="38">
        <v>5.8433699999999998E-2</v>
      </c>
      <c r="CB195" s="38">
        <v>5.34788E-2</v>
      </c>
      <c r="CC195" s="38">
        <v>-9.3077000000000003E-3</v>
      </c>
      <c r="CD195" s="38">
        <v>2.3273599999999998E-2</v>
      </c>
      <c r="CE195" s="38">
        <v>6.8956400000000001E-2</v>
      </c>
      <c r="CF195" s="38">
        <v>4.6054499999999998E-2</v>
      </c>
      <c r="CG195" s="38">
        <v>2.9854499999999999E-2</v>
      </c>
      <c r="CH195" s="38">
        <v>2.3238200000000001E-2</v>
      </c>
      <c r="CI195" s="38">
        <v>1.7512300000000001E-2</v>
      </c>
      <c r="CJ195" s="38">
        <v>1.5780300000000001E-2</v>
      </c>
      <c r="CK195" s="38">
        <v>1.12894E-2</v>
      </c>
      <c r="CL195" s="38">
        <v>4.0952999999999996E-3</v>
      </c>
      <c r="CM195" s="38">
        <v>-1.6698500000000002E-2</v>
      </c>
      <c r="CN195" s="38">
        <v>-7.0582000000000006E-2</v>
      </c>
      <c r="CO195" s="38">
        <v>4.9240000000000004E-4</v>
      </c>
      <c r="CP195" s="38">
        <v>-3.8650999999999998E-3</v>
      </c>
      <c r="CQ195" s="38">
        <v>-9.8397999999999992E-3</v>
      </c>
      <c r="CR195" s="38">
        <v>-1.3237000000000001E-2</v>
      </c>
      <c r="CS195" s="38">
        <v>-1.6436999999999999E-3</v>
      </c>
      <c r="CT195" s="38">
        <v>7.378E-3</v>
      </c>
      <c r="CU195" s="38">
        <v>1.5632299999999998E-2</v>
      </c>
      <c r="CV195" s="38">
        <v>1.3016099999999999E-2</v>
      </c>
      <c r="CW195" s="38">
        <v>4.3595799999999997E-2</v>
      </c>
      <c r="CX195" s="38">
        <v>8.08368E-2</v>
      </c>
      <c r="CY195" s="38">
        <v>6.3811900000000005E-2</v>
      </c>
      <c r="CZ195" s="38">
        <v>5.97221E-2</v>
      </c>
      <c r="DA195" s="38">
        <v>-3.7628000000000002E-3</v>
      </c>
      <c r="DB195" s="38">
        <v>2.7939100000000001E-2</v>
      </c>
      <c r="DC195" s="38">
        <v>7.2600700000000004E-2</v>
      </c>
      <c r="DD195" s="38">
        <v>4.9106799999999999E-2</v>
      </c>
      <c r="DE195" s="38">
        <v>3.2921400000000003E-2</v>
      </c>
      <c r="DF195" s="38">
        <v>2.5352300000000001E-2</v>
      </c>
      <c r="DG195" s="38">
        <v>1.90904E-2</v>
      </c>
      <c r="DH195" s="38">
        <v>1.7238799999999999E-2</v>
      </c>
      <c r="DI195" s="38">
        <v>1.26836E-2</v>
      </c>
      <c r="DJ195" s="38">
        <v>5.3607999999999998E-3</v>
      </c>
      <c r="DK195" s="38">
        <v>-1.40255E-2</v>
      </c>
      <c r="DL195" s="38">
        <v>-6.6659300000000005E-2</v>
      </c>
      <c r="DM195" s="38">
        <v>2.7487000000000002E-3</v>
      </c>
      <c r="DN195" s="38">
        <v>-1.3967999999999999E-3</v>
      </c>
      <c r="DO195" s="38">
        <v>-6.8944000000000002E-3</v>
      </c>
      <c r="DP195" s="38">
        <v>-1.0547300000000001E-2</v>
      </c>
      <c r="DQ195" s="38">
        <v>4.4660000000000001E-4</v>
      </c>
      <c r="DR195" s="38">
        <v>8.8830000000000003E-3</v>
      </c>
      <c r="DS195" s="38">
        <v>1.7172199999999999E-2</v>
      </c>
      <c r="DT195" s="38">
        <v>1.56426E-2</v>
      </c>
      <c r="DU195" s="38">
        <v>4.7510499999999997E-2</v>
      </c>
      <c r="DV195" s="38">
        <v>8.5665099999999994E-2</v>
      </c>
      <c r="DW195" s="38">
        <v>6.9190199999999993E-2</v>
      </c>
      <c r="DX195" s="38">
        <v>6.5965300000000004E-2</v>
      </c>
      <c r="DY195" s="38">
        <v>1.7821E-3</v>
      </c>
      <c r="DZ195" s="38">
        <v>3.26047E-2</v>
      </c>
      <c r="EA195" s="38">
        <v>7.6244999999999993E-2</v>
      </c>
      <c r="EB195" s="38">
        <v>5.21591E-2</v>
      </c>
      <c r="EC195" s="38">
        <v>3.5988199999999998E-2</v>
      </c>
      <c r="ED195" s="38">
        <v>2.8404700000000001E-2</v>
      </c>
      <c r="EE195" s="38">
        <v>2.13689E-2</v>
      </c>
      <c r="EF195" s="38">
        <v>1.9344699999999999E-2</v>
      </c>
      <c r="EG195" s="38">
        <v>1.4696499999999999E-2</v>
      </c>
      <c r="EH195" s="38">
        <v>7.1879999999999999E-3</v>
      </c>
      <c r="EI195" s="38">
        <v>-1.01662E-2</v>
      </c>
      <c r="EJ195" s="38">
        <v>-6.0995599999999997E-2</v>
      </c>
      <c r="EK195" s="38">
        <v>6.0063E-3</v>
      </c>
      <c r="EL195" s="38">
        <v>2.1670000000000001E-3</v>
      </c>
      <c r="EM195" s="38">
        <v>-2.6418000000000001E-3</v>
      </c>
      <c r="EN195" s="38">
        <v>-6.6639000000000004E-3</v>
      </c>
      <c r="EO195" s="38">
        <v>3.4646999999999998E-3</v>
      </c>
      <c r="EP195" s="38">
        <v>1.10559E-2</v>
      </c>
      <c r="EQ195" s="38">
        <v>1.9395699999999998E-2</v>
      </c>
      <c r="ER195" s="38">
        <v>1.9435000000000001E-2</v>
      </c>
      <c r="ES195" s="38">
        <v>5.31627E-2</v>
      </c>
      <c r="ET195" s="38">
        <v>9.2636399999999994E-2</v>
      </c>
      <c r="EU195" s="38">
        <v>7.6955499999999996E-2</v>
      </c>
      <c r="EV195" s="38">
        <v>7.4979500000000004E-2</v>
      </c>
      <c r="EW195" s="38">
        <v>9.7880999999999992E-3</v>
      </c>
      <c r="EX195" s="38">
        <v>3.9341000000000001E-2</v>
      </c>
      <c r="EY195" s="38">
        <v>8.1506800000000004E-2</v>
      </c>
      <c r="EZ195" s="38">
        <v>5.6566199999999997E-2</v>
      </c>
      <c r="FA195" s="38">
        <v>4.0416300000000002E-2</v>
      </c>
      <c r="FB195" s="38">
        <v>87.035480000000007</v>
      </c>
      <c r="FC195" s="38">
        <v>85.442440000000005</v>
      </c>
      <c r="FD195" s="38">
        <v>82.943439999999995</v>
      </c>
      <c r="FE195" s="38">
        <v>81.659260000000003</v>
      </c>
      <c r="FF195" s="38">
        <v>80.353369999999998</v>
      </c>
      <c r="FG195" s="38">
        <v>78.539630000000002</v>
      </c>
      <c r="FH195" s="38">
        <v>77.700559999999996</v>
      </c>
      <c r="FI195" s="38">
        <v>78.649590000000003</v>
      </c>
      <c r="FJ195" s="38">
        <v>83.619680000000002</v>
      </c>
      <c r="FK195" s="38">
        <v>89.198490000000007</v>
      </c>
      <c r="FL195" s="38">
        <v>94.528819999999996</v>
      </c>
      <c r="FM195" s="38">
        <v>98.273099999999999</v>
      </c>
      <c r="FN195" s="38">
        <v>101.71639999999999</v>
      </c>
      <c r="FO195" s="38">
        <v>104.11879999999999</v>
      </c>
      <c r="FP195" s="38">
        <v>105.7679</v>
      </c>
      <c r="FQ195" s="38">
        <v>106.7329</v>
      </c>
      <c r="FR195" s="38">
        <v>106.5521</v>
      </c>
      <c r="FS195" s="38">
        <v>104.8411</v>
      </c>
      <c r="FT195" s="38">
        <v>101.4905</v>
      </c>
      <c r="FU195" s="38">
        <v>97.000789999999995</v>
      </c>
      <c r="FV195" s="38">
        <v>93.797389999999993</v>
      </c>
      <c r="FW195">
        <v>91.745329999999996</v>
      </c>
      <c r="FX195">
        <v>89.006050000000002</v>
      </c>
      <c r="FY195">
        <v>86.085170000000005</v>
      </c>
      <c r="FZ195">
        <v>9.0182999999999999E-3</v>
      </c>
      <c r="GA195">
        <v>6.5015699999999996E-2</v>
      </c>
      <c r="GB195">
        <v>1</v>
      </c>
    </row>
    <row r="196" spans="1:184" x14ac:dyDescent="0.3">
      <c r="A196" t="s">
        <v>277</v>
      </c>
      <c r="B196" t="s">
        <v>1</v>
      </c>
      <c r="C196" t="s">
        <v>1</v>
      </c>
      <c r="D196" t="s">
        <v>1</v>
      </c>
      <c r="E196" t="s">
        <v>223</v>
      </c>
      <c r="F196" t="s">
        <v>1</v>
      </c>
      <c r="G196" t="s">
        <v>1</v>
      </c>
      <c r="H196" s="40" t="s">
        <v>1</v>
      </c>
      <c r="I196" s="18" t="s">
        <v>1</v>
      </c>
      <c r="J196" s="38" t="s">
        <v>1</v>
      </c>
      <c r="K196" s="18" t="s">
        <v>2</v>
      </c>
      <c r="L196" s="38">
        <v>33722</v>
      </c>
      <c r="M196" s="38">
        <v>33722</v>
      </c>
      <c r="N196" s="38">
        <v>1.365078</v>
      </c>
      <c r="O196" s="38">
        <v>1.307447</v>
      </c>
      <c r="P196" s="38">
        <v>1.265852</v>
      </c>
      <c r="Q196" s="38">
        <v>1.2424539999999999</v>
      </c>
      <c r="R196" s="38">
        <v>1.247511</v>
      </c>
      <c r="S196" s="38">
        <v>1.2940739999999999</v>
      </c>
      <c r="T196" s="38">
        <v>1.3191409999999999</v>
      </c>
      <c r="U196" s="38">
        <v>1.5358639999999999</v>
      </c>
      <c r="V196" s="38">
        <v>1.949862</v>
      </c>
      <c r="W196" s="38">
        <v>2.3206039999999999</v>
      </c>
      <c r="X196" s="38">
        <v>2.6254689999999998</v>
      </c>
      <c r="Y196" s="38">
        <v>2.8301379999999998</v>
      </c>
      <c r="Z196" s="38">
        <v>2.9571719999999999</v>
      </c>
      <c r="AA196" s="38">
        <v>3.0793949999999999</v>
      </c>
      <c r="AB196" s="38">
        <v>3.1495410000000001</v>
      </c>
      <c r="AC196" s="38">
        <v>3.1389580000000001</v>
      </c>
      <c r="AD196" s="38">
        <v>2.990351</v>
      </c>
      <c r="AE196" s="38">
        <v>2.6092279999999999</v>
      </c>
      <c r="AF196" s="38">
        <v>2.3016529999999999</v>
      </c>
      <c r="AG196" s="38">
        <v>2.0724390000000001</v>
      </c>
      <c r="AH196" s="38">
        <v>1.9309639999999999</v>
      </c>
      <c r="AI196" s="38">
        <v>1.7643040000000001</v>
      </c>
      <c r="AJ196" s="38">
        <v>1.590244</v>
      </c>
      <c r="AK196" s="38">
        <v>1.475884</v>
      </c>
      <c r="AL196" s="38">
        <v>9.0700000000000004E-4</v>
      </c>
      <c r="AM196" s="38">
        <v>7.0379999999999998E-4</v>
      </c>
      <c r="AN196" s="38">
        <v>1.5194E-3</v>
      </c>
      <c r="AO196" s="38">
        <v>1.6835999999999999E-3</v>
      </c>
      <c r="AP196" s="38">
        <v>1.2925E-3</v>
      </c>
      <c r="AQ196" s="38">
        <v>-9.9590000000000008E-4</v>
      </c>
      <c r="AR196" s="38">
        <v>-1.6221900000000001E-2</v>
      </c>
      <c r="AS196" s="38">
        <v>-2.2582000000000001E-3</v>
      </c>
      <c r="AT196" s="38">
        <v>-1.06456E-2</v>
      </c>
      <c r="AU196" s="38">
        <v>-1.80617E-2</v>
      </c>
      <c r="AV196" s="38">
        <v>-1.37433E-2</v>
      </c>
      <c r="AW196" s="38">
        <v>-9.9451999999999995E-3</v>
      </c>
      <c r="AX196" s="38">
        <v>-1.6869999999999999E-3</v>
      </c>
      <c r="AY196" s="38">
        <v>3.2921999999999999E-3</v>
      </c>
      <c r="AZ196" s="38">
        <v>2.7390000000000001E-3</v>
      </c>
      <c r="BA196" s="38">
        <v>8.9666999999999993E-3</v>
      </c>
      <c r="BB196" s="38">
        <v>3.4999299999999997E-2</v>
      </c>
      <c r="BC196" s="38">
        <v>2.3859700000000001E-2</v>
      </c>
      <c r="BD196" s="38">
        <v>1.74851E-2</v>
      </c>
      <c r="BE196" s="38">
        <v>3.7177999999999998E-3</v>
      </c>
      <c r="BF196" s="38">
        <v>1.2385500000000001E-2</v>
      </c>
      <c r="BG196" s="38">
        <v>4.7096999999999998E-3</v>
      </c>
      <c r="BH196" s="38">
        <v>1.0348E-3</v>
      </c>
      <c r="BI196" s="38">
        <v>-4.0959999999999998E-4</v>
      </c>
      <c r="BJ196" s="38">
        <v>3.1794000000000002E-3</v>
      </c>
      <c r="BK196" s="38">
        <v>2.5841000000000002E-3</v>
      </c>
      <c r="BL196" s="38">
        <v>3.1966999999999998E-3</v>
      </c>
      <c r="BM196" s="38">
        <v>3.2905999999999999E-3</v>
      </c>
      <c r="BN196" s="38">
        <v>2.6272999999999999E-3</v>
      </c>
      <c r="BO196" s="38">
        <v>1.7825E-3</v>
      </c>
      <c r="BP196" s="38">
        <v>-1.1814E-2</v>
      </c>
      <c r="BQ196" s="38">
        <v>-8.14E-5</v>
      </c>
      <c r="BR196" s="38">
        <v>-7.0867999999999999E-3</v>
      </c>
      <c r="BS196" s="38">
        <v>-1.33819E-2</v>
      </c>
      <c r="BT196" s="38">
        <v>-9.6638999999999996E-3</v>
      </c>
      <c r="BU196" s="38">
        <v>-6.9642000000000003E-3</v>
      </c>
      <c r="BV196" s="38">
        <v>-3.479E-4</v>
      </c>
      <c r="BW196" s="38">
        <v>5.4250000000000001E-3</v>
      </c>
      <c r="BX196" s="38">
        <v>6.0261000000000004E-3</v>
      </c>
      <c r="BY196" s="38">
        <v>1.35894E-2</v>
      </c>
      <c r="BZ196" s="38">
        <v>3.9976600000000001E-2</v>
      </c>
      <c r="CA196" s="38">
        <v>2.8785600000000001E-2</v>
      </c>
      <c r="CB196" s="38">
        <v>2.22878E-2</v>
      </c>
      <c r="CC196" s="38">
        <v>8.5882000000000007E-3</v>
      </c>
      <c r="CD196" s="38">
        <v>1.6984599999999999E-2</v>
      </c>
      <c r="CE196" s="38">
        <v>9.0436000000000006E-3</v>
      </c>
      <c r="CF196" s="38">
        <v>4.816E-3</v>
      </c>
      <c r="CG196" s="38">
        <v>3.1324E-3</v>
      </c>
      <c r="CH196" s="38">
        <v>4.7532E-3</v>
      </c>
      <c r="CI196" s="38">
        <v>3.8863999999999999E-3</v>
      </c>
      <c r="CJ196" s="38">
        <v>4.3584000000000001E-3</v>
      </c>
      <c r="CK196" s="38">
        <v>4.4035999999999997E-3</v>
      </c>
      <c r="CL196" s="38">
        <v>3.5517999999999999E-3</v>
      </c>
      <c r="CM196" s="38">
        <v>3.7069E-3</v>
      </c>
      <c r="CN196" s="38">
        <v>-8.7611000000000008E-3</v>
      </c>
      <c r="CO196" s="38">
        <v>1.4262000000000001E-3</v>
      </c>
      <c r="CP196" s="38">
        <v>-4.6220999999999996E-3</v>
      </c>
      <c r="CQ196" s="38">
        <v>-1.01406E-2</v>
      </c>
      <c r="CR196" s="38">
        <v>-6.8386000000000002E-3</v>
      </c>
      <c r="CS196" s="38">
        <v>-4.8995999999999996E-3</v>
      </c>
      <c r="CT196" s="38">
        <v>5.7959999999999999E-4</v>
      </c>
      <c r="CU196" s="38">
        <v>6.9021999999999998E-3</v>
      </c>
      <c r="CV196" s="38">
        <v>8.3028000000000008E-3</v>
      </c>
      <c r="CW196" s="38">
        <v>1.67911E-2</v>
      </c>
      <c r="CX196" s="38">
        <v>4.3423799999999999E-2</v>
      </c>
      <c r="CY196" s="38">
        <v>3.2197200000000002E-2</v>
      </c>
      <c r="CZ196" s="38">
        <v>2.5614100000000001E-2</v>
      </c>
      <c r="DA196" s="38">
        <v>1.1961400000000001E-2</v>
      </c>
      <c r="DB196" s="38">
        <v>2.017E-2</v>
      </c>
      <c r="DC196" s="38">
        <v>1.2045200000000001E-2</v>
      </c>
      <c r="DD196" s="38">
        <v>7.4348000000000001E-3</v>
      </c>
      <c r="DE196" s="38">
        <v>5.5855999999999996E-3</v>
      </c>
      <c r="DF196" s="38">
        <v>6.3271000000000004E-3</v>
      </c>
      <c r="DG196" s="38">
        <v>5.1885999999999998E-3</v>
      </c>
      <c r="DH196" s="38">
        <v>5.5201E-3</v>
      </c>
      <c r="DI196" s="38">
        <v>5.5166E-3</v>
      </c>
      <c r="DJ196" s="38">
        <v>4.4762999999999999E-3</v>
      </c>
      <c r="DK196" s="38">
        <v>5.6312000000000003E-3</v>
      </c>
      <c r="DL196" s="38">
        <v>-5.7083000000000004E-3</v>
      </c>
      <c r="DM196" s="38">
        <v>2.9337999999999999E-3</v>
      </c>
      <c r="DN196" s="38">
        <v>-2.1573E-3</v>
      </c>
      <c r="DO196" s="38">
        <v>-6.8994E-3</v>
      </c>
      <c r="DP196" s="38">
        <v>-4.0131999999999998E-3</v>
      </c>
      <c r="DQ196" s="38">
        <v>-2.8349999999999998E-3</v>
      </c>
      <c r="DR196" s="38">
        <v>1.5070000000000001E-3</v>
      </c>
      <c r="DS196" s="38">
        <v>8.3792999999999992E-3</v>
      </c>
      <c r="DT196" s="38">
        <v>1.05795E-2</v>
      </c>
      <c r="DU196" s="38">
        <v>1.9992800000000002E-2</v>
      </c>
      <c r="DV196" s="38">
        <v>4.6871000000000003E-2</v>
      </c>
      <c r="DW196" s="38">
        <v>3.5608800000000003E-2</v>
      </c>
      <c r="DX196" s="38">
        <v>2.8940500000000001E-2</v>
      </c>
      <c r="DY196" s="38">
        <v>1.53346E-2</v>
      </c>
      <c r="DZ196" s="38">
        <v>2.3355399999999998E-2</v>
      </c>
      <c r="EA196" s="38">
        <v>1.5046800000000001E-2</v>
      </c>
      <c r="EB196" s="38">
        <v>1.0053599999999999E-2</v>
      </c>
      <c r="EC196" s="38">
        <v>8.0388000000000005E-3</v>
      </c>
      <c r="ED196" s="38">
        <v>8.5994000000000001E-3</v>
      </c>
      <c r="EE196" s="38">
        <v>7.0689000000000004E-3</v>
      </c>
      <c r="EF196" s="38">
        <v>7.1973999999999996E-3</v>
      </c>
      <c r="EG196" s="38">
        <v>7.1235999999999999E-3</v>
      </c>
      <c r="EH196" s="38">
        <v>5.8110999999999996E-3</v>
      </c>
      <c r="EI196" s="38">
        <v>8.4095999999999997E-3</v>
      </c>
      <c r="EJ196" s="38">
        <v>-1.3004E-3</v>
      </c>
      <c r="EK196" s="38">
        <v>5.1105999999999999E-3</v>
      </c>
      <c r="EL196" s="38">
        <v>1.4013999999999999E-3</v>
      </c>
      <c r="EM196" s="38">
        <v>-2.2196E-3</v>
      </c>
      <c r="EN196" s="38">
        <v>6.6099999999999994E-5</v>
      </c>
      <c r="EO196" s="38">
        <v>1.459E-4</v>
      </c>
      <c r="EP196" s="38">
        <v>2.8460999999999998E-3</v>
      </c>
      <c r="EQ196" s="38">
        <v>1.05121E-2</v>
      </c>
      <c r="ER196" s="38">
        <v>1.38666E-2</v>
      </c>
      <c r="ES196" s="38">
        <v>2.4615499999999998E-2</v>
      </c>
      <c r="ET196" s="38">
        <v>5.18483E-2</v>
      </c>
      <c r="EU196" s="38">
        <v>4.05347E-2</v>
      </c>
      <c r="EV196" s="38">
        <v>3.3743099999999998E-2</v>
      </c>
      <c r="EW196" s="38">
        <v>2.0204900000000001E-2</v>
      </c>
      <c r="EX196" s="38">
        <v>2.79545E-2</v>
      </c>
      <c r="EY196" s="38">
        <v>1.9380700000000001E-2</v>
      </c>
      <c r="EZ196" s="38">
        <v>1.38348E-2</v>
      </c>
      <c r="FA196" s="38">
        <v>1.15808E-2</v>
      </c>
      <c r="FB196" s="38">
        <v>79.314980000000006</v>
      </c>
      <c r="FC196" s="38">
        <v>77.802049999999994</v>
      </c>
      <c r="FD196" s="38">
        <v>76.064449999999994</v>
      </c>
      <c r="FE196" s="38">
        <v>74.541370000000001</v>
      </c>
      <c r="FF196" s="38">
        <v>73.300539999999998</v>
      </c>
      <c r="FG196" s="38">
        <v>72.250820000000004</v>
      </c>
      <c r="FH196" s="38">
        <v>71.888760000000005</v>
      </c>
      <c r="FI196" s="38">
        <v>74.407769999999999</v>
      </c>
      <c r="FJ196" s="38">
        <v>78.981229999999996</v>
      </c>
      <c r="FK196" s="38">
        <v>83.696860000000001</v>
      </c>
      <c r="FL196" s="38">
        <v>88.164839999999998</v>
      </c>
      <c r="FM196" s="38">
        <v>92.136799999999994</v>
      </c>
      <c r="FN196" s="38">
        <v>95.343180000000004</v>
      </c>
      <c r="FO196" s="38">
        <v>97.877799999999993</v>
      </c>
      <c r="FP196" s="38">
        <v>99.771289999999993</v>
      </c>
      <c r="FQ196" s="38">
        <v>100.9825</v>
      </c>
      <c r="FR196" s="38">
        <v>101.2517</v>
      </c>
      <c r="FS196" s="38">
        <v>100.3591</v>
      </c>
      <c r="FT196" s="38">
        <v>98.277360000000002</v>
      </c>
      <c r="FU196" s="38">
        <v>94.622600000000006</v>
      </c>
      <c r="FV196" s="38">
        <v>90.557090000000002</v>
      </c>
      <c r="FW196">
        <v>87.337289999999996</v>
      </c>
      <c r="FX196">
        <v>84.65249</v>
      </c>
      <c r="FY196">
        <v>82.076350000000005</v>
      </c>
      <c r="FZ196">
        <v>5.7517000000000002E-3</v>
      </c>
      <c r="GA196">
        <v>4.8442100000000002E-2</v>
      </c>
      <c r="GB196">
        <v>1</v>
      </c>
    </row>
    <row r="197" spans="1:184" x14ac:dyDescent="0.3">
      <c r="A197" t="s">
        <v>277</v>
      </c>
      <c r="B197" t="s">
        <v>1</v>
      </c>
      <c r="C197" t="s">
        <v>1</v>
      </c>
      <c r="D197" t="s">
        <v>222</v>
      </c>
      <c r="E197" t="s">
        <v>1</v>
      </c>
      <c r="F197" t="s">
        <v>1</v>
      </c>
      <c r="G197" s="16" t="s">
        <v>1</v>
      </c>
      <c r="H197" s="40" t="s">
        <v>1</v>
      </c>
      <c r="I197" s="18" t="s">
        <v>1</v>
      </c>
      <c r="J197" s="38" t="s">
        <v>1</v>
      </c>
      <c r="K197" s="18">
        <v>44722</v>
      </c>
      <c r="L197" s="38">
        <v>33609</v>
      </c>
      <c r="M197" s="38">
        <v>33609</v>
      </c>
      <c r="N197" s="38">
        <v>1.202032</v>
      </c>
      <c r="O197" s="38">
        <v>1.149106</v>
      </c>
      <c r="P197" s="38">
        <v>1.1169720000000001</v>
      </c>
      <c r="Q197" s="38">
        <v>1.094438</v>
      </c>
      <c r="R197" s="38">
        <v>1.0981369999999999</v>
      </c>
      <c r="S197" s="38">
        <v>1.121777</v>
      </c>
      <c r="T197" s="38">
        <v>1.136209</v>
      </c>
      <c r="U197" s="38">
        <v>1.3767370000000001</v>
      </c>
      <c r="V197" s="38">
        <v>1.756283</v>
      </c>
      <c r="W197" s="38">
        <v>2.0721910000000001</v>
      </c>
      <c r="X197" s="38">
        <v>2.3373750000000002</v>
      </c>
      <c r="Y197" s="38">
        <v>2.533296</v>
      </c>
      <c r="Z197" s="38">
        <v>2.6414279999999999</v>
      </c>
      <c r="AA197" s="38">
        <v>2.7435719999999999</v>
      </c>
      <c r="AB197" s="38">
        <v>2.8000419999999999</v>
      </c>
      <c r="AC197" s="38">
        <v>2.7608410000000001</v>
      </c>
      <c r="AD197" s="38">
        <v>2.5992929999999999</v>
      </c>
      <c r="AE197" s="38">
        <v>2.2514889999999999</v>
      </c>
      <c r="AF197" s="38">
        <v>2.0102820000000001</v>
      </c>
      <c r="AG197" s="38">
        <v>1.8366150000000001</v>
      </c>
      <c r="AH197" s="38">
        <v>1.718375</v>
      </c>
      <c r="AI197" s="38">
        <v>1.5976159999999999</v>
      </c>
      <c r="AJ197" s="38">
        <v>1.4468749999999999</v>
      </c>
      <c r="AK197" s="38">
        <v>1.3358369999999999</v>
      </c>
      <c r="AL197" s="38">
        <v>9.8519999999999996E-3</v>
      </c>
      <c r="AM197" s="38">
        <v>5.9011999999999997E-3</v>
      </c>
      <c r="AN197" s="38">
        <v>8.7165000000000003E-3</v>
      </c>
      <c r="AO197" s="38">
        <v>9.0907999999999996E-3</v>
      </c>
      <c r="AP197" s="38">
        <v>5.1472999999999996E-3</v>
      </c>
      <c r="AQ197" s="38">
        <v>1.52839E-2</v>
      </c>
      <c r="AR197" s="38">
        <v>7.3010000000000002E-4</v>
      </c>
      <c r="AS197" s="38">
        <v>-1.53156E-2</v>
      </c>
      <c r="AT197" s="38">
        <v>-2.74165E-2</v>
      </c>
      <c r="AU197" s="38">
        <v>-4.1733800000000001E-2</v>
      </c>
      <c r="AV197" s="38">
        <v>-4.1182099999999999E-2</v>
      </c>
      <c r="AW197" s="38">
        <v>-2.1287199999999999E-2</v>
      </c>
      <c r="AX197" s="38">
        <v>-2.0739E-3</v>
      </c>
      <c r="AY197" s="38">
        <v>1.0442699999999999E-2</v>
      </c>
      <c r="AZ197" s="38">
        <v>2.1325500000000001E-2</v>
      </c>
      <c r="BA197" s="38">
        <v>1.8283399999999998E-2</v>
      </c>
      <c r="BB197" s="38">
        <v>3.81231E-2</v>
      </c>
      <c r="BC197" s="38">
        <v>1.7024500000000001E-2</v>
      </c>
      <c r="BD197" s="38">
        <v>-1.8316000000000001E-3</v>
      </c>
      <c r="BE197" s="38">
        <v>-8.4758999999999998E-3</v>
      </c>
      <c r="BF197" s="38">
        <v>3.1959000000000002E-3</v>
      </c>
      <c r="BG197" s="38">
        <v>-2.1695300000000001E-2</v>
      </c>
      <c r="BH197" s="38">
        <v>-2.2006899999999999E-2</v>
      </c>
      <c r="BI197" s="38">
        <v>-2.4139500000000001E-2</v>
      </c>
      <c r="BJ197" s="38">
        <v>1.25259E-2</v>
      </c>
      <c r="BK197" s="38">
        <v>8.2576999999999998E-3</v>
      </c>
      <c r="BL197" s="38">
        <v>1.03109E-2</v>
      </c>
      <c r="BM197" s="38">
        <v>1.0412299999999999E-2</v>
      </c>
      <c r="BN197" s="38">
        <v>6.3641000000000001E-3</v>
      </c>
      <c r="BO197" s="38">
        <v>1.8668899999999999E-2</v>
      </c>
      <c r="BP197" s="38">
        <v>4.8745000000000004E-3</v>
      </c>
      <c r="BQ197" s="38">
        <v>-1.36442E-2</v>
      </c>
      <c r="BR197" s="38">
        <v>-2.45119E-2</v>
      </c>
      <c r="BS197" s="38">
        <v>-3.7940399999999999E-2</v>
      </c>
      <c r="BT197" s="38">
        <v>-3.8236199999999998E-2</v>
      </c>
      <c r="BU197" s="38">
        <v>-1.92681E-2</v>
      </c>
      <c r="BV197" s="38">
        <v>-8.0270000000000005E-4</v>
      </c>
      <c r="BW197" s="38">
        <v>1.2459400000000001E-2</v>
      </c>
      <c r="BX197" s="38">
        <v>2.4426900000000001E-2</v>
      </c>
      <c r="BY197" s="38">
        <v>2.2476300000000001E-2</v>
      </c>
      <c r="BZ197" s="38">
        <v>4.2490800000000002E-2</v>
      </c>
      <c r="CA197" s="38">
        <v>2.1307300000000001E-2</v>
      </c>
      <c r="CB197" s="38">
        <v>2.1584E-3</v>
      </c>
      <c r="CC197" s="38">
        <v>-4.4015E-3</v>
      </c>
      <c r="CD197" s="38">
        <v>6.7869000000000002E-3</v>
      </c>
      <c r="CE197" s="38">
        <v>-1.8015400000000001E-2</v>
      </c>
      <c r="CF197" s="38">
        <v>-1.90479E-2</v>
      </c>
      <c r="CG197" s="38">
        <v>-2.1217400000000001E-2</v>
      </c>
      <c r="CH197" s="38">
        <v>1.43778E-2</v>
      </c>
      <c r="CI197" s="38">
        <v>9.8898000000000007E-3</v>
      </c>
      <c r="CJ197" s="38">
        <v>1.1415099999999999E-2</v>
      </c>
      <c r="CK197" s="38">
        <v>1.13276E-2</v>
      </c>
      <c r="CL197" s="38">
        <v>7.2068999999999996E-3</v>
      </c>
      <c r="CM197" s="38">
        <v>2.1013299999999999E-2</v>
      </c>
      <c r="CN197" s="38">
        <v>7.7448999999999999E-3</v>
      </c>
      <c r="CO197" s="38">
        <v>-1.24866E-2</v>
      </c>
      <c r="CP197" s="38">
        <v>-2.2500200000000001E-2</v>
      </c>
      <c r="CQ197" s="38">
        <v>-3.53131E-2</v>
      </c>
      <c r="CR197" s="38">
        <v>-3.6195999999999999E-2</v>
      </c>
      <c r="CS197" s="38">
        <v>-1.7869699999999999E-2</v>
      </c>
      <c r="CT197" s="38">
        <v>7.7799999999999994E-5</v>
      </c>
      <c r="CU197" s="38">
        <v>1.3856200000000001E-2</v>
      </c>
      <c r="CV197" s="38">
        <v>2.6574899999999999E-2</v>
      </c>
      <c r="CW197" s="38">
        <v>2.5380300000000001E-2</v>
      </c>
      <c r="CX197" s="38">
        <v>4.5515800000000002E-2</v>
      </c>
      <c r="CY197" s="38">
        <v>2.4273599999999999E-2</v>
      </c>
      <c r="CZ197" s="38">
        <v>4.9218999999999999E-3</v>
      </c>
      <c r="DA197" s="38">
        <v>-1.5796E-3</v>
      </c>
      <c r="DB197" s="38">
        <v>9.2741000000000004E-3</v>
      </c>
      <c r="DC197" s="38">
        <v>-1.5466799999999999E-2</v>
      </c>
      <c r="DD197" s="38">
        <v>-1.69985E-2</v>
      </c>
      <c r="DE197" s="38">
        <v>-1.9193499999999999E-2</v>
      </c>
      <c r="DF197" s="38">
        <v>1.62297E-2</v>
      </c>
      <c r="DG197" s="38">
        <v>1.1521999999999999E-2</v>
      </c>
      <c r="DH197" s="38">
        <v>1.2519300000000001E-2</v>
      </c>
      <c r="DI197" s="38">
        <v>1.22428E-2</v>
      </c>
      <c r="DJ197" s="38">
        <v>8.0496000000000005E-3</v>
      </c>
      <c r="DK197" s="38">
        <v>2.3357699999999999E-2</v>
      </c>
      <c r="DL197" s="38">
        <v>1.0615299999999999E-2</v>
      </c>
      <c r="DM197" s="38">
        <v>-1.1329000000000001E-2</v>
      </c>
      <c r="DN197" s="38">
        <v>-2.04885E-2</v>
      </c>
      <c r="DO197" s="38">
        <v>-3.2685800000000001E-2</v>
      </c>
      <c r="DP197" s="38">
        <v>-3.4155699999999997E-2</v>
      </c>
      <c r="DQ197" s="38">
        <v>-1.6471300000000001E-2</v>
      </c>
      <c r="DR197" s="38">
        <v>9.5819999999999998E-4</v>
      </c>
      <c r="DS197" s="38">
        <v>1.52529E-2</v>
      </c>
      <c r="DT197" s="38">
        <v>2.8722899999999999E-2</v>
      </c>
      <c r="DU197" s="38">
        <v>2.8284299999999998E-2</v>
      </c>
      <c r="DV197" s="38">
        <v>4.8540800000000002E-2</v>
      </c>
      <c r="DW197" s="38">
        <v>2.7239900000000001E-2</v>
      </c>
      <c r="DX197" s="38">
        <v>7.6852999999999999E-3</v>
      </c>
      <c r="DY197" s="38">
        <v>1.2424000000000001E-3</v>
      </c>
      <c r="DZ197" s="38">
        <v>1.1761199999999999E-2</v>
      </c>
      <c r="EA197" s="38">
        <v>-1.29181E-2</v>
      </c>
      <c r="EB197" s="38">
        <v>-1.49491E-2</v>
      </c>
      <c r="EC197" s="38">
        <v>-1.71697E-2</v>
      </c>
      <c r="ED197" s="38">
        <v>1.89035E-2</v>
      </c>
      <c r="EE197" s="38">
        <v>1.38785E-2</v>
      </c>
      <c r="EF197" s="38">
        <v>1.41136E-2</v>
      </c>
      <c r="EG197" s="38">
        <v>1.35643E-2</v>
      </c>
      <c r="EH197" s="38">
        <v>9.2663999999999993E-3</v>
      </c>
      <c r="EI197" s="38">
        <v>2.6742700000000001E-2</v>
      </c>
      <c r="EJ197" s="38">
        <v>1.4759700000000001E-2</v>
      </c>
      <c r="EK197" s="38">
        <v>-9.6576000000000006E-3</v>
      </c>
      <c r="EL197" s="38">
        <v>-1.7583999999999999E-2</v>
      </c>
      <c r="EM197" s="38">
        <v>-2.8892399999999999E-2</v>
      </c>
      <c r="EN197" s="38">
        <v>-3.1209899999999999E-2</v>
      </c>
      <c r="EO197" s="38">
        <v>-1.44522E-2</v>
      </c>
      <c r="EP197" s="38">
        <v>2.2293999999999999E-3</v>
      </c>
      <c r="EQ197" s="38">
        <v>1.72696E-2</v>
      </c>
      <c r="ER197" s="38">
        <v>3.18243E-2</v>
      </c>
      <c r="ES197" s="38">
        <v>3.2477199999999998E-2</v>
      </c>
      <c r="ET197" s="38">
        <v>5.2908400000000001E-2</v>
      </c>
      <c r="EU197" s="38">
        <v>3.1522700000000001E-2</v>
      </c>
      <c r="EV197" s="38">
        <v>1.16753E-2</v>
      </c>
      <c r="EW197" s="38">
        <v>5.3168E-3</v>
      </c>
      <c r="EX197" s="38">
        <v>1.53522E-2</v>
      </c>
      <c r="EY197" s="38">
        <v>-9.2382000000000002E-3</v>
      </c>
      <c r="EZ197" s="38">
        <v>-1.19901E-2</v>
      </c>
      <c r="FA197" s="38">
        <v>-1.4247599999999999E-2</v>
      </c>
      <c r="FB197" s="38">
        <v>78.501429999999999</v>
      </c>
      <c r="FC197" s="38">
        <v>76.754649999999998</v>
      </c>
      <c r="FD197" s="38">
        <v>74.408569999999997</v>
      </c>
      <c r="FE197" s="38">
        <v>72.427440000000004</v>
      </c>
      <c r="FF197" s="38">
        <v>71.490589999999997</v>
      </c>
      <c r="FG197" s="38">
        <v>70.471190000000007</v>
      </c>
      <c r="FH197" s="38">
        <v>71.082560000000001</v>
      </c>
      <c r="FI197" s="38">
        <v>75.317700000000002</v>
      </c>
      <c r="FJ197" s="38">
        <v>80.424940000000007</v>
      </c>
      <c r="FK197" s="38">
        <v>84.319310000000002</v>
      </c>
      <c r="FL197" s="38">
        <v>88.005229999999997</v>
      </c>
      <c r="FM197" s="38">
        <v>91.618099999999998</v>
      </c>
      <c r="FN197" s="38">
        <v>94.128190000000004</v>
      </c>
      <c r="FO197" s="38">
        <v>96.2774</v>
      </c>
      <c r="FP197" s="38">
        <v>97.751589999999993</v>
      </c>
      <c r="FQ197" s="38">
        <v>98.85078</v>
      </c>
      <c r="FR197" s="38">
        <v>99.155749999999998</v>
      </c>
      <c r="FS197" s="38">
        <v>98.540440000000004</v>
      </c>
      <c r="FT197" s="38">
        <v>96.724879999999999</v>
      </c>
      <c r="FU197" s="38">
        <v>94.063410000000005</v>
      </c>
      <c r="FV197" s="38">
        <v>90.558490000000006</v>
      </c>
      <c r="FW197">
        <v>87.756590000000003</v>
      </c>
      <c r="FX197">
        <v>84.989879999999999</v>
      </c>
      <c r="FY197">
        <v>82.286379999999994</v>
      </c>
      <c r="FZ197">
        <v>4.5392000000000002E-3</v>
      </c>
      <c r="GA197">
        <v>3.3970199999999999E-2</v>
      </c>
      <c r="GB197">
        <v>1</v>
      </c>
    </row>
    <row r="198" spans="1:184" x14ac:dyDescent="0.3">
      <c r="A198" t="s">
        <v>277</v>
      </c>
      <c r="B198" t="s">
        <v>1</v>
      </c>
      <c r="C198" t="s">
        <v>1</v>
      </c>
      <c r="D198" t="s">
        <v>222</v>
      </c>
      <c r="E198" t="s">
        <v>1</v>
      </c>
      <c r="F198" t="s">
        <v>1</v>
      </c>
      <c r="G198" s="16" t="s">
        <v>1</v>
      </c>
      <c r="H198" s="40" t="s">
        <v>1</v>
      </c>
      <c r="I198" s="18" t="s">
        <v>1</v>
      </c>
      <c r="J198" s="38" t="s">
        <v>1</v>
      </c>
      <c r="K198" s="18">
        <v>44739</v>
      </c>
      <c r="L198" s="38">
        <v>24126</v>
      </c>
      <c r="M198" s="38">
        <v>24126</v>
      </c>
      <c r="N198" s="38">
        <v>1.230497</v>
      </c>
      <c r="O198" s="38">
        <v>1.179989</v>
      </c>
      <c r="P198" s="38">
        <v>1.1426890000000001</v>
      </c>
      <c r="Q198" s="38">
        <v>1.1200870000000001</v>
      </c>
      <c r="R198" s="38">
        <v>1.1313470000000001</v>
      </c>
      <c r="S198" s="38">
        <v>1.188212</v>
      </c>
      <c r="T198" s="38">
        <v>1.2521850000000001</v>
      </c>
      <c r="U198" s="38">
        <v>1.505204</v>
      </c>
      <c r="V198" s="38">
        <v>1.96086</v>
      </c>
      <c r="W198" s="38">
        <v>2.313021</v>
      </c>
      <c r="X198" s="38">
        <v>2.58345</v>
      </c>
      <c r="Y198" s="38">
        <v>2.7881019999999999</v>
      </c>
      <c r="Z198" s="38">
        <v>2.912147</v>
      </c>
      <c r="AA198" s="38">
        <v>3.04948</v>
      </c>
      <c r="AB198" s="38">
        <v>3.1517940000000002</v>
      </c>
      <c r="AC198" s="38">
        <v>3.152463</v>
      </c>
      <c r="AD198" s="38">
        <v>2.97357</v>
      </c>
      <c r="AE198" s="38">
        <v>2.5160670000000001</v>
      </c>
      <c r="AF198" s="38">
        <v>2.1961010000000001</v>
      </c>
      <c r="AG198" s="38">
        <v>1.9764170000000001</v>
      </c>
      <c r="AH198" s="38">
        <v>1.823739</v>
      </c>
      <c r="AI198" s="38">
        <v>1.630031</v>
      </c>
      <c r="AJ198" s="38">
        <v>1.4639679999999999</v>
      </c>
      <c r="AK198" s="38">
        <v>1.3564069999999999</v>
      </c>
      <c r="AL198" s="38">
        <v>-1.78263E-2</v>
      </c>
      <c r="AM198" s="38">
        <v>-9.6558000000000008E-3</v>
      </c>
      <c r="AN198" s="38">
        <v>-4.7044000000000001E-3</v>
      </c>
      <c r="AO198" s="38">
        <v>-3.0232000000000002E-3</v>
      </c>
      <c r="AP198" s="38">
        <v>4.9262000000000004E-3</v>
      </c>
      <c r="AQ198" s="38">
        <v>3.4989399999999997E-2</v>
      </c>
      <c r="AR198" s="38">
        <v>4.07801E-2</v>
      </c>
      <c r="AS198" s="38">
        <v>-2.3159900000000001E-2</v>
      </c>
      <c r="AT198" s="38">
        <v>-1.18619E-2</v>
      </c>
      <c r="AU198" s="38">
        <v>-2.5863899999999999E-2</v>
      </c>
      <c r="AV198" s="38">
        <v>-1.4867699999999999E-2</v>
      </c>
      <c r="AW198" s="38">
        <v>-8.7854999999999999E-3</v>
      </c>
      <c r="AX198" s="38">
        <v>9.3000000000000005E-4</v>
      </c>
      <c r="AY198" s="38">
        <v>6.0212E-3</v>
      </c>
      <c r="AZ198" s="38">
        <v>1.88948E-2</v>
      </c>
      <c r="BA198" s="38">
        <v>1.9449899999999999E-2</v>
      </c>
      <c r="BB198" s="38">
        <v>3.87616E-2</v>
      </c>
      <c r="BC198" s="38">
        <v>4.0255399999999997E-2</v>
      </c>
      <c r="BD198" s="38">
        <v>2.7563600000000001E-2</v>
      </c>
      <c r="BE198" s="38">
        <v>2.7867900000000001E-2</v>
      </c>
      <c r="BF198" s="38">
        <v>4.9835900000000002E-2</v>
      </c>
      <c r="BG198" s="38">
        <v>-2.2323599999999999E-2</v>
      </c>
      <c r="BH198" s="38">
        <v>-2.0608600000000001E-2</v>
      </c>
      <c r="BI198" s="38">
        <v>-1.8768199999999999E-2</v>
      </c>
      <c r="BJ198" s="38">
        <v>-1.60603E-2</v>
      </c>
      <c r="BK198" s="38">
        <v>-8.0680000000000005E-3</v>
      </c>
      <c r="BL198" s="38">
        <v>-3.0130999999999999E-3</v>
      </c>
      <c r="BM198" s="38">
        <v>-1.4821999999999999E-3</v>
      </c>
      <c r="BN198" s="38">
        <v>6.3407000000000003E-3</v>
      </c>
      <c r="BO198" s="38">
        <v>3.78625E-2</v>
      </c>
      <c r="BP198" s="38">
        <v>4.5013200000000003E-2</v>
      </c>
      <c r="BQ198" s="38">
        <v>-2.1093799999999999E-2</v>
      </c>
      <c r="BR198" s="38">
        <v>-8.8751999999999998E-3</v>
      </c>
      <c r="BS198" s="38">
        <v>-2.2310099999999999E-2</v>
      </c>
      <c r="BT198" s="38">
        <v>-1.1892E-2</v>
      </c>
      <c r="BU198" s="38">
        <v>-6.6784000000000001E-3</v>
      </c>
      <c r="BV198" s="38">
        <v>2.2997E-3</v>
      </c>
      <c r="BW198" s="38">
        <v>7.3385999999999998E-3</v>
      </c>
      <c r="BX198" s="38">
        <v>2.1444600000000001E-2</v>
      </c>
      <c r="BY198" s="38">
        <v>2.2765400000000002E-2</v>
      </c>
      <c r="BZ198" s="38">
        <v>4.2007500000000003E-2</v>
      </c>
      <c r="CA198" s="38">
        <v>4.3469399999999998E-2</v>
      </c>
      <c r="CB198" s="38">
        <v>3.1683500000000003E-2</v>
      </c>
      <c r="CC198" s="38">
        <v>3.1973799999999997E-2</v>
      </c>
      <c r="CD198" s="38">
        <v>5.3788700000000002E-2</v>
      </c>
      <c r="CE198" s="38">
        <v>-1.9006599999999998E-2</v>
      </c>
      <c r="CF198" s="38">
        <v>-1.7673700000000001E-2</v>
      </c>
      <c r="CG198" s="38">
        <v>-1.5746199999999998E-2</v>
      </c>
      <c r="CH198" s="38">
        <v>-1.48372E-2</v>
      </c>
      <c r="CI198" s="38">
        <v>-6.9681999999999999E-3</v>
      </c>
      <c r="CJ198" s="38">
        <v>-1.8416999999999999E-3</v>
      </c>
      <c r="CK198" s="38">
        <v>-4.15E-4</v>
      </c>
      <c r="CL198" s="38">
        <v>7.3204000000000003E-3</v>
      </c>
      <c r="CM198" s="38">
        <v>3.9852499999999999E-2</v>
      </c>
      <c r="CN198" s="38">
        <v>4.7945000000000002E-2</v>
      </c>
      <c r="CO198" s="38">
        <v>-1.9662900000000001E-2</v>
      </c>
      <c r="CP198" s="38">
        <v>-6.8066000000000003E-3</v>
      </c>
      <c r="CQ198" s="38">
        <v>-1.98487E-2</v>
      </c>
      <c r="CR198" s="38">
        <v>-9.8311000000000006E-3</v>
      </c>
      <c r="CS198" s="38">
        <v>-5.2191E-3</v>
      </c>
      <c r="CT198" s="38">
        <v>3.2483999999999998E-3</v>
      </c>
      <c r="CU198" s="38">
        <v>8.2511000000000008E-3</v>
      </c>
      <c r="CV198" s="38">
        <v>2.3210600000000001E-2</v>
      </c>
      <c r="CW198" s="38">
        <v>2.5061799999999999E-2</v>
      </c>
      <c r="CX198" s="38">
        <v>4.4255599999999999E-2</v>
      </c>
      <c r="CY198" s="38">
        <v>4.5695300000000001E-2</v>
      </c>
      <c r="CZ198" s="38">
        <v>3.4536999999999998E-2</v>
      </c>
      <c r="DA198" s="38">
        <v>3.4817399999999998E-2</v>
      </c>
      <c r="DB198" s="38">
        <v>5.6526399999999997E-2</v>
      </c>
      <c r="DC198" s="38">
        <v>-1.67092E-2</v>
      </c>
      <c r="DD198" s="38">
        <v>-1.5640999999999999E-2</v>
      </c>
      <c r="DE198" s="38">
        <v>-1.3653200000000001E-2</v>
      </c>
      <c r="DF198" s="38">
        <v>-1.3614100000000001E-2</v>
      </c>
      <c r="DG198" s="38">
        <v>-5.8684999999999996E-3</v>
      </c>
      <c r="DH198" s="38">
        <v>-6.7040000000000003E-4</v>
      </c>
      <c r="DI198" s="38">
        <v>6.5229999999999997E-4</v>
      </c>
      <c r="DJ198" s="38">
        <v>8.3000999999999995E-3</v>
      </c>
      <c r="DK198" s="38">
        <v>4.1842400000000002E-2</v>
      </c>
      <c r="DL198" s="38">
        <v>5.08768E-2</v>
      </c>
      <c r="DM198" s="38">
        <v>-1.8231899999999999E-2</v>
      </c>
      <c r="DN198" s="38">
        <v>-4.738E-3</v>
      </c>
      <c r="DO198" s="38">
        <v>-1.7387300000000001E-2</v>
      </c>
      <c r="DP198" s="38">
        <v>-7.7701000000000003E-3</v>
      </c>
      <c r="DQ198" s="38">
        <v>-3.7598000000000002E-3</v>
      </c>
      <c r="DR198" s="38">
        <v>4.1970000000000002E-3</v>
      </c>
      <c r="DS198" s="38">
        <v>9.1635999999999992E-3</v>
      </c>
      <c r="DT198" s="38">
        <v>2.4976499999999999E-2</v>
      </c>
      <c r="DU198" s="38">
        <v>2.73581E-2</v>
      </c>
      <c r="DV198" s="38">
        <v>4.6503700000000002E-2</v>
      </c>
      <c r="DW198" s="38">
        <v>4.79213E-2</v>
      </c>
      <c r="DX198" s="38">
        <v>3.7390399999999997E-2</v>
      </c>
      <c r="DY198" s="38">
        <v>3.7661100000000003E-2</v>
      </c>
      <c r="DZ198" s="38">
        <v>5.92641E-2</v>
      </c>
      <c r="EA198" s="38">
        <v>-1.44119E-2</v>
      </c>
      <c r="EB198" s="38">
        <v>-1.36083E-2</v>
      </c>
      <c r="EC198" s="38">
        <v>-1.15602E-2</v>
      </c>
      <c r="ED198" s="38">
        <v>-1.18482E-2</v>
      </c>
      <c r="EE198" s="38">
        <v>-4.2807000000000001E-3</v>
      </c>
      <c r="EF198" s="38">
        <v>1.0208999999999999E-3</v>
      </c>
      <c r="EG198" s="38">
        <v>2.1932000000000002E-3</v>
      </c>
      <c r="EH198" s="38">
        <v>9.7146000000000003E-3</v>
      </c>
      <c r="EI198" s="38">
        <v>4.4715499999999998E-2</v>
      </c>
      <c r="EJ198" s="38">
        <v>5.5109900000000003E-2</v>
      </c>
      <c r="EK198" s="38">
        <v>-1.6165800000000001E-2</v>
      </c>
      <c r="EL198" s="38">
        <v>-1.7512999999999999E-3</v>
      </c>
      <c r="EM198" s="38">
        <v>-1.38335E-2</v>
      </c>
      <c r="EN198" s="38">
        <v>-4.7945000000000002E-3</v>
      </c>
      <c r="EO198" s="38">
        <v>-1.6527E-3</v>
      </c>
      <c r="EP198" s="38">
        <v>5.5666999999999999E-3</v>
      </c>
      <c r="EQ198" s="38">
        <v>1.04811E-2</v>
      </c>
      <c r="ER198" s="38">
        <v>2.75263E-2</v>
      </c>
      <c r="ES198" s="38">
        <v>3.0673599999999999E-2</v>
      </c>
      <c r="ET198" s="38">
        <v>4.9749599999999998E-2</v>
      </c>
      <c r="EU198" s="38">
        <v>5.1135300000000002E-2</v>
      </c>
      <c r="EV198" s="38">
        <v>4.15103E-2</v>
      </c>
      <c r="EW198" s="38">
        <v>4.1766900000000003E-2</v>
      </c>
      <c r="EX198" s="38">
        <v>6.3216900000000006E-2</v>
      </c>
      <c r="EY198" s="38">
        <v>-1.10949E-2</v>
      </c>
      <c r="EZ198" s="38">
        <v>-1.0673500000000001E-2</v>
      </c>
      <c r="FA198" s="38">
        <v>-8.5381999999999993E-3</v>
      </c>
      <c r="FB198" s="38">
        <v>75.957139999999995</v>
      </c>
      <c r="FC198" s="38">
        <v>73.890100000000004</v>
      </c>
      <c r="FD198" s="38">
        <v>71.93347</v>
      </c>
      <c r="FE198" s="38">
        <v>70.321969999999993</v>
      </c>
      <c r="FF198" s="38">
        <v>69.336640000000003</v>
      </c>
      <c r="FG198" s="38">
        <v>68.189909999999998</v>
      </c>
      <c r="FH198" s="38">
        <v>68.628889999999998</v>
      </c>
      <c r="FI198" s="38">
        <v>72.334789999999998</v>
      </c>
      <c r="FJ198" s="38">
        <v>77.443520000000007</v>
      </c>
      <c r="FK198" s="38">
        <v>81.595439999999996</v>
      </c>
      <c r="FL198" s="38">
        <v>85.817790000000002</v>
      </c>
      <c r="FM198" s="38">
        <v>89.766189999999995</v>
      </c>
      <c r="FN198" s="38">
        <v>93.229169999999996</v>
      </c>
      <c r="FO198" s="38">
        <v>96.230459999999994</v>
      </c>
      <c r="FP198" s="38">
        <v>98.452380000000005</v>
      </c>
      <c r="FQ198" s="38">
        <v>100.08320000000001</v>
      </c>
      <c r="FR198" s="38">
        <v>100.17440000000001</v>
      </c>
      <c r="FS198" s="38">
        <v>99.714259999999996</v>
      </c>
      <c r="FT198" s="38">
        <v>98.027119999999996</v>
      </c>
      <c r="FU198" s="38">
        <v>94.760530000000003</v>
      </c>
      <c r="FV198" s="38">
        <v>90.013509999999997</v>
      </c>
      <c r="FW198">
        <v>86.148769999999999</v>
      </c>
      <c r="FX198">
        <v>82.869159999999994</v>
      </c>
      <c r="FY198">
        <v>80.271540000000002</v>
      </c>
      <c r="FZ198">
        <v>4.4667999999999999E-3</v>
      </c>
      <c r="GA198">
        <v>3.1835000000000002E-2</v>
      </c>
      <c r="GB198">
        <v>1</v>
      </c>
    </row>
    <row r="199" spans="1:184" x14ac:dyDescent="0.3">
      <c r="A199" t="s">
        <v>277</v>
      </c>
      <c r="B199" t="s">
        <v>1</v>
      </c>
      <c r="C199" t="s">
        <v>1</v>
      </c>
      <c r="D199" t="s">
        <v>222</v>
      </c>
      <c r="E199" t="s">
        <v>1</v>
      </c>
      <c r="F199" t="s">
        <v>1</v>
      </c>
      <c r="G199" s="16" t="s">
        <v>1</v>
      </c>
      <c r="H199" s="40" t="s">
        <v>1</v>
      </c>
      <c r="I199" s="18" t="s">
        <v>1</v>
      </c>
      <c r="J199" s="38" t="s">
        <v>1</v>
      </c>
      <c r="K199" s="18">
        <v>44753</v>
      </c>
      <c r="L199" s="38">
        <v>29748</v>
      </c>
      <c r="M199" s="38">
        <v>29748</v>
      </c>
      <c r="N199" s="38">
        <v>1.1965650000000001</v>
      </c>
      <c r="O199" s="38">
        <v>1.1472020000000001</v>
      </c>
      <c r="P199" s="38">
        <v>1.116628</v>
      </c>
      <c r="Q199" s="38">
        <v>1.0956189999999999</v>
      </c>
      <c r="R199" s="38">
        <v>1.1051500000000001</v>
      </c>
      <c r="S199" s="38">
        <v>1.15239</v>
      </c>
      <c r="T199" s="38">
        <v>1.203044</v>
      </c>
      <c r="U199" s="38">
        <v>1.4493609999999999</v>
      </c>
      <c r="V199" s="38">
        <v>1.872803</v>
      </c>
      <c r="W199" s="38">
        <v>2.2107320000000001</v>
      </c>
      <c r="X199" s="38">
        <v>2.4717250000000002</v>
      </c>
      <c r="Y199" s="38">
        <v>2.6629659999999999</v>
      </c>
      <c r="Z199" s="38">
        <v>2.7754500000000002</v>
      </c>
      <c r="AA199" s="38">
        <v>2.8957630000000001</v>
      </c>
      <c r="AB199" s="38">
        <v>2.969481</v>
      </c>
      <c r="AC199" s="38">
        <v>2.9542809999999999</v>
      </c>
      <c r="AD199" s="38">
        <v>2.7870650000000001</v>
      </c>
      <c r="AE199" s="38">
        <v>2.362622</v>
      </c>
      <c r="AF199" s="38">
        <v>2.0770240000000002</v>
      </c>
      <c r="AG199" s="38">
        <v>1.891575</v>
      </c>
      <c r="AH199" s="38">
        <v>1.7672030000000001</v>
      </c>
      <c r="AI199" s="38">
        <v>1.6057630000000001</v>
      </c>
      <c r="AJ199" s="38">
        <v>1.4543779999999999</v>
      </c>
      <c r="AK199" s="38">
        <v>1.348473</v>
      </c>
      <c r="AL199" s="38">
        <v>-1.4140999999999999E-3</v>
      </c>
      <c r="AM199" s="38">
        <v>-3.9018999999999998E-3</v>
      </c>
      <c r="AN199" s="38">
        <v>1.7378000000000001E-3</v>
      </c>
      <c r="AO199" s="38">
        <v>2.3858E-3</v>
      </c>
      <c r="AP199" s="38">
        <v>6.0726E-3</v>
      </c>
      <c r="AQ199" s="38">
        <v>2.0105499999999998E-2</v>
      </c>
      <c r="AR199" s="38">
        <v>2.5022300000000001E-2</v>
      </c>
      <c r="AS199" s="38">
        <v>-2.0469500000000002E-2</v>
      </c>
      <c r="AT199" s="38">
        <v>-3.3711199999999997E-2</v>
      </c>
      <c r="AU199" s="38">
        <v>-3.8781099999999999E-2</v>
      </c>
      <c r="AV199" s="38">
        <v>-3.5892100000000003E-2</v>
      </c>
      <c r="AW199" s="38">
        <v>-1.8443399999999999E-2</v>
      </c>
      <c r="AX199" s="38">
        <v>-7.0949999999999995E-4</v>
      </c>
      <c r="AY199" s="38">
        <v>8.7100000000000007E-3</v>
      </c>
      <c r="AZ199" s="38">
        <v>1.85682E-2</v>
      </c>
      <c r="BA199" s="38">
        <v>1.31544E-2</v>
      </c>
      <c r="BB199" s="38">
        <v>1.3958399999999999E-2</v>
      </c>
      <c r="BC199" s="38">
        <v>-7.2670000000000005E-4</v>
      </c>
      <c r="BD199" s="38">
        <v>-2.2543199999999999E-2</v>
      </c>
      <c r="BE199" s="38">
        <v>1.0939000000000001E-3</v>
      </c>
      <c r="BF199" s="38">
        <v>1.4442E-2</v>
      </c>
      <c r="BG199" s="38">
        <v>-2.52596E-2</v>
      </c>
      <c r="BH199" s="38">
        <v>-1.9865899999999999E-2</v>
      </c>
      <c r="BI199" s="38">
        <v>-1.7177600000000001E-2</v>
      </c>
      <c r="BJ199" s="38">
        <v>6.2609999999999999E-4</v>
      </c>
      <c r="BK199" s="38">
        <v>-2.0933000000000002E-3</v>
      </c>
      <c r="BL199" s="38">
        <v>3.5783999999999998E-3</v>
      </c>
      <c r="BM199" s="38">
        <v>4.1143999999999998E-3</v>
      </c>
      <c r="BN199" s="38">
        <v>7.6674000000000004E-3</v>
      </c>
      <c r="BO199" s="38">
        <v>2.3300399999999999E-2</v>
      </c>
      <c r="BP199" s="38">
        <v>2.9829100000000001E-2</v>
      </c>
      <c r="BQ199" s="38">
        <v>-1.8142499999999999E-2</v>
      </c>
      <c r="BR199" s="38">
        <v>-3.02872E-2</v>
      </c>
      <c r="BS199" s="38">
        <v>-3.46507E-2</v>
      </c>
      <c r="BT199" s="38">
        <v>-3.2435400000000003E-2</v>
      </c>
      <c r="BU199" s="38">
        <v>-1.60783E-2</v>
      </c>
      <c r="BV199" s="38">
        <v>8.1780000000000004E-4</v>
      </c>
      <c r="BW199" s="38">
        <v>1.02925E-2</v>
      </c>
      <c r="BX199" s="38">
        <v>2.1448100000000001E-2</v>
      </c>
      <c r="BY199" s="38">
        <v>1.7131500000000001E-2</v>
      </c>
      <c r="BZ199" s="38">
        <v>1.8278599999999999E-2</v>
      </c>
      <c r="CA199" s="38">
        <v>3.8021000000000001E-3</v>
      </c>
      <c r="CB199" s="38">
        <v>-1.7275100000000002E-2</v>
      </c>
      <c r="CC199" s="38">
        <v>6.123E-3</v>
      </c>
      <c r="CD199" s="38">
        <v>1.93341E-2</v>
      </c>
      <c r="CE199" s="38">
        <v>-2.13472E-2</v>
      </c>
      <c r="CF199" s="38">
        <v>-1.6441299999999999E-2</v>
      </c>
      <c r="CG199" s="38">
        <v>-1.36566E-2</v>
      </c>
      <c r="CH199" s="38">
        <v>2.0390999999999999E-3</v>
      </c>
      <c r="CI199" s="38">
        <v>-8.407E-4</v>
      </c>
      <c r="CJ199" s="38">
        <v>4.8532000000000002E-3</v>
      </c>
      <c r="CK199" s="38">
        <v>5.3115999999999997E-3</v>
      </c>
      <c r="CL199" s="38">
        <v>8.7718999999999991E-3</v>
      </c>
      <c r="CM199" s="38">
        <v>2.55132E-2</v>
      </c>
      <c r="CN199" s="38">
        <v>3.3158300000000002E-2</v>
      </c>
      <c r="CO199" s="38">
        <v>-1.6530799999999998E-2</v>
      </c>
      <c r="CP199" s="38">
        <v>-2.7915700000000002E-2</v>
      </c>
      <c r="CQ199" s="38">
        <v>-3.1789900000000003E-2</v>
      </c>
      <c r="CR199" s="38">
        <v>-3.0041399999999999E-2</v>
      </c>
      <c r="CS199" s="38">
        <v>-1.44403E-2</v>
      </c>
      <c r="CT199" s="38">
        <v>1.8756000000000001E-3</v>
      </c>
      <c r="CU199" s="38">
        <v>1.1388499999999999E-2</v>
      </c>
      <c r="CV199" s="38">
        <v>2.34428E-2</v>
      </c>
      <c r="CW199" s="38">
        <v>1.9886000000000001E-2</v>
      </c>
      <c r="CX199" s="38">
        <v>2.12707E-2</v>
      </c>
      <c r="CY199" s="38">
        <v>6.9386999999999999E-3</v>
      </c>
      <c r="CZ199" s="38">
        <v>-1.36264E-2</v>
      </c>
      <c r="DA199" s="38">
        <v>9.6060999999999994E-3</v>
      </c>
      <c r="DB199" s="38">
        <v>2.2722300000000001E-2</v>
      </c>
      <c r="DC199" s="38">
        <v>-1.8637500000000001E-2</v>
      </c>
      <c r="DD199" s="38">
        <v>-1.4069399999999999E-2</v>
      </c>
      <c r="DE199" s="38">
        <v>-1.1217899999999999E-2</v>
      </c>
      <c r="DF199" s="38">
        <v>3.4521999999999999E-3</v>
      </c>
      <c r="DG199" s="38">
        <v>4.1189999999999998E-4</v>
      </c>
      <c r="DH199" s="38">
        <v>6.1279999999999998E-3</v>
      </c>
      <c r="DI199" s="38">
        <v>6.5088000000000003E-3</v>
      </c>
      <c r="DJ199" s="38">
        <v>9.8764999999999999E-3</v>
      </c>
      <c r="DK199" s="38">
        <v>2.7726000000000001E-2</v>
      </c>
      <c r="DL199" s="38">
        <v>3.6487499999999999E-2</v>
      </c>
      <c r="DM199" s="38">
        <v>-1.4919099999999999E-2</v>
      </c>
      <c r="DN199" s="38">
        <v>-2.55441E-2</v>
      </c>
      <c r="DO199" s="38">
        <v>-2.8929199999999999E-2</v>
      </c>
      <c r="DP199" s="38">
        <v>-2.76473E-2</v>
      </c>
      <c r="DQ199" s="38">
        <v>-1.28022E-2</v>
      </c>
      <c r="DR199" s="38">
        <v>2.9334000000000001E-3</v>
      </c>
      <c r="DS199" s="38">
        <v>1.2484500000000001E-2</v>
      </c>
      <c r="DT199" s="38">
        <v>2.5437399999999999E-2</v>
      </c>
      <c r="DU199" s="38">
        <v>2.2640500000000001E-2</v>
      </c>
      <c r="DV199" s="38">
        <v>2.4262800000000001E-2</v>
      </c>
      <c r="DW199" s="38">
        <v>1.00754E-2</v>
      </c>
      <c r="DX199" s="38">
        <v>-9.9777000000000008E-3</v>
      </c>
      <c r="DY199" s="38">
        <v>1.30892E-2</v>
      </c>
      <c r="DZ199" s="38">
        <v>2.6110499999999998E-2</v>
      </c>
      <c r="EA199" s="38">
        <v>-1.5927799999999999E-2</v>
      </c>
      <c r="EB199" s="38">
        <v>-1.16975E-2</v>
      </c>
      <c r="EC199" s="38">
        <v>-8.7793000000000003E-3</v>
      </c>
      <c r="ED199" s="38">
        <v>5.4923000000000003E-3</v>
      </c>
      <c r="EE199" s="38">
        <v>2.2204E-3</v>
      </c>
      <c r="EF199" s="38">
        <v>7.9685999999999993E-3</v>
      </c>
      <c r="EG199" s="38">
        <v>8.2372999999999995E-3</v>
      </c>
      <c r="EH199" s="38">
        <v>1.1471200000000001E-2</v>
      </c>
      <c r="EI199" s="38">
        <v>3.0920900000000001E-2</v>
      </c>
      <c r="EJ199" s="38">
        <v>4.1294299999999999E-2</v>
      </c>
      <c r="EK199" s="38">
        <v>-1.25921E-2</v>
      </c>
      <c r="EL199" s="38">
        <v>-2.21201E-2</v>
      </c>
      <c r="EM199" s="38">
        <v>-2.47987E-2</v>
      </c>
      <c r="EN199" s="38">
        <v>-2.4190699999999999E-2</v>
      </c>
      <c r="EO199" s="38">
        <v>-1.04371E-2</v>
      </c>
      <c r="EP199" s="38">
        <v>4.4606999999999997E-3</v>
      </c>
      <c r="EQ199" s="38">
        <v>1.40669E-2</v>
      </c>
      <c r="ER199" s="38">
        <v>2.83173E-2</v>
      </c>
      <c r="ES199" s="38">
        <v>2.6617600000000002E-2</v>
      </c>
      <c r="ET199" s="38">
        <v>2.8583000000000001E-2</v>
      </c>
      <c r="EU199" s="38">
        <v>1.4604199999999999E-2</v>
      </c>
      <c r="EV199" s="38">
        <v>-4.7095000000000001E-3</v>
      </c>
      <c r="EW199" s="38">
        <v>1.81183E-2</v>
      </c>
      <c r="EX199" s="38">
        <v>3.1002600000000002E-2</v>
      </c>
      <c r="EY199" s="38">
        <v>-1.2015400000000001E-2</v>
      </c>
      <c r="EZ199" s="38">
        <v>-8.2728999999999997E-3</v>
      </c>
      <c r="FA199" s="38">
        <v>-5.2582000000000002E-3</v>
      </c>
      <c r="FB199" s="38">
        <v>78.626289999999997</v>
      </c>
      <c r="FC199" s="38">
        <v>77.57011</v>
      </c>
      <c r="FD199" s="38">
        <v>76.026989999999998</v>
      </c>
      <c r="FE199" s="38">
        <v>74.397289999999998</v>
      </c>
      <c r="FF199" s="38">
        <v>72.393360000000001</v>
      </c>
      <c r="FG199" s="38">
        <v>71.415599999999998</v>
      </c>
      <c r="FH199" s="38">
        <v>71.413579999999996</v>
      </c>
      <c r="FI199" s="38">
        <v>74.644710000000003</v>
      </c>
      <c r="FJ199" s="38">
        <v>79.311430000000001</v>
      </c>
      <c r="FK199" s="38">
        <v>84.365260000000006</v>
      </c>
      <c r="FL199" s="38">
        <v>88.301010000000005</v>
      </c>
      <c r="FM199" s="38">
        <v>91.597020000000001</v>
      </c>
      <c r="FN199" s="38">
        <v>94.683440000000004</v>
      </c>
      <c r="FO199" s="38">
        <v>97.063029999999998</v>
      </c>
      <c r="FP199" s="38">
        <v>98.632779999999997</v>
      </c>
      <c r="FQ199" s="38">
        <v>100.2921</v>
      </c>
      <c r="FR199" s="38">
        <v>100.8424</v>
      </c>
      <c r="FS199" s="38">
        <v>100.355</v>
      </c>
      <c r="FT199" s="38">
        <v>98.870189999999994</v>
      </c>
      <c r="FU199" s="38">
        <v>96.002619999999993</v>
      </c>
      <c r="FV199" s="38">
        <v>91.779470000000003</v>
      </c>
      <c r="FW199">
        <v>88.033420000000007</v>
      </c>
      <c r="FX199">
        <v>85.487089999999995</v>
      </c>
      <c r="FY199">
        <v>82.615679999999998</v>
      </c>
      <c r="FZ199">
        <v>5.7775999999999999E-3</v>
      </c>
      <c r="GA199">
        <v>4.2139700000000002E-2</v>
      </c>
      <c r="GB199">
        <v>1</v>
      </c>
    </row>
    <row r="200" spans="1:184" x14ac:dyDescent="0.3">
      <c r="A200" t="s">
        <v>277</v>
      </c>
      <c r="B200" t="s">
        <v>1</v>
      </c>
      <c r="C200" t="s">
        <v>1</v>
      </c>
      <c r="D200" t="s">
        <v>222</v>
      </c>
      <c r="E200" t="s">
        <v>1</v>
      </c>
      <c r="F200" t="s">
        <v>1</v>
      </c>
      <c r="G200" s="16" t="s">
        <v>1</v>
      </c>
      <c r="H200" s="40" t="s">
        <v>1</v>
      </c>
      <c r="I200" s="18" t="s">
        <v>1</v>
      </c>
      <c r="J200" s="38" t="s">
        <v>1</v>
      </c>
      <c r="K200" s="18">
        <v>44760</v>
      </c>
      <c r="L200" s="38">
        <v>29575</v>
      </c>
      <c r="M200" s="38">
        <v>29575</v>
      </c>
      <c r="N200" s="38">
        <v>1.3050360000000001</v>
      </c>
      <c r="O200" s="38">
        <v>1.2495989999999999</v>
      </c>
      <c r="P200" s="38">
        <v>1.208188</v>
      </c>
      <c r="Q200" s="38">
        <v>1.1835310000000001</v>
      </c>
      <c r="R200" s="38">
        <v>1.1896040000000001</v>
      </c>
      <c r="S200" s="38">
        <v>1.2526200000000001</v>
      </c>
      <c r="T200" s="38">
        <v>1.303769</v>
      </c>
      <c r="U200" s="38">
        <v>1.541984</v>
      </c>
      <c r="V200" s="38">
        <v>1.962135</v>
      </c>
      <c r="W200" s="38">
        <v>2.288694</v>
      </c>
      <c r="X200" s="38">
        <v>2.5340910000000001</v>
      </c>
      <c r="Y200" s="38">
        <v>2.713136</v>
      </c>
      <c r="Z200" s="38">
        <v>2.8151980000000001</v>
      </c>
      <c r="AA200" s="38">
        <v>2.9222190000000001</v>
      </c>
      <c r="AB200" s="38">
        <v>2.9950230000000002</v>
      </c>
      <c r="AC200" s="38">
        <v>2.9784799999999998</v>
      </c>
      <c r="AD200" s="38">
        <v>2.8071540000000001</v>
      </c>
      <c r="AE200" s="38">
        <v>2.383607</v>
      </c>
      <c r="AF200" s="38">
        <v>2.0965729999999998</v>
      </c>
      <c r="AG200" s="38">
        <v>1.917367</v>
      </c>
      <c r="AH200" s="38">
        <v>1.8036030000000001</v>
      </c>
      <c r="AI200" s="38">
        <v>1.6320950000000001</v>
      </c>
      <c r="AJ200" s="38">
        <v>1.4752419999999999</v>
      </c>
      <c r="AK200" s="38">
        <v>1.3673219999999999</v>
      </c>
      <c r="AL200" s="38">
        <v>8.0569000000000005E-3</v>
      </c>
      <c r="AM200" s="38">
        <v>1.0417600000000001E-2</v>
      </c>
      <c r="AN200" s="38">
        <v>1.31497E-2</v>
      </c>
      <c r="AO200" s="38">
        <v>1.1676300000000001E-2</v>
      </c>
      <c r="AP200" s="38">
        <v>1.1746100000000001E-2</v>
      </c>
      <c r="AQ200" s="38">
        <v>1.9718900000000001E-2</v>
      </c>
      <c r="AR200" s="38">
        <v>2.3213600000000001E-2</v>
      </c>
      <c r="AS200" s="38">
        <v>-3.2235600000000003E-2</v>
      </c>
      <c r="AT200" s="38">
        <v>-4.6832699999999998E-2</v>
      </c>
      <c r="AU200" s="38">
        <v>-4.7791899999999998E-2</v>
      </c>
      <c r="AV200" s="38">
        <v>-5.8177300000000001E-2</v>
      </c>
      <c r="AW200" s="38">
        <v>-5.3147600000000003E-2</v>
      </c>
      <c r="AX200" s="38">
        <v>-5.7241999999999996E-3</v>
      </c>
      <c r="AY200" s="38">
        <v>2.4388E-2</v>
      </c>
      <c r="AZ200" s="38">
        <v>4.3281500000000001E-2</v>
      </c>
      <c r="BA200" s="38">
        <v>5.54189E-2</v>
      </c>
      <c r="BB200" s="38">
        <v>4.7103800000000001E-2</v>
      </c>
      <c r="BC200" s="38">
        <v>5.0820900000000002E-2</v>
      </c>
      <c r="BD200" s="38">
        <v>4.6265300000000002E-2</v>
      </c>
      <c r="BE200" s="38">
        <v>6.3208799999999996E-2</v>
      </c>
      <c r="BF200" s="38">
        <v>7.1894399999999997E-2</v>
      </c>
      <c r="BG200" s="38">
        <v>6.6772000000000003E-3</v>
      </c>
      <c r="BH200" s="38">
        <v>7.2142999999999999E-3</v>
      </c>
      <c r="BI200" s="38">
        <v>1.1739999999999999E-4</v>
      </c>
      <c r="BJ200" s="38">
        <v>1.01496E-2</v>
      </c>
      <c r="BK200" s="38">
        <v>1.21213E-2</v>
      </c>
      <c r="BL200" s="38">
        <v>1.47923E-2</v>
      </c>
      <c r="BM200" s="38">
        <v>1.3344E-2</v>
      </c>
      <c r="BN200" s="38">
        <v>1.33353E-2</v>
      </c>
      <c r="BO200" s="38">
        <v>2.2688799999999999E-2</v>
      </c>
      <c r="BP200" s="38">
        <v>2.85667E-2</v>
      </c>
      <c r="BQ200" s="38">
        <v>-3.0084900000000001E-2</v>
      </c>
      <c r="BR200" s="38">
        <v>-4.3398899999999997E-2</v>
      </c>
      <c r="BS200" s="38">
        <v>-4.3757799999999999E-2</v>
      </c>
      <c r="BT200" s="38">
        <v>-5.4579599999999999E-2</v>
      </c>
      <c r="BU200" s="38">
        <v>-5.0292900000000001E-2</v>
      </c>
      <c r="BV200" s="38">
        <v>-4.0003E-3</v>
      </c>
      <c r="BW200" s="38">
        <v>2.6731899999999999E-2</v>
      </c>
      <c r="BX200" s="38">
        <v>4.69013E-2</v>
      </c>
      <c r="BY200" s="38">
        <v>6.0119300000000001E-2</v>
      </c>
      <c r="BZ200" s="38">
        <v>5.2282099999999998E-2</v>
      </c>
      <c r="CA200" s="38">
        <v>5.6574699999999999E-2</v>
      </c>
      <c r="CB200" s="38">
        <v>5.2695600000000002E-2</v>
      </c>
      <c r="CC200" s="38">
        <v>6.8754099999999999E-2</v>
      </c>
      <c r="CD200" s="38">
        <v>7.6773599999999997E-2</v>
      </c>
      <c r="CE200" s="38">
        <v>1.1093E-2</v>
      </c>
      <c r="CF200" s="38">
        <v>1.1010600000000001E-2</v>
      </c>
      <c r="CG200" s="38">
        <v>3.8987000000000002E-3</v>
      </c>
      <c r="CH200" s="38">
        <v>1.1599E-2</v>
      </c>
      <c r="CI200" s="38">
        <v>1.3301199999999999E-2</v>
      </c>
      <c r="CJ200" s="38">
        <v>1.59299E-2</v>
      </c>
      <c r="CK200" s="38">
        <v>1.4499E-2</v>
      </c>
      <c r="CL200" s="38">
        <v>1.4435999999999999E-2</v>
      </c>
      <c r="CM200" s="38">
        <v>2.4745799999999998E-2</v>
      </c>
      <c r="CN200" s="38">
        <v>3.2274299999999999E-2</v>
      </c>
      <c r="CO200" s="38">
        <v>-2.8595300000000001E-2</v>
      </c>
      <c r="CP200" s="38">
        <v>-4.1020599999999997E-2</v>
      </c>
      <c r="CQ200" s="38">
        <v>-4.0963899999999998E-2</v>
      </c>
      <c r="CR200" s="38">
        <v>-5.2087899999999999E-2</v>
      </c>
      <c r="CS200" s="38">
        <v>-4.8315799999999999E-2</v>
      </c>
      <c r="CT200" s="38">
        <v>-2.8062999999999999E-3</v>
      </c>
      <c r="CU200" s="38">
        <v>2.83553E-2</v>
      </c>
      <c r="CV200" s="38">
        <v>4.9408300000000002E-2</v>
      </c>
      <c r="CW200" s="38">
        <v>6.3374700000000006E-2</v>
      </c>
      <c r="CX200" s="38">
        <v>5.5868599999999997E-2</v>
      </c>
      <c r="CY200" s="38">
        <v>6.05599E-2</v>
      </c>
      <c r="CZ200" s="38">
        <v>5.71493E-2</v>
      </c>
      <c r="DA200" s="38">
        <v>7.2594900000000004E-2</v>
      </c>
      <c r="DB200" s="38">
        <v>8.0153000000000002E-2</v>
      </c>
      <c r="DC200" s="38">
        <v>1.41514E-2</v>
      </c>
      <c r="DD200" s="38">
        <v>1.3639999999999999E-2</v>
      </c>
      <c r="DE200" s="38">
        <v>6.5176000000000001E-3</v>
      </c>
      <c r="DF200" s="38">
        <v>1.3048499999999999E-2</v>
      </c>
      <c r="DG200" s="38">
        <v>1.44811E-2</v>
      </c>
      <c r="DH200" s="38">
        <v>1.7067499999999999E-2</v>
      </c>
      <c r="DI200" s="38">
        <v>1.5654000000000001E-2</v>
      </c>
      <c r="DJ200" s="38">
        <v>1.5536700000000001E-2</v>
      </c>
      <c r="DK200" s="38">
        <v>2.6802800000000002E-2</v>
      </c>
      <c r="DL200" s="38">
        <v>3.5981899999999997E-2</v>
      </c>
      <c r="DM200" s="38">
        <v>-2.7105799999999999E-2</v>
      </c>
      <c r="DN200" s="38">
        <v>-3.86424E-2</v>
      </c>
      <c r="DO200" s="38">
        <v>-3.81699E-2</v>
      </c>
      <c r="DP200" s="38">
        <v>-4.95962E-2</v>
      </c>
      <c r="DQ200" s="38">
        <v>-4.6338600000000001E-2</v>
      </c>
      <c r="DR200" s="38">
        <v>-1.6123999999999999E-3</v>
      </c>
      <c r="DS200" s="38">
        <v>2.9978600000000001E-2</v>
      </c>
      <c r="DT200" s="38">
        <v>5.1915299999999998E-2</v>
      </c>
      <c r="DU200" s="38">
        <v>6.6630200000000001E-2</v>
      </c>
      <c r="DV200" s="38">
        <v>5.9455099999999997E-2</v>
      </c>
      <c r="DW200" s="38">
        <v>6.4545000000000005E-2</v>
      </c>
      <c r="DX200" s="38">
        <v>6.1602900000000002E-2</v>
      </c>
      <c r="DY200" s="38">
        <v>7.6435600000000006E-2</v>
      </c>
      <c r="DZ200" s="38">
        <v>8.3532300000000004E-2</v>
      </c>
      <c r="EA200" s="38">
        <v>1.7209800000000001E-2</v>
      </c>
      <c r="EB200" s="38">
        <v>1.62694E-2</v>
      </c>
      <c r="EC200" s="38">
        <v>9.1365000000000005E-3</v>
      </c>
      <c r="ED200" s="38">
        <v>1.51412E-2</v>
      </c>
      <c r="EE200" s="38">
        <v>1.61847E-2</v>
      </c>
      <c r="EF200" s="38">
        <v>1.87101E-2</v>
      </c>
      <c r="EG200" s="38">
        <v>1.7321699999999999E-2</v>
      </c>
      <c r="EH200" s="38">
        <v>1.7125999999999999E-2</v>
      </c>
      <c r="EI200" s="38">
        <v>2.9772799999999999E-2</v>
      </c>
      <c r="EJ200" s="38">
        <v>4.1334999999999997E-2</v>
      </c>
      <c r="EK200" s="38">
        <v>-2.4955100000000001E-2</v>
      </c>
      <c r="EL200" s="38">
        <v>-3.52086E-2</v>
      </c>
      <c r="EM200" s="38">
        <v>-3.4135800000000001E-2</v>
      </c>
      <c r="EN200" s="38">
        <v>-4.5998600000000001E-2</v>
      </c>
      <c r="EO200" s="38">
        <v>-4.3484000000000002E-2</v>
      </c>
      <c r="EP200" s="38">
        <v>1.115E-4</v>
      </c>
      <c r="EQ200" s="38">
        <v>3.2322499999999997E-2</v>
      </c>
      <c r="ER200" s="38">
        <v>5.5535099999999997E-2</v>
      </c>
      <c r="ES200" s="38">
        <v>7.1330500000000005E-2</v>
      </c>
      <c r="ET200" s="38">
        <v>6.4633399999999994E-2</v>
      </c>
      <c r="EU200" s="38">
        <v>7.0298899999999998E-2</v>
      </c>
      <c r="EV200" s="38">
        <v>6.8033200000000002E-2</v>
      </c>
      <c r="EW200" s="38">
        <v>8.1980899999999995E-2</v>
      </c>
      <c r="EX200" s="38">
        <v>8.8411500000000004E-2</v>
      </c>
      <c r="EY200" s="38">
        <v>2.1625599999999998E-2</v>
      </c>
      <c r="EZ200" s="38">
        <v>2.0065699999999999E-2</v>
      </c>
      <c r="FA200" s="38">
        <v>1.29178E-2</v>
      </c>
      <c r="FB200" s="38">
        <v>80.953220000000002</v>
      </c>
      <c r="FC200" s="38">
        <v>80.032709999999994</v>
      </c>
      <c r="FD200" s="38">
        <v>78.714359999999999</v>
      </c>
      <c r="FE200" s="38">
        <v>76.965770000000006</v>
      </c>
      <c r="FF200" s="38">
        <v>75.781440000000003</v>
      </c>
      <c r="FG200" s="38">
        <v>74.393870000000007</v>
      </c>
      <c r="FH200" s="38">
        <v>74.572559999999996</v>
      </c>
      <c r="FI200" s="38">
        <v>76.815150000000003</v>
      </c>
      <c r="FJ200" s="38">
        <v>79.908969999999997</v>
      </c>
      <c r="FK200" s="38">
        <v>83.815089999999998</v>
      </c>
      <c r="FL200" s="38">
        <v>87.984210000000004</v>
      </c>
      <c r="FM200" s="38">
        <v>92.268010000000004</v>
      </c>
      <c r="FN200" s="38">
        <v>93.343890000000002</v>
      </c>
      <c r="FO200" s="38">
        <v>95.555580000000006</v>
      </c>
      <c r="FP200" s="38">
        <v>97.891080000000002</v>
      </c>
      <c r="FQ200" s="38">
        <v>99.136809999999997</v>
      </c>
      <c r="FR200" s="38">
        <v>99.249110000000002</v>
      </c>
      <c r="FS200" s="38">
        <v>98.228679999999997</v>
      </c>
      <c r="FT200" s="38">
        <v>96.413759999999996</v>
      </c>
      <c r="FU200" s="38">
        <v>93.139939999999996</v>
      </c>
      <c r="FV200" s="38">
        <v>89.426389999999998</v>
      </c>
      <c r="FW200">
        <v>86.612750000000005</v>
      </c>
      <c r="FX200">
        <v>83.936689999999999</v>
      </c>
      <c r="FY200">
        <v>81.028949999999995</v>
      </c>
      <c r="FZ200">
        <v>6.3454999999999996E-3</v>
      </c>
      <c r="GA200">
        <v>4.5516800000000003E-2</v>
      </c>
      <c r="GB200">
        <v>1</v>
      </c>
    </row>
    <row r="201" spans="1:184" x14ac:dyDescent="0.3">
      <c r="A201" t="s">
        <v>277</v>
      </c>
      <c r="B201" t="s">
        <v>1</v>
      </c>
      <c r="C201" t="s">
        <v>1</v>
      </c>
      <c r="D201" t="s">
        <v>222</v>
      </c>
      <c r="E201" t="s">
        <v>1</v>
      </c>
      <c r="F201" t="s">
        <v>1</v>
      </c>
      <c r="G201" s="16" t="s">
        <v>1</v>
      </c>
      <c r="H201" s="40" t="s">
        <v>1</v>
      </c>
      <c r="I201" s="18" t="s">
        <v>1</v>
      </c>
      <c r="J201" s="38" t="s">
        <v>1</v>
      </c>
      <c r="K201" s="18">
        <v>44763</v>
      </c>
      <c r="L201" s="38">
        <v>29263</v>
      </c>
      <c r="M201" s="38">
        <v>29263</v>
      </c>
      <c r="N201" s="38">
        <v>1.2374000000000001</v>
      </c>
      <c r="O201" s="38">
        <v>1.188628</v>
      </c>
      <c r="P201" s="38">
        <v>1.1510450000000001</v>
      </c>
      <c r="Q201" s="38">
        <v>1.127931</v>
      </c>
      <c r="R201" s="38">
        <v>1.134652</v>
      </c>
      <c r="S201" s="38">
        <v>1.177438</v>
      </c>
      <c r="T201" s="38">
        <v>1.2129190000000001</v>
      </c>
      <c r="U201" s="38">
        <v>1.4429460000000001</v>
      </c>
      <c r="V201" s="38">
        <v>1.840662</v>
      </c>
      <c r="W201" s="38">
        <v>2.1648860000000001</v>
      </c>
      <c r="X201" s="38">
        <v>2.422015</v>
      </c>
      <c r="Y201" s="38">
        <v>2.614007</v>
      </c>
      <c r="Z201" s="38">
        <v>2.7261199999999999</v>
      </c>
      <c r="AA201" s="38">
        <v>2.8505349999999998</v>
      </c>
      <c r="AB201" s="38">
        <v>2.9382799999999998</v>
      </c>
      <c r="AC201" s="38">
        <v>2.9304269999999999</v>
      </c>
      <c r="AD201" s="38">
        <v>2.8008820000000001</v>
      </c>
      <c r="AE201" s="38">
        <v>2.3966720000000001</v>
      </c>
      <c r="AF201" s="38">
        <v>2.116514</v>
      </c>
      <c r="AG201" s="38">
        <v>1.9133830000000001</v>
      </c>
      <c r="AH201" s="38">
        <v>1.769253</v>
      </c>
      <c r="AI201" s="38">
        <v>1.5946629999999999</v>
      </c>
      <c r="AJ201" s="38">
        <v>1.4344049999999999</v>
      </c>
      <c r="AK201" s="38">
        <v>1.3242</v>
      </c>
      <c r="AL201" s="38">
        <v>-3.1669299999999997E-2</v>
      </c>
      <c r="AM201" s="38">
        <v>-2.0903100000000001E-2</v>
      </c>
      <c r="AN201" s="38">
        <v>-8.3052000000000004E-3</v>
      </c>
      <c r="AO201" s="38">
        <v>-5.3279E-3</v>
      </c>
      <c r="AP201" s="38">
        <v>1.4706000000000001E-3</v>
      </c>
      <c r="AQ201" s="38">
        <v>2.4926000000000002E-3</v>
      </c>
      <c r="AR201" s="38">
        <v>2.06006E-2</v>
      </c>
      <c r="AS201" s="38">
        <v>2.9645000000000001E-3</v>
      </c>
      <c r="AT201" s="38">
        <v>5.5192000000000001E-3</v>
      </c>
      <c r="AU201" s="38">
        <v>7.6937999999999998E-3</v>
      </c>
      <c r="AV201" s="38">
        <v>7.1877E-3</v>
      </c>
      <c r="AW201" s="38">
        <v>6.1155999999999997E-3</v>
      </c>
      <c r="AX201" s="38">
        <v>-1.2599E-3</v>
      </c>
      <c r="AY201" s="38">
        <v>-4.6933000000000001E-3</v>
      </c>
      <c r="AZ201" s="38">
        <v>-1.33431E-2</v>
      </c>
      <c r="BA201" s="38">
        <v>-2.8701299999999999E-2</v>
      </c>
      <c r="BB201" s="38">
        <v>8.9338000000000004E-3</v>
      </c>
      <c r="BC201" s="38">
        <v>4.7219999999999996E-3</v>
      </c>
      <c r="BD201" s="38">
        <v>-1.3822999999999999E-3</v>
      </c>
      <c r="BE201" s="38">
        <v>1.983E-4</v>
      </c>
      <c r="BF201" s="38">
        <v>1.4977600000000001E-2</v>
      </c>
      <c r="BG201" s="38">
        <v>-1.6721199999999999E-2</v>
      </c>
      <c r="BH201" s="38">
        <v>-1.24907E-2</v>
      </c>
      <c r="BI201" s="38">
        <v>-1.17006E-2</v>
      </c>
      <c r="BJ201" s="38">
        <v>-2.9789400000000001E-2</v>
      </c>
      <c r="BK201" s="38">
        <v>-1.9361E-2</v>
      </c>
      <c r="BL201" s="38">
        <v>-7.0691E-3</v>
      </c>
      <c r="BM201" s="38">
        <v>-4.4650000000000002E-3</v>
      </c>
      <c r="BN201" s="38">
        <v>2.2606000000000002E-3</v>
      </c>
      <c r="BO201" s="38">
        <v>4.1757000000000001E-3</v>
      </c>
      <c r="BP201" s="38">
        <v>2.3517300000000001E-2</v>
      </c>
      <c r="BQ201" s="38">
        <v>4.3308000000000001E-3</v>
      </c>
      <c r="BR201" s="38">
        <v>7.0845999999999999E-3</v>
      </c>
      <c r="BS201" s="38">
        <v>9.6942E-3</v>
      </c>
      <c r="BT201" s="38">
        <v>9.2499000000000001E-3</v>
      </c>
      <c r="BU201" s="38">
        <v>7.5475000000000004E-3</v>
      </c>
      <c r="BV201" s="38">
        <v>-3.9360000000000003E-4</v>
      </c>
      <c r="BW201" s="38">
        <v>-3.7187000000000001E-3</v>
      </c>
      <c r="BX201" s="38">
        <v>-1.17E-2</v>
      </c>
      <c r="BY201" s="38">
        <v>-2.5823700000000002E-2</v>
      </c>
      <c r="BZ201" s="38">
        <v>1.18216E-2</v>
      </c>
      <c r="CA201" s="38">
        <v>7.7134999999999999E-3</v>
      </c>
      <c r="CB201" s="38">
        <v>2.2736000000000002E-3</v>
      </c>
      <c r="CC201" s="38">
        <v>3.6878000000000002E-3</v>
      </c>
      <c r="CD201" s="38">
        <v>1.8059800000000001E-2</v>
      </c>
      <c r="CE201" s="38">
        <v>-1.3940900000000001E-2</v>
      </c>
      <c r="CF201" s="38">
        <v>-9.9772999999999997E-3</v>
      </c>
      <c r="CG201" s="38">
        <v>-9.1389000000000001E-3</v>
      </c>
      <c r="CH201" s="38">
        <v>-2.84873E-2</v>
      </c>
      <c r="CI201" s="38">
        <v>-1.8292900000000001E-2</v>
      </c>
      <c r="CJ201" s="38">
        <v>-6.2129000000000004E-3</v>
      </c>
      <c r="CK201" s="38">
        <v>-3.8674E-3</v>
      </c>
      <c r="CL201" s="38">
        <v>2.8077000000000002E-3</v>
      </c>
      <c r="CM201" s="38">
        <v>5.3413999999999996E-3</v>
      </c>
      <c r="CN201" s="38">
        <v>2.5537399999999998E-2</v>
      </c>
      <c r="CO201" s="38">
        <v>5.2770999999999998E-3</v>
      </c>
      <c r="CP201" s="38">
        <v>8.1688000000000004E-3</v>
      </c>
      <c r="CQ201" s="38">
        <v>1.10796E-2</v>
      </c>
      <c r="CR201" s="38">
        <v>1.0678099999999999E-2</v>
      </c>
      <c r="CS201" s="38">
        <v>8.5392999999999997E-3</v>
      </c>
      <c r="CT201" s="38">
        <v>2.063E-4</v>
      </c>
      <c r="CU201" s="38">
        <v>-3.0438000000000002E-3</v>
      </c>
      <c r="CV201" s="38">
        <v>-1.0562E-2</v>
      </c>
      <c r="CW201" s="38">
        <v>-2.38307E-2</v>
      </c>
      <c r="CX201" s="38">
        <v>1.3821699999999999E-2</v>
      </c>
      <c r="CY201" s="38">
        <v>9.7853000000000002E-3</v>
      </c>
      <c r="CZ201" s="38">
        <v>4.8057000000000004E-3</v>
      </c>
      <c r="DA201" s="38">
        <v>6.1046E-3</v>
      </c>
      <c r="DB201" s="38">
        <v>2.01946E-2</v>
      </c>
      <c r="DC201" s="38">
        <v>-1.20153E-2</v>
      </c>
      <c r="DD201" s="38">
        <v>-8.2363999999999996E-3</v>
      </c>
      <c r="DE201" s="38">
        <v>-7.3645999999999998E-3</v>
      </c>
      <c r="DF201" s="38">
        <v>-2.7185299999999999E-2</v>
      </c>
      <c r="DG201" s="38">
        <v>-1.7224900000000001E-2</v>
      </c>
      <c r="DH201" s="38">
        <v>-5.3566999999999998E-3</v>
      </c>
      <c r="DI201" s="38">
        <v>-3.2697E-3</v>
      </c>
      <c r="DJ201" s="38">
        <v>3.3547999999999998E-3</v>
      </c>
      <c r="DK201" s="38">
        <v>6.5069999999999998E-3</v>
      </c>
      <c r="DL201" s="38">
        <v>2.7557499999999999E-2</v>
      </c>
      <c r="DM201" s="38">
        <v>6.2233999999999996E-3</v>
      </c>
      <c r="DN201" s="38">
        <v>9.2530000000000008E-3</v>
      </c>
      <c r="DO201" s="38">
        <v>1.24651E-2</v>
      </c>
      <c r="DP201" s="38">
        <v>1.21064E-2</v>
      </c>
      <c r="DQ201" s="38">
        <v>9.5311000000000007E-3</v>
      </c>
      <c r="DR201" s="38">
        <v>8.0630000000000003E-4</v>
      </c>
      <c r="DS201" s="38">
        <v>-2.3689000000000002E-3</v>
      </c>
      <c r="DT201" s="38">
        <v>-9.4240000000000001E-3</v>
      </c>
      <c r="DU201" s="38">
        <v>-2.1837700000000002E-2</v>
      </c>
      <c r="DV201" s="38">
        <v>1.5821700000000001E-2</v>
      </c>
      <c r="DW201" s="38">
        <v>1.18572E-2</v>
      </c>
      <c r="DX201" s="38">
        <v>7.3377E-3</v>
      </c>
      <c r="DY201" s="38">
        <v>8.5214999999999996E-3</v>
      </c>
      <c r="DZ201" s="38">
        <v>2.23293E-2</v>
      </c>
      <c r="EA201" s="38">
        <v>-1.00897E-2</v>
      </c>
      <c r="EB201" s="38">
        <v>-6.4955999999999998E-3</v>
      </c>
      <c r="EC201" s="38">
        <v>-5.5903000000000003E-3</v>
      </c>
      <c r="ED201" s="38">
        <v>-2.5305399999999999E-2</v>
      </c>
      <c r="EE201" s="38">
        <v>-1.56828E-2</v>
      </c>
      <c r="EF201" s="38">
        <v>-4.1205E-3</v>
      </c>
      <c r="EG201" s="38">
        <v>-2.4068000000000002E-3</v>
      </c>
      <c r="EH201" s="38">
        <v>4.1447999999999997E-3</v>
      </c>
      <c r="EI201" s="38">
        <v>8.1901000000000005E-3</v>
      </c>
      <c r="EJ201" s="38">
        <v>3.04742E-2</v>
      </c>
      <c r="EK201" s="38">
        <v>7.5896999999999996E-3</v>
      </c>
      <c r="EL201" s="38">
        <v>1.0818400000000001E-2</v>
      </c>
      <c r="EM201" s="38">
        <v>1.44654E-2</v>
      </c>
      <c r="EN201" s="38">
        <v>1.41686E-2</v>
      </c>
      <c r="EO201" s="38">
        <v>1.0963000000000001E-2</v>
      </c>
      <c r="EP201" s="38">
        <v>1.6724999999999999E-3</v>
      </c>
      <c r="EQ201" s="38">
        <v>-1.3943E-3</v>
      </c>
      <c r="ER201" s="38">
        <v>-7.7809999999999997E-3</v>
      </c>
      <c r="ES201" s="38">
        <v>-1.8960100000000001E-2</v>
      </c>
      <c r="ET201" s="38">
        <v>1.87095E-2</v>
      </c>
      <c r="EU201" s="38">
        <v>1.48486E-2</v>
      </c>
      <c r="EV201" s="38">
        <v>1.0993599999999999E-2</v>
      </c>
      <c r="EW201" s="38">
        <v>1.2011000000000001E-2</v>
      </c>
      <c r="EX201" s="38">
        <v>2.54115E-2</v>
      </c>
      <c r="EY201" s="38">
        <v>-7.3093999999999998E-3</v>
      </c>
      <c r="EZ201" s="38">
        <v>-3.9822E-3</v>
      </c>
      <c r="FA201" s="38">
        <v>-3.0286000000000002E-3</v>
      </c>
      <c r="FB201" s="38">
        <v>77.010409999999993</v>
      </c>
      <c r="FC201" s="38">
        <v>74.886669999999995</v>
      </c>
      <c r="FD201" s="38">
        <v>73.30959</v>
      </c>
      <c r="FE201" s="38">
        <v>71.607399999999998</v>
      </c>
      <c r="FF201" s="38">
        <v>70.143439999999998</v>
      </c>
      <c r="FG201" s="38">
        <v>68.627350000000007</v>
      </c>
      <c r="FH201" s="38">
        <v>68.556759999999997</v>
      </c>
      <c r="FI201" s="38">
        <v>72.015730000000005</v>
      </c>
      <c r="FJ201" s="38">
        <v>76.424189999999996</v>
      </c>
      <c r="FK201" s="38">
        <v>80.846850000000003</v>
      </c>
      <c r="FL201" s="38">
        <v>85.571330000000003</v>
      </c>
      <c r="FM201" s="38">
        <v>88.956119999999999</v>
      </c>
      <c r="FN201" s="38">
        <v>92.03725</v>
      </c>
      <c r="FO201" s="38">
        <v>94.430589999999995</v>
      </c>
      <c r="FP201" s="38">
        <v>96.226569999999995</v>
      </c>
      <c r="FQ201" s="38">
        <v>97.463489999999993</v>
      </c>
      <c r="FR201" s="38">
        <v>99.284090000000006</v>
      </c>
      <c r="FS201" s="38">
        <v>98.731139999999996</v>
      </c>
      <c r="FT201" s="38">
        <v>96.910629999999998</v>
      </c>
      <c r="FU201" s="38">
        <v>93.580060000000003</v>
      </c>
      <c r="FV201" s="38">
        <v>89.065979999999996</v>
      </c>
      <c r="FW201">
        <v>85.101079999999996</v>
      </c>
      <c r="FX201">
        <v>82.152640000000005</v>
      </c>
      <c r="FY201">
        <v>79.095889999999997</v>
      </c>
      <c r="FZ201">
        <v>3.8811000000000002E-3</v>
      </c>
      <c r="GA201">
        <v>2.9690299999999999E-2</v>
      </c>
      <c r="GB201">
        <v>1</v>
      </c>
    </row>
    <row r="202" spans="1:184" x14ac:dyDescent="0.3">
      <c r="A202" t="s">
        <v>277</v>
      </c>
      <c r="B202" t="s">
        <v>1</v>
      </c>
      <c r="C202" t="s">
        <v>1</v>
      </c>
      <c r="D202" t="s">
        <v>222</v>
      </c>
      <c r="E202" t="s">
        <v>1</v>
      </c>
      <c r="F202" t="s">
        <v>1</v>
      </c>
      <c r="G202" s="16" t="s">
        <v>1</v>
      </c>
      <c r="H202" s="40" t="s">
        <v>1</v>
      </c>
      <c r="I202" s="18" t="s">
        <v>1</v>
      </c>
      <c r="J202" s="38" t="s">
        <v>1</v>
      </c>
      <c r="K202" s="18">
        <v>44789</v>
      </c>
      <c r="L202" s="38">
        <v>13679</v>
      </c>
      <c r="M202" s="38">
        <v>13679</v>
      </c>
      <c r="N202" s="38">
        <v>1.120015</v>
      </c>
      <c r="O202" s="38">
        <v>1.080608</v>
      </c>
      <c r="P202" s="38">
        <v>1.05284</v>
      </c>
      <c r="Q202" s="38">
        <v>1.034877</v>
      </c>
      <c r="R202" s="38">
        <v>1.0351079999999999</v>
      </c>
      <c r="S202" s="38">
        <v>1.0593589999999999</v>
      </c>
      <c r="T202" s="38">
        <v>1.0542879999999999</v>
      </c>
      <c r="U202" s="38">
        <v>1.19784</v>
      </c>
      <c r="V202" s="38">
        <v>1.470845</v>
      </c>
      <c r="W202" s="38">
        <v>1.7129460000000001</v>
      </c>
      <c r="X202" s="38">
        <v>1.912941</v>
      </c>
      <c r="Y202" s="38">
        <v>2.0667390000000001</v>
      </c>
      <c r="Z202" s="38">
        <v>2.1642389999999998</v>
      </c>
      <c r="AA202" s="38">
        <v>2.2672479999999999</v>
      </c>
      <c r="AB202" s="38">
        <v>2.341326</v>
      </c>
      <c r="AC202" s="38">
        <v>2.3522340000000002</v>
      </c>
      <c r="AD202" s="38">
        <v>2.255531</v>
      </c>
      <c r="AE202" s="38">
        <v>1.990132</v>
      </c>
      <c r="AF202" s="38">
        <v>1.812225</v>
      </c>
      <c r="AG202" s="38">
        <v>1.676269</v>
      </c>
      <c r="AH202" s="38">
        <v>1.589299</v>
      </c>
      <c r="AI202" s="38">
        <v>1.4658640000000001</v>
      </c>
      <c r="AJ202" s="38">
        <v>1.3291790000000001</v>
      </c>
      <c r="AK202" s="38">
        <v>1.2357210000000001</v>
      </c>
      <c r="AL202" s="38">
        <v>-9.8194000000000007E-3</v>
      </c>
      <c r="AM202" s="38">
        <v>-3.9325000000000002E-3</v>
      </c>
      <c r="AN202" s="38">
        <v>1.6035000000000001E-3</v>
      </c>
      <c r="AO202" s="38">
        <v>1.104E-4</v>
      </c>
      <c r="AP202" s="38">
        <v>1.8843E-3</v>
      </c>
      <c r="AQ202" s="38">
        <v>-1.9638599999999999E-2</v>
      </c>
      <c r="AR202" s="38">
        <v>-3.80992E-2</v>
      </c>
      <c r="AS202" s="38">
        <v>8.8100000000000001E-7</v>
      </c>
      <c r="AT202" s="38">
        <v>3.4345999999999999E-3</v>
      </c>
      <c r="AU202" s="38">
        <v>2.5607700000000001E-2</v>
      </c>
      <c r="AV202" s="38">
        <v>1.60748E-2</v>
      </c>
      <c r="AW202" s="38">
        <v>1.12038E-2</v>
      </c>
      <c r="AX202" s="38">
        <v>-7.8612000000000005E-3</v>
      </c>
      <c r="AY202" s="38">
        <v>-4.4086999999999998E-3</v>
      </c>
      <c r="AZ202" s="38">
        <v>7.7090000000000004E-4</v>
      </c>
      <c r="BA202" s="38">
        <v>5.1966E-3</v>
      </c>
      <c r="BB202" s="38">
        <v>2.1740700000000002E-2</v>
      </c>
      <c r="BC202" s="38">
        <v>8.6227999999999999E-3</v>
      </c>
      <c r="BD202" s="38">
        <v>7.2877000000000003E-3</v>
      </c>
      <c r="BE202" s="38">
        <v>-1.1154600000000001E-2</v>
      </c>
      <c r="BF202" s="38">
        <v>-4.5695600000000003E-2</v>
      </c>
      <c r="BG202" s="38">
        <v>-1.31866E-2</v>
      </c>
      <c r="BH202" s="38">
        <v>-1.8082899999999999E-2</v>
      </c>
      <c r="BI202" s="38">
        <v>-1.6543800000000001E-2</v>
      </c>
      <c r="BJ202" s="38">
        <v>-8.2889000000000001E-3</v>
      </c>
      <c r="BK202" s="38">
        <v>-2.7284000000000002E-3</v>
      </c>
      <c r="BL202" s="38">
        <v>2.604E-3</v>
      </c>
      <c r="BM202" s="38">
        <v>1.0391E-3</v>
      </c>
      <c r="BN202" s="38">
        <v>2.823E-3</v>
      </c>
      <c r="BO202" s="38">
        <v>-1.8018800000000001E-2</v>
      </c>
      <c r="BP202" s="38">
        <v>-3.5354999999999998E-2</v>
      </c>
      <c r="BQ202" s="38">
        <v>1.7621E-3</v>
      </c>
      <c r="BR202" s="38">
        <v>5.2183999999999998E-3</v>
      </c>
      <c r="BS202" s="38">
        <v>2.7609600000000002E-2</v>
      </c>
      <c r="BT202" s="38">
        <v>1.7781399999999999E-2</v>
      </c>
      <c r="BU202" s="38">
        <v>1.25793E-2</v>
      </c>
      <c r="BV202" s="38">
        <v>-6.7571999999999997E-3</v>
      </c>
      <c r="BW202" s="38">
        <v>-2.9145E-3</v>
      </c>
      <c r="BX202" s="38">
        <v>3.0744000000000001E-3</v>
      </c>
      <c r="BY202" s="38">
        <v>8.1658000000000008E-3</v>
      </c>
      <c r="BZ202" s="38">
        <v>2.51515E-2</v>
      </c>
      <c r="CA202" s="38">
        <v>1.2015400000000001E-2</v>
      </c>
      <c r="CB202" s="38">
        <v>1.0995E-2</v>
      </c>
      <c r="CC202" s="38">
        <v>-7.3619000000000002E-3</v>
      </c>
      <c r="CD202" s="38">
        <v>-4.1933100000000001E-2</v>
      </c>
      <c r="CE202" s="38">
        <v>-1.04081E-2</v>
      </c>
      <c r="CF202" s="38">
        <v>-1.5709899999999999E-2</v>
      </c>
      <c r="CG202" s="38">
        <v>-1.41362E-2</v>
      </c>
      <c r="CH202" s="38">
        <v>-7.2288999999999999E-3</v>
      </c>
      <c r="CI202" s="38">
        <v>-1.8944000000000001E-3</v>
      </c>
      <c r="CJ202" s="38">
        <v>3.2969000000000002E-3</v>
      </c>
      <c r="CK202" s="38">
        <v>1.6822E-3</v>
      </c>
      <c r="CL202" s="38">
        <v>3.4732000000000001E-3</v>
      </c>
      <c r="CM202" s="38">
        <v>-1.6896899999999999E-2</v>
      </c>
      <c r="CN202" s="38">
        <v>-3.3454400000000002E-2</v>
      </c>
      <c r="CO202" s="38">
        <v>2.9818000000000002E-3</v>
      </c>
      <c r="CP202" s="38">
        <v>6.4538E-3</v>
      </c>
      <c r="CQ202" s="38">
        <v>2.89962E-2</v>
      </c>
      <c r="CR202" s="38">
        <v>1.8963399999999998E-2</v>
      </c>
      <c r="CS202" s="38">
        <v>1.3531899999999999E-2</v>
      </c>
      <c r="CT202" s="38">
        <v>-5.9925000000000004E-3</v>
      </c>
      <c r="CU202" s="38">
        <v>-1.8797E-3</v>
      </c>
      <c r="CV202" s="38">
        <v>4.6699000000000003E-3</v>
      </c>
      <c r="CW202" s="38">
        <v>1.0222200000000001E-2</v>
      </c>
      <c r="CX202" s="38">
        <v>2.7513900000000001E-2</v>
      </c>
      <c r="CY202" s="38">
        <v>1.43651E-2</v>
      </c>
      <c r="CZ202" s="38">
        <v>1.35627E-2</v>
      </c>
      <c r="DA202" s="38">
        <v>-4.7350999999999999E-3</v>
      </c>
      <c r="DB202" s="38">
        <v>-3.93272E-2</v>
      </c>
      <c r="DC202" s="38">
        <v>-8.4837000000000003E-3</v>
      </c>
      <c r="DD202" s="38">
        <v>-1.40663E-2</v>
      </c>
      <c r="DE202" s="38">
        <v>-1.2468699999999999E-2</v>
      </c>
      <c r="DF202" s="38">
        <v>-6.1688999999999997E-3</v>
      </c>
      <c r="DG202" s="38">
        <v>-1.0605E-3</v>
      </c>
      <c r="DH202" s="38">
        <v>3.9897999999999999E-3</v>
      </c>
      <c r="DI202" s="38">
        <v>2.3254E-3</v>
      </c>
      <c r="DJ202" s="38">
        <v>4.1234000000000002E-3</v>
      </c>
      <c r="DK202" s="38">
        <v>-1.5775000000000001E-2</v>
      </c>
      <c r="DL202" s="38">
        <v>-3.15538E-2</v>
      </c>
      <c r="DM202" s="38">
        <v>4.2015999999999998E-3</v>
      </c>
      <c r="DN202" s="38">
        <v>7.6892999999999996E-3</v>
      </c>
      <c r="DO202" s="38">
        <v>3.0382699999999999E-2</v>
      </c>
      <c r="DP202" s="38">
        <v>2.0145300000000001E-2</v>
      </c>
      <c r="DQ202" s="38">
        <v>1.44846E-2</v>
      </c>
      <c r="DR202" s="38">
        <v>-5.2278000000000003E-3</v>
      </c>
      <c r="DS202" s="38">
        <v>-8.4489999999999999E-4</v>
      </c>
      <c r="DT202" s="38">
        <v>6.2652999999999997E-3</v>
      </c>
      <c r="DU202" s="38">
        <v>1.2278600000000001E-2</v>
      </c>
      <c r="DV202" s="38">
        <v>2.9876199999999999E-2</v>
      </c>
      <c r="DW202" s="38">
        <v>1.6714799999999998E-2</v>
      </c>
      <c r="DX202" s="38">
        <v>1.61303E-2</v>
      </c>
      <c r="DY202" s="38">
        <v>-2.1083E-3</v>
      </c>
      <c r="DZ202" s="38">
        <v>-3.6721299999999998E-2</v>
      </c>
      <c r="EA202" s="38">
        <v>-6.5592999999999997E-3</v>
      </c>
      <c r="EB202" s="38">
        <v>-1.2422799999999999E-2</v>
      </c>
      <c r="EC202" s="38">
        <v>-1.08012E-2</v>
      </c>
      <c r="ED202" s="38">
        <v>-4.6384E-3</v>
      </c>
      <c r="EE202" s="38">
        <v>1.4359999999999999E-4</v>
      </c>
      <c r="EF202" s="38">
        <v>4.9902999999999996E-3</v>
      </c>
      <c r="EG202" s="38">
        <v>3.2539999999999999E-3</v>
      </c>
      <c r="EH202" s="38">
        <v>5.0622000000000002E-3</v>
      </c>
      <c r="EI202" s="38">
        <v>-1.41552E-2</v>
      </c>
      <c r="EJ202" s="38">
        <v>-2.8809600000000001E-2</v>
      </c>
      <c r="EK202" s="38">
        <v>5.9627999999999999E-3</v>
      </c>
      <c r="EL202" s="38">
        <v>9.4730999999999999E-3</v>
      </c>
      <c r="EM202" s="38">
        <v>3.2384700000000002E-2</v>
      </c>
      <c r="EN202" s="38">
        <v>2.18519E-2</v>
      </c>
      <c r="EO202" s="38">
        <v>1.5860099999999999E-2</v>
      </c>
      <c r="EP202" s="38">
        <v>-4.1238000000000004E-3</v>
      </c>
      <c r="EQ202" s="38">
        <v>6.4930000000000001E-4</v>
      </c>
      <c r="ER202" s="38">
        <v>8.5689000000000008E-3</v>
      </c>
      <c r="ES202" s="38">
        <v>1.5247699999999999E-2</v>
      </c>
      <c r="ET202" s="38">
        <v>3.32871E-2</v>
      </c>
      <c r="EU202" s="38">
        <v>2.0107400000000001E-2</v>
      </c>
      <c r="EV202" s="38">
        <v>1.98376E-2</v>
      </c>
      <c r="EW202" s="38">
        <v>1.6844E-3</v>
      </c>
      <c r="EX202" s="38">
        <v>-3.2958800000000003E-2</v>
      </c>
      <c r="EY202" s="38">
        <v>-3.7808999999999998E-3</v>
      </c>
      <c r="EZ202" s="38">
        <v>-1.0049799999999999E-2</v>
      </c>
      <c r="FA202" s="38">
        <v>-8.3935999999999993E-3</v>
      </c>
      <c r="FB202" s="38">
        <v>75.82011</v>
      </c>
      <c r="FC202" s="38">
        <v>74.698560000000001</v>
      </c>
      <c r="FD202" s="38">
        <v>72.881140000000002</v>
      </c>
      <c r="FE202" s="38">
        <v>71.364180000000005</v>
      </c>
      <c r="FF202" s="38">
        <v>69.769959999999998</v>
      </c>
      <c r="FG202" s="38">
        <v>69.026470000000003</v>
      </c>
      <c r="FH202" s="38">
        <v>68.598860000000002</v>
      </c>
      <c r="FI202" s="38">
        <v>70.99776</v>
      </c>
      <c r="FJ202" s="38">
        <v>76.063029999999998</v>
      </c>
      <c r="FK202" s="38">
        <v>81.784679999999994</v>
      </c>
      <c r="FL202" s="38">
        <v>86.686549999999997</v>
      </c>
      <c r="FM202" s="38">
        <v>91.150509999999997</v>
      </c>
      <c r="FN202" s="38">
        <v>95.467519999999993</v>
      </c>
      <c r="FO202" s="38">
        <v>98.921360000000007</v>
      </c>
      <c r="FP202" s="38">
        <v>101.3065</v>
      </c>
      <c r="FQ202" s="38">
        <v>102.32170000000001</v>
      </c>
      <c r="FR202" s="38">
        <v>102.1593</v>
      </c>
      <c r="FS202" s="38">
        <v>101.2473</v>
      </c>
      <c r="FT202" s="38">
        <v>99.186459999999997</v>
      </c>
      <c r="FU202" s="38">
        <v>95.133219999999994</v>
      </c>
      <c r="FV202" s="38">
        <v>90.199719999999999</v>
      </c>
      <c r="FW202">
        <v>86.590299999999999</v>
      </c>
      <c r="FX202">
        <v>83.602140000000006</v>
      </c>
      <c r="FY202">
        <v>81.264240000000001</v>
      </c>
      <c r="FZ202">
        <v>4.3464000000000003E-3</v>
      </c>
      <c r="GA202">
        <v>2.9342400000000001E-2</v>
      </c>
      <c r="GB202">
        <v>1</v>
      </c>
    </row>
    <row r="203" spans="1:184" x14ac:dyDescent="0.3">
      <c r="A203" t="s">
        <v>277</v>
      </c>
      <c r="B203" t="s">
        <v>1</v>
      </c>
      <c r="C203" t="s">
        <v>1</v>
      </c>
      <c r="D203" t="s">
        <v>222</v>
      </c>
      <c r="E203" t="s">
        <v>1</v>
      </c>
      <c r="F203" t="s">
        <v>1</v>
      </c>
      <c r="G203" s="16" t="s">
        <v>1</v>
      </c>
      <c r="H203" s="40" t="s">
        <v>1</v>
      </c>
      <c r="I203" s="18" t="s">
        <v>1</v>
      </c>
      <c r="J203" s="38" t="s">
        <v>1</v>
      </c>
      <c r="K203" s="18">
        <v>44790</v>
      </c>
      <c r="L203" s="38">
        <v>9246</v>
      </c>
      <c r="M203" s="38">
        <v>9246</v>
      </c>
      <c r="N203" s="38">
        <v>1.1603490000000001</v>
      </c>
      <c r="O203" s="38">
        <v>1.111934</v>
      </c>
      <c r="P203" s="38">
        <v>1.082495</v>
      </c>
      <c r="Q203" s="38">
        <v>1.0607709999999999</v>
      </c>
      <c r="R203" s="38">
        <v>1.059393</v>
      </c>
      <c r="S203" s="38">
        <v>1.0933889999999999</v>
      </c>
      <c r="T203" s="38">
        <v>1.0724070000000001</v>
      </c>
      <c r="U203" s="38">
        <v>1.187109</v>
      </c>
      <c r="V203" s="38">
        <v>1.411054</v>
      </c>
      <c r="W203" s="38">
        <v>1.59439</v>
      </c>
      <c r="X203" s="38">
        <v>1.7506649999999999</v>
      </c>
      <c r="Y203" s="38">
        <v>1.8699790000000001</v>
      </c>
      <c r="Z203" s="38">
        <v>1.9394450000000001</v>
      </c>
      <c r="AA203" s="38">
        <v>2.0065740000000001</v>
      </c>
      <c r="AB203" s="38">
        <v>2.0387909999999998</v>
      </c>
      <c r="AC203" s="38">
        <v>2.0385719999999998</v>
      </c>
      <c r="AD203" s="38">
        <v>1.964723</v>
      </c>
      <c r="AE203" s="38">
        <v>1.7833019999999999</v>
      </c>
      <c r="AF203" s="38">
        <v>1.66221</v>
      </c>
      <c r="AG203" s="38">
        <v>1.5682309999999999</v>
      </c>
      <c r="AH203" s="38">
        <v>1.5123599999999999</v>
      </c>
      <c r="AI203" s="38">
        <v>1.4031469999999999</v>
      </c>
      <c r="AJ203" s="38">
        <v>1.2731330000000001</v>
      </c>
      <c r="AK203" s="38">
        <v>1.1818470000000001</v>
      </c>
      <c r="AL203" s="38">
        <v>1.9129E-2</v>
      </c>
      <c r="AM203" s="38">
        <v>9.9988999999999998E-3</v>
      </c>
      <c r="AN203" s="38">
        <v>8.4434999999999996E-3</v>
      </c>
      <c r="AO203" s="38">
        <v>7.6842999999999998E-3</v>
      </c>
      <c r="AP203" s="38">
        <v>1.5250000000000001E-3</v>
      </c>
      <c r="AQ203" s="38">
        <v>-1.1410200000000001E-2</v>
      </c>
      <c r="AR203" s="38">
        <v>-4.8016700000000002E-2</v>
      </c>
      <c r="AS203" s="38">
        <v>-1.36592E-2</v>
      </c>
      <c r="AT203" s="38">
        <v>4.3092E-3</v>
      </c>
      <c r="AU203" s="38">
        <v>-1.33749E-2</v>
      </c>
      <c r="AV203" s="38">
        <v>-2.38576E-2</v>
      </c>
      <c r="AW203" s="38">
        <v>1.8395E-3</v>
      </c>
      <c r="AX203" s="38">
        <v>-8.3998000000000007E-3</v>
      </c>
      <c r="AY203" s="38">
        <v>-7.9333000000000008E-3</v>
      </c>
      <c r="AZ203" s="38">
        <v>-5.1784999999999999E-3</v>
      </c>
      <c r="BA203" s="38">
        <v>7.9313999999999999E-3</v>
      </c>
      <c r="BB203" s="38">
        <v>2.3088899999999999E-2</v>
      </c>
      <c r="BC203" s="38">
        <v>1.56747E-2</v>
      </c>
      <c r="BD203" s="38">
        <v>1.39784E-2</v>
      </c>
      <c r="BE203" s="38">
        <v>4.5842000000000001E-3</v>
      </c>
      <c r="BF203" s="38">
        <v>-2.091E-3</v>
      </c>
      <c r="BG203" s="38">
        <v>3.97355E-2</v>
      </c>
      <c r="BH203" s="38">
        <v>2.0509599999999999E-2</v>
      </c>
      <c r="BI203" s="38">
        <v>1.38426E-2</v>
      </c>
      <c r="BJ203" s="38">
        <v>2.1004100000000001E-2</v>
      </c>
      <c r="BK203" s="38">
        <v>1.18794E-2</v>
      </c>
      <c r="BL203" s="38">
        <v>1.02513E-2</v>
      </c>
      <c r="BM203" s="38">
        <v>9.3939000000000002E-3</v>
      </c>
      <c r="BN203" s="38">
        <v>3.0038E-3</v>
      </c>
      <c r="BO203" s="38">
        <v>-9.3063999999999994E-3</v>
      </c>
      <c r="BP203" s="38">
        <v>-4.4906300000000003E-2</v>
      </c>
      <c r="BQ203" s="38">
        <v>-1.1451100000000001E-2</v>
      </c>
      <c r="BR203" s="38">
        <v>6.9714E-3</v>
      </c>
      <c r="BS203" s="38">
        <v>-9.8265000000000002E-3</v>
      </c>
      <c r="BT203" s="38">
        <v>-2.0965299999999999E-2</v>
      </c>
      <c r="BU203" s="38">
        <v>3.6687999999999998E-3</v>
      </c>
      <c r="BV203" s="38">
        <v>-7.0737999999999999E-3</v>
      </c>
      <c r="BW203" s="38">
        <v>-6.4593000000000003E-3</v>
      </c>
      <c r="BX203" s="38">
        <v>-2.532E-3</v>
      </c>
      <c r="BY203" s="38">
        <v>1.2045800000000001E-2</v>
      </c>
      <c r="BZ203" s="38">
        <v>2.7880499999999999E-2</v>
      </c>
      <c r="CA203" s="38">
        <v>2.07455E-2</v>
      </c>
      <c r="CB203" s="38">
        <v>1.9377200000000001E-2</v>
      </c>
      <c r="CC203" s="38">
        <v>9.6027000000000005E-3</v>
      </c>
      <c r="CD203" s="38">
        <v>2.4505E-3</v>
      </c>
      <c r="CE203" s="38">
        <v>4.3708200000000003E-2</v>
      </c>
      <c r="CF203" s="38">
        <v>2.43869E-2</v>
      </c>
      <c r="CG203" s="38">
        <v>1.7521200000000001E-2</v>
      </c>
      <c r="CH203" s="38">
        <v>2.2302800000000001E-2</v>
      </c>
      <c r="CI203" s="38">
        <v>1.31819E-2</v>
      </c>
      <c r="CJ203" s="38">
        <v>1.15034E-2</v>
      </c>
      <c r="CK203" s="38">
        <v>1.0577899999999999E-2</v>
      </c>
      <c r="CL203" s="38">
        <v>4.0280999999999997E-3</v>
      </c>
      <c r="CM203" s="38">
        <v>-7.8492000000000006E-3</v>
      </c>
      <c r="CN203" s="38">
        <v>-4.2751999999999998E-2</v>
      </c>
      <c r="CO203" s="38">
        <v>-9.9217999999999997E-3</v>
      </c>
      <c r="CP203" s="38">
        <v>8.8152000000000005E-3</v>
      </c>
      <c r="CQ203" s="38">
        <v>-7.3689000000000003E-3</v>
      </c>
      <c r="CR203" s="38">
        <v>-1.8962099999999999E-2</v>
      </c>
      <c r="CS203" s="38">
        <v>4.9357999999999997E-3</v>
      </c>
      <c r="CT203" s="38">
        <v>-6.1552999999999998E-3</v>
      </c>
      <c r="CU203" s="38">
        <v>-5.4384999999999998E-3</v>
      </c>
      <c r="CV203" s="38">
        <v>-6.9910000000000003E-4</v>
      </c>
      <c r="CW203" s="38">
        <v>1.4895500000000001E-2</v>
      </c>
      <c r="CX203" s="38">
        <v>3.11991E-2</v>
      </c>
      <c r="CY203" s="38">
        <v>2.4257600000000001E-2</v>
      </c>
      <c r="CZ203" s="38">
        <v>2.3116299999999999E-2</v>
      </c>
      <c r="DA203" s="38">
        <v>1.30784E-2</v>
      </c>
      <c r="DB203" s="38">
        <v>5.5959E-3</v>
      </c>
      <c r="DC203" s="38">
        <v>4.6459800000000002E-2</v>
      </c>
      <c r="DD203" s="38">
        <v>2.7072300000000001E-2</v>
      </c>
      <c r="DE203" s="38">
        <v>2.0069099999999999E-2</v>
      </c>
      <c r="DF203" s="38">
        <v>2.3601400000000002E-2</v>
      </c>
      <c r="DG203" s="38">
        <v>1.44843E-2</v>
      </c>
      <c r="DH203" s="38">
        <v>1.2755499999999999E-2</v>
      </c>
      <c r="DI203" s="38">
        <v>1.17619E-2</v>
      </c>
      <c r="DJ203" s="38">
        <v>5.0524000000000003E-3</v>
      </c>
      <c r="DK203" s="38">
        <v>-6.3921000000000004E-3</v>
      </c>
      <c r="DL203" s="38">
        <v>-4.05977E-2</v>
      </c>
      <c r="DM203" s="38">
        <v>-8.3923999999999995E-3</v>
      </c>
      <c r="DN203" s="38">
        <v>1.0659E-2</v>
      </c>
      <c r="DO203" s="38">
        <v>-4.9113000000000004E-3</v>
      </c>
      <c r="DP203" s="38">
        <v>-1.6958899999999999E-2</v>
      </c>
      <c r="DQ203" s="38">
        <v>6.2027999999999996E-3</v>
      </c>
      <c r="DR203" s="38">
        <v>-5.2369000000000001E-3</v>
      </c>
      <c r="DS203" s="38">
        <v>-4.4175999999999998E-3</v>
      </c>
      <c r="DT203" s="38">
        <v>1.1337999999999999E-3</v>
      </c>
      <c r="DU203" s="38">
        <v>1.77451E-2</v>
      </c>
      <c r="DV203" s="38">
        <v>3.4517699999999998E-2</v>
      </c>
      <c r="DW203" s="38">
        <v>2.7769599999999998E-2</v>
      </c>
      <c r="DX203" s="38">
        <v>2.6855500000000001E-2</v>
      </c>
      <c r="DY203" s="38">
        <v>1.6554200000000002E-2</v>
      </c>
      <c r="DZ203" s="38">
        <v>8.7413000000000005E-3</v>
      </c>
      <c r="EA203" s="38">
        <v>4.9211299999999999E-2</v>
      </c>
      <c r="EB203" s="38">
        <v>2.9757599999999999E-2</v>
      </c>
      <c r="EC203" s="38">
        <v>2.2616899999999999E-2</v>
      </c>
      <c r="ED203" s="38">
        <v>2.5476499999999999E-2</v>
      </c>
      <c r="EE203" s="38">
        <v>1.6364900000000002E-2</v>
      </c>
      <c r="EF203" s="38">
        <v>1.45633E-2</v>
      </c>
      <c r="EG203" s="38">
        <v>1.34714E-2</v>
      </c>
      <c r="EH203" s="38">
        <v>6.5313000000000003E-3</v>
      </c>
      <c r="EI203" s="38">
        <v>-4.2883000000000001E-3</v>
      </c>
      <c r="EJ203" s="38">
        <v>-3.7487300000000001E-2</v>
      </c>
      <c r="EK203" s="38">
        <v>-6.1843000000000002E-3</v>
      </c>
      <c r="EL203" s="38">
        <v>1.3321100000000001E-2</v>
      </c>
      <c r="EM203" s="38">
        <v>-1.3629E-3</v>
      </c>
      <c r="EN203" s="38">
        <v>-1.40666E-2</v>
      </c>
      <c r="EO203" s="38">
        <v>8.0321000000000004E-3</v>
      </c>
      <c r="EP203" s="38">
        <v>-3.9109000000000001E-3</v>
      </c>
      <c r="EQ203" s="38">
        <v>-2.9436000000000002E-3</v>
      </c>
      <c r="ER203" s="38">
        <v>3.7802999999999999E-3</v>
      </c>
      <c r="ES203" s="38">
        <v>2.18596E-2</v>
      </c>
      <c r="ET203" s="38">
        <v>3.9309200000000002E-2</v>
      </c>
      <c r="EU203" s="38">
        <v>3.2840399999999999E-2</v>
      </c>
      <c r="EV203" s="38">
        <v>3.2254199999999997E-2</v>
      </c>
      <c r="EW203" s="38">
        <v>2.1572600000000001E-2</v>
      </c>
      <c r="EX203" s="38">
        <v>1.32827E-2</v>
      </c>
      <c r="EY203" s="38">
        <v>5.3184099999999998E-2</v>
      </c>
      <c r="EZ203" s="38">
        <v>3.3634900000000002E-2</v>
      </c>
      <c r="FA203" s="38">
        <v>2.6295499999999999E-2</v>
      </c>
      <c r="FB203" s="38">
        <v>80.452219999999997</v>
      </c>
      <c r="FC203" s="38">
        <v>79.195319999999995</v>
      </c>
      <c r="FD203" s="38">
        <v>77.747429999999994</v>
      </c>
      <c r="FE203" s="38">
        <v>76.257249999999999</v>
      </c>
      <c r="FF203" s="38">
        <v>75.856859999999998</v>
      </c>
      <c r="FG203" s="38">
        <v>75.261939999999996</v>
      </c>
      <c r="FH203" s="38">
        <v>74.158100000000005</v>
      </c>
      <c r="FI203" s="38">
        <v>75.745649999999998</v>
      </c>
      <c r="FJ203" s="38">
        <v>80.267110000000002</v>
      </c>
      <c r="FK203" s="38">
        <v>83.802459999999996</v>
      </c>
      <c r="FL203" s="38">
        <v>87.46678</v>
      </c>
      <c r="FM203" s="38">
        <v>91.21078</v>
      </c>
      <c r="FN203" s="38">
        <v>94.708410000000001</v>
      </c>
      <c r="FO203" s="38">
        <v>96.290210000000002</v>
      </c>
      <c r="FP203" s="38">
        <v>96.991669999999999</v>
      </c>
      <c r="FQ203" s="38">
        <v>97.467669999999998</v>
      </c>
      <c r="FR203" s="38">
        <v>97.344800000000006</v>
      </c>
      <c r="FS203" s="38">
        <v>96.742800000000003</v>
      </c>
      <c r="FT203" s="38">
        <v>95.261989999999997</v>
      </c>
      <c r="FU203" s="38">
        <v>92.314980000000006</v>
      </c>
      <c r="FV203" s="38">
        <v>88.790989999999994</v>
      </c>
      <c r="FW203">
        <v>85.300359999999998</v>
      </c>
      <c r="FX203">
        <v>82.090549999999993</v>
      </c>
      <c r="FY203">
        <v>79.780240000000006</v>
      </c>
      <c r="FZ203">
        <v>5.7162000000000003E-3</v>
      </c>
      <c r="GA203">
        <v>4.24222E-2</v>
      </c>
      <c r="GB203">
        <v>1</v>
      </c>
    </row>
    <row r="204" spans="1:184" x14ac:dyDescent="0.3">
      <c r="A204" t="s">
        <v>277</v>
      </c>
      <c r="B204" t="s">
        <v>1</v>
      </c>
      <c r="C204" t="s">
        <v>1</v>
      </c>
      <c r="D204" t="s">
        <v>222</v>
      </c>
      <c r="E204" t="s">
        <v>1</v>
      </c>
      <c r="F204" t="s">
        <v>1</v>
      </c>
      <c r="G204" s="16" t="s">
        <v>1</v>
      </c>
      <c r="H204" s="40" t="s">
        <v>1</v>
      </c>
      <c r="I204" s="18" t="s">
        <v>1</v>
      </c>
      <c r="J204" s="38" t="s">
        <v>1</v>
      </c>
      <c r="K204" s="18">
        <v>44792</v>
      </c>
      <c r="L204" s="38">
        <v>9824</v>
      </c>
      <c r="M204" s="38">
        <v>9824</v>
      </c>
      <c r="N204" s="38">
        <v>1.124811</v>
      </c>
      <c r="O204" s="38">
        <v>1.0756619999999999</v>
      </c>
      <c r="P204" s="38">
        <v>1.0389790000000001</v>
      </c>
      <c r="Q204" s="38">
        <v>1.014284</v>
      </c>
      <c r="R204" s="38">
        <v>1.0135879999999999</v>
      </c>
      <c r="S204" s="38">
        <v>1.0431630000000001</v>
      </c>
      <c r="T204" s="38">
        <v>1.027334</v>
      </c>
      <c r="U204" s="38">
        <v>1.137802</v>
      </c>
      <c r="V204" s="38">
        <v>1.3474029999999999</v>
      </c>
      <c r="W204" s="38">
        <v>1.5355989999999999</v>
      </c>
      <c r="X204" s="38">
        <v>1.7093</v>
      </c>
      <c r="Y204" s="38">
        <v>1.8448869999999999</v>
      </c>
      <c r="Z204" s="38">
        <v>1.92194</v>
      </c>
      <c r="AA204" s="38">
        <v>1.99072</v>
      </c>
      <c r="AB204" s="38">
        <v>2.0310239999999999</v>
      </c>
      <c r="AC204" s="38">
        <v>2.0267029999999999</v>
      </c>
      <c r="AD204" s="38">
        <v>1.9613449999999999</v>
      </c>
      <c r="AE204" s="38">
        <v>1.810028</v>
      </c>
      <c r="AF204" s="38">
        <v>1.693376</v>
      </c>
      <c r="AG204" s="38">
        <v>1.5879369999999999</v>
      </c>
      <c r="AH204" s="38">
        <v>1.5182260000000001</v>
      </c>
      <c r="AI204" s="38">
        <v>1.4076660000000001</v>
      </c>
      <c r="AJ204" s="38">
        <v>1.2812300000000001</v>
      </c>
      <c r="AK204" s="38">
        <v>1.18251</v>
      </c>
      <c r="AL204" s="38">
        <v>1.5763999999999999E-3</v>
      </c>
      <c r="AM204" s="38">
        <v>6.5950000000000004E-4</v>
      </c>
      <c r="AN204" s="38">
        <v>-2.6121E-3</v>
      </c>
      <c r="AO204" s="38">
        <v>-7.8530000000000006E-3</v>
      </c>
      <c r="AP204" s="38">
        <v>1.2015000000000001E-3</v>
      </c>
      <c r="AQ204" s="38">
        <v>-1.1017900000000001E-2</v>
      </c>
      <c r="AR204" s="38">
        <v>-1.87522E-2</v>
      </c>
      <c r="AS204" s="38">
        <v>2.2441000000000002E-3</v>
      </c>
      <c r="AT204" s="38">
        <v>-8.0424999999999993E-3</v>
      </c>
      <c r="AU204" s="38">
        <v>-4.6178E-3</v>
      </c>
      <c r="AV204" s="38">
        <v>2.0834999999999998E-3</v>
      </c>
      <c r="AW204" s="38">
        <v>9.5355000000000006E-3</v>
      </c>
      <c r="AX204" s="38">
        <v>7.5629E-3</v>
      </c>
      <c r="AY204" s="38">
        <v>-2.8952000000000001E-3</v>
      </c>
      <c r="AZ204" s="38">
        <v>-3.9760700000000003E-2</v>
      </c>
      <c r="BA204" s="38">
        <v>-4.6730599999999997E-2</v>
      </c>
      <c r="BB204" s="38">
        <v>-4.0971800000000003E-2</v>
      </c>
      <c r="BC204" s="38">
        <v>-9.0422999999999996E-3</v>
      </c>
      <c r="BD204" s="38">
        <v>7.5540000000000004E-4</v>
      </c>
      <c r="BE204" s="38">
        <v>-1.4601599999999999E-2</v>
      </c>
      <c r="BF204" s="38">
        <v>-4.6176300000000003E-2</v>
      </c>
      <c r="BG204" s="38">
        <v>-2.0673199999999999E-2</v>
      </c>
      <c r="BH204" s="38">
        <v>-1.8851E-2</v>
      </c>
      <c r="BI204" s="38">
        <v>-1.3669199999999999E-2</v>
      </c>
      <c r="BJ204" s="38">
        <v>4.0933000000000002E-3</v>
      </c>
      <c r="BK204" s="38">
        <v>3.1438E-3</v>
      </c>
      <c r="BL204" s="38">
        <v>-4.9549999999999996E-4</v>
      </c>
      <c r="BM204" s="38">
        <v>-6.0845999999999999E-3</v>
      </c>
      <c r="BN204" s="38">
        <v>2.8603999999999999E-3</v>
      </c>
      <c r="BO204" s="38">
        <v>-8.1936000000000005E-3</v>
      </c>
      <c r="BP204" s="38">
        <v>-1.42489E-2</v>
      </c>
      <c r="BQ204" s="38">
        <v>4.1714999999999999E-3</v>
      </c>
      <c r="BR204" s="38">
        <v>-5.3391000000000003E-3</v>
      </c>
      <c r="BS204" s="38">
        <v>-1.3286000000000001E-3</v>
      </c>
      <c r="BT204" s="38">
        <v>4.7352999999999996E-3</v>
      </c>
      <c r="BU204" s="38">
        <v>1.15902E-2</v>
      </c>
      <c r="BV204" s="38">
        <v>9.1281999999999995E-3</v>
      </c>
      <c r="BW204" s="38">
        <v>-9.1430000000000005E-4</v>
      </c>
      <c r="BX204" s="38">
        <v>-3.6416900000000002E-2</v>
      </c>
      <c r="BY204" s="38">
        <v>-4.2250500000000003E-2</v>
      </c>
      <c r="BZ204" s="38">
        <v>-3.6292400000000002E-2</v>
      </c>
      <c r="CA204" s="38">
        <v>-4.6582000000000004E-3</v>
      </c>
      <c r="CB204" s="38">
        <v>4.8970999999999997E-3</v>
      </c>
      <c r="CC204" s="38">
        <v>-1.04841E-2</v>
      </c>
      <c r="CD204" s="38">
        <v>-4.2577299999999998E-2</v>
      </c>
      <c r="CE204" s="38">
        <v>-1.6541E-2</v>
      </c>
      <c r="CF204" s="38">
        <v>-1.56414E-2</v>
      </c>
      <c r="CG204" s="38">
        <v>-1.03809E-2</v>
      </c>
      <c r="CH204" s="38">
        <v>5.8364000000000003E-3</v>
      </c>
      <c r="CI204" s="38">
        <v>4.8643999999999996E-3</v>
      </c>
      <c r="CJ204" s="38">
        <v>9.7050000000000001E-4</v>
      </c>
      <c r="CK204" s="38">
        <v>-4.8598000000000001E-3</v>
      </c>
      <c r="CL204" s="38">
        <v>4.0093999999999998E-3</v>
      </c>
      <c r="CM204" s="38">
        <v>-6.2375E-3</v>
      </c>
      <c r="CN204" s="38">
        <v>-1.1129999999999999E-2</v>
      </c>
      <c r="CO204" s="38">
        <v>5.5063999999999998E-3</v>
      </c>
      <c r="CP204" s="38">
        <v>-3.4667999999999999E-3</v>
      </c>
      <c r="CQ204" s="38">
        <v>9.4950000000000004E-4</v>
      </c>
      <c r="CR204" s="38">
        <v>6.5719000000000003E-3</v>
      </c>
      <c r="CS204" s="38">
        <v>1.3013200000000001E-2</v>
      </c>
      <c r="CT204" s="38">
        <v>1.0212300000000001E-2</v>
      </c>
      <c r="CU204" s="38">
        <v>4.5770000000000001E-4</v>
      </c>
      <c r="CV204" s="38">
        <v>-3.4100999999999999E-2</v>
      </c>
      <c r="CW204" s="38">
        <v>-3.9147700000000001E-2</v>
      </c>
      <c r="CX204" s="38">
        <v>-3.3051499999999998E-2</v>
      </c>
      <c r="CY204" s="38">
        <v>-1.6217E-3</v>
      </c>
      <c r="CZ204" s="38">
        <v>7.7656000000000001E-3</v>
      </c>
      <c r="DA204" s="38">
        <v>-7.6322999999999998E-3</v>
      </c>
      <c r="DB204" s="38">
        <v>-4.0084599999999998E-2</v>
      </c>
      <c r="DC204" s="38">
        <v>-1.3679E-2</v>
      </c>
      <c r="DD204" s="38">
        <v>-1.34185E-2</v>
      </c>
      <c r="DE204" s="38">
        <v>-8.1033000000000008E-3</v>
      </c>
      <c r="DF204" s="38">
        <v>7.5795000000000003E-3</v>
      </c>
      <c r="DG204" s="38">
        <v>6.5849999999999997E-3</v>
      </c>
      <c r="DH204" s="38">
        <v>2.4364999999999999E-3</v>
      </c>
      <c r="DI204" s="38">
        <v>-3.6350000000000002E-3</v>
      </c>
      <c r="DJ204" s="38">
        <v>5.1583999999999996E-3</v>
      </c>
      <c r="DK204" s="38">
        <v>-4.2813E-3</v>
      </c>
      <c r="DL204" s="38">
        <v>-8.0110000000000008E-3</v>
      </c>
      <c r="DM204" s="38">
        <v>6.8412999999999998E-3</v>
      </c>
      <c r="DN204" s="38">
        <v>-1.5943999999999999E-3</v>
      </c>
      <c r="DO204" s="38">
        <v>3.2274999999999999E-3</v>
      </c>
      <c r="DP204" s="38">
        <v>8.4084999999999993E-3</v>
      </c>
      <c r="DQ204" s="38">
        <v>1.4436299999999999E-2</v>
      </c>
      <c r="DR204" s="38">
        <v>1.12964E-2</v>
      </c>
      <c r="DS204" s="38">
        <v>1.8296E-3</v>
      </c>
      <c r="DT204" s="38">
        <v>-3.1785099999999997E-2</v>
      </c>
      <c r="DU204" s="38">
        <v>-3.6044800000000002E-2</v>
      </c>
      <c r="DV204" s="38">
        <v>-2.98106E-2</v>
      </c>
      <c r="DW204" s="38">
        <v>1.4147000000000001E-3</v>
      </c>
      <c r="DX204" s="38">
        <v>1.06341E-2</v>
      </c>
      <c r="DY204" s="38">
        <v>-4.7805E-3</v>
      </c>
      <c r="DZ204" s="38">
        <v>-3.7591899999999998E-2</v>
      </c>
      <c r="EA204" s="38">
        <v>-1.08171E-2</v>
      </c>
      <c r="EB204" s="38">
        <v>-1.1195500000000001E-2</v>
      </c>
      <c r="EC204" s="38">
        <v>-5.8257999999999999E-3</v>
      </c>
      <c r="ED204" s="38">
        <v>1.0096300000000001E-2</v>
      </c>
      <c r="EE204" s="38">
        <v>9.0693000000000006E-3</v>
      </c>
      <c r="EF204" s="38">
        <v>4.5531E-3</v>
      </c>
      <c r="EG204" s="38">
        <v>-1.8665999999999999E-3</v>
      </c>
      <c r="EH204" s="38">
        <v>6.8173000000000001E-3</v>
      </c>
      <c r="EI204" s="38">
        <v>-1.457E-3</v>
      </c>
      <c r="EJ204" s="38">
        <v>-3.5076999999999999E-3</v>
      </c>
      <c r="EK204" s="38">
        <v>8.7687000000000008E-3</v>
      </c>
      <c r="EL204" s="38">
        <v>1.1088999999999999E-3</v>
      </c>
      <c r="EM204" s="38">
        <v>6.5167000000000003E-3</v>
      </c>
      <c r="EN204" s="38">
        <v>1.1060199999999999E-2</v>
      </c>
      <c r="EO204" s="38">
        <v>1.6490999999999999E-2</v>
      </c>
      <c r="EP204" s="38">
        <v>1.28618E-2</v>
      </c>
      <c r="EQ204" s="38">
        <v>3.8105000000000001E-3</v>
      </c>
      <c r="ER204" s="38">
        <v>-2.8441299999999999E-2</v>
      </c>
      <c r="ES204" s="38">
        <v>-3.1564700000000001E-2</v>
      </c>
      <c r="ET204" s="38">
        <v>-2.5131199999999999E-2</v>
      </c>
      <c r="EU204" s="38">
        <v>5.7987999999999998E-3</v>
      </c>
      <c r="EV204" s="38">
        <v>1.4775699999999999E-2</v>
      </c>
      <c r="EW204" s="38">
        <v>-6.6299999999999996E-4</v>
      </c>
      <c r="EX204" s="38">
        <v>-3.39929E-2</v>
      </c>
      <c r="EY204" s="38">
        <v>-6.6848000000000003E-3</v>
      </c>
      <c r="EZ204" s="38">
        <v>-7.9859000000000006E-3</v>
      </c>
      <c r="FA204" s="38">
        <v>-2.5374999999999998E-3</v>
      </c>
      <c r="FB204" s="38">
        <v>77.609949999999998</v>
      </c>
      <c r="FC204" s="38">
        <v>76.268619999999999</v>
      </c>
      <c r="FD204" s="38">
        <v>74.562049999999999</v>
      </c>
      <c r="FE204" s="38">
        <v>72.888229999999993</v>
      </c>
      <c r="FF204" s="38">
        <v>71.194969999999998</v>
      </c>
      <c r="FG204" s="38">
        <v>70.306790000000007</v>
      </c>
      <c r="FH204" s="38">
        <v>69.315209999999993</v>
      </c>
      <c r="FI204" s="38">
        <v>71.705830000000006</v>
      </c>
      <c r="FJ204" s="38">
        <v>75.814160000000001</v>
      </c>
      <c r="FK204" s="38">
        <v>80.465249999999997</v>
      </c>
      <c r="FL204" s="38">
        <v>85.233199999999997</v>
      </c>
      <c r="FM204" s="38">
        <v>89.178759999999997</v>
      </c>
      <c r="FN204" s="38">
        <v>92.587549999999993</v>
      </c>
      <c r="FO204" s="38">
        <v>95.084479999999999</v>
      </c>
      <c r="FP204" s="38">
        <v>97.577740000000006</v>
      </c>
      <c r="FQ204" s="38">
        <v>99.180440000000004</v>
      </c>
      <c r="FR204" s="38">
        <v>99.556479999999993</v>
      </c>
      <c r="FS204" s="38">
        <v>98.726010000000002</v>
      </c>
      <c r="FT204" s="38">
        <v>96.238479999999996</v>
      </c>
      <c r="FU204" s="38">
        <v>92.107780000000005</v>
      </c>
      <c r="FV204" s="38">
        <v>87.454099999999997</v>
      </c>
      <c r="FW204">
        <v>83.795569999999998</v>
      </c>
      <c r="FX204">
        <v>81.374350000000007</v>
      </c>
      <c r="FY204">
        <v>78.997209999999995</v>
      </c>
      <c r="FZ204">
        <v>4.7856000000000001E-3</v>
      </c>
      <c r="GA204">
        <v>3.6175899999999997E-2</v>
      </c>
      <c r="GB204">
        <v>1</v>
      </c>
    </row>
    <row r="205" spans="1:184" x14ac:dyDescent="0.3">
      <c r="A205" t="s">
        <v>277</v>
      </c>
      <c r="B205" t="s">
        <v>1</v>
      </c>
      <c r="C205" t="s">
        <v>1</v>
      </c>
      <c r="D205" t="s">
        <v>222</v>
      </c>
      <c r="E205" t="s">
        <v>1</v>
      </c>
      <c r="F205" t="s">
        <v>1</v>
      </c>
      <c r="G205" s="16" t="s">
        <v>1</v>
      </c>
      <c r="H205" s="40" t="s">
        <v>1</v>
      </c>
      <c r="I205" s="18" t="s">
        <v>1</v>
      </c>
      <c r="J205" s="38" t="s">
        <v>1</v>
      </c>
      <c r="K205" s="18">
        <v>44805</v>
      </c>
      <c r="L205" s="38">
        <v>9678</v>
      </c>
      <c r="M205" s="38">
        <v>9678</v>
      </c>
      <c r="N205" s="38">
        <v>1.0782849999999999</v>
      </c>
      <c r="O205" s="38">
        <v>1.0387949999999999</v>
      </c>
      <c r="P205" s="38">
        <v>1.0117480000000001</v>
      </c>
      <c r="Q205" s="38">
        <v>0.99507109999999999</v>
      </c>
      <c r="R205" s="38">
        <v>0.99800060000000002</v>
      </c>
      <c r="S205" s="38">
        <v>1.0244629999999999</v>
      </c>
      <c r="T205" s="38">
        <v>1.0122629999999999</v>
      </c>
      <c r="U205" s="38">
        <v>1.1244209999999999</v>
      </c>
      <c r="V205" s="38">
        <v>1.345674</v>
      </c>
      <c r="W205" s="38">
        <v>1.5392950000000001</v>
      </c>
      <c r="X205" s="38">
        <v>1.7085729999999999</v>
      </c>
      <c r="Y205" s="38">
        <v>1.8411439999999999</v>
      </c>
      <c r="Z205" s="38">
        <v>1.9241459999999999</v>
      </c>
      <c r="AA205" s="38">
        <v>2.0175740000000002</v>
      </c>
      <c r="AB205" s="38">
        <v>2.0883409999999998</v>
      </c>
      <c r="AC205" s="38">
        <v>2.1150099999999998</v>
      </c>
      <c r="AD205" s="38">
        <v>2.0544069999999999</v>
      </c>
      <c r="AE205" s="38">
        <v>1.847739</v>
      </c>
      <c r="AF205" s="38">
        <v>1.7116100000000001</v>
      </c>
      <c r="AG205" s="38">
        <v>1.5916779999999999</v>
      </c>
      <c r="AH205" s="38">
        <v>1.5224709999999999</v>
      </c>
      <c r="AI205" s="38">
        <v>1.4060060000000001</v>
      </c>
      <c r="AJ205" s="38">
        <v>1.282294</v>
      </c>
      <c r="AK205" s="38">
        <v>1.1890989999999999</v>
      </c>
      <c r="AL205" s="38">
        <v>3.6440000000000002E-4</v>
      </c>
      <c r="AM205" s="38">
        <v>2.92E-4</v>
      </c>
      <c r="AN205" s="38">
        <v>9.8010000000000002E-4</v>
      </c>
      <c r="AO205" s="38">
        <v>1.2063E-3</v>
      </c>
      <c r="AP205" s="38">
        <v>-2.0419000000000001E-3</v>
      </c>
      <c r="AQ205" s="38">
        <v>-2.06223E-2</v>
      </c>
      <c r="AR205" s="38">
        <v>-5.08739E-2</v>
      </c>
      <c r="AS205" s="38">
        <v>1.1004999999999999E-3</v>
      </c>
      <c r="AT205" s="38">
        <v>2.2515999999999999E-3</v>
      </c>
      <c r="AU205" s="38">
        <v>2.2554600000000001E-2</v>
      </c>
      <c r="AV205" s="38">
        <v>1.4391899999999999E-2</v>
      </c>
      <c r="AW205" s="38">
        <v>1.5727700000000001E-2</v>
      </c>
      <c r="AX205" s="38">
        <v>5.7878000000000001E-3</v>
      </c>
      <c r="AY205" s="38">
        <v>-1.01403E-2</v>
      </c>
      <c r="AZ205" s="38">
        <v>-6.7993999999999997E-3</v>
      </c>
      <c r="BA205" s="38">
        <v>9.7399999999999996E-5</v>
      </c>
      <c r="BB205" s="38">
        <v>1.08036E-2</v>
      </c>
      <c r="BC205" s="38">
        <v>-1.9762399999999999E-2</v>
      </c>
      <c r="BD205" s="38">
        <v>-2.3695399999999998E-2</v>
      </c>
      <c r="BE205" s="38">
        <v>-6.0192000000000002E-2</v>
      </c>
      <c r="BF205" s="38">
        <v>-4.6303900000000002E-2</v>
      </c>
      <c r="BG205" s="38">
        <v>-1.21388E-2</v>
      </c>
      <c r="BH205" s="38">
        <v>-8.8339000000000004E-3</v>
      </c>
      <c r="BI205" s="38">
        <v>-2.5861E-3</v>
      </c>
      <c r="BJ205" s="38">
        <v>2.2809000000000002E-3</v>
      </c>
      <c r="BK205" s="38">
        <v>1.7541E-3</v>
      </c>
      <c r="BL205" s="38">
        <v>2.1002E-3</v>
      </c>
      <c r="BM205" s="38">
        <v>2.2082999999999998E-3</v>
      </c>
      <c r="BN205" s="38">
        <v>-1.052E-3</v>
      </c>
      <c r="BO205" s="38">
        <v>-1.8958300000000001E-2</v>
      </c>
      <c r="BP205" s="38">
        <v>-4.8057900000000001E-2</v>
      </c>
      <c r="BQ205" s="38">
        <v>3.0297000000000002E-3</v>
      </c>
      <c r="BR205" s="38">
        <v>4.3422000000000001E-3</v>
      </c>
      <c r="BS205" s="38">
        <v>2.4510000000000001E-2</v>
      </c>
      <c r="BT205" s="38">
        <v>1.6162099999999999E-2</v>
      </c>
      <c r="BU205" s="38">
        <v>1.7178100000000002E-2</v>
      </c>
      <c r="BV205" s="38">
        <v>6.9636999999999998E-3</v>
      </c>
      <c r="BW205" s="38">
        <v>-8.6435999999999995E-3</v>
      </c>
      <c r="BX205" s="38">
        <v>-4.2642000000000001E-3</v>
      </c>
      <c r="BY205" s="38">
        <v>3.7295000000000002E-3</v>
      </c>
      <c r="BZ205" s="38">
        <v>1.47216E-2</v>
      </c>
      <c r="CA205" s="38">
        <v>-1.6270799999999998E-2</v>
      </c>
      <c r="CB205" s="38">
        <v>-2.0038400000000001E-2</v>
      </c>
      <c r="CC205" s="38">
        <v>-5.6753699999999997E-2</v>
      </c>
      <c r="CD205" s="38">
        <v>-4.3032399999999998E-2</v>
      </c>
      <c r="CE205" s="38">
        <v>-9.1788000000000008E-3</v>
      </c>
      <c r="CF205" s="38">
        <v>-6.4013000000000004E-3</v>
      </c>
      <c r="CG205" s="38">
        <v>-2.1880000000000001E-4</v>
      </c>
      <c r="CH205" s="38">
        <v>3.6082000000000002E-3</v>
      </c>
      <c r="CI205" s="38">
        <v>2.7667E-3</v>
      </c>
      <c r="CJ205" s="38">
        <v>2.8760000000000001E-3</v>
      </c>
      <c r="CK205" s="38">
        <v>2.9023E-3</v>
      </c>
      <c r="CL205" s="38">
        <v>-3.6640000000000002E-4</v>
      </c>
      <c r="CM205" s="38">
        <v>-1.78058E-2</v>
      </c>
      <c r="CN205" s="38">
        <v>-4.6107500000000003E-2</v>
      </c>
      <c r="CO205" s="38">
        <v>4.3658000000000004E-3</v>
      </c>
      <c r="CP205" s="38">
        <v>5.7901999999999997E-3</v>
      </c>
      <c r="CQ205" s="38">
        <v>2.58643E-2</v>
      </c>
      <c r="CR205" s="38">
        <v>1.73881E-2</v>
      </c>
      <c r="CS205" s="38">
        <v>1.81826E-2</v>
      </c>
      <c r="CT205" s="38">
        <v>7.7780999999999996E-3</v>
      </c>
      <c r="CU205" s="38">
        <v>-7.6071000000000003E-3</v>
      </c>
      <c r="CV205" s="38">
        <v>-2.5083000000000002E-3</v>
      </c>
      <c r="CW205" s="38">
        <v>6.2451E-3</v>
      </c>
      <c r="CX205" s="38">
        <v>1.7435200000000001E-2</v>
      </c>
      <c r="CY205" s="38">
        <v>-1.38526E-2</v>
      </c>
      <c r="CZ205" s="38">
        <v>-1.7505699999999999E-2</v>
      </c>
      <c r="DA205" s="38">
        <v>-5.4372299999999998E-2</v>
      </c>
      <c r="DB205" s="38">
        <v>-4.0766700000000003E-2</v>
      </c>
      <c r="DC205" s="38">
        <v>-7.1287E-3</v>
      </c>
      <c r="DD205" s="38">
        <v>-4.7163999999999999E-3</v>
      </c>
      <c r="DE205" s="38">
        <v>1.4208999999999999E-3</v>
      </c>
      <c r="DF205" s="38">
        <v>4.9356000000000001E-3</v>
      </c>
      <c r="DG205" s="38">
        <v>3.7793000000000002E-3</v>
      </c>
      <c r="DH205" s="38">
        <v>3.6518000000000002E-3</v>
      </c>
      <c r="DI205" s="38">
        <v>3.5963000000000002E-3</v>
      </c>
      <c r="DJ205" s="38">
        <v>3.1920000000000001E-4</v>
      </c>
      <c r="DK205" s="38">
        <v>-1.6653399999999999E-2</v>
      </c>
      <c r="DL205" s="38">
        <v>-4.4157099999999998E-2</v>
      </c>
      <c r="DM205" s="38">
        <v>5.7019000000000002E-3</v>
      </c>
      <c r="DN205" s="38">
        <v>7.2380999999999999E-3</v>
      </c>
      <c r="DO205" s="38">
        <v>2.7218599999999999E-2</v>
      </c>
      <c r="DP205" s="38">
        <v>1.8614100000000001E-2</v>
      </c>
      <c r="DQ205" s="38">
        <v>1.9187099999999999E-2</v>
      </c>
      <c r="DR205" s="38">
        <v>8.5926000000000006E-3</v>
      </c>
      <c r="DS205" s="38">
        <v>-6.5705E-3</v>
      </c>
      <c r="DT205" s="38">
        <v>-7.5239999999999997E-4</v>
      </c>
      <c r="DU205" s="38">
        <v>8.7606999999999997E-3</v>
      </c>
      <c r="DV205" s="38">
        <v>2.0148699999999999E-2</v>
      </c>
      <c r="DW205" s="38">
        <v>-1.14343E-2</v>
      </c>
      <c r="DX205" s="38">
        <v>-1.4972900000000001E-2</v>
      </c>
      <c r="DY205" s="38">
        <v>-5.1991000000000002E-2</v>
      </c>
      <c r="DZ205" s="38">
        <v>-3.8500899999999998E-2</v>
      </c>
      <c r="EA205" s="38">
        <v>-5.0784999999999997E-3</v>
      </c>
      <c r="EB205" s="38">
        <v>-3.0314999999999999E-3</v>
      </c>
      <c r="EC205" s="38">
        <v>3.0604999999999999E-3</v>
      </c>
      <c r="ED205" s="38">
        <v>6.8519999999999996E-3</v>
      </c>
      <c r="EE205" s="38">
        <v>5.2414000000000002E-3</v>
      </c>
      <c r="EF205" s="38">
        <v>4.7720000000000002E-3</v>
      </c>
      <c r="EG205" s="38">
        <v>4.5982999999999996E-3</v>
      </c>
      <c r="EH205" s="38">
        <v>1.3091000000000001E-3</v>
      </c>
      <c r="EI205" s="38">
        <v>-1.49894E-2</v>
      </c>
      <c r="EJ205" s="38">
        <v>-4.1341000000000003E-2</v>
      </c>
      <c r="EK205" s="38">
        <v>7.6309999999999998E-3</v>
      </c>
      <c r="EL205" s="38">
        <v>9.3287999999999999E-3</v>
      </c>
      <c r="EM205" s="38">
        <v>2.9173999999999999E-2</v>
      </c>
      <c r="EN205" s="38">
        <v>2.0384300000000001E-2</v>
      </c>
      <c r="EO205" s="38">
        <v>2.06375E-2</v>
      </c>
      <c r="EP205" s="38">
        <v>9.7684999999999994E-3</v>
      </c>
      <c r="EQ205" s="38">
        <v>-5.0739000000000001E-3</v>
      </c>
      <c r="ER205" s="38">
        <v>1.7829E-3</v>
      </c>
      <c r="ES205" s="38">
        <v>1.23929E-2</v>
      </c>
      <c r="ET205" s="38">
        <v>2.40667E-2</v>
      </c>
      <c r="EU205" s="38">
        <v>-7.9427999999999999E-3</v>
      </c>
      <c r="EV205" s="38">
        <v>-1.1316E-2</v>
      </c>
      <c r="EW205" s="38">
        <v>-4.8552699999999997E-2</v>
      </c>
      <c r="EX205" s="38">
        <v>-3.5229499999999997E-2</v>
      </c>
      <c r="EY205" s="38">
        <v>-2.1185000000000002E-3</v>
      </c>
      <c r="EZ205" s="38">
        <v>-5.9880000000000003E-4</v>
      </c>
      <c r="FA205" s="38">
        <v>5.4279000000000003E-3</v>
      </c>
      <c r="FB205" s="38">
        <v>74.991979999999998</v>
      </c>
      <c r="FC205" s="38">
        <v>72.947299999999998</v>
      </c>
      <c r="FD205" s="38">
        <v>71.607950000000002</v>
      </c>
      <c r="FE205" s="38">
        <v>70.522739999999999</v>
      </c>
      <c r="FF205" s="38">
        <v>69.443330000000003</v>
      </c>
      <c r="FG205" s="38">
        <v>68.184079999999994</v>
      </c>
      <c r="FH205" s="38">
        <v>67.49015</v>
      </c>
      <c r="FI205" s="38">
        <v>69.931979999999996</v>
      </c>
      <c r="FJ205" s="38">
        <v>75.561970000000002</v>
      </c>
      <c r="FK205" s="38">
        <v>81.479900000000001</v>
      </c>
      <c r="FL205" s="38">
        <v>86.628730000000004</v>
      </c>
      <c r="FM205" s="38">
        <v>90.965549999999993</v>
      </c>
      <c r="FN205" s="38">
        <v>94.577759999999998</v>
      </c>
      <c r="FO205" s="38">
        <v>97.664749999999998</v>
      </c>
      <c r="FP205" s="38">
        <v>100.12730000000001</v>
      </c>
      <c r="FQ205" s="38">
        <v>101.5004</v>
      </c>
      <c r="FR205" s="38">
        <v>101.7056</v>
      </c>
      <c r="FS205" s="38">
        <v>100.81310000000001</v>
      </c>
      <c r="FT205" s="38">
        <v>98.897030000000001</v>
      </c>
      <c r="FU205" s="38">
        <v>93.954599999999999</v>
      </c>
      <c r="FV205" s="38">
        <v>88.896129999999999</v>
      </c>
      <c r="FW205">
        <v>84.689300000000003</v>
      </c>
      <c r="FX205">
        <v>82.124279999999999</v>
      </c>
      <c r="FY205">
        <v>80.298450000000003</v>
      </c>
      <c r="FZ205">
        <v>4.0076000000000001E-3</v>
      </c>
      <c r="GA205">
        <v>2.7021799999999999E-2</v>
      </c>
      <c r="GB205">
        <v>1</v>
      </c>
    </row>
    <row r="206" spans="1:184" x14ac:dyDescent="0.3">
      <c r="A206" t="s">
        <v>277</v>
      </c>
      <c r="B206" t="s">
        <v>1</v>
      </c>
      <c r="C206" t="s">
        <v>1</v>
      </c>
      <c r="D206" t="s">
        <v>222</v>
      </c>
      <c r="E206" t="s">
        <v>1</v>
      </c>
      <c r="F206" t="s">
        <v>1</v>
      </c>
      <c r="G206" s="16" t="s">
        <v>1</v>
      </c>
      <c r="H206" s="40" t="s">
        <v>1</v>
      </c>
      <c r="I206" s="18" t="s">
        <v>1</v>
      </c>
      <c r="J206" s="38" t="s">
        <v>1</v>
      </c>
      <c r="K206" s="18">
        <v>44809</v>
      </c>
      <c r="L206" s="38">
        <v>10635</v>
      </c>
      <c r="M206" s="38">
        <v>10635</v>
      </c>
      <c r="N206" s="38">
        <v>1.1758690000000001</v>
      </c>
      <c r="O206" s="38">
        <v>1.119971</v>
      </c>
      <c r="P206" s="38">
        <v>1.078846</v>
      </c>
      <c r="Q206" s="38">
        <v>1.0463180000000001</v>
      </c>
      <c r="R206" s="38">
        <v>1.0336270000000001</v>
      </c>
      <c r="S206" s="38">
        <v>1.025342</v>
      </c>
      <c r="T206" s="38">
        <v>0.95157190000000003</v>
      </c>
      <c r="U206" s="38">
        <v>1.0191699999999999</v>
      </c>
      <c r="V206" s="38">
        <v>1.1701220000000001</v>
      </c>
      <c r="W206" s="38">
        <v>1.3530500000000001</v>
      </c>
      <c r="X206" s="38">
        <v>1.4877609999999999</v>
      </c>
      <c r="Y206" s="38">
        <v>1.568349</v>
      </c>
      <c r="Z206" s="38">
        <v>1.6148990000000001</v>
      </c>
      <c r="AA206" s="38">
        <v>1.659913</v>
      </c>
      <c r="AB206" s="38">
        <v>1.696099</v>
      </c>
      <c r="AC206" s="38">
        <v>1.725436</v>
      </c>
      <c r="AD206" s="38">
        <v>1.724065</v>
      </c>
      <c r="AE206" s="38">
        <v>1.686159</v>
      </c>
      <c r="AF206" s="38">
        <v>1.624234</v>
      </c>
      <c r="AG206" s="38">
        <v>1.5270269999999999</v>
      </c>
      <c r="AH206" s="38">
        <v>1.503226</v>
      </c>
      <c r="AI206" s="38">
        <v>1.459101</v>
      </c>
      <c r="AJ206" s="38">
        <v>1.335655</v>
      </c>
      <c r="AK206" s="38">
        <v>1.249028</v>
      </c>
      <c r="AL206" s="38">
        <v>1.44099E-2</v>
      </c>
      <c r="AM206" s="38">
        <v>3.7442E-3</v>
      </c>
      <c r="AN206" s="38">
        <v>2.9529999999999999E-3</v>
      </c>
      <c r="AO206" s="38">
        <v>-4.1901000000000004E-3</v>
      </c>
      <c r="AP206" s="38">
        <v>-8.6126999999999992E-3</v>
      </c>
      <c r="AQ206" s="38">
        <v>-3.9248100000000001E-2</v>
      </c>
      <c r="AR206" s="38">
        <v>-0.1123803</v>
      </c>
      <c r="AS206" s="38">
        <v>-2.2051500000000002E-2</v>
      </c>
      <c r="AT206" s="38">
        <v>2.6311500000000002E-2</v>
      </c>
      <c r="AU206" s="38">
        <v>5.4819600000000003E-2</v>
      </c>
      <c r="AV206" s="38">
        <v>4.1721800000000003E-2</v>
      </c>
      <c r="AW206" s="38">
        <v>1.8172799999999999E-2</v>
      </c>
      <c r="AX206" s="38">
        <v>-7.8762999999999993E-3</v>
      </c>
      <c r="AY206" s="38">
        <v>-3.8305100000000002E-2</v>
      </c>
      <c r="AZ206" s="38">
        <v>-4.5520400000000003E-2</v>
      </c>
      <c r="BA206" s="38">
        <v>-4.1903999999999997E-2</v>
      </c>
      <c r="BB206" s="38">
        <v>-2.7858399999999998E-2</v>
      </c>
      <c r="BC206" s="38">
        <v>-1.11278E-2</v>
      </c>
      <c r="BD206" s="38">
        <v>3.6787E-3</v>
      </c>
      <c r="BE206" s="38">
        <v>-8.1662700000000005E-2</v>
      </c>
      <c r="BF206" s="38">
        <v>-5.5583E-2</v>
      </c>
      <c r="BG206" s="38">
        <v>-3.3330000000000002E-4</v>
      </c>
      <c r="BH206" s="38">
        <v>-1.2300500000000001E-2</v>
      </c>
      <c r="BI206" s="38">
        <v>-8.5511000000000007E-3</v>
      </c>
      <c r="BJ206" s="38">
        <v>1.7499299999999999E-2</v>
      </c>
      <c r="BK206" s="38">
        <v>6.1818000000000003E-3</v>
      </c>
      <c r="BL206" s="38">
        <v>4.9867000000000002E-3</v>
      </c>
      <c r="BM206" s="38">
        <v>-2.1824000000000001E-3</v>
      </c>
      <c r="BN206" s="38">
        <v>-6.7492999999999997E-3</v>
      </c>
      <c r="BO206" s="38">
        <v>-3.5415799999999997E-2</v>
      </c>
      <c r="BP206" s="38">
        <v>-0.1055376</v>
      </c>
      <c r="BQ206" s="38">
        <v>-1.7549800000000001E-2</v>
      </c>
      <c r="BR206" s="38">
        <v>2.9912000000000001E-2</v>
      </c>
      <c r="BS206" s="38">
        <v>5.9742999999999997E-2</v>
      </c>
      <c r="BT206" s="38">
        <v>4.7461000000000003E-2</v>
      </c>
      <c r="BU206" s="38">
        <v>2.2283600000000001E-2</v>
      </c>
      <c r="BV206" s="38">
        <v>-6.0422000000000002E-3</v>
      </c>
      <c r="BW206" s="38">
        <v>-3.43416E-2</v>
      </c>
      <c r="BX206" s="38">
        <v>-4.0313399999999999E-2</v>
      </c>
      <c r="BY206" s="38">
        <v>-3.3887500000000001E-2</v>
      </c>
      <c r="BZ206" s="38">
        <v>-1.9088999999999998E-2</v>
      </c>
      <c r="CA206" s="38">
        <v>-2.3094000000000001E-3</v>
      </c>
      <c r="CB206" s="38">
        <v>1.26074E-2</v>
      </c>
      <c r="CC206" s="38">
        <v>-7.1930800000000003E-2</v>
      </c>
      <c r="CD206" s="38">
        <v>-4.3735200000000002E-2</v>
      </c>
      <c r="CE206" s="38">
        <v>8.6242999999999997E-3</v>
      </c>
      <c r="CF206" s="38">
        <v>-3.9614999999999997E-3</v>
      </c>
      <c r="CG206" s="38">
        <v>-2.086E-4</v>
      </c>
      <c r="CH206" s="38">
        <v>1.9639E-2</v>
      </c>
      <c r="CI206" s="38">
        <v>7.8700999999999997E-3</v>
      </c>
      <c r="CJ206" s="38">
        <v>6.3952000000000002E-3</v>
      </c>
      <c r="CK206" s="38">
        <v>-7.919E-4</v>
      </c>
      <c r="CL206" s="38">
        <v>-5.4587999999999998E-3</v>
      </c>
      <c r="CM206" s="38">
        <v>-3.2761499999999999E-2</v>
      </c>
      <c r="CN206" s="38">
        <v>-0.1007985</v>
      </c>
      <c r="CO206" s="38">
        <v>-1.4431899999999999E-2</v>
      </c>
      <c r="CP206" s="38">
        <v>3.24056E-2</v>
      </c>
      <c r="CQ206" s="38">
        <v>6.3153000000000001E-2</v>
      </c>
      <c r="CR206" s="38">
        <v>5.1436000000000003E-2</v>
      </c>
      <c r="CS206" s="38">
        <v>2.5130699999999999E-2</v>
      </c>
      <c r="CT206" s="38">
        <v>-4.7717999999999997E-3</v>
      </c>
      <c r="CU206" s="38">
        <v>-3.15965E-2</v>
      </c>
      <c r="CV206" s="38">
        <v>-3.6707099999999999E-2</v>
      </c>
      <c r="CW206" s="38">
        <v>-2.8335300000000001E-2</v>
      </c>
      <c r="CX206" s="38">
        <v>-1.3015199999999999E-2</v>
      </c>
      <c r="CY206" s="38">
        <v>3.7983000000000001E-3</v>
      </c>
      <c r="CZ206" s="38">
        <v>1.87914E-2</v>
      </c>
      <c r="DA206" s="38">
        <v>-6.5190499999999998E-2</v>
      </c>
      <c r="DB206" s="38">
        <v>-3.5529499999999999E-2</v>
      </c>
      <c r="DC206" s="38">
        <v>1.48284E-2</v>
      </c>
      <c r="DD206" s="38">
        <v>1.8140000000000001E-3</v>
      </c>
      <c r="DE206" s="38">
        <v>5.5694000000000004E-3</v>
      </c>
      <c r="DF206" s="38">
        <v>2.1778700000000002E-2</v>
      </c>
      <c r="DG206" s="38">
        <v>9.5583000000000005E-3</v>
      </c>
      <c r="DH206" s="38">
        <v>7.8037000000000002E-3</v>
      </c>
      <c r="DI206" s="38">
        <v>5.9869999999999997E-4</v>
      </c>
      <c r="DJ206" s="38">
        <v>-4.1682000000000004E-3</v>
      </c>
      <c r="DK206" s="38">
        <v>-3.01073E-2</v>
      </c>
      <c r="DL206" s="38">
        <v>-9.60593E-2</v>
      </c>
      <c r="DM206" s="38">
        <v>-1.1314100000000001E-2</v>
      </c>
      <c r="DN206" s="38">
        <v>3.4899300000000001E-2</v>
      </c>
      <c r="DO206" s="38">
        <v>6.6562899999999994E-2</v>
      </c>
      <c r="DP206" s="38">
        <v>5.5411000000000002E-2</v>
      </c>
      <c r="DQ206" s="38">
        <v>2.7977800000000001E-2</v>
      </c>
      <c r="DR206" s="38">
        <v>-3.5014E-3</v>
      </c>
      <c r="DS206" s="38">
        <v>-2.8851399999999999E-2</v>
      </c>
      <c r="DT206" s="38">
        <v>-3.3100699999999997E-2</v>
      </c>
      <c r="DU206" s="38">
        <v>-2.27832E-2</v>
      </c>
      <c r="DV206" s="38">
        <v>-6.9414999999999998E-3</v>
      </c>
      <c r="DW206" s="38">
        <v>9.9059000000000005E-3</v>
      </c>
      <c r="DX206" s="38">
        <v>2.4975399999999998E-2</v>
      </c>
      <c r="DY206" s="38">
        <v>-5.8450200000000001E-2</v>
      </c>
      <c r="DZ206" s="38">
        <v>-2.7323799999999999E-2</v>
      </c>
      <c r="EA206" s="38">
        <v>2.10324E-2</v>
      </c>
      <c r="EB206" s="38">
        <v>7.5894999999999999E-3</v>
      </c>
      <c r="EC206" s="38">
        <v>1.1347400000000001E-2</v>
      </c>
      <c r="ED206" s="38">
        <v>2.48682E-2</v>
      </c>
      <c r="EE206" s="38">
        <v>1.19959E-2</v>
      </c>
      <c r="EF206" s="38">
        <v>9.8373000000000002E-3</v>
      </c>
      <c r="EG206" s="38">
        <v>2.6063000000000002E-3</v>
      </c>
      <c r="EH206" s="38">
        <v>-2.3048999999999999E-3</v>
      </c>
      <c r="EI206" s="38">
        <v>-2.6275E-2</v>
      </c>
      <c r="EJ206" s="38">
        <v>-8.9216699999999996E-2</v>
      </c>
      <c r="EK206" s="38">
        <v>-6.8123999999999997E-3</v>
      </c>
      <c r="EL206" s="38">
        <v>3.8499699999999998E-2</v>
      </c>
      <c r="EM206" s="38">
        <v>7.1486300000000003E-2</v>
      </c>
      <c r="EN206" s="38">
        <v>6.1150299999999998E-2</v>
      </c>
      <c r="EO206" s="38">
        <v>3.2088600000000002E-2</v>
      </c>
      <c r="EP206" s="38">
        <v>-1.6672E-3</v>
      </c>
      <c r="EQ206" s="38">
        <v>-2.4888E-2</v>
      </c>
      <c r="ER206" s="38">
        <v>-2.78937E-2</v>
      </c>
      <c r="ES206" s="38">
        <v>-1.4766700000000001E-2</v>
      </c>
      <c r="ET206" s="38">
        <v>1.8278999999999999E-3</v>
      </c>
      <c r="EU206" s="38">
        <v>1.8724299999999999E-2</v>
      </c>
      <c r="EV206" s="38">
        <v>3.39041E-2</v>
      </c>
      <c r="EW206" s="38">
        <v>-4.8718200000000003E-2</v>
      </c>
      <c r="EX206" s="38">
        <v>-1.5476E-2</v>
      </c>
      <c r="EY206" s="38">
        <v>2.9990099999999999E-2</v>
      </c>
      <c r="EZ206" s="38">
        <v>1.5928500000000002E-2</v>
      </c>
      <c r="FA206" s="38">
        <v>1.9689999999999999E-2</v>
      </c>
      <c r="FB206" s="38">
        <v>81.137029999999996</v>
      </c>
      <c r="FC206" s="38">
        <v>80.036169999999998</v>
      </c>
      <c r="FD206" s="38">
        <v>78.378690000000006</v>
      </c>
      <c r="FE206" s="38">
        <v>77.125979999999998</v>
      </c>
      <c r="FF206" s="38">
        <v>75.980199999999996</v>
      </c>
      <c r="FG206" s="38">
        <v>74.992909999999995</v>
      </c>
      <c r="FH206" s="38">
        <v>73.813689999999994</v>
      </c>
      <c r="FI206" s="38">
        <v>74.901110000000003</v>
      </c>
      <c r="FJ206" s="38">
        <v>80.236559999999997</v>
      </c>
      <c r="FK206" s="38">
        <v>86.701970000000003</v>
      </c>
      <c r="FL206" s="38">
        <v>92.123140000000006</v>
      </c>
      <c r="FM206" s="38">
        <v>96.302850000000007</v>
      </c>
      <c r="FN206" s="38">
        <v>100.0782</v>
      </c>
      <c r="FO206" s="38">
        <v>103.1636</v>
      </c>
      <c r="FP206" s="38">
        <v>105.2439</v>
      </c>
      <c r="FQ206" s="38">
        <v>106.4944</v>
      </c>
      <c r="FR206" s="38">
        <v>106.8698</v>
      </c>
      <c r="FS206" s="38">
        <v>106.14100000000001</v>
      </c>
      <c r="FT206" s="38">
        <v>103.7461</v>
      </c>
      <c r="FU206" s="38">
        <v>98.691320000000005</v>
      </c>
      <c r="FV206" s="38">
        <v>94.919300000000007</v>
      </c>
      <c r="FW206">
        <v>91.407349999999994</v>
      </c>
      <c r="FX206">
        <v>88.235759999999999</v>
      </c>
      <c r="FY206">
        <v>86.512649999999994</v>
      </c>
      <c r="FZ206">
        <v>1.1586300000000001E-2</v>
      </c>
      <c r="GA206">
        <v>0.13758110000000001</v>
      </c>
      <c r="GB206">
        <v>1</v>
      </c>
    </row>
    <row r="207" spans="1:184" x14ac:dyDescent="0.3">
      <c r="A207" t="s">
        <v>277</v>
      </c>
      <c r="B207" t="s">
        <v>1</v>
      </c>
      <c r="C207" t="s">
        <v>1</v>
      </c>
      <c r="D207" t="s">
        <v>222</v>
      </c>
      <c r="E207" t="s">
        <v>1</v>
      </c>
      <c r="F207" t="s">
        <v>1</v>
      </c>
      <c r="G207" s="16" t="s">
        <v>1</v>
      </c>
      <c r="H207" s="40" t="s">
        <v>1</v>
      </c>
      <c r="I207" s="18" t="s">
        <v>1</v>
      </c>
      <c r="J207" s="38" t="s">
        <v>1</v>
      </c>
      <c r="K207" s="18">
        <v>44810</v>
      </c>
      <c r="L207" s="38">
        <v>10733</v>
      </c>
      <c r="M207" s="38">
        <v>10733</v>
      </c>
      <c r="N207" s="38">
        <v>1.224267</v>
      </c>
      <c r="O207" s="38">
        <v>1.1702440000000001</v>
      </c>
      <c r="P207" s="38">
        <v>1.129464</v>
      </c>
      <c r="Q207" s="38">
        <v>1.106293</v>
      </c>
      <c r="R207" s="38">
        <v>1.1117079999999999</v>
      </c>
      <c r="S207" s="38">
        <v>1.1632260000000001</v>
      </c>
      <c r="T207" s="38">
        <v>1.1979900000000001</v>
      </c>
      <c r="U207" s="38">
        <v>1.39123</v>
      </c>
      <c r="V207" s="38">
        <v>1.745654</v>
      </c>
      <c r="W207" s="38">
        <v>2.0154559999999999</v>
      </c>
      <c r="X207" s="38">
        <v>2.2217519999999999</v>
      </c>
      <c r="Y207" s="38">
        <v>2.3768199999999999</v>
      </c>
      <c r="Z207" s="38">
        <v>2.4700980000000001</v>
      </c>
      <c r="AA207" s="38">
        <v>2.5641050000000001</v>
      </c>
      <c r="AB207" s="38">
        <v>2.6141269999999999</v>
      </c>
      <c r="AC207" s="38">
        <v>2.612358</v>
      </c>
      <c r="AD207" s="38">
        <v>2.4800499999999999</v>
      </c>
      <c r="AE207" s="38">
        <v>2.1470020000000001</v>
      </c>
      <c r="AF207" s="38">
        <v>1.932844</v>
      </c>
      <c r="AG207" s="38">
        <v>1.789166</v>
      </c>
      <c r="AH207" s="38">
        <v>1.719085</v>
      </c>
      <c r="AI207" s="38">
        <v>1.5802430000000001</v>
      </c>
      <c r="AJ207" s="38">
        <v>1.441036</v>
      </c>
      <c r="AK207" s="38">
        <v>1.3331059999999999</v>
      </c>
      <c r="AL207" s="38">
        <v>2.2779000000000001E-2</v>
      </c>
      <c r="AM207" s="38">
        <v>1.6418800000000001E-2</v>
      </c>
      <c r="AN207" s="38">
        <v>6.1582E-3</v>
      </c>
      <c r="AO207" s="38">
        <v>-3.3516000000000002E-3</v>
      </c>
      <c r="AP207" s="38">
        <v>-3.2396E-3</v>
      </c>
      <c r="AQ207" s="38">
        <v>-1.0643400000000001E-2</v>
      </c>
      <c r="AR207" s="38">
        <v>-5.0078699999999997E-2</v>
      </c>
      <c r="AS207" s="38">
        <v>-4.5672999999999998E-3</v>
      </c>
      <c r="AT207" s="38">
        <v>-4.3546000000000001E-3</v>
      </c>
      <c r="AU207" s="38">
        <v>-1.8090599999999998E-2</v>
      </c>
      <c r="AV207" s="38">
        <v>-3.1421200000000003E-2</v>
      </c>
      <c r="AW207" s="38">
        <v>-2.1627400000000001E-2</v>
      </c>
      <c r="AX207" s="38">
        <v>-2.2528000000000001E-3</v>
      </c>
      <c r="AY207" s="38">
        <v>1.2316000000000001E-2</v>
      </c>
      <c r="AZ207" s="38">
        <v>2.64047E-2</v>
      </c>
      <c r="BA207" s="38">
        <v>6.3455200000000003E-2</v>
      </c>
      <c r="BB207" s="38">
        <v>6.8702600000000003E-2</v>
      </c>
      <c r="BC207" s="38">
        <v>2.07689E-2</v>
      </c>
      <c r="BD207" s="38">
        <v>2.6338899999999998E-2</v>
      </c>
      <c r="BE207" s="38">
        <v>-3.7871599999999998E-2</v>
      </c>
      <c r="BF207" s="38">
        <v>1.7757999999999999E-3</v>
      </c>
      <c r="BG207" s="38">
        <v>1.6314100000000002E-2</v>
      </c>
      <c r="BH207" s="38">
        <v>1.47273E-2</v>
      </c>
      <c r="BI207" s="38">
        <v>2.2349000000000002E-3</v>
      </c>
      <c r="BJ207" s="38">
        <v>2.6177700000000002E-2</v>
      </c>
      <c r="BK207" s="38">
        <v>1.9432999999999999E-2</v>
      </c>
      <c r="BL207" s="38">
        <v>8.8149999999999999E-3</v>
      </c>
      <c r="BM207" s="38">
        <v>-7.7539999999999998E-4</v>
      </c>
      <c r="BN207" s="38">
        <v>-7.1869999999999996E-4</v>
      </c>
      <c r="BO207" s="38">
        <v>-6.0044E-3</v>
      </c>
      <c r="BP207" s="38">
        <v>-4.3470000000000002E-2</v>
      </c>
      <c r="BQ207" s="38">
        <v>-6.9269999999999998E-4</v>
      </c>
      <c r="BR207" s="38">
        <v>7.4509999999999995E-4</v>
      </c>
      <c r="BS207" s="38">
        <v>-1.19933E-2</v>
      </c>
      <c r="BT207" s="38">
        <v>-2.5722700000000001E-2</v>
      </c>
      <c r="BU207" s="38">
        <v>-1.7170399999999999E-2</v>
      </c>
      <c r="BV207" s="38">
        <v>5.2249999999999996E-4</v>
      </c>
      <c r="BW207" s="38">
        <v>1.5451599999999999E-2</v>
      </c>
      <c r="BX207" s="38">
        <v>3.12155E-2</v>
      </c>
      <c r="BY207" s="38">
        <v>7.02377E-2</v>
      </c>
      <c r="BZ207" s="38">
        <v>7.6138899999999995E-2</v>
      </c>
      <c r="CA207" s="38">
        <v>2.8635899999999999E-2</v>
      </c>
      <c r="CB207" s="38">
        <v>3.5001600000000001E-2</v>
      </c>
      <c r="CC207" s="38">
        <v>-2.9090499999999998E-2</v>
      </c>
      <c r="CD207" s="38">
        <v>9.7555000000000003E-3</v>
      </c>
      <c r="CE207" s="38">
        <v>2.27773E-2</v>
      </c>
      <c r="CF207" s="38">
        <v>2.00375E-2</v>
      </c>
      <c r="CG207" s="38">
        <v>7.6017000000000003E-3</v>
      </c>
      <c r="CH207" s="38">
        <v>2.8531600000000001E-2</v>
      </c>
      <c r="CI207" s="38">
        <v>2.15207E-2</v>
      </c>
      <c r="CJ207" s="38">
        <v>1.0655100000000001E-2</v>
      </c>
      <c r="CK207" s="38">
        <v>1.0088E-3</v>
      </c>
      <c r="CL207" s="38">
        <v>1.0272E-3</v>
      </c>
      <c r="CM207" s="38">
        <v>-2.7913999999999999E-3</v>
      </c>
      <c r="CN207" s="38">
        <v>-3.8892900000000001E-2</v>
      </c>
      <c r="CO207" s="38">
        <v>1.9908999999999999E-3</v>
      </c>
      <c r="CP207" s="38">
        <v>4.2770999999999998E-3</v>
      </c>
      <c r="CQ207" s="38">
        <v>-7.7703E-3</v>
      </c>
      <c r="CR207" s="38">
        <v>-2.1775900000000001E-2</v>
      </c>
      <c r="CS207" s="38">
        <v>-1.4083500000000001E-2</v>
      </c>
      <c r="CT207" s="38">
        <v>2.4445999999999999E-3</v>
      </c>
      <c r="CU207" s="38">
        <v>1.7623199999999999E-2</v>
      </c>
      <c r="CV207" s="38">
        <v>3.4547399999999999E-2</v>
      </c>
      <c r="CW207" s="38">
        <v>7.4935299999999996E-2</v>
      </c>
      <c r="CX207" s="38">
        <v>8.1289299999999995E-2</v>
      </c>
      <c r="CY207" s="38">
        <v>3.4084499999999997E-2</v>
      </c>
      <c r="CZ207" s="38">
        <v>4.10014E-2</v>
      </c>
      <c r="DA207" s="38">
        <v>-2.3008799999999999E-2</v>
      </c>
      <c r="DB207" s="38">
        <v>1.52823E-2</v>
      </c>
      <c r="DC207" s="38">
        <v>2.7253699999999999E-2</v>
      </c>
      <c r="DD207" s="38">
        <v>2.3715300000000002E-2</v>
      </c>
      <c r="DE207" s="38">
        <v>1.1318699999999999E-2</v>
      </c>
      <c r="DF207" s="38">
        <v>3.0885599999999999E-2</v>
      </c>
      <c r="DG207" s="38">
        <v>2.3608299999999999E-2</v>
      </c>
      <c r="DH207" s="38">
        <v>1.24952E-2</v>
      </c>
      <c r="DI207" s="38">
        <v>2.7929999999999999E-3</v>
      </c>
      <c r="DJ207" s="38">
        <v>2.7731000000000001E-3</v>
      </c>
      <c r="DK207" s="38">
        <v>4.215E-4</v>
      </c>
      <c r="DL207" s="38">
        <v>-3.4315699999999998E-2</v>
      </c>
      <c r="DM207" s="38">
        <v>4.6744999999999998E-3</v>
      </c>
      <c r="DN207" s="38">
        <v>7.8091000000000002E-3</v>
      </c>
      <c r="DO207" s="38">
        <v>-3.5474E-3</v>
      </c>
      <c r="DP207" s="38">
        <v>-1.7829100000000001E-2</v>
      </c>
      <c r="DQ207" s="38">
        <v>-1.09966E-2</v>
      </c>
      <c r="DR207" s="38">
        <v>4.3667999999999997E-3</v>
      </c>
      <c r="DS207" s="38">
        <v>1.9794900000000001E-2</v>
      </c>
      <c r="DT207" s="38">
        <v>3.7879299999999998E-2</v>
      </c>
      <c r="DU207" s="38">
        <v>7.9632800000000004E-2</v>
      </c>
      <c r="DV207" s="38">
        <v>8.6439699999999994E-2</v>
      </c>
      <c r="DW207" s="38">
        <v>3.9533100000000002E-2</v>
      </c>
      <c r="DX207" s="38">
        <v>4.70012E-2</v>
      </c>
      <c r="DY207" s="38">
        <v>-1.69271E-2</v>
      </c>
      <c r="DZ207" s="38">
        <v>2.0809000000000001E-2</v>
      </c>
      <c r="EA207" s="38">
        <v>3.1730099999999997E-2</v>
      </c>
      <c r="EB207" s="38">
        <v>2.7393199999999999E-2</v>
      </c>
      <c r="EC207" s="38">
        <v>1.5035700000000001E-2</v>
      </c>
      <c r="ED207" s="38">
        <v>3.4284299999999997E-2</v>
      </c>
      <c r="EE207" s="38">
        <v>2.66225E-2</v>
      </c>
      <c r="EF207" s="38">
        <v>1.5152000000000001E-2</v>
      </c>
      <c r="EG207" s="38">
        <v>5.3692000000000002E-3</v>
      </c>
      <c r="EH207" s="38">
        <v>5.2938999999999998E-3</v>
      </c>
      <c r="EI207" s="38">
        <v>5.0606000000000002E-3</v>
      </c>
      <c r="EJ207" s="38">
        <v>-2.7706999999999999E-2</v>
      </c>
      <c r="EK207" s="38">
        <v>8.5491000000000004E-3</v>
      </c>
      <c r="EL207" s="38">
        <v>1.29088E-2</v>
      </c>
      <c r="EM207" s="38">
        <v>2.5500000000000002E-3</v>
      </c>
      <c r="EN207" s="38">
        <v>-1.2130500000000001E-2</v>
      </c>
      <c r="EO207" s="38">
        <v>-6.5395999999999996E-3</v>
      </c>
      <c r="EP207" s="38">
        <v>7.1421000000000002E-3</v>
      </c>
      <c r="EQ207" s="38">
        <v>2.29304E-2</v>
      </c>
      <c r="ER207" s="38">
        <v>4.2689999999999999E-2</v>
      </c>
      <c r="ES207" s="38">
        <v>8.64153E-2</v>
      </c>
      <c r="ET207" s="38">
        <v>9.3876000000000001E-2</v>
      </c>
      <c r="EU207" s="38">
        <v>4.7399999999999998E-2</v>
      </c>
      <c r="EV207" s="38">
        <v>5.5663900000000002E-2</v>
      </c>
      <c r="EW207" s="38">
        <v>-8.1460000000000005E-3</v>
      </c>
      <c r="EX207" s="38">
        <v>2.87888E-2</v>
      </c>
      <c r="EY207" s="38">
        <v>3.8193400000000002E-2</v>
      </c>
      <c r="EZ207" s="38">
        <v>3.2703299999999998E-2</v>
      </c>
      <c r="FA207" s="38">
        <v>2.04025E-2</v>
      </c>
      <c r="FB207" s="38">
        <v>83.798940000000002</v>
      </c>
      <c r="FC207" s="38">
        <v>82.493560000000002</v>
      </c>
      <c r="FD207" s="38">
        <v>81.313059999999993</v>
      </c>
      <c r="FE207" s="38">
        <v>80.19811</v>
      </c>
      <c r="FF207" s="38">
        <v>79.182090000000002</v>
      </c>
      <c r="FG207" s="38">
        <v>78.732389999999995</v>
      </c>
      <c r="FH207" s="38">
        <v>77.993030000000005</v>
      </c>
      <c r="FI207" s="38">
        <v>80.29374</v>
      </c>
      <c r="FJ207" s="38">
        <v>85.473669999999998</v>
      </c>
      <c r="FK207" s="38">
        <v>91.519360000000006</v>
      </c>
      <c r="FL207" s="38">
        <v>96.379670000000004</v>
      </c>
      <c r="FM207" s="38">
        <v>101.1743</v>
      </c>
      <c r="FN207" s="38">
        <v>104.53749999999999</v>
      </c>
      <c r="FO207" s="38">
        <v>107.432</v>
      </c>
      <c r="FP207" s="38">
        <v>109.5193</v>
      </c>
      <c r="FQ207" s="38">
        <v>110.9902</v>
      </c>
      <c r="FR207" s="38">
        <v>110.8386</v>
      </c>
      <c r="FS207" s="38">
        <v>109.32850000000001</v>
      </c>
      <c r="FT207" s="38">
        <v>106.09829999999999</v>
      </c>
      <c r="FU207" s="38">
        <v>100.28660000000001</v>
      </c>
      <c r="FV207" s="38">
        <v>95.566869999999994</v>
      </c>
      <c r="FW207">
        <v>92.580820000000003</v>
      </c>
      <c r="FX207">
        <v>90.390720000000002</v>
      </c>
      <c r="FY207">
        <v>87.806079999999994</v>
      </c>
      <c r="FZ207">
        <v>9.6182000000000004E-3</v>
      </c>
      <c r="GA207">
        <v>6.6925799999999994E-2</v>
      </c>
      <c r="GB207">
        <v>1</v>
      </c>
    </row>
    <row r="208" spans="1:184" x14ac:dyDescent="0.3">
      <c r="A208" t="s">
        <v>277</v>
      </c>
      <c r="B208" t="s">
        <v>1</v>
      </c>
      <c r="C208" t="s">
        <v>1</v>
      </c>
      <c r="D208" t="s">
        <v>222</v>
      </c>
      <c r="E208" t="s">
        <v>1</v>
      </c>
      <c r="F208" t="s">
        <v>1</v>
      </c>
      <c r="G208" s="16" t="s">
        <v>1</v>
      </c>
      <c r="H208" s="40" t="s">
        <v>1</v>
      </c>
      <c r="I208" s="18" t="s">
        <v>1</v>
      </c>
      <c r="J208" s="38" t="s">
        <v>1</v>
      </c>
      <c r="K208" s="18">
        <v>44811</v>
      </c>
      <c r="L208" s="38">
        <v>10250</v>
      </c>
      <c r="M208" s="38">
        <v>10250</v>
      </c>
      <c r="N208" s="38">
        <v>1.2667999999999999</v>
      </c>
      <c r="O208" s="38">
        <v>1.207368</v>
      </c>
      <c r="P208" s="38">
        <v>1.1636839999999999</v>
      </c>
      <c r="Q208" s="38">
        <v>1.1342950000000001</v>
      </c>
      <c r="R208" s="38">
        <v>1.131996</v>
      </c>
      <c r="S208" s="38">
        <v>1.171092</v>
      </c>
      <c r="T208" s="38">
        <v>1.174795</v>
      </c>
      <c r="U208" s="38">
        <v>1.330911</v>
      </c>
      <c r="V208" s="38">
        <v>1.613435</v>
      </c>
      <c r="W208" s="38">
        <v>1.8527499999999999</v>
      </c>
      <c r="X208" s="38">
        <v>2.0363359999999999</v>
      </c>
      <c r="Y208" s="38">
        <v>2.1662849999999998</v>
      </c>
      <c r="Z208" s="38">
        <v>2.2409810000000001</v>
      </c>
      <c r="AA208" s="38">
        <v>2.3157619999999999</v>
      </c>
      <c r="AB208" s="38">
        <v>2.3592119999999999</v>
      </c>
      <c r="AC208" s="38">
        <v>2.3594179999999998</v>
      </c>
      <c r="AD208" s="38">
        <v>2.2592880000000002</v>
      </c>
      <c r="AE208" s="38">
        <v>2.006135</v>
      </c>
      <c r="AF208" s="38">
        <v>1.839054</v>
      </c>
      <c r="AG208" s="38">
        <v>1.7084299999999999</v>
      </c>
      <c r="AH208" s="38">
        <v>1.637494</v>
      </c>
      <c r="AI208" s="38">
        <v>1.5250250000000001</v>
      </c>
      <c r="AJ208" s="38">
        <v>1.382933</v>
      </c>
      <c r="AK208" s="38">
        <v>1.280179</v>
      </c>
      <c r="AL208" s="38">
        <v>1.39595E-2</v>
      </c>
      <c r="AM208" s="38">
        <v>1.3615000000000001E-3</v>
      </c>
      <c r="AN208" s="38">
        <v>-2.1099999999999999E-3</v>
      </c>
      <c r="AO208" s="38">
        <v>-6.6483000000000002E-3</v>
      </c>
      <c r="AP208" s="38">
        <v>-1.2229800000000001E-2</v>
      </c>
      <c r="AQ208" s="38">
        <v>-1.73075E-2</v>
      </c>
      <c r="AR208" s="38">
        <v>-8.1946099999999994E-2</v>
      </c>
      <c r="AS208" s="38">
        <v>-6.8964999999999999E-3</v>
      </c>
      <c r="AT208" s="38">
        <v>9.6392000000000005E-3</v>
      </c>
      <c r="AU208" s="38">
        <v>2.16393E-2</v>
      </c>
      <c r="AV208" s="38">
        <v>1.00865E-2</v>
      </c>
      <c r="AW208" s="38">
        <v>-1.2750299999999999E-2</v>
      </c>
      <c r="AX208" s="38">
        <v>-1.16042E-2</v>
      </c>
      <c r="AY208" s="38">
        <v>7.2860000000000004E-4</v>
      </c>
      <c r="AZ208" s="38">
        <v>7.1040000000000001E-3</v>
      </c>
      <c r="BA208" s="38">
        <v>2.9298299999999999E-2</v>
      </c>
      <c r="BB208" s="38">
        <v>6.4526E-2</v>
      </c>
      <c r="BC208" s="38">
        <v>7.2115E-3</v>
      </c>
      <c r="BD208" s="38">
        <v>-1.04294E-2</v>
      </c>
      <c r="BE208" s="38">
        <v>-8.0256599999999997E-2</v>
      </c>
      <c r="BF208" s="38">
        <v>-2.67365E-2</v>
      </c>
      <c r="BG208" s="38">
        <v>2.1289700000000002E-2</v>
      </c>
      <c r="BH208" s="38">
        <v>9.4581000000000005E-3</v>
      </c>
      <c r="BI208" s="38">
        <v>-2.3571999999999998E-3</v>
      </c>
      <c r="BJ208" s="38">
        <v>1.69114E-2</v>
      </c>
      <c r="BK208" s="38">
        <v>3.7349000000000002E-3</v>
      </c>
      <c r="BL208" s="38">
        <v>5.66E-5</v>
      </c>
      <c r="BM208" s="38">
        <v>-4.5751000000000003E-3</v>
      </c>
      <c r="BN208" s="38">
        <v>-1.02758E-2</v>
      </c>
      <c r="BO208" s="38">
        <v>-1.3613999999999999E-2</v>
      </c>
      <c r="BP208" s="38">
        <v>-7.6381500000000005E-2</v>
      </c>
      <c r="BQ208" s="38">
        <v>-3.7073000000000002E-3</v>
      </c>
      <c r="BR208" s="38">
        <v>1.3579900000000001E-2</v>
      </c>
      <c r="BS208" s="38">
        <v>2.59391E-2</v>
      </c>
      <c r="BT208" s="38">
        <v>1.4047499999999999E-2</v>
      </c>
      <c r="BU208" s="38">
        <v>-9.7581000000000005E-3</v>
      </c>
      <c r="BV208" s="38">
        <v>-9.5452000000000002E-3</v>
      </c>
      <c r="BW208" s="38">
        <v>3.1691000000000002E-3</v>
      </c>
      <c r="BX208" s="38">
        <v>1.0965900000000001E-2</v>
      </c>
      <c r="BY208" s="38">
        <v>3.50373E-2</v>
      </c>
      <c r="BZ208" s="38">
        <v>7.1071099999999998E-2</v>
      </c>
      <c r="CA208" s="38">
        <v>1.42445E-2</v>
      </c>
      <c r="CB208" s="38">
        <v>-2.1042999999999999E-3</v>
      </c>
      <c r="CC208" s="38">
        <v>-7.2234400000000004E-2</v>
      </c>
      <c r="CD208" s="38">
        <v>-1.97203E-2</v>
      </c>
      <c r="CE208" s="38">
        <v>2.6996699999999998E-2</v>
      </c>
      <c r="CF208" s="38">
        <v>1.4532700000000001E-2</v>
      </c>
      <c r="CG208" s="38">
        <v>2.6427999999999998E-3</v>
      </c>
      <c r="CH208" s="38">
        <v>1.8956000000000001E-2</v>
      </c>
      <c r="CI208" s="38">
        <v>5.3787000000000001E-3</v>
      </c>
      <c r="CJ208" s="38">
        <v>1.5571999999999999E-3</v>
      </c>
      <c r="CK208" s="38">
        <v>-3.1391000000000001E-3</v>
      </c>
      <c r="CL208" s="38">
        <v>-8.9224000000000005E-3</v>
      </c>
      <c r="CM208" s="38">
        <v>-1.1056E-2</v>
      </c>
      <c r="CN208" s="38">
        <v>-7.2527400000000006E-2</v>
      </c>
      <c r="CO208" s="38">
        <v>-1.4985E-3</v>
      </c>
      <c r="CP208" s="38">
        <v>1.6309199999999999E-2</v>
      </c>
      <c r="CQ208" s="38">
        <v>2.8917100000000001E-2</v>
      </c>
      <c r="CR208" s="38">
        <v>1.6790900000000001E-2</v>
      </c>
      <c r="CS208" s="38">
        <v>-7.6857000000000002E-3</v>
      </c>
      <c r="CT208" s="38">
        <v>-8.1191000000000006E-3</v>
      </c>
      <c r="CU208" s="38">
        <v>4.8595000000000001E-3</v>
      </c>
      <c r="CV208" s="38">
        <v>1.3640599999999999E-2</v>
      </c>
      <c r="CW208" s="38">
        <v>3.9012100000000001E-2</v>
      </c>
      <c r="CX208" s="38">
        <v>7.5604199999999996E-2</v>
      </c>
      <c r="CY208" s="38">
        <v>1.9115400000000001E-2</v>
      </c>
      <c r="CZ208" s="38">
        <v>3.6616000000000001E-3</v>
      </c>
      <c r="DA208" s="38">
        <v>-6.6678299999999996E-2</v>
      </c>
      <c r="DB208" s="38">
        <v>-1.48609E-2</v>
      </c>
      <c r="DC208" s="38">
        <v>3.0949299999999999E-2</v>
      </c>
      <c r="DD208" s="38">
        <v>1.8047299999999999E-2</v>
      </c>
      <c r="DE208" s="38">
        <v>6.1057999999999998E-3</v>
      </c>
      <c r="DF208" s="38">
        <v>2.1000499999999998E-2</v>
      </c>
      <c r="DG208" s="38">
        <v>7.0225000000000001E-3</v>
      </c>
      <c r="DH208" s="38">
        <v>3.0579000000000001E-3</v>
      </c>
      <c r="DI208" s="38">
        <v>-1.7032E-3</v>
      </c>
      <c r="DJ208" s="38">
        <v>-7.5690000000000002E-3</v>
      </c>
      <c r="DK208" s="38">
        <v>-8.4978999999999992E-3</v>
      </c>
      <c r="DL208" s="38">
        <v>-6.8673399999999996E-2</v>
      </c>
      <c r="DM208" s="38">
        <v>7.1029999999999997E-4</v>
      </c>
      <c r="DN208" s="38">
        <v>1.90385E-2</v>
      </c>
      <c r="DO208" s="38">
        <v>3.1895100000000003E-2</v>
      </c>
      <c r="DP208" s="38">
        <v>1.9534300000000001E-2</v>
      </c>
      <c r="DQ208" s="38">
        <v>-5.6134000000000002E-3</v>
      </c>
      <c r="DR208" s="38">
        <v>-6.6930999999999996E-3</v>
      </c>
      <c r="DS208" s="38">
        <v>6.5497999999999997E-3</v>
      </c>
      <c r="DT208" s="38">
        <v>1.6315300000000001E-2</v>
      </c>
      <c r="DU208" s="38">
        <v>4.2986900000000001E-2</v>
      </c>
      <c r="DV208" s="38">
        <v>8.0137299999999995E-2</v>
      </c>
      <c r="DW208" s="38">
        <v>2.3986400000000001E-2</v>
      </c>
      <c r="DX208" s="38">
        <v>9.4275999999999995E-3</v>
      </c>
      <c r="DY208" s="38">
        <v>-6.1122099999999999E-2</v>
      </c>
      <c r="DZ208" s="38">
        <v>-1.00015E-2</v>
      </c>
      <c r="EA208" s="38">
        <v>3.49019E-2</v>
      </c>
      <c r="EB208" s="38">
        <v>2.1562000000000001E-2</v>
      </c>
      <c r="EC208" s="38">
        <v>9.5688000000000006E-3</v>
      </c>
      <c r="ED208" s="38">
        <v>2.3952399999999999E-2</v>
      </c>
      <c r="EE208" s="38">
        <v>9.3959000000000004E-3</v>
      </c>
      <c r="EF208" s="38">
        <v>5.2245E-3</v>
      </c>
      <c r="EG208" s="38">
        <v>3.6999999999999999E-4</v>
      </c>
      <c r="EH208" s="38">
        <v>-5.6150000000000002E-3</v>
      </c>
      <c r="EI208" s="38">
        <v>-4.8044000000000003E-3</v>
      </c>
      <c r="EJ208" s="38">
        <v>-6.3108800000000007E-2</v>
      </c>
      <c r="EK208" s="38">
        <v>3.8993999999999999E-3</v>
      </c>
      <c r="EL208" s="38">
        <v>2.2979099999999999E-2</v>
      </c>
      <c r="EM208" s="38">
        <v>3.6194900000000002E-2</v>
      </c>
      <c r="EN208" s="38">
        <v>2.34953E-2</v>
      </c>
      <c r="EO208" s="38">
        <v>-2.6212000000000002E-3</v>
      </c>
      <c r="EP208" s="38">
        <v>-4.6340000000000001E-3</v>
      </c>
      <c r="EQ208" s="38">
        <v>8.9904000000000008E-3</v>
      </c>
      <c r="ER208" s="38">
        <v>2.01771E-2</v>
      </c>
      <c r="ES208" s="38">
        <v>4.8725900000000003E-2</v>
      </c>
      <c r="ET208" s="38">
        <v>8.6682400000000007E-2</v>
      </c>
      <c r="EU208" s="38">
        <v>3.1019399999999999E-2</v>
      </c>
      <c r="EV208" s="38">
        <v>1.77527E-2</v>
      </c>
      <c r="EW208" s="38">
        <v>-5.3099899999999998E-2</v>
      </c>
      <c r="EX208" s="38">
        <v>-2.9854E-3</v>
      </c>
      <c r="EY208" s="38">
        <v>4.0608900000000003E-2</v>
      </c>
      <c r="EZ208" s="38">
        <v>2.66366E-2</v>
      </c>
      <c r="FA208" s="38">
        <v>1.45688E-2</v>
      </c>
      <c r="FB208" s="38">
        <v>86.09966</v>
      </c>
      <c r="FC208" s="38">
        <v>84.767949999999999</v>
      </c>
      <c r="FD208" s="38">
        <v>82.445040000000006</v>
      </c>
      <c r="FE208" s="38">
        <v>81.183179999999993</v>
      </c>
      <c r="FF208" s="38">
        <v>80.047709999999995</v>
      </c>
      <c r="FG208" s="38">
        <v>78.287679999999995</v>
      </c>
      <c r="FH208" s="38">
        <v>77.564220000000006</v>
      </c>
      <c r="FI208" s="38">
        <v>78.477019999999996</v>
      </c>
      <c r="FJ208" s="38">
        <v>83.505679999999998</v>
      </c>
      <c r="FK208" s="38">
        <v>89.184079999999994</v>
      </c>
      <c r="FL208" s="38">
        <v>94.457679999999996</v>
      </c>
      <c r="FM208" s="38">
        <v>98.109049999999996</v>
      </c>
      <c r="FN208" s="38">
        <v>101.49509999999999</v>
      </c>
      <c r="FO208" s="38">
        <v>103.83880000000001</v>
      </c>
      <c r="FP208" s="38">
        <v>105.5181</v>
      </c>
      <c r="FQ208" s="38">
        <v>106.4915</v>
      </c>
      <c r="FR208" s="38">
        <v>106.375</v>
      </c>
      <c r="FS208" s="38">
        <v>104.6628</v>
      </c>
      <c r="FT208" s="38">
        <v>101.05</v>
      </c>
      <c r="FU208" s="38">
        <v>96.214020000000005</v>
      </c>
      <c r="FV208" s="38">
        <v>92.743899999999996</v>
      </c>
      <c r="FW208">
        <v>90.605729999999994</v>
      </c>
      <c r="FX208">
        <v>87.832400000000007</v>
      </c>
      <c r="FY208">
        <v>85.24982</v>
      </c>
      <c r="FZ208">
        <v>8.6859999999999993E-3</v>
      </c>
      <c r="GA208">
        <v>6.4330899999999996E-2</v>
      </c>
      <c r="GB208">
        <v>1</v>
      </c>
    </row>
    <row r="209" spans="1:184" x14ac:dyDescent="0.3">
      <c r="A209" t="s">
        <v>277</v>
      </c>
      <c r="B209" t="s">
        <v>1</v>
      </c>
      <c r="C209" t="s">
        <v>1</v>
      </c>
      <c r="D209" t="s">
        <v>222</v>
      </c>
      <c r="E209" t="s">
        <v>1</v>
      </c>
      <c r="F209" t="s">
        <v>1</v>
      </c>
      <c r="G209" t="s">
        <v>1</v>
      </c>
      <c r="H209" s="40" t="s">
        <v>1</v>
      </c>
      <c r="I209" s="18" t="s">
        <v>1</v>
      </c>
      <c r="J209" s="38" t="s">
        <v>1</v>
      </c>
      <c r="K209" s="18" t="s">
        <v>2</v>
      </c>
      <c r="L209" s="38">
        <v>19066</v>
      </c>
      <c r="M209" s="38">
        <v>19066</v>
      </c>
      <c r="N209" s="38">
        <v>1.200088</v>
      </c>
      <c r="O209" s="38">
        <v>1.1502140000000001</v>
      </c>
      <c r="P209" s="38">
        <v>1.1152519999999999</v>
      </c>
      <c r="Q209" s="38">
        <v>1.0928009999999999</v>
      </c>
      <c r="R209" s="38">
        <v>1.0966039999999999</v>
      </c>
      <c r="S209" s="38">
        <v>1.136447</v>
      </c>
      <c r="T209" s="38">
        <v>1.153813</v>
      </c>
      <c r="U209" s="38">
        <v>1.3401799999999999</v>
      </c>
      <c r="V209" s="38">
        <v>1.6724209999999999</v>
      </c>
      <c r="W209" s="38">
        <v>1.9437530000000001</v>
      </c>
      <c r="X209" s="38">
        <v>2.1615890000000002</v>
      </c>
      <c r="Y209" s="38">
        <v>2.3244280000000002</v>
      </c>
      <c r="Z209" s="38">
        <v>2.4202569999999999</v>
      </c>
      <c r="AA209" s="38">
        <v>2.5197189999999998</v>
      </c>
      <c r="AB209" s="38">
        <v>2.5834609999999998</v>
      </c>
      <c r="AC209" s="38">
        <v>2.5796450000000002</v>
      </c>
      <c r="AD209" s="38">
        <v>2.4580880000000001</v>
      </c>
      <c r="AE209" s="38">
        <v>2.1443400000000001</v>
      </c>
      <c r="AF209" s="38">
        <v>1.9306730000000001</v>
      </c>
      <c r="AG209" s="38">
        <v>1.7773760000000001</v>
      </c>
      <c r="AH209" s="38">
        <v>1.6790419999999999</v>
      </c>
      <c r="AI209" s="38">
        <v>1.538019</v>
      </c>
      <c r="AJ209" s="38">
        <v>1.393597</v>
      </c>
      <c r="AK209" s="38">
        <v>1.2905679999999999</v>
      </c>
      <c r="AL209" s="38">
        <v>1.0218E-3</v>
      </c>
      <c r="AM209" s="38">
        <v>5.7379999999999996E-4</v>
      </c>
      <c r="AN209" s="38">
        <v>2.3509E-3</v>
      </c>
      <c r="AO209" s="38">
        <v>1.0124999999999999E-3</v>
      </c>
      <c r="AP209" s="38">
        <v>1.5407000000000001E-3</v>
      </c>
      <c r="AQ209" s="38">
        <v>3.8739999999999998E-4</v>
      </c>
      <c r="AR209" s="38">
        <v>-1.6074700000000001E-2</v>
      </c>
      <c r="AS209" s="38">
        <v>-9.5309000000000001E-3</v>
      </c>
      <c r="AT209" s="38">
        <v>-9.8320000000000005E-3</v>
      </c>
      <c r="AU209" s="38">
        <v>-1.13889E-2</v>
      </c>
      <c r="AV209" s="38">
        <v>-1.58178E-2</v>
      </c>
      <c r="AW209" s="38">
        <v>-1.0983700000000001E-2</v>
      </c>
      <c r="AX209" s="38">
        <v>-1.5839000000000001E-3</v>
      </c>
      <c r="AY209" s="38">
        <v>2.7702E-3</v>
      </c>
      <c r="AZ209" s="38">
        <v>5.3308000000000001E-3</v>
      </c>
      <c r="BA209" s="38">
        <v>1.17424E-2</v>
      </c>
      <c r="BB209" s="38">
        <v>2.6207399999999999E-2</v>
      </c>
      <c r="BC209" s="38">
        <v>1.29376E-2</v>
      </c>
      <c r="BD209" s="38">
        <v>7.3159000000000002E-3</v>
      </c>
      <c r="BE209" s="38">
        <v>-1.0687500000000001E-2</v>
      </c>
      <c r="BF209" s="38">
        <v>-1.7867E-3</v>
      </c>
      <c r="BG209" s="38">
        <v>-2.7737E-3</v>
      </c>
      <c r="BH209" s="38">
        <v>-5.0092000000000001E-3</v>
      </c>
      <c r="BI209" s="38">
        <v>-6.7034E-3</v>
      </c>
      <c r="BJ209" s="38">
        <v>3.6459999999999999E-3</v>
      </c>
      <c r="BK209" s="38">
        <v>2.5528E-3</v>
      </c>
      <c r="BL209" s="38">
        <v>3.9988999999999997E-3</v>
      </c>
      <c r="BM209" s="38">
        <v>2.4345E-3</v>
      </c>
      <c r="BN209" s="38">
        <v>2.9497E-3</v>
      </c>
      <c r="BO209" s="38">
        <v>2.7620000000000001E-3</v>
      </c>
      <c r="BP209" s="38">
        <v>-1.24704E-2</v>
      </c>
      <c r="BQ209" s="38">
        <v>-7.4116E-3</v>
      </c>
      <c r="BR209" s="38">
        <v>-6.4879999999999998E-3</v>
      </c>
      <c r="BS209" s="38">
        <v>-7.2903000000000004E-3</v>
      </c>
      <c r="BT209" s="38">
        <v>-1.15773E-2</v>
      </c>
      <c r="BU209" s="38">
        <v>-7.4225000000000003E-3</v>
      </c>
      <c r="BV209" s="38">
        <v>-3.7340000000000002E-4</v>
      </c>
      <c r="BW209" s="38">
        <v>4.7016000000000002E-3</v>
      </c>
      <c r="BX209" s="38">
        <v>8.9450999999999992E-3</v>
      </c>
      <c r="BY209" s="38">
        <v>1.6597000000000001E-2</v>
      </c>
      <c r="BZ209" s="38">
        <v>3.0903400000000001E-2</v>
      </c>
      <c r="CA209" s="38">
        <v>1.7151199999999998E-2</v>
      </c>
      <c r="CB209" s="38">
        <v>1.1911700000000001E-2</v>
      </c>
      <c r="CC209" s="38">
        <v>-5.6841000000000001E-3</v>
      </c>
      <c r="CD209" s="38">
        <v>2.8549000000000001E-3</v>
      </c>
      <c r="CE209" s="38">
        <v>2.9609999999999999E-4</v>
      </c>
      <c r="CF209" s="38">
        <v>-2.1213E-3</v>
      </c>
      <c r="CG209" s="38">
        <v>-3.8528E-3</v>
      </c>
      <c r="CH209" s="38">
        <v>5.4634999999999996E-3</v>
      </c>
      <c r="CI209" s="38">
        <v>3.9234999999999999E-3</v>
      </c>
      <c r="CJ209" s="38">
        <v>5.1402000000000002E-3</v>
      </c>
      <c r="CK209" s="38">
        <v>3.4194E-3</v>
      </c>
      <c r="CL209" s="38">
        <v>3.9255000000000002E-3</v>
      </c>
      <c r="CM209" s="38">
        <v>4.4067000000000004E-3</v>
      </c>
      <c r="CN209" s="38">
        <v>-9.9740999999999996E-3</v>
      </c>
      <c r="CO209" s="38">
        <v>-5.9438E-3</v>
      </c>
      <c r="CP209" s="38">
        <v>-4.1720000000000004E-3</v>
      </c>
      <c r="CQ209" s="38">
        <v>-4.4516E-3</v>
      </c>
      <c r="CR209" s="38">
        <v>-8.6403000000000001E-3</v>
      </c>
      <c r="CS209" s="38">
        <v>-4.9560000000000003E-3</v>
      </c>
      <c r="CT209" s="38">
        <v>4.6500000000000003E-4</v>
      </c>
      <c r="CU209" s="38">
        <v>6.0393000000000001E-3</v>
      </c>
      <c r="CV209" s="38">
        <v>1.14483E-2</v>
      </c>
      <c r="CW209" s="38">
        <v>1.9959299999999999E-2</v>
      </c>
      <c r="CX209" s="38">
        <v>3.41558E-2</v>
      </c>
      <c r="CY209" s="38">
        <v>2.0069400000000001E-2</v>
      </c>
      <c r="CZ209" s="38">
        <v>1.5094700000000001E-2</v>
      </c>
      <c r="DA209" s="38">
        <v>-2.2187999999999999E-3</v>
      </c>
      <c r="DB209" s="38">
        <v>6.0695999999999996E-3</v>
      </c>
      <c r="DC209" s="38">
        <v>2.4221999999999998E-3</v>
      </c>
      <c r="DD209" s="38">
        <v>-1.2120000000000001E-4</v>
      </c>
      <c r="DE209" s="38">
        <v>-1.8785E-3</v>
      </c>
      <c r="DF209" s="38">
        <v>7.2810000000000001E-3</v>
      </c>
      <c r="DG209" s="38">
        <v>5.2941999999999998E-3</v>
      </c>
      <c r="DH209" s="38">
        <v>6.2816E-3</v>
      </c>
      <c r="DI209" s="38">
        <v>4.4044000000000002E-3</v>
      </c>
      <c r="DJ209" s="38">
        <v>4.9014000000000002E-3</v>
      </c>
      <c r="DK209" s="38">
        <v>6.0514000000000002E-3</v>
      </c>
      <c r="DL209" s="38">
        <v>-7.4777000000000003E-3</v>
      </c>
      <c r="DM209" s="38">
        <v>-4.4759999999999999E-3</v>
      </c>
      <c r="DN209" s="38">
        <v>-1.856E-3</v>
      </c>
      <c r="DO209" s="38">
        <v>-1.6129E-3</v>
      </c>
      <c r="DP209" s="38">
        <v>-5.7032999999999997E-3</v>
      </c>
      <c r="DQ209" s="38">
        <v>-2.4895E-3</v>
      </c>
      <c r="DR209" s="38">
        <v>1.3033999999999999E-3</v>
      </c>
      <c r="DS209" s="38">
        <v>7.3769999999999999E-3</v>
      </c>
      <c r="DT209" s="38">
        <v>1.3951399999999999E-2</v>
      </c>
      <c r="DU209" s="38">
        <v>2.3321700000000001E-2</v>
      </c>
      <c r="DV209" s="38">
        <v>3.7408200000000003E-2</v>
      </c>
      <c r="DW209" s="38">
        <v>2.29877E-2</v>
      </c>
      <c r="DX209" s="38">
        <v>1.8277700000000001E-2</v>
      </c>
      <c r="DY209" s="38">
        <v>1.2466000000000001E-3</v>
      </c>
      <c r="DZ209" s="38">
        <v>9.2843999999999999E-3</v>
      </c>
      <c r="EA209" s="38">
        <v>4.5481999999999996E-3</v>
      </c>
      <c r="EB209" s="38">
        <v>1.879E-3</v>
      </c>
      <c r="EC209" s="38">
        <v>9.59E-5</v>
      </c>
      <c r="ED209" s="38">
        <v>9.9051999999999994E-3</v>
      </c>
      <c r="EE209" s="38">
        <v>7.2732999999999999E-3</v>
      </c>
      <c r="EF209" s="38">
        <v>7.9295000000000008E-3</v>
      </c>
      <c r="EG209" s="38">
        <v>5.8263999999999998E-3</v>
      </c>
      <c r="EH209" s="38">
        <v>6.3103999999999999E-3</v>
      </c>
      <c r="EI209" s="38">
        <v>8.4261000000000006E-3</v>
      </c>
      <c r="EJ209" s="38">
        <v>-3.8735000000000002E-3</v>
      </c>
      <c r="EK209" s="38">
        <v>-2.3567000000000002E-3</v>
      </c>
      <c r="EL209" s="38">
        <v>1.4878999999999999E-3</v>
      </c>
      <c r="EM209" s="38">
        <v>2.4857999999999998E-3</v>
      </c>
      <c r="EN209" s="38">
        <v>-1.4626999999999999E-3</v>
      </c>
      <c r="EO209" s="38">
        <v>1.0717000000000001E-3</v>
      </c>
      <c r="EP209" s="38">
        <v>2.5140000000000002E-3</v>
      </c>
      <c r="EQ209" s="38">
        <v>9.3083999999999997E-3</v>
      </c>
      <c r="ER209" s="38">
        <v>1.75657E-2</v>
      </c>
      <c r="ES209" s="38">
        <v>2.8176300000000001E-2</v>
      </c>
      <c r="ET209" s="38">
        <v>4.2104099999999998E-2</v>
      </c>
      <c r="EU209" s="38">
        <v>2.7201199999999998E-2</v>
      </c>
      <c r="EV209" s="38">
        <v>2.2873399999999999E-2</v>
      </c>
      <c r="EW209" s="38">
        <v>6.2500000000000003E-3</v>
      </c>
      <c r="EX209" s="38">
        <v>1.3925999999999999E-2</v>
      </c>
      <c r="EY209" s="38">
        <v>7.6179999999999998E-3</v>
      </c>
      <c r="EZ209" s="38">
        <v>4.7669000000000001E-3</v>
      </c>
      <c r="FA209" s="38">
        <v>2.9464999999999999E-3</v>
      </c>
      <c r="FB209" s="38">
        <v>79.21069</v>
      </c>
      <c r="FC209" s="38">
        <v>77.72269</v>
      </c>
      <c r="FD209" s="38">
        <v>76.022900000000007</v>
      </c>
      <c r="FE209" s="38">
        <v>74.494640000000004</v>
      </c>
      <c r="FF209" s="38">
        <v>73.261430000000004</v>
      </c>
      <c r="FG209" s="38">
        <v>72.191959999999995</v>
      </c>
      <c r="FH209" s="38">
        <v>71.887270000000001</v>
      </c>
      <c r="FI209" s="38">
        <v>74.488110000000006</v>
      </c>
      <c r="FJ209" s="38">
        <v>79.148319999999998</v>
      </c>
      <c r="FK209" s="38">
        <v>83.933679999999995</v>
      </c>
      <c r="FL209" s="38">
        <v>88.391490000000005</v>
      </c>
      <c r="FM209" s="38">
        <v>92.327929999999995</v>
      </c>
      <c r="FN209" s="38">
        <v>95.495360000000005</v>
      </c>
      <c r="FO209" s="38">
        <v>98.038740000000004</v>
      </c>
      <c r="FP209" s="38">
        <v>99.980130000000003</v>
      </c>
      <c r="FQ209" s="38">
        <v>101.23650000000001</v>
      </c>
      <c r="FR209" s="38">
        <v>101.5318</v>
      </c>
      <c r="FS209" s="38">
        <v>100.69240000000001</v>
      </c>
      <c r="FT209" s="38">
        <v>98.607020000000006</v>
      </c>
      <c r="FU209" s="38">
        <v>94.821010000000001</v>
      </c>
      <c r="FV209" s="38">
        <v>90.560649999999995</v>
      </c>
      <c r="FW209">
        <v>87.178330000000003</v>
      </c>
      <c r="FX209">
        <v>84.437929999999994</v>
      </c>
      <c r="FY209">
        <v>81.883480000000006</v>
      </c>
      <c r="FZ209">
        <v>5.2978000000000001E-3</v>
      </c>
      <c r="GA209">
        <v>4.2458700000000002E-2</v>
      </c>
      <c r="GB209">
        <v>1</v>
      </c>
    </row>
    <row r="210" spans="1:184" x14ac:dyDescent="0.3">
      <c r="A210" t="s">
        <v>277</v>
      </c>
      <c r="B210" t="s">
        <v>1</v>
      </c>
      <c r="C210" t="s">
        <v>1</v>
      </c>
      <c r="D210" t="s">
        <v>223</v>
      </c>
      <c r="E210" t="s">
        <v>1</v>
      </c>
      <c r="F210" t="s">
        <v>1</v>
      </c>
      <c r="G210" s="16" t="s">
        <v>1</v>
      </c>
      <c r="H210" s="40" t="s">
        <v>1</v>
      </c>
      <c r="I210" s="18" t="s">
        <v>1</v>
      </c>
      <c r="J210" s="38" t="s">
        <v>1</v>
      </c>
      <c r="K210" s="18">
        <v>44722</v>
      </c>
      <c r="L210" s="38">
        <v>60017</v>
      </c>
      <c r="M210" s="38">
        <v>60017</v>
      </c>
      <c r="N210" s="38">
        <v>1.2440629999999999</v>
      </c>
      <c r="O210" s="38">
        <v>1.1931940000000001</v>
      </c>
      <c r="P210" s="38">
        <v>1.1614120000000001</v>
      </c>
      <c r="Q210" s="38">
        <v>1.1415999999999999</v>
      </c>
      <c r="R210" s="38">
        <v>1.145831</v>
      </c>
      <c r="S210" s="38">
        <v>1.1684939999999999</v>
      </c>
      <c r="T210" s="38">
        <v>1.1579200000000001</v>
      </c>
      <c r="U210" s="38">
        <v>1.349208</v>
      </c>
      <c r="V210" s="38">
        <v>1.687667</v>
      </c>
      <c r="W210" s="38">
        <v>1.9941800000000001</v>
      </c>
      <c r="X210" s="38">
        <v>2.2574380000000001</v>
      </c>
      <c r="Y210" s="38">
        <v>2.4371700000000001</v>
      </c>
      <c r="Z210" s="38">
        <v>2.5434429999999999</v>
      </c>
      <c r="AA210" s="38">
        <v>2.6380889999999999</v>
      </c>
      <c r="AB210" s="38">
        <v>2.6847850000000002</v>
      </c>
      <c r="AC210" s="38">
        <v>2.6490469999999999</v>
      </c>
      <c r="AD210" s="38">
        <v>2.511002</v>
      </c>
      <c r="AE210" s="38">
        <v>2.2211460000000001</v>
      </c>
      <c r="AF210" s="38">
        <v>1.9908250000000001</v>
      </c>
      <c r="AG210" s="38">
        <v>1.827321</v>
      </c>
      <c r="AH210" s="38">
        <v>1.740399</v>
      </c>
      <c r="AI210" s="38">
        <v>1.6393249999999999</v>
      </c>
      <c r="AJ210" s="38">
        <v>1.487843</v>
      </c>
      <c r="AK210" s="38">
        <v>1.379454</v>
      </c>
      <c r="AL210" s="38">
        <v>8.8322999999999995E-3</v>
      </c>
      <c r="AM210" s="38">
        <v>4.6988000000000004E-3</v>
      </c>
      <c r="AN210" s="38">
        <v>9.0839000000000007E-3</v>
      </c>
      <c r="AO210" s="38">
        <v>8.1918000000000008E-3</v>
      </c>
      <c r="AP210" s="38">
        <v>7.9278000000000005E-3</v>
      </c>
      <c r="AQ210" s="38">
        <v>2.04791E-2</v>
      </c>
      <c r="AR210" s="38">
        <v>5.5973000000000004E-3</v>
      </c>
      <c r="AS210" s="38">
        <v>-1.41052E-2</v>
      </c>
      <c r="AT210" s="38">
        <v>-3.3248199999999999E-2</v>
      </c>
      <c r="AU210" s="38">
        <v>-4.4707400000000001E-2</v>
      </c>
      <c r="AV210" s="38">
        <v>-3.3682400000000001E-2</v>
      </c>
      <c r="AW210" s="38">
        <v>-1.56008E-2</v>
      </c>
      <c r="AX210" s="38">
        <v>1.0302E-3</v>
      </c>
      <c r="AY210" s="38">
        <v>5.7987999999999998E-3</v>
      </c>
      <c r="AZ210" s="38">
        <v>1.07692E-2</v>
      </c>
      <c r="BA210" s="38">
        <v>7.6100000000000007E-5</v>
      </c>
      <c r="BB210" s="38">
        <v>1.51515E-2</v>
      </c>
      <c r="BC210" s="38">
        <v>1.32278E-2</v>
      </c>
      <c r="BD210" s="38">
        <v>4.9014999999999996E-3</v>
      </c>
      <c r="BE210" s="38">
        <v>6.9578000000000001E-3</v>
      </c>
      <c r="BF210" s="38">
        <v>1.72269E-2</v>
      </c>
      <c r="BG210" s="38">
        <v>-1.3895299999999999E-2</v>
      </c>
      <c r="BH210" s="38">
        <v>-1.49024E-2</v>
      </c>
      <c r="BI210" s="38">
        <v>-2.0737800000000001E-2</v>
      </c>
      <c r="BJ210" s="38">
        <v>1.14141E-2</v>
      </c>
      <c r="BK210" s="38">
        <v>6.979E-3</v>
      </c>
      <c r="BL210" s="38">
        <v>1.05746E-2</v>
      </c>
      <c r="BM210" s="38">
        <v>9.4248999999999999E-3</v>
      </c>
      <c r="BN210" s="38">
        <v>8.9958E-3</v>
      </c>
      <c r="BO210" s="38">
        <v>2.37062E-2</v>
      </c>
      <c r="BP210" s="38">
        <v>9.8040000000000002E-3</v>
      </c>
      <c r="BQ210" s="38">
        <v>-1.2426700000000001E-2</v>
      </c>
      <c r="BR210" s="38">
        <v>-3.05273E-2</v>
      </c>
      <c r="BS210" s="38">
        <v>-4.1197400000000002E-2</v>
      </c>
      <c r="BT210" s="38">
        <v>-3.0900500000000001E-2</v>
      </c>
      <c r="BU210" s="38">
        <v>-1.36267E-2</v>
      </c>
      <c r="BV210" s="38">
        <v>2.2712000000000001E-3</v>
      </c>
      <c r="BW210" s="38">
        <v>7.7064000000000004E-3</v>
      </c>
      <c r="BX210" s="38">
        <v>1.3820300000000001E-2</v>
      </c>
      <c r="BY210" s="38">
        <v>4.1336999999999997E-3</v>
      </c>
      <c r="BZ210" s="38">
        <v>1.9392400000000001E-2</v>
      </c>
      <c r="CA210" s="38">
        <v>1.73566E-2</v>
      </c>
      <c r="CB210" s="38">
        <v>8.9555999999999993E-3</v>
      </c>
      <c r="CC210" s="38">
        <v>1.1121600000000001E-2</v>
      </c>
      <c r="CD210" s="38">
        <v>2.0899299999999999E-2</v>
      </c>
      <c r="CE210" s="38">
        <v>-1.01893E-2</v>
      </c>
      <c r="CF210" s="38">
        <v>-1.18149E-2</v>
      </c>
      <c r="CG210" s="38">
        <v>-1.77526E-2</v>
      </c>
      <c r="CH210" s="38">
        <v>1.32023E-2</v>
      </c>
      <c r="CI210" s="38">
        <v>8.5582999999999996E-3</v>
      </c>
      <c r="CJ210" s="38">
        <v>1.16071E-2</v>
      </c>
      <c r="CK210" s="38">
        <v>1.0278900000000001E-2</v>
      </c>
      <c r="CL210" s="38">
        <v>9.7356000000000005E-3</v>
      </c>
      <c r="CM210" s="38">
        <v>2.5941200000000001E-2</v>
      </c>
      <c r="CN210" s="38">
        <v>1.2717600000000001E-2</v>
      </c>
      <c r="CO210" s="38">
        <v>-1.12642E-2</v>
      </c>
      <c r="CP210" s="38">
        <v>-2.86427E-2</v>
      </c>
      <c r="CQ210" s="38">
        <v>-3.8766399999999999E-2</v>
      </c>
      <c r="CR210" s="38">
        <v>-2.8973700000000002E-2</v>
      </c>
      <c r="CS210" s="38">
        <v>-1.22595E-2</v>
      </c>
      <c r="CT210" s="38">
        <v>3.1307000000000001E-3</v>
      </c>
      <c r="CU210" s="38">
        <v>9.0276000000000002E-3</v>
      </c>
      <c r="CV210" s="38">
        <v>1.59335E-2</v>
      </c>
      <c r="CW210" s="38">
        <v>6.9439999999999997E-3</v>
      </c>
      <c r="CX210" s="38">
        <v>2.2329600000000002E-2</v>
      </c>
      <c r="CY210" s="38">
        <v>2.0216100000000001E-2</v>
      </c>
      <c r="CZ210" s="38">
        <v>1.17634E-2</v>
      </c>
      <c r="DA210" s="38">
        <v>1.4005399999999999E-2</v>
      </c>
      <c r="DB210" s="38">
        <v>2.34427E-2</v>
      </c>
      <c r="DC210" s="38">
        <v>-7.6224999999999999E-3</v>
      </c>
      <c r="DD210" s="38">
        <v>-9.6763999999999999E-3</v>
      </c>
      <c r="DE210" s="38">
        <v>-1.5685000000000001E-2</v>
      </c>
      <c r="DF210" s="38">
        <v>1.4990399999999999E-2</v>
      </c>
      <c r="DG210" s="38">
        <v>1.01376E-2</v>
      </c>
      <c r="DH210" s="38">
        <v>1.2639600000000001E-2</v>
      </c>
      <c r="DI210" s="38">
        <v>1.1132899999999999E-2</v>
      </c>
      <c r="DJ210" s="38">
        <v>1.04753E-2</v>
      </c>
      <c r="DK210" s="38">
        <v>2.8176199999999998E-2</v>
      </c>
      <c r="DL210" s="38">
        <v>1.5631099999999998E-2</v>
      </c>
      <c r="DM210" s="38">
        <v>-1.0101799999999999E-2</v>
      </c>
      <c r="DN210" s="38">
        <v>-2.6758199999999999E-2</v>
      </c>
      <c r="DO210" s="38">
        <v>-3.6335300000000001E-2</v>
      </c>
      <c r="DP210" s="38">
        <v>-2.7047000000000002E-2</v>
      </c>
      <c r="DQ210" s="38">
        <v>-1.0892199999999999E-2</v>
      </c>
      <c r="DR210" s="38">
        <v>3.9902000000000002E-3</v>
      </c>
      <c r="DS210" s="38">
        <v>1.0348899999999999E-2</v>
      </c>
      <c r="DT210" s="38">
        <v>1.8046699999999999E-2</v>
      </c>
      <c r="DU210" s="38">
        <v>9.7543999999999999E-3</v>
      </c>
      <c r="DV210" s="38">
        <v>2.5266899999999998E-2</v>
      </c>
      <c r="DW210" s="38">
        <v>2.3075700000000001E-2</v>
      </c>
      <c r="DX210" s="38">
        <v>1.45711E-2</v>
      </c>
      <c r="DY210" s="38">
        <v>1.68892E-2</v>
      </c>
      <c r="DZ210" s="38">
        <v>2.5986200000000001E-2</v>
      </c>
      <c r="EA210" s="38">
        <v>-5.0556999999999998E-3</v>
      </c>
      <c r="EB210" s="38">
        <v>-7.5380000000000004E-3</v>
      </c>
      <c r="EC210" s="38">
        <v>-1.3617499999999999E-2</v>
      </c>
      <c r="ED210" s="38">
        <v>1.7572299999999999E-2</v>
      </c>
      <c r="EE210" s="38">
        <v>1.2417900000000001E-2</v>
      </c>
      <c r="EF210" s="38">
        <v>1.41303E-2</v>
      </c>
      <c r="EG210" s="38">
        <v>1.2366E-2</v>
      </c>
      <c r="EH210" s="38">
        <v>1.1543400000000001E-2</v>
      </c>
      <c r="EI210" s="38">
        <v>3.1403300000000002E-2</v>
      </c>
      <c r="EJ210" s="38">
        <v>1.9837899999999999E-2</v>
      </c>
      <c r="EK210" s="38">
        <v>-8.4232999999999999E-3</v>
      </c>
      <c r="EL210" s="38">
        <v>-2.4037300000000001E-2</v>
      </c>
      <c r="EM210" s="38">
        <v>-3.2825300000000002E-2</v>
      </c>
      <c r="EN210" s="38">
        <v>-2.4265100000000001E-2</v>
      </c>
      <c r="EO210" s="38">
        <v>-8.9181E-3</v>
      </c>
      <c r="EP210" s="38">
        <v>5.2313000000000004E-3</v>
      </c>
      <c r="EQ210" s="38">
        <v>1.22565E-2</v>
      </c>
      <c r="ER210" s="38">
        <v>2.10978E-2</v>
      </c>
      <c r="ES210" s="38">
        <v>1.3812E-2</v>
      </c>
      <c r="ET210" s="38">
        <v>2.9507700000000001E-2</v>
      </c>
      <c r="EU210" s="38">
        <v>2.72045E-2</v>
      </c>
      <c r="EV210" s="38">
        <v>1.8625200000000001E-2</v>
      </c>
      <c r="EW210" s="38">
        <v>2.1052899999999999E-2</v>
      </c>
      <c r="EX210" s="38">
        <v>2.9658500000000001E-2</v>
      </c>
      <c r="EY210" s="38">
        <v>-1.3496999999999999E-3</v>
      </c>
      <c r="EZ210" s="38">
        <v>-4.4504000000000002E-3</v>
      </c>
      <c r="FA210" s="38">
        <v>-1.06322E-2</v>
      </c>
      <c r="FB210" s="38">
        <v>77.849469999999997</v>
      </c>
      <c r="FC210" s="38">
        <v>76.156729999999996</v>
      </c>
      <c r="FD210" s="38">
        <v>73.906149999999997</v>
      </c>
      <c r="FE210" s="38">
        <v>72.029499999999999</v>
      </c>
      <c r="FF210" s="38">
        <v>71.065070000000006</v>
      </c>
      <c r="FG210" s="38">
        <v>70.080179999999999</v>
      </c>
      <c r="FH210" s="38">
        <v>70.647350000000003</v>
      </c>
      <c r="FI210" s="38">
        <v>74.911799999999999</v>
      </c>
      <c r="FJ210" s="38">
        <v>79.973699999999994</v>
      </c>
      <c r="FK210" s="38">
        <v>83.970089999999999</v>
      </c>
      <c r="FL210" s="38">
        <v>87.722239999999999</v>
      </c>
      <c r="FM210" s="38">
        <v>91.301190000000005</v>
      </c>
      <c r="FN210" s="38">
        <v>93.799710000000005</v>
      </c>
      <c r="FO210" s="38">
        <v>95.927220000000005</v>
      </c>
      <c r="FP210" s="38">
        <v>97.332040000000006</v>
      </c>
      <c r="FQ210" s="38">
        <v>98.262370000000004</v>
      </c>
      <c r="FR210" s="38">
        <v>98.443539999999999</v>
      </c>
      <c r="FS210" s="38">
        <v>97.715429999999998</v>
      </c>
      <c r="FT210" s="38">
        <v>95.801569999999998</v>
      </c>
      <c r="FU210" s="38">
        <v>93.130359999999996</v>
      </c>
      <c r="FV210" s="38">
        <v>89.737350000000006</v>
      </c>
      <c r="FW210">
        <v>87.035690000000002</v>
      </c>
      <c r="FX210">
        <v>84.358829999999998</v>
      </c>
      <c r="FY210">
        <v>81.728819999999999</v>
      </c>
      <c r="FZ210">
        <v>4.5875999999999998E-3</v>
      </c>
      <c r="GA210">
        <v>3.4501299999999999E-2</v>
      </c>
      <c r="GB210">
        <v>1</v>
      </c>
    </row>
    <row r="211" spans="1:184" x14ac:dyDescent="0.3">
      <c r="A211" t="s">
        <v>277</v>
      </c>
      <c r="B211" t="s">
        <v>1</v>
      </c>
      <c r="C211" t="s">
        <v>1</v>
      </c>
      <c r="D211" t="s">
        <v>223</v>
      </c>
      <c r="E211" t="s">
        <v>1</v>
      </c>
      <c r="F211" t="s">
        <v>1</v>
      </c>
      <c r="G211" s="16" t="s">
        <v>1</v>
      </c>
      <c r="H211" s="40" t="s">
        <v>1</v>
      </c>
      <c r="I211" s="18" t="s">
        <v>1</v>
      </c>
      <c r="J211" s="38" t="s">
        <v>1</v>
      </c>
      <c r="K211" s="18">
        <v>44739</v>
      </c>
      <c r="L211" s="38">
        <v>69277</v>
      </c>
      <c r="M211" s="38">
        <v>69277</v>
      </c>
      <c r="N211" s="38">
        <v>1.2193069999999999</v>
      </c>
      <c r="O211" s="38">
        <v>1.1749940000000001</v>
      </c>
      <c r="P211" s="38">
        <v>1.141251</v>
      </c>
      <c r="Q211" s="38">
        <v>1.1224860000000001</v>
      </c>
      <c r="R211" s="38">
        <v>1.1321950000000001</v>
      </c>
      <c r="S211" s="38">
        <v>1.180112</v>
      </c>
      <c r="T211" s="38">
        <v>1.1967190000000001</v>
      </c>
      <c r="U211" s="38">
        <v>1.355</v>
      </c>
      <c r="V211" s="38">
        <v>1.6942809999999999</v>
      </c>
      <c r="W211" s="38">
        <v>1.9702</v>
      </c>
      <c r="X211" s="38">
        <v>2.1914880000000001</v>
      </c>
      <c r="Y211" s="38">
        <v>2.3448859999999998</v>
      </c>
      <c r="Z211" s="38">
        <v>2.4481310000000001</v>
      </c>
      <c r="AA211" s="38">
        <v>2.5574520000000001</v>
      </c>
      <c r="AB211" s="38">
        <v>2.6298240000000002</v>
      </c>
      <c r="AC211" s="38">
        <v>2.6317620000000002</v>
      </c>
      <c r="AD211" s="38">
        <v>2.505798</v>
      </c>
      <c r="AE211" s="38">
        <v>2.1855709999999999</v>
      </c>
      <c r="AF211" s="38">
        <v>1.941289</v>
      </c>
      <c r="AG211" s="38">
        <v>1.7782849999999999</v>
      </c>
      <c r="AH211" s="38">
        <v>1.700882</v>
      </c>
      <c r="AI211" s="38">
        <v>1.5666519999999999</v>
      </c>
      <c r="AJ211" s="38">
        <v>1.4241429999999999</v>
      </c>
      <c r="AK211" s="38">
        <v>1.3285469999999999</v>
      </c>
      <c r="AL211" s="38">
        <v>-1.49196E-2</v>
      </c>
      <c r="AM211" s="38">
        <v>-1.0978999999999999E-2</v>
      </c>
      <c r="AN211" s="38">
        <v>-9.2742999999999992E-3</v>
      </c>
      <c r="AO211" s="38">
        <v>-6.3632000000000003E-3</v>
      </c>
      <c r="AP211" s="38">
        <v>-4.4266000000000002E-3</v>
      </c>
      <c r="AQ211" s="38">
        <v>2.7801599999999999E-2</v>
      </c>
      <c r="AR211" s="38">
        <v>4.0317199999999997E-2</v>
      </c>
      <c r="AS211" s="38">
        <v>-1.4436600000000001E-2</v>
      </c>
      <c r="AT211" s="38">
        <v>-9.4309000000000007E-3</v>
      </c>
      <c r="AU211" s="38">
        <v>-1.0487099999999999E-2</v>
      </c>
      <c r="AV211" s="38">
        <v>-6.3612E-3</v>
      </c>
      <c r="AW211" s="38">
        <v>-6.9378E-3</v>
      </c>
      <c r="AX211" s="38">
        <v>1.0887E-3</v>
      </c>
      <c r="AY211" s="38">
        <v>4.9645999999999996E-3</v>
      </c>
      <c r="AZ211" s="38">
        <v>8.2769999999999996E-3</v>
      </c>
      <c r="BA211" s="38">
        <v>1.4859000000000001E-2</v>
      </c>
      <c r="BB211" s="38">
        <v>3.3771099999999998E-2</v>
      </c>
      <c r="BC211" s="38">
        <v>2.5377299999999998E-2</v>
      </c>
      <c r="BD211" s="38">
        <v>1.4383E-2</v>
      </c>
      <c r="BE211" s="38">
        <v>1.6358899999999999E-2</v>
      </c>
      <c r="BF211" s="38">
        <v>4.5503500000000002E-2</v>
      </c>
      <c r="BG211" s="38">
        <v>-2.3965500000000001E-2</v>
      </c>
      <c r="BH211" s="38">
        <v>-2.1324800000000001E-2</v>
      </c>
      <c r="BI211" s="38">
        <v>-1.4775E-2</v>
      </c>
      <c r="BJ211" s="38">
        <v>-1.3290099999999999E-2</v>
      </c>
      <c r="BK211" s="38">
        <v>-9.5215999999999999E-3</v>
      </c>
      <c r="BL211" s="38">
        <v>-7.7137000000000004E-3</v>
      </c>
      <c r="BM211" s="38">
        <v>-4.9728000000000003E-3</v>
      </c>
      <c r="BN211" s="38">
        <v>-3.1299000000000001E-3</v>
      </c>
      <c r="BO211" s="38">
        <v>3.0601699999999999E-2</v>
      </c>
      <c r="BP211" s="38">
        <v>4.46031E-2</v>
      </c>
      <c r="BQ211" s="38">
        <v>-1.25697E-2</v>
      </c>
      <c r="BR211" s="38">
        <v>-6.7670999999999999E-3</v>
      </c>
      <c r="BS211" s="38">
        <v>-7.1443000000000001E-3</v>
      </c>
      <c r="BT211" s="38">
        <v>-3.5268000000000001E-3</v>
      </c>
      <c r="BU211" s="38">
        <v>-4.9246000000000003E-3</v>
      </c>
      <c r="BV211" s="38">
        <v>2.3922000000000001E-3</v>
      </c>
      <c r="BW211" s="38">
        <v>6.1364999999999996E-3</v>
      </c>
      <c r="BX211" s="38">
        <v>1.0643E-2</v>
      </c>
      <c r="BY211" s="38">
        <v>1.7805399999999999E-2</v>
      </c>
      <c r="BZ211" s="38">
        <v>3.67245E-2</v>
      </c>
      <c r="CA211" s="38">
        <v>2.8443099999999999E-2</v>
      </c>
      <c r="CB211" s="38">
        <v>1.81978E-2</v>
      </c>
      <c r="CC211" s="38">
        <v>1.9780900000000001E-2</v>
      </c>
      <c r="CD211" s="38">
        <v>4.9022000000000003E-2</v>
      </c>
      <c r="CE211" s="38">
        <v>-2.0798500000000001E-2</v>
      </c>
      <c r="CF211" s="38">
        <v>-1.85769E-2</v>
      </c>
      <c r="CG211" s="38">
        <v>-1.20666E-2</v>
      </c>
      <c r="CH211" s="38">
        <v>-1.21615E-2</v>
      </c>
      <c r="CI211" s="38">
        <v>-8.5121999999999993E-3</v>
      </c>
      <c r="CJ211" s="38">
        <v>-6.6328999999999997E-3</v>
      </c>
      <c r="CK211" s="38">
        <v>-4.0096999999999997E-3</v>
      </c>
      <c r="CL211" s="38">
        <v>-2.2317999999999999E-3</v>
      </c>
      <c r="CM211" s="38">
        <v>3.2541E-2</v>
      </c>
      <c r="CN211" s="38">
        <v>4.7571500000000003E-2</v>
      </c>
      <c r="CO211" s="38">
        <v>-1.12768E-2</v>
      </c>
      <c r="CP211" s="38">
        <v>-4.9221999999999998E-3</v>
      </c>
      <c r="CQ211" s="38">
        <v>-4.8291000000000002E-3</v>
      </c>
      <c r="CR211" s="38">
        <v>-1.5636000000000001E-3</v>
      </c>
      <c r="CS211" s="38">
        <v>-3.5303000000000001E-3</v>
      </c>
      <c r="CT211" s="38">
        <v>3.2950000000000002E-3</v>
      </c>
      <c r="CU211" s="38">
        <v>6.9481999999999999E-3</v>
      </c>
      <c r="CV211" s="38">
        <v>1.2281800000000001E-2</v>
      </c>
      <c r="CW211" s="38">
        <v>1.9846099999999998E-2</v>
      </c>
      <c r="CX211" s="38">
        <v>3.8769999999999999E-2</v>
      </c>
      <c r="CY211" s="38">
        <v>3.05665E-2</v>
      </c>
      <c r="CZ211" s="38">
        <v>2.0839900000000001E-2</v>
      </c>
      <c r="DA211" s="38">
        <v>2.2150900000000001E-2</v>
      </c>
      <c r="DB211" s="38">
        <v>5.1458799999999999E-2</v>
      </c>
      <c r="DC211" s="38">
        <v>-1.8605099999999999E-2</v>
      </c>
      <c r="DD211" s="38">
        <v>-1.66737E-2</v>
      </c>
      <c r="DE211" s="38">
        <v>-1.01908E-2</v>
      </c>
      <c r="DF211" s="38">
        <v>-1.10329E-2</v>
      </c>
      <c r="DG211" s="38">
        <v>-7.5027999999999996E-3</v>
      </c>
      <c r="DH211" s="38">
        <v>-5.5519999999999996E-3</v>
      </c>
      <c r="DI211" s="38">
        <v>-3.0466999999999998E-3</v>
      </c>
      <c r="DJ211" s="38">
        <v>-1.3336999999999999E-3</v>
      </c>
      <c r="DK211" s="38">
        <v>3.4480299999999998E-2</v>
      </c>
      <c r="DL211" s="38">
        <v>5.0539899999999999E-2</v>
      </c>
      <c r="DM211" s="38">
        <v>-9.9837999999999993E-3</v>
      </c>
      <c r="DN211" s="38">
        <v>-3.0772999999999998E-3</v>
      </c>
      <c r="DO211" s="38">
        <v>-2.5138999999999999E-3</v>
      </c>
      <c r="DP211" s="38">
        <v>3.9950000000000001E-4</v>
      </c>
      <c r="DQ211" s="38">
        <v>-2.1359E-3</v>
      </c>
      <c r="DR211" s="38">
        <v>4.1977000000000004E-3</v>
      </c>
      <c r="DS211" s="38">
        <v>7.7599000000000001E-3</v>
      </c>
      <c r="DT211" s="38">
        <v>1.3920500000000001E-2</v>
      </c>
      <c r="DU211" s="38">
        <v>2.1886800000000001E-2</v>
      </c>
      <c r="DV211" s="38">
        <v>4.0815499999999998E-2</v>
      </c>
      <c r="DW211" s="38">
        <v>3.2689799999999998E-2</v>
      </c>
      <c r="DX211" s="38">
        <v>2.3481999999999999E-2</v>
      </c>
      <c r="DY211" s="38">
        <v>2.4520900000000002E-2</v>
      </c>
      <c r="DZ211" s="38">
        <v>5.3895699999999998E-2</v>
      </c>
      <c r="EA211" s="38">
        <v>-1.6411700000000001E-2</v>
      </c>
      <c r="EB211" s="38">
        <v>-1.4770500000000001E-2</v>
      </c>
      <c r="EC211" s="38">
        <v>-8.3149999999999995E-3</v>
      </c>
      <c r="ED211" s="38">
        <v>-9.4032999999999999E-3</v>
      </c>
      <c r="EE211" s="38">
        <v>-6.0454000000000003E-3</v>
      </c>
      <c r="EF211" s="38">
        <v>-3.9915000000000003E-3</v>
      </c>
      <c r="EG211" s="38">
        <v>-1.6562E-3</v>
      </c>
      <c r="EH211" s="38">
        <v>-3.6999999999999998E-5</v>
      </c>
      <c r="EI211" s="38">
        <v>3.7280399999999998E-2</v>
      </c>
      <c r="EJ211" s="38">
        <v>5.4825800000000001E-2</v>
      </c>
      <c r="EK211" s="38">
        <v>-8.1169999999999992E-3</v>
      </c>
      <c r="EL211" s="38">
        <v>-4.1350000000000002E-4</v>
      </c>
      <c r="EM211" s="38">
        <v>8.2890000000000004E-4</v>
      </c>
      <c r="EN211" s="38">
        <v>3.2339999999999999E-3</v>
      </c>
      <c r="EO211" s="38">
        <v>-1.228E-4</v>
      </c>
      <c r="EP211" s="38">
        <v>5.5012000000000004E-3</v>
      </c>
      <c r="EQ211" s="38">
        <v>8.9318999999999996E-3</v>
      </c>
      <c r="ER211" s="38">
        <v>1.6286599999999998E-2</v>
      </c>
      <c r="ES211" s="38">
        <v>2.4833299999999999E-2</v>
      </c>
      <c r="ET211" s="38">
        <v>4.3768899999999999E-2</v>
      </c>
      <c r="EU211" s="38">
        <v>3.5755599999999998E-2</v>
      </c>
      <c r="EV211" s="38">
        <v>2.72968E-2</v>
      </c>
      <c r="EW211" s="38">
        <v>2.79429E-2</v>
      </c>
      <c r="EX211" s="38">
        <v>5.7414199999999999E-2</v>
      </c>
      <c r="EY211" s="38">
        <v>-1.32447E-2</v>
      </c>
      <c r="EZ211" s="38">
        <v>-1.20226E-2</v>
      </c>
      <c r="FA211" s="38">
        <v>-5.6065999999999998E-3</v>
      </c>
      <c r="FB211" s="38">
        <v>75.607349999999997</v>
      </c>
      <c r="FC211" s="38">
        <v>73.665310000000005</v>
      </c>
      <c r="FD211" s="38">
        <v>71.70899</v>
      </c>
      <c r="FE211" s="38">
        <v>70.102900000000005</v>
      </c>
      <c r="FF211" s="38">
        <v>69.163799999999995</v>
      </c>
      <c r="FG211" s="38">
        <v>67.966710000000006</v>
      </c>
      <c r="FH211" s="38">
        <v>68.297520000000006</v>
      </c>
      <c r="FI211" s="38">
        <v>71.972269999999995</v>
      </c>
      <c r="FJ211" s="38">
        <v>76.897379999999998</v>
      </c>
      <c r="FK211" s="38">
        <v>81.198750000000004</v>
      </c>
      <c r="FL211" s="38">
        <v>85.530630000000002</v>
      </c>
      <c r="FM211" s="38">
        <v>89.520099999999999</v>
      </c>
      <c r="FN211" s="38">
        <v>92.935590000000005</v>
      </c>
      <c r="FO211" s="38">
        <v>95.765410000000003</v>
      </c>
      <c r="FP211" s="38">
        <v>97.853099999999998</v>
      </c>
      <c r="FQ211" s="38">
        <v>99.35427</v>
      </c>
      <c r="FR211" s="38">
        <v>99.389049999999997</v>
      </c>
      <c r="FS211" s="38">
        <v>98.783199999999994</v>
      </c>
      <c r="FT211" s="38">
        <v>96.985410000000002</v>
      </c>
      <c r="FU211" s="38">
        <v>93.818550000000002</v>
      </c>
      <c r="FV211" s="38">
        <v>89.265339999999995</v>
      </c>
      <c r="FW211">
        <v>85.576970000000003</v>
      </c>
      <c r="FX211">
        <v>82.38852</v>
      </c>
      <c r="FY211">
        <v>79.82544</v>
      </c>
      <c r="FZ211">
        <v>4.0730999999999996E-3</v>
      </c>
      <c r="GA211">
        <v>2.8066799999999999E-2</v>
      </c>
      <c r="GB211">
        <v>1</v>
      </c>
    </row>
    <row r="212" spans="1:184" x14ac:dyDescent="0.3">
      <c r="A212" t="s">
        <v>277</v>
      </c>
      <c r="B212" t="s">
        <v>1</v>
      </c>
      <c r="C212" t="s">
        <v>1</v>
      </c>
      <c r="D212" t="s">
        <v>223</v>
      </c>
      <c r="E212" t="s">
        <v>1</v>
      </c>
      <c r="F212" t="s">
        <v>1</v>
      </c>
      <c r="G212" s="16" t="s">
        <v>1</v>
      </c>
      <c r="H212" s="40" t="s">
        <v>1</v>
      </c>
      <c r="I212" s="18" t="s">
        <v>1</v>
      </c>
      <c r="J212" s="38" t="s">
        <v>1</v>
      </c>
      <c r="K212" s="18">
        <v>44753</v>
      </c>
      <c r="L212" s="38">
        <v>63388</v>
      </c>
      <c r="M212" s="38">
        <v>63388</v>
      </c>
      <c r="N212" s="38">
        <v>1.2320960000000001</v>
      </c>
      <c r="O212" s="38">
        <v>1.185435</v>
      </c>
      <c r="P212" s="38">
        <v>1.155724</v>
      </c>
      <c r="Q212" s="38">
        <v>1.137988</v>
      </c>
      <c r="R212" s="38">
        <v>1.1472519999999999</v>
      </c>
      <c r="S212" s="38">
        <v>1.1888909999999999</v>
      </c>
      <c r="T212" s="38">
        <v>1.204081</v>
      </c>
      <c r="U212" s="38">
        <v>1.383338</v>
      </c>
      <c r="V212" s="38">
        <v>1.7367710000000001</v>
      </c>
      <c r="W212" s="38">
        <v>2.0406879999999998</v>
      </c>
      <c r="X212" s="38">
        <v>2.2847409999999999</v>
      </c>
      <c r="Y212" s="38">
        <v>2.4492850000000002</v>
      </c>
      <c r="Z212" s="38">
        <v>2.55436</v>
      </c>
      <c r="AA212" s="38">
        <v>2.6602640000000002</v>
      </c>
      <c r="AB212" s="38">
        <v>2.7187070000000002</v>
      </c>
      <c r="AC212" s="38">
        <v>2.707579</v>
      </c>
      <c r="AD212" s="38">
        <v>2.5735009999999998</v>
      </c>
      <c r="AE212" s="38">
        <v>2.2420019999999998</v>
      </c>
      <c r="AF212" s="38">
        <v>1.9925630000000001</v>
      </c>
      <c r="AG212" s="38">
        <v>1.8253509999999999</v>
      </c>
      <c r="AH212" s="38">
        <v>1.74478</v>
      </c>
      <c r="AI212" s="38">
        <v>1.618393</v>
      </c>
      <c r="AJ212" s="38">
        <v>1.4774989999999999</v>
      </c>
      <c r="AK212" s="38">
        <v>1.377685</v>
      </c>
      <c r="AL212" s="38">
        <v>-6.2582999999999996E-3</v>
      </c>
      <c r="AM212" s="38">
        <v>-6.8878999999999998E-3</v>
      </c>
      <c r="AN212" s="38">
        <v>-2.8002999999999999E-3</v>
      </c>
      <c r="AO212" s="38">
        <v>-3.0046000000000001E-3</v>
      </c>
      <c r="AP212" s="38">
        <v>-2.0799E-3</v>
      </c>
      <c r="AQ212" s="38">
        <v>9.4962999999999992E-3</v>
      </c>
      <c r="AR212" s="38">
        <v>2.7963600000000002E-2</v>
      </c>
      <c r="AS212" s="38">
        <v>-1.3965099999999999E-2</v>
      </c>
      <c r="AT212" s="38">
        <v>-2.00894E-2</v>
      </c>
      <c r="AU212" s="38">
        <v>-2.1335199999999999E-2</v>
      </c>
      <c r="AV212" s="38">
        <v>-1.6839400000000001E-2</v>
      </c>
      <c r="AW212" s="38">
        <v>-1.19165E-2</v>
      </c>
      <c r="AX212" s="38">
        <v>-8.2302999999999994E-3</v>
      </c>
      <c r="AY212" s="38">
        <v>7.1342999999999997E-3</v>
      </c>
      <c r="AZ212" s="38">
        <v>5.2624000000000004E-3</v>
      </c>
      <c r="BA212" s="38">
        <v>6.9051E-3</v>
      </c>
      <c r="BB212" s="38">
        <v>2.2990199999999999E-2</v>
      </c>
      <c r="BC212" s="38">
        <v>9.4351000000000001E-3</v>
      </c>
      <c r="BD212" s="38">
        <v>-4.3750000000000001E-4</v>
      </c>
      <c r="BE212" s="38">
        <v>3.9078000000000003E-3</v>
      </c>
      <c r="BF212" s="38">
        <v>2.4896700000000001E-2</v>
      </c>
      <c r="BG212" s="38">
        <v>-2.5880500000000001E-2</v>
      </c>
      <c r="BH212" s="38">
        <v>-2.0401800000000001E-2</v>
      </c>
      <c r="BI212" s="38">
        <v>-1.5328899999999999E-2</v>
      </c>
      <c r="BJ212" s="38">
        <v>-4.2712000000000002E-3</v>
      </c>
      <c r="BK212" s="38">
        <v>-5.1501999999999997E-3</v>
      </c>
      <c r="BL212" s="38">
        <v>-1.0882000000000001E-3</v>
      </c>
      <c r="BM212" s="38">
        <v>-1.4296999999999999E-3</v>
      </c>
      <c r="BN212" s="38">
        <v>-6.2449999999999995E-4</v>
      </c>
      <c r="BO212" s="38">
        <v>1.2623199999999999E-2</v>
      </c>
      <c r="BP212" s="38">
        <v>3.2860800000000003E-2</v>
      </c>
      <c r="BQ212" s="38">
        <v>-1.1689700000000001E-2</v>
      </c>
      <c r="BR212" s="38">
        <v>-1.6937000000000001E-2</v>
      </c>
      <c r="BS212" s="38">
        <v>-1.75576E-2</v>
      </c>
      <c r="BT212" s="38">
        <v>-1.35823E-2</v>
      </c>
      <c r="BU212" s="38">
        <v>-9.6413000000000002E-3</v>
      </c>
      <c r="BV212" s="38">
        <v>-6.7203000000000002E-3</v>
      </c>
      <c r="BW212" s="38">
        <v>8.5842000000000002E-3</v>
      </c>
      <c r="BX212" s="38">
        <v>8.0324999999999997E-3</v>
      </c>
      <c r="BY212" s="38">
        <v>1.07635E-2</v>
      </c>
      <c r="BZ212" s="38">
        <v>2.7220399999999999E-2</v>
      </c>
      <c r="CA212" s="38">
        <v>1.3846900000000001E-2</v>
      </c>
      <c r="CB212" s="38">
        <v>4.6179000000000003E-3</v>
      </c>
      <c r="CC212" s="38">
        <v>8.5289000000000007E-3</v>
      </c>
      <c r="CD212" s="38">
        <v>2.9598800000000001E-2</v>
      </c>
      <c r="CE212" s="38">
        <v>-2.20203E-2</v>
      </c>
      <c r="CF212" s="38">
        <v>-1.7011399999999999E-2</v>
      </c>
      <c r="CG212" s="38">
        <v>-1.1955500000000001E-2</v>
      </c>
      <c r="CH212" s="38">
        <v>-2.8949000000000002E-3</v>
      </c>
      <c r="CI212" s="38">
        <v>-3.9465999999999998E-3</v>
      </c>
      <c r="CJ212" s="38">
        <v>9.7499999999999998E-5</v>
      </c>
      <c r="CK212" s="38">
        <v>-3.39E-4</v>
      </c>
      <c r="CL212" s="38">
        <v>3.835E-4</v>
      </c>
      <c r="CM212" s="38">
        <v>1.4788900000000001E-2</v>
      </c>
      <c r="CN212" s="38">
        <v>3.6252600000000003E-2</v>
      </c>
      <c r="CO212" s="38">
        <v>-1.01137E-2</v>
      </c>
      <c r="CP212" s="38">
        <v>-1.47537E-2</v>
      </c>
      <c r="CQ212" s="38">
        <v>-1.49412E-2</v>
      </c>
      <c r="CR212" s="38">
        <v>-1.13264E-2</v>
      </c>
      <c r="CS212" s="38">
        <v>-8.0655999999999992E-3</v>
      </c>
      <c r="CT212" s="38">
        <v>-5.6744999999999999E-3</v>
      </c>
      <c r="CU212" s="38">
        <v>9.5884000000000004E-3</v>
      </c>
      <c r="CV212" s="38">
        <v>9.9510999999999992E-3</v>
      </c>
      <c r="CW212" s="38">
        <v>1.3435900000000001E-2</v>
      </c>
      <c r="CX212" s="38">
        <v>3.0150199999999999E-2</v>
      </c>
      <c r="CY212" s="38">
        <v>1.69026E-2</v>
      </c>
      <c r="CZ212" s="38">
        <v>8.1192E-3</v>
      </c>
      <c r="DA212" s="38">
        <v>1.1729399999999999E-2</v>
      </c>
      <c r="DB212" s="38">
        <v>3.28554E-2</v>
      </c>
      <c r="DC212" s="38">
        <v>-1.9346800000000001E-2</v>
      </c>
      <c r="DD212" s="38">
        <v>-1.4663199999999999E-2</v>
      </c>
      <c r="DE212" s="38">
        <v>-9.6191000000000002E-3</v>
      </c>
      <c r="DF212" s="38">
        <v>-1.5187E-3</v>
      </c>
      <c r="DG212" s="38">
        <v>-2.7431000000000001E-3</v>
      </c>
      <c r="DH212" s="38">
        <v>1.2833E-3</v>
      </c>
      <c r="DI212" s="38">
        <v>7.5179999999999995E-4</v>
      </c>
      <c r="DJ212" s="38">
        <v>1.3914999999999999E-3</v>
      </c>
      <c r="DK212" s="38">
        <v>1.69546E-2</v>
      </c>
      <c r="DL212" s="38">
        <v>3.9644400000000003E-2</v>
      </c>
      <c r="DM212" s="38">
        <v>-8.5377000000000005E-3</v>
      </c>
      <c r="DN212" s="38">
        <v>-1.2570400000000001E-2</v>
      </c>
      <c r="DO212" s="38">
        <v>-1.23248E-2</v>
      </c>
      <c r="DP212" s="38">
        <v>-9.0705999999999998E-3</v>
      </c>
      <c r="DQ212" s="38">
        <v>-6.4898000000000004E-3</v>
      </c>
      <c r="DR212" s="38">
        <v>-4.6287000000000003E-3</v>
      </c>
      <c r="DS212" s="38">
        <v>1.0592600000000001E-2</v>
      </c>
      <c r="DT212" s="38">
        <v>1.1869599999999999E-2</v>
      </c>
      <c r="DU212" s="38">
        <v>1.61082E-2</v>
      </c>
      <c r="DV212" s="38">
        <v>3.3079999999999998E-2</v>
      </c>
      <c r="DW212" s="38">
        <v>1.9958199999999999E-2</v>
      </c>
      <c r="DX212" s="38">
        <v>1.1620500000000001E-2</v>
      </c>
      <c r="DY212" s="38">
        <v>1.4930000000000001E-2</v>
      </c>
      <c r="DZ212" s="38">
        <v>3.6111999999999998E-2</v>
      </c>
      <c r="EA212" s="38">
        <v>-1.6673199999999999E-2</v>
      </c>
      <c r="EB212" s="38">
        <v>-1.2315100000000001E-2</v>
      </c>
      <c r="EC212" s="38">
        <v>-7.2826999999999996E-3</v>
      </c>
      <c r="ED212" s="38">
        <v>4.684E-4</v>
      </c>
      <c r="EE212" s="38">
        <v>-1.0053E-3</v>
      </c>
      <c r="EF212" s="38">
        <v>2.9952999999999998E-3</v>
      </c>
      <c r="EG212" s="38">
        <v>2.3267000000000001E-3</v>
      </c>
      <c r="EH212" s="38">
        <v>2.8470000000000001E-3</v>
      </c>
      <c r="EI212" s="38">
        <v>2.0081499999999999E-2</v>
      </c>
      <c r="EJ212" s="38">
        <v>4.4541600000000001E-2</v>
      </c>
      <c r="EK212" s="38">
        <v>-6.2623000000000002E-3</v>
      </c>
      <c r="EL212" s="38">
        <v>-9.4181000000000004E-3</v>
      </c>
      <c r="EM212" s="38">
        <v>-8.5471999999999996E-3</v>
      </c>
      <c r="EN212" s="38">
        <v>-5.8135000000000001E-3</v>
      </c>
      <c r="EO212" s="38">
        <v>-4.2147E-3</v>
      </c>
      <c r="EP212" s="38">
        <v>-3.1186999999999999E-3</v>
      </c>
      <c r="EQ212" s="38">
        <v>1.2042600000000001E-2</v>
      </c>
      <c r="ER212" s="38">
        <v>1.46397E-2</v>
      </c>
      <c r="ES212" s="38">
        <v>1.9966600000000001E-2</v>
      </c>
      <c r="ET212" s="38">
        <v>3.7310200000000002E-2</v>
      </c>
      <c r="EU212" s="38">
        <v>2.4370099999999999E-2</v>
      </c>
      <c r="EV212" s="38">
        <v>1.66759E-2</v>
      </c>
      <c r="EW212" s="38">
        <v>1.9551099999999998E-2</v>
      </c>
      <c r="EX212" s="38">
        <v>4.0814099999999999E-2</v>
      </c>
      <c r="EY212" s="38">
        <v>-1.2813E-2</v>
      </c>
      <c r="EZ212" s="38">
        <v>-8.9247000000000007E-3</v>
      </c>
      <c r="FA212" s="38">
        <v>-3.9091999999999998E-3</v>
      </c>
      <c r="FB212" s="38">
        <v>77.860919999999993</v>
      </c>
      <c r="FC212" s="38">
        <v>76.717309999999998</v>
      </c>
      <c r="FD212" s="38">
        <v>75.251859999999994</v>
      </c>
      <c r="FE212" s="38">
        <v>73.660470000000004</v>
      </c>
      <c r="FF212" s="38">
        <v>71.709590000000006</v>
      </c>
      <c r="FG212" s="38">
        <v>70.732129999999998</v>
      </c>
      <c r="FH212" s="38">
        <v>70.629710000000003</v>
      </c>
      <c r="FI212" s="38">
        <v>73.89282</v>
      </c>
      <c r="FJ212" s="38">
        <v>78.638779999999997</v>
      </c>
      <c r="FK212" s="38">
        <v>83.737750000000005</v>
      </c>
      <c r="FL212" s="38">
        <v>87.782420000000002</v>
      </c>
      <c r="FM212" s="38">
        <v>91.185040000000001</v>
      </c>
      <c r="FN212" s="38">
        <v>94.327799999999996</v>
      </c>
      <c r="FO212" s="38">
        <v>96.633300000000006</v>
      </c>
      <c r="FP212" s="38">
        <v>98.105279999999993</v>
      </c>
      <c r="FQ212" s="38">
        <v>99.570260000000005</v>
      </c>
      <c r="FR212" s="38">
        <v>100.05670000000001</v>
      </c>
      <c r="FS212" s="38">
        <v>99.519199999999998</v>
      </c>
      <c r="FT212" s="38">
        <v>98.011809999999997</v>
      </c>
      <c r="FU212" s="38">
        <v>95.162629999999993</v>
      </c>
      <c r="FV212" s="38">
        <v>91.109059999999999</v>
      </c>
      <c r="FW212">
        <v>87.497669999999999</v>
      </c>
      <c r="FX212">
        <v>84.930239999999998</v>
      </c>
      <c r="FY212">
        <v>82.073580000000007</v>
      </c>
      <c r="FZ212">
        <v>5.6156000000000001E-3</v>
      </c>
      <c r="GA212">
        <v>4.1050299999999998E-2</v>
      </c>
      <c r="GB212">
        <v>1</v>
      </c>
    </row>
    <row r="213" spans="1:184" x14ac:dyDescent="0.3">
      <c r="A213" t="s">
        <v>277</v>
      </c>
      <c r="B213" t="s">
        <v>1</v>
      </c>
      <c r="C213" t="s">
        <v>1</v>
      </c>
      <c r="D213" t="s">
        <v>223</v>
      </c>
      <c r="E213" t="s">
        <v>1</v>
      </c>
      <c r="F213" t="s">
        <v>1</v>
      </c>
      <c r="G213" s="16" t="s">
        <v>1</v>
      </c>
      <c r="H213" s="40" t="s">
        <v>1</v>
      </c>
      <c r="I213" s="18" t="s">
        <v>1</v>
      </c>
      <c r="J213" s="38" t="s">
        <v>1</v>
      </c>
      <c r="K213" s="18">
        <v>44760</v>
      </c>
      <c r="L213" s="38">
        <v>63419</v>
      </c>
      <c r="M213" s="38">
        <v>63419</v>
      </c>
      <c r="N213" s="38">
        <v>1.329569</v>
      </c>
      <c r="O213" s="38">
        <v>1.2771349999999999</v>
      </c>
      <c r="P213" s="38">
        <v>1.2372339999999999</v>
      </c>
      <c r="Q213" s="38">
        <v>1.215943</v>
      </c>
      <c r="R213" s="38">
        <v>1.221792</v>
      </c>
      <c r="S213" s="38">
        <v>1.2807280000000001</v>
      </c>
      <c r="T213" s="38">
        <v>1.297879</v>
      </c>
      <c r="U213" s="38">
        <v>1.471209</v>
      </c>
      <c r="V213" s="38">
        <v>1.8208869999999999</v>
      </c>
      <c r="W213" s="38">
        <v>2.1113240000000002</v>
      </c>
      <c r="X213" s="38">
        <v>2.3368319999999998</v>
      </c>
      <c r="Y213" s="38">
        <v>2.4896560000000001</v>
      </c>
      <c r="Z213" s="38">
        <v>2.584918</v>
      </c>
      <c r="AA213" s="38">
        <v>2.6787890000000001</v>
      </c>
      <c r="AB213" s="38">
        <v>2.7366830000000002</v>
      </c>
      <c r="AC213" s="38">
        <v>2.7239049999999998</v>
      </c>
      <c r="AD213" s="38">
        <v>2.5851639999999998</v>
      </c>
      <c r="AE213" s="38">
        <v>2.254559</v>
      </c>
      <c r="AF213" s="38">
        <v>2.0038239999999998</v>
      </c>
      <c r="AG213" s="38">
        <v>1.8441149999999999</v>
      </c>
      <c r="AH213" s="38">
        <v>1.772907</v>
      </c>
      <c r="AI213" s="38">
        <v>1.6333740000000001</v>
      </c>
      <c r="AJ213" s="38">
        <v>1.486086</v>
      </c>
      <c r="AK213" s="38">
        <v>1.38493</v>
      </c>
      <c r="AL213" s="38">
        <v>1.5900000000000001E-3</v>
      </c>
      <c r="AM213" s="38">
        <v>6.2310000000000004E-3</v>
      </c>
      <c r="AN213" s="38">
        <v>4.6236999999999997E-3</v>
      </c>
      <c r="AO213" s="38">
        <v>1.0518100000000001E-2</v>
      </c>
      <c r="AP213" s="38">
        <v>2.6451999999999999E-3</v>
      </c>
      <c r="AQ213" s="38">
        <v>1.8097599999999998E-2</v>
      </c>
      <c r="AR213" s="38">
        <v>2.94986E-2</v>
      </c>
      <c r="AS213" s="38">
        <v>-1.9970600000000002E-2</v>
      </c>
      <c r="AT213" s="38">
        <v>-3.6655E-2</v>
      </c>
      <c r="AU213" s="38">
        <v>-4.3218300000000001E-2</v>
      </c>
      <c r="AV213" s="38">
        <v>-4.83559E-2</v>
      </c>
      <c r="AW213" s="38">
        <v>-4.4928000000000003E-2</v>
      </c>
      <c r="AX213" s="38">
        <v>-1.1225300000000001E-2</v>
      </c>
      <c r="AY213" s="38">
        <v>2.5730099999999999E-2</v>
      </c>
      <c r="AZ213" s="38">
        <v>3.0754900000000002E-2</v>
      </c>
      <c r="BA213" s="38">
        <v>4.7644300000000001E-2</v>
      </c>
      <c r="BB213" s="38">
        <v>5.8541999999999997E-2</v>
      </c>
      <c r="BC213" s="38">
        <v>5.6078299999999998E-2</v>
      </c>
      <c r="BD213" s="38">
        <v>3.9141700000000001E-2</v>
      </c>
      <c r="BE213" s="38">
        <v>5.26171E-2</v>
      </c>
      <c r="BF213" s="38">
        <v>6.8100800000000003E-2</v>
      </c>
      <c r="BG213" s="38">
        <v>9.2618000000000006E-3</v>
      </c>
      <c r="BH213" s="38">
        <v>4.8288999999999997E-3</v>
      </c>
      <c r="BI213" s="38">
        <v>4.2319999999999999E-4</v>
      </c>
      <c r="BJ213" s="38">
        <v>3.6494000000000001E-3</v>
      </c>
      <c r="BK213" s="38">
        <v>7.8431000000000004E-3</v>
      </c>
      <c r="BL213" s="38">
        <v>6.1687000000000001E-3</v>
      </c>
      <c r="BM213" s="38">
        <v>1.20708E-2</v>
      </c>
      <c r="BN213" s="38">
        <v>4.1704000000000003E-3</v>
      </c>
      <c r="BO213" s="38">
        <v>2.10498E-2</v>
      </c>
      <c r="BP213" s="38">
        <v>3.4871699999999999E-2</v>
      </c>
      <c r="BQ213" s="38">
        <v>-1.7887400000000001E-2</v>
      </c>
      <c r="BR213" s="38">
        <v>-3.3331300000000001E-2</v>
      </c>
      <c r="BS213" s="38">
        <v>-3.9221800000000001E-2</v>
      </c>
      <c r="BT213" s="38">
        <v>-4.4867700000000003E-2</v>
      </c>
      <c r="BU213" s="38">
        <v>-4.2147900000000002E-2</v>
      </c>
      <c r="BV213" s="38">
        <v>-9.5864999999999995E-3</v>
      </c>
      <c r="BW213" s="38">
        <v>2.7919900000000001E-2</v>
      </c>
      <c r="BX213" s="38">
        <v>3.4150100000000003E-2</v>
      </c>
      <c r="BY213" s="38">
        <v>5.2112800000000001E-2</v>
      </c>
      <c r="BZ213" s="38">
        <v>6.3513100000000003E-2</v>
      </c>
      <c r="CA213" s="38">
        <v>6.1626599999999997E-2</v>
      </c>
      <c r="CB213" s="38">
        <v>4.5172700000000003E-2</v>
      </c>
      <c r="CC213" s="38">
        <v>5.7433199999999997E-2</v>
      </c>
      <c r="CD213" s="38">
        <v>7.2471999999999995E-2</v>
      </c>
      <c r="CE213" s="38">
        <v>1.34112E-2</v>
      </c>
      <c r="CF213" s="38">
        <v>8.3190999999999994E-3</v>
      </c>
      <c r="CG213" s="38">
        <v>3.8698999999999999E-3</v>
      </c>
      <c r="CH213" s="38">
        <v>5.0758000000000001E-3</v>
      </c>
      <c r="CI213" s="38">
        <v>8.9596999999999993E-3</v>
      </c>
      <c r="CJ213" s="38">
        <v>7.2386999999999998E-3</v>
      </c>
      <c r="CK213" s="38">
        <v>1.3146100000000001E-2</v>
      </c>
      <c r="CL213" s="38">
        <v>5.2268000000000002E-3</v>
      </c>
      <c r="CM213" s="38">
        <v>2.30945E-2</v>
      </c>
      <c r="CN213" s="38">
        <v>3.8593099999999998E-2</v>
      </c>
      <c r="CO213" s="38">
        <v>-1.6444500000000001E-2</v>
      </c>
      <c r="CP213" s="38">
        <v>-3.1029299999999999E-2</v>
      </c>
      <c r="CQ213" s="38">
        <v>-3.6453800000000001E-2</v>
      </c>
      <c r="CR213" s="38">
        <v>-4.2451799999999998E-2</v>
      </c>
      <c r="CS213" s="38">
        <v>-4.0222300000000002E-2</v>
      </c>
      <c r="CT213" s="38">
        <v>-8.4515000000000007E-3</v>
      </c>
      <c r="CU213" s="38">
        <v>2.9436500000000001E-2</v>
      </c>
      <c r="CV213" s="38">
        <v>3.6501600000000002E-2</v>
      </c>
      <c r="CW213" s="38">
        <v>5.5207699999999998E-2</v>
      </c>
      <c r="CX213" s="38">
        <v>6.6956000000000002E-2</v>
      </c>
      <c r="CY213" s="38">
        <v>6.5469399999999997E-2</v>
      </c>
      <c r="CZ213" s="38">
        <v>4.9349799999999999E-2</v>
      </c>
      <c r="DA213" s="38">
        <v>6.0768900000000001E-2</v>
      </c>
      <c r="DB213" s="38">
        <v>7.5499499999999997E-2</v>
      </c>
      <c r="DC213" s="38">
        <v>1.62851E-2</v>
      </c>
      <c r="DD213" s="38">
        <v>1.07364E-2</v>
      </c>
      <c r="DE213" s="38">
        <v>6.2570999999999998E-3</v>
      </c>
      <c r="DF213" s="38">
        <v>6.5021000000000002E-3</v>
      </c>
      <c r="DG213" s="38">
        <v>1.00762E-2</v>
      </c>
      <c r="DH213" s="38">
        <v>8.3087999999999999E-3</v>
      </c>
      <c r="DI213" s="38">
        <v>1.42215E-2</v>
      </c>
      <c r="DJ213" s="38">
        <v>6.2830999999999998E-3</v>
      </c>
      <c r="DK213" s="38">
        <v>2.51392E-2</v>
      </c>
      <c r="DL213" s="38">
        <v>4.2314499999999998E-2</v>
      </c>
      <c r="DM213" s="38">
        <v>-1.50016E-2</v>
      </c>
      <c r="DN213" s="38">
        <v>-2.8727300000000001E-2</v>
      </c>
      <c r="DO213" s="38">
        <v>-3.3685899999999998E-2</v>
      </c>
      <c r="DP213" s="38">
        <v>-4.0035800000000003E-2</v>
      </c>
      <c r="DQ213" s="38">
        <v>-3.8296799999999999E-2</v>
      </c>
      <c r="DR213" s="38">
        <v>-7.3165000000000001E-3</v>
      </c>
      <c r="DS213" s="38">
        <v>3.0953100000000001E-2</v>
      </c>
      <c r="DT213" s="38">
        <v>3.8853100000000002E-2</v>
      </c>
      <c r="DU213" s="38">
        <v>5.8302600000000003E-2</v>
      </c>
      <c r="DV213" s="38">
        <v>7.0399000000000003E-2</v>
      </c>
      <c r="DW213" s="38">
        <v>6.9312200000000004E-2</v>
      </c>
      <c r="DX213" s="38">
        <v>5.3526900000000002E-2</v>
      </c>
      <c r="DY213" s="38">
        <v>6.4104499999999995E-2</v>
      </c>
      <c r="DZ213" s="38">
        <v>7.8527E-2</v>
      </c>
      <c r="EA213" s="38">
        <v>1.9158999999999999E-2</v>
      </c>
      <c r="EB213" s="38">
        <v>1.31538E-2</v>
      </c>
      <c r="EC213" s="38">
        <v>8.6441999999999995E-3</v>
      </c>
      <c r="ED213" s="38">
        <v>8.5616000000000008E-3</v>
      </c>
      <c r="EE213" s="38">
        <v>1.16884E-2</v>
      </c>
      <c r="EF213" s="38">
        <v>9.8537E-3</v>
      </c>
      <c r="EG213" s="38">
        <v>1.5774199999999999E-2</v>
      </c>
      <c r="EH213" s="38">
        <v>7.8084000000000001E-3</v>
      </c>
      <c r="EI213" s="38">
        <v>2.8091399999999999E-2</v>
      </c>
      <c r="EJ213" s="38">
        <v>4.7687599999999997E-2</v>
      </c>
      <c r="EK213" s="38">
        <v>-1.29184E-2</v>
      </c>
      <c r="EL213" s="38">
        <v>-2.5403599999999998E-2</v>
      </c>
      <c r="EM213" s="38">
        <v>-2.9689400000000001E-2</v>
      </c>
      <c r="EN213" s="38">
        <v>-3.65476E-2</v>
      </c>
      <c r="EO213" s="38">
        <v>-3.5516699999999998E-2</v>
      </c>
      <c r="EP213" s="38">
        <v>-5.6778000000000002E-3</v>
      </c>
      <c r="EQ213" s="38">
        <v>3.3142900000000003E-2</v>
      </c>
      <c r="ER213" s="38">
        <v>4.22482E-2</v>
      </c>
      <c r="ES213" s="38">
        <v>6.2771199999999999E-2</v>
      </c>
      <c r="ET213" s="38">
        <v>7.5370099999999995E-2</v>
      </c>
      <c r="EU213" s="38">
        <v>7.4860499999999996E-2</v>
      </c>
      <c r="EV213" s="38">
        <v>5.9557899999999997E-2</v>
      </c>
      <c r="EW213" s="38">
        <v>6.8920700000000001E-2</v>
      </c>
      <c r="EX213" s="38">
        <v>8.2898200000000005E-2</v>
      </c>
      <c r="EY213" s="38">
        <v>2.33084E-2</v>
      </c>
      <c r="EZ213" s="38">
        <v>1.6643999999999999E-2</v>
      </c>
      <c r="FA213" s="38">
        <v>1.20909E-2</v>
      </c>
      <c r="FB213" s="38">
        <v>80.16798</v>
      </c>
      <c r="FC213" s="38">
        <v>79.192850000000007</v>
      </c>
      <c r="FD213" s="38">
        <v>77.831659999999999</v>
      </c>
      <c r="FE213" s="38">
        <v>76.162760000000006</v>
      </c>
      <c r="FF213" s="38">
        <v>75.09863</v>
      </c>
      <c r="FG213" s="38">
        <v>73.756410000000002</v>
      </c>
      <c r="FH213" s="38">
        <v>73.791569999999993</v>
      </c>
      <c r="FI213" s="38">
        <v>76.085329999999999</v>
      </c>
      <c r="FJ213" s="38">
        <v>79.138310000000004</v>
      </c>
      <c r="FK213" s="38">
        <v>83.158140000000003</v>
      </c>
      <c r="FL213" s="38">
        <v>87.544790000000006</v>
      </c>
      <c r="FM213" s="38">
        <v>91.784779999999998</v>
      </c>
      <c r="FN213" s="38">
        <v>93.006789999999995</v>
      </c>
      <c r="FO213" s="38">
        <v>95.170460000000006</v>
      </c>
      <c r="FP213" s="38">
        <v>97.335040000000006</v>
      </c>
      <c r="FQ213" s="38">
        <v>98.404719999999998</v>
      </c>
      <c r="FR213" s="38">
        <v>98.410330000000002</v>
      </c>
      <c r="FS213" s="38">
        <v>97.34357</v>
      </c>
      <c r="FT213" s="38">
        <v>95.398110000000003</v>
      </c>
      <c r="FU213" s="38">
        <v>92.087620000000001</v>
      </c>
      <c r="FV213" s="38">
        <v>88.533959999999993</v>
      </c>
      <c r="FW213">
        <v>85.892920000000004</v>
      </c>
      <c r="FX213">
        <v>83.235460000000003</v>
      </c>
      <c r="FY213">
        <v>80.386219999999994</v>
      </c>
      <c r="FZ213">
        <v>5.7729000000000001E-3</v>
      </c>
      <c r="GA213">
        <v>4.1126200000000002E-2</v>
      </c>
      <c r="GB213">
        <v>1</v>
      </c>
    </row>
    <row r="214" spans="1:184" x14ac:dyDescent="0.3">
      <c r="A214" t="s">
        <v>277</v>
      </c>
      <c r="B214" t="s">
        <v>1</v>
      </c>
      <c r="C214" t="s">
        <v>1</v>
      </c>
      <c r="D214" t="s">
        <v>223</v>
      </c>
      <c r="E214" t="s">
        <v>1</v>
      </c>
      <c r="F214" t="s">
        <v>1</v>
      </c>
      <c r="G214" s="16" t="s">
        <v>1</v>
      </c>
      <c r="H214" s="40" t="s">
        <v>1</v>
      </c>
      <c r="I214" s="18" t="s">
        <v>1</v>
      </c>
      <c r="J214" s="38" t="s">
        <v>1</v>
      </c>
      <c r="K214" s="18">
        <v>44763</v>
      </c>
      <c r="L214" s="38">
        <v>63659</v>
      </c>
      <c r="M214" s="38">
        <v>63659</v>
      </c>
      <c r="N214" s="38">
        <v>1.2808280000000001</v>
      </c>
      <c r="O214" s="38">
        <v>1.234002</v>
      </c>
      <c r="P214" s="38">
        <v>1.1970050000000001</v>
      </c>
      <c r="Q214" s="38">
        <v>1.176877</v>
      </c>
      <c r="R214" s="38">
        <v>1.184704</v>
      </c>
      <c r="S214" s="38">
        <v>1.2255180000000001</v>
      </c>
      <c r="T214" s="38">
        <v>1.232248</v>
      </c>
      <c r="U214" s="38">
        <v>1.4083669999999999</v>
      </c>
      <c r="V214" s="38">
        <v>1.750632</v>
      </c>
      <c r="W214" s="38">
        <v>2.0487950000000001</v>
      </c>
      <c r="X214" s="38">
        <v>2.29114</v>
      </c>
      <c r="Y214" s="38">
        <v>2.4575420000000001</v>
      </c>
      <c r="Z214" s="38">
        <v>2.5614910000000002</v>
      </c>
      <c r="AA214" s="38">
        <v>2.6733799999999999</v>
      </c>
      <c r="AB214" s="38">
        <v>2.744866</v>
      </c>
      <c r="AC214" s="38">
        <v>2.73427</v>
      </c>
      <c r="AD214" s="38">
        <v>2.6283949999999998</v>
      </c>
      <c r="AE214" s="38">
        <v>2.2935120000000002</v>
      </c>
      <c r="AF214" s="38">
        <v>2.0385300000000002</v>
      </c>
      <c r="AG214" s="38">
        <v>1.852355</v>
      </c>
      <c r="AH214" s="38">
        <v>1.753355</v>
      </c>
      <c r="AI214" s="38">
        <v>1.614463</v>
      </c>
      <c r="AJ214" s="38">
        <v>1.463597</v>
      </c>
      <c r="AK214" s="38">
        <v>1.3600810000000001</v>
      </c>
      <c r="AL214" s="38">
        <v>-2.82221E-2</v>
      </c>
      <c r="AM214" s="38">
        <v>-1.87504E-2</v>
      </c>
      <c r="AN214" s="38">
        <v>-1.3746299999999999E-2</v>
      </c>
      <c r="AO214" s="38">
        <v>-6.3328999999999998E-3</v>
      </c>
      <c r="AP214" s="38">
        <v>-1.3973E-3</v>
      </c>
      <c r="AQ214" s="38">
        <v>6.7856000000000001E-3</v>
      </c>
      <c r="AR214" s="38">
        <v>2.84219E-2</v>
      </c>
      <c r="AS214" s="38">
        <v>6.7272E-3</v>
      </c>
      <c r="AT214" s="38">
        <v>1.4852000000000001E-3</v>
      </c>
      <c r="AU214" s="38">
        <v>9.1399999999999999E-4</v>
      </c>
      <c r="AV214" s="38">
        <v>-3.0297000000000002E-3</v>
      </c>
      <c r="AW214" s="38">
        <v>-2.0405000000000002E-3</v>
      </c>
      <c r="AX214" s="38">
        <v>2.8639E-3</v>
      </c>
      <c r="AY214" s="38">
        <v>3.8449000000000001E-3</v>
      </c>
      <c r="AZ214" s="38">
        <v>-6.3578999999999997E-3</v>
      </c>
      <c r="BA214" s="38">
        <v>-2.1106900000000001E-2</v>
      </c>
      <c r="BB214" s="38">
        <v>1.9297000000000002E-2</v>
      </c>
      <c r="BC214" s="38">
        <v>1.01831E-2</v>
      </c>
      <c r="BD214" s="38">
        <v>4.3154999999999999E-3</v>
      </c>
      <c r="BE214" s="38">
        <v>8.3727999999999997E-3</v>
      </c>
      <c r="BF214" s="38">
        <v>2.52315E-2</v>
      </c>
      <c r="BG214" s="38">
        <v>-1.64878E-2</v>
      </c>
      <c r="BH214" s="38">
        <v>-9.5642000000000001E-3</v>
      </c>
      <c r="BI214" s="38">
        <v>-7.8478000000000003E-3</v>
      </c>
      <c r="BJ214" s="38">
        <v>-2.6519600000000001E-2</v>
      </c>
      <c r="BK214" s="38">
        <v>-1.7363099999999999E-2</v>
      </c>
      <c r="BL214" s="38">
        <v>-1.25848E-2</v>
      </c>
      <c r="BM214" s="38">
        <v>-5.5038999999999999E-3</v>
      </c>
      <c r="BN214" s="38">
        <v>-6.5510000000000004E-4</v>
      </c>
      <c r="BO214" s="38">
        <v>8.4492000000000005E-3</v>
      </c>
      <c r="BP214" s="38">
        <v>3.1419500000000003E-2</v>
      </c>
      <c r="BQ214" s="38">
        <v>7.9094000000000005E-3</v>
      </c>
      <c r="BR214" s="38">
        <v>2.9139999999999999E-3</v>
      </c>
      <c r="BS214" s="38">
        <v>2.7951999999999999E-3</v>
      </c>
      <c r="BT214" s="38">
        <v>-1.0642E-3</v>
      </c>
      <c r="BU214" s="38">
        <v>-7.0980000000000001E-4</v>
      </c>
      <c r="BV214" s="38">
        <v>3.6530999999999998E-3</v>
      </c>
      <c r="BW214" s="38">
        <v>4.6898E-3</v>
      </c>
      <c r="BX214" s="38">
        <v>-4.8082000000000003E-3</v>
      </c>
      <c r="BY214" s="38">
        <v>-1.83608E-2</v>
      </c>
      <c r="BZ214" s="38">
        <v>2.1931800000000001E-2</v>
      </c>
      <c r="CA214" s="38">
        <v>1.29214E-2</v>
      </c>
      <c r="CB214" s="38">
        <v>7.4929999999999997E-3</v>
      </c>
      <c r="CC214" s="38">
        <v>1.12449E-2</v>
      </c>
      <c r="CD214" s="38">
        <v>2.7999400000000001E-2</v>
      </c>
      <c r="CE214" s="38">
        <v>-1.39569E-2</v>
      </c>
      <c r="CF214" s="38">
        <v>-7.3241000000000001E-3</v>
      </c>
      <c r="CG214" s="38">
        <v>-5.4980000000000003E-3</v>
      </c>
      <c r="CH214" s="38">
        <v>-2.5340499999999998E-2</v>
      </c>
      <c r="CI214" s="38">
        <v>-1.6402300000000002E-2</v>
      </c>
      <c r="CJ214" s="38">
        <v>-1.17804E-2</v>
      </c>
      <c r="CK214" s="38">
        <v>-4.9297999999999998E-3</v>
      </c>
      <c r="CL214" s="38">
        <v>-1.4109999999999999E-4</v>
      </c>
      <c r="CM214" s="38">
        <v>9.6013999999999995E-3</v>
      </c>
      <c r="CN214" s="38">
        <v>3.34956E-2</v>
      </c>
      <c r="CO214" s="38">
        <v>8.7281000000000008E-3</v>
      </c>
      <c r="CP214" s="38">
        <v>3.9036000000000001E-3</v>
      </c>
      <c r="CQ214" s="38">
        <v>4.0980000000000001E-3</v>
      </c>
      <c r="CR214" s="38">
        <v>2.9700000000000001E-4</v>
      </c>
      <c r="CS214" s="38">
        <v>2.117E-4</v>
      </c>
      <c r="CT214" s="38">
        <v>4.1996000000000004E-3</v>
      </c>
      <c r="CU214" s="38">
        <v>5.2750000000000002E-3</v>
      </c>
      <c r="CV214" s="38">
        <v>-3.7349000000000002E-3</v>
      </c>
      <c r="CW214" s="38">
        <v>-1.6458799999999999E-2</v>
      </c>
      <c r="CX214" s="38">
        <v>2.3756699999999999E-2</v>
      </c>
      <c r="CY214" s="38">
        <v>1.48179E-2</v>
      </c>
      <c r="CZ214" s="38">
        <v>9.6936999999999995E-3</v>
      </c>
      <c r="DA214" s="38">
        <v>1.32342E-2</v>
      </c>
      <c r="DB214" s="38">
        <v>2.9916399999999999E-2</v>
      </c>
      <c r="DC214" s="38">
        <v>-1.2204E-2</v>
      </c>
      <c r="DD214" s="38">
        <v>-5.7726000000000001E-3</v>
      </c>
      <c r="DE214" s="38">
        <v>-3.8706000000000001E-3</v>
      </c>
      <c r="DF214" s="38">
        <v>-2.41613E-2</v>
      </c>
      <c r="DG214" s="38">
        <v>-1.54415E-2</v>
      </c>
      <c r="DH214" s="38">
        <v>-1.0976100000000001E-2</v>
      </c>
      <c r="DI214" s="38">
        <v>-4.3556999999999997E-3</v>
      </c>
      <c r="DJ214" s="38">
        <v>3.7290000000000001E-4</v>
      </c>
      <c r="DK214" s="38">
        <v>1.07536E-2</v>
      </c>
      <c r="DL214" s="38">
        <v>3.5571699999999998E-2</v>
      </c>
      <c r="DM214" s="38">
        <v>9.5469000000000005E-3</v>
      </c>
      <c r="DN214" s="38">
        <v>4.8932000000000003E-3</v>
      </c>
      <c r="DO214" s="38">
        <v>5.4009000000000001E-3</v>
      </c>
      <c r="DP214" s="38">
        <v>1.6582000000000001E-3</v>
      </c>
      <c r="DQ214" s="38">
        <v>1.1333000000000001E-3</v>
      </c>
      <c r="DR214" s="38">
        <v>4.7461999999999999E-3</v>
      </c>
      <c r="DS214" s="38">
        <v>5.8602999999999997E-3</v>
      </c>
      <c r="DT214" s="38">
        <v>-2.6616000000000001E-3</v>
      </c>
      <c r="DU214" s="38">
        <v>-1.45568E-2</v>
      </c>
      <c r="DV214" s="38">
        <v>2.55815E-2</v>
      </c>
      <c r="DW214" s="38">
        <v>1.67145E-2</v>
      </c>
      <c r="DX214" s="38">
        <v>1.1894399999999999E-2</v>
      </c>
      <c r="DY214" s="38">
        <v>1.52234E-2</v>
      </c>
      <c r="DZ214" s="38">
        <v>3.1833500000000001E-2</v>
      </c>
      <c r="EA214" s="38">
        <v>-1.0451200000000001E-2</v>
      </c>
      <c r="EB214" s="38">
        <v>-4.2211000000000002E-3</v>
      </c>
      <c r="EC214" s="38">
        <v>-2.2431E-3</v>
      </c>
      <c r="ED214" s="38">
        <v>-2.2458800000000001E-2</v>
      </c>
      <c r="EE214" s="38">
        <v>-1.40543E-2</v>
      </c>
      <c r="EF214" s="38">
        <v>-9.8145999999999997E-3</v>
      </c>
      <c r="EG214" s="38">
        <v>-3.5268000000000001E-3</v>
      </c>
      <c r="EH214" s="38">
        <v>1.1150999999999999E-3</v>
      </c>
      <c r="EI214" s="38">
        <v>1.24172E-2</v>
      </c>
      <c r="EJ214" s="38">
        <v>3.8569300000000001E-2</v>
      </c>
      <c r="EK214" s="38">
        <v>1.0729000000000001E-2</v>
      </c>
      <c r="EL214" s="38">
        <v>6.3220000000000004E-3</v>
      </c>
      <c r="EM214" s="38">
        <v>7.2820000000000003E-3</v>
      </c>
      <c r="EN214" s="38">
        <v>3.6237000000000001E-3</v>
      </c>
      <c r="EO214" s="38">
        <v>2.464E-3</v>
      </c>
      <c r="EP214" s="38">
        <v>5.5354000000000002E-3</v>
      </c>
      <c r="EQ214" s="38">
        <v>6.7051999999999997E-3</v>
      </c>
      <c r="ER214" s="38">
        <v>-1.1119000000000001E-3</v>
      </c>
      <c r="ES214" s="38">
        <v>-1.18107E-2</v>
      </c>
      <c r="ET214" s="38">
        <v>2.82163E-2</v>
      </c>
      <c r="EU214" s="38">
        <v>1.94527E-2</v>
      </c>
      <c r="EV214" s="38">
        <v>1.5071899999999999E-2</v>
      </c>
      <c r="EW214" s="38">
        <v>1.80955E-2</v>
      </c>
      <c r="EX214" s="38">
        <v>3.4601399999999997E-2</v>
      </c>
      <c r="EY214" s="38">
        <v>-7.9202999999999999E-3</v>
      </c>
      <c r="EZ214" s="38">
        <v>-1.9810000000000001E-3</v>
      </c>
      <c r="FA214" s="38">
        <v>1.0670000000000001E-4</v>
      </c>
      <c r="FB214" s="38">
        <v>76.511510000000001</v>
      </c>
      <c r="FC214" s="38">
        <v>74.420749999999998</v>
      </c>
      <c r="FD214" s="38">
        <v>72.851519999999994</v>
      </c>
      <c r="FE214" s="38">
        <v>71.239859999999993</v>
      </c>
      <c r="FF214" s="38">
        <v>69.804860000000005</v>
      </c>
      <c r="FG214" s="38">
        <v>68.26491</v>
      </c>
      <c r="FH214" s="38">
        <v>68.038719999999998</v>
      </c>
      <c r="FI214" s="38">
        <v>71.42698</v>
      </c>
      <c r="FJ214" s="38">
        <v>75.799729999999997</v>
      </c>
      <c r="FK214" s="38">
        <v>80.352860000000007</v>
      </c>
      <c r="FL214" s="38">
        <v>85.249039999999994</v>
      </c>
      <c r="FM214" s="38">
        <v>88.778279999999995</v>
      </c>
      <c r="FN214" s="38">
        <v>91.801789999999997</v>
      </c>
      <c r="FO214" s="38">
        <v>94.105099999999993</v>
      </c>
      <c r="FP214" s="38">
        <v>95.706119999999999</v>
      </c>
      <c r="FQ214" s="38">
        <v>96.663809999999998</v>
      </c>
      <c r="FR214" s="38">
        <v>98.481740000000002</v>
      </c>
      <c r="FS214" s="38">
        <v>97.817700000000002</v>
      </c>
      <c r="FT214" s="38">
        <v>95.826080000000005</v>
      </c>
      <c r="FU214" s="38">
        <v>92.431730000000002</v>
      </c>
      <c r="FV214" s="38">
        <v>88.164649999999995</v>
      </c>
      <c r="FW214">
        <v>84.496560000000002</v>
      </c>
      <c r="FX214">
        <v>81.591639999999998</v>
      </c>
      <c r="FY214">
        <v>78.619029999999995</v>
      </c>
      <c r="FZ214">
        <v>3.4274000000000002E-3</v>
      </c>
      <c r="GA214">
        <v>2.5788200000000001E-2</v>
      </c>
      <c r="GB214">
        <v>1</v>
      </c>
    </row>
    <row r="215" spans="1:184" x14ac:dyDescent="0.3">
      <c r="A215" t="s">
        <v>277</v>
      </c>
      <c r="B215" t="s">
        <v>1</v>
      </c>
      <c r="C215" t="s">
        <v>1</v>
      </c>
      <c r="D215" t="s">
        <v>223</v>
      </c>
      <c r="E215" t="s">
        <v>1</v>
      </c>
      <c r="F215" t="s">
        <v>1</v>
      </c>
      <c r="G215" s="16" t="s">
        <v>1</v>
      </c>
      <c r="H215" s="40" t="s">
        <v>1</v>
      </c>
      <c r="I215" s="18" t="s">
        <v>1</v>
      </c>
      <c r="J215" s="38" t="s">
        <v>1</v>
      </c>
      <c r="K215" s="18">
        <v>44789</v>
      </c>
      <c r="L215" s="38">
        <v>78744</v>
      </c>
      <c r="M215" s="38">
        <v>78744</v>
      </c>
      <c r="N215" s="38">
        <v>1.269442</v>
      </c>
      <c r="O215" s="38">
        <v>1.218952</v>
      </c>
      <c r="P215" s="38">
        <v>1.184077</v>
      </c>
      <c r="Q215" s="38">
        <v>1.16405</v>
      </c>
      <c r="R215" s="38">
        <v>1.173751</v>
      </c>
      <c r="S215" s="38">
        <v>1.2095990000000001</v>
      </c>
      <c r="T215" s="38">
        <v>1.2321740000000001</v>
      </c>
      <c r="U215" s="38">
        <v>1.4507890000000001</v>
      </c>
      <c r="V215" s="38">
        <v>1.849993</v>
      </c>
      <c r="W215" s="38">
        <v>2.2057009999999999</v>
      </c>
      <c r="X215" s="38">
        <v>2.5030049999999999</v>
      </c>
      <c r="Y215" s="38">
        <v>2.7055129999999998</v>
      </c>
      <c r="Z215" s="38">
        <v>2.8291149999999998</v>
      </c>
      <c r="AA215" s="38">
        <v>2.9629150000000002</v>
      </c>
      <c r="AB215" s="38">
        <v>3.0499209999999999</v>
      </c>
      <c r="AC215" s="38">
        <v>3.043304</v>
      </c>
      <c r="AD215" s="38">
        <v>2.8860220000000001</v>
      </c>
      <c r="AE215" s="38">
        <v>2.4908769999999998</v>
      </c>
      <c r="AF215" s="38">
        <v>2.1960090000000001</v>
      </c>
      <c r="AG215" s="38">
        <v>1.982448</v>
      </c>
      <c r="AH215" s="38">
        <v>1.8538539999999999</v>
      </c>
      <c r="AI215" s="38">
        <v>1.6981139999999999</v>
      </c>
      <c r="AJ215" s="38">
        <v>1.5342039999999999</v>
      </c>
      <c r="AK215" s="38">
        <v>1.4258090000000001</v>
      </c>
      <c r="AL215" s="38">
        <v>-7.6059999999999999E-3</v>
      </c>
      <c r="AM215" s="38">
        <v>-9.1398999999999994E-3</v>
      </c>
      <c r="AN215" s="38">
        <v>-8.5164999999999998E-3</v>
      </c>
      <c r="AO215" s="38">
        <v>-9.8116999999999996E-3</v>
      </c>
      <c r="AP215" s="38">
        <v>-9.2870000000000001E-3</v>
      </c>
      <c r="AQ215" s="38">
        <v>-2.8213999999999999E-2</v>
      </c>
      <c r="AR215" s="38">
        <v>-3.3094499999999999E-2</v>
      </c>
      <c r="AS215" s="38">
        <v>1.2131299999999999E-2</v>
      </c>
      <c r="AT215" s="38">
        <v>1.82655E-2</v>
      </c>
      <c r="AU215" s="38">
        <v>2.7120600000000002E-2</v>
      </c>
      <c r="AV215" s="38">
        <v>2.45458E-2</v>
      </c>
      <c r="AW215" s="38">
        <v>1.3142600000000001E-2</v>
      </c>
      <c r="AX215" s="38">
        <v>-5.2090000000000003E-4</v>
      </c>
      <c r="AY215" s="38">
        <v>-1.05074E-2</v>
      </c>
      <c r="AZ215" s="38">
        <v>-1.06284E-2</v>
      </c>
      <c r="BA215" s="38">
        <v>-8.8553E-3</v>
      </c>
      <c r="BB215" s="38">
        <v>1.08057E-2</v>
      </c>
      <c r="BC215" s="38">
        <v>6.2969999999999996E-3</v>
      </c>
      <c r="BD215" s="38">
        <v>1.1463000000000001E-3</v>
      </c>
      <c r="BE215" s="38">
        <v>-5.2975000000000001E-3</v>
      </c>
      <c r="BF215" s="38">
        <v>-3.3379399999999997E-2</v>
      </c>
      <c r="BG215" s="38">
        <v>-1.0770699999999999E-2</v>
      </c>
      <c r="BH215" s="38">
        <v>-1.14328E-2</v>
      </c>
      <c r="BI215" s="38">
        <v>-9.4573999999999995E-3</v>
      </c>
      <c r="BJ215" s="38">
        <v>-5.9814000000000004E-3</v>
      </c>
      <c r="BK215" s="38">
        <v>-7.8484999999999996E-3</v>
      </c>
      <c r="BL215" s="38">
        <v>-7.4725E-3</v>
      </c>
      <c r="BM215" s="38">
        <v>-8.8307000000000004E-3</v>
      </c>
      <c r="BN215" s="38">
        <v>-8.3207999999999997E-3</v>
      </c>
      <c r="BO215" s="38">
        <v>-2.63299E-2</v>
      </c>
      <c r="BP215" s="38">
        <v>-2.96417E-2</v>
      </c>
      <c r="BQ215" s="38">
        <v>1.39268E-2</v>
      </c>
      <c r="BR215" s="38">
        <v>2.0063399999999999E-2</v>
      </c>
      <c r="BS215" s="38">
        <v>2.9453E-2</v>
      </c>
      <c r="BT215" s="38">
        <v>2.6370899999999999E-2</v>
      </c>
      <c r="BU215" s="38">
        <v>1.45445E-2</v>
      </c>
      <c r="BV215" s="38">
        <v>4.6700000000000002E-4</v>
      </c>
      <c r="BW215" s="38">
        <v>-9.1047000000000003E-3</v>
      </c>
      <c r="BX215" s="38">
        <v>-8.1913000000000003E-3</v>
      </c>
      <c r="BY215" s="38">
        <v>-5.6598000000000004E-3</v>
      </c>
      <c r="BZ215" s="38">
        <v>1.4554900000000001E-2</v>
      </c>
      <c r="CA215" s="38">
        <v>9.9921000000000003E-3</v>
      </c>
      <c r="CB215" s="38">
        <v>4.9617999999999997E-3</v>
      </c>
      <c r="CC215" s="38">
        <v>-1.7941999999999999E-3</v>
      </c>
      <c r="CD215" s="38">
        <v>-3.0114599999999998E-2</v>
      </c>
      <c r="CE215" s="38">
        <v>-8.0055999999999999E-3</v>
      </c>
      <c r="CF215" s="38">
        <v>-8.8415999999999998E-3</v>
      </c>
      <c r="CG215" s="38">
        <v>-6.6819999999999996E-3</v>
      </c>
      <c r="CH215" s="38">
        <v>-4.8561999999999998E-3</v>
      </c>
      <c r="CI215" s="38">
        <v>-6.9541000000000004E-3</v>
      </c>
      <c r="CJ215" s="38">
        <v>-6.7494E-3</v>
      </c>
      <c r="CK215" s="38">
        <v>-8.1513000000000002E-3</v>
      </c>
      <c r="CL215" s="38">
        <v>-7.6515999999999997E-3</v>
      </c>
      <c r="CM215" s="38">
        <v>-2.5024999999999999E-2</v>
      </c>
      <c r="CN215" s="38">
        <v>-2.7250199999999999E-2</v>
      </c>
      <c r="CO215" s="38">
        <v>1.5170400000000001E-2</v>
      </c>
      <c r="CP215" s="38">
        <v>2.13087E-2</v>
      </c>
      <c r="CQ215" s="38">
        <v>3.1068399999999999E-2</v>
      </c>
      <c r="CR215" s="38">
        <v>2.76349E-2</v>
      </c>
      <c r="CS215" s="38">
        <v>1.55155E-2</v>
      </c>
      <c r="CT215" s="38">
        <v>1.1512E-3</v>
      </c>
      <c r="CU215" s="38">
        <v>-8.1332999999999996E-3</v>
      </c>
      <c r="CV215" s="38">
        <v>-6.5034000000000003E-3</v>
      </c>
      <c r="CW215" s="38">
        <v>-3.4466000000000002E-3</v>
      </c>
      <c r="CX215" s="38">
        <v>1.7151599999999999E-2</v>
      </c>
      <c r="CY215" s="38">
        <v>1.25512E-2</v>
      </c>
      <c r="CZ215" s="38">
        <v>7.6045000000000001E-3</v>
      </c>
      <c r="DA215" s="38">
        <v>6.3210000000000002E-4</v>
      </c>
      <c r="DB215" s="38">
        <v>-2.78534E-2</v>
      </c>
      <c r="DC215" s="38">
        <v>-6.0905000000000004E-3</v>
      </c>
      <c r="DD215" s="38">
        <v>-7.0469E-3</v>
      </c>
      <c r="DE215" s="38">
        <v>-4.7597999999999998E-3</v>
      </c>
      <c r="DF215" s="38">
        <v>-3.7311000000000002E-3</v>
      </c>
      <c r="DG215" s="38">
        <v>-6.0597999999999997E-3</v>
      </c>
      <c r="DH215" s="38">
        <v>-6.0264000000000003E-3</v>
      </c>
      <c r="DI215" s="38">
        <v>-7.4717999999999998E-3</v>
      </c>
      <c r="DJ215" s="38">
        <v>-6.9823999999999997E-3</v>
      </c>
      <c r="DK215" s="38">
        <v>-2.3720100000000001E-2</v>
      </c>
      <c r="DL215" s="38">
        <v>-2.48588E-2</v>
      </c>
      <c r="DM215" s="38">
        <v>1.6414000000000002E-2</v>
      </c>
      <c r="DN215" s="38">
        <v>2.2554000000000001E-2</v>
      </c>
      <c r="DO215" s="38">
        <v>3.2683900000000002E-2</v>
      </c>
      <c r="DP215" s="38">
        <v>2.8899000000000001E-2</v>
      </c>
      <c r="DQ215" s="38">
        <v>1.6486500000000001E-2</v>
      </c>
      <c r="DR215" s="38">
        <v>1.8354000000000001E-3</v>
      </c>
      <c r="DS215" s="38">
        <v>-7.1618000000000003E-3</v>
      </c>
      <c r="DT215" s="38">
        <v>-4.8154000000000001E-3</v>
      </c>
      <c r="DU215" s="38">
        <v>-1.2333999999999999E-3</v>
      </c>
      <c r="DV215" s="38">
        <v>1.97483E-2</v>
      </c>
      <c r="DW215" s="38">
        <v>1.51104E-2</v>
      </c>
      <c r="DX215" s="38">
        <v>1.02472E-2</v>
      </c>
      <c r="DY215" s="38">
        <v>3.0585E-3</v>
      </c>
      <c r="DZ215" s="38">
        <v>-2.5592199999999999E-2</v>
      </c>
      <c r="EA215" s="38">
        <v>-4.1754000000000001E-3</v>
      </c>
      <c r="EB215" s="38">
        <v>-5.2522999999999997E-3</v>
      </c>
      <c r="EC215" s="38">
        <v>-2.8376E-3</v>
      </c>
      <c r="ED215" s="38">
        <v>-2.1064999999999999E-3</v>
      </c>
      <c r="EE215" s="38">
        <v>-4.7683999999999999E-3</v>
      </c>
      <c r="EF215" s="38">
        <v>-4.9823999999999997E-3</v>
      </c>
      <c r="EG215" s="38">
        <v>-6.4907999999999997E-3</v>
      </c>
      <c r="EH215" s="38">
        <v>-6.0162000000000002E-3</v>
      </c>
      <c r="EI215" s="38">
        <v>-2.1836000000000001E-2</v>
      </c>
      <c r="EJ215" s="38">
        <v>-2.1405899999999999E-2</v>
      </c>
      <c r="EK215" s="38">
        <v>1.82095E-2</v>
      </c>
      <c r="EL215" s="38">
        <v>2.4351899999999999E-2</v>
      </c>
      <c r="EM215" s="38">
        <v>3.50163E-2</v>
      </c>
      <c r="EN215" s="38">
        <v>3.0724100000000001E-2</v>
      </c>
      <c r="EO215" s="38">
        <v>1.7888500000000002E-2</v>
      </c>
      <c r="EP215" s="38">
        <v>2.8232999999999999E-3</v>
      </c>
      <c r="EQ215" s="38">
        <v>-5.7591999999999999E-3</v>
      </c>
      <c r="ER215" s="38">
        <v>-2.3782999999999999E-3</v>
      </c>
      <c r="ES215" s="38">
        <v>1.9621E-3</v>
      </c>
      <c r="ET215" s="38">
        <v>2.3497400000000002E-2</v>
      </c>
      <c r="EU215" s="38">
        <v>1.8805499999999999E-2</v>
      </c>
      <c r="EV215" s="38">
        <v>1.4062699999999999E-2</v>
      </c>
      <c r="EW215" s="38">
        <v>6.5617000000000002E-3</v>
      </c>
      <c r="EX215" s="38">
        <v>-2.2327400000000001E-2</v>
      </c>
      <c r="EY215" s="38">
        <v>-1.4103E-3</v>
      </c>
      <c r="EZ215" s="38">
        <v>-2.6611E-3</v>
      </c>
      <c r="FA215" s="38">
        <v>-6.2199999999999994E-5</v>
      </c>
      <c r="FB215" s="38">
        <v>77.386480000000006</v>
      </c>
      <c r="FC215" s="38">
        <v>76.213679999999997</v>
      </c>
      <c r="FD215" s="38">
        <v>74.46875</v>
      </c>
      <c r="FE215" s="38">
        <v>72.847269999999995</v>
      </c>
      <c r="FF215" s="38">
        <v>71.090429999999998</v>
      </c>
      <c r="FG215" s="38">
        <v>70.165890000000005</v>
      </c>
      <c r="FH215" s="38">
        <v>69.534229999999994</v>
      </c>
      <c r="FI215" s="38">
        <v>71.754199999999997</v>
      </c>
      <c r="FJ215" s="38">
        <v>76.655910000000006</v>
      </c>
      <c r="FK215" s="38">
        <v>82.231319999999997</v>
      </c>
      <c r="FL215" s="38">
        <v>87.055710000000005</v>
      </c>
      <c r="FM215" s="38">
        <v>91.363960000000006</v>
      </c>
      <c r="FN215" s="38">
        <v>95.477149999999995</v>
      </c>
      <c r="FO215" s="38">
        <v>98.752039999999994</v>
      </c>
      <c r="FP215" s="38">
        <v>101.1281</v>
      </c>
      <c r="FQ215" s="38">
        <v>102.19929999999999</v>
      </c>
      <c r="FR215" s="38">
        <v>102.4362</v>
      </c>
      <c r="FS215" s="38">
        <v>101.8908</v>
      </c>
      <c r="FT215" s="38">
        <v>100.1901</v>
      </c>
      <c r="FU215" s="38">
        <v>96.811920000000001</v>
      </c>
      <c r="FV215" s="38">
        <v>92.340890000000002</v>
      </c>
      <c r="FW215">
        <v>88.806880000000007</v>
      </c>
      <c r="FX215">
        <v>85.725020000000001</v>
      </c>
      <c r="FY215">
        <v>83.495739999999998</v>
      </c>
      <c r="FZ215">
        <v>4.3413000000000002E-3</v>
      </c>
      <c r="GA215">
        <v>2.8965100000000001E-2</v>
      </c>
      <c r="GB215">
        <v>1</v>
      </c>
    </row>
    <row r="216" spans="1:184" x14ac:dyDescent="0.3">
      <c r="A216" t="s">
        <v>277</v>
      </c>
      <c r="B216" t="s">
        <v>1</v>
      </c>
      <c r="C216" t="s">
        <v>1</v>
      </c>
      <c r="D216" t="s">
        <v>223</v>
      </c>
      <c r="E216" t="s">
        <v>1</v>
      </c>
      <c r="F216" t="s">
        <v>1</v>
      </c>
      <c r="G216" s="16" t="s">
        <v>1</v>
      </c>
      <c r="H216" s="40" t="s">
        <v>1</v>
      </c>
      <c r="I216" s="18" t="s">
        <v>1</v>
      </c>
      <c r="J216" s="38" t="s">
        <v>1</v>
      </c>
      <c r="K216" s="18">
        <v>44790</v>
      </c>
      <c r="L216" s="38">
        <v>83172</v>
      </c>
      <c r="M216" s="38">
        <v>83172</v>
      </c>
      <c r="N216" s="38">
        <v>1.3915029999999999</v>
      </c>
      <c r="O216" s="38">
        <v>1.33365</v>
      </c>
      <c r="P216" s="38">
        <v>1.294753</v>
      </c>
      <c r="Q216" s="38">
        <v>1.2719370000000001</v>
      </c>
      <c r="R216" s="38">
        <v>1.2738130000000001</v>
      </c>
      <c r="S216" s="38">
        <v>1.320845</v>
      </c>
      <c r="T216" s="38">
        <v>1.3364670000000001</v>
      </c>
      <c r="U216" s="38">
        <v>1.556025</v>
      </c>
      <c r="V216" s="38">
        <v>1.951254</v>
      </c>
      <c r="W216" s="38">
        <v>2.2738659999999999</v>
      </c>
      <c r="X216" s="38">
        <v>2.5336280000000002</v>
      </c>
      <c r="Y216" s="38">
        <v>2.7111489999999998</v>
      </c>
      <c r="Z216" s="38">
        <v>2.8135080000000001</v>
      </c>
      <c r="AA216" s="38">
        <v>2.9191220000000002</v>
      </c>
      <c r="AB216" s="38">
        <v>2.9722919999999999</v>
      </c>
      <c r="AC216" s="38">
        <v>2.9470890000000001</v>
      </c>
      <c r="AD216" s="38">
        <v>2.7845270000000002</v>
      </c>
      <c r="AE216" s="38">
        <v>2.4120189999999999</v>
      </c>
      <c r="AF216" s="38">
        <v>2.1430850000000001</v>
      </c>
      <c r="AG216" s="38">
        <v>1.953255</v>
      </c>
      <c r="AH216" s="38">
        <v>1.8473619999999999</v>
      </c>
      <c r="AI216" s="38">
        <v>1.699095</v>
      </c>
      <c r="AJ216" s="38">
        <v>1.537898</v>
      </c>
      <c r="AK216" s="38">
        <v>1.433117</v>
      </c>
      <c r="AL216" s="38">
        <v>2.7156300000000001E-2</v>
      </c>
      <c r="AM216" s="38">
        <v>2.1080999999999999E-2</v>
      </c>
      <c r="AN216" s="38">
        <v>2.2332899999999999E-2</v>
      </c>
      <c r="AO216" s="38">
        <v>2.2310400000000001E-2</v>
      </c>
      <c r="AP216" s="38">
        <v>1.20964E-2</v>
      </c>
      <c r="AQ216" s="38">
        <v>-7.9810000000000002E-3</v>
      </c>
      <c r="AR216" s="38">
        <v>-5.13529E-2</v>
      </c>
      <c r="AS216" s="38">
        <v>-5.8726000000000004E-3</v>
      </c>
      <c r="AT216" s="38">
        <v>-2.0969100000000001E-2</v>
      </c>
      <c r="AU216" s="38">
        <v>-5.6572999999999998E-2</v>
      </c>
      <c r="AV216" s="38">
        <v>-3.4166700000000001E-2</v>
      </c>
      <c r="AW216" s="38">
        <v>-1.62297E-2</v>
      </c>
      <c r="AX216" s="38">
        <v>-9.7024999999999993E-3</v>
      </c>
      <c r="AY216" s="38">
        <v>-5.1199000000000001E-3</v>
      </c>
      <c r="AZ216" s="38">
        <v>1.7824900000000001E-2</v>
      </c>
      <c r="BA216" s="38">
        <v>3.87686E-2</v>
      </c>
      <c r="BB216" s="38">
        <v>6.6141199999999997E-2</v>
      </c>
      <c r="BC216" s="38">
        <v>6.1889800000000002E-2</v>
      </c>
      <c r="BD216" s="38">
        <v>5.87793E-2</v>
      </c>
      <c r="BE216" s="38">
        <v>5.6588899999999998E-2</v>
      </c>
      <c r="BF216" s="38">
        <v>3.9371999999999997E-2</v>
      </c>
      <c r="BG216" s="38">
        <v>6.3653399999999999E-2</v>
      </c>
      <c r="BH216" s="38">
        <v>5.03626E-2</v>
      </c>
      <c r="BI216" s="38">
        <v>4.4992200000000003E-2</v>
      </c>
      <c r="BJ216" s="38">
        <v>2.93642E-2</v>
      </c>
      <c r="BK216" s="38">
        <v>2.33388E-2</v>
      </c>
      <c r="BL216" s="38">
        <v>2.445E-2</v>
      </c>
      <c r="BM216" s="38">
        <v>2.4377900000000001E-2</v>
      </c>
      <c r="BN216" s="38">
        <v>1.3772400000000001E-2</v>
      </c>
      <c r="BO216" s="38">
        <v>-5.5240999999999997E-3</v>
      </c>
      <c r="BP216" s="38">
        <v>-4.77823E-2</v>
      </c>
      <c r="BQ216" s="38">
        <v>-3.7480999999999999E-3</v>
      </c>
      <c r="BR216" s="38">
        <v>-1.85238E-2</v>
      </c>
      <c r="BS216" s="38">
        <v>-5.24699E-2</v>
      </c>
      <c r="BT216" s="38">
        <v>-3.0739599999999999E-2</v>
      </c>
      <c r="BU216" s="38">
        <v>-1.42994E-2</v>
      </c>
      <c r="BV216" s="38">
        <v>-8.4790999999999998E-3</v>
      </c>
      <c r="BW216" s="38">
        <v>-3.6985999999999998E-3</v>
      </c>
      <c r="BX216" s="38">
        <v>2.0587899999999999E-2</v>
      </c>
      <c r="BY216" s="38">
        <v>4.3178000000000001E-2</v>
      </c>
      <c r="BZ216" s="38">
        <v>7.13062E-2</v>
      </c>
      <c r="CA216" s="38">
        <v>6.7653900000000003E-2</v>
      </c>
      <c r="CB216" s="38">
        <v>6.4573699999999998E-2</v>
      </c>
      <c r="CC216" s="38">
        <v>6.1483700000000002E-2</v>
      </c>
      <c r="CD216" s="38">
        <v>4.3567099999999997E-2</v>
      </c>
      <c r="CE216" s="38">
        <v>6.7572199999999999E-2</v>
      </c>
      <c r="CF216" s="38">
        <v>5.4238700000000001E-2</v>
      </c>
      <c r="CG216" s="38">
        <v>4.8606400000000001E-2</v>
      </c>
      <c r="CH216" s="38">
        <v>3.0893400000000001E-2</v>
      </c>
      <c r="CI216" s="38">
        <v>2.4902500000000001E-2</v>
      </c>
      <c r="CJ216" s="38">
        <v>2.59163E-2</v>
      </c>
      <c r="CK216" s="38">
        <v>2.58099E-2</v>
      </c>
      <c r="CL216" s="38">
        <v>1.49333E-2</v>
      </c>
      <c r="CM216" s="38">
        <v>-3.8224999999999999E-3</v>
      </c>
      <c r="CN216" s="38">
        <v>-4.5309299999999997E-2</v>
      </c>
      <c r="CO216" s="38">
        <v>-2.2766000000000002E-3</v>
      </c>
      <c r="CP216" s="38">
        <v>-1.6830299999999999E-2</v>
      </c>
      <c r="CQ216" s="38">
        <v>-4.9628100000000001E-2</v>
      </c>
      <c r="CR216" s="38">
        <v>-2.8366100000000002E-2</v>
      </c>
      <c r="CS216" s="38">
        <v>-1.29625E-2</v>
      </c>
      <c r="CT216" s="38">
        <v>-7.6318999999999996E-3</v>
      </c>
      <c r="CU216" s="38">
        <v>-2.7141999999999999E-3</v>
      </c>
      <c r="CV216" s="38">
        <v>2.25016E-2</v>
      </c>
      <c r="CW216" s="38">
        <v>4.6232000000000002E-2</v>
      </c>
      <c r="CX216" s="38">
        <v>7.4883400000000003E-2</v>
      </c>
      <c r="CY216" s="38">
        <v>7.1646100000000004E-2</v>
      </c>
      <c r="CZ216" s="38">
        <v>6.8586900000000006E-2</v>
      </c>
      <c r="DA216" s="38">
        <v>6.4873799999999995E-2</v>
      </c>
      <c r="DB216" s="38">
        <v>4.6472600000000003E-2</v>
      </c>
      <c r="DC216" s="38">
        <v>7.0286399999999999E-2</v>
      </c>
      <c r="DD216" s="38">
        <v>5.6923300000000003E-2</v>
      </c>
      <c r="DE216" s="38">
        <v>5.1109500000000002E-2</v>
      </c>
      <c r="DF216" s="38">
        <v>3.2422600000000003E-2</v>
      </c>
      <c r="DG216" s="38">
        <v>2.6466199999999999E-2</v>
      </c>
      <c r="DH216" s="38">
        <v>2.73826E-2</v>
      </c>
      <c r="DI216" s="38">
        <v>2.72418E-2</v>
      </c>
      <c r="DJ216" s="38">
        <v>1.60941E-2</v>
      </c>
      <c r="DK216" s="38">
        <v>-2.1209000000000002E-3</v>
      </c>
      <c r="DL216" s="38">
        <v>-4.2836300000000001E-2</v>
      </c>
      <c r="DM216" s="38">
        <v>-8.0519999999999995E-4</v>
      </c>
      <c r="DN216" s="38">
        <v>-1.5136699999999999E-2</v>
      </c>
      <c r="DO216" s="38">
        <v>-4.6786300000000003E-2</v>
      </c>
      <c r="DP216" s="38">
        <v>-2.5992500000000002E-2</v>
      </c>
      <c r="DQ216" s="38">
        <v>-1.16256E-2</v>
      </c>
      <c r="DR216" s="38">
        <v>-6.7846E-3</v>
      </c>
      <c r="DS216" s="38">
        <v>-1.7298000000000001E-3</v>
      </c>
      <c r="DT216" s="38">
        <v>2.4415200000000001E-2</v>
      </c>
      <c r="DU216" s="38">
        <v>4.9286000000000003E-2</v>
      </c>
      <c r="DV216" s="38">
        <v>7.8460600000000005E-2</v>
      </c>
      <c r="DW216" s="38">
        <v>7.5638300000000006E-2</v>
      </c>
      <c r="DX216" s="38">
        <v>7.2600100000000001E-2</v>
      </c>
      <c r="DY216" s="38">
        <v>6.8263900000000002E-2</v>
      </c>
      <c r="DZ216" s="38">
        <v>4.9378100000000001E-2</v>
      </c>
      <c r="EA216" s="38">
        <v>7.3000599999999999E-2</v>
      </c>
      <c r="EB216" s="38">
        <v>5.9607899999999998E-2</v>
      </c>
      <c r="EC216" s="38">
        <v>5.3612600000000003E-2</v>
      </c>
      <c r="ED216" s="38">
        <v>3.4630500000000002E-2</v>
      </c>
      <c r="EE216" s="38">
        <v>2.8724E-2</v>
      </c>
      <c r="EF216" s="38">
        <v>2.94997E-2</v>
      </c>
      <c r="EG216" s="38">
        <v>2.9309399999999999E-2</v>
      </c>
      <c r="EH216" s="38">
        <v>1.77702E-2</v>
      </c>
      <c r="EI216" s="38">
        <v>3.3599999999999998E-4</v>
      </c>
      <c r="EJ216" s="38">
        <v>-3.9265700000000001E-2</v>
      </c>
      <c r="EK216" s="38">
        <v>1.3193E-3</v>
      </c>
      <c r="EL216" s="38">
        <v>-1.26914E-2</v>
      </c>
      <c r="EM216" s="38">
        <v>-4.2683199999999998E-2</v>
      </c>
      <c r="EN216" s="38">
        <v>-2.2565499999999999E-2</v>
      </c>
      <c r="EO216" s="38">
        <v>-9.6953000000000004E-3</v>
      </c>
      <c r="EP216" s="38">
        <v>-5.5611999999999997E-3</v>
      </c>
      <c r="EQ216" s="38">
        <v>-3.0840000000000002E-4</v>
      </c>
      <c r="ER216" s="38">
        <v>2.71782E-2</v>
      </c>
      <c r="ES216" s="38">
        <v>5.36955E-2</v>
      </c>
      <c r="ET216" s="38">
        <v>8.3625599999999994E-2</v>
      </c>
      <c r="EU216" s="38">
        <v>8.1402299999999997E-2</v>
      </c>
      <c r="EV216" s="38">
        <v>7.8394599999999995E-2</v>
      </c>
      <c r="EW216" s="38">
        <v>7.3158699999999993E-2</v>
      </c>
      <c r="EX216" s="38">
        <v>5.3573200000000001E-2</v>
      </c>
      <c r="EY216" s="38">
        <v>7.6919500000000002E-2</v>
      </c>
      <c r="EZ216" s="38">
        <v>6.3483999999999999E-2</v>
      </c>
      <c r="FA216" s="38">
        <v>5.7226699999999998E-2</v>
      </c>
      <c r="FB216" s="38">
        <v>81.599010000000007</v>
      </c>
      <c r="FC216" s="38">
        <v>80.156009999999995</v>
      </c>
      <c r="FD216" s="38">
        <v>78.586429999999993</v>
      </c>
      <c r="FE216" s="38">
        <v>77.013339999999999</v>
      </c>
      <c r="FF216" s="38">
        <v>76.581860000000006</v>
      </c>
      <c r="FG216" s="38">
        <v>75.928920000000005</v>
      </c>
      <c r="FH216" s="38">
        <v>75.026319999999998</v>
      </c>
      <c r="FI216" s="38">
        <v>76.479089999999999</v>
      </c>
      <c r="FJ216" s="38">
        <v>80.882059999999996</v>
      </c>
      <c r="FK216" s="38">
        <v>84.088390000000004</v>
      </c>
      <c r="FL216" s="38">
        <v>87.351770000000002</v>
      </c>
      <c r="FM216" s="38">
        <v>91.10436</v>
      </c>
      <c r="FN216" s="38">
        <v>94.881829999999994</v>
      </c>
      <c r="FO216" s="38">
        <v>96.48057</v>
      </c>
      <c r="FP216" s="38">
        <v>97.188130000000001</v>
      </c>
      <c r="FQ216" s="38">
        <v>97.645089999999996</v>
      </c>
      <c r="FR216" s="38">
        <v>97.613429999999994</v>
      </c>
      <c r="FS216" s="38">
        <v>97.189580000000007</v>
      </c>
      <c r="FT216" s="38">
        <v>95.874949999999998</v>
      </c>
      <c r="FU216" s="38">
        <v>92.991839999999996</v>
      </c>
      <c r="FV216" s="38">
        <v>89.432910000000007</v>
      </c>
      <c r="FW216">
        <v>85.869420000000005</v>
      </c>
      <c r="FX216">
        <v>82.879980000000003</v>
      </c>
      <c r="FY216">
        <v>80.558459999999997</v>
      </c>
      <c r="FZ216">
        <v>5.9424999999999999E-3</v>
      </c>
      <c r="GA216">
        <v>4.2962899999999998E-2</v>
      </c>
      <c r="GB216">
        <v>1</v>
      </c>
    </row>
    <row r="217" spans="1:184" x14ac:dyDescent="0.3">
      <c r="A217" t="s">
        <v>277</v>
      </c>
      <c r="B217" t="s">
        <v>1</v>
      </c>
      <c r="C217" t="s">
        <v>1</v>
      </c>
      <c r="D217" t="s">
        <v>223</v>
      </c>
      <c r="E217" t="s">
        <v>1</v>
      </c>
      <c r="F217" t="s">
        <v>1</v>
      </c>
      <c r="G217" s="16" t="s">
        <v>1</v>
      </c>
      <c r="H217" s="40" t="s">
        <v>1</v>
      </c>
      <c r="I217" s="18" t="s">
        <v>1</v>
      </c>
      <c r="J217" s="38" t="s">
        <v>1</v>
      </c>
      <c r="K217" s="18">
        <v>44792</v>
      </c>
      <c r="L217" s="38">
        <v>82575</v>
      </c>
      <c r="M217" s="38">
        <v>82575</v>
      </c>
      <c r="N217" s="38">
        <v>1.3336939999999999</v>
      </c>
      <c r="O217" s="38">
        <v>1.277741</v>
      </c>
      <c r="P217" s="38">
        <v>1.2335689999999999</v>
      </c>
      <c r="Q217" s="38">
        <v>1.209252</v>
      </c>
      <c r="R217" s="38">
        <v>1.214745</v>
      </c>
      <c r="S217" s="38">
        <v>1.259455</v>
      </c>
      <c r="T217" s="38">
        <v>1.2703660000000001</v>
      </c>
      <c r="U217" s="38">
        <v>1.468146</v>
      </c>
      <c r="V217" s="38">
        <v>1.8358319999999999</v>
      </c>
      <c r="W217" s="38">
        <v>2.1576430000000002</v>
      </c>
      <c r="X217" s="38">
        <v>2.4287709999999998</v>
      </c>
      <c r="Y217" s="38">
        <v>2.616025</v>
      </c>
      <c r="Z217" s="38">
        <v>2.7245689999999998</v>
      </c>
      <c r="AA217" s="38">
        <v>2.828182</v>
      </c>
      <c r="AB217" s="38">
        <v>2.8917069999999998</v>
      </c>
      <c r="AC217" s="38">
        <v>2.871283</v>
      </c>
      <c r="AD217" s="38">
        <v>2.7197079999999998</v>
      </c>
      <c r="AE217" s="38">
        <v>2.3795099999999998</v>
      </c>
      <c r="AF217" s="38">
        <v>2.115704</v>
      </c>
      <c r="AG217" s="38">
        <v>1.9286589999999999</v>
      </c>
      <c r="AH217" s="38">
        <v>1.8242940000000001</v>
      </c>
      <c r="AI217" s="38">
        <v>1.6804520000000001</v>
      </c>
      <c r="AJ217" s="38">
        <v>1.520669</v>
      </c>
      <c r="AK217" s="38">
        <v>1.4081440000000001</v>
      </c>
      <c r="AL217" s="38">
        <v>-5.3955000000000001E-3</v>
      </c>
      <c r="AM217" s="38">
        <v>-4.8316000000000001E-3</v>
      </c>
      <c r="AN217" s="38">
        <v>-5.9268999999999997E-3</v>
      </c>
      <c r="AO217" s="38">
        <v>-4.692E-3</v>
      </c>
      <c r="AP217" s="38">
        <v>-1.9956000000000002E-3</v>
      </c>
      <c r="AQ217" s="38">
        <v>-1.42407E-2</v>
      </c>
      <c r="AR217" s="38">
        <v>-3.6334199999999997E-2</v>
      </c>
      <c r="AS217" s="38">
        <v>9.5221000000000004E-3</v>
      </c>
      <c r="AT217" s="38">
        <v>1.0633999999999999E-2</v>
      </c>
      <c r="AU217" s="38">
        <v>4.6515999999999997E-3</v>
      </c>
      <c r="AV217" s="38">
        <v>7.9545999999999992E-3</v>
      </c>
      <c r="AW217" s="38">
        <v>3.2168000000000001E-3</v>
      </c>
      <c r="AX217" s="38">
        <v>3.5945E-3</v>
      </c>
      <c r="AY217" s="38">
        <v>-1.20193E-2</v>
      </c>
      <c r="AZ217" s="38">
        <v>-2.30198E-2</v>
      </c>
      <c r="BA217" s="38">
        <v>-2.4868700000000001E-2</v>
      </c>
      <c r="BB217" s="38">
        <v>-2.0834999999999998E-3</v>
      </c>
      <c r="BC217" s="38">
        <v>2.7019000000000001E-3</v>
      </c>
      <c r="BD217" s="38">
        <v>8.6189999999999997E-4</v>
      </c>
      <c r="BE217" s="38">
        <v>2.4935999999999999E-3</v>
      </c>
      <c r="BF217" s="38">
        <v>-1.2681100000000001E-2</v>
      </c>
      <c r="BG217" s="38">
        <v>1.3513000000000001E-2</v>
      </c>
      <c r="BH217" s="38">
        <v>1.1435799999999999E-2</v>
      </c>
      <c r="BI217" s="38">
        <v>1.05433E-2</v>
      </c>
      <c r="BJ217" s="38">
        <v>-2.7079000000000001E-3</v>
      </c>
      <c r="BK217" s="38">
        <v>-2.0095E-3</v>
      </c>
      <c r="BL217" s="38">
        <v>-3.5950000000000001E-3</v>
      </c>
      <c r="BM217" s="38">
        <v>-2.7764E-3</v>
      </c>
      <c r="BN217" s="38">
        <v>-1.36E-4</v>
      </c>
      <c r="BO217" s="38">
        <v>-1.0989799999999999E-2</v>
      </c>
      <c r="BP217" s="38">
        <v>-3.1426599999999999E-2</v>
      </c>
      <c r="BQ217" s="38">
        <v>1.13764E-2</v>
      </c>
      <c r="BR217" s="38">
        <v>1.3370699999999999E-2</v>
      </c>
      <c r="BS217" s="38">
        <v>8.2365000000000008E-3</v>
      </c>
      <c r="BT217" s="38">
        <v>1.0821900000000001E-2</v>
      </c>
      <c r="BU217" s="38">
        <v>5.2728000000000002E-3</v>
      </c>
      <c r="BV217" s="38">
        <v>5.0784000000000003E-3</v>
      </c>
      <c r="BW217" s="38">
        <v>-1.00935E-2</v>
      </c>
      <c r="BX217" s="38">
        <v>-1.9676200000000001E-2</v>
      </c>
      <c r="BY217" s="38">
        <v>-2.0406199999999999E-2</v>
      </c>
      <c r="BZ217" s="38">
        <v>2.6870000000000002E-3</v>
      </c>
      <c r="CA217" s="38">
        <v>7.3787000000000002E-3</v>
      </c>
      <c r="CB217" s="38">
        <v>5.0708999999999997E-3</v>
      </c>
      <c r="CC217" s="38">
        <v>6.5389999999999997E-3</v>
      </c>
      <c r="CD217" s="38">
        <v>-9.3890999999999992E-3</v>
      </c>
      <c r="CE217" s="38">
        <v>1.7753100000000001E-2</v>
      </c>
      <c r="CF217" s="38">
        <v>1.47628E-2</v>
      </c>
      <c r="CG217" s="38">
        <v>1.39615E-2</v>
      </c>
      <c r="CH217" s="38">
        <v>-8.4650000000000003E-4</v>
      </c>
      <c r="CI217" s="38">
        <v>-5.5000000000000002E-5</v>
      </c>
      <c r="CJ217" s="38">
        <v>-1.98E-3</v>
      </c>
      <c r="CK217" s="38">
        <v>-1.4496000000000001E-3</v>
      </c>
      <c r="CL217" s="38">
        <v>1.1519E-3</v>
      </c>
      <c r="CM217" s="38">
        <v>-8.7381999999999998E-3</v>
      </c>
      <c r="CN217" s="38">
        <v>-2.8027699999999999E-2</v>
      </c>
      <c r="CO217" s="38">
        <v>1.2660599999999999E-2</v>
      </c>
      <c r="CP217" s="38">
        <v>1.5266200000000001E-2</v>
      </c>
      <c r="CQ217" s="38">
        <v>1.07194E-2</v>
      </c>
      <c r="CR217" s="38">
        <v>1.2807900000000001E-2</v>
      </c>
      <c r="CS217" s="38">
        <v>6.6968000000000001E-3</v>
      </c>
      <c r="CT217" s="38">
        <v>6.1062E-3</v>
      </c>
      <c r="CU217" s="38">
        <v>-8.7597000000000005E-3</v>
      </c>
      <c r="CV217" s="38">
        <v>-1.7360400000000002E-2</v>
      </c>
      <c r="CW217" s="38">
        <v>-1.7315500000000001E-2</v>
      </c>
      <c r="CX217" s="38">
        <v>5.9911000000000001E-3</v>
      </c>
      <c r="CY217" s="38">
        <v>1.06179E-2</v>
      </c>
      <c r="CZ217" s="38">
        <v>7.9860999999999994E-3</v>
      </c>
      <c r="DA217" s="38">
        <v>9.3407999999999998E-3</v>
      </c>
      <c r="DB217" s="38">
        <v>-7.1092000000000004E-3</v>
      </c>
      <c r="DC217" s="38">
        <v>2.0689800000000001E-2</v>
      </c>
      <c r="DD217" s="38">
        <v>1.7067100000000002E-2</v>
      </c>
      <c r="DE217" s="38">
        <v>1.6329E-2</v>
      </c>
      <c r="DF217" s="38">
        <v>1.0149E-3</v>
      </c>
      <c r="DG217" s="38">
        <v>1.8996E-3</v>
      </c>
      <c r="DH217" s="38">
        <v>-3.6489999999999998E-4</v>
      </c>
      <c r="DI217" s="38">
        <v>-1.228E-4</v>
      </c>
      <c r="DJ217" s="38">
        <v>2.4398000000000002E-3</v>
      </c>
      <c r="DK217" s="38">
        <v>-6.4866000000000004E-3</v>
      </c>
      <c r="DL217" s="38">
        <v>-2.46287E-2</v>
      </c>
      <c r="DM217" s="38">
        <v>1.39449E-2</v>
      </c>
      <c r="DN217" s="38">
        <v>1.7161699999999998E-2</v>
      </c>
      <c r="DO217" s="38">
        <v>1.32023E-2</v>
      </c>
      <c r="DP217" s="38">
        <v>1.4793799999999999E-2</v>
      </c>
      <c r="DQ217" s="38">
        <v>8.1209000000000003E-3</v>
      </c>
      <c r="DR217" s="38">
        <v>7.1339999999999997E-3</v>
      </c>
      <c r="DS217" s="38">
        <v>-7.4257999999999998E-3</v>
      </c>
      <c r="DT217" s="38">
        <v>-1.50446E-2</v>
      </c>
      <c r="DU217" s="38">
        <v>-1.4224799999999999E-2</v>
      </c>
      <c r="DV217" s="38">
        <v>9.2951000000000006E-3</v>
      </c>
      <c r="DW217" s="38">
        <v>1.3857100000000001E-2</v>
      </c>
      <c r="DX217" s="38">
        <v>1.09012E-2</v>
      </c>
      <c r="DY217" s="38">
        <v>1.21426E-2</v>
      </c>
      <c r="DZ217" s="38">
        <v>-4.8291999999999996E-3</v>
      </c>
      <c r="EA217" s="38">
        <v>2.3626500000000002E-2</v>
      </c>
      <c r="EB217" s="38">
        <v>1.9371300000000001E-2</v>
      </c>
      <c r="EC217" s="38">
        <v>1.8696399999999998E-2</v>
      </c>
      <c r="ED217" s="38">
        <v>3.7023999999999998E-3</v>
      </c>
      <c r="EE217" s="38">
        <v>4.7216000000000003E-3</v>
      </c>
      <c r="EF217" s="38">
        <v>1.9669000000000002E-3</v>
      </c>
      <c r="EG217" s="38">
        <v>1.7928E-3</v>
      </c>
      <c r="EH217" s="38">
        <v>4.2992999999999998E-3</v>
      </c>
      <c r="EI217" s="38">
        <v>-3.2355999999999999E-3</v>
      </c>
      <c r="EJ217" s="38">
        <v>-1.9721099999999998E-2</v>
      </c>
      <c r="EK217" s="38">
        <v>1.5799199999999999E-2</v>
      </c>
      <c r="EL217" s="38">
        <v>1.98984E-2</v>
      </c>
      <c r="EM217" s="38">
        <v>1.6787199999999999E-2</v>
      </c>
      <c r="EN217" s="38">
        <v>1.7661199999999998E-2</v>
      </c>
      <c r="EO217" s="38">
        <v>1.0176899999999999E-2</v>
      </c>
      <c r="EP217" s="38">
        <v>8.6178999999999995E-3</v>
      </c>
      <c r="EQ217" s="38">
        <v>-5.4999999999999997E-3</v>
      </c>
      <c r="ER217" s="38">
        <v>-1.17009E-2</v>
      </c>
      <c r="ES217" s="38">
        <v>-9.7623999999999992E-3</v>
      </c>
      <c r="ET217" s="38">
        <v>1.40657E-2</v>
      </c>
      <c r="EU217" s="38">
        <v>1.8533999999999998E-2</v>
      </c>
      <c r="EV217" s="38">
        <v>1.51103E-2</v>
      </c>
      <c r="EW217" s="38">
        <v>1.6188000000000001E-2</v>
      </c>
      <c r="EX217" s="38">
        <v>-1.5372999999999999E-3</v>
      </c>
      <c r="EY217" s="38">
        <v>2.7866599999999998E-2</v>
      </c>
      <c r="EZ217" s="38">
        <v>2.2698300000000001E-2</v>
      </c>
      <c r="FA217" s="38">
        <v>2.2114600000000002E-2</v>
      </c>
      <c r="FB217" s="38">
        <v>78.093410000000006</v>
      </c>
      <c r="FC217" s="38">
        <v>76.66113</v>
      </c>
      <c r="FD217" s="38">
        <v>74.844560000000001</v>
      </c>
      <c r="FE217" s="38">
        <v>73.125140000000002</v>
      </c>
      <c r="FF217" s="38">
        <v>71.487470000000002</v>
      </c>
      <c r="FG217" s="38">
        <v>70.732730000000004</v>
      </c>
      <c r="FH217" s="38">
        <v>69.792310000000001</v>
      </c>
      <c r="FI217" s="38">
        <v>71.859859999999998</v>
      </c>
      <c r="FJ217" s="38">
        <v>75.621960000000001</v>
      </c>
      <c r="FK217" s="38">
        <v>79.878910000000005</v>
      </c>
      <c r="FL217" s="38">
        <v>84.561329999999998</v>
      </c>
      <c r="FM217" s="38">
        <v>88.734430000000003</v>
      </c>
      <c r="FN217" s="38">
        <v>92.28886</v>
      </c>
      <c r="FO217" s="38">
        <v>95.128519999999995</v>
      </c>
      <c r="FP217" s="38">
        <v>97.949489999999997</v>
      </c>
      <c r="FQ217" s="38">
        <v>99.617540000000005</v>
      </c>
      <c r="FR217" s="38">
        <v>100.01300000000001</v>
      </c>
      <c r="FS217" s="38">
        <v>99.045119999999997</v>
      </c>
      <c r="FT217" s="38">
        <v>96.614680000000007</v>
      </c>
      <c r="FU217" s="38">
        <v>92.980400000000003</v>
      </c>
      <c r="FV217" s="38">
        <v>88.608469999999997</v>
      </c>
      <c r="FW217">
        <v>85.216999999999999</v>
      </c>
      <c r="FX217">
        <v>82.534000000000006</v>
      </c>
      <c r="FY217">
        <v>79.879580000000004</v>
      </c>
      <c r="FZ217">
        <v>4.9077000000000001E-3</v>
      </c>
      <c r="GA217">
        <v>3.6682800000000002E-2</v>
      </c>
      <c r="GB217">
        <v>1</v>
      </c>
    </row>
    <row r="218" spans="1:184" x14ac:dyDescent="0.3">
      <c r="A218" t="s">
        <v>277</v>
      </c>
      <c r="B218" t="s">
        <v>1</v>
      </c>
      <c r="C218" t="s">
        <v>1</v>
      </c>
      <c r="D218" t="s">
        <v>223</v>
      </c>
      <c r="E218" t="s">
        <v>1</v>
      </c>
      <c r="F218" t="s">
        <v>1</v>
      </c>
      <c r="G218" s="16" t="s">
        <v>1</v>
      </c>
      <c r="H218" s="40" t="s">
        <v>1</v>
      </c>
      <c r="I218" s="18" t="s">
        <v>1</v>
      </c>
      <c r="J218" s="38" t="s">
        <v>1</v>
      </c>
      <c r="K218" s="18">
        <v>44805</v>
      </c>
      <c r="L218" s="38">
        <v>82627</v>
      </c>
      <c r="M218" s="38">
        <v>82627</v>
      </c>
      <c r="N218" s="38">
        <v>1.2491019999999999</v>
      </c>
      <c r="O218" s="38">
        <v>1.202844</v>
      </c>
      <c r="P218" s="38">
        <v>1.1683509999999999</v>
      </c>
      <c r="Q218" s="38">
        <v>1.149545</v>
      </c>
      <c r="R218" s="38">
        <v>1.1594629999999999</v>
      </c>
      <c r="S218" s="38">
        <v>1.1965840000000001</v>
      </c>
      <c r="T218" s="38">
        <v>1.2164619999999999</v>
      </c>
      <c r="U218" s="38">
        <v>1.4285650000000001</v>
      </c>
      <c r="V218" s="38">
        <v>1.8202339999999999</v>
      </c>
      <c r="W218" s="38">
        <v>2.1634679999999999</v>
      </c>
      <c r="X218" s="38">
        <v>2.449522</v>
      </c>
      <c r="Y218" s="38">
        <v>2.647278</v>
      </c>
      <c r="Z218" s="38">
        <v>2.7682310000000001</v>
      </c>
      <c r="AA218" s="38">
        <v>2.9005969999999999</v>
      </c>
      <c r="AB218" s="38">
        <v>2.9906329999999999</v>
      </c>
      <c r="AC218" s="38">
        <v>2.9902229999999999</v>
      </c>
      <c r="AD218" s="38">
        <v>2.8357700000000001</v>
      </c>
      <c r="AE218" s="38">
        <v>2.4377719999999998</v>
      </c>
      <c r="AF218" s="38">
        <v>2.151335</v>
      </c>
      <c r="AG218" s="38">
        <v>1.9345650000000001</v>
      </c>
      <c r="AH218" s="38">
        <v>1.813291</v>
      </c>
      <c r="AI218" s="38">
        <v>1.652555</v>
      </c>
      <c r="AJ218" s="38">
        <v>1.4978180000000001</v>
      </c>
      <c r="AK218" s="38">
        <v>1.396193</v>
      </c>
      <c r="AL218" s="38">
        <v>-1.09447E-2</v>
      </c>
      <c r="AM218" s="38">
        <v>-1.0241800000000001E-2</v>
      </c>
      <c r="AN218" s="38">
        <v>-1.0247300000000001E-2</v>
      </c>
      <c r="AO218" s="38">
        <v>-1.05436E-2</v>
      </c>
      <c r="AP218" s="38">
        <v>-1.0982499999999999E-2</v>
      </c>
      <c r="AQ218" s="38">
        <v>-3.02083E-2</v>
      </c>
      <c r="AR218" s="38">
        <v>-6.9053500000000004E-2</v>
      </c>
      <c r="AS218" s="38">
        <v>1.8887299999999999E-2</v>
      </c>
      <c r="AT218" s="38">
        <v>4.2604700000000002E-2</v>
      </c>
      <c r="AU218" s="38">
        <v>4.6570500000000001E-2</v>
      </c>
      <c r="AV218" s="38">
        <v>4.5037399999999998E-2</v>
      </c>
      <c r="AW218" s="38">
        <v>2.3018799999999999E-2</v>
      </c>
      <c r="AX218" s="38">
        <v>1.5540000000000001E-4</v>
      </c>
      <c r="AY218" s="38">
        <v>-1.9902400000000001E-2</v>
      </c>
      <c r="AZ218" s="38">
        <v>-3.2470400000000003E-2</v>
      </c>
      <c r="BA218" s="38">
        <v>-4.0749800000000003E-2</v>
      </c>
      <c r="BB218" s="38">
        <v>-2.6463400000000002E-2</v>
      </c>
      <c r="BC218" s="38">
        <v>-3.3671800000000002E-2</v>
      </c>
      <c r="BD218" s="38">
        <v>-2.2928E-2</v>
      </c>
      <c r="BE218" s="38">
        <v>-5.0631799999999998E-2</v>
      </c>
      <c r="BF218" s="38">
        <v>-3.4797000000000002E-2</v>
      </c>
      <c r="BG218" s="38">
        <v>-1.9662999999999998E-3</v>
      </c>
      <c r="BH218" s="38">
        <v>-8.3300000000000005E-5</v>
      </c>
      <c r="BI218" s="38">
        <v>-2.5674999999999999E-3</v>
      </c>
      <c r="BJ218" s="38">
        <v>-8.9458999999999997E-3</v>
      </c>
      <c r="BK218" s="38">
        <v>-8.7112999999999999E-3</v>
      </c>
      <c r="BL218" s="38">
        <v>-9.0992999999999994E-3</v>
      </c>
      <c r="BM218" s="38">
        <v>-9.5393000000000006E-3</v>
      </c>
      <c r="BN218" s="38">
        <v>-1.00781E-2</v>
      </c>
      <c r="BO218" s="38">
        <v>-2.84937E-2</v>
      </c>
      <c r="BP218" s="38">
        <v>-6.5810599999999997E-2</v>
      </c>
      <c r="BQ218" s="38">
        <v>2.05638E-2</v>
      </c>
      <c r="BR218" s="38">
        <v>4.4383100000000002E-2</v>
      </c>
      <c r="BS218" s="38">
        <v>4.86223E-2</v>
      </c>
      <c r="BT218" s="38">
        <v>4.6771100000000003E-2</v>
      </c>
      <c r="BU218" s="38">
        <v>2.4416500000000001E-2</v>
      </c>
      <c r="BV218" s="38">
        <v>1.1596E-3</v>
      </c>
      <c r="BW218" s="38">
        <v>-1.85769E-2</v>
      </c>
      <c r="BX218" s="38">
        <v>-3.0109899999999998E-2</v>
      </c>
      <c r="BY218" s="38">
        <v>-3.7450900000000002E-2</v>
      </c>
      <c r="BZ218" s="38">
        <v>-2.28147E-2</v>
      </c>
      <c r="CA218" s="38">
        <v>-3.0248799999999999E-2</v>
      </c>
      <c r="CB218" s="38">
        <v>-1.9417E-2</v>
      </c>
      <c r="CC218" s="38">
        <v>-4.7498600000000002E-2</v>
      </c>
      <c r="CD218" s="38">
        <v>-3.1791E-2</v>
      </c>
      <c r="CE218" s="38">
        <v>1.2149999999999999E-3</v>
      </c>
      <c r="CF218" s="38">
        <v>2.5628999999999999E-3</v>
      </c>
      <c r="CG218" s="38">
        <v>2.5899999999999999E-5</v>
      </c>
      <c r="CH218" s="38">
        <v>-7.5614999999999996E-3</v>
      </c>
      <c r="CI218" s="38">
        <v>-7.6512999999999998E-3</v>
      </c>
      <c r="CJ218" s="38">
        <v>-8.3041999999999994E-3</v>
      </c>
      <c r="CK218" s="38">
        <v>-8.8438000000000006E-3</v>
      </c>
      <c r="CL218" s="38">
        <v>-9.4517000000000004E-3</v>
      </c>
      <c r="CM218" s="38">
        <v>-2.73061E-2</v>
      </c>
      <c r="CN218" s="38">
        <v>-6.3564599999999999E-2</v>
      </c>
      <c r="CO218" s="38">
        <v>2.1724899999999998E-2</v>
      </c>
      <c r="CP218" s="38">
        <v>4.5614799999999997E-2</v>
      </c>
      <c r="CQ218" s="38">
        <v>5.0043400000000002E-2</v>
      </c>
      <c r="CR218" s="38">
        <v>4.7971800000000002E-2</v>
      </c>
      <c r="CS218" s="38">
        <v>2.5384500000000001E-2</v>
      </c>
      <c r="CT218" s="38">
        <v>1.8552E-3</v>
      </c>
      <c r="CU218" s="38">
        <v>-1.7658799999999999E-2</v>
      </c>
      <c r="CV218" s="38">
        <v>-2.84751E-2</v>
      </c>
      <c r="CW218" s="38">
        <v>-3.5166099999999999E-2</v>
      </c>
      <c r="CX218" s="38">
        <v>-2.0287599999999999E-2</v>
      </c>
      <c r="CY218" s="38">
        <v>-2.7878E-2</v>
      </c>
      <c r="CZ218" s="38">
        <v>-1.6985400000000001E-2</v>
      </c>
      <c r="DA218" s="38">
        <v>-4.5328599999999997E-2</v>
      </c>
      <c r="DB218" s="38">
        <v>-2.9709099999999999E-2</v>
      </c>
      <c r="DC218" s="38">
        <v>3.4183999999999998E-3</v>
      </c>
      <c r="DD218" s="38">
        <v>4.3956999999999998E-3</v>
      </c>
      <c r="DE218" s="38">
        <v>1.8221999999999999E-3</v>
      </c>
      <c r="DF218" s="38">
        <v>-6.1771999999999999E-3</v>
      </c>
      <c r="DG218" s="38">
        <v>-6.5912999999999996E-3</v>
      </c>
      <c r="DH218" s="38">
        <v>-7.509E-3</v>
      </c>
      <c r="DI218" s="38">
        <v>-8.1481999999999995E-3</v>
      </c>
      <c r="DJ218" s="38">
        <v>-8.8252999999999995E-3</v>
      </c>
      <c r="DK218" s="38">
        <v>-2.6118599999999999E-2</v>
      </c>
      <c r="DL218" s="38">
        <v>-6.1318600000000001E-2</v>
      </c>
      <c r="DM218" s="38">
        <v>2.2886E-2</v>
      </c>
      <c r="DN218" s="38">
        <v>4.6846499999999999E-2</v>
      </c>
      <c r="DO218" s="38">
        <v>5.1464500000000003E-2</v>
      </c>
      <c r="DP218" s="38">
        <v>4.9172500000000001E-2</v>
      </c>
      <c r="DQ218" s="38">
        <v>2.6352500000000001E-2</v>
      </c>
      <c r="DR218" s="38">
        <v>2.5508000000000002E-3</v>
      </c>
      <c r="DS218" s="38">
        <v>-1.6740700000000001E-2</v>
      </c>
      <c r="DT218" s="38">
        <v>-2.6840200000000002E-2</v>
      </c>
      <c r="DU218" s="38">
        <v>-3.2881300000000002E-2</v>
      </c>
      <c r="DV218" s="38">
        <v>-1.7760499999999999E-2</v>
      </c>
      <c r="DW218" s="38">
        <v>-2.55073E-2</v>
      </c>
      <c r="DX218" s="38">
        <v>-1.4553699999999999E-2</v>
      </c>
      <c r="DY218" s="38">
        <v>-4.3158599999999998E-2</v>
      </c>
      <c r="DZ218" s="38">
        <v>-2.7627200000000001E-2</v>
      </c>
      <c r="EA218" s="38">
        <v>5.6217999999999997E-3</v>
      </c>
      <c r="EB218" s="38">
        <v>6.2284999999999997E-3</v>
      </c>
      <c r="EC218" s="38">
        <v>3.6183999999999999E-3</v>
      </c>
      <c r="ED218" s="38">
        <v>-4.1783999999999996E-3</v>
      </c>
      <c r="EE218" s="38">
        <v>-5.0606999999999996E-3</v>
      </c>
      <c r="EF218" s="38">
        <v>-6.3610000000000003E-3</v>
      </c>
      <c r="EG218" s="38">
        <v>-7.1438999999999999E-3</v>
      </c>
      <c r="EH218" s="38">
        <v>-7.9208999999999998E-3</v>
      </c>
      <c r="EI218" s="38">
        <v>-2.4403899999999999E-2</v>
      </c>
      <c r="EJ218" s="38">
        <v>-5.8075700000000001E-2</v>
      </c>
      <c r="EK218" s="38">
        <v>2.4562500000000001E-2</v>
      </c>
      <c r="EL218" s="38">
        <v>4.8624800000000003E-2</v>
      </c>
      <c r="EM218" s="38">
        <v>5.3516300000000003E-2</v>
      </c>
      <c r="EN218" s="38">
        <v>5.0906199999999999E-2</v>
      </c>
      <c r="EO218" s="38">
        <v>2.7750199999999999E-2</v>
      </c>
      <c r="EP218" s="38">
        <v>3.555E-3</v>
      </c>
      <c r="EQ218" s="38">
        <v>-1.54152E-2</v>
      </c>
      <c r="ER218" s="38">
        <v>-2.4479799999999999E-2</v>
      </c>
      <c r="ES218" s="38">
        <v>-2.9582399999999998E-2</v>
      </c>
      <c r="ET218" s="38">
        <v>-1.4111800000000001E-2</v>
      </c>
      <c r="EU218" s="38">
        <v>-2.2084300000000001E-2</v>
      </c>
      <c r="EV218" s="38">
        <v>-1.1042700000000001E-2</v>
      </c>
      <c r="EW218" s="38">
        <v>-4.0025499999999999E-2</v>
      </c>
      <c r="EX218" s="38">
        <v>-2.4621199999999999E-2</v>
      </c>
      <c r="EY218" s="38">
        <v>8.8030999999999995E-3</v>
      </c>
      <c r="EZ218" s="38">
        <v>8.8746999999999993E-3</v>
      </c>
      <c r="FA218" s="38">
        <v>6.2119000000000002E-3</v>
      </c>
      <c r="FB218" s="38">
        <v>76.039029999999997</v>
      </c>
      <c r="FC218" s="38">
        <v>74.12567</v>
      </c>
      <c r="FD218" s="38">
        <v>72.585679999999996</v>
      </c>
      <c r="FE218" s="38">
        <v>71.403139999999993</v>
      </c>
      <c r="FF218" s="38">
        <v>70.270489999999995</v>
      </c>
      <c r="FG218" s="38">
        <v>69.117670000000004</v>
      </c>
      <c r="FH218" s="38">
        <v>68.486909999999995</v>
      </c>
      <c r="FI218" s="38">
        <v>70.513999999999996</v>
      </c>
      <c r="FJ218" s="38">
        <v>75.571669999999997</v>
      </c>
      <c r="FK218" s="38">
        <v>81.042079999999999</v>
      </c>
      <c r="FL218" s="38">
        <v>86.090969999999999</v>
      </c>
      <c r="FM218" s="38">
        <v>90.429310000000001</v>
      </c>
      <c r="FN218" s="38">
        <v>94.347080000000005</v>
      </c>
      <c r="FO218" s="38">
        <v>97.512699999999995</v>
      </c>
      <c r="FP218" s="38">
        <v>100.0685</v>
      </c>
      <c r="FQ218" s="38">
        <v>101.62260000000001</v>
      </c>
      <c r="FR218" s="38">
        <v>101.87009999999999</v>
      </c>
      <c r="FS218" s="38">
        <v>100.9529</v>
      </c>
      <c r="FT218" s="38">
        <v>99.307500000000005</v>
      </c>
      <c r="FU218" s="38">
        <v>94.706729999999993</v>
      </c>
      <c r="FV218" s="38">
        <v>90.006649999999993</v>
      </c>
      <c r="FW218">
        <v>85.796700000000001</v>
      </c>
      <c r="FX218">
        <v>83.359759999999994</v>
      </c>
      <c r="FY218">
        <v>81.485789999999994</v>
      </c>
      <c r="FZ218">
        <v>3.8663999999999999E-3</v>
      </c>
      <c r="GA218">
        <v>2.6835100000000001E-2</v>
      </c>
      <c r="GB218">
        <v>1</v>
      </c>
    </row>
    <row r="219" spans="1:184" x14ac:dyDescent="0.3">
      <c r="A219" t="s">
        <v>277</v>
      </c>
      <c r="B219" t="s">
        <v>1</v>
      </c>
      <c r="C219" t="s">
        <v>1</v>
      </c>
      <c r="D219" t="s">
        <v>223</v>
      </c>
      <c r="E219" t="s">
        <v>1</v>
      </c>
      <c r="F219" t="s">
        <v>1</v>
      </c>
      <c r="G219" s="16" t="s">
        <v>1</v>
      </c>
      <c r="H219" s="40" t="s">
        <v>1</v>
      </c>
      <c r="I219" s="18" t="s">
        <v>1</v>
      </c>
      <c r="J219" s="38" t="s">
        <v>1</v>
      </c>
      <c r="K219" s="18">
        <v>44809</v>
      </c>
      <c r="L219" s="38">
        <v>81663</v>
      </c>
      <c r="M219" s="38">
        <v>81663</v>
      </c>
      <c r="N219" s="38">
        <v>1.382873</v>
      </c>
      <c r="O219" s="38">
        <v>1.319693</v>
      </c>
      <c r="P219" s="38">
        <v>1.267941</v>
      </c>
      <c r="Q219" s="38">
        <v>1.2318480000000001</v>
      </c>
      <c r="R219" s="38">
        <v>1.219071</v>
      </c>
      <c r="S219" s="38">
        <v>1.202383</v>
      </c>
      <c r="T219" s="38">
        <v>1.1175630000000001</v>
      </c>
      <c r="U219" s="38">
        <v>1.1931909999999999</v>
      </c>
      <c r="V219" s="38">
        <v>1.380504</v>
      </c>
      <c r="W219" s="38">
        <v>1.6225020000000001</v>
      </c>
      <c r="X219" s="38">
        <v>1.8361510000000001</v>
      </c>
      <c r="Y219" s="38">
        <v>1.9853940000000001</v>
      </c>
      <c r="Z219" s="38">
        <v>2.0856219999999999</v>
      </c>
      <c r="AA219" s="38">
        <v>2.1636479999999998</v>
      </c>
      <c r="AB219" s="38">
        <v>2.2101869999999999</v>
      </c>
      <c r="AC219" s="38">
        <v>2.2300179999999998</v>
      </c>
      <c r="AD219" s="38">
        <v>2.2101730000000002</v>
      </c>
      <c r="AE219" s="38">
        <v>2.1285720000000001</v>
      </c>
      <c r="AF219" s="38">
        <v>2.0182579999999999</v>
      </c>
      <c r="AG219" s="38">
        <v>1.881759</v>
      </c>
      <c r="AH219" s="38">
        <v>1.82498</v>
      </c>
      <c r="AI219" s="38">
        <v>1.734172</v>
      </c>
      <c r="AJ219" s="38">
        <v>1.573928</v>
      </c>
      <c r="AK219" s="38">
        <v>1.4708779999999999</v>
      </c>
      <c r="AL219" s="38">
        <v>4.2930099999999999E-2</v>
      </c>
      <c r="AM219" s="38">
        <v>3.0390799999999999E-2</v>
      </c>
      <c r="AN219" s="38">
        <v>1.8580800000000001E-2</v>
      </c>
      <c r="AO219" s="38">
        <v>7.2833000000000004E-3</v>
      </c>
      <c r="AP219" s="38">
        <v>-3.1286999999999999E-3</v>
      </c>
      <c r="AQ219" s="38">
        <v>-5.0833099999999999E-2</v>
      </c>
      <c r="AR219" s="38">
        <v>-0.13830819999999999</v>
      </c>
      <c r="AS219" s="38">
        <v>-3.2391900000000001E-2</v>
      </c>
      <c r="AT219" s="38">
        <v>1.1599399999999999E-2</v>
      </c>
      <c r="AU219" s="38">
        <v>3.6634899999999998E-2</v>
      </c>
      <c r="AV219" s="38">
        <v>2.40298E-2</v>
      </c>
      <c r="AW219" s="38">
        <v>7.5421999999999998E-3</v>
      </c>
      <c r="AX219" s="38">
        <v>-5.8948000000000004E-3</v>
      </c>
      <c r="AY219" s="38">
        <v>-2.2215599999999999E-2</v>
      </c>
      <c r="AZ219" s="38">
        <v>-3.4255599999999997E-2</v>
      </c>
      <c r="BA219" s="38">
        <v>-3.7430900000000003E-2</v>
      </c>
      <c r="BB219" s="38">
        <v>-1.60766E-2</v>
      </c>
      <c r="BC219" s="38">
        <v>-2.2130000000000001E-3</v>
      </c>
      <c r="BD219" s="38">
        <v>1.27624E-2</v>
      </c>
      <c r="BE219" s="38">
        <v>-6.28499E-2</v>
      </c>
      <c r="BF219" s="38">
        <v>-4.2948399999999998E-2</v>
      </c>
      <c r="BG219" s="38">
        <v>1.29362E-2</v>
      </c>
      <c r="BH219" s="38">
        <v>-1.01966E-2</v>
      </c>
      <c r="BI219" s="38">
        <v>-1.4872700000000001E-2</v>
      </c>
      <c r="BJ219" s="38">
        <v>4.5565300000000003E-2</v>
      </c>
      <c r="BK219" s="38">
        <v>3.2358600000000001E-2</v>
      </c>
      <c r="BL219" s="38">
        <v>2.0114799999999999E-2</v>
      </c>
      <c r="BM219" s="38">
        <v>8.7157999999999992E-3</v>
      </c>
      <c r="BN219" s="38">
        <v>-1.8213999999999999E-3</v>
      </c>
      <c r="BO219" s="38">
        <v>-4.6729E-2</v>
      </c>
      <c r="BP219" s="38">
        <v>-0.13123589999999999</v>
      </c>
      <c r="BQ219" s="38">
        <v>-2.9330599999999998E-2</v>
      </c>
      <c r="BR219" s="38">
        <v>1.44554E-2</v>
      </c>
      <c r="BS219" s="38">
        <v>4.1117099999999997E-2</v>
      </c>
      <c r="BT219" s="38">
        <v>2.8632299999999999E-2</v>
      </c>
      <c r="BU219" s="38">
        <v>1.11837E-2</v>
      </c>
      <c r="BV219" s="38">
        <v>-3.8462000000000001E-3</v>
      </c>
      <c r="BW219" s="38">
        <v>-1.9201300000000001E-2</v>
      </c>
      <c r="BX219" s="38">
        <v>-2.9299599999999999E-2</v>
      </c>
      <c r="BY219" s="38">
        <v>-3.06541E-2</v>
      </c>
      <c r="BZ219" s="38">
        <v>-8.7250000000000001E-3</v>
      </c>
      <c r="CA219" s="38">
        <v>5.5685999999999999E-3</v>
      </c>
      <c r="CB219" s="38">
        <v>2.15955E-2</v>
      </c>
      <c r="CC219" s="38">
        <v>-5.31733E-2</v>
      </c>
      <c r="CD219" s="38">
        <v>-3.1953000000000002E-2</v>
      </c>
      <c r="CE219" s="38">
        <v>2.11714E-2</v>
      </c>
      <c r="CF219" s="38">
        <v>-3.0290999999999998E-3</v>
      </c>
      <c r="CG219" s="38">
        <v>-8.3274999999999998E-3</v>
      </c>
      <c r="CH219" s="38">
        <v>4.7390399999999999E-2</v>
      </c>
      <c r="CI219" s="38">
        <v>3.3721500000000001E-2</v>
      </c>
      <c r="CJ219" s="38">
        <v>2.11773E-2</v>
      </c>
      <c r="CK219" s="38">
        <v>9.7079000000000002E-3</v>
      </c>
      <c r="CL219" s="38">
        <v>-9.1600000000000004E-4</v>
      </c>
      <c r="CM219" s="38">
        <v>-4.3886599999999998E-2</v>
      </c>
      <c r="CN219" s="38">
        <v>-0.12633759999999999</v>
      </c>
      <c r="CO219" s="38">
        <v>-2.7210399999999999E-2</v>
      </c>
      <c r="CP219" s="38">
        <v>1.64335E-2</v>
      </c>
      <c r="CQ219" s="38">
        <v>4.4221499999999997E-2</v>
      </c>
      <c r="CR219" s="38">
        <v>3.1820000000000001E-2</v>
      </c>
      <c r="CS219" s="38">
        <v>1.3705699999999999E-2</v>
      </c>
      <c r="CT219" s="38">
        <v>-2.4274000000000001E-3</v>
      </c>
      <c r="CU219" s="38">
        <v>-1.7113699999999999E-2</v>
      </c>
      <c r="CV219" s="38">
        <v>-2.5867100000000001E-2</v>
      </c>
      <c r="CW219" s="38">
        <v>-2.59606E-2</v>
      </c>
      <c r="CX219" s="38">
        <v>-3.6332999999999999E-3</v>
      </c>
      <c r="CY219" s="38">
        <v>1.09581E-2</v>
      </c>
      <c r="CZ219" s="38">
        <v>2.77133E-2</v>
      </c>
      <c r="DA219" s="38">
        <v>-4.64713E-2</v>
      </c>
      <c r="DB219" s="38">
        <v>-2.4337500000000001E-2</v>
      </c>
      <c r="DC219" s="38">
        <v>2.6875099999999999E-2</v>
      </c>
      <c r="DD219" s="38">
        <v>1.9350999999999999E-3</v>
      </c>
      <c r="DE219" s="38">
        <v>-3.7943E-3</v>
      </c>
      <c r="DF219" s="38">
        <v>4.9215399999999999E-2</v>
      </c>
      <c r="DG219" s="38">
        <v>3.5084400000000002E-2</v>
      </c>
      <c r="DH219" s="38">
        <v>2.2239700000000001E-2</v>
      </c>
      <c r="DI219" s="38">
        <v>1.0700100000000001E-2</v>
      </c>
      <c r="DJ219" s="38">
        <v>-1.06E-5</v>
      </c>
      <c r="DK219" s="38">
        <v>-4.1044200000000003E-2</v>
      </c>
      <c r="DL219" s="38">
        <v>-0.1214394</v>
      </c>
      <c r="DM219" s="38">
        <v>-2.50902E-2</v>
      </c>
      <c r="DN219" s="38">
        <v>1.84116E-2</v>
      </c>
      <c r="DO219" s="38">
        <v>4.7325899999999997E-2</v>
      </c>
      <c r="DP219" s="38">
        <v>3.5007700000000003E-2</v>
      </c>
      <c r="DQ219" s="38">
        <v>1.6227800000000001E-2</v>
      </c>
      <c r="DR219" s="38">
        <v>-1.0085999999999999E-3</v>
      </c>
      <c r="DS219" s="38">
        <v>-1.5025999999999999E-2</v>
      </c>
      <c r="DT219" s="38">
        <v>-2.24345E-2</v>
      </c>
      <c r="DU219" s="38">
        <v>-2.1267000000000001E-2</v>
      </c>
      <c r="DV219" s="38">
        <v>1.4583E-3</v>
      </c>
      <c r="DW219" s="38">
        <v>1.63476E-2</v>
      </c>
      <c r="DX219" s="38">
        <v>3.3831E-2</v>
      </c>
      <c r="DY219" s="38">
        <v>-3.97693E-2</v>
      </c>
      <c r="DZ219" s="38">
        <v>-1.67221E-2</v>
      </c>
      <c r="EA219" s="38">
        <v>3.2578799999999998E-2</v>
      </c>
      <c r="EB219" s="38">
        <v>6.8992999999999997E-3</v>
      </c>
      <c r="EC219" s="38">
        <v>7.3890000000000002E-4</v>
      </c>
      <c r="ED219" s="38">
        <v>5.1850599999999997E-2</v>
      </c>
      <c r="EE219" s="38">
        <v>3.70522E-2</v>
      </c>
      <c r="EF219" s="38">
        <v>2.3773800000000001E-2</v>
      </c>
      <c r="EG219" s="38">
        <v>1.2132499999999999E-2</v>
      </c>
      <c r="EH219" s="38">
        <v>1.2966E-3</v>
      </c>
      <c r="EI219" s="38">
        <v>-3.6940099999999997E-2</v>
      </c>
      <c r="EJ219" s="38">
        <v>-0.1143671</v>
      </c>
      <c r="EK219" s="38">
        <v>-2.2028900000000001E-2</v>
      </c>
      <c r="EL219" s="38">
        <v>2.1267600000000001E-2</v>
      </c>
      <c r="EM219" s="38">
        <v>5.1808100000000003E-2</v>
      </c>
      <c r="EN219" s="38">
        <v>3.9610300000000001E-2</v>
      </c>
      <c r="EO219" s="38">
        <v>1.98692E-2</v>
      </c>
      <c r="EP219" s="38">
        <v>1.0399999999999999E-3</v>
      </c>
      <c r="EQ219" s="38">
        <v>-1.20117E-2</v>
      </c>
      <c r="ER219" s="38">
        <v>-1.7478500000000001E-2</v>
      </c>
      <c r="ES219" s="38">
        <v>-1.44902E-2</v>
      </c>
      <c r="ET219" s="38">
        <v>8.8099000000000007E-3</v>
      </c>
      <c r="EU219" s="38">
        <v>2.41292E-2</v>
      </c>
      <c r="EV219" s="38">
        <v>4.2664199999999999E-2</v>
      </c>
      <c r="EW219" s="38">
        <v>-3.00927E-2</v>
      </c>
      <c r="EX219" s="38">
        <v>-5.7266000000000001E-3</v>
      </c>
      <c r="EY219" s="38">
        <v>4.0814000000000003E-2</v>
      </c>
      <c r="EZ219" s="38">
        <v>1.40669E-2</v>
      </c>
      <c r="FA219" s="38">
        <v>7.2842000000000002E-3</v>
      </c>
      <c r="FB219" s="38">
        <v>82.023160000000004</v>
      </c>
      <c r="FC219" s="38">
        <v>80.796670000000006</v>
      </c>
      <c r="FD219" s="38">
        <v>79.140020000000007</v>
      </c>
      <c r="FE219" s="38">
        <v>77.704710000000006</v>
      </c>
      <c r="FF219" s="38">
        <v>76.583190000000002</v>
      </c>
      <c r="FG219" s="38">
        <v>75.626909999999995</v>
      </c>
      <c r="FH219" s="38">
        <v>74.478290000000001</v>
      </c>
      <c r="FI219" s="38">
        <v>75.351839999999996</v>
      </c>
      <c r="FJ219" s="38">
        <v>80.326779999999999</v>
      </c>
      <c r="FK219" s="38">
        <v>86.274460000000005</v>
      </c>
      <c r="FL219" s="38">
        <v>91.40598</v>
      </c>
      <c r="FM219" s="38">
        <v>95.676490000000001</v>
      </c>
      <c r="FN219" s="38">
        <v>99.774349999999998</v>
      </c>
      <c r="FO219" s="38">
        <v>102.9442</v>
      </c>
      <c r="FP219" s="38">
        <v>104.9909</v>
      </c>
      <c r="FQ219" s="38">
        <v>106.3678</v>
      </c>
      <c r="FR219" s="38">
        <v>106.75239999999999</v>
      </c>
      <c r="FS219" s="38">
        <v>105.98009999999999</v>
      </c>
      <c r="FT219" s="38">
        <v>103.6174</v>
      </c>
      <c r="FU219" s="38">
        <v>98.952619999999996</v>
      </c>
      <c r="FV219" s="38">
        <v>95.592690000000005</v>
      </c>
      <c r="FW219">
        <v>92.095690000000005</v>
      </c>
      <c r="FX219">
        <v>88.825850000000003</v>
      </c>
      <c r="FY219">
        <v>87.134540000000001</v>
      </c>
      <c r="FZ219">
        <v>1.0988E-2</v>
      </c>
      <c r="GA219">
        <v>0.14800440000000001</v>
      </c>
      <c r="GB219">
        <v>1</v>
      </c>
    </row>
    <row r="220" spans="1:184" x14ac:dyDescent="0.3">
      <c r="A220" t="s">
        <v>277</v>
      </c>
      <c r="B220" t="s">
        <v>1</v>
      </c>
      <c r="C220" t="s">
        <v>1</v>
      </c>
      <c r="D220" t="s">
        <v>223</v>
      </c>
      <c r="E220" t="s">
        <v>1</v>
      </c>
      <c r="F220" t="s">
        <v>1</v>
      </c>
      <c r="G220" s="16" t="s">
        <v>1</v>
      </c>
      <c r="H220" s="40" t="s">
        <v>1</v>
      </c>
      <c r="I220" s="18" t="s">
        <v>1</v>
      </c>
      <c r="J220" s="38" t="s">
        <v>1</v>
      </c>
      <c r="K220" s="18">
        <v>44810</v>
      </c>
      <c r="L220" s="38">
        <v>81562</v>
      </c>
      <c r="M220" s="38">
        <v>81562</v>
      </c>
      <c r="N220" s="38">
        <v>1.4359930000000001</v>
      </c>
      <c r="O220" s="38">
        <v>1.3762730000000001</v>
      </c>
      <c r="P220" s="38">
        <v>1.3286260000000001</v>
      </c>
      <c r="Q220" s="38">
        <v>1.3030969999999999</v>
      </c>
      <c r="R220" s="38">
        <v>1.313477</v>
      </c>
      <c r="S220" s="38">
        <v>1.3724769999999999</v>
      </c>
      <c r="T220" s="38">
        <v>1.4244060000000001</v>
      </c>
      <c r="U220" s="38">
        <v>1.6870000000000001</v>
      </c>
      <c r="V220" s="38">
        <v>2.1688149999999999</v>
      </c>
      <c r="W220" s="38">
        <v>2.5750630000000001</v>
      </c>
      <c r="X220" s="38">
        <v>2.893329</v>
      </c>
      <c r="Y220" s="38">
        <v>3.1119319999999999</v>
      </c>
      <c r="Z220" s="38">
        <v>3.2401650000000002</v>
      </c>
      <c r="AA220" s="38">
        <v>3.3626299999999998</v>
      </c>
      <c r="AB220" s="38">
        <v>3.4198539999999999</v>
      </c>
      <c r="AC220" s="38">
        <v>3.3856519999999999</v>
      </c>
      <c r="AD220" s="38">
        <v>3.1835300000000002</v>
      </c>
      <c r="AE220" s="38">
        <v>2.737368</v>
      </c>
      <c r="AF220" s="38">
        <v>2.4028390000000002</v>
      </c>
      <c r="AG220" s="38">
        <v>2.1804519999999998</v>
      </c>
      <c r="AH220" s="38">
        <v>2.0618789999999998</v>
      </c>
      <c r="AI220" s="38">
        <v>1.883157</v>
      </c>
      <c r="AJ220" s="38">
        <v>1.7107300000000001</v>
      </c>
      <c r="AK220" s="38">
        <v>1.58992</v>
      </c>
      <c r="AL220" s="38">
        <v>2.8145799999999999E-2</v>
      </c>
      <c r="AM220" s="38">
        <v>1.8699899999999998E-2</v>
      </c>
      <c r="AN220" s="38">
        <v>1.1718299999999999E-2</v>
      </c>
      <c r="AO220" s="38">
        <v>6.3664999999999998E-3</v>
      </c>
      <c r="AP220" s="38">
        <v>5.8059000000000001E-3</v>
      </c>
      <c r="AQ220" s="38">
        <v>-1.1474E-2</v>
      </c>
      <c r="AR220" s="38">
        <v>-6.1754200000000002E-2</v>
      </c>
      <c r="AS220" s="38">
        <v>3.1410000000000001E-3</v>
      </c>
      <c r="AT220" s="38">
        <v>-8.9146E-3</v>
      </c>
      <c r="AU220" s="38">
        <v>-3.4811099999999998E-2</v>
      </c>
      <c r="AV220" s="38">
        <v>-3.9643600000000001E-2</v>
      </c>
      <c r="AW220" s="38">
        <v>-2.9827099999999999E-2</v>
      </c>
      <c r="AX220" s="38">
        <v>-1.37147E-2</v>
      </c>
      <c r="AY220" s="38">
        <v>1.9779700000000001E-2</v>
      </c>
      <c r="AZ220" s="38">
        <v>4.27774E-2</v>
      </c>
      <c r="BA220" s="38">
        <v>6.9350200000000001E-2</v>
      </c>
      <c r="BB220" s="38">
        <v>7.5756400000000002E-2</v>
      </c>
      <c r="BC220" s="38">
        <v>3.2069899999999998E-2</v>
      </c>
      <c r="BD220" s="38">
        <v>2.65636E-2</v>
      </c>
      <c r="BE220" s="38">
        <v>-2.9656999999999999E-2</v>
      </c>
      <c r="BF220" s="38">
        <v>7.8094999999999996E-3</v>
      </c>
      <c r="BG220" s="38">
        <v>1.8145499999999998E-2</v>
      </c>
      <c r="BH220" s="38">
        <v>1.2479000000000001E-2</v>
      </c>
      <c r="BI220" s="38">
        <v>4.0895000000000003E-3</v>
      </c>
      <c r="BJ220" s="38">
        <v>3.16706E-2</v>
      </c>
      <c r="BK220" s="38">
        <v>2.1892000000000002E-2</v>
      </c>
      <c r="BL220" s="38">
        <v>1.4326200000000001E-2</v>
      </c>
      <c r="BM220" s="38">
        <v>8.9441E-3</v>
      </c>
      <c r="BN220" s="38">
        <v>8.2567999999999999E-3</v>
      </c>
      <c r="BO220" s="38">
        <v>-6.5951999999999998E-3</v>
      </c>
      <c r="BP220" s="38">
        <v>-5.4649499999999997E-2</v>
      </c>
      <c r="BQ220" s="38">
        <v>7.2508E-3</v>
      </c>
      <c r="BR220" s="38">
        <v>-4.0210999999999997E-3</v>
      </c>
      <c r="BS220" s="38">
        <v>-2.8919199999999999E-2</v>
      </c>
      <c r="BT220" s="38">
        <v>-3.4078600000000001E-2</v>
      </c>
      <c r="BU220" s="38">
        <v>-2.5365200000000001E-2</v>
      </c>
      <c r="BV220" s="38">
        <v>-1.07086E-2</v>
      </c>
      <c r="BW220" s="38">
        <v>2.27306E-2</v>
      </c>
      <c r="BX220" s="38">
        <v>4.7683799999999998E-2</v>
      </c>
      <c r="BY220" s="38">
        <v>7.64489E-2</v>
      </c>
      <c r="BZ220" s="38">
        <v>8.3910999999999999E-2</v>
      </c>
      <c r="CA220" s="38">
        <v>4.0846500000000001E-2</v>
      </c>
      <c r="CB220" s="38">
        <v>3.6166700000000003E-2</v>
      </c>
      <c r="CC220" s="38">
        <v>-2.0484100000000002E-2</v>
      </c>
      <c r="CD220" s="38">
        <v>1.5817600000000001E-2</v>
      </c>
      <c r="CE220" s="38">
        <v>2.4750299999999999E-2</v>
      </c>
      <c r="CF220" s="38">
        <v>1.7651099999999999E-2</v>
      </c>
      <c r="CG220" s="38">
        <v>9.4023000000000006E-3</v>
      </c>
      <c r="CH220" s="38">
        <v>3.4111900000000001E-2</v>
      </c>
      <c r="CI220" s="38">
        <v>2.4102800000000001E-2</v>
      </c>
      <c r="CJ220" s="38">
        <v>1.6132400000000002E-2</v>
      </c>
      <c r="CK220" s="38">
        <v>1.0729300000000001E-2</v>
      </c>
      <c r="CL220" s="38">
        <v>9.9542999999999993E-3</v>
      </c>
      <c r="CM220" s="38">
        <v>-3.2160999999999999E-3</v>
      </c>
      <c r="CN220" s="38">
        <v>-4.9728899999999999E-2</v>
      </c>
      <c r="CO220" s="38">
        <v>1.00973E-2</v>
      </c>
      <c r="CP220" s="38">
        <v>-6.3179999999999996E-4</v>
      </c>
      <c r="CQ220" s="38">
        <v>-2.4838499999999999E-2</v>
      </c>
      <c r="CR220" s="38">
        <v>-3.0224299999999999E-2</v>
      </c>
      <c r="CS220" s="38">
        <v>-2.22749E-2</v>
      </c>
      <c r="CT220" s="38">
        <v>-8.6265999999999999E-3</v>
      </c>
      <c r="CU220" s="38">
        <v>2.4774500000000001E-2</v>
      </c>
      <c r="CV220" s="38">
        <v>5.1082000000000002E-2</v>
      </c>
      <c r="CW220" s="38">
        <v>8.1365400000000004E-2</v>
      </c>
      <c r="CX220" s="38">
        <v>8.9558899999999997E-2</v>
      </c>
      <c r="CY220" s="38">
        <v>4.6925099999999997E-2</v>
      </c>
      <c r="CZ220" s="38">
        <v>4.2817800000000003E-2</v>
      </c>
      <c r="DA220" s="38">
        <v>-1.4131100000000001E-2</v>
      </c>
      <c r="DB220" s="38">
        <v>2.1363900000000002E-2</v>
      </c>
      <c r="DC220" s="38">
        <v>2.9324800000000002E-2</v>
      </c>
      <c r="DD220" s="38">
        <v>2.12333E-2</v>
      </c>
      <c r="DE220" s="38">
        <v>1.30819E-2</v>
      </c>
      <c r="DF220" s="38">
        <v>3.6553200000000001E-2</v>
      </c>
      <c r="DG220" s="38">
        <v>2.6313599999999999E-2</v>
      </c>
      <c r="DH220" s="38">
        <v>1.7938599999999999E-2</v>
      </c>
      <c r="DI220" s="38">
        <v>1.2514600000000001E-2</v>
      </c>
      <c r="DJ220" s="38">
        <v>1.1651699999999999E-2</v>
      </c>
      <c r="DK220" s="38">
        <v>1.63E-4</v>
      </c>
      <c r="DL220" s="38">
        <v>-4.4808300000000002E-2</v>
      </c>
      <c r="DM220" s="38">
        <v>1.2943700000000001E-2</v>
      </c>
      <c r="DN220" s="38">
        <v>2.7575E-3</v>
      </c>
      <c r="DO220" s="38">
        <v>-2.07578E-2</v>
      </c>
      <c r="DP220" s="38">
        <v>-2.63701E-2</v>
      </c>
      <c r="DQ220" s="38">
        <v>-1.91846E-2</v>
      </c>
      <c r="DR220" s="38">
        <v>-6.5446000000000002E-3</v>
      </c>
      <c r="DS220" s="38">
        <v>2.68183E-2</v>
      </c>
      <c r="DT220" s="38">
        <v>5.4480099999999997E-2</v>
      </c>
      <c r="DU220" s="38">
        <v>8.6281899999999995E-2</v>
      </c>
      <c r="DV220" s="38">
        <v>9.5206700000000005E-2</v>
      </c>
      <c r="DW220" s="38">
        <v>5.3003700000000001E-2</v>
      </c>
      <c r="DX220" s="38">
        <v>4.94688E-2</v>
      </c>
      <c r="DY220" s="38">
        <v>-7.7780000000000002E-3</v>
      </c>
      <c r="DZ220" s="38">
        <v>2.6910300000000002E-2</v>
      </c>
      <c r="EA220" s="38">
        <v>3.3899199999999997E-2</v>
      </c>
      <c r="EB220" s="38">
        <v>2.48156E-2</v>
      </c>
      <c r="EC220" s="38">
        <v>1.6761600000000001E-2</v>
      </c>
      <c r="ED220" s="38">
        <v>4.0078099999999998E-2</v>
      </c>
      <c r="EE220" s="38">
        <v>2.9505699999999999E-2</v>
      </c>
      <c r="EF220" s="38">
        <v>2.0546499999999999E-2</v>
      </c>
      <c r="EG220" s="38">
        <v>1.50922E-2</v>
      </c>
      <c r="EH220" s="38">
        <v>1.41026E-2</v>
      </c>
      <c r="EI220" s="38">
        <v>5.0417999999999999E-3</v>
      </c>
      <c r="EJ220" s="38">
        <v>-3.77037E-2</v>
      </c>
      <c r="EK220" s="38">
        <v>1.7053499999999999E-2</v>
      </c>
      <c r="EL220" s="38">
        <v>7.6509999999999998E-3</v>
      </c>
      <c r="EM220" s="38">
        <v>-1.4866000000000001E-2</v>
      </c>
      <c r="EN220" s="38">
        <v>-2.08051E-2</v>
      </c>
      <c r="EO220" s="38">
        <v>-1.4722600000000001E-2</v>
      </c>
      <c r="EP220" s="38">
        <v>-3.5385E-3</v>
      </c>
      <c r="EQ220" s="38">
        <v>2.9769199999999999E-2</v>
      </c>
      <c r="ER220" s="38">
        <v>5.9386500000000002E-2</v>
      </c>
      <c r="ES220" s="38">
        <v>9.3380599999999994E-2</v>
      </c>
      <c r="ET220" s="38">
        <v>0.10336140000000001</v>
      </c>
      <c r="EU220" s="38">
        <v>6.17802E-2</v>
      </c>
      <c r="EV220" s="38">
        <v>5.9071899999999997E-2</v>
      </c>
      <c r="EW220" s="38">
        <v>1.3948000000000001E-3</v>
      </c>
      <c r="EX220" s="38">
        <v>3.4918400000000002E-2</v>
      </c>
      <c r="EY220" s="38">
        <v>4.0503999999999998E-2</v>
      </c>
      <c r="EZ220" s="38">
        <v>2.9987699999999999E-2</v>
      </c>
      <c r="FA220" s="38">
        <v>2.2074400000000001E-2</v>
      </c>
      <c r="FB220" s="38">
        <v>84.353049999999996</v>
      </c>
      <c r="FC220" s="38">
        <v>83.003280000000004</v>
      </c>
      <c r="FD220" s="38">
        <v>81.550150000000002</v>
      </c>
      <c r="FE220" s="38">
        <v>80.413669999999996</v>
      </c>
      <c r="FF220" s="38">
        <v>79.304310000000001</v>
      </c>
      <c r="FG220" s="38">
        <v>78.915570000000002</v>
      </c>
      <c r="FH220" s="38">
        <v>78.195480000000003</v>
      </c>
      <c r="FI220" s="38">
        <v>80.371440000000007</v>
      </c>
      <c r="FJ220" s="38">
        <v>85.550409999999999</v>
      </c>
      <c r="FK220" s="38">
        <v>91.428030000000007</v>
      </c>
      <c r="FL220" s="38">
        <v>96.064480000000003</v>
      </c>
      <c r="FM220" s="38">
        <v>100.81</v>
      </c>
      <c r="FN220" s="38">
        <v>104.15300000000001</v>
      </c>
      <c r="FO220" s="38">
        <v>107.1533</v>
      </c>
      <c r="FP220" s="38">
        <v>109.1836</v>
      </c>
      <c r="FQ220" s="38">
        <v>110.7437</v>
      </c>
      <c r="FR220" s="38">
        <v>110.6104</v>
      </c>
      <c r="FS220" s="38">
        <v>109.0924</v>
      </c>
      <c r="FT220" s="38">
        <v>106.11799999999999</v>
      </c>
      <c r="FU220" s="38">
        <v>100.53279999999999</v>
      </c>
      <c r="FV220" s="38">
        <v>95.765219999999999</v>
      </c>
      <c r="FW220">
        <v>93.028980000000004</v>
      </c>
      <c r="FX220">
        <v>91.191379999999995</v>
      </c>
      <c r="FY220">
        <v>88.580439999999996</v>
      </c>
      <c r="FZ220">
        <v>1.05551E-2</v>
      </c>
      <c r="GA220">
        <v>7.0711700000000002E-2</v>
      </c>
      <c r="GB220">
        <v>1</v>
      </c>
    </row>
    <row r="221" spans="1:184" x14ac:dyDescent="0.3">
      <c r="A221" t="s">
        <v>277</v>
      </c>
      <c r="B221" t="s">
        <v>1</v>
      </c>
      <c r="C221" t="s">
        <v>1</v>
      </c>
      <c r="D221" t="s">
        <v>223</v>
      </c>
      <c r="E221" t="s">
        <v>1</v>
      </c>
      <c r="F221" t="s">
        <v>1</v>
      </c>
      <c r="G221" s="16" t="s">
        <v>1</v>
      </c>
      <c r="H221" s="40" t="s">
        <v>1</v>
      </c>
      <c r="I221" s="18" t="s">
        <v>1</v>
      </c>
      <c r="J221" s="38" t="s">
        <v>1</v>
      </c>
      <c r="K221" s="18">
        <v>44811</v>
      </c>
      <c r="L221" s="38">
        <v>82044</v>
      </c>
      <c r="M221" s="38">
        <v>82044</v>
      </c>
      <c r="N221" s="38">
        <v>1.5304949999999999</v>
      </c>
      <c r="O221" s="38">
        <v>1.462583</v>
      </c>
      <c r="P221" s="38">
        <v>1.4111670000000001</v>
      </c>
      <c r="Q221" s="38">
        <v>1.378987</v>
      </c>
      <c r="R221" s="38">
        <v>1.3806639999999999</v>
      </c>
      <c r="S221" s="38">
        <v>1.4300550000000001</v>
      </c>
      <c r="T221" s="38">
        <v>1.4625250000000001</v>
      </c>
      <c r="U221" s="38">
        <v>1.714763</v>
      </c>
      <c r="V221" s="38">
        <v>2.1652290000000001</v>
      </c>
      <c r="W221" s="38">
        <v>2.5655239999999999</v>
      </c>
      <c r="X221" s="38">
        <v>2.8679549999999998</v>
      </c>
      <c r="Y221" s="38">
        <v>3.0639989999999999</v>
      </c>
      <c r="Z221" s="38">
        <v>3.1722730000000001</v>
      </c>
      <c r="AA221" s="38">
        <v>3.282521</v>
      </c>
      <c r="AB221" s="38">
        <v>3.3408920000000002</v>
      </c>
      <c r="AC221" s="38">
        <v>3.3175129999999999</v>
      </c>
      <c r="AD221" s="38">
        <v>3.1329120000000001</v>
      </c>
      <c r="AE221" s="38">
        <v>2.699265</v>
      </c>
      <c r="AF221" s="38">
        <v>2.3765290000000001</v>
      </c>
      <c r="AG221" s="38">
        <v>2.1469719999999999</v>
      </c>
      <c r="AH221" s="38">
        <v>2.0215740000000002</v>
      </c>
      <c r="AI221" s="38">
        <v>1.864684</v>
      </c>
      <c r="AJ221" s="38">
        <v>1.683719</v>
      </c>
      <c r="AK221" s="38">
        <v>1.5632509999999999</v>
      </c>
      <c r="AL221" s="38">
        <v>2.1794000000000001E-2</v>
      </c>
      <c r="AM221" s="38">
        <v>1.5882199999999999E-2</v>
      </c>
      <c r="AN221" s="38">
        <v>1.30724E-2</v>
      </c>
      <c r="AO221" s="38">
        <v>9.6304000000000008E-3</v>
      </c>
      <c r="AP221" s="38">
        <v>3.3563E-3</v>
      </c>
      <c r="AQ221" s="38">
        <v>-2.06153E-2</v>
      </c>
      <c r="AR221" s="38">
        <v>-8.8252300000000006E-2</v>
      </c>
      <c r="AS221" s="38">
        <v>-9.6112000000000003E-3</v>
      </c>
      <c r="AT221" s="38">
        <v>-1.16963E-2</v>
      </c>
      <c r="AU221" s="38">
        <v>-1.6176900000000001E-2</v>
      </c>
      <c r="AV221" s="38">
        <v>-1.6191000000000001E-2</v>
      </c>
      <c r="AW221" s="38">
        <v>-6.7517000000000002E-3</v>
      </c>
      <c r="AX221" s="38">
        <v>1.799E-3</v>
      </c>
      <c r="AY221" s="38">
        <v>9.2860000000000009E-3</v>
      </c>
      <c r="AZ221" s="38">
        <v>7.9530999999999994E-3</v>
      </c>
      <c r="BA221" s="38">
        <v>3.2174800000000003E-2</v>
      </c>
      <c r="BB221" s="38">
        <v>5.6491600000000003E-2</v>
      </c>
      <c r="BC221" s="38">
        <v>4.5882199999999998E-2</v>
      </c>
      <c r="BD221" s="38">
        <v>3.7129299999999997E-2</v>
      </c>
      <c r="BE221" s="38">
        <v>-2.3490299999999999E-2</v>
      </c>
      <c r="BF221" s="38">
        <v>2.4832300000000002E-2</v>
      </c>
      <c r="BG221" s="38">
        <v>7.0657600000000001E-2</v>
      </c>
      <c r="BH221" s="38">
        <v>4.84109E-2</v>
      </c>
      <c r="BI221" s="38">
        <v>3.3654999999999997E-2</v>
      </c>
      <c r="BJ221" s="38">
        <v>2.4807699999999999E-2</v>
      </c>
      <c r="BK221" s="38">
        <v>1.8129099999999999E-2</v>
      </c>
      <c r="BL221" s="38">
        <v>1.51407E-2</v>
      </c>
      <c r="BM221" s="38">
        <v>1.1622E-2</v>
      </c>
      <c r="BN221" s="38">
        <v>5.1454999999999999E-3</v>
      </c>
      <c r="BO221" s="38">
        <v>-1.6794400000000001E-2</v>
      </c>
      <c r="BP221" s="38">
        <v>-8.2624000000000003E-2</v>
      </c>
      <c r="BQ221" s="38">
        <v>-6.4583000000000002E-3</v>
      </c>
      <c r="BR221" s="38">
        <v>-8.1113999999999995E-3</v>
      </c>
      <c r="BS221" s="38">
        <v>-1.1910799999999999E-2</v>
      </c>
      <c r="BT221" s="38">
        <v>-1.2345999999999999E-2</v>
      </c>
      <c r="BU221" s="38">
        <v>-3.7372999999999998E-3</v>
      </c>
      <c r="BV221" s="38">
        <v>3.8492999999999999E-3</v>
      </c>
      <c r="BW221" s="38">
        <v>1.14643E-2</v>
      </c>
      <c r="BX221" s="38">
        <v>1.1732299999999999E-2</v>
      </c>
      <c r="BY221" s="38">
        <v>3.7767799999999997E-2</v>
      </c>
      <c r="BZ221" s="38">
        <v>6.3344800000000007E-2</v>
      </c>
      <c r="CA221" s="38">
        <v>5.3425E-2</v>
      </c>
      <c r="CB221" s="38">
        <v>4.5961700000000001E-2</v>
      </c>
      <c r="CC221" s="38">
        <v>-1.55795E-2</v>
      </c>
      <c r="CD221" s="38">
        <v>3.1378200000000002E-2</v>
      </c>
      <c r="CE221" s="38">
        <v>7.5803400000000007E-2</v>
      </c>
      <c r="CF221" s="38">
        <v>5.2750199999999997E-2</v>
      </c>
      <c r="CG221" s="38">
        <v>3.8035600000000003E-2</v>
      </c>
      <c r="CH221" s="38">
        <v>2.6894899999999999E-2</v>
      </c>
      <c r="CI221" s="38">
        <v>1.9685299999999999E-2</v>
      </c>
      <c r="CJ221" s="38">
        <v>1.65732E-2</v>
      </c>
      <c r="CK221" s="38">
        <v>1.30013E-2</v>
      </c>
      <c r="CL221" s="38">
        <v>6.3845999999999998E-3</v>
      </c>
      <c r="CM221" s="38">
        <v>-1.41481E-2</v>
      </c>
      <c r="CN221" s="38">
        <v>-7.8725900000000001E-2</v>
      </c>
      <c r="CO221" s="38">
        <v>-4.2747000000000002E-3</v>
      </c>
      <c r="CP221" s="38">
        <v>-5.6284999999999998E-3</v>
      </c>
      <c r="CQ221" s="38">
        <v>-8.9561999999999992E-3</v>
      </c>
      <c r="CR221" s="38">
        <v>-9.6830000000000006E-3</v>
      </c>
      <c r="CS221" s="38">
        <v>-1.6496E-3</v>
      </c>
      <c r="CT221" s="38">
        <v>5.2693999999999996E-3</v>
      </c>
      <c r="CU221" s="38">
        <v>1.2972900000000001E-2</v>
      </c>
      <c r="CV221" s="38">
        <v>1.43497E-2</v>
      </c>
      <c r="CW221" s="38">
        <v>4.1641600000000001E-2</v>
      </c>
      <c r="CX221" s="38">
        <v>6.8091399999999996E-2</v>
      </c>
      <c r="CY221" s="38">
        <v>5.8649100000000003E-2</v>
      </c>
      <c r="CZ221" s="38">
        <v>5.2079E-2</v>
      </c>
      <c r="DA221" s="38">
        <v>-1.01005E-2</v>
      </c>
      <c r="DB221" s="38">
        <v>3.5911800000000001E-2</v>
      </c>
      <c r="DC221" s="38">
        <v>7.9367400000000005E-2</v>
      </c>
      <c r="DD221" s="38">
        <v>5.5755600000000002E-2</v>
      </c>
      <c r="DE221" s="38">
        <v>4.1069599999999998E-2</v>
      </c>
      <c r="DF221" s="38">
        <v>2.89822E-2</v>
      </c>
      <c r="DG221" s="38">
        <v>2.12415E-2</v>
      </c>
      <c r="DH221" s="38">
        <v>1.8005699999999999E-2</v>
      </c>
      <c r="DI221" s="38">
        <v>1.43807E-2</v>
      </c>
      <c r="DJ221" s="38">
        <v>7.6238E-3</v>
      </c>
      <c r="DK221" s="38">
        <v>-1.15017E-2</v>
      </c>
      <c r="DL221" s="38">
        <v>-7.48278E-2</v>
      </c>
      <c r="DM221" s="38">
        <v>-2.091E-3</v>
      </c>
      <c r="DN221" s="38">
        <v>-3.1456000000000001E-3</v>
      </c>
      <c r="DO221" s="38">
        <v>-6.0014999999999999E-3</v>
      </c>
      <c r="DP221" s="38">
        <v>-7.0200000000000002E-3</v>
      </c>
      <c r="DQ221" s="38">
        <v>4.3810000000000002E-4</v>
      </c>
      <c r="DR221" s="38">
        <v>6.6895000000000001E-3</v>
      </c>
      <c r="DS221" s="38">
        <v>1.44815E-2</v>
      </c>
      <c r="DT221" s="38">
        <v>1.6967200000000002E-2</v>
      </c>
      <c r="DU221" s="38">
        <v>4.5515399999999998E-2</v>
      </c>
      <c r="DV221" s="38">
        <v>7.2837899999999997E-2</v>
      </c>
      <c r="DW221" s="38">
        <v>6.3873100000000002E-2</v>
      </c>
      <c r="DX221" s="38">
        <v>5.8196299999999999E-2</v>
      </c>
      <c r="DY221" s="38">
        <v>-4.6214999999999997E-3</v>
      </c>
      <c r="DZ221" s="38">
        <v>4.0445500000000002E-2</v>
      </c>
      <c r="EA221" s="38">
        <v>8.2931299999999999E-2</v>
      </c>
      <c r="EB221" s="38">
        <v>5.8761000000000001E-2</v>
      </c>
      <c r="EC221" s="38">
        <v>4.41036E-2</v>
      </c>
      <c r="ED221" s="38">
        <v>3.1995799999999998E-2</v>
      </c>
      <c r="EE221" s="38">
        <v>2.34884E-2</v>
      </c>
      <c r="EF221" s="38">
        <v>2.0074000000000002E-2</v>
      </c>
      <c r="EG221" s="38">
        <v>1.63722E-2</v>
      </c>
      <c r="EH221" s="38">
        <v>9.4129000000000001E-3</v>
      </c>
      <c r="EI221" s="38">
        <v>-7.6807999999999998E-3</v>
      </c>
      <c r="EJ221" s="38">
        <v>-6.9199499999999997E-2</v>
      </c>
      <c r="EK221" s="38">
        <v>1.0617999999999999E-3</v>
      </c>
      <c r="EL221" s="38">
        <v>4.393E-4</v>
      </c>
      <c r="EM221" s="38">
        <v>-1.7354E-3</v>
      </c>
      <c r="EN221" s="38">
        <v>-3.1749999999999999E-3</v>
      </c>
      <c r="EO221" s="38">
        <v>3.4524E-3</v>
      </c>
      <c r="EP221" s="38">
        <v>8.7398000000000007E-3</v>
      </c>
      <c r="EQ221" s="38">
        <v>1.6659799999999999E-2</v>
      </c>
      <c r="ER221" s="38">
        <v>2.0746400000000002E-2</v>
      </c>
      <c r="ES221" s="38">
        <v>5.1108399999999998E-2</v>
      </c>
      <c r="ET221" s="38">
        <v>7.9691200000000004E-2</v>
      </c>
      <c r="EU221" s="38">
        <v>7.1415900000000004E-2</v>
      </c>
      <c r="EV221" s="38">
        <v>6.7028699999999997E-2</v>
      </c>
      <c r="EW221" s="38">
        <v>3.2893000000000002E-3</v>
      </c>
      <c r="EX221" s="38">
        <v>4.6991400000000003E-2</v>
      </c>
      <c r="EY221" s="38">
        <v>8.8077100000000005E-2</v>
      </c>
      <c r="EZ221" s="38">
        <v>6.3100299999999998E-2</v>
      </c>
      <c r="FA221" s="38">
        <v>4.8484199999999998E-2</v>
      </c>
      <c r="FB221" s="38">
        <v>87.150790000000001</v>
      </c>
      <c r="FC221" s="38">
        <v>85.523960000000002</v>
      </c>
      <c r="FD221" s="38">
        <v>83.014750000000006</v>
      </c>
      <c r="FE221" s="38">
        <v>81.733919999999998</v>
      </c>
      <c r="FF221" s="38">
        <v>80.424790000000002</v>
      </c>
      <c r="FG221" s="38">
        <v>78.564959999999999</v>
      </c>
      <c r="FH221" s="38">
        <v>77.764629999999997</v>
      </c>
      <c r="FI221" s="38">
        <v>78.674869999999999</v>
      </c>
      <c r="FJ221" s="38">
        <v>83.602289999999996</v>
      </c>
      <c r="FK221" s="38">
        <v>89.180199999999999</v>
      </c>
      <c r="FL221" s="38">
        <v>94.497699999999995</v>
      </c>
      <c r="FM221" s="38">
        <v>98.238110000000006</v>
      </c>
      <c r="FN221" s="38">
        <v>101.6795</v>
      </c>
      <c r="FO221" s="38">
        <v>104.1263</v>
      </c>
      <c r="FP221" s="38">
        <v>105.821</v>
      </c>
      <c r="FQ221" s="38">
        <v>106.8021</v>
      </c>
      <c r="FR221" s="38">
        <v>106.6193</v>
      </c>
      <c r="FS221" s="38">
        <v>104.9143</v>
      </c>
      <c r="FT221" s="38">
        <v>101.6103</v>
      </c>
      <c r="FU221" s="38">
        <v>97.139179999999996</v>
      </c>
      <c r="FV221" s="38">
        <v>93.912430000000001</v>
      </c>
      <c r="FW221">
        <v>91.819779999999994</v>
      </c>
      <c r="FX221">
        <v>89.070660000000004</v>
      </c>
      <c r="FY221">
        <v>86.151589999999999</v>
      </c>
      <c r="FZ221">
        <v>8.8342000000000004E-3</v>
      </c>
      <c r="GA221">
        <v>6.3628299999999999E-2</v>
      </c>
      <c r="GB221">
        <v>1</v>
      </c>
    </row>
    <row r="222" spans="1:184" x14ac:dyDescent="0.3">
      <c r="A222" t="s">
        <v>277</v>
      </c>
      <c r="B222" t="s">
        <v>1</v>
      </c>
      <c r="C222" t="s">
        <v>1</v>
      </c>
      <c r="D222" t="s">
        <v>223</v>
      </c>
      <c r="E222" t="s">
        <v>1</v>
      </c>
      <c r="F222" t="s">
        <v>1</v>
      </c>
      <c r="G222" t="s">
        <v>1</v>
      </c>
      <c r="H222" s="40" t="s">
        <v>1</v>
      </c>
      <c r="I222" s="18" t="s">
        <v>1</v>
      </c>
      <c r="J222" s="38" t="s">
        <v>1</v>
      </c>
      <c r="K222" s="18" t="s">
        <v>2</v>
      </c>
      <c r="L222" s="38">
        <v>73680</v>
      </c>
      <c r="M222" s="38">
        <v>73680</v>
      </c>
      <c r="N222" s="38">
        <v>1.3197270000000001</v>
      </c>
      <c r="O222" s="38">
        <v>1.267045</v>
      </c>
      <c r="P222" s="38">
        <v>1.228537</v>
      </c>
      <c r="Q222" s="38">
        <v>1.2065889999999999</v>
      </c>
      <c r="R222" s="38">
        <v>1.2135</v>
      </c>
      <c r="S222" s="38">
        <v>1.257603</v>
      </c>
      <c r="T222" s="38">
        <v>1.2756000000000001</v>
      </c>
      <c r="U222" s="38">
        <v>1.479277</v>
      </c>
      <c r="V222" s="38">
        <v>1.861974</v>
      </c>
      <c r="W222" s="38">
        <v>2.1915290000000001</v>
      </c>
      <c r="X222" s="38">
        <v>2.4580150000000001</v>
      </c>
      <c r="Y222" s="38">
        <v>2.6395580000000001</v>
      </c>
      <c r="Z222" s="38">
        <v>2.749196</v>
      </c>
      <c r="AA222" s="38">
        <v>2.860452</v>
      </c>
      <c r="AB222" s="38">
        <v>2.9255819999999999</v>
      </c>
      <c r="AC222" s="38">
        <v>2.9094000000000002</v>
      </c>
      <c r="AD222" s="38">
        <v>2.7589589999999999</v>
      </c>
      <c r="AE222" s="38">
        <v>2.3960340000000002</v>
      </c>
      <c r="AF222" s="38">
        <v>2.1232009999999999</v>
      </c>
      <c r="AG222" s="38">
        <v>1.932353</v>
      </c>
      <c r="AH222" s="38">
        <v>1.8306070000000001</v>
      </c>
      <c r="AI222" s="38">
        <v>1.6865300000000001</v>
      </c>
      <c r="AJ222" s="38">
        <v>1.529568</v>
      </c>
      <c r="AK222" s="38">
        <v>1.4225380000000001</v>
      </c>
      <c r="AL222" s="38">
        <v>1.5157E-3</v>
      </c>
      <c r="AM222" s="38">
        <v>1.0104000000000001E-3</v>
      </c>
      <c r="AN222" s="38">
        <v>1.1184000000000001E-3</v>
      </c>
      <c r="AO222" s="38">
        <v>1.5797999999999999E-3</v>
      </c>
      <c r="AP222" s="38">
        <v>5.0810000000000004E-4</v>
      </c>
      <c r="AQ222" s="38">
        <v>-2.3208999999999999E-3</v>
      </c>
      <c r="AR222" s="38">
        <v>-1.8808800000000001E-2</v>
      </c>
      <c r="AS222" s="38">
        <v>-1.9201999999999999E-3</v>
      </c>
      <c r="AT222" s="38">
        <v>-6.8599000000000004E-3</v>
      </c>
      <c r="AU222" s="38">
        <v>-1.4867500000000001E-2</v>
      </c>
      <c r="AV222" s="38">
        <v>-1.23363E-2</v>
      </c>
      <c r="AW222" s="38">
        <v>-9.1517000000000005E-3</v>
      </c>
      <c r="AX222" s="38">
        <v>-2.2809000000000002E-3</v>
      </c>
      <c r="AY222" s="38">
        <v>2.5347E-3</v>
      </c>
      <c r="AZ222" s="38">
        <v>4.3619000000000002E-3</v>
      </c>
      <c r="BA222" s="38">
        <v>1.0440899999999999E-2</v>
      </c>
      <c r="BB222" s="38">
        <v>3.0101099999999999E-2</v>
      </c>
      <c r="BC222" s="38">
        <v>2.1132000000000001E-2</v>
      </c>
      <c r="BD222" s="38">
        <v>1.63739E-2</v>
      </c>
      <c r="BE222" s="38">
        <v>3.6914000000000001E-3</v>
      </c>
      <c r="BF222" s="38">
        <v>1.5444100000000001E-2</v>
      </c>
      <c r="BG222" s="38">
        <v>7.2148999999999998E-3</v>
      </c>
      <c r="BH222" s="38">
        <v>4.5256000000000003E-3</v>
      </c>
      <c r="BI222" s="38">
        <v>2.3960000000000001E-3</v>
      </c>
      <c r="BJ222" s="38">
        <v>3.6357E-3</v>
      </c>
      <c r="BK222" s="38">
        <v>2.6966E-3</v>
      </c>
      <c r="BL222" s="38">
        <v>2.7095000000000001E-3</v>
      </c>
      <c r="BM222" s="38">
        <v>3.0631E-3</v>
      </c>
      <c r="BN222" s="38">
        <v>1.7133000000000001E-3</v>
      </c>
      <c r="BO222" s="38">
        <v>3.6610000000000001E-4</v>
      </c>
      <c r="BP222" s="38">
        <v>-1.4304799999999999E-2</v>
      </c>
      <c r="BQ222" s="38">
        <v>-1.1959999999999999E-4</v>
      </c>
      <c r="BR222" s="38">
        <v>-3.6792999999999999E-3</v>
      </c>
      <c r="BS222" s="38">
        <v>-1.05048E-2</v>
      </c>
      <c r="BT222" s="38">
        <v>-8.4927000000000006E-3</v>
      </c>
      <c r="BU222" s="38">
        <v>-6.6106000000000003E-3</v>
      </c>
      <c r="BV222" s="38">
        <v>-1.2148E-3</v>
      </c>
      <c r="BW222" s="38">
        <v>4.3160000000000004E-3</v>
      </c>
      <c r="BX222" s="38">
        <v>7.4764000000000002E-3</v>
      </c>
      <c r="BY222" s="38">
        <v>1.45778E-2</v>
      </c>
      <c r="BZ222" s="38">
        <v>3.4722200000000002E-2</v>
      </c>
      <c r="CA222" s="38">
        <v>2.58573E-2</v>
      </c>
      <c r="CB222" s="38">
        <v>2.0742699999999999E-2</v>
      </c>
      <c r="CC222" s="38">
        <v>8.3320000000000009E-3</v>
      </c>
      <c r="CD222" s="38">
        <v>1.9876999999999999E-2</v>
      </c>
      <c r="CE222" s="38">
        <v>1.12969E-2</v>
      </c>
      <c r="CF222" s="38">
        <v>7.8647000000000005E-3</v>
      </c>
      <c r="CG222" s="38">
        <v>5.5763999999999996E-3</v>
      </c>
      <c r="CH222" s="38">
        <v>5.1038999999999998E-3</v>
      </c>
      <c r="CI222" s="38">
        <v>3.8644E-3</v>
      </c>
      <c r="CJ222" s="38">
        <v>3.8114999999999998E-3</v>
      </c>
      <c r="CK222" s="38">
        <v>4.0905000000000004E-3</v>
      </c>
      <c r="CL222" s="38">
        <v>2.5479999999999999E-3</v>
      </c>
      <c r="CM222" s="38">
        <v>2.2271999999999999E-3</v>
      </c>
      <c r="CN222" s="38">
        <v>-1.11853E-2</v>
      </c>
      <c r="CO222" s="38">
        <v>1.1275E-3</v>
      </c>
      <c r="CP222" s="38">
        <v>-1.4764999999999999E-3</v>
      </c>
      <c r="CQ222" s="38">
        <v>-7.4831999999999997E-3</v>
      </c>
      <c r="CR222" s="38">
        <v>-5.8307000000000003E-3</v>
      </c>
      <c r="CS222" s="38">
        <v>-4.8507000000000003E-3</v>
      </c>
      <c r="CT222" s="38">
        <v>-4.7629999999999998E-4</v>
      </c>
      <c r="CU222" s="38">
        <v>5.5497000000000003E-3</v>
      </c>
      <c r="CV222" s="38">
        <v>9.6334999999999997E-3</v>
      </c>
      <c r="CW222" s="38">
        <v>1.7443E-2</v>
      </c>
      <c r="CX222" s="38">
        <v>3.79228E-2</v>
      </c>
      <c r="CY222" s="38">
        <v>2.913E-2</v>
      </c>
      <c r="CZ222" s="38">
        <v>2.3768500000000001E-2</v>
      </c>
      <c r="DA222" s="38">
        <v>1.15461E-2</v>
      </c>
      <c r="DB222" s="38">
        <v>2.2947200000000001E-2</v>
      </c>
      <c r="DC222" s="38">
        <v>1.4124100000000001E-2</v>
      </c>
      <c r="DD222" s="38">
        <v>1.01773E-2</v>
      </c>
      <c r="DE222" s="38">
        <v>7.7790999999999997E-3</v>
      </c>
      <c r="DF222" s="38">
        <v>6.5722000000000003E-3</v>
      </c>
      <c r="DG222" s="38">
        <v>5.0321999999999997E-3</v>
      </c>
      <c r="DH222" s="38">
        <v>4.9135000000000003E-3</v>
      </c>
      <c r="DI222" s="38">
        <v>5.1177999999999996E-3</v>
      </c>
      <c r="DJ222" s="38">
        <v>3.3827000000000002E-3</v>
      </c>
      <c r="DK222" s="38">
        <v>4.0882000000000002E-3</v>
      </c>
      <c r="DL222" s="38">
        <v>-8.0657999999999997E-3</v>
      </c>
      <c r="DM222" s="38">
        <v>2.3746000000000001E-3</v>
      </c>
      <c r="DN222" s="38">
        <v>7.2639999999999998E-4</v>
      </c>
      <c r="DO222" s="38">
        <v>-4.4615999999999996E-3</v>
      </c>
      <c r="DP222" s="38">
        <v>-3.1687E-3</v>
      </c>
      <c r="DQ222" s="38">
        <v>-3.0907E-3</v>
      </c>
      <c r="DR222" s="38">
        <v>2.6209999999999997E-4</v>
      </c>
      <c r="DS222" s="38">
        <v>6.7834000000000002E-3</v>
      </c>
      <c r="DT222" s="38">
        <v>1.17906E-2</v>
      </c>
      <c r="DU222" s="38">
        <v>2.0308099999999999E-2</v>
      </c>
      <c r="DV222" s="38">
        <v>4.1123399999999997E-2</v>
      </c>
      <c r="DW222" s="38">
        <v>3.2402800000000002E-2</v>
      </c>
      <c r="DX222" s="38">
        <v>2.67943E-2</v>
      </c>
      <c r="DY222" s="38">
        <v>1.4760199999999999E-2</v>
      </c>
      <c r="DZ222" s="38">
        <v>2.60174E-2</v>
      </c>
      <c r="EA222" s="38">
        <v>1.6951299999999999E-2</v>
      </c>
      <c r="EB222" s="38">
        <v>1.24899E-2</v>
      </c>
      <c r="EC222" s="38">
        <v>9.9818000000000007E-3</v>
      </c>
      <c r="ED222" s="38">
        <v>8.6920999999999995E-3</v>
      </c>
      <c r="EE222" s="38">
        <v>6.7183E-3</v>
      </c>
      <c r="EF222" s="38">
        <v>6.5046000000000001E-3</v>
      </c>
      <c r="EG222" s="38">
        <v>6.6011000000000004E-3</v>
      </c>
      <c r="EH222" s="38">
        <v>4.5878000000000004E-3</v>
      </c>
      <c r="EI222" s="38">
        <v>6.7752000000000003E-3</v>
      </c>
      <c r="EJ222" s="38">
        <v>-3.5617000000000001E-3</v>
      </c>
      <c r="EK222" s="38">
        <v>4.1752999999999998E-3</v>
      </c>
      <c r="EL222" s="38">
        <v>3.9068999999999996E-3</v>
      </c>
      <c r="EM222" s="38">
        <v>-9.8900000000000005E-5</v>
      </c>
      <c r="EN222" s="38">
        <v>6.7480000000000003E-4</v>
      </c>
      <c r="EO222" s="38">
        <v>-5.4960000000000002E-4</v>
      </c>
      <c r="EP222" s="38">
        <v>1.3282000000000001E-3</v>
      </c>
      <c r="EQ222" s="38">
        <v>8.5646999999999997E-3</v>
      </c>
      <c r="ER222" s="38">
        <v>1.49052E-2</v>
      </c>
      <c r="ES222" s="38">
        <v>2.4445000000000001E-2</v>
      </c>
      <c r="ET222" s="38">
        <v>4.57445E-2</v>
      </c>
      <c r="EU222" s="38">
        <v>3.7128099999999997E-2</v>
      </c>
      <c r="EV222" s="38">
        <v>3.1163199999999999E-2</v>
      </c>
      <c r="EW222" s="38">
        <v>1.9400899999999999E-2</v>
      </c>
      <c r="EX222" s="38">
        <v>3.04503E-2</v>
      </c>
      <c r="EY222" s="38">
        <v>2.1033300000000001E-2</v>
      </c>
      <c r="EZ222" s="38">
        <v>1.5828999999999999E-2</v>
      </c>
      <c r="FA222" s="38">
        <v>1.3162200000000001E-2</v>
      </c>
      <c r="FB222" s="38">
        <v>79.311000000000007</v>
      </c>
      <c r="FC222" s="38">
        <v>77.786349999999999</v>
      </c>
      <c r="FD222" s="38">
        <v>76.043459999999996</v>
      </c>
      <c r="FE222" s="38">
        <v>74.510409999999993</v>
      </c>
      <c r="FF222" s="38">
        <v>73.26146</v>
      </c>
      <c r="FG222" s="38">
        <v>72.194040000000001</v>
      </c>
      <c r="FH222" s="38">
        <v>71.826189999999997</v>
      </c>
      <c r="FI222" s="38">
        <v>74.343149999999994</v>
      </c>
      <c r="FJ222" s="38">
        <v>78.921220000000005</v>
      </c>
      <c r="FK222" s="38">
        <v>83.638260000000002</v>
      </c>
      <c r="FL222" s="38">
        <v>88.104169999999996</v>
      </c>
      <c r="FM222" s="38">
        <v>92.083799999999997</v>
      </c>
      <c r="FN222" s="38">
        <v>95.306740000000005</v>
      </c>
      <c r="FO222" s="38">
        <v>97.858350000000002</v>
      </c>
      <c r="FP222" s="38">
        <v>99.765169999999998</v>
      </c>
      <c r="FQ222" s="38">
        <v>100.97580000000001</v>
      </c>
      <c r="FR222" s="38">
        <v>101.2486</v>
      </c>
      <c r="FS222" s="38">
        <v>100.36969999999999</v>
      </c>
      <c r="FT222" s="38">
        <v>98.323520000000002</v>
      </c>
      <c r="FU222" s="38">
        <v>94.694479999999999</v>
      </c>
      <c r="FV222" s="38">
        <v>90.614329999999995</v>
      </c>
      <c r="FW222">
        <v>87.359039999999993</v>
      </c>
      <c r="FX222">
        <v>84.652850000000001</v>
      </c>
      <c r="FY222">
        <v>82.061959999999999</v>
      </c>
      <c r="FZ222">
        <v>5.5046000000000001E-3</v>
      </c>
      <c r="GA222">
        <v>4.6592500000000002E-2</v>
      </c>
      <c r="GB222">
        <v>1</v>
      </c>
    </row>
    <row r="223" spans="1:184" x14ac:dyDescent="0.3">
      <c r="A223" t="s">
        <v>277</v>
      </c>
      <c r="B223" t="s">
        <v>1</v>
      </c>
      <c r="C223" t="s">
        <v>258</v>
      </c>
      <c r="D223" t="s">
        <v>1</v>
      </c>
      <c r="E223" t="s">
        <v>1</v>
      </c>
      <c r="F223" t="s">
        <v>1</v>
      </c>
      <c r="G223" s="16" t="s">
        <v>1</v>
      </c>
      <c r="H223" s="40" t="s">
        <v>1</v>
      </c>
      <c r="I223" s="18" t="s">
        <v>1</v>
      </c>
      <c r="J223" s="38" t="s">
        <v>1</v>
      </c>
      <c r="K223" s="18">
        <v>44722</v>
      </c>
      <c r="L223" s="38">
        <v>5288</v>
      </c>
      <c r="M223" s="38">
        <v>5288</v>
      </c>
      <c r="N223" s="38">
        <v>1.3333140000000001</v>
      </c>
      <c r="O223" s="38">
        <v>1.2971220000000001</v>
      </c>
      <c r="P223" s="38">
        <v>1.2720720000000001</v>
      </c>
      <c r="Q223" s="38">
        <v>1.2581089999999999</v>
      </c>
      <c r="R223" s="38">
        <v>1.258138</v>
      </c>
      <c r="S223" s="38">
        <v>1.264548</v>
      </c>
      <c r="T223" s="38">
        <v>1.2296320000000001</v>
      </c>
      <c r="U223" s="38">
        <v>1.42214</v>
      </c>
      <c r="V223" s="38">
        <v>1.7823230000000001</v>
      </c>
      <c r="W223" s="38">
        <v>2.1440679999999999</v>
      </c>
      <c r="X223" s="38">
        <v>2.470348</v>
      </c>
      <c r="Y223" s="38">
        <v>2.701803</v>
      </c>
      <c r="Z223" s="38">
        <v>2.8039160000000001</v>
      </c>
      <c r="AA223" s="38">
        <v>2.8881060000000001</v>
      </c>
      <c r="AB223" s="38">
        <v>2.9188329999999998</v>
      </c>
      <c r="AC223" s="38">
        <v>2.8723359999999998</v>
      </c>
      <c r="AD223" s="38">
        <v>2.7365529999999998</v>
      </c>
      <c r="AE223" s="38">
        <v>2.423565</v>
      </c>
      <c r="AF223" s="38">
        <v>2.1395789999999999</v>
      </c>
      <c r="AG223" s="38">
        <v>1.9514830000000001</v>
      </c>
      <c r="AH223" s="38">
        <v>1.844571</v>
      </c>
      <c r="AI223" s="38">
        <v>1.729241</v>
      </c>
      <c r="AJ223" s="38">
        <v>1.558063</v>
      </c>
      <c r="AK223" s="38">
        <v>1.4566220000000001</v>
      </c>
      <c r="AL223" s="38">
        <v>-1.43544E-2</v>
      </c>
      <c r="AM223" s="38">
        <v>-1.4767799999999999E-2</v>
      </c>
      <c r="AN223" s="38">
        <v>-4.4713000000000001E-3</v>
      </c>
      <c r="AO223" s="38">
        <v>5.1171999999999997E-3</v>
      </c>
      <c r="AP223" s="38">
        <v>7.1199999999999996E-3</v>
      </c>
      <c r="AQ223" s="38">
        <v>2.1506000000000001E-2</v>
      </c>
      <c r="AR223" s="38">
        <v>-5.0737000000000004E-3</v>
      </c>
      <c r="AS223" s="38">
        <v>-1.8371499999999999E-2</v>
      </c>
      <c r="AT223" s="38">
        <v>-3.6151599999999999E-2</v>
      </c>
      <c r="AU223" s="38">
        <v>-5.2402799999999999E-2</v>
      </c>
      <c r="AV223" s="38">
        <v>-2.5255400000000001E-2</v>
      </c>
      <c r="AW223" s="38">
        <v>8.3109999999999998E-4</v>
      </c>
      <c r="AX223" s="38">
        <v>5.3076E-3</v>
      </c>
      <c r="AY223" s="38">
        <v>-3.2276000000000002E-3</v>
      </c>
      <c r="AZ223" s="38">
        <v>-2.9719800000000001E-2</v>
      </c>
      <c r="BA223" s="38">
        <v>-4.4754700000000001E-2</v>
      </c>
      <c r="BB223" s="38">
        <v>-6.0128500000000001E-2</v>
      </c>
      <c r="BC223" s="38">
        <v>-8.5556199999999999E-2</v>
      </c>
      <c r="BD223" s="38">
        <v>-8.5675200000000007E-2</v>
      </c>
      <c r="BE223" s="38">
        <v>-7.1457699999999999E-2</v>
      </c>
      <c r="BF223" s="38">
        <v>-4.6725999999999997E-2</v>
      </c>
      <c r="BG223" s="38">
        <v>-6.01574E-2</v>
      </c>
      <c r="BH223" s="38">
        <v>-4.9916099999999998E-2</v>
      </c>
      <c r="BI223" s="38">
        <v>-4.1223299999999997E-2</v>
      </c>
      <c r="BJ223" s="38">
        <v>-8.7007000000000004E-3</v>
      </c>
      <c r="BK223" s="38">
        <v>-8.5599000000000005E-3</v>
      </c>
      <c r="BL223" s="38">
        <v>-1.3789999999999999E-4</v>
      </c>
      <c r="BM223" s="38">
        <v>9.0395000000000007E-3</v>
      </c>
      <c r="BN223" s="38">
        <v>9.1538000000000001E-3</v>
      </c>
      <c r="BO223" s="38">
        <v>2.8705600000000001E-2</v>
      </c>
      <c r="BP223" s="38">
        <v>1.0779E-2</v>
      </c>
      <c r="BQ223" s="38">
        <v>-1.3384999999999999E-2</v>
      </c>
      <c r="BR223" s="38">
        <v>-2.96558E-2</v>
      </c>
      <c r="BS223" s="38">
        <v>-4.6144900000000003E-2</v>
      </c>
      <c r="BT223" s="38">
        <v>-1.8870100000000001E-2</v>
      </c>
      <c r="BU223" s="38">
        <v>6.9842000000000003E-3</v>
      </c>
      <c r="BV223" s="38">
        <v>9.9377000000000007E-3</v>
      </c>
      <c r="BW223" s="38">
        <v>2.1145999999999999E-3</v>
      </c>
      <c r="BX223" s="38">
        <v>-2.2098099999999999E-2</v>
      </c>
      <c r="BY223" s="38">
        <v>-3.4928099999999997E-2</v>
      </c>
      <c r="BZ223" s="38">
        <v>-4.2788600000000003E-2</v>
      </c>
      <c r="CA223" s="38">
        <v>-6.2230500000000001E-2</v>
      </c>
      <c r="CB223" s="38">
        <v>-6.0515800000000002E-2</v>
      </c>
      <c r="CC223" s="38">
        <v>-4.61909E-2</v>
      </c>
      <c r="CD223" s="38">
        <v>-2.1071199999999998E-2</v>
      </c>
      <c r="CE223" s="38">
        <v>-4.6508899999999999E-2</v>
      </c>
      <c r="CF223" s="38">
        <v>-3.95907E-2</v>
      </c>
      <c r="CG223" s="38">
        <v>-3.2640099999999998E-2</v>
      </c>
      <c r="CH223" s="38">
        <v>-4.7850000000000002E-3</v>
      </c>
      <c r="CI223" s="38">
        <v>-4.2602999999999999E-3</v>
      </c>
      <c r="CJ223" s="38">
        <v>2.8633999999999999E-3</v>
      </c>
      <c r="CK223" s="38">
        <v>1.17561E-2</v>
      </c>
      <c r="CL223" s="38">
        <v>1.05623E-2</v>
      </c>
      <c r="CM223" s="38">
        <v>3.3692100000000003E-2</v>
      </c>
      <c r="CN223" s="38">
        <v>2.17585E-2</v>
      </c>
      <c r="CO223" s="38">
        <v>-9.9313000000000005E-3</v>
      </c>
      <c r="CP223" s="38">
        <v>-2.51568E-2</v>
      </c>
      <c r="CQ223" s="38">
        <v>-4.1810699999999999E-2</v>
      </c>
      <c r="CR223" s="38">
        <v>-1.44476E-2</v>
      </c>
      <c r="CS223" s="38">
        <v>1.12458E-2</v>
      </c>
      <c r="CT223" s="38">
        <v>1.31445E-2</v>
      </c>
      <c r="CU223" s="38">
        <v>5.8145999999999996E-3</v>
      </c>
      <c r="CV223" s="38">
        <v>-1.6819299999999999E-2</v>
      </c>
      <c r="CW223" s="38">
        <v>-2.8122299999999999E-2</v>
      </c>
      <c r="CX223" s="38">
        <v>-3.0779000000000001E-2</v>
      </c>
      <c r="CY223" s="38">
        <v>-4.6075199999999997E-2</v>
      </c>
      <c r="CZ223" s="38">
        <v>-4.3090400000000001E-2</v>
      </c>
      <c r="DA223" s="38">
        <v>-2.86912E-2</v>
      </c>
      <c r="DB223" s="38">
        <v>-3.3027999999999998E-3</v>
      </c>
      <c r="DC223" s="38">
        <v>-3.7055900000000003E-2</v>
      </c>
      <c r="DD223" s="38">
        <v>-3.2439299999999997E-2</v>
      </c>
      <c r="DE223" s="38">
        <v>-2.6695400000000001E-2</v>
      </c>
      <c r="DF223" s="38">
        <v>-8.6930000000000004E-4</v>
      </c>
      <c r="DG223" s="38">
        <v>3.93E-5</v>
      </c>
      <c r="DH223" s="38">
        <v>5.8646999999999996E-3</v>
      </c>
      <c r="DI223" s="38">
        <v>1.44727E-2</v>
      </c>
      <c r="DJ223" s="38">
        <v>1.19709E-2</v>
      </c>
      <c r="DK223" s="38">
        <v>3.8678499999999998E-2</v>
      </c>
      <c r="DL223" s="38">
        <v>3.2738099999999999E-2</v>
      </c>
      <c r="DM223" s="38">
        <v>-6.4777000000000003E-3</v>
      </c>
      <c r="DN223" s="38">
        <v>-2.06578E-2</v>
      </c>
      <c r="DO223" s="38">
        <v>-3.7476500000000003E-2</v>
      </c>
      <c r="DP223" s="38">
        <v>-1.00252E-2</v>
      </c>
      <c r="DQ223" s="38">
        <v>1.5507399999999999E-2</v>
      </c>
      <c r="DR223" s="38">
        <v>1.6351299999999999E-2</v>
      </c>
      <c r="DS223" s="38">
        <v>9.5145000000000004E-3</v>
      </c>
      <c r="DT223" s="38">
        <v>-1.15405E-2</v>
      </c>
      <c r="DU223" s="38">
        <v>-2.1316399999999999E-2</v>
      </c>
      <c r="DV223" s="38">
        <v>-1.8769399999999999E-2</v>
      </c>
      <c r="DW223" s="38">
        <v>-2.9919899999999999E-2</v>
      </c>
      <c r="DX223" s="38">
        <v>-2.5665E-2</v>
      </c>
      <c r="DY223" s="38">
        <v>-1.11915E-2</v>
      </c>
      <c r="DZ223" s="38">
        <v>1.44656E-2</v>
      </c>
      <c r="EA223" s="38">
        <v>-2.7602999999999999E-2</v>
      </c>
      <c r="EB223" s="38">
        <v>-2.5288000000000001E-2</v>
      </c>
      <c r="EC223" s="38">
        <v>-2.07507E-2</v>
      </c>
      <c r="ED223" s="38">
        <v>4.7844999999999997E-3</v>
      </c>
      <c r="EE223" s="38">
        <v>6.2471999999999996E-3</v>
      </c>
      <c r="EF223" s="38">
        <v>1.0198199999999999E-2</v>
      </c>
      <c r="EG223" s="38">
        <v>1.8395000000000002E-2</v>
      </c>
      <c r="EH223" s="38">
        <v>1.40047E-2</v>
      </c>
      <c r="EI223" s="38">
        <v>4.5878099999999998E-2</v>
      </c>
      <c r="EJ223" s="38">
        <v>4.8590800000000003E-2</v>
      </c>
      <c r="EK223" s="38">
        <v>-1.4911E-3</v>
      </c>
      <c r="EL223" s="38">
        <v>-1.41619E-2</v>
      </c>
      <c r="EM223" s="38">
        <v>-3.12185E-2</v>
      </c>
      <c r="EN223" s="38">
        <v>-3.6399000000000002E-3</v>
      </c>
      <c r="EO223" s="38">
        <v>2.1660599999999999E-2</v>
      </c>
      <c r="EP223" s="38">
        <v>2.09815E-2</v>
      </c>
      <c r="EQ223" s="38">
        <v>1.48567E-2</v>
      </c>
      <c r="ER223" s="38">
        <v>-3.9186999999999998E-3</v>
      </c>
      <c r="ES223" s="38">
        <v>-1.1489900000000001E-2</v>
      </c>
      <c r="ET223" s="38">
        <v>-1.4293999999999999E-3</v>
      </c>
      <c r="EU223" s="38">
        <v>-6.5943E-3</v>
      </c>
      <c r="EV223" s="38">
        <v>-5.0549999999999998E-4</v>
      </c>
      <c r="EW223" s="38">
        <v>1.4075300000000001E-2</v>
      </c>
      <c r="EX223" s="38">
        <v>4.0120400000000001E-2</v>
      </c>
      <c r="EY223" s="38">
        <v>-1.39544E-2</v>
      </c>
      <c r="EZ223" s="38">
        <v>-1.49626E-2</v>
      </c>
      <c r="FA223" s="38">
        <v>-1.2167499999999999E-2</v>
      </c>
      <c r="FB223" s="38">
        <v>72.176079999999999</v>
      </c>
      <c r="FC223" s="38">
        <v>71.019509999999997</v>
      </c>
      <c r="FD223" s="38">
        <v>69.477419999999995</v>
      </c>
      <c r="FE223" s="38">
        <v>68.067750000000004</v>
      </c>
      <c r="FF223" s="38">
        <v>67.253950000000003</v>
      </c>
      <c r="FG223" s="38">
        <v>66.326350000000005</v>
      </c>
      <c r="FH223" s="38">
        <v>67.743229999999997</v>
      </c>
      <c r="FI223" s="38">
        <v>71.625550000000004</v>
      </c>
      <c r="FJ223" s="38">
        <v>76.152410000000003</v>
      </c>
      <c r="FK223" s="38">
        <v>80.107230000000001</v>
      </c>
      <c r="FL223" s="38">
        <v>84.822479999999999</v>
      </c>
      <c r="FM223" s="38">
        <v>88.945949999999996</v>
      </c>
      <c r="FN223" s="38">
        <v>92.252489999999995</v>
      </c>
      <c r="FO223" s="38">
        <v>94.264679999999998</v>
      </c>
      <c r="FP223" s="38">
        <v>95.544640000000001</v>
      </c>
      <c r="FQ223" s="38">
        <v>94.836830000000006</v>
      </c>
      <c r="FR223" s="38">
        <v>93.629260000000002</v>
      </c>
      <c r="FS223" s="38">
        <v>90.549539999999993</v>
      </c>
      <c r="FT223" s="38">
        <v>87.166939999999997</v>
      </c>
      <c r="FU223" s="38">
        <v>84.183980000000005</v>
      </c>
      <c r="FV223" s="38">
        <v>81.117159999999998</v>
      </c>
      <c r="FW223">
        <v>78.531360000000006</v>
      </c>
      <c r="FX223">
        <v>75.995679999999993</v>
      </c>
      <c r="FY223">
        <v>74.458219999999997</v>
      </c>
      <c r="FZ223">
        <v>2.9834300000000001E-2</v>
      </c>
      <c r="GA223">
        <v>0.208592</v>
      </c>
      <c r="GB223">
        <v>1</v>
      </c>
    </row>
    <row r="224" spans="1:184" x14ac:dyDescent="0.3">
      <c r="A224" t="s">
        <v>277</v>
      </c>
      <c r="B224" t="s">
        <v>1</v>
      </c>
      <c r="C224" t="s">
        <v>258</v>
      </c>
      <c r="D224" t="s">
        <v>1</v>
      </c>
      <c r="E224" t="s">
        <v>1</v>
      </c>
      <c r="F224" t="s">
        <v>1</v>
      </c>
      <c r="G224" s="16" t="s">
        <v>1</v>
      </c>
      <c r="H224" s="40" t="s">
        <v>1</v>
      </c>
      <c r="I224" s="18" t="s">
        <v>1</v>
      </c>
      <c r="J224" s="38" t="s">
        <v>1</v>
      </c>
      <c r="K224" s="18">
        <v>44739</v>
      </c>
      <c r="L224" s="38">
        <v>5278</v>
      </c>
      <c r="M224" s="38">
        <v>5278</v>
      </c>
      <c r="N224" s="38">
        <v>1.202494</v>
      </c>
      <c r="O224" s="38">
        <v>1.17798</v>
      </c>
      <c r="P224" s="38">
        <v>1.1584890000000001</v>
      </c>
      <c r="Q224" s="38">
        <v>1.1483559999999999</v>
      </c>
      <c r="R224" s="38">
        <v>1.1680060000000001</v>
      </c>
      <c r="S224" s="38">
        <v>1.2054020000000001</v>
      </c>
      <c r="T224" s="38">
        <v>1.1877580000000001</v>
      </c>
      <c r="U224" s="38">
        <v>1.2788440000000001</v>
      </c>
      <c r="V224" s="38">
        <v>1.5634189999999999</v>
      </c>
      <c r="W224" s="38">
        <v>1.850957</v>
      </c>
      <c r="X224" s="38">
        <v>2.0981040000000002</v>
      </c>
      <c r="Y224" s="38">
        <v>2.2825039999999999</v>
      </c>
      <c r="Z224" s="38">
        <v>2.3808090000000002</v>
      </c>
      <c r="AA224" s="38">
        <v>2.4759540000000002</v>
      </c>
      <c r="AB224" s="38">
        <v>2.5630609999999998</v>
      </c>
      <c r="AC224" s="38">
        <v>2.591872</v>
      </c>
      <c r="AD224" s="38">
        <v>2.5228730000000001</v>
      </c>
      <c r="AE224" s="38">
        <v>2.2339639999999998</v>
      </c>
      <c r="AF224" s="38">
        <v>1.9672160000000001</v>
      </c>
      <c r="AG224" s="38">
        <v>1.7765059999999999</v>
      </c>
      <c r="AH224" s="38">
        <v>1.688564</v>
      </c>
      <c r="AI224" s="38">
        <v>1.5603480000000001</v>
      </c>
      <c r="AJ224" s="38">
        <v>1.4095690000000001</v>
      </c>
      <c r="AK224" s="38">
        <v>1.326649</v>
      </c>
      <c r="AL224" s="38">
        <v>-3.3463800000000002E-2</v>
      </c>
      <c r="AM224" s="38">
        <v>-3.3068599999999997E-2</v>
      </c>
      <c r="AN224" s="38">
        <v>-2.88483E-2</v>
      </c>
      <c r="AO224" s="38">
        <v>-2.1913700000000001E-2</v>
      </c>
      <c r="AP224" s="38">
        <v>-1.05088E-2</v>
      </c>
      <c r="AQ224" s="38">
        <v>2.7842499999999999E-2</v>
      </c>
      <c r="AR224" s="38">
        <v>3.8578399999999999E-2</v>
      </c>
      <c r="AS224" s="38">
        <v>-1.9648700000000002E-2</v>
      </c>
      <c r="AT224" s="38">
        <v>-1.19892E-2</v>
      </c>
      <c r="AU224" s="38">
        <v>-5.0106999999999999E-3</v>
      </c>
      <c r="AV224" s="38">
        <v>1.26455E-2</v>
      </c>
      <c r="AW224" s="38">
        <v>-5.6311E-3</v>
      </c>
      <c r="AX224" s="38">
        <v>-6.3801999999999999E-3</v>
      </c>
      <c r="AY224" s="38">
        <v>-1.7369300000000001E-2</v>
      </c>
      <c r="AZ224" s="38">
        <v>-1.6649400000000002E-2</v>
      </c>
      <c r="BA224" s="38">
        <v>1.1243E-2</v>
      </c>
      <c r="BB224" s="38">
        <v>2.08513E-2</v>
      </c>
      <c r="BC224" s="38">
        <v>-3.055E-3</v>
      </c>
      <c r="BD224" s="38">
        <v>-6.2712999999999996E-3</v>
      </c>
      <c r="BE224" s="38">
        <v>8.7200000000000003E-3</v>
      </c>
      <c r="BF224" s="38">
        <v>4.7609100000000001E-2</v>
      </c>
      <c r="BG224" s="38">
        <v>-2.5040799999999998E-2</v>
      </c>
      <c r="BH224" s="38">
        <v>-2.38991E-2</v>
      </c>
      <c r="BI224" s="38">
        <v>-1.25889E-2</v>
      </c>
      <c r="BJ224" s="38">
        <v>-2.6310199999999999E-2</v>
      </c>
      <c r="BK224" s="38">
        <v>-2.6764900000000001E-2</v>
      </c>
      <c r="BL224" s="38">
        <v>-2.3376899999999999E-2</v>
      </c>
      <c r="BM224" s="38">
        <v>-1.6579199999999999E-2</v>
      </c>
      <c r="BN224" s="38">
        <v>-6.3565000000000002E-3</v>
      </c>
      <c r="BO224" s="38">
        <v>3.2730500000000003E-2</v>
      </c>
      <c r="BP224" s="38">
        <v>4.8473200000000001E-2</v>
      </c>
      <c r="BQ224" s="38">
        <v>-1.3971000000000001E-2</v>
      </c>
      <c r="BR224" s="38">
        <v>-4.8916000000000003E-3</v>
      </c>
      <c r="BS224" s="38">
        <v>1.5093000000000001E-3</v>
      </c>
      <c r="BT224" s="38">
        <v>1.7388399999999998E-2</v>
      </c>
      <c r="BU224" s="38">
        <v>-1.7667E-3</v>
      </c>
      <c r="BV224" s="38">
        <v>-3.0698000000000001E-3</v>
      </c>
      <c r="BW224" s="38">
        <v>-1.3957300000000001E-2</v>
      </c>
      <c r="BX224" s="38">
        <v>-1.1142600000000001E-2</v>
      </c>
      <c r="BY224" s="38">
        <v>1.8414300000000002E-2</v>
      </c>
      <c r="BZ224" s="38">
        <v>3.7207999999999998E-2</v>
      </c>
      <c r="CA224" s="38">
        <v>1.87352E-2</v>
      </c>
      <c r="CB224" s="38">
        <v>1.79227E-2</v>
      </c>
      <c r="CC224" s="38">
        <v>2.9425199999999999E-2</v>
      </c>
      <c r="CD224" s="38">
        <v>7.2652400000000006E-2</v>
      </c>
      <c r="CE224" s="38">
        <v>-1.3104599999999999E-2</v>
      </c>
      <c r="CF224" s="38">
        <v>-1.41806E-2</v>
      </c>
      <c r="CG224" s="38">
        <v>-4.2588000000000001E-3</v>
      </c>
      <c r="CH224" s="38">
        <v>-2.1355699999999998E-2</v>
      </c>
      <c r="CI224" s="38">
        <v>-2.2398899999999999E-2</v>
      </c>
      <c r="CJ224" s="38">
        <v>-1.9587400000000001E-2</v>
      </c>
      <c r="CK224" s="38">
        <v>-1.28845E-2</v>
      </c>
      <c r="CL224" s="38">
        <v>-3.4805999999999999E-3</v>
      </c>
      <c r="CM224" s="38">
        <v>3.6116000000000002E-2</v>
      </c>
      <c r="CN224" s="38">
        <v>5.5326399999999998E-2</v>
      </c>
      <c r="CO224" s="38">
        <v>-1.00386E-2</v>
      </c>
      <c r="CP224" s="38">
        <v>2.41E-5</v>
      </c>
      <c r="CQ224" s="38">
        <v>6.0251000000000002E-3</v>
      </c>
      <c r="CR224" s="38">
        <v>2.0673299999999999E-2</v>
      </c>
      <c r="CS224" s="38">
        <v>9.098E-4</v>
      </c>
      <c r="CT224" s="38">
        <v>-7.7709999999999997E-4</v>
      </c>
      <c r="CU224" s="38">
        <v>-1.15941E-2</v>
      </c>
      <c r="CV224" s="38">
        <v>-7.3286000000000002E-3</v>
      </c>
      <c r="CW224" s="38">
        <v>2.3381099999999998E-2</v>
      </c>
      <c r="CX224" s="38">
        <v>4.8536599999999999E-2</v>
      </c>
      <c r="CY224" s="38">
        <v>3.3827000000000003E-2</v>
      </c>
      <c r="CZ224" s="38">
        <v>3.4679399999999999E-2</v>
      </c>
      <c r="DA224" s="38">
        <v>4.3765499999999999E-2</v>
      </c>
      <c r="DB224" s="38">
        <v>8.9997199999999999E-2</v>
      </c>
      <c r="DC224" s="38">
        <v>-4.8376000000000001E-3</v>
      </c>
      <c r="DD224" s="38">
        <v>-7.4495999999999998E-3</v>
      </c>
      <c r="DE224" s="38">
        <v>1.5106E-3</v>
      </c>
      <c r="DF224" s="38">
        <v>-1.6401099999999998E-2</v>
      </c>
      <c r="DG224" s="38">
        <v>-1.8033E-2</v>
      </c>
      <c r="DH224" s="38">
        <v>-1.57979E-2</v>
      </c>
      <c r="DI224" s="38">
        <v>-9.1897999999999997E-3</v>
      </c>
      <c r="DJ224" s="38">
        <v>-6.0470000000000001E-4</v>
      </c>
      <c r="DK224" s="38">
        <v>3.9501399999999999E-2</v>
      </c>
      <c r="DL224" s="38">
        <v>6.2179499999999999E-2</v>
      </c>
      <c r="DM224" s="38">
        <v>-6.1062E-3</v>
      </c>
      <c r="DN224" s="38">
        <v>4.9398999999999997E-3</v>
      </c>
      <c r="DO224" s="38">
        <v>1.0540799999999999E-2</v>
      </c>
      <c r="DP224" s="38">
        <v>2.3958299999999998E-2</v>
      </c>
      <c r="DQ224" s="38">
        <v>3.5863000000000002E-3</v>
      </c>
      <c r="DR224" s="38">
        <v>1.5157E-3</v>
      </c>
      <c r="DS224" s="38">
        <v>-9.2309000000000002E-3</v>
      </c>
      <c r="DT224" s="38">
        <v>-3.5146999999999999E-3</v>
      </c>
      <c r="DU224" s="38">
        <v>2.8347899999999999E-2</v>
      </c>
      <c r="DV224" s="38">
        <v>5.9865099999999997E-2</v>
      </c>
      <c r="DW224" s="38">
        <v>4.8918799999999998E-2</v>
      </c>
      <c r="DX224" s="38">
        <v>5.1436099999999998E-2</v>
      </c>
      <c r="DY224" s="38">
        <v>5.8105799999999999E-2</v>
      </c>
      <c r="DZ224" s="38">
        <v>0.1073421</v>
      </c>
      <c r="EA224" s="38">
        <v>3.4293000000000001E-3</v>
      </c>
      <c r="EB224" s="38">
        <v>-7.1860000000000001E-4</v>
      </c>
      <c r="EC224" s="38">
        <v>7.28E-3</v>
      </c>
      <c r="ED224" s="38">
        <v>-9.2475000000000005E-3</v>
      </c>
      <c r="EE224" s="38">
        <v>-1.17293E-2</v>
      </c>
      <c r="EF224" s="38">
        <v>-1.0326399999999999E-2</v>
      </c>
      <c r="EG224" s="38">
        <v>-3.8552E-3</v>
      </c>
      <c r="EH224" s="38">
        <v>3.5476000000000001E-3</v>
      </c>
      <c r="EI224" s="38">
        <v>4.4389400000000002E-2</v>
      </c>
      <c r="EJ224" s="38">
        <v>7.2074399999999997E-2</v>
      </c>
      <c r="EK224" s="38">
        <v>-4.2850000000000001E-4</v>
      </c>
      <c r="EL224" s="38">
        <v>1.20375E-2</v>
      </c>
      <c r="EM224" s="38">
        <v>1.70609E-2</v>
      </c>
      <c r="EN224" s="38">
        <v>2.87012E-2</v>
      </c>
      <c r="EO224" s="38">
        <v>7.4507000000000002E-3</v>
      </c>
      <c r="EP224" s="38">
        <v>4.8260999999999998E-3</v>
      </c>
      <c r="EQ224" s="38">
        <v>-5.8189000000000001E-3</v>
      </c>
      <c r="ER224" s="38">
        <v>1.9921000000000001E-3</v>
      </c>
      <c r="ES224" s="38">
        <v>3.5519200000000001E-2</v>
      </c>
      <c r="ET224" s="38">
        <v>7.6221800000000006E-2</v>
      </c>
      <c r="EU224" s="38">
        <v>7.0708999999999994E-2</v>
      </c>
      <c r="EV224" s="38">
        <v>7.5630000000000003E-2</v>
      </c>
      <c r="EW224" s="38">
        <v>7.8810900000000003E-2</v>
      </c>
      <c r="EX224" s="38">
        <v>0.13238539999999999</v>
      </c>
      <c r="EY224" s="38">
        <v>1.53656E-2</v>
      </c>
      <c r="EZ224" s="38">
        <v>8.9998999999999999E-3</v>
      </c>
      <c r="FA224" s="38">
        <v>1.5610000000000001E-2</v>
      </c>
      <c r="FB224" s="38">
        <v>61.725180000000002</v>
      </c>
      <c r="FC224" s="38">
        <v>60.159790000000001</v>
      </c>
      <c r="FD224" s="38">
        <v>59.065370000000001</v>
      </c>
      <c r="FE224" s="38">
        <v>58.343539999999997</v>
      </c>
      <c r="FF224" s="38">
        <v>57.766620000000003</v>
      </c>
      <c r="FG224" s="38">
        <v>57.771659999999997</v>
      </c>
      <c r="FH224" s="38">
        <v>57.978920000000002</v>
      </c>
      <c r="FI224" s="38">
        <v>59.917850000000001</v>
      </c>
      <c r="FJ224" s="38">
        <v>62.641509999999997</v>
      </c>
      <c r="FK224" s="38">
        <v>66.575509999999994</v>
      </c>
      <c r="FL224" s="38">
        <v>70.520610000000005</v>
      </c>
      <c r="FM224" s="38">
        <v>74.31926</v>
      </c>
      <c r="FN224" s="38">
        <v>78.827380000000005</v>
      </c>
      <c r="FO224" s="38">
        <v>82.84666</v>
      </c>
      <c r="FP224" s="38">
        <v>85.521680000000003</v>
      </c>
      <c r="FQ224" s="38">
        <v>86.44341</v>
      </c>
      <c r="FR224" s="38">
        <v>86.030079999999998</v>
      </c>
      <c r="FS224" s="38">
        <v>84.648579999999995</v>
      </c>
      <c r="FT224" s="38">
        <v>80.776769999999999</v>
      </c>
      <c r="FU224" s="38">
        <v>76.430090000000007</v>
      </c>
      <c r="FV224" s="38">
        <v>72.549220000000005</v>
      </c>
      <c r="FW224">
        <v>70.207560000000001</v>
      </c>
      <c r="FX224">
        <v>67.846130000000002</v>
      </c>
      <c r="FY224">
        <v>66.375720000000001</v>
      </c>
      <c r="FZ224">
        <v>2.9426399999999998E-2</v>
      </c>
      <c r="GA224">
        <v>0.19711970000000001</v>
      </c>
      <c r="GB224">
        <v>1</v>
      </c>
    </row>
    <row r="225" spans="1:184" x14ac:dyDescent="0.3">
      <c r="A225" t="s">
        <v>277</v>
      </c>
      <c r="B225" t="s">
        <v>1</v>
      </c>
      <c r="C225" t="s">
        <v>258</v>
      </c>
      <c r="D225" t="s">
        <v>1</v>
      </c>
      <c r="E225" t="s">
        <v>1</v>
      </c>
      <c r="F225" t="s">
        <v>1</v>
      </c>
      <c r="G225" s="16" t="s">
        <v>1</v>
      </c>
      <c r="H225" s="40" t="s">
        <v>1</v>
      </c>
      <c r="I225" s="18" t="s">
        <v>1</v>
      </c>
      <c r="J225" s="38" t="s">
        <v>1</v>
      </c>
      <c r="K225" s="18">
        <v>44753</v>
      </c>
      <c r="L225" s="38">
        <v>5262</v>
      </c>
      <c r="M225" s="38">
        <v>5262</v>
      </c>
      <c r="N225" s="38">
        <v>1.2770280000000001</v>
      </c>
      <c r="O225" s="38">
        <v>1.2438640000000001</v>
      </c>
      <c r="P225" s="38">
        <v>1.22665</v>
      </c>
      <c r="Q225" s="38">
        <v>1.219271</v>
      </c>
      <c r="R225" s="38">
        <v>1.2296050000000001</v>
      </c>
      <c r="S225" s="38">
        <v>1.2583660000000001</v>
      </c>
      <c r="T225" s="38">
        <v>1.2496659999999999</v>
      </c>
      <c r="U225" s="38">
        <v>1.3760030000000001</v>
      </c>
      <c r="V225" s="38">
        <v>1.6936869999999999</v>
      </c>
      <c r="W225" s="38">
        <v>2.0312600000000001</v>
      </c>
      <c r="X225" s="38">
        <v>2.3228780000000002</v>
      </c>
      <c r="Y225" s="38">
        <v>2.517347</v>
      </c>
      <c r="Z225" s="38">
        <v>2.5987230000000001</v>
      </c>
      <c r="AA225" s="38">
        <v>2.677835</v>
      </c>
      <c r="AB225" s="38">
        <v>2.7269399999999999</v>
      </c>
      <c r="AC225" s="38">
        <v>2.7255159999999998</v>
      </c>
      <c r="AD225" s="38">
        <v>2.6240730000000001</v>
      </c>
      <c r="AE225" s="38">
        <v>2.2922729999999998</v>
      </c>
      <c r="AF225" s="38">
        <v>2.007622</v>
      </c>
      <c r="AG225" s="38">
        <v>1.8275189999999999</v>
      </c>
      <c r="AH225" s="38">
        <v>1.7350490000000001</v>
      </c>
      <c r="AI225" s="38">
        <v>1.5894539999999999</v>
      </c>
      <c r="AJ225" s="38">
        <v>1.438426</v>
      </c>
      <c r="AK225" s="38">
        <v>1.3604510000000001</v>
      </c>
      <c r="AL225" s="38">
        <v>-3.7035800000000001E-2</v>
      </c>
      <c r="AM225" s="38">
        <v>-4.0461299999999999E-2</v>
      </c>
      <c r="AN225" s="38">
        <v>-2.7164299999999999E-2</v>
      </c>
      <c r="AO225" s="38">
        <v>-1.1762E-2</v>
      </c>
      <c r="AP225" s="38">
        <v>-2.7617000000000002E-3</v>
      </c>
      <c r="AQ225" s="38">
        <v>1.13144E-2</v>
      </c>
      <c r="AR225" s="38">
        <v>4.2358600000000003E-2</v>
      </c>
      <c r="AS225" s="38">
        <v>-9.3413000000000003E-3</v>
      </c>
      <c r="AT225" s="38">
        <v>-2.6724299999999999E-2</v>
      </c>
      <c r="AU225" s="38">
        <v>-2.26021E-2</v>
      </c>
      <c r="AV225" s="38">
        <v>-4.1795000000000001E-3</v>
      </c>
      <c r="AW225" s="38">
        <v>1.3942299999999999E-2</v>
      </c>
      <c r="AX225" s="38">
        <v>-1.32225E-2</v>
      </c>
      <c r="AY225" s="38">
        <v>-1.04505E-2</v>
      </c>
      <c r="AZ225" s="38">
        <v>-2.7784799999999998E-2</v>
      </c>
      <c r="BA225" s="38">
        <v>-4.2674700000000003E-2</v>
      </c>
      <c r="BB225" s="38">
        <v>-5.3092300000000002E-2</v>
      </c>
      <c r="BC225" s="38">
        <v>-7.5091500000000005E-2</v>
      </c>
      <c r="BD225" s="38">
        <v>-6.8889699999999998E-2</v>
      </c>
      <c r="BE225" s="38">
        <v>-3.2351199999999997E-2</v>
      </c>
      <c r="BF225" s="38">
        <v>1.0930199999999999E-2</v>
      </c>
      <c r="BG225" s="38">
        <v>-4.3410799999999999E-2</v>
      </c>
      <c r="BH225" s="38">
        <v>-3.1556599999999997E-2</v>
      </c>
      <c r="BI225" s="38">
        <v>-1.3635700000000001E-2</v>
      </c>
      <c r="BJ225" s="38">
        <v>-3.1749399999999997E-2</v>
      </c>
      <c r="BK225" s="38">
        <v>-3.5394700000000001E-2</v>
      </c>
      <c r="BL225" s="38">
        <v>-2.3382300000000002E-2</v>
      </c>
      <c r="BM225" s="38">
        <v>-8.8293999999999994E-3</v>
      </c>
      <c r="BN225" s="38">
        <v>-7.3539999999999999E-4</v>
      </c>
      <c r="BO225" s="38">
        <v>1.54424E-2</v>
      </c>
      <c r="BP225" s="38">
        <v>5.2341499999999999E-2</v>
      </c>
      <c r="BQ225" s="38">
        <v>-3.6335E-3</v>
      </c>
      <c r="BR225" s="38">
        <v>-1.88912E-2</v>
      </c>
      <c r="BS225" s="38">
        <v>-1.42513E-2</v>
      </c>
      <c r="BT225" s="38">
        <v>2.2718E-3</v>
      </c>
      <c r="BU225" s="38">
        <v>1.9220999999999999E-2</v>
      </c>
      <c r="BV225" s="38">
        <v>-9.2449999999999997E-3</v>
      </c>
      <c r="BW225" s="38">
        <v>-6.4183E-3</v>
      </c>
      <c r="BX225" s="38">
        <v>-2.0557499999999999E-2</v>
      </c>
      <c r="BY225" s="38">
        <v>-3.2903099999999998E-2</v>
      </c>
      <c r="BZ225" s="38">
        <v>-3.3391999999999998E-2</v>
      </c>
      <c r="CA225" s="38">
        <v>-4.9131300000000003E-2</v>
      </c>
      <c r="CB225" s="38">
        <v>-3.8800099999999997E-2</v>
      </c>
      <c r="CC225" s="38">
        <v>-4.7498000000000002E-3</v>
      </c>
      <c r="CD225" s="38">
        <v>3.89047E-2</v>
      </c>
      <c r="CE225" s="38">
        <v>-2.79241E-2</v>
      </c>
      <c r="CF225" s="38">
        <v>-1.9425899999999999E-2</v>
      </c>
      <c r="CG225" s="38">
        <v>-4.6956999999999997E-3</v>
      </c>
      <c r="CH225" s="38">
        <v>-2.8087999999999998E-2</v>
      </c>
      <c r="CI225" s="38">
        <v>-3.18856E-2</v>
      </c>
      <c r="CJ225" s="38">
        <v>-2.0762800000000001E-2</v>
      </c>
      <c r="CK225" s="38">
        <v>-6.7983000000000002E-3</v>
      </c>
      <c r="CL225" s="38">
        <v>6.6790000000000003E-4</v>
      </c>
      <c r="CM225" s="38">
        <v>1.8301399999999999E-2</v>
      </c>
      <c r="CN225" s="38">
        <v>5.9255500000000003E-2</v>
      </c>
      <c r="CO225" s="38">
        <v>3.1970000000000002E-4</v>
      </c>
      <c r="CP225" s="38">
        <v>-1.3466000000000001E-2</v>
      </c>
      <c r="CQ225" s="38">
        <v>-8.4676000000000005E-3</v>
      </c>
      <c r="CR225" s="38">
        <v>6.7399000000000001E-3</v>
      </c>
      <c r="CS225" s="38">
        <v>2.2877000000000002E-2</v>
      </c>
      <c r="CT225" s="38">
        <v>-6.4901999999999998E-3</v>
      </c>
      <c r="CU225" s="38">
        <v>-3.6256000000000001E-3</v>
      </c>
      <c r="CV225" s="38">
        <v>-1.55519E-2</v>
      </c>
      <c r="CW225" s="38">
        <v>-2.61353E-2</v>
      </c>
      <c r="CX225" s="38">
        <v>-1.9747600000000001E-2</v>
      </c>
      <c r="CY225" s="38">
        <v>-3.11513E-2</v>
      </c>
      <c r="CZ225" s="38">
        <v>-1.79601E-2</v>
      </c>
      <c r="DA225" s="38">
        <v>1.4366800000000001E-2</v>
      </c>
      <c r="DB225" s="38">
        <v>5.8279699999999997E-2</v>
      </c>
      <c r="DC225" s="38">
        <v>-1.7198100000000001E-2</v>
      </c>
      <c r="DD225" s="38">
        <v>-1.10242E-2</v>
      </c>
      <c r="DE225" s="38">
        <v>1.4961E-3</v>
      </c>
      <c r="DF225" s="38">
        <v>-2.4426699999999999E-2</v>
      </c>
      <c r="DG225" s="38">
        <v>-2.8376499999999999E-2</v>
      </c>
      <c r="DH225" s="38">
        <v>-1.81434E-2</v>
      </c>
      <c r="DI225" s="38">
        <v>-4.7670999999999998E-3</v>
      </c>
      <c r="DJ225" s="38">
        <v>2.0712E-3</v>
      </c>
      <c r="DK225" s="38">
        <v>2.1160499999999999E-2</v>
      </c>
      <c r="DL225" s="38">
        <v>6.6169599999999995E-2</v>
      </c>
      <c r="DM225" s="38">
        <v>4.2728999999999996E-3</v>
      </c>
      <c r="DN225" s="38">
        <v>-8.0408000000000007E-3</v>
      </c>
      <c r="DO225" s="38">
        <v>-2.6838999999999999E-3</v>
      </c>
      <c r="DP225" s="38">
        <v>1.12081E-2</v>
      </c>
      <c r="DQ225" s="38">
        <v>2.65331E-2</v>
      </c>
      <c r="DR225" s="38">
        <v>-3.7353999999999998E-3</v>
      </c>
      <c r="DS225" s="38">
        <v>-8.3279999999999997E-4</v>
      </c>
      <c r="DT225" s="38">
        <v>-1.05462E-2</v>
      </c>
      <c r="DU225" s="38">
        <v>-1.9367499999999999E-2</v>
      </c>
      <c r="DV225" s="38">
        <v>-6.1031999999999996E-3</v>
      </c>
      <c r="DW225" s="38">
        <v>-1.31714E-2</v>
      </c>
      <c r="DX225" s="38">
        <v>2.8798999999999999E-3</v>
      </c>
      <c r="DY225" s="38">
        <v>3.3483499999999999E-2</v>
      </c>
      <c r="DZ225" s="38">
        <v>7.7654699999999993E-2</v>
      </c>
      <c r="EA225" s="38">
        <v>-6.4720000000000003E-3</v>
      </c>
      <c r="EB225" s="38">
        <v>-2.6224999999999998E-3</v>
      </c>
      <c r="EC225" s="38">
        <v>7.6879000000000001E-3</v>
      </c>
      <c r="ED225" s="38">
        <v>-1.9140299999999999E-2</v>
      </c>
      <c r="EE225" s="38">
        <v>-2.3309799999999999E-2</v>
      </c>
      <c r="EF225" s="38">
        <v>-1.43613E-2</v>
      </c>
      <c r="EG225" s="38">
        <v>-1.8345E-3</v>
      </c>
      <c r="EH225" s="38">
        <v>4.0974000000000002E-3</v>
      </c>
      <c r="EI225" s="38">
        <v>2.5288499999999998E-2</v>
      </c>
      <c r="EJ225" s="38">
        <v>7.6152399999999995E-2</v>
      </c>
      <c r="EK225" s="38">
        <v>9.9805999999999992E-3</v>
      </c>
      <c r="EL225" s="38">
        <v>-2.076E-4</v>
      </c>
      <c r="EM225" s="38">
        <v>5.6668999999999999E-3</v>
      </c>
      <c r="EN225" s="38">
        <v>1.7659399999999999E-2</v>
      </c>
      <c r="EO225" s="38">
        <v>3.1811800000000001E-2</v>
      </c>
      <c r="EP225" s="38">
        <v>2.421E-4</v>
      </c>
      <c r="EQ225" s="38">
        <v>3.1993999999999998E-3</v>
      </c>
      <c r="ER225" s="38">
        <v>-3.3189000000000001E-3</v>
      </c>
      <c r="ES225" s="38">
        <v>-9.5960000000000004E-3</v>
      </c>
      <c r="ET225" s="38">
        <v>1.35972E-2</v>
      </c>
      <c r="EU225" s="38">
        <v>1.2788799999999999E-2</v>
      </c>
      <c r="EV225" s="38">
        <v>3.2969499999999999E-2</v>
      </c>
      <c r="EW225" s="38">
        <v>6.1084899999999998E-2</v>
      </c>
      <c r="EX225" s="38">
        <v>0.1056291</v>
      </c>
      <c r="EY225" s="38">
        <v>9.0145999999999993E-3</v>
      </c>
      <c r="EZ225" s="38">
        <v>9.5083000000000008E-3</v>
      </c>
      <c r="FA225" s="38">
        <v>1.6627900000000001E-2</v>
      </c>
      <c r="FB225" s="38">
        <v>70.550449999999998</v>
      </c>
      <c r="FC225" s="38">
        <v>69.518109999999993</v>
      </c>
      <c r="FD225" s="38">
        <v>67.017340000000004</v>
      </c>
      <c r="FE225" s="38">
        <v>64.857479999999995</v>
      </c>
      <c r="FF225" s="38">
        <v>63.123089999999998</v>
      </c>
      <c r="FG225" s="38">
        <v>62.849429999999998</v>
      </c>
      <c r="FH225" s="38">
        <v>62.858170000000001</v>
      </c>
      <c r="FI225" s="38">
        <v>65.071020000000004</v>
      </c>
      <c r="FJ225" s="38">
        <v>68.605000000000004</v>
      </c>
      <c r="FK225" s="38">
        <v>73.437139999999999</v>
      </c>
      <c r="FL225" s="38">
        <v>78.254800000000003</v>
      </c>
      <c r="FM225" s="38">
        <v>81.84169</v>
      </c>
      <c r="FN225" s="38">
        <v>85.510369999999995</v>
      </c>
      <c r="FO225" s="38">
        <v>88.516720000000007</v>
      </c>
      <c r="FP225" s="38">
        <v>89.709599999999995</v>
      </c>
      <c r="FQ225" s="38">
        <v>90.193759999999997</v>
      </c>
      <c r="FR225" s="38">
        <v>90.182320000000004</v>
      </c>
      <c r="FS225" s="38">
        <v>87.899959999999993</v>
      </c>
      <c r="FT225" s="38">
        <v>84.16704</v>
      </c>
      <c r="FU225" s="38">
        <v>80.276399999999995</v>
      </c>
      <c r="FV225" s="38">
        <v>75.339770000000001</v>
      </c>
      <c r="FW225">
        <v>71.690640000000002</v>
      </c>
      <c r="FX225">
        <v>69.177819999999997</v>
      </c>
      <c r="FY225">
        <v>67.759119999999996</v>
      </c>
      <c r="FZ225">
        <v>3.5300400000000003E-2</v>
      </c>
      <c r="GA225">
        <v>0.25277579999999999</v>
      </c>
      <c r="GB225">
        <v>1</v>
      </c>
    </row>
    <row r="226" spans="1:184" x14ac:dyDescent="0.3">
      <c r="A226" t="s">
        <v>277</v>
      </c>
      <c r="B226" t="s">
        <v>1</v>
      </c>
      <c r="C226" t="s">
        <v>258</v>
      </c>
      <c r="D226" t="s">
        <v>1</v>
      </c>
      <c r="E226" t="s">
        <v>1</v>
      </c>
      <c r="F226" t="s">
        <v>1</v>
      </c>
      <c r="G226" s="16" t="s">
        <v>1</v>
      </c>
      <c r="H226" s="40" t="s">
        <v>1</v>
      </c>
      <c r="I226" s="18" t="s">
        <v>1</v>
      </c>
      <c r="J226" s="38" t="s">
        <v>1</v>
      </c>
      <c r="K226" s="18">
        <v>44760</v>
      </c>
      <c r="L226" s="38">
        <v>5245</v>
      </c>
      <c r="M226" s="38">
        <v>5245</v>
      </c>
      <c r="N226" s="38">
        <v>1.2914429999999999</v>
      </c>
      <c r="O226" s="38">
        <v>1.2579899999999999</v>
      </c>
      <c r="P226" s="38">
        <v>1.2332959999999999</v>
      </c>
      <c r="Q226" s="38">
        <v>1.2214609999999999</v>
      </c>
      <c r="R226" s="38">
        <v>1.221889</v>
      </c>
      <c r="S226" s="38">
        <v>1.255341</v>
      </c>
      <c r="T226" s="38">
        <v>1.2420850000000001</v>
      </c>
      <c r="U226" s="38">
        <v>1.372987</v>
      </c>
      <c r="V226" s="38">
        <v>1.6798409999999999</v>
      </c>
      <c r="W226" s="38">
        <v>1.9762249999999999</v>
      </c>
      <c r="X226" s="38">
        <v>2.2266050000000002</v>
      </c>
      <c r="Y226" s="38">
        <v>2.4100549999999998</v>
      </c>
      <c r="Z226" s="38">
        <v>2.503409</v>
      </c>
      <c r="AA226" s="38">
        <v>2.5912250000000001</v>
      </c>
      <c r="AB226" s="38">
        <v>2.6557119999999999</v>
      </c>
      <c r="AC226" s="38">
        <v>2.6745209999999999</v>
      </c>
      <c r="AD226" s="38">
        <v>2.5867469999999999</v>
      </c>
      <c r="AE226" s="38">
        <v>2.2863039999999999</v>
      </c>
      <c r="AF226" s="38">
        <v>2.0116079999999998</v>
      </c>
      <c r="AG226" s="38">
        <v>1.8360620000000001</v>
      </c>
      <c r="AH226" s="38">
        <v>1.752297</v>
      </c>
      <c r="AI226" s="38">
        <v>1.606908</v>
      </c>
      <c r="AJ226" s="38">
        <v>1.4527730000000001</v>
      </c>
      <c r="AK226" s="38">
        <v>1.370296</v>
      </c>
      <c r="AL226" s="38">
        <v>-5.3120000000000001E-4</v>
      </c>
      <c r="AM226" s="38">
        <v>-1.0732500000000001E-2</v>
      </c>
      <c r="AN226" s="38">
        <v>-6.8627000000000002E-3</v>
      </c>
      <c r="AO226" s="38">
        <v>1.6673E-3</v>
      </c>
      <c r="AP226" s="38">
        <v>-4.7895000000000004E-3</v>
      </c>
      <c r="AQ226" s="38">
        <v>-3.7320999999999999E-3</v>
      </c>
      <c r="AR226" s="38">
        <v>3.1222199999999999E-2</v>
      </c>
      <c r="AS226" s="38">
        <v>-1.39624E-2</v>
      </c>
      <c r="AT226" s="38">
        <v>-2.73318E-2</v>
      </c>
      <c r="AU226" s="38">
        <v>-5.0139599999999999E-2</v>
      </c>
      <c r="AV226" s="38">
        <v>-2.1663700000000001E-2</v>
      </c>
      <c r="AW226" s="38">
        <v>-1.33206E-2</v>
      </c>
      <c r="AX226" s="38">
        <v>-3.1940000000000001E-4</v>
      </c>
      <c r="AY226" s="38">
        <v>-1.37121E-2</v>
      </c>
      <c r="AZ226" s="38">
        <v>-1.27863E-2</v>
      </c>
      <c r="BA226" s="38">
        <v>6.9845000000000003E-3</v>
      </c>
      <c r="BB226" s="38">
        <v>1.03041E-2</v>
      </c>
      <c r="BC226" s="38">
        <v>1.4121099999999999E-2</v>
      </c>
      <c r="BD226" s="38">
        <v>1.35914E-2</v>
      </c>
      <c r="BE226" s="38">
        <v>3.9242300000000001E-2</v>
      </c>
      <c r="BF226" s="38">
        <v>7.4120900000000003E-2</v>
      </c>
      <c r="BG226" s="38">
        <v>1.7105200000000001E-2</v>
      </c>
      <c r="BH226" s="38">
        <v>2.35719E-2</v>
      </c>
      <c r="BI226" s="38">
        <v>1.50397E-2</v>
      </c>
      <c r="BJ226" s="38">
        <v>3.5081000000000001E-3</v>
      </c>
      <c r="BK226" s="38">
        <v>-7.3568000000000001E-3</v>
      </c>
      <c r="BL226" s="38">
        <v>-4.3674999999999999E-3</v>
      </c>
      <c r="BM226" s="38">
        <v>3.9607000000000002E-3</v>
      </c>
      <c r="BN226" s="38">
        <v>-2.7428000000000001E-3</v>
      </c>
      <c r="BO226" s="38">
        <v>6.7049999999999998E-4</v>
      </c>
      <c r="BP226" s="38">
        <v>4.1841499999999997E-2</v>
      </c>
      <c r="BQ226" s="38">
        <v>-9.5701999999999992E-3</v>
      </c>
      <c r="BR226" s="38">
        <v>-2.20073E-2</v>
      </c>
      <c r="BS226" s="38">
        <v>-4.4023100000000003E-2</v>
      </c>
      <c r="BT226" s="38">
        <v>-1.5982900000000001E-2</v>
      </c>
      <c r="BU226" s="38">
        <v>-8.4130000000000003E-3</v>
      </c>
      <c r="BV226" s="38">
        <v>3.8057999999999998E-3</v>
      </c>
      <c r="BW226" s="38">
        <v>-8.5153999999999994E-3</v>
      </c>
      <c r="BX226" s="38">
        <v>-5.4113E-3</v>
      </c>
      <c r="BY226" s="38">
        <v>1.5978900000000001E-2</v>
      </c>
      <c r="BZ226" s="38">
        <v>2.6109899999999998E-2</v>
      </c>
      <c r="CA226" s="38">
        <v>3.4178E-2</v>
      </c>
      <c r="CB226" s="38">
        <v>3.7918599999999997E-2</v>
      </c>
      <c r="CC226" s="38">
        <v>5.8700799999999997E-2</v>
      </c>
      <c r="CD226" s="38">
        <v>9.6237900000000001E-2</v>
      </c>
      <c r="CE226" s="38">
        <v>2.96171E-2</v>
      </c>
      <c r="CF226" s="38">
        <v>3.3500200000000001E-2</v>
      </c>
      <c r="CG226" s="38">
        <v>2.29264E-2</v>
      </c>
      <c r="CH226" s="38">
        <v>6.3055999999999997E-3</v>
      </c>
      <c r="CI226" s="38">
        <v>-5.0188000000000003E-3</v>
      </c>
      <c r="CJ226" s="38">
        <v>-2.6392E-3</v>
      </c>
      <c r="CK226" s="38">
        <v>5.5491000000000004E-3</v>
      </c>
      <c r="CL226" s="38">
        <v>-1.3253E-3</v>
      </c>
      <c r="CM226" s="38">
        <v>3.7196E-3</v>
      </c>
      <c r="CN226" s="38">
        <v>4.9196299999999998E-2</v>
      </c>
      <c r="CO226" s="38">
        <v>-6.5281000000000002E-3</v>
      </c>
      <c r="CP226" s="38">
        <v>-1.8319599999999998E-2</v>
      </c>
      <c r="CQ226" s="38">
        <v>-3.9786799999999997E-2</v>
      </c>
      <c r="CR226" s="38">
        <v>-1.20483E-2</v>
      </c>
      <c r="CS226" s="38">
        <v>-5.0140999999999996E-3</v>
      </c>
      <c r="CT226" s="38">
        <v>6.6629999999999997E-3</v>
      </c>
      <c r="CU226" s="38">
        <v>-4.9161999999999999E-3</v>
      </c>
      <c r="CV226" s="38">
        <v>-3.035E-4</v>
      </c>
      <c r="CW226" s="38">
        <v>2.2208499999999999E-2</v>
      </c>
      <c r="CX226" s="38">
        <v>3.7057E-2</v>
      </c>
      <c r="CY226" s="38">
        <v>4.8069300000000002E-2</v>
      </c>
      <c r="CZ226" s="38">
        <v>5.4767499999999997E-2</v>
      </c>
      <c r="DA226" s="38">
        <v>7.2177599999999995E-2</v>
      </c>
      <c r="DB226" s="38">
        <v>0.11155610000000001</v>
      </c>
      <c r="DC226" s="38">
        <v>3.8282799999999999E-2</v>
      </c>
      <c r="DD226" s="38">
        <v>4.0376500000000003E-2</v>
      </c>
      <c r="DE226" s="38">
        <v>2.8388699999999999E-2</v>
      </c>
      <c r="DF226" s="38">
        <v>9.1032000000000005E-3</v>
      </c>
      <c r="DG226" s="38">
        <v>-2.6806999999999998E-3</v>
      </c>
      <c r="DH226" s="38">
        <v>-9.1100000000000003E-4</v>
      </c>
      <c r="DI226" s="38">
        <v>7.1374999999999997E-3</v>
      </c>
      <c r="DJ226" s="38">
        <v>9.2200000000000005E-5</v>
      </c>
      <c r="DK226" s="38">
        <v>6.7688000000000002E-3</v>
      </c>
      <c r="DL226" s="38">
        <v>5.6551200000000003E-2</v>
      </c>
      <c r="DM226" s="38">
        <v>-3.4860999999999998E-3</v>
      </c>
      <c r="DN226" s="38">
        <v>-1.46319E-2</v>
      </c>
      <c r="DO226" s="38">
        <v>-3.5550600000000002E-2</v>
      </c>
      <c r="DP226" s="38">
        <v>-8.1137999999999991E-3</v>
      </c>
      <c r="DQ226" s="38">
        <v>-1.6151E-3</v>
      </c>
      <c r="DR226" s="38">
        <v>9.5201000000000001E-3</v>
      </c>
      <c r="DS226" s="38">
        <v>-1.317E-3</v>
      </c>
      <c r="DT226" s="38">
        <v>4.8044000000000003E-3</v>
      </c>
      <c r="DU226" s="38">
        <v>2.8438000000000001E-2</v>
      </c>
      <c r="DV226" s="38">
        <v>4.8003999999999998E-2</v>
      </c>
      <c r="DW226" s="38">
        <v>6.1960599999999998E-2</v>
      </c>
      <c r="DX226" s="38">
        <v>7.16165E-2</v>
      </c>
      <c r="DY226" s="38">
        <v>8.5654400000000006E-2</v>
      </c>
      <c r="DZ226" s="38">
        <v>0.1268743</v>
      </c>
      <c r="EA226" s="38">
        <v>4.6948400000000001E-2</v>
      </c>
      <c r="EB226" s="38">
        <v>4.7252799999999998E-2</v>
      </c>
      <c r="EC226" s="38">
        <v>3.3850999999999999E-2</v>
      </c>
      <c r="ED226" s="38">
        <v>1.31425E-2</v>
      </c>
      <c r="EE226" s="38">
        <v>6.9499999999999998E-4</v>
      </c>
      <c r="EF226" s="38">
        <v>1.5843000000000001E-3</v>
      </c>
      <c r="EG226" s="38">
        <v>9.4309000000000007E-3</v>
      </c>
      <c r="EH226" s="38">
        <v>2.1389E-3</v>
      </c>
      <c r="EI226" s="38">
        <v>1.11714E-2</v>
      </c>
      <c r="EJ226" s="38">
        <v>6.7170400000000005E-2</v>
      </c>
      <c r="EK226" s="38">
        <v>9.0609999999999996E-4</v>
      </c>
      <c r="EL226" s="38">
        <v>-9.3074999999999998E-3</v>
      </c>
      <c r="EM226" s="38">
        <v>-2.9434100000000001E-2</v>
      </c>
      <c r="EN226" s="38">
        <v>-2.4329999999999998E-3</v>
      </c>
      <c r="EO226" s="38">
        <v>3.2924E-3</v>
      </c>
      <c r="EP226" s="38">
        <v>1.3645300000000001E-2</v>
      </c>
      <c r="EQ226" s="38">
        <v>3.8796999999999998E-3</v>
      </c>
      <c r="ER226" s="38">
        <v>1.21794E-2</v>
      </c>
      <c r="ES226" s="38">
        <v>3.74325E-2</v>
      </c>
      <c r="ET226" s="38">
        <v>6.38098E-2</v>
      </c>
      <c r="EU226" s="38">
        <v>8.2017499999999993E-2</v>
      </c>
      <c r="EV226" s="38">
        <v>9.5943600000000004E-2</v>
      </c>
      <c r="EW226" s="38">
        <v>0.10511280000000001</v>
      </c>
      <c r="EX226" s="38">
        <v>0.14899129999999999</v>
      </c>
      <c r="EY226" s="38">
        <v>5.9460300000000001E-2</v>
      </c>
      <c r="EZ226" s="38">
        <v>5.7181099999999999E-2</v>
      </c>
      <c r="FA226" s="38">
        <v>4.1737700000000003E-2</v>
      </c>
      <c r="FB226" s="38">
        <v>66.409899999999993</v>
      </c>
      <c r="FC226" s="38">
        <v>65.94135</v>
      </c>
      <c r="FD226" s="38">
        <v>65.56335</v>
      </c>
      <c r="FE226" s="38">
        <v>65.345500000000001</v>
      </c>
      <c r="FF226" s="38">
        <v>65.256659999999997</v>
      </c>
      <c r="FG226" s="38">
        <v>64.949629999999999</v>
      </c>
      <c r="FH226" s="38">
        <v>64.76679</v>
      </c>
      <c r="FI226" s="38">
        <v>66.162750000000003</v>
      </c>
      <c r="FJ226" s="38">
        <v>69.09599</v>
      </c>
      <c r="FK226" s="38">
        <v>73.373019999999997</v>
      </c>
      <c r="FL226" s="38">
        <v>76.637789999999995</v>
      </c>
      <c r="FM226" s="38">
        <v>80.276150000000001</v>
      </c>
      <c r="FN226" s="38">
        <v>83.783420000000007</v>
      </c>
      <c r="FO226" s="38">
        <v>86.565460000000002</v>
      </c>
      <c r="FP226" s="38">
        <v>88.343800000000002</v>
      </c>
      <c r="FQ226" s="38">
        <v>88.860780000000005</v>
      </c>
      <c r="FR226" s="38">
        <v>88.004980000000003</v>
      </c>
      <c r="FS226" s="38">
        <v>86.528599999999997</v>
      </c>
      <c r="FT226" s="38">
        <v>82.756860000000003</v>
      </c>
      <c r="FU226" s="38">
        <v>78.721119999999999</v>
      </c>
      <c r="FV226" s="38">
        <v>74.78492</v>
      </c>
      <c r="FW226">
        <v>70.960560000000001</v>
      </c>
      <c r="FX226">
        <v>67.932320000000004</v>
      </c>
      <c r="FY226">
        <v>66.052509999999998</v>
      </c>
      <c r="FZ226">
        <v>2.7301700000000002E-2</v>
      </c>
      <c r="GA226">
        <v>0.1862278</v>
      </c>
      <c r="GB226">
        <v>1</v>
      </c>
    </row>
    <row r="227" spans="1:184" x14ac:dyDescent="0.3">
      <c r="A227" t="s">
        <v>277</v>
      </c>
      <c r="B227" t="s">
        <v>1</v>
      </c>
      <c r="C227" t="s">
        <v>258</v>
      </c>
      <c r="D227" t="s">
        <v>1</v>
      </c>
      <c r="E227" t="s">
        <v>1</v>
      </c>
      <c r="F227" t="s">
        <v>1</v>
      </c>
      <c r="G227" s="16" t="s">
        <v>1</v>
      </c>
      <c r="H227" s="40" t="s">
        <v>1</v>
      </c>
      <c r="I227" s="18" t="s">
        <v>1</v>
      </c>
      <c r="J227" s="38" t="s">
        <v>1</v>
      </c>
      <c r="K227" s="18">
        <v>44763</v>
      </c>
      <c r="L227" s="38">
        <v>5239</v>
      </c>
      <c r="M227" s="38">
        <v>5239</v>
      </c>
      <c r="N227" s="38">
        <v>1.2535750000000001</v>
      </c>
      <c r="O227" s="38">
        <v>1.2270939999999999</v>
      </c>
      <c r="P227" s="38">
        <v>1.199241</v>
      </c>
      <c r="Q227" s="38">
        <v>1.184056</v>
      </c>
      <c r="R227" s="38">
        <v>1.1891799999999999</v>
      </c>
      <c r="S227" s="38">
        <v>1.2226779999999999</v>
      </c>
      <c r="T227" s="38">
        <v>1.1752819999999999</v>
      </c>
      <c r="U227" s="38">
        <v>1.284724</v>
      </c>
      <c r="V227" s="38">
        <v>1.5591459999999999</v>
      </c>
      <c r="W227" s="38">
        <v>1.8580840000000001</v>
      </c>
      <c r="X227" s="38">
        <v>2.0922610000000001</v>
      </c>
      <c r="Y227" s="38">
        <v>2.2808980000000001</v>
      </c>
      <c r="Z227" s="38">
        <v>2.3915959999999998</v>
      </c>
      <c r="AA227" s="38">
        <v>2.5074909999999999</v>
      </c>
      <c r="AB227" s="38">
        <v>2.6157910000000002</v>
      </c>
      <c r="AC227" s="38">
        <v>2.6508409999999998</v>
      </c>
      <c r="AD227" s="38">
        <v>2.5894210000000002</v>
      </c>
      <c r="AE227" s="38">
        <v>2.3077380000000001</v>
      </c>
      <c r="AF227" s="38">
        <v>2.0397470000000002</v>
      </c>
      <c r="AG227" s="38">
        <v>1.8350420000000001</v>
      </c>
      <c r="AH227" s="38">
        <v>1.723141</v>
      </c>
      <c r="AI227" s="38">
        <v>1.5807709999999999</v>
      </c>
      <c r="AJ227" s="38">
        <v>1.4249989999999999</v>
      </c>
      <c r="AK227" s="38">
        <v>1.3395079999999999</v>
      </c>
      <c r="AL227" s="38">
        <v>-1.5576700000000001E-2</v>
      </c>
      <c r="AM227" s="38">
        <v>-8.8321000000000007E-3</v>
      </c>
      <c r="AN227" s="38">
        <v>-9.8992000000000004E-3</v>
      </c>
      <c r="AO227" s="38">
        <v>-1.28063E-2</v>
      </c>
      <c r="AP227" s="38">
        <v>-7.9941000000000005E-3</v>
      </c>
      <c r="AQ227" s="38">
        <v>1.45992E-2</v>
      </c>
      <c r="AR227" s="38">
        <v>1.67244E-2</v>
      </c>
      <c r="AS227" s="38">
        <v>-3.7377999999999999E-3</v>
      </c>
      <c r="AT227" s="38">
        <v>-2.26658E-2</v>
      </c>
      <c r="AU227" s="38">
        <v>-2.9145999999999998E-2</v>
      </c>
      <c r="AV227" s="38">
        <v>-3.3049700000000001E-2</v>
      </c>
      <c r="AW227" s="38">
        <v>-1.6294900000000001E-2</v>
      </c>
      <c r="AX227" s="38">
        <v>8.8465999999999996E-3</v>
      </c>
      <c r="AY227" s="38">
        <v>2.6404000000000002E-3</v>
      </c>
      <c r="AZ227" s="38">
        <v>-3.7664999999999999E-3</v>
      </c>
      <c r="BA227" s="38">
        <v>-3.6606899999999998E-2</v>
      </c>
      <c r="BB227" s="38">
        <v>9.3199000000000008E-3</v>
      </c>
      <c r="BC227" s="38">
        <v>1.9845700000000001E-2</v>
      </c>
      <c r="BD227" s="38">
        <v>2.5868100000000002E-2</v>
      </c>
      <c r="BE227" s="38">
        <v>2.7068399999999999E-2</v>
      </c>
      <c r="BF227" s="38">
        <v>4.8732999999999999E-2</v>
      </c>
      <c r="BG227" s="38">
        <v>-4.8484000000000001E-3</v>
      </c>
      <c r="BH227" s="38">
        <v>5.6490000000000002E-4</v>
      </c>
      <c r="BI227" s="38">
        <v>-7.5196000000000004E-3</v>
      </c>
      <c r="BJ227" s="38">
        <v>-1.28206E-2</v>
      </c>
      <c r="BK227" s="38">
        <v>-5.7800000000000004E-3</v>
      </c>
      <c r="BL227" s="38">
        <v>-6.8902E-3</v>
      </c>
      <c r="BM227" s="38">
        <v>-1.00389E-2</v>
      </c>
      <c r="BN227" s="38">
        <v>-5.9354999999999998E-3</v>
      </c>
      <c r="BO227" s="38">
        <v>1.72789E-2</v>
      </c>
      <c r="BP227" s="38">
        <v>2.52906E-2</v>
      </c>
      <c r="BQ227" s="38">
        <v>3.3869999999999999E-4</v>
      </c>
      <c r="BR227" s="38">
        <v>-1.7354999999999999E-2</v>
      </c>
      <c r="BS227" s="38">
        <v>-2.3952299999999999E-2</v>
      </c>
      <c r="BT227" s="38">
        <v>-2.81788E-2</v>
      </c>
      <c r="BU227" s="38">
        <v>-1.28033E-2</v>
      </c>
      <c r="BV227" s="38">
        <v>1.18849E-2</v>
      </c>
      <c r="BW227" s="38">
        <v>6.4996999999999997E-3</v>
      </c>
      <c r="BX227" s="38">
        <v>1.3932E-3</v>
      </c>
      <c r="BY227" s="38">
        <v>-3.0135599999999998E-2</v>
      </c>
      <c r="BZ227" s="38">
        <v>2.0498700000000002E-2</v>
      </c>
      <c r="CA227" s="38">
        <v>3.4659099999999998E-2</v>
      </c>
      <c r="CB227" s="38">
        <v>4.3509600000000002E-2</v>
      </c>
      <c r="CC227" s="38">
        <v>4.3488800000000001E-2</v>
      </c>
      <c r="CD227" s="38">
        <v>6.2637700000000004E-2</v>
      </c>
      <c r="CE227" s="38">
        <v>3.2163000000000001E-3</v>
      </c>
      <c r="CF227" s="38">
        <v>7.3480000000000004E-3</v>
      </c>
      <c r="CG227" s="38">
        <v>-1.3339999999999999E-3</v>
      </c>
      <c r="CH227" s="38">
        <v>-1.09116E-2</v>
      </c>
      <c r="CI227" s="38">
        <v>-3.6660999999999998E-3</v>
      </c>
      <c r="CJ227" s="38">
        <v>-4.8062000000000001E-3</v>
      </c>
      <c r="CK227" s="38">
        <v>-8.1221999999999996E-3</v>
      </c>
      <c r="CL227" s="38">
        <v>-4.5097000000000002E-3</v>
      </c>
      <c r="CM227" s="38">
        <v>1.91349E-2</v>
      </c>
      <c r="CN227" s="38">
        <v>3.1223600000000001E-2</v>
      </c>
      <c r="CO227" s="38">
        <v>3.1621000000000002E-3</v>
      </c>
      <c r="CP227" s="38">
        <v>-1.36767E-2</v>
      </c>
      <c r="CQ227" s="38">
        <v>-2.0355100000000001E-2</v>
      </c>
      <c r="CR227" s="38">
        <v>-2.4805199999999999E-2</v>
      </c>
      <c r="CS227" s="38">
        <v>-1.0385E-2</v>
      </c>
      <c r="CT227" s="38">
        <v>1.39893E-2</v>
      </c>
      <c r="CU227" s="38">
        <v>9.1725999999999995E-3</v>
      </c>
      <c r="CV227" s="38">
        <v>4.9668000000000004E-3</v>
      </c>
      <c r="CW227" s="38">
        <v>-2.5653599999999999E-2</v>
      </c>
      <c r="CX227" s="38">
        <v>2.8241100000000002E-2</v>
      </c>
      <c r="CY227" s="38">
        <v>4.4918800000000002E-2</v>
      </c>
      <c r="CZ227" s="38">
        <v>5.5728100000000003E-2</v>
      </c>
      <c r="DA227" s="38">
        <v>5.4861500000000001E-2</v>
      </c>
      <c r="DB227" s="38">
        <v>7.2267999999999999E-2</v>
      </c>
      <c r="DC227" s="38">
        <v>8.8018000000000002E-3</v>
      </c>
      <c r="DD227" s="38">
        <v>1.2046100000000001E-2</v>
      </c>
      <c r="DE227" s="38">
        <v>2.9502E-3</v>
      </c>
      <c r="DF227" s="38">
        <v>-9.0027000000000006E-3</v>
      </c>
      <c r="DG227" s="38">
        <v>-1.5522999999999999E-3</v>
      </c>
      <c r="DH227" s="38">
        <v>-2.7222000000000001E-3</v>
      </c>
      <c r="DI227" s="38">
        <v>-6.2056000000000004E-3</v>
      </c>
      <c r="DJ227" s="38">
        <v>-3.0839000000000001E-3</v>
      </c>
      <c r="DK227" s="38">
        <v>2.09908E-2</v>
      </c>
      <c r="DL227" s="38">
        <v>3.7156500000000002E-2</v>
      </c>
      <c r="DM227" s="38">
        <v>5.9854000000000001E-3</v>
      </c>
      <c r="DN227" s="38">
        <v>-9.9985000000000004E-3</v>
      </c>
      <c r="DO227" s="38">
        <v>-1.6757999999999999E-2</v>
      </c>
      <c r="DP227" s="38">
        <v>-2.1431700000000001E-2</v>
      </c>
      <c r="DQ227" s="38">
        <v>-7.9667000000000002E-3</v>
      </c>
      <c r="DR227" s="38">
        <v>1.60936E-2</v>
      </c>
      <c r="DS227" s="38">
        <v>1.18455E-2</v>
      </c>
      <c r="DT227" s="38">
        <v>8.5404000000000001E-3</v>
      </c>
      <c r="DU227" s="38">
        <v>-2.1171599999999999E-2</v>
      </c>
      <c r="DV227" s="38">
        <v>3.5983500000000002E-2</v>
      </c>
      <c r="DW227" s="38">
        <v>5.5178499999999998E-2</v>
      </c>
      <c r="DX227" s="38">
        <v>6.7946599999999996E-2</v>
      </c>
      <c r="DY227" s="38">
        <v>6.6234299999999996E-2</v>
      </c>
      <c r="DZ227" s="38">
        <v>8.1898299999999993E-2</v>
      </c>
      <c r="EA227" s="38">
        <v>1.43874E-2</v>
      </c>
      <c r="EB227" s="38">
        <v>1.6744100000000001E-2</v>
      </c>
      <c r="EC227" s="38">
        <v>7.2342999999999999E-3</v>
      </c>
      <c r="ED227" s="38">
        <v>-6.2465000000000003E-3</v>
      </c>
      <c r="EE227" s="38">
        <v>1.4997999999999999E-3</v>
      </c>
      <c r="EF227" s="38">
        <v>2.8679999999999998E-4</v>
      </c>
      <c r="EG227" s="38">
        <v>-3.4382000000000002E-3</v>
      </c>
      <c r="EH227" s="38">
        <v>-1.0253E-3</v>
      </c>
      <c r="EI227" s="38">
        <v>2.36706E-2</v>
      </c>
      <c r="EJ227" s="38">
        <v>4.5722699999999998E-2</v>
      </c>
      <c r="EK227" s="38">
        <v>1.00619E-2</v>
      </c>
      <c r="EL227" s="38">
        <v>-4.6877000000000004E-3</v>
      </c>
      <c r="EM227" s="38">
        <v>-1.15643E-2</v>
      </c>
      <c r="EN227" s="38">
        <v>-1.6560800000000001E-2</v>
      </c>
      <c r="EO227" s="38">
        <v>-4.4751000000000001E-3</v>
      </c>
      <c r="EP227" s="38">
        <v>1.9132E-2</v>
      </c>
      <c r="EQ227" s="38">
        <v>1.5704800000000001E-2</v>
      </c>
      <c r="ER227" s="38">
        <v>1.3700199999999999E-2</v>
      </c>
      <c r="ES227" s="38">
        <v>-1.47002E-2</v>
      </c>
      <c r="ET227" s="38">
        <v>4.7162299999999997E-2</v>
      </c>
      <c r="EU227" s="38">
        <v>6.9991800000000007E-2</v>
      </c>
      <c r="EV227" s="38">
        <v>8.5588200000000003E-2</v>
      </c>
      <c r="EW227" s="38">
        <v>8.2654699999999998E-2</v>
      </c>
      <c r="EX227" s="38">
        <v>9.5802899999999996E-2</v>
      </c>
      <c r="EY227" s="38">
        <v>2.2452E-2</v>
      </c>
      <c r="EZ227" s="38">
        <v>2.3527200000000002E-2</v>
      </c>
      <c r="FA227" s="38">
        <v>1.34199E-2</v>
      </c>
      <c r="FB227" s="38">
        <v>58.344529999999999</v>
      </c>
      <c r="FC227" s="38">
        <v>57.464869999999998</v>
      </c>
      <c r="FD227" s="38">
        <v>57.272080000000003</v>
      </c>
      <c r="FE227" s="38">
        <v>56.539740000000002</v>
      </c>
      <c r="FF227" s="38">
        <v>56.510759999999998</v>
      </c>
      <c r="FG227" s="38">
        <v>56.158569999999997</v>
      </c>
      <c r="FH227" s="38">
        <v>55.944960000000002</v>
      </c>
      <c r="FI227" s="38">
        <v>56.661029999999997</v>
      </c>
      <c r="FJ227" s="38">
        <v>58.637500000000003</v>
      </c>
      <c r="FK227" s="38">
        <v>62.400010000000002</v>
      </c>
      <c r="FL227" s="38">
        <v>66.611850000000004</v>
      </c>
      <c r="FM227" s="38">
        <v>71.411670000000001</v>
      </c>
      <c r="FN227" s="38">
        <v>75.764979999999994</v>
      </c>
      <c r="FO227" s="38">
        <v>79.415469999999999</v>
      </c>
      <c r="FP227" s="38">
        <v>83.059489999999997</v>
      </c>
      <c r="FQ227" s="38">
        <v>85.782290000000003</v>
      </c>
      <c r="FR227" s="38">
        <v>85.426410000000004</v>
      </c>
      <c r="FS227" s="38">
        <v>83.753410000000002</v>
      </c>
      <c r="FT227" s="38">
        <v>80.847970000000004</v>
      </c>
      <c r="FU227" s="38">
        <v>75.612920000000003</v>
      </c>
      <c r="FV227" s="38">
        <v>69.443110000000004</v>
      </c>
      <c r="FW227">
        <v>66.092420000000004</v>
      </c>
      <c r="FX227">
        <v>64.513869999999997</v>
      </c>
      <c r="FY227">
        <v>63.347050000000003</v>
      </c>
      <c r="FZ227">
        <v>1.9206899999999999E-2</v>
      </c>
      <c r="GA227">
        <v>0.1236708</v>
      </c>
      <c r="GB227">
        <v>1</v>
      </c>
    </row>
    <row r="228" spans="1:184" x14ac:dyDescent="0.3">
      <c r="A228" t="s">
        <v>277</v>
      </c>
      <c r="B228" t="s">
        <v>1</v>
      </c>
      <c r="C228" t="s">
        <v>258</v>
      </c>
      <c r="D228" t="s">
        <v>1</v>
      </c>
      <c r="E228" t="s">
        <v>1</v>
      </c>
      <c r="F228" t="s">
        <v>1</v>
      </c>
      <c r="G228" s="16" t="s">
        <v>1</v>
      </c>
      <c r="H228" s="40" t="s">
        <v>1</v>
      </c>
      <c r="I228" s="18" t="s">
        <v>1</v>
      </c>
      <c r="J228" s="38" t="s">
        <v>1</v>
      </c>
      <c r="K228" s="18">
        <v>44789</v>
      </c>
      <c r="L228" s="38">
        <v>5196</v>
      </c>
      <c r="M228" s="38">
        <v>5196</v>
      </c>
      <c r="N228" s="38">
        <v>1.3086310000000001</v>
      </c>
      <c r="O228" s="38">
        <v>1.276977</v>
      </c>
      <c r="P228" s="38">
        <v>1.2518940000000001</v>
      </c>
      <c r="Q228" s="38">
        <v>1.238456</v>
      </c>
      <c r="R228" s="38">
        <v>1.2412589999999999</v>
      </c>
      <c r="S228" s="38">
        <v>1.258216</v>
      </c>
      <c r="T228" s="38">
        <v>1.2180040000000001</v>
      </c>
      <c r="U228" s="38">
        <v>1.370541</v>
      </c>
      <c r="V228" s="38">
        <v>1.713422</v>
      </c>
      <c r="W228" s="38">
        <v>2.0823839999999998</v>
      </c>
      <c r="X228" s="38">
        <v>2.3909560000000001</v>
      </c>
      <c r="Y228" s="38">
        <v>2.6158199999999998</v>
      </c>
      <c r="Z228" s="38">
        <v>2.7473209999999999</v>
      </c>
      <c r="AA228" s="38">
        <v>2.8592379999999999</v>
      </c>
      <c r="AB228" s="38">
        <v>2.9555929999999999</v>
      </c>
      <c r="AC228" s="38">
        <v>2.9628570000000001</v>
      </c>
      <c r="AD228" s="38">
        <v>2.8425159999999998</v>
      </c>
      <c r="AE228" s="38">
        <v>2.4828899999999998</v>
      </c>
      <c r="AF228" s="38">
        <v>2.151818</v>
      </c>
      <c r="AG228" s="38">
        <v>1.9204779999999999</v>
      </c>
      <c r="AH228" s="38">
        <v>1.8076810000000001</v>
      </c>
      <c r="AI228" s="38">
        <v>1.6391770000000001</v>
      </c>
      <c r="AJ228" s="38">
        <v>1.477473</v>
      </c>
      <c r="AK228" s="38">
        <v>1.3902730000000001</v>
      </c>
      <c r="AL228" s="38">
        <v>-1.05209E-2</v>
      </c>
      <c r="AM228" s="38">
        <v>-9.2940000000000004E-4</v>
      </c>
      <c r="AN228" s="38">
        <v>-2.3841999999999999E-3</v>
      </c>
      <c r="AO228" s="38">
        <v>-4.6450000000000001E-4</v>
      </c>
      <c r="AP228" s="38">
        <v>1.9100000000000001E-4</v>
      </c>
      <c r="AQ228" s="38">
        <v>-1.9613499999999999E-2</v>
      </c>
      <c r="AR228" s="38">
        <v>-5.63904E-2</v>
      </c>
      <c r="AS228" s="38">
        <v>5.4863999999999998E-3</v>
      </c>
      <c r="AT228" s="38">
        <v>1.47835E-2</v>
      </c>
      <c r="AU228" s="38">
        <v>2.3892E-2</v>
      </c>
      <c r="AV228" s="38">
        <v>-1.9086000000000001E-3</v>
      </c>
      <c r="AW228" s="38">
        <v>1.0013899999999999E-2</v>
      </c>
      <c r="AX228" s="38">
        <v>1.8411299999999999E-2</v>
      </c>
      <c r="AY228" s="38">
        <v>-4.7613000000000004E-3</v>
      </c>
      <c r="AZ228" s="38">
        <v>-4.2889900000000002E-2</v>
      </c>
      <c r="BA228" s="38">
        <v>-4.8772000000000003E-2</v>
      </c>
      <c r="BB228" s="38">
        <v>-6.8613400000000005E-2</v>
      </c>
      <c r="BC228" s="38">
        <v>-8.4405499999999994E-2</v>
      </c>
      <c r="BD228" s="38">
        <v>-9.3019099999999993E-2</v>
      </c>
      <c r="BE228" s="38">
        <v>-0.10261629999999999</v>
      </c>
      <c r="BF228" s="38">
        <v>-0.1187338</v>
      </c>
      <c r="BG228" s="38">
        <v>-6.8415100000000006E-2</v>
      </c>
      <c r="BH228" s="38">
        <v>-6.3377299999999998E-2</v>
      </c>
      <c r="BI228" s="38">
        <v>-4.7894300000000001E-2</v>
      </c>
      <c r="BJ228" s="38">
        <v>-7.8018000000000002E-3</v>
      </c>
      <c r="BK228" s="38">
        <v>1.1567999999999999E-3</v>
      </c>
      <c r="BL228" s="38">
        <v>-2.2780000000000001E-4</v>
      </c>
      <c r="BM228" s="38">
        <v>2.0395000000000001E-3</v>
      </c>
      <c r="BN228" s="38">
        <v>1.7828E-3</v>
      </c>
      <c r="BO228" s="38">
        <v>-1.6687199999999999E-2</v>
      </c>
      <c r="BP228" s="38">
        <v>-4.9588399999999998E-2</v>
      </c>
      <c r="BQ228" s="38">
        <v>8.6809000000000001E-3</v>
      </c>
      <c r="BR228" s="38">
        <v>1.9180099999999999E-2</v>
      </c>
      <c r="BS228" s="38">
        <v>2.7497400000000002E-2</v>
      </c>
      <c r="BT228" s="38">
        <v>1.9461000000000001E-3</v>
      </c>
      <c r="BU228" s="38">
        <v>1.39471E-2</v>
      </c>
      <c r="BV228" s="38">
        <v>2.19957E-2</v>
      </c>
      <c r="BW228" s="38">
        <v>1.74E-4</v>
      </c>
      <c r="BX228" s="38">
        <v>-3.6863800000000002E-2</v>
      </c>
      <c r="BY228" s="38">
        <v>-4.1355099999999999E-2</v>
      </c>
      <c r="BZ228" s="38">
        <v>-5.8201700000000002E-2</v>
      </c>
      <c r="CA228" s="38">
        <v>-7.2930700000000001E-2</v>
      </c>
      <c r="CB228" s="38">
        <v>-8.0017199999999997E-2</v>
      </c>
      <c r="CC228" s="38">
        <v>-8.9830400000000005E-2</v>
      </c>
      <c r="CD228" s="38">
        <v>-0.105015</v>
      </c>
      <c r="CE228" s="38">
        <v>-6.2193499999999999E-2</v>
      </c>
      <c r="CF228" s="38">
        <v>-5.7927899999999997E-2</v>
      </c>
      <c r="CG228" s="38">
        <v>-4.3344199999999999E-2</v>
      </c>
      <c r="CH228" s="38">
        <v>-5.9186000000000004E-3</v>
      </c>
      <c r="CI228" s="38">
        <v>2.6017000000000002E-3</v>
      </c>
      <c r="CJ228" s="38">
        <v>1.2657E-3</v>
      </c>
      <c r="CK228" s="38">
        <v>3.7737999999999999E-3</v>
      </c>
      <c r="CL228" s="38">
        <v>2.8852999999999999E-3</v>
      </c>
      <c r="CM228" s="38">
        <v>-1.4660400000000001E-2</v>
      </c>
      <c r="CN228" s="38">
        <v>-4.4877399999999998E-2</v>
      </c>
      <c r="CO228" s="38">
        <v>1.08933E-2</v>
      </c>
      <c r="CP228" s="38">
        <v>2.2225100000000001E-2</v>
      </c>
      <c r="CQ228" s="38">
        <v>2.99945E-2</v>
      </c>
      <c r="CR228" s="38">
        <v>4.6157999999999998E-3</v>
      </c>
      <c r="CS228" s="38">
        <v>1.6671200000000001E-2</v>
      </c>
      <c r="CT228" s="38">
        <v>2.4478300000000001E-2</v>
      </c>
      <c r="CU228" s="38">
        <v>3.5921E-3</v>
      </c>
      <c r="CV228" s="38">
        <v>-3.2690200000000003E-2</v>
      </c>
      <c r="CW228" s="38">
        <v>-3.6218199999999999E-2</v>
      </c>
      <c r="CX228" s="38">
        <v>-5.09907E-2</v>
      </c>
      <c r="CY228" s="38">
        <v>-6.4983299999999994E-2</v>
      </c>
      <c r="CZ228" s="38">
        <v>-7.1012199999999998E-2</v>
      </c>
      <c r="DA228" s="38">
        <v>-8.09748E-2</v>
      </c>
      <c r="DB228" s="38">
        <v>-9.5513399999999998E-2</v>
      </c>
      <c r="DC228" s="38">
        <v>-5.7884400000000003E-2</v>
      </c>
      <c r="DD228" s="38">
        <v>-5.4153699999999999E-2</v>
      </c>
      <c r="DE228" s="38">
        <v>-4.0192800000000001E-2</v>
      </c>
      <c r="DF228" s="38">
        <v>-4.0353999999999998E-3</v>
      </c>
      <c r="DG228" s="38">
        <v>4.0466E-3</v>
      </c>
      <c r="DH228" s="38">
        <v>2.7593000000000001E-3</v>
      </c>
      <c r="DI228" s="38">
        <v>5.5081000000000001E-3</v>
      </c>
      <c r="DJ228" s="38">
        <v>3.9877000000000003E-3</v>
      </c>
      <c r="DK228" s="38">
        <v>-1.26336E-2</v>
      </c>
      <c r="DL228" s="38">
        <v>-4.0166300000000002E-2</v>
      </c>
      <c r="DM228" s="38">
        <v>1.3105800000000001E-2</v>
      </c>
      <c r="DN228" s="38">
        <v>2.52701E-2</v>
      </c>
      <c r="DO228" s="38">
        <v>3.2491600000000002E-2</v>
      </c>
      <c r="DP228" s="38">
        <v>7.2855000000000003E-3</v>
      </c>
      <c r="DQ228" s="38">
        <v>1.9395300000000001E-2</v>
      </c>
      <c r="DR228" s="38">
        <v>2.6960899999999999E-2</v>
      </c>
      <c r="DS228" s="38">
        <v>7.0102999999999997E-3</v>
      </c>
      <c r="DT228" s="38">
        <v>-2.85165E-2</v>
      </c>
      <c r="DU228" s="38">
        <v>-3.1081299999999999E-2</v>
      </c>
      <c r="DV228" s="38">
        <v>-4.3779600000000002E-2</v>
      </c>
      <c r="DW228" s="38">
        <v>-5.70359E-2</v>
      </c>
      <c r="DX228" s="38">
        <v>-6.2007100000000002E-2</v>
      </c>
      <c r="DY228" s="38">
        <v>-7.2119299999999997E-2</v>
      </c>
      <c r="DZ228" s="38">
        <v>-8.6011799999999999E-2</v>
      </c>
      <c r="EA228" s="38">
        <v>-5.3575299999999999E-2</v>
      </c>
      <c r="EB228" s="38">
        <v>-5.0379500000000001E-2</v>
      </c>
      <c r="EC228" s="38">
        <v>-3.7041400000000002E-2</v>
      </c>
      <c r="ED228" s="38">
        <v>-1.3163000000000001E-3</v>
      </c>
      <c r="EE228" s="38">
        <v>6.1329000000000002E-3</v>
      </c>
      <c r="EF228" s="38">
        <v>4.9157000000000003E-3</v>
      </c>
      <c r="EG228" s="38">
        <v>8.0120999999999994E-3</v>
      </c>
      <c r="EH228" s="38">
        <v>5.5795000000000003E-3</v>
      </c>
      <c r="EI228" s="38">
        <v>-9.7073000000000003E-3</v>
      </c>
      <c r="EJ228" s="38">
        <v>-3.33643E-2</v>
      </c>
      <c r="EK228" s="38">
        <v>1.6300200000000001E-2</v>
      </c>
      <c r="EL228" s="38">
        <v>2.9666600000000001E-2</v>
      </c>
      <c r="EM228" s="38">
        <v>3.6096999999999997E-2</v>
      </c>
      <c r="EN228" s="38">
        <v>1.11401E-2</v>
      </c>
      <c r="EO228" s="38">
        <v>2.3328399999999999E-2</v>
      </c>
      <c r="EP228" s="38">
        <v>3.05454E-2</v>
      </c>
      <c r="EQ228" s="38">
        <v>1.19455E-2</v>
      </c>
      <c r="ER228" s="38">
        <v>-2.2490400000000001E-2</v>
      </c>
      <c r="ES228" s="38">
        <v>-2.3664399999999999E-2</v>
      </c>
      <c r="ET228" s="38">
        <v>-3.3368000000000002E-2</v>
      </c>
      <c r="EU228" s="38">
        <v>-4.55611E-2</v>
      </c>
      <c r="EV228" s="38">
        <v>-4.9005199999999999E-2</v>
      </c>
      <c r="EW228" s="38">
        <v>-5.9333400000000001E-2</v>
      </c>
      <c r="EX228" s="38">
        <v>-7.2292999999999996E-2</v>
      </c>
      <c r="EY228" s="38">
        <v>-4.7353800000000001E-2</v>
      </c>
      <c r="EZ228" s="38">
        <v>-4.4930200000000003E-2</v>
      </c>
      <c r="FA228" s="38">
        <v>-3.2491300000000001E-2</v>
      </c>
      <c r="FB228" s="38">
        <v>62.125329999999998</v>
      </c>
      <c r="FC228" s="38">
        <v>61.954619999999998</v>
      </c>
      <c r="FD228" s="38">
        <v>61.117330000000003</v>
      </c>
      <c r="FE228" s="38">
        <v>60.375549999999997</v>
      </c>
      <c r="FF228" s="38">
        <v>59.66863</v>
      </c>
      <c r="FG228" s="38">
        <v>59.56223</v>
      </c>
      <c r="FH228" s="38">
        <v>59.475720000000003</v>
      </c>
      <c r="FI228" s="38">
        <v>61.865679999999998</v>
      </c>
      <c r="FJ228" s="38">
        <v>66.771180000000001</v>
      </c>
      <c r="FK228" s="38">
        <v>72.272959999999998</v>
      </c>
      <c r="FL228" s="38">
        <v>77.898160000000004</v>
      </c>
      <c r="FM228" s="38">
        <v>83.661180000000002</v>
      </c>
      <c r="FN228" s="38">
        <v>89.144509999999997</v>
      </c>
      <c r="FO228" s="38">
        <v>93.814049999999995</v>
      </c>
      <c r="FP228" s="38">
        <v>95.908259999999999</v>
      </c>
      <c r="FQ228" s="38">
        <v>96.133650000000003</v>
      </c>
      <c r="FR228" s="38">
        <v>93.457239999999999</v>
      </c>
      <c r="FS228" s="38">
        <v>89.218279999999993</v>
      </c>
      <c r="FT228" s="38">
        <v>84.16525</v>
      </c>
      <c r="FU228" s="38">
        <v>77.142359999999996</v>
      </c>
      <c r="FV228" s="38">
        <v>71.166340000000005</v>
      </c>
      <c r="FW228">
        <v>67.980639999999994</v>
      </c>
      <c r="FX228">
        <v>66.216430000000003</v>
      </c>
      <c r="FY228">
        <v>64.757019999999997</v>
      </c>
      <c r="FZ228">
        <v>1.5727000000000001E-2</v>
      </c>
      <c r="GA228">
        <v>0.1025698</v>
      </c>
      <c r="GB228">
        <v>1</v>
      </c>
    </row>
    <row r="229" spans="1:184" x14ac:dyDescent="0.3">
      <c r="A229" t="s">
        <v>277</v>
      </c>
      <c r="B229" t="s">
        <v>1</v>
      </c>
      <c r="C229" t="s">
        <v>258</v>
      </c>
      <c r="D229" t="s">
        <v>1</v>
      </c>
      <c r="E229" t="s">
        <v>1</v>
      </c>
      <c r="F229" t="s">
        <v>1</v>
      </c>
      <c r="G229" s="16" t="s">
        <v>1</v>
      </c>
      <c r="H229" s="40" t="s">
        <v>1</v>
      </c>
      <c r="I229" s="18" t="s">
        <v>1</v>
      </c>
      <c r="J229" s="38" t="s">
        <v>1</v>
      </c>
      <c r="K229" s="18">
        <v>44790</v>
      </c>
      <c r="L229" s="38">
        <v>5204</v>
      </c>
      <c r="M229" s="38">
        <v>5204</v>
      </c>
      <c r="N229" s="38">
        <v>1.4270529999999999</v>
      </c>
      <c r="O229" s="38">
        <v>1.3922920000000001</v>
      </c>
      <c r="P229" s="38">
        <v>1.35897</v>
      </c>
      <c r="Q229" s="38">
        <v>1.3420240000000001</v>
      </c>
      <c r="R229" s="38">
        <v>1.30985</v>
      </c>
      <c r="S229" s="38">
        <v>1.3322400000000001</v>
      </c>
      <c r="T229" s="38">
        <v>1.293026</v>
      </c>
      <c r="U229" s="38">
        <v>1.432998</v>
      </c>
      <c r="V229" s="38">
        <v>1.755506</v>
      </c>
      <c r="W229" s="38">
        <v>2.0713889999999999</v>
      </c>
      <c r="X229" s="38">
        <v>2.3046880000000001</v>
      </c>
      <c r="Y229" s="38">
        <v>2.4752809999999998</v>
      </c>
      <c r="Z229" s="38">
        <v>2.5646200000000001</v>
      </c>
      <c r="AA229" s="38">
        <v>2.6605059999999998</v>
      </c>
      <c r="AB229" s="38">
        <v>2.717921</v>
      </c>
      <c r="AC229" s="38">
        <v>2.7254010000000002</v>
      </c>
      <c r="AD229" s="38">
        <v>2.621067</v>
      </c>
      <c r="AE229" s="38">
        <v>2.2954859999999999</v>
      </c>
      <c r="AF229" s="38">
        <v>2.0094259999999999</v>
      </c>
      <c r="AG229" s="38">
        <v>1.8288120000000001</v>
      </c>
      <c r="AH229" s="38">
        <v>1.7375970000000001</v>
      </c>
      <c r="AI229" s="38">
        <v>1.6067260000000001</v>
      </c>
      <c r="AJ229" s="38">
        <v>1.4599599999999999</v>
      </c>
      <c r="AK229" s="38">
        <v>1.383705</v>
      </c>
      <c r="AL229" s="38">
        <v>2.9789800000000002E-2</v>
      </c>
      <c r="AM229" s="38">
        <v>3.1576600000000003E-2</v>
      </c>
      <c r="AN229" s="38">
        <v>3.1392099999999999E-2</v>
      </c>
      <c r="AO229" s="38">
        <v>4.0452700000000001E-2</v>
      </c>
      <c r="AP229" s="38">
        <v>8.8415999999999998E-3</v>
      </c>
      <c r="AQ229" s="38">
        <v>-1.0586399999999999E-2</v>
      </c>
      <c r="AR229" s="38">
        <v>-6.12136E-2</v>
      </c>
      <c r="AS229" s="38">
        <v>-3.08515E-2</v>
      </c>
      <c r="AT229" s="38">
        <v>-7.1929300000000002E-2</v>
      </c>
      <c r="AU229" s="38">
        <v>-0.12836230000000001</v>
      </c>
      <c r="AV229" s="38">
        <v>-0.1133074</v>
      </c>
      <c r="AW229" s="38">
        <v>-3.7573500000000003E-2</v>
      </c>
      <c r="AX229" s="38">
        <v>1.8826499999999999E-2</v>
      </c>
      <c r="AY229" s="38">
        <v>4.6065599999999998E-2</v>
      </c>
      <c r="AZ229" s="38">
        <v>5.7501499999999997E-2</v>
      </c>
      <c r="BA229" s="38">
        <v>6.8901100000000007E-2</v>
      </c>
      <c r="BB229" s="38">
        <v>8.5194699999999998E-2</v>
      </c>
      <c r="BC229" s="38">
        <v>4.0768000000000002E-3</v>
      </c>
      <c r="BD229" s="38">
        <v>-4.6866400000000003E-2</v>
      </c>
      <c r="BE229" s="38">
        <v>-2.5550400000000001E-2</v>
      </c>
      <c r="BF229" s="38">
        <v>-5.1915700000000002E-2</v>
      </c>
      <c r="BG229" s="38">
        <v>1.2692E-2</v>
      </c>
      <c r="BH229" s="38">
        <v>3.1146500000000001E-2</v>
      </c>
      <c r="BI229" s="38">
        <v>2.3900899999999999E-2</v>
      </c>
      <c r="BJ229" s="38">
        <v>4.3475899999999998E-2</v>
      </c>
      <c r="BK229" s="38">
        <v>4.44267E-2</v>
      </c>
      <c r="BL229" s="38">
        <v>4.3615599999999997E-2</v>
      </c>
      <c r="BM229" s="38">
        <v>5.2544899999999999E-2</v>
      </c>
      <c r="BN229" s="38">
        <v>1.7538600000000001E-2</v>
      </c>
      <c r="BO229" s="38">
        <v>-1.7903999999999999E-3</v>
      </c>
      <c r="BP229" s="38">
        <v>-5.1771400000000002E-2</v>
      </c>
      <c r="BQ229" s="38">
        <v>-2.15119E-2</v>
      </c>
      <c r="BR229" s="38">
        <v>-6.3255699999999998E-2</v>
      </c>
      <c r="BS229" s="38">
        <v>-0.1211546</v>
      </c>
      <c r="BT229" s="38">
        <v>-0.1095667</v>
      </c>
      <c r="BU229" s="38">
        <v>-3.4626999999999998E-2</v>
      </c>
      <c r="BV229" s="38">
        <v>2.0891799999999999E-2</v>
      </c>
      <c r="BW229" s="38">
        <v>4.87912E-2</v>
      </c>
      <c r="BX229" s="38">
        <v>6.3248399999999996E-2</v>
      </c>
      <c r="BY229" s="38">
        <v>7.4595400000000006E-2</v>
      </c>
      <c r="BZ229" s="38">
        <v>9.3616000000000005E-2</v>
      </c>
      <c r="CA229" s="38">
        <v>1.44291E-2</v>
      </c>
      <c r="CB229" s="38">
        <v>-3.3708099999999998E-2</v>
      </c>
      <c r="CC229" s="38">
        <v>-1.16001E-2</v>
      </c>
      <c r="CD229" s="38">
        <v>-3.7952199999999998E-2</v>
      </c>
      <c r="CE229" s="38">
        <v>2.0319400000000001E-2</v>
      </c>
      <c r="CF229" s="38">
        <v>3.8545799999999998E-2</v>
      </c>
      <c r="CG229" s="38">
        <v>3.1190099999999998E-2</v>
      </c>
      <c r="CH229" s="38">
        <v>5.2954899999999999E-2</v>
      </c>
      <c r="CI229" s="38">
        <v>5.3326600000000002E-2</v>
      </c>
      <c r="CJ229" s="38">
        <v>5.2081599999999999E-2</v>
      </c>
      <c r="CK229" s="38">
        <v>6.0919800000000003E-2</v>
      </c>
      <c r="CL229" s="38">
        <v>2.3562199999999998E-2</v>
      </c>
      <c r="CM229" s="38">
        <v>4.3017000000000003E-3</v>
      </c>
      <c r="CN229" s="38">
        <v>-4.5231800000000003E-2</v>
      </c>
      <c r="CO229" s="38">
        <v>-1.50434E-2</v>
      </c>
      <c r="CP229" s="38">
        <v>-5.7248399999999998E-2</v>
      </c>
      <c r="CQ229" s="38">
        <v>-0.1161626</v>
      </c>
      <c r="CR229" s="38">
        <v>-0.1069758</v>
      </c>
      <c r="CS229" s="38">
        <v>-3.2586200000000003E-2</v>
      </c>
      <c r="CT229" s="38">
        <v>2.23222E-2</v>
      </c>
      <c r="CU229" s="38">
        <v>5.0679000000000002E-2</v>
      </c>
      <c r="CV229" s="38">
        <v>6.7228800000000005E-2</v>
      </c>
      <c r="CW229" s="38">
        <v>7.8539200000000003E-2</v>
      </c>
      <c r="CX229" s="38">
        <v>9.9448499999999995E-2</v>
      </c>
      <c r="CY229" s="38">
        <v>2.1599E-2</v>
      </c>
      <c r="CZ229" s="38">
        <v>-2.4594700000000001E-2</v>
      </c>
      <c r="DA229" s="38">
        <v>-1.9381999999999999E-3</v>
      </c>
      <c r="DB229" s="38">
        <v>-2.82811E-2</v>
      </c>
      <c r="DC229" s="38">
        <v>2.5602099999999999E-2</v>
      </c>
      <c r="DD229" s="38">
        <v>4.3670599999999997E-2</v>
      </c>
      <c r="DE229" s="38">
        <v>3.62385E-2</v>
      </c>
      <c r="DF229" s="38">
        <v>6.2433900000000001E-2</v>
      </c>
      <c r="DG229" s="38">
        <v>6.2226499999999997E-2</v>
      </c>
      <c r="DH229" s="38">
        <v>6.0547499999999997E-2</v>
      </c>
      <c r="DI229" s="38">
        <v>6.9294800000000004E-2</v>
      </c>
      <c r="DJ229" s="38">
        <v>2.9585699999999999E-2</v>
      </c>
      <c r="DK229" s="38">
        <v>1.03938E-2</v>
      </c>
      <c r="DL229" s="38">
        <v>-3.86921E-2</v>
      </c>
      <c r="DM229" s="38">
        <v>-8.5748000000000005E-3</v>
      </c>
      <c r="DN229" s="38">
        <v>-5.1241099999999998E-2</v>
      </c>
      <c r="DO229" s="38">
        <v>-0.11117059999999999</v>
      </c>
      <c r="DP229" s="38">
        <v>-0.10438500000000001</v>
      </c>
      <c r="DQ229" s="38">
        <v>-3.05455E-2</v>
      </c>
      <c r="DR229" s="38">
        <v>2.3752700000000002E-2</v>
      </c>
      <c r="DS229" s="38">
        <v>5.2566700000000001E-2</v>
      </c>
      <c r="DT229" s="38">
        <v>7.1209099999999997E-2</v>
      </c>
      <c r="DU229" s="38">
        <v>8.2483100000000004E-2</v>
      </c>
      <c r="DV229" s="38">
        <v>0.1052811</v>
      </c>
      <c r="DW229" s="38">
        <v>2.87689E-2</v>
      </c>
      <c r="DX229" s="38">
        <v>-1.54813E-2</v>
      </c>
      <c r="DY229" s="38">
        <v>7.7238000000000003E-3</v>
      </c>
      <c r="DZ229" s="38">
        <v>-1.8610000000000002E-2</v>
      </c>
      <c r="EA229" s="38">
        <v>3.08849E-2</v>
      </c>
      <c r="EB229" s="38">
        <v>4.87953E-2</v>
      </c>
      <c r="EC229" s="38">
        <v>4.1286900000000001E-2</v>
      </c>
      <c r="ED229" s="38">
        <v>7.6119999999999993E-2</v>
      </c>
      <c r="EE229" s="38">
        <v>7.5076500000000004E-2</v>
      </c>
      <c r="EF229" s="38">
        <v>7.2771000000000002E-2</v>
      </c>
      <c r="EG229" s="38">
        <v>8.1387000000000001E-2</v>
      </c>
      <c r="EH229" s="38">
        <v>3.8282700000000003E-2</v>
      </c>
      <c r="EI229" s="38">
        <v>1.91898E-2</v>
      </c>
      <c r="EJ229" s="38">
        <v>-2.9250000000000002E-2</v>
      </c>
      <c r="EK229" s="38">
        <v>7.6469999999999999E-4</v>
      </c>
      <c r="EL229" s="38">
        <v>-4.2567399999999998E-2</v>
      </c>
      <c r="EM229" s="38">
        <v>-0.1039629</v>
      </c>
      <c r="EN229" s="38">
        <v>-0.10064430000000001</v>
      </c>
      <c r="EO229" s="38">
        <v>-2.7598999999999999E-2</v>
      </c>
      <c r="EP229" s="38">
        <v>2.5818000000000001E-2</v>
      </c>
      <c r="EQ229" s="38">
        <v>5.5292300000000003E-2</v>
      </c>
      <c r="ER229" s="38">
        <v>7.69561E-2</v>
      </c>
      <c r="ES229" s="38">
        <v>8.8177400000000003E-2</v>
      </c>
      <c r="ET229" s="38">
        <v>0.1137024</v>
      </c>
      <c r="EU229" s="38">
        <v>3.9121200000000002E-2</v>
      </c>
      <c r="EV229" s="38">
        <v>-2.323E-3</v>
      </c>
      <c r="EW229" s="38">
        <v>2.1674100000000002E-2</v>
      </c>
      <c r="EX229" s="38">
        <v>-4.6464999999999996E-3</v>
      </c>
      <c r="EY229" s="38">
        <v>3.8512299999999999E-2</v>
      </c>
      <c r="EZ229" s="38">
        <v>5.6194599999999997E-2</v>
      </c>
      <c r="FA229" s="38">
        <v>4.8576000000000001E-2</v>
      </c>
      <c r="FB229" s="38">
        <v>63.352649999999997</v>
      </c>
      <c r="FC229" s="38">
        <v>63.450539999999997</v>
      </c>
      <c r="FD229" s="38">
        <v>63.154670000000003</v>
      </c>
      <c r="FE229" s="38">
        <v>62.291460000000001</v>
      </c>
      <c r="FF229" s="38">
        <v>62.27308</v>
      </c>
      <c r="FG229" s="38">
        <v>61.460990000000002</v>
      </c>
      <c r="FH229" s="38">
        <v>61.481929999999998</v>
      </c>
      <c r="FI229" s="38">
        <v>63.320790000000002</v>
      </c>
      <c r="FJ229" s="38">
        <v>67.082059999999998</v>
      </c>
      <c r="FK229" s="38">
        <v>70.895600000000002</v>
      </c>
      <c r="FL229" s="38">
        <v>74.577389999999994</v>
      </c>
      <c r="FM229" s="38">
        <v>78.107200000000006</v>
      </c>
      <c r="FN229" s="38">
        <v>81.204769999999996</v>
      </c>
      <c r="FO229" s="38">
        <v>83.868160000000003</v>
      </c>
      <c r="FP229" s="38">
        <v>85.540570000000002</v>
      </c>
      <c r="FQ229" s="38">
        <v>86.021929999999998</v>
      </c>
      <c r="FR229" s="38">
        <v>84.427289999999999</v>
      </c>
      <c r="FS229" s="38">
        <v>81.426900000000003</v>
      </c>
      <c r="FT229" s="38">
        <v>77.682950000000005</v>
      </c>
      <c r="FU229" s="38">
        <v>71.94256</v>
      </c>
      <c r="FV229" s="38">
        <v>67.866780000000006</v>
      </c>
      <c r="FW229">
        <v>65.664469999999994</v>
      </c>
      <c r="FX229">
        <v>64.415319999999994</v>
      </c>
      <c r="FY229">
        <v>63.620159999999998</v>
      </c>
      <c r="FZ229">
        <v>1.52865E-2</v>
      </c>
      <c r="GA229">
        <v>0.1019572</v>
      </c>
      <c r="GB229">
        <v>1</v>
      </c>
    </row>
    <row r="230" spans="1:184" x14ac:dyDescent="0.3">
      <c r="A230" t="s">
        <v>277</v>
      </c>
      <c r="B230" t="s">
        <v>1</v>
      </c>
      <c r="C230" t="s">
        <v>258</v>
      </c>
      <c r="D230" t="s">
        <v>1</v>
      </c>
      <c r="E230" t="s">
        <v>1</v>
      </c>
      <c r="F230" t="s">
        <v>1</v>
      </c>
      <c r="G230" s="16" t="s">
        <v>1</v>
      </c>
      <c r="H230" s="40" t="s">
        <v>1</v>
      </c>
      <c r="I230" s="18" t="s">
        <v>1</v>
      </c>
      <c r="J230" s="38" t="s">
        <v>1</v>
      </c>
      <c r="K230" s="18">
        <v>44792</v>
      </c>
      <c r="L230" s="38">
        <v>5204</v>
      </c>
      <c r="M230" s="38">
        <v>5204</v>
      </c>
      <c r="N230" s="38">
        <v>1.3025610000000001</v>
      </c>
      <c r="O230" s="38">
        <v>1.273077</v>
      </c>
      <c r="P230" s="38">
        <v>1.2435149999999999</v>
      </c>
      <c r="Q230" s="38">
        <v>1.2287920000000001</v>
      </c>
      <c r="R230" s="38">
        <v>1.2285569999999999</v>
      </c>
      <c r="S230" s="38">
        <v>1.246826</v>
      </c>
      <c r="T230" s="38">
        <v>1.206115</v>
      </c>
      <c r="U230" s="38">
        <v>1.3368500000000001</v>
      </c>
      <c r="V230" s="38">
        <v>1.6426689999999999</v>
      </c>
      <c r="W230" s="38">
        <v>1.959873</v>
      </c>
      <c r="X230" s="38">
        <v>2.2188819999999998</v>
      </c>
      <c r="Y230" s="38">
        <v>2.4153259999999999</v>
      </c>
      <c r="Z230" s="38">
        <v>2.5208599999999999</v>
      </c>
      <c r="AA230" s="38">
        <v>2.619745</v>
      </c>
      <c r="AB230" s="38">
        <v>2.6668419999999999</v>
      </c>
      <c r="AC230" s="38">
        <v>2.6443780000000001</v>
      </c>
      <c r="AD230" s="38">
        <v>2.5344470000000001</v>
      </c>
      <c r="AE230" s="38">
        <v>2.2541669999999998</v>
      </c>
      <c r="AF230" s="38">
        <v>1.992135</v>
      </c>
      <c r="AG230" s="38">
        <v>1.8161639999999999</v>
      </c>
      <c r="AH230" s="38">
        <v>1.733954</v>
      </c>
      <c r="AI230" s="38">
        <v>1.613836</v>
      </c>
      <c r="AJ230" s="38">
        <v>1.4610890000000001</v>
      </c>
      <c r="AK230" s="38">
        <v>1.3711359999999999</v>
      </c>
      <c r="AL230" s="38">
        <v>-1.30543E-2</v>
      </c>
      <c r="AM230" s="38">
        <v>-1.02597E-2</v>
      </c>
      <c r="AN230" s="38">
        <v>3.4456000000000001E-3</v>
      </c>
      <c r="AO230" s="38">
        <v>1.3481000000000001E-3</v>
      </c>
      <c r="AP230" s="38">
        <v>-1.0058000000000001E-3</v>
      </c>
      <c r="AQ230" s="38">
        <v>-1.8725700000000001E-2</v>
      </c>
      <c r="AR230" s="38">
        <v>-6.7322900000000005E-2</v>
      </c>
      <c r="AS230" s="38">
        <v>3.6364000000000001E-3</v>
      </c>
      <c r="AT230" s="38">
        <v>1.50276E-2</v>
      </c>
      <c r="AU230" s="38">
        <v>1.36677E-2</v>
      </c>
      <c r="AV230" s="38">
        <v>-3.0772999999999998E-3</v>
      </c>
      <c r="AW230" s="38">
        <v>-1.10978E-2</v>
      </c>
      <c r="AX230" s="38">
        <v>-5.0118000000000003E-3</v>
      </c>
      <c r="AY230" s="38">
        <v>3.4416E-3</v>
      </c>
      <c r="AZ230" s="38">
        <v>-1.08098E-2</v>
      </c>
      <c r="BA230" s="38">
        <v>-2.8983200000000001E-2</v>
      </c>
      <c r="BB230" s="38">
        <v>-2.3826300000000002E-2</v>
      </c>
      <c r="BC230" s="38">
        <v>-3.3872800000000002E-2</v>
      </c>
      <c r="BD230" s="38">
        <v>-3.2976400000000003E-2</v>
      </c>
      <c r="BE230" s="38">
        <v>-1.7916899999999999E-2</v>
      </c>
      <c r="BF230" s="38">
        <v>-5.8937099999999999E-2</v>
      </c>
      <c r="BG230" s="38">
        <v>-4.1168000000000003E-3</v>
      </c>
      <c r="BH230" s="38">
        <v>-1.21242E-2</v>
      </c>
      <c r="BI230" s="38">
        <v>-4.0093000000000004E-3</v>
      </c>
      <c r="BJ230" s="38">
        <v>-8.3534999999999998E-3</v>
      </c>
      <c r="BK230" s="38">
        <v>-5.3658999999999998E-3</v>
      </c>
      <c r="BL230" s="38">
        <v>6.0872000000000001E-3</v>
      </c>
      <c r="BM230" s="38">
        <v>3.8067999999999999E-3</v>
      </c>
      <c r="BN230" s="38">
        <v>9.87E-5</v>
      </c>
      <c r="BO230" s="38">
        <v>-1.2967299999999999E-2</v>
      </c>
      <c r="BP230" s="38">
        <v>-5.4269999999999999E-2</v>
      </c>
      <c r="BQ230" s="38">
        <v>5.1761999999999997E-3</v>
      </c>
      <c r="BR230" s="38">
        <v>1.85506E-2</v>
      </c>
      <c r="BS230" s="38">
        <v>1.93248E-2</v>
      </c>
      <c r="BT230" s="38">
        <v>6.2949999999999996E-4</v>
      </c>
      <c r="BU230" s="38">
        <v>-8.1881000000000002E-3</v>
      </c>
      <c r="BV230" s="38">
        <v>-2.3335000000000001E-3</v>
      </c>
      <c r="BW230" s="38">
        <v>7.2753999999999996E-3</v>
      </c>
      <c r="BX230" s="38">
        <v>-7.8708000000000007E-3</v>
      </c>
      <c r="BY230" s="38">
        <v>-2.6664199999999999E-2</v>
      </c>
      <c r="BZ230" s="38">
        <v>-1.8917300000000001E-2</v>
      </c>
      <c r="CA230" s="38">
        <v>-2.6979900000000001E-2</v>
      </c>
      <c r="CB230" s="38">
        <v>-2.7267300000000001E-2</v>
      </c>
      <c r="CC230" s="38">
        <v>-1.0231799999999999E-2</v>
      </c>
      <c r="CD230" s="38">
        <v>-4.44815E-2</v>
      </c>
      <c r="CE230" s="38">
        <v>-8.2100000000000003E-5</v>
      </c>
      <c r="CF230" s="38">
        <v>-8.4182000000000007E-3</v>
      </c>
      <c r="CG230" s="38">
        <v>-9.569E-4</v>
      </c>
      <c r="CH230" s="38">
        <v>-5.0978000000000004E-3</v>
      </c>
      <c r="CI230" s="38">
        <v>-1.9765E-3</v>
      </c>
      <c r="CJ230" s="38">
        <v>7.9167999999999999E-3</v>
      </c>
      <c r="CK230" s="38">
        <v>5.5097000000000002E-3</v>
      </c>
      <c r="CL230" s="38">
        <v>8.6379999999999996E-4</v>
      </c>
      <c r="CM230" s="38">
        <v>-8.9791000000000003E-3</v>
      </c>
      <c r="CN230" s="38">
        <v>-4.5229600000000002E-2</v>
      </c>
      <c r="CO230" s="38">
        <v>6.2427999999999997E-3</v>
      </c>
      <c r="CP230" s="38">
        <v>2.0990600000000002E-2</v>
      </c>
      <c r="CQ230" s="38">
        <v>2.32429E-2</v>
      </c>
      <c r="CR230" s="38">
        <v>3.1968000000000001E-3</v>
      </c>
      <c r="CS230" s="38">
        <v>-6.1729000000000003E-3</v>
      </c>
      <c r="CT230" s="38">
        <v>-4.7839999999999997E-4</v>
      </c>
      <c r="CU230" s="38">
        <v>9.9308E-3</v>
      </c>
      <c r="CV230" s="38">
        <v>-5.8352999999999999E-3</v>
      </c>
      <c r="CW230" s="38">
        <v>-2.5058E-2</v>
      </c>
      <c r="CX230" s="38">
        <v>-1.5517400000000001E-2</v>
      </c>
      <c r="CY230" s="38">
        <v>-2.2205900000000001E-2</v>
      </c>
      <c r="CZ230" s="38">
        <v>-2.33131E-2</v>
      </c>
      <c r="DA230" s="38">
        <v>-4.9091999999999998E-3</v>
      </c>
      <c r="DB230" s="38">
        <v>-3.4469699999999999E-2</v>
      </c>
      <c r="DC230" s="38">
        <v>2.7123E-3</v>
      </c>
      <c r="DD230" s="38">
        <v>-5.8513999999999997E-3</v>
      </c>
      <c r="DE230" s="38">
        <v>1.1573E-3</v>
      </c>
      <c r="DF230" s="38">
        <v>-1.8420999999999999E-3</v>
      </c>
      <c r="DG230" s="38">
        <v>1.413E-3</v>
      </c>
      <c r="DH230" s="38">
        <v>9.7464000000000005E-3</v>
      </c>
      <c r="DI230" s="38">
        <v>7.2125999999999996E-3</v>
      </c>
      <c r="DJ230" s="38">
        <v>1.6287999999999999E-3</v>
      </c>
      <c r="DK230" s="38">
        <v>-4.9909000000000004E-3</v>
      </c>
      <c r="DL230" s="38">
        <v>-3.6189199999999998E-2</v>
      </c>
      <c r="DM230" s="38">
        <v>7.3093000000000003E-3</v>
      </c>
      <c r="DN230" s="38">
        <v>2.3430599999999999E-2</v>
      </c>
      <c r="DO230" s="38">
        <v>2.7161100000000001E-2</v>
      </c>
      <c r="DP230" s="38">
        <v>5.7641000000000003E-3</v>
      </c>
      <c r="DQ230" s="38">
        <v>-4.1577000000000003E-3</v>
      </c>
      <c r="DR230" s="38">
        <v>1.3766E-3</v>
      </c>
      <c r="DS230" s="38">
        <v>1.2586099999999999E-2</v>
      </c>
      <c r="DT230" s="38">
        <v>-3.7997999999999999E-3</v>
      </c>
      <c r="DU230" s="38">
        <v>-2.3451900000000001E-2</v>
      </c>
      <c r="DV230" s="38">
        <v>-1.21175E-2</v>
      </c>
      <c r="DW230" s="38">
        <v>-1.74319E-2</v>
      </c>
      <c r="DX230" s="38">
        <v>-1.9359000000000001E-2</v>
      </c>
      <c r="DY230" s="38">
        <v>4.1350000000000002E-4</v>
      </c>
      <c r="DZ230" s="38">
        <v>-2.4457799999999998E-2</v>
      </c>
      <c r="EA230" s="38">
        <v>5.5066999999999998E-3</v>
      </c>
      <c r="EB230" s="38">
        <v>-3.2847000000000002E-3</v>
      </c>
      <c r="EC230" s="38">
        <v>3.2713999999999998E-3</v>
      </c>
      <c r="ED230" s="38">
        <v>2.8587E-3</v>
      </c>
      <c r="EE230" s="38">
        <v>6.3068000000000004E-3</v>
      </c>
      <c r="EF230" s="38">
        <v>1.2388E-2</v>
      </c>
      <c r="EG230" s="38">
        <v>9.6713000000000007E-3</v>
      </c>
      <c r="EH230" s="38">
        <v>2.7334E-3</v>
      </c>
      <c r="EI230" s="38">
        <v>7.674E-4</v>
      </c>
      <c r="EJ230" s="38">
        <v>-2.3136299999999999E-2</v>
      </c>
      <c r="EK230" s="38">
        <v>8.8491999999999998E-3</v>
      </c>
      <c r="EL230" s="38">
        <v>2.6953600000000001E-2</v>
      </c>
      <c r="EM230" s="38">
        <v>3.2818199999999999E-2</v>
      </c>
      <c r="EN230" s="38">
        <v>9.4707999999999997E-3</v>
      </c>
      <c r="EO230" s="38">
        <v>-1.248E-3</v>
      </c>
      <c r="EP230" s="38">
        <v>4.0549000000000002E-3</v>
      </c>
      <c r="EQ230" s="38">
        <v>1.6419900000000001E-2</v>
      </c>
      <c r="ER230" s="38">
        <v>-8.608E-4</v>
      </c>
      <c r="ES230" s="38">
        <v>-2.11329E-2</v>
      </c>
      <c r="ET230" s="38">
        <v>-7.2084999999999996E-3</v>
      </c>
      <c r="EU230" s="38">
        <v>-1.0539E-2</v>
      </c>
      <c r="EV230" s="38">
        <v>-1.36498E-2</v>
      </c>
      <c r="EW230" s="38">
        <v>8.0984999999999998E-3</v>
      </c>
      <c r="EX230" s="38">
        <v>-1.0002199999999999E-2</v>
      </c>
      <c r="EY230" s="38">
        <v>9.5414000000000002E-3</v>
      </c>
      <c r="EZ230" s="38">
        <v>4.2129999999999999E-4</v>
      </c>
      <c r="FA230" s="38">
        <v>6.3239000000000004E-3</v>
      </c>
      <c r="FB230" s="38">
        <v>61.205329999999996</v>
      </c>
      <c r="FC230" s="38">
        <v>61.122509999999998</v>
      </c>
      <c r="FD230" s="38">
        <v>60.581940000000003</v>
      </c>
      <c r="FE230" s="38">
        <v>60.067700000000002</v>
      </c>
      <c r="FF230" s="38">
        <v>59.570869999999999</v>
      </c>
      <c r="FG230" s="38">
        <v>59.214390000000002</v>
      </c>
      <c r="FH230" s="38">
        <v>59.150230000000001</v>
      </c>
      <c r="FI230" s="38">
        <v>60.606879999999997</v>
      </c>
      <c r="FJ230" s="38">
        <v>63.313400000000001</v>
      </c>
      <c r="FK230" s="38">
        <v>67.243099999999998</v>
      </c>
      <c r="FL230" s="38">
        <v>71.950389999999999</v>
      </c>
      <c r="FM230" s="38">
        <v>76.619799999999998</v>
      </c>
      <c r="FN230" s="38">
        <v>80.486320000000006</v>
      </c>
      <c r="FO230" s="38">
        <v>83.376490000000004</v>
      </c>
      <c r="FP230" s="38">
        <v>85.388140000000007</v>
      </c>
      <c r="FQ230" s="38">
        <v>85.70805</v>
      </c>
      <c r="FR230" s="38">
        <v>83.967470000000006</v>
      </c>
      <c r="FS230" s="38">
        <v>80.362049999999996</v>
      </c>
      <c r="FT230" s="38">
        <v>75.65325</v>
      </c>
      <c r="FU230" s="38">
        <v>70.603300000000004</v>
      </c>
      <c r="FV230" s="38">
        <v>66.574430000000007</v>
      </c>
      <c r="FW230">
        <v>64.918689999999998</v>
      </c>
      <c r="FX230">
        <v>63.69905</v>
      </c>
      <c r="FY230">
        <v>62.963990000000003</v>
      </c>
      <c r="FZ230">
        <v>8.6701999999999994E-3</v>
      </c>
      <c r="GA230">
        <v>6.1882600000000003E-2</v>
      </c>
      <c r="GB230">
        <v>1</v>
      </c>
    </row>
    <row r="231" spans="1:184" x14ac:dyDescent="0.3">
      <c r="A231" t="s">
        <v>277</v>
      </c>
      <c r="B231" t="s">
        <v>1</v>
      </c>
      <c r="C231" t="s">
        <v>258</v>
      </c>
      <c r="D231" t="s">
        <v>1</v>
      </c>
      <c r="E231" t="s">
        <v>1</v>
      </c>
      <c r="F231" t="s">
        <v>1</v>
      </c>
      <c r="G231" s="16" t="s">
        <v>1</v>
      </c>
      <c r="H231" s="40" t="s">
        <v>1</v>
      </c>
      <c r="I231" s="18" t="s">
        <v>1</v>
      </c>
      <c r="J231" s="38" t="s">
        <v>1</v>
      </c>
      <c r="K231" s="18">
        <v>44805</v>
      </c>
      <c r="L231" s="38">
        <v>5197</v>
      </c>
      <c r="M231" s="38">
        <v>5197</v>
      </c>
      <c r="N231" s="38">
        <v>1.2371099999999999</v>
      </c>
      <c r="O231" s="38">
        <v>1.2093389999999999</v>
      </c>
      <c r="P231" s="38">
        <v>1.187506</v>
      </c>
      <c r="Q231" s="38">
        <v>1.176709</v>
      </c>
      <c r="R231" s="38">
        <v>1.18719</v>
      </c>
      <c r="S231" s="38">
        <v>1.210027</v>
      </c>
      <c r="T231" s="38">
        <v>1.1699189999999999</v>
      </c>
      <c r="U231" s="38">
        <v>1.295409</v>
      </c>
      <c r="V231" s="38">
        <v>1.605993</v>
      </c>
      <c r="W231" s="38">
        <v>1.9509810000000001</v>
      </c>
      <c r="X231" s="38">
        <v>2.235681</v>
      </c>
      <c r="Y231" s="38">
        <v>2.4472179999999999</v>
      </c>
      <c r="Z231" s="38">
        <v>2.5625640000000001</v>
      </c>
      <c r="AA231" s="38">
        <v>2.674461</v>
      </c>
      <c r="AB231" s="38">
        <v>2.7854369999999999</v>
      </c>
      <c r="AC231" s="38">
        <v>2.8040639999999999</v>
      </c>
      <c r="AD231" s="38">
        <v>2.7004670000000002</v>
      </c>
      <c r="AE231" s="38">
        <v>2.3638859999999999</v>
      </c>
      <c r="AF231" s="38">
        <v>2.0381429999999998</v>
      </c>
      <c r="AG231" s="38">
        <v>1.822317</v>
      </c>
      <c r="AH231" s="38">
        <v>1.742489</v>
      </c>
      <c r="AI231" s="38">
        <v>1.574033</v>
      </c>
      <c r="AJ231" s="38">
        <v>1.418976</v>
      </c>
      <c r="AK231" s="38">
        <v>1.336622</v>
      </c>
      <c r="AL231" s="38">
        <v>-1.17232E-2</v>
      </c>
      <c r="AM231" s="38">
        <v>-1.12607E-2</v>
      </c>
      <c r="AN231" s="38">
        <v>-9.2565000000000008E-3</v>
      </c>
      <c r="AO231" s="38">
        <v>-6.3220999999999998E-3</v>
      </c>
      <c r="AP231" s="38">
        <v>1.4277999999999999E-3</v>
      </c>
      <c r="AQ231" s="38">
        <v>-2.2606000000000001E-2</v>
      </c>
      <c r="AR231" s="38">
        <v>-8.6136799999999999E-2</v>
      </c>
      <c r="AS231" s="38">
        <v>4.9240000000000004E-4</v>
      </c>
      <c r="AT231" s="38">
        <v>3.4927100000000003E-2</v>
      </c>
      <c r="AU231" s="38">
        <v>3.9848500000000002E-2</v>
      </c>
      <c r="AV231" s="38">
        <v>4.2911999999999999E-2</v>
      </c>
      <c r="AW231" s="38">
        <v>1.7946899999999998E-2</v>
      </c>
      <c r="AX231" s="38">
        <v>-1.3000599999999999E-2</v>
      </c>
      <c r="AY231" s="38">
        <v>-2.89787E-2</v>
      </c>
      <c r="AZ231" s="38">
        <v>-3.5783799999999998E-2</v>
      </c>
      <c r="BA231" s="38">
        <v>-5.5202800000000003E-2</v>
      </c>
      <c r="BB231" s="38">
        <v>-7.7726299999999998E-2</v>
      </c>
      <c r="BC231" s="38">
        <v>-8.9086499999999999E-2</v>
      </c>
      <c r="BD231" s="38">
        <v>-0.1062312</v>
      </c>
      <c r="BE231" s="38">
        <v>-0.14039160000000001</v>
      </c>
      <c r="BF231" s="38">
        <v>-0.11189399999999999</v>
      </c>
      <c r="BG231" s="38">
        <v>-2.96961E-2</v>
      </c>
      <c r="BH231" s="38">
        <v>-2.8781299999999999E-2</v>
      </c>
      <c r="BI231" s="38">
        <v>-2.3608299999999999E-2</v>
      </c>
      <c r="BJ231" s="38">
        <v>-8.4141000000000007E-3</v>
      </c>
      <c r="BK231" s="38">
        <v>-8.1271999999999994E-3</v>
      </c>
      <c r="BL231" s="38">
        <v>-6.1967999999999997E-3</v>
      </c>
      <c r="BM231" s="38">
        <v>-3.4515000000000001E-3</v>
      </c>
      <c r="BN231" s="38">
        <v>3.4069E-3</v>
      </c>
      <c r="BO231" s="38">
        <v>-1.9755700000000001E-2</v>
      </c>
      <c r="BP231" s="38">
        <v>-7.8922900000000004E-2</v>
      </c>
      <c r="BQ231" s="38">
        <v>3.8083000000000001E-3</v>
      </c>
      <c r="BR231" s="38">
        <v>3.8963499999999998E-2</v>
      </c>
      <c r="BS231" s="38">
        <v>4.38232E-2</v>
      </c>
      <c r="BT231" s="38">
        <v>4.6968099999999999E-2</v>
      </c>
      <c r="BU231" s="38">
        <v>2.0889999999999999E-2</v>
      </c>
      <c r="BV231" s="38">
        <v>-1.0327899999999999E-2</v>
      </c>
      <c r="BW231" s="38">
        <v>-2.4925300000000001E-2</v>
      </c>
      <c r="BX231" s="38">
        <v>-3.0370500000000002E-2</v>
      </c>
      <c r="BY231" s="38">
        <v>-4.8070799999999997E-2</v>
      </c>
      <c r="BZ231" s="38">
        <v>-6.7703200000000005E-2</v>
      </c>
      <c r="CA231" s="38">
        <v>-7.7929600000000002E-2</v>
      </c>
      <c r="CB231" s="38">
        <v>-9.26318E-2</v>
      </c>
      <c r="CC231" s="38">
        <v>-0.12751100000000001</v>
      </c>
      <c r="CD231" s="38">
        <v>-9.8615599999999998E-2</v>
      </c>
      <c r="CE231" s="38">
        <v>-2.36378E-2</v>
      </c>
      <c r="CF231" s="38">
        <v>-2.36478E-2</v>
      </c>
      <c r="CG231" s="38">
        <v>-1.9056E-2</v>
      </c>
      <c r="CH231" s="38">
        <v>-6.1222999999999998E-3</v>
      </c>
      <c r="CI231" s="38">
        <v>-5.9569999999999996E-3</v>
      </c>
      <c r="CJ231" s="38">
        <v>-4.0777000000000001E-3</v>
      </c>
      <c r="CK231" s="38">
        <v>-1.4633000000000001E-3</v>
      </c>
      <c r="CL231" s="38">
        <v>4.7775999999999999E-3</v>
      </c>
      <c r="CM231" s="38">
        <v>-1.7781600000000002E-2</v>
      </c>
      <c r="CN231" s="38">
        <v>-7.3926599999999995E-2</v>
      </c>
      <c r="CO231" s="38">
        <v>6.1048999999999999E-3</v>
      </c>
      <c r="CP231" s="38">
        <v>4.1758999999999998E-2</v>
      </c>
      <c r="CQ231" s="38">
        <v>4.6575999999999999E-2</v>
      </c>
      <c r="CR231" s="38">
        <v>4.9777399999999999E-2</v>
      </c>
      <c r="CS231" s="38">
        <v>2.2928400000000002E-2</v>
      </c>
      <c r="CT231" s="38">
        <v>-8.4769000000000008E-3</v>
      </c>
      <c r="CU231" s="38">
        <v>-2.2117899999999999E-2</v>
      </c>
      <c r="CV231" s="38">
        <v>-2.6621300000000001E-2</v>
      </c>
      <c r="CW231" s="38">
        <v>-4.3131200000000001E-2</v>
      </c>
      <c r="CX231" s="38">
        <v>-6.0761200000000001E-2</v>
      </c>
      <c r="CY231" s="38">
        <v>-7.0202299999999995E-2</v>
      </c>
      <c r="CZ231" s="38">
        <v>-8.3212900000000006E-2</v>
      </c>
      <c r="DA231" s="38">
        <v>-0.1185899</v>
      </c>
      <c r="DB231" s="38">
        <v>-8.9418899999999996E-2</v>
      </c>
      <c r="DC231" s="38">
        <v>-1.9441900000000002E-2</v>
      </c>
      <c r="DD231" s="38">
        <v>-2.00924E-2</v>
      </c>
      <c r="DE231" s="38">
        <v>-1.5903E-2</v>
      </c>
      <c r="DF231" s="38">
        <v>-3.8303999999999999E-3</v>
      </c>
      <c r="DG231" s="38">
        <v>-3.7867999999999999E-3</v>
      </c>
      <c r="DH231" s="38">
        <v>-1.9585000000000002E-3</v>
      </c>
      <c r="DI231" s="38">
        <v>5.2490000000000002E-4</v>
      </c>
      <c r="DJ231" s="38">
        <v>6.1482000000000004E-3</v>
      </c>
      <c r="DK231" s="38">
        <v>-1.5807399999999999E-2</v>
      </c>
      <c r="DL231" s="38">
        <v>-6.89303E-2</v>
      </c>
      <c r="DM231" s="38">
        <v>8.4014999999999992E-3</v>
      </c>
      <c r="DN231" s="38">
        <v>4.45546E-2</v>
      </c>
      <c r="DO231" s="38">
        <v>4.9328900000000002E-2</v>
      </c>
      <c r="DP231" s="38">
        <v>5.25867E-2</v>
      </c>
      <c r="DQ231" s="38">
        <v>2.4966700000000001E-2</v>
      </c>
      <c r="DR231" s="38">
        <v>-6.6258000000000003E-3</v>
      </c>
      <c r="DS231" s="38">
        <v>-1.9310500000000001E-2</v>
      </c>
      <c r="DT231" s="38">
        <v>-2.2872E-2</v>
      </c>
      <c r="DU231" s="38">
        <v>-3.8191500000000003E-2</v>
      </c>
      <c r="DV231" s="38">
        <v>-5.3819199999999998E-2</v>
      </c>
      <c r="DW231" s="38">
        <v>-6.2475000000000003E-2</v>
      </c>
      <c r="DX231" s="38">
        <v>-7.3793999999999998E-2</v>
      </c>
      <c r="DY231" s="38">
        <v>-0.1096688</v>
      </c>
      <c r="DZ231" s="38">
        <v>-8.0222299999999996E-2</v>
      </c>
      <c r="EA231" s="38">
        <v>-1.5245999999999999E-2</v>
      </c>
      <c r="EB231" s="38">
        <v>-1.65369E-2</v>
      </c>
      <c r="EC231" s="38">
        <v>-1.2749999999999999E-2</v>
      </c>
      <c r="ED231" s="38">
        <v>-5.2139999999999999E-4</v>
      </c>
      <c r="EE231" s="38">
        <v>-6.5340000000000005E-4</v>
      </c>
      <c r="EF231" s="38">
        <v>1.1012000000000001E-3</v>
      </c>
      <c r="EG231" s="38">
        <v>3.3955000000000001E-3</v>
      </c>
      <c r="EH231" s="38">
        <v>8.1273000000000005E-3</v>
      </c>
      <c r="EI231" s="38">
        <v>-1.2957099999999999E-2</v>
      </c>
      <c r="EJ231" s="38">
        <v>-6.1716399999999998E-2</v>
      </c>
      <c r="EK231" s="38">
        <v>1.1717399999999999E-2</v>
      </c>
      <c r="EL231" s="38">
        <v>4.8591000000000002E-2</v>
      </c>
      <c r="EM231" s="38">
        <v>5.33036E-2</v>
      </c>
      <c r="EN231" s="38">
        <v>5.66428E-2</v>
      </c>
      <c r="EO231" s="38">
        <v>2.7909799999999998E-2</v>
      </c>
      <c r="EP231" s="38">
        <v>-3.9531999999999996E-3</v>
      </c>
      <c r="EQ231" s="38">
        <v>-1.5257099999999999E-2</v>
      </c>
      <c r="ER231" s="38">
        <v>-1.74588E-2</v>
      </c>
      <c r="ES231" s="38">
        <v>-3.10595E-2</v>
      </c>
      <c r="ET231" s="38">
        <v>-4.3796099999999998E-2</v>
      </c>
      <c r="EU231" s="38">
        <v>-5.1318099999999998E-2</v>
      </c>
      <c r="EV231" s="38">
        <v>-6.0194600000000001E-2</v>
      </c>
      <c r="EW231" s="38">
        <v>-9.6788100000000002E-2</v>
      </c>
      <c r="EX231" s="38">
        <v>-6.6943900000000001E-2</v>
      </c>
      <c r="EY231" s="38">
        <v>-9.1877999999999994E-3</v>
      </c>
      <c r="EZ231" s="38">
        <v>-1.1403399999999999E-2</v>
      </c>
      <c r="FA231" s="38">
        <v>-8.1977000000000005E-3</v>
      </c>
      <c r="FB231" s="38">
        <v>60.712350000000001</v>
      </c>
      <c r="FC231" s="38">
        <v>61.164380000000001</v>
      </c>
      <c r="FD231" s="38">
        <v>60.586150000000004</v>
      </c>
      <c r="FE231" s="38">
        <v>59.535240000000002</v>
      </c>
      <c r="FF231" s="38">
        <v>58.753140000000002</v>
      </c>
      <c r="FG231" s="38">
        <v>58.219410000000003</v>
      </c>
      <c r="FH231" s="38">
        <v>58.142380000000003</v>
      </c>
      <c r="FI231" s="38">
        <v>59.47786</v>
      </c>
      <c r="FJ231" s="38">
        <v>63.872570000000003</v>
      </c>
      <c r="FK231" s="38">
        <v>69.230689999999996</v>
      </c>
      <c r="FL231" s="38">
        <v>73.746729999999999</v>
      </c>
      <c r="FM231" s="38">
        <v>79.008439999999993</v>
      </c>
      <c r="FN231" s="38">
        <v>84.222890000000007</v>
      </c>
      <c r="FO231" s="38">
        <v>88.931190000000001</v>
      </c>
      <c r="FP231" s="38">
        <v>92.378439999999998</v>
      </c>
      <c r="FQ231" s="38">
        <v>92.350830000000002</v>
      </c>
      <c r="FR231" s="38">
        <v>89.401120000000006</v>
      </c>
      <c r="FS231" s="38">
        <v>85.024770000000004</v>
      </c>
      <c r="FT231" s="38">
        <v>78.730760000000004</v>
      </c>
      <c r="FU231" s="38">
        <v>72.240340000000003</v>
      </c>
      <c r="FV231" s="38">
        <v>67.995450000000005</v>
      </c>
      <c r="FW231">
        <v>65.642650000000003</v>
      </c>
      <c r="FX231">
        <v>63.716090000000001</v>
      </c>
      <c r="FY231">
        <v>62.121360000000003</v>
      </c>
      <c r="FZ231">
        <v>1.5693200000000001E-2</v>
      </c>
      <c r="GA231">
        <v>9.1753399999999999E-2</v>
      </c>
      <c r="GB231">
        <v>1</v>
      </c>
    </row>
    <row r="232" spans="1:184" x14ac:dyDescent="0.3">
      <c r="A232" t="s">
        <v>277</v>
      </c>
      <c r="B232" t="s">
        <v>1</v>
      </c>
      <c r="C232" t="s">
        <v>258</v>
      </c>
      <c r="D232" t="s">
        <v>1</v>
      </c>
      <c r="E232" t="s">
        <v>1</v>
      </c>
      <c r="F232" t="s">
        <v>1</v>
      </c>
      <c r="G232" s="16" t="s">
        <v>1</v>
      </c>
      <c r="H232" s="40" t="s">
        <v>1</v>
      </c>
      <c r="I232" s="18" t="s">
        <v>1</v>
      </c>
      <c r="J232" s="38" t="s">
        <v>1</v>
      </c>
      <c r="K232" s="18">
        <v>44809</v>
      </c>
      <c r="L232" s="38">
        <v>5198</v>
      </c>
      <c r="M232" s="38">
        <v>5198</v>
      </c>
      <c r="N232" s="38">
        <v>1.3751800000000001</v>
      </c>
      <c r="O232" s="38">
        <v>1.3225469999999999</v>
      </c>
      <c r="P232" s="38">
        <v>1.300502</v>
      </c>
      <c r="Q232" s="38">
        <v>1.2787790000000001</v>
      </c>
      <c r="R232" s="38">
        <v>1.274872</v>
      </c>
      <c r="S232" s="38">
        <v>1.2236199999999999</v>
      </c>
      <c r="T232" s="38">
        <v>1.0899669999999999</v>
      </c>
      <c r="U232" s="38">
        <v>1.1803950000000001</v>
      </c>
      <c r="V232" s="38">
        <v>1.3638950000000001</v>
      </c>
      <c r="W232" s="38">
        <v>1.581521</v>
      </c>
      <c r="X232" s="38">
        <v>1.77735</v>
      </c>
      <c r="Y232" s="38">
        <v>1.9182060000000001</v>
      </c>
      <c r="Z232" s="38">
        <v>2.022446</v>
      </c>
      <c r="AA232" s="38">
        <v>2.1378680000000001</v>
      </c>
      <c r="AB232" s="38">
        <v>2.228011</v>
      </c>
      <c r="AC232" s="38">
        <v>2.2585259999999998</v>
      </c>
      <c r="AD232" s="38">
        <v>2.1748219999999998</v>
      </c>
      <c r="AE232" s="38">
        <v>2.0806209999999998</v>
      </c>
      <c r="AF232" s="38">
        <v>1.944855</v>
      </c>
      <c r="AG232" s="38">
        <v>1.8471029999999999</v>
      </c>
      <c r="AH232" s="38">
        <v>1.7460370000000001</v>
      </c>
      <c r="AI232" s="38">
        <v>1.6766479999999999</v>
      </c>
      <c r="AJ232" s="38">
        <v>1.522216</v>
      </c>
      <c r="AK232" s="38">
        <v>1.4277930000000001</v>
      </c>
      <c r="AL232" s="38">
        <v>2.7654600000000001E-2</v>
      </c>
      <c r="AM232" s="38">
        <v>7.3401999999999998E-3</v>
      </c>
      <c r="AN232" s="38">
        <v>1.17755E-2</v>
      </c>
      <c r="AO232" s="38">
        <v>8.9665000000000005E-3</v>
      </c>
      <c r="AP232" s="38">
        <v>1.93178E-2</v>
      </c>
      <c r="AQ232" s="38">
        <v>-7.2994199999999995E-2</v>
      </c>
      <c r="AR232" s="38">
        <v>-0.20305049999999999</v>
      </c>
      <c r="AS232" s="38">
        <v>-1.56542E-2</v>
      </c>
      <c r="AT232" s="38">
        <v>2.12795E-2</v>
      </c>
      <c r="AU232" s="38">
        <v>3.0630600000000001E-2</v>
      </c>
      <c r="AV232" s="38">
        <v>2.8124999999999999E-3</v>
      </c>
      <c r="AW232" s="38">
        <v>-2.3508299999999999E-2</v>
      </c>
      <c r="AX232" s="38">
        <v>-2.6931199999999999E-2</v>
      </c>
      <c r="AY232" s="38">
        <v>-1.20321E-2</v>
      </c>
      <c r="AZ232" s="38">
        <v>-8.0914000000000003E-3</v>
      </c>
      <c r="BA232" s="38">
        <v>-1.47175E-2</v>
      </c>
      <c r="BB232" s="38">
        <v>-9.2801300000000003E-2</v>
      </c>
      <c r="BC232" s="38">
        <v>-0.1032901</v>
      </c>
      <c r="BD232" s="38">
        <v>-0.1192618</v>
      </c>
      <c r="BE232" s="38">
        <v>-0.18528819999999999</v>
      </c>
      <c r="BF232" s="38">
        <v>-0.23824490000000001</v>
      </c>
      <c r="BG232" s="38">
        <v>-0.15042610000000001</v>
      </c>
      <c r="BH232" s="38">
        <v>-0.1478845</v>
      </c>
      <c r="BI232" s="38">
        <v>-0.1456461</v>
      </c>
      <c r="BJ232" s="38">
        <v>3.2721899999999998E-2</v>
      </c>
      <c r="BK232" s="38">
        <v>1.17284E-2</v>
      </c>
      <c r="BL232" s="38">
        <v>1.67846E-2</v>
      </c>
      <c r="BM232" s="38">
        <v>1.2605699999999999E-2</v>
      </c>
      <c r="BN232" s="38">
        <v>2.2762299999999999E-2</v>
      </c>
      <c r="BO232" s="38">
        <v>-6.2938400000000005E-2</v>
      </c>
      <c r="BP232" s="38">
        <v>-0.1819578</v>
      </c>
      <c r="BQ232" s="38">
        <v>-1.1036499999999999E-2</v>
      </c>
      <c r="BR232" s="38">
        <v>3.1987099999999997E-2</v>
      </c>
      <c r="BS232" s="38">
        <v>4.1415599999999997E-2</v>
      </c>
      <c r="BT232" s="38">
        <v>1.5956999999999999E-2</v>
      </c>
      <c r="BU232" s="38">
        <v>-1.22218E-2</v>
      </c>
      <c r="BV232" s="38">
        <v>-1.74425E-2</v>
      </c>
      <c r="BW232" s="38">
        <v>2.9034999999999998E-3</v>
      </c>
      <c r="BX232" s="38">
        <v>7.8107999999999997E-3</v>
      </c>
      <c r="BY232" s="38">
        <v>7.8975E-3</v>
      </c>
      <c r="BZ232" s="38">
        <v>-6.6295499999999993E-2</v>
      </c>
      <c r="CA232" s="38">
        <v>-7.4638499999999997E-2</v>
      </c>
      <c r="CB232" s="38">
        <v>-8.2335599999999995E-2</v>
      </c>
      <c r="CC232" s="38">
        <v>-0.13958229999999999</v>
      </c>
      <c r="CD232" s="38">
        <v>-0.19917960000000001</v>
      </c>
      <c r="CE232" s="38">
        <v>-0.1180759</v>
      </c>
      <c r="CF232" s="38">
        <v>-0.12221029999999999</v>
      </c>
      <c r="CG232" s="38">
        <v>-0.1241978</v>
      </c>
      <c r="CH232" s="38">
        <v>3.62315E-2</v>
      </c>
      <c r="CI232" s="38">
        <v>1.4767600000000001E-2</v>
      </c>
      <c r="CJ232" s="38">
        <v>2.0253899999999998E-2</v>
      </c>
      <c r="CK232" s="38">
        <v>1.5126300000000001E-2</v>
      </c>
      <c r="CL232" s="38">
        <v>2.5148E-2</v>
      </c>
      <c r="CM232" s="38">
        <v>-5.5973799999999997E-2</v>
      </c>
      <c r="CN232" s="38">
        <v>-0.1673491</v>
      </c>
      <c r="CO232" s="38">
        <v>-7.8382999999999994E-3</v>
      </c>
      <c r="CP232" s="38">
        <v>3.9403199999999999E-2</v>
      </c>
      <c r="CQ232" s="38">
        <v>4.88853E-2</v>
      </c>
      <c r="CR232" s="38">
        <v>2.5060900000000001E-2</v>
      </c>
      <c r="CS232" s="38">
        <v>-4.4048000000000004E-3</v>
      </c>
      <c r="CT232" s="38">
        <v>-1.0870599999999999E-2</v>
      </c>
      <c r="CU232" s="38">
        <v>1.32479E-2</v>
      </c>
      <c r="CV232" s="38">
        <v>1.88246E-2</v>
      </c>
      <c r="CW232" s="38">
        <v>2.3560600000000001E-2</v>
      </c>
      <c r="CX232" s="38">
        <v>-4.79377E-2</v>
      </c>
      <c r="CY232" s="38">
        <v>-5.47944E-2</v>
      </c>
      <c r="CZ232" s="38">
        <v>-5.6760600000000001E-2</v>
      </c>
      <c r="DA232" s="38">
        <v>-0.10792649999999999</v>
      </c>
      <c r="DB232" s="38">
        <v>-0.1721231</v>
      </c>
      <c r="DC232" s="38">
        <v>-9.5670199999999997E-2</v>
      </c>
      <c r="DD232" s="38">
        <v>-0.1044283</v>
      </c>
      <c r="DE232" s="38">
        <v>-0.1093427</v>
      </c>
      <c r="DF232" s="38">
        <v>3.9741100000000001E-2</v>
      </c>
      <c r="DG232" s="38">
        <v>1.7806800000000001E-2</v>
      </c>
      <c r="DH232" s="38">
        <v>2.37232E-2</v>
      </c>
      <c r="DI232" s="38">
        <v>1.7646800000000001E-2</v>
      </c>
      <c r="DJ232" s="38">
        <v>2.7533599999999998E-2</v>
      </c>
      <c r="DK232" s="38">
        <v>-4.9009200000000003E-2</v>
      </c>
      <c r="DL232" s="38">
        <v>-0.1527404</v>
      </c>
      <c r="DM232" s="38">
        <v>-4.6401999999999997E-3</v>
      </c>
      <c r="DN232" s="38">
        <v>4.6819199999999998E-2</v>
      </c>
      <c r="DO232" s="38">
        <v>5.6354899999999999E-2</v>
      </c>
      <c r="DP232" s="38">
        <v>3.4164699999999999E-2</v>
      </c>
      <c r="DQ232" s="38">
        <v>3.4122000000000002E-3</v>
      </c>
      <c r="DR232" s="38">
        <v>-4.2988000000000002E-3</v>
      </c>
      <c r="DS232" s="38">
        <v>2.3592200000000001E-2</v>
      </c>
      <c r="DT232" s="38">
        <v>2.98385E-2</v>
      </c>
      <c r="DU232" s="38">
        <v>3.92237E-2</v>
      </c>
      <c r="DV232" s="38">
        <v>-2.9579899999999999E-2</v>
      </c>
      <c r="DW232" s="38">
        <v>-3.49504E-2</v>
      </c>
      <c r="DX232" s="38">
        <v>-3.1185600000000001E-2</v>
      </c>
      <c r="DY232" s="38">
        <v>-7.6270599999999994E-2</v>
      </c>
      <c r="DZ232" s="38">
        <v>-0.14506659999999999</v>
      </c>
      <c r="EA232" s="38">
        <v>-7.3264599999999999E-2</v>
      </c>
      <c r="EB232" s="38">
        <v>-8.6646399999999998E-2</v>
      </c>
      <c r="EC232" s="38">
        <v>-9.4487600000000005E-2</v>
      </c>
      <c r="ED232" s="38">
        <v>4.4808399999999998E-2</v>
      </c>
      <c r="EE232" s="38">
        <v>2.2194999999999999E-2</v>
      </c>
      <c r="EF232" s="38">
        <v>2.8732299999999999E-2</v>
      </c>
      <c r="EG232" s="38">
        <v>2.1285999999999999E-2</v>
      </c>
      <c r="EH232" s="38">
        <v>3.0978200000000001E-2</v>
      </c>
      <c r="EI232" s="38">
        <v>-3.8953500000000002E-2</v>
      </c>
      <c r="EJ232" s="38">
        <v>-0.13164770000000001</v>
      </c>
      <c r="EK232" s="38">
        <v>-2.2500000000000001E-5</v>
      </c>
      <c r="EL232" s="38">
        <v>5.7526899999999999E-2</v>
      </c>
      <c r="EM232" s="38">
        <v>6.7139900000000002E-2</v>
      </c>
      <c r="EN232" s="38">
        <v>4.7309200000000003E-2</v>
      </c>
      <c r="EO232" s="38">
        <v>1.4698599999999999E-2</v>
      </c>
      <c r="EP232" s="38">
        <v>5.1900000000000002E-3</v>
      </c>
      <c r="EQ232" s="38">
        <v>3.8527800000000001E-2</v>
      </c>
      <c r="ER232" s="38">
        <v>4.5740700000000002E-2</v>
      </c>
      <c r="ES232" s="38">
        <v>6.1838799999999999E-2</v>
      </c>
      <c r="ET232" s="38">
        <v>-3.0742E-3</v>
      </c>
      <c r="EU232" s="38">
        <v>-6.2988000000000002E-3</v>
      </c>
      <c r="EV232" s="38">
        <v>5.7406000000000002E-3</v>
      </c>
      <c r="EW232" s="38">
        <v>-3.05647E-2</v>
      </c>
      <c r="EX232" s="38">
        <v>-0.1060014</v>
      </c>
      <c r="EY232" s="38">
        <v>-4.0914300000000001E-2</v>
      </c>
      <c r="EZ232" s="38">
        <v>-6.0972100000000001E-2</v>
      </c>
      <c r="FA232" s="38">
        <v>-7.3039199999999999E-2</v>
      </c>
      <c r="FB232" s="38">
        <v>67.705020000000005</v>
      </c>
      <c r="FC232" s="38">
        <v>68.682069999999996</v>
      </c>
      <c r="FD232" s="38">
        <v>67.69256</v>
      </c>
      <c r="FE232" s="38">
        <v>66.835099999999997</v>
      </c>
      <c r="FF232" s="38">
        <v>66.455060000000003</v>
      </c>
      <c r="FG232" s="38">
        <v>65.963629999999995</v>
      </c>
      <c r="FH232" s="38">
        <v>65.618769999999998</v>
      </c>
      <c r="FI232" s="38">
        <v>68.217680000000001</v>
      </c>
      <c r="FJ232" s="38">
        <v>73.842140000000001</v>
      </c>
      <c r="FK232" s="38">
        <v>79.429860000000005</v>
      </c>
      <c r="FL232" s="38">
        <v>84.939419999999998</v>
      </c>
      <c r="FM232" s="38">
        <v>90.76643</v>
      </c>
      <c r="FN232" s="38">
        <v>97.044489999999996</v>
      </c>
      <c r="FO232" s="38">
        <v>101.8592</v>
      </c>
      <c r="FP232" s="38">
        <v>105.4212</v>
      </c>
      <c r="FQ232" s="38">
        <v>105.6602</v>
      </c>
      <c r="FR232" s="38">
        <v>103.14709999999999</v>
      </c>
      <c r="FS232" s="38">
        <v>98.705609999999993</v>
      </c>
      <c r="FT232" s="38">
        <v>91.170590000000004</v>
      </c>
      <c r="FU232" s="38">
        <v>83.852140000000006</v>
      </c>
      <c r="FV232" s="38">
        <v>78.829310000000007</v>
      </c>
      <c r="FW232">
        <v>75.915750000000003</v>
      </c>
      <c r="FX232">
        <v>74.179739999999995</v>
      </c>
      <c r="FY232">
        <v>72.495270000000005</v>
      </c>
      <c r="FZ232">
        <v>4.6806500000000001E-2</v>
      </c>
      <c r="GA232">
        <v>0.409632</v>
      </c>
      <c r="GB232">
        <v>1</v>
      </c>
    </row>
    <row r="233" spans="1:184" x14ac:dyDescent="0.3">
      <c r="A233" t="s">
        <v>277</v>
      </c>
      <c r="B233" t="s">
        <v>1</v>
      </c>
      <c r="C233" t="s">
        <v>258</v>
      </c>
      <c r="D233" t="s">
        <v>1</v>
      </c>
      <c r="E233" t="s">
        <v>1</v>
      </c>
      <c r="F233" t="s">
        <v>1</v>
      </c>
      <c r="G233" s="16" t="s">
        <v>1</v>
      </c>
      <c r="H233" s="40" t="s">
        <v>1</v>
      </c>
      <c r="I233" s="18" t="s">
        <v>1</v>
      </c>
      <c r="J233" s="38" t="s">
        <v>1</v>
      </c>
      <c r="K233" s="18">
        <v>44810</v>
      </c>
      <c r="L233" s="38">
        <v>5198</v>
      </c>
      <c r="M233" s="38">
        <v>5198</v>
      </c>
      <c r="N233" s="38">
        <v>1.5209619999999999</v>
      </c>
      <c r="O233" s="38">
        <v>1.4671860000000001</v>
      </c>
      <c r="P233" s="38">
        <v>1.4341600000000001</v>
      </c>
      <c r="Q233" s="38">
        <v>1.4147430000000001</v>
      </c>
      <c r="R233" s="38">
        <v>1.405297</v>
      </c>
      <c r="S233" s="38">
        <v>1.425935</v>
      </c>
      <c r="T233" s="38">
        <v>1.4072709999999999</v>
      </c>
      <c r="U233" s="38">
        <v>1.639643</v>
      </c>
      <c r="V233" s="38">
        <v>2.0702060000000002</v>
      </c>
      <c r="W233" s="38">
        <v>2.4950030000000001</v>
      </c>
      <c r="X233" s="38">
        <v>2.8847779999999998</v>
      </c>
      <c r="Y233" s="38">
        <v>3.1629209999999999</v>
      </c>
      <c r="Z233" s="38">
        <v>3.3169550000000001</v>
      </c>
      <c r="AA233" s="38">
        <v>3.4106709999999998</v>
      </c>
      <c r="AB233" s="38">
        <v>3.4399440000000001</v>
      </c>
      <c r="AC233" s="38">
        <v>3.3967019999999999</v>
      </c>
      <c r="AD233" s="38">
        <v>3.200526</v>
      </c>
      <c r="AE233" s="38">
        <v>2.7455910000000001</v>
      </c>
      <c r="AF233" s="38">
        <v>2.3547600000000002</v>
      </c>
      <c r="AG233" s="38">
        <v>2.164415</v>
      </c>
      <c r="AH233" s="38">
        <v>2.0470709999999999</v>
      </c>
      <c r="AI233" s="38">
        <v>1.8654999999999999</v>
      </c>
      <c r="AJ233" s="38">
        <v>1.6879420000000001</v>
      </c>
      <c r="AK233" s="38">
        <v>1.5887260000000001</v>
      </c>
      <c r="AL233" s="38">
        <v>2.7525899999999999E-2</v>
      </c>
      <c r="AM233" s="38">
        <v>1.8359799999999999E-2</v>
      </c>
      <c r="AN233" s="38">
        <v>2.9422E-2</v>
      </c>
      <c r="AO233" s="38">
        <v>3.5025800000000003E-2</v>
      </c>
      <c r="AP233" s="38">
        <v>1.8116899999999998E-2</v>
      </c>
      <c r="AQ233" s="38">
        <v>-2.55669E-2</v>
      </c>
      <c r="AR233" s="38">
        <v>-0.12955800000000001</v>
      </c>
      <c r="AS233" s="38">
        <v>-9.1847999999999999E-3</v>
      </c>
      <c r="AT233" s="38">
        <v>-1.7452800000000001E-2</v>
      </c>
      <c r="AU233" s="38">
        <v>-7.8406600000000007E-2</v>
      </c>
      <c r="AV233" s="38">
        <v>-7.7812999999999993E-2</v>
      </c>
      <c r="AW233" s="38">
        <v>-3.3695299999999997E-2</v>
      </c>
      <c r="AX233" s="38">
        <v>3.5228999999999998E-3</v>
      </c>
      <c r="AY233" s="38">
        <v>1.22212E-2</v>
      </c>
      <c r="AZ233" s="38">
        <v>1.81598E-2</v>
      </c>
      <c r="BA233" s="38">
        <v>2.7848299999999999E-2</v>
      </c>
      <c r="BB233" s="38">
        <v>-1.8750800000000001E-2</v>
      </c>
      <c r="BC233" s="38">
        <v>-8.2696599999999995E-2</v>
      </c>
      <c r="BD233" s="38">
        <v>-0.101108</v>
      </c>
      <c r="BE233" s="38">
        <v>-0.1138612</v>
      </c>
      <c r="BF233" s="38">
        <v>-5.1224499999999999E-2</v>
      </c>
      <c r="BG233" s="38">
        <v>7.3978999999999998E-3</v>
      </c>
      <c r="BH233" s="38">
        <v>1.5839000000000001E-3</v>
      </c>
      <c r="BI233" s="38">
        <v>7.4638999999999999E-3</v>
      </c>
      <c r="BJ233" s="38">
        <v>3.6510099999999997E-2</v>
      </c>
      <c r="BK233" s="38">
        <v>2.5380300000000001E-2</v>
      </c>
      <c r="BL233" s="38">
        <v>3.4686399999999999E-2</v>
      </c>
      <c r="BM233" s="38">
        <v>3.93798E-2</v>
      </c>
      <c r="BN233" s="38">
        <v>2.2676100000000001E-2</v>
      </c>
      <c r="BO233" s="38">
        <v>-1.6808900000000002E-2</v>
      </c>
      <c r="BP233" s="38">
        <v>-0.1156147</v>
      </c>
      <c r="BQ233" s="38">
        <v>1.4579999999999999E-4</v>
      </c>
      <c r="BR233" s="38">
        <v>-7.2154999999999997E-3</v>
      </c>
      <c r="BS233" s="38">
        <v>-6.5823400000000004E-2</v>
      </c>
      <c r="BT233" s="38">
        <v>-6.7904500000000007E-2</v>
      </c>
      <c r="BU233" s="38">
        <v>-2.5815299999999999E-2</v>
      </c>
      <c r="BV233" s="38">
        <v>9.5714000000000007E-3</v>
      </c>
      <c r="BW233" s="38">
        <v>2.1272300000000001E-2</v>
      </c>
      <c r="BX233" s="38">
        <v>2.9119300000000001E-2</v>
      </c>
      <c r="BY233" s="38">
        <v>4.3929700000000002E-2</v>
      </c>
      <c r="BZ233" s="38">
        <v>1.00841E-2</v>
      </c>
      <c r="CA233" s="38">
        <v>-4.7353899999999997E-2</v>
      </c>
      <c r="CB233" s="38">
        <v>-5.66206E-2</v>
      </c>
      <c r="CC233" s="38">
        <v>-7.2201699999999994E-2</v>
      </c>
      <c r="CD233" s="38">
        <v>-1.2733299999999999E-2</v>
      </c>
      <c r="CE233" s="38">
        <v>2.8154499999999999E-2</v>
      </c>
      <c r="CF233" s="38">
        <v>1.8866899999999999E-2</v>
      </c>
      <c r="CG233" s="38">
        <v>2.1385299999999999E-2</v>
      </c>
      <c r="CH233" s="38">
        <v>4.27325E-2</v>
      </c>
      <c r="CI233" s="38">
        <v>3.02428E-2</v>
      </c>
      <c r="CJ233" s="38">
        <v>3.8332499999999999E-2</v>
      </c>
      <c r="CK233" s="38">
        <v>4.2395299999999997E-2</v>
      </c>
      <c r="CL233" s="38">
        <v>2.5833800000000001E-2</v>
      </c>
      <c r="CM233" s="38">
        <v>-1.07431E-2</v>
      </c>
      <c r="CN233" s="38">
        <v>-0.1059575</v>
      </c>
      <c r="CO233" s="38">
        <v>6.6081000000000004E-3</v>
      </c>
      <c r="CP233" s="38">
        <v>-1.2510000000000001E-4</v>
      </c>
      <c r="CQ233" s="38">
        <v>-5.7108399999999997E-2</v>
      </c>
      <c r="CR233" s="38">
        <v>-6.1041999999999999E-2</v>
      </c>
      <c r="CS233" s="38">
        <v>-2.0357500000000001E-2</v>
      </c>
      <c r="CT233" s="38">
        <v>1.37605E-2</v>
      </c>
      <c r="CU233" s="38">
        <v>2.7541099999999999E-2</v>
      </c>
      <c r="CV233" s="38">
        <v>3.6709800000000001E-2</v>
      </c>
      <c r="CW233" s="38">
        <v>5.5067600000000001E-2</v>
      </c>
      <c r="CX233" s="38">
        <v>3.0055100000000001E-2</v>
      </c>
      <c r="CY233" s="38">
        <v>-2.2875699999999999E-2</v>
      </c>
      <c r="CZ233" s="38">
        <v>-2.58088E-2</v>
      </c>
      <c r="DA233" s="38">
        <v>-4.3348499999999998E-2</v>
      </c>
      <c r="DB233" s="38">
        <v>1.3925699999999999E-2</v>
      </c>
      <c r="DC233" s="38">
        <v>4.2530400000000003E-2</v>
      </c>
      <c r="DD233" s="38">
        <v>3.0837099999999999E-2</v>
      </c>
      <c r="DE233" s="38">
        <v>3.1027200000000001E-2</v>
      </c>
      <c r="DF233" s="38">
        <v>4.8954900000000003E-2</v>
      </c>
      <c r="DG233" s="38">
        <v>3.5105200000000003E-2</v>
      </c>
      <c r="DH233" s="38">
        <v>4.1978700000000001E-2</v>
      </c>
      <c r="DI233" s="38">
        <v>4.5410800000000001E-2</v>
      </c>
      <c r="DJ233" s="38">
        <v>2.89915E-2</v>
      </c>
      <c r="DK233" s="38">
        <v>-4.6772999999999997E-3</v>
      </c>
      <c r="DL233" s="38">
        <v>-9.6300399999999994E-2</v>
      </c>
      <c r="DM233" s="38">
        <v>1.3070500000000001E-2</v>
      </c>
      <c r="DN233" s="38">
        <v>6.9652000000000004E-3</v>
      </c>
      <c r="DO233" s="38">
        <v>-4.8393400000000003E-2</v>
      </c>
      <c r="DP233" s="38">
        <v>-5.4179499999999998E-2</v>
      </c>
      <c r="DQ233" s="38">
        <v>-1.48998E-2</v>
      </c>
      <c r="DR233" s="38">
        <v>1.7949699999999999E-2</v>
      </c>
      <c r="DS233" s="38">
        <v>3.3809899999999997E-2</v>
      </c>
      <c r="DT233" s="38">
        <v>4.4300399999999997E-2</v>
      </c>
      <c r="DU233" s="38">
        <v>6.62055E-2</v>
      </c>
      <c r="DV233" s="38">
        <v>5.0026000000000001E-2</v>
      </c>
      <c r="DW233" s="38">
        <v>1.6026E-3</v>
      </c>
      <c r="DX233" s="38">
        <v>5.0029999999999996E-3</v>
      </c>
      <c r="DY233" s="38">
        <v>-1.4495299999999999E-2</v>
      </c>
      <c r="DZ233" s="38">
        <v>4.0584599999999998E-2</v>
      </c>
      <c r="EA233" s="38">
        <v>5.6906400000000003E-2</v>
      </c>
      <c r="EB233" s="38">
        <v>4.28073E-2</v>
      </c>
      <c r="EC233" s="38">
        <v>4.0669200000000003E-2</v>
      </c>
      <c r="ED233" s="38">
        <v>5.79391E-2</v>
      </c>
      <c r="EE233" s="38">
        <v>4.2125700000000002E-2</v>
      </c>
      <c r="EF233" s="38">
        <v>4.7243100000000003E-2</v>
      </c>
      <c r="EG233" s="38">
        <v>4.9764700000000002E-2</v>
      </c>
      <c r="EH233" s="38">
        <v>3.3550700000000003E-2</v>
      </c>
      <c r="EI233" s="38">
        <v>4.0806999999999996E-3</v>
      </c>
      <c r="EJ233" s="38">
        <v>-8.2357E-2</v>
      </c>
      <c r="EK233" s="38">
        <v>2.24011E-2</v>
      </c>
      <c r="EL233" s="38">
        <v>1.7202599999999998E-2</v>
      </c>
      <c r="EM233" s="38">
        <v>-3.5810300000000003E-2</v>
      </c>
      <c r="EN233" s="38">
        <v>-4.4271100000000001E-2</v>
      </c>
      <c r="EO233" s="38">
        <v>-7.0197000000000002E-3</v>
      </c>
      <c r="EP233" s="38">
        <v>2.3998100000000001E-2</v>
      </c>
      <c r="EQ233" s="38">
        <v>4.2861000000000003E-2</v>
      </c>
      <c r="ER233" s="38">
        <v>5.5259900000000001E-2</v>
      </c>
      <c r="ES233" s="38">
        <v>8.2286899999999996E-2</v>
      </c>
      <c r="ET233" s="38">
        <v>7.8860899999999998E-2</v>
      </c>
      <c r="EU233" s="38">
        <v>3.69453E-2</v>
      </c>
      <c r="EV233" s="38">
        <v>4.9490399999999997E-2</v>
      </c>
      <c r="EW233" s="38">
        <v>2.7164199999999999E-2</v>
      </c>
      <c r="EX233" s="38">
        <v>7.9075800000000002E-2</v>
      </c>
      <c r="EY233" s="38">
        <v>7.7662900000000007E-2</v>
      </c>
      <c r="EZ233" s="38">
        <v>6.0090299999999999E-2</v>
      </c>
      <c r="FA233" s="38">
        <v>5.4590600000000003E-2</v>
      </c>
      <c r="FB233" s="38">
        <v>71.889560000000003</v>
      </c>
      <c r="FC233" s="38">
        <v>72.573139999999995</v>
      </c>
      <c r="FD233" s="38">
        <v>71.658550000000005</v>
      </c>
      <c r="FE233" s="38">
        <v>70.806600000000003</v>
      </c>
      <c r="FF233" s="38">
        <v>70.132450000000006</v>
      </c>
      <c r="FG233" s="38">
        <v>69.985150000000004</v>
      </c>
      <c r="FH233" s="38">
        <v>69.643010000000004</v>
      </c>
      <c r="FI233" s="38">
        <v>72.093969999999999</v>
      </c>
      <c r="FJ233" s="38">
        <v>77.710719999999995</v>
      </c>
      <c r="FK233" s="38">
        <v>83.348690000000005</v>
      </c>
      <c r="FL233" s="38">
        <v>88.732200000000006</v>
      </c>
      <c r="FM233" s="38">
        <v>94.676509999999993</v>
      </c>
      <c r="FN233" s="38">
        <v>99.745289999999997</v>
      </c>
      <c r="FO233" s="38">
        <v>103.94199999999999</v>
      </c>
      <c r="FP233" s="38">
        <v>106.036</v>
      </c>
      <c r="FQ233" s="38">
        <v>105.29819999999999</v>
      </c>
      <c r="FR233" s="38">
        <v>101.9277</v>
      </c>
      <c r="FS233" s="38">
        <v>96.366669999999999</v>
      </c>
      <c r="FT233" s="38">
        <v>89.420100000000005</v>
      </c>
      <c r="FU233" s="38">
        <v>82.575900000000004</v>
      </c>
      <c r="FV233" s="38">
        <v>78.667959999999994</v>
      </c>
      <c r="FW233">
        <v>76.510649999999998</v>
      </c>
      <c r="FX233">
        <v>74.710589999999996</v>
      </c>
      <c r="FY233">
        <v>73.624600000000001</v>
      </c>
      <c r="FZ233">
        <v>5.0993999999999998E-2</v>
      </c>
      <c r="GA233">
        <v>0.34146500000000002</v>
      </c>
      <c r="GB233">
        <v>1</v>
      </c>
    </row>
    <row r="234" spans="1:184" x14ac:dyDescent="0.3">
      <c r="A234" t="s">
        <v>277</v>
      </c>
      <c r="B234" t="s">
        <v>1</v>
      </c>
      <c r="C234" t="s">
        <v>258</v>
      </c>
      <c r="D234" t="s">
        <v>1</v>
      </c>
      <c r="E234" t="s">
        <v>1</v>
      </c>
      <c r="F234" t="s">
        <v>1</v>
      </c>
      <c r="G234" s="16" t="s">
        <v>1</v>
      </c>
      <c r="H234" s="40" t="s">
        <v>1</v>
      </c>
      <c r="I234" s="18" t="s">
        <v>1</v>
      </c>
      <c r="J234" s="38" t="s">
        <v>1</v>
      </c>
      <c r="K234" s="18">
        <v>44811</v>
      </c>
      <c r="L234" s="38">
        <v>5197</v>
      </c>
      <c r="M234" s="38">
        <v>5197</v>
      </c>
      <c r="N234" s="38">
        <v>1.5494920000000001</v>
      </c>
      <c r="O234" s="38">
        <v>1.4995830000000001</v>
      </c>
      <c r="P234" s="38">
        <v>1.45655</v>
      </c>
      <c r="Q234" s="38">
        <v>1.431629</v>
      </c>
      <c r="R234" s="38">
        <v>1.4011009999999999</v>
      </c>
      <c r="S234" s="38">
        <v>1.4136059999999999</v>
      </c>
      <c r="T234" s="38">
        <v>1.365491</v>
      </c>
      <c r="U234" s="38">
        <v>1.578767</v>
      </c>
      <c r="V234" s="38">
        <v>1.9779929999999999</v>
      </c>
      <c r="W234" s="38">
        <v>2.3595709999999999</v>
      </c>
      <c r="X234" s="38">
        <v>2.6696759999999999</v>
      </c>
      <c r="Y234" s="38">
        <v>2.8970009999999999</v>
      </c>
      <c r="Z234" s="38">
        <v>3.0282040000000001</v>
      </c>
      <c r="AA234" s="38">
        <v>3.1351939999999998</v>
      </c>
      <c r="AB234" s="38">
        <v>3.1954769999999999</v>
      </c>
      <c r="AC234" s="38">
        <v>3.1805129999999999</v>
      </c>
      <c r="AD234" s="38">
        <v>3.0218859999999999</v>
      </c>
      <c r="AE234" s="38">
        <v>2.6195840000000001</v>
      </c>
      <c r="AF234" s="38">
        <v>2.257844</v>
      </c>
      <c r="AG234" s="38">
        <v>2.0516030000000001</v>
      </c>
      <c r="AH234" s="38">
        <v>1.9140060000000001</v>
      </c>
      <c r="AI234" s="38">
        <v>1.784845</v>
      </c>
      <c r="AJ234" s="38">
        <v>1.6119520000000001</v>
      </c>
      <c r="AK234" s="38">
        <v>1.5150349999999999</v>
      </c>
      <c r="AL234" s="38">
        <v>4.3257200000000003E-2</v>
      </c>
      <c r="AM234" s="38">
        <v>3.6556600000000002E-2</v>
      </c>
      <c r="AN234" s="38">
        <v>3.3677699999999998E-2</v>
      </c>
      <c r="AO234" s="38">
        <v>3.4362499999999997E-2</v>
      </c>
      <c r="AP234" s="38">
        <v>6.0897E-3</v>
      </c>
      <c r="AQ234" s="38">
        <v>-3.5003899999999998E-2</v>
      </c>
      <c r="AR234" s="38">
        <v>-0.16923640000000001</v>
      </c>
      <c r="AS234" s="38">
        <v>-3.3778700000000002E-2</v>
      </c>
      <c r="AT234" s="38">
        <v>-2.33149E-2</v>
      </c>
      <c r="AU234" s="38">
        <v>-5.4393200000000003E-2</v>
      </c>
      <c r="AV234" s="38">
        <v>-4.5570600000000003E-2</v>
      </c>
      <c r="AW234" s="38">
        <v>-3.5613100000000002E-2</v>
      </c>
      <c r="AX234" s="38">
        <v>-7.3521000000000003E-3</v>
      </c>
      <c r="AY234" s="38">
        <v>1.17824E-2</v>
      </c>
      <c r="AZ234" s="38">
        <v>1.30788E-2</v>
      </c>
      <c r="BA234" s="38">
        <v>1.2595500000000001E-2</v>
      </c>
      <c r="BB234" s="38">
        <v>-2.4229799999999999E-2</v>
      </c>
      <c r="BC234" s="38">
        <v>-7.2218900000000003E-2</v>
      </c>
      <c r="BD234" s="38">
        <v>-9.6392000000000005E-2</v>
      </c>
      <c r="BE234" s="38">
        <v>-0.16614480000000001</v>
      </c>
      <c r="BF234" s="38">
        <v>-0.1368152</v>
      </c>
      <c r="BG234" s="38">
        <v>-4.5935999999999998E-3</v>
      </c>
      <c r="BH234" s="38">
        <v>8.0860000000000003E-4</v>
      </c>
      <c r="BI234" s="38">
        <v>-1.0803800000000001E-2</v>
      </c>
      <c r="BJ234" s="38">
        <v>5.5383799999999997E-2</v>
      </c>
      <c r="BK234" s="38">
        <v>4.77543E-2</v>
      </c>
      <c r="BL234" s="38">
        <v>4.4196199999999998E-2</v>
      </c>
      <c r="BM234" s="38">
        <v>4.3589799999999998E-2</v>
      </c>
      <c r="BN234" s="38">
        <v>1.25725E-2</v>
      </c>
      <c r="BO234" s="38">
        <v>-2.5758300000000001E-2</v>
      </c>
      <c r="BP234" s="38">
        <v>-0.1552143</v>
      </c>
      <c r="BQ234" s="38">
        <v>-2.5382399999999999E-2</v>
      </c>
      <c r="BR234" s="38">
        <v>-1.20889E-2</v>
      </c>
      <c r="BS234" s="38">
        <v>-4.4594700000000001E-2</v>
      </c>
      <c r="BT234" s="38">
        <v>-3.6905E-2</v>
      </c>
      <c r="BU234" s="38">
        <v>-2.8905299999999998E-2</v>
      </c>
      <c r="BV234" s="38">
        <v>-1.6684E-3</v>
      </c>
      <c r="BW234" s="38">
        <v>1.8315700000000001E-2</v>
      </c>
      <c r="BX234" s="38">
        <v>2.3146300000000002E-2</v>
      </c>
      <c r="BY234" s="38">
        <v>2.3268899999999999E-2</v>
      </c>
      <c r="BZ234" s="38">
        <v>-8.9604999999999997E-3</v>
      </c>
      <c r="CA234" s="38">
        <v>-5.37633E-2</v>
      </c>
      <c r="CB234" s="38">
        <v>-7.0939699999999994E-2</v>
      </c>
      <c r="CC234" s="38">
        <v>-0.13946790000000001</v>
      </c>
      <c r="CD234" s="38">
        <v>-0.11379</v>
      </c>
      <c r="CE234" s="38">
        <v>6.9855000000000004E-3</v>
      </c>
      <c r="CF234" s="38">
        <v>1.1323E-2</v>
      </c>
      <c r="CG234" s="38">
        <v>-1.4415999999999999E-3</v>
      </c>
      <c r="CH234" s="38">
        <v>6.3782599999999995E-2</v>
      </c>
      <c r="CI234" s="38">
        <v>5.5509900000000001E-2</v>
      </c>
      <c r="CJ234" s="38">
        <v>5.1481300000000001E-2</v>
      </c>
      <c r="CK234" s="38">
        <v>4.9980499999999997E-2</v>
      </c>
      <c r="CL234" s="38">
        <v>1.7062500000000001E-2</v>
      </c>
      <c r="CM234" s="38">
        <v>-1.9354900000000001E-2</v>
      </c>
      <c r="CN234" s="38">
        <v>-0.14550270000000001</v>
      </c>
      <c r="CO234" s="38">
        <v>-1.95671E-2</v>
      </c>
      <c r="CP234" s="38">
        <v>-4.3138999999999999E-3</v>
      </c>
      <c r="CQ234" s="38">
        <v>-3.7808300000000003E-2</v>
      </c>
      <c r="CR234" s="38">
        <v>-3.0903199999999999E-2</v>
      </c>
      <c r="CS234" s="38">
        <v>-2.42595E-2</v>
      </c>
      <c r="CT234" s="38">
        <v>2.2680000000000001E-3</v>
      </c>
      <c r="CU234" s="38">
        <v>2.2840699999999999E-2</v>
      </c>
      <c r="CV234" s="38">
        <v>3.0119E-2</v>
      </c>
      <c r="CW234" s="38">
        <v>3.06612E-2</v>
      </c>
      <c r="CX234" s="38">
        <v>1.6149999999999999E-3</v>
      </c>
      <c r="CY234" s="38">
        <v>-4.0980999999999997E-2</v>
      </c>
      <c r="CZ234" s="38">
        <v>-5.3311600000000001E-2</v>
      </c>
      <c r="DA234" s="38">
        <v>-0.1209915</v>
      </c>
      <c r="DB234" s="38">
        <v>-9.7842799999999994E-2</v>
      </c>
      <c r="DC234" s="38">
        <v>1.50051E-2</v>
      </c>
      <c r="DD234" s="38">
        <v>1.8605300000000002E-2</v>
      </c>
      <c r="DE234" s="38">
        <v>5.0426000000000004E-3</v>
      </c>
      <c r="DF234" s="38">
        <v>7.2181400000000007E-2</v>
      </c>
      <c r="DG234" s="38">
        <v>6.3265399999999999E-2</v>
      </c>
      <c r="DH234" s="38">
        <v>5.87663E-2</v>
      </c>
      <c r="DI234" s="38">
        <v>5.6371299999999999E-2</v>
      </c>
      <c r="DJ234" s="38">
        <v>2.1552499999999999E-2</v>
      </c>
      <c r="DK234" s="38">
        <v>-1.29514E-2</v>
      </c>
      <c r="DL234" s="38">
        <v>-0.1357911</v>
      </c>
      <c r="DM234" s="38">
        <v>-1.37518E-2</v>
      </c>
      <c r="DN234" s="38">
        <v>3.4610999999999999E-3</v>
      </c>
      <c r="DO234" s="38">
        <v>-3.1021900000000002E-2</v>
      </c>
      <c r="DP234" s="38">
        <v>-2.49015E-2</v>
      </c>
      <c r="DQ234" s="38">
        <v>-1.9613700000000001E-2</v>
      </c>
      <c r="DR234" s="38">
        <v>6.2044999999999999E-3</v>
      </c>
      <c r="DS234" s="38">
        <v>2.7365799999999999E-2</v>
      </c>
      <c r="DT234" s="38">
        <v>3.7091800000000001E-2</v>
      </c>
      <c r="DU234" s="38">
        <v>3.80536E-2</v>
      </c>
      <c r="DV234" s="38">
        <v>1.21905E-2</v>
      </c>
      <c r="DW234" s="38">
        <v>-2.81987E-2</v>
      </c>
      <c r="DX234" s="38">
        <v>-3.5683399999999997E-2</v>
      </c>
      <c r="DY234" s="38">
        <v>-0.1025151</v>
      </c>
      <c r="DZ234" s="38">
        <v>-8.1895599999999999E-2</v>
      </c>
      <c r="EA234" s="38">
        <v>2.3024699999999999E-2</v>
      </c>
      <c r="EB234" s="38">
        <v>2.58876E-2</v>
      </c>
      <c r="EC234" s="38">
        <v>1.15269E-2</v>
      </c>
      <c r="ED234" s="38">
        <v>8.4307999999999994E-2</v>
      </c>
      <c r="EE234" s="38">
        <v>7.4463199999999993E-2</v>
      </c>
      <c r="EF234" s="38">
        <v>6.9284799999999994E-2</v>
      </c>
      <c r="EG234" s="38">
        <v>6.5598500000000004E-2</v>
      </c>
      <c r="EH234" s="38">
        <v>2.8035299999999999E-2</v>
      </c>
      <c r="EI234" s="38">
        <v>-3.7058E-3</v>
      </c>
      <c r="EJ234" s="38">
        <v>-0.121769</v>
      </c>
      <c r="EK234" s="38">
        <v>-5.3553999999999997E-3</v>
      </c>
      <c r="EL234" s="38">
        <v>1.46871E-2</v>
      </c>
      <c r="EM234" s="38">
        <v>-2.1223499999999999E-2</v>
      </c>
      <c r="EN234" s="38">
        <v>-1.6235900000000001E-2</v>
      </c>
      <c r="EO234" s="38">
        <v>-1.29058E-2</v>
      </c>
      <c r="EP234" s="38">
        <v>1.18881E-2</v>
      </c>
      <c r="EQ234" s="38">
        <v>3.3899100000000001E-2</v>
      </c>
      <c r="ER234" s="38">
        <v>4.7159300000000001E-2</v>
      </c>
      <c r="ES234" s="38">
        <v>4.8726999999999999E-2</v>
      </c>
      <c r="ET234" s="38">
        <v>2.7459799999999999E-2</v>
      </c>
      <c r="EU234" s="38">
        <v>-9.7430999999999993E-3</v>
      </c>
      <c r="EV234" s="38">
        <v>-1.0231199999999999E-2</v>
      </c>
      <c r="EW234" s="38">
        <v>-7.5838100000000006E-2</v>
      </c>
      <c r="EX234" s="38">
        <v>-5.8870400000000003E-2</v>
      </c>
      <c r="EY234" s="38">
        <v>3.4603700000000001E-2</v>
      </c>
      <c r="EZ234" s="38">
        <v>3.6401999999999997E-2</v>
      </c>
      <c r="FA234" s="38">
        <v>2.0889100000000001E-2</v>
      </c>
      <c r="FB234" s="38">
        <v>72.135339999999999</v>
      </c>
      <c r="FC234" s="38">
        <v>69.780879999999996</v>
      </c>
      <c r="FD234" s="38">
        <v>68.601230000000001</v>
      </c>
      <c r="FE234" s="38">
        <v>68.055120000000002</v>
      </c>
      <c r="FF234" s="38">
        <v>67.208079999999995</v>
      </c>
      <c r="FG234" s="38">
        <v>66.977739999999997</v>
      </c>
      <c r="FH234" s="38">
        <v>66.307040000000001</v>
      </c>
      <c r="FI234" s="38">
        <v>67.833849999999998</v>
      </c>
      <c r="FJ234" s="38">
        <v>72.393020000000007</v>
      </c>
      <c r="FK234" s="38">
        <v>76.415279999999996</v>
      </c>
      <c r="FL234" s="38">
        <v>80.98115</v>
      </c>
      <c r="FM234" s="38">
        <v>85.568560000000005</v>
      </c>
      <c r="FN234" s="38">
        <v>89.866060000000004</v>
      </c>
      <c r="FO234" s="38">
        <v>93.895359999999997</v>
      </c>
      <c r="FP234" s="38">
        <v>96.812100000000001</v>
      </c>
      <c r="FQ234" s="38">
        <v>97.540019999999998</v>
      </c>
      <c r="FR234" s="38">
        <v>95.111940000000004</v>
      </c>
      <c r="FS234" s="38">
        <v>91.073310000000006</v>
      </c>
      <c r="FT234" s="38">
        <v>84.712469999999996</v>
      </c>
      <c r="FU234" s="38">
        <v>78.959720000000004</v>
      </c>
      <c r="FV234" s="38">
        <v>75.927989999999994</v>
      </c>
      <c r="FW234">
        <v>74.225200000000001</v>
      </c>
      <c r="FX234">
        <v>72.669399999999996</v>
      </c>
      <c r="FY234">
        <v>71.393940000000001</v>
      </c>
      <c r="FZ234">
        <v>2.8305500000000001E-2</v>
      </c>
      <c r="GA234">
        <v>0.18909889999999999</v>
      </c>
      <c r="GB234">
        <v>1</v>
      </c>
    </row>
    <row r="235" spans="1:184" x14ac:dyDescent="0.3">
      <c r="A235" t="s">
        <v>277</v>
      </c>
      <c r="B235" t="s">
        <v>1</v>
      </c>
      <c r="C235" t="s">
        <v>258</v>
      </c>
      <c r="D235" t="s">
        <v>1</v>
      </c>
      <c r="E235" t="s">
        <v>1</v>
      </c>
      <c r="F235" t="s">
        <v>1</v>
      </c>
      <c r="G235" t="s">
        <v>1</v>
      </c>
      <c r="H235" s="40" t="s">
        <v>1</v>
      </c>
      <c r="I235" s="18" t="s">
        <v>1</v>
      </c>
      <c r="J235" s="38" t="s">
        <v>1</v>
      </c>
      <c r="K235" s="18" t="s">
        <v>2</v>
      </c>
      <c r="L235" s="38">
        <v>5228</v>
      </c>
      <c r="M235" s="38">
        <v>5228</v>
      </c>
      <c r="N235" s="38">
        <v>1.336697</v>
      </c>
      <c r="O235" s="38">
        <v>1.302046</v>
      </c>
      <c r="P235" s="38">
        <v>1.2747580000000001</v>
      </c>
      <c r="Q235" s="38">
        <v>1.2603279999999999</v>
      </c>
      <c r="R235" s="38">
        <v>1.2581880000000001</v>
      </c>
      <c r="S235" s="38">
        <v>1.281199</v>
      </c>
      <c r="T235" s="38">
        <v>1.2494769999999999</v>
      </c>
      <c r="U235" s="38">
        <v>1.3989910000000001</v>
      </c>
      <c r="V235" s="38">
        <v>1.7312909999999999</v>
      </c>
      <c r="W235" s="38">
        <v>2.0708899999999999</v>
      </c>
      <c r="X235" s="38">
        <v>2.355896</v>
      </c>
      <c r="Y235" s="38">
        <v>2.5641980000000002</v>
      </c>
      <c r="Z235" s="38">
        <v>2.6744530000000002</v>
      </c>
      <c r="AA235" s="38">
        <v>2.7727659999999998</v>
      </c>
      <c r="AB235" s="38">
        <v>2.840141</v>
      </c>
      <c r="AC235" s="38">
        <v>2.839</v>
      </c>
      <c r="AD235" s="38">
        <v>2.7255069999999999</v>
      </c>
      <c r="AE235" s="38">
        <v>2.3914040000000001</v>
      </c>
      <c r="AF235" s="38">
        <v>2.0881720000000001</v>
      </c>
      <c r="AG235" s="38">
        <v>1.8936729999999999</v>
      </c>
      <c r="AH235" s="38">
        <v>1.7933110000000001</v>
      </c>
      <c r="AI235" s="38">
        <v>1.6500760000000001</v>
      </c>
      <c r="AJ235" s="38">
        <v>1.49102</v>
      </c>
      <c r="AK235" s="38">
        <v>1.4035470000000001</v>
      </c>
      <c r="AL235" s="38">
        <v>-1.5491999999999999E-3</v>
      </c>
      <c r="AM235" s="38">
        <v>-3.0566E-3</v>
      </c>
      <c r="AN235" s="38">
        <v>6.3630000000000002E-4</v>
      </c>
      <c r="AO235" s="38">
        <v>4.3734999999999998E-3</v>
      </c>
      <c r="AP235" s="38">
        <v>2.9716999999999999E-3</v>
      </c>
      <c r="AQ235" s="38">
        <v>-4.3114E-3</v>
      </c>
      <c r="AR235" s="38">
        <v>-4.2012899999999999E-2</v>
      </c>
      <c r="AS235" s="38">
        <v>-7.3610999999999998E-3</v>
      </c>
      <c r="AT235" s="38">
        <v>-1.6768100000000001E-2</v>
      </c>
      <c r="AU235" s="38">
        <v>-4.0252499999999997E-2</v>
      </c>
      <c r="AV235" s="38">
        <v>-3.2975699999999997E-2</v>
      </c>
      <c r="AW235" s="38">
        <v>-9.5975000000000001E-3</v>
      </c>
      <c r="AX235" s="38">
        <v>2.4929000000000002E-3</v>
      </c>
      <c r="AY235" s="38">
        <v>-5.241E-4</v>
      </c>
      <c r="AZ235" s="38">
        <v>-8.9192999999999998E-3</v>
      </c>
      <c r="BA235" s="38">
        <v>-1.38703E-2</v>
      </c>
      <c r="BB235" s="38">
        <v>-1.66876E-2</v>
      </c>
      <c r="BC235" s="38">
        <v>-3.4571699999999997E-2</v>
      </c>
      <c r="BD235" s="38">
        <v>-4.0853E-2</v>
      </c>
      <c r="BE235" s="38">
        <v>-4.3698000000000001E-2</v>
      </c>
      <c r="BF235" s="38">
        <v>-2.72378E-2</v>
      </c>
      <c r="BG235" s="38">
        <v>-1.29791E-2</v>
      </c>
      <c r="BH235" s="38">
        <v>-1.1129699999999999E-2</v>
      </c>
      <c r="BI235" s="38">
        <v>-7.4767000000000002E-3</v>
      </c>
      <c r="BJ235" s="38">
        <v>3.8506999999999999E-3</v>
      </c>
      <c r="BK235" s="38">
        <v>2.3219E-3</v>
      </c>
      <c r="BL235" s="38">
        <v>5.7423999999999999E-3</v>
      </c>
      <c r="BM235" s="38">
        <v>9.8791999999999994E-3</v>
      </c>
      <c r="BN235" s="38">
        <v>5.3461999999999997E-3</v>
      </c>
      <c r="BO235" s="38">
        <v>5.8540000000000003E-4</v>
      </c>
      <c r="BP235" s="38">
        <v>-3.0294700000000001E-2</v>
      </c>
      <c r="BQ235" s="38">
        <v>-4.5040000000000002E-3</v>
      </c>
      <c r="BR235" s="38">
        <v>-9.4023000000000006E-3</v>
      </c>
      <c r="BS235" s="38">
        <v>-2.8054099999999998E-2</v>
      </c>
      <c r="BT235" s="38">
        <v>-2.23673E-2</v>
      </c>
      <c r="BU235" s="38">
        <v>-5.2239000000000001E-3</v>
      </c>
      <c r="BV235" s="38">
        <v>5.3385000000000004E-3</v>
      </c>
      <c r="BW235" s="38">
        <v>4.4752999999999998E-3</v>
      </c>
      <c r="BX235" s="38">
        <v>-1.8303E-3</v>
      </c>
      <c r="BY235" s="38">
        <v>-4.3039000000000003E-3</v>
      </c>
      <c r="BZ235" s="38">
        <v>-3.2214000000000001E-3</v>
      </c>
      <c r="CA235" s="38">
        <v>-2.2206199999999999E-2</v>
      </c>
      <c r="CB235" s="38">
        <v>-2.7304499999999999E-2</v>
      </c>
      <c r="CC235" s="38">
        <v>-2.93894E-2</v>
      </c>
      <c r="CD235" s="38">
        <v>-1.1296E-2</v>
      </c>
      <c r="CE235" s="38">
        <v>-5.4980000000000003E-3</v>
      </c>
      <c r="CF235" s="38">
        <v>-3.774E-3</v>
      </c>
      <c r="CG235" s="38">
        <v>-1.7156000000000001E-3</v>
      </c>
      <c r="CH235" s="38">
        <v>7.5906000000000003E-3</v>
      </c>
      <c r="CI235" s="38">
        <v>6.0470999999999997E-3</v>
      </c>
      <c r="CJ235" s="38">
        <v>9.2788999999999996E-3</v>
      </c>
      <c r="CK235" s="38">
        <v>1.36924E-2</v>
      </c>
      <c r="CL235" s="38">
        <v>6.9909000000000004E-3</v>
      </c>
      <c r="CM235" s="38">
        <v>3.9769999999999996E-3</v>
      </c>
      <c r="CN235" s="38">
        <v>-2.2178699999999999E-2</v>
      </c>
      <c r="CO235" s="38">
        <v>-2.5252E-3</v>
      </c>
      <c r="CP235" s="38">
        <v>-4.3007000000000002E-3</v>
      </c>
      <c r="CQ235" s="38">
        <v>-1.9605500000000001E-2</v>
      </c>
      <c r="CR235" s="38">
        <v>-1.5019899999999999E-2</v>
      </c>
      <c r="CS235" s="38">
        <v>-2.1947999999999998E-3</v>
      </c>
      <c r="CT235" s="38">
        <v>7.3093999999999998E-3</v>
      </c>
      <c r="CU235" s="38">
        <v>7.9378999999999995E-3</v>
      </c>
      <c r="CV235" s="38">
        <v>3.0795000000000002E-3</v>
      </c>
      <c r="CW235" s="38">
        <v>2.3216999999999999E-3</v>
      </c>
      <c r="CX235" s="38">
        <v>6.1051999999999999E-3</v>
      </c>
      <c r="CY235" s="38">
        <v>-1.36419E-2</v>
      </c>
      <c r="CZ235" s="38">
        <v>-1.7920800000000001E-2</v>
      </c>
      <c r="DA235" s="38">
        <v>-1.9479300000000001E-2</v>
      </c>
      <c r="DB235" s="38">
        <v>-2.5470000000000001E-4</v>
      </c>
      <c r="DC235" s="38">
        <v>-3.167E-4</v>
      </c>
      <c r="DD235" s="38">
        <v>1.3204E-3</v>
      </c>
      <c r="DE235" s="38">
        <v>2.2745999999999999E-3</v>
      </c>
      <c r="DF235" s="38">
        <v>1.13305E-2</v>
      </c>
      <c r="DG235" s="38">
        <v>9.7722E-3</v>
      </c>
      <c r="DH235" s="38">
        <v>1.2815399999999999E-2</v>
      </c>
      <c r="DI235" s="38">
        <v>1.75056E-2</v>
      </c>
      <c r="DJ235" s="38">
        <v>8.6355000000000008E-3</v>
      </c>
      <c r="DK235" s="38">
        <v>7.3685E-3</v>
      </c>
      <c r="DL235" s="38">
        <v>-1.40626E-2</v>
      </c>
      <c r="DM235" s="38">
        <v>-5.4640000000000005E-4</v>
      </c>
      <c r="DN235" s="38">
        <v>8.0090000000000001E-4</v>
      </c>
      <c r="DO235" s="38">
        <v>-1.1157E-2</v>
      </c>
      <c r="DP235" s="38">
        <v>-7.6724999999999996E-3</v>
      </c>
      <c r="DQ235" s="38">
        <v>8.3429999999999995E-4</v>
      </c>
      <c r="DR235" s="38">
        <v>9.2803E-3</v>
      </c>
      <c r="DS235" s="38">
        <v>1.1400499999999999E-2</v>
      </c>
      <c r="DT235" s="38">
        <v>7.9892999999999995E-3</v>
      </c>
      <c r="DU235" s="38">
        <v>8.9473999999999995E-3</v>
      </c>
      <c r="DV235" s="38">
        <v>1.54319E-2</v>
      </c>
      <c r="DW235" s="38">
        <v>-5.0775999999999998E-3</v>
      </c>
      <c r="DX235" s="38">
        <v>-8.5371000000000006E-3</v>
      </c>
      <c r="DY235" s="38">
        <v>-9.5691999999999999E-3</v>
      </c>
      <c r="DZ235" s="38">
        <v>1.0786499999999999E-2</v>
      </c>
      <c r="EA235" s="38">
        <v>4.8646999999999996E-3</v>
      </c>
      <c r="EB235" s="38">
        <v>6.4149000000000003E-3</v>
      </c>
      <c r="EC235" s="38">
        <v>6.2646999999999998E-3</v>
      </c>
      <c r="ED235" s="38">
        <v>1.6730399999999999E-2</v>
      </c>
      <c r="EE235" s="38">
        <v>1.51507E-2</v>
      </c>
      <c r="EF235" s="38">
        <v>1.79215E-2</v>
      </c>
      <c r="EG235" s="38">
        <v>2.3011299999999998E-2</v>
      </c>
      <c r="EH235" s="38">
        <v>1.10101E-2</v>
      </c>
      <c r="EI235" s="38">
        <v>1.22653E-2</v>
      </c>
      <c r="EJ235" s="38">
        <v>-2.3444E-3</v>
      </c>
      <c r="EK235" s="38">
        <v>2.3105999999999999E-3</v>
      </c>
      <c r="EL235" s="38">
        <v>8.1667000000000007E-3</v>
      </c>
      <c r="EM235" s="38">
        <v>1.0414000000000001E-3</v>
      </c>
      <c r="EN235" s="38">
        <v>2.9359E-3</v>
      </c>
      <c r="EO235" s="38">
        <v>5.2078000000000003E-3</v>
      </c>
      <c r="EP235" s="38">
        <v>1.21259E-2</v>
      </c>
      <c r="EQ235" s="38">
        <v>1.6400000000000001E-2</v>
      </c>
      <c r="ER235" s="38">
        <v>1.5078299999999999E-2</v>
      </c>
      <c r="ES235" s="38">
        <v>1.85138E-2</v>
      </c>
      <c r="ET235" s="38">
        <v>2.8898099999999999E-2</v>
      </c>
      <c r="EU235" s="38">
        <v>7.2878999999999999E-3</v>
      </c>
      <c r="EV235" s="38">
        <v>5.0114000000000001E-3</v>
      </c>
      <c r="EW235" s="38">
        <v>4.7394000000000004E-3</v>
      </c>
      <c r="EX235" s="38">
        <v>2.67283E-2</v>
      </c>
      <c r="EY235" s="38">
        <v>1.2345800000000001E-2</v>
      </c>
      <c r="EZ235" s="38">
        <v>1.37705E-2</v>
      </c>
      <c r="FA235" s="38">
        <v>1.20258E-2</v>
      </c>
      <c r="FB235" s="38">
        <v>65.511520000000004</v>
      </c>
      <c r="FC235" s="38">
        <v>64.922700000000006</v>
      </c>
      <c r="FD235" s="38">
        <v>64.008669999999995</v>
      </c>
      <c r="FE235" s="38">
        <v>63.116880000000002</v>
      </c>
      <c r="FF235" s="38">
        <v>62.501579999999997</v>
      </c>
      <c r="FG235" s="38">
        <v>62.134140000000002</v>
      </c>
      <c r="FH235" s="38">
        <v>62.135669999999998</v>
      </c>
      <c r="FI235" s="38">
        <v>64.057929999999999</v>
      </c>
      <c r="FJ235" s="38">
        <v>67.843220000000002</v>
      </c>
      <c r="FK235" s="38">
        <v>72.299930000000003</v>
      </c>
      <c r="FL235" s="38">
        <v>76.793959999999998</v>
      </c>
      <c r="FM235" s="38">
        <v>81.312399999999997</v>
      </c>
      <c r="FN235" s="38">
        <v>85.528049999999993</v>
      </c>
      <c r="FO235" s="38">
        <v>89.039659999999998</v>
      </c>
      <c r="FP235" s="38">
        <v>91.294790000000006</v>
      </c>
      <c r="FQ235" s="38">
        <v>91.742710000000002</v>
      </c>
      <c r="FR235" s="38">
        <v>90.142340000000004</v>
      </c>
      <c r="FS235" s="38">
        <v>86.986540000000005</v>
      </c>
      <c r="FT235" s="38">
        <v>82.370940000000004</v>
      </c>
      <c r="FU235" s="38">
        <v>77.15352</v>
      </c>
      <c r="FV235" s="38">
        <v>72.857560000000007</v>
      </c>
      <c r="FW235">
        <v>70.220439999999996</v>
      </c>
      <c r="FX235">
        <v>68.262969999999996</v>
      </c>
      <c r="FY235">
        <v>66.952160000000006</v>
      </c>
      <c r="FZ235">
        <v>1.79624E-2</v>
      </c>
      <c r="GA235">
        <v>0.1213651</v>
      </c>
      <c r="GB235">
        <v>1</v>
      </c>
    </row>
    <row r="236" spans="1:184" x14ac:dyDescent="0.3">
      <c r="A236" t="s">
        <v>277</v>
      </c>
      <c r="B236" t="s">
        <v>1</v>
      </c>
      <c r="C236" t="s">
        <v>259</v>
      </c>
      <c r="D236" t="s">
        <v>1</v>
      </c>
      <c r="E236" t="s">
        <v>1</v>
      </c>
      <c r="F236" t="s">
        <v>1</v>
      </c>
      <c r="G236" s="16" t="s">
        <v>1</v>
      </c>
      <c r="H236" s="40" t="s">
        <v>1</v>
      </c>
      <c r="I236" s="18" t="s">
        <v>1</v>
      </c>
      <c r="J236" s="38" t="s">
        <v>1</v>
      </c>
      <c r="K236" s="18">
        <v>44722</v>
      </c>
      <c r="L236" s="38">
        <v>26663</v>
      </c>
      <c r="M236" s="38">
        <v>26663</v>
      </c>
      <c r="N236" s="38">
        <v>1.3037270000000001</v>
      </c>
      <c r="O236" s="38">
        <v>1.232804</v>
      </c>
      <c r="P236" s="38">
        <v>1.2024250000000001</v>
      </c>
      <c r="Q236" s="38">
        <v>1.1774629999999999</v>
      </c>
      <c r="R236" s="38">
        <v>1.180849</v>
      </c>
      <c r="S236" s="38">
        <v>1.196917</v>
      </c>
      <c r="T236" s="38">
        <v>1.181114</v>
      </c>
      <c r="U236" s="38">
        <v>1.413292</v>
      </c>
      <c r="V236" s="38">
        <v>1.8230409999999999</v>
      </c>
      <c r="W236" s="38">
        <v>2.1645840000000001</v>
      </c>
      <c r="X236" s="38">
        <v>2.4533309999999999</v>
      </c>
      <c r="Y236" s="38">
        <v>2.652196</v>
      </c>
      <c r="Z236" s="38">
        <v>2.7731240000000001</v>
      </c>
      <c r="AA236" s="38">
        <v>2.879883</v>
      </c>
      <c r="AB236" s="38">
        <v>2.9360529999999998</v>
      </c>
      <c r="AC236" s="38">
        <v>2.9205950000000001</v>
      </c>
      <c r="AD236" s="38">
        <v>2.7591969999999999</v>
      </c>
      <c r="AE236" s="38">
        <v>2.4097599999999999</v>
      </c>
      <c r="AF236" s="38">
        <v>2.1550889999999998</v>
      </c>
      <c r="AG236" s="38">
        <v>1.958256</v>
      </c>
      <c r="AH236" s="38">
        <v>1.8426359999999999</v>
      </c>
      <c r="AI236" s="38">
        <v>1.7209939999999999</v>
      </c>
      <c r="AJ236" s="38">
        <v>1.562786</v>
      </c>
      <c r="AK236" s="38">
        <v>1.4459740000000001</v>
      </c>
      <c r="AL236" s="38">
        <v>9.2148999999999998E-3</v>
      </c>
      <c r="AM236" s="38">
        <v>-2.0306999999999999E-3</v>
      </c>
      <c r="AN236" s="38">
        <v>9.2987E-3</v>
      </c>
      <c r="AO236" s="38">
        <v>9.6579000000000005E-3</v>
      </c>
      <c r="AP236" s="38">
        <v>1.1212E-2</v>
      </c>
      <c r="AQ236" s="38">
        <v>2.0063999999999999E-2</v>
      </c>
      <c r="AR236" s="38">
        <v>-1.6838000000000001E-3</v>
      </c>
      <c r="AS236" s="38">
        <v>-2.9635000000000002E-2</v>
      </c>
      <c r="AT236" s="38">
        <v>-5.6473700000000002E-2</v>
      </c>
      <c r="AU236" s="38">
        <v>-7.2746199999999997E-2</v>
      </c>
      <c r="AV236" s="38">
        <v>-5.94149E-2</v>
      </c>
      <c r="AW236" s="38">
        <v>-3.0717600000000001E-2</v>
      </c>
      <c r="AX236" s="38">
        <v>2.6388000000000002E-3</v>
      </c>
      <c r="AY236" s="38">
        <v>1.0983E-2</v>
      </c>
      <c r="AZ236" s="38">
        <v>-5.1079000000000003E-3</v>
      </c>
      <c r="BA236" s="38">
        <v>4.3080999999999996E-3</v>
      </c>
      <c r="BB236" s="38">
        <v>2.43552E-2</v>
      </c>
      <c r="BC236" s="38">
        <v>4.4283999999999999E-3</v>
      </c>
      <c r="BD236" s="38">
        <v>-1.0461700000000001E-2</v>
      </c>
      <c r="BE236" s="38">
        <v>3.0347999999999998E-3</v>
      </c>
      <c r="BF236" s="38">
        <v>2.4754E-3</v>
      </c>
      <c r="BG236" s="38">
        <v>-1.26549E-2</v>
      </c>
      <c r="BH236" s="38">
        <v>-2.5994999999999998E-3</v>
      </c>
      <c r="BI236" s="38">
        <v>-1.2889299999999999E-2</v>
      </c>
      <c r="BJ236" s="38">
        <v>1.67017E-2</v>
      </c>
      <c r="BK236" s="38">
        <v>4.8034999999999996E-3</v>
      </c>
      <c r="BL236" s="38">
        <v>1.37254E-2</v>
      </c>
      <c r="BM236" s="38">
        <v>1.316E-2</v>
      </c>
      <c r="BN236" s="38">
        <v>1.3942E-2</v>
      </c>
      <c r="BO236" s="38">
        <v>2.9305600000000001E-2</v>
      </c>
      <c r="BP236" s="38">
        <v>8.3771999999999996E-3</v>
      </c>
      <c r="BQ236" s="38">
        <v>-2.65408E-2</v>
      </c>
      <c r="BR236" s="38">
        <v>-4.9107100000000001E-2</v>
      </c>
      <c r="BS236" s="38">
        <v>-6.2521599999999997E-2</v>
      </c>
      <c r="BT236" s="38">
        <v>-5.2191000000000001E-2</v>
      </c>
      <c r="BU236" s="38">
        <v>-2.61815E-2</v>
      </c>
      <c r="BV236" s="38">
        <v>5.7679000000000003E-3</v>
      </c>
      <c r="BW236" s="38">
        <v>1.44219E-2</v>
      </c>
      <c r="BX236" s="38">
        <v>1.952E-3</v>
      </c>
      <c r="BY236" s="38">
        <v>1.30242E-2</v>
      </c>
      <c r="BZ236" s="38">
        <v>3.4824000000000001E-2</v>
      </c>
      <c r="CA236" s="38">
        <v>1.4643700000000001E-2</v>
      </c>
      <c r="CB236" s="38">
        <v>-2.4006000000000001E-3</v>
      </c>
      <c r="CC236" s="38">
        <v>1.1080100000000001E-2</v>
      </c>
      <c r="CD236" s="38">
        <v>1.0314200000000001E-2</v>
      </c>
      <c r="CE236" s="38">
        <v>-4.1600999999999999E-3</v>
      </c>
      <c r="CF236" s="38">
        <v>4.5656000000000004E-3</v>
      </c>
      <c r="CG236" s="38">
        <v>-5.6571E-3</v>
      </c>
      <c r="CH236" s="38">
        <v>2.1887E-2</v>
      </c>
      <c r="CI236" s="38">
        <v>9.5367999999999998E-3</v>
      </c>
      <c r="CJ236" s="38">
        <v>1.6791400000000001E-2</v>
      </c>
      <c r="CK236" s="38">
        <v>1.55855E-2</v>
      </c>
      <c r="CL236" s="38">
        <v>1.5832800000000001E-2</v>
      </c>
      <c r="CM236" s="38">
        <v>3.5706399999999999E-2</v>
      </c>
      <c r="CN236" s="38">
        <v>1.53454E-2</v>
      </c>
      <c r="CO236" s="38">
        <v>-2.4397800000000001E-2</v>
      </c>
      <c r="CP236" s="38">
        <v>-4.4005099999999998E-2</v>
      </c>
      <c r="CQ236" s="38">
        <v>-5.5440099999999999E-2</v>
      </c>
      <c r="CR236" s="38">
        <v>-4.7187699999999999E-2</v>
      </c>
      <c r="CS236" s="38">
        <v>-2.30397E-2</v>
      </c>
      <c r="CT236" s="38">
        <v>7.9351000000000005E-3</v>
      </c>
      <c r="CU236" s="38">
        <v>1.6803599999999998E-2</v>
      </c>
      <c r="CV236" s="38">
        <v>6.8418000000000003E-3</v>
      </c>
      <c r="CW236" s="38">
        <v>1.9061000000000002E-2</v>
      </c>
      <c r="CX236" s="38">
        <v>4.20747E-2</v>
      </c>
      <c r="CY236" s="38">
        <v>2.17188E-2</v>
      </c>
      <c r="CZ236" s="38">
        <v>3.1825E-3</v>
      </c>
      <c r="DA236" s="38">
        <v>1.6652299999999998E-2</v>
      </c>
      <c r="DB236" s="38">
        <v>1.5743400000000001E-2</v>
      </c>
      <c r="DC236" s="38">
        <v>1.7233000000000001E-3</v>
      </c>
      <c r="DD236" s="38">
        <v>9.5280999999999994E-3</v>
      </c>
      <c r="DE236" s="38">
        <v>-6.4809999999999998E-4</v>
      </c>
      <c r="DF236" s="38">
        <v>2.70724E-2</v>
      </c>
      <c r="DG236" s="38">
        <v>1.42702E-2</v>
      </c>
      <c r="DH236" s="38">
        <v>1.9857300000000001E-2</v>
      </c>
      <c r="DI236" s="38">
        <v>1.8010999999999999E-2</v>
      </c>
      <c r="DJ236" s="38">
        <v>1.7723599999999999E-2</v>
      </c>
      <c r="DK236" s="38">
        <v>4.2107100000000001E-2</v>
      </c>
      <c r="DL236" s="38">
        <v>2.2313599999999999E-2</v>
      </c>
      <c r="DM236" s="38">
        <v>-2.2254800000000002E-2</v>
      </c>
      <c r="DN236" s="38">
        <v>-3.8903E-2</v>
      </c>
      <c r="DO236" s="38">
        <v>-4.8358499999999999E-2</v>
      </c>
      <c r="DP236" s="38">
        <v>-4.2184399999999997E-2</v>
      </c>
      <c r="DQ236" s="38">
        <v>-1.9897999999999999E-2</v>
      </c>
      <c r="DR236" s="38">
        <v>1.01023E-2</v>
      </c>
      <c r="DS236" s="38">
        <v>1.9185299999999999E-2</v>
      </c>
      <c r="DT236" s="38">
        <v>1.1731500000000001E-2</v>
      </c>
      <c r="DU236" s="38">
        <v>2.5097700000000001E-2</v>
      </c>
      <c r="DV236" s="38">
        <v>4.9325399999999998E-2</v>
      </c>
      <c r="DW236" s="38">
        <v>2.8793800000000001E-2</v>
      </c>
      <c r="DX236" s="38">
        <v>8.7656000000000001E-3</v>
      </c>
      <c r="DY236" s="38">
        <v>2.2224500000000001E-2</v>
      </c>
      <c r="DZ236" s="38">
        <v>2.11725E-2</v>
      </c>
      <c r="EA236" s="38">
        <v>7.6067000000000001E-3</v>
      </c>
      <c r="EB236" s="38">
        <v>1.44907E-2</v>
      </c>
      <c r="EC236" s="38">
        <v>4.3610000000000003E-3</v>
      </c>
      <c r="ED236" s="38">
        <v>3.4559100000000002E-2</v>
      </c>
      <c r="EE236" s="38">
        <v>2.1104399999999999E-2</v>
      </c>
      <c r="EF236" s="38">
        <v>2.4284E-2</v>
      </c>
      <c r="EG236" s="38">
        <v>2.1513000000000001E-2</v>
      </c>
      <c r="EH236" s="38">
        <v>2.0453599999999999E-2</v>
      </c>
      <c r="EI236" s="38">
        <v>5.1348699999999997E-2</v>
      </c>
      <c r="EJ236" s="38">
        <v>3.2374600000000003E-2</v>
      </c>
      <c r="EK236" s="38">
        <v>-1.91605E-2</v>
      </c>
      <c r="EL236" s="38">
        <v>-3.1536500000000002E-2</v>
      </c>
      <c r="EM236" s="38">
        <v>-3.8133899999999998E-2</v>
      </c>
      <c r="EN236" s="38">
        <v>-3.4960400000000003E-2</v>
      </c>
      <c r="EO236" s="38">
        <v>-1.53619E-2</v>
      </c>
      <c r="EP236" s="38">
        <v>1.3231400000000001E-2</v>
      </c>
      <c r="EQ236" s="38">
        <v>2.2624100000000001E-2</v>
      </c>
      <c r="ER236" s="38">
        <v>1.8791499999999999E-2</v>
      </c>
      <c r="ES236" s="38">
        <v>3.3813799999999998E-2</v>
      </c>
      <c r="ET236" s="38">
        <v>5.9794300000000002E-2</v>
      </c>
      <c r="EU236" s="38">
        <v>3.9009099999999998E-2</v>
      </c>
      <c r="EV236" s="38">
        <v>1.6826600000000001E-2</v>
      </c>
      <c r="EW236" s="38">
        <v>3.0269799999999999E-2</v>
      </c>
      <c r="EX236" s="38">
        <v>2.90114E-2</v>
      </c>
      <c r="EY236" s="38">
        <v>1.6101500000000001E-2</v>
      </c>
      <c r="EZ236" s="38">
        <v>2.1655799999999999E-2</v>
      </c>
      <c r="FA236" s="38">
        <v>1.15932E-2</v>
      </c>
      <c r="FB236" s="38">
        <v>83.769580000000005</v>
      </c>
      <c r="FC236" s="38">
        <v>81.530720000000002</v>
      </c>
      <c r="FD236" s="38">
        <v>78.309209999999993</v>
      </c>
      <c r="FE236" s="38">
        <v>75.604709999999997</v>
      </c>
      <c r="FF236" s="38">
        <v>74.701419999999999</v>
      </c>
      <c r="FG236" s="38">
        <v>73.764409999999998</v>
      </c>
      <c r="FH236" s="38">
        <v>73.774090000000001</v>
      </c>
      <c r="FI236" s="38">
        <v>77.244540000000001</v>
      </c>
      <c r="FJ236" s="38">
        <v>82.214449999999999</v>
      </c>
      <c r="FK236" s="38">
        <v>85.468069999999997</v>
      </c>
      <c r="FL236" s="38">
        <v>88.651169999999993</v>
      </c>
      <c r="FM236" s="38">
        <v>91.744540000000001</v>
      </c>
      <c r="FN236" s="38">
        <v>94.221819999999994</v>
      </c>
      <c r="FO236" s="38">
        <v>96.683539999999994</v>
      </c>
      <c r="FP236" s="38">
        <v>98.542370000000005</v>
      </c>
      <c r="FQ236" s="38">
        <v>100.76090000000001</v>
      </c>
      <c r="FR236" s="38">
        <v>101.1382</v>
      </c>
      <c r="FS236" s="38">
        <v>101.203</v>
      </c>
      <c r="FT236" s="38">
        <v>99.827669999999998</v>
      </c>
      <c r="FU236" s="38">
        <v>98.386430000000004</v>
      </c>
      <c r="FV236" s="38">
        <v>95.393389999999997</v>
      </c>
      <c r="FW236">
        <v>93.286339999999996</v>
      </c>
      <c r="FX236">
        <v>90.069109999999995</v>
      </c>
      <c r="FY236">
        <v>86.753649999999993</v>
      </c>
      <c r="FZ236">
        <v>1.0131100000000001E-2</v>
      </c>
      <c r="GA236">
        <v>7.6901300000000006E-2</v>
      </c>
      <c r="GB236">
        <v>1</v>
      </c>
    </row>
    <row r="237" spans="1:184" x14ac:dyDescent="0.3">
      <c r="A237" t="s">
        <v>277</v>
      </c>
      <c r="B237" t="s">
        <v>1</v>
      </c>
      <c r="C237" t="s">
        <v>259</v>
      </c>
      <c r="D237" t="s">
        <v>1</v>
      </c>
      <c r="E237" t="s">
        <v>1</v>
      </c>
      <c r="F237" t="s">
        <v>1</v>
      </c>
      <c r="G237" s="16" t="s">
        <v>1</v>
      </c>
      <c r="H237" s="40" t="s">
        <v>1</v>
      </c>
      <c r="I237" s="18" t="s">
        <v>1</v>
      </c>
      <c r="J237" s="38" t="s">
        <v>1</v>
      </c>
      <c r="K237" s="18">
        <v>44739</v>
      </c>
      <c r="L237" s="38">
        <v>26591</v>
      </c>
      <c r="M237" s="38">
        <v>26591</v>
      </c>
      <c r="N237" s="38">
        <v>1.3121590000000001</v>
      </c>
      <c r="O237" s="38">
        <v>1.258499</v>
      </c>
      <c r="P237" s="38">
        <v>1.2134750000000001</v>
      </c>
      <c r="Q237" s="38">
        <v>1.188375</v>
      </c>
      <c r="R237" s="38">
        <v>1.2017850000000001</v>
      </c>
      <c r="S237" s="38">
        <v>1.254162</v>
      </c>
      <c r="T237" s="38">
        <v>1.284211</v>
      </c>
      <c r="U237" s="38">
        <v>1.5275799999999999</v>
      </c>
      <c r="V237" s="38">
        <v>2.0155829999999999</v>
      </c>
      <c r="W237" s="38">
        <v>2.3632840000000002</v>
      </c>
      <c r="X237" s="38">
        <v>2.630395</v>
      </c>
      <c r="Y237" s="38">
        <v>2.8174049999999999</v>
      </c>
      <c r="Z237" s="38">
        <v>2.92801</v>
      </c>
      <c r="AA237" s="38">
        <v>3.0582729999999998</v>
      </c>
      <c r="AB237" s="38">
        <v>3.1340170000000001</v>
      </c>
      <c r="AC237" s="38">
        <v>3.123049</v>
      </c>
      <c r="AD237" s="38">
        <v>2.9648789999999998</v>
      </c>
      <c r="AE237" s="38">
        <v>2.5415459999999999</v>
      </c>
      <c r="AF237" s="38">
        <v>2.221409</v>
      </c>
      <c r="AG237" s="38">
        <v>2.0083150000000001</v>
      </c>
      <c r="AH237" s="38">
        <v>1.8927529999999999</v>
      </c>
      <c r="AI237" s="38">
        <v>1.712261</v>
      </c>
      <c r="AJ237" s="38">
        <v>1.5515019999999999</v>
      </c>
      <c r="AK237" s="38">
        <v>1.4488179999999999</v>
      </c>
      <c r="AL237" s="38">
        <v>-2.1751599999999999E-2</v>
      </c>
      <c r="AM237" s="38">
        <v>-1.5751299999999999E-2</v>
      </c>
      <c r="AN237" s="38">
        <v>-2.0577700000000001E-2</v>
      </c>
      <c r="AO237" s="38">
        <v>-1.7616199999999999E-2</v>
      </c>
      <c r="AP237" s="38">
        <v>-6.3645999999999998E-3</v>
      </c>
      <c r="AQ237" s="38">
        <v>3.7845299999999998E-2</v>
      </c>
      <c r="AR237" s="38">
        <v>3.8194899999999997E-2</v>
      </c>
      <c r="AS237" s="38">
        <v>-1.64878E-2</v>
      </c>
      <c r="AT237" s="38">
        <v>-4.4242999999999999E-3</v>
      </c>
      <c r="AU237" s="38">
        <v>-2.0121400000000001E-2</v>
      </c>
      <c r="AV237" s="38">
        <v>-2.6046099999999999E-2</v>
      </c>
      <c r="AW237" s="38">
        <v>-1.42376E-2</v>
      </c>
      <c r="AX237" s="38">
        <v>-2.9358000000000001E-3</v>
      </c>
      <c r="AY237" s="38">
        <v>9.3293000000000004E-3</v>
      </c>
      <c r="AZ237" s="38">
        <v>4.2881999999999998E-3</v>
      </c>
      <c r="BA237" s="38">
        <v>7.4853000000000003E-3</v>
      </c>
      <c r="BB237" s="38">
        <v>3.3959999999999997E-2</v>
      </c>
      <c r="BC237" s="38">
        <v>3.2985500000000001E-2</v>
      </c>
      <c r="BD237" s="38">
        <v>6.4200999999999998E-3</v>
      </c>
      <c r="BE237" s="38">
        <v>1.5981100000000002E-2</v>
      </c>
      <c r="BF237" s="38">
        <v>3.8057000000000001E-2</v>
      </c>
      <c r="BG237" s="38">
        <v>-3.4615600000000003E-2</v>
      </c>
      <c r="BH237" s="38">
        <v>-2.8622999999999999E-2</v>
      </c>
      <c r="BI237" s="38">
        <v>-1.7046700000000001E-2</v>
      </c>
      <c r="BJ237" s="38">
        <v>-1.8037399999999999E-2</v>
      </c>
      <c r="BK237" s="38">
        <v>-1.21551E-2</v>
      </c>
      <c r="BL237" s="38">
        <v>-1.6634300000000001E-2</v>
      </c>
      <c r="BM237" s="38">
        <v>-1.39553E-2</v>
      </c>
      <c r="BN237" s="38">
        <v>-3.9175E-3</v>
      </c>
      <c r="BO237" s="38">
        <v>4.4446699999999999E-2</v>
      </c>
      <c r="BP237" s="38">
        <v>4.8738799999999999E-2</v>
      </c>
      <c r="BQ237" s="38">
        <v>-1.2893999999999999E-2</v>
      </c>
      <c r="BR237" s="38">
        <v>6.2399999999999999E-4</v>
      </c>
      <c r="BS237" s="38">
        <v>-1.4137800000000001E-2</v>
      </c>
      <c r="BT237" s="38">
        <v>-2.0469299999999999E-2</v>
      </c>
      <c r="BU237" s="38">
        <v>-8.8906000000000002E-3</v>
      </c>
      <c r="BV237" s="38">
        <v>4.0460000000000002E-4</v>
      </c>
      <c r="BW237" s="38">
        <v>1.11717E-2</v>
      </c>
      <c r="BX237" s="38">
        <v>9.1915999999999994E-3</v>
      </c>
      <c r="BY237" s="38">
        <v>1.50242E-2</v>
      </c>
      <c r="BZ237" s="38">
        <v>4.0767299999999999E-2</v>
      </c>
      <c r="CA237" s="38">
        <v>4.0112500000000002E-2</v>
      </c>
      <c r="CB237" s="38">
        <v>1.4999999999999999E-2</v>
      </c>
      <c r="CC237" s="38">
        <v>2.4335900000000001E-2</v>
      </c>
      <c r="CD237" s="38">
        <v>4.5347899999999997E-2</v>
      </c>
      <c r="CE237" s="38">
        <v>-2.8371400000000001E-2</v>
      </c>
      <c r="CF237" s="38">
        <v>-2.3254299999999999E-2</v>
      </c>
      <c r="CG237" s="38">
        <v>-1.18257E-2</v>
      </c>
      <c r="CH237" s="38">
        <v>-1.54649E-2</v>
      </c>
      <c r="CI237" s="38">
        <v>-9.6644000000000001E-3</v>
      </c>
      <c r="CJ237" s="38">
        <v>-1.3903E-2</v>
      </c>
      <c r="CK237" s="38">
        <v>-1.14197E-2</v>
      </c>
      <c r="CL237" s="38">
        <v>-2.2225999999999999E-3</v>
      </c>
      <c r="CM237" s="38">
        <v>4.9018699999999998E-2</v>
      </c>
      <c r="CN237" s="38">
        <v>5.6041500000000001E-2</v>
      </c>
      <c r="CO237" s="38">
        <v>-1.0404999999999999E-2</v>
      </c>
      <c r="CP237" s="38">
        <v>4.1203999999999998E-3</v>
      </c>
      <c r="CQ237" s="38">
        <v>-9.9936000000000001E-3</v>
      </c>
      <c r="CR237" s="38">
        <v>-1.6606900000000001E-2</v>
      </c>
      <c r="CS237" s="38">
        <v>-5.1872000000000003E-3</v>
      </c>
      <c r="CT237" s="38">
        <v>2.7182E-3</v>
      </c>
      <c r="CU237" s="38">
        <v>1.24476E-2</v>
      </c>
      <c r="CV237" s="38">
        <v>1.25877E-2</v>
      </c>
      <c r="CW237" s="38">
        <v>2.0245699999999998E-2</v>
      </c>
      <c r="CX237" s="38">
        <v>4.5482000000000002E-2</v>
      </c>
      <c r="CY237" s="38">
        <v>4.5048699999999997E-2</v>
      </c>
      <c r="CZ237" s="38">
        <v>2.09423E-2</v>
      </c>
      <c r="DA237" s="38">
        <v>3.0122400000000001E-2</v>
      </c>
      <c r="DB237" s="38">
        <v>5.0397499999999998E-2</v>
      </c>
      <c r="DC237" s="38">
        <v>-2.4046700000000001E-2</v>
      </c>
      <c r="DD237" s="38">
        <v>-1.9536000000000001E-2</v>
      </c>
      <c r="DE237" s="38">
        <v>-8.2095999999999992E-3</v>
      </c>
      <c r="DF237" s="38">
        <v>-1.28924E-2</v>
      </c>
      <c r="DG237" s="38">
        <v>-7.1736999999999999E-3</v>
      </c>
      <c r="DH237" s="38">
        <v>-1.1171800000000001E-2</v>
      </c>
      <c r="DI237" s="38">
        <v>-8.8842000000000001E-3</v>
      </c>
      <c r="DJ237" s="38">
        <v>-5.2780000000000004E-4</v>
      </c>
      <c r="DK237" s="38">
        <v>5.3590800000000001E-2</v>
      </c>
      <c r="DL237" s="38">
        <v>6.3344200000000003E-2</v>
      </c>
      <c r="DM237" s="38">
        <v>-7.9159999999999994E-3</v>
      </c>
      <c r="DN237" s="38">
        <v>7.6168E-3</v>
      </c>
      <c r="DO237" s="38">
        <v>-5.8494000000000003E-3</v>
      </c>
      <c r="DP237" s="38">
        <v>-1.2744399999999999E-2</v>
      </c>
      <c r="DQ237" s="38">
        <v>-1.4839E-3</v>
      </c>
      <c r="DR237" s="38">
        <v>5.0318000000000003E-3</v>
      </c>
      <c r="DS237" s="38">
        <v>1.3723600000000001E-2</v>
      </c>
      <c r="DT237" s="38">
        <v>1.5983799999999999E-2</v>
      </c>
      <c r="DU237" s="38">
        <v>2.5467199999999999E-2</v>
      </c>
      <c r="DV237" s="38">
        <v>5.0196699999999997E-2</v>
      </c>
      <c r="DW237" s="38">
        <v>4.9984800000000003E-2</v>
      </c>
      <c r="DX237" s="38">
        <v>2.6884700000000001E-2</v>
      </c>
      <c r="DY237" s="38">
        <v>3.5909000000000003E-2</v>
      </c>
      <c r="DZ237" s="38">
        <v>5.5447200000000002E-2</v>
      </c>
      <c r="EA237" s="38">
        <v>-1.9722E-2</v>
      </c>
      <c r="EB237" s="38">
        <v>-1.5817700000000001E-2</v>
      </c>
      <c r="EC237" s="38">
        <v>-4.5935999999999998E-3</v>
      </c>
      <c r="ED237" s="38">
        <v>-9.1780999999999998E-3</v>
      </c>
      <c r="EE237" s="38">
        <v>-3.5775E-3</v>
      </c>
      <c r="EF237" s="38">
        <v>-7.2283E-3</v>
      </c>
      <c r="EG237" s="38">
        <v>-5.2233000000000002E-3</v>
      </c>
      <c r="EH237" s="38">
        <v>1.9193000000000001E-3</v>
      </c>
      <c r="EI237" s="38">
        <v>6.0192099999999998E-2</v>
      </c>
      <c r="EJ237" s="38">
        <v>7.3888200000000001E-2</v>
      </c>
      <c r="EK237" s="38">
        <v>-4.3223000000000003E-3</v>
      </c>
      <c r="EL237" s="38">
        <v>1.26651E-2</v>
      </c>
      <c r="EM237" s="38">
        <v>1.3420000000000001E-4</v>
      </c>
      <c r="EN237" s="38">
        <v>-7.1675999999999997E-3</v>
      </c>
      <c r="EO237" s="38">
        <v>3.8631999999999998E-3</v>
      </c>
      <c r="EP237" s="38">
        <v>8.3721999999999998E-3</v>
      </c>
      <c r="EQ237" s="38">
        <v>1.5566E-2</v>
      </c>
      <c r="ER237" s="38">
        <v>2.0887300000000001E-2</v>
      </c>
      <c r="ES237" s="38">
        <v>3.3006199999999999E-2</v>
      </c>
      <c r="ET237" s="38">
        <v>5.7003999999999999E-2</v>
      </c>
      <c r="EU237" s="38">
        <v>5.7111799999999997E-2</v>
      </c>
      <c r="EV237" s="38">
        <v>3.5464599999999999E-2</v>
      </c>
      <c r="EW237" s="38">
        <v>4.4263799999999999E-2</v>
      </c>
      <c r="EX237" s="38">
        <v>6.2738100000000005E-2</v>
      </c>
      <c r="EY237" s="38">
        <v>-1.34778E-2</v>
      </c>
      <c r="EZ237" s="38">
        <v>-1.0449E-2</v>
      </c>
      <c r="FA237" s="38">
        <v>6.2739999999999996E-4</v>
      </c>
      <c r="FB237" s="38">
        <v>82.383470000000003</v>
      </c>
      <c r="FC237" s="38">
        <v>80.435940000000002</v>
      </c>
      <c r="FD237" s="38">
        <v>78.560609999999997</v>
      </c>
      <c r="FE237" s="38">
        <v>76.746560000000002</v>
      </c>
      <c r="FF237" s="38">
        <v>75.396190000000004</v>
      </c>
      <c r="FG237" s="38">
        <v>73.642830000000004</v>
      </c>
      <c r="FH237" s="38">
        <v>73.599909999999994</v>
      </c>
      <c r="FI237" s="38">
        <v>76.994470000000007</v>
      </c>
      <c r="FJ237" s="38">
        <v>82.894099999999995</v>
      </c>
      <c r="FK237" s="38">
        <v>86.546599999999998</v>
      </c>
      <c r="FL237" s="38">
        <v>90.285259999999994</v>
      </c>
      <c r="FM237" s="38">
        <v>94.286079999999998</v>
      </c>
      <c r="FN237" s="38">
        <v>97.300120000000007</v>
      </c>
      <c r="FO237" s="38">
        <v>100.2903</v>
      </c>
      <c r="FP237" s="38">
        <v>102.2179</v>
      </c>
      <c r="FQ237" s="38">
        <v>104.3486</v>
      </c>
      <c r="FR237" s="38">
        <v>104.52330000000001</v>
      </c>
      <c r="FS237" s="38">
        <v>104.3442</v>
      </c>
      <c r="FT237" s="38">
        <v>102.3193</v>
      </c>
      <c r="FU237" s="38">
        <v>99.681449999999998</v>
      </c>
      <c r="FV237" s="38">
        <v>95.618849999999995</v>
      </c>
      <c r="FW237">
        <v>92.504220000000004</v>
      </c>
      <c r="FX237">
        <v>89.524870000000007</v>
      </c>
      <c r="FY237">
        <v>87.12809</v>
      </c>
      <c r="FZ237">
        <v>9.2330999999999993E-3</v>
      </c>
      <c r="GA237">
        <v>5.5221699999999999E-2</v>
      </c>
      <c r="GB237">
        <v>1</v>
      </c>
    </row>
    <row r="238" spans="1:184" x14ac:dyDescent="0.3">
      <c r="A238" t="s">
        <v>277</v>
      </c>
      <c r="B238" t="s">
        <v>1</v>
      </c>
      <c r="C238" t="s">
        <v>259</v>
      </c>
      <c r="D238" t="s">
        <v>1</v>
      </c>
      <c r="E238" t="s">
        <v>1</v>
      </c>
      <c r="F238" t="s">
        <v>1</v>
      </c>
      <c r="G238" s="16" t="s">
        <v>1</v>
      </c>
      <c r="H238" s="40" t="s">
        <v>1</v>
      </c>
      <c r="I238" s="18" t="s">
        <v>1</v>
      </c>
      <c r="J238" s="38" t="s">
        <v>1</v>
      </c>
      <c r="K238" s="18">
        <v>44753</v>
      </c>
      <c r="L238" s="38">
        <v>26515</v>
      </c>
      <c r="M238" s="38">
        <v>26515</v>
      </c>
      <c r="N238" s="38">
        <v>1.2851140000000001</v>
      </c>
      <c r="O238" s="38">
        <v>1.228148</v>
      </c>
      <c r="P238" s="38">
        <v>1.1982649999999999</v>
      </c>
      <c r="Q238" s="38">
        <v>1.176982</v>
      </c>
      <c r="R238" s="38">
        <v>1.186742</v>
      </c>
      <c r="S238" s="38">
        <v>1.228124</v>
      </c>
      <c r="T238" s="38">
        <v>1.2464010000000001</v>
      </c>
      <c r="U238" s="38">
        <v>1.4891810000000001</v>
      </c>
      <c r="V238" s="38">
        <v>1.949041</v>
      </c>
      <c r="W238" s="38">
        <v>2.3071869999999999</v>
      </c>
      <c r="X238" s="38">
        <v>2.579561</v>
      </c>
      <c r="Y238" s="38">
        <v>2.7712500000000002</v>
      </c>
      <c r="Z238" s="38">
        <v>2.8892609999999999</v>
      </c>
      <c r="AA238" s="38">
        <v>3.0177</v>
      </c>
      <c r="AB238" s="38">
        <v>3.0912380000000002</v>
      </c>
      <c r="AC238" s="38">
        <v>3.0770219999999999</v>
      </c>
      <c r="AD238" s="38">
        <v>2.9238650000000002</v>
      </c>
      <c r="AE238" s="38">
        <v>2.5056799999999999</v>
      </c>
      <c r="AF238" s="38">
        <v>2.196933</v>
      </c>
      <c r="AG238" s="38">
        <v>1.991635</v>
      </c>
      <c r="AH238" s="38">
        <v>1.879678</v>
      </c>
      <c r="AI238" s="38">
        <v>1.7228520000000001</v>
      </c>
      <c r="AJ238" s="38">
        <v>1.575814</v>
      </c>
      <c r="AK238" s="38">
        <v>1.4665170000000001</v>
      </c>
      <c r="AL238" s="38">
        <v>-6.9865999999999999E-3</v>
      </c>
      <c r="AM238" s="38">
        <v>-1.5506499999999999E-2</v>
      </c>
      <c r="AN238" s="38">
        <v>-8.1478999999999996E-3</v>
      </c>
      <c r="AO238" s="38">
        <v>-3.5872E-3</v>
      </c>
      <c r="AP238" s="38">
        <v>4.3791000000000004E-3</v>
      </c>
      <c r="AQ238" s="38">
        <v>2.2053699999999999E-2</v>
      </c>
      <c r="AR238" s="38">
        <v>1.8777499999999999E-2</v>
      </c>
      <c r="AS238" s="38">
        <v>-2.5763899999999999E-2</v>
      </c>
      <c r="AT238" s="38">
        <v>-3.9658400000000003E-2</v>
      </c>
      <c r="AU238" s="38">
        <v>-3.97606E-2</v>
      </c>
      <c r="AV238" s="38">
        <v>-3.9278599999999997E-2</v>
      </c>
      <c r="AW238" s="38">
        <v>-2.70935E-2</v>
      </c>
      <c r="AX238" s="38">
        <v>-9.1233000000000009E-3</v>
      </c>
      <c r="AY238" s="38">
        <v>8.2205999999999998E-3</v>
      </c>
      <c r="AZ238" s="38">
        <v>9.9626000000000003E-3</v>
      </c>
      <c r="BA238" s="38">
        <v>-1.8175999999999999E-3</v>
      </c>
      <c r="BB238" s="38">
        <v>2.2025699999999999E-2</v>
      </c>
      <c r="BC238" s="38">
        <v>6.0919999999999995E-4</v>
      </c>
      <c r="BD238" s="38">
        <v>-3.6683300000000002E-2</v>
      </c>
      <c r="BE238" s="38">
        <v>-3.17039E-2</v>
      </c>
      <c r="BF238" s="38">
        <v>-9.9752E-3</v>
      </c>
      <c r="BG238" s="38">
        <v>-4.7472500000000001E-2</v>
      </c>
      <c r="BH238" s="38">
        <v>-2.9536E-2</v>
      </c>
      <c r="BI238" s="38">
        <v>-2.7023800000000001E-2</v>
      </c>
      <c r="BJ238" s="38">
        <v>-2.2918999999999999E-3</v>
      </c>
      <c r="BK238" s="38">
        <v>-1.11057E-2</v>
      </c>
      <c r="BL238" s="38">
        <v>-3.7878999999999999E-3</v>
      </c>
      <c r="BM238" s="38">
        <v>7.7950000000000003E-4</v>
      </c>
      <c r="BN238" s="38">
        <v>7.4270999999999998E-3</v>
      </c>
      <c r="BO238" s="38">
        <v>2.9312899999999999E-2</v>
      </c>
      <c r="BP238" s="38">
        <v>3.0867800000000001E-2</v>
      </c>
      <c r="BQ238" s="38">
        <v>-2.15435E-2</v>
      </c>
      <c r="BR238" s="38">
        <v>-3.3885899999999997E-2</v>
      </c>
      <c r="BS238" s="38">
        <v>-3.3111099999999997E-2</v>
      </c>
      <c r="BT238" s="38">
        <v>-3.3351800000000001E-2</v>
      </c>
      <c r="BU238" s="38">
        <v>-2.163E-2</v>
      </c>
      <c r="BV238" s="38">
        <v>-5.3616999999999996E-3</v>
      </c>
      <c r="BW238" s="38">
        <v>1.07124E-2</v>
      </c>
      <c r="BX238" s="38">
        <v>1.61058E-2</v>
      </c>
      <c r="BY238" s="38">
        <v>7.5285999999999999E-3</v>
      </c>
      <c r="BZ238" s="38">
        <v>3.0929600000000002E-2</v>
      </c>
      <c r="CA238" s="38">
        <v>1.04536E-2</v>
      </c>
      <c r="CB238" s="38">
        <v>-2.5578300000000002E-2</v>
      </c>
      <c r="CC238" s="38">
        <v>-2.1201299999999999E-2</v>
      </c>
      <c r="CD238" s="38">
        <v>-3.15E-5</v>
      </c>
      <c r="CE238" s="38">
        <v>-3.9789900000000003E-2</v>
      </c>
      <c r="CF238" s="38">
        <v>-2.21278E-2</v>
      </c>
      <c r="CG238" s="38">
        <v>-1.9055099999999998E-2</v>
      </c>
      <c r="CH238" s="38">
        <v>9.5969999999999996E-4</v>
      </c>
      <c r="CI238" s="38">
        <v>-8.0575999999999998E-3</v>
      </c>
      <c r="CJ238" s="38">
        <v>-7.6820000000000002E-4</v>
      </c>
      <c r="CK238" s="38">
        <v>3.8038999999999998E-3</v>
      </c>
      <c r="CL238" s="38">
        <v>9.5381000000000007E-3</v>
      </c>
      <c r="CM238" s="38">
        <v>3.4340599999999999E-2</v>
      </c>
      <c r="CN238" s="38">
        <v>3.9241499999999999E-2</v>
      </c>
      <c r="CO238" s="38">
        <v>-1.8620600000000001E-2</v>
      </c>
      <c r="CP238" s="38">
        <v>-2.9887899999999998E-2</v>
      </c>
      <c r="CQ238" s="38">
        <v>-2.8505699999999998E-2</v>
      </c>
      <c r="CR238" s="38">
        <v>-2.9246899999999999E-2</v>
      </c>
      <c r="CS238" s="38">
        <v>-1.78461E-2</v>
      </c>
      <c r="CT238" s="38">
        <v>-2.7564E-3</v>
      </c>
      <c r="CU238" s="38">
        <v>1.24382E-2</v>
      </c>
      <c r="CV238" s="38">
        <v>2.03606E-2</v>
      </c>
      <c r="CW238" s="38">
        <v>1.4001700000000001E-2</v>
      </c>
      <c r="CX238" s="38">
        <v>3.7096299999999999E-2</v>
      </c>
      <c r="CY238" s="38">
        <v>1.72718E-2</v>
      </c>
      <c r="CZ238" s="38">
        <v>-1.78871E-2</v>
      </c>
      <c r="DA238" s="38">
        <v>-1.3927200000000001E-2</v>
      </c>
      <c r="DB238" s="38">
        <v>6.8554000000000002E-3</v>
      </c>
      <c r="DC238" s="38">
        <v>-3.4469E-2</v>
      </c>
      <c r="DD238" s="38">
        <v>-1.6996899999999999E-2</v>
      </c>
      <c r="DE238" s="38">
        <v>-1.3536100000000001E-2</v>
      </c>
      <c r="DF238" s="38">
        <v>4.2112E-3</v>
      </c>
      <c r="DG238" s="38">
        <v>-5.0096000000000003E-3</v>
      </c>
      <c r="DH238" s="38">
        <v>2.2515E-3</v>
      </c>
      <c r="DI238" s="38">
        <v>6.8282000000000004E-3</v>
      </c>
      <c r="DJ238" s="38">
        <v>1.16492E-2</v>
      </c>
      <c r="DK238" s="38">
        <v>3.9368300000000002E-2</v>
      </c>
      <c r="DL238" s="38">
        <v>4.7615200000000003E-2</v>
      </c>
      <c r="DM238" s="38">
        <v>-1.5697599999999999E-2</v>
      </c>
      <c r="DN238" s="38">
        <v>-2.5889800000000001E-2</v>
      </c>
      <c r="DO238" s="38">
        <v>-2.3900299999999999E-2</v>
      </c>
      <c r="DP238" s="38">
        <v>-2.5141899999999998E-2</v>
      </c>
      <c r="DQ238" s="38">
        <v>-1.4062099999999999E-2</v>
      </c>
      <c r="DR238" s="38">
        <v>-1.5109999999999999E-4</v>
      </c>
      <c r="DS238" s="38">
        <v>1.4164E-2</v>
      </c>
      <c r="DT238" s="38">
        <v>2.46153E-2</v>
      </c>
      <c r="DU238" s="38">
        <v>2.0474900000000001E-2</v>
      </c>
      <c r="DV238" s="38">
        <v>4.3263099999999999E-2</v>
      </c>
      <c r="DW238" s="38">
        <v>2.409E-2</v>
      </c>
      <c r="DX238" s="38">
        <v>-1.01958E-2</v>
      </c>
      <c r="DY238" s="38">
        <v>-6.6531999999999997E-3</v>
      </c>
      <c r="DZ238" s="38">
        <v>1.37424E-2</v>
      </c>
      <c r="EA238" s="38">
        <v>-2.91481E-2</v>
      </c>
      <c r="EB238" s="38">
        <v>-1.1866E-2</v>
      </c>
      <c r="EC238" s="38">
        <v>-8.0169999999999998E-3</v>
      </c>
      <c r="ED238" s="38">
        <v>8.9060000000000007E-3</v>
      </c>
      <c r="EE238" s="38">
        <v>-6.087E-4</v>
      </c>
      <c r="EF238" s="38">
        <v>6.6115999999999996E-3</v>
      </c>
      <c r="EG238" s="38">
        <v>1.1194900000000001E-2</v>
      </c>
      <c r="EH238" s="38">
        <v>1.4697200000000001E-2</v>
      </c>
      <c r="EI238" s="38">
        <v>4.6627399999999999E-2</v>
      </c>
      <c r="EJ238" s="38">
        <v>5.9705500000000002E-2</v>
      </c>
      <c r="EK238" s="38">
        <v>-1.14772E-2</v>
      </c>
      <c r="EL238" s="38">
        <v>-2.0117300000000001E-2</v>
      </c>
      <c r="EM238" s="38">
        <v>-1.72508E-2</v>
      </c>
      <c r="EN238" s="38">
        <v>-1.9215099999999999E-2</v>
      </c>
      <c r="EO238" s="38">
        <v>-8.5987000000000008E-3</v>
      </c>
      <c r="EP238" s="38">
        <v>3.6105E-3</v>
      </c>
      <c r="EQ238" s="38">
        <v>1.6655799999999998E-2</v>
      </c>
      <c r="ER238" s="38">
        <v>3.0758600000000001E-2</v>
      </c>
      <c r="ES238" s="38">
        <v>2.98211E-2</v>
      </c>
      <c r="ET238" s="38">
        <v>5.2166900000000002E-2</v>
      </c>
      <c r="EU238" s="38">
        <v>3.3934499999999999E-2</v>
      </c>
      <c r="EV238" s="38">
        <v>9.0910000000000003E-4</v>
      </c>
      <c r="EW238" s="38">
        <v>3.8495000000000001E-3</v>
      </c>
      <c r="EX238" s="38">
        <v>2.3685999999999999E-2</v>
      </c>
      <c r="EY238" s="38">
        <v>-2.1465499999999998E-2</v>
      </c>
      <c r="EZ238" s="38">
        <v>-4.4577000000000002E-3</v>
      </c>
      <c r="FA238" s="38">
        <v>-4.8399999999999997E-5</v>
      </c>
      <c r="FB238" s="38">
        <v>84.080609999999993</v>
      </c>
      <c r="FC238" s="38">
        <v>82.294820000000001</v>
      </c>
      <c r="FD238" s="38">
        <v>81.151790000000005</v>
      </c>
      <c r="FE238" s="38">
        <v>78.44632</v>
      </c>
      <c r="FF238" s="38">
        <v>75.448160000000001</v>
      </c>
      <c r="FG238" s="38">
        <v>74.92801</v>
      </c>
      <c r="FH238" s="38">
        <v>74.476979999999998</v>
      </c>
      <c r="FI238" s="38">
        <v>77.531779999999998</v>
      </c>
      <c r="FJ238" s="38">
        <v>82.143180000000001</v>
      </c>
      <c r="FK238" s="38">
        <v>86.785319999999999</v>
      </c>
      <c r="FL238" s="38">
        <v>90.684640000000002</v>
      </c>
      <c r="FM238" s="38">
        <v>94.074489999999997</v>
      </c>
      <c r="FN238" s="38">
        <v>97.396280000000004</v>
      </c>
      <c r="FO238" s="38">
        <v>99.827460000000002</v>
      </c>
      <c r="FP238" s="38">
        <v>101.3541</v>
      </c>
      <c r="FQ238" s="38">
        <v>103.25830000000001</v>
      </c>
      <c r="FR238" s="38">
        <v>104.1589</v>
      </c>
      <c r="FS238" s="38">
        <v>104.0669</v>
      </c>
      <c r="FT238" s="38">
        <v>102.5086</v>
      </c>
      <c r="FU238" s="38">
        <v>100.6932</v>
      </c>
      <c r="FV238" s="38">
        <v>97.789510000000007</v>
      </c>
      <c r="FW238">
        <v>94.635279999999995</v>
      </c>
      <c r="FX238">
        <v>92.509529999999998</v>
      </c>
      <c r="FY238">
        <v>88.698779999999999</v>
      </c>
      <c r="FZ238">
        <v>1.20064E-2</v>
      </c>
      <c r="GA238">
        <v>7.8830499999999998E-2</v>
      </c>
      <c r="GB238">
        <v>1</v>
      </c>
    </row>
    <row r="239" spans="1:184" x14ac:dyDescent="0.3">
      <c r="A239" t="s">
        <v>277</v>
      </c>
      <c r="B239" t="s">
        <v>1</v>
      </c>
      <c r="C239" t="s">
        <v>259</v>
      </c>
      <c r="D239" t="s">
        <v>1</v>
      </c>
      <c r="E239" t="s">
        <v>1</v>
      </c>
      <c r="F239" t="s">
        <v>1</v>
      </c>
      <c r="G239" s="16" t="s">
        <v>1</v>
      </c>
      <c r="H239" s="40" t="s">
        <v>1</v>
      </c>
      <c r="I239" s="18" t="s">
        <v>1</v>
      </c>
      <c r="J239" s="38" t="s">
        <v>1</v>
      </c>
      <c r="K239" s="18">
        <v>44760</v>
      </c>
      <c r="L239" s="38">
        <v>26489</v>
      </c>
      <c r="M239" s="38">
        <v>26489</v>
      </c>
      <c r="N239" s="38">
        <v>1.452664</v>
      </c>
      <c r="O239" s="38">
        <v>1.390854</v>
      </c>
      <c r="P239" s="38">
        <v>1.344373</v>
      </c>
      <c r="Q239" s="38">
        <v>1.316403</v>
      </c>
      <c r="R239" s="38">
        <v>1.3201590000000001</v>
      </c>
      <c r="S239" s="38">
        <v>1.3940669999999999</v>
      </c>
      <c r="T239" s="38">
        <v>1.4207970000000001</v>
      </c>
      <c r="U239" s="38">
        <v>1.6548719999999999</v>
      </c>
      <c r="V239" s="38">
        <v>2.121985</v>
      </c>
      <c r="W239" s="38">
        <v>2.4558740000000001</v>
      </c>
      <c r="X239" s="38">
        <v>2.6950919999999998</v>
      </c>
      <c r="Y239" s="38">
        <v>2.8625020000000001</v>
      </c>
      <c r="Z239" s="38">
        <v>2.9557730000000002</v>
      </c>
      <c r="AA239" s="38">
        <v>3.062519</v>
      </c>
      <c r="AB239" s="38">
        <v>3.1308940000000001</v>
      </c>
      <c r="AC239" s="38">
        <v>3.1328499999999999</v>
      </c>
      <c r="AD239" s="38">
        <v>2.975695</v>
      </c>
      <c r="AE239" s="38">
        <v>2.5514070000000002</v>
      </c>
      <c r="AF239" s="38">
        <v>2.2600709999999999</v>
      </c>
      <c r="AG239" s="38">
        <v>2.056438</v>
      </c>
      <c r="AH239" s="38">
        <v>1.9679690000000001</v>
      </c>
      <c r="AI239" s="38">
        <v>1.782934</v>
      </c>
      <c r="AJ239" s="38">
        <v>1.6243799999999999</v>
      </c>
      <c r="AK239" s="38">
        <v>1.509655</v>
      </c>
      <c r="AL239" s="38">
        <v>2.9761000000000002E-3</v>
      </c>
      <c r="AM239" s="38">
        <v>1.00094E-2</v>
      </c>
      <c r="AN239" s="38">
        <v>1.5933599999999999E-2</v>
      </c>
      <c r="AO239" s="38">
        <v>2.0395E-2</v>
      </c>
      <c r="AP239" s="38">
        <v>1.8596000000000001E-2</v>
      </c>
      <c r="AQ239" s="38">
        <v>4.4716400000000003E-2</v>
      </c>
      <c r="AR239" s="38">
        <v>4.1704199999999997E-2</v>
      </c>
      <c r="AS239" s="38">
        <v>-3.09561E-2</v>
      </c>
      <c r="AT239" s="38">
        <v>-6.1973100000000003E-2</v>
      </c>
      <c r="AU239" s="38">
        <v>-9.3158299999999999E-2</v>
      </c>
      <c r="AV239" s="38">
        <v>-0.1218156</v>
      </c>
      <c r="AW239" s="38">
        <v>-0.11992129999999999</v>
      </c>
      <c r="AX239" s="38">
        <v>-2.4516799999999998E-2</v>
      </c>
      <c r="AY239" s="38">
        <v>6.6605300000000006E-2</v>
      </c>
      <c r="AZ239" s="38">
        <v>7.9370200000000002E-2</v>
      </c>
      <c r="BA239" s="38">
        <v>0.12249790000000001</v>
      </c>
      <c r="BB239" s="38">
        <v>0.1311253</v>
      </c>
      <c r="BC239" s="38">
        <v>0.1067452</v>
      </c>
      <c r="BD239" s="38">
        <v>8.0663100000000001E-2</v>
      </c>
      <c r="BE239" s="38">
        <v>9.0567999999999996E-2</v>
      </c>
      <c r="BF239" s="38">
        <v>0.10102170000000001</v>
      </c>
      <c r="BG239" s="38">
        <v>2.03044E-2</v>
      </c>
      <c r="BH239" s="38">
        <v>2.2469800000000002E-2</v>
      </c>
      <c r="BI239" s="38">
        <v>1.8146499999999999E-2</v>
      </c>
      <c r="BJ239" s="38">
        <v>8.0152999999999995E-3</v>
      </c>
      <c r="BK239" s="38">
        <v>1.3807699999999999E-2</v>
      </c>
      <c r="BL239" s="38">
        <v>1.9558200000000001E-2</v>
      </c>
      <c r="BM239" s="38">
        <v>2.45306E-2</v>
      </c>
      <c r="BN239" s="38">
        <v>2.2102400000000001E-2</v>
      </c>
      <c r="BO239" s="38">
        <v>5.1313400000000002E-2</v>
      </c>
      <c r="BP239" s="38">
        <v>5.5195000000000001E-2</v>
      </c>
      <c r="BQ239" s="38">
        <v>-2.6522500000000001E-2</v>
      </c>
      <c r="BR239" s="38">
        <v>-5.5705499999999998E-2</v>
      </c>
      <c r="BS239" s="38">
        <v>-8.4479399999999996E-2</v>
      </c>
      <c r="BT239" s="38">
        <v>-0.1136844</v>
      </c>
      <c r="BU239" s="38">
        <v>-0.1116756</v>
      </c>
      <c r="BV239" s="38">
        <v>-1.9882400000000001E-2</v>
      </c>
      <c r="BW239" s="38">
        <v>7.3069300000000004E-2</v>
      </c>
      <c r="BX239" s="38">
        <v>8.88631E-2</v>
      </c>
      <c r="BY239" s="38">
        <v>0.13405929999999999</v>
      </c>
      <c r="BZ239" s="38">
        <v>0.1419174</v>
      </c>
      <c r="CA239" s="38">
        <v>0.1202406</v>
      </c>
      <c r="CB239" s="38">
        <v>9.6709900000000001E-2</v>
      </c>
      <c r="CC239" s="38">
        <v>0.1040547</v>
      </c>
      <c r="CD239" s="38">
        <v>0.1118132</v>
      </c>
      <c r="CE239" s="38">
        <v>3.04321E-2</v>
      </c>
      <c r="CF239" s="38">
        <v>3.0879500000000001E-2</v>
      </c>
      <c r="CG239" s="38">
        <v>2.6443500000000002E-2</v>
      </c>
      <c r="CH239" s="38">
        <v>1.1505400000000001E-2</v>
      </c>
      <c r="CI239" s="38">
        <v>1.6438399999999999E-2</v>
      </c>
      <c r="CJ239" s="38">
        <v>2.2068600000000001E-2</v>
      </c>
      <c r="CK239" s="38">
        <v>2.73949E-2</v>
      </c>
      <c r="CL239" s="38">
        <v>2.4530900000000001E-2</v>
      </c>
      <c r="CM239" s="38">
        <v>5.5882500000000002E-2</v>
      </c>
      <c r="CN239" s="38">
        <v>6.4538700000000004E-2</v>
      </c>
      <c r="CO239" s="38">
        <v>-2.3451799999999998E-2</v>
      </c>
      <c r="CP239" s="38">
        <v>-5.1364600000000003E-2</v>
      </c>
      <c r="CQ239" s="38">
        <v>-7.8468300000000005E-2</v>
      </c>
      <c r="CR239" s="38">
        <v>-0.1080528</v>
      </c>
      <c r="CS239" s="38">
        <v>-0.1059647</v>
      </c>
      <c r="CT239" s="38">
        <v>-1.6672599999999999E-2</v>
      </c>
      <c r="CU239" s="38">
        <v>7.7546299999999999E-2</v>
      </c>
      <c r="CV239" s="38">
        <v>9.5437900000000006E-2</v>
      </c>
      <c r="CW239" s="38">
        <v>0.14206669999999999</v>
      </c>
      <c r="CX239" s="38">
        <v>0.14939189999999999</v>
      </c>
      <c r="CY239" s="38">
        <v>0.12958749999999999</v>
      </c>
      <c r="CZ239" s="38">
        <v>0.1078238</v>
      </c>
      <c r="DA239" s="38">
        <v>0.1133956</v>
      </c>
      <c r="DB239" s="38">
        <v>0.1192873</v>
      </c>
      <c r="DC239" s="38">
        <v>3.7446500000000001E-2</v>
      </c>
      <c r="DD239" s="38">
        <v>3.6704100000000003E-2</v>
      </c>
      <c r="DE239" s="38">
        <v>3.2190000000000003E-2</v>
      </c>
      <c r="DF239" s="38">
        <v>1.49955E-2</v>
      </c>
      <c r="DG239" s="38">
        <v>1.9069099999999999E-2</v>
      </c>
      <c r="DH239" s="38">
        <v>2.4578900000000001E-2</v>
      </c>
      <c r="DI239" s="38">
        <v>3.02592E-2</v>
      </c>
      <c r="DJ239" s="38">
        <v>2.6959400000000001E-2</v>
      </c>
      <c r="DK239" s="38">
        <v>6.0451499999999998E-2</v>
      </c>
      <c r="DL239" s="38">
        <v>7.3882299999999998E-2</v>
      </c>
      <c r="DM239" s="38">
        <v>-2.0381099999999999E-2</v>
      </c>
      <c r="DN239" s="38">
        <v>-4.7023700000000002E-2</v>
      </c>
      <c r="DO239" s="38">
        <v>-7.2457300000000002E-2</v>
      </c>
      <c r="DP239" s="38">
        <v>-0.10242130000000001</v>
      </c>
      <c r="DQ239" s="38">
        <v>-0.1002538</v>
      </c>
      <c r="DR239" s="38">
        <v>-1.34629E-2</v>
      </c>
      <c r="DS239" s="38">
        <v>8.2023200000000004E-2</v>
      </c>
      <c r="DT239" s="38">
        <v>0.10201259999999999</v>
      </c>
      <c r="DU239" s="38">
        <v>0.15007409999999999</v>
      </c>
      <c r="DV239" s="38">
        <v>0.15686649999999999</v>
      </c>
      <c r="DW239" s="38">
        <v>0.13893430000000001</v>
      </c>
      <c r="DX239" s="38">
        <v>0.1189378</v>
      </c>
      <c r="DY239" s="38">
        <v>0.1227364</v>
      </c>
      <c r="DZ239" s="38">
        <v>0.1267615</v>
      </c>
      <c r="EA239" s="38">
        <v>4.4461000000000001E-2</v>
      </c>
      <c r="EB239" s="38">
        <v>4.2528700000000003E-2</v>
      </c>
      <c r="EC239" s="38">
        <v>3.7936600000000001E-2</v>
      </c>
      <c r="ED239" s="38">
        <v>2.0034699999999999E-2</v>
      </c>
      <c r="EE239" s="38">
        <v>2.2867499999999999E-2</v>
      </c>
      <c r="EF239" s="38">
        <v>2.8203499999999999E-2</v>
      </c>
      <c r="EG239" s="38">
        <v>3.4394800000000003E-2</v>
      </c>
      <c r="EH239" s="38">
        <v>3.0465800000000001E-2</v>
      </c>
      <c r="EI239" s="38">
        <v>6.7048499999999997E-2</v>
      </c>
      <c r="EJ239" s="38">
        <v>8.7373099999999995E-2</v>
      </c>
      <c r="EK239" s="38">
        <v>-1.59474E-2</v>
      </c>
      <c r="EL239" s="38">
        <v>-4.0756100000000003E-2</v>
      </c>
      <c r="EM239" s="38">
        <v>-6.3778299999999996E-2</v>
      </c>
      <c r="EN239" s="38">
        <v>-9.4290100000000002E-2</v>
      </c>
      <c r="EO239" s="38">
        <v>-9.2008199999999998E-2</v>
      </c>
      <c r="EP239" s="38">
        <v>-8.8284999999999995E-3</v>
      </c>
      <c r="EQ239" s="38">
        <v>8.8487200000000002E-2</v>
      </c>
      <c r="ER239" s="38">
        <v>0.11150549999999999</v>
      </c>
      <c r="ES239" s="38">
        <v>0.16163549999999999</v>
      </c>
      <c r="ET239" s="38">
        <v>0.16765859999999999</v>
      </c>
      <c r="EU239" s="38">
        <v>0.1524297</v>
      </c>
      <c r="EV239" s="38">
        <v>0.13498450000000001</v>
      </c>
      <c r="EW239" s="38">
        <v>0.13622319999999999</v>
      </c>
      <c r="EX239" s="38">
        <v>0.13755290000000001</v>
      </c>
      <c r="EY239" s="38">
        <v>5.4588699999999997E-2</v>
      </c>
      <c r="EZ239" s="38">
        <v>5.0938400000000002E-2</v>
      </c>
      <c r="FA239" s="38">
        <v>4.62336E-2</v>
      </c>
      <c r="FB239" s="38">
        <v>84.980379999999997</v>
      </c>
      <c r="FC239" s="38">
        <v>84.040379999999999</v>
      </c>
      <c r="FD239" s="38">
        <v>82.602959999999996</v>
      </c>
      <c r="FE239" s="38">
        <v>81.064229999999995</v>
      </c>
      <c r="FF239" s="38">
        <v>79.759330000000006</v>
      </c>
      <c r="FG239" s="38">
        <v>79.189899999999994</v>
      </c>
      <c r="FH239" s="38">
        <v>79.263990000000007</v>
      </c>
      <c r="FI239" s="38">
        <v>80.368799999999993</v>
      </c>
      <c r="FJ239" s="38">
        <v>83.468320000000006</v>
      </c>
      <c r="FK239" s="38">
        <v>87.113460000000003</v>
      </c>
      <c r="FL239" s="38">
        <v>91.549760000000006</v>
      </c>
      <c r="FM239" s="38">
        <v>96.089560000000006</v>
      </c>
      <c r="FN239" s="38">
        <v>93.477339999999998</v>
      </c>
      <c r="FO239" s="38">
        <v>95.056719999999999</v>
      </c>
      <c r="FP239" s="38">
        <v>98.615809999999996</v>
      </c>
      <c r="FQ239" s="38">
        <v>100.75749999999999</v>
      </c>
      <c r="FR239" s="38">
        <v>101.0414</v>
      </c>
      <c r="FS239" s="38">
        <v>99.560029999999998</v>
      </c>
      <c r="FT239" s="38">
        <v>98.702330000000003</v>
      </c>
      <c r="FU239" s="38">
        <v>95.856639999999999</v>
      </c>
      <c r="FV239" s="38">
        <v>93.895030000000006</v>
      </c>
      <c r="FW239">
        <v>92.513300000000001</v>
      </c>
      <c r="FX239">
        <v>90.516649999999998</v>
      </c>
      <c r="FY239">
        <v>86.488140000000001</v>
      </c>
      <c r="FZ239">
        <v>1.5273699999999999E-2</v>
      </c>
      <c r="GA239">
        <v>0.10458530000000001</v>
      </c>
      <c r="GB239">
        <v>1</v>
      </c>
    </row>
    <row r="240" spans="1:184" x14ac:dyDescent="0.3">
      <c r="A240" t="s">
        <v>277</v>
      </c>
      <c r="B240" t="s">
        <v>1</v>
      </c>
      <c r="C240" t="s">
        <v>259</v>
      </c>
      <c r="D240" t="s">
        <v>1</v>
      </c>
      <c r="E240" t="s">
        <v>1</v>
      </c>
      <c r="F240" t="s">
        <v>1</v>
      </c>
      <c r="G240" s="16" t="s">
        <v>1</v>
      </c>
      <c r="H240" s="40" t="s">
        <v>1</v>
      </c>
      <c r="I240" s="18" t="s">
        <v>1</v>
      </c>
      <c r="J240" s="38" t="s">
        <v>1</v>
      </c>
      <c r="K240" s="18">
        <v>44763</v>
      </c>
      <c r="L240" s="38">
        <v>26485</v>
      </c>
      <c r="M240" s="38">
        <v>26485</v>
      </c>
      <c r="N240" s="38">
        <v>1.3758429999999999</v>
      </c>
      <c r="O240" s="38">
        <v>1.3199669999999999</v>
      </c>
      <c r="P240" s="38">
        <v>1.2718449999999999</v>
      </c>
      <c r="Q240" s="38">
        <v>1.243069</v>
      </c>
      <c r="R240" s="38">
        <v>1.2502390000000001</v>
      </c>
      <c r="S240" s="38">
        <v>1.284942</v>
      </c>
      <c r="T240" s="38">
        <v>1.296789</v>
      </c>
      <c r="U240" s="38">
        <v>1.546818</v>
      </c>
      <c r="V240" s="38">
        <v>2.0018630000000002</v>
      </c>
      <c r="W240" s="38">
        <v>2.3708960000000001</v>
      </c>
      <c r="X240" s="38">
        <v>2.6623779999999999</v>
      </c>
      <c r="Y240" s="38">
        <v>2.845634</v>
      </c>
      <c r="Z240" s="38">
        <v>2.9510269999999998</v>
      </c>
      <c r="AA240" s="38">
        <v>3.0783529999999999</v>
      </c>
      <c r="AB240" s="38">
        <v>3.1626280000000002</v>
      </c>
      <c r="AC240" s="38">
        <v>3.1641759999999999</v>
      </c>
      <c r="AD240" s="38">
        <v>3.0178430000000001</v>
      </c>
      <c r="AE240" s="38">
        <v>2.5988020000000001</v>
      </c>
      <c r="AF240" s="38">
        <v>2.2920129999999999</v>
      </c>
      <c r="AG240" s="38">
        <v>2.0646520000000002</v>
      </c>
      <c r="AH240" s="38">
        <v>1.9312279999999999</v>
      </c>
      <c r="AI240" s="38">
        <v>1.7511080000000001</v>
      </c>
      <c r="AJ240" s="38">
        <v>1.5767500000000001</v>
      </c>
      <c r="AK240" s="38">
        <v>1.450107</v>
      </c>
      <c r="AL240" s="38">
        <v>-4.5365799999999998E-2</v>
      </c>
      <c r="AM240" s="38">
        <v>-2.95593E-2</v>
      </c>
      <c r="AN240" s="38">
        <v>-2.1179099999999999E-2</v>
      </c>
      <c r="AO240" s="38">
        <v>-1.3001800000000001E-2</v>
      </c>
      <c r="AP240" s="38">
        <v>-4.6492E-3</v>
      </c>
      <c r="AQ240" s="38">
        <v>-3.8554000000000001E-3</v>
      </c>
      <c r="AR240" s="38">
        <v>1.7739000000000001E-2</v>
      </c>
      <c r="AS240" s="38">
        <v>5.7812999999999996E-3</v>
      </c>
      <c r="AT240" s="38">
        <v>8.0146000000000002E-3</v>
      </c>
      <c r="AU240" s="38">
        <v>1.0128E-2</v>
      </c>
      <c r="AV240" s="38">
        <v>3.5095999999999999E-3</v>
      </c>
      <c r="AW240" s="38">
        <v>4.7574000000000002E-3</v>
      </c>
      <c r="AX240" s="38">
        <v>-9.4879999999999997E-4</v>
      </c>
      <c r="AY240" s="38">
        <v>-4.1468E-3</v>
      </c>
      <c r="AZ240" s="38">
        <v>-1.21745E-2</v>
      </c>
      <c r="BA240" s="38">
        <v>3.1957999999999999E-3</v>
      </c>
      <c r="BB240" s="38">
        <v>3.7687400000000003E-2</v>
      </c>
      <c r="BC240" s="38">
        <v>1.86892E-2</v>
      </c>
      <c r="BD240" s="38">
        <v>-1.137E-4</v>
      </c>
      <c r="BE240" s="38">
        <v>3.7637999999999999E-3</v>
      </c>
      <c r="BF240" s="38">
        <v>2.37769E-2</v>
      </c>
      <c r="BG240" s="38">
        <v>-2.2914500000000001E-2</v>
      </c>
      <c r="BH240" s="38">
        <v>-2.4827599999999998E-2</v>
      </c>
      <c r="BI240" s="38">
        <v>-2.91592E-2</v>
      </c>
      <c r="BJ240" s="38">
        <v>-4.0543700000000002E-2</v>
      </c>
      <c r="BK240" s="38">
        <v>-2.5500399999999999E-2</v>
      </c>
      <c r="BL240" s="38">
        <v>-1.76873E-2</v>
      </c>
      <c r="BM240" s="38">
        <v>-1.0685E-2</v>
      </c>
      <c r="BN240" s="38">
        <v>-2.8111999999999998E-3</v>
      </c>
      <c r="BO240" s="38">
        <v>3.456E-4</v>
      </c>
      <c r="BP240" s="38">
        <v>2.4796100000000001E-2</v>
      </c>
      <c r="BQ240" s="38">
        <v>8.7887999999999994E-3</v>
      </c>
      <c r="BR240" s="38">
        <v>1.13016E-2</v>
      </c>
      <c r="BS240" s="38">
        <v>1.5067000000000001E-2</v>
      </c>
      <c r="BT240" s="38">
        <v>8.3440000000000007E-3</v>
      </c>
      <c r="BU240" s="38">
        <v>8.1788999999999994E-3</v>
      </c>
      <c r="BV240" s="38">
        <v>9.6159999999999995E-4</v>
      </c>
      <c r="BW240" s="38">
        <v>-2.588E-3</v>
      </c>
      <c r="BX240" s="38">
        <v>-9.1336000000000004E-3</v>
      </c>
      <c r="BY240" s="38">
        <v>7.4338E-3</v>
      </c>
      <c r="BZ240" s="38">
        <v>4.2770000000000002E-2</v>
      </c>
      <c r="CA240" s="38">
        <v>2.4062400000000001E-2</v>
      </c>
      <c r="CB240" s="38">
        <v>7.5452999999999996E-3</v>
      </c>
      <c r="CC240" s="38">
        <v>1.0202299999999999E-2</v>
      </c>
      <c r="CD240" s="38">
        <v>3.05565E-2</v>
      </c>
      <c r="CE240" s="38">
        <v>-1.6881E-2</v>
      </c>
      <c r="CF240" s="38">
        <v>-1.8929999999999999E-2</v>
      </c>
      <c r="CG240" s="38">
        <v>-2.2556400000000001E-2</v>
      </c>
      <c r="CH240" s="38">
        <v>-3.7204000000000001E-2</v>
      </c>
      <c r="CI240" s="38">
        <v>-2.2689299999999999E-2</v>
      </c>
      <c r="CJ240" s="38">
        <v>-1.52689E-2</v>
      </c>
      <c r="CK240" s="38">
        <v>-9.0804000000000006E-3</v>
      </c>
      <c r="CL240" s="38">
        <v>-1.5382E-3</v>
      </c>
      <c r="CM240" s="38">
        <v>3.2552000000000002E-3</v>
      </c>
      <c r="CN240" s="38">
        <v>2.96838E-2</v>
      </c>
      <c r="CO240" s="38">
        <v>1.0871799999999999E-2</v>
      </c>
      <c r="CP240" s="38">
        <v>1.3578099999999999E-2</v>
      </c>
      <c r="CQ240" s="38">
        <v>1.8487699999999999E-2</v>
      </c>
      <c r="CR240" s="38">
        <v>1.16924E-2</v>
      </c>
      <c r="CS240" s="38">
        <v>1.05486E-2</v>
      </c>
      <c r="CT240" s="38">
        <v>2.2848E-3</v>
      </c>
      <c r="CU240" s="38">
        <v>-1.5084E-3</v>
      </c>
      <c r="CV240" s="38">
        <v>-7.0273999999999996E-3</v>
      </c>
      <c r="CW240" s="38">
        <v>1.0369099999999999E-2</v>
      </c>
      <c r="CX240" s="38">
        <v>4.6290100000000001E-2</v>
      </c>
      <c r="CY240" s="38">
        <v>2.77839E-2</v>
      </c>
      <c r="CZ240" s="38">
        <v>1.2849899999999999E-2</v>
      </c>
      <c r="DA240" s="38">
        <v>1.46616E-2</v>
      </c>
      <c r="DB240" s="38">
        <v>3.5252100000000001E-2</v>
      </c>
      <c r="DC240" s="38">
        <v>-1.27022E-2</v>
      </c>
      <c r="DD240" s="38">
        <v>-1.48454E-2</v>
      </c>
      <c r="DE240" s="38">
        <v>-1.79834E-2</v>
      </c>
      <c r="DF240" s="38">
        <v>-3.3864199999999997E-2</v>
      </c>
      <c r="DG240" s="38">
        <v>-1.9878099999999999E-2</v>
      </c>
      <c r="DH240" s="38">
        <v>-1.2850500000000001E-2</v>
      </c>
      <c r="DI240" s="38">
        <v>-7.4758000000000003E-3</v>
      </c>
      <c r="DJ240" s="38">
        <v>-2.652E-4</v>
      </c>
      <c r="DK240" s="38">
        <v>6.1647999999999998E-3</v>
      </c>
      <c r="DL240" s="38">
        <v>3.4571499999999998E-2</v>
      </c>
      <c r="DM240" s="38">
        <v>1.29549E-2</v>
      </c>
      <c r="DN240" s="38">
        <v>1.58546E-2</v>
      </c>
      <c r="DO240" s="38">
        <v>2.1908400000000001E-2</v>
      </c>
      <c r="DP240" s="38">
        <v>1.5040700000000001E-2</v>
      </c>
      <c r="DQ240" s="38">
        <v>1.2918300000000001E-2</v>
      </c>
      <c r="DR240" s="38">
        <v>3.6078999999999998E-3</v>
      </c>
      <c r="DS240" s="38">
        <v>-4.2870000000000001E-4</v>
      </c>
      <c r="DT240" s="38">
        <v>-4.9211999999999997E-3</v>
      </c>
      <c r="DU240" s="38">
        <v>1.33043E-2</v>
      </c>
      <c r="DV240" s="38">
        <v>4.9810199999999999E-2</v>
      </c>
      <c r="DW240" s="38">
        <v>3.15053E-2</v>
      </c>
      <c r="DX240" s="38">
        <v>1.81545E-2</v>
      </c>
      <c r="DY240" s="38">
        <v>1.91209E-2</v>
      </c>
      <c r="DZ240" s="38">
        <v>3.9947700000000003E-2</v>
      </c>
      <c r="EA240" s="38">
        <v>-8.5234000000000004E-3</v>
      </c>
      <c r="EB240" s="38">
        <v>-1.07607E-2</v>
      </c>
      <c r="EC240" s="38">
        <v>-1.34103E-2</v>
      </c>
      <c r="ED240" s="38">
        <v>-2.9042200000000001E-2</v>
      </c>
      <c r="EE240" s="38">
        <v>-1.5819199999999999E-2</v>
      </c>
      <c r="EF240" s="38">
        <v>-9.3586999999999993E-3</v>
      </c>
      <c r="EG240" s="38">
        <v>-5.1590000000000004E-3</v>
      </c>
      <c r="EH240" s="38">
        <v>1.5728999999999999E-3</v>
      </c>
      <c r="EI240" s="38">
        <v>1.03657E-2</v>
      </c>
      <c r="EJ240" s="38">
        <v>4.1628499999999999E-2</v>
      </c>
      <c r="EK240" s="38">
        <v>1.5962400000000002E-2</v>
      </c>
      <c r="EL240" s="38">
        <v>1.9141600000000002E-2</v>
      </c>
      <c r="EM240" s="38">
        <v>2.68474E-2</v>
      </c>
      <c r="EN240" s="38">
        <v>1.9875199999999999E-2</v>
      </c>
      <c r="EO240" s="38">
        <v>1.6339800000000002E-2</v>
      </c>
      <c r="EP240" s="38">
        <v>5.5183000000000003E-3</v>
      </c>
      <c r="EQ240" s="38">
        <v>1.1301E-3</v>
      </c>
      <c r="ER240" s="38">
        <v>-1.8802999999999999E-3</v>
      </c>
      <c r="ES240" s="38">
        <v>1.75423E-2</v>
      </c>
      <c r="ET240" s="38">
        <v>5.4892799999999999E-2</v>
      </c>
      <c r="EU240" s="38">
        <v>3.6878500000000002E-2</v>
      </c>
      <c r="EV240" s="38">
        <v>2.58135E-2</v>
      </c>
      <c r="EW240" s="38">
        <v>2.5559399999999999E-2</v>
      </c>
      <c r="EX240" s="38">
        <v>4.6727400000000002E-2</v>
      </c>
      <c r="EY240" s="38">
        <v>-2.4899000000000002E-3</v>
      </c>
      <c r="EZ240" s="38">
        <v>-4.8631999999999998E-3</v>
      </c>
      <c r="FA240" s="38">
        <v>-6.8075000000000002E-3</v>
      </c>
      <c r="FB240" s="38">
        <v>82.465389999999999</v>
      </c>
      <c r="FC240" s="38">
        <v>80.155990000000003</v>
      </c>
      <c r="FD240" s="38">
        <v>78.324770000000001</v>
      </c>
      <c r="FE240" s="38">
        <v>77.267269999999996</v>
      </c>
      <c r="FF240" s="38">
        <v>75.868309999999994</v>
      </c>
      <c r="FG240" s="38">
        <v>73.965999999999994</v>
      </c>
      <c r="FH240" s="38">
        <v>73.582920000000001</v>
      </c>
      <c r="FI240" s="38">
        <v>76.478039999999993</v>
      </c>
      <c r="FJ240" s="38">
        <v>80.899460000000005</v>
      </c>
      <c r="FK240" s="38">
        <v>85.811769999999996</v>
      </c>
      <c r="FL240" s="38">
        <v>91.217119999999994</v>
      </c>
      <c r="FM240" s="38">
        <v>93.906229999999994</v>
      </c>
      <c r="FN240" s="38">
        <v>96.896389999999997</v>
      </c>
      <c r="FO240" s="38">
        <v>98.943430000000006</v>
      </c>
      <c r="FP240" s="38">
        <v>100.9102</v>
      </c>
      <c r="FQ240" s="38">
        <v>102.41589999999999</v>
      </c>
      <c r="FR240" s="38">
        <v>103.37139999999999</v>
      </c>
      <c r="FS240" s="38">
        <v>102.4409</v>
      </c>
      <c r="FT240" s="38">
        <v>100.64960000000001</v>
      </c>
      <c r="FU240" s="38">
        <v>98.199259999999995</v>
      </c>
      <c r="FV240" s="38">
        <v>94.547979999999995</v>
      </c>
      <c r="FW240">
        <v>90.972849999999994</v>
      </c>
      <c r="FX240">
        <v>88.055440000000004</v>
      </c>
      <c r="FY240">
        <v>83.254800000000003</v>
      </c>
      <c r="FZ240">
        <v>7.4825999999999998E-3</v>
      </c>
      <c r="GA240">
        <v>6.3094899999999995E-2</v>
      </c>
      <c r="GB240">
        <v>1</v>
      </c>
    </row>
    <row r="241" spans="1:184" x14ac:dyDescent="0.3">
      <c r="A241" t="s">
        <v>277</v>
      </c>
      <c r="B241" t="s">
        <v>1</v>
      </c>
      <c r="C241" t="s">
        <v>259</v>
      </c>
      <c r="D241" t="s">
        <v>1</v>
      </c>
      <c r="E241" t="s">
        <v>1</v>
      </c>
      <c r="F241" t="s">
        <v>1</v>
      </c>
      <c r="G241" s="16" t="s">
        <v>1</v>
      </c>
      <c r="H241" s="40" t="s">
        <v>1</v>
      </c>
      <c r="I241" s="18" t="s">
        <v>1</v>
      </c>
      <c r="J241" s="38" t="s">
        <v>1</v>
      </c>
      <c r="K241" s="18">
        <v>44789</v>
      </c>
      <c r="L241" s="38">
        <v>26370</v>
      </c>
      <c r="M241" s="38">
        <v>26370</v>
      </c>
      <c r="N241" s="38">
        <v>1.3266579999999999</v>
      </c>
      <c r="O241" s="38">
        <v>1.2678400000000001</v>
      </c>
      <c r="P241" s="38">
        <v>1.2282949999999999</v>
      </c>
      <c r="Q241" s="38">
        <v>1.2025980000000001</v>
      </c>
      <c r="R241" s="38">
        <v>1.2118990000000001</v>
      </c>
      <c r="S241" s="38">
        <v>1.2432810000000001</v>
      </c>
      <c r="T241" s="38">
        <v>1.256481</v>
      </c>
      <c r="U241" s="38">
        <v>1.50884</v>
      </c>
      <c r="V241" s="38">
        <v>1.959287</v>
      </c>
      <c r="W241" s="38">
        <v>2.3510779999999998</v>
      </c>
      <c r="X241" s="38">
        <v>2.6753589999999998</v>
      </c>
      <c r="Y241" s="38">
        <v>2.8810829999999998</v>
      </c>
      <c r="Z241" s="38">
        <v>3.0022709999999999</v>
      </c>
      <c r="AA241" s="38">
        <v>3.142595</v>
      </c>
      <c r="AB241" s="38">
        <v>3.2341850000000001</v>
      </c>
      <c r="AC241" s="38">
        <v>3.2273689999999999</v>
      </c>
      <c r="AD241" s="38">
        <v>3.064994</v>
      </c>
      <c r="AE241" s="38">
        <v>2.6316030000000001</v>
      </c>
      <c r="AF241" s="38">
        <v>2.3262890000000001</v>
      </c>
      <c r="AG241" s="38">
        <v>2.0979070000000002</v>
      </c>
      <c r="AH241" s="38">
        <v>1.955883</v>
      </c>
      <c r="AI241" s="38">
        <v>1.7798480000000001</v>
      </c>
      <c r="AJ241" s="38">
        <v>1.6154459999999999</v>
      </c>
      <c r="AK241" s="38">
        <v>1.5033319999999999</v>
      </c>
      <c r="AL241" s="38">
        <v>-3.9426000000000001E-3</v>
      </c>
      <c r="AM241" s="38">
        <v>-8.9843000000000006E-3</v>
      </c>
      <c r="AN241" s="38">
        <v>-5.5763000000000002E-3</v>
      </c>
      <c r="AO241" s="38">
        <v>-9.0906000000000008E-3</v>
      </c>
      <c r="AP241" s="38">
        <v>-7.5529999999999998E-3</v>
      </c>
      <c r="AQ241" s="38">
        <v>-3.0137299999999999E-2</v>
      </c>
      <c r="AR241" s="38">
        <v>-4.0893499999999999E-2</v>
      </c>
      <c r="AS241" s="38">
        <v>1.7154E-3</v>
      </c>
      <c r="AT241" s="38">
        <v>-9.2855999999999998E-3</v>
      </c>
      <c r="AU241" s="38">
        <v>-1.1349100000000001E-2</v>
      </c>
      <c r="AV241" s="38">
        <v>6.6810999999999997E-3</v>
      </c>
      <c r="AW241" s="38">
        <v>6.3013000000000001E-3</v>
      </c>
      <c r="AX241" s="38">
        <v>6.9669999999999997E-4</v>
      </c>
      <c r="AY241" s="38">
        <v>-8.6806999999999995E-3</v>
      </c>
      <c r="AZ241" s="38">
        <v>-7.1300000000000001E-3</v>
      </c>
      <c r="BA241" s="38">
        <v>-1.8118800000000001E-2</v>
      </c>
      <c r="BB241" s="38">
        <v>8.8173000000000001E-3</v>
      </c>
      <c r="BC241" s="38">
        <v>-4.6928999999999998E-3</v>
      </c>
      <c r="BD241" s="38">
        <v>-7.5889E-3</v>
      </c>
      <c r="BE241" s="38">
        <v>-2.0911699999999998E-2</v>
      </c>
      <c r="BF241" s="38">
        <v>-5.5131199999999998E-2</v>
      </c>
      <c r="BG241" s="38">
        <v>-3.32977E-2</v>
      </c>
      <c r="BH241" s="38">
        <v>-2.2933599999999998E-2</v>
      </c>
      <c r="BI241" s="38">
        <v>-2.35643E-2</v>
      </c>
      <c r="BJ241" s="38">
        <v>2.4230000000000001E-4</v>
      </c>
      <c r="BK241" s="38">
        <v>-5.6411999999999999E-3</v>
      </c>
      <c r="BL241" s="38">
        <v>-2.7864999999999999E-3</v>
      </c>
      <c r="BM241" s="38">
        <v>-6.4070000000000004E-3</v>
      </c>
      <c r="BN241" s="38">
        <v>-5.1773000000000001E-3</v>
      </c>
      <c r="BO241" s="38">
        <v>-2.5924200000000001E-2</v>
      </c>
      <c r="BP241" s="38">
        <v>-3.2460900000000001E-2</v>
      </c>
      <c r="BQ241" s="38">
        <v>5.9299000000000001E-3</v>
      </c>
      <c r="BR241" s="38">
        <v>-5.5685999999999999E-3</v>
      </c>
      <c r="BS241" s="38">
        <v>-5.2560000000000003E-3</v>
      </c>
      <c r="BT241" s="38">
        <v>1.03645E-2</v>
      </c>
      <c r="BU241" s="38">
        <v>9.0186999999999993E-3</v>
      </c>
      <c r="BV241" s="38">
        <v>2.7602E-3</v>
      </c>
      <c r="BW241" s="38">
        <v>-5.7657000000000003E-3</v>
      </c>
      <c r="BX241" s="38">
        <v>-1.2237000000000001E-3</v>
      </c>
      <c r="BY241" s="38">
        <v>-1.02408E-2</v>
      </c>
      <c r="BZ241" s="38">
        <v>1.7282200000000001E-2</v>
      </c>
      <c r="CA241" s="38">
        <v>3.4567999999999999E-3</v>
      </c>
      <c r="CB241" s="38">
        <v>1.5204999999999999E-3</v>
      </c>
      <c r="CC241" s="38">
        <v>-1.2874500000000001E-2</v>
      </c>
      <c r="CD241" s="38">
        <v>-4.7501300000000003E-2</v>
      </c>
      <c r="CE241" s="38">
        <v>-2.7086499999999999E-2</v>
      </c>
      <c r="CF241" s="38">
        <v>-1.7117500000000001E-2</v>
      </c>
      <c r="CG241" s="38">
        <v>-1.65323E-2</v>
      </c>
      <c r="CH241" s="38">
        <v>3.1408E-3</v>
      </c>
      <c r="CI241" s="38">
        <v>-3.3257999999999999E-3</v>
      </c>
      <c r="CJ241" s="38">
        <v>-8.543E-4</v>
      </c>
      <c r="CK241" s="38">
        <v>-4.5482999999999999E-3</v>
      </c>
      <c r="CL241" s="38">
        <v>-3.532E-3</v>
      </c>
      <c r="CM241" s="38">
        <v>-2.3006100000000002E-2</v>
      </c>
      <c r="CN241" s="38">
        <v>-2.6620499999999998E-2</v>
      </c>
      <c r="CO241" s="38">
        <v>8.8488999999999998E-3</v>
      </c>
      <c r="CP241" s="38">
        <v>-2.9943000000000001E-3</v>
      </c>
      <c r="CQ241" s="38">
        <v>-1.0359E-3</v>
      </c>
      <c r="CR241" s="38">
        <v>1.2915599999999999E-2</v>
      </c>
      <c r="CS241" s="38">
        <v>1.0900699999999999E-2</v>
      </c>
      <c r="CT241" s="38">
        <v>4.1894000000000002E-3</v>
      </c>
      <c r="CU241" s="38">
        <v>-3.7467999999999998E-3</v>
      </c>
      <c r="CV241" s="38">
        <v>2.8670000000000002E-3</v>
      </c>
      <c r="CW241" s="38">
        <v>-4.7844999999999997E-3</v>
      </c>
      <c r="CX241" s="38">
        <v>2.3144999999999999E-2</v>
      </c>
      <c r="CY241" s="38">
        <v>9.1012999999999997E-3</v>
      </c>
      <c r="CZ241" s="38">
        <v>7.8296000000000008E-3</v>
      </c>
      <c r="DA241" s="38">
        <v>-7.3079E-3</v>
      </c>
      <c r="DB241" s="38">
        <v>-4.2216799999999999E-2</v>
      </c>
      <c r="DC241" s="38">
        <v>-2.2784599999999999E-2</v>
      </c>
      <c r="DD241" s="38">
        <v>-1.30893E-2</v>
      </c>
      <c r="DE241" s="38">
        <v>-1.1661899999999999E-2</v>
      </c>
      <c r="DF241" s="38">
        <v>6.0391999999999998E-3</v>
      </c>
      <c r="DG241" s="38">
        <v>-1.0104000000000001E-3</v>
      </c>
      <c r="DH241" s="38">
        <v>1.0778999999999999E-3</v>
      </c>
      <c r="DI241" s="38">
        <v>-2.6895999999999999E-3</v>
      </c>
      <c r="DJ241" s="38">
        <v>-1.8866E-3</v>
      </c>
      <c r="DK241" s="38">
        <v>-2.0088100000000001E-2</v>
      </c>
      <c r="DL241" s="38">
        <v>-2.0780199999999999E-2</v>
      </c>
      <c r="DM241" s="38">
        <v>1.17679E-2</v>
      </c>
      <c r="DN241" s="38">
        <v>-4.1990000000000001E-4</v>
      </c>
      <c r="DO241" s="38">
        <v>3.1841E-3</v>
      </c>
      <c r="DP241" s="38">
        <v>1.54666E-2</v>
      </c>
      <c r="DQ241" s="38">
        <v>1.2782699999999999E-2</v>
      </c>
      <c r="DR241" s="38">
        <v>5.6185999999999996E-3</v>
      </c>
      <c r="DS241" s="38">
        <v>-1.7278E-3</v>
      </c>
      <c r="DT241" s="38">
        <v>6.9576000000000004E-3</v>
      </c>
      <c r="DU241" s="38">
        <v>6.7179999999999996E-4</v>
      </c>
      <c r="DV241" s="38">
        <v>2.90078E-2</v>
      </c>
      <c r="DW241" s="38">
        <v>1.47458E-2</v>
      </c>
      <c r="DX241" s="38">
        <v>1.4138700000000001E-2</v>
      </c>
      <c r="DY241" s="38">
        <v>-1.7413999999999999E-3</v>
      </c>
      <c r="DZ241" s="38">
        <v>-3.6932399999999997E-2</v>
      </c>
      <c r="EA241" s="38">
        <v>-1.8482700000000001E-2</v>
      </c>
      <c r="EB241" s="38">
        <v>-9.0611000000000008E-3</v>
      </c>
      <c r="EC241" s="38">
        <v>-6.7916000000000001E-3</v>
      </c>
      <c r="ED241" s="38">
        <v>1.0224199999999999E-2</v>
      </c>
      <c r="EE241" s="38">
        <v>2.3327000000000001E-3</v>
      </c>
      <c r="EF241" s="38">
        <v>3.8677E-3</v>
      </c>
      <c r="EG241" s="38">
        <v>-6.0299999999999999E-6</v>
      </c>
      <c r="EH241" s="38">
        <v>4.8899999999999996E-4</v>
      </c>
      <c r="EI241" s="38">
        <v>-1.5874900000000001E-2</v>
      </c>
      <c r="EJ241" s="38">
        <v>-1.23476E-2</v>
      </c>
      <c r="EK241" s="38">
        <v>1.5982400000000001E-2</v>
      </c>
      <c r="EL241" s="38">
        <v>3.297E-3</v>
      </c>
      <c r="EM241" s="38">
        <v>9.2771999999999993E-3</v>
      </c>
      <c r="EN241" s="38">
        <v>1.915E-2</v>
      </c>
      <c r="EO241" s="38">
        <v>1.5500099999999999E-2</v>
      </c>
      <c r="EP241" s="38">
        <v>7.6820999999999999E-3</v>
      </c>
      <c r="EQ241" s="38">
        <v>1.1872E-3</v>
      </c>
      <c r="ER241" s="38">
        <v>1.2863899999999999E-2</v>
      </c>
      <c r="ES241" s="38">
        <v>8.5497999999999998E-3</v>
      </c>
      <c r="ET241" s="38">
        <v>3.7472800000000001E-2</v>
      </c>
      <c r="EU241" s="38">
        <v>2.2895499999999999E-2</v>
      </c>
      <c r="EV241" s="38">
        <v>2.3248100000000001E-2</v>
      </c>
      <c r="EW241" s="38">
        <v>6.2957999999999998E-3</v>
      </c>
      <c r="EX241" s="38">
        <v>-2.9302399999999999E-2</v>
      </c>
      <c r="EY241" s="38">
        <v>-1.2271499999999999E-2</v>
      </c>
      <c r="EZ241" s="38">
        <v>-3.2450000000000001E-3</v>
      </c>
      <c r="FA241" s="38">
        <v>2.4039999999999999E-4</v>
      </c>
      <c r="FB241" s="38">
        <v>82.835989999999995</v>
      </c>
      <c r="FC241" s="38">
        <v>82.203879999999998</v>
      </c>
      <c r="FD241" s="38">
        <v>79.979420000000005</v>
      </c>
      <c r="FE241" s="38">
        <v>78.090519999999998</v>
      </c>
      <c r="FF241" s="38">
        <v>75.805130000000005</v>
      </c>
      <c r="FG241" s="38">
        <v>74.492419999999996</v>
      </c>
      <c r="FH241" s="38">
        <v>73.466589999999997</v>
      </c>
      <c r="FI241" s="38">
        <v>74.507059999999996</v>
      </c>
      <c r="FJ241" s="38">
        <v>78.532409999999999</v>
      </c>
      <c r="FK241" s="38">
        <v>84.379949999999994</v>
      </c>
      <c r="FL241" s="38">
        <v>89.287260000000003</v>
      </c>
      <c r="FM241" s="38">
        <v>93.731170000000006</v>
      </c>
      <c r="FN241" s="38">
        <v>97.371639999999999</v>
      </c>
      <c r="FO241" s="38">
        <v>100.7788</v>
      </c>
      <c r="FP241" s="38">
        <v>103.66030000000001</v>
      </c>
      <c r="FQ241" s="38">
        <v>105.09520000000001</v>
      </c>
      <c r="FR241" s="38">
        <v>105.5458</v>
      </c>
      <c r="FS241" s="38">
        <v>105.01430000000001</v>
      </c>
      <c r="FT241" s="38">
        <v>104.2899</v>
      </c>
      <c r="FU241" s="38">
        <v>102.414</v>
      </c>
      <c r="FV241" s="38">
        <v>98.785120000000006</v>
      </c>
      <c r="FW241">
        <v>95.407570000000007</v>
      </c>
      <c r="FX241">
        <v>93.084419999999994</v>
      </c>
      <c r="FY241">
        <v>91.393010000000004</v>
      </c>
      <c r="FZ241">
        <v>9.7132E-3</v>
      </c>
      <c r="GA241">
        <v>5.9088500000000002E-2</v>
      </c>
      <c r="GB241">
        <v>1</v>
      </c>
    </row>
    <row r="242" spans="1:184" x14ac:dyDescent="0.3">
      <c r="A242" t="s">
        <v>277</v>
      </c>
      <c r="B242" t="s">
        <v>1</v>
      </c>
      <c r="C242" t="s">
        <v>259</v>
      </c>
      <c r="D242" t="s">
        <v>1</v>
      </c>
      <c r="E242" t="s">
        <v>1</v>
      </c>
      <c r="F242" t="s">
        <v>1</v>
      </c>
      <c r="G242" s="16" t="s">
        <v>1</v>
      </c>
      <c r="H242" s="40" t="s">
        <v>1</v>
      </c>
      <c r="I242" s="18" t="s">
        <v>1</v>
      </c>
      <c r="J242" s="38" t="s">
        <v>1</v>
      </c>
      <c r="K242" s="18">
        <v>44790</v>
      </c>
      <c r="L242" s="38">
        <v>26369</v>
      </c>
      <c r="M242" s="38">
        <v>26369</v>
      </c>
      <c r="N242" s="38">
        <v>1.490583</v>
      </c>
      <c r="O242" s="38">
        <v>1.41812</v>
      </c>
      <c r="P242" s="38">
        <v>1.38008</v>
      </c>
      <c r="Q242" s="38">
        <v>1.353164</v>
      </c>
      <c r="R242" s="38">
        <v>1.352678</v>
      </c>
      <c r="S242" s="38">
        <v>1.403157</v>
      </c>
      <c r="T242" s="38">
        <v>1.4019219999999999</v>
      </c>
      <c r="U242" s="38">
        <v>1.651629</v>
      </c>
      <c r="V242" s="38">
        <v>2.1033219999999999</v>
      </c>
      <c r="W242" s="38">
        <v>2.4316659999999999</v>
      </c>
      <c r="X242" s="38">
        <v>2.7334480000000001</v>
      </c>
      <c r="Y242" s="38">
        <v>2.917986</v>
      </c>
      <c r="Z242" s="38">
        <v>3.0247329999999999</v>
      </c>
      <c r="AA242" s="38">
        <v>3.1487910000000001</v>
      </c>
      <c r="AB242" s="38">
        <v>3.2191299999999998</v>
      </c>
      <c r="AC242" s="38">
        <v>3.2227239999999999</v>
      </c>
      <c r="AD242" s="38">
        <v>3.0640290000000001</v>
      </c>
      <c r="AE242" s="38">
        <v>2.6497700000000002</v>
      </c>
      <c r="AF242" s="38">
        <v>2.3637250000000001</v>
      </c>
      <c r="AG242" s="38">
        <v>2.1449699999999998</v>
      </c>
      <c r="AH242" s="38">
        <v>2.0244</v>
      </c>
      <c r="AI242" s="38">
        <v>1.833035</v>
      </c>
      <c r="AJ242" s="38">
        <v>1.655688</v>
      </c>
      <c r="AK242" s="38">
        <v>1.5430520000000001</v>
      </c>
      <c r="AL242" s="38">
        <v>3.0569800000000001E-2</v>
      </c>
      <c r="AM242" s="38">
        <v>1.7684399999999999E-2</v>
      </c>
      <c r="AN242" s="38">
        <v>2.9420499999999999E-2</v>
      </c>
      <c r="AO242" s="38">
        <v>3.2332399999999997E-2</v>
      </c>
      <c r="AP242" s="38">
        <v>1.86085E-2</v>
      </c>
      <c r="AQ242" s="38">
        <v>-3.1327E-3</v>
      </c>
      <c r="AR242" s="38">
        <v>-7.6787800000000003E-2</v>
      </c>
      <c r="AS242" s="38">
        <v>-2.00526E-2</v>
      </c>
      <c r="AT242" s="38">
        <v>-4.4069299999999999E-2</v>
      </c>
      <c r="AU242" s="38">
        <v>-0.1044728</v>
      </c>
      <c r="AV242" s="38">
        <v>-2.64783E-2</v>
      </c>
      <c r="AW242" s="38">
        <v>1.0826300000000001E-2</v>
      </c>
      <c r="AX242" s="38">
        <v>-1.4515999999999999E-3</v>
      </c>
      <c r="AY242" s="38">
        <v>-3.1707300000000001E-2</v>
      </c>
      <c r="AZ242" s="38">
        <v>-4.3312200000000002E-2</v>
      </c>
      <c r="BA242" s="38">
        <v>1.0129600000000001E-2</v>
      </c>
      <c r="BB242" s="38">
        <v>2.5216599999999999E-2</v>
      </c>
      <c r="BC242" s="38">
        <v>9.4838000000000006E-3</v>
      </c>
      <c r="BD242" s="38">
        <v>3.3618299999999997E-2</v>
      </c>
      <c r="BE242" s="38">
        <v>4.2861700000000003E-2</v>
      </c>
      <c r="BF242" s="38">
        <v>4.3134899999999997E-2</v>
      </c>
      <c r="BG242" s="38">
        <v>6.4934199999999997E-2</v>
      </c>
      <c r="BH242" s="38">
        <v>5.5729899999999999E-2</v>
      </c>
      <c r="BI242" s="38">
        <v>5.9150099999999997E-2</v>
      </c>
      <c r="BJ242" s="38">
        <v>3.6733200000000001E-2</v>
      </c>
      <c r="BK242" s="38">
        <v>2.4406799999999999E-2</v>
      </c>
      <c r="BL242" s="38">
        <v>3.5823800000000003E-2</v>
      </c>
      <c r="BM242" s="38">
        <v>3.8488099999999997E-2</v>
      </c>
      <c r="BN242" s="38">
        <v>2.3494899999999999E-2</v>
      </c>
      <c r="BO242" s="38">
        <v>3.2477000000000001E-3</v>
      </c>
      <c r="BP242" s="38">
        <v>-6.7842200000000005E-2</v>
      </c>
      <c r="BQ242" s="38">
        <v>-1.43812E-2</v>
      </c>
      <c r="BR242" s="38">
        <v>-3.7419500000000001E-2</v>
      </c>
      <c r="BS242" s="38">
        <v>-9.1837199999999994E-2</v>
      </c>
      <c r="BT242" s="38">
        <v>-1.6487600000000002E-2</v>
      </c>
      <c r="BU242" s="38">
        <v>1.6369700000000001E-2</v>
      </c>
      <c r="BV242" s="38">
        <v>1.7301E-3</v>
      </c>
      <c r="BW242" s="38">
        <v>-2.84307E-2</v>
      </c>
      <c r="BX242" s="38">
        <v>-3.75138E-2</v>
      </c>
      <c r="BY242" s="38">
        <v>1.9565099999999998E-2</v>
      </c>
      <c r="BZ242" s="38">
        <v>3.5513099999999999E-2</v>
      </c>
      <c r="CA242" s="38">
        <v>2.3277699999999998E-2</v>
      </c>
      <c r="CB242" s="38">
        <v>4.8966000000000003E-2</v>
      </c>
      <c r="CC242" s="38">
        <v>5.51875E-2</v>
      </c>
      <c r="CD242" s="38">
        <v>5.3929999999999999E-2</v>
      </c>
      <c r="CE242" s="38">
        <v>7.6226199999999994E-2</v>
      </c>
      <c r="CF242" s="38">
        <v>6.7275199999999993E-2</v>
      </c>
      <c r="CG242" s="38">
        <v>6.9762400000000002E-2</v>
      </c>
      <c r="CH242" s="38">
        <v>4.1001999999999997E-2</v>
      </c>
      <c r="CI242" s="38">
        <v>2.90627E-2</v>
      </c>
      <c r="CJ242" s="38">
        <v>4.0258700000000001E-2</v>
      </c>
      <c r="CK242" s="38">
        <v>4.2751600000000001E-2</v>
      </c>
      <c r="CL242" s="38">
        <v>2.6879299999999998E-2</v>
      </c>
      <c r="CM242" s="38">
        <v>7.6667000000000003E-3</v>
      </c>
      <c r="CN242" s="38">
        <v>-6.1646600000000003E-2</v>
      </c>
      <c r="CO242" s="38">
        <v>-1.0453199999999999E-2</v>
      </c>
      <c r="CP242" s="38">
        <v>-3.2813799999999997E-2</v>
      </c>
      <c r="CQ242" s="38">
        <v>-8.3085800000000001E-2</v>
      </c>
      <c r="CR242" s="38">
        <v>-9.5680000000000001E-3</v>
      </c>
      <c r="CS242" s="38">
        <v>2.0209100000000001E-2</v>
      </c>
      <c r="CT242" s="38">
        <v>3.9337E-3</v>
      </c>
      <c r="CU242" s="38">
        <v>-2.6161199999999999E-2</v>
      </c>
      <c r="CV242" s="38">
        <v>-3.3497899999999997E-2</v>
      </c>
      <c r="CW242" s="38">
        <v>2.6100100000000001E-2</v>
      </c>
      <c r="CX242" s="38">
        <v>4.2644500000000002E-2</v>
      </c>
      <c r="CY242" s="38">
        <v>3.2831300000000001E-2</v>
      </c>
      <c r="CZ242" s="38">
        <v>5.9595799999999997E-2</v>
      </c>
      <c r="DA242" s="38">
        <v>6.3724299999999998E-2</v>
      </c>
      <c r="DB242" s="38">
        <v>6.1406700000000002E-2</v>
      </c>
      <c r="DC242" s="38">
        <v>8.4046999999999997E-2</v>
      </c>
      <c r="DD242" s="38">
        <v>7.5271400000000002E-2</v>
      </c>
      <c r="DE242" s="38">
        <v>7.7112399999999998E-2</v>
      </c>
      <c r="DF242" s="38">
        <v>4.52708E-2</v>
      </c>
      <c r="DG242" s="38">
        <v>3.3718600000000001E-2</v>
      </c>
      <c r="DH242" s="38">
        <v>4.46936E-2</v>
      </c>
      <c r="DI242" s="38">
        <v>4.7015000000000001E-2</v>
      </c>
      <c r="DJ242" s="38">
        <v>3.0263600000000002E-2</v>
      </c>
      <c r="DK242" s="38">
        <v>1.2085800000000001E-2</v>
      </c>
      <c r="DL242" s="38">
        <v>-5.5450899999999997E-2</v>
      </c>
      <c r="DM242" s="38">
        <v>-6.5252000000000001E-3</v>
      </c>
      <c r="DN242" s="38">
        <v>-2.8208199999999999E-2</v>
      </c>
      <c r="DO242" s="38">
        <v>-7.4334399999999995E-2</v>
      </c>
      <c r="DP242" s="38">
        <v>-2.6484999999999998E-3</v>
      </c>
      <c r="DQ242" s="38">
        <v>2.40485E-2</v>
      </c>
      <c r="DR242" s="38">
        <v>6.1373E-3</v>
      </c>
      <c r="DS242" s="38">
        <v>-2.3891800000000001E-2</v>
      </c>
      <c r="DT242" s="38">
        <v>-2.9482000000000001E-2</v>
      </c>
      <c r="DU242" s="38">
        <v>3.2634999999999997E-2</v>
      </c>
      <c r="DV242" s="38">
        <v>4.9775800000000002E-2</v>
      </c>
      <c r="DW242" s="38">
        <v>4.23848E-2</v>
      </c>
      <c r="DX242" s="38">
        <v>7.0225599999999999E-2</v>
      </c>
      <c r="DY242" s="38">
        <v>7.2261199999999998E-2</v>
      </c>
      <c r="DZ242" s="38">
        <v>6.8883299999999995E-2</v>
      </c>
      <c r="EA242" s="38">
        <v>9.1867900000000002E-2</v>
      </c>
      <c r="EB242" s="38">
        <v>8.32677E-2</v>
      </c>
      <c r="EC242" s="38">
        <v>8.4462499999999996E-2</v>
      </c>
      <c r="ED242" s="38">
        <v>5.1434300000000002E-2</v>
      </c>
      <c r="EE242" s="38">
        <v>4.0440999999999998E-2</v>
      </c>
      <c r="EF242" s="38">
        <v>5.1096900000000001E-2</v>
      </c>
      <c r="EG242" s="38">
        <v>5.3170700000000001E-2</v>
      </c>
      <c r="EH242" s="38">
        <v>3.5150000000000001E-2</v>
      </c>
      <c r="EI242" s="38">
        <v>1.8466199999999999E-2</v>
      </c>
      <c r="EJ242" s="38">
        <v>-4.6505299999999999E-2</v>
      </c>
      <c r="EK242" s="38">
        <v>-8.5369999999999999E-4</v>
      </c>
      <c r="EL242" s="38">
        <v>-2.1558399999999998E-2</v>
      </c>
      <c r="EM242" s="38">
        <v>-6.1698799999999998E-2</v>
      </c>
      <c r="EN242" s="38">
        <v>7.3423000000000004E-3</v>
      </c>
      <c r="EO242" s="38">
        <v>2.9592E-2</v>
      </c>
      <c r="EP242" s="38">
        <v>9.3189999999999992E-3</v>
      </c>
      <c r="EQ242" s="38">
        <v>-2.06152E-2</v>
      </c>
      <c r="ER242" s="38">
        <v>-2.3683599999999999E-2</v>
      </c>
      <c r="ES242" s="38">
        <v>4.2070499999999997E-2</v>
      </c>
      <c r="ET242" s="38">
        <v>6.0072399999999998E-2</v>
      </c>
      <c r="EU242" s="38">
        <v>5.6178699999999998E-2</v>
      </c>
      <c r="EV242" s="38">
        <v>8.5573300000000005E-2</v>
      </c>
      <c r="EW242" s="38">
        <v>8.4586999999999996E-2</v>
      </c>
      <c r="EX242" s="38">
        <v>7.9678399999999996E-2</v>
      </c>
      <c r="EY242" s="38">
        <v>0.1031599</v>
      </c>
      <c r="EZ242" s="38">
        <v>9.4812999999999995E-2</v>
      </c>
      <c r="FA242" s="38">
        <v>9.5074800000000001E-2</v>
      </c>
      <c r="FB242" s="38">
        <v>89.641549999999995</v>
      </c>
      <c r="FC242" s="38">
        <v>87.390079999999998</v>
      </c>
      <c r="FD242" s="38">
        <v>85.021450000000002</v>
      </c>
      <c r="FE242" s="38">
        <v>83.099010000000007</v>
      </c>
      <c r="FF242" s="38">
        <v>83.085859999999997</v>
      </c>
      <c r="FG242" s="38">
        <v>81.617549999999994</v>
      </c>
      <c r="FH242" s="38">
        <v>81.402760000000001</v>
      </c>
      <c r="FI242" s="38">
        <v>81.057230000000004</v>
      </c>
      <c r="FJ242" s="38">
        <v>84.141400000000004</v>
      </c>
      <c r="FK242" s="38">
        <v>85.057829999999996</v>
      </c>
      <c r="FL242" s="38">
        <v>88.012069999999994</v>
      </c>
      <c r="FM242" s="38">
        <v>91.985110000000006</v>
      </c>
      <c r="FN242" s="38">
        <v>97.498990000000006</v>
      </c>
      <c r="FO242" s="38">
        <v>100.09869999999999</v>
      </c>
      <c r="FP242" s="38">
        <v>101.33750000000001</v>
      </c>
      <c r="FQ242" s="38">
        <v>102.0324</v>
      </c>
      <c r="FR242" s="38">
        <v>102.8901</v>
      </c>
      <c r="FS242" s="38">
        <v>102.6318</v>
      </c>
      <c r="FT242" s="38">
        <v>102.0291</v>
      </c>
      <c r="FU242" s="38">
        <v>99.758740000000003</v>
      </c>
      <c r="FV242" s="38">
        <v>96.372219999999999</v>
      </c>
      <c r="FW242">
        <v>91.706119999999999</v>
      </c>
      <c r="FX242">
        <v>88.289869999999993</v>
      </c>
      <c r="FY242">
        <v>85.893839999999997</v>
      </c>
      <c r="FZ242">
        <v>1.50216E-2</v>
      </c>
      <c r="GA242">
        <v>0.1136335</v>
      </c>
      <c r="GB242">
        <v>1</v>
      </c>
    </row>
    <row r="243" spans="1:184" x14ac:dyDescent="0.3">
      <c r="A243" t="s">
        <v>277</v>
      </c>
      <c r="B243" t="s">
        <v>1</v>
      </c>
      <c r="C243" t="s">
        <v>259</v>
      </c>
      <c r="D243" t="s">
        <v>1</v>
      </c>
      <c r="E243" t="s">
        <v>1</v>
      </c>
      <c r="F243" t="s">
        <v>1</v>
      </c>
      <c r="G243" s="16" t="s">
        <v>1</v>
      </c>
      <c r="H243" s="40" t="s">
        <v>1</v>
      </c>
      <c r="I243" s="18" t="s">
        <v>1</v>
      </c>
      <c r="J243" s="38" t="s">
        <v>1</v>
      </c>
      <c r="K243" s="18">
        <v>44792</v>
      </c>
      <c r="L243" s="38">
        <v>26366</v>
      </c>
      <c r="M243" s="38">
        <v>26366</v>
      </c>
      <c r="N243" s="38">
        <v>1.405402</v>
      </c>
      <c r="O243" s="38">
        <v>1.336068</v>
      </c>
      <c r="P243" s="38">
        <v>1.2856019999999999</v>
      </c>
      <c r="Q243" s="38">
        <v>1.259682</v>
      </c>
      <c r="R243" s="38">
        <v>1.2685329999999999</v>
      </c>
      <c r="S243" s="38">
        <v>1.3172619999999999</v>
      </c>
      <c r="T243" s="38">
        <v>1.3108709999999999</v>
      </c>
      <c r="U243" s="38">
        <v>1.5358830000000001</v>
      </c>
      <c r="V243" s="38">
        <v>1.958772</v>
      </c>
      <c r="W243" s="38">
        <v>2.299884</v>
      </c>
      <c r="X243" s="38">
        <v>2.6006179999999999</v>
      </c>
      <c r="Y243" s="38">
        <v>2.8004600000000002</v>
      </c>
      <c r="Z243" s="38">
        <v>2.913538</v>
      </c>
      <c r="AA243" s="38">
        <v>3.0245380000000002</v>
      </c>
      <c r="AB243" s="38">
        <v>3.0905130000000001</v>
      </c>
      <c r="AC243" s="38">
        <v>3.0803959999999999</v>
      </c>
      <c r="AD243" s="38">
        <v>2.9247519999999998</v>
      </c>
      <c r="AE243" s="38">
        <v>2.5504560000000001</v>
      </c>
      <c r="AF243" s="38">
        <v>2.2741799999999999</v>
      </c>
      <c r="AG243" s="38">
        <v>2.0664950000000002</v>
      </c>
      <c r="AH243" s="38">
        <v>1.9519709999999999</v>
      </c>
      <c r="AI243" s="38">
        <v>1.7824</v>
      </c>
      <c r="AJ243" s="38">
        <v>1.6144909999999999</v>
      </c>
      <c r="AK243" s="38">
        <v>1.484332</v>
      </c>
      <c r="AL243" s="38">
        <v>-1.4201399999999999E-2</v>
      </c>
      <c r="AM243" s="38">
        <v>-1.33534E-2</v>
      </c>
      <c r="AN243" s="38">
        <v>-1.0974299999999999E-2</v>
      </c>
      <c r="AO243" s="38">
        <v>-2.8181999999999999E-3</v>
      </c>
      <c r="AP243" s="38">
        <v>4.1076000000000003E-3</v>
      </c>
      <c r="AQ243" s="38">
        <v>-4.4091E-3</v>
      </c>
      <c r="AR243" s="38">
        <v>-3.7531700000000001E-2</v>
      </c>
      <c r="AS243" s="38">
        <v>7.6474999999999998E-3</v>
      </c>
      <c r="AT243" s="38">
        <v>-9.5297000000000003E-3</v>
      </c>
      <c r="AU243" s="38">
        <v>-3.1888600000000003E-2</v>
      </c>
      <c r="AV243" s="38">
        <v>-1.3792199999999999E-2</v>
      </c>
      <c r="AW243" s="38">
        <v>-3.7604000000000001E-3</v>
      </c>
      <c r="AX243" s="38">
        <v>8.9718999999999997E-3</v>
      </c>
      <c r="AY243" s="38">
        <v>-1.6843299999999999E-2</v>
      </c>
      <c r="AZ243" s="38">
        <v>-5.1762000000000002E-2</v>
      </c>
      <c r="BA243" s="38">
        <v>-6.7045099999999996E-2</v>
      </c>
      <c r="BB243" s="38">
        <v>-3.9479599999999997E-2</v>
      </c>
      <c r="BC243" s="38">
        <v>-2.0095200000000001E-2</v>
      </c>
      <c r="BD243" s="38">
        <v>-7.0131000000000004E-3</v>
      </c>
      <c r="BE243" s="38">
        <v>-1.3100000000000001E-4</v>
      </c>
      <c r="BF243" s="38">
        <v>-1.3170899999999999E-2</v>
      </c>
      <c r="BG243" s="38">
        <v>1.6337000000000001E-3</v>
      </c>
      <c r="BH243" s="38">
        <v>1.03424E-2</v>
      </c>
      <c r="BI243" s="38">
        <v>2.8105999999999999E-3</v>
      </c>
      <c r="BJ243" s="38">
        <v>-6.2810000000000001E-3</v>
      </c>
      <c r="BK243" s="38">
        <v>-4.5262000000000002E-3</v>
      </c>
      <c r="BL243" s="38">
        <v>-3.4282000000000002E-3</v>
      </c>
      <c r="BM243" s="38">
        <v>3.4220000000000001E-3</v>
      </c>
      <c r="BN243" s="38">
        <v>1.01615E-2</v>
      </c>
      <c r="BO243" s="38">
        <v>5.1720999999999998E-3</v>
      </c>
      <c r="BP243" s="38">
        <v>-2.4682300000000001E-2</v>
      </c>
      <c r="BQ243" s="38">
        <v>1.29526E-2</v>
      </c>
      <c r="BR243" s="38">
        <v>-1.2434E-3</v>
      </c>
      <c r="BS243" s="38">
        <v>-2.1138899999999999E-2</v>
      </c>
      <c r="BT243" s="38">
        <v>-5.4362999999999998E-3</v>
      </c>
      <c r="BU243" s="38">
        <v>1.7353E-3</v>
      </c>
      <c r="BV243" s="38">
        <v>1.31582E-2</v>
      </c>
      <c r="BW243" s="38">
        <v>-1.27417E-2</v>
      </c>
      <c r="BX243" s="38">
        <v>-4.2545399999999997E-2</v>
      </c>
      <c r="BY243" s="38">
        <v>-5.4863200000000001E-2</v>
      </c>
      <c r="BZ243" s="38">
        <v>-2.56061E-2</v>
      </c>
      <c r="CA243" s="38">
        <v>-6.6666E-3</v>
      </c>
      <c r="CB243" s="38">
        <v>4.5196000000000004E-3</v>
      </c>
      <c r="CC243" s="38">
        <v>1.0869800000000001E-2</v>
      </c>
      <c r="CD243" s="38">
        <v>-4.2938999999999998E-3</v>
      </c>
      <c r="CE243" s="38">
        <v>1.3214800000000001E-2</v>
      </c>
      <c r="CF243" s="38">
        <v>1.9671600000000001E-2</v>
      </c>
      <c r="CG243" s="38">
        <v>1.29829E-2</v>
      </c>
      <c r="CH243" s="38">
        <v>-7.9529999999999998E-4</v>
      </c>
      <c r="CI243" s="38">
        <v>1.5874999999999999E-3</v>
      </c>
      <c r="CJ243" s="38">
        <v>1.7982E-3</v>
      </c>
      <c r="CK243" s="38">
        <v>7.744E-3</v>
      </c>
      <c r="CL243" s="38">
        <v>1.43544E-2</v>
      </c>
      <c r="CM243" s="38">
        <v>1.1808000000000001E-2</v>
      </c>
      <c r="CN243" s="38">
        <v>-1.5782899999999999E-2</v>
      </c>
      <c r="CO243" s="38">
        <v>1.66269E-2</v>
      </c>
      <c r="CP243" s="38">
        <v>4.4957E-3</v>
      </c>
      <c r="CQ243" s="38">
        <v>-1.36936E-2</v>
      </c>
      <c r="CR243" s="38">
        <v>3.5100000000000002E-4</v>
      </c>
      <c r="CS243" s="38">
        <v>5.5417000000000001E-3</v>
      </c>
      <c r="CT243" s="38">
        <v>1.6057600000000002E-2</v>
      </c>
      <c r="CU243" s="38">
        <v>-9.9010000000000001E-3</v>
      </c>
      <c r="CV243" s="38">
        <v>-3.6162E-2</v>
      </c>
      <c r="CW243" s="38">
        <v>-4.6426000000000002E-2</v>
      </c>
      <c r="CX243" s="38">
        <v>-1.5997299999999999E-2</v>
      </c>
      <c r="CY243" s="38">
        <v>2.6340000000000001E-3</v>
      </c>
      <c r="CZ243" s="38">
        <v>1.25072E-2</v>
      </c>
      <c r="DA243" s="38">
        <v>1.84888E-2</v>
      </c>
      <c r="DB243" s="38">
        <v>1.8544E-3</v>
      </c>
      <c r="DC243" s="38">
        <v>2.1235799999999999E-2</v>
      </c>
      <c r="DD243" s="38">
        <v>2.6132900000000001E-2</v>
      </c>
      <c r="DE243" s="38">
        <v>2.0028299999999999E-2</v>
      </c>
      <c r="DF243" s="38">
        <v>4.6904E-3</v>
      </c>
      <c r="DG243" s="38">
        <v>7.7012000000000001E-3</v>
      </c>
      <c r="DH243" s="38">
        <v>7.0245999999999998E-3</v>
      </c>
      <c r="DI243" s="38">
        <v>1.2065899999999999E-2</v>
      </c>
      <c r="DJ243" s="38">
        <v>1.8547299999999999E-2</v>
      </c>
      <c r="DK243" s="38">
        <v>1.8443899999999999E-2</v>
      </c>
      <c r="DL243" s="38">
        <v>-6.8834999999999999E-3</v>
      </c>
      <c r="DM243" s="38">
        <v>2.0301199999999998E-2</v>
      </c>
      <c r="DN243" s="38">
        <v>1.02348E-2</v>
      </c>
      <c r="DO243" s="38">
        <v>-6.2484000000000003E-3</v>
      </c>
      <c r="DP243" s="38">
        <v>6.1383000000000002E-3</v>
      </c>
      <c r="DQ243" s="38">
        <v>9.3480999999999998E-3</v>
      </c>
      <c r="DR243" s="38">
        <v>1.8956899999999999E-2</v>
      </c>
      <c r="DS243" s="38">
        <v>-7.0603000000000003E-3</v>
      </c>
      <c r="DT243" s="38">
        <v>-2.9778599999999999E-2</v>
      </c>
      <c r="DU243" s="38">
        <v>-3.7988899999999999E-2</v>
      </c>
      <c r="DV243" s="38">
        <v>-6.3886000000000004E-3</v>
      </c>
      <c r="DW243" s="38">
        <v>1.19346E-2</v>
      </c>
      <c r="DX243" s="38">
        <v>2.0494800000000001E-2</v>
      </c>
      <c r="DY243" s="38">
        <v>2.61079E-2</v>
      </c>
      <c r="DZ243" s="38">
        <v>8.0026000000000003E-3</v>
      </c>
      <c r="EA243" s="38">
        <v>2.9256799999999999E-2</v>
      </c>
      <c r="EB243" s="38">
        <v>3.25943E-2</v>
      </c>
      <c r="EC243" s="38">
        <v>2.70736E-2</v>
      </c>
      <c r="ED243" s="38">
        <v>1.26108E-2</v>
      </c>
      <c r="EE243" s="38">
        <v>1.6528399999999999E-2</v>
      </c>
      <c r="EF243" s="38">
        <v>1.4570700000000001E-2</v>
      </c>
      <c r="EG243" s="38">
        <v>1.8306099999999999E-2</v>
      </c>
      <c r="EH243" s="38">
        <v>2.46012E-2</v>
      </c>
      <c r="EI243" s="38">
        <v>2.80252E-2</v>
      </c>
      <c r="EJ243" s="38">
        <v>5.9658999999999997E-3</v>
      </c>
      <c r="EK243" s="38">
        <v>2.5606299999999999E-2</v>
      </c>
      <c r="EL243" s="38">
        <v>1.8521099999999999E-2</v>
      </c>
      <c r="EM243" s="38">
        <v>4.5014E-3</v>
      </c>
      <c r="EN243" s="38">
        <v>1.4494099999999999E-2</v>
      </c>
      <c r="EO243" s="38">
        <v>1.48439E-2</v>
      </c>
      <c r="EP243" s="38">
        <v>2.3143199999999999E-2</v>
      </c>
      <c r="EQ243" s="38">
        <v>-2.9586999999999999E-3</v>
      </c>
      <c r="ER243" s="38">
        <v>-2.0562E-2</v>
      </c>
      <c r="ES243" s="38">
        <v>-2.5807E-2</v>
      </c>
      <c r="ET243" s="38">
        <v>7.4849000000000001E-3</v>
      </c>
      <c r="EU243" s="38">
        <v>2.5363199999999999E-2</v>
      </c>
      <c r="EV243" s="38">
        <v>3.2027600000000003E-2</v>
      </c>
      <c r="EW243" s="38">
        <v>3.7108599999999999E-2</v>
      </c>
      <c r="EX243" s="38">
        <v>1.6879600000000002E-2</v>
      </c>
      <c r="EY243" s="38">
        <v>4.0837900000000003E-2</v>
      </c>
      <c r="EZ243" s="38">
        <v>4.19234E-2</v>
      </c>
      <c r="FA243" s="38">
        <v>3.7246000000000001E-2</v>
      </c>
      <c r="FB243" s="38">
        <v>82.165909999999997</v>
      </c>
      <c r="FC243" s="38">
        <v>80.674890000000005</v>
      </c>
      <c r="FD243" s="38">
        <v>78.855350000000001</v>
      </c>
      <c r="FE243" s="38">
        <v>77.348010000000002</v>
      </c>
      <c r="FF243" s="38">
        <v>75.544910000000002</v>
      </c>
      <c r="FG243" s="38">
        <v>75.390879999999996</v>
      </c>
      <c r="FH243" s="38">
        <v>74.414609999999996</v>
      </c>
      <c r="FI243" s="38">
        <v>75.521280000000004</v>
      </c>
      <c r="FJ243" s="38">
        <v>78.233220000000003</v>
      </c>
      <c r="FK243" s="38">
        <v>82.690060000000003</v>
      </c>
      <c r="FL243" s="38">
        <v>86.77319</v>
      </c>
      <c r="FM243" s="38">
        <v>90.781199999999998</v>
      </c>
      <c r="FN243" s="38">
        <v>93.516369999999995</v>
      </c>
      <c r="FO243" s="38">
        <v>97.256730000000005</v>
      </c>
      <c r="FP243" s="38">
        <v>101.39870000000001</v>
      </c>
      <c r="FQ243" s="38">
        <v>103.7133</v>
      </c>
      <c r="FR243" s="38">
        <v>104.94280000000001</v>
      </c>
      <c r="FS243" s="38">
        <v>104.2722</v>
      </c>
      <c r="FT243" s="38">
        <v>102.4439</v>
      </c>
      <c r="FU243" s="38">
        <v>99.603719999999996</v>
      </c>
      <c r="FV243" s="38">
        <v>95.236400000000003</v>
      </c>
      <c r="FW243">
        <v>92.558750000000003</v>
      </c>
      <c r="FX243">
        <v>89.724980000000002</v>
      </c>
      <c r="FY243">
        <v>85.718670000000003</v>
      </c>
      <c r="FZ243">
        <v>1.40196E-2</v>
      </c>
      <c r="GA243">
        <v>0.1057666</v>
      </c>
      <c r="GB243">
        <v>1</v>
      </c>
    </row>
    <row r="244" spans="1:184" x14ac:dyDescent="0.3">
      <c r="A244" t="s">
        <v>277</v>
      </c>
      <c r="B244" t="s">
        <v>1</v>
      </c>
      <c r="C244" t="s">
        <v>259</v>
      </c>
      <c r="D244" t="s">
        <v>1</v>
      </c>
      <c r="E244" t="s">
        <v>1</v>
      </c>
      <c r="F244" t="s">
        <v>1</v>
      </c>
      <c r="G244" s="16" t="s">
        <v>1</v>
      </c>
      <c r="H244" s="40" t="s">
        <v>1</v>
      </c>
      <c r="I244" s="18" t="s">
        <v>1</v>
      </c>
      <c r="J244" s="38" t="s">
        <v>1</v>
      </c>
      <c r="K244" s="18">
        <v>44805</v>
      </c>
      <c r="L244" s="38">
        <v>26351</v>
      </c>
      <c r="M244" s="38">
        <v>26351</v>
      </c>
      <c r="N244" s="38">
        <v>1.3130219999999999</v>
      </c>
      <c r="O244" s="38">
        <v>1.259385</v>
      </c>
      <c r="P244" s="38">
        <v>1.216037</v>
      </c>
      <c r="Q244" s="38">
        <v>1.191867</v>
      </c>
      <c r="R244" s="38">
        <v>1.204364</v>
      </c>
      <c r="S244" s="38">
        <v>1.23573</v>
      </c>
      <c r="T244" s="38">
        <v>1.24916</v>
      </c>
      <c r="U244" s="38">
        <v>1.5036929999999999</v>
      </c>
      <c r="V244" s="38">
        <v>1.9607460000000001</v>
      </c>
      <c r="W244" s="38">
        <v>2.3379029999999998</v>
      </c>
      <c r="X244" s="38">
        <v>2.6583929999999998</v>
      </c>
      <c r="Y244" s="38">
        <v>2.8659699999999999</v>
      </c>
      <c r="Z244" s="38">
        <v>2.9880049999999998</v>
      </c>
      <c r="AA244" s="38">
        <v>3.1288290000000001</v>
      </c>
      <c r="AB244" s="38">
        <v>3.2181000000000002</v>
      </c>
      <c r="AC244" s="38">
        <v>3.214423</v>
      </c>
      <c r="AD244" s="38">
        <v>3.0560179999999999</v>
      </c>
      <c r="AE244" s="38">
        <v>2.624701</v>
      </c>
      <c r="AF244" s="38">
        <v>2.3180939999999999</v>
      </c>
      <c r="AG244" s="38">
        <v>2.078611</v>
      </c>
      <c r="AH244" s="38">
        <v>1.9393400000000001</v>
      </c>
      <c r="AI244" s="38">
        <v>1.7476039999999999</v>
      </c>
      <c r="AJ244" s="38">
        <v>1.587423</v>
      </c>
      <c r="AK244" s="38">
        <v>1.478758</v>
      </c>
      <c r="AL244" s="38">
        <v>-1.11763E-2</v>
      </c>
      <c r="AM244" s="38">
        <v>-9.4622000000000005E-3</v>
      </c>
      <c r="AN244" s="38">
        <v>-1.16568E-2</v>
      </c>
      <c r="AO244" s="38">
        <v>-1.34576E-2</v>
      </c>
      <c r="AP244" s="38">
        <v>-9.6158000000000007E-3</v>
      </c>
      <c r="AQ244" s="38">
        <v>-3.6030100000000002E-2</v>
      </c>
      <c r="AR244" s="38">
        <v>-7.9264200000000007E-2</v>
      </c>
      <c r="AS244" s="38">
        <v>1.8932899999999999E-2</v>
      </c>
      <c r="AT244" s="38">
        <v>3.3591200000000002E-2</v>
      </c>
      <c r="AU244" s="38">
        <v>2.7306400000000002E-2</v>
      </c>
      <c r="AV244" s="38">
        <v>1.92973E-2</v>
      </c>
      <c r="AW244" s="38">
        <v>4.7079000000000001E-3</v>
      </c>
      <c r="AX244" s="38">
        <v>1.1368999999999999E-3</v>
      </c>
      <c r="AY244" s="38">
        <v>-1.16706E-2</v>
      </c>
      <c r="AZ244" s="38">
        <v>-2.3165600000000001E-2</v>
      </c>
      <c r="BA244" s="38">
        <v>-3.9302900000000002E-2</v>
      </c>
      <c r="BB244" s="38">
        <v>-2.4851700000000001E-2</v>
      </c>
      <c r="BC244" s="38">
        <v>-3.5570900000000003E-2</v>
      </c>
      <c r="BD244" s="38">
        <v>-1.02261E-2</v>
      </c>
      <c r="BE244" s="38">
        <v>-5.6547100000000003E-2</v>
      </c>
      <c r="BF244" s="38">
        <v>-4.1056799999999997E-2</v>
      </c>
      <c r="BG244" s="38">
        <v>-2.44189E-2</v>
      </c>
      <c r="BH244" s="38">
        <v>-1.1208600000000001E-2</v>
      </c>
      <c r="BI244" s="38">
        <v>-1.87352E-2</v>
      </c>
      <c r="BJ244" s="38">
        <v>-5.5883E-3</v>
      </c>
      <c r="BK244" s="38">
        <v>-5.195E-3</v>
      </c>
      <c r="BL244" s="38">
        <v>-8.3782000000000006E-3</v>
      </c>
      <c r="BM244" s="38">
        <v>-1.0600500000000001E-2</v>
      </c>
      <c r="BN244" s="38">
        <v>-7.2970999999999999E-3</v>
      </c>
      <c r="BO244" s="38">
        <v>-3.2018699999999997E-2</v>
      </c>
      <c r="BP244" s="38">
        <v>-7.0831000000000005E-2</v>
      </c>
      <c r="BQ244" s="38">
        <v>2.28913E-2</v>
      </c>
      <c r="BR244" s="38">
        <v>3.7432800000000002E-2</v>
      </c>
      <c r="BS244" s="38">
        <v>3.2492100000000003E-2</v>
      </c>
      <c r="BT244" s="38">
        <v>2.3366899999999999E-2</v>
      </c>
      <c r="BU244" s="38">
        <v>8.0751999999999994E-3</v>
      </c>
      <c r="BV244" s="38">
        <v>3.9018E-3</v>
      </c>
      <c r="BW244" s="38">
        <v>-8.7086999999999998E-3</v>
      </c>
      <c r="BX244" s="38">
        <v>-1.74845E-2</v>
      </c>
      <c r="BY244" s="38">
        <v>-3.1546200000000003E-2</v>
      </c>
      <c r="BZ244" s="38">
        <v>-1.6345499999999999E-2</v>
      </c>
      <c r="CA244" s="38">
        <v>-2.7659599999999999E-2</v>
      </c>
      <c r="CB244" s="38">
        <v>-1.5437000000000001E-3</v>
      </c>
      <c r="CC244" s="38">
        <v>-4.91954E-2</v>
      </c>
      <c r="CD244" s="38">
        <v>-3.3573199999999997E-2</v>
      </c>
      <c r="CE244" s="38">
        <v>-1.5990799999999999E-2</v>
      </c>
      <c r="CF244" s="38">
        <v>-4.7000000000000002E-3</v>
      </c>
      <c r="CG244" s="38">
        <v>-1.2066800000000001E-2</v>
      </c>
      <c r="CH244" s="38">
        <v>-1.7181E-3</v>
      </c>
      <c r="CI244" s="38">
        <v>-2.2395000000000002E-3</v>
      </c>
      <c r="CJ244" s="38">
        <v>-6.1075000000000001E-3</v>
      </c>
      <c r="CK244" s="38">
        <v>-8.6216999999999995E-3</v>
      </c>
      <c r="CL244" s="38">
        <v>-5.6912000000000004E-3</v>
      </c>
      <c r="CM244" s="38">
        <v>-2.92404E-2</v>
      </c>
      <c r="CN244" s="38">
        <v>-6.4990099999999995E-2</v>
      </c>
      <c r="CO244" s="38">
        <v>2.56329E-2</v>
      </c>
      <c r="CP244" s="38">
        <v>4.0093400000000001E-2</v>
      </c>
      <c r="CQ244" s="38">
        <v>3.60836E-2</v>
      </c>
      <c r="CR244" s="38">
        <v>2.6185400000000001E-2</v>
      </c>
      <c r="CS244" s="38">
        <v>1.0407400000000001E-2</v>
      </c>
      <c r="CT244" s="38">
        <v>5.8167000000000002E-3</v>
      </c>
      <c r="CU244" s="38">
        <v>-6.6572999999999997E-3</v>
      </c>
      <c r="CV244" s="38">
        <v>-1.3549800000000001E-2</v>
      </c>
      <c r="CW244" s="38">
        <v>-2.6173999999999999E-2</v>
      </c>
      <c r="CX244" s="38">
        <v>-1.0454099999999999E-2</v>
      </c>
      <c r="CY244" s="38">
        <v>-2.2180200000000001E-2</v>
      </c>
      <c r="CZ244" s="38">
        <v>4.4697000000000001E-3</v>
      </c>
      <c r="DA244" s="38">
        <v>-4.4103700000000003E-2</v>
      </c>
      <c r="DB244" s="38">
        <v>-2.8390100000000001E-2</v>
      </c>
      <c r="DC244" s="38">
        <v>-1.0153499999999999E-2</v>
      </c>
      <c r="DD244" s="38">
        <v>-1.9220000000000001E-4</v>
      </c>
      <c r="DE244" s="38">
        <v>-7.4482999999999997E-3</v>
      </c>
      <c r="DF244" s="38">
        <v>2.1521000000000001E-3</v>
      </c>
      <c r="DG244" s="38">
        <v>7.1599999999999995E-4</v>
      </c>
      <c r="DH244" s="38">
        <v>-3.8367000000000002E-3</v>
      </c>
      <c r="DI244" s="38">
        <v>-6.6429000000000002E-3</v>
      </c>
      <c r="DJ244" s="38">
        <v>-4.0851999999999998E-3</v>
      </c>
      <c r="DK244" s="38">
        <v>-2.6462099999999999E-2</v>
      </c>
      <c r="DL244" s="38">
        <v>-5.9149300000000002E-2</v>
      </c>
      <c r="DM244" s="38">
        <v>2.83745E-2</v>
      </c>
      <c r="DN244" s="38">
        <v>4.2754E-2</v>
      </c>
      <c r="DO244" s="38">
        <v>3.9675200000000001E-2</v>
      </c>
      <c r="DP244" s="38">
        <v>2.9003999999999999E-2</v>
      </c>
      <c r="DQ244" s="38">
        <v>1.27396E-2</v>
      </c>
      <c r="DR244" s="38">
        <v>7.7317000000000002E-3</v>
      </c>
      <c r="DS244" s="38">
        <v>-4.6058999999999996E-3</v>
      </c>
      <c r="DT244" s="38">
        <v>-9.6150999999999997E-3</v>
      </c>
      <c r="DU244" s="38">
        <v>-2.0801699999999999E-2</v>
      </c>
      <c r="DV244" s="38">
        <v>-4.5627000000000003E-3</v>
      </c>
      <c r="DW244" s="38">
        <v>-1.6700799999999998E-2</v>
      </c>
      <c r="DX244" s="38">
        <v>1.04832E-2</v>
      </c>
      <c r="DY244" s="38">
        <v>-3.9011900000000002E-2</v>
      </c>
      <c r="DZ244" s="38">
        <v>-2.3207100000000001E-2</v>
      </c>
      <c r="EA244" s="38">
        <v>-4.3163000000000003E-3</v>
      </c>
      <c r="EB244" s="38">
        <v>4.3154999999999999E-3</v>
      </c>
      <c r="EC244" s="38">
        <v>-2.8299000000000002E-3</v>
      </c>
      <c r="ED244" s="38">
        <v>7.7400999999999998E-3</v>
      </c>
      <c r="EE244" s="38">
        <v>4.9832000000000001E-3</v>
      </c>
      <c r="EF244" s="38">
        <v>-5.5820000000000002E-4</v>
      </c>
      <c r="EG244" s="38">
        <v>-3.7858000000000002E-3</v>
      </c>
      <c r="EH244" s="38">
        <v>-1.7665000000000001E-3</v>
      </c>
      <c r="EI244" s="38">
        <v>-2.2450700000000001E-2</v>
      </c>
      <c r="EJ244" s="38">
        <v>-5.07161E-2</v>
      </c>
      <c r="EK244" s="38">
        <v>3.2333000000000001E-2</v>
      </c>
      <c r="EL244" s="38">
        <v>4.6595600000000001E-2</v>
      </c>
      <c r="EM244" s="38">
        <v>4.4860900000000002E-2</v>
      </c>
      <c r="EN244" s="38">
        <v>3.3073600000000002E-2</v>
      </c>
      <c r="EO244" s="38">
        <v>1.61069E-2</v>
      </c>
      <c r="EP244" s="38">
        <v>1.04966E-2</v>
      </c>
      <c r="EQ244" s="38">
        <v>-1.6440999999999999E-3</v>
      </c>
      <c r="ER244" s="38">
        <v>-3.934E-3</v>
      </c>
      <c r="ES244" s="38">
        <v>-1.30451E-2</v>
      </c>
      <c r="ET244" s="38">
        <v>3.9435E-3</v>
      </c>
      <c r="EU244" s="38">
        <v>-8.7895000000000004E-3</v>
      </c>
      <c r="EV244" s="38">
        <v>1.9165600000000001E-2</v>
      </c>
      <c r="EW244" s="38">
        <v>-3.1660300000000002E-2</v>
      </c>
      <c r="EX244" s="38">
        <v>-1.5723500000000001E-2</v>
      </c>
      <c r="EY244" s="38">
        <v>4.1117999999999997E-3</v>
      </c>
      <c r="EZ244" s="38">
        <v>1.08241E-2</v>
      </c>
      <c r="FA244" s="38">
        <v>3.8384999999999999E-3</v>
      </c>
      <c r="FB244" s="38">
        <v>81.337379999999996</v>
      </c>
      <c r="FC244" s="38">
        <v>79.324870000000004</v>
      </c>
      <c r="FD244" s="38">
        <v>77.526499999999999</v>
      </c>
      <c r="FE244" s="38">
        <v>76.279510000000002</v>
      </c>
      <c r="FF244" s="38">
        <v>74.50703</v>
      </c>
      <c r="FG244" s="38">
        <v>73.615819999999999</v>
      </c>
      <c r="FH244" s="38">
        <v>73.484539999999996</v>
      </c>
      <c r="FI244" s="38">
        <v>75.306129999999996</v>
      </c>
      <c r="FJ244" s="38">
        <v>79.374020000000002</v>
      </c>
      <c r="FK244" s="38">
        <v>84.059089999999998</v>
      </c>
      <c r="FL244" s="38">
        <v>89.373829999999998</v>
      </c>
      <c r="FM244" s="38">
        <v>93.397760000000005</v>
      </c>
      <c r="FN244" s="38">
        <v>96.997060000000005</v>
      </c>
      <c r="FO244" s="38">
        <v>99.963359999999994</v>
      </c>
      <c r="FP244" s="38">
        <v>102.4569</v>
      </c>
      <c r="FQ244" s="38">
        <v>104.38500000000001</v>
      </c>
      <c r="FR244" s="38">
        <v>105.3165</v>
      </c>
      <c r="FS244" s="38">
        <v>104.9089</v>
      </c>
      <c r="FT244" s="38">
        <v>104.22969999999999</v>
      </c>
      <c r="FU244" s="38">
        <v>100.4331</v>
      </c>
      <c r="FV244" s="38">
        <v>95.862759999999994</v>
      </c>
      <c r="FW244">
        <v>91.030820000000006</v>
      </c>
      <c r="FX244">
        <v>89.732429999999994</v>
      </c>
      <c r="FY244">
        <v>88.168859999999995</v>
      </c>
      <c r="FZ244">
        <v>9.1477999999999993E-3</v>
      </c>
      <c r="GA244">
        <v>6.0715999999999999E-2</v>
      </c>
      <c r="GB244">
        <v>1</v>
      </c>
    </row>
    <row r="245" spans="1:184" x14ac:dyDescent="0.3">
      <c r="A245" t="s">
        <v>277</v>
      </c>
      <c r="B245" t="s">
        <v>1</v>
      </c>
      <c r="C245" t="s">
        <v>259</v>
      </c>
      <c r="D245" t="s">
        <v>1</v>
      </c>
      <c r="E245" t="s">
        <v>1</v>
      </c>
      <c r="F245" t="s">
        <v>1</v>
      </c>
      <c r="G245" s="16" t="s">
        <v>1</v>
      </c>
      <c r="H245" s="40" t="s">
        <v>1</v>
      </c>
      <c r="I245" s="18" t="s">
        <v>1</v>
      </c>
      <c r="J245" s="38" t="s">
        <v>1</v>
      </c>
      <c r="K245" s="18">
        <v>44809</v>
      </c>
      <c r="L245" s="38">
        <v>26350</v>
      </c>
      <c r="M245" s="38">
        <v>26350</v>
      </c>
      <c r="N245" s="38">
        <v>1.432922</v>
      </c>
      <c r="O245" s="38">
        <v>1.366215</v>
      </c>
      <c r="P245" s="38">
        <v>1.3144530000000001</v>
      </c>
      <c r="Q245" s="38">
        <v>1.27885</v>
      </c>
      <c r="R245" s="38">
        <v>1.2656149999999999</v>
      </c>
      <c r="S245" s="38">
        <v>1.242812</v>
      </c>
      <c r="T245" s="38">
        <v>1.1549579999999999</v>
      </c>
      <c r="U245" s="38">
        <v>1.236788</v>
      </c>
      <c r="V245" s="38">
        <v>1.45167</v>
      </c>
      <c r="W245" s="38">
        <v>1.7191810000000001</v>
      </c>
      <c r="X245" s="38">
        <v>1.945289</v>
      </c>
      <c r="Y245" s="38">
        <v>2.0839810000000001</v>
      </c>
      <c r="Z245" s="38">
        <v>2.1737860000000002</v>
      </c>
      <c r="AA245" s="38">
        <v>2.2334309999999999</v>
      </c>
      <c r="AB245" s="38">
        <v>2.2530610000000002</v>
      </c>
      <c r="AC245" s="38">
        <v>2.2554090000000002</v>
      </c>
      <c r="AD245" s="38">
        <v>2.2438359999999999</v>
      </c>
      <c r="AE245" s="38">
        <v>2.1886649999999999</v>
      </c>
      <c r="AF245" s="38">
        <v>2.0824609999999999</v>
      </c>
      <c r="AG245" s="38">
        <v>1.9323079999999999</v>
      </c>
      <c r="AH245" s="38">
        <v>1.8926099999999999</v>
      </c>
      <c r="AI245" s="38">
        <v>1.789504</v>
      </c>
      <c r="AJ245" s="38">
        <v>1.631891</v>
      </c>
      <c r="AK245" s="38">
        <v>1.5471889999999999</v>
      </c>
      <c r="AL245" s="38">
        <v>2.77752E-2</v>
      </c>
      <c r="AM245" s="38">
        <v>1.4936400000000001E-2</v>
      </c>
      <c r="AN245" s="38">
        <v>1.1668E-2</v>
      </c>
      <c r="AO245" s="38">
        <v>7.6534999999999997E-3</v>
      </c>
      <c r="AP245" s="38">
        <v>-1.5763000000000001E-3</v>
      </c>
      <c r="AQ245" s="38">
        <v>-5.9504099999999997E-2</v>
      </c>
      <c r="AR245" s="38">
        <v>-0.15336939999999999</v>
      </c>
      <c r="AS245" s="38">
        <v>-4.2323100000000002E-2</v>
      </c>
      <c r="AT245" s="38">
        <v>1.51319E-2</v>
      </c>
      <c r="AU245" s="38">
        <v>3.4933400000000003E-2</v>
      </c>
      <c r="AV245" s="38">
        <v>2.0895E-2</v>
      </c>
      <c r="AW245" s="38">
        <v>-1.5559E-3</v>
      </c>
      <c r="AX245" s="38">
        <v>-7.5648E-3</v>
      </c>
      <c r="AY245" s="38">
        <v>-2.9066399999999999E-2</v>
      </c>
      <c r="AZ245" s="38">
        <v>-6.54444E-2</v>
      </c>
      <c r="BA245" s="38">
        <v>-8.5008500000000001E-2</v>
      </c>
      <c r="BB245" s="38">
        <v>-5.03556E-2</v>
      </c>
      <c r="BC245" s="38">
        <v>-1.7508300000000001E-2</v>
      </c>
      <c r="BD245" s="38">
        <v>2.6078199999999999E-2</v>
      </c>
      <c r="BE245" s="38">
        <v>-7.8853300000000001E-2</v>
      </c>
      <c r="BF245" s="38">
        <v>-2.6976099999999999E-2</v>
      </c>
      <c r="BG245" s="38">
        <v>2.0558300000000002E-2</v>
      </c>
      <c r="BH245" s="38">
        <v>3.7821E-3</v>
      </c>
      <c r="BI245" s="38">
        <v>1.69576E-2</v>
      </c>
      <c r="BJ245" s="38">
        <v>3.3691899999999997E-2</v>
      </c>
      <c r="BK245" s="38">
        <v>1.8912100000000001E-2</v>
      </c>
      <c r="BL245" s="38">
        <v>1.45311E-2</v>
      </c>
      <c r="BM245" s="38">
        <v>1.04314E-2</v>
      </c>
      <c r="BN245" s="38">
        <v>1.0522999999999999E-3</v>
      </c>
      <c r="BO245" s="38">
        <v>-4.9274100000000001E-2</v>
      </c>
      <c r="BP245" s="38">
        <v>-0.13622699999999999</v>
      </c>
      <c r="BQ245" s="38">
        <v>-3.6802300000000003E-2</v>
      </c>
      <c r="BR245" s="38">
        <v>1.9527099999999999E-2</v>
      </c>
      <c r="BS245" s="38">
        <v>4.4957499999999997E-2</v>
      </c>
      <c r="BT245" s="38">
        <v>2.9817900000000001E-2</v>
      </c>
      <c r="BU245" s="38">
        <v>7.1731E-3</v>
      </c>
      <c r="BV245" s="38">
        <v>-2.3678000000000002E-3</v>
      </c>
      <c r="BW245" s="38">
        <v>-2.2846499999999999E-2</v>
      </c>
      <c r="BX245" s="38">
        <v>-5.3621000000000002E-2</v>
      </c>
      <c r="BY245" s="38">
        <v>-6.9379099999999999E-2</v>
      </c>
      <c r="BZ245" s="38">
        <v>-3.4529499999999998E-2</v>
      </c>
      <c r="CA245" s="38">
        <v>9.3789999999999998E-4</v>
      </c>
      <c r="CB245" s="38">
        <v>4.3724100000000002E-2</v>
      </c>
      <c r="CC245" s="38">
        <v>-5.8601599999999997E-2</v>
      </c>
      <c r="CD245" s="38">
        <v>-8.7471000000000007E-3</v>
      </c>
      <c r="CE245" s="38">
        <v>3.6910699999999998E-2</v>
      </c>
      <c r="CF245" s="38">
        <v>1.8815700000000001E-2</v>
      </c>
      <c r="CG245" s="38">
        <v>3.2346100000000003E-2</v>
      </c>
      <c r="CH245" s="38">
        <v>3.7789799999999998E-2</v>
      </c>
      <c r="CI245" s="38">
        <v>2.16657E-2</v>
      </c>
      <c r="CJ245" s="38">
        <v>1.65141E-2</v>
      </c>
      <c r="CK245" s="38">
        <v>1.23553E-2</v>
      </c>
      <c r="CL245" s="38">
        <v>2.8728999999999998E-3</v>
      </c>
      <c r="CM245" s="38">
        <v>-4.2188900000000001E-2</v>
      </c>
      <c r="CN245" s="38">
        <v>-0.1243542</v>
      </c>
      <c r="CO245" s="38">
        <v>-3.2978599999999997E-2</v>
      </c>
      <c r="CP245" s="38">
        <v>2.25712E-2</v>
      </c>
      <c r="CQ245" s="38">
        <v>5.1900099999999998E-2</v>
      </c>
      <c r="CR245" s="38">
        <v>3.5997899999999999E-2</v>
      </c>
      <c r="CS245" s="38">
        <v>1.3218799999999999E-2</v>
      </c>
      <c r="CT245" s="38">
        <v>1.2316E-3</v>
      </c>
      <c r="CU245" s="38">
        <v>-1.8538599999999999E-2</v>
      </c>
      <c r="CV245" s="38">
        <v>-4.5432100000000003E-2</v>
      </c>
      <c r="CW245" s="38">
        <v>-5.8554200000000001E-2</v>
      </c>
      <c r="CX245" s="38">
        <v>-2.3568499999999999E-2</v>
      </c>
      <c r="CY245" s="38">
        <v>1.3713599999999999E-2</v>
      </c>
      <c r="CZ245" s="38">
        <v>5.5945599999999998E-2</v>
      </c>
      <c r="DA245" s="38">
        <v>-4.4575299999999998E-2</v>
      </c>
      <c r="DB245" s="38">
        <v>3.8782000000000001E-3</v>
      </c>
      <c r="DC245" s="38">
        <v>4.8236300000000003E-2</v>
      </c>
      <c r="DD245" s="38">
        <v>2.9227900000000001E-2</v>
      </c>
      <c r="DE245" s="38">
        <v>4.3004000000000001E-2</v>
      </c>
      <c r="DF245" s="38">
        <v>4.18877E-2</v>
      </c>
      <c r="DG245" s="38">
        <v>2.4419300000000001E-2</v>
      </c>
      <c r="DH245" s="38">
        <v>1.8497E-2</v>
      </c>
      <c r="DI245" s="38">
        <v>1.4279200000000001E-2</v>
      </c>
      <c r="DJ245" s="38">
        <v>4.6934999999999998E-3</v>
      </c>
      <c r="DK245" s="38">
        <v>-3.5103599999999999E-2</v>
      </c>
      <c r="DL245" s="38">
        <v>-0.1124815</v>
      </c>
      <c r="DM245" s="38">
        <v>-2.9155E-2</v>
      </c>
      <c r="DN245" s="38">
        <v>2.5615300000000001E-2</v>
      </c>
      <c r="DO245" s="38">
        <v>5.8842800000000001E-2</v>
      </c>
      <c r="DP245" s="38">
        <v>4.2177899999999997E-2</v>
      </c>
      <c r="DQ245" s="38">
        <v>1.92645E-2</v>
      </c>
      <c r="DR245" s="38">
        <v>4.8309E-3</v>
      </c>
      <c r="DS245" s="38">
        <v>-1.42308E-2</v>
      </c>
      <c r="DT245" s="38">
        <v>-3.72433E-2</v>
      </c>
      <c r="DU245" s="38">
        <v>-4.7729300000000002E-2</v>
      </c>
      <c r="DV245" s="38">
        <v>-1.26074E-2</v>
      </c>
      <c r="DW245" s="38">
        <v>2.64894E-2</v>
      </c>
      <c r="DX245" s="38">
        <v>6.8167000000000005E-2</v>
      </c>
      <c r="DY245" s="38">
        <v>-3.0549099999999999E-2</v>
      </c>
      <c r="DZ245" s="38">
        <v>1.6503500000000001E-2</v>
      </c>
      <c r="EA245" s="38">
        <v>5.9561900000000001E-2</v>
      </c>
      <c r="EB245" s="38">
        <v>3.9640099999999998E-2</v>
      </c>
      <c r="EC245" s="38">
        <v>5.3662000000000001E-2</v>
      </c>
      <c r="ED245" s="38">
        <v>4.7804399999999997E-2</v>
      </c>
      <c r="EE245" s="38">
        <v>2.83951E-2</v>
      </c>
      <c r="EF245" s="38">
        <v>2.13601E-2</v>
      </c>
      <c r="EG245" s="38">
        <v>1.7057099999999999E-2</v>
      </c>
      <c r="EH245" s="38">
        <v>7.3220999999999998E-3</v>
      </c>
      <c r="EI245" s="38">
        <v>-2.4873699999999999E-2</v>
      </c>
      <c r="EJ245" s="38">
        <v>-9.5339099999999996E-2</v>
      </c>
      <c r="EK245" s="38">
        <v>-2.3634200000000001E-2</v>
      </c>
      <c r="EL245" s="38">
        <v>3.0010499999999999E-2</v>
      </c>
      <c r="EM245" s="38">
        <v>6.8866899999999995E-2</v>
      </c>
      <c r="EN245" s="38">
        <v>5.1100899999999998E-2</v>
      </c>
      <c r="EO245" s="38">
        <v>2.7993500000000001E-2</v>
      </c>
      <c r="EP245" s="38">
        <v>1.0027899999999999E-2</v>
      </c>
      <c r="EQ245" s="38">
        <v>-8.0108999999999996E-3</v>
      </c>
      <c r="ER245" s="38">
        <v>-2.5419899999999999E-2</v>
      </c>
      <c r="ES245" s="38">
        <v>-3.2099900000000001E-2</v>
      </c>
      <c r="ET245" s="38">
        <v>3.2185999999999998E-3</v>
      </c>
      <c r="EU245" s="38">
        <v>4.4935599999999999E-2</v>
      </c>
      <c r="EV245" s="38">
        <v>8.5812899999999998E-2</v>
      </c>
      <c r="EW245" s="38">
        <v>-1.02974E-2</v>
      </c>
      <c r="EX245" s="38">
        <v>3.4732399999999997E-2</v>
      </c>
      <c r="EY245" s="38">
        <v>7.5914200000000001E-2</v>
      </c>
      <c r="EZ245" s="38">
        <v>5.4673699999999999E-2</v>
      </c>
      <c r="FA245" s="38">
        <v>6.9050399999999998E-2</v>
      </c>
      <c r="FB245" s="38">
        <v>87.539119999999997</v>
      </c>
      <c r="FC245" s="38">
        <v>86.018219999999999</v>
      </c>
      <c r="FD245" s="38">
        <v>84.189160000000001</v>
      </c>
      <c r="FE245" s="38">
        <v>82.624920000000003</v>
      </c>
      <c r="FF245" s="38">
        <v>81.309989999999999</v>
      </c>
      <c r="FG245" s="38">
        <v>80.376750000000001</v>
      </c>
      <c r="FH245" s="38">
        <v>78.558300000000003</v>
      </c>
      <c r="FI245" s="38">
        <v>78.958600000000004</v>
      </c>
      <c r="FJ245" s="38">
        <v>83.150090000000006</v>
      </c>
      <c r="FK245" s="38">
        <v>88.715869999999995</v>
      </c>
      <c r="FL245" s="38">
        <v>93.153549999999996</v>
      </c>
      <c r="FM245" s="38">
        <v>95.919160000000005</v>
      </c>
      <c r="FN245" s="38">
        <v>99.622190000000003</v>
      </c>
      <c r="FO245" s="38">
        <v>102.5121</v>
      </c>
      <c r="FP245" s="38">
        <v>103.6581</v>
      </c>
      <c r="FQ245" s="38">
        <v>105.1658</v>
      </c>
      <c r="FR245" s="38">
        <v>106.6109</v>
      </c>
      <c r="FS245" s="38">
        <v>107.0076</v>
      </c>
      <c r="FT245" s="38">
        <v>105.05549999999999</v>
      </c>
      <c r="FU245" s="38">
        <v>101.1032</v>
      </c>
      <c r="FV245" s="38">
        <v>99.185590000000005</v>
      </c>
      <c r="FW245">
        <v>95.596890000000002</v>
      </c>
      <c r="FX245">
        <v>92.654139999999998</v>
      </c>
      <c r="FY245">
        <v>92.030779999999993</v>
      </c>
      <c r="FZ245">
        <v>2.1850700000000001E-2</v>
      </c>
      <c r="GA245">
        <v>0.36727340000000003</v>
      </c>
      <c r="GB245">
        <v>1</v>
      </c>
    </row>
    <row r="246" spans="1:184" x14ac:dyDescent="0.3">
      <c r="A246" t="s">
        <v>277</v>
      </c>
      <c r="B246" t="s">
        <v>1</v>
      </c>
      <c r="C246" t="s">
        <v>259</v>
      </c>
      <c r="D246" t="s">
        <v>1</v>
      </c>
      <c r="E246" t="s">
        <v>1</v>
      </c>
      <c r="F246" t="s">
        <v>1</v>
      </c>
      <c r="G246" s="16" t="s">
        <v>1</v>
      </c>
      <c r="H246" s="40" t="s">
        <v>1</v>
      </c>
      <c r="I246" s="18" t="s">
        <v>1</v>
      </c>
      <c r="J246" s="38" t="s">
        <v>1</v>
      </c>
      <c r="K246" s="18">
        <v>44810</v>
      </c>
      <c r="L246" s="38">
        <v>26350</v>
      </c>
      <c r="M246" s="38">
        <v>26350</v>
      </c>
      <c r="N246" s="38">
        <v>1.476586</v>
      </c>
      <c r="O246" s="38">
        <v>1.414696</v>
      </c>
      <c r="P246" s="38">
        <v>1.3589530000000001</v>
      </c>
      <c r="Q246" s="38">
        <v>1.3352729999999999</v>
      </c>
      <c r="R246" s="38">
        <v>1.3548210000000001</v>
      </c>
      <c r="S246" s="38">
        <v>1.4279809999999999</v>
      </c>
      <c r="T246" s="38">
        <v>1.4745820000000001</v>
      </c>
      <c r="U246" s="38">
        <v>1.779601</v>
      </c>
      <c r="V246" s="38">
        <v>2.3344689999999999</v>
      </c>
      <c r="W246" s="38">
        <v>2.768011</v>
      </c>
      <c r="X246" s="38">
        <v>3.0801720000000001</v>
      </c>
      <c r="Y246" s="38">
        <v>3.3097319999999999</v>
      </c>
      <c r="Z246" s="38">
        <v>3.4401280000000001</v>
      </c>
      <c r="AA246" s="38">
        <v>3.5784400000000001</v>
      </c>
      <c r="AB246" s="38">
        <v>3.6263670000000001</v>
      </c>
      <c r="AC246" s="38">
        <v>3.5817290000000002</v>
      </c>
      <c r="AD246" s="38">
        <v>3.3882690000000002</v>
      </c>
      <c r="AE246" s="38">
        <v>2.893618</v>
      </c>
      <c r="AF246" s="38">
        <v>2.5338620000000001</v>
      </c>
      <c r="AG246" s="38">
        <v>2.2878129999999999</v>
      </c>
      <c r="AH246" s="38">
        <v>2.169861</v>
      </c>
      <c r="AI246" s="38">
        <v>1.9543189999999999</v>
      </c>
      <c r="AJ246" s="38">
        <v>1.8007660000000001</v>
      </c>
      <c r="AK246" s="38">
        <v>1.6799459999999999</v>
      </c>
      <c r="AL246" s="38">
        <v>2.0561599999999999E-2</v>
      </c>
      <c r="AM246" s="38">
        <v>4.8999999999999998E-3</v>
      </c>
      <c r="AN246" s="38">
        <v>-9.1307999999999997E-3</v>
      </c>
      <c r="AO246" s="38">
        <v>-1.1439E-2</v>
      </c>
      <c r="AP246" s="38">
        <v>2.6783000000000002E-3</v>
      </c>
      <c r="AQ246" s="38">
        <v>-1.3393199999999999E-2</v>
      </c>
      <c r="AR246" s="38">
        <v>-6.7599900000000004E-2</v>
      </c>
      <c r="AS246" s="38">
        <v>6.7510000000000001E-3</v>
      </c>
      <c r="AT246" s="38">
        <v>2.0363999999999998E-3</v>
      </c>
      <c r="AU246" s="38">
        <v>-3.0531699999999998E-2</v>
      </c>
      <c r="AV246" s="38">
        <v>-6.9414600000000007E-2</v>
      </c>
      <c r="AW246" s="38">
        <v>-5.5444399999999998E-2</v>
      </c>
      <c r="AX246" s="38">
        <v>-2.0180500000000001E-2</v>
      </c>
      <c r="AY246" s="38">
        <v>2.6451800000000001E-2</v>
      </c>
      <c r="AZ246" s="38">
        <v>2.2594400000000001E-2</v>
      </c>
      <c r="BA246" s="38">
        <v>2.4342300000000001E-2</v>
      </c>
      <c r="BB246" s="38">
        <v>5.9438600000000001E-2</v>
      </c>
      <c r="BC246" s="38">
        <v>-1.6329999999999999E-3</v>
      </c>
      <c r="BD246" s="38">
        <v>-9.0874000000000007E-3</v>
      </c>
      <c r="BE246" s="38">
        <v>-8.3763199999999996E-2</v>
      </c>
      <c r="BF246" s="38">
        <v>-1.8823300000000001E-2</v>
      </c>
      <c r="BG246" s="38">
        <v>-3.25188E-2</v>
      </c>
      <c r="BH246" s="38">
        <v>-1.0263E-3</v>
      </c>
      <c r="BI246" s="38">
        <v>-5.2789999999999998E-3</v>
      </c>
      <c r="BJ246" s="38">
        <v>3.02142E-2</v>
      </c>
      <c r="BK246" s="38">
        <v>1.41765E-2</v>
      </c>
      <c r="BL246" s="38">
        <v>-2.134E-3</v>
      </c>
      <c r="BM246" s="38">
        <v>-4.1945999999999997E-3</v>
      </c>
      <c r="BN246" s="38">
        <v>8.9025000000000007E-3</v>
      </c>
      <c r="BO246" s="38">
        <v>-5.061E-4</v>
      </c>
      <c r="BP246" s="38">
        <v>-4.8960799999999999E-2</v>
      </c>
      <c r="BQ246" s="38">
        <v>1.7063600000000002E-2</v>
      </c>
      <c r="BR246" s="38">
        <v>1.2534E-2</v>
      </c>
      <c r="BS246" s="38">
        <v>-1.7185700000000002E-2</v>
      </c>
      <c r="BT246" s="38">
        <v>-5.7231600000000001E-2</v>
      </c>
      <c r="BU246" s="38">
        <v>-4.3883800000000001E-2</v>
      </c>
      <c r="BV246" s="38">
        <v>-1.1565600000000001E-2</v>
      </c>
      <c r="BW246" s="38">
        <v>3.2054600000000003E-2</v>
      </c>
      <c r="BX246" s="38">
        <v>3.5006700000000002E-2</v>
      </c>
      <c r="BY246" s="38">
        <v>4.3108300000000002E-2</v>
      </c>
      <c r="BZ246" s="38">
        <v>7.9977699999999999E-2</v>
      </c>
      <c r="CA246" s="38">
        <v>2.1072400000000002E-2</v>
      </c>
      <c r="CB246" s="38">
        <v>1.53501E-2</v>
      </c>
      <c r="CC246" s="38">
        <v>-6.0679400000000001E-2</v>
      </c>
      <c r="CD246" s="38">
        <v>4.9019999999999999E-4</v>
      </c>
      <c r="CE246" s="38">
        <v>-1.62115E-2</v>
      </c>
      <c r="CF246" s="38">
        <v>1.0611600000000001E-2</v>
      </c>
      <c r="CG246" s="38">
        <v>8.1569999999999993E-3</v>
      </c>
      <c r="CH246" s="38">
        <v>3.6899500000000002E-2</v>
      </c>
      <c r="CI246" s="38">
        <v>2.0601299999999999E-2</v>
      </c>
      <c r="CJ246" s="38">
        <v>2.712E-3</v>
      </c>
      <c r="CK246" s="38">
        <v>8.2280000000000005E-4</v>
      </c>
      <c r="CL246" s="38">
        <v>1.32134E-2</v>
      </c>
      <c r="CM246" s="38">
        <v>8.4194999999999999E-3</v>
      </c>
      <c r="CN246" s="38">
        <v>-3.60515E-2</v>
      </c>
      <c r="CO246" s="38">
        <v>2.4205999999999998E-2</v>
      </c>
      <c r="CP246" s="38">
        <v>1.9804599999999999E-2</v>
      </c>
      <c r="CQ246" s="38">
        <v>-7.9422E-3</v>
      </c>
      <c r="CR246" s="38">
        <v>-4.8793599999999999E-2</v>
      </c>
      <c r="CS246" s="38">
        <v>-3.5876999999999999E-2</v>
      </c>
      <c r="CT246" s="38">
        <v>-5.5989999999999998E-3</v>
      </c>
      <c r="CU246" s="38">
        <v>3.5935099999999998E-2</v>
      </c>
      <c r="CV246" s="38">
        <v>4.3603299999999998E-2</v>
      </c>
      <c r="CW246" s="38">
        <v>5.6105700000000001E-2</v>
      </c>
      <c r="CX246" s="38">
        <v>9.4202900000000006E-2</v>
      </c>
      <c r="CY246" s="38">
        <v>3.6797999999999997E-2</v>
      </c>
      <c r="CZ246" s="38">
        <v>3.2275499999999999E-2</v>
      </c>
      <c r="DA246" s="38">
        <v>-4.4691599999999998E-2</v>
      </c>
      <c r="DB246" s="38">
        <v>1.3866699999999999E-2</v>
      </c>
      <c r="DC246" s="38">
        <v>-4.9170999999999998E-3</v>
      </c>
      <c r="DD246" s="38">
        <v>1.8672000000000001E-2</v>
      </c>
      <c r="DE246" s="38">
        <v>1.7462700000000001E-2</v>
      </c>
      <c r="DF246" s="38">
        <v>4.35848E-2</v>
      </c>
      <c r="DG246" s="38">
        <v>2.7026100000000001E-2</v>
      </c>
      <c r="DH246" s="38">
        <v>7.5579999999999996E-3</v>
      </c>
      <c r="DI246" s="38">
        <v>5.8402999999999997E-3</v>
      </c>
      <c r="DJ246" s="38">
        <v>1.75243E-2</v>
      </c>
      <c r="DK246" s="38">
        <v>1.7345099999999999E-2</v>
      </c>
      <c r="DL246" s="38">
        <v>-2.3142099999999999E-2</v>
      </c>
      <c r="DM246" s="38">
        <v>3.1348500000000001E-2</v>
      </c>
      <c r="DN246" s="38">
        <v>2.7075200000000001E-2</v>
      </c>
      <c r="DO246" s="38">
        <v>1.3012E-3</v>
      </c>
      <c r="DP246" s="38">
        <v>-4.0355700000000001E-2</v>
      </c>
      <c r="DQ246" s="38">
        <v>-2.7870099999999998E-2</v>
      </c>
      <c r="DR246" s="38">
        <v>3.6759999999999999E-4</v>
      </c>
      <c r="DS246" s="38">
        <v>3.98156E-2</v>
      </c>
      <c r="DT246" s="38">
        <v>5.2200000000000003E-2</v>
      </c>
      <c r="DU246" s="38">
        <v>6.9102999999999998E-2</v>
      </c>
      <c r="DV246" s="38">
        <v>0.1084282</v>
      </c>
      <c r="DW246" s="38">
        <v>5.2523599999999997E-2</v>
      </c>
      <c r="DX246" s="38">
        <v>4.9200899999999999E-2</v>
      </c>
      <c r="DY246" s="38">
        <v>-2.8703800000000002E-2</v>
      </c>
      <c r="DZ246" s="38">
        <v>2.7243199999999999E-2</v>
      </c>
      <c r="EA246" s="38">
        <v>6.3774000000000001E-3</v>
      </c>
      <c r="EB246" s="38">
        <v>2.67324E-2</v>
      </c>
      <c r="EC246" s="38">
        <v>2.6768400000000001E-2</v>
      </c>
      <c r="ED246" s="38">
        <v>5.3237300000000001E-2</v>
      </c>
      <c r="EE246" s="38">
        <v>3.6302500000000001E-2</v>
      </c>
      <c r="EF246" s="38">
        <v>1.4554900000000001E-2</v>
      </c>
      <c r="EG246" s="38">
        <v>1.30846E-2</v>
      </c>
      <c r="EH246" s="38">
        <v>2.3748600000000002E-2</v>
      </c>
      <c r="EI246" s="38">
        <v>3.02323E-2</v>
      </c>
      <c r="EJ246" s="38">
        <v>-4.5030000000000001E-3</v>
      </c>
      <c r="EK246" s="38">
        <v>4.16611E-2</v>
      </c>
      <c r="EL246" s="38">
        <v>3.7572800000000003E-2</v>
      </c>
      <c r="EM246" s="38">
        <v>1.46473E-2</v>
      </c>
      <c r="EN246" s="38">
        <v>-2.8172699999999998E-2</v>
      </c>
      <c r="EO246" s="38">
        <v>-1.6309500000000001E-2</v>
      </c>
      <c r="EP246" s="38">
        <v>8.9823999999999998E-3</v>
      </c>
      <c r="EQ246" s="38">
        <v>4.5418500000000001E-2</v>
      </c>
      <c r="ER246" s="38">
        <v>6.4612299999999998E-2</v>
      </c>
      <c r="ES246" s="38">
        <v>8.7869100000000006E-2</v>
      </c>
      <c r="ET246" s="38">
        <v>0.1289672</v>
      </c>
      <c r="EU246" s="38">
        <v>7.5228900000000001E-2</v>
      </c>
      <c r="EV246" s="38">
        <v>7.3638499999999996E-2</v>
      </c>
      <c r="EW246" s="38">
        <v>-5.62E-3</v>
      </c>
      <c r="EX246" s="38">
        <v>4.6556800000000002E-2</v>
      </c>
      <c r="EY246" s="38">
        <v>2.2684699999999999E-2</v>
      </c>
      <c r="EZ246" s="38">
        <v>3.8370300000000003E-2</v>
      </c>
      <c r="FA246" s="38">
        <v>4.0204400000000001E-2</v>
      </c>
      <c r="FB246" s="38">
        <v>88.668369999999996</v>
      </c>
      <c r="FC246" s="38">
        <v>85.644880000000001</v>
      </c>
      <c r="FD246" s="38">
        <v>83.124700000000004</v>
      </c>
      <c r="FE246" s="38">
        <v>82.484549999999999</v>
      </c>
      <c r="FF246" s="38">
        <v>81.631799999999998</v>
      </c>
      <c r="FG246" s="38">
        <v>81.698499999999996</v>
      </c>
      <c r="FH246" s="38">
        <v>81.602519999999998</v>
      </c>
      <c r="FI246" s="38">
        <v>83.138180000000006</v>
      </c>
      <c r="FJ246" s="38">
        <v>87.006230000000002</v>
      </c>
      <c r="FK246" s="38">
        <v>93.711119999999994</v>
      </c>
      <c r="FL246" s="38">
        <v>97.564459999999997</v>
      </c>
      <c r="FM246" s="38">
        <v>101.9422</v>
      </c>
      <c r="FN246" s="38">
        <v>104.5403</v>
      </c>
      <c r="FO246" s="38">
        <v>107.592</v>
      </c>
      <c r="FP246" s="38">
        <v>110.0228</v>
      </c>
      <c r="FQ246" s="38">
        <v>112.04859999999999</v>
      </c>
      <c r="FR246" s="38">
        <v>113.6374</v>
      </c>
      <c r="FS246" s="38">
        <v>113.32380000000001</v>
      </c>
      <c r="FT246" s="38">
        <v>111.1217</v>
      </c>
      <c r="FU246" s="38">
        <v>106.0476</v>
      </c>
      <c r="FV246" s="38">
        <v>101.40560000000001</v>
      </c>
      <c r="FW246">
        <v>98.591769999999997</v>
      </c>
      <c r="FX246">
        <v>98.114159999999998</v>
      </c>
      <c r="FY246">
        <v>95.084090000000003</v>
      </c>
      <c r="FZ246">
        <v>2.6895200000000001E-2</v>
      </c>
      <c r="GA246">
        <v>0.16608100000000001</v>
      </c>
      <c r="GB246">
        <v>1</v>
      </c>
    </row>
    <row r="247" spans="1:184" x14ac:dyDescent="0.3">
      <c r="A247" t="s">
        <v>277</v>
      </c>
      <c r="B247" t="s">
        <v>1</v>
      </c>
      <c r="C247" t="s">
        <v>259</v>
      </c>
      <c r="D247" t="s">
        <v>1</v>
      </c>
      <c r="E247" t="s">
        <v>1</v>
      </c>
      <c r="F247" t="s">
        <v>1</v>
      </c>
      <c r="G247" s="16" t="s">
        <v>1</v>
      </c>
      <c r="H247" s="40" t="s">
        <v>1</v>
      </c>
      <c r="I247" s="18" t="s">
        <v>1</v>
      </c>
      <c r="J247" s="38" t="s">
        <v>1</v>
      </c>
      <c r="K247" s="18">
        <v>44811</v>
      </c>
      <c r="L247" s="38">
        <v>26350</v>
      </c>
      <c r="M247" s="38">
        <v>26350</v>
      </c>
      <c r="N247" s="38">
        <v>1.6008549999999999</v>
      </c>
      <c r="O247" s="38">
        <v>1.5223720000000001</v>
      </c>
      <c r="P247" s="38">
        <v>1.4673259999999999</v>
      </c>
      <c r="Q247" s="38">
        <v>1.432553</v>
      </c>
      <c r="R247" s="38">
        <v>1.433308</v>
      </c>
      <c r="S247" s="38">
        <v>1.4816260000000001</v>
      </c>
      <c r="T247" s="38">
        <v>1.5107790000000001</v>
      </c>
      <c r="U247" s="38">
        <v>1.807015</v>
      </c>
      <c r="V247" s="38">
        <v>2.317288</v>
      </c>
      <c r="W247" s="38">
        <v>2.7582279999999999</v>
      </c>
      <c r="X247" s="38">
        <v>3.1003690000000002</v>
      </c>
      <c r="Y247" s="38">
        <v>3.299061</v>
      </c>
      <c r="Z247" s="38">
        <v>3.4077259999999998</v>
      </c>
      <c r="AA247" s="38">
        <v>3.5345110000000002</v>
      </c>
      <c r="AB247" s="38">
        <v>3.5899830000000001</v>
      </c>
      <c r="AC247" s="38">
        <v>3.576076</v>
      </c>
      <c r="AD247" s="38">
        <v>3.393573</v>
      </c>
      <c r="AE247" s="38">
        <v>2.9173710000000002</v>
      </c>
      <c r="AF247" s="38">
        <v>2.5777570000000001</v>
      </c>
      <c r="AG247" s="38">
        <v>2.318918</v>
      </c>
      <c r="AH247" s="38">
        <v>2.1824020000000002</v>
      </c>
      <c r="AI247" s="38">
        <v>1.990683</v>
      </c>
      <c r="AJ247" s="38">
        <v>1.8069679999999999</v>
      </c>
      <c r="AK247" s="38">
        <v>1.6676679999999999</v>
      </c>
      <c r="AL247" s="38">
        <v>-6.7622999999999997E-3</v>
      </c>
      <c r="AM247" s="38">
        <v>-1.0957E-2</v>
      </c>
      <c r="AN247" s="38">
        <v>-6.0927000000000004E-3</v>
      </c>
      <c r="AO247" s="38">
        <v>-1.8297999999999999E-3</v>
      </c>
      <c r="AP247" s="38">
        <v>-1.09003E-2</v>
      </c>
      <c r="AQ247" s="38">
        <v>-3.9225200000000002E-2</v>
      </c>
      <c r="AR247" s="38">
        <v>-0.1072486</v>
      </c>
      <c r="AS247" s="38">
        <v>-3.0807E-3</v>
      </c>
      <c r="AT247" s="38">
        <v>-1.02159E-2</v>
      </c>
      <c r="AU247" s="38">
        <v>-5.3712999999999999E-3</v>
      </c>
      <c r="AV247" s="38">
        <v>-1.7685999999999999E-3</v>
      </c>
      <c r="AW247" s="38">
        <v>-1.54225E-2</v>
      </c>
      <c r="AX247" s="38">
        <v>-6.5312E-3</v>
      </c>
      <c r="AY247" s="38">
        <v>1.8044000000000001E-3</v>
      </c>
      <c r="AZ247" s="38">
        <v>-1.92687E-2</v>
      </c>
      <c r="BA247" s="38">
        <v>1.34419E-2</v>
      </c>
      <c r="BB247" s="38">
        <v>6.4404699999999995E-2</v>
      </c>
      <c r="BC247" s="38">
        <v>3.7581200000000002E-2</v>
      </c>
      <c r="BD247" s="38">
        <v>3.9562100000000003E-2</v>
      </c>
      <c r="BE247" s="38">
        <v>-3.7043199999999998E-2</v>
      </c>
      <c r="BF247" s="38">
        <v>3.2606299999999998E-2</v>
      </c>
      <c r="BG247" s="38">
        <v>6.9795499999999996E-2</v>
      </c>
      <c r="BH247" s="38">
        <v>6.0436499999999997E-2</v>
      </c>
      <c r="BI247" s="38">
        <v>3.8802900000000001E-2</v>
      </c>
      <c r="BJ247" s="38">
        <v>1.3219E-3</v>
      </c>
      <c r="BK247" s="38">
        <v>-5.2315E-3</v>
      </c>
      <c r="BL247" s="38">
        <v>-7.2800000000000002E-4</v>
      </c>
      <c r="BM247" s="38">
        <v>3.2033999999999999E-3</v>
      </c>
      <c r="BN247" s="38">
        <v>-6.7905999999999999E-3</v>
      </c>
      <c r="BO247" s="38">
        <v>-2.9177399999999999E-2</v>
      </c>
      <c r="BP247" s="38">
        <v>-9.3377500000000002E-2</v>
      </c>
      <c r="BQ247" s="38">
        <v>4.4107E-3</v>
      </c>
      <c r="BR247" s="38">
        <v>-1.7851E-3</v>
      </c>
      <c r="BS247" s="38">
        <v>4.9357999999999997E-3</v>
      </c>
      <c r="BT247" s="38">
        <v>5.3701E-3</v>
      </c>
      <c r="BU247" s="38">
        <v>-7.4298000000000003E-3</v>
      </c>
      <c r="BV247" s="38">
        <v>-1.2263E-3</v>
      </c>
      <c r="BW247" s="38">
        <v>5.7989000000000001E-3</v>
      </c>
      <c r="BX247" s="38">
        <v>-1.1087400000000001E-2</v>
      </c>
      <c r="BY247" s="38">
        <v>2.5682099999999999E-2</v>
      </c>
      <c r="BZ247" s="38">
        <v>7.8411900000000007E-2</v>
      </c>
      <c r="CA247" s="38">
        <v>5.4138699999999998E-2</v>
      </c>
      <c r="CB247" s="38">
        <v>6.2008500000000001E-2</v>
      </c>
      <c r="CC247" s="38">
        <v>-1.8142499999999999E-2</v>
      </c>
      <c r="CD247" s="38">
        <v>4.7970100000000002E-2</v>
      </c>
      <c r="CE247" s="38">
        <v>8.1648999999999999E-2</v>
      </c>
      <c r="CF247" s="38">
        <v>6.9814799999999996E-2</v>
      </c>
      <c r="CG247" s="38">
        <v>4.9669600000000001E-2</v>
      </c>
      <c r="CH247" s="38">
        <v>6.9210000000000001E-3</v>
      </c>
      <c r="CI247" s="38">
        <v>-1.266E-3</v>
      </c>
      <c r="CJ247" s="38">
        <v>2.9875000000000001E-3</v>
      </c>
      <c r="CK247" s="38">
        <v>6.6893999999999999E-3</v>
      </c>
      <c r="CL247" s="38">
        <v>-3.9442000000000001E-3</v>
      </c>
      <c r="CM247" s="38">
        <v>-2.22182E-2</v>
      </c>
      <c r="CN247" s="38">
        <v>-8.3770300000000006E-2</v>
      </c>
      <c r="CO247" s="38">
        <v>9.5992999999999998E-3</v>
      </c>
      <c r="CP247" s="38">
        <v>4.0540000000000003E-3</v>
      </c>
      <c r="CQ247" s="38">
        <v>1.20745E-2</v>
      </c>
      <c r="CR247" s="38">
        <v>1.03143E-2</v>
      </c>
      <c r="CS247" s="38">
        <v>-1.8940000000000001E-3</v>
      </c>
      <c r="CT247" s="38">
        <v>2.4478E-3</v>
      </c>
      <c r="CU247" s="38">
        <v>8.5655000000000002E-3</v>
      </c>
      <c r="CV247" s="38">
        <v>-5.4210999999999999E-3</v>
      </c>
      <c r="CW247" s="38">
        <v>3.4159599999999998E-2</v>
      </c>
      <c r="CX247" s="38">
        <v>8.8113300000000006E-2</v>
      </c>
      <c r="CY247" s="38">
        <v>6.5606499999999998E-2</v>
      </c>
      <c r="CZ247" s="38">
        <v>7.7554799999999993E-2</v>
      </c>
      <c r="DA247" s="38">
        <v>-5.0518999999999998E-3</v>
      </c>
      <c r="DB247" s="38">
        <v>5.8611000000000003E-2</v>
      </c>
      <c r="DC247" s="38">
        <v>8.98587E-2</v>
      </c>
      <c r="DD247" s="38">
        <v>7.6310100000000006E-2</v>
      </c>
      <c r="DE247" s="38">
        <v>5.7195900000000001E-2</v>
      </c>
      <c r="DF247" s="38">
        <v>1.2520099999999999E-2</v>
      </c>
      <c r="DG247" s="38">
        <v>2.6995999999999999E-3</v>
      </c>
      <c r="DH247" s="38">
        <v>6.7029999999999998E-3</v>
      </c>
      <c r="DI247" s="38">
        <v>1.01753E-2</v>
      </c>
      <c r="DJ247" s="38">
        <v>-1.0977999999999999E-3</v>
      </c>
      <c r="DK247" s="38">
        <v>-1.5259099999999999E-2</v>
      </c>
      <c r="DL247" s="38">
        <v>-7.4163199999999999E-2</v>
      </c>
      <c r="DM247" s="38">
        <v>1.47879E-2</v>
      </c>
      <c r="DN247" s="38">
        <v>9.8931999999999996E-3</v>
      </c>
      <c r="DO247" s="38">
        <v>1.92131E-2</v>
      </c>
      <c r="DP247" s="38">
        <v>1.5258499999999999E-2</v>
      </c>
      <c r="DQ247" s="38">
        <v>3.6416999999999999E-3</v>
      </c>
      <c r="DR247" s="38">
        <v>6.1219999999999998E-3</v>
      </c>
      <c r="DS247" s="38">
        <v>1.1332099999999999E-2</v>
      </c>
      <c r="DT247" s="38">
        <v>2.453E-4</v>
      </c>
      <c r="DU247" s="38">
        <v>4.26372E-2</v>
      </c>
      <c r="DV247" s="38">
        <v>9.7814600000000002E-2</v>
      </c>
      <c r="DW247" s="38">
        <v>7.7074199999999995E-2</v>
      </c>
      <c r="DX247" s="38">
        <v>9.3101100000000006E-2</v>
      </c>
      <c r="DY247" s="38">
        <v>8.0385999999999999E-3</v>
      </c>
      <c r="DZ247" s="38">
        <v>6.9251900000000005E-2</v>
      </c>
      <c r="EA247" s="38">
        <v>9.8068500000000003E-2</v>
      </c>
      <c r="EB247" s="38">
        <v>8.2805400000000001E-2</v>
      </c>
      <c r="EC247" s="38">
        <v>6.4722100000000005E-2</v>
      </c>
      <c r="ED247" s="38">
        <v>2.0604399999999998E-2</v>
      </c>
      <c r="EE247" s="38">
        <v>8.4250999999999996E-3</v>
      </c>
      <c r="EF247" s="38">
        <v>1.20676E-2</v>
      </c>
      <c r="EG247" s="38">
        <v>1.52085E-2</v>
      </c>
      <c r="EH247" s="38">
        <v>3.0119999999999999E-3</v>
      </c>
      <c r="EI247" s="38">
        <v>-5.2112E-3</v>
      </c>
      <c r="EJ247" s="38">
        <v>-6.0291999999999998E-2</v>
      </c>
      <c r="EK247" s="38">
        <v>2.2279299999999998E-2</v>
      </c>
      <c r="EL247" s="38">
        <v>1.8324E-2</v>
      </c>
      <c r="EM247" s="38">
        <v>2.95202E-2</v>
      </c>
      <c r="EN247" s="38">
        <v>2.2397199999999999E-2</v>
      </c>
      <c r="EO247" s="38">
        <v>1.1634500000000001E-2</v>
      </c>
      <c r="EP247" s="38">
        <v>1.14269E-2</v>
      </c>
      <c r="EQ247" s="38">
        <v>1.53267E-2</v>
      </c>
      <c r="ER247" s="38">
        <v>8.4265999999999994E-3</v>
      </c>
      <c r="ES247" s="38">
        <v>5.48774E-2</v>
      </c>
      <c r="ET247" s="38">
        <v>0.1118218</v>
      </c>
      <c r="EU247" s="38">
        <v>9.3631699999999998E-2</v>
      </c>
      <c r="EV247" s="38">
        <v>0.1155476</v>
      </c>
      <c r="EW247" s="38">
        <v>2.6939299999999999E-2</v>
      </c>
      <c r="EX247" s="38">
        <v>8.4615700000000002E-2</v>
      </c>
      <c r="EY247" s="38">
        <v>0.10992200000000001</v>
      </c>
      <c r="EZ247" s="38">
        <v>9.2183600000000004E-2</v>
      </c>
      <c r="FA247" s="38">
        <v>7.5588900000000001E-2</v>
      </c>
      <c r="FB247" s="38">
        <v>94.092020000000005</v>
      </c>
      <c r="FC247" s="38">
        <v>90.997910000000005</v>
      </c>
      <c r="FD247" s="38">
        <v>87.698369999999997</v>
      </c>
      <c r="FE247" s="38">
        <v>86.390640000000005</v>
      </c>
      <c r="FF247" s="38">
        <v>84.559520000000006</v>
      </c>
      <c r="FG247" s="38">
        <v>82.094880000000003</v>
      </c>
      <c r="FH247" s="38">
        <v>81.475560000000002</v>
      </c>
      <c r="FI247" s="38">
        <v>81.125500000000002</v>
      </c>
      <c r="FJ247" s="38">
        <v>85.242459999999994</v>
      </c>
      <c r="FK247" s="38">
        <v>91.559780000000003</v>
      </c>
      <c r="FL247" s="38">
        <v>97.777850000000001</v>
      </c>
      <c r="FM247" s="38">
        <v>102.06229999999999</v>
      </c>
      <c r="FN247" s="38">
        <v>105.57810000000001</v>
      </c>
      <c r="FO247" s="38">
        <v>107.6344</v>
      </c>
      <c r="FP247" s="38">
        <v>108.78579999999999</v>
      </c>
      <c r="FQ247" s="38">
        <v>110.5284</v>
      </c>
      <c r="FR247" s="38">
        <v>110.9123</v>
      </c>
      <c r="FS247" s="38">
        <v>109.4014</v>
      </c>
      <c r="FT247" s="38">
        <v>106.89360000000001</v>
      </c>
      <c r="FU247" s="38">
        <v>102.84869999999999</v>
      </c>
      <c r="FV247" s="38">
        <v>100.17310000000001</v>
      </c>
      <c r="FW247">
        <v>98.256720000000001</v>
      </c>
      <c r="FX247">
        <v>96.018709999999999</v>
      </c>
      <c r="FY247">
        <v>91.309920000000005</v>
      </c>
      <c r="FZ247">
        <v>2.0404700000000001E-2</v>
      </c>
      <c r="GA247">
        <v>0.14476939999999999</v>
      </c>
      <c r="GB247">
        <v>1</v>
      </c>
    </row>
    <row r="248" spans="1:184" x14ac:dyDescent="0.3">
      <c r="A248" t="s">
        <v>277</v>
      </c>
      <c r="B248" t="s">
        <v>1</v>
      </c>
      <c r="C248" t="s">
        <v>259</v>
      </c>
      <c r="D248" t="s">
        <v>1</v>
      </c>
      <c r="E248" t="s">
        <v>1</v>
      </c>
      <c r="F248" t="s">
        <v>1</v>
      </c>
      <c r="G248" t="s">
        <v>1</v>
      </c>
      <c r="H248" s="40" t="s">
        <v>1</v>
      </c>
      <c r="I248" s="18" t="s">
        <v>1</v>
      </c>
      <c r="J248" s="38" t="s">
        <v>1</v>
      </c>
      <c r="K248" s="18" t="s">
        <v>2</v>
      </c>
      <c r="L248" s="38">
        <v>26445</v>
      </c>
      <c r="M248" s="38">
        <v>26445</v>
      </c>
      <c r="N248" s="38">
        <v>1.3947830000000001</v>
      </c>
      <c r="O248" s="38">
        <v>1.3317049999999999</v>
      </c>
      <c r="P248" s="38">
        <v>1.2878799999999999</v>
      </c>
      <c r="Q248" s="38">
        <v>1.261585</v>
      </c>
      <c r="R248" s="38">
        <v>1.2695799999999999</v>
      </c>
      <c r="S248" s="38">
        <v>1.315205</v>
      </c>
      <c r="T248" s="38">
        <v>1.330282</v>
      </c>
      <c r="U248" s="38">
        <v>1.583491</v>
      </c>
      <c r="V248" s="38">
        <v>2.049582</v>
      </c>
      <c r="W248" s="38">
        <v>2.4189630000000002</v>
      </c>
      <c r="X248" s="38">
        <v>2.7153740000000002</v>
      </c>
      <c r="Y248" s="38">
        <v>2.9112070000000001</v>
      </c>
      <c r="Z248" s="38">
        <v>3.0248729999999999</v>
      </c>
      <c r="AA248" s="38">
        <v>3.1504029999999998</v>
      </c>
      <c r="AB248" s="38">
        <v>3.2211910000000001</v>
      </c>
      <c r="AC248" s="38">
        <v>3.2109459999999999</v>
      </c>
      <c r="AD248" s="38">
        <v>3.0484650000000002</v>
      </c>
      <c r="AE248" s="38">
        <v>2.6249739999999999</v>
      </c>
      <c r="AF248" s="38">
        <v>2.319947</v>
      </c>
      <c r="AG248" s="38">
        <v>2.0976370000000002</v>
      </c>
      <c r="AH248" s="38">
        <v>1.9761930000000001</v>
      </c>
      <c r="AI248" s="38">
        <v>1.798003</v>
      </c>
      <c r="AJ248" s="38">
        <v>1.6338189999999999</v>
      </c>
      <c r="AK248" s="38">
        <v>1.5161960000000001</v>
      </c>
      <c r="AL248" s="38">
        <v>-2.7179000000000001E-3</v>
      </c>
      <c r="AM248" s="38">
        <v>-3.5197000000000002E-3</v>
      </c>
      <c r="AN248" s="38">
        <v>-1.4403E-3</v>
      </c>
      <c r="AO248" s="38">
        <v>6.8900000000000005E-4</v>
      </c>
      <c r="AP248" s="38">
        <v>4.2255000000000001E-3</v>
      </c>
      <c r="AQ248" s="38">
        <v>6.8570000000000002E-4</v>
      </c>
      <c r="AR248" s="38">
        <v>-2.57428E-2</v>
      </c>
      <c r="AS248" s="38">
        <v>-7.0371000000000001E-3</v>
      </c>
      <c r="AT248" s="38">
        <v>-1.9044999999999999E-2</v>
      </c>
      <c r="AU248" s="38">
        <v>-3.51198E-2</v>
      </c>
      <c r="AV248" s="38">
        <v>-3.2071000000000002E-2</v>
      </c>
      <c r="AW248" s="38">
        <v>-2.3846800000000001E-2</v>
      </c>
      <c r="AX248" s="38">
        <v>-1.7045999999999999E-3</v>
      </c>
      <c r="AY248" s="38">
        <v>4.0727999999999997E-3</v>
      </c>
      <c r="AZ248" s="38">
        <v>-2.3519999999999999E-3</v>
      </c>
      <c r="BA248" s="38">
        <v>7.0546000000000003E-3</v>
      </c>
      <c r="BB248" s="38">
        <v>3.3266700000000003E-2</v>
      </c>
      <c r="BC248" s="38">
        <v>1.88836E-2</v>
      </c>
      <c r="BD248" s="38">
        <v>1.4173099999999999E-2</v>
      </c>
      <c r="BE248" s="38">
        <v>-4.7299999999999998E-3</v>
      </c>
      <c r="BF248" s="38">
        <v>8.5214999999999996E-3</v>
      </c>
      <c r="BG248" s="38">
        <v>-4.3131000000000003E-3</v>
      </c>
      <c r="BH248" s="38">
        <v>2.1638999999999999E-3</v>
      </c>
      <c r="BI248" s="38">
        <v>-1.1222000000000001E-3</v>
      </c>
      <c r="BJ248" s="38">
        <v>2.4935999999999999E-3</v>
      </c>
      <c r="BK248" s="38">
        <v>1.7019999999999999E-4</v>
      </c>
      <c r="BL248" s="38">
        <v>2.0807999999999998E-3</v>
      </c>
      <c r="BM248" s="38">
        <v>4.1019000000000003E-3</v>
      </c>
      <c r="BN248" s="38">
        <v>6.4244000000000002E-3</v>
      </c>
      <c r="BO248" s="38">
        <v>7.3505000000000003E-3</v>
      </c>
      <c r="BP248" s="38">
        <v>-1.5046E-2</v>
      </c>
      <c r="BQ248" s="38">
        <v>-2.4253E-3</v>
      </c>
      <c r="BR248" s="38">
        <v>-1.1816999999999999E-2</v>
      </c>
      <c r="BS248" s="38">
        <v>-2.5731400000000001E-2</v>
      </c>
      <c r="BT248" s="38">
        <v>-2.37576E-2</v>
      </c>
      <c r="BU248" s="38">
        <v>-1.6858399999999999E-2</v>
      </c>
      <c r="BV248" s="38">
        <v>3.9580000000000003E-4</v>
      </c>
      <c r="BW248" s="38">
        <v>7.8840999999999998E-3</v>
      </c>
      <c r="BX248" s="38">
        <v>3.6587999999999998E-3</v>
      </c>
      <c r="BY248" s="38">
        <v>1.6030800000000001E-2</v>
      </c>
      <c r="BZ248" s="38">
        <v>4.2722599999999999E-2</v>
      </c>
      <c r="CA248" s="38">
        <v>2.7395599999999999E-2</v>
      </c>
      <c r="CB248" s="38">
        <v>2.3048099999999998E-2</v>
      </c>
      <c r="CC248" s="38">
        <v>5.6893000000000004E-3</v>
      </c>
      <c r="CD248" s="38">
        <v>1.92061E-2</v>
      </c>
      <c r="CE248" s="38">
        <v>4.9616E-3</v>
      </c>
      <c r="CF248" s="38">
        <v>1.0443600000000001E-2</v>
      </c>
      <c r="CG248" s="38">
        <v>7.3020000000000003E-3</v>
      </c>
      <c r="CH248" s="38">
        <v>6.1029999999999999E-3</v>
      </c>
      <c r="CI248" s="38">
        <v>2.7258E-3</v>
      </c>
      <c r="CJ248" s="38">
        <v>4.5195000000000001E-3</v>
      </c>
      <c r="CK248" s="38">
        <v>6.4656000000000002E-3</v>
      </c>
      <c r="CL248" s="38">
        <v>7.9474000000000003E-3</v>
      </c>
      <c r="CM248" s="38">
        <v>1.1966600000000001E-2</v>
      </c>
      <c r="CN248" s="38">
        <v>-7.6373999999999999E-3</v>
      </c>
      <c r="CO248" s="38">
        <v>7.6889999999999999E-4</v>
      </c>
      <c r="CP248" s="38">
        <v>-6.8108999999999999E-3</v>
      </c>
      <c r="CQ248" s="38">
        <v>-1.9229E-2</v>
      </c>
      <c r="CR248" s="38">
        <v>-1.79997E-2</v>
      </c>
      <c r="CS248" s="38">
        <v>-1.2018300000000001E-2</v>
      </c>
      <c r="CT248" s="38">
        <v>1.8504999999999999E-3</v>
      </c>
      <c r="CU248" s="38">
        <v>1.05238E-2</v>
      </c>
      <c r="CV248" s="38">
        <v>7.8218000000000003E-3</v>
      </c>
      <c r="CW248" s="38">
        <v>2.2247699999999999E-2</v>
      </c>
      <c r="CX248" s="38">
        <v>4.9271799999999998E-2</v>
      </c>
      <c r="CY248" s="38">
        <v>3.3291000000000001E-2</v>
      </c>
      <c r="CZ248" s="38">
        <v>2.9194899999999999E-2</v>
      </c>
      <c r="DA248" s="38">
        <v>1.2905700000000001E-2</v>
      </c>
      <c r="DB248" s="38">
        <v>2.6606100000000001E-2</v>
      </c>
      <c r="DC248" s="38">
        <v>1.1385299999999999E-2</v>
      </c>
      <c r="DD248" s="38">
        <v>1.6178100000000001E-2</v>
      </c>
      <c r="DE248" s="38">
        <v>1.3136500000000001E-2</v>
      </c>
      <c r="DF248" s="38">
        <v>9.7123999999999995E-3</v>
      </c>
      <c r="DG248" s="38">
        <v>5.2814999999999997E-3</v>
      </c>
      <c r="DH248" s="38">
        <v>6.9582000000000003E-3</v>
      </c>
      <c r="DI248" s="38">
        <v>8.8293999999999994E-3</v>
      </c>
      <c r="DJ248" s="38">
        <v>9.4702999999999992E-3</v>
      </c>
      <c r="DK248" s="38">
        <v>1.6582699999999999E-2</v>
      </c>
      <c r="DL248" s="38">
        <v>-2.288E-4</v>
      </c>
      <c r="DM248" s="38">
        <v>3.9630000000000004E-3</v>
      </c>
      <c r="DN248" s="38">
        <v>-1.8048000000000001E-3</v>
      </c>
      <c r="DO248" s="38">
        <v>-1.2726700000000001E-2</v>
      </c>
      <c r="DP248" s="38">
        <v>-1.22419E-2</v>
      </c>
      <c r="DQ248" s="38">
        <v>-7.1782E-3</v>
      </c>
      <c r="DR248" s="38">
        <v>3.3051999999999999E-3</v>
      </c>
      <c r="DS248" s="38">
        <v>1.31635E-2</v>
      </c>
      <c r="DT248" s="38">
        <v>1.19849E-2</v>
      </c>
      <c r="DU248" s="38">
        <v>2.84646E-2</v>
      </c>
      <c r="DV248" s="38">
        <v>5.58209E-2</v>
      </c>
      <c r="DW248" s="38">
        <v>3.9186499999999999E-2</v>
      </c>
      <c r="DX248" s="38">
        <v>3.53418E-2</v>
      </c>
      <c r="DY248" s="38">
        <v>2.01221E-2</v>
      </c>
      <c r="DZ248" s="38">
        <v>3.40062E-2</v>
      </c>
      <c r="EA248" s="38">
        <v>1.7808999999999998E-2</v>
      </c>
      <c r="EB248" s="38">
        <v>2.1912600000000001E-2</v>
      </c>
      <c r="EC248" s="38">
        <v>1.8971100000000001E-2</v>
      </c>
      <c r="ED248" s="38">
        <v>1.49239E-2</v>
      </c>
      <c r="EE248" s="38">
        <v>8.9713999999999992E-3</v>
      </c>
      <c r="EF248" s="38">
        <v>1.04793E-2</v>
      </c>
      <c r="EG248" s="38">
        <v>1.2242299999999999E-2</v>
      </c>
      <c r="EH248" s="38">
        <v>1.1669199999999999E-2</v>
      </c>
      <c r="EI248" s="38">
        <v>2.32476E-2</v>
      </c>
      <c r="EJ248" s="38">
        <v>1.0468099999999999E-2</v>
      </c>
      <c r="EK248" s="38">
        <v>8.5748000000000005E-3</v>
      </c>
      <c r="EL248" s="38">
        <v>5.4232999999999998E-3</v>
      </c>
      <c r="EM248" s="38">
        <v>-3.3381999999999999E-3</v>
      </c>
      <c r="EN248" s="38">
        <v>-3.9284999999999997E-3</v>
      </c>
      <c r="EO248" s="38">
        <v>-1.8980000000000001E-4</v>
      </c>
      <c r="EP248" s="38">
        <v>5.4056E-3</v>
      </c>
      <c r="EQ248" s="38">
        <v>1.6974800000000002E-2</v>
      </c>
      <c r="ER248" s="38">
        <v>1.79957E-2</v>
      </c>
      <c r="ES248" s="38">
        <v>3.7440800000000003E-2</v>
      </c>
      <c r="ET248" s="38">
        <v>6.5276799999999996E-2</v>
      </c>
      <c r="EU248" s="38">
        <v>4.7698499999999998E-2</v>
      </c>
      <c r="EV248" s="38">
        <v>4.4216800000000001E-2</v>
      </c>
      <c r="EW248" s="38">
        <v>3.05414E-2</v>
      </c>
      <c r="EX248" s="38">
        <v>4.46907E-2</v>
      </c>
      <c r="EY248" s="38">
        <v>2.7083699999999999E-2</v>
      </c>
      <c r="EZ248" s="38">
        <v>3.0192199999999999E-2</v>
      </c>
      <c r="FA248" s="38">
        <v>2.7395300000000001E-2</v>
      </c>
      <c r="FB248" s="38">
        <v>85.129149999999996</v>
      </c>
      <c r="FC248" s="38">
        <v>83.154030000000006</v>
      </c>
      <c r="FD248" s="38">
        <v>81.014099999999999</v>
      </c>
      <c r="FE248" s="38">
        <v>79.347399999999993</v>
      </c>
      <c r="FF248" s="38">
        <v>77.846149999999994</v>
      </c>
      <c r="FG248" s="38">
        <v>76.763750000000002</v>
      </c>
      <c r="FH248" s="38">
        <v>76.413129999999995</v>
      </c>
      <c r="FI248" s="38">
        <v>78.115729999999999</v>
      </c>
      <c r="FJ248" s="38">
        <v>82.19538</v>
      </c>
      <c r="FK248" s="38">
        <v>86.653009999999995</v>
      </c>
      <c r="FL248" s="38">
        <v>91.016059999999996</v>
      </c>
      <c r="FM248" s="38">
        <v>94.909149999999997</v>
      </c>
      <c r="FN248" s="38">
        <v>97.708579999999998</v>
      </c>
      <c r="FO248" s="38">
        <v>100.375</v>
      </c>
      <c r="FP248" s="38">
        <v>102.6639</v>
      </c>
      <c r="FQ248" s="38">
        <v>104.4858</v>
      </c>
      <c r="FR248" s="38">
        <v>105.2253</v>
      </c>
      <c r="FS248" s="38">
        <v>104.6516</v>
      </c>
      <c r="FT248" s="38">
        <v>103.1832</v>
      </c>
      <c r="FU248" s="38">
        <v>100.3566</v>
      </c>
      <c r="FV248" s="38">
        <v>96.825450000000004</v>
      </c>
      <c r="FW248">
        <v>93.76943</v>
      </c>
      <c r="FX248">
        <v>91.421840000000003</v>
      </c>
      <c r="FY248">
        <v>88.171989999999994</v>
      </c>
      <c r="FZ248">
        <v>1.0973800000000001E-2</v>
      </c>
      <c r="GA248">
        <v>9.3436900000000003E-2</v>
      </c>
      <c r="GB248">
        <v>1</v>
      </c>
    </row>
    <row r="249" spans="1:184" x14ac:dyDescent="0.3">
      <c r="A249" t="s">
        <v>277</v>
      </c>
      <c r="B249" t="s">
        <v>1</v>
      </c>
      <c r="C249" t="s">
        <v>260</v>
      </c>
      <c r="D249" t="s">
        <v>1</v>
      </c>
      <c r="E249" t="s">
        <v>1</v>
      </c>
      <c r="F249" t="s">
        <v>1</v>
      </c>
      <c r="G249" s="16" t="s">
        <v>1</v>
      </c>
      <c r="H249" s="40" t="s">
        <v>1</v>
      </c>
      <c r="I249" s="18" t="s">
        <v>1</v>
      </c>
      <c r="J249" s="38" t="s">
        <v>1</v>
      </c>
      <c r="K249" s="18">
        <v>44722</v>
      </c>
      <c r="L249" s="38">
        <v>265</v>
      </c>
      <c r="M249" s="38">
        <v>265</v>
      </c>
      <c r="N249" s="38">
        <v>1.916121</v>
      </c>
      <c r="O249" s="38">
        <v>1.807882</v>
      </c>
      <c r="P249" s="38">
        <v>1.8021769999999999</v>
      </c>
      <c r="Q249" s="38">
        <v>1.7661249999999999</v>
      </c>
      <c r="R249" s="38">
        <v>1.732715</v>
      </c>
      <c r="S249" s="38">
        <v>1.744578</v>
      </c>
      <c r="T249" s="38">
        <v>1.7732429999999999</v>
      </c>
      <c r="U249" s="38">
        <v>1.7704420000000001</v>
      </c>
      <c r="V249" s="38">
        <v>1.9042779999999999</v>
      </c>
      <c r="W249" s="38">
        <v>2.1032069999999998</v>
      </c>
      <c r="X249" s="38">
        <v>2.3318370000000002</v>
      </c>
      <c r="Y249" s="38">
        <v>2.3939970000000002</v>
      </c>
      <c r="Z249" s="38">
        <v>2.414021</v>
      </c>
      <c r="AA249" s="38">
        <v>2.4970699999999999</v>
      </c>
      <c r="AB249" s="38">
        <v>2.456712</v>
      </c>
      <c r="AC249" s="38">
        <v>2.4693659999999999</v>
      </c>
      <c r="AD249" s="38">
        <v>2.4304169999999998</v>
      </c>
      <c r="AE249" s="38">
        <v>2.293701</v>
      </c>
      <c r="AF249" s="38">
        <v>2.1624759999999998</v>
      </c>
      <c r="AG249" s="38">
        <v>2.1088290000000001</v>
      </c>
      <c r="AH249" s="38">
        <v>2.0638550000000002</v>
      </c>
      <c r="AI249" s="38">
        <v>2.09904</v>
      </c>
      <c r="AJ249" s="38">
        <v>2.011943</v>
      </c>
      <c r="AK249" s="38">
        <v>1.9513590000000001</v>
      </c>
      <c r="AL249" s="38">
        <v>-1.3424E-2</v>
      </c>
      <c r="AM249" s="38">
        <v>-8.4882100000000002E-2</v>
      </c>
      <c r="AN249" s="38">
        <v>1.2599000000000001E-2</v>
      </c>
      <c r="AO249" s="38">
        <v>4.5161300000000001E-2</v>
      </c>
      <c r="AP249" s="38">
        <v>3.9652999999999997E-3</v>
      </c>
      <c r="AQ249" s="38">
        <v>-4.5223899999999997E-2</v>
      </c>
      <c r="AR249" s="38">
        <v>2.38488E-2</v>
      </c>
      <c r="AS249" s="38">
        <v>-9.2504500000000003E-2</v>
      </c>
      <c r="AT249" s="38">
        <v>-0.19709679999999999</v>
      </c>
      <c r="AU249" s="38">
        <v>-7.6106900000000005E-2</v>
      </c>
      <c r="AV249" s="38">
        <v>-8.3131800000000006E-2</v>
      </c>
      <c r="AW249" s="38">
        <v>-3.0569800000000001E-2</v>
      </c>
      <c r="AX249" s="38">
        <v>-2.0108999999999998E-2</v>
      </c>
      <c r="AY249" s="38">
        <v>8.0446000000000007E-3</v>
      </c>
      <c r="AZ249" s="38">
        <v>-1.0524E-3</v>
      </c>
      <c r="BA249" s="38">
        <v>4.7689500000000003E-2</v>
      </c>
      <c r="BB249" s="38">
        <v>2.3732900000000001E-2</v>
      </c>
      <c r="BC249" s="38">
        <v>5.3085500000000001E-2</v>
      </c>
      <c r="BD249" s="38">
        <v>5.8606999999999999E-2</v>
      </c>
      <c r="BE249" s="38">
        <v>-3.9515599999999998E-2</v>
      </c>
      <c r="BF249" s="38">
        <v>-0.1130419</v>
      </c>
      <c r="BG249" s="38">
        <v>-0.19153709999999999</v>
      </c>
      <c r="BH249" s="38">
        <v>-0.20243749999999999</v>
      </c>
      <c r="BI249" s="38">
        <v>-0.1849239</v>
      </c>
      <c r="BJ249" s="38">
        <v>5.1964999999999997E-3</v>
      </c>
      <c r="BK249" s="38">
        <v>-6.4240699999999998E-2</v>
      </c>
      <c r="BL249" s="38">
        <v>2.8574100000000002E-2</v>
      </c>
      <c r="BM249" s="38">
        <v>5.9066899999999999E-2</v>
      </c>
      <c r="BN249" s="38">
        <v>1.4756099999999999E-2</v>
      </c>
      <c r="BO249" s="38">
        <v>-3.26165E-2</v>
      </c>
      <c r="BP249" s="38">
        <v>3.6503099999999997E-2</v>
      </c>
      <c r="BQ249" s="38">
        <v>-6.9796999999999998E-2</v>
      </c>
      <c r="BR249" s="38">
        <v>-0.1664842</v>
      </c>
      <c r="BS249" s="38">
        <v>-5.6557099999999999E-2</v>
      </c>
      <c r="BT249" s="38">
        <v>-6.63358E-2</v>
      </c>
      <c r="BU249" s="38">
        <v>-1.9665599999999998E-2</v>
      </c>
      <c r="BV249" s="38">
        <v>4.2240000000000002E-4</v>
      </c>
      <c r="BW249" s="38">
        <v>1.6167899999999999E-2</v>
      </c>
      <c r="BX249" s="38">
        <v>1.2376699999999999E-2</v>
      </c>
      <c r="BY249" s="38">
        <v>7.93513E-2</v>
      </c>
      <c r="BZ249" s="38">
        <v>5.9513799999999999E-2</v>
      </c>
      <c r="CA249" s="38">
        <v>8.9538099999999995E-2</v>
      </c>
      <c r="CB249" s="38">
        <v>8.9426199999999997E-2</v>
      </c>
      <c r="CC249" s="38">
        <v>-1.15002E-2</v>
      </c>
      <c r="CD249" s="38">
        <v>-8.0920699999999998E-2</v>
      </c>
      <c r="CE249" s="38">
        <v>-0.1598706</v>
      </c>
      <c r="CF249" s="38">
        <v>-0.17119809999999999</v>
      </c>
      <c r="CG249" s="38">
        <v>-0.1580561</v>
      </c>
      <c r="CH249" s="38">
        <v>1.8093000000000001E-2</v>
      </c>
      <c r="CI249" s="38">
        <v>-4.99444E-2</v>
      </c>
      <c r="CJ249" s="38">
        <v>3.9638399999999997E-2</v>
      </c>
      <c r="CK249" s="38">
        <v>6.8697900000000006E-2</v>
      </c>
      <c r="CL249" s="38">
        <v>2.2229800000000001E-2</v>
      </c>
      <c r="CM249" s="38">
        <v>-2.3884699999999998E-2</v>
      </c>
      <c r="CN249" s="38">
        <v>4.5267300000000003E-2</v>
      </c>
      <c r="CO249" s="38">
        <v>-5.4069800000000001E-2</v>
      </c>
      <c r="CP249" s="38">
        <v>-0.14528189999999999</v>
      </c>
      <c r="CQ249" s="38">
        <v>-4.3017100000000003E-2</v>
      </c>
      <c r="CR249" s="38">
        <v>-5.4702899999999999E-2</v>
      </c>
      <c r="CS249" s="38">
        <v>-1.21133E-2</v>
      </c>
      <c r="CT249" s="38">
        <v>1.46423E-2</v>
      </c>
      <c r="CU249" s="38">
        <v>2.17941E-2</v>
      </c>
      <c r="CV249" s="38">
        <v>2.1677600000000002E-2</v>
      </c>
      <c r="CW249" s="38">
        <v>0.1012802</v>
      </c>
      <c r="CX249" s="38">
        <v>8.4295499999999995E-2</v>
      </c>
      <c r="CY249" s="38">
        <v>0.114785</v>
      </c>
      <c r="CZ249" s="38">
        <v>0.1107716</v>
      </c>
      <c r="DA249" s="38">
        <v>7.9030999999999997E-3</v>
      </c>
      <c r="DB249" s="38">
        <v>-5.8673700000000002E-2</v>
      </c>
      <c r="DC249" s="38">
        <v>-0.13793849999999999</v>
      </c>
      <c r="DD249" s="38">
        <v>-0.1495619</v>
      </c>
      <c r="DE249" s="38">
        <v>-0.1394475</v>
      </c>
      <c r="DF249" s="38">
        <v>3.09894E-2</v>
      </c>
      <c r="DG249" s="38">
        <v>-3.5648199999999998E-2</v>
      </c>
      <c r="DH249" s="38">
        <v>5.0702700000000003E-2</v>
      </c>
      <c r="DI249" s="38">
        <v>7.8328800000000004E-2</v>
      </c>
      <c r="DJ249" s="38">
        <v>2.9703500000000001E-2</v>
      </c>
      <c r="DK249" s="38">
        <v>-1.5152799999999999E-2</v>
      </c>
      <c r="DL249" s="38">
        <v>5.4031599999999999E-2</v>
      </c>
      <c r="DM249" s="38">
        <v>-3.8342599999999998E-2</v>
      </c>
      <c r="DN249" s="38">
        <v>-0.1240797</v>
      </c>
      <c r="DO249" s="38">
        <v>-2.9477E-2</v>
      </c>
      <c r="DP249" s="38">
        <v>-4.3069999999999997E-2</v>
      </c>
      <c r="DQ249" s="38">
        <v>-4.5611000000000002E-3</v>
      </c>
      <c r="DR249" s="38">
        <v>2.88623E-2</v>
      </c>
      <c r="DS249" s="38">
        <v>2.7420300000000002E-2</v>
      </c>
      <c r="DT249" s="38">
        <v>3.0978499999999999E-2</v>
      </c>
      <c r="DU249" s="38">
        <v>0.1232091</v>
      </c>
      <c r="DV249" s="38">
        <v>0.1090772</v>
      </c>
      <c r="DW249" s="38">
        <v>0.14003199999999999</v>
      </c>
      <c r="DX249" s="38">
        <v>0.13211690000000001</v>
      </c>
      <c r="DY249" s="38">
        <v>2.7306500000000001E-2</v>
      </c>
      <c r="DZ249" s="38">
        <v>-3.6426600000000003E-2</v>
      </c>
      <c r="EA249" s="38">
        <v>-0.11600630000000001</v>
      </c>
      <c r="EB249" s="38">
        <v>-0.1279256</v>
      </c>
      <c r="EC249" s="38">
        <v>-0.1208389</v>
      </c>
      <c r="ED249" s="38">
        <v>4.9609899999999998E-2</v>
      </c>
      <c r="EE249" s="38">
        <v>-1.50067E-2</v>
      </c>
      <c r="EF249" s="38">
        <v>6.6677700000000006E-2</v>
      </c>
      <c r="EG249" s="38">
        <v>9.2234399999999994E-2</v>
      </c>
      <c r="EH249" s="38">
        <v>4.0494299999999997E-2</v>
      </c>
      <c r="EI249" s="38">
        <v>-2.5454000000000002E-3</v>
      </c>
      <c r="EJ249" s="38">
        <v>6.6685800000000003E-2</v>
      </c>
      <c r="EK249" s="38">
        <v>-1.5635099999999999E-2</v>
      </c>
      <c r="EL249" s="38">
        <v>-9.3467099999999997E-2</v>
      </c>
      <c r="EM249" s="38">
        <v>-9.9272000000000006E-3</v>
      </c>
      <c r="EN249" s="38">
        <v>-2.6273899999999999E-2</v>
      </c>
      <c r="EO249" s="38">
        <v>6.3432000000000002E-3</v>
      </c>
      <c r="EP249" s="38">
        <v>4.9393600000000003E-2</v>
      </c>
      <c r="EQ249" s="38">
        <v>3.5543600000000002E-2</v>
      </c>
      <c r="ER249" s="38">
        <v>4.4407599999999998E-2</v>
      </c>
      <c r="ES249" s="38">
        <v>0.15487090000000001</v>
      </c>
      <c r="ET249" s="38">
        <v>0.14485809999999999</v>
      </c>
      <c r="EU249" s="38">
        <v>0.17648449999999999</v>
      </c>
      <c r="EV249" s="38">
        <v>0.1629362</v>
      </c>
      <c r="EW249" s="38">
        <v>5.53219E-2</v>
      </c>
      <c r="EX249" s="38">
        <v>-4.3054E-3</v>
      </c>
      <c r="EY249" s="38">
        <v>-8.4339800000000006E-2</v>
      </c>
      <c r="EZ249" s="38">
        <v>-9.66862E-2</v>
      </c>
      <c r="FA249" s="38">
        <v>-9.3971100000000002E-2</v>
      </c>
      <c r="FB249" s="38">
        <v>61.881390000000003</v>
      </c>
      <c r="FC249" s="38">
        <v>60.575409999999998</v>
      </c>
      <c r="FD249" s="38">
        <v>59.28642</v>
      </c>
      <c r="FE249" s="38">
        <v>59</v>
      </c>
      <c r="FF249" s="38">
        <v>58.808750000000003</v>
      </c>
      <c r="FG249" s="38">
        <v>58.31879</v>
      </c>
      <c r="FH249" s="38">
        <v>59.331139999999998</v>
      </c>
      <c r="FI249" s="38">
        <v>63</v>
      </c>
      <c r="FJ249" s="38">
        <v>67.756969999999995</v>
      </c>
      <c r="FK249" s="38">
        <v>71.880709999999993</v>
      </c>
      <c r="FL249" s="38">
        <v>74.192359999999994</v>
      </c>
      <c r="FM249" s="38">
        <v>77.641800000000003</v>
      </c>
      <c r="FN249" s="38">
        <v>77.313630000000003</v>
      </c>
      <c r="FO249" s="38">
        <v>78.636610000000005</v>
      </c>
      <c r="FP249" s="38">
        <v>80.251459999999994</v>
      </c>
      <c r="FQ249" s="38">
        <v>79.341350000000006</v>
      </c>
      <c r="FR249" s="38">
        <v>77.989140000000006</v>
      </c>
      <c r="FS249" s="38">
        <v>77.635649999999998</v>
      </c>
      <c r="FT249" s="38">
        <v>76.358249999999998</v>
      </c>
      <c r="FU249" s="38">
        <v>72.463419999999999</v>
      </c>
      <c r="FV249" s="38">
        <v>68.922389999999993</v>
      </c>
      <c r="FW249">
        <v>67.449200000000005</v>
      </c>
      <c r="FX249">
        <v>65.692040000000006</v>
      </c>
      <c r="FY249">
        <v>64.028499999999994</v>
      </c>
      <c r="FZ249">
        <v>3.6378500000000001E-2</v>
      </c>
      <c r="GA249">
        <v>0.28558840000000002</v>
      </c>
      <c r="GB249">
        <v>1</v>
      </c>
    </row>
    <row r="250" spans="1:184" x14ac:dyDescent="0.3">
      <c r="A250" t="s">
        <v>277</v>
      </c>
      <c r="B250" t="s">
        <v>1</v>
      </c>
      <c r="C250" t="s">
        <v>260</v>
      </c>
      <c r="D250" t="s">
        <v>1</v>
      </c>
      <c r="E250" t="s">
        <v>1</v>
      </c>
      <c r="F250" t="s">
        <v>1</v>
      </c>
      <c r="G250" s="16" t="s">
        <v>1</v>
      </c>
      <c r="H250" s="40" t="s">
        <v>1</v>
      </c>
      <c r="I250" s="18" t="s">
        <v>1</v>
      </c>
      <c r="J250" s="38" t="s">
        <v>1</v>
      </c>
      <c r="K250" s="18">
        <v>44739</v>
      </c>
      <c r="L250" s="38">
        <v>265</v>
      </c>
      <c r="M250" s="38">
        <v>265</v>
      </c>
      <c r="N250" s="38">
        <v>1.889967</v>
      </c>
      <c r="O250" s="38">
        <v>1.8543130000000001</v>
      </c>
      <c r="P250" s="38">
        <v>1.8008500000000001</v>
      </c>
      <c r="Q250" s="38">
        <v>1.750219</v>
      </c>
      <c r="R250" s="38">
        <v>1.7214879999999999</v>
      </c>
      <c r="S250" s="38">
        <v>1.7377800000000001</v>
      </c>
      <c r="T250" s="38">
        <v>1.769865</v>
      </c>
      <c r="U250" s="38">
        <v>1.821205</v>
      </c>
      <c r="V250" s="38">
        <v>1.97515</v>
      </c>
      <c r="W250" s="38">
        <v>2.047228</v>
      </c>
      <c r="X250" s="38">
        <v>2.2047919999999999</v>
      </c>
      <c r="Y250" s="38">
        <v>2.245911</v>
      </c>
      <c r="Z250" s="38">
        <v>2.2574019999999999</v>
      </c>
      <c r="AA250" s="38">
        <v>2.3330099999999998</v>
      </c>
      <c r="AB250" s="38">
        <v>2.3472390000000001</v>
      </c>
      <c r="AC250" s="38">
        <v>2.3278989999999999</v>
      </c>
      <c r="AD250" s="38">
        <v>2.2721559999999998</v>
      </c>
      <c r="AE250" s="38">
        <v>2.1648550000000002</v>
      </c>
      <c r="AF250" s="38">
        <v>2.0905369999999999</v>
      </c>
      <c r="AG250" s="38">
        <v>2.083612</v>
      </c>
      <c r="AH250" s="38">
        <v>2.04942</v>
      </c>
      <c r="AI250" s="38">
        <v>2.0818409999999998</v>
      </c>
      <c r="AJ250" s="38">
        <v>2.0184380000000002</v>
      </c>
      <c r="AK250" s="38">
        <v>1.9558439999999999</v>
      </c>
      <c r="AL250" s="38">
        <v>-7.41956E-2</v>
      </c>
      <c r="AM250" s="38">
        <v>-7.1462300000000006E-2</v>
      </c>
      <c r="AN250" s="38">
        <v>-3.8870200000000001E-2</v>
      </c>
      <c r="AO250" s="38">
        <v>-2.1954000000000001E-2</v>
      </c>
      <c r="AP250" s="38">
        <v>-2.43828E-2</v>
      </c>
      <c r="AQ250" s="38">
        <v>-9.2096000000000001E-3</v>
      </c>
      <c r="AR250" s="38">
        <v>-1.06456E-2</v>
      </c>
      <c r="AS250" s="38">
        <v>5.7877400000000002E-2</v>
      </c>
      <c r="AT250" s="38">
        <v>-4.1076000000000003E-3</v>
      </c>
      <c r="AU250" s="38">
        <v>-2.1932299999999998E-2</v>
      </c>
      <c r="AV250" s="38">
        <v>3.78492E-2</v>
      </c>
      <c r="AW250" s="38">
        <v>-2.1325199999999999E-2</v>
      </c>
      <c r="AX250" s="38">
        <v>-7.5548599999999994E-2</v>
      </c>
      <c r="AY250" s="38">
        <v>-2.6173800000000001E-2</v>
      </c>
      <c r="AZ250" s="38">
        <v>-2.0526099999999999E-2</v>
      </c>
      <c r="BA250" s="38">
        <v>5.5014E-3</v>
      </c>
      <c r="BB250" s="38">
        <v>3.3401300000000002E-2</v>
      </c>
      <c r="BC250" s="38">
        <v>2.6118700000000002E-2</v>
      </c>
      <c r="BD250" s="38">
        <v>5.1995E-2</v>
      </c>
      <c r="BE250" s="38">
        <v>8.3561E-3</v>
      </c>
      <c r="BF250" s="38">
        <v>2.01958E-2</v>
      </c>
      <c r="BG250" s="38">
        <v>-7.8699599999999995E-2</v>
      </c>
      <c r="BH250" s="38">
        <v>-0.1614236</v>
      </c>
      <c r="BI250" s="38">
        <v>-0.1860125</v>
      </c>
      <c r="BJ250" s="38">
        <v>-6.1279899999999998E-2</v>
      </c>
      <c r="BK250" s="38">
        <v>-6.1866200000000003E-2</v>
      </c>
      <c r="BL250" s="38">
        <v>-2.89132E-2</v>
      </c>
      <c r="BM250" s="38">
        <v>-1.14123E-2</v>
      </c>
      <c r="BN250" s="38">
        <v>-1.6685700000000001E-2</v>
      </c>
      <c r="BO250" s="38">
        <v>-1.5200999999999999E-3</v>
      </c>
      <c r="BP250" s="38">
        <v>-5.4694000000000001E-3</v>
      </c>
      <c r="BQ250" s="38">
        <v>6.4166799999999996E-2</v>
      </c>
      <c r="BR250" s="38">
        <v>8.5226E-3</v>
      </c>
      <c r="BS250" s="38">
        <v>-1.0864499999999999E-2</v>
      </c>
      <c r="BT250" s="38">
        <v>5.0790299999999997E-2</v>
      </c>
      <c r="BU250" s="38">
        <v>-1.3812899999999999E-2</v>
      </c>
      <c r="BV250" s="38">
        <v>-5.8675900000000003E-2</v>
      </c>
      <c r="BW250" s="38">
        <v>-1.6198199999999999E-2</v>
      </c>
      <c r="BX250" s="38">
        <v>-9.9219999999999994E-4</v>
      </c>
      <c r="BY250" s="38">
        <v>3.7049199999999997E-2</v>
      </c>
      <c r="BZ250" s="38">
        <v>5.85281E-2</v>
      </c>
      <c r="CA250" s="38">
        <v>5.5270300000000001E-2</v>
      </c>
      <c r="CB250" s="38">
        <v>7.6394299999999998E-2</v>
      </c>
      <c r="CC250" s="38">
        <v>3.3616500000000001E-2</v>
      </c>
      <c r="CD250" s="38">
        <v>4.9842999999999998E-2</v>
      </c>
      <c r="CE250" s="38">
        <v>-4.9493599999999999E-2</v>
      </c>
      <c r="CF250" s="38">
        <v>-0.13414880000000001</v>
      </c>
      <c r="CG250" s="38">
        <v>-0.1628433</v>
      </c>
      <c r="CH250" s="38">
        <v>-5.2334400000000003E-2</v>
      </c>
      <c r="CI250" s="38">
        <v>-5.5219900000000002E-2</v>
      </c>
      <c r="CJ250" s="38">
        <v>-2.2016899999999999E-2</v>
      </c>
      <c r="CK250" s="38">
        <v>-4.1111999999999998E-3</v>
      </c>
      <c r="CL250" s="38">
        <v>-1.1354700000000001E-2</v>
      </c>
      <c r="CM250" s="38">
        <v>3.8057E-3</v>
      </c>
      <c r="CN250" s="38">
        <v>-1.8844000000000001E-3</v>
      </c>
      <c r="CO250" s="38">
        <v>6.8522799999999995E-2</v>
      </c>
      <c r="CP250" s="38">
        <v>1.7270299999999999E-2</v>
      </c>
      <c r="CQ250" s="38">
        <v>-3.1989000000000002E-3</v>
      </c>
      <c r="CR250" s="38">
        <v>5.9753199999999999E-2</v>
      </c>
      <c r="CS250" s="38">
        <v>-8.6099000000000002E-3</v>
      </c>
      <c r="CT250" s="38">
        <v>-4.6989799999999998E-2</v>
      </c>
      <c r="CU250" s="38">
        <v>-9.2890999999999998E-3</v>
      </c>
      <c r="CV250" s="38">
        <v>1.2537E-2</v>
      </c>
      <c r="CW250" s="38">
        <v>5.8899100000000003E-2</v>
      </c>
      <c r="CX250" s="38">
        <v>7.5930800000000007E-2</v>
      </c>
      <c r="CY250" s="38">
        <v>7.54605E-2</v>
      </c>
      <c r="CZ250" s="38">
        <v>9.3293200000000007E-2</v>
      </c>
      <c r="DA250" s="38">
        <v>5.1111799999999999E-2</v>
      </c>
      <c r="DB250" s="38">
        <v>7.03767E-2</v>
      </c>
      <c r="DC250" s="38">
        <v>-2.9265599999999999E-2</v>
      </c>
      <c r="DD250" s="38">
        <v>-0.1152584</v>
      </c>
      <c r="DE250" s="38">
        <v>-0.14679629999999999</v>
      </c>
      <c r="DF250" s="38">
        <v>-4.3388999999999997E-2</v>
      </c>
      <c r="DG250" s="38">
        <v>-4.8573699999999997E-2</v>
      </c>
      <c r="DH250" s="38">
        <v>-1.5120700000000001E-2</v>
      </c>
      <c r="DI250" s="38">
        <v>3.1898999999999999E-3</v>
      </c>
      <c r="DJ250" s="38">
        <v>-6.0236999999999999E-3</v>
      </c>
      <c r="DK250" s="38">
        <v>9.1315000000000007E-3</v>
      </c>
      <c r="DL250" s="38">
        <v>1.7006E-3</v>
      </c>
      <c r="DM250" s="38">
        <v>7.2878700000000005E-2</v>
      </c>
      <c r="DN250" s="38">
        <v>2.6017999999999999E-2</v>
      </c>
      <c r="DO250" s="38">
        <v>4.4666999999999997E-3</v>
      </c>
      <c r="DP250" s="38">
        <v>6.8716100000000002E-2</v>
      </c>
      <c r="DQ250" s="38">
        <v>-3.4069E-3</v>
      </c>
      <c r="DR250" s="38">
        <v>-3.5303800000000003E-2</v>
      </c>
      <c r="DS250" s="38">
        <v>-2.3800000000000002E-3</v>
      </c>
      <c r="DT250" s="38">
        <v>2.6066200000000001E-2</v>
      </c>
      <c r="DU250" s="38">
        <v>8.0749000000000001E-2</v>
      </c>
      <c r="DV250" s="38">
        <v>9.33335E-2</v>
      </c>
      <c r="DW250" s="38">
        <v>9.5650700000000005E-2</v>
      </c>
      <c r="DX250" s="38">
        <v>0.1101922</v>
      </c>
      <c r="DY250" s="38">
        <v>6.8607000000000001E-2</v>
      </c>
      <c r="DZ250" s="38">
        <v>9.0910299999999999E-2</v>
      </c>
      <c r="EA250" s="38">
        <v>-9.0375999999999998E-3</v>
      </c>
      <c r="EB250" s="38">
        <v>-9.6367999999999995E-2</v>
      </c>
      <c r="EC250" s="38">
        <v>-0.13074939999999999</v>
      </c>
      <c r="ED250" s="38">
        <v>-3.0473199999999999E-2</v>
      </c>
      <c r="EE250" s="38">
        <v>-3.8977499999999998E-2</v>
      </c>
      <c r="EF250" s="38">
        <v>-5.1637000000000002E-3</v>
      </c>
      <c r="EG250" s="38">
        <v>1.37316E-2</v>
      </c>
      <c r="EH250" s="38">
        <v>1.6733E-3</v>
      </c>
      <c r="EI250" s="38">
        <v>1.6820999999999999E-2</v>
      </c>
      <c r="EJ250" s="38">
        <v>6.8767999999999998E-3</v>
      </c>
      <c r="EK250" s="38">
        <v>7.9168100000000005E-2</v>
      </c>
      <c r="EL250" s="38">
        <v>3.8648299999999997E-2</v>
      </c>
      <c r="EM250" s="38">
        <v>1.5534600000000001E-2</v>
      </c>
      <c r="EN250" s="38">
        <v>8.1657099999999996E-2</v>
      </c>
      <c r="EO250" s="38">
        <v>4.1054000000000004E-3</v>
      </c>
      <c r="EP250" s="38">
        <v>-1.8430999999999999E-2</v>
      </c>
      <c r="EQ250" s="38">
        <v>7.5956000000000001E-3</v>
      </c>
      <c r="ER250" s="38">
        <v>4.5600099999999998E-2</v>
      </c>
      <c r="ES250" s="38">
        <v>0.1122968</v>
      </c>
      <c r="ET250" s="38">
        <v>0.1184602</v>
      </c>
      <c r="EU250" s="38">
        <v>0.1248022</v>
      </c>
      <c r="EV250" s="38">
        <v>0.1345915</v>
      </c>
      <c r="EW250" s="38">
        <v>9.3867400000000004E-2</v>
      </c>
      <c r="EX250" s="38">
        <v>0.1205576</v>
      </c>
      <c r="EY250" s="38">
        <v>2.01684E-2</v>
      </c>
      <c r="EZ250" s="38">
        <v>-6.9093199999999994E-2</v>
      </c>
      <c r="FA250" s="38">
        <v>-0.1075802</v>
      </c>
      <c r="FB250" s="38">
        <v>57.718290000000003</v>
      </c>
      <c r="FC250" s="38">
        <v>56.696010000000001</v>
      </c>
      <c r="FD250" s="38">
        <v>55.66798</v>
      </c>
      <c r="FE250" s="38">
        <v>54.370049999999999</v>
      </c>
      <c r="FF250" s="38">
        <v>54.057200000000002</v>
      </c>
      <c r="FG250" s="38">
        <v>53.808349999999997</v>
      </c>
      <c r="FH250" s="38">
        <v>54.854579999999999</v>
      </c>
      <c r="FI250" s="38">
        <v>56.426360000000003</v>
      </c>
      <c r="FJ250" s="38">
        <v>57.731140000000003</v>
      </c>
      <c r="FK250" s="38">
        <v>60.121650000000002</v>
      </c>
      <c r="FL250" s="38">
        <v>63.196469999999998</v>
      </c>
      <c r="FM250" s="38">
        <v>66.721209999999999</v>
      </c>
      <c r="FN250" s="38">
        <v>70.446659999999994</v>
      </c>
      <c r="FO250" s="38">
        <v>73.135279999999995</v>
      </c>
      <c r="FP250" s="38">
        <v>73.650180000000006</v>
      </c>
      <c r="FQ250" s="38">
        <v>75.177729999999997</v>
      </c>
      <c r="FR250" s="38">
        <v>74.389099999999999</v>
      </c>
      <c r="FS250" s="38">
        <v>71.846069999999997</v>
      </c>
      <c r="FT250" s="38">
        <v>69.935820000000007</v>
      </c>
      <c r="FU250" s="38">
        <v>69.341380000000001</v>
      </c>
      <c r="FV250" s="38">
        <v>65.428669999999997</v>
      </c>
      <c r="FW250">
        <v>63.256639999999997</v>
      </c>
      <c r="FX250">
        <v>61.252789999999997</v>
      </c>
      <c r="FY250">
        <v>59.114409999999999</v>
      </c>
      <c r="FZ250">
        <v>3.4515999999999998E-2</v>
      </c>
      <c r="GA250">
        <v>0.27855740000000001</v>
      </c>
      <c r="GB250">
        <v>1</v>
      </c>
    </row>
    <row r="251" spans="1:184" x14ac:dyDescent="0.3">
      <c r="A251" t="s">
        <v>277</v>
      </c>
      <c r="B251" t="s">
        <v>1</v>
      </c>
      <c r="C251" t="s">
        <v>260</v>
      </c>
      <c r="D251" t="s">
        <v>1</v>
      </c>
      <c r="E251" t="s">
        <v>1</v>
      </c>
      <c r="F251" t="s">
        <v>1</v>
      </c>
      <c r="G251" s="16" t="s">
        <v>1</v>
      </c>
      <c r="H251" s="40" t="s">
        <v>1</v>
      </c>
      <c r="I251" s="18" t="s">
        <v>1</v>
      </c>
      <c r="J251" s="38" t="s">
        <v>1</v>
      </c>
      <c r="K251" s="18">
        <v>44753</v>
      </c>
      <c r="L251" s="38">
        <v>265</v>
      </c>
      <c r="M251" s="38">
        <v>265</v>
      </c>
      <c r="N251" s="38">
        <v>1.7930759999999999</v>
      </c>
      <c r="O251" s="38">
        <v>1.7133560000000001</v>
      </c>
      <c r="P251" s="38">
        <v>1.725187</v>
      </c>
      <c r="Q251" s="38">
        <v>1.674293</v>
      </c>
      <c r="R251" s="38">
        <v>1.6214459999999999</v>
      </c>
      <c r="S251" s="38">
        <v>1.6334569999999999</v>
      </c>
      <c r="T251" s="38">
        <v>1.677603</v>
      </c>
      <c r="U251" s="38">
        <v>1.7004900000000001</v>
      </c>
      <c r="V251" s="38">
        <v>1.8702099999999999</v>
      </c>
      <c r="W251" s="38">
        <v>2.020883</v>
      </c>
      <c r="X251" s="38">
        <v>2.2482950000000002</v>
      </c>
      <c r="Y251" s="38">
        <v>2.266483</v>
      </c>
      <c r="Z251" s="38">
        <v>2.3089119999999999</v>
      </c>
      <c r="AA251" s="38">
        <v>2.4223089999999998</v>
      </c>
      <c r="AB251" s="38">
        <v>2.423521</v>
      </c>
      <c r="AC251" s="38">
        <v>2.43072</v>
      </c>
      <c r="AD251" s="38">
        <v>2.4053610000000001</v>
      </c>
      <c r="AE251" s="38">
        <v>2.2853059999999998</v>
      </c>
      <c r="AF251" s="38">
        <v>2.177848</v>
      </c>
      <c r="AG251" s="38">
        <v>2.135345</v>
      </c>
      <c r="AH251" s="38">
        <v>2.0364610000000001</v>
      </c>
      <c r="AI251" s="38">
        <v>2.009833</v>
      </c>
      <c r="AJ251" s="38">
        <v>1.9399379999999999</v>
      </c>
      <c r="AK251" s="38">
        <v>1.867443</v>
      </c>
      <c r="AL251" s="38">
        <v>-6.5587900000000005E-2</v>
      </c>
      <c r="AM251" s="38">
        <v>-6.9694400000000004E-2</v>
      </c>
      <c r="AN251" s="38">
        <v>9.4569000000000007E-3</v>
      </c>
      <c r="AO251" s="38">
        <v>-2.9328300000000002E-2</v>
      </c>
      <c r="AP251" s="38">
        <v>-5.3995500000000002E-2</v>
      </c>
      <c r="AQ251" s="38">
        <v>-5.8705100000000003E-2</v>
      </c>
      <c r="AR251" s="38">
        <v>-1.71101E-2</v>
      </c>
      <c r="AS251" s="38">
        <v>1.4170500000000001E-2</v>
      </c>
      <c r="AT251" s="38">
        <v>4.1980000000000001E-4</v>
      </c>
      <c r="AU251" s="38">
        <v>-3.5624500000000003E-2</v>
      </c>
      <c r="AV251" s="38">
        <v>2.3692299999999999E-2</v>
      </c>
      <c r="AW251" s="38">
        <v>-6.4267900000000003E-2</v>
      </c>
      <c r="AX251" s="38">
        <v>-5.9714799999999998E-2</v>
      </c>
      <c r="AY251" s="38">
        <v>-2.7811700000000002E-2</v>
      </c>
      <c r="AZ251" s="38">
        <v>-1.06219E-2</v>
      </c>
      <c r="BA251" s="38">
        <v>-0.1075875</v>
      </c>
      <c r="BB251" s="38">
        <v>-0.1175736</v>
      </c>
      <c r="BC251" s="38">
        <v>-0.1045454</v>
      </c>
      <c r="BD251" s="38">
        <v>-6.8823800000000004E-2</v>
      </c>
      <c r="BE251" s="38">
        <v>-5.4767999999999997E-2</v>
      </c>
      <c r="BF251" s="38">
        <v>-9.1396900000000003E-2</v>
      </c>
      <c r="BG251" s="38">
        <v>-0.17975469999999999</v>
      </c>
      <c r="BH251" s="38">
        <v>-0.18795590000000001</v>
      </c>
      <c r="BI251" s="38">
        <v>-0.17265800000000001</v>
      </c>
      <c r="BJ251" s="38">
        <v>-5.1409900000000001E-2</v>
      </c>
      <c r="BK251" s="38">
        <v>-5.6654799999999998E-2</v>
      </c>
      <c r="BL251" s="38">
        <v>2.32033E-2</v>
      </c>
      <c r="BM251" s="38">
        <v>-1.41079E-2</v>
      </c>
      <c r="BN251" s="38">
        <v>-4.20851E-2</v>
      </c>
      <c r="BO251" s="38">
        <v>-4.74819E-2</v>
      </c>
      <c r="BP251" s="38">
        <v>-6.9305E-3</v>
      </c>
      <c r="BQ251" s="38">
        <v>2.9040400000000001E-2</v>
      </c>
      <c r="BR251" s="38">
        <v>2.47E-2</v>
      </c>
      <c r="BS251" s="38">
        <v>-1.58773E-2</v>
      </c>
      <c r="BT251" s="38">
        <v>4.3123500000000002E-2</v>
      </c>
      <c r="BU251" s="38">
        <v>-5.2167699999999997E-2</v>
      </c>
      <c r="BV251" s="38">
        <v>-3.4086199999999997E-2</v>
      </c>
      <c r="BW251" s="38">
        <v>-1.4602199999999999E-2</v>
      </c>
      <c r="BX251" s="38">
        <v>1.1646500000000001E-2</v>
      </c>
      <c r="BY251" s="38">
        <v>-6.7891699999999999E-2</v>
      </c>
      <c r="BZ251" s="38">
        <v>-8.0556799999999998E-2</v>
      </c>
      <c r="CA251" s="38">
        <v>-6.8323300000000003E-2</v>
      </c>
      <c r="CB251" s="38">
        <v>-3.5680799999999999E-2</v>
      </c>
      <c r="CC251" s="38">
        <v>-2.0217499999999999E-2</v>
      </c>
      <c r="CD251" s="38">
        <v>-6.1627800000000003E-2</v>
      </c>
      <c r="CE251" s="38">
        <v>-0.14446419999999999</v>
      </c>
      <c r="CF251" s="38">
        <v>-0.15491460000000001</v>
      </c>
      <c r="CG251" s="38">
        <v>-0.1456161</v>
      </c>
      <c r="CH251" s="38">
        <v>-4.1590200000000001E-2</v>
      </c>
      <c r="CI251" s="38">
        <v>-4.7623499999999999E-2</v>
      </c>
      <c r="CJ251" s="38">
        <v>3.2724000000000003E-2</v>
      </c>
      <c r="CK251" s="38">
        <v>-3.5663000000000001E-3</v>
      </c>
      <c r="CL251" s="38">
        <v>-3.3836100000000001E-2</v>
      </c>
      <c r="CM251" s="38">
        <v>-3.9708800000000002E-2</v>
      </c>
      <c r="CN251" s="38">
        <v>1.199E-4</v>
      </c>
      <c r="CO251" s="38">
        <v>3.9339199999999998E-2</v>
      </c>
      <c r="CP251" s="38">
        <v>4.1516400000000002E-2</v>
      </c>
      <c r="CQ251" s="38">
        <v>-2.2005000000000002E-3</v>
      </c>
      <c r="CR251" s="38">
        <v>5.65815E-2</v>
      </c>
      <c r="CS251" s="38">
        <v>-4.3787199999999998E-2</v>
      </c>
      <c r="CT251" s="38">
        <v>-1.63359E-2</v>
      </c>
      <c r="CU251" s="38">
        <v>-5.4533999999999997E-3</v>
      </c>
      <c r="CV251" s="38">
        <v>2.7069599999999999E-2</v>
      </c>
      <c r="CW251" s="38">
        <v>-4.0398499999999997E-2</v>
      </c>
      <c r="CX251" s="38">
        <v>-5.4919099999999998E-2</v>
      </c>
      <c r="CY251" s="38">
        <v>-4.3235999999999997E-2</v>
      </c>
      <c r="CZ251" s="38">
        <v>-1.2726100000000001E-2</v>
      </c>
      <c r="DA251" s="38">
        <v>3.7122000000000001E-3</v>
      </c>
      <c r="DB251" s="38">
        <v>-4.1009799999999999E-2</v>
      </c>
      <c r="DC251" s="38">
        <v>-0.120022</v>
      </c>
      <c r="DD251" s="38">
        <v>-0.13203029999999999</v>
      </c>
      <c r="DE251" s="38">
        <v>-0.126887</v>
      </c>
      <c r="DF251" s="38">
        <v>-3.1770600000000003E-2</v>
      </c>
      <c r="DG251" s="38">
        <v>-3.8592300000000003E-2</v>
      </c>
      <c r="DH251" s="38">
        <v>4.2244700000000003E-2</v>
      </c>
      <c r="DI251" s="38">
        <v>6.9752E-3</v>
      </c>
      <c r="DJ251" s="38">
        <v>-2.5586999999999999E-2</v>
      </c>
      <c r="DK251" s="38">
        <v>-3.1935699999999997E-2</v>
      </c>
      <c r="DL251" s="38">
        <v>7.1703000000000001E-3</v>
      </c>
      <c r="DM251" s="38">
        <v>4.9638099999999998E-2</v>
      </c>
      <c r="DN251" s="38">
        <v>5.8332799999999997E-2</v>
      </c>
      <c r="DO251" s="38">
        <v>1.14763E-2</v>
      </c>
      <c r="DP251" s="38">
        <v>7.0039400000000002E-2</v>
      </c>
      <c r="DQ251" s="38">
        <v>-3.5406600000000003E-2</v>
      </c>
      <c r="DR251" s="38">
        <v>1.4143999999999999E-3</v>
      </c>
      <c r="DS251" s="38">
        <v>3.6955E-3</v>
      </c>
      <c r="DT251" s="38">
        <v>4.2492599999999998E-2</v>
      </c>
      <c r="DU251" s="38">
        <v>-1.29053E-2</v>
      </c>
      <c r="DV251" s="38">
        <v>-2.9281399999999999E-2</v>
      </c>
      <c r="DW251" s="38">
        <v>-1.81487E-2</v>
      </c>
      <c r="DX251" s="38">
        <v>1.02287E-2</v>
      </c>
      <c r="DY251" s="38">
        <v>2.7641800000000001E-2</v>
      </c>
      <c r="DZ251" s="38">
        <v>-2.0391900000000001E-2</v>
      </c>
      <c r="EA251" s="38">
        <v>-9.5579899999999995E-2</v>
      </c>
      <c r="EB251" s="38">
        <v>-0.1091461</v>
      </c>
      <c r="EC251" s="38">
        <v>-0.1081579</v>
      </c>
      <c r="ED251" s="38">
        <v>-1.75926E-2</v>
      </c>
      <c r="EE251" s="38">
        <v>-2.5552600000000002E-2</v>
      </c>
      <c r="EF251" s="38">
        <v>5.5990999999999999E-2</v>
      </c>
      <c r="EG251" s="38">
        <v>2.2195599999999999E-2</v>
      </c>
      <c r="EH251" s="38">
        <v>-1.36767E-2</v>
      </c>
      <c r="EI251" s="38">
        <v>-2.0712499999999998E-2</v>
      </c>
      <c r="EJ251" s="38">
        <v>1.7349900000000001E-2</v>
      </c>
      <c r="EK251" s="38">
        <v>6.4507900000000007E-2</v>
      </c>
      <c r="EL251" s="38">
        <v>8.2613000000000006E-2</v>
      </c>
      <c r="EM251" s="38">
        <v>3.1223500000000001E-2</v>
      </c>
      <c r="EN251" s="38">
        <v>8.9470599999999997E-2</v>
      </c>
      <c r="EO251" s="38">
        <v>-2.3306500000000001E-2</v>
      </c>
      <c r="EP251" s="38">
        <v>2.70431E-2</v>
      </c>
      <c r="EQ251" s="38">
        <v>1.6905E-2</v>
      </c>
      <c r="ER251" s="38">
        <v>6.4760999999999999E-2</v>
      </c>
      <c r="ES251" s="38">
        <v>2.6790499999999998E-2</v>
      </c>
      <c r="ET251" s="38">
        <v>7.7352999999999996E-3</v>
      </c>
      <c r="EU251" s="38">
        <v>1.80734E-2</v>
      </c>
      <c r="EV251" s="38">
        <v>4.3371699999999999E-2</v>
      </c>
      <c r="EW251" s="38">
        <v>6.2192299999999999E-2</v>
      </c>
      <c r="EX251" s="38">
        <v>9.3772000000000005E-3</v>
      </c>
      <c r="EY251" s="38">
        <v>-6.0289299999999997E-2</v>
      </c>
      <c r="EZ251" s="38">
        <v>-7.61048E-2</v>
      </c>
      <c r="FA251" s="38">
        <v>-8.1116099999999997E-2</v>
      </c>
      <c r="FB251" s="38">
        <v>61.612169999999999</v>
      </c>
      <c r="FC251" s="38">
        <v>61.276249999999997</v>
      </c>
      <c r="FD251" s="38">
        <v>59.405769999999997</v>
      </c>
      <c r="FE251" s="38">
        <v>58.273719999999997</v>
      </c>
      <c r="FF251" s="38">
        <v>57.589480000000002</v>
      </c>
      <c r="FG251" s="38">
        <v>57.013890000000004</v>
      </c>
      <c r="FH251" s="38">
        <v>57.60962</v>
      </c>
      <c r="FI251" s="38">
        <v>60.270620000000001</v>
      </c>
      <c r="FJ251" s="38">
        <v>64.882279999999994</v>
      </c>
      <c r="FK251" s="38">
        <v>69.989940000000004</v>
      </c>
      <c r="FL251" s="38">
        <v>72.777810000000002</v>
      </c>
      <c r="FM251" s="38">
        <v>75.735439999999997</v>
      </c>
      <c r="FN251" s="38">
        <v>79.215170000000001</v>
      </c>
      <c r="FO251" s="38">
        <v>81.904520000000005</v>
      </c>
      <c r="FP251" s="38">
        <v>84.825019999999995</v>
      </c>
      <c r="FQ251" s="38">
        <v>84.851039999999998</v>
      </c>
      <c r="FR251" s="38">
        <v>85.027950000000004</v>
      </c>
      <c r="FS251" s="38">
        <v>84.515709999999999</v>
      </c>
      <c r="FT251" s="38">
        <v>81.177090000000007</v>
      </c>
      <c r="FU251" s="38">
        <v>77.542150000000007</v>
      </c>
      <c r="FV251" s="38">
        <v>72.948650000000001</v>
      </c>
      <c r="FW251">
        <v>68.781220000000005</v>
      </c>
      <c r="FX251">
        <v>66.856759999999994</v>
      </c>
      <c r="FY251">
        <v>65.188360000000003</v>
      </c>
      <c r="FZ251">
        <v>4.1783000000000001E-2</v>
      </c>
      <c r="GA251">
        <v>0.3030814</v>
      </c>
      <c r="GB251">
        <v>1</v>
      </c>
    </row>
    <row r="252" spans="1:184" x14ac:dyDescent="0.3">
      <c r="A252" t="s">
        <v>277</v>
      </c>
      <c r="B252" t="s">
        <v>1</v>
      </c>
      <c r="C252" t="s">
        <v>260</v>
      </c>
      <c r="D252" t="s">
        <v>1</v>
      </c>
      <c r="E252" t="s">
        <v>1</v>
      </c>
      <c r="F252" t="s">
        <v>1</v>
      </c>
      <c r="G252" s="16" t="s">
        <v>1</v>
      </c>
      <c r="H252" s="40" t="s">
        <v>1</v>
      </c>
      <c r="I252" s="18" t="s">
        <v>1</v>
      </c>
      <c r="J252" s="38" t="s">
        <v>1</v>
      </c>
      <c r="K252" s="18">
        <v>44760</v>
      </c>
      <c r="L252" s="38">
        <v>265</v>
      </c>
      <c r="M252" s="38">
        <v>265</v>
      </c>
      <c r="N252" s="38">
        <v>1.8679239999999999</v>
      </c>
      <c r="O252" s="38">
        <v>1.8153550000000001</v>
      </c>
      <c r="P252" s="38">
        <v>1.778899</v>
      </c>
      <c r="Q252" s="38">
        <v>1.722572</v>
      </c>
      <c r="R252" s="38">
        <v>1.691111</v>
      </c>
      <c r="S252" s="38">
        <v>1.7090620000000001</v>
      </c>
      <c r="T252" s="38">
        <v>1.749133</v>
      </c>
      <c r="U252" s="38">
        <v>1.8085549999999999</v>
      </c>
      <c r="V252" s="38">
        <v>1.956083</v>
      </c>
      <c r="W252" s="38">
        <v>2.0305240000000002</v>
      </c>
      <c r="X252" s="38">
        <v>2.192005</v>
      </c>
      <c r="Y252" s="38">
        <v>2.224866</v>
      </c>
      <c r="Z252" s="38">
        <v>2.2366920000000001</v>
      </c>
      <c r="AA252" s="38">
        <v>2.328722</v>
      </c>
      <c r="AB252" s="38">
        <v>2.3724189999999998</v>
      </c>
      <c r="AC252" s="38">
        <v>2.3513570000000001</v>
      </c>
      <c r="AD252" s="38">
        <v>2.3165010000000001</v>
      </c>
      <c r="AE252" s="38">
        <v>2.2028979999999998</v>
      </c>
      <c r="AF252" s="38">
        <v>2.116498</v>
      </c>
      <c r="AG252" s="38">
        <v>2.0969679999999999</v>
      </c>
      <c r="AH252" s="38">
        <v>2.0405440000000001</v>
      </c>
      <c r="AI252" s="38">
        <v>2.0702280000000002</v>
      </c>
      <c r="AJ252" s="38">
        <v>2.0063979999999999</v>
      </c>
      <c r="AK252" s="38">
        <v>1.9396899999999999</v>
      </c>
      <c r="AL252" s="38">
        <v>-5.3999100000000001E-2</v>
      </c>
      <c r="AM252" s="38">
        <v>6.7080999999999998E-3</v>
      </c>
      <c r="AN252" s="38">
        <v>3.4693500000000002E-2</v>
      </c>
      <c r="AO252" s="38">
        <v>-2.73469E-2</v>
      </c>
      <c r="AP252" s="38">
        <v>-4.2255399999999999E-2</v>
      </c>
      <c r="AQ252" s="38">
        <v>-8.0847500000000003E-2</v>
      </c>
      <c r="AR252" s="38">
        <v>-4.9815900000000003E-2</v>
      </c>
      <c r="AS252" s="38">
        <v>-9.2508999999999994E-3</v>
      </c>
      <c r="AT252" s="38">
        <v>6.99684E-2</v>
      </c>
      <c r="AU252" s="38">
        <v>1.0489200000000001E-2</v>
      </c>
      <c r="AV252" s="38">
        <v>2.0479999999999999E-3</v>
      </c>
      <c r="AW252" s="38">
        <v>-6.1526299999999999E-2</v>
      </c>
      <c r="AX252" s="38">
        <v>-4.8973099999999999E-2</v>
      </c>
      <c r="AY252" s="38">
        <v>-5.7323000000000001E-3</v>
      </c>
      <c r="AZ252" s="38">
        <v>1.9990299999999999E-2</v>
      </c>
      <c r="BA252" s="38">
        <v>4.6663700000000002E-2</v>
      </c>
      <c r="BB252" s="38">
        <v>8.4827399999999997E-2</v>
      </c>
      <c r="BC252" s="38">
        <v>8.0507700000000001E-2</v>
      </c>
      <c r="BD252" s="38">
        <v>4.6610400000000003E-2</v>
      </c>
      <c r="BE252" s="38">
        <v>3.0668899999999999E-2</v>
      </c>
      <c r="BF252" s="38">
        <v>2.6994600000000001E-2</v>
      </c>
      <c r="BG252" s="38">
        <v>-2.57766E-2</v>
      </c>
      <c r="BH252" s="38">
        <v>-2.5110799999999999E-2</v>
      </c>
      <c r="BI252" s="38">
        <v>2.1109900000000001E-2</v>
      </c>
      <c r="BJ252" s="38">
        <v>-4.3300400000000003E-2</v>
      </c>
      <c r="BK252" s="38">
        <v>1.5103999999999999E-2</v>
      </c>
      <c r="BL252" s="38">
        <v>4.4246399999999998E-2</v>
      </c>
      <c r="BM252" s="38">
        <v>-1.6948700000000001E-2</v>
      </c>
      <c r="BN252" s="38">
        <v>-3.4904600000000001E-2</v>
      </c>
      <c r="BO252" s="38">
        <v>-7.4038499999999993E-2</v>
      </c>
      <c r="BP252" s="38">
        <v>-4.3541200000000002E-2</v>
      </c>
      <c r="BQ252" s="38">
        <v>-4.4507000000000001E-3</v>
      </c>
      <c r="BR252" s="38">
        <v>8.3229300000000006E-2</v>
      </c>
      <c r="BS252" s="38">
        <v>2.21015E-2</v>
      </c>
      <c r="BT252" s="38">
        <v>1.48138E-2</v>
      </c>
      <c r="BU252" s="38">
        <v>-5.2887000000000003E-2</v>
      </c>
      <c r="BV252" s="38">
        <v>-2.9243000000000002E-2</v>
      </c>
      <c r="BW252" s="38">
        <v>6.8027000000000001E-3</v>
      </c>
      <c r="BX252" s="38">
        <v>3.9877999999999997E-2</v>
      </c>
      <c r="BY252" s="38">
        <v>8.1068500000000002E-2</v>
      </c>
      <c r="BZ252" s="38">
        <v>0.11234520000000001</v>
      </c>
      <c r="CA252" s="38">
        <v>0.1084316</v>
      </c>
      <c r="CB252" s="38">
        <v>7.1694099999999997E-2</v>
      </c>
      <c r="CC252" s="38">
        <v>5.5924099999999997E-2</v>
      </c>
      <c r="CD252" s="38">
        <v>5.3319600000000002E-2</v>
      </c>
      <c r="CE252" s="38">
        <v>1.1459E-3</v>
      </c>
      <c r="CF252" s="38">
        <v>9.09E-5</v>
      </c>
      <c r="CG252" s="38">
        <v>4.2763299999999997E-2</v>
      </c>
      <c r="CH252" s="38">
        <v>-3.5890499999999999E-2</v>
      </c>
      <c r="CI252" s="38">
        <v>2.0919E-2</v>
      </c>
      <c r="CJ252" s="38">
        <v>5.0862699999999997E-2</v>
      </c>
      <c r="CK252" s="38">
        <v>-9.7468999999999993E-3</v>
      </c>
      <c r="CL252" s="38">
        <v>-2.98134E-2</v>
      </c>
      <c r="CM252" s="38">
        <v>-6.9322599999999998E-2</v>
      </c>
      <c r="CN252" s="38">
        <v>-3.9195399999999998E-2</v>
      </c>
      <c r="CO252" s="38">
        <v>-1.1261000000000001E-3</v>
      </c>
      <c r="CP252" s="38">
        <v>9.2413700000000001E-2</v>
      </c>
      <c r="CQ252" s="38">
        <v>3.01441E-2</v>
      </c>
      <c r="CR252" s="38">
        <v>2.3655300000000001E-2</v>
      </c>
      <c r="CS252" s="38">
        <v>-4.6903500000000001E-2</v>
      </c>
      <c r="CT252" s="38">
        <v>-1.5578E-2</v>
      </c>
      <c r="CU252" s="38">
        <v>1.54845E-2</v>
      </c>
      <c r="CV252" s="38">
        <v>5.3652100000000001E-2</v>
      </c>
      <c r="CW252" s="38">
        <v>0.1048972</v>
      </c>
      <c r="CX252" s="38">
        <v>0.13140399999999999</v>
      </c>
      <c r="CY252" s="38">
        <v>0.12777160000000001</v>
      </c>
      <c r="CZ252" s="38">
        <v>8.9066999999999993E-2</v>
      </c>
      <c r="DA252" s="38">
        <v>7.34157E-2</v>
      </c>
      <c r="DB252" s="38">
        <v>7.1552299999999999E-2</v>
      </c>
      <c r="DC252" s="38">
        <v>1.9792299999999999E-2</v>
      </c>
      <c r="DD252" s="38">
        <v>1.7545600000000001E-2</v>
      </c>
      <c r="DE252" s="38">
        <v>5.7760400000000003E-2</v>
      </c>
      <c r="DF252" s="38">
        <v>-2.8480700000000001E-2</v>
      </c>
      <c r="DG252" s="38">
        <v>2.6733900000000001E-2</v>
      </c>
      <c r="DH252" s="38">
        <v>5.7478899999999999E-2</v>
      </c>
      <c r="DI252" s="38">
        <v>-2.5450999999999998E-3</v>
      </c>
      <c r="DJ252" s="38">
        <v>-2.47222E-2</v>
      </c>
      <c r="DK252" s="38">
        <v>-6.4606700000000003E-2</v>
      </c>
      <c r="DL252" s="38">
        <v>-3.4849499999999999E-2</v>
      </c>
      <c r="DM252" s="38">
        <v>2.1984000000000001E-3</v>
      </c>
      <c r="DN252" s="38">
        <v>0.1015981</v>
      </c>
      <c r="DO252" s="38">
        <v>3.81868E-2</v>
      </c>
      <c r="DP252" s="38">
        <v>3.2496799999999999E-2</v>
      </c>
      <c r="DQ252" s="38">
        <v>-4.0919999999999998E-2</v>
      </c>
      <c r="DR252" s="38">
        <v>-1.913E-3</v>
      </c>
      <c r="DS252" s="38">
        <v>2.4166199999999999E-2</v>
      </c>
      <c r="DT252" s="38">
        <v>6.7426200000000006E-2</v>
      </c>
      <c r="DU252" s="38">
        <v>0.1287259</v>
      </c>
      <c r="DV252" s="38">
        <v>0.15046280000000001</v>
      </c>
      <c r="DW252" s="38">
        <v>0.14711170000000001</v>
      </c>
      <c r="DX252" s="38">
        <v>0.1064399</v>
      </c>
      <c r="DY252" s="38">
        <v>9.0907399999999999E-2</v>
      </c>
      <c r="DZ252" s="38">
        <v>8.9785000000000004E-2</v>
      </c>
      <c r="EA252" s="38">
        <v>3.8438699999999999E-2</v>
      </c>
      <c r="EB252" s="38">
        <v>3.5000200000000002E-2</v>
      </c>
      <c r="EC252" s="38">
        <v>7.2757500000000003E-2</v>
      </c>
      <c r="ED252" s="38">
        <v>-1.7781999999999999E-2</v>
      </c>
      <c r="EE252" s="38">
        <v>3.5129800000000003E-2</v>
      </c>
      <c r="EF252" s="38">
        <v>6.7031800000000002E-2</v>
      </c>
      <c r="EG252" s="38">
        <v>7.8531E-3</v>
      </c>
      <c r="EH252" s="38">
        <v>-1.7371399999999999E-2</v>
      </c>
      <c r="EI252" s="38">
        <v>-5.7797599999999998E-2</v>
      </c>
      <c r="EJ252" s="38">
        <v>-2.85749E-2</v>
      </c>
      <c r="EK252" s="38">
        <v>6.9985999999999998E-3</v>
      </c>
      <c r="EL252" s="38">
        <v>0.114859</v>
      </c>
      <c r="EM252" s="38">
        <v>4.9799000000000003E-2</v>
      </c>
      <c r="EN252" s="38">
        <v>4.5262499999999997E-2</v>
      </c>
      <c r="EO252" s="38">
        <v>-3.2280700000000002E-2</v>
      </c>
      <c r="EP252" s="38">
        <v>1.7817099999999999E-2</v>
      </c>
      <c r="EQ252" s="38">
        <v>3.6701200000000003E-2</v>
      </c>
      <c r="ER252" s="38">
        <v>8.73139E-2</v>
      </c>
      <c r="ES252" s="38">
        <v>0.16313079999999999</v>
      </c>
      <c r="ET252" s="38">
        <v>0.17798069999999999</v>
      </c>
      <c r="EU252" s="38">
        <v>0.17503550000000001</v>
      </c>
      <c r="EV252" s="38">
        <v>0.13152359999999999</v>
      </c>
      <c r="EW252" s="38">
        <v>0.1161626</v>
      </c>
      <c r="EX252" s="38">
        <v>0.11611</v>
      </c>
      <c r="EY252" s="38">
        <v>6.5361199999999994E-2</v>
      </c>
      <c r="EZ252" s="38">
        <v>6.0201900000000003E-2</v>
      </c>
      <c r="FA252" s="38">
        <v>9.4410999999999995E-2</v>
      </c>
      <c r="FB252" s="38">
        <v>58.172330000000002</v>
      </c>
      <c r="FC252" s="38">
        <v>56.072029999999998</v>
      </c>
      <c r="FD252" s="38">
        <v>54.978670000000001</v>
      </c>
      <c r="FE252" s="38">
        <v>54.524999999999999</v>
      </c>
      <c r="FF252" s="38">
        <v>53.328389999999999</v>
      </c>
      <c r="FG252" s="38">
        <v>52.330599999999997</v>
      </c>
      <c r="FH252" s="38">
        <v>52.712029999999999</v>
      </c>
      <c r="FI252" s="38">
        <v>55.878709999999998</v>
      </c>
      <c r="FJ252" s="38">
        <v>61.157200000000003</v>
      </c>
      <c r="FK252" s="38">
        <v>64.557550000000006</v>
      </c>
      <c r="FL252" s="38">
        <v>67.418310000000005</v>
      </c>
      <c r="FM252" s="38">
        <v>71.533940000000001</v>
      </c>
      <c r="FN252" s="38">
        <v>76.407200000000003</v>
      </c>
      <c r="FO252" s="38">
        <v>78.676280000000006</v>
      </c>
      <c r="FP252" s="38">
        <v>79.704130000000006</v>
      </c>
      <c r="FQ252" s="38">
        <v>79.190700000000007</v>
      </c>
      <c r="FR252" s="38">
        <v>78.236540000000005</v>
      </c>
      <c r="FS252" s="38">
        <v>76.476950000000002</v>
      </c>
      <c r="FT252" s="38">
        <v>74.248940000000005</v>
      </c>
      <c r="FU252" s="38">
        <v>71.003079999999997</v>
      </c>
      <c r="FV252" s="38">
        <v>67.095569999999995</v>
      </c>
      <c r="FW252">
        <v>63.528880000000001</v>
      </c>
      <c r="FX252">
        <v>61.130090000000003</v>
      </c>
      <c r="FY252">
        <v>59.026629999999997</v>
      </c>
      <c r="FZ252">
        <v>3.3651500000000001E-2</v>
      </c>
      <c r="GA252">
        <v>0.26030639999999999</v>
      </c>
      <c r="GB252">
        <v>1</v>
      </c>
    </row>
    <row r="253" spans="1:184" x14ac:dyDescent="0.3">
      <c r="A253" t="s">
        <v>277</v>
      </c>
      <c r="B253" t="s">
        <v>1</v>
      </c>
      <c r="C253" t="s">
        <v>260</v>
      </c>
      <c r="D253" t="s">
        <v>1</v>
      </c>
      <c r="E253" t="s">
        <v>1</v>
      </c>
      <c r="F253" t="s">
        <v>1</v>
      </c>
      <c r="G253" s="16" t="s">
        <v>1</v>
      </c>
      <c r="H253" s="40" t="s">
        <v>1</v>
      </c>
      <c r="I253" s="18" t="s">
        <v>1</v>
      </c>
      <c r="J253" s="38" t="s">
        <v>1</v>
      </c>
      <c r="K253" s="18">
        <v>44763</v>
      </c>
      <c r="L253" s="38">
        <v>265</v>
      </c>
      <c r="M253" s="38">
        <v>265</v>
      </c>
      <c r="N253" s="38">
        <v>1.7920609999999999</v>
      </c>
      <c r="O253" s="38">
        <v>1.738591</v>
      </c>
      <c r="P253" s="38">
        <v>1.673681</v>
      </c>
      <c r="Q253" s="38">
        <v>1.6372310000000001</v>
      </c>
      <c r="R253" s="38">
        <v>1.6305890000000001</v>
      </c>
      <c r="S253" s="38">
        <v>1.6525860000000001</v>
      </c>
      <c r="T253" s="38">
        <v>1.687978</v>
      </c>
      <c r="U253" s="38">
        <v>1.795795</v>
      </c>
      <c r="V253" s="38">
        <v>2.0022389999999999</v>
      </c>
      <c r="W253" s="38">
        <v>2.106633</v>
      </c>
      <c r="X253" s="38">
        <v>2.2702990000000001</v>
      </c>
      <c r="Y253" s="38">
        <v>2.3280189999999998</v>
      </c>
      <c r="Z253" s="38">
        <v>2.3381470000000002</v>
      </c>
      <c r="AA253" s="38">
        <v>2.402825</v>
      </c>
      <c r="AB253" s="38">
        <v>2.415686</v>
      </c>
      <c r="AC253" s="38">
        <v>2.3750230000000001</v>
      </c>
      <c r="AD253" s="38">
        <v>2.3127369999999998</v>
      </c>
      <c r="AE253" s="38">
        <v>2.1959840000000002</v>
      </c>
      <c r="AF253" s="38">
        <v>2.1119509999999999</v>
      </c>
      <c r="AG253" s="38">
        <v>2.056362</v>
      </c>
      <c r="AH253" s="38">
        <v>2.0057010000000002</v>
      </c>
      <c r="AI253" s="38">
        <v>2.069493</v>
      </c>
      <c r="AJ253" s="38">
        <v>1.9882869999999999</v>
      </c>
      <c r="AK253" s="38">
        <v>1.9200349999999999</v>
      </c>
      <c r="AL253" s="38">
        <v>-2.5665400000000001E-2</v>
      </c>
      <c r="AM253" s="38">
        <v>-1.2887300000000001E-2</v>
      </c>
      <c r="AN253" s="38">
        <v>1.36039E-2</v>
      </c>
      <c r="AO253" s="38">
        <v>-1.6417000000000001E-3</v>
      </c>
      <c r="AP253" s="38">
        <v>-1.4360700000000001E-2</v>
      </c>
      <c r="AQ253" s="38">
        <v>-4.0195599999999998E-2</v>
      </c>
      <c r="AR253" s="38">
        <v>-1.7021999999999999E-2</v>
      </c>
      <c r="AS253" s="38">
        <v>2.84867E-2</v>
      </c>
      <c r="AT253" s="38">
        <v>2.02629E-2</v>
      </c>
      <c r="AU253" s="38">
        <v>-6.4080300000000007E-2</v>
      </c>
      <c r="AV253" s="38">
        <v>-3.5865399999999999E-2</v>
      </c>
      <c r="AW253" s="38">
        <v>-3.9065000000000003E-2</v>
      </c>
      <c r="AX253" s="38">
        <v>-2.2123999999999998E-3</v>
      </c>
      <c r="AY253" s="38">
        <v>3.2333800000000003E-2</v>
      </c>
      <c r="AZ253" s="38">
        <v>-9.2998999999999998E-3</v>
      </c>
      <c r="BA253" s="38">
        <v>-7.13979E-2</v>
      </c>
      <c r="BB253" s="38">
        <v>-2.2610100000000001E-2</v>
      </c>
      <c r="BC253" s="38">
        <v>-4.1384600000000001E-2</v>
      </c>
      <c r="BD253" s="38">
        <v>-1.6472000000000001E-2</v>
      </c>
      <c r="BE253" s="38">
        <v>-1.38155E-2</v>
      </c>
      <c r="BF253" s="38">
        <v>5.8875799999999999E-2</v>
      </c>
      <c r="BG253" s="38">
        <v>-2.8714900000000002E-2</v>
      </c>
      <c r="BH253" s="38">
        <v>-3.7365500000000003E-2</v>
      </c>
      <c r="BI253" s="38">
        <v>-3.6479999999999999E-2</v>
      </c>
      <c r="BJ253" s="38">
        <v>-1.8155000000000001E-2</v>
      </c>
      <c r="BK253" s="38">
        <v>-6.1767999999999997E-3</v>
      </c>
      <c r="BL253" s="38">
        <v>2.0653500000000002E-2</v>
      </c>
      <c r="BM253" s="38">
        <v>3.0416000000000002E-3</v>
      </c>
      <c r="BN253" s="38">
        <v>-9.1826000000000008E-3</v>
      </c>
      <c r="BO253" s="38">
        <v>-3.4394000000000001E-2</v>
      </c>
      <c r="BP253" s="38">
        <v>-1.21233E-2</v>
      </c>
      <c r="BQ253" s="38">
        <v>3.5524300000000002E-2</v>
      </c>
      <c r="BR253" s="38">
        <v>2.8950500000000001E-2</v>
      </c>
      <c r="BS253" s="38">
        <v>-5.1702100000000001E-2</v>
      </c>
      <c r="BT253" s="38">
        <v>-2.9313200000000001E-2</v>
      </c>
      <c r="BU253" s="38">
        <v>-3.2930000000000001E-2</v>
      </c>
      <c r="BV253" s="38">
        <v>3.4940000000000001E-3</v>
      </c>
      <c r="BW253" s="38">
        <v>3.85297E-2</v>
      </c>
      <c r="BX253" s="38">
        <v>-3.1805000000000002E-3</v>
      </c>
      <c r="BY253" s="38">
        <v>-6.0623200000000002E-2</v>
      </c>
      <c r="BZ253" s="38">
        <v>-1.17331E-2</v>
      </c>
      <c r="CA253" s="38">
        <v>-3.06862E-2</v>
      </c>
      <c r="CB253" s="38">
        <v>-2.4926000000000002E-3</v>
      </c>
      <c r="CC253" s="38">
        <v>1.8479999999999999E-4</v>
      </c>
      <c r="CD253" s="38">
        <v>7.2373699999999999E-2</v>
      </c>
      <c r="CE253" s="38">
        <v>-1.6962600000000001E-2</v>
      </c>
      <c r="CF253" s="38">
        <v>-2.6125800000000001E-2</v>
      </c>
      <c r="CG253" s="38">
        <v>-2.5906599999999998E-2</v>
      </c>
      <c r="CH253" s="38">
        <v>-1.29534E-2</v>
      </c>
      <c r="CI253" s="38">
        <v>-1.5291E-3</v>
      </c>
      <c r="CJ253" s="38">
        <v>2.5536099999999999E-2</v>
      </c>
      <c r="CK253" s="38">
        <v>6.2852000000000003E-3</v>
      </c>
      <c r="CL253" s="38">
        <v>-5.5962E-3</v>
      </c>
      <c r="CM253" s="38">
        <v>-3.0375800000000001E-2</v>
      </c>
      <c r="CN253" s="38">
        <v>-8.7305000000000004E-3</v>
      </c>
      <c r="CO253" s="38">
        <v>4.0398499999999997E-2</v>
      </c>
      <c r="CP253" s="38">
        <v>3.4967499999999999E-2</v>
      </c>
      <c r="CQ253" s="38">
        <v>-4.3129099999999997E-2</v>
      </c>
      <c r="CR253" s="38">
        <v>-2.4775200000000001E-2</v>
      </c>
      <c r="CS253" s="38">
        <v>-2.8681000000000002E-2</v>
      </c>
      <c r="CT253" s="38">
        <v>7.4463000000000003E-3</v>
      </c>
      <c r="CU253" s="38">
        <v>4.2820900000000002E-2</v>
      </c>
      <c r="CV253" s="38">
        <v>1.0577E-3</v>
      </c>
      <c r="CW253" s="38">
        <v>-5.3160699999999998E-2</v>
      </c>
      <c r="CX253" s="38">
        <v>-4.1996999999999998E-3</v>
      </c>
      <c r="CY253" s="38">
        <v>-2.3276600000000001E-2</v>
      </c>
      <c r="CZ253" s="38">
        <v>7.1894999999999997E-3</v>
      </c>
      <c r="DA253" s="38">
        <v>9.8814000000000003E-3</v>
      </c>
      <c r="DB253" s="38">
        <v>8.1722400000000001E-2</v>
      </c>
      <c r="DC253" s="38">
        <v>-8.8228999999999998E-3</v>
      </c>
      <c r="DD253" s="38">
        <v>-1.8341199999999998E-2</v>
      </c>
      <c r="DE253" s="38">
        <v>-1.8583499999999999E-2</v>
      </c>
      <c r="DF253" s="38">
        <v>-7.7517000000000003E-3</v>
      </c>
      <c r="DG253" s="38">
        <v>3.1186E-3</v>
      </c>
      <c r="DH253" s="38">
        <v>3.04186E-2</v>
      </c>
      <c r="DI253" s="38">
        <v>9.5288999999999999E-3</v>
      </c>
      <c r="DJ253" s="38">
        <v>-2.0098999999999998E-3</v>
      </c>
      <c r="DK253" s="38">
        <v>-2.6357599999999998E-2</v>
      </c>
      <c r="DL253" s="38">
        <v>-5.3378000000000002E-3</v>
      </c>
      <c r="DM253" s="38">
        <v>4.5272800000000002E-2</v>
      </c>
      <c r="DN253" s="38">
        <v>4.0984399999999997E-2</v>
      </c>
      <c r="DO253" s="38">
        <v>-3.4556000000000003E-2</v>
      </c>
      <c r="DP253" s="38">
        <v>-2.02372E-2</v>
      </c>
      <c r="DQ253" s="38">
        <v>-2.4431999999999999E-2</v>
      </c>
      <c r="DR253" s="38">
        <v>1.13986E-2</v>
      </c>
      <c r="DS253" s="38">
        <v>4.71122E-2</v>
      </c>
      <c r="DT253" s="38">
        <v>5.2960000000000004E-3</v>
      </c>
      <c r="DU253" s="38">
        <v>-4.5698200000000001E-2</v>
      </c>
      <c r="DV253" s="38">
        <v>3.3338E-3</v>
      </c>
      <c r="DW253" s="38">
        <v>-1.58669E-2</v>
      </c>
      <c r="DX253" s="38">
        <v>1.68716E-2</v>
      </c>
      <c r="DY253" s="38">
        <v>1.9578000000000002E-2</v>
      </c>
      <c r="DZ253" s="38">
        <v>9.1070999999999999E-2</v>
      </c>
      <c r="EA253" s="38">
        <v>-6.8320000000000002E-4</v>
      </c>
      <c r="EB253" s="38">
        <v>-1.05567E-2</v>
      </c>
      <c r="EC253" s="38">
        <v>-1.12604E-2</v>
      </c>
      <c r="ED253" s="38">
        <v>-2.4130000000000001E-4</v>
      </c>
      <c r="EE253" s="38">
        <v>9.8291999999999997E-3</v>
      </c>
      <c r="EF253" s="38">
        <v>3.74682E-2</v>
      </c>
      <c r="EG253" s="38">
        <v>1.4212199999999999E-2</v>
      </c>
      <c r="EH253" s="38">
        <v>3.1683000000000002E-3</v>
      </c>
      <c r="EI253" s="38">
        <v>-2.0556000000000001E-2</v>
      </c>
      <c r="EJ253" s="38">
        <v>-4.3909999999999999E-4</v>
      </c>
      <c r="EK253" s="38">
        <v>5.23104E-2</v>
      </c>
      <c r="EL253" s="38">
        <v>4.9672000000000001E-2</v>
      </c>
      <c r="EM253" s="38">
        <v>-2.21779E-2</v>
      </c>
      <c r="EN253" s="38">
        <v>-1.3684999999999999E-2</v>
      </c>
      <c r="EO253" s="38">
        <v>-1.82971E-2</v>
      </c>
      <c r="EP253" s="38">
        <v>1.7105100000000002E-2</v>
      </c>
      <c r="EQ253" s="38">
        <v>5.3308099999999997E-2</v>
      </c>
      <c r="ER253" s="38">
        <v>1.1415399999999999E-2</v>
      </c>
      <c r="ES253" s="38">
        <v>-3.4923599999999999E-2</v>
      </c>
      <c r="ET253" s="38">
        <v>1.4210800000000001E-2</v>
      </c>
      <c r="EU253" s="38">
        <v>-5.1685999999999998E-3</v>
      </c>
      <c r="EV253" s="38">
        <v>3.0851E-2</v>
      </c>
      <c r="EW253" s="38">
        <v>3.3578299999999998E-2</v>
      </c>
      <c r="EX253" s="38">
        <v>0.10456890000000001</v>
      </c>
      <c r="EY253" s="38">
        <v>1.10691E-2</v>
      </c>
      <c r="EZ253" s="38">
        <v>6.8300000000000001E-4</v>
      </c>
      <c r="FA253" s="38">
        <v>-6.8690000000000005E-4</v>
      </c>
      <c r="FB253" s="38">
        <v>57.789250000000003</v>
      </c>
      <c r="FC253" s="38">
        <v>56.592730000000003</v>
      </c>
      <c r="FD253" s="38">
        <v>55.427410000000002</v>
      </c>
      <c r="FE253" s="38">
        <v>54.706200000000003</v>
      </c>
      <c r="FF253" s="38">
        <v>54.13982</v>
      </c>
      <c r="FG253" s="38">
        <v>54</v>
      </c>
      <c r="FH253" s="38">
        <v>54</v>
      </c>
      <c r="FI253" s="38">
        <v>54.954749999999997</v>
      </c>
      <c r="FJ253" s="38">
        <v>57.546759999999999</v>
      </c>
      <c r="FK253" s="38">
        <v>59.909439999999996</v>
      </c>
      <c r="FL253" s="38">
        <v>63.278089999999999</v>
      </c>
      <c r="FM253" s="38">
        <v>66.88682</v>
      </c>
      <c r="FN253" s="38">
        <v>69.259960000000007</v>
      </c>
      <c r="FO253" s="38">
        <v>71.822890000000001</v>
      </c>
      <c r="FP253" s="38">
        <v>72.522829999999999</v>
      </c>
      <c r="FQ253" s="38">
        <v>72.455920000000006</v>
      </c>
      <c r="FR253" s="38">
        <v>73.106870000000001</v>
      </c>
      <c r="FS253" s="38">
        <v>72.657690000000002</v>
      </c>
      <c r="FT253" s="38">
        <v>71.087789999999998</v>
      </c>
      <c r="FU253" s="38">
        <v>69.764080000000007</v>
      </c>
      <c r="FV253" s="38">
        <v>66.362960000000001</v>
      </c>
      <c r="FW253">
        <v>62.972670000000001</v>
      </c>
      <c r="FX253">
        <v>60.74973</v>
      </c>
      <c r="FY253">
        <v>58.857219999999998</v>
      </c>
      <c r="FZ253">
        <v>1.4807900000000001E-2</v>
      </c>
      <c r="GA253">
        <v>0.1053848</v>
      </c>
      <c r="GB253">
        <v>1</v>
      </c>
    </row>
    <row r="254" spans="1:184" x14ac:dyDescent="0.3">
      <c r="A254" t="s">
        <v>277</v>
      </c>
      <c r="B254" t="s">
        <v>1</v>
      </c>
      <c r="C254" t="s">
        <v>260</v>
      </c>
      <c r="D254" t="s">
        <v>1</v>
      </c>
      <c r="E254" t="s">
        <v>1</v>
      </c>
      <c r="F254" t="s">
        <v>1</v>
      </c>
      <c r="G254" s="16" t="s">
        <v>1</v>
      </c>
      <c r="H254" s="40" t="s">
        <v>1</v>
      </c>
      <c r="I254" s="18" t="s">
        <v>1</v>
      </c>
      <c r="J254" s="38" t="s">
        <v>1</v>
      </c>
      <c r="K254" s="18">
        <v>44789</v>
      </c>
      <c r="L254" s="38">
        <v>265</v>
      </c>
      <c r="M254" s="38">
        <v>265</v>
      </c>
      <c r="N254" s="38">
        <v>1.8400719999999999</v>
      </c>
      <c r="O254" s="38">
        <v>1.767968</v>
      </c>
      <c r="P254" s="38">
        <v>1.728925</v>
      </c>
      <c r="Q254" s="38">
        <v>1.684213</v>
      </c>
      <c r="R254" s="38">
        <v>1.684612</v>
      </c>
      <c r="S254" s="38">
        <v>1.72255</v>
      </c>
      <c r="T254" s="38">
        <v>1.7658910000000001</v>
      </c>
      <c r="U254" s="38">
        <v>1.8517380000000001</v>
      </c>
      <c r="V254" s="38">
        <v>2.0489109999999999</v>
      </c>
      <c r="W254" s="38">
        <v>2.1942140000000001</v>
      </c>
      <c r="X254" s="38">
        <v>2.3833299999999999</v>
      </c>
      <c r="Y254" s="38">
        <v>2.4402189999999999</v>
      </c>
      <c r="Z254" s="38">
        <v>2.4506749999999999</v>
      </c>
      <c r="AA254" s="38">
        <v>2.5047739999999998</v>
      </c>
      <c r="AB254" s="38">
        <v>2.5310190000000001</v>
      </c>
      <c r="AC254" s="38">
        <v>2.5174669999999999</v>
      </c>
      <c r="AD254" s="38">
        <v>2.4500359999999999</v>
      </c>
      <c r="AE254" s="38">
        <v>2.299639</v>
      </c>
      <c r="AF254" s="38">
        <v>2.197352</v>
      </c>
      <c r="AG254" s="38">
        <v>2.1307990000000001</v>
      </c>
      <c r="AH254" s="38">
        <v>2.066929</v>
      </c>
      <c r="AI254" s="38">
        <v>2.1073539999999999</v>
      </c>
      <c r="AJ254" s="38">
        <v>2.0292620000000001</v>
      </c>
      <c r="AK254" s="38">
        <v>1.968539</v>
      </c>
      <c r="AL254" s="38">
        <v>5.2166000000000001E-3</v>
      </c>
      <c r="AM254" s="38">
        <v>-2.2602299999999999E-2</v>
      </c>
      <c r="AN254" s="38">
        <v>-1.05953E-2</v>
      </c>
      <c r="AO254" s="38">
        <v>1.31973E-2</v>
      </c>
      <c r="AP254" s="38">
        <v>4.3823000000000004E-3</v>
      </c>
      <c r="AQ254" s="38">
        <v>4.5123700000000003E-2</v>
      </c>
      <c r="AR254" s="38">
        <v>3.9451899999999998E-2</v>
      </c>
      <c r="AS254" s="38">
        <v>1.50492E-2</v>
      </c>
      <c r="AT254" s="38">
        <v>-0.14109949999999999</v>
      </c>
      <c r="AU254" s="38">
        <v>-2.4926799999999999E-2</v>
      </c>
      <c r="AV254" s="38">
        <v>4.71723E-2</v>
      </c>
      <c r="AW254" s="38">
        <v>-5.70202E-2</v>
      </c>
      <c r="AX254" s="38">
        <v>-7.2285000000000002E-2</v>
      </c>
      <c r="AY254" s="38">
        <v>4.444E-3</v>
      </c>
      <c r="AZ254" s="38">
        <v>2.5541100000000001E-2</v>
      </c>
      <c r="BA254" s="38">
        <v>-0.1028096</v>
      </c>
      <c r="BB254" s="38">
        <v>4.1027599999999997E-2</v>
      </c>
      <c r="BC254" s="38">
        <v>6.9584499999999994E-2</v>
      </c>
      <c r="BD254" s="38">
        <v>4.9022099999999999E-2</v>
      </c>
      <c r="BE254" s="38">
        <v>8.5661000000000001E-2</v>
      </c>
      <c r="BF254" s="38">
        <v>4.3412699999999999E-2</v>
      </c>
      <c r="BG254" s="38">
        <v>-1.0012500000000001E-2</v>
      </c>
      <c r="BH254" s="38">
        <v>-2.8339199999999998E-2</v>
      </c>
      <c r="BI254" s="38">
        <v>-6.9236999999999996E-3</v>
      </c>
      <c r="BJ254" s="38">
        <v>1.3354599999999999E-2</v>
      </c>
      <c r="BK254" s="38">
        <v>-1.47321E-2</v>
      </c>
      <c r="BL254" s="38">
        <v>-1.8489999999999999E-3</v>
      </c>
      <c r="BM254" s="38">
        <v>2.0175599999999998E-2</v>
      </c>
      <c r="BN254" s="38">
        <v>1.04694E-2</v>
      </c>
      <c r="BO254" s="38">
        <v>5.2529300000000001E-2</v>
      </c>
      <c r="BP254" s="38">
        <v>4.4667999999999999E-2</v>
      </c>
      <c r="BQ254" s="38">
        <v>2.3388599999999999E-2</v>
      </c>
      <c r="BR254" s="38">
        <v>-0.13069900000000001</v>
      </c>
      <c r="BS254" s="38">
        <v>-1.2393400000000001E-2</v>
      </c>
      <c r="BT254" s="38">
        <v>5.4778899999999998E-2</v>
      </c>
      <c r="BU254" s="38">
        <v>-4.94951E-2</v>
      </c>
      <c r="BV254" s="38">
        <v>-6.53725E-2</v>
      </c>
      <c r="BW254" s="38">
        <v>1.2395700000000001E-2</v>
      </c>
      <c r="BX254" s="38">
        <v>3.2943199999999999E-2</v>
      </c>
      <c r="BY254" s="38">
        <v>-8.9984700000000001E-2</v>
      </c>
      <c r="BZ254" s="38">
        <v>5.8126999999999998E-2</v>
      </c>
      <c r="CA254" s="38">
        <v>8.5961399999999993E-2</v>
      </c>
      <c r="CB254" s="38">
        <v>6.8355399999999997E-2</v>
      </c>
      <c r="CC254" s="38">
        <v>0.10230889999999999</v>
      </c>
      <c r="CD254" s="38">
        <v>6.0227599999999999E-2</v>
      </c>
      <c r="CE254" s="38">
        <v>7.8855999999999996E-3</v>
      </c>
      <c r="CF254" s="38">
        <v>-1.0191800000000001E-2</v>
      </c>
      <c r="CG254" s="38">
        <v>9.8241000000000005E-3</v>
      </c>
      <c r="CH254" s="38">
        <v>1.8991000000000001E-2</v>
      </c>
      <c r="CI254" s="38">
        <v>-9.2812999999999993E-3</v>
      </c>
      <c r="CJ254" s="38">
        <v>4.2087000000000001E-3</v>
      </c>
      <c r="CK254" s="38">
        <v>2.5008699999999998E-2</v>
      </c>
      <c r="CL254" s="38">
        <v>1.4685200000000001E-2</v>
      </c>
      <c r="CM254" s="38">
        <v>5.7658300000000003E-2</v>
      </c>
      <c r="CN254" s="38">
        <v>4.8280700000000003E-2</v>
      </c>
      <c r="CO254" s="38">
        <v>2.91644E-2</v>
      </c>
      <c r="CP254" s="38">
        <v>-0.1234957</v>
      </c>
      <c r="CQ254" s="38">
        <v>-3.7128E-3</v>
      </c>
      <c r="CR254" s="38">
        <v>6.0047299999999998E-2</v>
      </c>
      <c r="CS254" s="38">
        <v>-4.4283299999999998E-2</v>
      </c>
      <c r="CT254" s="38">
        <v>-6.0585E-2</v>
      </c>
      <c r="CU254" s="38">
        <v>1.7902999999999999E-2</v>
      </c>
      <c r="CV254" s="38">
        <v>3.8069800000000001E-2</v>
      </c>
      <c r="CW254" s="38">
        <v>-8.1102199999999999E-2</v>
      </c>
      <c r="CX254" s="38">
        <v>6.9970000000000004E-2</v>
      </c>
      <c r="CY254" s="38">
        <v>9.7304000000000002E-2</v>
      </c>
      <c r="CZ254" s="38">
        <v>8.1745499999999999E-2</v>
      </c>
      <c r="DA254" s="38">
        <v>0.1138392</v>
      </c>
      <c r="DB254" s="38">
        <v>7.1873500000000007E-2</v>
      </c>
      <c r="DC254" s="38">
        <v>2.02817E-2</v>
      </c>
      <c r="DD254" s="38">
        <v>2.3770000000000002E-3</v>
      </c>
      <c r="DE254" s="38">
        <v>2.1423500000000002E-2</v>
      </c>
      <c r="DF254" s="38">
        <v>2.4627400000000001E-2</v>
      </c>
      <c r="DG254" s="38">
        <v>-3.8303999999999999E-3</v>
      </c>
      <c r="DH254" s="38">
        <v>1.0266300000000001E-2</v>
      </c>
      <c r="DI254" s="38">
        <v>2.9841900000000001E-2</v>
      </c>
      <c r="DJ254" s="38">
        <v>1.8901100000000001E-2</v>
      </c>
      <c r="DK254" s="38">
        <v>6.2787399999999993E-2</v>
      </c>
      <c r="DL254" s="38">
        <v>5.1893300000000003E-2</v>
      </c>
      <c r="DM254" s="38">
        <v>3.4940199999999998E-2</v>
      </c>
      <c r="DN254" s="38">
        <v>-0.1162924</v>
      </c>
      <c r="DO254" s="38">
        <v>4.9678999999999999E-3</v>
      </c>
      <c r="DP254" s="38">
        <v>6.5315600000000001E-2</v>
      </c>
      <c r="DQ254" s="38">
        <v>-3.9071500000000002E-2</v>
      </c>
      <c r="DR254" s="38">
        <v>-5.5797399999999997E-2</v>
      </c>
      <c r="DS254" s="38">
        <v>2.3410299999999998E-2</v>
      </c>
      <c r="DT254" s="38">
        <v>4.3196499999999999E-2</v>
      </c>
      <c r="DU254" s="38">
        <v>-7.2219699999999998E-2</v>
      </c>
      <c r="DV254" s="38">
        <v>8.1812999999999997E-2</v>
      </c>
      <c r="DW254" s="38">
        <v>0.1086466</v>
      </c>
      <c r="DX254" s="38">
        <v>9.5135700000000004E-2</v>
      </c>
      <c r="DY254" s="38">
        <v>0.12536949999999999</v>
      </c>
      <c r="DZ254" s="38">
        <v>8.3519399999999994E-2</v>
      </c>
      <c r="EA254" s="38">
        <v>3.2677900000000003E-2</v>
      </c>
      <c r="EB254" s="38">
        <v>1.49458E-2</v>
      </c>
      <c r="EC254" s="38">
        <v>3.3022999999999997E-2</v>
      </c>
      <c r="ED254" s="38">
        <v>3.27654E-2</v>
      </c>
      <c r="EE254" s="38">
        <v>4.0397000000000002E-3</v>
      </c>
      <c r="EF254" s="38">
        <v>1.9012600000000001E-2</v>
      </c>
      <c r="EG254" s="38">
        <v>3.6820100000000001E-2</v>
      </c>
      <c r="EH254" s="38">
        <v>2.4988099999999999E-2</v>
      </c>
      <c r="EI254" s="38">
        <v>7.0192900000000003E-2</v>
      </c>
      <c r="EJ254" s="38">
        <v>5.7109399999999998E-2</v>
      </c>
      <c r="EK254" s="38">
        <v>4.3279600000000001E-2</v>
      </c>
      <c r="EL254" s="38">
        <v>-0.105892</v>
      </c>
      <c r="EM254" s="38">
        <v>1.7501300000000001E-2</v>
      </c>
      <c r="EN254" s="38">
        <v>7.2922200000000006E-2</v>
      </c>
      <c r="EO254" s="38">
        <v>-3.1546499999999998E-2</v>
      </c>
      <c r="EP254" s="38">
        <v>-4.8884900000000002E-2</v>
      </c>
      <c r="EQ254" s="38">
        <v>3.1362000000000001E-2</v>
      </c>
      <c r="ER254" s="38">
        <v>5.0598499999999998E-2</v>
      </c>
      <c r="ES254" s="38">
        <v>-5.9394799999999998E-2</v>
      </c>
      <c r="ET254" s="38">
        <v>9.8912399999999998E-2</v>
      </c>
      <c r="EU254" s="38">
        <v>0.12502360000000001</v>
      </c>
      <c r="EV254" s="38">
        <v>0.1144689</v>
      </c>
      <c r="EW254" s="38">
        <v>0.14201739999999999</v>
      </c>
      <c r="EX254" s="38">
        <v>0.1003343</v>
      </c>
      <c r="EY254" s="38">
        <v>5.0576000000000003E-2</v>
      </c>
      <c r="EZ254" s="38">
        <v>3.3093200000000003E-2</v>
      </c>
      <c r="FA254" s="38">
        <v>4.9770700000000001E-2</v>
      </c>
      <c r="FB254" s="38">
        <v>60.424500000000002</v>
      </c>
      <c r="FC254" s="38">
        <v>60.223280000000003</v>
      </c>
      <c r="FD254" s="38">
        <v>59.0184</v>
      </c>
      <c r="FE254" s="38">
        <v>58.320500000000003</v>
      </c>
      <c r="FF254" s="38">
        <v>57.750549999999997</v>
      </c>
      <c r="FG254" s="38">
        <v>57.244909999999997</v>
      </c>
      <c r="FH254" s="38">
        <v>56.43909</v>
      </c>
      <c r="FI254" s="38">
        <v>57.58182</v>
      </c>
      <c r="FJ254" s="38">
        <v>58.975110000000001</v>
      </c>
      <c r="FK254" s="38">
        <v>62.280059999999999</v>
      </c>
      <c r="FL254" s="38">
        <v>66.680809999999994</v>
      </c>
      <c r="FM254" s="38">
        <v>69.547340000000005</v>
      </c>
      <c r="FN254" s="38">
        <v>72.475440000000006</v>
      </c>
      <c r="FO254" s="38">
        <v>75.12424</v>
      </c>
      <c r="FP254" s="38">
        <v>77.379329999999996</v>
      </c>
      <c r="FQ254" s="38">
        <v>78.181010000000001</v>
      </c>
      <c r="FR254" s="38">
        <v>76.100880000000004</v>
      </c>
      <c r="FS254" s="38">
        <v>74.061130000000006</v>
      </c>
      <c r="FT254" s="38">
        <v>72.771259999999998</v>
      </c>
      <c r="FU254" s="38">
        <v>70.836010000000002</v>
      </c>
      <c r="FV254" s="38">
        <v>66.541430000000005</v>
      </c>
      <c r="FW254">
        <v>64.23554</v>
      </c>
      <c r="FX254">
        <v>62.495620000000002</v>
      </c>
      <c r="FY254">
        <v>61.286250000000003</v>
      </c>
      <c r="FZ254">
        <v>2.1041199999999999E-2</v>
      </c>
      <c r="GA254">
        <v>0.173929</v>
      </c>
      <c r="GB254">
        <v>1</v>
      </c>
    </row>
    <row r="255" spans="1:184" x14ac:dyDescent="0.3">
      <c r="A255" t="s">
        <v>277</v>
      </c>
      <c r="B255" t="s">
        <v>1</v>
      </c>
      <c r="C255" t="s">
        <v>260</v>
      </c>
      <c r="D255" t="s">
        <v>1</v>
      </c>
      <c r="E255" t="s">
        <v>1</v>
      </c>
      <c r="F255" t="s">
        <v>1</v>
      </c>
      <c r="G255" s="16" t="s">
        <v>1</v>
      </c>
      <c r="H255" s="40" t="s">
        <v>1</v>
      </c>
      <c r="I255" s="18" t="s">
        <v>1</v>
      </c>
      <c r="J255" s="38" t="s">
        <v>1</v>
      </c>
      <c r="K255" s="18">
        <v>44790</v>
      </c>
      <c r="L255" s="38">
        <v>265</v>
      </c>
      <c r="M255" s="38">
        <v>265</v>
      </c>
      <c r="N255" s="38">
        <v>1.900104</v>
      </c>
      <c r="O255" s="38">
        <v>1.822819</v>
      </c>
      <c r="P255" s="38">
        <v>1.7908139999999999</v>
      </c>
      <c r="Q255" s="38">
        <v>1.7406079999999999</v>
      </c>
      <c r="R255" s="38">
        <v>1.736788</v>
      </c>
      <c r="S255" s="38">
        <v>1.7775479999999999</v>
      </c>
      <c r="T255" s="38">
        <v>1.8245499999999999</v>
      </c>
      <c r="U255" s="38">
        <v>1.8994530000000001</v>
      </c>
      <c r="V255" s="38">
        <v>2.108749</v>
      </c>
      <c r="W255" s="38">
        <v>2.240049</v>
      </c>
      <c r="X255" s="38">
        <v>2.433799</v>
      </c>
      <c r="Y255" s="38">
        <v>2.4775689999999999</v>
      </c>
      <c r="Z255" s="38">
        <v>2.4854039999999999</v>
      </c>
      <c r="AA255" s="38">
        <v>2.5462310000000001</v>
      </c>
      <c r="AB255" s="38">
        <v>2.5634420000000002</v>
      </c>
      <c r="AC255" s="38">
        <v>2.5653290000000002</v>
      </c>
      <c r="AD255" s="38">
        <v>2.5028739999999998</v>
      </c>
      <c r="AE255" s="38">
        <v>2.346371</v>
      </c>
      <c r="AF255" s="38">
        <v>2.2384580000000001</v>
      </c>
      <c r="AG255" s="38">
        <v>2.1400359999999998</v>
      </c>
      <c r="AH255" s="38">
        <v>2.1035180000000002</v>
      </c>
      <c r="AI255" s="38">
        <v>2.166407</v>
      </c>
      <c r="AJ255" s="38">
        <v>2.0896330000000001</v>
      </c>
      <c r="AK255" s="38">
        <v>2.0249510000000002</v>
      </c>
      <c r="AL255" s="38">
        <v>4.68149E-2</v>
      </c>
      <c r="AM255" s="38">
        <v>1.4149699999999999E-2</v>
      </c>
      <c r="AN255" s="38">
        <v>7.7460000000000003E-3</v>
      </c>
      <c r="AO255" s="38">
        <v>2.1505199999999999E-2</v>
      </c>
      <c r="AP255" s="38">
        <v>1.1982E-3</v>
      </c>
      <c r="AQ255" s="38">
        <v>5.7353000000000001E-2</v>
      </c>
      <c r="AR255" s="38">
        <v>2.6841999999999999E-3</v>
      </c>
      <c r="AS255" s="38">
        <v>-1.9595700000000001E-2</v>
      </c>
      <c r="AT255" s="38">
        <v>-0.1064344</v>
      </c>
      <c r="AU255" s="38">
        <v>-0.119833</v>
      </c>
      <c r="AV255" s="38">
        <v>4.3115999999999996E-3</v>
      </c>
      <c r="AW255" s="38">
        <v>6.0473000000000002E-3</v>
      </c>
      <c r="AX255" s="38">
        <v>4.0136499999999999E-2</v>
      </c>
      <c r="AY255" s="38">
        <v>-8.6895600000000003E-2</v>
      </c>
      <c r="AZ255" s="38">
        <v>-3.3758000000000003E-2</v>
      </c>
      <c r="BA255" s="38">
        <v>-3.4028099999999999E-2</v>
      </c>
      <c r="BB255" s="38">
        <v>6.9601300000000005E-2</v>
      </c>
      <c r="BC255" s="38">
        <v>0.1042274</v>
      </c>
      <c r="BD255" s="38">
        <v>8.3524299999999996E-2</v>
      </c>
      <c r="BE255" s="38">
        <v>6.0988500000000001E-2</v>
      </c>
      <c r="BF255" s="38">
        <v>3.8310700000000003E-2</v>
      </c>
      <c r="BG255" s="38">
        <v>1.28635E-2</v>
      </c>
      <c r="BH255" s="38">
        <v>-1.4555E-3</v>
      </c>
      <c r="BI255" s="38">
        <v>-1.5732699999999999E-2</v>
      </c>
      <c r="BJ255" s="38">
        <v>5.5985199999999999E-2</v>
      </c>
      <c r="BK255" s="38">
        <v>2.21493E-2</v>
      </c>
      <c r="BL255" s="38">
        <v>1.8024999999999999E-2</v>
      </c>
      <c r="BM255" s="38">
        <v>3.0264900000000001E-2</v>
      </c>
      <c r="BN255" s="38">
        <v>8.0114000000000001E-3</v>
      </c>
      <c r="BO255" s="38">
        <v>6.6326800000000005E-2</v>
      </c>
      <c r="BP255" s="38">
        <v>8.8815000000000005E-3</v>
      </c>
      <c r="BQ255" s="38">
        <v>-1.0180700000000001E-2</v>
      </c>
      <c r="BR255" s="38">
        <v>-9.3813400000000005E-2</v>
      </c>
      <c r="BS255" s="38">
        <v>-0.10550470000000001</v>
      </c>
      <c r="BT255" s="38">
        <v>1.48345E-2</v>
      </c>
      <c r="BU255" s="38">
        <v>1.3189299999999999E-2</v>
      </c>
      <c r="BV255" s="38">
        <v>4.7953200000000001E-2</v>
      </c>
      <c r="BW255" s="38">
        <v>-7.8351900000000002E-2</v>
      </c>
      <c r="BX255" s="38">
        <v>-2.5344200000000001E-2</v>
      </c>
      <c r="BY255" s="38">
        <v>-2.0198500000000001E-2</v>
      </c>
      <c r="BZ255" s="38">
        <v>8.8901499999999994E-2</v>
      </c>
      <c r="CA255" s="38">
        <v>0.1219296</v>
      </c>
      <c r="CB255" s="38">
        <v>0.10448639999999999</v>
      </c>
      <c r="CC255" s="38">
        <v>8.1149399999999997E-2</v>
      </c>
      <c r="CD255" s="38">
        <v>5.7912699999999998E-2</v>
      </c>
      <c r="CE255" s="38">
        <v>3.2530200000000002E-2</v>
      </c>
      <c r="CF255" s="38">
        <v>1.9382199999999999E-2</v>
      </c>
      <c r="CG255" s="38">
        <v>3.4472000000000001E-3</v>
      </c>
      <c r="CH255" s="38">
        <v>6.2336500000000003E-2</v>
      </c>
      <c r="CI255" s="38">
        <v>2.7689800000000001E-2</v>
      </c>
      <c r="CJ255" s="38">
        <v>2.5144199999999998E-2</v>
      </c>
      <c r="CK255" s="38">
        <v>3.63319E-2</v>
      </c>
      <c r="CL255" s="38">
        <v>1.2730200000000001E-2</v>
      </c>
      <c r="CM255" s="38">
        <v>7.2542099999999998E-2</v>
      </c>
      <c r="CN255" s="38">
        <v>1.3173600000000001E-2</v>
      </c>
      <c r="CO255" s="38">
        <v>-3.6600000000000001E-3</v>
      </c>
      <c r="CP255" s="38">
        <v>-8.5072099999999998E-2</v>
      </c>
      <c r="CQ255" s="38">
        <v>-9.5580899999999996E-2</v>
      </c>
      <c r="CR255" s="38">
        <v>2.2122699999999999E-2</v>
      </c>
      <c r="CS255" s="38">
        <v>1.8135800000000001E-2</v>
      </c>
      <c r="CT255" s="38">
        <v>5.3366900000000002E-2</v>
      </c>
      <c r="CU255" s="38">
        <v>-7.2434600000000002E-2</v>
      </c>
      <c r="CV255" s="38">
        <v>-1.95169E-2</v>
      </c>
      <c r="CW255" s="38">
        <v>-1.06202E-2</v>
      </c>
      <c r="CX255" s="38">
        <v>0.10226880000000001</v>
      </c>
      <c r="CY255" s="38">
        <v>0.13419020000000001</v>
      </c>
      <c r="CZ255" s="38">
        <v>0.1190047</v>
      </c>
      <c r="DA255" s="38">
        <v>9.51129E-2</v>
      </c>
      <c r="DB255" s="38">
        <v>7.1488899999999994E-2</v>
      </c>
      <c r="DC255" s="38">
        <v>4.6151299999999999E-2</v>
      </c>
      <c r="DD255" s="38">
        <v>3.3814400000000001E-2</v>
      </c>
      <c r="DE255" s="38">
        <v>1.6731099999999999E-2</v>
      </c>
      <c r="DF255" s="38">
        <v>6.8687899999999996E-2</v>
      </c>
      <c r="DG255" s="38">
        <v>3.3230299999999997E-2</v>
      </c>
      <c r="DH255" s="38">
        <v>3.2263399999999998E-2</v>
      </c>
      <c r="DI255" s="38">
        <v>4.23988E-2</v>
      </c>
      <c r="DJ255" s="38">
        <v>1.7448999999999999E-2</v>
      </c>
      <c r="DK255" s="38">
        <v>7.8757300000000002E-2</v>
      </c>
      <c r="DL255" s="38">
        <v>1.74658E-2</v>
      </c>
      <c r="DM255" s="38">
        <v>2.8608000000000001E-3</v>
      </c>
      <c r="DN255" s="38">
        <v>-7.6330800000000004E-2</v>
      </c>
      <c r="DO255" s="38">
        <v>-8.5657200000000003E-2</v>
      </c>
      <c r="DP255" s="38">
        <v>2.94109E-2</v>
      </c>
      <c r="DQ255" s="38">
        <v>2.3082399999999999E-2</v>
      </c>
      <c r="DR255" s="38">
        <v>5.8780699999999998E-2</v>
      </c>
      <c r="DS255" s="38">
        <v>-6.6517199999999999E-2</v>
      </c>
      <c r="DT255" s="38">
        <v>-1.36896E-2</v>
      </c>
      <c r="DU255" s="38">
        <v>-1.0418999999999999E-3</v>
      </c>
      <c r="DV255" s="38">
        <v>0.11563610000000001</v>
      </c>
      <c r="DW255" s="38">
        <v>0.14645069999999999</v>
      </c>
      <c r="DX255" s="38">
        <v>0.1335229</v>
      </c>
      <c r="DY255" s="38">
        <v>0.1090763</v>
      </c>
      <c r="DZ255" s="38">
        <v>8.5065199999999994E-2</v>
      </c>
      <c r="EA255" s="38">
        <v>5.9772499999999999E-2</v>
      </c>
      <c r="EB255" s="38">
        <v>4.8246600000000001E-2</v>
      </c>
      <c r="EC255" s="38">
        <v>3.0015099999999999E-2</v>
      </c>
      <c r="ED255" s="38">
        <v>7.7858200000000002E-2</v>
      </c>
      <c r="EE255" s="38">
        <v>4.12299E-2</v>
      </c>
      <c r="EF255" s="38">
        <v>4.2542400000000001E-2</v>
      </c>
      <c r="EG255" s="38">
        <v>5.1158599999999999E-2</v>
      </c>
      <c r="EH255" s="38">
        <v>2.4262100000000002E-2</v>
      </c>
      <c r="EI255" s="38">
        <v>8.7731199999999995E-2</v>
      </c>
      <c r="EJ255" s="38">
        <v>2.3663E-2</v>
      </c>
      <c r="EK255" s="38">
        <v>1.2275700000000001E-2</v>
      </c>
      <c r="EL255" s="38">
        <v>-6.3709799999999997E-2</v>
      </c>
      <c r="EM255" s="38">
        <v>-7.1328900000000001E-2</v>
      </c>
      <c r="EN255" s="38">
        <v>3.9933799999999998E-2</v>
      </c>
      <c r="EO255" s="38">
        <v>3.0224399999999998E-2</v>
      </c>
      <c r="EP255" s="38">
        <v>6.6597299999999998E-2</v>
      </c>
      <c r="EQ255" s="38">
        <v>-5.7973499999999997E-2</v>
      </c>
      <c r="ER255" s="38">
        <v>-5.2757999999999998E-3</v>
      </c>
      <c r="ES255" s="38">
        <v>1.2787700000000001E-2</v>
      </c>
      <c r="ET255" s="38">
        <v>0.13493630000000001</v>
      </c>
      <c r="EU255" s="38">
        <v>0.16415289999999999</v>
      </c>
      <c r="EV255" s="38">
        <v>0.15448500000000001</v>
      </c>
      <c r="EW255" s="38">
        <v>0.1292373</v>
      </c>
      <c r="EX255" s="38">
        <v>0.1046672</v>
      </c>
      <c r="EY255" s="38">
        <v>7.9439200000000001E-2</v>
      </c>
      <c r="EZ255" s="38">
        <v>6.9084300000000001E-2</v>
      </c>
      <c r="FA255" s="38">
        <v>4.9195000000000003E-2</v>
      </c>
      <c r="FB255" s="38">
        <v>59.969270000000002</v>
      </c>
      <c r="FC255" s="38">
        <v>59.009740000000001</v>
      </c>
      <c r="FD255" s="38">
        <v>58.180990000000001</v>
      </c>
      <c r="FE255" s="38">
        <v>57.32217</v>
      </c>
      <c r="FF255" s="38">
        <v>57.245289999999997</v>
      </c>
      <c r="FG255" s="38">
        <v>57.674880000000002</v>
      </c>
      <c r="FH255" s="38">
        <v>57.67998</v>
      </c>
      <c r="FI255" s="38">
        <v>58.292319999999997</v>
      </c>
      <c r="FJ255" s="38">
        <v>59.353490000000001</v>
      </c>
      <c r="FK255" s="38">
        <v>63.480319999999999</v>
      </c>
      <c r="FL255" s="38">
        <v>69.199100000000001</v>
      </c>
      <c r="FM255" s="38">
        <v>72.951549999999997</v>
      </c>
      <c r="FN255" s="38">
        <v>74.719610000000003</v>
      </c>
      <c r="FO255" s="38">
        <v>76.456429999999997</v>
      </c>
      <c r="FP255" s="38">
        <v>78.171520000000001</v>
      </c>
      <c r="FQ255" s="38">
        <v>80.196910000000003</v>
      </c>
      <c r="FR255" s="38">
        <v>78.334350000000001</v>
      </c>
      <c r="FS255" s="38">
        <v>76.023510000000002</v>
      </c>
      <c r="FT255" s="38">
        <v>74.212620000000001</v>
      </c>
      <c r="FU255" s="38">
        <v>69.091549999999998</v>
      </c>
      <c r="FV255" s="38">
        <v>65.783760000000001</v>
      </c>
      <c r="FW255">
        <v>63.983609999999999</v>
      </c>
      <c r="FX255">
        <v>62.569899999999997</v>
      </c>
      <c r="FY255">
        <v>61.666020000000003</v>
      </c>
      <c r="FZ255">
        <v>2.3127999999999999E-2</v>
      </c>
      <c r="GA255">
        <v>0.1881863</v>
      </c>
      <c r="GB255">
        <v>1</v>
      </c>
    </row>
    <row r="256" spans="1:184" x14ac:dyDescent="0.3">
      <c r="A256" t="s">
        <v>277</v>
      </c>
      <c r="B256" t="s">
        <v>1</v>
      </c>
      <c r="C256" t="s">
        <v>260</v>
      </c>
      <c r="D256" t="s">
        <v>1</v>
      </c>
      <c r="E256" t="s">
        <v>1</v>
      </c>
      <c r="F256" t="s">
        <v>1</v>
      </c>
      <c r="G256" s="16" t="s">
        <v>1</v>
      </c>
      <c r="H256" s="40" t="s">
        <v>1</v>
      </c>
      <c r="I256" s="18" t="s">
        <v>1</v>
      </c>
      <c r="J256" s="38" t="s">
        <v>1</v>
      </c>
      <c r="K256" s="18">
        <v>44792</v>
      </c>
      <c r="L256" s="38">
        <v>265</v>
      </c>
      <c r="M256" s="38">
        <v>265</v>
      </c>
      <c r="N256" s="38">
        <v>1.9196530000000001</v>
      </c>
      <c r="O256" s="38">
        <v>1.8457870000000001</v>
      </c>
      <c r="P256" s="38">
        <v>1.7906299999999999</v>
      </c>
      <c r="Q256" s="38">
        <v>1.735215</v>
      </c>
      <c r="R256" s="38">
        <v>1.746982</v>
      </c>
      <c r="S256" s="38">
        <v>1.788116</v>
      </c>
      <c r="T256" s="38">
        <v>1.8034829999999999</v>
      </c>
      <c r="U256" s="38">
        <v>1.897635</v>
      </c>
      <c r="V256" s="38">
        <v>2.0490050000000002</v>
      </c>
      <c r="W256" s="38">
        <v>2.1878500000000001</v>
      </c>
      <c r="X256" s="38">
        <v>2.3720910000000002</v>
      </c>
      <c r="Y256" s="38">
        <v>2.4477329999999999</v>
      </c>
      <c r="Z256" s="38">
        <v>2.4089710000000002</v>
      </c>
      <c r="AA256" s="38">
        <v>2.4485939999999999</v>
      </c>
      <c r="AB256" s="38">
        <v>2.4632260000000001</v>
      </c>
      <c r="AC256" s="38">
        <v>2.4676490000000002</v>
      </c>
      <c r="AD256" s="38">
        <v>2.4200360000000001</v>
      </c>
      <c r="AE256" s="38">
        <v>2.2798859999999999</v>
      </c>
      <c r="AF256" s="38">
        <v>2.121105</v>
      </c>
      <c r="AG256" s="38">
        <v>2.0667620000000002</v>
      </c>
      <c r="AH256" s="38">
        <v>2.0488110000000002</v>
      </c>
      <c r="AI256" s="38">
        <v>2.0985800000000001</v>
      </c>
      <c r="AJ256" s="38">
        <v>2.0341710000000002</v>
      </c>
      <c r="AK256" s="38">
        <v>1.9828680000000001</v>
      </c>
      <c r="AL256" s="38">
        <v>1.6381E-2</v>
      </c>
      <c r="AM256" s="38">
        <v>-3.9972599999999997E-2</v>
      </c>
      <c r="AN256" s="38">
        <v>1.6697199999999999E-2</v>
      </c>
      <c r="AO256" s="38">
        <v>-2.2236999999999999E-3</v>
      </c>
      <c r="AP256" s="38">
        <v>1.5729799999999999E-2</v>
      </c>
      <c r="AQ256" s="38">
        <v>3.54393E-2</v>
      </c>
      <c r="AR256" s="38">
        <v>-2.1030900000000002E-2</v>
      </c>
      <c r="AS256" s="38">
        <v>-2.48121E-2</v>
      </c>
      <c r="AT256" s="38">
        <v>-7.46285E-2</v>
      </c>
      <c r="AU256" s="38">
        <v>-9.8009799999999994E-2</v>
      </c>
      <c r="AV256" s="38">
        <v>1.7474799999999999E-2</v>
      </c>
      <c r="AW256" s="38">
        <v>3.53715E-2</v>
      </c>
      <c r="AX256" s="38">
        <v>-4.93771E-2</v>
      </c>
      <c r="AY256" s="38">
        <v>-9.1970300000000005E-2</v>
      </c>
      <c r="AZ256" s="38">
        <v>4.9541000000000003E-3</v>
      </c>
      <c r="BA256" s="38">
        <v>-1.6563100000000001E-2</v>
      </c>
      <c r="BB256" s="38">
        <v>-8.6006999999999993E-3</v>
      </c>
      <c r="BC256" s="38">
        <v>-4.5239000000000001E-2</v>
      </c>
      <c r="BD256" s="38">
        <v>-4.8893699999999998E-2</v>
      </c>
      <c r="BE256" s="38">
        <v>-2.5374799999999999E-2</v>
      </c>
      <c r="BF256" s="38">
        <v>-3.4307299999999999E-2</v>
      </c>
      <c r="BG256" s="38">
        <v>-3.6618699999999997E-2</v>
      </c>
      <c r="BH256" s="38">
        <v>-3.8665100000000001E-2</v>
      </c>
      <c r="BI256" s="38">
        <v>-1.7903200000000001E-2</v>
      </c>
      <c r="BJ256" s="38">
        <v>3.31252E-2</v>
      </c>
      <c r="BK256" s="38">
        <v>-1.8257099999999998E-2</v>
      </c>
      <c r="BL256" s="38">
        <v>2.9184499999999999E-2</v>
      </c>
      <c r="BM256" s="38">
        <v>3.5179999999999999E-3</v>
      </c>
      <c r="BN256" s="38">
        <v>2.1901E-2</v>
      </c>
      <c r="BO256" s="38">
        <v>4.4437699999999997E-2</v>
      </c>
      <c r="BP256" s="38">
        <v>-1.2493799999999999E-2</v>
      </c>
      <c r="BQ256" s="38">
        <v>-1.02317E-2</v>
      </c>
      <c r="BR256" s="38">
        <v>-5.49826E-2</v>
      </c>
      <c r="BS256" s="38">
        <v>-8.5802199999999995E-2</v>
      </c>
      <c r="BT256" s="38">
        <v>2.5986800000000001E-2</v>
      </c>
      <c r="BU256" s="38">
        <v>4.3607300000000002E-2</v>
      </c>
      <c r="BV256" s="38">
        <v>-3.37936E-2</v>
      </c>
      <c r="BW256" s="38">
        <v>-8.5863999999999996E-2</v>
      </c>
      <c r="BX256" s="38">
        <v>1.3617499999999999E-2</v>
      </c>
      <c r="BY256" s="38">
        <v>7.8052E-3</v>
      </c>
      <c r="BZ256" s="38">
        <v>2.1751900000000001E-2</v>
      </c>
      <c r="CA256" s="38">
        <v>-1.6256099999999999E-2</v>
      </c>
      <c r="CB256" s="38">
        <v>-2.6897899999999999E-2</v>
      </c>
      <c r="CC256" s="38">
        <v>-3.9416E-3</v>
      </c>
      <c r="CD256" s="38">
        <v>-1.19886E-2</v>
      </c>
      <c r="CE256" s="38">
        <v>-1.8085199999999999E-2</v>
      </c>
      <c r="CF256" s="38">
        <v>-1.47701E-2</v>
      </c>
      <c r="CG256" s="38">
        <v>8.6274999999999998E-3</v>
      </c>
      <c r="CH256" s="38">
        <v>4.4722199999999997E-2</v>
      </c>
      <c r="CI256" s="38">
        <v>-3.2171000000000001E-3</v>
      </c>
      <c r="CJ256" s="38">
        <v>3.7833100000000001E-2</v>
      </c>
      <c r="CK256" s="38">
        <v>7.4945999999999997E-3</v>
      </c>
      <c r="CL256" s="38">
        <v>2.6175199999999999E-2</v>
      </c>
      <c r="CM256" s="38">
        <v>5.067E-2</v>
      </c>
      <c r="CN256" s="38">
        <v>-6.581E-3</v>
      </c>
      <c r="CO256" s="38">
        <v>-1.3329999999999999E-4</v>
      </c>
      <c r="CP256" s="38">
        <v>-4.1376000000000003E-2</v>
      </c>
      <c r="CQ256" s="38">
        <v>-7.7347299999999994E-2</v>
      </c>
      <c r="CR256" s="38">
        <v>3.1882099999999997E-2</v>
      </c>
      <c r="CS256" s="38">
        <v>4.9311300000000002E-2</v>
      </c>
      <c r="CT256" s="38">
        <v>-2.30005E-2</v>
      </c>
      <c r="CU256" s="38">
        <v>-8.1634899999999996E-2</v>
      </c>
      <c r="CV256" s="38">
        <v>1.9617800000000001E-2</v>
      </c>
      <c r="CW256" s="38">
        <v>2.4682699999999998E-2</v>
      </c>
      <c r="CX256" s="38">
        <v>4.2774E-2</v>
      </c>
      <c r="CY256" s="38">
        <v>3.8173999999999999E-3</v>
      </c>
      <c r="CZ256" s="38">
        <v>-1.16636E-2</v>
      </c>
      <c r="DA256" s="38">
        <v>1.0902999999999999E-2</v>
      </c>
      <c r="DB256" s="38">
        <v>3.4692E-3</v>
      </c>
      <c r="DC256" s="38">
        <v>-5.2490000000000002E-3</v>
      </c>
      <c r="DD256" s="38">
        <v>1.7795E-3</v>
      </c>
      <c r="DE256" s="38">
        <v>2.7002499999999999E-2</v>
      </c>
      <c r="DF256" s="38">
        <v>5.63192E-2</v>
      </c>
      <c r="DG256" s="38">
        <v>1.1823E-2</v>
      </c>
      <c r="DH256" s="38">
        <v>4.6481799999999997E-2</v>
      </c>
      <c r="DI256" s="38">
        <v>1.14713E-2</v>
      </c>
      <c r="DJ256" s="38">
        <v>3.0449500000000001E-2</v>
      </c>
      <c r="DK256" s="38">
        <v>5.6902300000000003E-2</v>
      </c>
      <c r="DL256" s="38">
        <v>-6.6830000000000004E-4</v>
      </c>
      <c r="DM256" s="38">
        <v>9.9650999999999993E-3</v>
      </c>
      <c r="DN256" s="38">
        <v>-2.77693E-2</v>
      </c>
      <c r="DO256" s="38">
        <v>-6.8892499999999995E-2</v>
      </c>
      <c r="DP256" s="38">
        <v>3.7777499999999999E-2</v>
      </c>
      <c r="DQ256" s="38">
        <v>5.5015399999999999E-2</v>
      </c>
      <c r="DR256" s="38">
        <v>-1.22074E-2</v>
      </c>
      <c r="DS256" s="38">
        <v>-7.7405699999999994E-2</v>
      </c>
      <c r="DT256" s="38">
        <v>2.5617999999999998E-2</v>
      </c>
      <c r="DU256" s="38">
        <v>4.1560100000000003E-2</v>
      </c>
      <c r="DV256" s="38">
        <v>6.3796099999999994E-2</v>
      </c>
      <c r="DW256" s="38">
        <v>2.38908E-2</v>
      </c>
      <c r="DX256" s="38">
        <v>3.5706000000000002E-3</v>
      </c>
      <c r="DY256" s="38">
        <v>2.5747599999999999E-2</v>
      </c>
      <c r="DZ256" s="38">
        <v>1.8927099999999999E-2</v>
      </c>
      <c r="EA256" s="38">
        <v>7.5872999999999999E-3</v>
      </c>
      <c r="EB256" s="38">
        <v>1.8329100000000001E-2</v>
      </c>
      <c r="EC256" s="38">
        <v>4.5377599999999997E-2</v>
      </c>
      <c r="ED256" s="38">
        <v>7.3063299999999998E-2</v>
      </c>
      <c r="EE256" s="38">
        <v>3.3538499999999999E-2</v>
      </c>
      <c r="EF256" s="38">
        <v>5.8969100000000003E-2</v>
      </c>
      <c r="EG256" s="38">
        <v>1.72129E-2</v>
      </c>
      <c r="EH256" s="38">
        <v>3.6620699999999999E-2</v>
      </c>
      <c r="EI256" s="38">
        <v>6.5900700000000006E-2</v>
      </c>
      <c r="EJ256" s="38">
        <v>7.8688000000000004E-3</v>
      </c>
      <c r="EK256" s="38">
        <v>2.4545500000000001E-2</v>
      </c>
      <c r="EL256" s="38">
        <v>-8.1233999999999994E-3</v>
      </c>
      <c r="EM256" s="38">
        <v>-5.6684900000000003E-2</v>
      </c>
      <c r="EN256" s="38">
        <v>4.6289499999999997E-2</v>
      </c>
      <c r="EO256" s="38">
        <v>6.3251199999999994E-2</v>
      </c>
      <c r="EP256" s="38">
        <v>3.3760999999999999E-3</v>
      </c>
      <c r="EQ256" s="38">
        <v>-7.1299399999999999E-2</v>
      </c>
      <c r="ER256" s="38">
        <v>3.4281399999999997E-2</v>
      </c>
      <c r="ES256" s="38">
        <v>6.5928500000000001E-2</v>
      </c>
      <c r="ET256" s="38">
        <v>9.4148700000000002E-2</v>
      </c>
      <c r="EU256" s="38">
        <v>5.2873700000000003E-2</v>
      </c>
      <c r="EV256" s="38">
        <v>2.5566499999999999E-2</v>
      </c>
      <c r="EW256" s="38">
        <v>4.7180899999999998E-2</v>
      </c>
      <c r="EX256" s="38">
        <v>4.1245799999999999E-2</v>
      </c>
      <c r="EY256" s="38">
        <v>2.61208E-2</v>
      </c>
      <c r="EZ256" s="38">
        <v>4.2224200000000003E-2</v>
      </c>
      <c r="FA256" s="38">
        <v>7.1908200000000005E-2</v>
      </c>
      <c r="FB256" s="38">
        <v>60.541310000000003</v>
      </c>
      <c r="FC256" s="38">
        <v>59.445790000000002</v>
      </c>
      <c r="FD256" s="38">
        <v>58.873669999999997</v>
      </c>
      <c r="FE256" s="38">
        <v>58.530349999999999</v>
      </c>
      <c r="FF256" s="38">
        <v>58</v>
      </c>
      <c r="FG256" s="38">
        <v>57.66433</v>
      </c>
      <c r="FH256" s="38">
        <v>57.234749999999998</v>
      </c>
      <c r="FI256" s="38">
        <v>58.673569999999998</v>
      </c>
      <c r="FJ256" s="38">
        <v>60.224460000000001</v>
      </c>
      <c r="FK256" s="38">
        <v>62.762410000000003</v>
      </c>
      <c r="FL256" s="38">
        <v>65.558639999999997</v>
      </c>
      <c r="FM256" s="38">
        <v>69.075159999999997</v>
      </c>
      <c r="FN256" s="38">
        <v>72.675190000000001</v>
      </c>
      <c r="FO256" s="38">
        <v>74.290019999999998</v>
      </c>
      <c r="FP256" s="38">
        <v>75.807000000000002</v>
      </c>
      <c r="FQ256" s="38">
        <v>75.319239999999994</v>
      </c>
      <c r="FR256" s="38">
        <v>73.709850000000003</v>
      </c>
      <c r="FS256" s="38">
        <v>73.76876</v>
      </c>
      <c r="FT256" s="38">
        <v>70.618849999999995</v>
      </c>
      <c r="FU256" s="38">
        <v>68.443690000000004</v>
      </c>
      <c r="FV256" s="38">
        <v>66.317970000000003</v>
      </c>
      <c r="FW256">
        <v>65.048349999999999</v>
      </c>
      <c r="FX256">
        <v>64.534289999999999</v>
      </c>
      <c r="FY256">
        <v>63.78575</v>
      </c>
      <c r="FZ256">
        <v>2.6856399999999999E-2</v>
      </c>
      <c r="GA256">
        <v>0.1810591</v>
      </c>
      <c r="GB256">
        <v>1</v>
      </c>
    </row>
    <row r="257" spans="1:184" x14ac:dyDescent="0.3">
      <c r="A257" t="s">
        <v>277</v>
      </c>
      <c r="B257" t="s">
        <v>1</v>
      </c>
      <c r="C257" t="s">
        <v>260</v>
      </c>
      <c r="D257" t="s">
        <v>1</v>
      </c>
      <c r="E257" t="s">
        <v>1</v>
      </c>
      <c r="F257" t="s">
        <v>1</v>
      </c>
      <c r="G257" s="16" t="s">
        <v>1</v>
      </c>
      <c r="H257" s="40" t="s">
        <v>1</v>
      </c>
      <c r="I257" s="18" t="s">
        <v>1</v>
      </c>
      <c r="J257" s="38" t="s">
        <v>1</v>
      </c>
      <c r="K257" s="18">
        <v>44805</v>
      </c>
      <c r="L257" s="38">
        <v>265</v>
      </c>
      <c r="M257" s="38">
        <v>265</v>
      </c>
      <c r="N257" s="38">
        <v>1.8093349999999999</v>
      </c>
      <c r="O257" s="38">
        <v>1.7557240000000001</v>
      </c>
      <c r="P257" s="38">
        <v>1.6969959999999999</v>
      </c>
      <c r="Q257" s="38">
        <v>1.657022</v>
      </c>
      <c r="R257" s="38">
        <v>1.6488069999999999</v>
      </c>
      <c r="S257" s="38">
        <v>1.6695009999999999</v>
      </c>
      <c r="T257" s="38">
        <v>1.7031069999999999</v>
      </c>
      <c r="U257" s="38">
        <v>1.7917050000000001</v>
      </c>
      <c r="V257" s="38">
        <v>1.998286</v>
      </c>
      <c r="W257" s="38">
        <v>2.0696759999999998</v>
      </c>
      <c r="X257" s="38">
        <v>2.2111350000000001</v>
      </c>
      <c r="Y257" s="38">
        <v>2.2451669999999999</v>
      </c>
      <c r="Z257" s="38">
        <v>2.2522440000000001</v>
      </c>
      <c r="AA257" s="38">
        <v>2.3193589999999999</v>
      </c>
      <c r="AB257" s="38">
        <v>2.3692839999999999</v>
      </c>
      <c r="AC257" s="38">
        <v>2.3345539999999998</v>
      </c>
      <c r="AD257" s="38">
        <v>2.2860290000000001</v>
      </c>
      <c r="AE257" s="38">
        <v>2.1745199999999998</v>
      </c>
      <c r="AF257" s="38">
        <v>2.0921720000000001</v>
      </c>
      <c r="AG257" s="38">
        <v>2.0456509999999999</v>
      </c>
      <c r="AH257" s="38">
        <v>2.0281419999999999</v>
      </c>
      <c r="AI257" s="38">
        <v>2.1120730000000001</v>
      </c>
      <c r="AJ257" s="38">
        <v>2.03688</v>
      </c>
      <c r="AK257" s="38">
        <v>1.9619200000000001</v>
      </c>
      <c r="AL257" s="38">
        <v>4.7988799999999998E-2</v>
      </c>
      <c r="AM257" s="38">
        <v>2.7272600000000001E-2</v>
      </c>
      <c r="AN257" s="38">
        <v>3.7845400000000001E-2</v>
      </c>
      <c r="AO257" s="38">
        <v>3.8041999999999999E-2</v>
      </c>
      <c r="AP257" s="38">
        <v>2.5814299999999998E-2</v>
      </c>
      <c r="AQ257" s="38">
        <v>-1.5203E-2</v>
      </c>
      <c r="AR257" s="38">
        <v>-3.4462800000000002E-2</v>
      </c>
      <c r="AS257" s="38">
        <v>-7.9271599999999998E-2</v>
      </c>
      <c r="AT257" s="38">
        <v>-3.5640400000000003E-2</v>
      </c>
      <c r="AU257" s="38">
        <v>-0.1235725</v>
      </c>
      <c r="AV257" s="38">
        <v>-8.9637400000000006E-2</v>
      </c>
      <c r="AW257" s="38">
        <v>-5.2573300000000003E-2</v>
      </c>
      <c r="AX257" s="38">
        <v>1.7664300000000001E-2</v>
      </c>
      <c r="AY257" s="38">
        <v>-2.5392399999999999E-2</v>
      </c>
      <c r="AZ257" s="38">
        <v>0.1110743</v>
      </c>
      <c r="BA257" s="38">
        <v>8.75552E-2</v>
      </c>
      <c r="BB257" s="38">
        <v>0.13060099999999999</v>
      </c>
      <c r="BC257" s="38">
        <v>0.13353899999999999</v>
      </c>
      <c r="BD257" s="38">
        <v>9.9929799999999999E-2</v>
      </c>
      <c r="BE257" s="38">
        <v>0.1242605</v>
      </c>
      <c r="BF257" s="38">
        <v>0.1213017</v>
      </c>
      <c r="BG257" s="38">
        <v>0.17894109999999999</v>
      </c>
      <c r="BH257" s="38">
        <v>0.14564940000000001</v>
      </c>
      <c r="BI257" s="38">
        <v>0.15400469999999999</v>
      </c>
      <c r="BJ257" s="38">
        <v>5.6613499999999997E-2</v>
      </c>
      <c r="BK257" s="38">
        <v>3.4763500000000003E-2</v>
      </c>
      <c r="BL257" s="38">
        <v>4.58205E-2</v>
      </c>
      <c r="BM257" s="38">
        <v>4.38927E-2</v>
      </c>
      <c r="BN257" s="38">
        <v>3.1582800000000001E-2</v>
      </c>
      <c r="BO257" s="38">
        <v>-8.8109999999999994E-3</v>
      </c>
      <c r="BP257" s="38">
        <v>-2.95832E-2</v>
      </c>
      <c r="BQ257" s="38">
        <v>-7.1523600000000007E-2</v>
      </c>
      <c r="BR257" s="38">
        <v>-2.5014600000000001E-2</v>
      </c>
      <c r="BS257" s="38">
        <v>-0.1082173</v>
      </c>
      <c r="BT257" s="38">
        <v>-8.3058199999999999E-2</v>
      </c>
      <c r="BU257" s="38">
        <v>-4.6443100000000001E-2</v>
      </c>
      <c r="BV257" s="38">
        <v>2.4017299999999998E-2</v>
      </c>
      <c r="BW257" s="38">
        <v>-1.9507199999999999E-2</v>
      </c>
      <c r="BX257" s="38">
        <v>0.1189553</v>
      </c>
      <c r="BY257" s="38">
        <v>9.9092299999999994E-2</v>
      </c>
      <c r="BZ257" s="38">
        <v>0.1399542</v>
      </c>
      <c r="CA257" s="38">
        <v>0.14422090000000001</v>
      </c>
      <c r="CB257" s="38">
        <v>0.11517239999999999</v>
      </c>
      <c r="CC257" s="38">
        <v>0.13928650000000001</v>
      </c>
      <c r="CD257" s="38">
        <v>0.1376136</v>
      </c>
      <c r="CE257" s="38">
        <v>0.1931775</v>
      </c>
      <c r="CF257" s="38">
        <v>0.1602133</v>
      </c>
      <c r="CG257" s="38">
        <v>0.16595979999999999</v>
      </c>
      <c r="CH257" s="38">
        <v>6.2586900000000001E-2</v>
      </c>
      <c r="CI257" s="38">
        <v>3.9951599999999997E-2</v>
      </c>
      <c r="CJ257" s="38">
        <v>5.1344099999999997E-2</v>
      </c>
      <c r="CK257" s="38">
        <v>4.7944899999999999E-2</v>
      </c>
      <c r="CL257" s="38">
        <v>3.5578100000000001E-2</v>
      </c>
      <c r="CM257" s="38">
        <v>-4.3838999999999996E-3</v>
      </c>
      <c r="CN257" s="38">
        <v>-2.6203500000000001E-2</v>
      </c>
      <c r="CO257" s="38">
        <v>-6.6157300000000002E-2</v>
      </c>
      <c r="CP257" s="38">
        <v>-1.7655299999999999E-2</v>
      </c>
      <c r="CQ257" s="38">
        <v>-9.75824E-2</v>
      </c>
      <c r="CR257" s="38">
        <v>-7.8501399999999999E-2</v>
      </c>
      <c r="CS257" s="38">
        <v>-4.2197400000000003E-2</v>
      </c>
      <c r="CT257" s="38">
        <v>2.8417399999999999E-2</v>
      </c>
      <c r="CU257" s="38">
        <v>-1.54311E-2</v>
      </c>
      <c r="CV257" s="38">
        <v>0.1244137</v>
      </c>
      <c r="CW257" s="38">
        <v>0.10708289999999999</v>
      </c>
      <c r="CX257" s="38">
        <v>0.14643220000000001</v>
      </c>
      <c r="CY257" s="38">
        <v>0.15161910000000001</v>
      </c>
      <c r="CZ257" s="38">
        <v>0.12572929999999999</v>
      </c>
      <c r="DA257" s="38">
        <v>0.14969350000000001</v>
      </c>
      <c r="DB257" s="38">
        <v>0.14891119999999999</v>
      </c>
      <c r="DC257" s="38">
        <v>0.20303760000000001</v>
      </c>
      <c r="DD257" s="38">
        <v>0.17030029999999999</v>
      </c>
      <c r="DE257" s="38">
        <v>0.17424000000000001</v>
      </c>
      <c r="DF257" s="38">
        <v>6.8560300000000005E-2</v>
      </c>
      <c r="DG257" s="38">
        <v>4.5139800000000001E-2</v>
      </c>
      <c r="DH257" s="38">
        <v>5.68677E-2</v>
      </c>
      <c r="DI257" s="38">
        <v>5.1997099999999997E-2</v>
      </c>
      <c r="DJ257" s="38">
        <v>3.9573299999999999E-2</v>
      </c>
      <c r="DK257" s="38">
        <v>4.3099999999999997E-5</v>
      </c>
      <c r="DL257" s="38">
        <v>-2.2823800000000002E-2</v>
      </c>
      <c r="DM257" s="38">
        <v>-6.0790999999999998E-2</v>
      </c>
      <c r="DN257" s="38">
        <v>-1.02959E-2</v>
      </c>
      <c r="DO257" s="38">
        <v>-8.6947399999999994E-2</v>
      </c>
      <c r="DP257" s="38">
        <v>-7.3944700000000002E-2</v>
      </c>
      <c r="DQ257" s="38">
        <v>-3.7951600000000002E-2</v>
      </c>
      <c r="DR257" s="38">
        <v>3.2817499999999999E-2</v>
      </c>
      <c r="DS257" s="38">
        <v>-1.13551E-2</v>
      </c>
      <c r="DT257" s="38">
        <v>0.12987209999999999</v>
      </c>
      <c r="DU257" s="38">
        <v>0.1150735</v>
      </c>
      <c r="DV257" s="38">
        <v>0.1529102</v>
      </c>
      <c r="DW257" s="38">
        <v>0.1590174</v>
      </c>
      <c r="DX257" s="38">
        <v>0.1362863</v>
      </c>
      <c r="DY257" s="38">
        <v>0.16010050000000001</v>
      </c>
      <c r="DZ257" s="38">
        <v>0.16020880000000001</v>
      </c>
      <c r="EA257" s="38">
        <v>0.2128978</v>
      </c>
      <c r="EB257" s="38">
        <v>0.1803872</v>
      </c>
      <c r="EC257" s="38">
        <v>0.18252009999999999</v>
      </c>
      <c r="ED257" s="38">
        <v>7.7185000000000004E-2</v>
      </c>
      <c r="EE257" s="38">
        <v>5.2630700000000002E-2</v>
      </c>
      <c r="EF257" s="38">
        <v>6.4842899999999995E-2</v>
      </c>
      <c r="EG257" s="38">
        <v>5.7847799999999998E-2</v>
      </c>
      <c r="EH257" s="38">
        <v>4.5341899999999997E-2</v>
      </c>
      <c r="EI257" s="38">
        <v>6.4351E-3</v>
      </c>
      <c r="EJ257" s="38">
        <v>-1.79442E-2</v>
      </c>
      <c r="EK257" s="38">
        <v>-5.3042899999999997E-2</v>
      </c>
      <c r="EL257" s="38">
        <v>3.2979999999999999E-4</v>
      </c>
      <c r="EM257" s="38">
        <v>-7.1592199999999995E-2</v>
      </c>
      <c r="EN257" s="38">
        <v>-6.7365499999999995E-2</v>
      </c>
      <c r="EO257" s="38">
        <v>-3.18214E-2</v>
      </c>
      <c r="EP257" s="38">
        <v>3.91706E-2</v>
      </c>
      <c r="EQ257" s="38">
        <v>-5.4698999999999998E-3</v>
      </c>
      <c r="ER257" s="38">
        <v>0.13775309999999999</v>
      </c>
      <c r="ES257" s="38">
        <v>0.12661059999999999</v>
      </c>
      <c r="ET257" s="38">
        <v>0.1622633</v>
      </c>
      <c r="EU257" s="38">
        <v>0.16969919999999999</v>
      </c>
      <c r="EV257" s="38">
        <v>0.15152879999999999</v>
      </c>
      <c r="EW257" s="38">
        <v>0.17512649999999999</v>
      </c>
      <c r="EX257" s="38">
        <v>0.1765207</v>
      </c>
      <c r="EY257" s="38">
        <v>0.22713420000000001</v>
      </c>
      <c r="EZ257" s="38">
        <v>0.19495119999999999</v>
      </c>
      <c r="FA257" s="38">
        <v>0.19447529999999999</v>
      </c>
      <c r="FB257" s="38">
        <v>57.526020000000003</v>
      </c>
      <c r="FC257" s="38">
        <v>55.892949999999999</v>
      </c>
      <c r="FD257" s="38">
        <v>55.27657</v>
      </c>
      <c r="FE257" s="38">
        <v>54.866219999999998</v>
      </c>
      <c r="FF257" s="38">
        <v>53.724780000000003</v>
      </c>
      <c r="FG257" s="38">
        <v>53.937440000000002</v>
      </c>
      <c r="FH257" s="38">
        <v>53.11768</v>
      </c>
      <c r="FI257" s="38">
        <v>54.137990000000002</v>
      </c>
      <c r="FJ257" s="38">
        <v>56.225490000000001</v>
      </c>
      <c r="FK257" s="38">
        <v>58.788510000000002</v>
      </c>
      <c r="FL257" s="38">
        <v>61.626089999999998</v>
      </c>
      <c r="FM257" s="38">
        <v>64.43253</v>
      </c>
      <c r="FN257" s="38">
        <v>67.984620000000007</v>
      </c>
      <c r="FO257" s="38">
        <v>71.649349999999998</v>
      </c>
      <c r="FP257" s="38">
        <v>74.564689999999999</v>
      </c>
      <c r="FQ257" s="38">
        <v>74.106089999999995</v>
      </c>
      <c r="FR257" s="38">
        <v>72.765889999999999</v>
      </c>
      <c r="FS257" s="38">
        <v>72.342759999999998</v>
      </c>
      <c r="FT257" s="38">
        <v>69.889539999999997</v>
      </c>
      <c r="FU257" s="38">
        <v>68.101420000000005</v>
      </c>
      <c r="FV257" s="38">
        <v>65.218879999999999</v>
      </c>
      <c r="FW257">
        <v>62.3947</v>
      </c>
      <c r="FX257">
        <v>60.605980000000002</v>
      </c>
      <c r="FY257">
        <v>59.0623</v>
      </c>
      <c r="FZ257">
        <v>1.57471E-2</v>
      </c>
      <c r="GA257">
        <v>0.1123987</v>
      </c>
      <c r="GB257">
        <v>1</v>
      </c>
    </row>
    <row r="258" spans="1:184" x14ac:dyDescent="0.3">
      <c r="A258" t="s">
        <v>277</v>
      </c>
      <c r="B258" t="s">
        <v>1</v>
      </c>
      <c r="C258" t="s">
        <v>260</v>
      </c>
      <c r="D258" t="s">
        <v>1</v>
      </c>
      <c r="E258" t="s">
        <v>1</v>
      </c>
      <c r="F258" t="s">
        <v>1</v>
      </c>
      <c r="G258" s="16" t="s">
        <v>1</v>
      </c>
      <c r="H258" s="40" t="s">
        <v>1</v>
      </c>
      <c r="I258" s="18" t="s">
        <v>1</v>
      </c>
      <c r="J258" s="38" t="s">
        <v>1</v>
      </c>
      <c r="K258" s="18">
        <v>44809</v>
      </c>
      <c r="L258" s="38">
        <v>264</v>
      </c>
      <c r="M258" s="38">
        <v>264</v>
      </c>
      <c r="N258" s="38">
        <v>1.782292</v>
      </c>
      <c r="O258" s="38">
        <v>1.7243740000000001</v>
      </c>
      <c r="P258" s="38">
        <v>1.6866380000000001</v>
      </c>
      <c r="Q258" s="38">
        <v>1.585974</v>
      </c>
      <c r="R258" s="38">
        <v>1.573064</v>
      </c>
      <c r="S258" s="38">
        <v>1.6174249999999999</v>
      </c>
      <c r="T258" s="38">
        <v>1.6182559999999999</v>
      </c>
      <c r="U258" s="38">
        <v>1.6678949999999999</v>
      </c>
      <c r="V258" s="38">
        <v>1.6909130000000001</v>
      </c>
      <c r="W258" s="38">
        <v>1.734145</v>
      </c>
      <c r="X258" s="38">
        <v>1.789674</v>
      </c>
      <c r="Y258" s="38">
        <v>1.844554</v>
      </c>
      <c r="Z258" s="38">
        <v>1.8679809999999999</v>
      </c>
      <c r="AA258" s="38">
        <v>1.898766</v>
      </c>
      <c r="AB258" s="38">
        <v>1.929584</v>
      </c>
      <c r="AC258" s="38">
        <v>1.981379</v>
      </c>
      <c r="AD258" s="38">
        <v>2.0189819999999998</v>
      </c>
      <c r="AE258" s="38">
        <v>1.9931000000000001</v>
      </c>
      <c r="AF258" s="38">
        <v>1.9757880000000001</v>
      </c>
      <c r="AG258" s="38">
        <v>1.8840520000000001</v>
      </c>
      <c r="AH258" s="38">
        <v>1.897864</v>
      </c>
      <c r="AI258" s="38">
        <v>1.9856750000000001</v>
      </c>
      <c r="AJ258" s="38">
        <v>1.912874</v>
      </c>
      <c r="AK258" s="38">
        <v>1.853907</v>
      </c>
      <c r="AL258" s="38">
        <v>-1.03296E-2</v>
      </c>
      <c r="AM258" s="38">
        <v>-2.1310699999999998E-2</v>
      </c>
      <c r="AN258" s="38">
        <v>5.0680999999999999E-3</v>
      </c>
      <c r="AO258" s="38">
        <v>-2.51305E-2</v>
      </c>
      <c r="AP258" s="38">
        <v>-2.2534800000000001E-2</v>
      </c>
      <c r="AQ258" s="38">
        <v>-3.6093500000000001E-2</v>
      </c>
      <c r="AR258" s="38">
        <v>-4.8232499999999998E-2</v>
      </c>
      <c r="AS258" s="38">
        <v>-2.3591600000000001E-2</v>
      </c>
      <c r="AT258" s="38">
        <v>2.4463599999999999E-2</v>
      </c>
      <c r="AU258" s="38">
        <v>-3.7109099999999999E-2</v>
      </c>
      <c r="AV258" s="38">
        <v>-3.5033700000000001E-2</v>
      </c>
      <c r="AW258" s="38">
        <v>3.1124300000000001E-2</v>
      </c>
      <c r="AX258" s="38">
        <v>9.5876999999999993E-3</v>
      </c>
      <c r="AY258" s="38">
        <v>-5.9652999999999998E-2</v>
      </c>
      <c r="AZ258" s="38">
        <v>-7.6958600000000002E-2</v>
      </c>
      <c r="BA258" s="38">
        <v>-0.11856170000000001</v>
      </c>
      <c r="BB258" s="38">
        <v>-4.0238200000000002E-2</v>
      </c>
      <c r="BC258" s="38">
        <v>-0.1180047</v>
      </c>
      <c r="BD258" s="38">
        <v>-0.18170739999999999</v>
      </c>
      <c r="BE258" s="38">
        <v>-0.1073638</v>
      </c>
      <c r="BF258" s="38">
        <v>-9.3877199999999994E-2</v>
      </c>
      <c r="BG258" s="38">
        <v>-8.2253199999999999E-2</v>
      </c>
      <c r="BH258" s="38">
        <v>-8.6171899999999996E-2</v>
      </c>
      <c r="BI258" s="38">
        <v>-5.81512E-2</v>
      </c>
      <c r="BJ258" s="38">
        <v>1.1094E-3</v>
      </c>
      <c r="BK258" s="38">
        <v>-8.6275999999999992E-3</v>
      </c>
      <c r="BL258" s="38">
        <v>1.98663E-2</v>
      </c>
      <c r="BM258" s="38">
        <v>-1.38294E-2</v>
      </c>
      <c r="BN258" s="38">
        <v>-1.36855E-2</v>
      </c>
      <c r="BO258" s="38">
        <v>-2.49745E-2</v>
      </c>
      <c r="BP258" s="38">
        <v>-3.5696499999999999E-2</v>
      </c>
      <c r="BQ258" s="38">
        <v>4.7909999999999999E-4</v>
      </c>
      <c r="BR258" s="38">
        <v>4.3758600000000002E-2</v>
      </c>
      <c r="BS258" s="38">
        <v>-1.6565099999999999E-2</v>
      </c>
      <c r="BT258" s="38">
        <v>-1.89415E-2</v>
      </c>
      <c r="BU258" s="38">
        <v>3.9989200000000003E-2</v>
      </c>
      <c r="BV258" s="38">
        <v>1.5108099999999999E-2</v>
      </c>
      <c r="BW258" s="38">
        <v>-4.4795599999999998E-2</v>
      </c>
      <c r="BX258" s="38">
        <v>-5.9902299999999999E-2</v>
      </c>
      <c r="BY258" s="38">
        <v>-8.5868899999999998E-2</v>
      </c>
      <c r="BZ258" s="38">
        <v>-7.0476000000000002E-3</v>
      </c>
      <c r="CA258" s="38">
        <v>-8.1286499999999998E-2</v>
      </c>
      <c r="CB258" s="38">
        <v>-0.13546649999999999</v>
      </c>
      <c r="CC258" s="38">
        <v>-7.5000399999999995E-2</v>
      </c>
      <c r="CD258" s="38">
        <v>-5.8386E-2</v>
      </c>
      <c r="CE258" s="38">
        <v>-5.9851799999999997E-2</v>
      </c>
      <c r="CF258" s="38">
        <v>-7.0713799999999993E-2</v>
      </c>
      <c r="CG258" s="38">
        <v>-4.0890099999999999E-2</v>
      </c>
      <c r="CH258" s="38">
        <v>9.0320999999999995E-3</v>
      </c>
      <c r="CI258" s="38">
        <v>1.5660000000000001E-4</v>
      </c>
      <c r="CJ258" s="38">
        <v>3.01155E-2</v>
      </c>
      <c r="CK258" s="38">
        <v>-6.0023000000000003E-3</v>
      </c>
      <c r="CL258" s="38">
        <v>-7.5564999999999998E-3</v>
      </c>
      <c r="CM258" s="38">
        <v>-1.72736E-2</v>
      </c>
      <c r="CN258" s="38">
        <v>-2.7014199999999999E-2</v>
      </c>
      <c r="CO258" s="38">
        <v>1.7150499999999999E-2</v>
      </c>
      <c r="CP258" s="38">
        <v>5.7122300000000001E-2</v>
      </c>
      <c r="CQ258" s="38">
        <v>-2.3364000000000002E-3</v>
      </c>
      <c r="CR258" s="38">
        <v>-7.796E-3</v>
      </c>
      <c r="CS258" s="38">
        <v>4.6129000000000003E-2</v>
      </c>
      <c r="CT258" s="38">
        <v>1.89315E-2</v>
      </c>
      <c r="CU258" s="38">
        <v>-3.4505399999999999E-2</v>
      </c>
      <c r="CV258" s="38">
        <v>-4.8089199999999999E-2</v>
      </c>
      <c r="CW258" s="38">
        <v>-6.3226000000000004E-2</v>
      </c>
      <c r="CX258" s="38">
        <v>1.5940099999999999E-2</v>
      </c>
      <c r="CY258" s="38">
        <v>-5.5855599999999998E-2</v>
      </c>
      <c r="CZ258" s="38">
        <v>-0.1034402</v>
      </c>
      <c r="DA258" s="38">
        <v>-5.2585600000000003E-2</v>
      </c>
      <c r="DB258" s="38">
        <v>-3.3804800000000003E-2</v>
      </c>
      <c r="DC258" s="38">
        <v>-4.4336599999999997E-2</v>
      </c>
      <c r="DD258" s="38">
        <v>-6.0007600000000001E-2</v>
      </c>
      <c r="DE258" s="38">
        <v>-2.8934999999999999E-2</v>
      </c>
      <c r="DF258" s="38">
        <v>1.69547E-2</v>
      </c>
      <c r="DG258" s="38">
        <v>8.9408000000000005E-3</v>
      </c>
      <c r="DH258" s="38">
        <v>4.0364700000000003E-2</v>
      </c>
      <c r="DI258" s="38">
        <v>1.8247999999999999E-3</v>
      </c>
      <c r="DJ258" s="38">
        <v>-1.4273999999999999E-3</v>
      </c>
      <c r="DK258" s="38">
        <v>-9.5726000000000006E-3</v>
      </c>
      <c r="DL258" s="38">
        <v>-1.8331799999999999E-2</v>
      </c>
      <c r="DM258" s="38">
        <v>3.3821799999999999E-2</v>
      </c>
      <c r="DN258" s="38">
        <v>7.0485900000000004E-2</v>
      </c>
      <c r="DO258" s="38">
        <v>1.18923E-2</v>
      </c>
      <c r="DP258" s="38">
        <v>3.3494000000000002E-3</v>
      </c>
      <c r="DQ258" s="38">
        <v>5.2268799999999997E-2</v>
      </c>
      <c r="DR258" s="38">
        <v>2.2754900000000002E-2</v>
      </c>
      <c r="DS258" s="38">
        <v>-2.4215199999999999E-2</v>
      </c>
      <c r="DT258" s="38">
        <v>-3.6276000000000003E-2</v>
      </c>
      <c r="DU258" s="38">
        <v>-4.0583099999999997E-2</v>
      </c>
      <c r="DV258" s="38">
        <v>3.8927799999999999E-2</v>
      </c>
      <c r="DW258" s="38">
        <v>-3.0424699999999999E-2</v>
      </c>
      <c r="DX258" s="38">
        <v>-7.14138E-2</v>
      </c>
      <c r="DY258" s="38">
        <v>-3.0170800000000001E-2</v>
      </c>
      <c r="DZ258" s="38">
        <v>-9.2236999999999996E-3</v>
      </c>
      <c r="EA258" s="38">
        <v>-2.88215E-2</v>
      </c>
      <c r="EB258" s="38">
        <v>-4.9301299999999999E-2</v>
      </c>
      <c r="EC258" s="38">
        <v>-1.6979999999999999E-2</v>
      </c>
      <c r="ED258" s="38">
        <v>2.8393700000000001E-2</v>
      </c>
      <c r="EE258" s="38">
        <v>2.1623799999999999E-2</v>
      </c>
      <c r="EF258" s="38">
        <v>5.5162999999999997E-2</v>
      </c>
      <c r="EG258" s="38">
        <v>1.3125899999999999E-2</v>
      </c>
      <c r="EH258" s="38">
        <v>7.4219000000000004E-3</v>
      </c>
      <c r="EI258" s="38">
        <v>1.5463E-3</v>
      </c>
      <c r="EJ258" s="38">
        <v>-5.7958000000000003E-3</v>
      </c>
      <c r="EK258" s="38">
        <v>5.7892600000000002E-2</v>
      </c>
      <c r="EL258" s="38">
        <v>8.9780899999999997E-2</v>
      </c>
      <c r="EM258" s="38">
        <v>3.2436199999999998E-2</v>
      </c>
      <c r="EN258" s="38">
        <v>1.94416E-2</v>
      </c>
      <c r="EO258" s="38">
        <v>6.1133600000000003E-2</v>
      </c>
      <c r="EP258" s="38">
        <v>2.82753E-2</v>
      </c>
      <c r="EQ258" s="38">
        <v>-9.3577999999999995E-3</v>
      </c>
      <c r="ER258" s="38">
        <v>-1.9219699999999999E-2</v>
      </c>
      <c r="ES258" s="38">
        <v>-7.8902E-3</v>
      </c>
      <c r="ET258" s="38">
        <v>7.2118299999999996E-2</v>
      </c>
      <c r="EU258" s="38">
        <v>6.2934999999999996E-3</v>
      </c>
      <c r="EV258" s="38">
        <v>-2.5172900000000002E-2</v>
      </c>
      <c r="EW258" s="38">
        <v>2.1925999999999998E-3</v>
      </c>
      <c r="EX258" s="38">
        <v>2.6267499999999999E-2</v>
      </c>
      <c r="EY258" s="38">
        <v>-6.4200999999999998E-3</v>
      </c>
      <c r="EZ258" s="38">
        <v>-3.3843199999999997E-2</v>
      </c>
      <c r="FA258" s="38">
        <v>2.811E-4</v>
      </c>
      <c r="FB258" s="38">
        <v>63.473930000000003</v>
      </c>
      <c r="FC258" s="38">
        <v>63.129219999999997</v>
      </c>
      <c r="FD258" s="38">
        <v>61.986980000000003</v>
      </c>
      <c r="FE258" s="38">
        <v>60.9101</v>
      </c>
      <c r="FF258" s="38">
        <v>59.791409999999999</v>
      </c>
      <c r="FG258" s="38">
        <v>59.40381</v>
      </c>
      <c r="FH258" s="38">
        <v>58.938369999999999</v>
      </c>
      <c r="FI258" s="38">
        <v>59.150350000000003</v>
      </c>
      <c r="FJ258" s="38">
        <v>61.553179999999998</v>
      </c>
      <c r="FK258" s="38">
        <v>63.987079999999999</v>
      </c>
      <c r="FL258" s="38">
        <v>66.215050000000005</v>
      </c>
      <c r="FM258" s="38">
        <v>71.187740000000005</v>
      </c>
      <c r="FN258" s="38">
        <v>74.884829999999994</v>
      </c>
      <c r="FO258" s="38">
        <v>78.944919999999996</v>
      </c>
      <c r="FP258" s="38">
        <v>81.216769999999997</v>
      </c>
      <c r="FQ258" s="38">
        <v>81.701750000000004</v>
      </c>
      <c r="FR258" s="38">
        <v>82.070440000000005</v>
      </c>
      <c r="FS258" s="38">
        <v>80.038359999999997</v>
      </c>
      <c r="FT258" s="38">
        <v>76.349689999999995</v>
      </c>
      <c r="FU258" s="38">
        <v>72.622309999999999</v>
      </c>
      <c r="FV258" s="38">
        <v>69.434929999999994</v>
      </c>
      <c r="FW258">
        <v>66.531480000000002</v>
      </c>
      <c r="FX258">
        <v>64.087519999999998</v>
      </c>
      <c r="FY258">
        <v>62.200940000000003</v>
      </c>
      <c r="FZ258">
        <v>4.6115999999999997E-2</v>
      </c>
      <c r="GA258">
        <v>0.34976970000000002</v>
      </c>
      <c r="GB258">
        <v>1</v>
      </c>
    </row>
    <row r="259" spans="1:184" x14ac:dyDescent="0.3">
      <c r="A259" t="s">
        <v>277</v>
      </c>
      <c r="B259" t="s">
        <v>1</v>
      </c>
      <c r="C259" t="s">
        <v>260</v>
      </c>
      <c r="D259" t="s">
        <v>1</v>
      </c>
      <c r="E259" t="s">
        <v>1</v>
      </c>
      <c r="F259" t="s">
        <v>1</v>
      </c>
      <c r="G259" s="16" t="s">
        <v>1</v>
      </c>
      <c r="H259" s="40" t="s">
        <v>1</v>
      </c>
      <c r="I259" s="18" t="s">
        <v>1</v>
      </c>
      <c r="J259" s="38" t="s">
        <v>1</v>
      </c>
      <c r="K259" s="18">
        <v>44810</v>
      </c>
      <c r="L259" s="38">
        <v>264</v>
      </c>
      <c r="M259" s="38">
        <v>264</v>
      </c>
      <c r="N259" s="38">
        <v>1.8250029999999999</v>
      </c>
      <c r="O259" s="38">
        <v>1.7552049999999999</v>
      </c>
      <c r="P259" s="38">
        <v>1.7397800000000001</v>
      </c>
      <c r="Q259" s="38">
        <v>1.6868590000000001</v>
      </c>
      <c r="R259" s="38">
        <v>1.6522969999999999</v>
      </c>
      <c r="S259" s="38">
        <v>1.6706589999999999</v>
      </c>
      <c r="T259" s="38">
        <v>1.6959390000000001</v>
      </c>
      <c r="U259" s="38">
        <v>1.747066</v>
      </c>
      <c r="V259" s="38">
        <v>1.929352</v>
      </c>
      <c r="W259" s="38">
        <v>2.097105</v>
      </c>
      <c r="X259" s="38">
        <v>2.3582429999999999</v>
      </c>
      <c r="Y259" s="38">
        <v>2.4050989999999999</v>
      </c>
      <c r="Z259" s="38">
        <v>2.4328880000000002</v>
      </c>
      <c r="AA259" s="38">
        <v>2.5384519999999999</v>
      </c>
      <c r="AB259" s="38">
        <v>2.5478269999999998</v>
      </c>
      <c r="AC259" s="38">
        <v>2.5354649999999999</v>
      </c>
      <c r="AD259" s="38">
        <v>2.493582</v>
      </c>
      <c r="AE259" s="38">
        <v>2.3706339999999999</v>
      </c>
      <c r="AF259" s="38">
        <v>2.267331</v>
      </c>
      <c r="AG259" s="38">
        <v>2.1824180000000002</v>
      </c>
      <c r="AH259" s="38">
        <v>2.0834980000000001</v>
      </c>
      <c r="AI259" s="38">
        <v>2.0303</v>
      </c>
      <c r="AJ259" s="38">
        <v>1.9697290000000001</v>
      </c>
      <c r="AK259" s="38">
        <v>1.898612</v>
      </c>
      <c r="AL259" s="38">
        <v>-5.3266500000000001E-2</v>
      </c>
      <c r="AM259" s="38">
        <v>-3.07143E-2</v>
      </c>
      <c r="AN259" s="38">
        <v>1.86366E-2</v>
      </c>
      <c r="AO259" s="38">
        <v>2.92065E-2</v>
      </c>
      <c r="AP259" s="38">
        <v>-6.3055000000000003E-3</v>
      </c>
      <c r="AQ259" s="38">
        <v>-2.2324199999999999E-2</v>
      </c>
      <c r="AR259" s="38">
        <v>-5.0345300000000003E-2</v>
      </c>
      <c r="AS259" s="38">
        <v>-8.3789100000000005E-2</v>
      </c>
      <c r="AT259" s="38">
        <v>-6.8433499999999994E-2</v>
      </c>
      <c r="AU259" s="38">
        <v>2.0675900000000001E-2</v>
      </c>
      <c r="AV259" s="38">
        <v>9.1325400000000001E-2</v>
      </c>
      <c r="AW259" s="38">
        <v>-2.9195800000000001E-2</v>
      </c>
      <c r="AX259" s="38">
        <v>-0.1198704</v>
      </c>
      <c r="AY259" s="38">
        <v>-6.9934000000000003E-3</v>
      </c>
      <c r="AZ259" s="38">
        <v>-6.8595799999999998E-2</v>
      </c>
      <c r="BA259" s="38">
        <v>-0.1164502</v>
      </c>
      <c r="BB259" s="38">
        <v>-5.6391700000000003E-2</v>
      </c>
      <c r="BC259" s="38">
        <v>-1.9829300000000001E-2</v>
      </c>
      <c r="BD259" s="38">
        <v>6.3759099999999999E-2</v>
      </c>
      <c r="BE259" s="38">
        <v>8.2141400000000003E-2</v>
      </c>
      <c r="BF259" s="38">
        <v>4.4935299999999997E-2</v>
      </c>
      <c r="BG259" s="38">
        <v>-8.7194900000000006E-2</v>
      </c>
      <c r="BH259" s="38">
        <v>-5.5565299999999998E-2</v>
      </c>
      <c r="BI259" s="38">
        <v>-2.87771E-2</v>
      </c>
      <c r="BJ259" s="38">
        <v>-4.1115199999999998E-2</v>
      </c>
      <c r="BK259" s="38">
        <v>-1.9521199999999999E-2</v>
      </c>
      <c r="BL259" s="38">
        <v>2.89489E-2</v>
      </c>
      <c r="BM259" s="38">
        <v>4.0895800000000003E-2</v>
      </c>
      <c r="BN259" s="38">
        <v>3.8184E-3</v>
      </c>
      <c r="BO259" s="38">
        <v>-1.2372899999999999E-2</v>
      </c>
      <c r="BP259" s="38">
        <v>-4.1728399999999999E-2</v>
      </c>
      <c r="BQ259" s="38">
        <v>-7.30465E-2</v>
      </c>
      <c r="BR259" s="38">
        <v>-4.9462699999999998E-2</v>
      </c>
      <c r="BS259" s="38">
        <v>3.6683100000000003E-2</v>
      </c>
      <c r="BT259" s="38">
        <v>0.1099117</v>
      </c>
      <c r="BU259" s="38">
        <v>-1.7713099999999999E-2</v>
      </c>
      <c r="BV259" s="38">
        <v>-9.62369E-2</v>
      </c>
      <c r="BW259" s="38">
        <v>7.2332999999999998E-3</v>
      </c>
      <c r="BX259" s="38">
        <v>-4.58082E-2</v>
      </c>
      <c r="BY259" s="38">
        <v>-8.1650100000000003E-2</v>
      </c>
      <c r="BZ259" s="38">
        <v>-2.4863E-2</v>
      </c>
      <c r="CA259" s="38">
        <v>1.07639E-2</v>
      </c>
      <c r="CB259" s="38">
        <v>9.0874700000000003E-2</v>
      </c>
      <c r="CC259" s="38">
        <v>0.10991040000000001</v>
      </c>
      <c r="CD259" s="38">
        <v>7.3369299999999998E-2</v>
      </c>
      <c r="CE259" s="38">
        <v>-5.5762899999999997E-2</v>
      </c>
      <c r="CF259" s="38">
        <v>-2.4843400000000002E-2</v>
      </c>
      <c r="CG259" s="38">
        <v>-3.6709999999999998E-3</v>
      </c>
      <c r="CH259" s="38">
        <v>-3.2699300000000001E-2</v>
      </c>
      <c r="CI259" s="38">
        <v>-1.1768900000000001E-2</v>
      </c>
      <c r="CJ259" s="38">
        <v>3.60913E-2</v>
      </c>
      <c r="CK259" s="38">
        <v>4.8991699999999999E-2</v>
      </c>
      <c r="CL259" s="38">
        <v>1.08302E-2</v>
      </c>
      <c r="CM259" s="38">
        <v>-5.4806000000000004E-3</v>
      </c>
      <c r="CN259" s="38">
        <v>-3.5760399999999998E-2</v>
      </c>
      <c r="CO259" s="38">
        <v>-6.5606200000000003E-2</v>
      </c>
      <c r="CP259" s="38">
        <v>-3.6323599999999998E-2</v>
      </c>
      <c r="CQ259" s="38">
        <v>4.7769699999999998E-2</v>
      </c>
      <c r="CR259" s="38">
        <v>0.1227845</v>
      </c>
      <c r="CS259" s="38">
        <v>-9.7602000000000001E-3</v>
      </c>
      <c r="CT259" s="38">
        <v>-7.9868400000000006E-2</v>
      </c>
      <c r="CU259" s="38">
        <v>1.70866E-2</v>
      </c>
      <c r="CV259" s="38">
        <v>-3.0025699999999999E-2</v>
      </c>
      <c r="CW259" s="38">
        <v>-5.75477E-2</v>
      </c>
      <c r="CX259" s="38">
        <v>-3.0263E-3</v>
      </c>
      <c r="CY259" s="38">
        <v>3.1952599999999998E-2</v>
      </c>
      <c r="CZ259" s="38">
        <v>0.109655</v>
      </c>
      <c r="DA259" s="38">
        <v>0.12914320000000001</v>
      </c>
      <c r="DB259" s="38">
        <v>9.3062599999999995E-2</v>
      </c>
      <c r="DC259" s="38">
        <v>-3.3993099999999998E-2</v>
      </c>
      <c r="DD259" s="38">
        <v>-3.5655000000000001E-3</v>
      </c>
      <c r="DE259" s="38">
        <v>1.3717500000000001E-2</v>
      </c>
      <c r="DF259" s="38">
        <v>-2.4283300000000001E-2</v>
      </c>
      <c r="DG259" s="38">
        <v>-4.0166000000000004E-3</v>
      </c>
      <c r="DH259" s="38">
        <v>4.3233599999999997E-2</v>
      </c>
      <c r="DI259" s="38">
        <v>5.7087699999999998E-2</v>
      </c>
      <c r="DJ259" s="38">
        <v>1.7841900000000001E-2</v>
      </c>
      <c r="DK259" s="38">
        <v>1.4117000000000001E-3</v>
      </c>
      <c r="DL259" s="38">
        <v>-2.9792300000000001E-2</v>
      </c>
      <c r="DM259" s="38">
        <v>-5.81659E-2</v>
      </c>
      <c r="DN259" s="38">
        <v>-2.31845E-2</v>
      </c>
      <c r="DO259" s="38">
        <v>5.88563E-2</v>
      </c>
      <c r="DP259" s="38">
        <v>0.13565740000000001</v>
      </c>
      <c r="DQ259" s="38">
        <v>-1.8073E-3</v>
      </c>
      <c r="DR259" s="38">
        <v>-6.3499899999999998E-2</v>
      </c>
      <c r="DS259" s="38">
        <v>2.6939899999999999E-2</v>
      </c>
      <c r="DT259" s="38">
        <v>-1.42431E-2</v>
      </c>
      <c r="DU259" s="38">
        <v>-3.3445200000000001E-2</v>
      </c>
      <c r="DV259" s="38">
        <v>1.8810500000000001E-2</v>
      </c>
      <c r="DW259" s="38">
        <v>5.3141399999999998E-2</v>
      </c>
      <c r="DX259" s="38">
        <v>0.1284352</v>
      </c>
      <c r="DY259" s="38">
        <v>0.14837600000000001</v>
      </c>
      <c r="DZ259" s="38">
        <v>0.11275590000000001</v>
      </c>
      <c r="EA259" s="38">
        <v>-1.2223400000000001E-2</v>
      </c>
      <c r="EB259" s="38">
        <v>1.7712499999999999E-2</v>
      </c>
      <c r="EC259" s="38">
        <v>3.1105899999999999E-2</v>
      </c>
      <c r="ED259" s="38">
        <v>-1.2132E-2</v>
      </c>
      <c r="EE259" s="38">
        <v>7.1764999999999997E-3</v>
      </c>
      <c r="EF259" s="38">
        <v>5.35459E-2</v>
      </c>
      <c r="EG259" s="38">
        <v>6.8777000000000005E-2</v>
      </c>
      <c r="EH259" s="38">
        <v>2.7965799999999999E-2</v>
      </c>
      <c r="EI259" s="38">
        <v>1.1363099999999999E-2</v>
      </c>
      <c r="EJ259" s="38">
        <v>-2.11754E-2</v>
      </c>
      <c r="EK259" s="38">
        <v>-4.7423300000000002E-2</v>
      </c>
      <c r="EL259" s="38">
        <v>-4.2136999999999999E-3</v>
      </c>
      <c r="EM259" s="38">
        <v>7.4863499999999999E-2</v>
      </c>
      <c r="EN259" s="38">
        <v>0.15424370000000001</v>
      </c>
      <c r="EO259" s="38">
        <v>9.6754000000000007E-3</v>
      </c>
      <c r="EP259" s="38">
        <v>-3.9866400000000003E-2</v>
      </c>
      <c r="EQ259" s="38">
        <v>4.1166599999999998E-2</v>
      </c>
      <c r="ER259" s="38">
        <v>8.5445E-3</v>
      </c>
      <c r="ES259" s="38">
        <v>1.3549E-3</v>
      </c>
      <c r="ET259" s="38">
        <v>5.0339200000000001E-2</v>
      </c>
      <c r="EU259" s="38">
        <v>8.3734500000000003E-2</v>
      </c>
      <c r="EV259" s="38">
        <v>0.15555089999999999</v>
      </c>
      <c r="EW259" s="38">
        <v>0.176145</v>
      </c>
      <c r="EX259" s="38">
        <v>0.14118990000000001</v>
      </c>
      <c r="EY259" s="38">
        <v>1.9208699999999999E-2</v>
      </c>
      <c r="EZ259" s="38">
        <v>4.8434400000000002E-2</v>
      </c>
      <c r="FA259" s="38">
        <v>5.6212100000000001E-2</v>
      </c>
      <c r="FB259" s="38">
        <v>60.37762</v>
      </c>
      <c r="FC259" s="38">
        <v>59.707749999999997</v>
      </c>
      <c r="FD259" s="38">
        <v>58.798029999999997</v>
      </c>
      <c r="FE259" s="38">
        <v>57.83379</v>
      </c>
      <c r="FF259" s="38">
        <v>57.173090000000002</v>
      </c>
      <c r="FG259" s="38">
        <v>56.491190000000003</v>
      </c>
      <c r="FH259" s="38">
        <v>56.577440000000003</v>
      </c>
      <c r="FI259" s="38">
        <v>58.13064</v>
      </c>
      <c r="FJ259" s="38">
        <v>63.685789999999997</v>
      </c>
      <c r="FK259" s="38">
        <v>67.806380000000004</v>
      </c>
      <c r="FL259" s="38">
        <v>72.997339999999994</v>
      </c>
      <c r="FM259" s="38">
        <v>75.861800000000002</v>
      </c>
      <c r="FN259" s="38">
        <v>78.949839999999995</v>
      </c>
      <c r="FO259" s="38">
        <v>81.637079999999997</v>
      </c>
      <c r="FP259" s="38">
        <v>82.994380000000007</v>
      </c>
      <c r="FQ259" s="38">
        <v>83.171250000000001</v>
      </c>
      <c r="FR259" s="38">
        <v>84.417630000000003</v>
      </c>
      <c r="FS259" s="38">
        <v>82.517570000000006</v>
      </c>
      <c r="FT259" s="38">
        <v>78.70214</v>
      </c>
      <c r="FU259" s="38">
        <v>73.247550000000004</v>
      </c>
      <c r="FV259" s="38">
        <v>69.673869999999994</v>
      </c>
      <c r="FW259">
        <v>65.750339999999994</v>
      </c>
      <c r="FX259">
        <v>63.94267</v>
      </c>
      <c r="FY259">
        <v>62.744959999999999</v>
      </c>
      <c r="FZ259">
        <v>3.6025599999999998E-2</v>
      </c>
      <c r="GA259">
        <v>0.28850239999999999</v>
      </c>
      <c r="GB259">
        <v>1</v>
      </c>
    </row>
    <row r="260" spans="1:184" x14ac:dyDescent="0.3">
      <c r="A260" t="s">
        <v>277</v>
      </c>
      <c r="B260" t="s">
        <v>1</v>
      </c>
      <c r="C260" t="s">
        <v>260</v>
      </c>
      <c r="D260" t="s">
        <v>1</v>
      </c>
      <c r="E260" t="s">
        <v>1</v>
      </c>
      <c r="F260" t="s">
        <v>1</v>
      </c>
      <c r="G260" s="16" t="s">
        <v>1</v>
      </c>
      <c r="H260" s="40" t="s">
        <v>1</v>
      </c>
      <c r="I260" s="18" t="s">
        <v>1</v>
      </c>
      <c r="J260" s="38" t="s">
        <v>1</v>
      </c>
      <c r="K260" s="18">
        <v>44811</v>
      </c>
      <c r="L260" s="38">
        <v>264</v>
      </c>
      <c r="M260" s="38">
        <v>264</v>
      </c>
      <c r="N260" s="38">
        <v>1.8344290000000001</v>
      </c>
      <c r="O260" s="38">
        <v>1.763717</v>
      </c>
      <c r="P260" s="38">
        <v>1.7325950000000001</v>
      </c>
      <c r="Q260" s="38">
        <v>1.6554089999999999</v>
      </c>
      <c r="R260" s="38">
        <v>1.6413150000000001</v>
      </c>
      <c r="S260" s="38">
        <v>1.6615059999999999</v>
      </c>
      <c r="T260" s="38">
        <v>1.668166</v>
      </c>
      <c r="U260" s="38">
        <v>1.741099</v>
      </c>
      <c r="V260" s="38">
        <v>1.9171659999999999</v>
      </c>
      <c r="W260" s="38">
        <v>2.0412170000000001</v>
      </c>
      <c r="X260" s="38">
        <v>2.245609</v>
      </c>
      <c r="Y260" s="38">
        <v>2.291096</v>
      </c>
      <c r="Z260" s="38">
        <v>2.3169330000000001</v>
      </c>
      <c r="AA260" s="38">
        <v>2.3751120000000001</v>
      </c>
      <c r="AB260" s="38">
        <v>2.4051939999999998</v>
      </c>
      <c r="AC260" s="38">
        <v>2.4321920000000001</v>
      </c>
      <c r="AD260" s="38">
        <v>2.3694570000000001</v>
      </c>
      <c r="AE260" s="38">
        <v>2.255833</v>
      </c>
      <c r="AF260" s="38">
        <v>2.1553360000000001</v>
      </c>
      <c r="AG260" s="38">
        <v>2.0704609999999999</v>
      </c>
      <c r="AH260" s="38">
        <v>2.0347200000000001</v>
      </c>
      <c r="AI260" s="38">
        <v>2.0871360000000001</v>
      </c>
      <c r="AJ260" s="38">
        <v>2.0189349999999999</v>
      </c>
      <c r="AK260" s="38">
        <v>1.9429620000000001</v>
      </c>
      <c r="AL260" s="38">
        <v>5.0195099999999999E-2</v>
      </c>
      <c r="AM260" s="38">
        <v>2.4743100000000001E-2</v>
      </c>
      <c r="AN260" s="38">
        <v>5.1747799999999997E-2</v>
      </c>
      <c r="AO260" s="38">
        <v>9.8557000000000002E-3</v>
      </c>
      <c r="AP260" s="38">
        <v>-1.6049299999999999E-2</v>
      </c>
      <c r="AQ260" s="38">
        <v>1.1617300000000001E-2</v>
      </c>
      <c r="AR260" s="38">
        <v>-7.4024800000000002E-2</v>
      </c>
      <c r="AS260" s="38">
        <v>-9.7724400000000003E-2</v>
      </c>
      <c r="AT260" s="38">
        <v>-0.1200748</v>
      </c>
      <c r="AU260" s="38">
        <v>-6.9974800000000004E-2</v>
      </c>
      <c r="AV260" s="38">
        <v>-8.7952199999999994E-2</v>
      </c>
      <c r="AW260" s="38">
        <v>-3.5436799999999997E-2</v>
      </c>
      <c r="AX260" s="38">
        <v>4.0490999999999999E-2</v>
      </c>
      <c r="AY260" s="38">
        <v>1.6204300000000001E-2</v>
      </c>
      <c r="AZ260" s="38">
        <v>-1.66239E-2</v>
      </c>
      <c r="BA260" s="38">
        <v>-4.8127200000000002E-2</v>
      </c>
      <c r="BB260" s="38">
        <v>-2.17112E-2</v>
      </c>
      <c r="BC260" s="38">
        <v>8.60789E-2</v>
      </c>
      <c r="BD260" s="38">
        <v>0.1246916</v>
      </c>
      <c r="BE260" s="38">
        <v>9.1656600000000005E-2</v>
      </c>
      <c r="BF260" s="38">
        <v>8.9332599999999998E-2</v>
      </c>
      <c r="BG260" s="38">
        <v>1.6061099999999998E-2</v>
      </c>
      <c r="BH260" s="38">
        <v>3.8899999999999998E-3</v>
      </c>
      <c r="BI260" s="38">
        <v>1.2180699999999999E-2</v>
      </c>
      <c r="BJ260" s="38">
        <v>6.1505200000000003E-2</v>
      </c>
      <c r="BK260" s="38">
        <v>3.62701E-2</v>
      </c>
      <c r="BL260" s="38">
        <v>6.60993E-2</v>
      </c>
      <c r="BM260" s="38">
        <v>2.09424E-2</v>
      </c>
      <c r="BN260" s="38">
        <v>-7.3542E-3</v>
      </c>
      <c r="BO260" s="38">
        <v>2.1302100000000001E-2</v>
      </c>
      <c r="BP260" s="38">
        <v>-6.2393499999999998E-2</v>
      </c>
      <c r="BQ260" s="38">
        <v>-8.6127200000000001E-2</v>
      </c>
      <c r="BR260" s="38">
        <v>-0.1064118</v>
      </c>
      <c r="BS260" s="38">
        <v>-5.2075200000000002E-2</v>
      </c>
      <c r="BT260" s="38">
        <v>-7.22521E-2</v>
      </c>
      <c r="BU260" s="38">
        <v>-2.62429E-2</v>
      </c>
      <c r="BV260" s="38">
        <v>5.0946499999999999E-2</v>
      </c>
      <c r="BW260" s="38">
        <v>2.6288300000000001E-2</v>
      </c>
      <c r="BX260" s="38">
        <v>-5.8399999999999997E-3</v>
      </c>
      <c r="BY260" s="38">
        <v>-3.2307299999999997E-2</v>
      </c>
      <c r="BZ260" s="38">
        <v>1.4582E-3</v>
      </c>
      <c r="CA260" s="38">
        <v>0.10927679999999999</v>
      </c>
      <c r="CB260" s="38">
        <v>0.15374489999999999</v>
      </c>
      <c r="CC260" s="38">
        <v>0.1161749</v>
      </c>
      <c r="CD260" s="38">
        <v>0.1137749</v>
      </c>
      <c r="CE260" s="38">
        <v>4.18527E-2</v>
      </c>
      <c r="CF260" s="38">
        <v>3.2005600000000002E-2</v>
      </c>
      <c r="CG260" s="38">
        <v>3.9102600000000001E-2</v>
      </c>
      <c r="CH260" s="38">
        <v>6.93386E-2</v>
      </c>
      <c r="CI260" s="38">
        <v>4.42537E-2</v>
      </c>
      <c r="CJ260" s="38">
        <v>7.6039099999999998E-2</v>
      </c>
      <c r="CK260" s="38">
        <v>2.86211E-2</v>
      </c>
      <c r="CL260" s="38">
        <v>-1.3320000000000001E-3</v>
      </c>
      <c r="CM260" s="38">
        <v>2.8009699999999998E-2</v>
      </c>
      <c r="CN260" s="38">
        <v>-5.4337799999999999E-2</v>
      </c>
      <c r="CO260" s="38">
        <v>-7.8095100000000001E-2</v>
      </c>
      <c r="CP260" s="38">
        <v>-9.6948900000000005E-2</v>
      </c>
      <c r="CQ260" s="38">
        <v>-3.9678100000000001E-2</v>
      </c>
      <c r="CR260" s="38">
        <v>-6.1378299999999997E-2</v>
      </c>
      <c r="CS260" s="38">
        <v>-1.9875299999999999E-2</v>
      </c>
      <c r="CT260" s="38">
        <v>5.8187999999999997E-2</v>
      </c>
      <c r="CU260" s="38">
        <v>3.3272500000000003E-2</v>
      </c>
      <c r="CV260" s="38">
        <v>1.629E-3</v>
      </c>
      <c r="CW260" s="38">
        <v>-2.1350500000000001E-2</v>
      </c>
      <c r="CX260" s="38">
        <v>1.7505300000000001E-2</v>
      </c>
      <c r="CY260" s="38">
        <v>0.1253435</v>
      </c>
      <c r="CZ260" s="38">
        <v>0.1738671</v>
      </c>
      <c r="DA260" s="38">
        <v>0.1331562</v>
      </c>
      <c r="DB260" s="38">
        <v>0.1307036</v>
      </c>
      <c r="DC260" s="38">
        <v>5.9715900000000002E-2</v>
      </c>
      <c r="DD260" s="38">
        <v>5.1478299999999998E-2</v>
      </c>
      <c r="DE260" s="38">
        <v>5.77487E-2</v>
      </c>
      <c r="DF260" s="38">
        <v>7.7172000000000004E-2</v>
      </c>
      <c r="DG260" s="38">
        <v>5.22373E-2</v>
      </c>
      <c r="DH260" s="38">
        <v>8.5978899999999997E-2</v>
      </c>
      <c r="DI260" s="38">
        <v>3.6299699999999997E-2</v>
      </c>
      <c r="DJ260" s="38">
        <v>4.6902000000000003E-3</v>
      </c>
      <c r="DK260" s="38">
        <v>3.4717400000000002E-2</v>
      </c>
      <c r="DL260" s="38">
        <v>-4.6281999999999997E-2</v>
      </c>
      <c r="DM260" s="38">
        <v>-7.0063E-2</v>
      </c>
      <c r="DN260" s="38">
        <v>-8.7485900000000005E-2</v>
      </c>
      <c r="DO260" s="38">
        <v>-2.72809E-2</v>
      </c>
      <c r="DP260" s="38">
        <v>-5.0504399999999998E-2</v>
      </c>
      <c r="DQ260" s="38">
        <v>-1.3507699999999999E-2</v>
      </c>
      <c r="DR260" s="38">
        <v>6.5429399999999999E-2</v>
      </c>
      <c r="DS260" s="38">
        <v>4.0256699999999999E-2</v>
      </c>
      <c r="DT260" s="38">
        <v>9.0979000000000008E-3</v>
      </c>
      <c r="DU260" s="38">
        <v>-1.0393700000000001E-2</v>
      </c>
      <c r="DV260" s="38">
        <v>3.35523E-2</v>
      </c>
      <c r="DW260" s="38">
        <v>0.14141029999999999</v>
      </c>
      <c r="DX260" s="38">
        <v>0.1939893</v>
      </c>
      <c r="DY260" s="38">
        <v>0.15013760000000001</v>
      </c>
      <c r="DZ260" s="38">
        <v>0.14763229999999999</v>
      </c>
      <c r="EA260" s="38">
        <v>7.7579200000000001E-2</v>
      </c>
      <c r="EB260" s="38">
        <v>7.0951E-2</v>
      </c>
      <c r="EC260" s="38">
        <v>7.6394799999999999E-2</v>
      </c>
      <c r="ED260" s="38">
        <v>8.8482099999999994E-2</v>
      </c>
      <c r="EE260" s="38">
        <v>6.3764299999999996E-2</v>
      </c>
      <c r="EF260" s="38">
        <v>0.1003304</v>
      </c>
      <c r="EG260" s="38">
        <v>4.7386400000000002E-2</v>
      </c>
      <c r="EH260" s="38">
        <v>1.3385299999999999E-2</v>
      </c>
      <c r="EI260" s="38">
        <v>4.44021E-2</v>
      </c>
      <c r="EJ260" s="38">
        <v>-3.4650800000000002E-2</v>
      </c>
      <c r="EK260" s="38">
        <v>-5.8465799999999998E-2</v>
      </c>
      <c r="EL260" s="38">
        <v>-7.3822899999999997E-2</v>
      </c>
      <c r="EM260" s="38">
        <v>-9.3813999999999998E-3</v>
      </c>
      <c r="EN260" s="38">
        <v>-3.4804399999999999E-2</v>
      </c>
      <c r="EO260" s="38">
        <v>-4.3137999999999996E-3</v>
      </c>
      <c r="EP260" s="38">
        <v>7.5884900000000005E-2</v>
      </c>
      <c r="EQ260" s="38">
        <v>5.0340799999999998E-2</v>
      </c>
      <c r="ER260" s="38">
        <v>1.9881900000000001E-2</v>
      </c>
      <c r="ES260" s="38">
        <v>5.4261999999999999E-3</v>
      </c>
      <c r="ET260" s="38">
        <v>5.67217E-2</v>
      </c>
      <c r="EU260" s="38">
        <v>0.16460820000000001</v>
      </c>
      <c r="EV260" s="38">
        <v>0.22304260000000001</v>
      </c>
      <c r="EW260" s="38">
        <v>0.1746559</v>
      </c>
      <c r="EX260" s="38">
        <v>0.17207459999999999</v>
      </c>
      <c r="EY260" s="38">
        <v>0.1033708</v>
      </c>
      <c r="EZ260" s="38">
        <v>9.9066500000000002E-2</v>
      </c>
      <c r="FA260" s="38">
        <v>0.1033168</v>
      </c>
      <c r="FB260" s="38">
        <v>61.0319</v>
      </c>
      <c r="FC260" s="38">
        <v>61.012250000000002</v>
      </c>
      <c r="FD260" s="38">
        <v>59.841349999999998</v>
      </c>
      <c r="FE260" s="38">
        <v>59.084699999999998</v>
      </c>
      <c r="FF260" s="38">
        <v>58.91093</v>
      </c>
      <c r="FG260" s="38">
        <v>58.421010000000003</v>
      </c>
      <c r="FH260" s="38">
        <v>58.052590000000002</v>
      </c>
      <c r="FI260" s="38">
        <v>58.657449999999997</v>
      </c>
      <c r="FJ260" s="38">
        <v>63.052619999999997</v>
      </c>
      <c r="FK260" s="38">
        <v>68.634100000000004</v>
      </c>
      <c r="FL260" s="38">
        <v>73.053539999999998</v>
      </c>
      <c r="FM260" s="38">
        <v>76.861320000000006</v>
      </c>
      <c r="FN260" s="38">
        <v>77.929699999999997</v>
      </c>
      <c r="FO260" s="38">
        <v>79.020600000000002</v>
      </c>
      <c r="FP260" s="38">
        <v>82.555520000000001</v>
      </c>
      <c r="FQ260" s="38">
        <v>83.331329999999994</v>
      </c>
      <c r="FR260" s="38">
        <v>80.232050000000001</v>
      </c>
      <c r="FS260" s="38">
        <v>78.683809999999994</v>
      </c>
      <c r="FT260" s="38">
        <v>75.694109999999995</v>
      </c>
      <c r="FU260" s="38">
        <v>71.769980000000004</v>
      </c>
      <c r="FV260" s="38">
        <v>68.111509999999996</v>
      </c>
      <c r="FW260">
        <v>66.077169999999995</v>
      </c>
      <c r="FX260">
        <v>64.01961</v>
      </c>
      <c r="FY260">
        <v>62.20872</v>
      </c>
      <c r="FZ260">
        <v>3.0632E-2</v>
      </c>
      <c r="GA260">
        <v>0.2334224</v>
      </c>
      <c r="GB260">
        <v>1</v>
      </c>
    </row>
    <row r="261" spans="1:184" x14ac:dyDescent="0.3">
      <c r="A261" t="s">
        <v>277</v>
      </c>
      <c r="B261" t="s">
        <v>1</v>
      </c>
      <c r="C261" t="s">
        <v>260</v>
      </c>
      <c r="D261" t="s">
        <v>1</v>
      </c>
      <c r="E261" t="s">
        <v>1</v>
      </c>
      <c r="F261" t="s">
        <v>1</v>
      </c>
      <c r="G261" t="s">
        <v>1</v>
      </c>
      <c r="H261" s="40" t="s">
        <v>1</v>
      </c>
      <c r="I261" s="18" t="s">
        <v>1</v>
      </c>
      <c r="J261" s="38" t="s">
        <v>1</v>
      </c>
      <c r="K261" s="18" t="s">
        <v>2</v>
      </c>
      <c r="L261" s="38">
        <v>265</v>
      </c>
      <c r="M261" s="38">
        <v>265</v>
      </c>
      <c r="N261" s="38">
        <v>1.8534310000000001</v>
      </c>
      <c r="O261" s="38">
        <v>1.78552</v>
      </c>
      <c r="P261" s="38">
        <v>1.750958</v>
      </c>
      <c r="Q261" s="38">
        <v>1.700888</v>
      </c>
      <c r="R261" s="38">
        <v>1.6825589999999999</v>
      </c>
      <c r="S261" s="38">
        <v>1.7061219999999999</v>
      </c>
      <c r="T261" s="38">
        <v>1.7380869999999999</v>
      </c>
      <c r="U261" s="38">
        <v>1.802289</v>
      </c>
      <c r="V261" s="38">
        <v>1.9781299999999999</v>
      </c>
      <c r="W261" s="38">
        <v>2.1035080000000002</v>
      </c>
      <c r="X261" s="38">
        <v>2.295585</v>
      </c>
      <c r="Y261" s="38">
        <v>2.3423780000000001</v>
      </c>
      <c r="Z261" s="38">
        <v>2.3547530000000001</v>
      </c>
      <c r="AA261" s="38">
        <v>2.428769</v>
      </c>
      <c r="AB261" s="38">
        <v>2.445052</v>
      </c>
      <c r="AC261" s="38">
        <v>2.4370020000000001</v>
      </c>
      <c r="AD261" s="38">
        <v>2.3871989999999998</v>
      </c>
      <c r="AE261" s="38">
        <v>2.260875</v>
      </c>
      <c r="AF261" s="38">
        <v>2.1573690000000001</v>
      </c>
      <c r="AG261" s="38">
        <v>2.1015679999999999</v>
      </c>
      <c r="AH261" s="38">
        <v>2.0510540000000002</v>
      </c>
      <c r="AI261" s="38">
        <v>2.0847530000000001</v>
      </c>
      <c r="AJ261" s="38">
        <v>2.0130560000000002</v>
      </c>
      <c r="AK261" s="38">
        <v>1.946747</v>
      </c>
      <c r="AL261" s="38">
        <v>-8.0602E-3</v>
      </c>
      <c r="AM261" s="38">
        <v>-1.9169599999999998E-2</v>
      </c>
      <c r="AN261" s="38">
        <v>1.8868099999999999E-2</v>
      </c>
      <c r="AO261" s="38">
        <v>1.18441E-2</v>
      </c>
      <c r="AP261" s="38">
        <v>-5.522E-3</v>
      </c>
      <c r="AQ261" s="38">
        <v>-1.1461900000000001E-2</v>
      </c>
      <c r="AR261" s="38">
        <v>-1.78316E-2</v>
      </c>
      <c r="AS261" s="38">
        <v>-2.9178300000000001E-2</v>
      </c>
      <c r="AT261" s="38">
        <v>-5.9692200000000001E-2</v>
      </c>
      <c r="AU261" s="38">
        <v>-5.0725899999999997E-2</v>
      </c>
      <c r="AV261" s="38">
        <v>-1.02363E-2</v>
      </c>
      <c r="AW261" s="38">
        <v>-3.0068399999999999E-2</v>
      </c>
      <c r="AX261" s="38">
        <v>-2.7690699999999999E-2</v>
      </c>
      <c r="AY261" s="38">
        <v>-2.1760399999999999E-2</v>
      </c>
      <c r="AZ261" s="38">
        <v>5.5920000000000004E-4</v>
      </c>
      <c r="BA261" s="38">
        <v>-2.4360699999999999E-2</v>
      </c>
      <c r="BB261" s="38">
        <v>2.26546E-2</v>
      </c>
      <c r="BC261" s="38">
        <v>3.7381200000000003E-2</v>
      </c>
      <c r="BD261" s="38">
        <v>4.9535200000000001E-2</v>
      </c>
      <c r="BE261" s="38">
        <v>4.17212E-2</v>
      </c>
      <c r="BF261" s="38">
        <v>3.3164800000000001E-2</v>
      </c>
      <c r="BG261" s="38">
        <v>-3.5839200000000002E-2</v>
      </c>
      <c r="BH261" s="38">
        <v>-4.9862099999999999E-2</v>
      </c>
      <c r="BI261" s="38">
        <v>-4.42361E-2</v>
      </c>
      <c r="BJ261" s="38">
        <v>2.1050999999999999E-3</v>
      </c>
      <c r="BK261" s="38">
        <v>-1.03024E-2</v>
      </c>
      <c r="BL261" s="38">
        <v>2.6916800000000001E-2</v>
      </c>
      <c r="BM261" s="38">
        <v>1.8378800000000001E-2</v>
      </c>
      <c r="BN261" s="38">
        <v>-9.5299999999999999E-5</v>
      </c>
      <c r="BO261" s="38">
        <v>-2.5669999999999998E-3</v>
      </c>
      <c r="BP261" s="38">
        <v>-1.08334E-2</v>
      </c>
      <c r="BQ261" s="38">
        <v>-1.6849800000000002E-2</v>
      </c>
      <c r="BR261" s="38">
        <v>-4.3760300000000002E-2</v>
      </c>
      <c r="BS261" s="38">
        <v>-3.8348399999999998E-2</v>
      </c>
      <c r="BT261" s="38">
        <v>4.2690000000000002E-3</v>
      </c>
      <c r="BU261" s="38">
        <v>-2.2442199999999999E-2</v>
      </c>
      <c r="BV261" s="38">
        <v>-1.5643500000000001E-2</v>
      </c>
      <c r="BW261" s="38">
        <v>-1.08313E-2</v>
      </c>
      <c r="BX261" s="38">
        <v>1.3665999999999999E-2</v>
      </c>
      <c r="BY261" s="38">
        <v>-2.8429000000000002E-3</v>
      </c>
      <c r="BZ261" s="38">
        <v>4.1949100000000003E-2</v>
      </c>
      <c r="CA261" s="38">
        <v>5.8034700000000002E-2</v>
      </c>
      <c r="CB261" s="38">
        <v>6.7852700000000002E-2</v>
      </c>
      <c r="CC261" s="38">
        <v>5.8851399999999998E-2</v>
      </c>
      <c r="CD261" s="38">
        <v>4.8131800000000002E-2</v>
      </c>
      <c r="CE261" s="38">
        <v>-1.39299E-2</v>
      </c>
      <c r="CF261" s="38">
        <v>-2.8001100000000001E-2</v>
      </c>
      <c r="CG261" s="38">
        <v>-2.1489600000000001E-2</v>
      </c>
      <c r="CH261" s="38">
        <v>9.1455000000000009E-3</v>
      </c>
      <c r="CI261" s="38">
        <v>-4.1609000000000004E-3</v>
      </c>
      <c r="CJ261" s="38">
        <v>3.2491300000000001E-2</v>
      </c>
      <c r="CK261" s="38">
        <v>2.29047E-2</v>
      </c>
      <c r="CL261" s="38">
        <v>3.6633E-3</v>
      </c>
      <c r="CM261" s="38">
        <v>3.5936000000000002E-3</v>
      </c>
      <c r="CN261" s="38">
        <v>-5.9864999999999996E-3</v>
      </c>
      <c r="CO261" s="38">
        <v>-8.3111999999999995E-3</v>
      </c>
      <c r="CP261" s="38">
        <v>-3.2725999999999998E-2</v>
      </c>
      <c r="CQ261" s="38">
        <v>-2.9775699999999999E-2</v>
      </c>
      <c r="CR261" s="38">
        <v>1.43153E-2</v>
      </c>
      <c r="CS261" s="38">
        <v>-1.7160399999999999E-2</v>
      </c>
      <c r="CT261" s="38">
        <v>-7.2997000000000001E-3</v>
      </c>
      <c r="CU261" s="38">
        <v>-3.2618999999999999E-3</v>
      </c>
      <c r="CV261" s="38">
        <v>2.2743800000000002E-2</v>
      </c>
      <c r="CW261" s="38">
        <v>1.20602E-2</v>
      </c>
      <c r="CX261" s="38">
        <v>5.5312300000000002E-2</v>
      </c>
      <c r="CY261" s="38">
        <v>7.2339200000000006E-2</v>
      </c>
      <c r="CZ261" s="38">
        <v>8.0539399999999997E-2</v>
      </c>
      <c r="DA261" s="38">
        <v>7.0715700000000006E-2</v>
      </c>
      <c r="DB261" s="38">
        <v>5.8497899999999999E-2</v>
      </c>
      <c r="DC261" s="38">
        <v>1.2444000000000001E-3</v>
      </c>
      <c r="DD261" s="38">
        <v>-1.28602E-2</v>
      </c>
      <c r="DE261" s="38">
        <v>-5.7355000000000001E-3</v>
      </c>
      <c r="DF261" s="38">
        <v>1.61859E-2</v>
      </c>
      <c r="DG261" s="38">
        <v>1.9805000000000001E-3</v>
      </c>
      <c r="DH261" s="38">
        <v>3.80659E-2</v>
      </c>
      <c r="DI261" s="38">
        <v>2.7430599999999999E-2</v>
      </c>
      <c r="DJ261" s="38">
        <v>7.4219000000000004E-3</v>
      </c>
      <c r="DK261" s="38">
        <v>9.7541999999999993E-3</v>
      </c>
      <c r="DL261" s="38">
        <v>-1.1395999999999999E-3</v>
      </c>
      <c r="DM261" s="38">
        <v>2.275E-4</v>
      </c>
      <c r="DN261" s="38">
        <v>-2.1691599999999998E-2</v>
      </c>
      <c r="DO261" s="38">
        <v>-2.1203099999999999E-2</v>
      </c>
      <c r="DP261" s="38">
        <v>2.43617E-2</v>
      </c>
      <c r="DQ261" s="38">
        <v>-1.18785E-2</v>
      </c>
      <c r="DR261" s="38">
        <v>1.0441999999999999E-3</v>
      </c>
      <c r="DS261" s="38">
        <v>4.3074999999999997E-3</v>
      </c>
      <c r="DT261" s="38">
        <v>3.1821500000000003E-2</v>
      </c>
      <c r="DU261" s="38">
        <v>2.6963399999999998E-2</v>
      </c>
      <c r="DV261" s="38">
        <v>6.8675600000000003E-2</v>
      </c>
      <c r="DW261" s="38">
        <v>8.6643800000000007E-2</v>
      </c>
      <c r="DX261" s="38">
        <v>9.3226100000000006E-2</v>
      </c>
      <c r="DY261" s="38">
        <v>8.2580000000000001E-2</v>
      </c>
      <c r="DZ261" s="38">
        <v>6.8863999999999995E-2</v>
      </c>
      <c r="EA261" s="38">
        <v>1.6418599999999998E-2</v>
      </c>
      <c r="EB261" s="38">
        <v>2.2807000000000001E-3</v>
      </c>
      <c r="EC261" s="38">
        <v>1.0018600000000001E-2</v>
      </c>
      <c r="ED261" s="38">
        <v>2.6351200000000002E-2</v>
      </c>
      <c r="EE261" s="38">
        <v>1.0847799999999999E-2</v>
      </c>
      <c r="EF261" s="38">
        <v>4.6114599999999999E-2</v>
      </c>
      <c r="EG261" s="38">
        <v>3.3965200000000001E-2</v>
      </c>
      <c r="EH261" s="38">
        <v>1.28486E-2</v>
      </c>
      <c r="EI261" s="38">
        <v>1.8649099999999998E-2</v>
      </c>
      <c r="EJ261" s="38">
        <v>5.8586000000000003E-3</v>
      </c>
      <c r="EK261" s="38">
        <v>1.25559E-2</v>
      </c>
      <c r="EL261" s="38">
        <v>-5.7597000000000004E-3</v>
      </c>
      <c r="EM261" s="38">
        <v>-8.8255999999999994E-3</v>
      </c>
      <c r="EN261" s="38">
        <v>3.8866999999999999E-2</v>
      </c>
      <c r="EO261" s="38">
        <v>-4.2522999999999997E-3</v>
      </c>
      <c r="EP261" s="38">
        <v>1.30913E-2</v>
      </c>
      <c r="EQ261" s="38">
        <v>1.52365E-2</v>
      </c>
      <c r="ER261" s="38">
        <v>4.49284E-2</v>
      </c>
      <c r="ES261" s="38">
        <v>4.8481099999999999E-2</v>
      </c>
      <c r="ET261" s="38">
        <v>8.7970000000000007E-2</v>
      </c>
      <c r="EU261" s="38">
        <v>0.1072973</v>
      </c>
      <c r="EV261" s="38">
        <v>0.11154360000000001</v>
      </c>
      <c r="EW261" s="38">
        <v>9.9710099999999996E-2</v>
      </c>
      <c r="EX261" s="38">
        <v>8.3831000000000003E-2</v>
      </c>
      <c r="EY261" s="38">
        <v>3.8327899999999998E-2</v>
      </c>
      <c r="EZ261" s="38">
        <v>2.4141699999999999E-2</v>
      </c>
      <c r="FA261" s="38">
        <v>3.2765099999999998E-2</v>
      </c>
      <c r="FB261" s="38">
        <v>59.731279999999998</v>
      </c>
      <c r="FC261" s="38">
        <v>58.773110000000003</v>
      </c>
      <c r="FD261" s="38">
        <v>57.705019999999998</v>
      </c>
      <c r="FE261" s="38">
        <v>56.984789999999997</v>
      </c>
      <c r="FF261" s="38">
        <v>56.429839999999999</v>
      </c>
      <c r="FG261" s="38">
        <v>56.08231</v>
      </c>
      <c r="FH261" s="38">
        <v>56.146259999999998</v>
      </c>
      <c r="FI261" s="38">
        <v>57.818570000000001</v>
      </c>
      <c r="FJ261" s="38">
        <v>60.962850000000003</v>
      </c>
      <c r="FK261" s="38">
        <v>64.564639999999997</v>
      </c>
      <c r="FL261" s="38">
        <v>68.179869999999994</v>
      </c>
      <c r="FM261" s="38">
        <v>71.568079999999995</v>
      </c>
      <c r="FN261" s="38">
        <v>74.307000000000002</v>
      </c>
      <c r="FO261" s="38">
        <v>76.577579999999998</v>
      </c>
      <c r="FP261" s="38">
        <v>78.402370000000005</v>
      </c>
      <c r="FQ261" s="38">
        <v>78.665689999999998</v>
      </c>
      <c r="FR261" s="38">
        <v>77.664569999999998</v>
      </c>
      <c r="FS261" s="38">
        <v>76.411779999999993</v>
      </c>
      <c r="FT261" s="38">
        <v>74.063310000000001</v>
      </c>
      <c r="FU261" s="38">
        <v>71.054940000000002</v>
      </c>
      <c r="FV261" s="38">
        <v>67.491420000000005</v>
      </c>
      <c r="FW261">
        <v>64.861660000000001</v>
      </c>
      <c r="FX261">
        <v>63.077219999999997</v>
      </c>
      <c r="FY261">
        <v>61.542650000000002</v>
      </c>
      <c r="FZ261">
        <v>2.15762E-2</v>
      </c>
      <c r="GA261">
        <v>0.1932006</v>
      </c>
      <c r="GB261">
        <v>1</v>
      </c>
    </row>
    <row r="262" spans="1:184" x14ac:dyDescent="0.3">
      <c r="A262" t="s">
        <v>277</v>
      </c>
      <c r="B262" t="s">
        <v>1</v>
      </c>
      <c r="C262" t="s">
        <v>261</v>
      </c>
      <c r="D262" t="s">
        <v>1</v>
      </c>
      <c r="E262" t="s">
        <v>1</v>
      </c>
      <c r="F262" t="s">
        <v>1</v>
      </c>
      <c r="G262" s="16" t="s">
        <v>1</v>
      </c>
      <c r="H262" s="40" t="s">
        <v>1</v>
      </c>
      <c r="I262" s="18" t="s">
        <v>1</v>
      </c>
      <c r="J262" s="38" t="s">
        <v>1</v>
      </c>
      <c r="K262" s="18">
        <v>44722</v>
      </c>
      <c r="L262" s="38">
        <v>6467</v>
      </c>
      <c r="M262" s="38">
        <v>6467</v>
      </c>
      <c r="N262" s="38">
        <v>1.490424</v>
      </c>
      <c r="O262" s="38">
        <v>1.4325589999999999</v>
      </c>
      <c r="P262" s="38">
        <v>1.403024</v>
      </c>
      <c r="Q262" s="38">
        <v>1.372133</v>
      </c>
      <c r="R262" s="38">
        <v>1.388053</v>
      </c>
      <c r="S262" s="38">
        <v>1.409713</v>
      </c>
      <c r="T262" s="38">
        <v>1.3574520000000001</v>
      </c>
      <c r="U262" s="38">
        <v>1.66154</v>
      </c>
      <c r="V262" s="38">
        <v>2.1683080000000001</v>
      </c>
      <c r="W262" s="38">
        <v>2.5933489999999999</v>
      </c>
      <c r="X262" s="38">
        <v>2.9360520000000001</v>
      </c>
      <c r="Y262" s="38">
        <v>3.1442049999999999</v>
      </c>
      <c r="Z262" s="38">
        <v>3.2520020000000001</v>
      </c>
      <c r="AA262" s="38">
        <v>3.3641390000000002</v>
      </c>
      <c r="AB262" s="38">
        <v>3.437214</v>
      </c>
      <c r="AC262" s="38">
        <v>3.386917</v>
      </c>
      <c r="AD262" s="38">
        <v>3.1730529999999999</v>
      </c>
      <c r="AE262" s="38">
        <v>2.805606</v>
      </c>
      <c r="AF262" s="38">
        <v>2.5248029999999999</v>
      </c>
      <c r="AG262" s="38">
        <v>2.3206549999999999</v>
      </c>
      <c r="AH262" s="38">
        <v>2.2299910000000001</v>
      </c>
      <c r="AI262" s="38">
        <v>2.0402309999999999</v>
      </c>
      <c r="AJ262" s="38">
        <v>1.814106</v>
      </c>
      <c r="AK262" s="38">
        <v>1.6795739999999999</v>
      </c>
      <c r="AL262" s="38">
        <v>2.2458100000000002E-2</v>
      </c>
      <c r="AM262" s="38">
        <v>2.2028900000000001E-2</v>
      </c>
      <c r="AN262" s="38">
        <v>2.3851000000000001E-2</v>
      </c>
      <c r="AO262" s="38">
        <v>1.35216E-2</v>
      </c>
      <c r="AP262" s="38">
        <v>1.4533900000000001E-2</v>
      </c>
      <c r="AQ262" s="38">
        <v>1.62717E-2</v>
      </c>
      <c r="AR262" s="38">
        <v>-2.93631E-2</v>
      </c>
      <c r="AS262" s="38">
        <v>-2.88227E-2</v>
      </c>
      <c r="AT262" s="38">
        <v>-5.3344099999999998E-2</v>
      </c>
      <c r="AU262" s="38">
        <v>-6.7972500000000005E-2</v>
      </c>
      <c r="AV262" s="38">
        <v>-4.8805000000000001E-2</v>
      </c>
      <c r="AW262" s="38">
        <v>-2.26366E-2</v>
      </c>
      <c r="AX262" s="38">
        <v>4.0339999999999999E-4</v>
      </c>
      <c r="AY262" s="38">
        <v>1.4423999999999999E-3</v>
      </c>
      <c r="AZ262" s="38">
        <v>1.53899E-2</v>
      </c>
      <c r="BA262" s="38">
        <v>-1.7156899999999999E-2</v>
      </c>
      <c r="BB262" s="38">
        <v>-5.4637600000000001E-2</v>
      </c>
      <c r="BC262" s="38">
        <v>-4.1285299999999997E-2</v>
      </c>
      <c r="BD262" s="38">
        <v>-3.5841999999999999E-2</v>
      </c>
      <c r="BE262" s="38">
        <v>-7.0093999999999998E-3</v>
      </c>
      <c r="BF262" s="38">
        <v>8.3716600000000002E-2</v>
      </c>
      <c r="BG262" s="38">
        <v>-1.3675E-2</v>
      </c>
      <c r="BH262" s="38">
        <v>-3.5580300000000002E-2</v>
      </c>
      <c r="BI262" s="38">
        <v>-3.3186E-2</v>
      </c>
      <c r="BJ262" s="38">
        <v>2.8117799999999998E-2</v>
      </c>
      <c r="BK262" s="38">
        <v>2.62381E-2</v>
      </c>
      <c r="BL262" s="38">
        <v>2.7545799999999999E-2</v>
      </c>
      <c r="BM262" s="38">
        <v>1.6160299999999999E-2</v>
      </c>
      <c r="BN262" s="38">
        <v>1.77754E-2</v>
      </c>
      <c r="BO262" s="38">
        <v>2.4282600000000001E-2</v>
      </c>
      <c r="BP262" s="38">
        <v>-1.4315E-2</v>
      </c>
      <c r="BQ262" s="38">
        <v>-2.0746400000000002E-2</v>
      </c>
      <c r="BR262" s="38">
        <v>-4.1520500000000002E-2</v>
      </c>
      <c r="BS262" s="38">
        <v>-5.9977500000000003E-2</v>
      </c>
      <c r="BT262" s="38">
        <v>-4.1210900000000002E-2</v>
      </c>
      <c r="BU262" s="38">
        <v>-1.6494999999999999E-2</v>
      </c>
      <c r="BV262" s="38">
        <v>5.9559000000000001E-3</v>
      </c>
      <c r="BW262" s="38">
        <v>6.5234000000000004E-3</v>
      </c>
      <c r="BX262" s="38">
        <v>2.2343499999999999E-2</v>
      </c>
      <c r="BY262" s="38">
        <v>-5.2741999999999997E-3</v>
      </c>
      <c r="BZ262" s="38">
        <v>-3.9297600000000002E-2</v>
      </c>
      <c r="CA262" s="38">
        <v>-2.6284600000000002E-2</v>
      </c>
      <c r="CB262" s="38">
        <v>-2.2612E-2</v>
      </c>
      <c r="CC262" s="38">
        <v>6.5012999999999998E-3</v>
      </c>
      <c r="CD262" s="38">
        <v>9.4653799999999996E-2</v>
      </c>
      <c r="CE262" s="38">
        <v>-6.5665000000000003E-3</v>
      </c>
      <c r="CF262" s="38">
        <v>-2.8205399999999999E-2</v>
      </c>
      <c r="CG262" s="38">
        <v>-2.65986E-2</v>
      </c>
      <c r="CH262" s="38">
        <v>3.2037700000000002E-2</v>
      </c>
      <c r="CI262" s="38">
        <v>2.9153399999999999E-2</v>
      </c>
      <c r="CJ262" s="38">
        <v>3.0104700000000002E-2</v>
      </c>
      <c r="CK262" s="38">
        <v>1.7987800000000002E-2</v>
      </c>
      <c r="CL262" s="38">
        <v>2.00205E-2</v>
      </c>
      <c r="CM262" s="38">
        <v>2.9831E-2</v>
      </c>
      <c r="CN262" s="38">
        <v>-3.8928000000000001E-3</v>
      </c>
      <c r="CO262" s="38">
        <v>-1.51527E-2</v>
      </c>
      <c r="CP262" s="38">
        <v>-3.3331399999999997E-2</v>
      </c>
      <c r="CQ262" s="38">
        <v>-5.4440200000000001E-2</v>
      </c>
      <c r="CR262" s="38">
        <v>-3.5951299999999999E-2</v>
      </c>
      <c r="CS262" s="38">
        <v>-1.22413E-2</v>
      </c>
      <c r="CT262" s="38">
        <v>9.8016000000000006E-3</v>
      </c>
      <c r="CU262" s="38">
        <v>1.00426E-2</v>
      </c>
      <c r="CV262" s="38">
        <v>2.7159599999999999E-2</v>
      </c>
      <c r="CW262" s="38">
        <v>2.9558000000000002E-3</v>
      </c>
      <c r="CX262" s="38">
        <v>-2.86731E-2</v>
      </c>
      <c r="CY262" s="38">
        <v>-1.5895200000000002E-2</v>
      </c>
      <c r="CZ262" s="38">
        <v>-1.3448999999999999E-2</v>
      </c>
      <c r="DA262" s="38">
        <v>1.5858799999999999E-2</v>
      </c>
      <c r="DB262" s="38">
        <v>0.1022289</v>
      </c>
      <c r="DC262" s="38">
        <v>-1.6432E-3</v>
      </c>
      <c r="DD262" s="38">
        <v>-2.30975E-2</v>
      </c>
      <c r="DE262" s="38">
        <v>-2.2036099999999999E-2</v>
      </c>
      <c r="DF262" s="38">
        <v>3.5957500000000003E-2</v>
      </c>
      <c r="DG262" s="38">
        <v>3.2068699999999999E-2</v>
      </c>
      <c r="DH262" s="38">
        <v>3.2663699999999997E-2</v>
      </c>
      <c r="DI262" s="38">
        <v>1.9815300000000001E-2</v>
      </c>
      <c r="DJ262" s="38">
        <v>2.2265500000000001E-2</v>
      </c>
      <c r="DK262" s="38">
        <v>3.5379300000000002E-2</v>
      </c>
      <c r="DL262" s="38">
        <v>6.5294999999999997E-3</v>
      </c>
      <c r="DM262" s="38">
        <v>-9.5589999999999998E-3</v>
      </c>
      <c r="DN262" s="38">
        <v>-2.5142399999999999E-2</v>
      </c>
      <c r="DO262" s="38">
        <v>-4.8903000000000002E-2</v>
      </c>
      <c r="DP262" s="38">
        <v>-3.0691699999999999E-2</v>
      </c>
      <c r="DQ262" s="38">
        <v>-7.9875999999999992E-3</v>
      </c>
      <c r="DR262" s="38">
        <v>1.36472E-2</v>
      </c>
      <c r="DS262" s="38">
        <v>1.3561699999999999E-2</v>
      </c>
      <c r="DT262" s="38">
        <v>3.19756E-2</v>
      </c>
      <c r="DU262" s="38">
        <v>1.11857E-2</v>
      </c>
      <c r="DV262" s="38">
        <v>-1.8048600000000001E-2</v>
      </c>
      <c r="DW262" s="38">
        <v>-5.5057999999999999E-3</v>
      </c>
      <c r="DX262" s="38">
        <v>-4.2858999999999996E-3</v>
      </c>
      <c r="DY262" s="38">
        <v>2.5216300000000001E-2</v>
      </c>
      <c r="DZ262" s="38">
        <v>0.109804</v>
      </c>
      <c r="EA262" s="38">
        <v>3.2801000000000002E-3</v>
      </c>
      <c r="EB262" s="38">
        <v>-1.7989700000000001E-2</v>
      </c>
      <c r="EC262" s="38">
        <v>-1.7473700000000002E-2</v>
      </c>
      <c r="ED262" s="38">
        <v>4.16172E-2</v>
      </c>
      <c r="EE262" s="38">
        <v>3.6277900000000002E-2</v>
      </c>
      <c r="EF262" s="38">
        <v>3.6358500000000002E-2</v>
      </c>
      <c r="EG262" s="38">
        <v>2.2453899999999999E-2</v>
      </c>
      <c r="EH262" s="38">
        <v>2.5506999999999998E-2</v>
      </c>
      <c r="EI262" s="38">
        <v>4.33903E-2</v>
      </c>
      <c r="EJ262" s="38">
        <v>2.1577599999999999E-2</v>
      </c>
      <c r="EK262" s="38">
        <v>-1.4827E-3</v>
      </c>
      <c r="EL262" s="38">
        <v>-1.3318699999999999E-2</v>
      </c>
      <c r="EM262" s="38">
        <v>-4.0908E-2</v>
      </c>
      <c r="EN262" s="38">
        <v>-2.3097699999999999E-2</v>
      </c>
      <c r="EO262" s="38">
        <v>-1.846E-3</v>
      </c>
      <c r="EP262" s="38">
        <v>1.91997E-2</v>
      </c>
      <c r="EQ262" s="38">
        <v>1.8642800000000001E-2</v>
      </c>
      <c r="ER262" s="38">
        <v>3.8929199999999997E-2</v>
      </c>
      <c r="ES262" s="38">
        <v>2.3068499999999999E-2</v>
      </c>
      <c r="ET262" s="38">
        <v>-2.7085E-3</v>
      </c>
      <c r="EU262" s="38">
        <v>9.4947999999999994E-3</v>
      </c>
      <c r="EV262" s="38">
        <v>8.9441E-3</v>
      </c>
      <c r="EW262" s="38">
        <v>3.8726999999999998E-2</v>
      </c>
      <c r="EX262" s="38">
        <v>0.1207413</v>
      </c>
      <c r="EY262" s="38">
        <v>1.03886E-2</v>
      </c>
      <c r="EZ262" s="38">
        <v>-1.0614800000000001E-2</v>
      </c>
      <c r="FA262" s="38">
        <v>-1.08863E-2</v>
      </c>
      <c r="FB262" s="38">
        <v>80.5</v>
      </c>
      <c r="FC262" s="38">
        <v>79.5</v>
      </c>
      <c r="FD262" s="38">
        <v>77.5</v>
      </c>
      <c r="FE262" s="38">
        <v>76</v>
      </c>
      <c r="FF262" s="38">
        <v>74</v>
      </c>
      <c r="FG262" s="38">
        <v>74</v>
      </c>
      <c r="FH262" s="38">
        <v>75.5</v>
      </c>
      <c r="FI262" s="38">
        <v>79.5</v>
      </c>
      <c r="FJ262" s="38">
        <v>84</v>
      </c>
      <c r="FK262" s="38">
        <v>86.5</v>
      </c>
      <c r="FL262" s="38">
        <v>89.5</v>
      </c>
      <c r="FM262" s="38">
        <v>92.5</v>
      </c>
      <c r="FN262" s="38">
        <v>94.5</v>
      </c>
      <c r="FO262" s="38">
        <v>96.5</v>
      </c>
      <c r="FP262" s="38">
        <v>97.5</v>
      </c>
      <c r="FQ262" s="38">
        <v>99</v>
      </c>
      <c r="FR262" s="38">
        <v>100</v>
      </c>
      <c r="FS262" s="38">
        <v>101</v>
      </c>
      <c r="FT262" s="38">
        <v>100.5</v>
      </c>
      <c r="FU262" s="38">
        <v>99.5</v>
      </c>
      <c r="FV262" s="38">
        <v>97.500010000000003</v>
      </c>
      <c r="FW262">
        <v>94.5</v>
      </c>
      <c r="FX262">
        <v>91.5</v>
      </c>
      <c r="FY262">
        <v>88.5</v>
      </c>
      <c r="FZ262">
        <v>1.2241999999999999E-2</v>
      </c>
      <c r="GA262">
        <v>8.9860200000000001E-2</v>
      </c>
      <c r="GB262">
        <v>1</v>
      </c>
    </row>
    <row r="263" spans="1:184" x14ac:dyDescent="0.3">
      <c r="A263" t="s">
        <v>277</v>
      </c>
      <c r="B263" t="s">
        <v>1</v>
      </c>
      <c r="C263" t="s">
        <v>261</v>
      </c>
      <c r="D263" t="s">
        <v>1</v>
      </c>
      <c r="E263" t="s">
        <v>1</v>
      </c>
      <c r="F263" t="s">
        <v>1</v>
      </c>
      <c r="G263" s="16" t="s">
        <v>1</v>
      </c>
      <c r="H263" s="40" t="s">
        <v>1</v>
      </c>
      <c r="I263" s="18" t="s">
        <v>1</v>
      </c>
      <c r="J263" s="38" t="s">
        <v>1</v>
      </c>
      <c r="K263" s="18">
        <v>44739</v>
      </c>
      <c r="L263" s="38">
        <v>6447</v>
      </c>
      <c r="M263" s="38">
        <v>6447</v>
      </c>
      <c r="N263" s="38">
        <v>1.5601769999999999</v>
      </c>
      <c r="O263" s="38">
        <v>1.495069</v>
      </c>
      <c r="P263" s="38">
        <v>1.4525030000000001</v>
      </c>
      <c r="Q263" s="38">
        <v>1.422463</v>
      </c>
      <c r="R263" s="38">
        <v>1.441883</v>
      </c>
      <c r="S263" s="38">
        <v>1.5068619999999999</v>
      </c>
      <c r="T263" s="38">
        <v>1.505538</v>
      </c>
      <c r="U263" s="38">
        <v>1.769482</v>
      </c>
      <c r="V263" s="38">
        <v>2.319242</v>
      </c>
      <c r="W263" s="38">
        <v>2.7816670000000001</v>
      </c>
      <c r="X263" s="38">
        <v>3.1295250000000001</v>
      </c>
      <c r="Y263" s="38">
        <v>3.3417729999999999</v>
      </c>
      <c r="Z263" s="38">
        <v>3.474313</v>
      </c>
      <c r="AA263" s="38">
        <v>3.5885280000000002</v>
      </c>
      <c r="AB263" s="38">
        <v>3.6765530000000002</v>
      </c>
      <c r="AC263" s="38">
        <v>3.6579640000000002</v>
      </c>
      <c r="AD263" s="38">
        <v>3.4941360000000001</v>
      </c>
      <c r="AE263" s="38">
        <v>3.0403959999999999</v>
      </c>
      <c r="AF263" s="38">
        <v>2.7017600000000002</v>
      </c>
      <c r="AG263" s="38">
        <v>2.4509110000000001</v>
      </c>
      <c r="AH263" s="38">
        <v>2.3033440000000001</v>
      </c>
      <c r="AI263" s="38">
        <v>2.0771790000000001</v>
      </c>
      <c r="AJ263" s="38">
        <v>1.859891</v>
      </c>
      <c r="AK263" s="38">
        <v>1.725187</v>
      </c>
      <c r="AL263" s="38">
        <v>-2.0857000000000001E-2</v>
      </c>
      <c r="AM263" s="38">
        <v>-1.5836900000000001E-2</v>
      </c>
      <c r="AN263" s="38">
        <v>-3.6589000000000001E-3</v>
      </c>
      <c r="AO263" s="38">
        <v>-7.5043999999999996E-3</v>
      </c>
      <c r="AP263" s="38">
        <v>-1.04072E-2</v>
      </c>
      <c r="AQ263" s="38">
        <v>4.8258799999999998E-2</v>
      </c>
      <c r="AR263" s="38">
        <v>4.9327000000000003E-2</v>
      </c>
      <c r="AS263" s="38">
        <v>-5.2253300000000003E-2</v>
      </c>
      <c r="AT263" s="38">
        <v>-5.7920100000000002E-2</v>
      </c>
      <c r="AU263" s="38">
        <v>-4.3027700000000002E-2</v>
      </c>
      <c r="AV263" s="38">
        <v>-4.6600700000000002E-2</v>
      </c>
      <c r="AW263" s="38">
        <v>-2.0663600000000001E-2</v>
      </c>
      <c r="AX263" s="38">
        <v>1.3676199999999999E-2</v>
      </c>
      <c r="AY263" s="38">
        <v>1.50864E-2</v>
      </c>
      <c r="AZ263" s="38">
        <v>1.3428499999999999E-2</v>
      </c>
      <c r="BA263" s="38">
        <v>-2.4732000000000001E-3</v>
      </c>
      <c r="BB263" s="38">
        <v>9.1401999999999994E-3</v>
      </c>
      <c r="BC263" s="38">
        <v>1.5590999999999999E-3</v>
      </c>
      <c r="BD263" s="38">
        <v>-6.1945999999999998E-3</v>
      </c>
      <c r="BE263" s="38">
        <v>4.3775999999999997E-3</v>
      </c>
      <c r="BF263" s="38">
        <v>8.6723000000000008E-3</v>
      </c>
      <c r="BG263" s="38">
        <v>-5.02253E-2</v>
      </c>
      <c r="BH263" s="38">
        <v>-4.7118800000000002E-2</v>
      </c>
      <c r="BI263" s="38">
        <v>-3.8919799999999997E-2</v>
      </c>
      <c r="BJ263" s="38">
        <v>-1.47008E-2</v>
      </c>
      <c r="BK263" s="38">
        <v>-1.24577E-2</v>
      </c>
      <c r="BL263" s="38">
        <v>-3.6670000000000002E-4</v>
      </c>
      <c r="BM263" s="38">
        <v>-3.9173000000000003E-3</v>
      </c>
      <c r="BN263" s="38">
        <v>-7.2946E-3</v>
      </c>
      <c r="BO263" s="38">
        <v>5.6661400000000001E-2</v>
      </c>
      <c r="BP263" s="38">
        <v>6.61133E-2</v>
      </c>
      <c r="BQ263" s="38">
        <v>-4.5895999999999999E-2</v>
      </c>
      <c r="BR263" s="38">
        <v>-5.3075999999999998E-2</v>
      </c>
      <c r="BS263" s="38">
        <v>-3.40513E-2</v>
      </c>
      <c r="BT263" s="38">
        <v>-3.5896200000000003E-2</v>
      </c>
      <c r="BU263" s="38">
        <v>-1.41935E-2</v>
      </c>
      <c r="BV263" s="38">
        <v>1.8832000000000002E-2</v>
      </c>
      <c r="BW263" s="38">
        <v>1.8876E-2</v>
      </c>
      <c r="BX263" s="38">
        <v>2.1177100000000001E-2</v>
      </c>
      <c r="BY263" s="38">
        <v>7.2116999999999997E-3</v>
      </c>
      <c r="BZ263" s="38">
        <v>1.9750299999999998E-2</v>
      </c>
      <c r="CA263" s="38">
        <v>1.23023E-2</v>
      </c>
      <c r="CB263" s="38">
        <v>7.3680000000000004E-3</v>
      </c>
      <c r="CC263" s="38">
        <v>1.5611699999999999E-2</v>
      </c>
      <c r="CD263" s="38">
        <v>1.6458400000000002E-2</v>
      </c>
      <c r="CE263" s="38">
        <v>-3.9189799999999997E-2</v>
      </c>
      <c r="CF263" s="38">
        <v>-3.8071599999999997E-2</v>
      </c>
      <c r="CG263" s="38">
        <v>-3.2259999999999997E-2</v>
      </c>
      <c r="CH263" s="38">
        <v>-1.0437E-2</v>
      </c>
      <c r="CI263" s="38">
        <v>-1.0117299999999999E-2</v>
      </c>
      <c r="CJ263" s="38">
        <v>1.9134E-3</v>
      </c>
      <c r="CK263" s="38">
        <v>-1.4327999999999999E-3</v>
      </c>
      <c r="CL263" s="38">
        <v>-5.1387000000000004E-3</v>
      </c>
      <c r="CM263" s="38">
        <v>6.2481000000000002E-2</v>
      </c>
      <c r="CN263" s="38">
        <v>7.7739500000000003E-2</v>
      </c>
      <c r="CO263" s="38">
        <v>-4.1492899999999999E-2</v>
      </c>
      <c r="CP263" s="38">
        <v>-4.9721099999999997E-2</v>
      </c>
      <c r="CQ263" s="38">
        <v>-2.78342E-2</v>
      </c>
      <c r="CR263" s="38">
        <v>-2.8482400000000001E-2</v>
      </c>
      <c r="CS263" s="38">
        <v>-9.7123000000000001E-3</v>
      </c>
      <c r="CT263" s="38">
        <v>2.24028E-2</v>
      </c>
      <c r="CU263" s="38">
        <v>2.1500700000000001E-2</v>
      </c>
      <c r="CV263" s="38">
        <v>2.65437E-2</v>
      </c>
      <c r="CW263" s="38">
        <v>1.39195E-2</v>
      </c>
      <c r="CX263" s="38">
        <v>2.7098799999999999E-2</v>
      </c>
      <c r="CY263" s="38">
        <v>1.9743E-2</v>
      </c>
      <c r="CZ263" s="38">
        <v>1.67613E-2</v>
      </c>
      <c r="DA263" s="38">
        <v>2.3392400000000001E-2</v>
      </c>
      <c r="DB263" s="38">
        <v>2.1850999999999999E-2</v>
      </c>
      <c r="DC263" s="38">
        <v>-3.1546499999999998E-2</v>
      </c>
      <c r="DD263" s="38">
        <v>-3.1805600000000003E-2</v>
      </c>
      <c r="DE263" s="38">
        <v>-2.7647399999999999E-2</v>
      </c>
      <c r="DF263" s="38">
        <v>-6.1732000000000002E-3</v>
      </c>
      <c r="DG263" s="38">
        <v>-7.7768999999999998E-3</v>
      </c>
      <c r="DH263" s="38">
        <v>4.1935999999999996E-3</v>
      </c>
      <c r="DI263" s="38">
        <v>1.0516E-3</v>
      </c>
      <c r="DJ263" s="38">
        <v>-2.9829000000000001E-3</v>
      </c>
      <c r="DK263" s="38">
        <v>6.8300600000000003E-2</v>
      </c>
      <c r="DL263" s="38">
        <v>8.9365600000000003E-2</v>
      </c>
      <c r="DM263" s="38">
        <v>-3.7089900000000002E-2</v>
      </c>
      <c r="DN263" s="38">
        <v>-4.63661E-2</v>
      </c>
      <c r="DO263" s="38">
        <v>-2.16171E-2</v>
      </c>
      <c r="DP263" s="38">
        <v>-2.10685E-2</v>
      </c>
      <c r="DQ263" s="38">
        <v>-5.2310999999999998E-3</v>
      </c>
      <c r="DR263" s="38">
        <v>2.5973699999999999E-2</v>
      </c>
      <c r="DS263" s="38">
        <v>2.4125400000000002E-2</v>
      </c>
      <c r="DT263" s="38">
        <v>3.1910300000000003E-2</v>
      </c>
      <c r="DU263" s="38">
        <v>2.0627199999999998E-2</v>
      </c>
      <c r="DV263" s="38">
        <v>3.44473E-2</v>
      </c>
      <c r="DW263" s="38">
        <v>2.7183700000000002E-2</v>
      </c>
      <c r="DX263" s="38">
        <v>2.6154699999999999E-2</v>
      </c>
      <c r="DY263" s="38">
        <v>3.1173200000000002E-2</v>
      </c>
      <c r="DZ263" s="38">
        <v>2.7243699999999999E-2</v>
      </c>
      <c r="EA263" s="38">
        <v>-2.3903299999999999E-2</v>
      </c>
      <c r="EB263" s="38">
        <v>-2.5539599999999999E-2</v>
      </c>
      <c r="EC263" s="38">
        <v>-2.3034800000000001E-2</v>
      </c>
      <c r="ED263" s="38">
        <v>-1.7E-5</v>
      </c>
      <c r="EE263" s="38">
        <v>-4.3977E-3</v>
      </c>
      <c r="EF263" s="38">
        <v>7.4857999999999999E-3</v>
      </c>
      <c r="EG263" s="38">
        <v>4.6386999999999999E-3</v>
      </c>
      <c r="EH263" s="38">
        <v>1.2980000000000001E-4</v>
      </c>
      <c r="EI263" s="38">
        <v>7.6703199999999999E-2</v>
      </c>
      <c r="EJ263" s="38">
        <v>0.10615189999999999</v>
      </c>
      <c r="EK263" s="38">
        <v>-3.0732599999999999E-2</v>
      </c>
      <c r="EL263" s="38">
        <v>-4.1522099999999999E-2</v>
      </c>
      <c r="EM263" s="38">
        <v>-1.26406E-2</v>
      </c>
      <c r="EN263" s="38">
        <v>-1.0364099999999999E-2</v>
      </c>
      <c r="EO263" s="38">
        <v>1.2390000000000001E-3</v>
      </c>
      <c r="EP263" s="38">
        <v>3.1129500000000001E-2</v>
      </c>
      <c r="EQ263" s="38">
        <v>2.7914999999999999E-2</v>
      </c>
      <c r="ER263" s="38">
        <v>3.9658899999999997E-2</v>
      </c>
      <c r="ES263" s="38">
        <v>3.0312200000000001E-2</v>
      </c>
      <c r="ET263" s="38">
        <v>4.5057300000000002E-2</v>
      </c>
      <c r="EU263" s="38">
        <v>3.79269E-2</v>
      </c>
      <c r="EV263" s="38">
        <v>3.9717200000000001E-2</v>
      </c>
      <c r="EW263" s="38">
        <v>4.2407300000000002E-2</v>
      </c>
      <c r="EX263" s="38">
        <v>3.50298E-2</v>
      </c>
      <c r="EY263" s="38">
        <v>-1.28678E-2</v>
      </c>
      <c r="EZ263" s="38">
        <v>-1.6492400000000001E-2</v>
      </c>
      <c r="FA263" s="38">
        <v>-1.6375000000000001E-2</v>
      </c>
      <c r="FB263" s="38">
        <v>85.5</v>
      </c>
      <c r="FC263" s="38">
        <v>83.5</v>
      </c>
      <c r="FD263" s="38">
        <v>80.5</v>
      </c>
      <c r="FE263" s="38">
        <v>77.5</v>
      </c>
      <c r="FF263" s="38">
        <v>76.5</v>
      </c>
      <c r="FG263" s="38">
        <v>75</v>
      </c>
      <c r="FH263" s="38">
        <v>76</v>
      </c>
      <c r="FI263" s="38">
        <v>79.5</v>
      </c>
      <c r="FJ263" s="38">
        <v>83.5</v>
      </c>
      <c r="FK263" s="38">
        <v>88</v>
      </c>
      <c r="FL263" s="38">
        <v>92</v>
      </c>
      <c r="FM263" s="38">
        <v>95.5</v>
      </c>
      <c r="FN263" s="38">
        <v>98.499989999999997</v>
      </c>
      <c r="FO263" s="38">
        <v>100.5</v>
      </c>
      <c r="FP263" s="38">
        <v>102.5</v>
      </c>
      <c r="FQ263" s="38">
        <v>103.5</v>
      </c>
      <c r="FR263" s="38">
        <v>104.5</v>
      </c>
      <c r="FS263" s="38">
        <v>105</v>
      </c>
      <c r="FT263" s="38">
        <v>105</v>
      </c>
      <c r="FU263" s="38">
        <v>103.5</v>
      </c>
      <c r="FV263" s="38">
        <v>99.999989999999997</v>
      </c>
      <c r="FW263">
        <v>97</v>
      </c>
      <c r="FX263">
        <v>93.500010000000003</v>
      </c>
      <c r="FY263">
        <v>90</v>
      </c>
      <c r="FZ263">
        <v>1.2526499999999999E-2</v>
      </c>
      <c r="GA263">
        <v>9.5016500000000004E-2</v>
      </c>
      <c r="GB263">
        <v>1</v>
      </c>
    </row>
    <row r="264" spans="1:184" x14ac:dyDescent="0.3">
      <c r="A264" t="s">
        <v>277</v>
      </c>
      <c r="B264" t="s">
        <v>1</v>
      </c>
      <c r="C264" t="s">
        <v>261</v>
      </c>
      <c r="D264" t="s">
        <v>1</v>
      </c>
      <c r="E264" t="s">
        <v>1</v>
      </c>
      <c r="F264" t="s">
        <v>1</v>
      </c>
      <c r="G264" s="16" t="s">
        <v>1</v>
      </c>
      <c r="H264" s="40" t="s">
        <v>1</v>
      </c>
      <c r="I264" s="18" t="s">
        <v>1</v>
      </c>
      <c r="J264" s="38" t="s">
        <v>1</v>
      </c>
      <c r="K264" s="18">
        <v>44753</v>
      </c>
      <c r="L264" s="38">
        <v>6423</v>
      </c>
      <c r="M264" s="38">
        <v>6423</v>
      </c>
      <c r="N264" s="38">
        <v>1.4821139999999999</v>
      </c>
      <c r="O264" s="38">
        <v>1.423414</v>
      </c>
      <c r="P264" s="38">
        <v>1.387526</v>
      </c>
      <c r="Q264" s="38">
        <v>1.3699760000000001</v>
      </c>
      <c r="R264" s="38">
        <v>1.391802</v>
      </c>
      <c r="S264" s="38">
        <v>1.45059</v>
      </c>
      <c r="T264" s="38">
        <v>1.439708</v>
      </c>
      <c r="U264" s="38">
        <v>1.684761</v>
      </c>
      <c r="V264" s="38">
        <v>2.2223679999999999</v>
      </c>
      <c r="W264" s="38">
        <v>2.6819229999999998</v>
      </c>
      <c r="X264" s="38">
        <v>3.0436209999999999</v>
      </c>
      <c r="Y264" s="38">
        <v>3.2770549999999998</v>
      </c>
      <c r="Z264" s="38">
        <v>3.4173849999999999</v>
      </c>
      <c r="AA264" s="38">
        <v>3.548918</v>
      </c>
      <c r="AB264" s="38">
        <v>3.6451799999999999</v>
      </c>
      <c r="AC264" s="38">
        <v>3.6245270000000001</v>
      </c>
      <c r="AD264" s="38">
        <v>3.4352809999999998</v>
      </c>
      <c r="AE264" s="38">
        <v>2.9571100000000001</v>
      </c>
      <c r="AF264" s="38">
        <v>2.6362800000000002</v>
      </c>
      <c r="AG264" s="38">
        <v>2.4017900000000001</v>
      </c>
      <c r="AH264" s="38">
        <v>2.2753809999999999</v>
      </c>
      <c r="AI264" s="38">
        <v>2.0530620000000002</v>
      </c>
      <c r="AJ264" s="38">
        <v>1.8431280000000001</v>
      </c>
      <c r="AK264" s="38">
        <v>1.7051289999999999</v>
      </c>
      <c r="AL264" s="38">
        <v>-3.7651E-3</v>
      </c>
      <c r="AM264" s="38">
        <v>-3.8899999999999997E-5</v>
      </c>
      <c r="AN264" s="38">
        <v>-2.4391999999999999E-3</v>
      </c>
      <c r="AO264" s="38">
        <v>1.1044E-3</v>
      </c>
      <c r="AP264" s="38">
        <v>2.7415999999999999E-3</v>
      </c>
      <c r="AQ264" s="38">
        <v>1.9015799999999999E-2</v>
      </c>
      <c r="AR264" s="38">
        <v>3.08475E-2</v>
      </c>
      <c r="AS264" s="38">
        <v>-5.5233200000000003E-2</v>
      </c>
      <c r="AT264" s="38">
        <v>-6.1612100000000003E-2</v>
      </c>
      <c r="AU264" s="38">
        <v>-5.3799800000000002E-2</v>
      </c>
      <c r="AV264" s="38">
        <v>-6.2442400000000002E-2</v>
      </c>
      <c r="AW264" s="38">
        <v>-2.4297300000000001E-2</v>
      </c>
      <c r="AX264" s="38">
        <v>6.066E-4</v>
      </c>
      <c r="AY264" s="38">
        <v>1.35865E-2</v>
      </c>
      <c r="AZ264" s="38">
        <v>2.5552600000000002E-2</v>
      </c>
      <c r="BA264" s="38">
        <v>4.9046000000000003E-3</v>
      </c>
      <c r="BB264" s="38">
        <v>-2.009E-4</v>
      </c>
      <c r="BC264" s="38">
        <v>-2.04423E-2</v>
      </c>
      <c r="BD264" s="38">
        <v>-8.5202000000000003E-3</v>
      </c>
      <c r="BE264" s="38">
        <v>1.804E-2</v>
      </c>
      <c r="BF264" s="38">
        <v>2.2393199999999999E-2</v>
      </c>
      <c r="BG264" s="38">
        <v>-9.3217000000000005E-3</v>
      </c>
      <c r="BH264" s="38">
        <v>-3.4599000000000001E-3</v>
      </c>
      <c r="BI264" s="38">
        <v>-1.9474499999999999E-2</v>
      </c>
      <c r="BJ264" s="38">
        <v>3.0455E-3</v>
      </c>
      <c r="BK264" s="38">
        <v>4.4445999999999999E-3</v>
      </c>
      <c r="BL264" s="38">
        <v>8.1340000000000004E-4</v>
      </c>
      <c r="BM264" s="38">
        <v>4.3083000000000002E-3</v>
      </c>
      <c r="BN264" s="38">
        <v>6.5114999999999999E-3</v>
      </c>
      <c r="BO264" s="38">
        <v>2.7354699999999999E-2</v>
      </c>
      <c r="BP264" s="38">
        <v>5.1546099999999997E-2</v>
      </c>
      <c r="BQ264" s="38">
        <v>-4.7847399999999998E-2</v>
      </c>
      <c r="BR264" s="38">
        <v>-5.59068E-2</v>
      </c>
      <c r="BS264" s="38">
        <v>-4.4316599999999998E-2</v>
      </c>
      <c r="BT264" s="38">
        <v>-5.0405400000000003E-2</v>
      </c>
      <c r="BU264" s="38">
        <v>-1.6712100000000001E-2</v>
      </c>
      <c r="BV264" s="38">
        <v>6.4308999999999998E-3</v>
      </c>
      <c r="BW264" s="38">
        <v>1.8874800000000001E-2</v>
      </c>
      <c r="BX264" s="38">
        <v>3.3338399999999997E-2</v>
      </c>
      <c r="BY264" s="38">
        <v>1.7886800000000001E-2</v>
      </c>
      <c r="BZ264" s="38">
        <v>1.5903199999999999E-2</v>
      </c>
      <c r="CA264" s="38">
        <v>-3.9129999999999998E-3</v>
      </c>
      <c r="CB264" s="38">
        <v>7.1621000000000002E-3</v>
      </c>
      <c r="CC264" s="38">
        <v>3.322E-2</v>
      </c>
      <c r="CD264" s="38">
        <v>3.3256800000000003E-2</v>
      </c>
      <c r="CE264" s="38">
        <v>3.3019999999999998E-3</v>
      </c>
      <c r="CF264" s="38">
        <v>7.1307999999999996E-3</v>
      </c>
      <c r="CG264" s="38">
        <v>-1.1354700000000001E-2</v>
      </c>
      <c r="CH264" s="38">
        <v>7.7624E-3</v>
      </c>
      <c r="CI264" s="38">
        <v>7.5497999999999997E-3</v>
      </c>
      <c r="CJ264" s="38">
        <v>3.0661999999999998E-3</v>
      </c>
      <c r="CK264" s="38">
        <v>6.5272999999999998E-3</v>
      </c>
      <c r="CL264" s="38">
        <v>9.1225999999999998E-3</v>
      </c>
      <c r="CM264" s="38">
        <v>3.3130199999999999E-2</v>
      </c>
      <c r="CN264" s="38">
        <v>6.5881800000000004E-2</v>
      </c>
      <c r="CO264" s="38">
        <v>-4.2731999999999999E-2</v>
      </c>
      <c r="CP264" s="38">
        <v>-5.1955300000000003E-2</v>
      </c>
      <c r="CQ264" s="38">
        <v>-3.7748499999999997E-2</v>
      </c>
      <c r="CR264" s="38">
        <v>-4.2068599999999998E-2</v>
      </c>
      <c r="CS264" s="38">
        <v>-1.1458599999999999E-2</v>
      </c>
      <c r="CT264" s="38">
        <v>1.04647E-2</v>
      </c>
      <c r="CU264" s="38">
        <v>2.2537499999999999E-2</v>
      </c>
      <c r="CV264" s="38">
        <v>3.8730899999999999E-2</v>
      </c>
      <c r="CW264" s="38">
        <v>2.6878200000000001E-2</v>
      </c>
      <c r="CX264" s="38">
        <v>2.7056799999999999E-2</v>
      </c>
      <c r="CY264" s="38">
        <v>7.5351999999999997E-3</v>
      </c>
      <c r="CZ264" s="38">
        <v>1.8023600000000001E-2</v>
      </c>
      <c r="DA264" s="38">
        <v>4.3733599999999997E-2</v>
      </c>
      <c r="DB264" s="38">
        <v>4.0780999999999998E-2</v>
      </c>
      <c r="DC264" s="38">
        <v>1.20451E-2</v>
      </c>
      <c r="DD264" s="38">
        <v>1.44659E-2</v>
      </c>
      <c r="DE264" s="38">
        <v>-5.731E-3</v>
      </c>
      <c r="DF264" s="38">
        <v>1.24793E-2</v>
      </c>
      <c r="DG264" s="38">
        <v>1.0655100000000001E-2</v>
      </c>
      <c r="DH264" s="38">
        <v>5.3188999999999997E-3</v>
      </c>
      <c r="DI264" s="38">
        <v>8.7463000000000003E-3</v>
      </c>
      <c r="DJ264" s="38">
        <v>1.17336E-2</v>
      </c>
      <c r="DK264" s="38">
        <v>3.8905599999999999E-2</v>
      </c>
      <c r="DL264" s="38">
        <v>8.02176E-2</v>
      </c>
      <c r="DM264" s="38">
        <v>-3.76166E-2</v>
      </c>
      <c r="DN264" s="38">
        <v>-4.8003799999999999E-2</v>
      </c>
      <c r="DO264" s="38">
        <v>-3.11804E-2</v>
      </c>
      <c r="DP264" s="38">
        <v>-3.3731799999999999E-2</v>
      </c>
      <c r="DQ264" s="38">
        <v>-6.2050999999999999E-3</v>
      </c>
      <c r="DR264" s="38">
        <v>1.44986E-2</v>
      </c>
      <c r="DS264" s="38">
        <v>2.62001E-2</v>
      </c>
      <c r="DT264" s="38">
        <v>4.4123299999999997E-2</v>
      </c>
      <c r="DU264" s="38">
        <v>3.5869699999999997E-2</v>
      </c>
      <c r="DV264" s="38">
        <v>3.8210500000000001E-2</v>
      </c>
      <c r="DW264" s="38">
        <v>1.8983400000000001E-2</v>
      </c>
      <c r="DX264" s="38">
        <v>2.88851E-2</v>
      </c>
      <c r="DY264" s="38">
        <v>5.4247200000000002E-2</v>
      </c>
      <c r="DZ264" s="38">
        <v>4.8305099999999997E-2</v>
      </c>
      <c r="EA264" s="38">
        <v>2.0788299999999999E-2</v>
      </c>
      <c r="EB264" s="38">
        <v>2.1801000000000001E-2</v>
      </c>
      <c r="EC264" s="38">
        <v>-1.072E-4</v>
      </c>
      <c r="ED264" s="38">
        <v>1.9289899999999999E-2</v>
      </c>
      <c r="EE264" s="38">
        <v>1.51386E-2</v>
      </c>
      <c r="EF264" s="38">
        <v>8.5714999999999993E-3</v>
      </c>
      <c r="EG264" s="38">
        <v>1.19501E-2</v>
      </c>
      <c r="EH264" s="38">
        <v>1.5503599999999999E-2</v>
      </c>
      <c r="EI264" s="38">
        <v>4.7244500000000002E-2</v>
      </c>
      <c r="EJ264" s="38">
        <v>0.10091609999999999</v>
      </c>
      <c r="EK264" s="38">
        <v>-3.0230799999999999E-2</v>
      </c>
      <c r="EL264" s="38">
        <v>-4.2298500000000003E-2</v>
      </c>
      <c r="EM264" s="38">
        <v>-2.16971E-2</v>
      </c>
      <c r="EN264" s="38">
        <v>-2.1694700000000001E-2</v>
      </c>
      <c r="EO264" s="38">
        <v>1.3801E-3</v>
      </c>
      <c r="EP264" s="38">
        <v>2.0322799999999999E-2</v>
      </c>
      <c r="EQ264" s="38">
        <v>3.14884E-2</v>
      </c>
      <c r="ER264" s="38">
        <v>5.19091E-2</v>
      </c>
      <c r="ES264" s="38">
        <v>4.8851899999999997E-2</v>
      </c>
      <c r="ET264" s="38">
        <v>5.4314599999999998E-2</v>
      </c>
      <c r="EU264" s="38">
        <v>3.5512799999999997E-2</v>
      </c>
      <c r="EV264" s="38">
        <v>4.4567299999999997E-2</v>
      </c>
      <c r="EW264" s="38">
        <v>6.9427199999999994E-2</v>
      </c>
      <c r="EX264" s="38">
        <v>5.9168800000000001E-2</v>
      </c>
      <c r="EY264" s="38">
        <v>3.3411999999999997E-2</v>
      </c>
      <c r="EZ264" s="38">
        <v>3.2391799999999998E-2</v>
      </c>
      <c r="FA264" s="38">
        <v>8.0125999999999999E-3</v>
      </c>
      <c r="FB264" s="38">
        <v>81.5</v>
      </c>
      <c r="FC264" s="38">
        <v>79.5</v>
      </c>
      <c r="FD264" s="38">
        <v>79</v>
      </c>
      <c r="FE264" s="38">
        <v>79</v>
      </c>
      <c r="FF264" s="38">
        <v>76.5</v>
      </c>
      <c r="FG264" s="38">
        <v>75.5</v>
      </c>
      <c r="FH264" s="38">
        <v>75</v>
      </c>
      <c r="FI264" s="38">
        <v>77.5</v>
      </c>
      <c r="FJ264" s="38">
        <v>81</v>
      </c>
      <c r="FK264" s="38">
        <v>86</v>
      </c>
      <c r="FL264" s="38">
        <v>90</v>
      </c>
      <c r="FM264" s="38">
        <v>93.5</v>
      </c>
      <c r="FN264" s="38">
        <v>96.5</v>
      </c>
      <c r="FO264" s="38">
        <v>98.5</v>
      </c>
      <c r="FP264" s="38">
        <v>100.5</v>
      </c>
      <c r="FQ264" s="38">
        <v>102</v>
      </c>
      <c r="FR264" s="38">
        <v>103</v>
      </c>
      <c r="FS264" s="38">
        <v>103</v>
      </c>
      <c r="FT264" s="38">
        <v>103.5</v>
      </c>
      <c r="FU264" s="38">
        <v>101.5</v>
      </c>
      <c r="FV264" s="38">
        <v>99</v>
      </c>
      <c r="FW264">
        <v>96</v>
      </c>
      <c r="FX264">
        <v>93.000010000000003</v>
      </c>
      <c r="FY264">
        <v>89.5</v>
      </c>
      <c r="FZ264">
        <v>1.72771E-2</v>
      </c>
      <c r="GA264">
        <v>0.11844780000000001</v>
      </c>
      <c r="GB264">
        <v>1</v>
      </c>
    </row>
    <row r="265" spans="1:184" x14ac:dyDescent="0.3">
      <c r="A265" t="s">
        <v>277</v>
      </c>
      <c r="B265" t="s">
        <v>1</v>
      </c>
      <c r="C265" t="s">
        <v>261</v>
      </c>
      <c r="D265" t="s">
        <v>1</v>
      </c>
      <c r="E265" t="s">
        <v>1</v>
      </c>
      <c r="F265" t="s">
        <v>1</v>
      </c>
      <c r="G265" s="16" t="s">
        <v>1</v>
      </c>
      <c r="H265" s="40" t="s">
        <v>1</v>
      </c>
      <c r="I265" s="18" t="s">
        <v>1</v>
      </c>
      <c r="J265" s="38" t="s">
        <v>1</v>
      </c>
      <c r="K265" s="18">
        <v>44760</v>
      </c>
      <c r="L265" s="38">
        <v>6415</v>
      </c>
      <c r="M265" s="38">
        <v>6415</v>
      </c>
      <c r="N265" s="38">
        <v>1.6712260000000001</v>
      </c>
      <c r="O265" s="38">
        <v>1.5893189999999999</v>
      </c>
      <c r="P265" s="38">
        <v>1.5342769999999999</v>
      </c>
      <c r="Q265" s="38">
        <v>1.519023</v>
      </c>
      <c r="R265" s="38">
        <v>1.536149</v>
      </c>
      <c r="S265" s="38">
        <v>1.6214379999999999</v>
      </c>
      <c r="T265" s="38">
        <v>1.590854</v>
      </c>
      <c r="U265" s="38">
        <v>1.9096280000000001</v>
      </c>
      <c r="V265" s="38">
        <v>2.44693</v>
      </c>
      <c r="W265" s="38">
        <v>2.9265599999999998</v>
      </c>
      <c r="X265" s="38">
        <v>3.3176079999999999</v>
      </c>
      <c r="Y265" s="38">
        <v>3.5409440000000001</v>
      </c>
      <c r="Z265" s="38">
        <v>3.6730019999999999</v>
      </c>
      <c r="AA265" s="38">
        <v>3.7909980000000001</v>
      </c>
      <c r="AB265" s="38">
        <v>3.8659110000000001</v>
      </c>
      <c r="AC265" s="38">
        <v>3.7574770000000002</v>
      </c>
      <c r="AD265" s="38">
        <v>3.511657</v>
      </c>
      <c r="AE265" s="38">
        <v>3.0197850000000002</v>
      </c>
      <c r="AF265" s="38">
        <v>2.6488019999999999</v>
      </c>
      <c r="AG265" s="38">
        <v>2.4888409999999999</v>
      </c>
      <c r="AH265" s="38">
        <v>2.3777919999999999</v>
      </c>
      <c r="AI265" s="38">
        <v>2.1290450000000001</v>
      </c>
      <c r="AJ265" s="38">
        <v>1.904982</v>
      </c>
      <c r="AK265" s="38">
        <v>1.760939</v>
      </c>
      <c r="AL265" s="38">
        <v>-5.3123700000000003E-2</v>
      </c>
      <c r="AM265" s="38">
        <v>-4.2464500000000002E-2</v>
      </c>
      <c r="AN265" s="38">
        <v>-4.6237100000000003E-2</v>
      </c>
      <c r="AO265" s="38">
        <v>-3.1150400000000002E-2</v>
      </c>
      <c r="AP265" s="38">
        <v>-3.4726E-2</v>
      </c>
      <c r="AQ265" s="38">
        <v>-4.4617700000000003E-2</v>
      </c>
      <c r="AR265" s="38">
        <v>-9.1769500000000004E-2</v>
      </c>
      <c r="AS265" s="38">
        <v>-3.7517300000000003E-2</v>
      </c>
      <c r="AT265" s="38">
        <v>1.54781E-2</v>
      </c>
      <c r="AU265" s="38">
        <v>8.8423799999999997E-2</v>
      </c>
      <c r="AV265" s="38">
        <v>4.0374100000000003E-2</v>
      </c>
      <c r="AW265" s="38">
        <v>-1.8531800000000001E-2</v>
      </c>
      <c r="AX265" s="38">
        <v>-3.1714300000000001E-2</v>
      </c>
      <c r="AY265" s="38">
        <v>-4.0655799999999999E-2</v>
      </c>
      <c r="AZ265" s="38">
        <v>-4.3691099999999997E-2</v>
      </c>
      <c r="BA265" s="38">
        <v>-8.0505800000000002E-2</v>
      </c>
      <c r="BB265" s="38">
        <v>-0.1226274</v>
      </c>
      <c r="BC265" s="38">
        <v>-0.12738269999999999</v>
      </c>
      <c r="BD265" s="38">
        <v>-9.5877799999999999E-2</v>
      </c>
      <c r="BE265" s="38">
        <v>5.6035599999999998E-2</v>
      </c>
      <c r="BF265" s="38">
        <v>3.45023E-2</v>
      </c>
      <c r="BG265" s="38">
        <v>-2.4177500000000001E-2</v>
      </c>
      <c r="BH265" s="38">
        <v>-2.0134900000000001E-2</v>
      </c>
      <c r="BI265" s="38">
        <v>-3.3728899999999999E-2</v>
      </c>
      <c r="BJ265" s="38">
        <v>-4.1993500000000003E-2</v>
      </c>
      <c r="BK265" s="38">
        <v>-3.5217499999999999E-2</v>
      </c>
      <c r="BL265" s="38">
        <v>-4.2866899999999999E-2</v>
      </c>
      <c r="BM265" s="38">
        <v>-2.5703799999999999E-2</v>
      </c>
      <c r="BN265" s="38">
        <v>-2.8415599999999999E-2</v>
      </c>
      <c r="BO265" s="38">
        <v>-3.2060400000000003E-2</v>
      </c>
      <c r="BP265" s="38">
        <v>-6.1965399999999997E-2</v>
      </c>
      <c r="BQ265" s="38">
        <v>-2.7367200000000001E-2</v>
      </c>
      <c r="BR265" s="38">
        <v>3.5075000000000002E-2</v>
      </c>
      <c r="BS265" s="38">
        <v>0.1018772</v>
      </c>
      <c r="BT265" s="38">
        <v>5.3536399999999998E-2</v>
      </c>
      <c r="BU265" s="38">
        <v>-1.1436E-2</v>
      </c>
      <c r="BV265" s="38">
        <v>-2.5403100000000001E-2</v>
      </c>
      <c r="BW265" s="38">
        <v>-3.5420500000000001E-2</v>
      </c>
      <c r="BX265" s="38">
        <v>-3.41249E-2</v>
      </c>
      <c r="BY265" s="38">
        <v>-5.6794600000000001E-2</v>
      </c>
      <c r="BZ265" s="38">
        <v>-8.2815E-2</v>
      </c>
      <c r="CA265" s="38">
        <v>-8.4615300000000004E-2</v>
      </c>
      <c r="CB265" s="38">
        <v>-6.4553100000000002E-2</v>
      </c>
      <c r="CC265" s="38">
        <v>7.0123400000000002E-2</v>
      </c>
      <c r="CD265" s="38">
        <v>4.4923699999999997E-2</v>
      </c>
      <c r="CE265" s="38">
        <v>-1.1097299999999999E-2</v>
      </c>
      <c r="CF265" s="38">
        <v>-9.4433999999999994E-3</v>
      </c>
      <c r="CG265" s="38">
        <v>-2.36362E-2</v>
      </c>
      <c r="CH265" s="38">
        <v>-3.4284700000000001E-2</v>
      </c>
      <c r="CI265" s="38">
        <v>-3.0198300000000001E-2</v>
      </c>
      <c r="CJ265" s="38">
        <v>-4.0532699999999998E-2</v>
      </c>
      <c r="CK265" s="38">
        <v>-2.19315E-2</v>
      </c>
      <c r="CL265" s="38">
        <v>-2.4045E-2</v>
      </c>
      <c r="CM265" s="38">
        <v>-2.3363200000000001E-2</v>
      </c>
      <c r="CN265" s="38">
        <v>-4.1323100000000001E-2</v>
      </c>
      <c r="CO265" s="38">
        <v>-2.03372E-2</v>
      </c>
      <c r="CP265" s="38">
        <v>4.8647799999999998E-2</v>
      </c>
      <c r="CQ265" s="38">
        <v>0.111195</v>
      </c>
      <c r="CR265" s="38">
        <v>6.2652600000000003E-2</v>
      </c>
      <c r="CS265" s="38">
        <v>-6.5215000000000004E-3</v>
      </c>
      <c r="CT265" s="38">
        <v>-2.1031899999999999E-2</v>
      </c>
      <c r="CU265" s="38">
        <v>-3.1794599999999999E-2</v>
      </c>
      <c r="CV265" s="38">
        <v>-2.74994E-2</v>
      </c>
      <c r="CW265" s="38">
        <v>-4.03723E-2</v>
      </c>
      <c r="CX265" s="38">
        <v>-5.5240999999999998E-2</v>
      </c>
      <c r="CY265" s="38">
        <v>-5.4994700000000001E-2</v>
      </c>
      <c r="CZ265" s="38">
        <v>-4.2857699999999999E-2</v>
      </c>
      <c r="DA265" s="38">
        <v>7.9880599999999996E-2</v>
      </c>
      <c r="DB265" s="38">
        <v>5.21415E-2</v>
      </c>
      <c r="DC265" s="38">
        <v>-2.0379E-3</v>
      </c>
      <c r="DD265" s="38">
        <v>-2.0384000000000001E-3</v>
      </c>
      <c r="DE265" s="38">
        <v>-1.66461E-2</v>
      </c>
      <c r="DF265" s="38">
        <v>-2.6575999999999999E-2</v>
      </c>
      <c r="DG265" s="38">
        <v>-2.5179099999999999E-2</v>
      </c>
      <c r="DH265" s="38">
        <v>-3.8198500000000003E-2</v>
      </c>
      <c r="DI265" s="38">
        <v>-1.81592E-2</v>
      </c>
      <c r="DJ265" s="38">
        <v>-1.9674500000000001E-2</v>
      </c>
      <c r="DK265" s="38">
        <v>-1.4666E-2</v>
      </c>
      <c r="DL265" s="38">
        <v>-2.0680899999999999E-2</v>
      </c>
      <c r="DM265" s="38">
        <v>-1.33072E-2</v>
      </c>
      <c r="DN265" s="38">
        <v>6.2220600000000001E-2</v>
      </c>
      <c r="DO265" s="38">
        <v>0.1205127</v>
      </c>
      <c r="DP265" s="38">
        <v>7.1768700000000005E-2</v>
      </c>
      <c r="DQ265" s="38">
        <v>-1.6069999999999999E-3</v>
      </c>
      <c r="DR265" s="38">
        <v>-1.66608E-2</v>
      </c>
      <c r="DS265" s="38">
        <v>-2.8168599999999999E-2</v>
      </c>
      <c r="DT265" s="38">
        <v>-2.0873900000000001E-2</v>
      </c>
      <c r="DU265" s="38">
        <v>-2.3949999999999999E-2</v>
      </c>
      <c r="DV265" s="38">
        <v>-2.7667000000000001E-2</v>
      </c>
      <c r="DW265" s="38">
        <v>-2.53741E-2</v>
      </c>
      <c r="DX265" s="38">
        <v>-2.1162299999999998E-2</v>
      </c>
      <c r="DY265" s="38">
        <v>8.9637700000000001E-2</v>
      </c>
      <c r="DZ265" s="38">
        <v>5.9359299999999997E-2</v>
      </c>
      <c r="EA265" s="38">
        <v>7.0213999999999997E-3</v>
      </c>
      <c r="EB265" s="38">
        <v>5.3664999999999997E-3</v>
      </c>
      <c r="EC265" s="38">
        <v>-9.6559000000000002E-3</v>
      </c>
      <c r="ED265" s="38">
        <v>-1.54457E-2</v>
      </c>
      <c r="EE265" s="38">
        <v>-1.7932099999999999E-2</v>
      </c>
      <c r="EF265" s="38">
        <v>-3.48283E-2</v>
      </c>
      <c r="EG265" s="38">
        <v>-1.2712599999999999E-2</v>
      </c>
      <c r="EH265" s="38">
        <v>-1.3363999999999999E-2</v>
      </c>
      <c r="EI265" s="38">
        <v>-2.1086999999999998E-3</v>
      </c>
      <c r="EJ265" s="38">
        <v>9.1231999999999997E-3</v>
      </c>
      <c r="EK265" s="38">
        <v>-3.1570000000000001E-3</v>
      </c>
      <c r="EL265" s="38">
        <v>8.1817500000000001E-2</v>
      </c>
      <c r="EM265" s="38">
        <v>0.1339661</v>
      </c>
      <c r="EN265" s="38">
        <v>8.4931000000000006E-2</v>
      </c>
      <c r="EO265" s="38">
        <v>5.4887E-3</v>
      </c>
      <c r="EP265" s="38">
        <v>-1.0349499999999999E-2</v>
      </c>
      <c r="EQ265" s="38">
        <v>-2.29333E-2</v>
      </c>
      <c r="ER265" s="38">
        <v>-1.13077E-2</v>
      </c>
      <c r="ES265" s="38">
        <v>-2.388E-4</v>
      </c>
      <c r="ET265" s="38">
        <v>1.2145400000000001E-2</v>
      </c>
      <c r="EU265" s="38">
        <v>1.73933E-2</v>
      </c>
      <c r="EV265" s="38">
        <v>1.01624E-2</v>
      </c>
      <c r="EW265" s="38">
        <v>0.1037255</v>
      </c>
      <c r="EX265" s="38">
        <v>6.9780599999999998E-2</v>
      </c>
      <c r="EY265" s="38">
        <v>2.01017E-2</v>
      </c>
      <c r="EZ265" s="38">
        <v>1.6057999999999999E-2</v>
      </c>
      <c r="FA265" s="38">
        <v>4.3679999999999999E-4</v>
      </c>
      <c r="FB265" s="38">
        <v>91</v>
      </c>
      <c r="FC265" s="38">
        <v>90.5</v>
      </c>
      <c r="FD265" s="38">
        <v>88.5</v>
      </c>
      <c r="FE265" s="38">
        <v>86.5</v>
      </c>
      <c r="FF265" s="38">
        <v>85</v>
      </c>
      <c r="FG265" s="38">
        <v>83</v>
      </c>
      <c r="FH265" s="38">
        <v>82.5</v>
      </c>
      <c r="FI265" s="38">
        <v>84</v>
      </c>
      <c r="FJ265" s="38">
        <v>83.5</v>
      </c>
      <c r="FK265" s="38">
        <v>87.5</v>
      </c>
      <c r="FL265" s="38">
        <v>93.5</v>
      </c>
      <c r="FM265" s="38">
        <v>98</v>
      </c>
      <c r="FN265" s="38">
        <v>101</v>
      </c>
      <c r="FO265" s="38">
        <v>103.5</v>
      </c>
      <c r="FP265" s="38">
        <v>105</v>
      </c>
      <c r="FQ265" s="38">
        <v>104.5</v>
      </c>
      <c r="FR265" s="38">
        <v>104.5</v>
      </c>
      <c r="FS265" s="38">
        <v>104.5</v>
      </c>
      <c r="FT265" s="38">
        <v>102.5</v>
      </c>
      <c r="FU265" s="38">
        <v>100</v>
      </c>
      <c r="FV265" s="38">
        <v>96.5</v>
      </c>
      <c r="FW265">
        <v>94.500010000000003</v>
      </c>
      <c r="FX265">
        <v>91</v>
      </c>
      <c r="FY265">
        <v>88</v>
      </c>
      <c r="FZ265">
        <v>2.3518500000000001E-2</v>
      </c>
      <c r="GA265">
        <v>0.15214340000000001</v>
      </c>
      <c r="GB265">
        <v>1</v>
      </c>
    </row>
    <row r="266" spans="1:184" x14ac:dyDescent="0.3">
      <c r="A266" t="s">
        <v>277</v>
      </c>
      <c r="B266" t="s">
        <v>1</v>
      </c>
      <c r="C266" t="s">
        <v>261</v>
      </c>
      <c r="D266" t="s">
        <v>1</v>
      </c>
      <c r="E266" t="s">
        <v>1</v>
      </c>
      <c r="F266" t="s">
        <v>1</v>
      </c>
      <c r="G266" s="16" t="s">
        <v>1</v>
      </c>
      <c r="H266" s="40" t="s">
        <v>1</v>
      </c>
      <c r="I266" s="18" t="s">
        <v>1</v>
      </c>
      <c r="J266" s="38" t="s">
        <v>1</v>
      </c>
      <c r="K266" s="18">
        <v>44763</v>
      </c>
      <c r="L266" s="38">
        <v>6413</v>
      </c>
      <c r="M266" s="38">
        <v>6413</v>
      </c>
      <c r="N266" s="38">
        <v>1.682097</v>
      </c>
      <c r="O266" s="38">
        <v>1.6108910000000001</v>
      </c>
      <c r="P266" s="38">
        <v>1.565205</v>
      </c>
      <c r="Q266" s="38">
        <v>1.53331</v>
      </c>
      <c r="R266" s="38">
        <v>1.5456840000000001</v>
      </c>
      <c r="S266" s="38">
        <v>1.5965800000000001</v>
      </c>
      <c r="T266" s="38">
        <v>1.579054</v>
      </c>
      <c r="U266" s="38">
        <v>1.9031359999999999</v>
      </c>
      <c r="V266" s="38">
        <v>2.471177</v>
      </c>
      <c r="W266" s="38">
        <v>2.9457249999999999</v>
      </c>
      <c r="X266" s="38">
        <v>3.2776269999999998</v>
      </c>
      <c r="Y266" s="38">
        <v>3.467991</v>
      </c>
      <c r="Z266" s="38">
        <v>3.5840429999999999</v>
      </c>
      <c r="AA266" s="38">
        <v>3.6965970000000001</v>
      </c>
      <c r="AB266" s="38">
        <v>3.7637339999999999</v>
      </c>
      <c r="AC266" s="38">
        <v>3.61042</v>
      </c>
      <c r="AD266" s="38">
        <v>3.6032449999999998</v>
      </c>
      <c r="AE266" s="38">
        <v>3.1184980000000002</v>
      </c>
      <c r="AF266" s="38">
        <v>2.7690009999999998</v>
      </c>
      <c r="AG266" s="38">
        <v>2.4758650000000002</v>
      </c>
      <c r="AH266" s="38">
        <v>2.3484449999999999</v>
      </c>
      <c r="AI266" s="38">
        <v>2.11233</v>
      </c>
      <c r="AJ266" s="38">
        <v>1.89097</v>
      </c>
      <c r="AK266" s="38">
        <v>1.757817</v>
      </c>
      <c r="AL266" s="38">
        <v>-4.1420699999999998E-2</v>
      </c>
      <c r="AM266" s="38">
        <v>-2.1149299999999999E-2</v>
      </c>
      <c r="AN266" s="38">
        <v>-2.3373000000000001E-3</v>
      </c>
      <c r="AO266" s="38">
        <v>2.8118000000000001E-3</v>
      </c>
      <c r="AP266" s="38">
        <v>1.33855E-2</v>
      </c>
      <c r="AQ266" s="38">
        <v>-1.8082E-3</v>
      </c>
      <c r="AR266" s="38">
        <v>2.0306899999999999E-2</v>
      </c>
      <c r="AS266" s="38">
        <v>4.3727000000000002E-3</v>
      </c>
      <c r="AT266" s="38">
        <v>-9.1985000000000001E-3</v>
      </c>
      <c r="AU266" s="38">
        <v>-9.7198000000000007E-3</v>
      </c>
      <c r="AV266" s="38">
        <v>-2.9109400000000001E-2</v>
      </c>
      <c r="AW266" s="38">
        <v>-2.1107500000000001E-2</v>
      </c>
      <c r="AX266" s="38">
        <v>-2.9927999999999999E-3</v>
      </c>
      <c r="AY266" s="38">
        <v>3.65633E-2</v>
      </c>
      <c r="AZ266" s="38">
        <v>-3.0042699999999999E-2</v>
      </c>
      <c r="BA266" s="38">
        <v>-0.19785179999999999</v>
      </c>
      <c r="BB266" s="38">
        <v>3.2670400000000002E-2</v>
      </c>
      <c r="BC266" s="38">
        <v>2.3576000000000001E-3</v>
      </c>
      <c r="BD266" s="38">
        <v>1.0216100000000001E-2</v>
      </c>
      <c r="BE266" s="38">
        <v>1.0545000000000001E-3</v>
      </c>
      <c r="BF266" s="38">
        <v>-6.5113000000000002E-3</v>
      </c>
      <c r="BG266" s="38">
        <v>-6.4108999999999998E-3</v>
      </c>
      <c r="BH266" s="38">
        <v>1.8939000000000001E-2</v>
      </c>
      <c r="BI266" s="38">
        <v>2.1197000000000001E-2</v>
      </c>
      <c r="BJ266" s="38">
        <v>-3.3307400000000001E-2</v>
      </c>
      <c r="BK266" s="38">
        <v>-1.5923300000000001E-2</v>
      </c>
      <c r="BL266" s="38">
        <v>1.0449000000000001E-3</v>
      </c>
      <c r="BM266" s="38">
        <v>4.6315999999999996E-3</v>
      </c>
      <c r="BN266" s="38">
        <v>1.5023399999999999E-2</v>
      </c>
      <c r="BO266" s="38">
        <v>4.8599999999999997E-3</v>
      </c>
      <c r="BP266" s="38">
        <v>3.5321199999999997E-2</v>
      </c>
      <c r="BQ266" s="38">
        <v>1.01949E-2</v>
      </c>
      <c r="BR266" s="38">
        <v>-3.1224999999999998E-3</v>
      </c>
      <c r="BS266" s="38">
        <v>-4.6170999999999999E-3</v>
      </c>
      <c r="BT266" s="38">
        <v>-2.2283899999999999E-2</v>
      </c>
      <c r="BU266" s="38">
        <v>-1.61618E-2</v>
      </c>
      <c r="BV266" s="38">
        <v>4.8000000000000001E-4</v>
      </c>
      <c r="BW266" s="38">
        <v>3.94025E-2</v>
      </c>
      <c r="BX266" s="38">
        <v>-2.2186500000000001E-2</v>
      </c>
      <c r="BY266" s="38">
        <v>-0.1710285</v>
      </c>
      <c r="BZ266" s="38">
        <v>3.86974E-2</v>
      </c>
      <c r="CA266" s="38">
        <v>1.15294E-2</v>
      </c>
      <c r="CB266" s="38">
        <v>1.9103100000000001E-2</v>
      </c>
      <c r="CC266" s="38">
        <v>1.0615899999999999E-2</v>
      </c>
      <c r="CD266" s="38">
        <v>1.7654000000000001E-3</v>
      </c>
      <c r="CE266" s="38">
        <v>-1.7933000000000001E-3</v>
      </c>
      <c r="CF266" s="38">
        <v>2.30215E-2</v>
      </c>
      <c r="CG266" s="38">
        <v>2.6501899999999998E-2</v>
      </c>
      <c r="CH266" s="38">
        <v>-2.7688000000000001E-2</v>
      </c>
      <c r="CI266" s="38">
        <v>-1.2303700000000001E-2</v>
      </c>
      <c r="CJ266" s="38">
        <v>3.3874E-3</v>
      </c>
      <c r="CK266" s="38">
        <v>5.8919999999999997E-3</v>
      </c>
      <c r="CL266" s="38">
        <v>1.61578E-2</v>
      </c>
      <c r="CM266" s="38">
        <v>9.4783000000000003E-3</v>
      </c>
      <c r="CN266" s="38">
        <v>4.5719999999999997E-2</v>
      </c>
      <c r="CO266" s="38">
        <v>1.42273E-2</v>
      </c>
      <c r="CP266" s="38">
        <v>1.0857E-3</v>
      </c>
      <c r="CQ266" s="38">
        <v>-1.083E-3</v>
      </c>
      <c r="CR266" s="38">
        <v>-1.7556499999999999E-2</v>
      </c>
      <c r="CS266" s="38">
        <v>-1.27364E-2</v>
      </c>
      <c r="CT266" s="38">
        <v>2.8852999999999999E-3</v>
      </c>
      <c r="CU266" s="38">
        <v>4.13689E-2</v>
      </c>
      <c r="CV266" s="38">
        <v>-1.6745400000000001E-2</v>
      </c>
      <c r="CW266" s="38">
        <v>-0.1524508</v>
      </c>
      <c r="CX266" s="38">
        <v>4.2871600000000003E-2</v>
      </c>
      <c r="CY266" s="38">
        <v>1.7881899999999999E-2</v>
      </c>
      <c r="CZ266" s="38">
        <v>2.5258200000000001E-2</v>
      </c>
      <c r="DA266" s="38">
        <v>1.7238E-2</v>
      </c>
      <c r="DB266" s="38">
        <v>7.4979000000000001E-3</v>
      </c>
      <c r="DC266" s="38">
        <v>1.4048999999999999E-3</v>
      </c>
      <c r="DD266" s="38">
        <v>2.5848900000000001E-2</v>
      </c>
      <c r="DE266" s="38">
        <v>3.0176100000000001E-2</v>
      </c>
      <c r="DF266" s="38">
        <v>-2.20687E-2</v>
      </c>
      <c r="DG266" s="38">
        <v>-8.6841999999999996E-3</v>
      </c>
      <c r="DH266" s="38">
        <v>5.7298999999999996E-3</v>
      </c>
      <c r="DI266" s="38">
        <v>7.1523999999999997E-3</v>
      </c>
      <c r="DJ266" s="38">
        <v>1.72923E-2</v>
      </c>
      <c r="DK266" s="38">
        <v>1.4096600000000001E-2</v>
      </c>
      <c r="DL266" s="38">
        <v>5.6118899999999999E-2</v>
      </c>
      <c r="DM266" s="38">
        <v>1.82597E-2</v>
      </c>
      <c r="DN266" s="38">
        <v>5.2940000000000001E-3</v>
      </c>
      <c r="DO266" s="38">
        <v>2.4510000000000001E-3</v>
      </c>
      <c r="DP266" s="38">
        <v>-1.2829200000000001E-2</v>
      </c>
      <c r="DQ266" s="38">
        <v>-9.3110999999999992E-3</v>
      </c>
      <c r="DR266" s="38">
        <v>5.2905000000000001E-3</v>
      </c>
      <c r="DS266" s="38">
        <v>4.33353E-2</v>
      </c>
      <c r="DT266" s="38">
        <v>-1.13043E-2</v>
      </c>
      <c r="DU266" s="38">
        <v>-0.13387309999999999</v>
      </c>
      <c r="DV266" s="38">
        <v>4.7045900000000002E-2</v>
      </c>
      <c r="DW266" s="38">
        <v>2.42343E-2</v>
      </c>
      <c r="DX266" s="38">
        <v>3.1413299999999998E-2</v>
      </c>
      <c r="DY266" s="38">
        <v>2.3860200000000002E-2</v>
      </c>
      <c r="DZ266" s="38">
        <v>1.32304E-2</v>
      </c>
      <c r="EA266" s="38">
        <v>4.6030000000000003E-3</v>
      </c>
      <c r="EB266" s="38">
        <v>2.8676400000000001E-2</v>
      </c>
      <c r="EC266" s="38">
        <v>3.38503E-2</v>
      </c>
      <c r="ED266" s="38">
        <v>-1.39554E-2</v>
      </c>
      <c r="EE266" s="38">
        <v>-3.4581999999999998E-3</v>
      </c>
      <c r="EF266" s="38">
        <v>9.1122000000000009E-3</v>
      </c>
      <c r="EG266" s="38">
        <v>8.9723000000000008E-3</v>
      </c>
      <c r="EH266" s="38">
        <v>1.8930200000000001E-2</v>
      </c>
      <c r="EI266" s="38">
        <v>2.07648E-2</v>
      </c>
      <c r="EJ266" s="38">
        <v>7.1133199999999994E-2</v>
      </c>
      <c r="EK266" s="38">
        <v>2.40819E-2</v>
      </c>
      <c r="EL266" s="38">
        <v>1.137E-2</v>
      </c>
      <c r="EM266" s="38">
        <v>7.5537E-3</v>
      </c>
      <c r="EN266" s="38">
        <v>-6.0036999999999998E-3</v>
      </c>
      <c r="EO266" s="38">
        <v>-4.3654000000000002E-3</v>
      </c>
      <c r="EP266" s="38">
        <v>8.7632999999999999E-3</v>
      </c>
      <c r="EQ266" s="38">
        <v>4.61745E-2</v>
      </c>
      <c r="ER266" s="38">
        <v>-3.4480999999999999E-3</v>
      </c>
      <c r="ES266" s="38">
        <v>-0.1070498</v>
      </c>
      <c r="ET266" s="38">
        <v>5.3072800000000003E-2</v>
      </c>
      <c r="EU266" s="38">
        <v>3.3406199999999997E-2</v>
      </c>
      <c r="EV266" s="38">
        <v>4.0300200000000001E-2</v>
      </c>
      <c r="EW266" s="38">
        <v>3.3421600000000003E-2</v>
      </c>
      <c r="EX266" s="38">
        <v>2.1507200000000001E-2</v>
      </c>
      <c r="EY266" s="38">
        <v>9.2206000000000007E-3</v>
      </c>
      <c r="EZ266" s="38">
        <v>3.2758799999999998E-2</v>
      </c>
      <c r="FA266" s="38">
        <v>3.9155299999999997E-2</v>
      </c>
      <c r="FB266" s="38">
        <v>89</v>
      </c>
      <c r="FC266" s="38">
        <v>86</v>
      </c>
      <c r="FD266" s="38">
        <v>83.5</v>
      </c>
      <c r="FE266" s="38">
        <v>81.5</v>
      </c>
      <c r="FF266" s="38">
        <v>80</v>
      </c>
      <c r="FG266" s="38">
        <v>78</v>
      </c>
      <c r="FH266" s="38">
        <v>77</v>
      </c>
      <c r="FI266" s="38">
        <v>82.5</v>
      </c>
      <c r="FJ266" s="38">
        <v>87</v>
      </c>
      <c r="FK266" s="38">
        <v>90.5</v>
      </c>
      <c r="FL266" s="38">
        <v>93.5</v>
      </c>
      <c r="FM266" s="38">
        <v>96.5</v>
      </c>
      <c r="FN266" s="38">
        <v>98.5</v>
      </c>
      <c r="FO266" s="38">
        <v>99.499989999999997</v>
      </c>
      <c r="FP266" s="38">
        <v>97.999989999999997</v>
      </c>
      <c r="FQ266" s="38">
        <v>96</v>
      </c>
      <c r="FR266" s="38">
        <v>104</v>
      </c>
      <c r="FS266" s="38">
        <v>104</v>
      </c>
      <c r="FT266" s="38">
        <v>103.5</v>
      </c>
      <c r="FU266" s="38">
        <v>101</v>
      </c>
      <c r="FV266" s="38">
        <v>98</v>
      </c>
      <c r="FW266">
        <v>95.5</v>
      </c>
      <c r="FX266">
        <v>92</v>
      </c>
      <c r="FY266">
        <v>88.5</v>
      </c>
      <c r="FZ266">
        <v>9.2558999999999992E-3</v>
      </c>
      <c r="GA266">
        <v>6.1527499999999999E-2</v>
      </c>
      <c r="GB266">
        <v>1</v>
      </c>
    </row>
    <row r="267" spans="1:184" x14ac:dyDescent="0.3">
      <c r="A267" t="s">
        <v>277</v>
      </c>
      <c r="B267" t="s">
        <v>1</v>
      </c>
      <c r="C267" t="s">
        <v>261</v>
      </c>
      <c r="D267" t="s">
        <v>1</v>
      </c>
      <c r="E267" t="s">
        <v>1</v>
      </c>
      <c r="F267" t="s">
        <v>1</v>
      </c>
      <c r="G267" s="16" t="s">
        <v>1</v>
      </c>
      <c r="H267" s="40" t="s">
        <v>1</v>
      </c>
      <c r="I267" s="18" t="s">
        <v>1</v>
      </c>
      <c r="J267" s="38" t="s">
        <v>1</v>
      </c>
      <c r="K267" s="18">
        <v>44789</v>
      </c>
      <c r="L267" s="38">
        <v>6380</v>
      </c>
      <c r="M267" s="38">
        <v>6380</v>
      </c>
      <c r="N267" s="38">
        <v>1.5626690000000001</v>
      </c>
      <c r="O267" s="38">
        <v>1.497128</v>
      </c>
      <c r="P267" s="38">
        <v>1.4641059999999999</v>
      </c>
      <c r="Q267" s="38">
        <v>1.4377519999999999</v>
      </c>
      <c r="R267" s="38">
        <v>1.455746</v>
      </c>
      <c r="S267" s="38">
        <v>1.488953</v>
      </c>
      <c r="T267" s="38">
        <v>1.478855</v>
      </c>
      <c r="U267" s="38">
        <v>1.736691</v>
      </c>
      <c r="V267" s="38">
        <v>2.3002980000000002</v>
      </c>
      <c r="W267" s="38">
        <v>2.8010989999999998</v>
      </c>
      <c r="X267" s="38">
        <v>3.2079119999999999</v>
      </c>
      <c r="Y267" s="38">
        <v>3.451514</v>
      </c>
      <c r="Z267" s="38">
        <v>3.5983540000000001</v>
      </c>
      <c r="AA267" s="38">
        <v>3.745241</v>
      </c>
      <c r="AB267" s="38">
        <v>3.8520500000000002</v>
      </c>
      <c r="AC267" s="38">
        <v>3.8629009999999999</v>
      </c>
      <c r="AD267" s="38">
        <v>3.6696260000000001</v>
      </c>
      <c r="AE267" s="38">
        <v>3.2010260000000001</v>
      </c>
      <c r="AF267" s="38">
        <v>2.7969590000000002</v>
      </c>
      <c r="AG267" s="38">
        <v>2.5042710000000001</v>
      </c>
      <c r="AH267" s="38">
        <v>2.3644639999999999</v>
      </c>
      <c r="AI267" s="38">
        <v>2.1124200000000002</v>
      </c>
      <c r="AJ267" s="38">
        <v>1.8910130000000001</v>
      </c>
      <c r="AK267" s="38">
        <v>1.7593540000000001</v>
      </c>
      <c r="AL267" s="38">
        <v>-1.33765E-2</v>
      </c>
      <c r="AM267" s="38">
        <v>-1.65019E-2</v>
      </c>
      <c r="AN267" s="38">
        <v>-9.1623999999999994E-3</v>
      </c>
      <c r="AO267" s="38">
        <v>-1.01385E-2</v>
      </c>
      <c r="AP267" s="38">
        <v>-1.12461E-2</v>
      </c>
      <c r="AQ267" s="38">
        <v>-4.8882500000000002E-2</v>
      </c>
      <c r="AR267" s="38">
        <v>-6.3145800000000002E-2</v>
      </c>
      <c r="AS267" s="38">
        <v>-1.29547E-2</v>
      </c>
      <c r="AT267" s="38">
        <v>4.4774000000000003E-3</v>
      </c>
      <c r="AU267" s="38">
        <v>4.1278000000000002E-2</v>
      </c>
      <c r="AV267" s="38">
        <v>4.5549600000000003E-2</v>
      </c>
      <c r="AW267" s="38">
        <v>1.2488600000000001E-2</v>
      </c>
      <c r="AX267" s="38">
        <v>1.6479999999999999E-4</v>
      </c>
      <c r="AY267" s="38">
        <v>-2.2304999999999998E-2</v>
      </c>
      <c r="AZ267" s="38">
        <v>-4.2304599999999998E-2</v>
      </c>
      <c r="BA267" s="38">
        <v>1.3212E-2</v>
      </c>
      <c r="BB267" s="38">
        <v>6.9531999999999997E-3</v>
      </c>
      <c r="BC267" s="38">
        <v>1.13207E-2</v>
      </c>
      <c r="BD267" s="38">
        <v>-3.0776000000000001E-2</v>
      </c>
      <c r="BE267" s="38">
        <v>-5.5588899999999997E-2</v>
      </c>
      <c r="BF267" s="38">
        <v>-4.5430499999999999E-2</v>
      </c>
      <c r="BG267" s="38">
        <v>-4.5443000000000002E-3</v>
      </c>
      <c r="BH267" s="38">
        <v>6.9467000000000001E-3</v>
      </c>
      <c r="BI267" s="38">
        <v>1.13165E-2</v>
      </c>
      <c r="BJ267" s="38">
        <v>-1.00547E-2</v>
      </c>
      <c r="BK267" s="38">
        <v>-1.35052E-2</v>
      </c>
      <c r="BL267" s="38">
        <v>-6.7267000000000004E-3</v>
      </c>
      <c r="BM267" s="38">
        <v>-7.7413999999999998E-3</v>
      </c>
      <c r="BN267" s="38">
        <v>-8.9257E-3</v>
      </c>
      <c r="BO267" s="38">
        <v>-4.1401E-2</v>
      </c>
      <c r="BP267" s="38">
        <v>-4.4110900000000001E-2</v>
      </c>
      <c r="BQ267" s="38">
        <v>-5.3655999999999999E-3</v>
      </c>
      <c r="BR267" s="38">
        <v>9.2925000000000004E-3</v>
      </c>
      <c r="BS267" s="38">
        <v>4.6602900000000003E-2</v>
      </c>
      <c r="BT267" s="38">
        <v>5.4443999999999999E-2</v>
      </c>
      <c r="BU267" s="38">
        <v>1.91792E-2</v>
      </c>
      <c r="BV267" s="38">
        <v>6.3277000000000003E-3</v>
      </c>
      <c r="BW267" s="38">
        <v>-1.4974400000000001E-2</v>
      </c>
      <c r="BX267" s="38">
        <v>-3.3061E-2</v>
      </c>
      <c r="BY267" s="38">
        <v>2.33546E-2</v>
      </c>
      <c r="BZ267" s="38">
        <v>2.1514700000000001E-2</v>
      </c>
      <c r="CA267" s="38">
        <v>2.87643E-2</v>
      </c>
      <c r="CB267" s="38">
        <v>-1.60678E-2</v>
      </c>
      <c r="CC267" s="38">
        <v>-4.0453900000000001E-2</v>
      </c>
      <c r="CD267" s="38">
        <v>-3.5484599999999998E-2</v>
      </c>
      <c r="CE267" s="38">
        <v>1.3875000000000001E-3</v>
      </c>
      <c r="CF267" s="38">
        <v>1.0966999999999999E-2</v>
      </c>
      <c r="CG267" s="38">
        <v>1.7306700000000001E-2</v>
      </c>
      <c r="CH267" s="38">
        <v>-7.7539999999999996E-3</v>
      </c>
      <c r="CI267" s="38">
        <v>-1.14296E-2</v>
      </c>
      <c r="CJ267" s="38">
        <v>-5.0397999999999997E-3</v>
      </c>
      <c r="CK267" s="38">
        <v>-6.0812000000000001E-3</v>
      </c>
      <c r="CL267" s="38">
        <v>-7.3185999999999998E-3</v>
      </c>
      <c r="CM267" s="38">
        <v>-3.6219300000000003E-2</v>
      </c>
      <c r="CN267" s="38">
        <v>-3.0927400000000001E-2</v>
      </c>
      <c r="CO267" s="38">
        <v>-1.0950000000000001E-4</v>
      </c>
      <c r="CP267" s="38">
        <v>1.26275E-2</v>
      </c>
      <c r="CQ267" s="38">
        <v>5.0290899999999999E-2</v>
      </c>
      <c r="CR267" s="38">
        <v>6.0604199999999997E-2</v>
      </c>
      <c r="CS267" s="38">
        <v>2.38132E-2</v>
      </c>
      <c r="CT267" s="38">
        <v>1.0596E-2</v>
      </c>
      <c r="CU267" s="38">
        <v>-9.8972000000000001E-3</v>
      </c>
      <c r="CV267" s="38">
        <v>-2.6658999999999999E-2</v>
      </c>
      <c r="CW267" s="38">
        <v>3.0379300000000001E-2</v>
      </c>
      <c r="CX267" s="38">
        <v>3.1600000000000003E-2</v>
      </c>
      <c r="CY267" s="38">
        <v>4.0845600000000003E-2</v>
      </c>
      <c r="CZ267" s="38">
        <v>-5.8808999999999997E-3</v>
      </c>
      <c r="DA267" s="38">
        <v>-2.9971299999999999E-2</v>
      </c>
      <c r="DB267" s="38">
        <v>-2.8596E-2</v>
      </c>
      <c r="DC267" s="38">
        <v>5.4958000000000003E-3</v>
      </c>
      <c r="DD267" s="38">
        <v>1.37514E-2</v>
      </c>
      <c r="DE267" s="38">
        <v>2.1455499999999999E-2</v>
      </c>
      <c r="DF267" s="38">
        <v>-5.4533999999999997E-3</v>
      </c>
      <c r="DG267" s="38">
        <v>-9.3541000000000006E-3</v>
      </c>
      <c r="DH267" s="38">
        <v>-3.3528999999999998E-3</v>
      </c>
      <c r="DI267" s="38">
        <v>-4.4209999999999996E-3</v>
      </c>
      <c r="DJ267" s="38">
        <v>-5.7115000000000004E-3</v>
      </c>
      <c r="DK267" s="38">
        <v>-3.1037599999999999E-2</v>
      </c>
      <c r="DL267" s="38">
        <v>-1.77439E-2</v>
      </c>
      <c r="DM267" s="38">
        <v>5.1466999999999997E-3</v>
      </c>
      <c r="DN267" s="38">
        <v>1.5962500000000001E-2</v>
      </c>
      <c r="DO267" s="38">
        <v>5.3978900000000003E-2</v>
      </c>
      <c r="DP267" s="38">
        <v>6.6764400000000002E-2</v>
      </c>
      <c r="DQ267" s="38">
        <v>2.8447099999999999E-2</v>
      </c>
      <c r="DR267" s="38">
        <v>1.48644E-2</v>
      </c>
      <c r="DS267" s="38">
        <v>-4.8199999999999996E-3</v>
      </c>
      <c r="DT267" s="38">
        <v>-2.0256900000000001E-2</v>
      </c>
      <c r="DU267" s="38">
        <v>3.7404E-2</v>
      </c>
      <c r="DV267" s="38">
        <v>4.1685300000000002E-2</v>
      </c>
      <c r="DW267" s="38">
        <v>5.2927000000000002E-2</v>
      </c>
      <c r="DX267" s="38">
        <v>4.3059999999999999E-3</v>
      </c>
      <c r="DY267" s="38">
        <v>-1.9488800000000001E-2</v>
      </c>
      <c r="DZ267" s="38">
        <v>-2.1707500000000001E-2</v>
      </c>
      <c r="EA267" s="38">
        <v>9.6041000000000008E-3</v>
      </c>
      <c r="EB267" s="38">
        <v>1.65358E-2</v>
      </c>
      <c r="EC267" s="38">
        <v>2.5604200000000001E-2</v>
      </c>
      <c r="ED267" s="38">
        <v>-2.1316E-3</v>
      </c>
      <c r="EE267" s="38">
        <v>-6.3574E-3</v>
      </c>
      <c r="EF267" s="38">
        <v>-9.1719999999999996E-4</v>
      </c>
      <c r="EG267" s="38">
        <v>-2.0240000000000002E-3</v>
      </c>
      <c r="EH267" s="38">
        <v>-3.3909999999999999E-3</v>
      </c>
      <c r="EI267" s="38">
        <v>-2.35561E-2</v>
      </c>
      <c r="EJ267" s="38">
        <v>1.291E-3</v>
      </c>
      <c r="EK267" s="38">
        <v>1.27358E-2</v>
      </c>
      <c r="EL267" s="38">
        <v>2.07777E-2</v>
      </c>
      <c r="EM267" s="38">
        <v>5.9303799999999997E-2</v>
      </c>
      <c r="EN267" s="38">
        <v>7.5658799999999998E-2</v>
      </c>
      <c r="EO267" s="38">
        <v>3.5137700000000001E-2</v>
      </c>
      <c r="EP267" s="38">
        <v>2.1027199999999999E-2</v>
      </c>
      <c r="EQ267" s="38">
        <v>2.5106E-3</v>
      </c>
      <c r="ER267" s="38">
        <v>-1.10133E-2</v>
      </c>
      <c r="ES267" s="38">
        <v>4.7546600000000001E-2</v>
      </c>
      <c r="ET267" s="38">
        <v>5.6246900000000002E-2</v>
      </c>
      <c r="EU267" s="38">
        <v>7.0370500000000002E-2</v>
      </c>
      <c r="EV267" s="38">
        <v>1.9014199999999998E-2</v>
      </c>
      <c r="EW267" s="38">
        <v>-4.3537999999999997E-3</v>
      </c>
      <c r="EX267" s="38">
        <v>-1.1761600000000001E-2</v>
      </c>
      <c r="EY267" s="38">
        <v>1.55359E-2</v>
      </c>
      <c r="EZ267" s="38">
        <v>2.0556100000000001E-2</v>
      </c>
      <c r="FA267" s="38">
        <v>3.1594400000000002E-2</v>
      </c>
      <c r="FB267" s="38">
        <v>83.5</v>
      </c>
      <c r="FC267" s="38">
        <v>82.5</v>
      </c>
      <c r="FD267" s="38">
        <v>81</v>
      </c>
      <c r="FE267" s="38">
        <v>79</v>
      </c>
      <c r="FF267" s="38">
        <v>76.5</v>
      </c>
      <c r="FG267" s="38">
        <v>76</v>
      </c>
      <c r="FH267" s="38">
        <v>75.5</v>
      </c>
      <c r="FI267" s="38">
        <v>78</v>
      </c>
      <c r="FJ267" s="38">
        <v>82</v>
      </c>
      <c r="FK267" s="38">
        <v>86.5</v>
      </c>
      <c r="FL267" s="38">
        <v>91</v>
      </c>
      <c r="FM267" s="38">
        <v>95</v>
      </c>
      <c r="FN267" s="38">
        <v>98.999989999999997</v>
      </c>
      <c r="FO267" s="38">
        <v>101.5</v>
      </c>
      <c r="FP267" s="38">
        <v>103.5</v>
      </c>
      <c r="FQ267" s="38">
        <v>105</v>
      </c>
      <c r="FR267" s="38">
        <v>105.5</v>
      </c>
      <c r="FS267" s="38">
        <v>106</v>
      </c>
      <c r="FT267" s="38">
        <v>104.5</v>
      </c>
      <c r="FU267" s="38">
        <v>102.5</v>
      </c>
      <c r="FV267" s="38">
        <v>99</v>
      </c>
      <c r="FW267">
        <v>95</v>
      </c>
      <c r="FX267">
        <v>92.000010000000003</v>
      </c>
      <c r="FY267">
        <v>89.5</v>
      </c>
      <c r="FZ267">
        <v>2.0205600000000001E-2</v>
      </c>
      <c r="GA267">
        <v>0.1126422</v>
      </c>
      <c r="GB267">
        <v>1</v>
      </c>
    </row>
    <row r="268" spans="1:184" x14ac:dyDescent="0.3">
      <c r="A268" t="s">
        <v>277</v>
      </c>
      <c r="B268" t="s">
        <v>1</v>
      </c>
      <c r="C268" t="s">
        <v>261</v>
      </c>
      <c r="D268" t="s">
        <v>1</v>
      </c>
      <c r="E268" t="s">
        <v>1</v>
      </c>
      <c r="F268" t="s">
        <v>1</v>
      </c>
      <c r="G268" s="16" t="s">
        <v>1</v>
      </c>
      <c r="H268" s="40" t="s">
        <v>1</v>
      </c>
      <c r="I268" s="18" t="s">
        <v>1</v>
      </c>
      <c r="J268" s="38" t="s">
        <v>1</v>
      </c>
      <c r="K268" s="18">
        <v>44790</v>
      </c>
      <c r="L268" s="38">
        <v>6380</v>
      </c>
      <c r="M268" s="38">
        <v>6380</v>
      </c>
      <c r="N268" s="38">
        <v>1.6998709999999999</v>
      </c>
      <c r="O268" s="38">
        <v>1.6219239999999999</v>
      </c>
      <c r="P268" s="38">
        <v>1.5792630000000001</v>
      </c>
      <c r="Q268" s="38">
        <v>1.5566450000000001</v>
      </c>
      <c r="R268" s="38">
        <v>1.5747260000000001</v>
      </c>
      <c r="S268" s="38">
        <v>1.6201829999999999</v>
      </c>
      <c r="T268" s="38">
        <v>1.5885339999999999</v>
      </c>
      <c r="U268" s="38">
        <v>1.9301520000000001</v>
      </c>
      <c r="V268" s="38">
        <v>2.530186</v>
      </c>
      <c r="W268" s="38">
        <v>3.0454189999999999</v>
      </c>
      <c r="X268" s="38">
        <v>3.4404870000000001</v>
      </c>
      <c r="Y268" s="38">
        <v>3.6776930000000001</v>
      </c>
      <c r="Z268" s="38">
        <v>3.8157009999999998</v>
      </c>
      <c r="AA268" s="38">
        <v>3.9514879999999999</v>
      </c>
      <c r="AB268" s="38">
        <v>4.0344530000000001</v>
      </c>
      <c r="AC268" s="38">
        <v>3.9476559999999998</v>
      </c>
      <c r="AD268" s="38">
        <v>3.7041240000000002</v>
      </c>
      <c r="AE268" s="38">
        <v>3.1797249999999999</v>
      </c>
      <c r="AF268" s="38">
        <v>2.8263389999999999</v>
      </c>
      <c r="AG268" s="38">
        <v>2.5754519999999999</v>
      </c>
      <c r="AH268" s="38">
        <v>2.4518309999999999</v>
      </c>
      <c r="AI268" s="38">
        <v>2.225597</v>
      </c>
      <c r="AJ268" s="38">
        <v>1.9904390000000001</v>
      </c>
      <c r="AK268" s="38">
        <v>1.8463670000000001</v>
      </c>
      <c r="AL268" s="38">
        <v>3.5909499999999997E-2</v>
      </c>
      <c r="AM268" s="38">
        <v>1.7394900000000001E-2</v>
      </c>
      <c r="AN268" s="38">
        <v>3.8427999999999999E-3</v>
      </c>
      <c r="AO268" s="38">
        <v>3.4478E-3</v>
      </c>
      <c r="AP268" s="38">
        <v>-1.6560800000000001E-2</v>
      </c>
      <c r="AQ268" s="38">
        <v>-6.4180799999999996E-2</v>
      </c>
      <c r="AR268" s="38">
        <v>-0.1195956</v>
      </c>
      <c r="AS268" s="38">
        <v>3.9188000000000001E-3</v>
      </c>
      <c r="AT268" s="38">
        <v>1.6637200000000001E-2</v>
      </c>
      <c r="AU268" s="38">
        <v>-3.4586499999999999E-2</v>
      </c>
      <c r="AV268" s="38">
        <v>-3.06109E-2</v>
      </c>
      <c r="AW268" s="38">
        <v>-2.5591800000000001E-2</v>
      </c>
      <c r="AX268" s="38">
        <v>-2.16335E-2</v>
      </c>
      <c r="AY268" s="38">
        <v>-1.26917E-2</v>
      </c>
      <c r="AZ268" s="38">
        <v>2.22872E-2</v>
      </c>
      <c r="BA268" s="38">
        <v>-5.0153999999999997E-2</v>
      </c>
      <c r="BB268" s="38">
        <v>-9.2786900000000005E-2</v>
      </c>
      <c r="BC268" s="38">
        <v>-0.13969880000000001</v>
      </c>
      <c r="BD268" s="38">
        <v>-6.3905500000000004E-2</v>
      </c>
      <c r="BE268" s="38">
        <v>-3.6042200000000003E-2</v>
      </c>
      <c r="BF268" s="38">
        <v>-6.2684000000000004E-3</v>
      </c>
      <c r="BG268" s="38">
        <v>5.8616099999999997E-2</v>
      </c>
      <c r="BH268" s="38">
        <v>5.5352199999999997E-2</v>
      </c>
      <c r="BI268" s="38">
        <v>4.9512899999999999E-2</v>
      </c>
      <c r="BJ268" s="38">
        <v>4.4187200000000003E-2</v>
      </c>
      <c r="BK268" s="38">
        <v>2.22487E-2</v>
      </c>
      <c r="BL268" s="38">
        <v>7.2655000000000003E-3</v>
      </c>
      <c r="BM268" s="38">
        <v>8.8778999999999993E-3</v>
      </c>
      <c r="BN268" s="38">
        <v>-1.0919399999999999E-2</v>
      </c>
      <c r="BO268" s="38">
        <v>-5.19354E-2</v>
      </c>
      <c r="BP268" s="38">
        <v>-9.7599900000000003E-2</v>
      </c>
      <c r="BQ268" s="38">
        <v>1.4326999999999999E-2</v>
      </c>
      <c r="BR268" s="38">
        <v>2.66453E-2</v>
      </c>
      <c r="BS268" s="38">
        <v>-2.66384E-2</v>
      </c>
      <c r="BT268" s="38">
        <v>-1.8050699999999999E-2</v>
      </c>
      <c r="BU268" s="38">
        <v>-1.7891600000000001E-2</v>
      </c>
      <c r="BV268" s="38">
        <v>-1.61549E-2</v>
      </c>
      <c r="BW268" s="38">
        <v>-6.5887999999999997E-3</v>
      </c>
      <c r="BX268" s="38">
        <v>3.0803400000000002E-2</v>
      </c>
      <c r="BY268" s="38">
        <v>-2.9535700000000002E-2</v>
      </c>
      <c r="BZ268" s="38">
        <v>-6.0417899999999997E-2</v>
      </c>
      <c r="CA268" s="38">
        <v>-0.1012039</v>
      </c>
      <c r="CB268" s="38">
        <v>-3.9666E-2</v>
      </c>
      <c r="CC268" s="38">
        <v>-1.7769199999999999E-2</v>
      </c>
      <c r="CD268" s="38">
        <v>7.0194000000000003E-3</v>
      </c>
      <c r="CE268" s="38">
        <v>6.6157800000000003E-2</v>
      </c>
      <c r="CF268" s="38">
        <v>6.0973600000000003E-2</v>
      </c>
      <c r="CG268" s="38">
        <v>5.7649699999999998E-2</v>
      </c>
      <c r="CH268" s="38">
        <v>4.9920300000000001E-2</v>
      </c>
      <c r="CI268" s="38">
        <v>2.5610399999999998E-2</v>
      </c>
      <c r="CJ268" s="38">
        <v>9.6360000000000005E-3</v>
      </c>
      <c r="CK268" s="38">
        <v>1.2638699999999999E-2</v>
      </c>
      <c r="CL268" s="38">
        <v>-7.0121999999999997E-3</v>
      </c>
      <c r="CM268" s="38">
        <v>-4.3454199999999998E-2</v>
      </c>
      <c r="CN268" s="38">
        <v>-8.23657E-2</v>
      </c>
      <c r="CO268" s="38">
        <v>2.1535700000000001E-2</v>
      </c>
      <c r="CP268" s="38">
        <v>3.35769E-2</v>
      </c>
      <c r="CQ268" s="38">
        <v>-2.1133699999999998E-2</v>
      </c>
      <c r="CR268" s="38">
        <v>-9.3515999999999998E-3</v>
      </c>
      <c r="CS268" s="38">
        <v>-1.2558400000000001E-2</v>
      </c>
      <c r="CT268" s="38">
        <v>-1.23605E-2</v>
      </c>
      <c r="CU268" s="38">
        <v>-2.362E-3</v>
      </c>
      <c r="CV268" s="38">
        <v>3.6701600000000001E-2</v>
      </c>
      <c r="CW268" s="38">
        <v>-1.52555E-2</v>
      </c>
      <c r="CX268" s="38">
        <v>-3.7999199999999997E-2</v>
      </c>
      <c r="CY268" s="38">
        <v>-7.4542499999999998E-2</v>
      </c>
      <c r="CZ268" s="38">
        <v>-2.28778E-2</v>
      </c>
      <c r="DA268" s="38">
        <v>-5.1133000000000003E-3</v>
      </c>
      <c r="DB268" s="38">
        <v>1.6222500000000001E-2</v>
      </c>
      <c r="DC268" s="38">
        <v>7.1381200000000006E-2</v>
      </c>
      <c r="DD268" s="38">
        <v>6.4866900000000005E-2</v>
      </c>
      <c r="DE268" s="38">
        <v>6.3285300000000003E-2</v>
      </c>
      <c r="DF268" s="38">
        <v>5.5653399999999999E-2</v>
      </c>
      <c r="DG268" s="38">
        <v>2.8972100000000001E-2</v>
      </c>
      <c r="DH268" s="38">
        <v>1.20065E-2</v>
      </c>
      <c r="DI268" s="38">
        <v>1.63996E-2</v>
      </c>
      <c r="DJ268" s="38">
        <v>-3.1050000000000001E-3</v>
      </c>
      <c r="DK268" s="38">
        <v>-3.4972999999999997E-2</v>
      </c>
      <c r="DL268" s="38">
        <v>-6.7131499999999997E-2</v>
      </c>
      <c r="DM268" s="38">
        <v>2.87444E-2</v>
      </c>
      <c r="DN268" s="38">
        <v>4.0508500000000003E-2</v>
      </c>
      <c r="DO268" s="38">
        <v>-1.5628900000000001E-2</v>
      </c>
      <c r="DP268" s="38">
        <v>-6.5249999999999998E-4</v>
      </c>
      <c r="DQ268" s="38">
        <v>-7.2252999999999996E-3</v>
      </c>
      <c r="DR268" s="38">
        <v>-8.5661000000000001E-3</v>
      </c>
      <c r="DS268" s="38">
        <v>1.8649000000000001E-3</v>
      </c>
      <c r="DT268" s="38">
        <v>4.25998E-2</v>
      </c>
      <c r="DU268" s="38">
        <v>-9.7530000000000002E-4</v>
      </c>
      <c r="DV268" s="38">
        <v>-1.5580500000000001E-2</v>
      </c>
      <c r="DW268" s="38">
        <v>-4.7881100000000003E-2</v>
      </c>
      <c r="DX268" s="38">
        <v>-6.0895999999999997E-3</v>
      </c>
      <c r="DY268" s="38">
        <v>7.5424999999999997E-3</v>
      </c>
      <c r="DZ268" s="38">
        <v>2.54256E-2</v>
      </c>
      <c r="EA268" s="38">
        <v>7.6604500000000006E-2</v>
      </c>
      <c r="EB268" s="38">
        <v>6.8760199999999994E-2</v>
      </c>
      <c r="EC268" s="38">
        <v>6.8920899999999993E-2</v>
      </c>
      <c r="ED268" s="38">
        <v>6.3931100000000005E-2</v>
      </c>
      <c r="EE268" s="38">
        <v>3.3825899999999999E-2</v>
      </c>
      <c r="EF268" s="38">
        <v>1.5429200000000001E-2</v>
      </c>
      <c r="EG268" s="38">
        <v>2.18297E-2</v>
      </c>
      <c r="EH268" s="38">
        <v>2.5363999999999999E-3</v>
      </c>
      <c r="EI268" s="38">
        <v>-2.2727600000000001E-2</v>
      </c>
      <c r="EJ268" s="38">
        <v>-4.5135700000000001E-2</v>
      </c>
      <c r="EK268" s="38">
        <v>3.9152600000000003E-2</v>
      </c>
      <c r="EL268" s="38">
        <v>5.0516600000000002E-2</v>
      </c>
      <c r="EM268" s="38">
        <v>-7.6807999999999998E-3</v>
      </c>
      <c r="EN268" s="38">
        <v>1.19077E-2</v>
      </c>
      <c r="EO268" s="38">
        <v>4.75E-4</v>
      </c>
      <c r="EP268" s="38">
        <v>-3.0875999999999998E-3</v>
      </c>
      <c r="EQ268" s="38">
        <v>7.9678000000000006E-3</v>
      </c>
      <c r="ER268" s="38">
        <v>5.1116000000000002E-2</v>
      </c>
      <c r="ES268" s="38">
        <v>1.9643000000000001E-2</v>
      </c>
      <c r="ET268" s="38">
        <v>1.6788500000000001E-2</v>
      </c>
      <c r="EU268" s="38">
        <v>-9.3863000000000002E-3</v>
      </c>
      <c r="EV268" s="38">
        <v>1.8149800000000001E-2</v>
      </c>
      <c r="EW268" s="38">
        <v>2.5815500000000002E-2</v>
      </c>
      <c r="EX268" s="38">
        <v>3.8713299999999999E-2</v>
      </c>
      <c r="EY268" s="38">
        <v>8.4146200000000004E-2</v>
      </c>
      <c r="EZ268" s="38">
        <v>7.4381600000000006E-2</v>
      </c>
      <c r="FA268" s="38">
        <v>7.7057700000000007E-2</v>
      </c>
      <c r="FB268" s="38">
        <v>87.5</v>
      </c>
      <c r="FC268" s="38">
        <v>85.5</v>
      </c>
      <c r="FD268" s="38">
        <v>85</v>
      </c>
      <c r="FE268" s="38">
        <v>85</v>
      </c>
      <c r="FF268" s="38">
        <v>83.5</v>
      </c>
      <c r="FG268" s="38">
        <v>83</v>
      </c>
      <c r="FH268" s="38">
        <v>81.5</v>
      </c>
      <c r="FI268" s="38">
        <v>84</v>
      </c>
      <c r="FJ268" s="38">
        <v>88</v>
      </c>
      <c r="FK268" s="38">
        <v>92</v>
      </c>
      <c r="FL268" s="38">
        <v>96.5</v>
      </c>
      <c r="FM268" s="38">
        <v>99.5</v>
      </c>
      <c r="FN268" s="38">
        <v>102.5</v>
      </c>
      <c r="FO268" s="38">
        <v>104.5</v>
      </c>
      <c r="FP268" s="38">
        <v>105.5</v>
      </c>
      <c r="FQ268" s="38">
        <v>106.5</v>
      </c>
      <c r="FR268" s="38">
        <v>107</v>
      </c>
      <c r="FS268" s="38">
        <v>106.5</v>
      </c>
      <c r="FT268" s="38">
        <v>105.5</v>
      </c>
      <c r="FU268" s="38">
        <v>103</v>
      </c>
      <c r="FV268" s="38">
        <v>100</v>
      </c>
      <c r="FW268">
        <v>97.499989999999997</v>
      </c>
      <c r="FX268">
        <v>94.000010000000003</v>
      </c>
      <c r="FY268">
        <v>91</v>
      </c>
      <c r="FZ268">
        <v>2.3238200000000001E-2</v>
      </c>
      <c r="GA268">
        <v>0.1459028</v>
      </c>
      <c r="GB268">
        <v>1</v>
      </c>
    </row>
    <row r="269" spans="1:184" x14ac:dyDescent="0.3">
      <c r="A269" t="s">
        <v>277</v>
      </c>
      <c r="B269" t="s">
        <v>1</v>
      </c>
      <c r="C269" t="s">
        <v>261</v>
      </c>
      <c r="D269" t="s">
        <v>1</v>
      </c>
      <c r="E269" t="s">
        <v>1</v>
      </c>
      <c r="F269" t="s">
        <v>1</v>
      </c>
      <c r="G269" s="16" t="s">
        <v>1</v>
      </c>
      <c r="H269" s="40" t="s">
        <v>1</v>
      </c>
      <c r="I269" s="18" t="s">
        <v>1</v>
      </c>
      <c r="J269" s="38" t="s">
        <v>1</v>
      </c>
      <c r="K269" s="18">
        <v>44792</v>
      </c>
      <c r="L269" s="38">
        <v>6379</v>
      </c>
      <c r="M269" s="38">
        <v>6379</v>
      </c>
      <c r="N269" s="38">
        <v>1.673157</v>
      </c>
      <c r="O269" s="38">
        <v>1.607332</v>
      </c>
      <c r="P269" s="38">
        <v>1.5630729999999999</v>
      </c>
      <c r="Q269" s="38">
        <v>1.518783</v>
      </c>
      <c r="R269" s="38">
        <v>1.5238</v>
      </c>
      <c r="S269" s="38">
        <v>1.578101</v>
      </c>
      <c r="T269" s="38">
        <v>1.566009</v>
      </c>
      <c r="U269" s="38">
        <v>1.8512010000000001</v>
      </c>
      <c r="V269" s="38">
        <v>2.4219580000000001</v>
      </c>
      <c r="W269" s="38">
        <v>2.9166789999999998</v>
      </c>
      <c r="X269" s="38">
        <v>3.2960910000000001</v>
      </c>
      <c r="Y269" s="38">
        <v>3.4881959999999999</v>
      </c>
      <c r="Z269" s="38">
        <v>3.5858720000000002</v>
      </c>
      <c r="AA269" s="38">
        <v>3.6613699999999998</v>
      </c>
      <c r="AB269" s="38">
        <v>3.7212830000000001</v>
      </c>
      <c r="AC269" s="38">
        <v>3.6967120000000002</v>
      </c>
      <c r="AD269" s="38">
        <v>3.493954</v>
      </c>
      <c r="AE269" s="38">
        <v>3.0553970000000001</v>
      </c>
      <c r="AF269" s="38">
        <v>2.7210399999999999</v>
      </c>
      <c r="AG269" s="38">
        <v>2.4779689999999999</v>
      </c>
      <c r="AH269" s="38">
        <v>2.36253</v>
      </c>
      <c r="AI269" s="38">
        <v>2.1061359999999998</v>
      </c>
      <c r="AJ269" s="38">
        <v>1.866511</v>
      </c>
      <c r="AK269" s="38">
        <v>1.7346170000000001</v>
      </c>
      <c r="AL269" s="38">
        <v>-1.5051E-2</v>
      </c>
      <c r="AM269" s="38">
        <v>-1.8919499999999999E-2</v>
      </c>
      <c r="AN269" s="38">
        <v>-8.6107000000000006E-3</v>
      </c>
      <c r="AO269" s="38">
        <v>-1.9871300000000001E-2</v>
      </c>
      <c r="AP269" s="38">
        <v>-2.91766E-2</v>
      </c>
      <c r="AQ269" s="38">
        <v>-6.0186999999999997E-2</v>
      </c>
      <c r="AR269" s="38">
        <v>-8.2181900000000002E-2</v>
      </c>
      <c r="AS269" s="38">
        <v>7.4098999999999996E-3</v>
      </c>
      <c r="AT269" s="38">
        <v>2.57726E-2</v>
      </c>
      <c r="AU269" s="38">
        <v>3.5388299999999998E-2</v>
      </c>
      <c r="AV269" s="38">
        <v>3.4938299999999999E-2</v>
      </c>
      <c r="AW269" s="38">
        <v>5.9809999999999996E-4</v>
      </c>
      <c r="AX269" s="38">
        <v>-1.33104E-2</v>
      </c>
      <c r="AY269" s="38">
        <v>-2.88145E-2</v>
      </c>
      <c r="AZ269" s="38">
        <v>-1.69377E-2</v>
      </c>
      <c r="BA269" s="38">
        <v>9.5040000000000001E-4</v>
      </c>
      <c r="BB269" s="38">
        <v>7.0900000000000002E-5</v>
      </c>
      <c r="BC269" s="38">
        <v>-1.01482E-2</v>
      </c>
      <c r="BD269" s="38">
        <v>-3.5439999999999998E-3</v>
      </c>
      <c r="BE269" s="38">
        <v>-2.2649200000000001E-2</v>
      </c>
      <c r="BF269" s="38">
        <v>-3.0704499999999999E-2</v>
      </c>
      <c r="BG269" s="38">
        <v>-2.4035899999999999E-2</v>
      </c>
      <c r="BH269" s="38">
        <v>-2.49184E-2</v>
      </c>
      <c r="BI269" s="38">
        <v>-1.15476E-2</v>
      </c>
      <c r="BJ269" s="38">
        <v>-9.5673000000000008E-3</v>
      </c>
      <c r="BK269" s="38">
        <v>-1.3716300000000001E-2</v>
      </c>
      <c r="BL269" s="38">
        <v>-3.9090000000000001E-3</v>
      </c>
      <c r="BM269" s="38">
        <v>-1.6638799999999999E-2</v>
      </c>
      <c r="BN269" s="38">
        <v>-2.6155299999999999E-2</v>
      </c>
      <c r="BO269" s="38">
        <v>-5.2167999999999999E-2</v>
      </c>
      <c r="BP269" s="38">
        <v>-6.6826700000000003E-2</v>
      </c>
      <c r="BQ269" s="38">
        <v>1.52429E-2</v>
      </c>
      <c r="BR269" s="38">
        <v>3.5057900000000003E-2</v>
      </c>
      <c r="BS269" s="38">
        <v>4.2275899999999998E-2</v>
      </c>
      <c r="BT269" s="38">
        <v>4.2650599999999997E-2</v>
      </c>
      <c r="BU269" s="38">
        <v>9.1207000000000007E-3</v>
      </c>
      <c r="BV269" s="38">
        <v>-5.2310999999999998E-3</v>
      </c>
      <c r="BW269" s="38">
        <v>-2.22832E-2</v>
      </c>
      <c r="BX269" s="38">
        <v>-3.0282E-3</v>
      </c>
      <c r="BY269" s="38">
        <v>1.5866399999999999E-2</v>
      </c>
      <c r="BZ269" s="38">
        <v>1.5832300000000001E-2</v>
      </c>
      <c r="CA269" s="38">
        <v>6.8618000000000004E-3</v>
      </c>
      <c r="CB269" s="38">
        <v>1.13083E-2</v>
      </c>
      <c r="CC269" s="38">
        <v>-9.8648E-3</v>
      </c>
      <c r="CD269" s="38">
        <v>-2.14734E-2</v>
      </c>
      <c r="CE269" s="38">
        <v>-1.80203E-2</v>
      </c>
      <c r="CF269" s="38">
        <v>-2.0604600000000001E-2</v>
      </c>
      <c r="CG269" s="38">
        <v>-6.0118999999999997E-3</v>
      </c>
      <c r="CH269" s="38">
        <v>-5.7692999999999998E-3</v>
      </c>
      <c r="CI269" s="38">
        <v>-1.0112599999999999E-2</v>
      </c>
      <c r="CJ269" s="38">
        <v>-6.5260000000000003E-4</v>
      </c>
      <c r="CK269" s="38">
        <v>-1.44E-2</v>
      </c>
      <c r="CL269" s="38">
        <v>-2.4062699999999999E-2</v>
      </c>
      <c r="CM269" s="38">
        <v>-4.6614200000000001E-2</v>
      </c>
      <c r="CN269" s="38">
        <v>-5.6191699999999997E-2</v>
      </c>
      <c r="CO269" s="38">
        <v>2.0668099999999998E-2</v>
      </c>
      <c r="CP269" s="38">
        <v>4.1488799999999999E-2</v>
      </c>
      <c r="CQ269" s="38">
        <v>4.7046299999999999E-2</v>
      </c>
      <c r="CR269" s="38">
        <v>4.7992100000000003E-2</v>
      </c>
      <c r="CS269" s="38">
        <v>1.50235E-2</v>
      </c>
      <c r="CT269" s="38">
        <v>3.6460000000000003E-4</v>
      </c>
      <c r="CU269" s="38">
        <v>-1.77597E-2</v>
      </c>
      <c r="CV269" s="38">
        <v>6.6055000000000003E-3</v>
      </c>
      <c r="CW269" s="38">
        <v>2.61972E-2</v>
      </c>
      <c r="CX269" s="38">
        <v>2.6748600000000001E-2</v>
      </c>
      <c r="CY269" s="38">
        <v>1.8642800000000001E-2</v>
      </c>
      <c r="CZ269" s="38">
        <v>2.15949E-2</v>
      </c>
      <c r="DA269" s="38">
        <v>-1.0103E-3</v>
      </c>
      <c r="DB269" s="38">
        <v>-1.508E-2</v>
      </c>
      <c r="DC269" s="38">
        <v>-1.3854E-2</v>
      </c>
      <c r="DD269" s="38">
        <v>-1.7617000000000001E-2</v>
      </c>
      <c r="DE269" s="38">
        <v>-2.1779E-3</v>
      </c>
      <c r="DF269" s="38">
        <v>-1.9713E-3</v>
      </c>
      <c r="DG269" s="38">
        <v>-6.5088000000000003E-3</v>
      </c>
      <c r="DH269" s="38">
        <v>2.6037999999999999E-3</v>
      </c>
      <c r="DI269" s="38">
        <v>-1.2161099999999999E-2</v>
      </c>
      <c r="DJ269" s="38">
        <v>-2.1970199999999999E-2</v>
      </c>
      <c r="DK269" s="38">
        <v>-4.1060300000000001E-2</v>
      </c>
      <c r="DL269" s="38">
        <v>-4.5556699999999999E-2</v>
      </c>
      <c r="DM269" s="38">
        <v>2.60932E-2</v>
      </c>
      <c r="DN269" s="38">
        <v>4.7919799999999999E-2</v>
      </c>
      <c r="DO269" s="38">
        <v>5.1816599999999997E-2</v>
      </c>
      <c r="DP269" s="38">
        <v>5.3333600000000002E-2</v>
      </c>
      <c r="DQ269" s="38">
        <v>2.0926199999999999E-2</v>
      </c>
      <c r="DR269" s="38">
        <v>5.9603E-3</v>
      </c>
      <c r="DS269" s="38">
        <v>-1.3236100000000001E-2</v>
      </c>
      <c r="DT269" s="38">
        <v>1.6239099999999999E-2</v>
      </c>
      <c r="DU269" s="38">
        <v>3.6527999999999998E-2</v>
      </c>
      <c r="DV269" s="38">
        <v>3.7664900000000001E-2</v>
      </c>
      <c r="DW269" s="38">
        <v>3.0423800000000001E-2</v>
      </c>
      <c r="DX269" s="38">
        <v>3.18815E-2</v>
      </c>
      <c r="DY269" s="38">
        <v>7.8440999999999997E-3</v>
      </c>
      <c r="DZ269" s="38">
        <v>-8.6865999999999992E-3</v>
      </c>
      <c r="EA269" s="38">
        <v>-9.6875999999999993E-3</v>
      </c>
      <c r="EB269" s="38">
        <v>-1.46293E-2</v>
      </c>
      <c r="EC269" s="38">
        <v>1.6561E-3</v>
      </c>
      <c r="ED269" s="38">
        <v>3.5124000000000002E-3</v>
      </c>
      <c r="EE269" s="38">
        <v>-1.3056000000000001E-3</v>
      </c>
      <c r="EF269" s="38">
        <v>7.3055000000000004E-3</v>
      </c>
      <c r="EG269" s="38">
        <v>-8.9286000000000001E-3</v>
      </c>
      <c r="EH269" s="38">
        <v>-1.8948900000000001E-2</v>
      </c>
      <c r="EI269" s="38">
        <v>-3.3041399999999999E-2</v>
      </c>
      <c r="EJ269" s="38">
        <v>-3.0201499999999999E-2</v>
      </c>
      <c r="EK269" s="38">
        <v>3.3926199999999997E-2</v>
      </c>
      <c r="EL269" s="38">
        <v>5.7205100000000002E-2</v>
      </c>
      <c r="EM269" s="38">
        <v>5.8704199999999998E-2</v>
      </c>
      <c r="EN269" s="38">
        <v>6.10459E-2</v>
      </c>
      <c r="EO269" s="38">
        <v>2.9448800000000001E-2</v>
      </c>
      <c r="EP269" s="38">
        <v>1.4039599999999999E-2</v>
      </c>
      <c r="EQ269" s="38">
        <v>-6.7048000000000003E-3</v>
      </c>
      <c r="ER269" s="38">
        <v>3.0148600000000001E-2</v>
      </c>
      <c r="ES269" s="38">
        <v>5.1443999999999997E-2</v>
      </c>
      <c r="ET269" s="38">
        <v>5.3426300000000003E-2</v>
      </c>
      <c r="EU269" s="38">
        <v>4.7433799999999998E-2</v>
      </c>
      <c r="EV269" s="38">
        <v>4.6733700000000003E-2</v>
      </c>
      <c r="EW269" s="38">
        <v>2.06286E-2</v>
      </c>
      <c r="EX269" s="38">
        <v>5.4440000000000001E-4</v>
      </c>
      <c r="EY269" s="38">
        <v>-3.6719999999999999E-3</v>
      </c>
      <c r="EZ269" s="38">
        <v>-1.03155E-2</v>
      </c>
      <c r="FA269" s="38">
        <v>7.1919000000000002E-3</v>
      </c>
      <c r="FB269" s="38">
        <v>87.5</v>
      </c>
      <c r="FC269" s="38">
        <v>86</v>
      </c>
      <c r="FD269" s="38">
        <v>83</v>
      </c>
      <c r="FE269" s="38">
        <v>81</v>
      </c>
      <c r="FF269" s="38">
        <v>78.5</v>
      </c>
      <c r="FG269" s="38">
        <v>78</v>
      </c>
      <c r="FH269" s="38">
        <v>77</v>
      </c>
      <c r="FI269" s="38">
        <v>79</v>
      </c>
      <c r="FJ269" s="38">
        <v>83.5</v>
      </c>
      <c r="FK269" s="38">
        <v>87</v>
      </c>
      <c r="FL269" s="38">
        <v>91.5</v>
      </c>
      <c r="FM269" s="38">
        <v>96</v>
      </c>
      <c r="FN269" s="38">
        <v>99.5</v>
      </c>
      <c r="FO269" s="38">
        <v>101.5</v>
      </c>
      <c r="FP269" s="38">
        <v>103</v>
      </c>
      <c r="FQ269" s="38">
        <v>104</v>
      </c>
      <c r="FR269" s="38">
        <v>104</v>
      </c>
      <c r="FS269" s="38">
        <v>104</v>
      </c>
      <c r="FT269" s="38">
        <v>103</v>
      </c>
      <c r="FU269" s="38">
        <v>101</v>
      </c>
      <c r="FV269" s="38">
        <v>98</v>
      </c>
      <c r="FW269">
        <v>94</v>
      </c>
      <c r="FX269">
        <v>90.5</v>
      </c>
      <c r="FY269">
        <v>88</v>
      </c>
      <c r="FZ269">
        <v>1.42892E-2</v>
      </c>
      <c r="GA269">
        <v>8.0147599999999999E-2</v>
      </c>
      <c r="GB269">
        <v>1</v>
      </c>
    </row>
    <row r="270" spans="1:184" x14ac:dyDescent="0.3">
      <c r="A270" t="s">
        <v>277</v>
      </c>
      <c r="B270" t="s">
        <v>1</v>
      </c>
      <c r="C270" t="s">
        <v>261</v>
      </c>
      <c r="D270" t="s">
        <v>1</v>
      </c>
      <c r="E270" t="s">
        <v>1</v>
      </c>
      <c r="F270" t="s">
        <v>1</v>
      </c>
      <c r="G270" s="16" t="s">
        <v>1</v>
      </c>
      <c r="H270" s="40" t="s">
        <v>1</v>
      </c>
      <c r="I270" s="18" t="s">
        <v>1</v>
      </c>
      <c r="J270" s="38" t="s">
        <v>1</v>
      </c>
      <c r="K270" s="18">
        <v>44805</v>
      </c>
      <c r="L270" s="38">
        <v>6374</v>
      </c>
      <c r="M270" s="38">
        <v>6374</v>
      </c>
      <c r="N270" s="38">
        <v>1.6366670000000001</v>
      </c>
      <c r="O270" s="38">
        <v>1.5676270000000001</v>
      </c>
      <c r="P270" s="38">
        <v>1.5262549999999999</v>
      </c>
      <c r="Q270" s="38">
        <v>1.503128</v>
      </c>
      <c r="R270" s="38">
        <v>1.519657</v>
      </c>
      <c r="S270" s="38">
        <v>1.5630280000000001</v>
      </c>
      <c r="T270" s="38">
        <v>1.537614</v>
      </c>
      <c r="U270" s="38">
        <v>1.815369</v>
      </c>
      <c r="V270" s="38">
        <v>2.3740960000000002</v>
      </c>
      <c r="W270" s="38">
        <v>2.859334</v>
      </c>
      <c r="X270" s="38">
        <v>3.2179890000000002</v>
      </c>
      <c r="Y270" s="38">
        <v>3.4268709999999998</v>
      </c>
      <c r="Z270" s="38">
        <v>3.5478269999999998</v>
      </c>
      <c r="AA270" s="38">
        <v>3.68045</v>
      </c>
      <c r="AB270" s="38">
        <v>3.7794639999999999</v>
      </c>
      <c r="AC270" s="38">
        <v>3.7517800000000001</v>
      </c>
      <c r="AD270" s="38">
        <v>3.5646949999999999</v>
      </c>
      <c r="AE270" s="38">
        <v>3.0784910000000001</v>
      </c>
      <c r="AF270" s="38">
        <v>2.7311649999999998</v>
      </c>
      <c r="AG270" s="38">
        <v>2.4433259999999999</v>
      </c>
      <c r="AH270" s="38">
        <v>2.3185530000000001</v>
      </c>
      <c r="AI270" s="38">
        <v>2.0813470000000001</v>
      </c>
      <c r="AJ270" s="38">
        <v>1.8744160000000001</v>
      </c>
      <c r="AK270" s="38">
        <v>1.7518199999999999</v>
      </c>
      <c r="AL270" s="38">
        <v>-6.4723999999999997E-3</v>
      </c>
      <c r="AM270" s="38">
        <v>-7.4904000000000004E-3</v>
      </c>
      <c r="AN270" s="38">
        <v>-3.3498E-3</v>
      </c>
      <c r="AO270" s="38">
        <v>4.2883000000000001E-3</v>
      </c>
      <c r="AP270" s="38">
        <v>-1.0547E-3</v>
      </c>
      <c r="AQ270" s="38">
        <v>-4.2825099999999998E-2</v>
      </c>
      <c r="AR270" s="38">
        <v>-0.12854930000000001</v>
      </c>
      <c r="AS270" s="38">
        <v>2.9562E-3</v>
      </c>
      <c r="AT270" s="38">
        <v>1.0548399999999999E-2</v>
      </c>
      <c r="AU270" s="38">
        <v>2.95546E-2</v>
      </c>
      <c r="AV270" s="38">
        <v>2.3071500000000002E-2</v>
      </c>
      <c r="AW270" s="38">
        <v>7.1462000000000001E-3</v>
      </c>
      <c r="AX270" s="38">
        <v>-8.9122999999999997E-3</v>
      </c>
      <c r="AY270" s="38">
        <v>-2.23538E-2</v>
      </c>
      <c r="AZ270" s="38">
        <v>-2.5027000000000001E-2</v>
      </c>
      <c r="BA270" s="38">
        <v>-4.5555699999999998E-2</v>
      </c>
      <c r="BB270" s="38">
        <v>-2.9359799999999998E-2</v>
      </c>
      <c r="BC270" s="38">
        <v>-2.8903700000000001E-2</v>
      </c>
      <c r="BD270" s="38">
        <v>3.4137E-3</v>
      </c>
      <c r="BE270" s="38">
        <v>-8.0160899999999993E-2</v>
      </c>
      <c r="BF270" s="38">
        <v>-1.00302E-2</v>
      </c>
      <c r="BG270" s="38">
        <v>4.5039500000000003E-2</v>
      </c>
      <c r="BH270" s="38">
        <v>3.2292599999999998E-2</v>
      </c>
      <c r="BI270" s="38">
        <v>3.93453E-2</v>
      </c>
      <c r="BJ270" s="38">
        <v>-3.29E-5</v>
      </c>
      <c r="BK270" s="38">
        <v>-3.7540999999999998E-3</v>
      </c>
      <c r="BL270" s="38">
        <v>-1.3967000000000001E-3</v>
      </c>
      <c r="BM270" s="38">
        <v>6.5279999999999999E-3</v>
      </c>
      <c r="BN270" s="38">
        <v>1.0166000000000001E-3</v>
      </c>
      <c r="BO270" s="38">
        <v>-3.8034999999999999E-2</v>
      </c>
      <c r="BP270" s="38">
        <v>-0.1172917</v>
      </c>
      <c r="BQ270" s="38">
        <v>1.06838E-2</v>
      </c>
      <c r="BR270" s="38">
        <v>1.7614500000000002E-2</v>
      </c>
      <c r="BS270" s="38">
        <v>3.3446799999999999E-2</v>
      </c>
      <c r="BT270" s="38">
        <v>2.89301E-2</v>
      </c>
      <c r="BU270" s="38">
        <v>1.02413E-2</v>
      </c>
      <c r="BV270" s="38">
        <v>-6.3448999999999997E-3</v>
      </c>
      <c r="BW270" s="38">
        <v>-1.9182899999999999E-2</v>
      </c>
      <c r="BX270" s="38">
        <v>-1.9490899999999999E-2</v>
      </c>
      <c r="BY270" s="38">
        <v>-3.8677599999999999E-2</v>
      </c>
      <c r="BZ270" s="38">
        <v>-2.19747E-2</v>
      </c>
      <c r="CA270" s="38">
        <v>-1.9152099999999998E-2</v>
      </c>
      <c r="CB270" s="38">
        <v>1.1427E-2</v>
      </c>
      <c r="CC270" s="38">
        <v>-7.1490399999999996E-2</v>
      </c>
      <c r="CD270" s="38">
        <v>-3.4488000000000001E-3</v>
      </c>
      <c r="CE270" s="38">
        <v>4.8546499999999999E-2</v>
      </c>
      <c r="CF270" s="38">
        <v>3.5264700000000003E-2</v>
      </c>
      <c r="CG270" s="38">
        <v>4.2981199999999997E-2</v>
      </c>
      <c r="CH270" s="38">
        <v>4.4270999999999998E-3</v>
      </c>
      <c r="CI270" s="38">
        <v>-1.1663000000000001E-3</v>
      </c>
      <c r="CJ270" s="38">
        <v>-4.3999999999999999E-5</v>
      </c>
      <c r="CK270" s="38">
        <v>8.0792999999999993E-3</v>
      </c>
      <c r="CL270" s="38">
        <v>2.4513E-3</v>
      </c>
      <c r="CM270" s="38">
        <v>-3.4717400000000002E-2</v>
      </c>
      <c r="CN270" s="38">
        <v>-0.1094948</v>
      </c>
      <c r="CO270" s="38">
        <v>1.6035799999999999E-2</v>
      </c>
      <c r="CP270" s="38">
        <v>2.2508500000000001E-2</v>
      </c>
      <c r="CQ270" s="38">
        <v>3.6142500000000001E-2</v>
      </c>
      <c r="CR270" s="38">
        <v>3.2987799999999998E-2</v>
      </c>
      <c r="CS270" s="38">
        <v>1.2384900000000001E-2</v>
      </c>
      <c r="CT270" s="38">
        <v>-4.5666999999999999E-3</v>
      </c>
      <c r="CU270" s="38">
        <v>-1.69867E-2</v>
      </c>
      <c r="CV270" s="38">
        <v>-1.5656699999999999E-2</v>
      </c>
      <c r="CW270" s="38">
        <v>-3.3913800000000001E-2</v>
      </c>
      <c r="CX270" s="38">
        <v>-1.6859900000000001E-2</v>
      </c>
      <c r="CY270" s="38">
        <v>-1.23981E-2</v>
      </c>
      <c r="CZ270" s="38">
        <v>1.6977099999999998E-2</v>
      </c>
      <c r="DA270" s="38">
        <v>-6.5485199999999993E-2</v>
      </c>
      <c r="DB270" s="38">
        <v>1.1094E-3</v>
      </c>
      <c r="DC270" s="38">
        <v>5.0975399999999997E-2</v>
      </c>
      <c r="DD270" s="38">
        <v>3.7323099999999998E-2</v>
      </c>
      <c r="DE270" s="38">
        <v>4.5499299999999999E-2</v>
      </c>
      <c r="DF270" s="38">
        <v>8.8871000000000002E-3</v>
      </c>
      <c r="DG270" s="38">
        <v>1.4214E-3</v>
      </c>
      <c r="DH270" s="38">
        <v>1.3087000000000001E-3</v>
      </c>
      <c r="DI270" s="38">
        <v>9.6305999999999996E-3</v>
      </c>
      <c r="DJ270" s="38">
        <v>3.8858999999999999E-3</v>
      </c>
      <c r="DK270" s="38">
        <v>-3.1399799999999999E-2</v>
      </c>
      <c r="DL270" s="38">
        <v>-0.1016978</v>
      </c>
      <c r="DM270" s="38">
        <v>2.1387900000000001E-2</v>
      </c>
      <c r="DN270" s="38">
        <v>2.74024E-2</v>
      </c>
      <c r="DO270" s="38">
        <v>3.8838200000000003E-2</v>
      </c>
      <c r="DP270" s="38">
        <v>3.7045500000000002E-2</v>
      </c>
      <c r="DQ270" s="38">
        <v>1.4528599999999999E-2</v>
      </c>
      <c r="DR270" s="38">
        <v>-2.7885000000000002E-3</v>
      </c>
      <c r="DS270" s="38">
        <v>-1.47905E-2</v>
      </c>
      <c r="DT270" s="38">
        <v>-1.18224E-2</v>
      </c>
      <c r="DU270" s="38">
        <v>-2.9149999999999999E-2</v>
      </c>
      <c r="DV270" s="38">
        <v>-1.1745E-2</v>
      </c>
      <c r="DW270" s="38">
        <v>-5.6442000000000003E-3</v>
      </c>
      <c r="DX270" s="38">
        <v>2.2527100000000001E-2</v>
      </c>
      <c r="DY270" s="38">
        <v>-5.9479999999999998E-2</v>
      </c>
      <c r="DZ270" s="38">
        <v>5.6676000000000001E-3</v>
      </c>
      <c r="EA270" s="38">
        <v>5.3404300000000002E-2</v>
      </c>
      <c r="EB270" s="38">
        <v>3.9381600000000003E-2</v>
      </c>
      <c r="EC270" s="38">
        <v>4.8017499999999998E-2</v>
      </c>
      <c r="ED270" s="38">
        <v>1.5326599999999999E-2</v>
      </c>
      <c r="EE270" s="38">
        <v>5.1577000000000003E-3</v>
      </c>
      <c r="EF270" s="38">
        <v>3.2618E-3</v>
      </c>
      <c r="EG270" s="38">
        <v>1.18703E-2</v>
      </c>
      <c r="EH270" s="38">
        <v>5.9572000000000002E-3</v>
      </c>
      <c r="EI270" s="38">
        <v>-2.66097E-2</v>
      </c>
      <c r="EJ270" s="38">
        <v>-9.0440199999999998E-2</v>
      </c>
      <c r="EK270" s="38">
        <v>2.91154E-2</v>
      </c>
      <c r="EL270" s="38">
        <v>3.4468499999999999E-2</v>
      </c>
      <c r="EM270" s="38">
        <v>4.2730400000000002E-2</v>
      </c>
      <c r="EN270" s="38">
        <v>4.2904100000000001E-2</v>
      </c>
      <c r="EO270" s="38">
        <v>1.76236E-2</v>
      </c>
      <c r="EP270" s="38">
        <v>-2.2110000000000001E-4</v>
      </c>
      <c r="EQ270" s="38">
        <v>-1.16195E-2</v>
      </c>
      <c r="ER270" s="38">
        <v>-6.2864000000000001E-3</v>
      </c>
      <c r="ES270" s="38">
        <v>-2.2271900000000001E-2</v>
      </c>
      <c r="ET270" s="38">
        <v>-4.3600000000000002E-3</v>
      </c>
      <c r="EU270" s="38">
        <v>4.1073999999999998E-3</v>
      </c>
      <c r="EV270" s="38">
        <v>3.0540500000000002E-2</v>
      </c>
      <c r="EW270" s="38">
        <v>-5.0809399999999998E-2</v>
      </c>
      <c r="EX270" s="38">
        <v>1.2248999999999999E-2</v>
      </c>
      <c r="EY270" s="38">
        <v>5.6911299999999998E-2</v>
      </c>
      <c r="EZ270" s="38">
        <v>4.2353599999999998E-2</v>
      </c>
      <c r="FA270" s="38">
        <v>5.1653400000000002E-2</v>
      </c>
      <c r="FB270" s="38">
        <v>86.5</v>
      </c>
      <c r="FC270" s="38">
        <v>84.5</v>
      </c>
      <c r="FD270" s="38">
        <v>82.5</v>
      </c>
      <c r="FE270" s="38">
        <v>80.5</v>
      </c>
      <c r="FF270" s="38">
        <v>79</v>
      </c>
      <c r="FG270" s="38">
        <v>77</v>
      </c>
      <c r="FH270" s="38">
        <v>76</v>
      </c>
      <c r="FI270" s="38">
        <v>77</v>
      </c>
      <c r="FJ270" s="38">
        <v>81.5</v>
      </c>
      <c r="FK270" s="38">
        <v>86.5</v>
      </c>
      <c r="FL270" s="38">
        <v>90.5</v>
      </c>
      <c r="FM270" s="38">
        <v>94</v>
      </c>
      <c r="FN270" s="38">
        <v>96.5</v>
      </c>
      <c r="FO270" s="38">
        <v>98.500010000000003</v>
      </c>
      <c r="FP270" s="38">
        <v>101</v>
      </c>
      <c r="FQ270" s="38">
        <v>102</v>
      </c>
      <c r="FR270" s="38">
        <v>103</v>
      </c>
      <c r="FS270" s="38">
        <v>103</v>
      </c>
      <c r="FT270" s="38">
        <v>102.5</v>
      </c>
      <c r="FU270" s="38">
        <v>100</v>
      </c>
      <c r="FV270" s="38">
        <v>96.5</v>
      </c>
      <c r="FW270">
        <v>93.499989999999997</v>
      </c>
      <c r="FX270">
        <v>91</v>
      </c>
      <c r="FY270">
        <v>88.5</v>
      </c>
      <c r="FZ270">
        <v>9.6229000000000002E-3</v>
      </c>
      <c r="GA270">
        <v>6.2588599999999994E-2</v>
      </c>
      <c r="GB270">
        <v>1</v>
      </c>
    </row>
    <row r="271" spans="1:184" x14ac:dyDescent="0.3">
      <c r="A271" t="s">
        <v>277</v>
      </c>
      <c r="B271" t="s">
        <v>1</v>
      </c>
      <c r="C271" t="s">
        <v>261</v>
      </c>
      <c r="D271" t="s">
        <v>1</v>
      </c>
      <c r="E271" t="s">
        <v>1</v>
      </c>
      <c r="F271" t="s">
        <v>1</v>
      </c>
      <c r="G271" s="16" t="s">
        <v>1</v>
      </c>
      <c r="H271" s="40" t="s">
        <v>1</v>
      </c>
      <c r="I271" s="18" t="s">
        <v>1</v>
      </c>
      <c r="J271" s="38" t="s">
        <v>1</v>
      </c>
      <c r="K271" s="18">
        <v>44809</v>
      </c>
      <c r="L271" s="38">
        <v>6372</v>
      </c>
      <c r="M271" s="38">
        <v>6372</v>
      </c>
      <c r="N271" s="38">
        <v>1.725034</v>
      </c>
      <c r="O271" s="38">
        <v>1.6512929999999999</v>
      </c>
      <c r="P271" s="38">
        <v>1.5791630000000001</v>
      </c>
      <c r="Q271" s="38">
        <v>1.5224549999999999</v>
      </c>
      <c r="R271" s="38">
        <v>1.5032890000000001</v>
      </c>
      <c r="S271" s="38">
        <v>1.503584</v>
      </c>
      <c r="T271" s="38">
        <v>1.3620000000000001</v>
      </c>
      <c r="U271" s="38">
        <v>1.453891</v>
      </c>
      <c r="V271" s="38">
        <v>1.7381249999999999</v>
      </c>
      <c r="W271" s="38">
        <v>2.1084489999999998</v>
      </c>
      <c r="X271" s="38">
        <v>2.4273250000000002</v>
      </c>
      <c r="Y271" s="38">
        <v>2.609674</v>
      </c>
      <c r="Z271" s="38">
        <v>2.6919960000000001</v>
      </c>
      <c r="AA271" s="38">
        <v>2.7622819999999999</v>
      </c>
      <c r="AB271" s="38">
        <v>2.7952810000000001</v>
      </c>
      <c r="AC271" s="38">
        <v>2.8273450000000002</v>
      </c>
      <c r="AD271" s="38">
        <v>2.79677</v>
      </c>
      <c r="AE271" s="38">
        <v>2.6664289999999999</v>
      </c>
      <c r="AF271" s="38">
        <v>2.4859610000000001</v>
      </c>
      <c r="AG271" s="38">
        <v>2.351467</v>
      </c>
      <c r="AH271" s="38">
        <v>2.3308779999999998</v>
      </c>
      <c r="AI271" s="38">
        <v>2.138414</v>
      </c>
      <c r="AJ271" s="38">
        <v>1.9413899999999999</v>
      </c>
      <c r="AK271" s="38">
        <v>1.775277</v>
      </c>
      <c r="AL271" s="38">
        <v>3.5915599999999999E-2</v>
      </c>
      <c r="AM271" s="38">
        <v>3.4940800000000001E-2</v>
      </c>
      <c r="AN271" s="38">
        <v>4.8414E-3</v>
      </c>
      <c r="AO271" s="38">
        <v>-2.2387600000000001E-2</v>
      </c>
      <c r="AP271" s="38">
        <v>-3.83492E-2</v>
      </c>
      <c r="AQ271" s="38">
        <v>-8.1804600000000005E-2</v>
      </c>
      <c r="AR271" s="38">
        <v>-0.17393610000000001</v>
      </c>
      <c r="AS271" s="38">
        <v>-1.0080199999999999E-2</v>
      </c>
      <c r="AT271" s="38">
        <v>1.7091499999999999E-2</v>
      </c>
      <c r="AU271" s="38">
        <v>6.3858899999999996E-2</v>
      </c>
      <c r="AV271" s="38">
        <v>5.9482599999999997E-2</v>
      </c>
      <c r="AW271" s="38">
        <v>3.9038999999999997E-2</v>
      </c>
      <c r="AX271" s="38">
        <v>-2.5852799999999999E-2</v>
      </c>
      <c r="AY271" s="38">
        <v>-6.1721499999999999E-2</v>
      </c>
      <c r="AZ271" s="38">
        <v>-7.5085100000000002E-2</v>
      </c>
      <c r="BA271" s="38">
        <v>-6.7729999999999999E-2</v>
      </c>
      <c r="BB271" s="38">
        <v>-4.0324499999999999E-2</v>
      </c>
      <c r="BC271" s="38">
        <v>-5.1139999999999996E-4</v>
      </c>
      <c r="BD271" s="38">
        <v>-2.2533000000000002E-3</v>
      </c>
      <c r="BE271" s="38">
        <v>-0.10329439999999999</v>
      </c>
      <c r="BF271" s="38">
        <v>7.0768000000000003E-3</v>
      </c>
      <c r="BG271" s="38">
        <v>4.6233200000000002E-2</v>
      </c>
      <c r="BH271" s="38">
        <v>2.3261199999999999E-2</v>
      </c>
      <c r="BI271" s="38">
        <v>-5.1548000000000002E-3</v>
      </c>
      <c r="BJ271" s="38">
        <v>4.4430999999999998E-2</v>
      </c>
      <c r="BK271" s="38">
        <v>4.0111399999999998E-2</v>
      </c>
      <c r="BL271" s="38">
        <v>8.3742999999999995E-3</v>
      </c>
      <c r="BM271" s="38">
        <v>-1.7541899999999999E-2</v>
      </c>
      <c r="BN271" s="38">
        <v>-3.3066400000000003E-2</v>
      </c>
      <c r="BO271" s="38">
        <v>-6.9607000000000002E-2</v>
      </c>
      <c r="BP271" s="38">
        <v>-0.15191679999999999</v>
      </c>
      <c r="BQ271" s="38">
        <v>-3.5926E-3</v>
      </c>
      <c r="BR271" s="38">
        <v>3.0476300000000001E-2</v>
      </c>
      <c r="BS271" s="38">
        <v>8.5544700000000001E-2</v>
      </c>
      <c r="BT271" s="38">
        <v>7.1611400000000006E-2</v>
      </c>
      <c r="BU271" s="38">
        <v>4.5710599999999997E-2</v>
      </c>
      <c r="BV271" s="38">
        <v>-2.1414300000000001E-2</v>
      </c>
      <c r="BW271" s="38">
        <v>-5.4927999999999998E-2</v>
      </c>
      <c r="BX271" s="38">
        <v>-6.42929E-2</v>
      </c>
      <c r="BY271" s="38">
        <v>-4.7506600000000003E-2</v>
      </c>
      <c r="BZ271" s="38">
        <v>-2.0945700000000001E-2</v>
      </c>
      <c r="CA271" s="38">
        <v>2.0344500000000001E-2</v>
      </c>
      <c r="CB271" s="38">
        <v>1.14629E-2</v>
      </c>
      <c r="CC271" s="38">
        <v>-8.6241799999999993E-2</v>
      </c>
      <c r="CD271" s="38">
        <v>3.0654299999999999E-2</v>
      </c>
      <c r="CE271" s="38">
        <v>5.9217899999999997E-2</v>
      </c>
      <c r="CF271" s="38">
        <v>4.3055400000000001E-2</v>
      </c>
      <c r="CG271" s="38">
        <v>4.4913000000000002E-3</v>
      </c>
      <c r="CH271" s="38">
        <v>5.0328699999999997E-2</v>
      </c>
      <c r="CI271" s="38">
        <v>4.3692500000000002E-2</v>
      </c>
      <c r="CJ271" s="38">
        <v>1.08212E-2</v>
      </c>
      <c r="CK271" s="38">
        <v>-1.41858E-2</v>
      </c>
      <c r="CL271" s="38">
        <v>-2.9407599999999999E-2</v>
      </c>
      <c r="CM271" s="38">
        <v>-6.1158999999999998E-2</v>
      </c>
      <c r="CN271" s="38">
        <v>-0.13666629999999999</v>
      </c>
      <c r="CO271" s="38">
        <v>9.0070000000000005E-4</v>
      </c>
      <c r="CP271" s="38">
        <v>3.97466E-2</v>
      </c>
      <c r="CQ271" s="38">
        <v>0.1005641</v>
      </c>
      <c r="CR271" s="38">
        <v>8.0011700000000005E-2</v>
      </c>
      <c r="CS271" s="38">
        <v>5.0331399999999998E-2</v>
      </c>
      <c r="CT271" s="38">
        <v>-1.8340200000000001E-2</v>
      </c>
      <c r="CU271" s="38">
        <v>-5.0222900000000001E-2</v>
      </c>
      <c r="CV271" s="38">
        <v>-5.6818199999999999E-2</v>
      </c>
      <c r="CW271" s="38">
        <v>-3.3499899999999999E-2</v>
      </c>
      <c r="CX271" s="38">
        <v>-7.5239E-3</v>
      </c>
      <c r="CY271" s="38">
        <v>3.4789300000000002E-2</v>
      </c>
      <c r="CZ271" s="38">
        <v>2.0962700000000001E-2</v>
      </c>
      <c r="DA271" s="38">
        <v>-7.4431200000000003E-2</v>
      </c>
      <c r="DB271" s="38">
        <v>4.6983999999999998E-2</v>
      </c>
      <c r="DC271" s="38">
        <v>6.8211099999999997E-2</v>
      </c>
      <c r="DD271" s="38">
        <v>5.6764799999999997E-2</v>
      </c>
      <c r="DE271" s="38">
        <v>1.1172100000000001E-2</v>
      </c>
      <c r="DF271" s="38">
        <v>5.6226400000000003E-2</v>
      </c>
      <c r="DG271" s="38">
        <v>4.7273599999999999E-2</v>
      </c>
      <c r="DH271" s="38">
        <v>1.3268E-2</v>
      </c>
      <c r="DI271" s="38">
        <v>-1.0829699999999999E-2</v>
      </c>
      <c r="DJ271" s="38">
        <v>-2.5748799999999999E-2</v>
      </c>
      <c r="DK271" s="38">
        <v>-5.2710899999999998E-2</v>
      </c>
      <c r="DL271" s="38">
        <v>-0.12141589999999999</v>
      </c>
      <c r="DM271" s="38">
        <v>5.3940999999999998E-3</v>
      </c>
      <c r="DN271" s="38">
        <v>4.9016999999999998E-2</v>
      </c>
      <c r="DO271" s="38">
        <v>0.11558359999999999</v>
      </c>
      <c r="DP271" s="38">
        <v>8.8412099999999993E-2</v>
      </c>
      <c r="DQ271" s="38">
        <v>5.4952099999999997E-2</v>
      </c>
      <c r="DR271" s="38">
        <v>-1.5266099999999999E-2</v>
      </c>
      <c r="DS271" s="38">
        <v>-4.5517799999999997E-2</v>
      </c>
      <c r="DT271" s="38">
        <v>-4.9343499999999998E-2</v>
      </c>
      <c r="DU271" s="38">
        <v>-1.9493199999999999E-2</v>
      </c>
      <c r="DV271" s="38">
        <v>5.8977999999999999E-3</v>
      </c>
      <c r="DW271" s="38">
        <v>4.9234100000000003E-2</v>
      </c>
      <c r="DX271" s="38">
        <v>3.04625E-2</v>
      </c>
      <c r="DY271" s="38">
        <v>-6.2620700000000001E-2</v>
      </c>
      <c r="DZ271" s="38">
        <v>6.3313700000000001E-2</v>
      </c>
      <c r="EA271" s="38">
        <v>7.7204300000000003E-2</v>
      </c>
      <c r="EB271" s="38">
        <v>7.0474200000000001E-2</v>
      </c>
      <c r="EC271" s="38">
        <v>1.7853000000000001E-2</v>
      </c>
      <c r="ED271" s="38">
        <v>6.4741699999999999E-2</v>
      </c>
      <c r="EE271" s="38">
        <v>5.24441E-2</v>
      </c>
      <c r="EF271" s="38">
        <v>1.6800900000000001E-2</v>
      </c>
      <c r="EG271" s="38">
        <v>-5.9839999999999997E-3</v>
      </c>
      <c r="EH271" s="38">
        <v>-2.0466100000000001E-2</v>
      </c>
      <c r="EI271" s="38">
        <v>-4.0513300000000002E-2</v>
      </c>
      <c r="EJ271" s="38">
        <v>-9.9396600000000002E-2</v>
      </c>
      <c r="EK271" s="38">
        <v>1.18817E-2</v>
      </c>
      <c r="EL271" s="38">
        <v>6.24018E-2</v>
      </c>
      <c r="EM271" s="38">
        <v>0.13726930000000001</v>
      </c>
      <c r="EN271" s="38">
        <v>0.1005409</v>
      </c>
      <c r="EO271" s="38">
        <v>6.1623699999999997E-2</v>
      </c>
      <c r="EP271" s="38">
        <v>-1.08276E-2</v>
      </c>
      <c r="EQ271" s="38">
        <v>-3.8724300000000003E-2</v>
      </c>
      <c r="ER271" s="38">
        <v>-3.8551299999999997E-2</v>
      </c>
      <c r="ES271" s="38">
        <v>7.3019999999999997E-4</v>
      </c>
      <c r="ET271" s="38">
        <v>2.5276699999999999E-2</v>
      </c>
      <c r="EU271" s="38">
        <v>7.0090100000000002E-2</v>
      </c>
      <c r="EV271" s="38">
        <v>4.4178599999999998E-2</v>
      </c>
      <c r="EW271" s="38">
        <v>-4.55681E-2</v>
      </c>
      <c r="EX271" s="38">
        <v>8.6891200000000002E-2</v>
      </c>
      <c r="EY271" s="38">
        <v>9.0189000000000005E-2</v>
      </c>
      <c r="EZ271" s="38">
        <v>9.0268399999999999E-2</v>
      </c>
      <c r="FA271" s="38">
        <v>2.7498999999999999E-2</v>
      </c>
      <c r="FB271" s="38">
        <v>89.5</v>
      </c>
      <c r="FC271" s="38">
        <v>88.5</v>
      </c>
      <c r="FD271" s="38">
        <v>86.5</v>
      </c>
      <c r="FE271" s="38">
        <v>84.5</v>
      </c>
      <c r="FF271" s="38">
        <v>82.5</v>
      </c>
      <c r="FG271" s="38">
        <v>81.5</v>
      </c>
      <c r="FH271" s="38">
        <v>80.5</v>
      </c>
      <c r="FI271" s="38">
        <v>81</v>
      </c>
      <c r="FJ271" s="38">
        <v>85</v>
      </c>
      <c r="FK271" s="38">
        <v>89.5</v>
      </c>
      <c r="FL271" s="38">
        <v>95</v>
      </c>
      <c r="FM271" s="38">
        <v>98.5</v>
      </c>
      <c r="FN271" s="38">
        <v>102</v>
      </c>
      <c r="FO271" s="38">
        <v>105</v>
      </c>
      <c r="FP271" s="38">
        <v>106.5</v>
      </c>
      <c r="FQ271" s="38">
        <v>108</v>
      </c>
      <c r="FR271" s="38">
        <v>108.5</v>
      </c>
      <c r="FS271" s="38">
        <v>108</v>
      </c>
      <c r="FT271" s="38">
        <v>106.5</v>
      </c>
      <c r="FU271" s="38">
        <v>103.5</v>
      </c>
      <c r="FV271" s="38">
        <v>100.5</v>
      </c>
      <c r="FW271">
        <v>97.5</v>
      </c>
      <c r="FX271">
        <v>94</v>
      </c>
      <c r="FY271">
        <v>90.5</v>
      </c>
      <c r="FZ271">
        <v>2.0559500000000001E-2</v>
      </c>
      <c r="GA271">
        <v>0.24116670000000001</v>
      </c>
      <c r="GB271">
        <v>1</v>
      </c>
    </row>
    <row r="272" spans="1:184" x14ac:dyDescent="0.3">
      <c r="A272" t="s">
        <v>277</v>
      </c>
      <c r="B272" t="s">
        <v>1</v>
      </c>
      <c r="C272" t="s">
        <v>261</v>
      </c>
      <c r="D272" t="s">
        <v>1</v>
      </c>
      <c r="E272" t="s">
        <v>1</v>
      </c>
      <c r="F272" t="s">
        <v>1</v>
      </c>
      <c r="G272" s="16" t="s">
        <v>1</v>
      </c>
      <c r="H272" s="40" t="s">
        <v>1</v>
      </c>
      <c r="I272" s="18" t="s">
        <v>1</v>
      </c>
      <c r="J272" s="38" t="s">
        <v>1</v>
      </c>
      <c r="K272" s="18">
        <v>44810</v>
      </c>
      <c r="L272" s="38">
        <v>6371</v>
      </c>
      <c r="M272" s="38">
        <v>6371</v>
      </c>
      <c r="N272" s="38">
        <v>1.7123159999999999</v>
      </c>
      <c r="O272" s="38">
        <v>1.628873</v>
      </c>
      <c r="P272" s="38">
        <v>1.5812310000000001</v>
      </c>
      <c r="Q272" s="38">
        <v>1.5573870000000001</v>
      </c>
      <c r="R272" s="38">
        <v>1.5795140000000001</v>
      </c>
      <c r="S272" s="38">
        <v>1.65387</v>
      </c>
      <c r="T272" s="38">
        <v>1.6823570000000001</v>
      </c>
      <c r="U272" s="38">
        <v>1.9864679999999999</v>
      </c>
      <c r="V272" s="38">
        <v>2.6399119999999998</v>
      </c>
      <c r="W272" s="38">
        <v>3.2255799999999999</v>
      </c>
      <c r="X272" s="38">
        <v>3.6937289999999998</v>
      </c>
      <c r="Y272" s="38">
        <v>3.966885</v>
      </c>
      <c r="Z272" s="38">
        <v>4.1281359999999996</v>
      </c>
      <c r="AA272" s="38">
        <v>4.2574829999999997</v>
      </c>
      <c r="AB272" s="38">
        <v>4.328881</v>
      </c>
      <c r="AC272" s="38">
        <v>4.2527730000000004</v>
      </c>
      <c r="AD272" s="38">
        <v>3.9897119999999999</v>
      </c>
      <c r="AE272" s="38">
        <v>3.4430329999999998</v>
      </c>
      <c r="AF272" s="38">
        <v>3.0292349999999999</v>
      </c>
      <c r="AG272" s="38">
        <v>2.7446959999999998</v>
      </c>
      <c r="AH272" s="38">
        <v>2.5821360000000002</v>
      </c>
      <c r="AI272" s="38">
        <v>2.3117679999999998</v>
      </c>
      <c r="AJ272" s="38">
        <v>2.0786470000000001</v>
      </c>
      <c r="AK272" s="38">
        <v>1.923325</v>
      </c>
      <c r="AL272" s="38">
        <v>1.22244E-2</v>
      </c>
      <c r="AM272" s="38">
        <v>-8.6989000000000007E-3</v>
      </c>
      <c r="AN272" s="38">
        <v>-1.6692E-3</v>
      </c>
      <c r="AO272" s="38">
        <v>-1.14206E-2</v>
      </c>
      <c r="AP272" s="38">
        <v>-2.0225099999999999E-2</v>
      </c>
      <c r="AQ272" s="38">
        <v>-4.86971E-2</v>
      </c>
      <c r="AR272" s="38">
        <v>-0.1175139</v>
      </c>
      <c r="AS272" s="38">
        <v>-2.1555999999999999E-2</v>
      </c>
      <c r="AT272" s="38">
        <v>-4.1117399999999998E-2</v>
      </c>
      <c r="AU272" s="38">
        <v>-2.99063E-2</v>
      </c>
      <c r="AV272" s="38">
        <v>-1.49353E-2</v>
      </c>
      <c r="AW272" s="38">
        <v>-2.7564700000000001E-2</v>
      </c>
      <c r="AX272" s="38">
        <v>-1.9549E-2</v>
      </c>
      <c r="AY272" s="38">
        <v>-5.4136999999999996E-3</v>
      </c>
      <c r="AZ272" s="38">
        <v>4.7263000000000001E-3</v>
      </c>
      <c r="BA272" s="38">
        <v>-2.6355699999999999E-2</v>
      </c>
      <c r="BB272" s="38">
        <v>-3.06092E-2</v>
      </c>
      <c r="BC272" s="38">
        <v>-6.5823800000000002E-2</v>
      </c>
      <c r="BD272" s="38">
        <v>-1.30309E-2</v>
      </c>
      <c r="BE272" s="38">
        <v>-0.1070941</v>
      </c>
      <c r="BF272" s="38">
        <v>-3.8648000000000002E-2</v>
      </c>
      <c r="BG272" s="38">
        <v>3.6706999999999998E-3</v>
      </c>
      <c r="BH272" s="38">
        <v>-6.3318000000000003E-3</v>
      </c>
      <c r="BI272" s="38">
        <v>-1.7352699999999999E-2</v>
      </c>
      <c r="BJ272" s="38">
        <v>2.21593E-2</v>
      </c>
      <c r="BK272" s="38">
        <v>-1.9999000000000002E-3</v>
      </c>
      <c r="BL272" s="38">
        <v>3.9573000000000004E-3</v>
      </c>
      <c r="BM272" s="38">
        <v>-5.0876999999999997E-3</v>
      </c>
      <c r="BN272" s="38">
        <v>-1.28933E-2</v>
      </c>
      <c r="BO272" s="38">
        <v>-3.23851E-2</v>
      </c>
      <c r="BP272" s="38">
        <v>-8.4556199999999998E-2</v>
      </c>
      <c r="BQ272" s="38">
        <v>-3.9058000000000001E-3</v>
      </c>
      <c r="BR272" s="38">
        <v>-2.0278299999999999E-2</v>
      </c>
      <c r="BS272" s="38">
        <v>-1.5405200000000001E-2</v>
      </c>
      <c r="BT272" s="38">
        <v>3.4705000000000001E-3</v>
      </c>
      <c r="BU272" s="38">
        <v>-1.40736E-2</v>
      </c>
      <c r="BV272" s="38">
        <v>-8.4135000000000008E-3</v>
      </c>
      <c r="BW272" s="38">
        <v>4.5668000000000002E-3</v>
      </c>
      <c r="BX272" s="38">
        <v>1.94766E-2</v>
      </c>
      <c r="BY272" s="38">
        <v>-2.6984000000000001E-3</v>
      </c>
      <c r="BZ272" s="38">
        <v>2.7758000000000001E-3</v>
      </c>
      <c r="CA272" s="38">
        <v>-3.0549E-2</v>
      </c>
      <c r="CB272" s="38">
        <v>1.6372600000000001E-2</v>
      </c>
      <c r="CC272" s="38">
        <v>-7.9439700000000002E-2</v>
      </c>
      <c r="CD272" s="38">
        <v>-1.9772999999999999E-2</v>
      </c>
      <c r="CE272" s="38">
        <v>2.1143800000000001E-2</v>
      </c>
      <c r="CF272" s="38">
        <v>6.9068999999999997E-3</v>
      </c>
      <c r="CG272" s="38">
        <v>-4.9902000000000002E-3</v>
      </c>
      <c r="CH272" s="38">
        <v>2.9040199999999999E-2</v>
      </c>
      <c r="CI272" s="38">
        <v>2.6397999999999999E-3</v>
      </c>
      <c r="CJ272" s="38">
        <v>7.8542999999999998E-3</v>
      </c>
      <c r="CK272" s="38">
        <v>-7.0149999999999998E-4</v>
      </c>
      <c r="CL272" s="38">
        <v>-7.8153000000000007E-3</v>
      </c>
      <c r="CM272" s="38">
        <v>-2.1087499999999999E-2</v>
      </c>
      <c r="CN272" s="38">
        <v>-6.1729800000000001E-2</v>
      </c>
      <c r="CO272" s="38">
        <v>8.3187999999999995E-3</v>
      </c>
      <c r="CP272" s="38">
        <v>-5.8450999999999998E-3</v>
      </c>
      <c r="CQ272" s="38">
        <v>-5.3619000000000002E-3</v>
      </c>
      <c r="CR272" s="38">
        <v>1.6218300000000001E-2</v>
      </c>
      <c r="CS272" s="38">
        <v>-4.7296999999999999E-3</v>
      </c>
      <c r="CT272" s="38">
        <v>-7.0100000000000002E-4</v>
      </c>
      <c r="CU272" s="38">
        <v>1.14792E-2</v>
      </c>
      <c r="CV272" s="38">
        <v>2.96926E-2</v>
      </c>
      <c r="CW272" s="38">
        <v>1.36866E-2</v>
      </c>
      <c r="CX272" s="38">
        <v>2.58982E-2</v>
      </c>
      <c r="CY272" s="38">
        <v>-6.1177000000000002E-3</v>
      </c>
      <c r="CZ272" s="38">
        <v>3.6737400000000003E-2</v>
      </c>
      <c r="DA272" s="38">
        <v>-6.0286399999999997E-2</v>
      </c>
      <c r="DB272" s="38">
        <v>-6.7003000000000002E-3</v>
      </c>
      <c r="DC272" s="38">
        <v>3.3245700000000003E-2</v>
      </c>
      <c r="DD272" s="38">
        <v>1.6076E-2</v>
      </c>
      <c r="DE272" s="38">
        <v>3.5720000000000001E-3</v>
      </c>
      <c r="DF272" s="38">
        <v>3.5921000000000002E-2</v>
      </c>
      <c r="DG272" s="38">
        <v>7.2795000000000004E-3</v>
      </c>
      <c r="DH272" s="38">
        <v>1.1751299999999999E-2</v>
      </c>
      <c r="DI272" s="38">
        <v>3.6846000000000001E-3</v>
      </c>
      <c r="DJ272" s="38">
        <v>-2.7372999999999998E-3</v>
      </c>
      <c r="DK272" s="38">
        <v>-9.7899000000000007E-3</v>
      </c>
      <c r="DL272" s="38">
        <v>-3.8903399999999998E-2</v>
      </c>
      <c r="DM272" s="38">
        <v>2.05433E-2</v>
      </c>
      <c r="DN272" s="38">
        <v>8.5880000000000001E-3</v>
      </c>
      <c r="DO272" s="38">
        <v>4.6814999999999999E-3</v>
      </c>
      <c r="DP272" s="38">
        <v>2.8966100000000002E-2</v>
      </c>
      <c r="DQ272" s="38">
        <v>4.6141000000000003E-3</v>
      </c>
      <c r="DR272" s="38">
        <v>7.0114000000000001E-3</v>
      </c>
      <c r="DS272" s="38">
        <v>1.83917E-2</v>
      </c>
      <c r="DT272" s="38">
        <v>3.9908600000000002E-2</v>
      </c>
      <c r="DU272" s="38">
        <v>3.00716E-2</v>
      </c>
      <c r="DV272" s="38">
        <v>4.9020599999999998E-2</v>
      </c>
      <c r="DW272" s="38">
        <v>1.83135E-2</v>
      </c>
      <c r="DX272" s="38">
        <v>5.7102199999999999E-2</v>
      </c>
      <c r="DY272" s="38">
        <v>-4.1133099999999999E-2</v>
      </c>
      <c r="DZ272" s="38">
        <v>6.3724999999999997E-3</v>
      </c>
      <c r="EA272" s="38">
        <v>4.5347499999999999E-2</v>
      </c>
      <c r="EB272" s="38">
        <v>2.5245099999999999E-2</v>
      </c>
      <c r="EC272" s="38">
        <v>1.2134300000000001E-2</v>
      </c>
      <c r="ED272" s="38">
        <v>4.5855899999999998E-2</v>
      </c>
      <c r="EE272" s="38">
        <v>1.39785E-2</v>
      </c>
      <c r="EF272" s="38">
        <v>1.7377900000000002E-2</v>
      </c>
      <c r="EG272" s="38">
        <v>1.00176E-2</v>
      </c>
      <c r="EH272" s="38">
        <v>4.5944999999999996E-3</v>
      </c>
      <c r="EI272" s="38">
        <v>6.522E-3</v>
      </c>
      <c r="EJ272" s="38">
        <v>-5.9456999999999999E-3</v>
      </c>
      <c r="EK272" s="38">
        <v>3.8193499999999998E-2</v>
      </c>
      <c r="EL272" s="38">
        <v>2.9427200000000001E-2</v>
      </c>
      <c r="EM272" s="38">
        <v>1.9182600000000001E-2</v>
      </c>
      <c r="EN272" s="38">
        <v>4.7371799999999999E-2</v>
      </c>
      <c r="EO272" s="38">
        <v>1.8105199999999998E-2</v>
      </c>
      <c r="EP272" s="38">
        <v>1.8146900000000001E-2</v>
      </c>
      <c r="EQ272" s="38">
        <v>2.83722E-2</v>
      </c>
      <c r="ER272" s="38">
        <v>5.4658900000000003E-2</v>
      </c>
      <c r="ES272" s="38">
        <v>5.3728900000000003E-2</v>
      </c>
      <c r="ET272" s="38">
        <v>8.2405699999999998E-2</v>
      </c>
      <c r="EU272" s="38">
        <v>5.3588299999999998E-2</v>
      </c>
      <c r="EV272" s="38">
        <v>8.6505700000000005E-2</v>
      </c>
      <c r="EW272" s="38">
        <v>-1.34787E-2</v>
      </c>
      <c r="EX272" s="38">
        <v>2.52474E-2</v>
      </c>
      <c r="EY272" s="38">
        <v>6.2820600000000004E-2</v>
      </c>
      <c r="EZ272" s="38">
        <v>3.8483799999999999E-2</v>
      </c>
      <c r="FA272" s="38">
        <v>2.4496799999999999E-2</v>
      </c>
      <c r="FB272" s="38">
        <v>88.5</v>
      </c>
      <c r="FC272" s="38">
        <v>88</v>
      </c>
      <c r="FD272" s="38">
        <v>87</v>
      </c>
      <c r="FE272" s="38">
        <v>86</v>
      </c>
      <c r="FF272" s="38">
        <v>84.5</v>
      </c>
      <c r="FG272" s="38">
        <v>83</v>
      </c>
      <c r="FH272" s="38">
        <v>82</v>
      </c>
      <c r="FI272" s="38">
        <v>84.5</v>
      </c>
      <c r="FJ272" s="38">
        <v>87.5</v>
      </c>
      <c r="FK272" s="38">
        <v>94</v>
      </c>
      <c r="FL272" s="38">
        <v>100.5</v>
      </c>
      <c r="FM272" s="38">
        <v>104.5</v>
      </c>
      <c r="FN272" s="38">
        <v>108</v>
      </c>
      <c r="FO272" s="38">
        <v>110.5</v>
      </c>
      <c r="FP272" s="38">
        <v>112.5</v>
      </c>
      <c r="FQ272" s="38">
        <v>114</v>
      </c>
      <c r="FR272" s="38">
        <v>114</v>
      </c>
      <c r="FS272" s="38">
        <v>113.5</v>
      </c>
      <c r="FT272" s="38">
        <v>112</v>
      </c>
      <c r="FU272" s="38">
        <v>107.5</v>
      </c>
      <c r="FV272" s="38">
        <v>103</v>
      </c>
      <c r="FW272">
        <v>99</v>
      </c>
      <c r="FX272">
        <v>96.500010000000003</v>
      </c>
      <c r="FY272">
        <v>94</v>
      </c>
      <c r="FZ272">
        <v>3.0535E-2</v>
      </c>
      <c r="GA272">
        <v>0.19346479999999999</v>
      </c>
      <c r="GB272">
        <v>1</v>
      </c>
    </row>
    <row r="273" spans="1:184" x14ac:dyDescent="0.3">
      <c r="A273" t="s">
        <v>277</v>
      </c>
      <c r="B273" t="s">
        <v>1</v>
      </c>
      <c r="C273" t="s">
        <v>261</v>
      </c>
      <c r="D273" t="s">
        <v>1</v>
      </c>
      <c r="E273" t="s">
        <v>1</v>
      </c>
      <c r="F273" t="s">
        <v>1</v>
      </c>
      <c r="G273" s="16" t="s">
        <v>1</v>
      </c>
      <c r="H273" s="40" t="s">
        <v>1</v>
      </c>
      <c r="I273" s="18" t="s">
        <v>1</v>
      </c>
      <c r="J273" s="38" t="s">
        <v>1</v>
      </c>
      <c r="K273" s="18">
        <v>44811</v>
      </c>
      <c r="L273" s="38">
        <v>6371</v>
      </c>
      <c r="M273" s="38">
        <v>6371</v>
      </c>
      <c r="N273" s="38">
        <v>1.8419700000000001</v>
      </c>
      <c r="O273" s="38">
        <v>1.751098</v>
      </c>
      <c r="P273" s="38">
        <v>1.6988129999999999</v>
      </c>
      <c r="Q273" s="38">
        <v>1.662409</v>
      </c>
      <c r="R273" s="38">
        <v>1.677527</v>
      </c>
      <c r="S273" s="38">
        <v>1.7402010000000001</v>
      </c>
      <c r="T273" s="38">
        <v>1.740985</v>
      </c>
      <c r="U273" s="38">
        <v>2.0831780000000002</v>
      </c>
      <c r="V273" s="38">
        <v>2.7477209999999999</v>
      </c>
      <c r="W273" s="38">
        <v>3.3004030000000002</v>
      </c>
      <c r="X273" s="38">
        <v>3.7014369999999999</v>
      </c>
      <c r="Y273" s="38">
        <v>3.9176169999999999</v>
      </c>
      <c r="Z273" s="38">
        <v>4.0552210000000004</v>
      </c>
      <c r="AA273" s="38">
        <v>4.1819139999999999</v>
      </c>
      <c r="AB273" s="38">
        <v>4.2552339999999997</v>
      </c>
      <c r="AC273" s="38">
        <v>4.1828580000000004</v>
      </c>
      <c r="AD273" s="38">
        <v>3.9209170000000002</v>
      </c>
      <c r="AE273" s="38">
        <v>3.364614</v>
      </c>
      <c r="AF273" s="38">
        <v>2.9814609999999999</v>
      </c>
      <c r="AG273" s="38">
        <v>2.7101579999999998</v>
      </c>
      <c r="AH273" s="38">
        <v>2.5797310000000002</v>
      </c>
      <c r="AI273" s="38">
        <v>2.3319670000000001</v>
      </c>
      <c r="AJ273" s="38">
        <v>2.0916700000000001</v>
      </c>
      <c r="AK273" s="38">
        <v>1.9487239999999999</v>
      </c>
      <c r="AL273" s="38">
        <v>5.5617000000000002E-3</v>
      </c>
      <c r="AM273" s="38">
        <v>-1.8743300000000001E-2</v>
      </c>
      <c r="AN273" s="38">
        <v>-1.8559099999999999E-2</v>
      </c>
      <c r="AO273" s="38">
        <v>-1.7216E-3</v>
      </c>
      <c r="AP273" s="38">
        <v>5.1704999999999997E-3</v>
      </c>
      <c r="AQ273" s="38">
        <v>-3.8878799999999998E-2</v>
      </c>
      <c r="AR273" s="38">
        <v>-0.13737260000000001</v>
      </c>
      <c r="AS273" s="38">
        <v>-1.24592E-2</v>
      </c>
      <c r="AT273" s="38">
        <v>1.0365000000000001E-3</v>
      </c>
      <c r="AU273" s="38">
        <v>-5.4917000000000004E-3</v>
      </c>
      <c r="AV273" s="38">
        <v>-4.6231700000000001E-2</v>
      </c>
      <c r="AW273" s="38">
        <v>-4.7046699999999997E-2</v>
      </c>
      <c r="AX273" s="38">
        <v>3.846E-3</v>
      </c>
      <c r="AY273" s="38">
        <v>2.7769100000000001E-2</v>
      </c>
      <c r="AZ273" s="38">
        <v>2.0670500000000001E-2</v>
      </c>
      <c r="BA273" s="38">
        <v>-1.8385499999999999E-2</v>
      </c>
      <c r="BB273" s="38">
        <v>-4.9159300000000003E-2</v>
      </c>
      <c r="BC273" s="38">
        <v>-0.1062873</v>
      </c>
      <c r="BD273" s="38">
        <v>-5.9335899999999997E-2</v>
      </c>
      <c r="BE273" s="38">
        <v>-0.13791700000000001</v>
      </c>
      <c r="BF273" s="38">
        <v>4.9727E-3</v>
      </c>
      <c r="BG273" s="38">
        <v>7.4457700000000002E-2</v>
      </c>
      <c r="BH273" s="38">
        <v>4.4541999999999998E-2</v>
      </c>
      <c r="BI273" s="38">
        <v>3.1217600000000002E-2</v>
      </c>
      <c r="BJ273" s="38">
        <v>1.6967900000000001E-2</v>
      </c>
      <c r="BK273" s="38">
        <v>-1.17173E-2</v>
      </c>
      <c r="BL273" s="38">
        <v>-1.27721E-2</v>
      </c>
      <c r="BM273" s="38">
        <v>3.2650000000000001E-3</v>
      </c>
      <c r="BN273" s="38">
        <v>9.9878999999999992E-3</v>
      </c>
      <c r="BO273" s="38">
        <v>-2.5368600000000002E-2</v>
      </c>
      <c r="BP273" s="38">
        <v>-0.1097052</v>
      </c>
      <c r="BQ273" s="38">
        <v>3.9303000000000003E-3</v>
      </c>
      <c r="BR273" s="38">
        <v>1.6347299999999999E-2</v>
      </c>
      <c r="BS273" s="38">
        <v>5.2172E-3</v>
      </c>
      <c r="BT273" s="38">
        <v>-3.1666800000000002E-2</v>
      </c>
      <c r="BU273" s="38">
        <v>-3.9023500000000003E-2</v>
      </c>
      <c r="BV273" s="38">
        <v>1.1809399999999999E-2</v>
      </c>
      <c r="BW273" s="38">
        <v>3.4217600000000001E-2</v>
      </c>
      <c r="BX273" s="38">
        <v>3.2512100000000002E-2</v>
      </c>
      <c r="BY273" s="38">
        <v>-6.2259999999999995E-4</v>
      </c>
      <c r="BZ273" s="38">
        <v>-2.1599299999999998E-2</v>
      </c>
      <c r="CA273" s="38">
        <v>-6.8898500000000001E-2</v>
      </c>
      <c r="CB273" s="38">
        <v>-3.2667500000000002E-2</v>
      </c>
      <c r="CC273" s="38">
        <v>-0.1168114</v>
      </c>
      <c r="CD273" s="38">
        <v>2.08758E-2</v>
      </c>
      <c r="CE273" s="38">
        <v>8.3089700000000002E-2</v>
      </c>
      <c r="CF273" s="38">
        <v>5.2153499999999998E-2</v>
      </c>
      <c r="CG273" s="38">
        <v>4.0252099999999999E-2</v>
      </c>
      <c r="CH273" s="38">
        <v>2.48677E-2</v>
      </c>
      <c r="CI273" s="38">
        <v>-6.8510999999999997E-3</v>
      </c>
      <c r="CJ273" s="38">
        <v>-8.7641000000000004E-3</v>
      </c>
      <c r="CK273" s="38">
        <v>6.7187999999999996E-3</v>
      </c>
      <c r="CL273" s="38">
        <v>1.3324300000000001E-2</v>
      </c>
      <c r="CM273" s="38">
        <v>-1.6011500000000001E-2</v>
      </c>
      <c r="CN273" s="38">
        <v>-9.0542800000000007E-2</v>
      </c>
      <c r="CO273" s="38">
        <v>1.5281599999999999E-2</v>
      </c>
      <c r="CP273" s="38">
        <v>2.69515E-2</v>
      </c>
      <c r="CQ273" s="38">
        <v>1.2634100000000001E-2</v>
      </c>
      <c r="CR273" s="38">
        <v>-2.15792E-2</v>
      </c>
      <c r="CS273" s="38">
        <v>-3.3466700000000002E-2</v>
      </c>
      <c r="CT273" s="38">
        <v>1.7324800000000001E-2</v>
      </c>
      <c r="CU273" s="38">
        <v>3.8683799999999997E-2</v>
      </c>
      <c r="CV273" s="38">
        <v>4.07135E-2</v>
      </c>
      <c r="CW273" s="38">
        <v>1.16799E-2</v>
      </c>
      <c r="CX273" s="38">
        <v>-2.5113000000000002E-3</v>
      </c>
      <c r="CY273" s="38">
        <v>-4.3003100000000002E-2</v>
      </c>
      <c r="CZ273" s="38">
        <v>-1.4197100000000001E-2</v>
      </c>
      <c r="DA273" s="38">
        <v>-0.1021937</v>
      </c>
      <c r="DB273" s="38">
        <v>3.1890300000000003E-2</v>
      </c>
      <c r="DC273" s="38">
        <v>8.90682E-2</v>
      </c>
      <c r="DD273" s="38">
        <v>5.7425200000000003E-2</v>
      </c>
      <c r="DE273" s="38">
        <v>4.6509399999999999E-2</v>
      </c>
      <c r="DF273" s="38">
        <v>3.2767499999999998E-2</v>
      </c>
      <c r="DG273" s="38">
        <v>-1.9848999999999999E-3</v>
      </c>
      <c r="DH273" s="38">
        <v>-4.7559999999999998E-3</v>
      </c>
      <c r="DI273" s="38">
        <v>1.0172499999999999E-2</v>
      </c>
      <c r="DJ273" s="38">
        <v>1.66608E-2</v>
      </c>
      <c r="DK273" s="38">
        <v>-6.6544000000000004E-3</v>
      </c>
      <c r="DL273" s="38">
        <v>-7.1380399999999997E-2</v>
      </c>
      <c r="DM273" s="38">
        <v>2.6632900000000001E-2</v>
      </c>
      <c r="DN273" s="38">
        <v>3.7555699999999997E-2</v>
      </c>
      <c r="DO273" s="38">
        <v>2.0050999999999999E-2</v>
      </c>
      <c r="DP273" s="38">
        <v>-1.1491599999999999E-2</v>
      </c>
      <c r="DQ273" s="38">
        <v>-2.7909799999999998E-2</v>
      </c>
      <c r="DR273" s="38">
        <v>2.2840200000000001E-2</v>
      </c>
      <c r="DS273" s="38">
        <v>4.3150099999999997E-2</v>
      </c>
      <c r="DT273" s="38">
        <v>4.8914899999999997E-2</v>
      </c>
      <c r="DU273" s="38">
        <v>2.3982400000000001E-2</v>
      </c>
      <c r="DV273" s="38">
        <v>1.65766E-2</v>
      </c>
      <c r="DW273" s="38">
        <v>-1.7107600000000001E-2</v>
      </c>
      <c r="DX273" s="38">
        <v>4.2732999999999998E-3</v>
      </c>
      <c r="DY273" s="38">
        <v>-8.7576000000000001E-2</v>
      </c>
      <c r="DZ273" s="38">
        <v>4.2904699999999997E-2</v>
      </c>
      <c r="EA273" s="38">
        <v>9.5046699999999998E-2</v>
      </c>
      <c r="EB273" s="38">
        <v>6.26969E-2</v>
      </c>
      <c r="EC273" s="38">
        <v>5.27667E-2</v>
      </c>
      <c r="ED273" s="38">
        <v>4.4173700000000003E-2</v>
      </c>
      <c r="EE273" s="38">
        <v>5.0410999999999997E-3</v>
      </c>
      <c r="EF273" s="38">
        <v>1.031E-3</v>
      </c>
      <c r="EG273" s="38">
        <v>1.51591E-2</v>
      </c>
      <c r="EH273" s="38">
        <v>2.14781E-2</v>
      </c>
      <c r="EI273" s="38">
        <v>6.8557999999999996E-3</v>
      </c>
      <c r="EJ273" s="38">
        <v>-4.3713000000000002E-2</v>
      </c>
      <c r="EK273" s="38">
        <v>4.3022400000000002E-2</v>
      </c>
      <c r="EL273" s="38">
        <v>5.2866499999999997E-2</v>
      </c>
      <c r="EM273" s="38">
        <v>3.07599E-2</v>
      </c>
      <c r="EN273" s="38">
        <v>3.0731999999999999E-3</v>
      </c>
      <c r="EO273" s="38">
        <v>-1.98867E-2</v>
      </c>
      <c r="EP273" s="38">
        <v>3.0803500000000001E-2</v>
      </c>
      <c r="EQ273" s="38">
        <v>4.95986E-2</v>
      </c>
      <c r="ER273" s="38">
        <v>6.0756400000000002E-2</v>
      </c>
      <c r="ES273" s="38">
        <v>4.1745200000000003E-2</v>
      </c>
      <c r="ET273" s="38">
        <v>4.4136700000000001E-2</v>
      </c>
      <c r="EU273" s="38">
        <v>2.0281199999999999E-2</v>
      </c>
      <c r="EV273" s="38">
        <v>3.0941699999999999E-2</v>
      </c>
      <c r="EW273" s="38">
        <v>-6.6470399999999999E-2</v>
      </c>
      <c r="EX273" s="38">
        <v>5.88078E-2</v>
      </c>
      <c r="EY273" s="38">
        <v>0.1036787</v>
      </c>
      <c r="EZ273" s="38">
        <v>7.0308399999999993E-2</v>
      </c>
      <c r="FA273" s="38">
        <v>6.1801200000000001E-2</v>
      </c>
      <c r="FB273" s="38">
        <v>92</v>
      </c>
      <c r="FC273" s="38">
        <v>91</v>
      </c>
      <c r="FD273" s="38">
        <v>88</v>
      </c>
      <c r="FE273" s="38">
        <v>86</v>
      </c>
      <c r="FF273" s="38">
        <v>85.5</v>
      </c>
      <c r="FG273" s="38">
        <v>83.5</v>
      </c>
      <c r="FH273" s="38">
        <v>83.5</v>
      </c>
      <c r="FI273" s="38">
        <v>85</v>
      </c>
      <c r="FJ273" s="38">
        <v>91</v>
      </c>
      <c r="FK273" s="38">
        <v>96</v>
      </c>
      <c r="FL273" s="38">
        <v>101.5</v>
      </c>
      <c r="FM273" s="38">
        <v>104.5</v>
      </c>
      <c r="FN273" s="38">
        <v>106.5</v>
      </c>
      <c r="FO273" s="38">
        <v>108.5</v>
      </c>
      <c r="FP273" s="38">
        <v>110</v>
      </c>
      <c r="FQ273" s="38">
        <v>111</v>
      </c>
      <c r="FR273" s="38">
        <v>110.5</v>
      </c>
      <c r="FS273" s="38">
        <v>109.5</v>
      </c>
      <c r="FT273" s="38">
        <v>108</v>
      </c>
      <c r="FU273" s="38">
        <v>105</v>
      </c>
      <c r="FV273" s="38">
        <v>102</v>
      </c>
      <c r="FW273">
        <v>100</v>
      </c>
      <c r="FX273">
        <v>97</v>
      </c>
      <c r="FY273">
        <v>94.499989999999997</v>
      </c>
      <c r="FZ273">
        <v>2.3343099999999999E-2</v>
      </c>
      <c r="GA273">
        <v>0.16094269999999999</v>
      </c>
      <c r="GB273">
        <v>1</v>
      </c>
    </row>
    <row r="274" spans="1:184" x14ac:dyDescent="0.3">
      <c r="A274" t="s">
        <v>277</v>
      </c>
      <c r="B274" t="s">
        <v>1</v>
      </c>
      <c r="C274" t="s">
        <v>261</v>
      </c>
      <c r="D274" t="s">
        <v>1</v>
      </c>
      <c r="E274" t="s">
        <v>1</v>
      </c>
      <c r="F274" t="s">
        <v>1</v>
      </c>
      <c r="G274" t="s">
        <v>1</v>
      </c>
      <c r="H274" s="40" t="s">
        <v>1</v>
      </c>
      <c r="I274" s="18" t="s">
        <v>1</v>
      </c>
      <c r="J274" s="38" t="s">
        <v>1</v>
      </c>
      <c r="K274" s="18" t="s">
        <v>2</v>
      </c>
      <c r="L274" s="38">
        <v>6402</v>
      </c>
      <c r="M274" s="38">
        <v>6402</v>
      </c>
      <c r="N274" s="38">
        <v>1.6375169999999999</v>
      </c>
      <c r="O274" s="38">
        <v>1.56593</v>
      </c>
      <c r="P274" s="38">
        <v>1.523207</v>
      </c>
      <c r="Q274" s="38">
        <v>1.4957279999999999</v>
      </c>
      <c r="R274" s="38">
        <v>1.5122310000000001</v>
      </c>
      <c r="S274" s="38">
        <v>1.5663199999999999</v>
      </c>
      <c r="T274" s="38">
        <v>1.551542</v>
      </c>
      <c r="U274" s="38">
        <v>1.848328</v>
      </c>
      <c r="V274" s="38">
        <v>2.422018</v>
      </c>
      <c r="W274" s="38">
        <v>2.9161579999999998</v>
      </c>
      <c r="X274" s="38">
        <v>3.2965529999999998</v>
      </c>
      <c r="Y274" s="38">
        <v>3.5182500000000001</v>
      </c>
      <c r="Z274" s="38">
        <v>3.6483509999999999</v>
      </c>
      <c r="AA274" s="38">
        <v>3.7697379999999998</v>
      </c>
      <c r="AB274" s="38">
        <v>3.850905</v>
      </c>
      <c r="AC274" s="38">
        <v>3.7938170000000002</v>
      </c>
      <c r="AD274" s="38">
        <v>3.5964</v>
      </c>
      <c r="AE274" s="38">
        <v>3.1148799999999999</v>
      </c>
      <c r="AF274" s="38">
        <v>2.7606220000000001</v>
      </c>
      <c r="AG274" s="38">
        <v>2.5085389999999999</v>
      </c>
      <c r="AH274" s="38">
        <v>2.381291</v>
      </c>
      <c r="AI274" s="38">
        <v>2.1437349999999999</v>
      </c>
      <c r="AJ274" s="38">
        <v>1.9187069999999999</v>
      </c>
      <c r="AK274" s="38">
        <v>1.7811680000000001</v>
      </c>
      <c r="AL274" s="38">
        <v>-3.9643999999999999E-3</v>
      </c>
      <c r="AM274" s="38">
        <v>-8.1057000000000004E-3</v>
      </c>
      <c r="AN274" s="38">
        <v>-5.5366E-3</v>
      </c>
      <c r="AO274" s="38">
        <v>-3.8844000000000001E-3</v>
      </c>
      <c r="AP274" s="38">
        <v>-8.4574000000000003E-3</v>
      </c>
      <c r="AQ274" s="38">
        <v>-2.3797599999999999E-2</v>
      </c>
      <c r="AR274" s="38">
        <v>-5.5375000000000001E-2</v>
      </c>
      <c r="AS274" s="38">
        <v>-1.1447000000000001E-2</v>
      </c>
      <c r="AT274" s="38">
        <v>-7.2328999999999996E-3</v>
      </c>
      <c r="AU274" s="38">
        <v>-5.2819E-3</v>
      </c>
      <c r="AV274" s="38">
        <v>-1.22624E-2</v>
      </c>
      <c r="AW274" s="38">
        <v>-1.3779599999999999E-2</v>
      </c>
      <c r="AX274" s="38">
        <v>-3.5744000000000001E-3</v>
      </c>
      <c r="AY274" s="38">
        <v>-6.0796000000000001E-3</v>
      </c>
      <c r="AZ274" s="38">
        <v>-7.5219999999999996E-4</v>
      </c>
      <c r="BA274" s="38">
        <v>-3.1773200000000001E-2</v>
      </c>
      <c r="BB274" s="38">
        <v>-1.6657999999999999E-2</v>
      </c>
      <c r="BC274" s="38">
        <v>-3.0303099999999999E-2</v>
      </c>
      <c r="BD274" s="38">
        <v>-1.1548599999999999E-2</v>
      </c>
      <c r="BE274" s="38">
        <v>-2.7576699999999999E-2</v>
      </c>
      <c r="BF274" s="38">
        <v>2.7810000000000001E-3</v>
      </c>
      <c r="BG274" s="38">
        <v>7.2522999999999997E-3</v>
      </c>
      <c r="BH274" s="38">
        <v>3.5920000000000001E-3</v>
      </c>
      <c r="BI274" s="38">
        <v>2.4242999999999999E-3</v>
      </c>
      <c r="BJ274" s="38">
        <v>1.7144E-3</v>
      </c>
      <c r="BK274" s="38">
        <v>-4.2420000000000001E-3</v>
      </c>
      <c r="BL274" s="38">
        <v>-2.2155999999999999E-3</v>
      </c>
      <c r="BM274" s="38">
        <v>-8.7529999999999997E-4</v>
      </c>
      <c r="BN274" s="38">
        <v>-4.2296E-3</v>
      </c>
      <c r="BO274" s="38">
        <v>-1.43862E-2</v>
      </c>
      <c r="BP274" s="38">
        <v>-3.8080500000000003E-2</v>
      </c>
      <c r="BQ274" s="38">
        <v>-5.96E-3</v>
      </c>
      <c r="BR274" s="38">
        <v>-4.8720000000000002E-4</v>
      </c>
      <c r="BS274" s="38">
        <v>3.7311000000000002E-3</v>
      </c>
      <c r="BT274" s="38">
        <v>-1.5016000000000001E-3</v>
      </c>
      <c r="BU274" s="38">
        <v>-8.4422999999999998E-3</v>
      </c>
      <c r="BV274" s="38">
        <v>4.2690000000000002E-4</v>
      </c>
      <c r="BW274" s="38">
        <v>1.1008000000000001E-3</v>
      </c>
      <c r="BX274" s="38">
        <v>6.1152000000000003E-3</v>
      </c>
      <c r="BY274" s="38">
        <v>-1.92476E-2</v>
      </c>
      <c r="BZ274" s="38">
        <v>-4.6684999999999999E-3</v>
      </c>
      <c r="CA274" s="38">
        <v>-1.7894400000000001E-2</v>
      </c>
      <c r="CB274" s="38">
        <v>-2.7872000000000001E-3</v>
      </c>
      <c r="CC274" s="38">
        <v>-1.5793499999999999E-2</v>
      </c>
      <c r="CD274" s="38">
        <v>1.3133799999999999E-2</v>
      </c>
      <c r="CE274" s="38">
        <v>1.44902E-2</v>
      </c>
      <c r="CF274" s="38">
        <v>9.8055E-3</v>
      </c>
      <c r="CG274" s="38">
        <v>8.3105000000000002E-3</v>
      </c>
      <c r="CH274" s="38">
        <v>5.6474999999999997E-3</v>
      </c>
      <c r="CI274" s="38">
        <v>-1.5659999999999999E-3</v>
      </c>
      <c r="CJ274" s="38">
        <v>8.4400000000000005E-5</v>
      </c>
      <c r="CK274" s="38">
        <v>1.2087999999999999E-3</v>
      </c>
      <c r="CL274" s="38">
        <v>-1.3014999999999999E-3</v>
      </c>
      <c r="CM274" s="38">
        <v>-7.8679000000000006E-3</v>
      </c>
      <c r="CN274" s="38">
        <v>-2.6102400000000001E-2</v>
      </c>
      <c r="CO274" s="38">
        <v>-2.1597000000000001E-3</v>
      </c>
      <c r="CP274" s="38">
        <v>4.1849000000000001E-3</v>
      </c>
      <c r="CQ274" s="38">
        <v>9.9734000000000003E-3</v>
      </c>
      <c r="CR274" s="38">
        <v>5.9513999999999999E-3</v>
      </c>
      <c r="CS274" s="38">
        <v>-4.7457999999999997E-3</v>
      </c>
      <c r="CT274" s="38">
        <v>3.1981000000000002E-3</v>
      </c>
      <c r="CU274" s="38">
        <v>6.0739000000000001E-3</v>
      </c>
      <c r="CV274" s="38">
        <v>1.0871499999999999E-2</v>
      </c>
      <c r="CW274" s="38">
        <v>-1.05723E-2</v>
      </c>
      <c r="CX274" s="38">
        <v>3.6354E-3</v>
      </c>
      <c r="CY274" s="38">
        <v>-9.3002999999999992E-3</v>
      </c>
      <c r="CZ274" s="38">
        <v>3.2808999999999998E-3</v>
      </c>
      <c r="DA274" s="38">
        <v>-7.6324000000000001E-3</v>
      </c>
      <c r="DB274" s="38">
        <v>2.0304200000000001E-2</v>
      </c>
      <c r="DC274" s="38">
        <v>1.9503099999999999E-2</v>
      </c>
      <c r="DD274" s="38">
        <v>1.4109E-2</v>
      </c>
      <c r="DE274" s="38">
        <v>1.2387199999999999E-2</v>
      </c>
      <c r="DF274" s="38">
        <v>9.5805999999999999E-3</v>
      </c>
      <c r="DG274" s="38">
        <v>1.1100999999999999E-3</v>
      </c>
      <c r="DH274" s="38">
        <v>2.3844999999999999E-3</v>
      </c>
      <c r="DI274" s="38">
        <v>3.2929000000000001E-3</v>
      </c>
      <c r="DJ274" s="38">
        <v>1.6267E-3</v>
      </c>
      <c r="DK274" s="38">
        <v>-1.3496000000000001E-3</v>
      </c>
      <c r="DL274" s="38">
        <v>-1.4124299999999999E-2</v>
      </c>
      <c r="DM274" s="38">
        <v>1.6406000000000001E-3</v>
      </c>
      <c r="DN274" s="38">
        <v>8.8570000000000003E-3</v>
      </c>
      <c r="DO274" s="38">
        <v>1.62157E-2</v>
      </c>
      <c r="DP274" s="38">
        <v>1.34044E-2</v>
      </c>
      <c r="DQ274" s="38">
        <v>-1.0491999999999999E-3</v>
      </c>
      <c r="DR274" s="38">
        <v>5.9693999999999997E-3</v>
      </c>
      <c r="DS274" s="38">
        <v>1.1047E-2</v>
      </c>
      <c r="DT274" s="38">
        <v>1.56279E-2</v>
      </c>
      <c r="DU274" s="38">
        <v>-1.8971000000000001E-3</v>
      </c>
      <c r="DV274" s="38">
        <v>1.19393E-2</v>
      </c>
      <c r="DW274" s="38">
        <v>-7.0609999999999998E-4</v>
      </c>
      <c r="DX274" s="38">
        <v>9.3489999999999997E-3</v>
      </c>
      <c r="DY274" s="38">
        <v>5.2859999999999995E-4</v>
      </c>
      <c r="DZ274" s="38">
        <v>2.7474599999999998E-2</v>
      </c>
      <c r="EA274" s="38">
        <v>2.4516099999999999E-2</v>
      </c>
      <c r="EB274" s="38">
        <v>1.8412499999999998E-2</v>
      </c>
      <c r="EC274" s="38">
        <v>1.6463999999999999E-2</v>
      </c>
      <c r="ED274" s="38">
        <v>1.52593E-2</v>
      </c>
      <c r="EE274" s="38">
        <v>4.9737999999999996E-3</v>
      </c>
      <c r="EF274" s="38">
        <v>5.7054999999999996E-3</v>
      </c>
      <c r="EG274" s="38">
        <v>6.3020000000000003E-3</v>
      </c>
      <c r="EH274" s="38">
        <v>5.8544000000000001E-3</v>
      </c>
      <c r="EI274" s="38">
        <v>8.0619000000000003E-3</v>
      </c>
      <c r="EJ274" s="38">
        <v>3.1702000000000002E-3</v>
      </c>
      <c r="EK274" s="38">
        <v>7.1276000000000004E-3</v>
      </c>
      <c r="EL274" s="38">
        <v>1.5602700000000001E-2</v>
      </c>
      <c r="EM274" s="38">
        <v>2.52287E-2</v>
      </c>
      <c r="EN274" s="38">
        <v>2.4165200000000001E-2</v>
      </c>
      <c r="EO274" s="38">
        <v>4.2880000000000001E-3</v>
      </c>
      <c r="EP274" s="38">
        <v>9.9707000000000007E-3</v>
      </c>
      <c r="EQ274" s="38">
        <v>1.8227400000000001E-2</v>
      </c>
      <c r="ER274" s="38">
        <v>2.2495299999999999E-2</v>
      </c>
      <c r="ES274" s="38">
        <v>1.0628500000000001E-2</v>
      </c>
      <c r="ET274" s="38">
        <v>2.39288E-2</v>
      </c>
      <c r="EU274" s="38">
        <v>1.1702499999999999E-2</v>
      </c>
      <c r="EV274" s="38">
        <v>1.8110399999999999E-2</v>
      </c>
      <c r="EW274" s="38">
        <v>1.2311900000000001E-2</v>
      </c>
      <c r="EX274" s="38">
        <v>3.7827399999999997E-2</v>
      </c>
      <c r="EY274" s="38">
        <v>3.1753999999999998E-2</v>
      </c>
      <c r="EZ274" s="38">
        <v>2.4625999999999999E-2</v>
      </c>
      <c r="FA274" s="38">
        <v>2.2350100000000001E-2</v>
      </c>
      <c r="FB274" s="38">
        <v>86.636359999999996</v>
      </c>
      <c r="FC274" s="38">
        <v>85.136359999999996</v>
      </c>
      <c r="FD274" s="38">
        <v>83.227270000000004</v>
      </c>
      <c r="FE274" s="38">
        <v>81.636359999999996</v>
      </c>
      <c r="FF274" s="38">
        <v>79.954539999999994</v>
      </c>
      <c r="FG274" s="38">
        <v>78.727270000000004</v>
      </c>
      <c r="FH274" s="38">
        <v>78.318179999999998</v>
      </c>
      <c r="FI274" s="38">
        <v>80.954539999999994</v>
      </c>
      <c r="FJ274" s="38">
        <v>84.772729999999996</v>
      </c>
      <c r="FK274" s="38">
        <v>89.136359999999996</v>
      </c>
      <c r="FL274" s="38">
        <v>93.636359999999996</v>
      </c>
      <c r="FM274" s="38">
        <v>97.227270000000004</v>
      </c>
      <c r="FN274" s="38">
        <v>100.0909</v>
      </c>
      <c r="FO274" s="38">
        <v>102.13639999999999</v>
      </c>
      <c r="FP274" s="38">
        <v>103.5454</v>
      </c>
      <c r="FQ274" s="38">
        <v>104.3182</v>
      </c>
      <c r="FR274" s="38">
        <v>105.4546</v>
      </c>
      <c r="FS274" s="38">
        <v>105.4545</v>
      </c>
      <c r="FT274" s="38">
        <v>104.5909</v>
      </c>
      <c r="FU274" s="38">
        <v>102.2273</v>
      </c>
      <c r="FV274" s="38">
        <v>99.045460000000006</v>
      </c>
      <c r="FW274">
        <v>96.045450000000002</v>
      </c>
      <c r="FX274">
        <v>92.909090000000006</v>
      </c>
      <c r="FY274">
        <v>90</v>
      </c>
      <c r="FZ274">
        <v>9.5171000000000006E-3</v>
      </c>
      <c r="GA274">
        <v>7.0277000000000006E-2</v>
      </c>
      <c r="GB274">
        <v>1</v>
      </c>
    </row>
    <row r="275" spans="1:184" x14ac:dyDescent="0.3">
      <c r="A275" t="s">
        <v>277</v>
      </c>
      <c r="B275" t="s">
        <v>1</v>
      </c>
      <c r="C275" t="s">
        <v>262</v>
      </c>
      <c r="D275" t="s">
        <v>1</v>
      </c>
      <c r="E275" t="s">
        <v>1</v>
      </c>
      <c r="F275" t="s">
        <v>1</v>
      </c>
      <c r="G275" s="16" t="s">
        <v>1</v>
      </c>
      <c r="H275" s="40" t="s">
        <v>1</v>
      </c>
      <c r="I275" s="18" t="s">
        <v>1</v>
      </c>
      <c r="J275" s="38" t="s">
        <v>1</v>
      </c>
      <c r="K275" s="18">
        <v>44722</v>
      </c>
      <c r="L275" s="38">
        <v>5402</v>
      </c>
      <c r="M275" s="38">
        <v>5402</v>
      </c>
      <c r="N275" s="38">
        <v>1.0901860000000001</v>
      </c>
      <c r="O275" s="38">
        <v>1.060036</v>
      </c>
      <c r="P275" s="38">
        <v>1.0325359999999999</v>
      </c>
      <c r="Q275" s="38">
        <v>1.0160769999999999</v>
      </c>
      <c r="R275" s="38">
        <v>1.0209980000000001</v>
      </c>
      <c r="S275" s="38">
        <v>1.0668280000000001</v>
      </c>
      <c r="T275" s="38">
        <v>1.0899920000000001</v>
      </c>
      <c r="U275" s="38">
        <v>1.2239720000000001</v>
      </c>
      <c r="V275" s="38">
        <v>1.470205</v>
      </c>
      <c r="W275" s="38">
        <v>1.693821</v>
      </c>
      <c r="X275" s="38">
        <v>1.907724</v>
      </c>
      <c r="Y275" s="38">
        <v>2.0798169999999998</v>
      </c>
      <c r="Z275" s="38">
        <v>2.180113</v>
      </c>
      <c r="AA275" s="38">
        <v>2.2525940000000002</v>
      </c>
      <c r="AB275" s="38">
        <v>2.290114</v>
      </c>
      <c r="AC275" s="38">
        <v>2.2386650000000001</v>
      </c>
      <c r="AD275" s="38">
        <v>2.1148950000000002</v>
      </c>
      <c r="AE275" s="38">
        <v>1.8547560000000001</v>
      </c>
      <c r="AF275" s="38">
        <v>1.65415</v>
      </c>
      <c r="AG275" s="38">
        <v>1.531477</v>
      </c>
      <c r="AH275" s="38">
        <v>1.4618340000000001</v>
      </c>
      <c r="AI275" s="38">
        <v>1.4119740000000001</v>
      </c>
      <c r="AJ275" s="38">
        <v>1.3007310000000001</v>
      </c>
      <c r="AK275" s="38">
        <v>1.2177100000000001</v>
      </c>
      <c r="AL275" s="38">
        <v>-1.0280000000000001E-4</v>
      </c>
      <c r="AM275" s="38">
        <v>-7.4424000000000001E-3</v>
      </c>
      <c r="AN275" s="38">
        <v>-6.3504E-3</v>
      </c>
      <c r="AO275" s="38">
        <v>-1.9326E-3</v>
      </c>
      <c r="AP275" s="38">
        <v>7.9197E-3</v>
      </c>
      <c r="AQ275" s="38">
        <v>2.3262499999999998E-2</v>
      </c>
      <c r="AR275" s="38">
        <v>-7.9188000000000001E-3</v>
      </c>
      <c r="AS275" s="38">
        <v>-2.1182599999999999E-2</v>
      </c>
      <c r="AT275" s="38">
        <v>-2.2795099999999999E-2</v>
      </c>
      <c r="AU275" s="38">
        <v>-4.9232499999999998E-2</v>
      </c>
      <c r="AV275" s="38">
        <v>-4.3618999999999998E-2</v>
      </c>
      <c r="AW275" s="38">
        <v>-2.72295E-2</v>
      </c>
      <c r="AX275" s="38">
        <v>-1.7991299999999998E-2</v>
      </c>
      <c r="AY275" s="38">
        <v>-1.54877E-2</v>
      </c>
      <c r="AZ275" s="38">
        <v>6.6144999999999997E-3</v>
      </c>
      <c r="BA275" s="38">
        <v>6.7361000000000001E-3</v>
      </c>
      <c r="BB275" s="38">
        <v>1.8120299999999999E-2</v>
      </c>
      <c r="BC275" s="38">
        <v>2.0779599999999999E-2</v>
      </c>
      <c r="BD275" s="38">
        <v>4.4594999999999999E-3</v>
      </c>
      <c r="BE275" s="38">
        <v>1.05684E-2</v>
      </c>
      <c r="BF275" s="38">
        <v>7.7648999999999999E-3</v>
      </c>
      <c r="BG275" s="38">
        <v>-6.3734999999999998E-3</v>
      </c>
      <c r="BH275" s="38">
        <v>-1.55855E-2</v>
      </c>
      <c r="BI275" s="38">
        <v>-1.7748199999999999E-2</v>
      </c>
      <c r="BJ275" s="38">
        <v>4.1831000000000004E-3</v>
      </c>
      <c r="BK275" s="38">
        <v>-3.9623999999999996E-3</v>
      </c>
      <c r="BL275" s="38">
        <v>-2.3216000000000001E-3</v>
      </c>
      <c r="BM275" s="38">
        <v>1.8025999999999999E-3</v>
      </c>
      <c r="BN275" s="38">
        <v>1.1572300000000001E-2</v>
      </c>
      <c r="BO275" s="38">
        <v>2.65927E-2</v>
      </c>
      <c r="BP275" s="38">
        <v>2.0953999999999999E-3</v>
      </c>
      <c r="BQ275" s="38">
        <v>-1.66701E-2</v>
      </c>
      <c r="BR275" s="38">
        <v>-1.66678E-2</v>
      </c>
      <c r="BS275" s="38">
        <v>-4.09717E-2</v>
      </c>
      <c r="BT275" s="38">
        <v>-3.5825299999999997E-2</v>
      </c>
      <c r="BU275" s="38">
        <v>-2.0349699999999998E-2</v>
      </c>
      <c r="BV275" s="38">
        <v>-1.4156E-2</v>
      </c>
      <c r="BW275" s="38">
        <v>-7.9357000000000004E-3</v>
      </c>
      <c r="BX275" s="38">
        <v>1.7229700000000001E-2</v>
      </c>
      <c r="BY275" s="38">
        <v>1.87586E-2</v>
      </c>
      <c r="BZ275" s="38">
        <v>3.13364E-2</v>
      </c>
      <c r="CA275" s="38">
        <v>3.3927300000000001E-2</v>
      </c>
      <c r="CB275" s="38">
        <v>2.0968000000000001E-2</v>
      </c>
      <c r="CC275" s="38">
        <v>2.4999199999999999E-2</v>
      </c>
      <c r="CD275" s="38">
        <v>2.2289300000000001E-2</v>
      </c>
      <c r="CE275" s="38">
        <v>5.2015000000000004E-3</v>
      </c>
      <c r="CF275" s="38">
        <v>-5.1034000000000001E-3</v>
      </c>
      <c r="CG275" s="38">
        <v>-9.5936000000000007E-3</v>
      </c>
      <c r="CH275" s="38">
        <v>7.1514999999999999E-3</v>
      </c>
      <c r="CI275" s="38">
        <v>-1.5521000000000001E-3</v>
      </c>
      <c r="CJ275" s="38">
        <v>4.6870000000000001E-4</v>
      </c>
      <c r="CK275" s="38">
        <v>4.3895000000000002E-3</v>
      </c>
      <c r="CL275" s="38">
        <v>1.4102E-2</v>
      </c>
      <c r="CM275" s="38">
        <v>2.88991E-2</v>
      </c>
      <c r="CN275" s="38">
        <v>9.0313000000000008E-3</v>
      </c>
      <c r="CO275" s="38">
        <v>-1.3544799999999999E-2</v>
      </c>
      <c r="CP275" s="38">
        <v>-1.24242E-2</v>
      </c>
      <c r="CQ275" s="38">
        <v>-3.5250299999999998E-2</v>
      </c>
      <c r="CR275" s="38">
        <v>-3.04274E-2</v>
      </c>
      <c r="CS275" s="38">
        <v>-1.55847E-2</v>
      </c>
      <c r="CT275" s="38">
        <v>-1.1499799999999999E-2</v>
      </c>
      <c r="CU275" s="38">
        <v>-2.7052999999999999E-3</v>
      </c>
      <c r="CV275" s="38">
        <v>2.4581700000000001E-2</v>
      </c>
      <c r="CW275" s="38">
        <v>2.70853E-2</v>
      </c>
      <c r="CX275" s="38">
        <v>4.0489900000000002E-2</v>
      </c>
      <c r="CY275" s="38">
        <v>4.3033399999999999E-2</v>
      </c>
      <c r="CZ275" s="38">
        <v>3.2401699999999999E-2</v>
      </c>
      <c r="DA275" s="38">
        <v>3.4993799999999999E-2</v>
      </c>
      <c r="DB275" s="38">
        <v>3.23489E-2</v>
      </c>
      <c r="DC275" s="38">
        <v>1.3218300000000001E-2</v>
      </c>
      <c r="DD275" s="38">
        <v>2.1565999999999998E-3</v>
      </c>
      <c r="DE275" s="38">
        <v>-3.9456999999999999E-3</v>
      </c>
      <c r="DF275" s="38">
        <v>1.0120000000000001E-2</v>
      </c>
      <c r="DG275" s="38">
        <v>8.5809999999999999E-4</v>
      </c>
      <c r="DH275" s="38">
        <v>3.2591E-3</v>
      </c>
      <c r="DI275" s="38">
        <v>6.9765000000000001E-3</v>
      </c>
      <c r="DJ275" s="38">
        <v>1.6631699999999999E-2</v>
      </c>
      <c r="DK275" s="38">
        <v>3.12056E-2</v>
      </c>
      <c r="DL275" s="38">
        <v>1.5967100000000001E-2</v>
      </c>
      <c r="DM275" s="38">
        <v>-1.04195E-2</v>
      </c>
      <c r="DN275" s="38">
        <v>-8.1805000000000003E-3</v>
      </c>
      <c r="DO275" s="38">
        <v>-2.95289E-2</v>
      </c>
      <c r="DP275" s="38">
        <v>-2.50295E-2</v>
      </c>
      <c r="DQ275" s="38">
        <v>-1.08197E-2</v>
      </c>
      <c r="DR275" s="38">
        <v>-8.8435000000000007E-3</v>
      </c>
      <c r="DS275" s="38">
        <v>2.5252E-3</v>
      </c>
      <c r="DT275" s="38">
        <v>3.1933700000000002E-2</v>
      </c>
      <c r="DU275" s="38">
        <v>3.5412100000000002E-2</v>
      </c>
      <c r="DV275" s="38">
        <v>4.9643300000000001E-2</v>
      </c>
      <c r="DW275" s="38">
        <v>5.2139499999999998E-2</v>
      </c>
      <c r="DX275" s="38">
        <v>4.3835499999999999E-2</v>
      </c>
      <c r="DY275" s="38">
        <v>4.4988500000000001E-2</v>
      </c>
      <c r="DZ275" s="38">
        <v>4.2408500000000002E-2</v>
      </c>
      <c r="EA275" s="38">
        <v>2.12351E-2</v>
      </c>
      <c r="EB275" s="38">
        <v>9.4164999999999995E-3</v>
      </c>
      <c r="EC275" s="38">
        <v>1.7022000000000001E-3</v>
      </c>
      <c r="ED275" s="38">
        <v>1.4405899999999999E-2</v>
      </c>
      <c r="EE275" s="38">
        <v>4.3381000000000001E-3</v>
      </c>
      <c r="EF275" s="38">
        <v>7.2878999999999999E-3</v>
      </c>
      <c r="EG275" s="38">
        <v>1.0711699999999999E-2</v>
      </c>
      <c r="EH275" s="38">
        <v>2.0284199999999999E-2</v>
      </c>
      <c r="EI275" s="38">
        <v>3.4535799999999998E-2</v>
      </c>
      <c r="EJ275" s="38">
        <v>2.5981400000000002E-2</v>
      </c>
      <c r="EK275" s="38">
        <v>-5.9069999999999999E-3</v>
      </c>
      <c r="EL275" s="38">
        <v>-2.0533000000000001E-3</v>
      </c>
      <c r="EM275" s="38">
        <v>-2.1268100000000002E-2</v>
      </c>
      <c r="EN275" s="38">
        <v>-1.7235799999999999E-2</v>
      </c>
      <c r="EO275" s="38">
        <v>-3.9398000000000002E-3</v>
      </c>
      <c r="EP275" s="38">
        <v>-5.0083000000000003E-3</v>
      </c>
      <c r="EQ275" s="38">
        <v>1.00772E-2</v>
      </c>
      <c r="ER275" s="38">
        <v>4.2548799999999998E-2</v>
      </c>
      <c r="ES275" s="38">
        <v>4.74346E-2</v>
      </c>
      <c r="ET275" s="38">
        <v>6.2859399999999996E-2</v>
      </c>
      <c r="EU275" s="38">
        <v>6.5287300000000006E-2</v>
      </c>
      <c r="EV275" s="38">
        <v>6.0344000000000002E-2</v>
      </c>
      <c r="EW275" s="38">
        <v>5.9419300000000001E-2</v>
      </c>
      <c r="EX275" s="38">
        <v>5.6932900000000002E-2</v>
      </c>
      <c r="EY275" s="38">
        <v>3.2810100000000002E-2</v>
      </c>
      <c r="EZ275" s="38">
        <v>1.9898699999999998E-2</v>
      </c>
      <c r="FA275" s="38">
        <v>9.8569E-3</v>
      </c>
      <c r="FB275" s="38">
        <v>68.997169999999997</v>
      </c>
      <c r="FC275" s="38">
        <v>66.709590000000006</v>
      </c>
      <c r="FD275" s="38">
        <v>64.971630000000005</v>
      </c>
      <c r="FE275" s="38">
        <v>63.99156</v>
      </c>
      <c r="FF275" s="38">
        <v>62.348210000000002</v>
      </c>
      <c r="FG275" s="38">
        <v>60.034320000000001</v>
      </c>
      <c r="FH275" s="38">
        <v>61.220790000000001</v>
      </c>
      <c r="FI275" s="38">
        <v>67.208849999999998</v>
      </c>
      <c r="FJ275" s="38">
        <v>73.748170000000002</v>
      </c>
      <c r="FK275" s="38">
        <v>80.168620000000004</v>
      </c>
      <c r="FL275" s="38">
        <v>85.339290000000005</v>
      </c>
      <c r="FM275" s="38">
        <v>90.152079999999998</v>
      </c>
      <c r="FN275" s="38">
        <v>92.952870000000004</v>
      </c>
      <c r="FO275" s="38">
        <v>94.189189999999996</v>
      </c>
      <c r="FP275" s="38">
        <v>93.696070000000006</v>
      </c>
      <c r="FQ275" s="38">
        <v>93.027209999999997</v>
      </c>
      <c r="FR275" s="38">
        <v>91.318029999999993</v>
      </c>
      <c r="FS275" s="38">
        <v>88.524600000000007</v>
      </c>
      <c r="FT275" s="38">
        <v>86.642759999999996</v>
      </c>
      <c r="FU275" s="38">
        <v>82.954310000000007</v>
      </c>
      <c r="FV275" s="38">
        <v>79.195049999999995</v>
      </c>
      <c r="FW275">
        <v>75.423670000000001</v>
      </c>
      <c r="FX275">
        <v>72.883080000000007</v>
      </c>
      <c r="FY275">
        <v>70.846149999999994</v>
      </c>
      <c r="FZ275">
        <v>1.7302100000000001E-2</v>
      </c>
      <c r="GA275">
        <v>0.1227413</v>
      </c>
      <c r="GB275">
        <v>1</v>
      </c>
    </row>
    <row r="276" spans="1:184" x14ac:dyDescent="0.3">
      <c r="A276" t="s">
        <v>277</v>
      </c>
      <c r="B276" t="s">
        <v>1</v>
      </c>
      <c r="C276" t="s">
        <v>262</v>
      </c>
      <c r="D276" t="s">
        <v>1</v>
      </c>
      <c r="E276" t="s">
        <v>1</v>
      </c>
      <c r="F276" t="s">
        <v>1</v>
      </c>
      <c r="G276" s="16" t="s">
        <v>1</v>
      </c>
      <c r="H276" s="40" t="s">
        <v>1</v>
      </c>
      <c r="I276" s="18" t="s">
        <v>1</v>
      </c>
      <c r="J276" s="38" t="s">
        <v>1</v>
      </c>
      <c r="K276" s="18">
        <v>44739</v>
      </c>
      <c r="L276" s="38">
        <v>5395</v>
      </c>
      <c r="M276" s="38">
        <v>5395</v>
      </c>
      <c r="N276" s="38">
        <v>1.0473220000000001</v>
      </c>
      <c r="O276" s="38">
        <v>1.0137989999999999</v>
      </c>
      <c r="P276" s="38">
        <v>0.98922270000000001</v>
      </c>
      <c r="Q276" s="38">
        <v>0.96824790000000005</v>
      </c>
      <c r="R276" s="38">
        <v>0.97296419999999995</v>
      </c>
      <c r="S276" s="38">
        <v>1.018521</v>
      </c>
      <c r="T276" s="38">
        <v>1.0878429999999999</v>
      </c>
      <c r="U276" s="38">
        <v>1.182347</v>
      </c>
      <c r="V276" s="38">
        <v>1.376295</v>
      </c>
      <c r="W276" s="38">
        <v>1.5438449999999999</v>
      </c>
      <c r="X276" s="38">
        <v>1.6728510000000001</v>
      </c>
      <c r="Y276" s="38">
        <v>1.805094</v>
      </c>
      <c r="Z276" s="38">
        <v>1.8933709999999999</v>
      </c>
      <c r="AA276" s="38">
        <v>1.9779450000000001</v>
      </c>
      <c r="AB276" s="38">
        <v>2.0436740000000002</v>
      </c>
      <c r="AC276" s="38">
        <v>2.0636000000000001</v>
      </c>
      <c r="AD276" s="38">
        <v>1.91842</v>
      </c>
      <c r="AE276" s="38">
        <v>1.671146</v>
      </c>
      <c r="AF276" s="38">
        <v>1.4782820000000001</v>
      </c>
      <c r="AG276" s="38">
        <v>1.3755299999999999</v>
      </c>
      <c r="AH276" s="38">
        <v>1.3470249999999999</v>
      </c>
      <c r="AI276" s="38">
        <v>1.269544</v>
      </c>
      <c r="AJ276" s="38">
        <v>1.173211</v>
      </c>
      <c r="AK276" s="38">
        <v>1.1053120000000001</v>
      </c>
      <c r="AL276" s="38">
        <v>-9.9790999999999994E-3</v>
      </c>
      <c r="AM276" s="38">
        <v>-5.3372999999999997E-3</v>
      </c>
      <c r="AN276" s="38">
        <v>-1.19788E-2</v>
      </c>
      <c r="AO276" s="38">
        <v>-9.6947999999999999E-3</v>
      </c>
      <c r="AP276" s="38">
        <v>-7.9220999999999996E-3</v>
      </c>
      <c r="AQ276" s="38">
        <v>-6.5668999999999996E-3</v>
      </c>
      <c r="AR276" s="38">
        <v>4.0775000000000004E-3</v>
      </c>
      <c r="AS276" s="38">
        <v>-5.1787999999999999E-3</v>
      </c>
      <c r="AT276" s="38">
        <v>4.3876999999999996E-3</v>
      </c>
      <c r="AU276" s="38">
        <v>-5.6461000000000003E-3</v>
      </c>
      <c r="AV276" s="38">
        <v>-3.9597E-3</v>
      </c>
      <c r="AW276" s="38">
        <v>-1.9689E-3</v>
      </c>
      <c r="AX276" s="38">
        <v>-7.2560000000000003E-3</v>
      </c>
      <c r="AY276" s="38">
        <v>-8.3514999999999995E-3</v>
      </c>
      <c r="AZ276" s="38">
        <v>-9.7817000000000008E-3</v>
      </c>
      <c r="BA276" s="38">
        <v>-6.2554999999999998E-3</v>
      </c>
      <c r="BB276" s="38">
        <v>-4.3960300000000001E-2</v>
      </c>
      <c r="BC276" s="38">
        <v>-4.3018500000000001E-2</v>
      </c>
      <c r="BD276" s="38">
        <v>-4.5799100000000002E-2</v>
      </c>
      <c r="BE276" s="38">
        <v>-2.5812000000000002E-2</v>
      </c>
      <c r="BF276" s="38">
        <v>2.3174699999999999E-2</v>
      </c>
      <c r="BG276" s="38">
        <v>-4.4112400000000003E-2</v>
      </c>
      <c r="BH276" s="38">
        <v>-5.0298200000000001E-2</v>
      </c>
      <c r="BI276" s="38">
        <v>-4.0191299999999999E-2</v>
      </c>
      <c r="BJ276" s="38">
        <v>-5.0245999999999997E-3</v>
      </c>
      <c r="BK276" s="38">
        <v>-2.3809999999999999E-3</v>
      </c>
      <c r="BL276" s="38">
        <v>-8.7565000000000004E-3</v>
      </c>
      <c r="BM276" s="38">
        <v>-7.2652000000000003E-3</v>
      </c>
      <c r="BN276" s="38">
        <v>-6.0178999999999996E-3</v>
      </c>
      <c r="BO276" s="38">
        <v>-2.8332000000000001E-3</v>
      </c>
      <c r="BP276" s="38">
        <v>1.24425E-2</v>
      </c>
      <c r="BQ276" s="38">
        <v>-2.5576000000000002E-3</v>
      </c>
      <c r="BR276" s="38">
        <v>1.0919999999999999E-2</v>
      </c>
      <c r="BS276" s="38">
        <v>6.0435999999999997E-3</v>
      </c>
      <c r="BT276" s="38">
        <v>6.4048000000000004E-3</v>
      </c>
      <c r="BU276" s="38">
        <v>5.6392999999999999E-3</v>
      </c>
      <c r="BV276" s="38">
        <v>-1.8533E-3</v>
      </c>
      <c r="BW276" s="38">
        <v>-2.1897000000000002E-3</v>
      </c>
      <c r="BX276" s="38">
        <v>2.2169999999999998E-3</v>
      </c>
      <c r="BY276" s="38">
        <v>1.0000800000000001E-2</v>
      </c>
      <c r="BZ276" s="38">
        <v>-2.73726E-2</v>
      </c>
      <c r="CA276" s="38">
        <v>-2.83542E-2</v>
      </c>
      <c r="CB276" s="38">
        <v>-3.2714699999999999E-2</v>
      </c>
      <c r="CC276" s="38">
        <v>-1.7742000000000001E-2</v>
      </c>
      <c r="CD276" s="38">
        <v>3.0688099999999999E-2</v>
      </c>
      <c r="CE276" s="38">
        <v>-3.3088300000000001E-2</v>
      </c>
      <c r="CF276" s="38">
        <v>-4.1138899999999999E-2</v>
      </c>
      <c r="CG276" s="38">
        <v>-3.3233100000000002E-2</v>
      </c>
      <c r="CH276" s="38">
        <v>-1.5931000000000001E-3</v>
      </c>
      <c r="CI276" s="38">
        <v>-3.3340000000000003E-4</v>
      </c>
      <c r="CJ276" s="38">
        <v>-6.5246999999999996E-3</v>
      </c>
      <c r="CK276" s="38">
        <v>-5.5824999999999998E-3</v>
      </c>
      <c r="CL276" s="38">
        <v>-4.6990000000000001E-3</v>
      </c>
      <c r="CM276" s="38">
        <v>-2.4729999999999999E-4</v>
      </c>
      <c r="CN276" s="38">
        <v>1.8236100000000002E-2</v>
      </c>
      <c r="CO276" s="38">
        <v>-7.4220000000000004E-4</v>
      </c>
      <c r="CP276" s="38">
        <v>1.5444299999999999E-2</v>
      </c>
      <c r="CQ276" s="38">
        <v>1.4139799999999999E-2</v>
      </c>
      <c r="CR276" s="38">
        <v>1.35832E-2</v>
      </c>
      <c r="CS276" s="38">
        <v>1.09087E-2</v>
      </c>
      <c r="CT276" s="38">
        <v>1.8886E-3</v>
      </c>
      <c r="CU276" s="38">
        <v>2.0779000000000001E-3</v>
      </c>
      <c r="CV276" s="38">
        <v>1.05273E-2</v>
      </c>
      <c r="CW276" s="38">
        <v>2.1259900000000002E-2</v>
      </c>
      <c r="CX276" s="38">
        <v>-1.5883999999999999E-2</v>
      </c>
      <c r="CY276" s="38">
        <v>-1.8197700000000001E-2</v>
      </c>
      <c r="CZ276" s="38">
        <v>-2.3652400000000001E-2</v>
      </c>
      <c r="DA276" s="38">
        <v>-1.2152700000000001E-2</v>
      </c>
      <c r="DB276" s="38">
        <v>3.5891899999999997E-2</v>
      </c>
      <c r="DC276" s="38">
        <v>-2.5453E-2</v>
      </c>
      <c r="DD276" s="38">
        <v>-3.4795199999999998E-2</v>
      </c>
      <c r="DE276" s="38">
        <v>-2.8413899999999999E-2</v>
      </c>
      <c r="DF276" s="38">
        <v>1.8384E-3</v>
      </c>
      <c r="DG276" s="38">
        <v>1.7141999999999999E-3</v>
      </c>
      <c r="DH276" s="38">
        <v>-4.2929999999999999E-3</v>
      </c>
      <c r="DI276" s="38">
        <v>-3.8996999999999999E-3</v>
      </c>
      <c r="DJ276" s="38">
        <v>-3.3801E-3</v>
      </c>
      <c r="DK276" s="38">
        <v>2.3386000000000001E-3</v>
      </c>
      <c r="DL276" s="38">
        <v>2.4029700000000001E-2</v>
      </c>
      <c r="DM276" s="38">
        <v>1.0732999999999999E-3</v>
      </c>
      <c r="DN276" s="38">
        <v>1.99686E-2</v>
      </c>
      <c r="DO276" s="38">
        <v>2.2236100000000002E-2</v>
      </c>
      <c r="DP276" s="38">
        <v>2.0761600000000002E-2</v>
      </c>
      <c r="DQ276" s="38">
        <v>1.6178100000000001E-2</v>
      </c>
      <c r="DR276" s="38">
        <v>5.6305000000000001E-3</v>
      </c>
      <c r="DS276" s="38">
        <v>6.3454999999999996E-3</v>
      </c>
      <c r="DT276" s="38">
        <v>1.88375E-2</v>
      </c>
      <c r="DU276" s="38">
        <v>3.2518999999999999E-2</v>
      </c>
      <c r="DV276" s="38">
        <v>-4.3953999999999998E-3</v>
      </c>
      <c r="DW276" s="38">
        <v>-8.0412000000000001E-3</v>
      </c>
      <c r="DX276" s="38">
        <v>-1.45901E-2</v>
      </c>
      <c r="DY276" s="38">
        <v>-6.5634999999999999E-3</v>
      </c>
      <c r="DZ276" s="38">
        <v>4.1095699999999999E-2</v>
      </c>
      <c r="EA276" s="38">
        <v>-1.7817699999999999E-2</v>
      </c>
      <c r="EB276" s="38">
        <v>-2.8451500000000001E-2</v>
      </c>
      <c r="EC276" s="38">
        <v>-2.35947E-2</v>
      </c>
      <c r="ED276" s="38">
        <v>6.7929000000000002E-3</v>
      </c>
      <c r="EE276" s="38">
        <v>4.6705999999999996E-3</v>
      </c>
      <c r="EF276" s="38">
        <v>-1.0707E-3</v>
      </c>
      <c r="EG276" s="38">
        <v>-1.4701E-3</v>
      </c>
      <c r="EH276" s="38">
        <v>-1.4759E-3</v>
      </c>
      <c r="EI276" s="38">
        <v>6.0723000000000001E-3</v>
      </c>
      <c r="EJ276" s="38">
        <v>3.2394699999999998E-2</v>
      </c>
      <c r="EK276" s="38">
        <v>3.6944999999999999E-3</v>
      </c>
      <c r="EL276" s="38">
        <v>2.6501E-2</v>
      </c>
      <c r="EM276" s="38">
        <v>3.3925799999999999E-2</v>
      </c>
      <c r="EN276" s="38">
        <v>3.11261E-2</v>
      </c>
      <c r="EO276" s="38">
        <v>2.37863E-2</v>
      </c>
      <c r="EP276" s="38">
        <v>1.10332E-2</v>
      </c>
      <c r="EQ276" s="38">
        <v>1.25072E-2</v>
      </c>
      <c r="ER276" s="38">
        <v>3.0836200000000001E-2</v>
      </c>
      <c r="ES276" s="38">
        <v>4.8775399999999997E-2</v>
      </c>
      <c r="ET276" s="38">
        <v>1.2192400000000001E-2</v>
      </c>
      <c r="EU276" s="38">
        <v>6.6230999999999998E-3</v>
      </c>
      <c r="EV276" s="38">
        <v>-1.5057E-3</v>
      </c>
      <c r="EW276" s="38">
        <v>1.5066000000000001E-3</v>
      </c>
      <c r="EX276" s="38">
        <v>4.8609100000000002E-2</v>
      </c>
      <c r="EY276" s="38">
        <v>-6.7936000000000003E-3</v>
      </c>
      <c r="EZ276" s="38">
        <v>-1.9292299999999998E-2</v>
      </c>
      <c r="FA276" s="38">
        <v>-1.6636499999999999E-2</v>
      </c>
      <c r="FB276" s="38">
        <v>58.12556</v>
      </c>
      <c r="FC276" s="38">
        <v>56.198689999999999</v>
      </c>
      <c r="FD276" s="38">
        <v>54.586390000000002</v>
      </c>
      <c r="FE276" s="38">
        <v>53.774880000000003</v>
      </c>
      <c r="FF276" s="38">
        <v>54.00665</v>
      </c>
      <c r="FG276" s="38">
        <v>53.491990000000001</v>
      </c>
      <c r="FH276" s="38">
        <v>54.665410000000001</v>
      </c>
      <c r="FI276" s="38">
        <v>57.277679999999997</v>
      </c>
      <c r="FJ276" s="38">
        <v>61.325020000000002</v>
      </c>
      <c r="FK276" s="38">
        <v>66.109909999999999</v>
      </c>
      <c r="FL276" s="38">
        <v>72.024000000000001</v>
      </c>
      <c r="FM276" s="38">
        <v>78.293660000000003</v>
      </c>
      <c r="FN276" s="38">
        <v>83.570509999999999</v>
      </c>
      <c r="FO276" s="38">
        <v>87.799480000000003</v>
      </c>
      <c r="FP276" s="38">
        <v>89.408360000000002</v>
      </c>
      <c r="FQ276" s="38">
        <v>89.669449999999998</v>
      </c>
      <c r="FR276" s="38">
        <v>87.639870000000002</v>
      </c>
      <c r="FS276" s="38">
        <v>85.405900000000003</v>
      </c>
      <c r="FT276" s="38">
        <v>82.924959999999999</v>
      </c>
      <c r="FU276" s="38">
        <v>79.046019999999999</v>
      </c>
      <c r="FV276" s="38">
        <v>73.587069999999997</v>
      </c>
      <c r="FW276">
        <v>69.116870000000006</v>
      </c>
      <c r="FX276">
        <v>65.946969999999993</v>
      </c>
      <c r="FY276">
        <v>63.306989999999999</v>
      </c>
      <c r="FZ276">
        <v>1.5344500000000001E-2</v>
      </c>
      <c r="GA276">
        <v>0.1024998</v>
      </c>
      <c r="GB276">
        <v>1</v>
      </c>
    </row>
    <row r="277" spans="1:184" x14ac:dyDescent="0.3">
      <c r="A277" t="s">
        <v>277</v>
      </c>
      <c r="B277" t="s">
        <v>1</v>
      </c>
      <c r="C277" t="s">
        <v>262</v>
      </c>
      <c r="D277" t="s">
        <v>1</v>
      </c>
      <c r="E277" t="s">
        <v>1</v>
      </c>
      <c r="F277" t="s">
        <v>1</v>
      </c>
      <c r="G277" s="16" t="s">
        <v>1</v>
      </c>
      <c r="H277" s="40" t="s">
        <v>1</v>
      </c>
      <c r="I277" s="18" t="s">
        <v>1</v>
      </c>
      <c r="J277" s="38" t="s">
        <v>1</v>
      </c>
      <c r="K277" s="18">
        <v>44753</v>
      </c>
      <c r="L277" s="38">
        <v>5381</v>
      </c>
      <c r="M277" s="38">
        <v>5381</v>
      </c>
      <c r="N277" s="38">
        <v>1.0802689999999999</v>
      </c>
      <c r="O277" s="38">
        <v>1.0427379999999999</v>
      </c>
      <c r="P277" s="38">
        <v>1.0180819999999999</v>
      </c>
      <c r="Q277" s="38">
        <v>0.99781989999999998</v>
      </c>
      <c r="R277" s="38">
        <v>1.000699</v>
      </c>
      <c r="S277" s="38">
        <v>1.0445489999999999</v>
      </c>
      <c r="T277" s="38">
        <v>1.104603</v>
      </c>
      <c r="U277" s="38">
        <v>1.2281610000000001</v>
      </c>
      <c r="V277" s="38">
        <v>1.458626</v>
      </c>
      <c r="W277" s="38">
        <v>1.6628829999999999</v>
      </c>
      <c r="X277" s="38">
        <v>1.8339669999999999</v>
      </c>
      <c r="Y277" s="38">
        <v>1.99166</v>
      </c>
      <c r="Z277" s="38">
        <v>2.0873379999999999</v>
      </c>
      <c r="AA277" s="38">
        <v>2.1676039999999999</v>
      </c>
      <c r="AB277" s="38">
        <v>2.2192970000000001</v>
      </c>
      <c r="AC277" s="38">
        <v>2.2160850000000001</v>
      </c>
      <c r="AD277" s="38">
        <v>2.0718399999999999</v>
      </c>
      <c r="AE277" s="38">
        <v>1.8061510000000001</v>
      </c>
      <c r="AF277" s="38">
        <v>1.591769</v>
      </c>
      <c r="AG277" s="38">
        <v>1.47475</v>
      </c>
      <c r="AH277" s="38">
        <v>1.4221809999999999</v>
      </c>
      <c r="AI277" s="38">
        <v>1.3344739999999999</v>
      </c>
      <c r="AJ277" s="38">
        <v>1.240108</v>
      </c>
      <c r="AK277" s="38">
        <v>1.1651929999999999</v>
      </c>
      <c r="AL277" s="38">
        <v>-1.6176999999999999E-3</v>
      </c>
      <c r="AM277" s="38">
        <v>-2.9849E-3</v>
      </c>
      <c r="AN277" s="38">
        <v>-5.4910000000000002E-3</v>
      </c>
      <c r="AO277" s="38">
        <v>-8.2997000000000001E-3</v>
      </c>
      <c r="AP277" s="38">
        <v>-8.8313000000000003E-3</v>
      </c>
      <c r="AQ277" s="38">
        <v>-6.2611000000000003E-3</v>
      </c>
      <c r="AR277" s="38">
        <v>1.4526300000000001E-2</v>
      </c>
      <c r="AS277" s="38">
        <v>-7.1094000000000001E-3</v>
      </c>
      <c r="AT277" s="38">
        <v>-2.1675099999999999E-2</v>
      </c>
      <c r="AU277" s="38">
        <v>-2.9106E-2</v>
      </c>
      <c r="AV277" s="38">
        <v>-3.7842099999999997E-2</v>
      </c>
      <c r="AW277" s="38">
        <v>-1.0922299999999999E-2</v>
      </c>
      <c r="AX277" s="38">
        <v>-1.1145800000000001E-2</v>
      </c>
      <c r="AY277" s="38">
        <v>-5.9147000000000002E-3</v>
      </c>
      <c r="AZ277" s="38">
        <v>-1.3093E-3</v>
      </c>
      <c r="BA277" s="38">
        <v>-4.0766999999999999E-3</v>
      </c>
      <c r="BB277" s="38">
        <v>-1.25124E-2</v>
      </c>
      <c r="BC277" s="38">
        <v>1.0226300000000001E-2</v>
      </c>
      <c r="BD277" s="38">
        <v>-4.7916E-3</v>
      </c>
      <c r="BE277" s="38">
        <v>1.1394100000000001E-2</v>
      </c>
      <c r="BF277" s="38">
        <v>2.8721300000000002E-2</v>
      </c>
      <c r="BG277" s="38">
        <v>-2.6329999999999999E-2</v>
      </c>
      <c r="BH277" s="38">
        <v>-1.45156E-2</v>
      </c>
      <c r="BI277" s="38">
        <v>-1.1262400000000001E-2</v>
      </c>
      <c r="BJ277" s="38">
        <v>3.8121000000000001E-3</v>
      </c>
      <c r="BK277" s="38">
        <v>7.071E-4</v>
      </c>
      <c r="BL277" s="38">
        <v>-1.8263000000000001E-3</v>
      </c>
      <c r="BM277" s="38">
        <v>-5.2338000000000003E-3</v>
      </c>
      <c r="BN277" s="38">
        <v>-6.1034000000000001E-3</v>
      </c>
      <c r="BO277" s="38">
        <v>-1.3780000000000001E-3</v>
      </c>
      <c r="BP277" s="38">
        <v>2.3433599999999999E-2</v>
      </c>
      <c r="BQ277" s="38">
        <v>-3.8379999999999998E-3</v>
      </c>
      <c r="BR277" s="38">
        <v>-1.43865E-2</v>
      </c>
      <c r="BS277" s="38">
        <v>-1.5704699999999999E-2</v>
      </c>
      <c r="BT277" s="38">
        <v>-2.6531200000000001E-2</v>
      </c>
      <c r="BU277" s="38">
        <v>-3.6635000000000001E-3</v>
      </c>
      <c r="BV277" s="38">
        <v>-6.0292000000000002E-3</v>
      </c>
      <c r="BW277" s="38">
        <v>2.219E-4</v>
      </c>
      <c r="BX277" s="38">
        <v>1.01517E-2</v>
      </c>
      <c r="BY277" s="38">
        <v>1.33311E-2</v>
      </c>
      <c r="BZ277" s="38">
        <v>5.2843999999999999E-3</v>
      </c>
      <c r="CA277" s="38">
        <v>2.7254199999999999E-2</v>
      </c>
      <c r="CB277" s="38">
        <v>1.07873E-2</v>
      </c>
      <c r="CC277" s="38">
        <v>2.3394100000000001E-2</v>
      </c>
      <c r="CD277" s="38">
        <v>4.1593199999999997E-2</v>
      </c>
      <c r="CE277" s="38">
        <v>-1.45752E-2</v>
      </c>
      <c r="CF277" s="38">
        <v>-5.0657999999999996E-3</v>
      </c>
      <c r="CG277" s="38">
        <v>-3.5913E-3</v>
      </c>
      <c r="CH277" s="38">
        <v>7.5728000000000002E-3</v>
      </c>
      <c r="CI277" s="38">
        <v>3.2642000000000001E-3</v>
      </c>
      <c r="CJ277" s="38">
        <v>7.1190000000000001E-4</v>
      </c>
      <c r="CK277" s="38">
        <v>-3.1104000000000001E-3</v>
      </c>
      <c r="CL277" s="38">
        <v>-4.2141000000000001E-3</v>
      </c>
      <c r="CM277" s="38">
        <v>2.0040000000000001E-3</v>
      </c>
      <c r="CN277" s="38">
        <v>2.9602699999999999E-2</v>
      </c>
      <c r="CO277" s="38">
        <v>-1.5721999999999999E-3</v>
      </c>
      <c r="CP277" s="38">
        <v>-9.3383000000000008E-3</v>
      </c>
      <c r="CQ277" s="38">
        <v>-6.4229999999999999E-3</v>
      </c>
      <c r="CR277" s="38">
        <v>-1.86973E-2</v>
      </c>
      <c r="CS277" s="38">
        <v>1.364E-3</v>
      </c>
      <c r="CT277" s="38">
        <v>-2.4854E-3</v>
      </c>
      <c r="CU277" s="38">
        <v>4.4720000000000003E-3</v>
      </c>
      <c r="CV277" s="38">
        <v>1.8089500000000001E-2</v>
      </c>
      <c r="CW277" s="38">
        <v>2.53876E-2</v>
      </c>
      <c r="CX277" s="38">
        <v>1.7610399999999998E-2</v>
      </c>
      <c r="CY277" s="38">
        <v>3.9047800000000001E-2</v>
      </c>
      <c r="CZ277" s="38">
        <v>2.1577200000000001E-2</v>
      </c>
      <c r="DA277" s="38">
        <v>3.1705299999999999E-2</v>
      </c>
      <c r="DB277" s="38">
        <v>5.0508200000000003E-2</v>
      </c>
      <c r="DC277" s="38">
        <v>-6.4339000000000002E-3</v>
      </c>
      <c r="DD277" s="38">
        <v>1.4792E-3</v>
      </c>
      <c r="DE277" s="38">
        <v>1.7216E-3</v>
      </c>
      <c r="DF277" s="38">
        <v>1.13335E-2</v>
      </c>
      <c r="DG277" s="38">
        <v>5.8212000000000003E-3</v>
      </c>
      <c r="DH277" s="38">
        <v>3.2501000000000001E-3</v>
      </c>
      <c r="DI277" s="38">
        <v>-9.8700000000000003E-4</v>
      </c>
      <c r="DJ277" s="38">
        <v>-2.3246999999999999E-3</v>
      </c>
      <c r="DK277" s="38">
        <v>5.3860000000000002E-3</v>
      </c>
      <c r="DL277" s="38">
        <v>3.5771799999999999E-2</v>
      </c>
      <c r="DM277" s="38">
        <v>6.937E-4</v>
      </c>
      <c r="DN277" s="38">
        <v>-4.2902000000000001E-3</v>
      </c>
      <c r="DO277" s="38">
        <v>2.8587E-3</v>
      </c>
      <c r="DP277" s="38">
        <v>-1.08634E-2</v>
      </c>
      <c r="DQ277" s="38">
        <v>6.3914000000000002E-3</v>
      </c>
      <c r="DR277" s="38">
        <v>1.0583999999999999E-3</v>
      </c>
      <c r="DS277" s="38">
        <v>8.7221E-3</v>
      </c>
      <c r="DT277" s="38">
        <v>2.60273E-2</v>
      </c>
      <c r="DU277" s="38">
        <v>3.7444199999999997E-2</v>
      </c>
      <c r="DV277" s="38">
        <v>2.9936399999999998E-2</v>
      </c>
      <c r="DW277" s="38">
        <v>5.0841299999999999E-2</v>
      </c>
      <c r="DX277" s="38">
        <v>3.2367100000000003E-2</v>
      </c>
      <c r="DY277" s="38">
        <v>4.0016400000000001E-2</v>
      </c>
      <c r="DZ277" s="38">
        <v>5.94231E-2</v>
      </c>
      <c r="EA277" s="38">
        <v>1.7075E-3</v>
      </c>
      <c r="EB277" s="38">
        <v>8.0240999999999993E-3</v>
      </c>
      <c r="EC277" s="38">
        <v>7.0345E-3</v>
      </c>
      <c r="ED277" s="38">
        <v>1.6763299999999998E-2</v>
      </c>
      <c r="EE277" s="38">
        <v>9.5131999999999994E-3</v>
      </c>
      <c r="EF277" s="38">
        <v>6.9148999999999999E-3</v>
      </c>
      <c r="EG277" s="38">
        <v>2.0788999999999998E-3</v>
      </c>
      <c r="EH277" s="38">
        <v>4.0319999999999999E-4</v>
      </c>
      <c r="EI277" s="38">
        <v>1.0269199999999999E-2</v>
      </c>
      <c r="EJ277" s="38">
        <v>4.4679000000000003E-2</v>
      </c>
      <c r="EK277" s="38">
        <v>3.9651E-3</v>
      </c>
      <c r="EL277" s="38">
        <v>2.9984999999999999E-3</v>
      </c>
      <c r="EM277" s="38">
        <v>1.626E-2</v>
      </c>
      <c r="EN277" s="38">
        <v>4.4749999999999998E-4</v>
      </c>
      <c r="EO277" s="38">
        <v>1.3650300000000001E-2</v>
      </c>
      <c r="EP277" s="38">
        <v>6.1749999999999999E-3</v>
      </c>
      <c r="EQ277" s="38">
        <v>1.48586E-2</v>
      </c>
      <c r="ER277" s="38">
        <v>3.7488300000000002E-2</v>
      </c>
      <c r="ES277" s="38">
        <v>5.4851900000000002E-2</v>
      </c>
      <c r="ET277" s="38">
        <v>4.7733200000000003E-2</v>
      </c>
      <c r="EU277" s="38">
        <v>6.7869200000000005E-2</v>
      </c>
      <c r="EV277" s="38">
        <v>4.7946000000000003E-2</v>
      </c>
      <c r="EW277" s="38">
        <v>5.2016399999999997E-2</v>
      </c>
      <c r="EX277" s="38">
        <v>7.2294999999999998E-2</v>
      </c>
      <c r="EY277" s="38">
        <v>1.34623E-2</v>
      </c>
      <c r="EZ277" s="38">
        <v>1.7473900000000001E-2</v>
      </c>
      <c r="FA277" s="38">
        <v>1.4705599999999999E-2</v>
      </c>
      <c r="FB277" s="38">
        <v>64.98321</v>
      </c>
      <c r="FC277" s="38">
        <v>63.953229999999998</v>
      </c>
      <c r="FD277" s="38">
        <v>61.81861</v>
      </c>
      <c r="FE277" s="38">
        <v>60.226680000000002</v>
      </c>
      <c r="FF277" s="38">
        <v>59.369410000000002</v>
      </c>
      <c r="FG277" s="38">
        <v>58.482770000000002</v>
      </c>
      <c r="FH277" s="38">
        <v>59.044289999999997</v>
      </c>
      <c r="FI277" s="38">
        <v>62.893180000000001</v>
      </c>
      <c r="FJ277" s="38">
        <v>68.299350000000004</v>
      </c>
      <c r="FK277" s="38">
        <v>74.063929999999999</v>
      </c>
      <c r="FL277" s="38">
        <v>78.984359999999995</v>
      </c>
      <c r="FM277" s="38">
        <v>83.690920000000006</v>
      </c>
      <c r="FN277" s="38">
        <v>88.544110000000003</v>
      </c>
      <c r="FO277" s="38">
        <v>91.847040000000007</v>
      </c>
      <c r="FP277" s="38">
        <v>93.337440000000001</v>
      </c>
      <c r="FQ277" s="38">
        <v>93.537310000000005</v>
      </c>
      <c r="FR277" s="38">
        <v>92.485720000000001</v>
      </c>
      <c r="FS277" s="38">
        <v>90.814170000000004</v>
      </c>
      <c r="FT277" s="38">
        <v>87.765289999999993</v>
      </c>
      <c r="FU277" s="38">
        <v>83.496809999999996</v>
      </c>
      <c r="FV277" s="38">
        <v>76.982140000000001</v>
      </c>
      <c r="FW277">
        <v>71.823170000000005</v>
      </c>
      <c r="FX277">
        <v>69.09496</v>
      </c>
      <c r="FY277">
        <v>66.495339999999999</v>
      </c>
      <c r="FZ277">
        <v>1.85962E-2</v>
      </c>
      <c r="GA277">
        <v>0.13563500000000001</v>
      </c>
      <c r="GB277">
        <v>1</v>
      </c>
    </row>
    <row r="278" spans="1:184" x14ac:dyDescent="0.3">
      <c r="A278" t="s">
        <v>277</v>
      </c>
      <c r="B278" t="s">
        <v>1</v>
      </c>
      <c r="C278" t="s">
        <v>262</v>
      </c>
      <c r="D278" t="s">
        <v>1</v>
      </c>
      <c r="E278" t="s">
        <v>1</v>
      </c>
      <c r="F278" t="s">
        <v>1</v>
      </c>
      <c r="G278" s="16" t="s">
        <v>1</v>
      </c>
      <c r="H278" s="40" t="s">
        <v>1</v>
      </c>
      <c r="I278" s="18" t="s">
        <v>1</v>
      </c>
      <c r="J278" s="38" t="s">
        <v>1</v>
      </c>
      <c r="K278" s="18">
        <v>44760</v>
      </c>
      <c r="L278" s="38">
        <v>5373</v>
      </c>
      <c r="M278" s="38">
        <v>5373</v>
      </c>
      <c r="N278" s="38">
        <v>1.065901</v>
      </c>
      <c r="O278" s="38">
        <v>1.033709</v>
      </c>
      <c r="P278" s="38">
        <v>1.0132810000000001</v>
      </c>
      <c r="Q278" s="38">
        <v>0.99423459999999997</v>
      </c>
      <c r="R278" s="38">
        <v>0.99784269999999997</v>
      </c>
      <c r="S278" s="38">
        <v>1.0414410000000001</v>
      </c>
      <c r="T278" s="38">
        <v>1.1100319999999999</v>
      </c>
      <c r="U278" s="38">
        <v>1.2104170000000001</v>
      </c>
      <c r="V278" s="38">
        <v>1.417856</v>
      </c>
      <c r="W278" s="38">
        <v>1.598562</v>
      </c>
      <c r="X278" s="38">
        <v>1.739776</v>
      </c>
      <c r="Y278" s="38">
        <v>1.885257</v>
      </c>
      <c r="Z278" s="38">
        <v>1.982064</v>
      </c>
      <c r="AA278" s="38">
        <v>2.0691679999999999</v>
      </c>
      <c r="AB278" s="38">
        <v>2.1379929999999998</v>
      </c>
      <c r="AC278" s="38">
        <v>2.1489980000000002</v>
      </c>
      <c r="AD278" s="38">
        <v>2.0138440000000002</v>
      </c>
      <c r="AE278" s="38">
        <v>1.7500899999999999</v>
      </c>
      <c r="AF278" s="38">
        <v>1.541452</v>
      </c>
      <c r="AG278" s="38">
        <v>1.4277390000000001</v>
      </c>
      <c r="AH278" s="38">
        <v>1.3944049999999999</v>
      </c>
      <c r="AI278" s="38">
        <v>1.3091569999999999</v>
      </c>
      <c r="AJ278" s="38">
        <v>1.207856</v>
      </c>
      <c r="AK278" s="38">
        <v>1.129257</v>
      </c>
      <c r="AL278" s="38">
        <v>-9.1976999999999996E-3</v>
      </c>
      <c r="AM278" s="38">
        <v>-3.5068E-3</v>
      </c>
      <c r="AN278" s="38">
        <v>-3.7199999999999999E-4</v>
      </c>
      <c r="AO278" s="38">
        <v>1.4897000000000001E-3</v>
      </c>
      <c r="AP278" s="38">
        <v>2.2598000000000002E-3</v>
      </c>
      <c r="AQ278" s="38">
        <v>3.4014000000000002E-3</v>
      </c>
      <c r="AR278" s="38">
        <v>1.7828500000000001E-2</v>
      </c>
      <c r="AS278" s="38">
        <v>-1.7611999999999999E-2</v>
      </c>
      <c r="AT278" s="38">
        <v>-2.64906E-2</v>
      </c>
      <c r="AU278" s="38">
        <v>-2.4829299999999999E-2</v>
      </c>
      <c r="AV278" s="38">
        <v>-4.7112800000000003E-2</v>
      </c>
      <c r="AW278" s="38">
        <v>-1.53598E-2</v>
      </c>
      <c r="AX278" s="38">
        <v>-3.9559E-3</v>
      </c>
      <c r="AY278" s="38">
        <v>3.3609E-3</v>
      </c>
      <c r="AZ278" s="38">
        <v>4.7707000000000001E-3</v>
      </c>
      <c r="BA278" s="38">
        <v>2.89904E-2</v>
      </c>
      <c r="BB278" s="38">
        <v>1.1373599999999999E-2</v>
      </c>
      <c r="BC278" s="38">
        <v>2.2436999999999999E-2</v>
      </c>
      <c r="BD278" s="38">
        <v>7.3235000000000001E-3</v>
      </c>
      <c r="BE278" s="38">
        <v>1.9694300000000001E-2</v>
      </c>
      <c r="BF278" s="38">
        <v>5.6256300000000002E-2</v>
      </c>
      <c r="BG278" s="38">
        <v>2.0753E-3</v>
      </c>
      <c r="BH278" s="38">
        <v>7.0064999999999997E-3</v>
      </c>
      <c r="BI278" s="38">
        <v>4.4542999999999996E-3</v>
      </c>
      <c r="BJ278" s="38">
        <v>-4.8068E-3</v>
      </c>
      <c r="BK278" s="38">
        <v>-8.5550000000000003E-4</v>
      </c>
      <c r="BL278" s="38">
        <v>2.8299000000000002E-3</v>
      </c>
      <c r="BM278" s="38">
        <v>3.8536999999999998E-3</v>
      </c>
      <c r="BN278" s="38">
        <v>3.9135000000000003E-3</v>
      </c>
      <c r="BO278" s="38">
        <v>6.9616000000000001E-3</v>
      </c>
      <c r="BP278" s="38">
        <v>2.5023900000000002E-2</v>
      </c>
      <c r="BQ278" s="38">
        <v>-1.50315E-2</v>
      </c>
      <c r="BR278" s="38">
        <v>-2.0349900000000001E-2</v>
      </c>
      <c r="BS278" s="38">
        <v>-1.36007E-2</v>
      </c>
      <c r="BT278" s="38">
        <v>-3.7210199999999999E-2</v>
      </c>
      <c r="BU278" s="38">
        <v>-6.7061000000000004E-3</v>
      </c>
      <c r="BV278" s="38">
        <v>1.4082999999999999E-3</v>
      </c>
      <c r="BW278" s="38">
        <v>9.6921000000000004E-3</v>
      </c>
      <c r="BX278" s="38">
        <v>1.6531400000000002E-2</v>
      </c>
      <c r="BY278" s="38">
        <v>4.5325299999999999E-2</v>
      </c>
      <c r="BZ278" s="38">
        <v>2.9200899999999998E-2</v>
      </c>
      <c r="CA278" s="38">
        <v>3.82061E-2</v>
      </c>
      <c r="CB278" s="38">
        <v>2.1414800000000001E-2</v>
      </c>
      <c r="CC278" s="38">
        <v>2.87088E-2</v>
      </c>
      <c r="CD278" s="38">
        <v>6.4947599999999994E-2</v>
      </c>
      <c r="CE278" s="38">
        <v>1.23462E-2</v>
      </c>
      <c r="CF278" s="38">
        <v>1.5201900000000001E-2</v>
      </c>
      <c r="CG278" s="38">
        <v>1.0905700000000001E-2</v>
      </c>
      <c r="CH278" s="38">
        <v>-1.7657E-3</v>
      </c>
      <c r="CI278" s="38">
        <v>9.8069999999999993E-4</v>
      </c>
      <c r="CJ278" s="38">
        <v>5.0474999999999999E-3</v>
      </c>
      <c r="CK278" s="38">
        <v>5.4910999999999996E-3</v>
      </c>
      <c r="CL278" s="38">
        <v>5.0588999999999999E-3</v>
      </c>
      <c r="CM278" s="38">
        <v>9.4274000000000007E-3</v>
      </c>
      <c r="CN278" s="38">
        <v>3.00074E-2</v>
      </c>
      <c r="CO278" s="38">
        <v>-1.3244199999999999E-2</v>
      </c>
      <c r="CP278" s="38">
        <v>-1.6096900000000001E-2</v>
      </c>
      <c r="CQ278" s="38">
        <v>-5.8237999999999996E-3</v>
      </c>
      <c r="CR278" s="38">
        <v>-3.0351599999999999E-2</v>
      </c>
      <c r="CS278" s="38">
        <v>-7.1259999999999997E-4</v>
      </c>
      <c r="CT278" s="38">
        <v>5.1235999999999999E-3</v>
      </c>
      <c r="CU278" s="38">
        <v>1.40771E-2</v>
      </c>
      <c r="CV278" s="38">
        <v>2.4676799999999999E-2</v>
      </c>
      <c r="CW278" s="38">
        <v>5.6638899999999999E-2</v>
      </c>
      <c r="CX278" s="38">
        <v>4.1548000000000002E-2</v>
      </c>
      <c r="CY278" s="38">
        <v>4.9127700000000003E-2</v>
      </c>
      <c r="CZ278" s="38">
        <v>3.1174400000000001E-2</v>
      </c>
      <c r="DA278" s="38">
        <v>3.4952200000000003E-2</v>
      </c>
      <c r="DB278" s="38">
        <v>7.0967199999999994E-2</v>
      </c>
      <c r="DC278" s="38">
        <v>1.9459799999999999E-2</v>
      </c>
      <c r="DD278" s="38">
        <v>2.08781E-2</v>
      </c>
      <c r="DE278" s="38">
        <v>1.5373899999999999E-2</v>
      </c>
      <c r="DF278" s="38">
        <v>1.2754000000000001E-3</v>
      </c>
      <c r="DG278" s="38">
        <v>2.8170000000000001E-3</v>
      </c>
      <c r="DH278" s="38">
        <v>7.2651E-3</v>
      </c>
      <c r="DI278" s="38">
        <v>7.1285000000000003E-3</v>
      </c>
      <c r="DJ278" s="38">
        <v>6.2043000000000003E-3</v>
      </c>
      <c r="DK278" s="38">
        <v>1.18932E-2</v>
      </c>
      <c r="DL278" s="38">
        <v>3.4991000000000001E-2</v>
      </c>
      <c r="DM278" s="38">
        <v>-1.1456900000000001E-2</v>
      </c>
      <c r="DN278" s="38">
        <v>-1.18438E-2</v>
      </c>
      <c r="DO278" s="38">
        <v>1.9530999999999999E-3</v>
      </c>
      <c r="DP278" s="38">
        <v>-2.3493099999999999E-2</v>
      </c>
      <c r="DQ278" s="38">
        <v>5.2810000000000001E-3</v>
      </c>
      <c r="DR278" s="38">
        <v>8.8389000000000002E-3</v>
      </c>
      <c r="DS278" s="38">
        <v>1.8462099999999999E-2</v>
      </c>
      <c r="DT278" s="38">
        <v>3.2822200000000003E-2</v>
      </c>
      <c r="DU278" s="38">
        <v>6.7952399999999996E-2</v>
      </c>
      <c r="DV278" s="38">
        <v>5.3895100000000001E-2</v>
      </c>
      <c r="DW278" s="38">
        <v>6.00493E-2</v>
      </c>
      <c r="DX278" s="38">
        <v>4.0933999999999998E-2</v>
      </c>
      <c r="DY278" s="38">
        <v>4.1195700000000002E-2</v>
      </c>
      <c r="DZ278" s="38">
        <v>7.6986700000000005E-2</v>
      </c>
      <c r="EA278" s="38">
        <v>2.65734E-2</v>
      </c>
      <c r="EB278" s="38">
        <v>2.6554299999999999E-2</v>
      </c>
      <c r="EC278" s="38">
        <v>1.9842200000000001E-2</v>
      </c>
      <c r="ED278" s="38">
        <v>5.6661999999999997E-3</v>
      </c>
      <c r="EE278" s="38">
        <v>5.4682999999999997E-3</v>
      </c>
      <c r="EF278" s="38">
        <v>1.0467000000000001E-2</v>
      </c>
      <c r="EG278" s="38">
        <v>9.4926000000000003E-3</v>
      </c>
      <c r="EH278" s="38">
        <v>7.8580000000000004E-3</v>
      </c>
      <c r="EI278" s="38">
        <v>1.5453400000000001E-2</v>
      </c>
      <c r="EJ278" s="38">
        <v>4.2186399999999999E-2</v>
      </c>
      <c r="EK278" s="38">
        <v>-8.8763999999999996E-3</v>
      </c>
      <c r="EL278" s="38">
        <v>-5.7031E-3</v>
      </c>
      <c r="EM278" s="38">
        <v>1.31818E-2</v>
      </c>
      <c r="EN278" s="38">
        <v>-1.3590400000000001E-2</v>
      </c>
      <c r="EO278" s="38">
        <v>1.39347E-2</v>
      </c>
      <c r="EP278" s="38">
        <v>1.4203199999999999E-2</v>
      </c>
      <c r="EQ278" s="38">
        <v>2.4793300000000001E-2</v>
      </c>
      <c r="ER278" s="38">
        <v>4.4582900000000002E-2</v>
      </c>
      <c r="ES278" s="38">
        <v>8.4287299999999996E-2</v>
      </c>
      <c r="ET278" s="38">
        <v>7.1722400000000006E-2</v>
      </c>
      <c r="EU278" s="38">
        <v>7.5818399999999994E-2</v>
      </c>
      <c r="EV278" s="38">
        <v>5.5025400000000002E-2</v>
      </c>
      <c r="EW278" s="38">
        <v>5.0210200000000003E-2</v>
      </c>
      <c r="EX278" s="38">
        <v>8.5678099999999993E-2</v>
      </c>
      <c r="EY278" s="38">
        <v>3.6844399999999999E-2</v>
      </c>
      <c r="EZ278" s="38">
        <v>3.4749799999999997E-2</v>
      </c>
      <c r="FA278" s="38">
        <v>2.62936E-2</v>
      </c>
      <c r="FB278" s="38">
        <v>62.361409999999999</v>
      </c>
      <c r="FC278" s="38">
        <v>60.281039999999997</v>
      </c>
      <c r="FD278" s="38">
        <v>57.934310000000004</v>
      </c>
      <c r="FE278" s="38">
        <v>57.306950000000001</v>
      </c>
      <c r="FF278" s="38">
        <v>56.403460000000003</v>
      </c>
      <c r="FG278" s="38">
        <v>55.394680000000001</v>
      </c>
      <c r="FH278" s="38">
        <v>55.416910000000001</v>
      </c>
      <c r="FI278" s="38">
        <v>58.5244</v>
      </c>
      <c r="FJ278" s="38">
        <v>63.508229999999998</v>
      </c>
      <c r="FK278" s="38">
        <v>68.578280000000007</v>
      </c>
      <c r="FL278" s="38">
        <v>73.420749999999998</v>
      </c>
      <c r="FM278" s="38">
        <v>78.244640000000004</v>
      </c>
      <c r="FN278" s="38">
        <v>84.220650000000006</v>
      </c>
      <c r="FO278" s="38">
        <v>88.304280000000006</v>
      </c>
      <c r="FP278" s="38">
        <v>90.861789999999999</v>
      </c>
      <c r="FQ278" s="38">
        <v>91.125240000000005</v>
      </c>
      <c r="FR278" s="38">
        <v>90.565610000000007</v>
      </c>
      <c r="FS278" s="38">
        <v>88.163290000000003</v>
      </c>
      <c r="FT278" s="38">
        <v>84.799700000000001</v>
      </c>
      <c r="FU278" s="38">
        <v>80.766199999999998</v>
      </c>
      <c r="FV278" s="38">
        <v>75.745310000000003</v>
      </c>
      <c r="FW278">
        <v>70.959530000000001</v>
      </c>
      <c r="FX278">
        <v>66.756100000000004</v>
      </c>
      <c r="FY278">
        <v>62.94538</v>
      </c>
      <c r="FZ278">
        <v>1.7016699999999999E-2</v>
      </c>
      <c r="GA278">
        <v>0.1132679</v>
      </c>
      <c r="GB278">
        <v>1</v>
      </c>
    </row>
    <row r="279" spans="1:184" x14ac:dyDescent="0.3">
      <c r="A279" t="s">
        <v>277</v>
      </c>
      <c r="B279" t="s">
        <v>1</v>
      </c>
      <c r="C279" t="s">
        <v>262</v>
      </c>
      <c r="D279" t="s">
        <v>1</v>
      </c>
      <c r="E279" t="s">
        <v>1</v>
      </c>
      <c r="F279" t="s">
        <v>1</v>
      </c>
      <c r="G279" s="16" t="s">
        <v>1</v>
      </c>
      <c r="H279" s="40" t="s">
        <v>1</v>
      </c>
      <c r="I279" s="18" t="s">
        <v>1</v>
      </c>
      <c r="J279" s="38" t="s">
        <v>1</v>
      </c>
      <c r="K279" s="18">
        <v>44763</v>
      </c>
      <c r="L279" s="38">
        <v>5357</v>
      </c>
      <c r="M279" s="38">
        <v>5357</v>
      </c>
      <c r="N279" s="38">
        <v>1.0503</v>
      </c>
      <c r="O279" s="38">
        <v>1.020546</v>
      </c>
      <c r="P279" s="38">
        <v>1.0057799999999999</v>
      </c>
      <c r="Q279" s="38">
        <v>0.9901392</v>
      </c>
      <c r="R279" s="38">
        <v>0.99348429999999999</v>
      </c>
      <c r="S279" s="38">
        <v>1.0381590000000001</v>
      </c>
      <c r="T279" s="38">
        <v>1.0964469999999999</v>
      </c>
      <c r="U279" s="38">
        <v>1.2061789999999999</v>
      </c>
      <c r="V279" s="38">
        <v>1.4002589999999999</v>
      </c>
      <c r="W279" s="38">
        <v>1.5587029999999999</v>
      </c>
      <c r="X279" s="38">
        <v>1.68482</v>
      </c>
      <c r="Y279" s="38">
        <v>1.819583</v>
      </c>
      <c r="Z279" s="38">
        <v>1.9183269999999999</v>
      </c>
      <c r="AA279" s="38">
        <v>2.018446</v>
      </c>
      <c r="AB279" s="38">
        <v>2.0888100000000001</v>
      </c>
      <c r="AC279" s="38">
        <v>2.0848200000000001</v>
      </c>
      <c r="AD279" s="38">
        <v>1.9702809999999999</v>
      </c>
      <c r="AE279" s="38">
        <v>1.7164250000000001</v>
      </c>
      <c r="AF279" s="38">
        <v>1.5152680000000001</v>
      </c>
      <c r="AG279" s="38">
        <v>1.4050819999999999</v>
      </c>
      <c r="AH279" s="38">
        <v>1.3516790000000001</v>
      </c>
      <c r="AI279" s="38">
        <v>1.284735</v>
      </c>
      <c r="AJ279" s="38">
        <v>1.179654</v>
      </c>
      <c r="AK279" s="38">
        <v>1.107327</v>
      </c>
      <c r="AL279" s="38">
        <v>-1.8623299999999999E-2</v>
      </c>
      <c r="AM279" s="38">
        <v>-1.5996400000000001E-2</v>
      </c>
      <c r="AN279" s="38">
        <v>-3.3673000000000002E-3</v>
      </c>
      <c r="AO279" s="38">
        <v>-3.7463000000000002E-3</v>
      </c>
      <c r="AP279" s="38">
        <v>-4.2456999999999998E-3</v>
      </c>
      <c r="AQ279" s="38">
        <v>3.1865000000000001E-3</v>
      </c>
      <c r="AR279" s="38">
        <v>1.7112100000000002E-2</v>
      </c>
      <c r="AS279" s="38">
        <v>7.5772000000000001E-3</v>
      </c>
      <c r="AT279" s="38">
        <v>-5.5929999999999999E-3</v>
      </c>
      <c r="AU279" s="38">
        <v>-6.6651999999999996E-3</v>
      </c>
      <c r="AV279" s="38">
        <v>-1.5258900000000001E-2</v>
      </c>
      <c r="AW279" s="38">
        <v>-8.9020000000000002E-3</v>
      </c>
      <c r="AX279" s="38">
        <v>-5.8098000000000004E-3</v>
      </c>
      <c r="AY279" s="38">
        <v>6.4875000000000002E-3</v>
      </c>
      <c r="AZ279" s="38">
        <v>1.33081E-2</v>
      </c>
      <c r="BA279" s="38">
        <v>1.4100000000000001E-5</v>
      </c>
      <c r="BB279" s="38">
        <v>-1.8155999999999999E-3</v>
      </c>
      <c r="BC279" s="38">
        <v>2.6798999999999998E-3</v>
      </c>
      <c r="BD279" s="38">
        <v>-1.1380700000000001E-2</v>
      </c>
      <c r="BE279" s="38">
        <v>1.3707000000000001E-3</v>
      </c>
      <c r="BF279" s="38">
        <v>1.0194E-3</v>
      </c>
      <c r="BG279" s="38">
        <v>-2.1750499999999999E-2</v>
      </c>
      <c r="BH279" s="38">
        <v>-4.215E-3</v>
      </c>
      <c r="BI279" s="38">
        <v>-5.4199999999999995E-4</v>
      </c>
      <c r="BJ279" s="38">
        <v>-1.65159E-2</v>
      </c>
      <c r="BK279" s="38">
        <v>-1.42428E-2</v>
      </c>
      <c r="BL279" s="38">
        <v>-2.1919999999999999E-3</v>
      </c>
      <c r="BM279" s="38">
        <v>-2.6718000000000002E-3</v>
      </c>
      <c r="BN279" s="38">
        <v>-3.0550999999999998E-3</v>
      </c>
      <c r="BO279" s="38">
        <v>4.9731999999999997E-3</v>
      </c>
      <c r="BP279" s="38">
        <v>2.2465499999999999E-2</v>
      </c>
      <c r="BQ279" s="38">
        <v>9.6214999999999998E-3</v>
      </c>
      <c r="BR279" s="38">
        <v>-2.5996999999999999E-3</v>
      </c>
      <c r="BS279" s="38">
        <v>-2.3000999999999998E-3</v>
      </c>
      <c r="BT279" s="38">
        <v>-1.13946E-2</v>
      </c>
      <c r="BU279" s="38">
        <v>-6.0219000000000002E-3</v>
      </c>
      <c r="BV279" s="38">
        <v>-3.7989E-3</v>
      </c>
      <c r="BW279" s="38">
        <v>1.0037600000000001E-2</v>
      </c>
      <c r="BX279" s="38">
        <v>1.8092199999999999E-2</v>
      </c>
      <c r="BY279" s="38">
        <v>6.1010999999999999E-3</v>
      </c>
      <c r="BZ279" s="38">
        <v>4.3521000000000002E-3</v>
      </c>
      <c r="CA279" s="38">
        <v>8.6297000000000006E-3</v>
      </c>
      <c r="CB279" s="38">
        <v>-2.9719999999999998E-3</v>
      </c>
      <c r="CC279" s="38">
        <v>8.6090999999999997E-3</v>
      </c>
      <c r="CD279" s="38">
        <v>8.5894000000000005E-3</v>
      </c>
      <c r="CE279" s="38">
        <v>-1.54471E-2</v>
      </c>
      <c r="CF279" s="38">
        <v>4.0400000000000001E-4</v>
      </c>
      <c r="CG279" s="38">
        <v>3.0220999999999998E-3</v>
      </c>
      <c r="CH279" s="38">
        <v>-1.50563E-2</v>
      </c>
      <c r="CI279" s="38">
        <v>-1.30283E-2</v>
      </c>
      <c r="CJ279" s="38">
        <v>-1.3779E-3</v>
      </c>
      <c r="CK279" s="38">
        <v>-1.9277000000000001E-3</v>
      </c>
      <c r="CL279" s="38">
        <v>-2.2304E-3</v>
      </c>
      <c r="CM279" s="38">
        <v>6.2106000000000001E-3</v>
      </c>
      <c r="CN279" s="38">
        <v>2.6173100000000001E-2</v>
      </c>
      <c r="CO279" s="38">
        <v>1.10373E-2</v>
      </c>
      <c r="CP279" s="38">
        <v>-5.2649999999999995E-4</v>
      </c>
      <c r="CQ279" s="38">
        <v>7.2320000000000001E-4</v>
      </c>
      <c r="CR279" s="38">
        <v>-8.7182000000000006E-3</v>
      </c>
      <c r="CS279" s="38">
        <v>-4.0270999999999996E-3</v>
      </c>
      <c r="CT279" s="38">
        <v>-2.4061E-3</v>
      </c>
      <c r="CU279" s="38">
        <v>1.24964E-2</v>
      </c>
      <c r="CV279" s="38">
        <v>2.1405799999999999E-2</v>
      </c>
      <c r="CW279" s="38">
        <v>1.0317E-2</v>
      </c>
      <c r="CX279" s="38">
        <v>8.6237999999999992E-3</v>
      </c>
      <c r="CY279" s="38">
        <v>1.27505E-2</v>
      </c>
      <c r="CZ279" s="38">
        <v>2.8517999999999998E-3</v>
      </c>
      <c r="DA279" s="38">
        <v>1.3622499999999999E-2</v>
      </c>
      <c r="DB279" s="38">
        <v>1.38323E-2</v>
      </c>
      <c r="DC279" s="38">
        <v>-1.1081499999999999E-2</v>
      </c>
      <c r="DD279" s="38">
        <v>3.6031000000000001E-3</v>
      </c>
      <c r="DE279" s="38">
        <v>5.4906E-3</v>
      </c>
      <c r="DF279" s="38">
        <v>-1.35966E-2</v>
      </c>
      <c r="DG279" s="38">
        <v>-1.1813799999999999E-2</v>
      </c>
      <c r="DH279" s="38">
        <v>-5.6380000000000004E-4</v>
      </c>
      <c r="DI279" s="38">
        <v>-1.1835000000000001E-3</v>
      </c>
      <c r="DJ279" s="38">
        <v>-1.4058E-3</v>
      </c>
      <c r="DK279" s="38">
        <v>7.4479999999999998E-3</v>
      </c>
      <c r="DL279" s="38">
        <v>2.9880799999999999E-2</v>
      </c>
      <c r="DM279" s="38">
        <v>1.24531E-2</v>
      </c>
      <c r="DN279" s="38">
        <v>1.5467E-3</v>
      </c>
      <c r="DO279" s="38">
        <v>3.7464999999999998E-3</v>
      </c>
      <c r="DP279" s="38">
        <v>-6.0416999999999997E-3</v>
      </c>
      <c r="DQ279" s="38">
        <v>-2.0322999999999999E-3</v>
      </c>
      <c r="DR279" s="38">
        <v>-1.0134E-3</v>
      </c>
      <c r="DS279" s="38">
        <v>1.49552E-2</v>
      </c>
      <c r="DT279" s="38">
        <v>2.47193E-2</v>
      </c>
      <c r="DU279" s="38">
        <v>1.45329E-2</v>
      </c>
      <c r="DV279" s="38">
        <v>1.2895500000000001E-2</v>
      </c>
      <c r="DW279" s="38">
        <v>1.6871299999999999E-2</v>
      </c>
      <c r="DX279" s="38">
        <v>8.6756000000000003E-3</v>
      </c>
      <c r="DY279" s="38">
        <v>1.8635800000000001E-2</v>
      </c>
      <c r="DZ279" s="38">
        <v>1.90753E-2</v>
      </c>
      <c r="EA279" s="38">
        <v>-6.7158000000000001E-3</v>
      </c>
      <c r="EB279" s="38">
        <v>6.8022999999999998E-3</v>
      </c>
      <c r="EC279" s="38">
        <v>7.9591000000000002E-3</v>
      </c>
      <c r="ED279" s="38">
        <v>-1.14892E-2</v>
      </c>
      <c r="EE279" s="38">
        <v>-1.00602E-2</v>
      </c>
      <c r="EF279" s="38">
        <v>6.1149999999999996E-4</v>
      </c>
      <c r="EG279" s="38">
        <v>-1.0900000000000001E-4</v>
      </c>
      <c r="EH279" s="38">
        <v>-2.151E-4</v>
      </c>
      <c r="EI279" s="38">
        <v>9.2347000000000002E-3</v>
      </c>
      <c r="EJ279" s="38">
        <v>3.5234099999999997E-2</v>
      </c>
      <c r="EK279" s="38">
        <v>1.4497299999999999E-2</v>
      </c>
      <c r="EL279" s="38">
        <v>4.5399999999999998E-3</v>
      </c>
      <c r="EM279" s="38">
        <v>8.1116000000000001E-3</v>
      </c>
      <c r="EN279" s="38">
        <v>-2.1773999999999999E-3</v>
      </c>
      <c r="EO279" s="38">
        <v>8.4780000000000001E-4</v>
      </c>
      <c r="EP279" s="38">
        <v>9.9749999999999991E-4</v>
      </c>
      <c r="EQ279" s="38">
        <v>1.8505400000000002E-2</v>
      </c>
      <c r="ER279" s="38">
        <v>2.9503399999999999E-2</v>
      </c>
      <c r="ES279" s="38">
        <v>2.06199E-2</v>
      </c>
      <c r="ET279" s="38">
        <v>1.9063199999999999E-2</v>
      </c>
      <c r="EU279" s="38">
        <v>2.28211E-2</v>
      </c>
      <c r="EV279" s="38">
        <v>1.70843E-2</v>
      </c>
      <c r="EW279" s="38">
        <v>2.5874299999999999E-2</v>
      </c>
      <c r="EX279" s="38">
        <v>2.66453E-2</v>
      </c>
      <c r="EY279" s="38">
        <v>-4.125E-4</v>
      </c>
      <c r="EZ279" s="38">
        <v>1.1421300000000001E-2</v>
      </c>
      <c r="FA279" s="38">
        <v>1.1523200000000001E-2</v>
      </c>
      <c r="FB279" s="38">
        <v>57.627949999999998</v>
      </c>
      <c r="FC279" s="38">
        <v>56.110900000000001</v>
      </c>
      <c r="FD279" s="38">
        <v>54.620959999999997</v>
      </c>
      <c r="FE279" s="38">
        <v>53.301839999999999</v>
      </c>
      <c r="FF279" s="38">
        <v>51.937289999999997</v>
      </c>
      <c r="FG279" s="38">
        <v>51.556269999999998</v>
      </c>
      <c r="FH279" s="38">
        <v>51.852400000000003</v>
      </c>
      <c r="FI279" s="38">
        <v>53.614890000000003</v>
      </c>
      <c r="FJ279" s="38">
        <v>58.643549999999998</v>
      </c>
      <c r="FK279" s="38">
        <v>64.354609999999994</v>
      </c>
      <c r="FL279" s="38">
        <v>70.702169999999995</v>
      </c>
      <c r="FM279" s="38">
        <v>76.368700000000004</v>
      </c>
      <c r="FN279" s="38">
        <v>81.503</v>
      </c>
      <c r="FO279" s="38">
        <v>85.33672</v>
      </c>
      <c r="FP279" s="38">
        <v>86.683329999999998</v>
      </c>
      <c r="FQ279" s="38">
        <v>86.820999999999998</v>
      </c>
      <c r="FR279" s="38">
        <v>87.10333</v>
      </c>
      <c r="FS279" s="38">
        <v>85.52167</v>
      </c>
      <c r="FT279" s="38">
        <v>82.087950000000006</v>
      </c>
      <c r="FU279" s="38">
        <v>78.476299999999995</v>
      </c>
      <c r="FV279" s="38">
        <v>73.336020000000005</v>
      </c>
      <c r="FW279">
        <v>68.588419999999999</v>
      </c>
      <c r="FX279">
        <v>64.408540000000002</v>
      </c>
      <c r="FY279">
        <v>61.616770000000002</v>
      </c>
      <c r="FZ279">
        <v>8.3449000000000006E-3</v>
      </c>
      <c r="GA279">
        <v>6.2434999999999997E-2</v>
      </c>
      <c r="GB279">
        <v>1</v>
      </c>
    </row>
    <row r="280" spans="1:184" x14ac:dyDescent="0.3">
      <c r="A280" t="s">
        <v>277</v>
      </c>
      <c r="B280" t="s">
        <v>1</v>
      </c>
      <c r="C280" t="s">
        <v>262</v>
      </c>
      <c r="D280" t="s">
        <v>1</v>
      </c>
      <c r="E280" t="s">
        <v>1</v>
      </c>
      <c r="F280" t="s">
        <v>1</v>
      </c>
      <c r="G280" s="16" t="s">
        <v>1</v>
      </c>
      <c r="H280" s="40" t="s">
        <v>1</v>
      </c>
      <c r="I280" s="18" t="s">
        <v>1</v>
      </c>
      <c r="J280" s="38" t="s">
        <v>1</v>
      </c>
      <c r="K280" s="18">
        <v>44789</v>
      </c>
      <c r="L280" s="38">
        <v>5327</v>
      </c>
      <c r="M280" s="38">
        <v>5327</v>
      </c>
      <c r="N280" s="38">
        <v>1.0850089999999999</v>
      </c>
      <c r="O280" s="38">
        <v>1.0444800000000001</v>
      </c>
      <c r="P280" s="38">
        <v>1.025444</v>
      </c>
      <c r="Q280" s="38">
        <v>1.007495</v>
      </c>
      <c r="R280" s="38">
        <v>1.009201</v>
      </c>
      <c r="S280" s="38">
        <v>1.044448</v>
      </c>
      <c r="T280" s="38">
        <v>1.087097</v>
      </c>
      <c r="U280" s="38">
        <v>1.227131</v>
      </c>
      <c r="V280" s="38">
        <v>1.4653400000000001</v>
      </c>
      <c r="W280" s="38">
        <v>1.6866380000000001</v>
      </c>
      <c r="X280" s="38">
        <v>1.899046</v>
      </c>
      <c r="Y280" s="38">
        <v>2.0814539999999999</v>
      </c>
      <c r="Z280" s="38">
        <v>2.2042519999999999</v>
      </c>
      <c r="AA280" s="38">
        <v>2.3164020000000001</v>
      </c>
      <c r="AB280" s="38">
        <v>2.398434</v>
      </c>
      <c r="AC280" s="38">
        <v>2.3818860000000002</v>
      </c>
      <c r="AD280" s="38">
        <v>2.232761</v>
      </c>
      <c r="AE280" s="38">
        <v>1.930944</v>
      </c>
      <c r="AF280" s="38">
        <v>1.6987760000000001</v>
      </c>
      <c r="AG280" s="38">
        <v>1.5629550000000001</v>
      </c>
      <c r="AH280" s="38">
        <v>1.4783109999999999</v>
      </c>
      <c r="AI280" s="38">
        <v>1.3877949999999999</v>
      </c>
      <c r="AJ280" s="38">
        <v>1.2723040000000001</v>
      </c>
      <c r="AK280" s="38">
        <v>1.180102</v>
      </c>
      <c r="AL280" s="38">
        <v>-9.2826999999999996E-3</v>
      </c>
      <c r="AM280" s="38">
        <v>-5.1016999999999998E-3</v>
      </c>
      <c r="AN280" s="38">
        <v>-3.8299999999999999E-4</v>
      </c>
      <c r="AO280" s="38">
        <v>-2.8218000000000002E-3</v>
      </c>
      <c r="AP280" s="38">
        <v>-7.6224999999999999E-3</v>
      </c>
      <c r="AQ280" s="38">
        <v>-1.7454500000000001E-2</v>
      </c>
      <c r="AR280" s="38">
        <v>-5.0736900000000001E-2</v>
      </c>
      <c r="AS280" s="38">
        <v>-1.6536999999999999E-3</v>
      </c>
      <c r="AT280" s="38">
        <v>1.1085899999999999E-2</v>
      </c>
      <c r="AU280" s="38">
        <v>3.16069E-2</v>
      </c>
      <c r="AV280" s="38">
        <v>2.5899800000000001E-2</v>
      </c>
      <c r="AW280" s="38">
        <v>1.56043E-2</v>
      </c>
      <c r="AX280" s="38">
        <v>-2.5555E-3</v>
      </c>
      <c r="AY280" s="38">
        <v>-2.1418800000000002E-2</v>
      </c>
      <c r="AZ280" s="38">
        <v>-2.7741999999999999E-2</v>
      </c>
      <c r="BA280" s="38">
        <v>-4.3231499999999999E-2</v>
      </c>
      <c r="BB280" s="38">
        <v>-3.0343100000000001E-2</v>
      </c>
      <c r="BC280" s="38">
        <v>-3.18569E-2</v>
      </c>
      <c r="BD280" s="38">
        <v>-1.6360699999999999E-2</v>
      </c>
      <c r="BE280" s="38">
        <v>-4.4968999999999999E-3</v>
      </c>
      <c r="BF280" s="38">
        <v>-2.70613E-2</v>
      </c>
      <c r="BG280" s="38">
        <v>-5.6711000000000001E-3</v>
      </c>
      <c r="BH280" s="38">
        <v>-1.82153E-2</v>
      </c>
      <c r="BI280" s="38">
        <v>-2.11638E-2</v>
      </c>
      <c r="BJ280" s="38">
        <v>-7.1720000000000004E-3</v>
      </c>
      <c r="BK280" s="38">
        <v>-3.2320000000000001E-3</v>
      </c>
      <c r="BL280" s="38">
        <v>1.4298E-3</v>
      </c>
      <c r="BM280" s="38">
        <v>-1.1502000000000001E-3</v>
      </c>
      <c r="BN280" s="38">
        <v>-5.7800999999999998E-3</v>
      </c>
      <c r="BO280" s="38">
        <v>-1.51954E-2</v>
      </c>
      <c r="BP280" s="38">
        <v>-4.4699999999999997E-2</v>
      </c>
      <c r="BQ280" s="38">
        <v>7.7530000000000003E-4</v>
      </c>
      <c r="BR280" s="38">
        <v>1.43795E-2</v>
      </c>
      <c r="BS280" s="38">
        <v>3.69564E-2</v>
      </c>
      <c r="BT280" s="38">
        <v>3.08457E-2</v>
      </c>
      <c r="BU280" s="38">
        <v>2.0157600000000001E-2</v>
      </c>
      <c r="BV280" s="38">
        <v>-2.0670000000000001E-4</v>
      </c>
      <c r="BW280" s="38">
        <v>-1.6769699999999998E-2</v>
      </c>
      <c r="BX280" s="38">
        <v>-2.00731E-2</v>
      </c>
      <c r="BY280" s="38">
        <v>-3.4733699999999999E-2</v>
      </c>
      <c r="BZ280" s="38">
        <v>-2.24047E-2</v>
      </c>
      <c r="CA280" s="38">
        <v>-2.3495800000000001E-2</v>
      </c>
      <c r="CB280" s="38">
        <v>-6.8073999999999999E-3</v>
      </c>
      <c r="CC280" s="38">
        <v>3.5820000000000001E-3</v>
      </c>
      <c r="CD280" s="38">
        <v>-2.0518700000000001E-2</v>
      </c>
      <c r="CE280" s="38">
        <v>-2.0709999999999999E-4</v>
      </c>
      <c r="CF280" s="38">
        <v>-1.30092E-2</v>
      </c>
      <c r="CG280" s="38">
        <v>-1.7466700000000002E-2</v>
      </c>
      <c r="CH280" s="38">
        <v>-5.7101000000000001E-3</v>
      </c>
      <c r="CI280" s="38">
        <v>-1.9371E-3</v>
      </c>
      <c r="CJ280" s="38">
        <v>2.6852999999999998E-3</v>
      </c>
      <c r="CK280" s="38">
        <v>7.4900000000000003E-6</v>
      </c>
      <c r="CL280" s="38">
        <v>-4.5040000000000002E-3</v>
      </c>
      <c r="CM280" s="38">
        <v>-1.36308E-2</v>
      </c>
      <c r="CN280" s="38">
        <v>-4.0518899999999997E-2</v>
      </c>
      <c r="CO280" s="38">
        <v>2.4577000000000002E-3</v>
      </c>
      <c r="CP280" s="38">
        <v>1.6660600000000001E-2</v>
      </c>
      <c r="CQ280" s="38">
        <v>4.06614E-2</v>
      </c>
      <c r="CR280" s="38">
        <v>3.4271299999999998E-2</v>
      </c>
      <c r="CS280" s="38">
        <v>2.3311200000000001E-2</v>
      </c>
      <c r="CT280" s="38">
        <v>1.42E-3</v>
      </c>
      <c r="CU280" s="38">
        <v>-1.3549800000000001E-2</v>
      </c>
      <c r="CV280" s="38">
        <v>-1.4761700000000001E-2</v>
      </c>
      <c r="CW280" s="38">
        <v>-2.8848200000000001E-2</v>
      </c>
      <c r="CX280" s="38">
        <v>-1.6906600000000001E-2</v>
      </c>
      <c r="CY280" s="38">
        <v>-1.7704899999999999E-2</v>
      </c>
      <c r="CZ280" s="38">
        <v>-1.9090000000000001E-4</v>
      </c>
      <c r="DA280" s="38">
        <v>9.1774000000000005E-3</v>
      </c>
      <c r="DB280" s="38">
        <v>-1.5987399999999999E-2</v>
      </c>
      <c r="DC280" s="38">
        <v>3.5772E-3</v>
      </c>
      <c r="DD280" s="38">
        <v>-9.4035000000000004E-3</v>
      </c>
      <c r="DE280" s="38">
        <v>-1.49061E-2</v>
      </c>
      <c r="DF280" s="38">
        <v>-4.2483E-3</v>
      </c>
      <c r="DG280" s="38">
        <v>-6.422E-4</v>
      </c>
      <c r="DH280" s="38">
        <v>3.9408000000000004E-3</v>
      </c>
      <c r="DI280" s="38">
        <v>1.1651999999999999E-3</v>
      </c>
      <c r="DJ280" s="38">
        <v>-3.228E-3</v>
      </c>
      <c r="DK280" s="38">
        <v>-1.20661E-2</v>
      </c>
      <c r="DL280" s="38">
        <v>-3.6337700000000001E-2</v>
      </c>
      <c r="DM280" s="38">
        <v>4.1400999999999999E-3</v>
      </c>
      <c r="DN280" s="38">
        <v>1.8941699999999999E-2</v>
      </c>
      <c r="DO280" s="38">
        <v>4.4366500000000003E-2</v>
      </c>
      <c r="DP280" s="38">
        <v>3.7696800000000003E-2</v>
      </c>
      <c r="DQ280" s="38">
        <v>2.64648E-2</v>
      </c>
      <c r="DR280" s="38">
        <v>3.0468000000000001E-3</v>
      </c>
      <c r="DS280" s="38">
        <v>-1.0329899999999999E-2</v>
      </c>
      <c r="DT280" s="38">
        <v>-9.4502000000000006E-3</v>
      </c>
      <c r="DU280" s="38">
        <v>-2.2962699999999999E-2</v>
      </c>
      <c r="DV280" s="38">
        <v>-1.1408400000000001E-2</v>
      </c>
      <c r="DW280" s="38">
        <v>-1.1913999999999999E-2</v>
      </c>
      <c r="DX280" s="38">
        <v>6.4257000000000003E-3</v>
      </c>
      <c r="DY280" s="38">
        <v>1.4772800000000001E-2</v>
      </c>
      <c r="DZ280" s="38">
        <v>-1.1455999999999999E-2</v>
      </c>
      <c r="EA280" s="38">
        <v>7.3615E-3</v>
      </c>
      <c r="EB280" s="38">
        <v>-5.7977999999999997E-3</v>
      </c>
      <c r="EC280" s="38">
        <v>-1.2345500000000001E-2</v>
      </c>
      <c r="ED280" s="38">
        <v>-2.1375000000000001E-3</v>
      </c>
      <c r="EE280" s="38">
        <v>1.2275000000000001E-3</v>
      </c>
      <c r="EF280" s="38">
        <v>5.7536000000000002E-3</v>
      </c>
      <c r="EG280" s="38">
        <v>2.8368E-3</v>
      </c>
      <c r="EH280" s="38">
        <v>-1.3856000000000001E-3</v>
      </c>
      <c r="EI280" s="38">
        <v>-9.8069999999999997E-3</v>
      </c>
      <c r="EJ280" s="38">
        <v>-3.0300799999999999E-2</v>
      </c>
      <c r="EK280" s="38">
        <v>6.5690999999999996E-3</v>
      </c>
      <c r="EL280" s="38">
        <v>2.22353E-2</v>
      </c>
      <c r="EM280" s="38">
        <v>4.9716000000000003E-2</v>
      </c>
      <c r="EN280" s="38">
        <v>4.2642800000000002E-2</v>
      </c>
      <c r="EO280" s="38">
        <v>3.10181E-2</v>
      </c>
      <c r="EP280" s="38">
        <v>5.3955000000000001E-3</v>
      </c>
      <c r="EQ280" s="38">
        <v>-5.6809E-3</v>
      </c>
      <c r="ER280" s="38">
        <v>-1.7814E-3</v>
      </c>
      <c r="ES280" s="38">
        <v>-1.4465E-2</v>
      </c>
      <c r="ET280" s="38">
        <v>-3.47E-3</v>
      </c>
      <c r="EU280" s="38">
        <v>-3.5528000000000001E-3</v>
      </c>
      <c r="EV280" s="38">
        <v>1.5978900000000001E-2</v>
      </c>
      <c r="EW280" s="38">
        <v>2.2851699999999999E-2</v>
      </c>
      <c r="EX280" s="38">
        <v>-4.9134000000000001E-3</v>
      </c>
      <c r="EY280" s="38">
        <v>1.2825400000000001E-2</v>
      </c>
      <c r="EZ280" s="38">
        <v>-5.9170000000000002E-4</v>
      </c>
      <c r="FA280" s="38">
        <v>-8.6484000000000005E-3</v>
      </c>
      <c r="FB280" s="38">
        <v>64.593329999999995</v>
      </c>
      <c r="FC280" s="38">
        <v>63.302340000000001</v>
      </c>
      <c r="FD280" s="38">
        <v>61.100450000000002</v>
      </c>
      <c r="FE280" s="38">
        <v>60.089680000000001</v>
      </c>
      <c r="FF280" s="38">
        <v>58.379469999999998</v>
      </c>
      <c r="FG280" s="38">
        <v>58.162680000000002</v>
      </c>
      <c r="FH280" s="38">
        <v>56.660179999999997</v>
      </c>
      <c r="FI280" s="38">
        <v>59.781820000000003</v>
      </c>
      <c r="FJ280" s="38">
        <v>65.592950000000002</v>
      </c>
      <c r="FK280" s="38">
        <v>71.115170000000006</v>
      </c>
      <c r="FL280" s="38">
        <v>77.646000000000001</v>
      </c>
      <c r="FM280" s="38">
        <v>85.188649999999996</v>
      </c>
      <c r="FN280" s="38">
        <v>91.736189999999993</v>
      </c>
      <c r="FO280" s="38">
        <v>96.064639999999997</v>
      </c>
      <c r="FP280" s="38">
        <v>99.582920000000001</v>
      </c>
      <c r="FQ280" s="38">
        <v>99.279640000000001</v>
      </c>
      <c r="FR280" s="38">
        <v>98.720249999999993</v>
      </c>
      <c r="FS280" s="38">
        <v>97.505809999999997</v>
      </c>
      <c r="FT280" s="38">
        <v>93.550579999999997</v>
      </c>
      <c r="FU280" s="38">
        <v>88.779949999999999</v>
      </c>
      <c r="FV280" s="38">
        <v>82.379909999999995</v>
      </c>
      <c r="FW280">
        <v>75.527550000000005</v>
      </c>
      <c r="FX280">
        <v>72.241039999999998</v>
      </c>
      <c r="FY280">
        <v>68.696619999999996</v>
      </c>
      <c r="FZ280">
        <v>9.6962000000000003E-3</v>
      </c>
      <c r="GA280">
        <v>7.5189300000000001E-2</v>
      </c>
      <c r="GB280">
        <v>1</v>
      </c>
    </row>
    <row r="281" spans="1:184" x14ac:dyDescent="0.3">
      <c r="A281" t="s">
        <v>277</v>
      </c>
      <c r="B281" t="s">
        <v>1</v>
      </c>
      <c r="C281" t="s">
        <v>262</v>
      </c>
      <c r="D281" t="s">
        <v>1</v>
      </c>
      <c r="E281" t="s">
        <v>1</v>
      </c>
      <c r="F281" t="s">
        <v>1</v>
      </c>
      <c r="G281" s="16" t="s">
        <v>1</v>
      </c>
      <c r="H281" s="40" t="s">
        <v>1</v>
      </c>
      <c r="I281" s="18" t="s">
        <v>1</v>
      </c>
      <c r="J281" s="38" t="s">
        <v>1</v>
      </c>
      <c r="K281" s="18">
        <v>44790</v>
      </c>
      <c r="L281" s="38">
        <v>5326</v>
      </c>
      <c r="M281" s="38">
        <v>5326</v>
      </c>
      <c r="N281" s="38">
        <v>1.134584</v>
      </c>
      <c r="O281" s="38">
        <v>1.0925320000000001</v>
      </c>
      <c r="P281" s="38">
        <v>1.071537</v>
      </c>
      <c r="Q281" s="38">
        <v>1.0531509999999999</v>
      </c>
      <c r="R281" s="38">
        <v>1.054241</v>
      </c>
      <c r="S281" s="38">
        <v>1.0923039999999999</v>
      </c>
      <c r="T281" s="38">
        <v>1.1385110000000001</v>
      </c>
      <c r="U281" s="38">
        <v>1.2672559999999999</v>
      </c>
      <c r="V281" s="38">
        <v>1.4810639999999999</v>
      </c>
      <c r="W281" s="38">
        <v>1.6613990000000001</v>
      </c>
      <c r="X281" s="38">
        <v>1.79895</v>
      </c>
      <c r="Y281" s="38">
        <v>1.9383300000000001</v>
      </c>
      <c r="Z281" s="38">
        <v>2.0359989999999999</v>
      </c>
      <c r="AA281" s="38">
        <v>2.1284369999999999</v>
      </c>
      <c r="AB281" s="38">
        <v>2.1960030000000001</v>
      </c>
      <c r="AC281" s="38">
        <v>2.2083710000000001</v>
      </c>
      <c r="AD281" s="38">
        <v>2.0896300000000001</v>
      </c>
      <c r="AE281" s="38">
        <v>1.8165020000000001</v>
      </c>
      <c r="AF281" s="38">
        <v>1.607232</v>
      </c>
      <c r="AG281" s="38">
        <v>1.487519</v>
      </c>
      <c r="AH281" s="38">
        <v>1.439311</v>
      </c>
      <c r="AI281" s="38">
        <v>1.374738</v>
      </c>
      <c r="AJ281" s="38">
        <v>1.25644</v>
      </c>
      <c r="AK281" s="38">
        <v>1.1763220000000001</v>
      </c>
      <c r="AL281" s="38">
        <v>-1.34637E-2</v>
      </c>
      <c r="AM281" s="38">
        <v>-1.08326E-2</v>
      </c>
      <c r="AN281" s="38">
        <v>-6.7155000000000001E-3</v>
      </c>
      <c r="AO281" s="38">
        <v>-6.3540000000000005E-4</v>
      </c>
      <c r="AP281" s="38">
        <v>-2.0186000000000002E-3</v>
      </c>
      <c r="AQ281" s="38">
        <v>-1.10671E-2</v>
      </c>
      <c r="AR281" s="38">
        <v>-4.6811499999999999E-2</v>
      </c>
      <c r="AS281" s="38">
        <v>-8.4226000000000006E-3</v>
      </c>
      <c r="AT281" s="38">
        <v>2.16721E-2</v>
      </c>
      <c r="AU281" s="38">
        <v>1.8703999999999998E-2</v>
      </c>
      <c r="AV281" s="38">
        <v>-8.1425000000000004E-3</v>
      </c>
      <c r="AW281" s="38">
        <v>2.8668999999999999E-3</v>
      </c>
      <c r="AX281" s="38">
        <v>3.8899E-3</v>
      </c>
      <c r="AY281" s="38">
        <v>-2.02682E-2</v>
      </c>
      <c r="AZ281" s="38">
        <v>-4.1435100000000002E-2</v>
      </c>
      <c r="BA281" s="38">
        <v>-3.6872099999999998E-2</v>
      </c>
      <c r="BB281" s="38">
        <v>-1.26864E-2</v>
      </c>
      <c r="BC281" s="38">
        <v>6.2208000000000003E-3</v>
      </c>
      <c r="BD281" s="38">
        <v>1.0357000000000001E-3</v>
      </c>
      <c r="BE281" s="38">
        <v>1.6586299999999998E-2</v>
      </c>
      <c r="BF281" s="38">
        <v>-6.4094E-3</v>
      </c>
      <c r="BG281" s="38">
        <v>2.9025100000000002E-2</v>
      </c>
      <c r="BH281" s="38">
        <v>1.3024300000000001E-2</v>
      </c>
      <c r="BI281" s="38">
        <v>1.0245600000000001E-2</v>
      </c>
      <c r="BJ281" s="38">
        <v>-1.0678200000000001E-2</v>
      </c>
      <c r="BK281" s="38">
        <v>-8.6131999999999997E-3</v>
      </c>
      <c r="BL281" s="38">
        <v>-5.3061999999999996E-3</v>
      </c>
      <c r="BM281" s="38">
        <v>1.1368999999999999E-3</v>
      </c>
      <c r="BN281" s="38">
        <v>-2.1110000000000001E-4</v>
      </c>
      <c r="BO281" s="38">
        <v>-8.5112E-3</v>
      </c>
      <c r="BP281" s="38">
        <v>-3.96865E-2</v>
      </c>
      <c r="BQ281" s="38">
        <v>-5.9940000000000002E-3</v>
      </c>
      <c r="BR281" s="38">
        <v>2.5003600000000001E-2</v>
      </c>
      <c r="BS281" s="38">
        <v>2.3523100000000002E-2</v>
      </c>
      <c r="BT281" s="38">
        <v>-2.2173000000000002E-3</v>
      </c>
      <c r="BU281" s="38">
        <v>7.3790000000000001E-3</v>
      </c>
      <c r="BV281" s="38">
        <v>7.3128999999999998E-3</v>
      </c>
      <c r="BW281" s="38">
        <v>-1.4970300000000001E-2</v>
      </c>
      <c r="BX281" s="38">
        <v>-3.3896000000000003E-2</v>
      </c>
      <c r="BY281" s="38">
        <v>-2.52356E-2</v>
      </c>
      <c r="BZ281" s="38">
        <v>-7.0699999999999997E-5</v>
      </c>
      <c r="CA281" s="38">
        <v>1.8116899999999998E-2</v>
      </c>
      <c r="CB281" s="38">
        <v>1.2078200000000001E-2</v>
      </c>
      <c r="CC281" s="38">
        <v>2.55213E-2</v>
      </c>
      <c r="CD281" s="38">
        <v>3.1909E-3</v>
      </c>
      <c r="CE281" s="38">
        <v>3.4959799999999999E-2</v>
      </c>
      <c r="CF281" s="38">
        <v>1.8609000000000001E-2</v>
      </c>
      <c r="CG281" s="38">
        <v>1.42982E-2</v>
      </c>
      <c r="CH281" s="38">
        <v>-8.7489999999999998E-3</v>
      </c>
      <c r="CI281" s="38">
        <v>-7.0759999999999998E-3</v>
      </c>
      <c r="CJ281" s="38">
        <v>-4.3302000000000002E-3</v>
      </c>
      <c r="CK281" s="38">
        <v>2.3644999999999998E-3</v>
      </c>
      <c r="CL281" s="38">
        <v>1.0409E-3</v>
      </c>
      <c r="CM281" s="38">
        <v>-6.7409999999999996E-3</v>
      </c>
      <c r="CN281" s="38">
        <v>-3.4751799999999999E-2</v>
      </c>
      <c r="CO281" s="38">
        <v>-4.3119999999999999E-3</v>
      </c>
      <c r="CP281" s="38">
        <v>2.7310899999999999E-2</v>
      </c>
      <c r="CQ281" s="38">
        <v>2.6860800000000001E-2</v>
      </c>
      <c r="CR281" s="38">
        <v>1.8864999999999999E-3</v>
      </c>
      <c r="CS281" s="38">
        <v>1.0503999999999999E-2</v>
      </c>
      <c r="CT281" s="38">
        <v>9.6836000000000005E-3</v>
      </c>
      <c r="CU281" s="38">
        <v>-1.1300899999999999E-2</v>
      </c>
      <c r="CV281" s="38">
        <v>-2.8674499999999999E-2</v>
      </c>
      <c r="CW281" s="38">
        <v>-1.7176199999999999E-2</v>
      </c>
      <c r="CX281" s="38">
        <v>8.6669999999999994E-3</v>
      </c>
      <c r="CY281" s="38">
        <v>2.63561E-2</v>
      </c>
      <c r="CZ281" s="38">
        <v>1.9726199999999999E-2</v>
      </c>
      <c r="DA281" s="38">
        <v>3.17097E-2</v>
      </c>
      <c r="DB281" s="38">
        <v>9.8399999999999998E-3</v>
      </c>
      <c r="DC281" s="38">
        <v>3.9070199999999999E-2</v>
      </c>
      <c r="DD281" s="38">
        <v>2.2476900000000001E-2</v>
      </c>
      <c r="DE281" s="38">
        <v>1.7104899999999999E-2</v>
      </c>
      <c r="DF281" s="38">
        <v>-6.8198E-3</v>
      </c>
      <c r="DG281" s="38">
        <v>-5.5388E-3</v>
      </c>
      <c r="DH281" s="38">
        <v>-3.3541000000000001E-3</v>
      </c>
      <c r="DI281" s="38">
        <v>3.5920000000000001E-3</v>
      </c>
      <c r="DJ281" s="38">
        <v>2.2927999999999998E-3</v>
      </c>
      <c r="DK281" s="38">
        <v>-4.9708E-3</v>
      </c>
      <c r="DL281" s="38">
        <v>-2.9817E-2</v>
      </c>
      <c r="DM281" s="38">
        <v>-2.6299000000000001E-3</v>
      </c>
      <c r="DN281" s="38">
        <v>2.96183E-2</v>
      </c>
      <c r="DO281" s="38">
        <v>3.01984E-2</v>
      </c>
      <c r="DP281" s="38">
        <v>5.9902999999999996E-3</v>
      </c>
      <c r="DQ281" s="38">
        <v>1.36291E-2</v>
      </c>
      <c r="DR281" s="38">
        <v>1.20544E-2</v>
      </c>
      <c r="DS281" s="38">
        <v>-7.6315000000000003E-3</v>
      </c>
      <c r="DT281" s="38">
        <v>-2.3453000000000002E-2</v>
      </c>
      <c r="DU281" s="38">
        <v>-9.1167000000000002E-3</v>
      </c>
      <c r="DV281" s="38">
        <v>1.7404599999999999E-2</v>
      </c>
      <c r="DW281" s="38">
        <v>3.4595300000000002E-2</v>
      </c>
      <c r="DX281" s="38">
        <v>2.7374200000000001E-2</v>
      </c>
      <c r="DY281" s="38">
        <v>3.7898099999999997E-2</v>
      </c>
      <c r="DZ281" s="38">
        <v>1.64891E-2</v>
      </c>
      <c r="EA281" s="38">
        <v>4.3180499999999997E-2</v>
      </c>
      <c r="EB281" s="38">
        <v>2.6344900000000001E-2</v>
      </c>
      <c r="EC281" s="38">
        <v>1.9911700000000001E-2</v>
      </c>
      <c r="ED281" s="38">
        <v>-4.0343999999999996E-3</v>
      </c>
      <c r="EE281" s="38">
        <v>-3.3194000000000001E-3</v>
      </c>
      <c r="EF281" s="38">
        <v>-1.9449000000000001E-3</v>
      </c>
      <c r="EG281" s="38">
        <v>5.3644000000000001E-3</v>
      </c>
      <c r="EH281" s="38">
        <v>4.1003999999999997E-3</v>
      </c>
      <c r="EI281" s="38">
        <v>-2.415E-3</v>
      </c>
      <c r="EJ281" s="38">
        <v>-2.26921E-2</v>
      </c>
      <c r="EK281" s="38">
        <v>-2.0129999999999999E-4</v>
      </c>
      <c r="EL281" s="38">
        <v>3.2949699999999998E-2</v>
      </c>
      <c r="EM281" s="38">
        <v>3.50175E-2</v>
      </c>
      <c r="EN281" s="38">
        <v>1.1915500000000001E-2</v>
      </c>
      <c r="EO281" s="38">
        <v>1.81412E-2</v>
      </c>
      <c r="EP281" s="38">
        <v>1.5477400000000001E-2</v>
      </c>
      <c r="EQ281" s="38">
        <v>-2.3335999999999999E-3</v>
      </c>
      <c r="ER281" s="38">
        <v>-1.5913900000000002E-2</v>
      </c>
      <c r="ES281" s="38">
        <v>2.5198E-3</v>
      </c>
      <c r="ET281" s="38">
        <v>3.00203E-2</v>
      </c>
      <c r="EU281" s="38">
        <v>4.6491400000000002E-2</v>
      </c>
      <c r="EV281" s="38">
        <v>3.8416699999999998E-2</v>
      </c>
      <c r="EW281" s="38">
        <v>4.6833100000000003E-2</v>
      </c>
      <c r="EX281" s="38">
        <v>2.6089299999999999E-2</v>
      </c>
      <c r="EY281" s="38">
        <v>4.9115199999999998E-2</v>
      </c>
      <c r="EZ281" s="38">
        <v>3.1929600000000002E-2</v>
      </c>
      <c r="FA281" s="38">
        <v>2.3964200000000001E-2</v>
      </c>
      <c r="FB281" s="38">
        <v>66.333340000000007</v>
      </c>
      <c r="FC281" s="38">
        <v>65.035669999999996</v>
      </c>
      <c r="FD281" s="38">
        <v>63.724440000000001</v>
      </c>
      <c r="FE281" s="38">
        <v>62.248379999999997</v>
      </c>
      <c r="FF281" s="38">
        <v>61.179070000000003</v>
      </c>
      <c r="FG281" s="38">
        <v>59.752830000000003</v>
      </c>
      <c r="FH281" s="38">
        <v>59.764539999999997</v>
      </c>
      <c r="FI281" s="38">
        <v>62.07235</v>
      </c>
      <c r="FJ281" s="38">
        <v>65.062899999999999</v>
      </c>
      <c r="FK281" s="38">
        <v>70.511619999999994</v>
      </c>
      <c r="FL281" s="38">
        <v>75.817260000000005</v>
      </c>
      <c r="FM281" s="38">
        <v>79.816649999999996</v>
      </c>
      <c r="FN281" s="38">
        <v>83.488110000000006</v>
      </c>
      <c r="FO281" s="38">
        <v>88.235489999999999</v>
      </c>
      <c r="FP281" s="38">
        <v>90.979709999999997</v>
      </c>
      <c r="FQ281" s="38">
        <v>92.684489999999997</v>
      </c>
      <c r="FR281" s="38">
        <v>91.151240000000001</v>
      </c>
      <c r="FS281" s="38">
        <v>88.687309999999997</v>
      </c>
      <c r="FT281" s="38">
        <v>86.865070000000003</v>
      </c>
      <c r="FU281" s="38">
        <v>83.527469999999994</v>
      </c>
      <c r="FV281" s="38">
        <v>78.637339999999995</v>
      </c>
      <c r="FW281">
        <v>74.273070000000004</v>
      </c>
      <c r="FX281">
        <v>69.996129999999994</v>
      </c>
      <c r="FY281">
        <v>67.290279999999996</v>
      </c>
      <c r="FZ281">
        <v>1.26497E-2</v>
      </c>
      <c r="GA281">
        <v>9.2212199999999994E-2</v>
      </c>
      <c r="GB281">
        <v>1</v>
      </c>
    </row>
    <row r="282" spans="1:184" x14ac:dyDescent="0.3">
      <c r="A282" t="s">
        <v>277</v>
      </c>
      <c r="B282" t="s">
        <v>1</v>
      </c>
      <c r="C282" t="s">
        <v>262</v>
      </c>
      <c r="D282" t="s">
        <v>1</v>
      </c>
      <c r="E282" t="s">
        <v>1</v>
      </c>
      <c r="F282" t="s">
        <v>1</v>
      </c>
      <c r="G282" s="16" t="s">
        <v>1</v>
      </c>
      <c r="H282" s="40" t="s">
        <v>1</v>
      </c>
      <c r="I282" s="18" t="s">
        <v>1</v>
      </c>
      <c r="J282" s="38" t="s">
        <v>1</v>
      </c>
      <c r="K282" s="18">
        <v>44792</v>
      </c>
      <c r="L282" s="38">
        <v>5323</v>
      </c>
      <c r="M282" s="38">
        <v>5323</v>
      </c>
      <c r="N282" s="38">
        <v>1.086347</v>
      </c>
      <c r="O282" s="38">
        <v>1.052308</v>
      </c>
      <c r="P282" s="38">
        <v>1.027177</v>
      </c>
      <c r="Q282" s="38">
        <v>1.0114160000000001</v>
      </c>
      <c r="R282" s="38">
        <v>1.0156959999999999</v>
      </c>
      <c r="S282" s="38">
        <v>1.055671</v>
      </c>
      <c r="T282" s="38">
        <v>1.096816</v>
      </c>
      <c r="U282" s="38">
        <v>1.19245</v>
      </c>
      <c r="V282" s="38">
        <v>1.385081</v>
      </c>
      <c r="W282" s="38">
        <v>1.55461</v>
      </c>
      <c r="X282" s="38">
        <v>1.7076229999999999</v>
      </c>
      <c r="Y282" s="38">
        <v>1.8500920000000001</v>
      </c>
      <c r="Z282" s="38">
        <v>1.945527</v>
      </c>
      <c r="AA282" s="38">
        <v>2.0291600000000001</v>
      </c>
      <c r="AB282" s="38">
        <v>2.0930330000000001</v>
      </c>
      <c r="AC282" s="38">
        <v>2.0961530000000002</v>
      </c>
      <c r="AD282" s="38">
        <v>1.9906550000000001</v>
      </c>
      <c r="AE282" s="38">
        <v>1.7517290000000001</v>
      </c>
      <c r="AF282" s="38">
        <v>1.5546260000000001</v>
      </c>
      <c r="AG282" s="38">
        <v>1.4408810000000001</v>
      </c>
      <c r="AH282" s="38">
        <v>1.4044179999999999</v>
      </c>
      <c r="AI282" s="38">
        <v>1.352446</v>
      </c>
      <c r="AJ282" s="38">
        <v>1.2480089999999999</v>
      </c>
      <c r="AK282" s="38">
        <v>1.168817</v>
      </c>
      <c r="AL282" s="38">
        <v>1.7063E-3</v>
      </c>
      <c r="AM282" s="38">
        <v>4.5561999999999998E-3</v>
      </c>
      <c r="AN282" s="38">
        <v>-3.5756999999999998E-3</v>
      </c>
      <c r="AO282" s="38">
        <v>-4.1713000000000002E-3</v>
      </c>
      <c r="AP282" s="38">
        <v>-2.7672999999999999E-3</v>
      </c>
      <c r="AQ282" s="38">
        <v>-6.8783000000000004E-3</v>
      </c>
      <c r="AR282" s="38">
        <v>-5.2675800000000002E-2</v>
      </c>
      <c r="AS282" s="38">
        <v>-1.85419E-2</v>
      </c>
      <c r="AT282" s="38">
        <v>1.8108E-3</v>
      </c>
      <c r="AU282" s="38">
        <v>1.7099900000000001E-2</v>
      </c>
      <c r="AV282" s="38">
        <v>2.2608300000000001E-2</v>
      </c>
      <c r="AW282" s="38">
        <v>1.36575E-2</v>
      </c>
      <c r="AX282" s="38">
        <v>7.8475999999999997E-3</v>
      </c>
      <c r="AY282" s="38">
        <v>-2.6209099999999999E-2</v>
      </c>
      <c r="AZ282" s="38">
        <v>-6.4039200000000004E-2</v>
      </c>
      <c r="BA282" s="38">
        <v>-4.7156099999999999E-2</v>
      </c>
      <c r="BB282" s="38">
        <v>-3.3176499999999998E-2</v>
      </c>
      <c r="BC282" s="38">
        <v>-2.8227599999999999E-2</v>
      </c>
      <c r="BD282" s="38">
        <v>-2.3091400000000002E-2</v>
      </c>
      <c r="BE282" s="38">
        <v>-3.51623E-2</v>
      </c>
      <c r="BF282" s="38">
        <v>-3.7880900000000002E-2</v>
      </c>
      <c r="BG282" s="38">
        <v>-6.8187999999999999E-3</v>
      </c>
      <c r="BH282" s="38">
        <v>-2.9775000000000001E-3</v>
      </c>
      <c r="BI282" s="38">
        <v>-6.7689999999999998E-3</v>
      </c>
      <c r="BJ282" s="38">
        <v>3.6253000000000001E-3</v>
      </c>
      <c r="BK282" s="38">
        <v>6.7701000000000002E-3</v>
      </c>
      <c r="BL282" s="38">
        <v>-3.48E-4</v>
      </c>
      <c r="BM282" s="38">
        <v>-1.3994000000000001E-3</v>
      </c>
      <c r="BN282" s="38">
        <v>2.5379999999999999E-4</v>
      </c>
      <c r="BO282" s="38">
        <v>-4.5449000000000002E-3</v>
      </c>
      <c r="BP282" s="38">
        <v>-4.4172400000000001E-2</v>
      </c>
      <c r="BQ282" s="38">
        <v>-1.6245800000000001E-2</v>
      </c>
      <c r="BR282" s="38">
        <v>5.3870000000000003E-3</v>
      </c>
      <c r="BS282" s="38">
        <v>2.09949E-2</v>
      </c>
      <c r="BT282" s="38">
        <v>2.7718199999999998E-2</v>
      </c>
      <c r="BU282" s="38">
        <v>1.8548499999999999E-2</v>
      </c>
      <c r="BV282" s="38">
        <v>1.0854900000000001E-2</v>
      </c>
      <c r="BW282" s="38">
        <v>-2.1032700000000001E-2</v>
      </c>
      <c r="BX282" s="38">
        <v>-5.61901E-2</v>
      </c>
      <c r="BY282" s="38">
        <v>-3.8476000000000003E-2</v>
      </c>
      <c r="BZ282" s="38">
        <v>-2.1482000000000001E-2</v>
      </c>
      <c r="CA282" s="38">
        <v>-1.6021400000000002E-2</v>
      </c>
      <c r="CB282" s="38">
        <v>-9.8621999999999998E-3</v>
      </c>
      <c r="CC282" s="38">
        <v>-2.39721E-2</v>
      </c>
      <c r="CD282" s="38">
        <v>-2.5363400000000001E-2</v>
      </c>
      <c r="CE282" s="38">
        <v>2.5501E-3</v>
      </c>
      <c r="CF282" s="38">
        <v>5.6651999999999996E-3</v>
      </c>
      <c r="CG282" s="38">
        <v>-5.9719999999999999E-4</v>
      </c>
      <c r="CH282" s="38">
        <v>4.9544000000000003E-3</v>
      </c>
      <c r="CI282" s="38">
        <v>8.3034000000000007E-3</v>
      </c>
      <c r="CJ282" s="38">
        <v>1.8875000000000001E-3</v>
      </c>
      <c r="CK282" s="38">
        <v>5.2039999999999996E-4</v>
      </c>
      <c r="CL282" s="38">
        <v>2.3460999999999998E-3</v>
      </c>
      <c r="CM282" s="38">
        <v>-2.9288000000000001E-3</v>
      </c>
      <c r="CN282" s="38">
        <v>-3.8282900000000002E-2</v>
      </c>
      <c r="CO282" s="38">
        <v>-1.46556E-2</v>
      </c>
      <c r="CP282" s="38">
        <v>7.8639000000000001E-3</v>
      </c>
      <c r="CQ282" s="38">
        <v>2.3692600000000001E-2</v>
      </c>
      <c r="CR282" s="38">
        <v>3.1257300000000002E-2</v>
      </c>
      <c r="CS282" s="38">
        <v>2.1936000000000001E-2</v>
      </c>
      <c r="CT282" s="38">
        <v>1.2937799999999999E-2</v>
      </c>
      <c r="CU282" s="38">
        <v>-1.74477E-2</v>
      </c>
      <c r="CV282" s="38">
        <v>-5.0753899999999998E-2</v>
      </c>
      <c r="CW282" s="38">
        <v>-3.2464199999999999E-2</v>
      </c>
      <c r="CX282" s="38">
        <v>-1.33825E-2</v>
      </c>
      <c r="CY282" s="38">
        <v>-7.5674999999999996E-3</v>
      </c>
      <c r="CZ282" s="38">
        <v>-6.9970000000000004E-4</v>
      </c>
      <c r="DA282" s="38">
        <v>-1.6221800000000001E-2</v>
      </c>
      <c r="DB282" s="38">
        <v>-1.6693900000000001E-2</v>
      </c>
      <c r="DC282" s="38">
        <v>9.0390999999999996E-3</v>
      </c>
      <c r="DD282" s="38">
        <v>1.16512E-2</v>
      </c>
      <c r="DE282" s="38">
        <v>3.6773000000000001E-3</v>
      </c>
      <c r="DF282" s="38">
        <v>6.2836000000000003E-3</v>
      </c>
      <c r="DG282" s="38">
        <v>9.8367999999999997E-3</v>
      </c>
      <c r="DH282" s="38">
        <v>4.1229999999999999E-3</v>
      </c>
      <c r="DI282" s="38">
        <v>2.4402E-3</v>
      </c>
      <c r="DJ282" s="38">
        <v>4.4384999999999997E-3</v>
      </c>
      <c r="DK282" s="38">
        <v>-1.3127E-3</v>
      </c>
      <c r="DL282" s="38">
        <v>-3.2393499999999999E-2</v>
      </c>
      <c r="DM282" s="38">
        <v>-1.30654E-2</v>
      </c>
      <c r="DN282" s="38">
        <v>1.0340800000000001E-2</v>
      </c>
      <c r="DO282" s="38">
        <v>2.6390299999999998E-2</v>
      </c>
      <c r="DP282" s="38">
        <v>3.4796399999999998E-2</v>
      </c>
      <c r="DQ282" s="38">
        <v>2.5323600000000002E-2</v>
      </c>
      <c r="DR282" s="38">
        <v>1.50206E-2</v>
      </c>
      <c r="DS282" s="38">
        <v>-1.3862599999999999E-2</v>
      </c>
      <c r="DT282" s="38">
        <v>-4.53176E-2</v>
      </c>
      <c r="DU282" s="38">
        <v>-2.6452400000000001E-2</v>
      </c>
      <c r="DV282" s="38">
        <v>-5.2830000000000004E-3</v>
      </c>
      <c r="DW282" s="38">
        <v>8.8650000000000003E-4</v>
      </c>
      <c r="DX282" s="38">
        <v>8.4627999999999995E-3</v>
      </c>
      <c r="DY282" s="38">
        <v>-8.4715999999999993E-3</v>
      </c>
      <c r="DZ282" s="38">
        <v>-8.0243999999999992E-3</v>
      </c>
      <c r="EA282" s="38">
        <v>1.5528E-2</v>
      </c>
      <c r="EB282" s="38">
        <v>1.7637099999999999E-2</v>
      </c>
      <c r="EC282" s="38">
        <v>7.9518999999999996E-3</v>
      </c>
      <c r="ED282" s="38">
        <v>8.2026000000000009E-3</v>
      </c>
      <c r="EE282" s="38">
        <v>1.20506E-2</v>
      </c>
      <c r="EF282" s="38">
        <v>7.3506999999999999E-3</v>
      </c>
      <c r="EG282" s="38">
        <v>5.2122000000000002E-3</v>
      </c>
      <c r="EH282" s="38">
        <v>7.4596000000000003E-3</v>
      </c>
      <c r="EI282" s="38">
        <v>1.0207E-3</v>
      </c>
      <c r="EJ282" s="38">
        <v>-2.3890100000000001E-2</v>
      </c>
      <c r="EK282" s="38">
        <v>-1.0769300000000001E-2</v>
      </c>
      <c r="EL282" s="38">
        <v>1.3917000000000001E-2</v>
      </c>
      <c r="EM282" s="38">
        <v>3.0285200000000002E-2</v>
      </c>
      <c r="EN282" s="38">
        <v>3.9906299999999999E-2</v>
      </c>
      <c r="EO282" s="38">
        <v>3.0214600000000001E-2</v>
      </c>
      <c r="EP282" s="38">
        <v>1.8027899999999999E-2</v>
      </c>
      <c r="EQ282" s="38">
        <v>-8.6862999999999992E-3</v>
      </c>
      <c r="ER282" s="38">
        <v>-3.7468500000000002E-2</v>
      </c>
      <c r="ES282" s="38">
        <v>-1.7772300000000001E-2</v>
      </c>
      <c r="ET282" s="38">
        <v>6.4114999999999997E-3</v>
      </c>
      <c r="EU282" s="38">
        <v>1.3092599999999999E-2</v>
      </c>
      <c r="EV282" s="38">
        <v>2.16919E-2</v>
      </c>
      <c r="EW282" s="38">
        <v>2.7185999999999998E-3</v>
      </c>
      <c r="EX282" s="38">
        <v>4.4930999999999999E-3</v>
      </c>
      <c r="EY282" s="38">
        <v>2.4896999999999999E-2</v>
      </c>
      <c r="EZ282" s="38">
        <v>2.6279799999999999E-2</v>
      </c>
      <c r="FA282" s="38">
        <v>1.4123699999999999E-2</v>
      </c>
      <c r="FB282" s="38">
        <v>62.299610000000001</v>
      </c>
      <c r="FC282" s="38">
        <v>59.917110000000001</v>
      </c>
      <c r="FD282" s="38">
        <v>59.081150000000001</v>
      </c>
      <c r="FE282" s="38">
        <v>58.289540000000002</v>
      </c>
      <c r="FF282" s="38">
        <v>56.860030000000002</v>
      </c>
      <c r="FG282" s="38">
        <v>55.83222</v>
      </c>
      <c r="FH282" s="38">
        <v>54.749989999999997</v>
      </c>
      <c r="FI282" s="38">
        <v>56.824860000000001</v>
      </c>
      <c r="FJ282" s="38">
        <v>60.770069999999997</v>
      </c>
      <c r="FK282" s="38">
        <v>65.373900000000006</v>
      </c>
      <c r="FL282" s="38">
        <v>71.677639999999997</v>
      </c>
      <c r="FM282" s="38">
        <v>77.861599999999996</v>
      </c>
      <c r="FN282" s="38">
        <v>83.362340000000003</v>
      </c>
      <c r="FO282" s="38">
        <v>86.451800000000006</v>
      </c>
      <c r="FP282" s="38">
        <v>88.729709999999997</v>
      </c>
      <c r="FQ282" s="38">
        <v>90.056330000000003</v>
      </c>
      <c r="FR282" s="38">
        <v>89.528139999999993</v>
      </c>
      <c r="FS282" s="38">
        <v>86.940820000000002</v>
      </c>
      <c r="FT282" s="38">
        <v>83.186359999999993</v>
      </c>
      <c r="FU282" s="38">
        <v>79.334909999999994</v>
      </c>
      <c r="FV282" s="38">
        <v>75.900210000000001</v>
      </c>
      <c r="FW282">
        <v>71.880799999999994</v>
      </c>
      <c r="FX282">
        <v>69.486180000000004</v>
      </c>
      <c r="FY282">
        <v>67.261170000000007</v>
      </c>
      <c r="FZ282">
        <v>1.5813299999999999E-2</v>
      </c>
      <c r="GA282">
        <v>0.1030934</v>
      </c>
      <c r="GB282">
        <v>1</v>
      </c>
    </row>
    <row r="283" spans="1:184" x14ac:dyDescent="0.3">
      <c r="A283" t="s">
        <v>277</v>
      </c>
      <c r="B283" t="s">
        <v>1</v>
      </c>
      <c r="C283" t="s">
        <v>262</v>
      </c>
      <c r="D283" t="s">
        <v>1</v>
      </c>
      <c r="E283" t="s">
        <v>1</v>
      </c>
      <c r="F283" t="s">
        <v>1</v>
      </c>
      <c r="G283" s="16" t="s">
        <v>1</v>
      </c>
      <c r="H283" s="40" t="s">
        <v>1</v>
      </c>
      <c r="I283" s="18" t="s">
        <v>1</v>
      </c>
      <c r="J283" s="38" t="s">
        <v>1</v>
      </c>
      <c r="K283" s="18">
        <v>44805</v>
      </c>
      <c r="L283" s="38">
        <v>5311</v>
      </c>
      <c r="M283" s="38">
        <v>5311</v>
      </c>
      <c r="N283" s="38">
        <v>1.043496</v>
      </c>
      <c r="O283" s="38">
        <v>1.0124690000000001</v>
      </c>
      <c r="P283" s="38">
        <v>0.99568579999999995</v>
      </c>
      <c r="Q283" s="38">
        <v>0.98051710000000003</v>
      </c>
      <c r="R283" s="38">
        <v>0.98263</v>
      </c>
      <c r="S283" s="38">
        <v>1.0246679999999999</v>
      </c>
      <c r="T283" s="38">
        <v>1.082238</v>
      </c>
      <c r="U283" s="38">
        <v>1.2020280000000001</v>
      </c>
      <c r="V283" s="38">
        <v>1.3917330000000001</v>
      </c>
      <c r="W283" s="38">
        <v>1.5760069999999999</v>
      </c>
      <c r="X283" s="38">
        <v>1.738629</v>
      </c>
      <c r="Y283" s="38">
        <v>1.8969990000000001</v>
      </c>
      <c r="Z283" s="38">
        <v>2.011863</v>
      </c>
      <c r="AA283" s="38">
        <v>2.1334230000000001</v>
      </c>
      <c r="AB283" s="38">
        <v>2.230575</v>
      </c>
      <c r="AC283" s="38">
        <v>2.2461760000000002</v>
      </c>
      <c r="AD283" s="38">
        <v>2.102617</v>
      </c>
      <c r="AE283" s="38">
        <v>1.8219650000000001</v>
      </c>
      <c r="AF283" s="38">
        <v>1.608949</v>
      </c>
      <c r="AG283" s="38">
        <v>1.474761</v>
      </c>
      <c r="AH283" s="38">
        <v>1.3975329999999999</v>
      </c>
      <c r="AI283" s="38">
        <v>1.3031790000000001</v>
      </c>
      <c r="AJ283" s="38">
        <v>1.197594</v>
      </c>
      <c r="AK283" s="38">
        <v>1.121442</v>
      </c>
      <c r="AL283" s="38">
        <v>-1.26172E-2</v>
      </c>
      <c r="AM283" s="38">
        <v>-1.1498299999999999E-2</v>
      </c>
      <c r="AN283" s="38">
        <v>-2.8741000000000001E-3</v>
      </c>
      <c r="AO283" s="38">
        <v>-3.7653000000000001E-3</v>
      </c>
      <c r="AP283" s="38">
        <v>-1.15999E-2</v>
      </c>
      <c r="AQ283" s="38">
        <v>-1.0079400000000001E-2</v>
      </c>
      <c r="AR283" s="38">
        <v>-5.4178999999999998E-2</v>
      </c>
      <c r="AS283" s="38">
        <v>3.9347000000000002E-3</v>
      </c>
      <c r="AT283" s="38">
        <v>2.7839900000000001E-2</v>
      </c>
      <c r="AU283" s="38">
        <v>2.5040099999999999E-2</v>
      </c>
      <c r="AV283" s="38">
        <v>3.72445E-2</v>
      </c>
      <c r="AW283" s="38">
        <v>4.15062E-2</v>
      </c>
      <c r="AX283" s="38">
        <v>1.0947200000000001E-2</v>
      </c>
      <c r="AY283" s="38">
        <v>-2.9068299999999998E-2</v>
      </c>
      <c r="AZ283" s="38">
        <v>-4.4755799999999998E-2</v>
      </c>
      <c r="BA283" s="38">
        <v>-4.2355900000000002E-2</v>
      </c>
      <c r="BB283" s="38">
        <v>-5.5306500000000001E-2</v>
      </c>
      <c r="BC283" s="38">
        <v>-5.3090699999999998E-2</v>
      </c>
      <c r="BD283" s="38">
        <v>-4.7427499999999997E-2</v>
      </c>
      <c r="BE283" s="38">
        <v>-4.1369099999999999E-2</v>
      </c>
      <c r="BF283" s="38">
        <v>-3.5017100000000002E-2</v>
      </c>
      <c r="BG283" s="38">
        <v>-2.3175999999999999E-2</v>
      </c>
      <c r="BH283" s="38">
        <v>-2.0458199999999999E-2</v>
      </c>
      <c r="BI283" s="38">
        <v>-1.25202E-2</v>
      </c>
      <c r="BJ283" s="38">
        <v>-1.04051E-2</v>
      </c>
      <c r="BK283" s="38">
        <v>-9.5136999999999999E-3</v>
      </c>
      <c r="BL283" s="38">
        <v>-1.4769E-3</v>
      </c>
      <c r="BM283" s="38">
        <v>-2.3403999999999999E-3</v>
      </c>
      <c r="BN283" s="38">
        <v>-1.0150899999999999E-2</v>
      </c>
      <c r="BO283" s="38">
        <v>-8.2336000000000006E-3</v>
      </c>
      <c r="BP283" s="38">
        <v>-4.8595800000000001E-2</v>
      </c>
      <c r="BQ283" s="38">
        <v>6.2490999999999996E-3</v>
      </c>
      <c r="BR283" s="38">
        <v>3.1327399999999998E-2</v>
      </c>
      <c r="BS283" s="38">
        <v>2.8721300000000002E-2</v>
      </c>
      <c r="BT283" s="38">
        <v>4.0836499999999998E-2</v>
      </c>
      <c r="BU283" s="38">
        <v>4.5504999999999997E-2</v>
      </c>
      <c r="BV283" s="38">
        <v>1.3502E-2</v>
      </c>
      <c r="BW283" s="38">
        <v>-2.3964699999999999E-2</v>
      </c>
      <c r="BX283" s="38">
        <v>-3.7192500000000003E-2</v>
      </c>
      <c r="BY283" s="38">
        <v>-3.31901E-2</v>
      </c>
      <c r="BZ283" s="38">
        <v>-4.7384700000000002E-2</v>
      </c>
      <c r="CA283" s="38">
        <v>-4.5887900000000002E-2</v>
      </c>
      <c r="CB283" s="38">
        <v>-3.7888100000000001E-2</v>
      </c>
      <c r="CC283" s="38">
        <v>-3.3561199999999999E-2</v>
      </c>
      <c r="CD283" s="38">
        <v>-2.8337600000000001E-2</v>
      </c>
      <c r="CE283" s="38">
        <v>-1.7131799999999999E-2</v>
      </c>
      <c r="CF283" s="38">
        <v>-1.57582E-2</v>
      </c>
      <c r="CG283" s="38">
        <v>-8.5825999999999993E-3</v>
      </c>
      <c r="CH283" s="38">
        <v>-8.8730000000000007E-3</v>
      </c>
      <c r="CI283" s="38">
        <v>-8.1390999999999998E-3</v>
      </c>
      <c r="CJ283" s="38">
        <v>-5.0920000000000002E-4</v>
      </c>
      <c r="CK283" s="38">
        <v>-1.3534E-3</v>
      </c>
      <c r="CL283" s="38">
        <v>-9.1473000000000006E-3</v>
      </c>
      <c r="CM283" s="38">
        <v>-6.9551999999999999E-3</v>
      </c>
      <c r="CN283" s="38">
        <v>-4.4728900000000002E-2</v>
      </c>
      <c r="CO283" s="38">
        <v>7.8519999999999996E-3</v>
      </c>
      <c r="CP283" s="38">
        <v>3.3742800000000003E-2</v>
      </c>
      <c r="CQ283" s="38">
        <v>3.1270899999999997E-2</v>
      </c>
      <c r="CR283" s="38">
        <v>4.3324399999999999E-2</v>
      </c>
      <c r="CS283" s="38">
        <v>4.8274499999999998E-2</v>
      </c>
      <c r="CT283" s="38">
        <v>1.52715E-2</v>
      </c>
      <c r="CU283" s="38">
        <v>-2.043E-2</v>
      </c>
      <c r="CV283" s="38">
        <v>-3.1954200000000002E-2</v>
      </c>
      <c r="CW283" s="38">
        <v>-2.6842000000000001E-2</v>
      </c>
      <c r="CX283" s="38">
        <v>-4.1898100000000001E-2</v>
      </c>
      <c r="CY283" s="38">
        <v>-4.08993E-2</v>
      </c>
      <c r="CZ283" s="38">
        <v>-3.1281000000000003E-2</v>
      </c>
      <c r="DA283" s="38">
        <v>-2.8153500000000001E-2</v>
      </c>
      <c r="DB283" s="38">
        <v>-2.3711300000000001E-2</v>
      </c>
      <c r="DC283" s="38">
        <v>-1.29456E-2</v>
      </c>
      <c r="DD283" s="38">
        <v>-1.25031E-2</v>
      </c>
      <c r="DE283" s="38">
        <v>-5.8554000000000002E-3</v>
      </c>
      <c r="DF283" s="38">
        <v>-7.3409E-3</v>
      </c>
      <c r="DG283" s="38">
        <v>-6.7646E-3</v>
      </c>
      <c r="DH283" s="38">
        <v>4.5849999999999998E-4</v>
      </c>
      <c r="DI283" s="38">
        <v>-3.6650000000000002E-4</v>
      </c>
      <c r="DJ283" s="38">
        <v>-8.1437000000000002E-3</v>
      </c>
      <c r="DK283" s="38">
        <v>-5.6769000000000003E-3</v>
      </c>
      <c r="DL283" s="38">
        <v>-4.0862099999999998E-2</v>
      </c>
      <c r="DM283" s="38">
        <v>9.4549000000000005E-3</v>
      </c>
      <c r="DN283" s="38">
        <v>3.6158200000000001E-2</v>
      </c>
      <c r="DO283" s="38">
        <v>3.3820500000000003E-2</v>
      </c>
      <c r="DP283" s="38">
        <v>4.5812199999999997E-2</v>
      </c>
      <c r="DQ283" s="38">
        <v>5.1044100000000002E-2</v>
      </c>
      <c r="DR283" s="38">
        <v>1.7041000000000001E-2</v>
      </c>
      <c r="DS283" s="38">
        <v>-1.6895299999999999E-2</v>
      </c>
      <c r="DT283" s="38">
        <v>-2.6715800000000001E-2</v>
      </c>
      <c r="DU283" s="38">
        <v>-2.04938E-2</v>
      </c>
      <c r="DV283" s="38">
        <v>-3.6411499999999999E-2</v>
      </c>
      <c r="DW283" s="38">
        <v>-3.5910699999999997E-2</v>
      </c>
      <c r="DX283" s="38">
        <v>-2.4674000000000001E-2</v>
      </c>
      <c r="DY283" s="38">
        <v>-2.27458E-2</v>
      </c>
      <c r="DZ283" s="38">
        <v>-1.9085100000000001E-2</v>
      </c>
      <c r="EA283" s="38">
        <v>-8.7594999999999999E-3</v>
      </c>
      <c r="EB283" s="38">
        <v>-9.2478999999999999E-3</v>
      </c>
      <c r="EC283" s="38">
        <v>-3.1281999999999998E-3</v>
      </c>
      <c r="ED283" s="38">
        <v>-5.1288999999999996E-3</v>
      </c>
      <c r="EE283" s="38">
        <v>-4.7800000000000004E-3</v>
      </c>
      <c r="EF283" s="38">
        <v>1.8557999999999999E-3</v>
      </c>
      <c r="EG283" s="38">
        <v>1.0585E-3</v>
      </c>
      <c r="EH283" s="38">
        <v>-6.6946999999999996E-3</v>
      </c>
      <c r="EI283" s="38">
        <v>-3.8311E-3</v>
      </c>
      <c r="EJ283" s="38">
        <v>-3.5278900000000002E-2</v>
      </c>
      <c r="EK283" s="38">
        <v>1.17693E-2</v>
      </c>
      <c r="EL283" s="38">
        <v>3.9645699999999999E-2</v>
      </c>
      <c r="EM283" s="38">
        <v>3.7501800000000002E-2</v>
      </c>
      <c r="EN283" s="38">
        <v>4.9404200000000002E-2</v>
      </c>
      <c r="EO283" s="38">
        <v>5.5042899999999999E-2</v>
      </c>
      <c r="EP283" s="38">
        <v>1.95958E-2</v>
      </c>
      <c r="EQ283" s="38">
        <v>-1.17918E-2</v>
      </c>
      <c r="ER283" s="38">
        <v>-1.9152499999999999E-2</v>
      </c>
      <c r="ES283" s="38">
        <v>-1.1328100000000001E-2</v>
      </c>
      <c r="ET283" s="38">
        <v>-2.84897E-2</v>
      </c>
      <c r="EU283" s="38">
        <v>-2.8707900000000001E-2</v>
      </c>
      <c r="EV283" s="38">
        <v>-1.51345E-2</v>
      </c>
      <c r="EW283" s="38">
        <v>-1.49379E-2</v>
      </c>
      <c r="EX283" s="38">
        <v>-1.2405599999999999E-2</v>
      </c>
      <c r="EY283" s="38">
        <v>-2.7152999999999999E-3</v>
      </c>
      <c r="EZ283" s="38">
        <v>-4.5478999999999997E-3</v>
      </c>
      <c r="FA283" s="38">
        <v>8.095E-4</v>
      </c>
      <c r="FB283" s="38">
        <v>58.995170000000002</v>
      </c>
      <c r="FC283" s="38">
        <v>56.197929999999999</v>
      </c>
      <c r="FD283" s="38">
        <v>55.115220000000001</v>
      </c>
      <c r="FE283" s="38">
        <v>53.799689999999998</v>
      </c>
      <c r="FF283" s="38">
        <v>52.324599999999997</v>
      </c>
      <c r="FG283" s="38">
        <v>51.411639999999998</v>
      </c>
      <c r="FH283" s="38">
        <v>50.816899999999997</v>
      </c>
      <c r="FI283" s="38">
        <v>52.636960000000002</v>
      </c>
      <c r="FJ283" s="38">
        <v>57.950099999999999</v>
      </c>
      <c r="FK283" s="38">
        <v>64.766779999999997</v>
      </c>
      <c r="FL283" s="38">
        <v>71.767780000000002</v>
      </c>
      <c r="FM283" s="38">
        <v>79.21978</v>
      </c>
      <c r="FN283" s="38">
        <v>86.201329999999999</v>
      </c>
      <c r="FO283" s="38">
        <v>92.029049999999998</v>
      </c>
      <c r="FP283" s="38">
        <v>95.990560000000002</v>
      </c>
      <c r="FQ283" s="38">
        <v>97.021609999999995</v>
      </c>
      <c r="FR283" s="38">
        <v>96.096689999999995</v>
      </c>
      <c r="FS283" s="38">
        <v>94.128950000000003</v>
      </c>
      <c r="FT283" s="38">
        <v>89.87773</v>
      </c>
      <c r="FU283" s="38">
        <v>83.320400000000006</v>
      </c>
      <c r="FV283" s="38">
        <v>75.455529999999996</v>
      </c>
      <c r="FW283">
        <v>69.130740000000003</v>
      </c>
      <c r="FX283">
        <v>64.583079999999995</v>
      </c>
      <c r="FY283">
        <v>61.89452</v>
      </c>
      <c r="FZ283">
        <v>9.3924000000000004E-3</v>
      </c>
      <c r="GA283">
        <v>6.5487299999999998E-2</v>
      </c>
      <c r="GB283">
        <v>1</v>
      </c>
    </row>
    <row r="284" spans="1:184" x14ac:dyDescent="0.3">
      <c r="A284" t="s">
        <v>277</v>
      </c>
      <c r="B284" t="s">
        <v>1</v>
      </c>
      <c r="C284" t="s">
        <v>262</v>
      </c>
      <c r="D284" t="s">
        <v>1</v>
      </c>
      <c r="E284" t="s">
        <v>1</v>
      </c>
      <c r="F284" t="s">
        <v>1</v>
      </c>
      <c r="G284" s="16" t="s">
        <v>1</v>
      </c>
      <c r="H284" s="40" t="s">
        <v>1</v>
      </c>
      <c r="I284" s="18" t="s">
        <v>1</v>
      </c>
      <c r="J284" s="38" t="s">
        <v>1</v>
      </c>
      <c r="K284" s="18">
        <v>44809</v>
      </c>
      <c r="L284" s="38">
        <v>5310</v>
      </c>
      <c r="M284" s="38">
        <v>5310</v>
      </c>
      <c r="N284" s="38">
        <v>1.191103</v>
      </c>
      <c r="O284" s="38">
        <v>1.1302700000000001</v>
      </c>
      <c r="P284" s="38">
        <v>1.09338</v>
      </c>
      <c r="Q284" s="38">
        <v>1.056994</v>
      </c>
      <c r="R284" s="38">
        <v>1.039126</v>
      </c>
      <c r="S284" s="38">
        <v>1.0467649999999999</v>
      </c>
      <c r="T284" s="38">
        <v>1.0397609999999999</v>
      </c>
      <c r="U284" s="38">
        <v>1.059194</v>
      </c>
      <c r="V284" s="38">
        <v>1.1655180000000001</v>
      </c>
      <c r="W284" s="38">
        <v>1.323588</v>
      </c>
      <c r="X284" s="38">
        <v>1.502748</v>
      </c>
      <c r="Y284" s="38">
        <v>1.6633629999999999</v>
      </c>
      <c r="Z284" s="38">
        <v>1.7575860000000001</v>
      </c>
      <c r="AA284" s="38">
        <v>1.825175</v>
      </c>
      <c r="AB284" s="38">
        <v>1.864501</v>
      </c>
      <c r="AC284" s="38">
        <v>1.9083209999999999</v>
      </c>
      <c r="AD284" s="38">
        <v>1.91621</v>
      </c>
      <c r="AE284" s="38">
        <v>1.8294680000000001</v>
      </c>
      <c r="AF284" s="38">
        <v>1.715141</v>
      </c>
      <c r="AG284" s="38">
        <v>1.6408670000000001</v>
      </c>
      <c r="AH284" s="38">
        <v>1.590408</v>
      </c>
      <c r="AI284" s="38">
        <v>1.5049619999999999</v>
      </c>
      <c r="AJ284" s="38">
        <v>1.3731070000000001</v>
      </c>
      <c r="AK284" s="38">
        <v>1.2691570000000001</v>
      </c>
      <c r="AL284" s="38">
        <v>4.7295200000000003E-2</v>
      </c>
      <c r="AM284" s="38">
        <v>2.7602100000000001E-2</v>
      </c>
      <c r="AN284" s="38">
        <v>2.33095E-2</v>
      </c>
      <c r="AO284" s="38">
        <v>4.2475999999999998E-3</v>
      </c>
      <c r="AP284" s="38">
        <v>-1.494E-2</v>
      </c>
      <c r="AQ284" s="38">
        <v>-3.7841699999999999E-2</v>
      </c>
      <c r="AR284" s="38">
        <v>-0.1112018</v>
      </c>
      <c r="AS284" s="38">
        <v>-4.9930099999999998E-2</v>
      </c>
      <c r="AT284" s="38">
        <v>-4.6698799999999999E-2</v>
      </c>
      <c r="AU284" s="38">
        <v>-3.1877599999999999E-2</v>
      </c>
      <c r="AV284" s="38">
        <v>-1.66479E-2</v>
      </c>
      <c r="AW284" s="38">
        <v>-7.2966000000000003E-3</v>
      </c>
      <c r="AX284" s="38">
        <v>-7.9810000000000005E-4</v>
      </c>
      <c r="AY284" s="38">
        <v>-4.1166899999999999E-2</v>
      </c>
      <c r="AZ284" s="38">
        <v>-6.4086699999999996E-2</v>
      </c>
      <c r="BA284" s="38">
        <v>-4.4041499999999997E-2</v>
      </c>
      <c r="BB284" s="38">
        <v>2.1888899999999999E-2</v>
      </c>
      <c r="BC284" s="38">
        <v>2.2403099999999999E-2</v>
      </c>
      <c r="BD284" s="38">
        <v>1.9494999999999998E-2</v>
      </c>
      <c r="BE284" s="38">
        <v>-1.4027400000000001E-2</v>
      </c>
      <c r="BF284" s="38">
        <v>-2.0628500000000001E-2</v>
      </c>
      <c r="BG284" s="38">
        <v>6.8440999999999997E-3</v>
      </c>
      <c r="BH284" s="38">
        <v>-1.03756E-2</v>
      </c>
      <c r="BI284" s="38">
        <v>-2.1584099999999998E-2</v>
      </c>
      <c r="BJ284" s="38">
        <v>5.6590500000000002E-2</v>
      </c>
      <c r="BK284" s="38">
        <v>3.45549E-2</v>
      </c>
      <c r="BL284" s="38">
        <v>2.8096400000000001E-2</v>
      </c>
      <c r="BM284" s="38">
        <v>7.3810999999999998E-3</v>
      </c>
      <c r="BN284" s="38">
        <v>-8.5024999999999996E-3</v>
      </c>
      <c r="BO284" s="38">
        <v>-2.8115899999999999E-2</v>
      </c>
      <c r="BP284" s="38">
        <v>-8.82323E-2</v>
      </c>
      <c r="BQ284" s="38">
        <v>-4.1349400000000001E-2</v>
      </c>
      <c r="BR284" s="38">
        <v>-3.1529399999999999E-2</v>
      </c>
      <c r="BS284" s="38">
        <v>-1.8597200000000001E-2</v>
      </c>
      <c r="BT284" s="38">
        <v>1.9120999999999999E-3</v>
      </c>
      <c r="BU284" s="38">
        <v>5.5465000000000002E-3</v>
      </c>
      <c r="BV284" s="38">
        <v>3.4074999999999999E-3</v>
      </c>
      <c r="BW284" s="38">
        <v>-3.10753E-2</v>
      </c>
      <c r="BX284" s="38">
        <v>-4.6782700000000003E-2</v>
      </c>
      <c r="BY284" s="38">
        <v>-2.2154400000000001E-2</v>
      </c>
      <c r="BZ284" s="38">
        <v>4.2127900000000003E-2</v>
      </c>
      <c r="CA284" s="38">
        <v>4.5321E-2</v>
      </c>
      <c r="CB284" s="38">
        <v>4.4815500000000001E-2</v>
      </c>
      <c r="CC284" s="38">
        <v>1.5782000000000001E-2</v>
      </c>
      <c r="CD284" s="38">
        <v>8.7805999999999995E-3</v>
      </c>
      <c r="CE284" s="38">
        <v>2.86883E-2</v>
      </c>
      <c r="CF284" s="38">
        <v>6.6277000000000003E-3</v>
      </c>
      <c r="CG284" s="38">
        <v>-9.3491000000000008E-3</v>
      </c>
      <c r="CH284" s="38">
        <v>6.3028399999999998E-2</v>
      </c>
      <c r="CI284" s="38">
        <v>3.9370299999999997E-2</v>
      </c>
      <c r="CJ284" s="38">
        <v>3.1411799999999997E-2</v>
      </c>
      <c r="CK284" s="38">
        <v>9.5513999999999998E-3</v>
      </c>
      <c r="CL284" s="38">
        <v>-4.0439999999999999E-3</v>
      </c>
      <c r="CM284" s="38">
        <v>-2.1379800000000001E-2</v>
      </c>
      <c r="CN284" s="38">
        <v>-7.2323700000000005E-2</v>
      </c>
      <c r="CO284" s="38">
        <v>-3.54065E-2</v>
      </c>
      <c r="CP284" s="38">
        <v>-2.1023199999999999E-2</v>
      </c>
      <c r="CQ284" s="38">
        <v>-9.3992999999999993E-3</v>
      </c>
      <c r="CR284" s="38">
        <v>1.47666E-2</v>
      </c>
      <c r="CS284" s="38">
        <v>1.44417E-2</v>
      </c>
      <c r="CT284" s="38">
        <v>6.3201999999999998E-3</v>
      </c>
      <c r="CU284" s="38">
        <v>-2.40859E-2</v>
      </c>
      <c r="CV284" s="38">
        <v>-3.47979E-2</v>
      </c>
      <c r="CW284" s="38">
        <v>-6.9955E-3</v>
      </c>
      <c r="CX284" s="38">
        <v>5.6145399999999998E-2</v>
      </c>
      <c r="CY284" s="38">
        <v>6.1193900000000002E-2</v>
      </c>
      <c r="CZ284" s="38">
        <v>6.2352400000000002E-2</v>
      </c>
      <c r="DA284" s="38">
        <v>3.6427899999999999E-2</v>
      </c>
      <c r="DB284" s="38">
        <v>2.91492E-2</v>
      </c>
      <c r="DC284" s="38">
        <v>4.3817599999999998E-2</v>
      </c>
      <c r="DD284" s="38">
        <v>1.84041E-2</v>
      </c>
      <c r="DE284" s="38">
        <v>-8.7520000000000002E-4</v>
      </c>
      <c r="DF284" s="38">
        <v>6.9466399999999998E-2</v>
      </c>
      <c r="DG284" s="38">
        <v>4.4185799999999997E-2</v>
      </c>
      <c r="DH284" s="38">
        <v>3.47272E-2</v>
      </c>
      <c r="DI284" s="38">
        <v>1.17217E-2</v>
      </c>
      <c r="DJ284" s="38">
        <v>4.1459999999999999E-4</v>
      </c>
      <c r="DK284" s="38">
        <v>-1.46438E-2</v>
      </c>
      <c r="DL284" s="38">
        <v>-5.6415100000000003E-2</v>
      </c>
      <c r="DM284" s="38">
        <v>-2.94635E-2</v>
      </c>
      <c r="DN284" s="38">
        <v>-1.0516899999999999E-2</v>
      </c>
      <c r="DO284" s="38">
        <v>-2.0139999999999999E-4</v>
      </c>
      <c r="DP284" s="38">
        <v>2.7621199999999999E-2</v>
      </c>
      <c r="DQ284" s="38">
        <v>2.3336800000000001E-2</v>
      </c>
      <c r="DR284" s="38">
        <v>9.2329999999999999E-3</v>
      </c>
      <c r="DS284" s="38">
        <v>-1.70966E-2</v>
      </c>
      <c r="DT284" s="38">
        <v>-2.2813099999999999E-2</v>
      </c>
      <c r="DU284" s="38">
        <v>8.1633999999999995E-3</v>
      </c>
      <c r="DV284" s="38">
        <v>7.0162799999999997E-2</v>
      </c>
      <c r="DW284" s="38">
        <v>7.7066700000000002E-2</v>
      </c>
      <c r="DX284" s="38">
        <v>7.9889399999999999E-2</v>
      </c>
      <c r="DY284" s="38">
        <v>5.7073800000000001E-2</v>
      </c>
      <c r="DZ284" s="38">
        <v>4.9517800000000001E-2</v>
      </c>
      <c r="EA284" s="38">
        <v>5.8946900000000003E-2</v>
      </c>
      <c r="EB284" s="38">
        <v>3.0180599999999998E-2</v>
      </c>
      <c r="EC284" s="38">
        <v>7.5986999999999999E-3</v>
      </c>
      <c r="ED284" s="38">
        <v>7.8761700000000004E-2</v>
      </c>
      <c r="EE284" s="38">
        <v>5.1138500000000003E-2</v>
      </c>
      <c r="EF284" s="38">
        <v>3.9514100000000003E-2</v>
      </c>
      <c r="EG284" s="38">
        <v>1.48553E-2</v>
      </c>
      <c r="EH284" s="38">
        <v>6.8520999999999999E-3</v>
      </c>
      <c r="EI284" s="38">
        <v>-4.9179000000000002E-3</v>
      </c>
      <c r="EJ284" s="38">
        <v>-3.3445599999999999E-2</v>
      </c>
      <c r="EK284" s="38">
        <v>-2.08828E-2</v>
      </c>
      <c r="EL284" s="38">
        <v>4.6524000000000001E-3</v>
      </c>
      <c r="EM284" s="38">
        <v>1.3078899999999999E-2</v>
      </c>
      <c r="EN284" s="38">
        <v>4.6181100000000003E-2</v>
      </c>
      <c r="EO284" s="38">
        <v>3.6179900000000001E-2</v>
      </c>
      <c r="EP284" s="38">
        <v>1.34386E-2</v>
      </c>
      <c r="EQ284" s="38">
        <v>-7.0049999999999999E-3</v>
      </c>
      <c r="ER284" s="38">
        <v>-5.5091000000000003E-3</v>
      </c>
      <c r="ES284" s="38">
        <v>3.0050400000000001E-2</v>
      </c>
      <c r="ET284" s="38">
        <v>9.0401800000000004E-2</v>
      </c>
      <c r="EU284" s="38">
        <v>9.9984600000000007E-2</v>
      </c>
      <c r="EV284" s="38">
        <v>0.1052099</v>
      </c>
      <c r="EW284" s="38">
        <v>8.6883199999999994E-2</v>
      </c>
      <c r="EX284" s="38">
        <v>7.8926899999999994E-2</v>
      </c>
      <c r="EY284" s="38">
        <v>8.0791199999999994E-2</v>
      </c>
      <c r="EZ284" s="38">
        <v>4.7183900000000001E-2</v>
      </c>
      <c r="FA284" s="38">
        <v>1.98336E-2</v>
      </c>
      <c r="FB284" s="38">
        <v>67.998810000000006</v>
      </c>
      <c r="FC284" s="38">
        <v>67.695689999999999</v>
      </c>
      <c r="FD284" s="38">
        <v>65.983440000000002</v>
      </c>
      <c r="FE284" s="38">
        <v>64.690039999999996</v>
      </c>
      <c r="FF284" s="38">
        <v>63.351779999999998</v>
      </c>
      <c r="FG284" s="38">
        <v>62.36215</v>
      </c>
      <c r="FH284" s="38">
        <v>61.85425</v>
      </c>
      <c r="FI284" s="38">
        <v>63.549280000000003</v>
      </c>
      <c r="FJ284" s="38">
        <v>69.697900000000004</v>
      </c>
      <c r="FK284" s="38">
        <v>76.908690000000007</v>
      </c>
      <c r="FL284" s="38">
        <v>84.026309999999995</v>
      </c>
      <c r="FM284" s="38">
        <v>91.62285</v>
      </c>
      <c r="FN284" s="38">
        <v>97.700969999999998</v>
      </c>
      <c r="FO284" s="38">
        <v>102.33410000000001</v>
      </c>
      <c r="FP284" s="38">
        <v>107.3185</v>
      </c>
      <c r="FQ284" s="38">
        <v>109.04089999999999</v>
      </c>
      <c r="FR284" s="38">
        <v>108.8811</v>
      </c>
      <c r="FS284" s="38">
        <v>107.2561</v>
      </c>
      <c r="FT284" s="38">
        <v>103.3633</v>
      </c>
      <c r="FU284" s="38">
        <v>96.877809999999997</v>
      </c>
      <c r="FV284" s="38">
        <v>91.052580000000006</v>
      </c>
      <c r="FW284">
        <v>84.851680000000002</v>
      </c>
      <c r="FX284">
        <v>79.395480000000006</v>
      </c>
      <c r="FY284">
        <v>75.923770000000005</v>
      </c>
      <c r="FZ284">
        <v>3.0391899999999999E-2</v>
      </c>
      <c r="GA284">
        <v>0.25534289999999998</v>
      </c>
      <c r="GB284">
        <v>1</v>
      </c>
    </row>
    <row r="285" spans="1:184" x14ac:dyDescent="0.3">
      <c r="A285" t="s">
        <v>277</v>
      </c>
      <c r="B285" t="s">
        <v>1</v>
      </c>
      <c r="C285" t="s">
        <v>262</v>
      </c>
      <c r="D285" t="s">
        <v>1</v>
      </c>
      <c r="E285" t="s">
        <v>1</v>
      </c>
      <c r="F285" t="s">
        <v>1</v>
      </c>
      <c r="G285" s="16" t="s">
        <v>1</v>
      </c>
      <c r="H285" s="40" t="s">
        <v>1</v>
      </c>
      <c r="I285" s="18" t="s">
        <v>1</v>
      </c>
      <c r="J285" s="38" t="s">
        <v>1</v>
      </c>
      <c r="K285" s="18">
        <v>44810</v>
      </c>
      <c r="L285" s="38">
        <v>5310</v>
      </c>
      <c r="M285" s="38">
        <v>5310</v>
      </c>
      <c r="N285" s="38">
        <v>1.240146</v>
      </c>
      <c r="O285" s="38">
        <v>1.1810670000000001</v>
      </c>
      <c r="P285" s="38">
        <v>1.1449370000000001</v>
      </c>
      <c r="Q285" s="38">
        <v>1.113351</v>
      </c>
      <c r="R285" s="38">
        <v>1.108053</v>
      </c>
      <c r="S285" s="38">
        <v>1.150771</v>
      </c>
      <c r="T285" s="38">
        <v>1.235762</v>
      </c>
      <c r="U285" s="38">
        <v>1.404002</v>
      </c>
      <c r="V285" s="38">
        <v>1.7201869999999999</v>
      </c>
      <c r="W285" s="38">
        <v>1.9934130000000001</v>
      </c>
      <c r="X285" s="38">
        <v>2.2489180000000002</v>
      </c>
      <c r="Y285" s="38">
        <v>2.4746839999999999</v>
      </c>
      <c r="Z285" s="38">
        <v>2.6117409999999999</v>
      </c>
      <c r="AA285" s="38">
        <v>2.7206190000000001</v>
      </c>
      <c r="AB285" s="38">
        <v>2.760894</v>
      </c>
      <c r="AC285" s="38">
        <v>2.7158669999999998</v>
      </c>
      <c r="AD285" s="38">
        <v>2.5282140000000002</v>
      </c>
      <c r="AE285" s="38">
        <v>2.164234</v>
      </c>
      <c r="AF285" s="38">
        <v>1.8861829999999999</v>
      </c>
      <c r="AG285" s="38">
        <v>1.713654</v>
      </c>
      <c r="AH285" s="38">
        <v>1.6525300000000001</v>
      </c>
      <c r="AI285" s="38">
        <v>1.538238</v>
      </c>
      <c r="AJ285" s="38">
        <v>1.4208700000000001</v>
      </c>
      <c r="AK285" s="38">
        <v>1.326886</v>
      </c>
      <c r="AL285" s="38">
        <v>2.4657700000000001E-2</v>
      </c>
      <c r="AM285" s="38">
        <v>1.47376E-2</v>
      </c>
      <c r="AN285" s="38">
        <v>1.0859300000000001E-2</v>
      </c>
      <c r="AO285" s="38">
        <v>7.1764000000000003E-3</v>
      </c>
      <c r="AP285" s="38">
        <v>1.2882E-3</v>
      </c>
      <c r="AQ285" s="38">
        <v>-1.30352E-2</v>
      </c>
      <c r="AR285" s="38">
        <v>-5.9765899999999997E-2</v>
      </c>
      <c r="AS285" s="38">
        <v>-2.54343E-2</v>
      </c>
      <c r="AT285" s="38">
        <v>-3.9287200000000001E-2</v>
      </c>
      <c r="AU285" s="38">
        <v>-7.2118699999999994E-2</v>
      </c>
      <c r="AV285" s="38">
        <v>-7.7527700000000005E-2</v>
      </c>
      <c r="AW285" s="38">
        <v>-4.54233E-2</v>
      </c>
      <c r="AX285" s="38">
        <v>2.3925000000000001E-3</v>
      </c>
      <c r="AY285" s="38">
        <v>1.24767E-2</v>
      </c>
      <c r="AZ285" s="38">
        <v>2.16031E-2</v>
      </c>
      <c r="BA285" s="38">
        <v>3.3317100000000002E-2</v>
      </c>
      <c r="BB285" s="38">
        <v>5.1801699999999999E-2</v>
      </c>
      <c r="BC285" s="38">
        <v>1.6155300000000001E-2</v>
      </c>
      <c r="BD285" s="38">
        <v>8.9367000000000005E-3</v>
      </c>
      <c r="BE285" s="38">
        <v>-5.4205799999999998E-2</v>
      </c>
      <c r="BF285" s="38">
        <v>-3.4225199999999997E-2</v>
      </c>
      <c r="BG285" s="38">
        <v>5.5310000000000003E-3</v>
      </c>
      <c r="BH285" s="38">
        <v>1.7467699999999999E-2</v>
      </c>
      <c r="BI285" s="38">
        <v>2.17725E-2</v>
      </c>
      <c r="BJ285" s="38">
        <v>3.1739099999999999E-2</v>
      </c>
      <c r="BK285" s="38">
        <v>2.0719600000000001E-2</v>
      </c>
      <c r="BL285" s="38">
        <v>1.6054700000000002E-2</v>
      </c>
      <c r="BM285" s="38">
        <v>1.19544E-2</v>
      </c>
      <c r="BN285" s="38">
        <v>6.2518000000000001E-3</v>
      </c>
      <c r="BO285" s="38">
        <v>-6.2218999999999998E-3</v>
      </c>
      <c r="BP285" s="38">
        <v>-4.5494300000000001E-2</v>
      </c>
      <c r="BQ285" s="38">
        <v>-1.99832E-2</v>
      </c>
      <c r="BR285" s="38">
        <v>-2.93292E-2</v>
      </c>
      <c r="BS285" s="38">
        <v>-5.4819399999999997E-2</v>
      </c>
      <c r="BT285" s="38">
        <v>-6.14853E-2</v>
      </c>
      <c r="BU285" s="38">
        <v>-3.4156300000000001E-2</v>
      </c>
      <c r="BV285" s="38">
        <v>8.8730000000000007E-3</v>
      </c>
      <c r="BW285" s="38">
        <v>2.3559699999999999E-2</v>
      </c>
      <c r="BX285" s="38">
        <v>3.6202699999999997E-2</v>
      </c>
      <c r="BY285" s="38">
        <v>5.7239999999999999E-2</v>
      </c>
      <c r="BZ285" s="38">
        <v>7.9242400000000005E-2</v>
      </c>
      <c r="CA285" s="38">
        <v>4.3507400000000002E-2</v>
      </c>
      <c r="CB285" s="38">
        <v>3.6259600000000003E-2</v>
      </c>
      <c r="CC285" s="38">
        <v>-3.1540400000000003E-2</v>
      </c>
      <c r="CD285" s="38">
        <v>-1.1439400000000001E-2</v>
      </c>
      <c r="CE285" s="38">
        <v>2.01216E-2</v>
      </c>
      <c r="CF285" s="38">
        <v>3.0283899999999999E-2</v>
      </c>
      <c r="CG285" s="38">
        <v>3.2099999999999997E-2</v>
      </c>
      <c r="CH285" s="38">
        <v>3.6643599999999998E-2</v>
      </c>
      <c r="CI285" s="38">
        <v>2.4862800000000001E-2</v>
      </c>
      <c r="CJ285" s="38">
        <v>1.9653E-2</v>
      </c>
      <c r="CK285" s="38">
        <v>1.52636E-2</v>
      </c>
      <c r="CL285" s="38">
        <v>9.6895999999999996E-3</v>
      </c>
      <c r="CM285" s="38">
        <v>-1.5031000000000001E-3</v>
      </c>
      <c r="CN285" s="38">
        <v>-3.56099E-2</v>
      </c>
      <c r="CO285" s="38">
        <v>-1.6207800000000001E-2</v>
      </c>
      <c r="CP285" s="38">
        <v>-2.2432299999999999E-2</v>
      </c>
      <c r="CQ285" s="38">
        <v>-4.2837899999999998E-2</v>
      </c>
      <c r="CR285" s="38">
        <v>-5.0374500000000003E-2</v>
      </c>
      <c r="CS285" s="38">
        <v>-2.6352799999999999E-2</v>
      </c>
      <c r="CT285" s="38">
        <v>1.33613E-2</v>
      </c>
      <c r="CU285" s="38">
        <v>3.1235800000000001E-2</v>
      </c>
      <c r="CV285" s="38">
        <v>4.6314300000000003E-2</v>
      </c>
      <c r="CW285" s="38">
        <v>7.3809E-2</v>
      </c>
      <c r="CX285" s="38">
        <v>9.8247699999999993E-2</v>
      </c>
      <c r="CY285" s="38">
        <v>6.2451399999999997E-2</v>
      </c>
      <c r="CZ285" s="38">
        <v>5.5183299999999998E-2</v>
      </c>
      <c r="DA285" s="38">
        <v>-1.58423E-2</v>
      </c>
      <c r="DB285" s="38">
        <v>4.3420999999999998E-3</v>
      </c>
      <c r="DC285" s="38">
        <v>3.0226900000000001E-2</v>
      </c>
      <c r="DD285" s="38">
        <v>3.9160399999999998E-2</v>
      </c>
      <c r="DE285" s="38">
        <v>3.9252799999999997E-2</v>
      </c>
      <c r="DF285" s="38">
        <v>4.15482E-2</v>
      </c>
      <c r="DG285" s="38">
        <v>2.9006000000000001E-2</v>
      </c>
      <c r="DH285" s="38">
        <v>2.3251299999999999E-2</v>
      </c>
      <c r="DI285" s="38">
        <v>1.85728E-2</v>
      </c>
      <c r="DJ285" s="38">
        <v>1.3127399999999999E-2</v>
      </c>
      <c r="DK285" s="38">
        <v>3.2157000000000002E-3</v>
      </c>
      <c r="DL285" s="38">
        <v>-2.5725499999999998E-2</v>
      </c>
      <c r="DM285" s="38">
        <v>-1.24324E-2</v>
      </c>
      <c r="DN285" s="38">
        <v>-1.55354E-2</v>
      </c>
      <c r="DO285" s="38">
        <v>-3.0856499999999999E-2</v>
      </c>
      <c r="DP285" s="38">
        <v>-3.9263600000000003E-2</v>
      </c>
      <c r="DQ285" s="38">
        <v>-1.8549199999999998E-2</v>
      </c>
      <c r="DR285" s="38">
        <v>1.78497E-2</v>
      </c>
      <c r="DS285" s="38">
        <v>3.8911800000000003E-2</v>
      </c>
      <c r="DT285" s="38">
        <v>5.6425900000000001E-2</v>
      </c>
      <c r="DU285" s="38">
        <v>9.0378E-2</v>
      </c>
      <c r="DV285" s="38">
        <v>0.117253</v>
      </c>
      <c r="DW285" s="38">
        <v>8.1395400000000007E-2</v>
      </c>
      <c r="DX285" s="38">
        <v>7.4107099999999995E-2</v>
      </c>
      <c r="DY285" s="38">
        <v>-1.4430000000000001E-4</v>
      </c>
      <c r="DZ285" s="38">
        <v>2.0123499999999999E-2</v>
      </c>
      <c r="EA285" s="38">
        <v>4.0332300000000001E-2</v>
      </c>
      <c r="EB285" s="38">
        <v>4.80369E-2</v>
      </c>
      <c r="EC285" s="38">
        <v>4.6405500000000002E-2</v>
      </c>
      <c r="ED285" s="38">
        <v>4.8629600000000002E-2</v>
      </c>
      <c r="EE285" s="38">
        <v>3.4988100000000001E-2</v>
      </c>
      <c r="EF285" s="38">
        <v>2.8446699999999998E-2</v>
      </c>
      <c r="EG285" s="38">
        <v>2.3350800000000001E-2</v>
      </c>
      <c r="EH285" s="38">
        <v>1.8091099999999999E-2</v>
      </c>
      <c r="EI285" s="38">
        <v>1.00289E-2</v>
      </c>
      <c r="EJ285" s="38">
        <v>-1.1454000000000001E-2</v>
      </c>
      <c r="EK285" s="38">
        <v>-6.9813000000000002E-3</v>
      </c>
      <c r="EL285" s="38">
        <v>-5.5773999999999997E-3</v>
      </c>
      <c r="EM285" s="38">
        <v>-1.35572E-2</v>
      </c>
      <c r="EN285" s="38">
        <v>-2.32213E-2</v>
      </c>
      <c r="EO285" s="38">
        <v>-7.2822E-3</v>
      </c>
      <c r="EP285" s="38">
        <v>2.43302E-2</v>
      </c>
      <c r="EQ285" s="38">
        <v>4.9994799999999999E-2</v>
      </c>
      <c r="ER285" s="38">
        <v>7.1025400000000002E-2</v>
      </c>
      <c r="ES285" s="38">
        <v>0.1143009</v>
      </c>
      <c r="ET285" s="38">
        <v>0.14469360000000001</v>
      </c>
      <c r="EU285" s="38">
        <v>0.1087476</v>
      </c>
      <c r="EV285" s="38">
        <v>0.10143000000000001</v>
      </c>
      <c r="EW285" s="38">
        <v>2.2521200000000002E-2</v>
      </c>
      <c r="EX285" s="38">
        <v>4.29094E-2</v>
      </c>
      <c r="EY285" s="38">
        <v>5.4922800000000001E-2</v>
      </c>
      <c r="EZ285" s="38">
        <v>6.08531E-2</v>
      </c>
      <c r="FA285" s="38">
        <v>5.6732999999999999E-2</v>
      </c>
      <c r="FB285" s="38">
        <v>72.063130000000001</v>
      </c>
      <c r="FC285" s="38">
        <v>71.749139999999997</v>
      </c>
      <c r="FD285" s="38">
        <v>70.484570000000005</v>
      </c>
      <c r="FE285" s="38">
        <v>68.215969999999999</v>
      </c>
      <c r="FF285" s="38">
        <v>67.367270000000005</v>
      </c>
      <c r="FG285" s="38">
        <v>66.420789999999997</v>
      </c>
      <c r="FH285" s="38">
        <v>66.411429999999996</v>
      </c>
      <c r="FI285" s="38">
        <v>68.173469999999995</v>
      </c>
      <c r="FJ285" s="38">
        <v>74.589920000000006</v>
      </c>
      <c r="FK285" s="38">
        <v>80.493830000000003</v>
      </c>
      <c r="FL285" s="38">
        <v>88.439459999999997</v>
      </c>
      <c r="FM285" s="38">
        <v>96.289109999999994</v>
      </c>
      <c r="FN285" s="38">
        <v>102.6187</v>
      </c>
      <c r="FO285" s="38">
        <v>107.8372</v>
      </c>
      <c r="FP285" s="38">
        <v>106.9866</v>
      </c>
      <c r="FQ285" s="38">
        <v>105.9825</v>
      </c>
      <c r="FR285" s="38">
        <v>105.1848</v>
      </c>
      <c r="FS285" s="38">
        <v>101.381</v>
      </c>
      <c r="FT285" s="38">
        <v>97.43929</v>
      </c>
      <c r="FU285" s="38">
        <v>91.299130000000005</v>
      </c>
      <c r="FV285" s="38">
        <v>86.011110000000002</v>
      </c>
      <c r="FW285">
        <v>80.811520000000002</v>
      </c>
      <c r="FX285">
        <v>77.698939999999993</v>
      </c>
      <c r="FY285">
        <v>75.638800000000003</v>
      </c>
      <c r="FZ285">
        <v>3.1594299999999999E-2</v>
      </c>
      <c r="GA285">
        <v>0.2204006</v>
      </c>
      <c r="GB285">
        <v>1</v>
      </c>
    </row>
    <row r="286" spans="1:184" x14ac:dyDescent="0.3">
      <c r="A286" t="s">
        <v>277</v>
      </c>
      <c r="B286" t="s">
        <v>1</v>
      </c>
      <c r="C286" t="s">
        <v>262</v>
      </c>
      <c r="D286" t="s">
        <v>1</v>
      </c>
      <c r="E286" t="s">
        <v>1</v>
      </c>
      <c r="F286" t="s">
        <v>1</v>
      </c>
      <c r="G286" s="16" t="s">
        <v>1</v>
      </c>
      <c r="H286" s="40" t="s">
        <v>1</v>
      </c>
      <c r="I286" s="18" t="s">
        <v>1</v>
      </c>
      <c r="J286" s="38" t="s">
        <v>1</v>
      </c>
      <c r="K286" s="18">
        <v>44811</v>
      </c>
      <c r="L286" s="38">
        <v>5310</v>
      </c>
      <c r="M286" s="38">
        <v>5310</v>
      </c>
      <c r="N286" s="38">
        <v>1.2660819999999999</v>
      </c>
      <c r="O286" s="38">
        <v>1.2069909999999999</v>
      </c>
      <c r="P286" s="38">
        <v>1.175116</v>
      </c>
      <c r="Q286" s="38">
        <v>1.1442289999999999</v>
      </c>
      <c r="R286" s="38">
        <v>1.13771</v>
      </c>
      <c r="S286" s="38">
        <v>1.174769</v>
      </c>
      <c r="T286" s="38">
        <v>1.2443040000000001</v>
      </c>
      <c r="U286" s="38">
        <v>1.4057740000000001</v>
      </c>
      <c r="V286" s="38">
        <v>1.692728</v>
      </c>
      <c r="W286" s="38">
        <v>1.931853</v>
      </c>
      <c r="X286" s="38">
        <v>2.136711</v>
      </c>
      <c r="Y286" s="38">
        <v>2.323534</v>
      </c>
      <c r="Z286" s="38">
        <v>2.441862</v>
      </c>
      <c r="AA286" s="38">
        <v>2.5298609999999999</v>
      </c>
      <c r="AB286" s="38">
        <v>2.5839310000000002</v>
      </c>
      <c r="AC286" s="38">
        <v>2.567256</v>
      </c>
      <c r="AD286" s="38">
        <v>2.4034580000000001</v>
      </c>
      <c r="AE286" s="38">
        <v>2.0663149999999999</v>
      </c>
      <c r="AF286" s="38">
        <v>1.8043009999999999</v>
      </c>
      <c r="AG286" s="38">
        <v>1.6408370000000001</v>
      </c>
      <c r="AH286" s="38">
        <v>1.5840559999999999</v>
      </c>
      <c r="AI286" s="38">
        <v>1.5058389999999999</v>
      </c>
      <c r="AJ286" s="38">
        <v>1.3690560000000001</v>
      </c>
      <c r="AK286" s="38">
        <v>1.2809980000000001</v>
      </c>
      <c r="AL286" s="38">
        <v>3.1996900000000002E-2</v>
      </c>
      <c r="AM286" s="38">
        <v>2.2489599999999998E-2</v>
      </c>
      <c r="AN286" s="38">
        <v>2.5622700000000002E-2</v>
      </c>
      <c r="AO286" s="38">
        <v>4.5710999999999998E-3</v>
      </c>
      <c r="AP286" s="38">
        <v>-1.09733E-2</v>
      </c>
      <c r="AQ286" s="38">
        <v>-2.21494E-2</v>
      </c>
      <c r="AR286" s="38">
        <v>-9.1138300000000005E-2</v>
      </c>
      <c r="AS286" s="38">
        <v>-3.3102600000000003E-2</v>
      </c>
      <c r="AT286" s="38">
        <v>-1.6015399999999999E-2</v>
      </c>
      <c r="AU286" s="38">
        <v>-5.9327499999999998E-2</v>
      </c>
      <c r="AV286" s="38">
        <v>-6.9396200000000005E-2</v>
      </c>
      <c r="AW286" s="38">
        <v>-1.1090600000000001E-2</v>
      </c>
      <c r="AX286" s="38">
        <v>1.31372E-2</v>
      </c>
      <c r="AY286" s="38">
        <v>-1.3824599999999999E-2</v>
      </c>
      <c r="AZ286" s="38">
        <v>-1.2016199999999999E-2</v>
      </c>
      <c r="BA286" s="38">
        <v>-8.2676999999999994E-3</v>
      </c>
      <c r="BB286" s="38">
        <v>1.48895E-2</v>
      </c>
      <c r="BC286" s="38">
        <v>1.3561399999999999E-2</v>
      </c>
      <c r="BD286" s="38">
        <v>-4.2744000000000002E-3</v>
      </c>
      <c r="BE286" s="38">
        <v>-4.6542899999999998E-2</v>
      </c>
      <c r="BF286" s="38">
        <v>-2.2313900000000001E-2</v>
      </c>
      <c r="BG286" s="38">
        <v>3.7699900000000001E-2</v>
      </c>
      <c r="BH286" s="38">
        <v>1.83257E-2</v>
      </c>
      <c r="BI286" s="38">
        <v>2.4077399999999999E-2</v>
      </c>
      <c r="BJ286" s="38">
        <v>3.7726799999999998E-2</v>
      </c>
      <c r="BK286" s="38">
        <v>2.76741E-2</v>
      </c>
      <c r="BL286" s="38">
        <v>2.9270899999999999E-2</v>
      </c>
      <c r="BM286" s="38">
        <v>8.7240000000000009E-3</v>
      </c>
      <c r="BN286" s="38">
        <v>-6.2656999999999999E-3</v>
      </c>
      <c r="BO286" s="38">
        <v>-1.6966200000000001E-2</v>
      </c>
      <c r="BP286" s="38">
        <v>-7.8060900000000003E-2</v>
      </c>
      <c r="BQ286" s="38">
        <v>-2.85621E-2</v>
      </c>
      <c r="BR286" s="38">
        <v>-9.8639000000000001E-3</v>
      </c>
      <c r="BS286" s="38">
        <v>-4.8526199999999999E-2</v>
      </c>
      <c r="BT286" s="38">
        <v>-5.74707E-2</v>
      </c>
      <c r="BU286" s="38">
        <v>-2.8915999999999998E-3</v>
      </c>
      <c r="BV286" s="38">
        <v>1.8371800000000001E-2</v>
      </c>
      <c r="BW286" s="38">
        <v>-4.7697E-3</v>
      </c>
      <c r="BX286" s="38">
        <v>1.1391000000000001E-3</v>
      </c>
      <c r="BY286" s="38">
        <v>1.06114E-2</v>
      </c>
      <c r="BZ286" s="38">
        <v>3.5335900000000003E-2</v>
      </c>
      <c r="CA286" s="38">
        <v>3.3529200000000002E-2</v>
      </c>
      <c r="CB286" s="38">
        <v>1.6486199999999999E-2</v>
      </c>
      <c r="CC286" s="38">
        <v>-2.8990200000000001E-2</v>
      </c>
      <c r="CD286" s="38">
        <v>-3.8430000000000001E-3</v>
      </c>
      <c r="CE286" s="38">
        <v>4.7445899999999999E-2</v>
      </c>
      <c r="CF286" s="38">
        <v>2.8257399999999998E-2</v>
      </c>
      <c r="CG286" s="38">
        <v>3.1502799999999997E-2</v>
      </c>
      <c r="CH286" s="38">
        <v>4.1695299999999998E-2</v>
      </c>
      <c r="CI286" s="38">
        <v>3.1264800000000002E-2</v>
      </c>
      <c r="CJ286" s="38">
        <v>3.1797699999999998E-2</v>
      </c>
      <c r="CK286" s="38">
        <v>1.1600299999999999E-2</v>
      </c>
      <c r="CL286" s="38">
        <v>-3.0052E-3</v>
      </c>
      <c r="CM286" s="38">
        <v>-1.33764E-2</v>
      </c>
      <c r="CN286" s="38">
        <v>-6.9003499999999995E-2</v>
      </c>
      <c r="CO286" s="38">
        <v>-2.54174E-2</v>
      </c>
      <c r="CP286" s="38">
        <v>-5.6033999999999997E-3</v>
      </c>
      <c r="CQ286" s="38">
        <v>-4.10453E-2</v>
      </c>
      <c r="CR286" s="38">
        <v>-4.9211100000000001E-2</v>
      </c>
      <c r="CS286" s="38">
        <v>2.787E-3</v>
      </c>
      <c r="CT286" s="38">
        <v>2.1997300000000001E-2</v>
      </c>
      <c r="CU286" s="38">
        <v>1.5016999999999999E-3</v>
      </c>
      <c r="CV286" s="38">
        <v>1.02504E-2</v>
      </c>
      <c r="CW286" s="38">
        <v>2.3687099999999999E-2</v>
      </c>
      <c r="CX286" s="38">
        <v>4.9496999999999999E-2</v>
      </c>
      <c r="CY286" s="38">
        <v>4.7358900000000002E-2</v>
      </c>
      <c r="CZ286" s="38">
        <v>3.0864900000000001E-2</v>
      </c>
      <c r="DA286" s="38">
        <v>-1.68332E-2</v>
      </c>
      <c r="DB286" s="38">
        <v>8.9498000000000008E-3</v>
      </c>
      <c r="DC286" s="38">
        <v>5.4195899999999998E-2</v>
      </c>
      <c r="DD286" s="38">
        <v>3.5136000000000001E-2</v>
      </c>
      <c r="DE286" s="38">
        <v>3.66456E-2</v>
      </c>
      <c r="DF286" s="38">
        <v>4.5663799999999997E-2</v>
      </c>
      <c r="DG286" s="38">
        <v>3.4855499999999998E-2</v>
      </c>
      <c r="DH286" s="38">
        <v>3.4324399999999998E-2</v>
      </c>
      <c r="DI286" s="38">
        <v>1.4476599999999999E-2</v>
      </c>
      <c r="DJ286" s="38">
        <v>2.5530000000000003E-4</v>
      </c>
      <c r="DK286" s="38">
        <v>-9.7865000000000001E-3</v>
      </c>
      <c r="DL286" s="38">
        <v>-5.9946100000000002E-2</v>
      </c>
      <c r="DM286" s="38">
        <v>-2.2272699999999999E-2</v>
      </c>
      <c r="DN286" s="38">
        <v>-1.3429E-3</v>
      </c>
      <c r="DO286" s="38">
        <v>-3.3564299999999998E-2</v>
      </c>
      <c r="DP286" s="38">
        <v>-4.0951500000000002E-2</v>
      </c>
      <c r="DQ286" s="38">
        <v>8.4656000000000002E-3</v>
      </c>
      <c r="DR286" s="38">
        <v>2.5622700000000002E-2</v>
      </c>
      <c r="DS286" s="38">
        <v>7.7730999999999998E-3</v>
      </c>
      <c r="DT286" s="38">
        <v>1.9361699999999999E-2</v>
      </c>
      <c r="DU286" s="38">
        <v>3.6762700000000002E-2</v>
      </c>
      <c r="DV286" s="38">
        <v>6.3658099999999995E-2</v>
      </c>
      <c r="DW286" s="38">
        <v>6.1188600000000003E-2</v>
      </c>
      <c r="DX286" s="38">
        <v>4.5243699999999998E-2</v>
      </c>
      <c r="DY286" s="38">
        <v>-4.6762000000000001E-3</v>
      </c>
      <c r="DZ286" s="38">
        <v>2.1742600000000001E-2</v>
      </c>
      <c r="EA286" s="38">
        <v>6.0945899999999997E-2</v>
      </c>
      <c r="EB286" s="38">
        <v>4.2014599999999999E-2</v>
      </c>
      <c r="EC286" s="38">
        <v>4.1788400000000003E-2</v>
      </c>
      <c r="ED286" s="38">
        <v>5.13937E-2</v>
      </c>
      <c r="EE286" s="38">
        <v>4.0039999999999999E-2</v>
      </c>
      <c r="EF286" s="38">
        <v>3.7972600000000002E-2</v>
      </c>
      <c r="EG286" s="38">
        <v>1.86295E-2</v>
      </c>
      <c r="EH286" s="38">
        <v>4.9630000000000004E-3</v>
      </c>
      <c r="EI286" s="38">
        <v>-4.6033000000000003E-3</v>
      </c>
      <c r="EJ286" s="38">
        <v>-4.6868699999999999E-2</v>
      </c>
      <c r="EK286" s="38">
        <v>-1.77322E-2</v>
      </c>
      <c r="EL286" s="38">
        <v>4.8085999999999997E-3</v>
      </c>
      <c r="EM286" s="38">
        <v>-2.2762999999999999E-2</v>
      </c>
      <c r="EN286" s="38">
        <v>-2.9026099999999999E-2</v>
      </c>
      <c r="EO286" s="38">
        <v>1.6664499999999999E-2</v>
      </c>
      <c r="EP286" s="38">
        <v>3.08574E-2</v>
      </c>
      <c r="EQ286" s="38">
        <v>1.6827999999999999E-2</v>
      </c>
      <c r="ER286" s="38">
        <v>3.2516999999999997E-2</v>
      </c>
      <c r="ES286" s="38">
        <v>5.5641900000000001E-2</v>
      </c>
      <c r="ET286" s="38">
        <v>8.4104499999999999E-2</v>
      </c>
      <c r="EU286" s="38">
        <v>8.1156400000000004E-2</v>
      </c>
      <c r="EV286" s="38">
        <v>6.6004199999999999E-2</v>
      </c>
      <c r="EW286" s="38">
        <v>1.2876500000000001E-2</v>
      </c>
      <c r="EX286" s="38">
        <v>4.0213400000000003E-2</v>
      </c>
      <c r="EY286" s="38">
        <v>7.0691900000000002E-2</v>
      </c>
      <c r="EZ286" s="38">
        <v>5.1946199999999998E-2</v>
      </c>
      <c r="FA286" s="38">
        <v>4.9213699999999999E-2</v>
      </c>
      <c r="FB286" s="38">
        <v>73.316509999999994</v>
      </c>
      <c r="FC286" s="38">
        <v>71.384770000000003</v>
      </c>
      <c r="FD286" s="38">
        <v>70.372919999999993</v>
      </c>
      <c r="FE286" s="38">
        <v>68.578389999999999</v>
      </c>
      <c r="FF286" s="38">
        <v>67.147959999999998</v>
      </c>
      <c r="FG286" s="38">
        <v>66.353350000000006</v>
      </c>
      <c r="FH286" s="38">
        <v>65.799670000000006</v>
      </c>
      <c r="FI286" s="38">
        <v>66.798580000000001</v>
      </c>
      <c r="FJ286" s="38">
        <v>71.089119999999994</v>
      </c>
      <c r="FK286" s="38">
        <v>76.567679999999996</v>
      </c>
      <c r="FL286" s="38">
        <v>82.205470000000005</v>
      </c>
      <c r="FM286" s="38">
        <v>86.816379999999995</v>
      </c>
      <c r="FN286" s="38">
        <v>91.549319999999994</v>
      </c>
      <c r="FO286" s="38">
        <v>95.585660000000004</v>
      </c>
      <c r="FP286" s="38">
        <v>99.065070000000006</v>
      </c>
      <c r="FQ286" s="38">
        <v>100.785</v>
      </c>
      <c r="FR286" s="38">
        <v>99.773510000000002</v>
      </c>
      <c r="FS286" s="38">
        <v>96.817629999999994</v>
      </c>
      <c r="FT286" s="38">
        <v>92.317350000000005</v>
      </c>
      <c r="FU286" s="38">
        <v>86.685389999999998</v>
      </c>
      <c r="FV286" s="38">
        <v>82.138919999999999</v>
      </c>
      <c r="FW286">
        <v>77.961680000000001</v>
      </c>
      <c r="FX286">
        <v>73.232259999999997</v>
      </c>
      <c r="FY286">
        <v>71.050640000000001</v>
      </c>
      <c r="FZ286">
        <v>2.37069E-2</v>
      </c>
      <c r="GA286">
        <v>0.1661918</v>
      </c>
      <c r="GB286">
        <v>1</v>
      </c>
    </row>
    <row r="287" spans="1:184" x14ac:dyDescent="0.3">
      <c r="A287" t="s">
        <v>277</v>
      </c>
      <c r="B287" t="s">
        <v>1</v>
      </c>
      <c r="C287" t="s">
        <v>262</v>
      </c>
      <c r="D287" t="s">
        <v>1</v>
      </c>
      <c r="E287" t="s">
        <v>1</v>
      </c>
      <c r="F287" t="s">
        <v>1</v>
      </c>
      <c r="G287" t="s">
        <v>1</v>
      </c>
      <c r="H287" s="40" t="s">
        <v>1</v>
      </c>
      <c r="I287" s="18" t="s">
        <v>1</v>
      </c>
      <c r="J287" s="38" t="s">
        <v>1</v>
      </c>
      <c r="K287" s="18" t="s">
        <v>2</v>
      </c>
      <c r="L287" s="38">
        <v>5347</v>
      </c>
      <c r="M287" s="38">
        <v>5347</v>
      </c>
      <c r="N287" s="38">
        <v>1.1081490000000001</v>
      </c>
      <c r="O287" s="38">
        <v>1.0691520000000001</v>
      </c>
      <c r="P287" s="38">
        <v>1.045345</v>
      </c>
      <c r="Q287" s="38">
        <v>1.025153</v>
      </c>
      <c r="R287" s="38">
        <v>1.0266839999999999</v>
      </c>
      <c r="S287" s="38">
        <v>1.068376</v>
      </c>
      <c r="T287" s="38">
        <v>1.1248769999999999</v>
      </c>
      <c r="U287" s="38">
        <v>1.2499739999999999</v>
      </c>
      <c r="V287" s="38">
        <v>1.4781249999999999</v>
      </c>
      <c r="W287" s="38">
        <v>1.678339</v>
      </c>
      <c r="X287" s="38">
        <v>1.851729</v>
      </c>
      <c r="Y287" s="38">
        <v>2.0133190000000001</v>
      </c>
      <c r="Z287" s="38">
        <v>2.1193140000000001</v>
      </c>
      <c r="AA287" s="38">
        <v>2.21306</v>
      </c>
      <c r="AB287" s="38">
        <v>2.2766139999999999</v>
      </c>
      <c r="AC287" s="38">
        <v>2.2698070000000001</v>
      </c>
      <c r="AD287" s="38">
        <v>2.130601</v>
      </c>
      <c r="AE287" s="38">
        <v>1.8500239999999999</v>
      </c>
      <c r="AF287" s="38">
        <v>1.6309990000000001</v>
      </c>
      <c r="AG287" s="38">
        <v>1.503199</v>
      </c>
      <c r="AH287" s="38">
        <v>1.44848</v>
      </c>
      <c r="AI287" s="38">
        <v>1.370193</v>
      </c>
      <c r="AJ287" s="38">
        <v>1.2605299999999999</v>
      </c>
      <c r="AK287" s="38">
        <v>1.179942</v>
      </c>
      <c r="AL287" s="38">
        <v>1.2229999999999999E-4</v>
      </c>
      <c r="AM287" s="38">
        <v>-4.1060000000000001E-4</v>
      </c>
      <c r="AN287" s="38">
        <v>1.4888E-3</v>
      </c>
      <c r="AO287" s="38">
        <v>1.144E-4</v>
      </c>
      <c r="AP287" s="38">
        <v>-2.5755000000000001E-3</v>
      </c>
      <c r="AQ287" s="38">
        <v>-4.6974E-3</v>
      </c>
      <c r="AR287" s="38">
        <v>-2.66921E-2</v>
      </c>
      <c r="AS287" s="38">
        <v>-1.0593200000000001E-2</v>
      </c>
      <c r="AT287" s="38">
        <v>-4.0261999999999997E-3</v>
      </c>
      <c r="AU287" s="38">
        <v>-1.05328E-2</v>
      </c>
      <c r="AV287" s="38">
        <v>-1.8279699999999999E-2</v>
      </c>
      <c r="AW287" s="38">
        <v>-2.4658000000000002E-3</v>
      </c>
      <c r="AX287" s="38">
        <v>1.6624999999999999E-3</v>
      </c>
      <c r="AY287" s="38">
        <v>-6.9922999999999999E-3</v>
      </c>
      <c r="AZ287" s="38">
        <v>-1.06476E-2</v>
      </c>
      <c r="BA287" s="38">
        <v>-2.5977000000000001E-3</v>
      </c>
      <c r="BB287" s="38">
        <v>9.5279999999999996E-4</v>
      </c>
      <c r="BC287" s="38">
        <v>2.6876000000000001E-3</v>
      </c>
      <c r="BD287" s="38">
        <v>-1.3457E-3</v>
      </c>
      <c r="BE287" s="38">
        <v>-6.6394999999999996E-3</v>
      </c>
      <c r="BF287" s="38">
        <v>2.6771999999999998E-3</v>
      </c>
      <c r="BG287" s="38">
        <v>3.3520000000000002E-4</v>
      </c>
      <c r="BH287" s="38">
        <v>-1.9954E-3</v>
      </c>
      <c r="BI287" s="38">
        <v>-1.5468999999999999E-3</v>
      </c>
      <c r="BJ287" s="38">
        <v>3.0723E-3</v>
      </c>
      <c r="BK287" s="38">
        <v>1.7983000000000001E-3</v>
      </c>
      <c r="BL287" s="38">
        <v>3.2683E-3</v>
      </c>
      <c r="BM287" s="38">
        <v>1.5326000000000001E-3</v>
      </c>
      <c r="BN287" s="38">
        <v>-8.1550000000000004E-4</v>
      </c>
      <c r="BO287" s="38">
        <v>-1.8599000000000001E-3</v>
      </c>
      <c r="BP287" s="38">
        <v>-1.8970299999999999E-2</v>
      </c>
      <c r="BQ287" s="38">
        <v>-8.0056999999999993E-3</v>
      </c>
      <c r="BR287" s="38">
        <v>2.109E-4</v>
      </c>
      <c r="BS287" s="38">
        <v>-3.9893999999999997E-3</v>
      </c>
      <c r="BT287" s="38">
        <v>-1.0888200000000001E-2</v>
      </c>
      <c r="BU287" s="38">
        <v>2.8800000000000002E-3</v>
      </c>
      <c r="BV287" s="38">
        <v>4.1871E-3</v>
      </c>
      <c r="BW287" s="38">
        <v>-2.8383000000000002E-3</v>
      </c>
      <c r="BX287" s="38">
        <v>-2.7615999999999999E-3</v>
      </c>
      <c r="BY287" s="38">
        <v>6.0726E-3</v>
      </c>
      <c r="BZ287" s="38">
        <v>9.8756999999999994E-3</v>
      </c>
      <c r="CA287" s="38">
        <v>1.1613800000000001E-2</v>
      </c>
      <c r="CB287" s="38">
        <v>6.8589000000000002E-3</v>
      </c>
      <c r="CC287" s="38">
        <v>8.7940000000000002E-4</v>
      </c>
      <c r="CD287" s="38">
        <v>1.02416E-2</v>
      </c>
      <c r="CE287" s="38">
        <v>6.1996000000000004E-3</v>
      </c>
      <c r="CF287" s="38">
        <v>3.4716999999999999E-3</v>
      </c>
      <c r="CG287" s="38">
        <v>2.9196999999999999E-3</v>
      </c>
      <c r="CH287" s="38">
        <v>5.1155000000000003E-3</v>
      </c>
      <c r="CI287" s="38">
        <v>3.3281999999999999E-3</v>
      </c>
      <c r="CJ287" s="38">
        <v>4.5009000000000004E-3</v>
      </c>
      <c r="CK287" s="38">
        <v>2.5148000000000002E-3</v>
      </c>
      <c r="CL287" s="38">
        <v>4.0339999999999999E-4</v>
      </c>
      <c r="CM287" s="38">
        <v>1.053E-4</v>
      </c>
      <c r="CN287" s="38">
        <v>-1.36223E-2</v>
      </c>
      <c r="CO287" s="38">
        <v>-6.2135999999999997E-3</v>
      </c>
      <c r="CP287" s="38">
        <v>3.1454999999999999E-3</v>
      </c>
      <c r="CQ287" s="38">
        <v>5.4259999999999996E-4</v>
      </c>
      <c r="CR287" s="38">
        <v>-5.7689000000000004E-3</v>
      </c>
      <c r="CS287" s="38">
        <v>6.5826000000000001E-3</v>
      </c>
      <c r="CT287" s="38">
        <v>5.9357000000000004E-3</v>
      </c>
      <c r="CU287" s="38">
        <v>3.8800000000000001E-5</v>
      </c>
      <c r="CV287" s="38">
        <v>2.7001E-3</v>
      </c>
      <c r="CW287" s="38">
        <v>1.20777E-2</v>
      </c>
      <c r="CX287" s="38">
        <v>1.6055699999999999E-2</v>
      </c>
      <c r="CY287" s="38">
        <v>1.7795999999999999E-2</v>
      </c>
      <c r="CZ287" s="38">
        <v>1.2541399999999999E-2</v>
      </c>
      <c r="DA287" s="38">
        <v>6.0870000000000004E-3</v>
      </c>
      <c r="DB287" s="38">
        <v>1.54807E-2</v>
      </c>
      <c r="DC287" s="38">
        <v>1.02612E-2</v>
      </c>
      <c r="DD287" s="38">
        <v>7.2582000000000002E-3</v>
      </c>
      <c r="DE287" s="38">
        <v>6.0131999999999998E-3</v>
      </c>
      <c r="DF287" s="38">
        <v>7.1586999999999996E-3</v>
      </c>
      <c r="DG287" s="38">
        <v>4.8580000000000003E-3</v>
      </c>
      <c r="DH287" s="38">
        <v>5.7333999999999996E-3</v>
      </c>
      <c r="DI287" s="38">
        <v>3.4970999999999999E-3</v>
      </c>
      <c r="DJ287" s="38">
        <v>1.6222999999999999E-3</v>
      </c>
      <c r="DK287" s="38">
        <v>2.0706000000000001E-3</v>
      </c>
      <c r="DL287" s="38">
        <v>-8.2743000000000001E-3</v>
      </c>
      <c r="DM287" s="38">
        <v>-4.4213999999999998E-3</v>
      </c>
      <c r="DN287" s="38">
        <v>6.0802E-3</v>
      </c>
      <c r="DO287" s="38">
        <v>5.0745E-3</v>
      </c>
      <c r="DP287" s="38">
        <v>-6.4950000000000001E-4</v>
      </c>
      <c r="DQ287" s="38">
        <v>1.02851E-2</v>
      </c>
      <c r="DR287" s="38">
        <v>7.6842000000000004E-3</v>
      </c>
      <c r="DS287" s="38">
        <v>2.9158999999999999E-3</v>
      </c>
      <c r="DT287" s="38">
        <v>8.1618999999999997E-3</v>
      </c>
      <c r="DU287" s="38">
        <v>1.80827E-2</v>
      </c>
      <c r="DV287" s="38">
        <v>2.2235700000000001E-2</v>
      </c>
      <c r="DW287" s="38">
        <v>2.3978300000000001E-2</v>
      </c>
      <c r="DX287" s="38">
        <v>1.8223900000000001E-2</v>
      </c>
      <c r="DY287" s="38">
        <v>1.12946E-2</v>
      </c>
      <c r="DZ287" s="38">
        <v>2.07198E-2</v>
      </c>
      <c r="EA287" s="38">
        <v>1.43228E-2</v>
      </c>
      <c r="EB287" s="38">
        <v>1.10446E-2</v>
      </c>
      <c r="EC287" s="38">
        <v>9.1068E-3</v>
      </c>
      <c r="ED287" s="38">
        <v>1.01087E-2</v>
      </c>
      <c r="EE287" s="38">
        <v>7.0669000000000001E-3</v>
      </c>
      <c r="EF287" s="38">
        <v>7.5129999999999997E-3</v>
      </c>
      <c r="EG287" s="38">
        <v>4.9151999999999998E-3</v>
      </c>
      <c r="EH287" s="38">
        <v>3.3823E-3</v>
      </c>
      <c r="EI287" s="38">
        <v>4.9081000000000003E-3</v>
      </c>
      <c r="EJ287" s="38">
        <v>-5.5250000000000004E-4</v>
      </c>
      <c r="EK287" s="38">
        <v>-1.8339000000000001E-3</v>
      </c>
      <c r="EL287" s="38">
        <v>1.03173E-2</v>
      </c>
      <c r="EM287" s="38">
        <v>1.1618E-2</v>
      </c>
      <c r="EN287" s="38">
        <v>6.7419999999999997E-3</v>
      </c>
      <c r="EO287" s="38">
        <v>1.5630999999999999E-2</v>
      </c>
      <c r="EP287" s="38">
        <v>1.0208800000000001E-2</v>
      </c>
      <c r="EQ287" s="38">
        <v>7.0699999999999999E-3</v>
      </c>
      <c r="ER287" s="38">
        <v>1.6047800000000001E-2</v>
      </c>
      <c r="ES287" s="38">
        <v>2.6753099999999998E-2</v>
      </c>
      <c r="ET287" s="38">
        <v>3.1158600000000002E-2</v>
      </c>
      <c r="EU287" s="38">
        <v>3.2904500000000003E-2</v>
      </c>
      <c r="EV287" s="38">
        <v>2.6428500000000001E-2</v>
      </c>
      <c r="EW287" s="38">
        <v>1.88136E-2</v>
      </c>
      <c r="EX287" s="38">
        <v>2.8284199999999999E-2</v>
      </c>
      <c r="EY287" s="38">
        <v>2.0187199999999999E-2</v>
      </c>
      <c r="EZ287" s="38">
        <v>1.6511700000000001E-2</v>
      </c>
      <c r="FA287" s="38">
        <v>1.3573399999999999E-2</v>
      </c>
      <c r="FB287" s="38">
        <v>64.517849999999996</v>
      </c>
      <c r="FC287" s="38">
        <v>62.803669999999997</v>
      </c>
      <c r="FD287" s="38">
        <v>61.255510000000001</v>
      </c>
      <c r="FE287" s="38">
        <v>59.983960000000003</v>
      </c>
      <c r="FF287" s="38">
        <v>58.847580000000001</v>
      </c>
      <c r="FG287" s="38">
        <v>57.899410000000003</v>
      </c>
      <c r="FH287" s="38">
        <v>57.854770000000002</v>
      </c>
      <c r="FI287" s="38">
        <v>60.527909999999999</v>
      </c>
      <c r="FJ287" s="38">
        <v>65.507220000000004</v>
      </c>
      <c r="FK287" s="38">
        <v>71.100399999999993</v>
      </c>
      <c r="FL287" s="38">
        <v>77.093109999999996</v>
      </c>
      <c r="FM287" s="38">
        <v>82.903829999999999</v>
      </c>
      <c r="FN287" s="38">
        <v>88.158829999999995</v>
      </c>
      <c r="FO287" s="38">
        <v>92.152780000000007</v>
      </c>
      <c r="FP287" s="38">
        <v>94.120130000000003</v>
      </c>
      <c r="FQ287" s="38">
        <v>94.544520000000006</v>
      </c>
      <c r="FR287" s="38">
        <v>93.597020000000001</v>
      </c>
      <c r="FS287" s="38">
        <v>91.262829999999994</v>
      </c>
      <c r="FT287" s="38">
        <v>87.950640000000007</v>
      </c>
      <c r="FU287" s="38">
        <v>83.426079999999999</v>
      </c>
      <c r="FV287" s="38">
        <v>78.124420000000001</v>
      </c>
      <c r="FW287">
        <v>73.227010000000007</v>
      </c>
      <c r="FX287">
        <v>69.666110000000003</v>
      </c>
      <c r="FY287">
        <v>67.003879999999995</v>
      </c>
      <c r="FZ287">
        <v>9.9588999999999997E-3</v>
      </c>
      <c r="GA287">
        <v>7.7597100000000002E-2</v>
      </c>
      <c r="GB287">
        <v>1</v>
      </c>
    </row>
    <row r="288" spans="1:184" x14ac:dyDescent="0.3">
      <c r="A288" t="s">
        <v>277</v>
      </c>
      <c r="B288" t="s">
        <v>1</v>
      </c>
      <c r="C288" t="s">
        <v>278</v>
      </c>
      <c r="D288" t="s">
        <v>1</v>
      </c>
      <c r="E288" t="s">
        <v>1</v>
      </c>
      <c r="F288" t="s">
        <v>1</v>
      </c>
      <c r="G288" s="16" t="s">
        <v>1</v>
      </c>
      <c r="H288" s="40" t="s">
        <v>1</v>
      </c>
      <c r="I288" s="18" t="s">
        <v>1</v>
      </c>
      <c r="J288" s="38" t="s">
        <v>1</v>
      </c>
      <c r="K288" s="18">
        <v>44722</v>
      </c>
      <c r="L288" s="38">
        <v>29316</v>
      </c>
      <c r="M288" s="38">
        <v>29316</v>
      </c>
      <c r="N288" s="38">
        <v>1.158423</v>
      </c>
      <c r="O288" s="38">
        <v>1.117718</v>
      </c>
      <c r="P288" s="38">
        <v>1.08568</v>
      </c>
      <c r="Q288" s="38">
        <v>1.0664560000000001</v>
      </c>
      <c r="R288" s="38">
        <v>1.072106</v>
      </c>
      <c r="S288" s="38">
        <v>1.1026400000000001</v>
      </c>
      <c r="T288" s="38">
        <v>1.120978</v>
      </c>
      <c r="U288" s="38">
        <v>1.3227580000000001</v>
      </c>
      <c r="V288" s="38">
        <v>1.641454</v>
      </c>
      <c r="W288" s="38">
        <v>1.925783</v>
      </c>
      <c r="X288" s="38">
        <v>2.163853</v>
      </c>
      <c r="Y288" s="38">
        <v>2.3321320000000001</v>
      </c>
      <c r="Z288" s="38">
        <v>2.428029</v>
      </c>
      <c r="AA288" s="38">
        <v>2.5203060000000002</v>
      </c>
      <c r="AB288" s="38">
        <v>2.5716489999999999</v>
      </c>
      <c r="AC288" s="38">
        <v>2.5286840000000002</v>
      </c>
      <c r="AD288" s="38">
        <v>2.3907379999999998</v>
      </c>
      <c r="AE288" s="38">
        <v>2.1059610000000002</v>
      </c>
      <c r="AF288" s="38">
        <v>1.888973</v>
      </c>
      <c r="AG288" s="38">
        <v>1.744858</v>
      </c>
      <c r="AH288" s="38">
        <v>1.649181</v>
      </c>
      <c r="AI288" s="38">
        <v>1.5418529999999999</v>
      </c>
      <c r="AJ288" s="38">
        <v>1.3967750000000001</v>
      </c>
      <c r="AK288" s="38">
        <v>1.287649</v>
      </c>
      <c r="AL288" s="38">
        <v>1.5453999999999999E-3</v>
      </c>
      <c r="AM288" s="38">
        <v>2.1272999999999999E-3</v>
      </c>
      <c r="AN288" s="38">
        <v>5.8257999999999999E-3</v>
      </c>
      <c r="AO288" s="38">
        <v>3.6457E-3</v>
      </c>
      <c r="AP288" s="38">
        <v>-1.1769E-3</v>
      </c>
      <c r="AQ288" s="38">
        <v>8.0357999999999992E-3</v>
      </c>
      <c r="AR288" s="38">
        <v>2.4439999999999998E-4</v>
      </c>
      <c r="AS288" s="38">
        <v>-6.1268E-3</v>
      </c>
      <c r="AT288" s="38">
        <v>-2.2163100000000002E-2</v>
      </c>
      <c r="AU288" s="38">
        <v>-3.4756500000000003E-2</v>
      </c>
      <c r="AV288" s="38">
        <v>-2.8157399999999999E-2</v>
      </c>
      <c r="AW288" s="38">
        <v>-2.0871299999999999E-2</v>
      </c>
      <c r="AX288" s="38">
        <v>-6.1082999999999997E-3</v>
      </c>
      <c r="AY288" s="38">
        <v>3.8566E-3</v>
      </c>
      <c r="AZ288" s="38">
        <v>2.1505199999999999E-2</v>
      </c>
      <c r="BA288" s="38">
        <v>4.0640000000000001E-4</v>
      </c>
      <c r="BB288" s="38">
        <v>2.4299399999999999E-2</v>
      </c>
      <c r="BC288" s="38">
        <v>2.39335E-2</v>
      </c>
      <c r="BD288" s="38">
        <v>1.6343199999999999E-2</v>
      </c>
      <c r="BE288" s="38">
        <v>2.7778999999999998E-3</v>
      </c>
      <c r="BF288" s="38">
        <v>1.1998099999999999E-2</v>
      </c>
      <c r="BG288" s="38">
        <v>-1.6780400000000001E-2</v>
      </c>
      <c r="BH288" s="38">
        <v>-2.6217500000000001E-2</v>
      </c>
      <c r="BI288" s="38">
        <v>-3.3056099999999998E-2</v>
      </c>
      <c r="BJ288" s="38">
        <v>4.9427000000000004E-3</v>
      </c>
      <c r="BK288" s="38">
        <v>4.9299000000000001E-3</v>
      </c>
      <c r="BL288" s="38">
        <v>7.7120000000000001E-3</v>
      </c>
      <c r="BM288" s="38">
        <v>5.4260000000000003E-3</v>
      </c>
      <c r="BN288" s="38">
        <v>8.4610000000000002E-4</v>
      </c>
      <c r="BO288" s="38">
        <v>1.3235500000000001E-2</v>
      </c>
      <c r="BP288" s="38">
        <v>7.3800999999999997E-3</v>
      </c>
      <c r="BQ288" s="38">
        <v>-2.6576999999999998E-3</v>
      </c>
      <c r="BR288" s="38">
        <v>-1.8082899999999999E-2</v>
      </c>
      <c r="BS288" s="38">
        <v>-2.9805600000000002E-2</v>
      </c>
      <c r="BT288" s="38">
        <v>-2.36875E-2</v>
      </c>
      <c r="BU288" s="38">
        <v>-1.71474E-2</v>
      </c>
      <c r="BV288" s="38">
        <v>-4.4860999999999998E-3</v>
      </c>
      <c r="BW288" s="38">
        <v>8.3482000000000001E-3</v>
      </c>
      <c r="BX288" s="38">
        <v>2.7596699999999998E-2</v>
      </c>
      <c r="BY288" s="38">
        <v>8.5337E-3</v>
      </c>
      <c r="BZ288" s="38">
        <v>3.0812900000000001E-2</v>
      </c>
      <c r="CA288" s="38">
        <v>2.9758900000000001E-2</v>
      </c>
      <c r="CB288" s="38">
        <v>2.2884600000000001E-2</v>
      </c>
      <c r="CC288" s="38">
        <v>9.5151000000000003E-3</v>
      </c>
      <c r="CD288" s="38">
        <v>1.72234E-2</v>
      </c>
      <c r="CE288" s="38">
        <v>-1.06599E-2</v>
      </c>
      <c r="CF288" s="38">
        <v>-2.16505E-2</v>
      </c>
      <c r="CG288" s="38">
        <v>-2.8293800000000001E-2</v>
      </c>
      <c r="CH288" s="38">
        <v>7.2956000000000002E-3</v>
      </c>
      <c r="CI288" s="38">
        <v>6.8710000000000004E-3</v>
      </c>
      <c r="CJ288" s="38">
        <v>9.0183999999999993E-3</v>
      </c>
      <c r="CK288" s="38">
        <v>6.659E-3</v>
      </c>
      <c r="CL288" s="38">
        <v>2.2472E-3</v>
      </c>
      <c r="CM288" s="38">
        <v>1.6836799999999999E-2</v>
      </c>
      <c r="CN288" s="38">
        <v>1.23222E-2</v>
      </c>
      <c r="CO288" s="38">
        <v>-2.5500000000000002E-4</v>
      </c>
      <c r="CP288" s="38">
        <v>-1.52569E-2</v>
      </c>
      <c r="CQ288" s="38">
        <v>-2.63766E-2</v>
      </c>
      <c r="CR288" s="38">
        <v>-2.0591600000000002E-2</v>
      </c>
      <c r="CS288" s="38">
        <v>-1.45682E-2</v>
      </c>
      <c r="CT288" s="38">
        <v>-3.3627000000000002E-3</v>
      </c>
      <c r="CU288" s="38">
        <v>1.1459E-2</v>
      </c>
      <c r="CV288" s="38">
        <v>3.1815599999999999E-2</v>
      </c>
      <c r="CW288" s="38">
        <v>1.41627E-2</v>
      </c>
      <c r="CX288" s="38">
        <v>3.5324099999999997E-2</v>
      </c>
      <c r="CY288" s="38">
        <v>3.3793499999999997E-2</v>
      </c>
      <c r="CZ288" s="38">
        <v>2.7415100000000001E-2</v>
      </c>
      <c r="DA288" s="38">
        <v>1.4181300000000001E-2</v>
      </c>
      <c r="DB288" s="38">
        <v>2.0842400000000001E-2</v>
      </c>
      <c r="DC288" s="38">
        <v>-6.4207999999999999E-3</v>
      </c>
      <c r="DD288" s="38">
        <v>-1.8487300000000002E-2</v>
      </c>
      <c r="DE288" s="38">
        <v>-2.4995400000000001E-2</v>
      </c>
      <c r="DF288" s="38">
        <v>9.6485000000000008E-3</v>
      </c>
      <c r="DG288" s="38">
        <v>8.8120999999999998E-3</v>
      </c>
      <c r="DH288" s="38">
        <v>1.03248E-2</v>
      </c>
      <c r="DI288" s="38">
        <v>7.8919999999999997E-3</v>
      </c>
      <c r="DJ288" s="38">
        <v>3.6483000000000002E-3</v>
      </c>
      <c r="DK288" s="38">
        <v>2.0438100000000001E-2</v>
      </c>
      <c r="DL288" s="38">
        <v>1.7264399999999999E-2</v>
      </c>
      <c r="DM288" s="38">
        <v>2.1478000000000001E-3</v>
      </c>
      <c r="DN288" s="38">
        <v>-1.2430999999999999E-2</v>
      </c>
      <c r="DO288" s="38">
        <v>-2.2947700000000001E-2</v>
      </c>
      <c r="DP288" s="38">
        <v>-1.7495699999999999E-2</v>
      </c>
      <c r="DQ288" s="38">
        <v>-1.1989100000000001E-2</v>
      </c>
      <c r="DR288" s="38">
        <v>-2.2391999999999998E-3</v>
      </c>
      <c r="DS288" s="38">
        <v>1.45699E-2</v>
      </c>
      <c r="DT288" s="38">
        <v>3.60346E-2</v>
      </c>
      <c r="DU288" s="38">
        <v>1.9791599999999999E-2</v>
      </c>
      <c r="DV288" s="38">
        <v>3.9835299999999997E-2</v>
      </c>
      <c r="DW288" s="38">
        <v>3.7828199999999999E-2</v>
      </c>
      <c r="DX288" s="38">
        <v>3.19457E-2</v>
      </c>
      <c r="DY288" s="38">
        <v>1.8847599999999999E-2</v>
      </c>
      <c r="DZ288" s="38">
        <v>2.4461400000000001E-2</v>
      </c>
      <c r="EA288" s="38">
        <v>-2.1817999999999998E-3</v>
      </c>
      <c r="EB288" s="38">
        <v>-1.53242E-2</v>
      </c>
      <c r="EC288" s="38">
        <v>-2.16971E-2</v>
      </c>
      <c r="ED288" s="38">
        <v>1.30458E-2</v>
      </c>
      <c r="EE288" s="38">
        <v>1.16147E-2</v>
      </c>
      <c r="EF288" s="38">
        <v>1.2211E-2</v>
      </c>
      <c r="EG288" s="38">
        <v>9.6723E-3</v>
      </c>
      <c r="EH288" s="38">
        <v>5.6712999999999998E-3</v>
      </c>
      <c r="EI288" s="38">
        <v>2.5637799999999999E-2</v>
      </c>
      <c r="EJ288" s="38">
        <v>2.4400000000000002E-2</v>
      </c>
      <c r="EK288" s="38">
        <v>5.6169000000000002E-3</v>
      </c>
      <c r="EL288" s="38">
        <v>-8.3508000000000002E-3</v>
      </c>
      <c r="EM288" s="38">
        <v>-1.79968E-2</v>
      </c>
      <c r="EN288" s="38">
        <v>-1.3025699999999999E-2</v>
      </c>
      <c r="EO288" s="38">
        <v>-8.2652000000000003E-3</v>
      </c>
      <c r="EP288" s="38">
        <v>-6.1700000000000004E-4</v>
      </c>
      <c r="EQ288" s="38">
        <v>1.9061499999999999E-2</v>
      </c>
      <c r="ER288" s="38">
        <v>4.21261E-2</v>
      </c>
      <c r="ES288" s="38">
        <v>2.79189E-2</v>
      </c>
      <c r="ET288" s="38">
        <v>4.6348800000000002E-2</v>
      </c>
      <c r="EU288" s="38">
        <v>4.3653600000000001E-2</v>
      </c>
      <c r="EV288" s="38">
        <v>3.8487100000000003E-2</v>
      </c>
      <c r="EW288" s="38">
        <v>2.5584800000000001E-2</v>
      </c>
      <c r="EX288" s="38">
        <v>2.96867E-2</v>
      </c>
      <c r="EY288" s="38">
        <v>3.9386999999999998E-3</v>
      </c>
      <c r="EZ288" s="38">
        <v>-1.07571E-2</v>
      </c>
      <c r="FA288" s="38">
        <v>-1.69348E-2</v>
      </c>
      <c r="FB288" s="38">
        <v>76.862030000000004</v>
      </c>
      <c r="FC288" s="38">
        <v>75.214340000000007</v>
      </c>
      <c r="FD288" s="38">
        <v>73.431330000000003</v>
      </c>
      <c r="FE288" s="38">
        <v>71.73169</v>
      </c>
      <c r="FF288" s="38">
        <v>70.741780000000006</v>
      </c>
      <c r="FG288" s="38">
        <v>69.531279999999995</v>
      </c>
      <c r="FH288" s="38">
        <v>70.290779999999998</v>
      </c>
      <c r="FI288" s="38">
        <v>75.087810000000005</v>
      </c>
      <c r="FJ288" s="38">
        <v>80.012739999999994</v>
      </c>
      <c r="FK288" s="38">
        <v>84.255809999999997</v>
      </c>
      <c r="FL288" s="38">
        <v>88.264240000000001</v>
      </c>
      <c r="FM288" s="38">
        <v>92.072180000000003</v>
      </c>
      <c r="FN288" s="38">
        <v>94.604299999999995</v>
      </c>
      <c r="FO288" s="38">
        <v>96.753079999999997</v>
      </c>
      <c r="FP288" s="38">
        <v>98.198400000000007</v>
      </c>
      <c r="FQ288" s="38">
        <v>98.472340000000003</v>
      </c>
      <c r="FR288" s="38">
        <v>98.850830000000002</v>
      </c>
      <c r="FS288" s="38">
        <v>97.890289999999993</v>
      </c>
      <c r="FT288" s="38">
        <v>95.711330000000004</v>
      </c>
      <c r="FU288" s="38">
        <v>92.370429999999999</v>
      </c>
      <c r="FV288" s="38">
        <v>88.743740000000003</v>
      </c>
      <c r="FW288">
        <v>86.060220000000001</v>
      </c>
      <c r="FX288">
        <v>83.619060000000005</v>
      </c>
      <c r="FY288">
        <v>81.097859999999997</v>
      </c>
      <c r="FZ288">
        <v>6.8025999999999998E-3</v>
      </c>
      <c r="GA288">
        <v>4.8075199999999998E-2</v>
      </c>
      <c r="GB288">
        <v>1</v>
      </c>
    </row>
    <row r="289" spans="1:184" x14ac:dyDescent="0.3">
      <c r="A289" t="s">
        <v>277</v>
      </c>
      <c r="B289" t="s">
        <v>1</v>
      </c>
      <c r="C289" t="s">
        <v>278</v>
      </c>
      <c r="D289" t="s">
        <v>1</v>
      </c>
      <c r="E289" t="s">
        <v>1</v>
      </c>
      <c r="F289" t="s">
        <v>1</v>
      </c>
      <c r="G289" s="16" t="s">
        <v>1</v>
      </c>
      <c r="H289" s="40" t="s">
        <v>1</v>
      </c>
      <c r="I289" s="18" t="s">
        <v>1</v>
      </c>
      <c r="J289" s="38" t="s">
        <v>1</v>
      </c>
      <c r="K289" s="18">
        <v>44739</v>
      </c>
      <c r="L289" s="38">
        <v>29242</v>
      </c>
      <c r="M289" s="38">
        <v>29242</v>
      </c>
      <c r="N289" s="38">
        <v>1.1324939999999999</v>
      </c>
      <c r="O289" s="38">
        <v>1.090765</v>
      </c>
      <c r="P289" s="38">
        <v>1.059904</v>
      </c>
      <c r="Q289" s="38">
        <v>1.045488</v>
      </c>
      <c r="R289" s="38">
        <v>1.057877</v>
      </c>
      <c r="S289" s="38">
        <v>1.1093299999999999</v>
      </c>
      <c r="T289" s="38">
        <v>1.145947</v>
      </c>
      <c r="U289" s="38">
        <v>1.3073589999999999</v>
      </c>
      <c r="V289" s="38">
        <v>1.6244099999999999</v>
      </c>
      <c r="W289" s="38">
        <v>1.885578</v>
      </c>
      <c r="X289" s="38">
        <v>2.0939939999999999</v>
      </c>
      <c r="Y289" s="38">
        <v>2.242448</v>
      </c>
      <c r="Z289" s="38">
        <v>2.3482430000000001</v>
      </c>
      <c r="AA289" s="38">
        <v>2.4596550000000001</v>
      </c>
      <c r="AB289" s="38">
        <v>2.54393</v>
      </c>
      <c r="AC289" s="38">
        <v>2.5547439999999999</v>
      </c>
      <c r="AD289" s="38">
        <v>2.4264290000000002</v>
      </c>
      <c r="AE289" s="38">
        <v>2.100479</v>
      </c>
      <c r="AF289" s="38">
        <v>1.8665579999999999</v>
      </c>
      <c r="AG289" s="38">
        <v>1.71743</v>
      </c>
      <c r="AH289" s="38">
        <v>1.622171</v>
      </c>
      <c r="AI289" s="38">
        <v>1.4795510000000001</v>
      </c>
      <c r="AJ289" s="38">
        <v>1.3384640000000001</v>
      </c>
      <c r="AK289" s="38">
        <v>1.241266</v>
      </c>
      <c r="AL289" s="38">
        <v>-1.4297300000000001E-2</v>
      </c>
      <c r="AM289" s="38">
        <v>-1.0051300000000001E-2</v>
      </c>
      <c r="AN289" s="38">
        <v>-6.3797999999999997E-3</v>
      </c>
      <c r="AO289" s="38">
        <v>-2.3284999999999998E-3</v>
      </c>
      <c r="AP289" s="38">
        <v>1.7776999999999999E-3</v>
      </c>
      <c r="AQ289" s="38">
        <v>1.33981E-2</v>
      </c>
      <c r="AR289" s="38">
        <v>2.31722E-2</v>
      </c>
      <c r="AS289" s="38">
        <v>-2.7017800000000002E-2</v>
      </c>
      <c r="AT289" s="38">
        <v>-7.3499999999999998E-3</v>
      </c>
      <c r="AU289" s="38">
        <v>-1.30873E-2</v>
      </c>
      <c r="AV289" s="38">
        <v>-2.019E-3</v>
      </c>
      <c r="AW289" s="38">
        <v>-7.0165999999999996E-3</v>
      </c>
      <c r="AX289" s="38">
        <v>-1.0497E-3</v>
      </c>
      <c r="AY289" s="38">
        <v>-3.7669000000000001E-3</v>
      </c>
      <c r="AZ289" s="38">
        <v>7.6040999999999999E-3</v>
      </c>
      <c r="BA289" s="38">
        <v>2.36566E-2</v>
      </c>
      <c r="BB289" s="38">
        <v>4.4783499999999997E-2</v>
      </c>
      <c r="BC289" s="38">
        <v>3.7863800000000003E-2</v>
      </c>
      <c r="BD289" s="38">
        <v>3.1445000000000001E-2</v>
      </c>
      <c r="BE289" s="38">
        <v>3.0792400000000001E-2</v>
      </c>
      <c r="BF289" s="38">
        <v>5.3263400000000002E-2</v>
      </c>
      <c r="BG289" s="38">
        <v>-1.7307099999999999E-2</v>
      </c>
      <c r="BH289" s="38">
        <v>-1.5615E-2</v>
      </c>
      <c r="BI289" s="38">
        <v>-1.53078E-2</v>
      </c>
      <c r="BJ289" s="38">
        <v>-1.17016E-2</v>
      </c>
      <c r="BK289" s="38">
        <v>-7.9121999999999994E-3</v>
      </c>
      <c r="BL289" s="38">
        <v>-3.5435000000000002E-3</v>
      </c>
      <c r="BM289" s="38">
        <v>2.0259999999999999E-4</v>
      </c>
      <c r="BN289" s="38">
        <v>4.4082000000000001E-3</v>
      </c>
      <c r="BO289" s="38">
        <v>1.9024699999999999E-2</v>
      </c>
      <c r="BP289" s="38">
        <v>3.0614200000000001E-2</v>
      </c>
      <c r="BQ289" s="38">
        <v>-2.2823699999999999E-2</v>
      </c>
      <c r="BR289" s="38">
        <v>-1.2666000000000001E-3</v>
      </c>
      <c r="BS289" s="38">
        <v>-4.9792999999999999E-3</v>
      </c>
      <c r="BT289" s="38">
        <v>4.0929E-3</v>
      </c>
      <c r="BU289" s="38">
        <v>-4.1175999999999999E-3</v>
      </c>
      <c r="BV289" s="38">
        <v>2.6439999999999998E-4</v>
      </c>
      <c r="BW289" s="38">
        <v>-1.418E-3</v>
      </c>
      <c r="BX289" s="38">
        <v>1.18379E-2</v>
      </c>
      <c r="BY289" s="38">
        <v>2.7799500000000001E-2</v>
      </c>
      <c r="BZ289" s="38">
        <v>4.8509700000000003E-2</v>
      </c>
      <c r="CA289" s="38">
        <v>4.1516900000000002E-2</v>
      </c>
      <c r="CB289" s="38">
        <v>3.7248900000000001E-2</v>
      </c>
      <c r="CC289" s="38">
        <v>3.5622500000000001E-2</v>
      </c>
      <c r="CD289" s="38">
        <v>5.7813700000000003E-2</v>
      </c>
      <c r="CE289" s="38">
        <v>-1.1141099999999999E-2</v>
      </c>
      <c r="CF289" s="38">
        <v>-1.01984E-2</v>
      </c>
      <c r="CG289" s="38">
        <v>-9.1771000000000005E-3</v>
      </c>
      <c r="CH289" s="38">
        <v>-9.9038000000000008E-3</v>
      </c>
      <c r="CI289" s="38">
        <v>-6.4307000000000001E-3</v>
      </c>
      <c r="CJ289" s="38">
        <v>-1.5790999999999999E-3</v>
      </c>
      <c r="CK289" s="38">
        <v>1.9556E-3</v>
      </c>
      <c r="CL289" s="38">
        <v>6.2300000000000003E-3</v>
      </c>
      <c r="CM289" s="38">
        <v>2.29216E-2</v>
      </c>
      <c r="CN289" s="38">
        <v>3.5768599999999998E-2</v>
      </c>
      <c r="CO289" s="38">
        <v>-1.9918999999999999E-2</v>
      </c>
      <c r="CP289" s="38">
        <v>2.9467E-3</v>
      </c>
      <c r="CQ289" s="38">
        <v>6.3630000000000002E-4</v>
      </c>
      <c r="CR289" s="38">
        <v>8.3260000000000001E-3</v>
      </c>
      <c r="CS289" s="38">
        <v>-2.1098000000000002E-3</v>
      </c>
      <c r="CT289" s="38">
        <v>1.1745E-3</v>
      </c>
      <c r="CU289" s="38">
        <v>2.0880000000000001E-4</v>
      </c>
      <c r="CV289" s="38">
        <v>1.47703E-2</v>
      </c>
      <c r="CW289" s="38">
        <v>3.06688E-2</v>
      </c>
      <c r="CX289" s="38">
        <v>5.1090499999999997E-2</v>
      </c>
      <c r="CY289" s="38">
        <v>4.4047099999999999E-2</v>
      </c>
      <c r="CZ289" s="38">
        <v>4.1268699999999998E-2</v>
      </c>
      <c r="DA289" s="38">
        <v>3.8967799999999997E-2</v>
      </c>
      <c r="DB289" s="38">
        <v>6.0965199999999997E-2</v>
      </c>
      <c r="DC289" s="38">
        <v>-6.8706000000000001E-3</v>
      </c>
      <c r="DD289" s="38">
        <v>-6.4467999999999999E-3</v>
      </c>
      <c r="DE289" s="38">
        <v>-4.9309000000000002E-3</v>
      </c>
      <c r="DF289" s="38">
        <v>-8.1060000000000004E-3</v>
      </c>
      <c r="DG289" s="38">
        <v>-4.9490999999999997E-3</v>
      </c>
      <c r="DH289" s="38">
        <v>3.8539999999999999E-4</v>
      </c>
      <c r="DI289" s="38">
        <v>3.7087000000000001E-3</v>
      </c>
      <c r="DJ289" s="38">
        <v>8.0519000000000007E-3</v>
      </c>
      <c r="DK289" s="38">
        <v>2.6818600000000001E-2</v>
      </c>
      <c r="DL289" s="38">
        <v>4.0922899999999998E-2</v>
      </c>
      <c r="DM289" s="38">
        <v>-1.70142E-2</v>
      </c>
      <c r="DN289" s="38">
        <v>7.1599999999999997E-3</v>
      </c>
      <c r="DO289" s="38">
        <v>6.2519000000000003E-3</v>
      </c>
      <c r="DP289" s="38">
        <v>1.25591E-2</v>
      </c>
      <c r="DQ289" s="38">
        <v>-1.02E-4</v>
      </c>
      <c r="DR289" s="38">
        <v>2.0845999999999998E-3</v>
      </c>
      <c r="DS289" s="38">
        <v>1.8355999999999999E-3</v>
      </c>
      <c r="DT289" s="38">
        <v>1.7702699999999998E-2</v>
      </c>
      <c r="DU289" s="38">
        <v>3.3538199999999997E-2</v>
      </c>
      <c r="DV289" s="38">
        <v>5.3671299999999998E-2</v>
      </c>
      <c r="DW289" s="38">
        <v>4.6577300000000002E-2</v>
      </c>
      <c r="DX289" s="38">
        <v>4.5288500000000002E-2</v>
      </c>
      <c r="DY289" s="38">
        <v>4.2313099999999999E-2</v>
      </c>
      <c r="DZ289" s="38">
        <v>6.4116699999999999E-2</v>
      </c>
      <c r="EA289" s="38">
        <v>-2.5999999999999999E-3</v>
      </c>
      <c r="EB289" s="38">
        <v>-2.6952999999999999E-3</v>
      </c>
      <c r="EC289" s="38">
        <v>-6.8479999999999995E-4</v>
      </c>
      <c r="ED289" s="38">
        <v>-5.5103000000000001E-3</v>
      </c>
      <c r="EE289" s="38">
        <v>-2.81E-3</v>
      </c>
      <c r="EF289" s="38">
        <v>3.2217000000000001E-3</v>
      </c>
      <c r="EG289" s="38">
        <v>6.2398000000000002E-3</v>
      </c>
      <c r="EH289" s="38">
        <v>1.06823E-2</v>
      </c>
      <c r="EI289" s="38">
        <v>3.2445099999999998E-2</v>
      </c>
      <c r="EJ289" s="38">
        <v>4.8364999999999998E-2</v>
      </c>
      <c r="EK289" s="38">
        <v>-1.28202E-2</v>
      </c>
      <c r="EL289" s="38">
        <v>1.3243400000000001E-2</v>
      </c>
      <c r="EM289" s="38">
        <v>1.436E-2</v>
      </c>
      <c r="EN289" s="38">
        <v>1.8670900000000001E-2</v>
      </c>
      <c r="EO289" s="38">
        <v>2.7969000000000002E-3</v>
      </c>
      <c r="EP289" s="38">
        <v>3.3985999999999999E-3</v>
      </c>
      <c r="EQ289" s="38">
        <v>4.1844999999999999E-3</v>
      </c>
      <c r="ER289" s="38">
        <v>2.1936500000000001E-2</v>
      </c>
      <c r="ES289" s="38">
        <v>3.7681100000000002E-2</v>
      </c>
      <c r="ET289" s="38">
        <v>5.7397499999999997E-2</v>
      </c>
      <c r="EU289" s="38">
        <v>5.0230400000000001E-2</v>
      </c>
      <c r="EV289" s="38">
        <v>5.1092400000000003E-2</v>
      </c>
      <c r="EW289" s="38">
        <v>4.7143200000000003E-2</v>
      </c>
      <c r="EX289" s="38">
        <v>6.8667000000000006E-2</v>
      </c>
      <c r="EY289" s="38">
        <v>3.5660000000000002E-3</v>
      </c>
      <c r="EZ289" s="38">
        <v>2.7214000000000001E-3</v>
      </c>
      <c r="FA289" s="38">
        <v>5.4459E-3</v>
      </c>
      <c r="FB289" s="38">
        <v>74.808549999999997</v>
      </c>
      <c r="FC289" s="38">
        <v>72.83278</v>
      </c>
      <c r="FD289" s="38">
        <v>70.487620000000007</v>
      </c>
      <c r="FE289" s="38">
        <v>68.754930000000002</v>
      </c>
      <c r="FF289" s="38">
        <v>67.892679999999999</v>
      </c>
      <c r="FG289" s="38">
        <v>66.876230000000007</v>
      </c>
      <c r="FH289" s="38">
        <v>67.580600000000004</v>
      </c>
      <c r="FI289" s="38">
        <v>71.753709999999998</v>
      </c>
      <c r="FJ289" s="38">
        <v>76.110399999999998</v>
      </c>
      <c r="FK289" s="38">
        <v>80.53407</v>
      </c>
      <c r="FL289" s="38">
        <v>84.938670000000002</v>
      </c>
      <c r="FM289" s="38">
        <v>88.998990000000006</v>
      </c>
      <c r="FN289" s="38">
        <v>92.600679999999997</v>
      </c>
      <c r="FO289" s="38">
        <v>95.19896</v>
      </c>
      <c r="FP289" s="38">
        <v>97.465410000000006</v>
      </c>
      <c r="FQ289" s="38">
        <v>98.963170000000005</v>
      </c>
      <c r="FR289" s="38">
        <v>99.111770000000007</v>
      </c>
      <c r="FS289" s="38">
        <v>98.178219999999996</v>
      </c>
      <c r="FT289" s="38">
        <v>96.459220000000002</v>
      </c>
      <c r="FU289" s="38">
        <v>93.22372</v>
      </c>
      <c r="FV289" s="38">
        <v>88.343050000000005</v>
      </c>
      <c r="FW289">
        <v>84.543300000000002</v>
      </c>
      <c r="FX289">
        <v>81.312669999999997</v>
      </c>
      <c r="FY289">
        <v>78.738669999999999</v>
      </c>
      <c r="FZ289">
        <v>5.5237999999999997E-3</v>
      </c>
      <c r="GA289">
        <v>3.8867699999999998E-2</v>
      </c>
      <c r="GB289">
        <v>1</v>
      </c>
    </row>
    <row r="290" spans="1:184" x14ac:dyDescent="0.3">
      <c r="A290" t="s">
        <v>277</v>
      </c>
      <c r="B290" t="s">
        <v>1</v>
      </c>
      <c r="C290" t="s">
        <v>278</v>
      </c>
      <c r="D290" t="s">
        <v>1</v>
      </c>
      <c r="E290" t="s">
        <v>1</v>
      </c>
      <c r="F290" t="s">
        <v>1</v>
      </c>
      <c r="G290" s="16" t="s">
        <v>1</v>
      </c>
      <c r="H290" s="40" t="s">
        <v>1</v>
      </c>
      <c r="I290" s="18" t="s">
        <v>1</v>
      </c>
      <c r="J290" s="38" t="s">
        <v>1</v>
      </c>
      <c r="K290" s="18">
        <v>44753</v>
      </c>
      <c r="L290" s="38">
        <v>29157</v>
      </c>
      <c r="M290" s="38">
        <v>29157</v>
      </c>
      <c r="N290" s="38">
        <v>1.142814</v>
      </c>
      <c r="O290" s="38">
        <v>1.102355</v>
      </c>
      <c r="P290" s="38">
        <v>1.0705880000000001</v>
      </c>
      <c r="Q290" s="38">
        <v>1.0539259999999999</v>
      </c>
      <c r="R290" s="38">
        <v>1.0678080000000001</v>
      </c>
      <c r="S290" s="38">
        <v>1.116619</v>
      </c>
      <c r="T290" s="38">
        <v>1.158053</v>
      </c>
      <c r="U290" s="38">
        <v>1.3472219999999999</v>
      </c>
      <c r="V290" s="38">
        <v>1.6821619999999999</v>
      </c>
      <c r="W290" s="38">
        <v>1.9691529999999999</v>
      </c>
      <c r="X290" s="38">
        <v>2.1930839999999998</v>
      </c>
      <c r="Y290" s="38">
        <v>2.3453680000000001</v>
      </c>
      <c r="Z290" s="38">
        <v>2.4458000000000002</v>
      </c>
      <c r="AA290" s="38">
        <v>2.5456970000000001</v>
      </c>
      <c r="AB290" s="38">
        <v>2.6098919999999999</v>
      </c>
      <c r="AC290" s="38">
        <v>2.6023260000000001</v>
      </c>
      <c r="AD290" s="38">
        <v>2.459362</v>
      </c>
      <c r="AE290" s="38">
        <v>2.1303800000000002</v>
      </c>
      <c r="AF290" s="38">
        <v>1.8952990000000001</v>
      </c>
      <c r="AG290" s="38">
        <v>1.74787</v>
      </c>
      <c r="AH290" s="38">
        <v>1.654439</v>
      </c>
      <c r="AI290" s="38">
        <v>1.5252730000000001</v>
      </c>
      <c r="AJ290" s="38">
        <v>1.3870309999999999</v>
      </c>
      <c r="AK290" s="38">
        <v>1.2857099999999999</v>
      </c>
      <c r="AL290" s="38">
        <v>-1.15995E-2</v>
      </c>
      <c r="AM290" s="38">
        <v>-9.1173000000000001E-3</v>
      </c>
      <c r="AN290" s="38">
        <v>-8.5210000000000008E-3</v>
      </c>
      <c r="AO290" s="38">
        <v>-8.5012999999999998E-3</v>
      </c>
      <c r="AP290" s="38">
        <v>-4.2151000000000003E-3</v>
      </c>
      <c r="AQ290" s="38">
        <v>-2.8929999999999998E-4</v>
      </c>
      <c r="AR290" s="38">
        <v>1.6100400000000001E-2</v>
      </c>
      <c r="AS290" s="38">
        <v>-1.11714E-2</v>
      </c>
      <c r="AT290" s="38">
        <v>-1.55122E-2</v>
      </c>
      <c r="AU290" s="38">
        <v>-2.49886E-2</v>
      </c>
      <c r="AV290" s="38">
        <v>-1.55257E-2</v>
      </c>
      <c r="AW290" s="38">
        <v>-1.3627200000000001E-2</v>
      </c>
      <c r="AX290" s="38">
        <v>-5.4396999999999996E-3</v>
      </c>
      <c r="AY290" s="38">
        <v>-1.163E-3</v>
      </c>
      <c r="AZ290" s="38">
        <v>3.3438000000000001E-3</v>
      </c>
      <c r="BA290" s="38">
        <v>4.1231999999999996E-3</v>
      </c>
      <c r="BB290" s="38">
        <v>7.6867999999999997E-3</v>
      </c>
      <c r="BC290" s="38">
        <v>-6.6390000000000004E-4</v>
      </c>
      <c r="BD290" s="38">
        <v>-1.29911E-2</v>
      </c>
      <c r="BE290" s="38">
        <v>-5.2493000000000001E-3</v>
      </c>
      <c r="BF290" s="38">
        <v>5.8685999999999999E-3</v>
      </c>
      <c r="BG290" s="38">
        <v>-3.7715600000000002E-2</v>
      </c>
      <c r="BH290" s="38">
        <v>-3.6265100000000002E-2</v>
      </c>
      <c r="BI290" s="38">
        <v>-3.3561500000000001E-2</v>
      </c>
      <c r="BJ290" s="38">
        <v>-8.4186E-3</v>
      </c>
      <c r="BK290" s="38">
        <v>-6.2941999999999998E-3</v>
      </c>
      <c r="BL290" s="38">
        <v>-5.3135999999999999E-3</v>
      </c>
      <c r="BM290" s="38">
        <v>-5.7755999999999997E-3</v>
      </c>
      <c r="BN290" s="38">
        <v>-1.2861999999999999E-3</v>
      </c>
      <c r="BO290" s="38">
        <v>5.9540000000000001E-3</v>
      </c>
      <c r="BP290" s="38">
        <v>2.4405699999999999E-2</v>
      </c>
      <c r="BQ290" s="38">
        <v>-6.0879000000000003E-3</v>
      </c>
      <c r="BR290" s="38">
        <v>-8.5526999999999999E-3</v>
      </c>
      <c r="BS290" s="38">
        <v>-1.6032899999999999E-2</v>
      </c>
      <c r="BT290" s="38">
        <v>-8.5147999999999995E-3</v>
      </c>
      <c r="BU290" s="38">
        <v>-1.0086899999999999E-2</v>
      </c>
      <c r="BV290" s="38">
        <v>-3.9017000000000001E-3</v>
      </c>
      <c r="BW290" s="38">
        <v>1.6294E-3</v>
      </c>
      <c r="BX290" s="38">
        <v>8.3374E-3</v>
      </c>
      <c r="BY290" s="38">
        <v>1.0016799999999999E-2</v>
      </c>
      <c r="BZ290" s="38">
        <v>1.3920800000000001E-2</v>
      </c>
      <c r="CA290" s="38">
        <v>5.3144999999999998E-3</v>
      </c>
      <c r="CB290" s="38">
        <v>-5.6243999999999999E-3</v>
      </c>
      <c r="CC290" s="38">
        <v>1.0747E-3</v>
      </c>
      <c r="CD290" s="38">
        <v>1.26286E-2</v>
      </c>
      <c r="CE290" s="38">
        <v>-3.1080900000000002E-2</v>
      </c>
      <c r="CF290" s="38">
        <v>-3.0683700000000001E-2</v>
      </c>
      <c r="CG290" s="38">
        <v>-2.7364300000000001E-2</v>
      </c>
      <c r="CH290" s="38">
        <v>-6.2155999999999999E-3</v>
      </c>
      <c r="CI290" s="38">
        <v>-4.3388999999999997E-3</v>
      </c>
      <c r="CJ290" s="38">
        <v>-3.0921999999999998E-3</v>
      </c>
      <c r="CK290" s="38">
        <v>-3.8877E-3</v>
      </c>
      <c r="CL290" s="38">
        <v>7.4229999999999999E-4</v>
      </c>
      <c r="CM290" s="38">
        <v>1.02781E-2</v>
      </c>
      <c r="CN290" s="38">
        <v>3.0157900000000001E-2</v>
      </c>
      <c r="CO290" s="38">
        <v>-2.5669999999999998E-3</v>
      </c>
      <c r="CP290" s="38">
        <v>-3.7326E-3</v>
      </c>
      <c r="CQ290" s="38">
        <v>-9.8302000000000007E-3</v>
      </c>
      <c r="CR290" s="38">
        <v>-3.6591000000000002E-3</v>
      </c>
      <c r="CS290" s="38">
        <v>-7.6347999999999997E-3</v>
      </c>
      <c r="CT290" s="38">
        <v>-2.8365E-3</v>
      </c>
      <c r="CU290" s="38">
        <v>3.5634E-3</v>
      </c>
      <c r="CV290" s="38">
        <v>1.1795999999999999E-2</v>
      </c>
      <c r="CW290" s="38">
        <v>1.40987E-2</v>
      </c>
      <c r="CX290" s="38">
        <v>1.8238500000000001E-2</v>
      </c>
      <c r="CY290" s="38">
        <v>9.4550999999999993E-3</v>
      </c>
      <c r="CZ290" s="38">
        <v>-5.2229999999999996E-4</v>
      </c>
      <c r="DA290" s="38">
        <v>5.4546000000000004E-3</v>
      </c>
      <c r="DB290" s="38">
        <v>1.7310599999999999E-2</v>
      </c>
      <c r="DC290" s="38">
        <v>-2.6485700000000001E-2</v>
      </c>
      <c r="DD290" s="38">
        <v>-2.6818000000000002E-2</v>
      </c>
      <c r="DE290" s="38">
        <v>-2.3072100000000002E-2</v>
      </c>
      <c r="DF290" s="38">
        <v>-4.0125999999999998E-3</v>
      </c>
      <c r="DG290" s="38">
        <v>-2.3836E-3</v>
      </c>
      <c r="DH290" s="38">
        <v>-8.7069999999999997E-4</v>
      </c>
      <c r="DI290" s="38">
        <v>-1.9999000000000002E-3</v>
      </c>
      <c r="DJ290" s="38">
        <v>2.7709000000000002E-3</v>
      </c>
      <c r="DK290" s="38">
        <v>1.4602199999999999E-2</v>
      </c>
      <c r="DL290" s="38">
        <v>3.59101E-2</v>
      </c>
      <c r="DM290" s="38">
        <v>9.5379999999999998E-4</v>
      </c>
      <c r="DN290" s="38">
        <v>1.0874999999999999E-3</v>
      </c>
      <c r="DO290" s="38">
        <v>-3.6275999999999999E-3</v>
      </c>
      <c r="DP290" s="38">
        <v>1.1965999999999999E-3</v>
      </c>
      <c r="DQ290" s="38">
        <v>-5.1828000000000004E-3</v>
      </c>
      <c r="DR290" s="38">
        <v>-1.7713E-3</v>
      </c>
      <c r="DS290" s="38">
        <v>5.4974000000000004E-3</v>
      </c>
      <c r="DT290" s="38">
        <v>1.52546E-2</v>
      </c>
      <c r="DU290" s="38">
        <v>1.8180700000000001E-2</v>
      </c>
      <c r="DV290" s="38">
        <v>2.2556099999999999E-2</v>
      </c>
      <c r="DW290" s="38">
        <v>1.35957E-2</v>
      </c>
      <c r="DX290" s="38">
        <v>4.5798000000000002E-3</v>
      </c>
      <c r="DY290" s="38">
        <v>9.8346000000000006E-3</v>
      </c>
      <c r="DZ290" s="38">
        <v>2.1992600000000001E-2</v>
      </c>
      <c r="EA290" s="38">
        <v>-2.18905E-2</v>
      </c>
      <c r="EB290" s="38">
        <v>-2.2952299999999998E-2</v>
      </c>
      <c r="EC290" s="38">
        <v>-1.8780000000000002E-2</v>
      </c>
      <c r="ED290" s="38">
        <v>-8.317E-4</v>
      </c>
      <c r="EE290" s="38">
        <v>4.3960000000000001E-4</v>
      </c>
      <c r="EF290" s="38">
        <v>2.3367000000000001E-3</v>
      </c>
      <c r="EG290" s="38">
        <v>7.2579999999999997E-4</v>
      </c>
      <c r="EH290" s="38">
        <v>5.6997999999999997E-3</v>
      </c>
      <c r="EI290" s="38">
        <v>2.08454E-2</v>
      </c>
      <c r="EJ290" s="38">
        <v>4.4215499999999998E-2</v>
      </c>
      <c r="EK290" s="38">
        <v>6.0372999999999998E-3</v>
      </c>
      <c r="EL290" s="38">
        <v>8.0470000000000003E-3</v>
      </c>
      <c r="EM290" s="38">
        <v>5.3280999999999997E-3</v>
      </c>
      <c r="EN290" s="38">
        <v>8.2074999999999995E-3</v>
      </c>
      <c r="EO290" s="38">
        <v>-1.6424E-3</v>
      </c>
      <c r="EP290" s="38">
        <v>-2.3330000000000001E-4</v>
      </c>
      <c r="EQ290" s="38">
        <v>8.2897999999999999E-3</v>
      </c>
      <c r="ER290" s="38">
        <v>2.0248200000000001E-2</v>
      </c>
      <c r="ES290" s="38">
        <v>2.40743E-2</v>
      </c>
      <c r="ET290" s="38">
        <v>2.8790099999999999E-2</v>
      </c>
      <c r="EU290" s="38">
        <v>1.95742E-2</v>
      </c>
      <c r="EV290" s="38">
        <v>1.1946500000000001E-2</v>
      </c>
      <c r="EW290" s="38">
        <v>1.6158499999999999E-2</v>
      </c>
      <c r="EX290" s="38">
        <v>2.87526E-2</v>
      </c>
      <c r="EY290" s="38">
        <v>-1.5255700000000001E-2</v>
      </c>
      <c r="EZ290" s="38">
        <v>-1.7370900000000002E-2</v>
      </c>
      <c r="FA290" s="38">
        <v>-1.25828E-2</v>
      </c>
      <c r="FB290" s="38">
        <v>76.671930000000003</v>
      </c>
      <c r="FC290" s="38">
        <v>75.664249999999996</v>
      </c>
      <c r="FD290" s="38">
        <v>73.959559999999996</v>
      </c>
      <c r="FE290" s="38">
        <v>72.848290000000006</v>
      </c>
      <c r="FF290" s="38">
        <v>71.349699999999999</v>
      </c>
      <c r="FG290" s="38">
        <v>70.064700000000002</v>
      </c>
      <c r="FH290" s="38">
        <v>70.16216</v>
      </c>
      <c r="FI290" s="38">
        <v>73.386390000000006</v>
      </c>
      <c r="FJ290" s="38">
        <v>78.192920000000001</v>
      </c>
      <c r="FK290" s="38">
        <v>83.505260000000007</v>
      </c>
      <c r="FL290" s="38">
        <v>87.643100000000004</v>
      </c>
      <c r="FM290" s="38">
        <v>91.335260000000005</v>
      </c>
      <c r="FN290" s="38">
        <v>94.474180000000004</v>
      </c>
      <c r="FO290" s="38">
        <v>96.653009999999995</v>
      </c>
      <c r="FP290" s="38">
        <v>97.808080000000004</v>
      </c>
      <c r="FQ290" s="38">
        <v>98.997450000000001</v>
      </c>
      <c r="FR290" s="38">
        <v>99.217609999999993</v>
      </c>
      <c r="FS290" s="38">
        <v>98.394379999999998</v>
      </c>
      <c r="FT290" s="38">
        <v>97.036820000000006</v>
      </c>
      <c r="FU290" s="38">
        <v>93.816929999999999</v>
      </c>
      <c r="FV290" s="38">
        <v>89.452349999999996</v>
      </c>
      <c r="FW290">
        <v>86.252979999999994</v>
      </c>
      <c r="FX290">
        <v>83.789919999999995</v>
      </c>
      <c r="FY290">
        <v>81.282359999999997</v>
      </c>
      <c r="FZ290">
        <v>7.7800999999999999E-3</v>
      </c>
      <c r="GA290">
        <v>5.7101699999999998E-2</v>
      </c>
      <c r="GB290">
        <v>1</v>
      </c>
    </row>
    <row r="291" spans="1:184" x14ac:dyDescent="0.3">
      <c r="A291" t="s">
        <v>277</v>
      </c>
      <c r="B291" t="s">
        <v>1</v>
      </c>
      <c r="C291" t="s">
        <v>278</v>
      </c>
      <c r="D291" t="s">
        <v>1</v>
      </c>
      <c r="E291" t="s">
        <v>1</v>
      </c>
      <c r="F291" t="s">
        <v>1</v>
      </c>
      <c r="G291" s="16" t="s">
        <v>1</v>
      </c>
      <c r="H291" s="40" t="s">
        <v>1</v>
      </c>
      <c r="I291" s="18" t="s">
        <v>1</v>
      </c>
      <c r="J291" s="38" t="s">
        <v>1</v>
      </c>
      <c r="K291" s="18">
        <v>44760</v>
      </c>
      <c r="L291" s="38">
        <v>29116</v>
      </c>
      <c r="M291" s="38">
        <v>29116</v>
      </c>
      <c r="N291" s="38">
        <v>1.21912</v>
      </c>
      <c r="O291" s="38">
        <v>1.171314</v>
      </c>
      <c r="P291" s="38">
        <v>1.1302939999999999</v>
      </c>
      <c r="Q291" s="38">
        <v>1.1098749999999999</v>
      </c>
      <c r="R291" s="38">
        <v>1.123356</v>
      </c>
      <c r="S291" s="38">
        <v>1.1821969999999999</v>
      </c>
      <c r="T291" s="38">
        <v>1.2214579999999999</v>
      </c>
      <c r="U291" s="38">
        <v>1.391723</v>
      </c>
      <c r="V291" s="38">
        <v>1.714235</v>
      </c>
      <c r="W291" s="38">
        <v>1.9887010000000001</v>
      </c>
      <c r="X291" s="38">
        <v>2.1989190000000001</v>
      </c>
      <c r="Y291" s="38">
        <v>2.344312</v>
      </c>
      <c r="Z291" s="38">
        <v>2.437335</v>
      </c>
      <c r="AA291" s="38">
        <v>2.5262060000000002</v>
      </c>
      <c r="AB291" s="38">
        <v>2.5878930000000002</v>
      </c>
      <c r="AC291" s="38">
        <v>2.5789390000000001</v>
      </c>
      <c r="AD291" s="38">
        <v>2.4395539999999998</v>
      </c>
      <c r="AE291" s="38">
        <v>2.121845</v>
      </c>
      <c r="AF291" s="38">
        <v>1.8845019999999999</v>
      </c>
      <c r="AG291" s="38">
        <v>1.736089</v>
      </c>
      <c r="AH291" s="38">
        <v>1.6464220000000001</v>
      </c>
      <c r="AI291" s="38">
        <v>1.5118339999999999</v>
      </c>
      <c r="AJ291" s="38">
        <v>1.371146</v>
      </c>
      <c r="AK291" s="38">
        <v>1.2723450000000001</v>
      </c>
      <c r="AL291" s="38">
        <v>1.9732999999999999E-3</v>
      </c>
      <c r="AM291" s="38">
        <v>6.7409000000000002E-3</v>
      </c>
      <c r="AN291" s="38">
        <v>-1.3427999999999999E-3</v>
      </c>
      <c r="AO291" s="38">
        <v>3.4142999999999999E-3</v>
      </c>
      <c r="AP291" s="38">
        <v>-5.9179999999999996E-4</v>
      </c>
      <c r="AQ291" s="38">
        <v>6.5983999999999999E-3</v>
      </c>
      <c r="AR291" s="38">
        <v>1.6539399999999999E-2</v>
      </c>
      <c r="AS291" s="38">
        <v>-2.7469799999999999E-2</v>
      </c>
      <c r="AT291" s="38">
        <v>-4.2254899999999998E-2</v>
      </c>
      <c r="AU291" s="38">
        <v>-4.1004699999999998E-2</v>
      </c>
      <c r="AV291" s="38">
        <v>-3.8876599999999997E-2</v>
      </c>
      <c r="AW291" s="38">
        <v>-2.74025E-2</v>
      </c>
      <c r="AX291" s="38">
        <v>-6.8155000000000004E-3</v>
      </c>
      <c r="AY291" s="38">
        <v>6.7361000000000001E-3</v>
      </c>
      <c r="AZ291" s="38">
        <v>1.9388200000000001E-2</v>
      </c>
      <c r="BA291" s="38">
        <v>2.9458600000000001E-2</v>
      </c>
      <c r="BB291" s="38">
        <v>3.3479099999999998E-2</v>
      </c>
      <c r="BC291" s="38">
        <v>4.5537800000000003E-2</v>
      </c>
      <c r="BD291" s="38">
        <v>2.96259E-2</v>
      </c>
      <c r="BE291" s="38">
        <v>3.3723700000000002E-2</v>
      </c>
      <c r="BF291" s="38">
        <v>4.5064199999999999E-2</v>
      </c>
      <c r="BG291" s="38">
        <v>-9.7310999999999995E-3</v>
      </c>
      <c r="BH291" s="38">
        <v>-1.5952299999999999E-2</v>
      </c>
      <c r="BI291" s="38">
        <v>-2.0368600000000001E-2</v>
      </c>
      <c r="BJ291" s="38">
        <v>4.9817999999999998E-3</v>
      </c>
      <c r="BK291" s="38">
        <v>9.5023999999999994E-3</v>
      </c>
      <c r="BL291" s="38">
        <v>1.8301000000000001E-3</v>
      </c>
      <c r="BM291" s="38">
        <v>6.2173000000000003E-3</v>
      </c>
      <c r="BN291" s="38">
        <v>2.2122999999999999E-3</v>
      </c>
      <c r="BO291" s="38">
        <v>1.2482200000000001E-2</v>
      </c>
      <c r="BP291" s="38">
        <v>2.50137E-2</v>
      </c>
      <c r="BQ291" s="38">
        <v>-2.3411100000000001E-2</v>
      </c>
      <c r="BR291" s="38">
        <v>-3.5701799999999999E-2</v>
      </c>
      <c r="BS291" s="38">
        <v>-3.2588600000000002E-2</v>
      </c>
      <c r="BT291" s="38">
        <v>-3.2190700000000003E-2</v>
      </c>
      <c r="BU291" s="38">
        <v>-2.4183900000000001E-2</v>
      </c>
      <c r="BV291" s="38">
        <v>-5.3999E-3</v>
      </c>
      <c r="BW291" s="38">
        <v>9.5368999999999992E-3</v>
      </c>
      <c r="BX291" s="38">
        <v>2.4516799999999998E-2</v>
      </c>
      <c r="BY291" s="38">
        <v>3.5339700000000002E-2</v>
      </c>
      <c r="BZ291" s="38">
        <v>3.9321099999999998E-2</v>
      </c>
      <c r="CA291" s="38">
        <v>5.1185799999999997E-2</v>
      </c>
      <c r="CB291" s="38">
        <v>3.7442900000000001E-2</v>
      </c>
      <c r="CC291" s="38">
        <v>4.0278599999999998E-2</v>
      </c>
      <c r="CD291" s="38">
        <v>5.0896499999999997E-2</v>
      </c>
      <c r="CE291" s="38">
        <v>-2.6169000000000001E-3</v>
      </c>
      <c r="CF291" s="38">
        <v>-9.7161999999999995E-3</v>
      </c>
      <c r="CG291" s="38">
        <v>-1.3597E-2</v>
      </c>
      <c r="CH291" s="38">
        <v>7.0654999999999997E-3</v>
      </c>
      <c r="CI291" s="38">
        <v>1.1415099999999999E-2</v>
      </c>
      <c r="CJ291" s="38">
        <v>4.0276000000000001E-3</v>
      </c>
      <c r="CK291" s="38">
        <v>8.1586999999999996E-3</v>
      </c>
      <c r="CL291" s="38">
        <v>4.1543999999999999E-3</v>
      </c>
      <c r="CM291" s="38">
        <v>1.6557200000000001E-2</v>
      </c>
      <c r="CN291" s="38">
        <v>3.0882900000000001E-2</v>
      </c>
      <c r="CO291" s="38">
        <v>-2.06E-2</v>
      </c>
      <c r="CP291" s="38">
        <v>-3.1163199999999999E-2</v>
      </c>
      <c r="CQ291" s="38">
        <v>-2.6759600000000001E-2</v>
      </c>
      <c r="CR291" s="38">
        <v>-2.7560100000000001E-2</v>
      </c>
      <c r="CS291" s="38">
        <v>-2.1954700000000001E-2</v>
      </c>
      <c r="CT291" s="38">
        <v>-4.4194000000000004E-3</v>
      </c>
      <c r="CU291" s="38">
        <v>1.1476800000000001E-2</v>
      </c>
      <c r="CV291" s="38">
        <v>2.8068800000000001E-2</v>
      </c>
      <c r="CW291" s="38">
        <v>3.9412900000000001E-2</v>
      </c>
      <c r="CX291" s="38">
        <v>4.3367299999999998E-2</v>
      </c>
      <c r="CY291" s="38">
        <v>5.5097599999999997E-2</v>
      </c>
      <c r="CZ291" s="38">
        <v>4.2856900000000003E-2</v>
      </c>
      <c r="DA291" s="38">
        <v>4.4818499999999997E-2</v>
      </c>
      <c r="DB291" s="38">
        <v>5.4935999999999999E-2</v>
      </c>
      <c r="DC291" s="38">
        <v>2.3104000000000002E-3</v>
      </c>
      <c r="DD291" s="38">
        <v>-5.3971999999999996E-3</v>
      </c>
      <c r="DE291" s="38">
        <v>-8.907E-3</v>
      </c>
      <c r="DF291" s="38">
        <v>9.1491999999999997E-3</v>
      </c>
      <c r="DG291" s="38">
        <v>1.33277E-2</v>
      </c>
      <c r="DH291" s="38">
        <v>6.2250999999999999E-3</v>
      </c>
      <c r="DI291" s="38">
        <v>1.01E-2</v>
      </c>
      <c r="DJ291" s="38">
        <v>6.0965000000000004E-3</v>
      </c>
      <c r="DK291" s="38">
        <v>2.0632299999999999E-2</v>
      </c>
      <c r="DL291" s="38">
        <v>3.6752100000000003E-2</v>
      </c>
      <c r="DM291" s="38">
        <v>-1.7788999999999999E-2</v>
      </c>
      <c r="DN291" s="38">
        <v>-2.6624599999999998E-2</v>
      </c>
      <c r="DO291" s="38">
        <v>-2.0930600000000001E-2</v>
      </c>
      <c r="DP291" s="38">
        <v>-2.2929499999999998E-2</v>
      </c>
      <c r="DQ291" s="38">
        <v>-1.97255E-2</v>
      </c>
      <c r="DR291" s="38">
        <v>-3.4390000000000002E-3</v>
      </c>
      <c r="DS291" s="38">
        <v>1.3416600000000001E-2</v>
      </c>
      <c r="DT291" s="38">
        <v>3.16209E-2</v>
      </c>
      <c r="DU291" s="38">
        <v>4.3486200000000003E-2</v>
      </c>
      <c r="DV291" s="38">
        <v>4.7413499999999997E-2</v>
      </c>
      <c r="DW291" s="38">
        <v>5.9009399999999997E-2</v>
      </c>
      <c r="DX291" s="38">
        <v>4.8271000000000001E-2</v>
      </c>
      <c r="DY291" s="38">
        <v>4.9358399999999997E-2</v>
      </c>
      <c r="DZ291" s="38">
        <v>5.89755E-2</v>
      </c>
      <c r="EA291" s="38">
        <v>7.2376999999999997E-3</v>
      </c>
      <c r="EB291" s="38">
        <v>-1.0782000000000001E-3</v>
      </c>
      <c r="EC291" s="38">
        <v>-4.2170000000000003E-3</v>
      </c>
      <c r="ED291" s="38">
        <v>1.21577E-2</v>
      </c>
      <c r="EE291" s="38">
        <v>1.6089200000000001E-2</v>
      </c>
      <c r="EF291" s="38">
        <v>9.3979000000000007E-3</v>
      </c>
      <c r="EG291" s="38">
        <v>1.2903E-2</v>
      </c>
      <c r="EH291" s="38">
        <v>8.9005999999999998E-3</v>
      </c>
      <c r="EI291" s="38">
        <v>2.6516000000000001E-2</v>
      </c>
      <c r="EJ291" s="38">
        <v>4.52264E-2</v>
      </c>
      <c r="EK291" s="38">
        <v>-1.3730300000000001E-2</v>
      </c>
      <c r="EL291" s="38">
        <v>-2.0071599999999998E-2</v>
      </c>
      <c r="EM291" s="38">
        <v>-1.25145E-2</v>
      </c>
      <c r="EN291" s="38">
        <v>-1.62436E-2</v>
      </c>
      <c r="EO291" s="38">
        <v>-1.6506900000000001E-2</v>
      </c>
      <c r="EP291" s="38">
        <v>-2.0233999999999999E-3</v>
      </c>
      <c r="EQ291" s="38">
        <v>1.6217499999999999E-2</v>
      </c>
      <c r="ER291" s="38">
        <v>3.6749499999999997E-2</v>
      </c>
      <c r="ES291" s="38">
        <v>4.9367300000000003E-2</v>
      </c>
      <c r="ET291" s="38">
        <v>5.3255499999999997E-2</v>
      </c>
      <c r="EU291" s="38">
        <v>6.4657400000000004E-2</v>
      </c>
      <c r="EV291" s="38">
        <v>5.6087900000000003E-2</v>
      </c>
      <c r="EW291" s="38">
        <v>5.5913299999999999E-2</v>
      </c>
      <c r="EX291" s="38">
        <v>6.4807799999999999E-2</v>
      </c>
      <c r="EY291" s="38">
        <v>1.4351900000000001E-2</v>
      </c>
      <c r="EZ291" s="38">
        <v>5.1579E-3</v>
      </c>
      <c r="FA291" s="38">
        <v>2.5546000000000002E-3</v>
      </c>
      <c r="FB291" s="38">
        <v>79.886809999999997</v>
      </c>
      <c r="FC291" s="38">
        <v>78.972399999999993</v>
      </c>
      <c r="FD291" s="38">
        <v>77.546260000000004</v>
      </c>
      <c r="FE291" s="38">
        <v>75.435680000000005</v>
      </c>
      <c r="FF291" s="38">
        <v>74.225009999999997</v>
      </c>
      <c r="FG291" s="38">
        <v>72.333420000000004</v>
      </c>
      <c r="FH291" s="38">
        <v>72.639420000000001</v>
      </c>
      <c r="FI291" s="38">
        <v>75.766059999999996</v>
      </c>
      <c r="FJ291" s="38">
        <v>78.62012</v>
      </c>
      <c r="FK291" s="38">
        <v>82.584699999999998</v>
      </c>
      <c r="FL291" s="38">
        <v>86.816950000000006</v>
      </c>
      <c r="FM291" s="38">
        <v>90.693309999999997</v>
      </c>
      <c r="FN291" s="38">
        <v>93.309910000000002</v>
      </c>
      <c r="FO291" s="38">
        <v>95.519319999999993</v>
      </c>
      <c r="FP291" s="38">
        <v>97.054209999999998</v>
      </c>
      <c r="FQ291" s="38">
        <v>98.010829999999999</v>
      </c>
      <c r="FR291" s="38">
        <v>98.092100000000002</v>
      </c>
      <c r="FS291" s="38">
        <v>97.442890000000006</v>
      </c>
      <c r="FT291" s="38">
        <v>95.261769999999999</v>
      </c>
      <c r="FU291" s="38">
        <v>91.974689999999995</v>
      </c>
      <c r="FV291" s="38">
        <v>87.898870000000002</v>
      </c>
      <c r="FW291">
        <v>85.191550000000007</v>
      </c>
      <c r="FX291">
        <v>82.544079999999994</v>
      </c>
      <c r="FY291">
        <v>80.228189999999998</v>
      </c>
      <c r="FZ291">
        <v>7.5908E-3</v>
      </c>
      <c r="GA291">
        <v>5.58465E-2</v>
      </c>
      <c r="GB291">
        <v>1</v>
      </c>
    </row>
    <row r="292" spans="1:184" x14ac:dyDescent="0.3">
      <c r="A292" t="s">
        <v>277</v>
      </c>
      <c r="B292" t="s">
        <v>1</v>
      </c>
      <c r="C292" t="s">
        <v>278</v>
      </c>
      <c r="D292" t="s">
        <v>1</v>
      </c>
      <c r="E292" t="s">
        <v>1</v>
      </c>
      <c r="F292" t="s">
        <v>1</v>
      </c>
      <c r="G292" s="16" t="s">
        <v>1</v>
      </c>
      <c r="H292" s="40" t="s">
        <v>1</v>
      </c>
      <c r="I292" s="18" t="s">
        <v>1</v>
      </c>
      <c r="J292" s="38" t="s">
        <v>1</v>
      </c>
      <c r="K292" s="18">
        <v>44763</v>
      </c>
      <c r="L292" s="38">
        <v>29083</v>
      </c>
      <c r="M292" s="38">
        <v>29083</v>
      </c>
      <c r="N292" s="38">
        <v>1.182002</v>
      </c>
      <c r="O292" s="38">
        <v>1.1379919999999999</v>
      </c>
      <c r="P292" s="38">
        <v>1.1052709999999999</v>
      </c>
      <c r="Q292" s="38">
        <v>1.0878779999999999</v>
      </c>
      <c r="R292" s="38">
        <v>1.098082</v>
      </c>
      <c r="S292" s="38">
        <v>1.14697</v>
      </c>
      <c r="T292" s="38">
        <v>1.1707000000000001</v>
      </c>
      <c r="U292" s="38">
        <v>1.3366279999999999</v>
      </c>
      <c r="V292" s="38">
        <v>1.6456999999999999</v>
      </c>
      <c r="W292" s="38">
        <v>1.9122710000000001</v>
      </c>
      <c r="X292" s="38">
        <v>2.1372040000000001</v>
      </c>
      <c r="Y292" s="38">
        <v>2.3059120000000002</v>
      </c>
      <c r="Z292" s="38">
        <v>2.409278</v>
      </c>
      <c r="AA292" s="38">
        <v>2.5235789999999998</v>
      </c>
      <c r="AB292" s="38">
        <v>2.5925750000000001</v>
      </c>
      <c r="AC292" s="38">
        <v>2.5886640000000001</v>
      </c>
      <c r="AD292" s="38">
        <v>2.4785439999999999</v>
      </c>
      <c r="AE292" s="38">
        <v>2.1485219999999998</v>
      </c>
      <c r="AF292" s="38">
        <v>1.914188</v>
      </c>
      <c r="AG292" s="38">
        <v>1.751279</v>
      </c>
      <c r="AH292" s="38">
        <v>1.6445860000000001</v>
      </c>
      <c r="AI292" s="38">
        <v>1.509549</v>
      </c>
      <c r="AJ292" s="38">
        <v>1.370981</v>
      </c>
      <c r="AK292" s="38">
        <v>1.274416</v>
      </c>
      <c r="AL292" s="38">
        <v>-2.37045E-2</v>
      </c>
      <c r="AM292" s="38">
        <v>-1.7195100000000001E-2</v>
      </c>
      <c r="AN292" s="38">
        <v>-1.1912300000000001E-2</v>
      </c>
      <c r="AO292" s="38">
        <v>-6.1510000000000002E-3</v>
      </c>
      <c r="AP292" s="38">
        <v>-2.2545E-3</v>
      </c>
      <c r="AQ292" s="38">
        <v>5.7730999999999998E-3</v>
      </c>
      <c r="AR292" s="38">
        <v>2.0512900000000001E-2</v>
      </c>
      <c r="AS292" s="38">
        <v>2.0734E-3</v>
      </c>
      <c r="AT292" s="38">
        <v>-1.9786000000000001E-3</v>
      </c>
      <c r="AU292" s="38">
        <v>-6.6909999999999995E-4</v>
      </c>
      <c r="AV292" s="38">
        <v>3.5915999999999999E-3</v>
      </c>
      <c r="AW292" s="38">
        <v>2.8652E-3</v>
      </c>
      <c r="AX292" s="38">
        <v>-5.2309999999999998E-4</v>
      </c>
      <c r="AY292" s="38">
        <v>-1.6903E-3</v>
      </c>
      <c r="AZ292" s="38">
        <v>-1.54626E-2</v>
      </c>
      <c r="BA292" s="38">
        <v>-3.3655999999999998E-2</v>
      </c>
      <c r="BB292" s="38">
        <v>-5.8744000000000001E-3</v>
      </c>
      <c r="BC292" s="38">
        <v>-1.0780700000000001E-2</v>
      </c>
      <c r="BD292" s="38">
        <v>-1.86231E-2</v>
      </c>
      <c r="BE292" s="38">
        <v>-1.91618E-2</v>
      </c>
      <c r="BF292" s="38">
        <v>3.7721999999999999E-3</v>
      </c>
      <c r="BG292" s="38">
        <v>-2.4744100000000002E-2</v>
      </c>
      <c r="BH292" s="38">
        <v>-1.4745899999999999E-2</v>
      </c>
      <c r="BI292" s="38">
        <v>-1.20181E-2</v>
      </c>
      <c r="BJ292" s="38">
        <v>-2.1427399999999999E-2</v>
      </c>
      <c r="BK292" s="38">
        <v>-1.5447799999999999E-2</v>
      </c>
      <c r="BL292" s="38">
        <v>-1.0594299999999999E-2</v>
      </c>
      <c r="BM292" s="38">
        <v>-5.1726000000000003E-3</v>
      </c>
      <c r="BN292" s="38">
        <v>-1.2093E-3</v>
      </c>
      <c r="BO292" s="38">
        <v>8.4078E-3</v>
      </c>
      <c r="BP292" s="38">
        <v>2.5205999999999999E-2</v>
      </c>
      <c r="BQ292" s="38">
        <v>3.8449000000000001E-3</v>
      </c>
      <c r="BR292" s="38">
        <v>3.2519999999999999E-4</v>
      </c>
      <c r="BS292" s="38">
        <v>1.8328999999999999E-3</v>
      </c>
      <c r="BT292" s="38">
        <v>6.6616000000000002E-3</v>
      </c>
      <c r="BU292" s="38">
        <v>4.7737999999999999E-3</v>
      </c>
      <c r="BV292" s="38">
        <v>4.4739999999999998E-4</v>
      </c>
      <c r="BW292" s="38">
        <v>-3.5280000000000001E-4</v>
      </c>
      <c r="BX292" s="38">
        <v>-1.32237E-2</v>
      </c>
      <c r="BY292" s="38">
        <v>-2.9981399999999998E-2</v>
      </c>
      <c r="BZ292" s="38">
        <v>-1.0434999999999999E-3</v>
      </c>
      <c r="CA292" s="38">
        <v>-6.1986999999999997E-3</v>
      </c>
      <c r="CB292" s="38">
        <v>-1.37731E-2</v>
      </c>
      <c r="CC292" s="38">
        <v>-1.4198300000000001E-2</v>
      </c>
      <c r="CD292" s="38">
        <v>7.9287000000000003E-3</v>
      </c>
      <c r="CE292" s="38">
        <v>-2.0216399999999999E-2</v>
      </c>
      <c r="CF292" s="38">
        <v>-1.09985E-2</v>
      </c>
      <c r="CG292" s="38">
        <v>-8.3315999999999998E-3</v>
      </c>
      <c r="CH292" s="38">
        <v>-1.9850300000000001E-2</v>
      </c>
      <c r="CI292" s="38">
        <v>-1.42376E-2</v>
      </c>
      <c r="CJ292" s="38">
        <v>-9.6814999999999991E-3</v>
      </c>
      <c r="CK292" s="38">
        <v>-4.4951000000000001E-3</v>
      </c>
      <c r="CL292" s="38">
        <v>-4.8539999999999998E-4</v>
      </c>
      <c r="CM292" s="38">
        <v>1.02325E-2</v>
      </c>
      <c r="CN292" s="38">
        <v>2.84564E-2</v>
      </c>
      <c r="CO292" s="38">
        <v>5.0718999999999998E-3</v>
      </c>
      <c r="CP292" s="38">
        <v>1.9208000000000001E-3</v>
      </c>
      <c r="CQ292" s="38">
        <v>3.5658E-3</v>
      </c>
      <c r="CR292" s="38">
        <v>8.7878999999999995E-3</v>
      </c>
      <c r="CS292" s="38">
        <v>6.0956999999999999E-3</v>
      </c>
      <c r="CT292" s="38">
        <v>1.1195999999999999E-3</v>
      </c>
      <c r="CU292" s="38">
        <v>5.7350000000000001E-4</v>
      </c>
      <c r="CV292" s="38">
        <v>-1.1672999999999999E-2</v>
      </c>
      <c r="CW292" s="38">
        <v>-2.74364E-2</v>
      </c>
      <c r="CX292" s="38">
        <v>2.3024E-3</v>
      </c>
      <c r="CY292" s="38">
        <v>-3.0252999999999999E-3</v>
      </c>
      <c r="CZ292" s="38">
        <v>-1.0414100000000001E-2</v>
      </c>
      <c r="DA292" s="38">
        <v>-1.07606E-2</v>
      </c>
      <c r="DB292" s="38">
        <v>1.0807499999999999E-2</v>
      </c>
      <c r="DC292" s="38">
        <v>-1.7080600000000001E-2</v>
      </c>
      <c r="DD292" s="38">
        <v>-8.4031000000000002E-3</v>
      </c>
      <c r="DE292" s="38">
        <v>-5.7783000000000001E-3</v>
      </c>
      <c r="DF292" s="38">
        <v>-1.82732E-2</v>
      </c>
      <c r="DG292" s="38">
        <v>-1.30274E-2</v>
      </c>
      <c r="DH292" s="38">
        <v>-8.7687000000000008E-3</v>
      </c>
      <c r="DI292" s="38">
        <v>-3.8175000000000001E-3</v>
      </c>
      <c r="DJ292" s="38">
        <v>2.385E-4</v>
      </c>
      <c r="DK292" s="38">
        <v>1.20573E-2</v>
      </c>
      <c r="DL292" s="38">
        <v>3.1706900000000003E-2</v>
      </c>
      <c r="DM292" s="38">
        <v>6.2988999999999996E-3</v>
      </c>
      <c r="DN292" s="38">
        <v>3.5163999999999998E-3</v>
      </c>
      <c r="DO292" s="38">
        <v>5.2985999999999997E-3</v>
      </c>
      <c r="DP292" s="38">
        <v>1.0914200000000001E-2</v>
      </c>
      <c r="DQ292" s="38">
        <v>7.4175999999999999E-3</v>
      </c>
      <c r="DR292" s="38">
        <v>1.7918000000000001E-3</v>
      </c>
      <c r="DS292" s="38">
        <v>1.4999E-3</v>
      </c>
      <c r="DT292" s="38">
        <v>-1.01222E-2</v>
      </c>
      <c r="DU292" s="38">
        <v>-2.4891300000000002E-2</v>
      </c>
      <c r="DV292" s="38">
        <v>5.6483000000000002E-3</v>
      </c>
      <c r="DW292" s="38">
        <v>1.482E-4</v>
      </c>
      <c r="DX292" s="38">
        <v>-7.0550999999999999E-3</v>
      </c>
      <c r="DY292" s="38">
        <v>-7.3228E-3</v>
      </c>
      <c r="DZ292" s="38">
        <v>1.36863E-2</v>
      </c>
      <c r="EA292" s="38">
        <v>-1.3944700000000001E-2</v>
      </c>
      <c r="EB292" s="38">
        <v>-5.8076999999999998E-3</v>
      </c>
      <c r="EC292" s="38">
        <v>-3.225E-3</v>
      </c>
      <c r="ED292" s="38">
        <v>-1.5996199999999999E-2</v>
      </c>
      <c r="EE292" s="38">
        <v>-1.12801E-2</v>
      </c>
      <c r="EF292" s="38">
        <v>-7.4507000000000002E-3</v>
      </c>
      <c r="EG292" s="38">
        <v>-2.8392000000000001E-3</v>
      </c>
      <c r="EH292" s="38">
        <v>1.2837E-3</v>
      </c>
      <c r="EI292" s="38">
        <v>1.4691900000000001E-2</v>
      </c>
      <c r="EJ292" s="38">
        <v>3.6400000000000002E-2</v>
      </c>
      <c r="EK292" s="38">
        <v>8.0704000000000001E-3</v>
      </c>
      <c r="EL292" s="38">
        <v>5.8200999999999999E-3</v>
      </c>
      <c r="EM292" s="38">
        <v>7.8006000000000004E-3</v>
      </c>
      <c r="EN292" s="38">
        <v>1.39843E-2</v>
      </c>
      <c r="EO292" s="38">
        <v>9.3261999999999998E-3</v>
      </c>
      <c r="EP292" s="38">
        <v>2.7621999999999998E-3</v>
      </c>
      <c r="EQ292" s="38">
        <v>2.8373000000000001E-3</v>
      </c>
      <c r="ER292" s="38">
        <v>-7.8832999999999993E-3</v>
      </c>
      <c r="ES292" s="38">
        <v>-2.1216700000000002E-2</v>
      </c>
      <c r="ET292" s="38">
        <v>1.0479199999999999E-2</v>
      </c>
      <c r="EU292" s="38">
        <v>4.7302000000000004E-3</v>
      </c>
      <c r="EV292" s="38">
        <v>-2.2051000000000002E-3</v>
      </c>
      <c r="EW292" s="38">
        <v>-2.3592999999999999E-3</v>
      </c>
      <c r="EX292" s="38">
        <v>1.7842899999999998E-2</v>
      </c>
      <c r="EY292" s="38">
        <v>-9.417E-3</v>
      </c>
      <c r="EZ292" s="38">
        <v>-2.0603000000000002E-3</v>
      </c>
      <c r="FA292" s="38">
        <v>4.615E-4</v>
      </c>
      <c r="FB292" s="38">
        <v>76.313050000000004</v>
      </c>
      <c r="FC292" s="38">
        <v>74.276160000000004</v>
      </c>
      <c r="FD292" s="38">
        <v>72.889150000000001</v>
      </c>
      <c r="FE292" s="38">
        <v>70.72578</v>
      </c>
      <c r="FF292" s="38">
        <v>69.106369999999998</v>
      </c>
      <c r="FG292" s="38">
        <v>67.449259999999995</v>
      </c>
      <c r="FH292" s="38">
        <v>67.390460000000004</v>
      </c>
      <c r="FI292" s="38">
        <v>71.161090000000002</v>
      </c>
      <c r="FJ292" s="38">
        <v>75.305070000000001</v>
      </c>
      <c r="FK292" s="38">
        <v>79.444050000000004</v>
      </c>
      <c r="FL292" s="38">
        <v>84.206590000000006</v>
      </c>
      <c r="FM292" s="38">
        <v>88.013149999999996</v>
      </c>
      <c r="FN292" s="38">
        <v>91.094700000000003</v>
      </c>
      <c r="FO292" s="38">
        <v>93.533060000000006</v>
      </c>
      <c r="FP292" s="38">
        <v>95.215940000000003</v>
      </c>
      <c r="FQ292" s="38">
        <v>96.12491</v>
      </c>
      <c r="FR292" s="38">
        <v>98.089820000000003</v>
      </c>
      <c r="FS292" s="38">
        <v>97.622569999999996</v>
      </c>
      <c r="FT292" s="38">
        <v>95.57114</v>
      </c>
      <c r="FU292" s="38">
        <v>91.874719999999996</v>
      </c>
      <c r="FV292" s="38">
        <v>87.616829999999993</v>
      </c>
      <c r="FW292">
        <v>84.263469999999998</v>
      </c>
      <c r="FX292">
        <v>81.560400000000001</v>
      </c>
      <c r="FY292">
        <v>79.512889999999999</v>
      </c>
      <c r="FZ292">
        <v>5.7727999999999998E-3</v>
      </c>
      <c r="GA292">
        <v>4.1063799999999998E-2</v>
      </c>
      <c r="GB292">
        <v>1</v>
      </c>
    </row>
    <row r="293" spans="1:184" x14ac:dyDescent="0.3">
      <c r="A293" t="s">
        <v>277</v>
      </c>
      <c r="B293" t="s">
        <v>1</v>
      </c>
      <c r="C293" t="s">
        <v>278</v>
      </c>
      <c r="D293" t="s">
        <v>1</v>
      </c>
      <c r="E293" t="s">
        <v>1</v>
      </c>
      <c r="F293" t="s">
        <v>1</v>
      </c>
      <c r="G293" s="16" t="s">
        <v>1</v>
      </c>
      <c r="H293" s="40" t="s">
        <v>1</v>
      </c>
      <c r="I293" s="18" t="s">
        <v>1</v>
      </c>
      <c r="J293" s="38" t="s">
        <v>1</v>
      </c>
      <c r="K293" s="18">
        <v>44789</v>
      </c>
      <c r="L293" s="38">
        <v>28937</v>
      </c>
      <c r="M293" s="38">
        <v>28937</v>
      </c>
      <c r="N293" s="38">
        <v>1.158979</v>
      </c>
      <c r="O293" s="38">
        <v>1.1161449999999999</v>
      </c>
      <c r="P293" s="38">
        <v>1.0853889999999999</v>
      </c>
      <c r="Q293" s="38">
        <v>1.068052</v>
      </c>
      <c r="R293" s="38">
        <v>1.0776969999999999</v>
      </c>
      <c r="S293" s="38">
        <v>1.121035</v>
      </c>
      <c r="T293" s="38">
        <v>1.1518759999999999</v>
      </c>
      <c r="U293" s="38">
        <v>1.3424720000000001</v>
      </c>
      <c r="V293" s="38">
        <v>1.6790970000000001</v>
      </c>
      <c r="W293" s="38">
        <v>1.978577</v>
      </c>
      <c r="X293" s="38">
        <v>2.2294450000000001</v>
      </c>
      <c r="Y293" s="38">
        <v>2.4122319999999999</v>
      </c>
      <c r="Z293" s="38">
        <v>2.5274920000000001</v>
      </c>
      <c r="AA293" s="38">
        <v>2.6576520000000001</v>
      </c>
      <c r="AB293" s="38">
        <v>2.7341829999999998</v>
      </c>
      <c r="AC293" s="38">
        <v>2.7279279999999999</v>
      </c>
      <c r="AD293" s="38">
        <v>2.5880610000000002</v>
      </c>
      <c r="AE293" s="38">
        <v>2.240548</v>
      </c>
      <c r="AF293" s="38">
        <v>1.993832</v>
      </c>
      <c r="AG293" s="38">
        <v>1.8216909999999999</v>
      </c>
      <c r="AH293" s="38">
        <v>1.70716</v>
      </c>
      <c r="AI293" s="38">
        <v>1.5688610000000001</v>
      </c>
      <c r="AJ293" s="38">
        <v>1.4179729999999999</v>
      </c>
      <c r="AK293" s="38">
        <v>1.313858</v>
      </c>
      <c r="AL293" s="38">
        <v>-1.6825099999999999E-2</v>
      </c>
      <c r="AM293" s="38">
        <v>-1.4787E-2</v>
      </c>
      <c r="AN293" s="38">
        <v>-1.37882E-2</v>
      </c>
      <c r="AO293" s="38">
        <v>-1.27393E-2</v>
      </c>
      <c r="AP293" s="38">
        <v>-1.4704699999999999E-2</v>
      </c>
      <c r="AQ293" s="38">
        <v>-3.1669900000000001E-2</v>
      </c>
      <c r="AR293" s="38">
        <v>-3.3386100000000002E-2</v>
      </c>
      <c r="AS293" s="38">
        <v>1.319E-2</v>
      </c>
      <c r="AT293" s="38">
        <v>2.8574800000000001E-2</v>
      </c>
      <c r="AU293" s="38">
        <v>4.8997699999999998E-2</v>
      </c>
      <c r="AV293" s="38">
        <v>3.3171899999999997E-2</v>
      </c>
      <c r="AW293" s="38">
        <v>1.6104400000000001E-2</v>
      </c>
      <c r="AX293" s="38">
        <v>-9.0428999999999995E-3</v>
      </c>
      <c r="AY293" s="38">
        <v>-1.5644100000000001E-2</v>
      </c>
      <c r="AZ293" s="38">
        <v>-1.3926600000000001E-2</v>
      </c>
      <c r="BA293" s="38">
        <v>-1.4351900000000001E-2</v>
      </c>
      <c r="BB293" s="38">
        <v>4.9648000000000001E-3</v>
      </c>
      <c r="BC293" s="38">
        <v>1.1333000000000001E-3</v>
      </c>
      <c r="BD293" s="38">
        <v>-2.2633000000000002E-3</v>
      </c>
      <c r="BE293" s="38">
        <v>-7.9560000000000004E-4</v>
      </c>
      <c r="BF293" s="38">
        <v>-1.7695900000000001E-2</v>
      </c>
      <c r="BG293" s="38">
        <v>3.4873E-3</v>
      </c>
      <c r="BH293" s="38">
        <v>3.2447999999999999E-3</v>
      </c>
      <c r="BI293" s="38">
        <v>4.9464000000000001E-3</v>
      </c>
      <c r="BJ293" s="38">
        <v>-1.4112599999999999E-2</v>
      </c>
      <c r="BK293" s="38">
        <v>-1.2776300000000001E-2</v>
      </c>
      <c r="BL293" s="38">
        <v>-1.22982E-2</v>
      </c>
      <c r="BM293" s="38">
        <v>-1.1520000000000001E-2</v>
      </c>
      <c r="BN293" s="38">
        <v>-1.3212700000000001E-2</v>
      </c>
      <c r="BO293" s="38">
        <v>-2.84891E-2</v>
      </c>
      <c r="BP293" s="38">
        <v>-2.9002300000000002E-2</v>
      </c>
      <c r="BQ293" s="38">
        <v>1.6314100000000002E-2</v>
      </c>
      <c r="BR293" s="38">
        <v>3.1980599999999998E-2</v>
      </c>
      <c r="BS293" s="38">
        <v>5.2231800000000002E-2</v>
      </c>
      <c r="BT293" s="38">
        <v>3.6233000000000001E-2</v>
      </c>
      <c r="BU293" s="38">
        <v>1.8531200000000001E-2</v>
      </c>
      <c r="BV293" s="38">
        <v>-7.9343E-3</v>
      </c>
      <c r="BW293" s="38">
        <v>-1.32446E-2</v>
      </c>
      <c r="BX293" s="38">
        <v>-1.04578E-2</v>
      </c>
      <c r="BY293" s="38">
        <v>-9.3544000000000006E-3</v>
      </c>
      <c r="BZ293" s="38">
        <v>1.0620299999999999E-2</v>
      </c>
      <c r="CA293" s="38">
        <v>6.4659000000000001E-3</v>
      </c>
      <c r="CB293" s="38">
        <v>2.9260000000000002E-3</v>
      </c>
      <c r="CC293" s="38">
        <v>4.6537999999999996E-3</v>
      </c>
      <c r="CD293" s="38">
        <v>-1.25659E-2</v>
      </c>
      <c r="CE293" s="38">
        <v>8.7109000000000006E-3</v>
      </c>
      <c r="CF293" s="38">
        <v>8.0993999999999997E-3</v>
      </c>
      <c r="CG293" s="38">
        <v>9.5796000000000006E-3</v>
      </c>
      <c r="CH293" s="38">
        <v>-1.2233900000000001E-2</v>
      </c>
      <c r="CI293" s="38">
        <v>-1.1383799999999999E-2</v>
      </c>
      <c r="CJ293" s="38">
        <v>-1.1266099999999999E-2</v>
      </c>
      <c r="CK293" s="38">
        <v>-1.06756E-2</v>
      </c>
      <c r="CL293" s="38">
        <v>-1.2179300000000001E-2</v>
      </c>
      <c r="CM293" s="38">
        <v>-2.62861E-2</v>
      </c>
      <c r="CN293" s="38">
        <v>-2.5966099999999999E-2</v>
      </c>
      <c r="CO293" s="38">
        <v>1.8477799999999999E-2</v>
      </c>
      <c r="CP293" s="38">
        <v>3.4339399999999999E-2</v>
      </c>
      <c r="CQ293" s="38">
        <v>5.4471800000000001E-2</v>
      </c>
      <c r="CR293" s="38">
        <v>3.8352999999999998E-2</v>
      </c>
      <c r="CS293" s="38">
        <v>2.0212000000000001E-2</v>
      </c>
      <c r="CT293" s="38">
        <v>-7.1665000000000001E-3</v>
      </c>
      <c r="CU293" s="38">
        <v>-1.1582800000000001E-2</v>
      </c>
      <c r="CV293" s="38">
        <v>-8.0552999999999996E-3</v>
      </c>
      <c r="CW293" s="38">
        <v>-5.8932000000000003E-3</v>
      </c>
      <c r="CX293" s="38">
        <v>1.45372E-2</v>
      </c>
      <c r="CY293" s="38">
        <v>1.01593E-2</v>
      </c>
      <c r="CZ293" s="38">
        <v>6.5201E-3</v>
      </c>
      <c r="DA293" s="38">
        <v>8.4279999999999997E-3</v>
      </c>
      <c r="DB293" s="38">
        <v>-9.0127999999999996E-3</v>
      </c>
      <c r="DC293" s="38">
        <v>1.2328799999999999E-2</v>
      </c>
      <c r="DD293" s="38">
        <v>1.14617E-2</v>
      </c>
      <c r="DE293" s="38">
        <v>1.27885E-2</v>
      </c>
      <c r="DF293" s="38">
        <v>-1.03552E-2</v>
      </c>
      <c r="DG293" s="38">
        <v>-9.9912000000000004E-3</v>
      </c>
      <c r="DH293" s="38">
        <v>-1.0234099999999999E-2</v>
      </c>
      <c r="DI293" s="38">
        <v>-9.8311000000000006E-3</v>
      </c>
      <c r="DJ293" s="38">
        <v>-1.1146E-2</v>
      </c>
      <c r="DK293" s="38">
        <v>-2.40831E-2</v>
      </c>
      <c r="DL293" s="38">
        <v>-2.29299E-2</v>
      </c>
      <c r="DM293" s="38">
        <v>2.06415E-2</v>
      </c>
      <c r="DN293" s="38">
        <v>3.66982E-2</v>
      </c>
      <c r="DO293" s="38">
        <v>5.6711699999999997E-2</v>
      </c>
      <c r="DP293" s="38">
        <v>4.0473099999999998E-2</v>
      </c>
      <c r="DQ293" s="38">
        <v>2.18928E-2</v>
      </c>
      <c r="DR293" s="38">
        <v>-6.3987999999999996E-3</v>
      </c>
      <c r="DS293" s="38">
        <v>-9.9208999999999999E-3</v>
      </c>
      <c r="DT293" s="38">
        <v>-5.6528000000000004E-3</v>
      </c>
      <c r="DU293" s="38">
        <v>-2.4320000000000001E-3</v>
      </c>
      <c r="DV293" s="38">
        <v>1.8454100000000001E-2</v>
      </c>
      <c r="DW293" s="38">
        <v>1.3852700000000001E-2</v>
      </c>
      <c r="DX293" s="38">
        <v>1.01142E-2</v>
      </c>
      <c r="DY293" s="38">
        <v>1.22022E-2</v>
      </c>
      <c r="DZ293" s="38">
        <v>-5.4597999999999999E-3</v>
      </c>
      <c r="EA293" s="38">
        <v>1.5946599999999998E-2</v>
      </c>
      <c r="EB293" s="38">
        <v>1.4824E-2</v>
      </c>
      <c r="EC293" s="38">
        <v>1.5997500000000001E-2</v>
      </c>
      <c r="ED293" s="38">
        <v>-7.6426000000000003E-3</v>
      </c>
      <c r="EE293" s="38">
        <v>-7.9805999999999992E-3</v>
      </c>
      <c r="EF293" s="38">
        <v>-8.7440999999999994E-3</v>
      </c>
      <c r="EG293" s="38">
        <v>-8.6119000000000005E-3</v>
      </c>
      <c r="EH293" s="38">
        <v>-9.6539E-3</v>
      </c>
      <c r="EI293" s="38">
        <v>-2.0902299999999999E-2</v>
      </c>
      <c r="EJ293" s="38">
        <v>-1.8546E-2</v>
      </c>
      <c r="EK293" s="38">
        <v>2.3765600000000001E-2</v>
      </c>
      <c r="EL293" s="38">
        <v>4.0104000000000001E-2</v>
      </c>
      <c r="EM293" s="38">
        <v>5.9945900000000003E-2</v>
      </c>
      <c r="EN293" s="38">
        <v>4.3534099999999999E-2</v>
      </c>
      <c r="EO293" s="38">
        <v>2.43196E-2</v>
      </c>
      <c r="EP293" s="38">
        <v>-5.2902000000000001E-3</v>
      </c>
      <c r="EQ293" s="38">
        <v>-7.5215000000000004E-3</v>
      </c>
      <c r="ER293" s="38">
        <v>-2.1841E-3</v>
      </c>
      <c r="ES293" s="38">
        <v>2.5655000000000001E-3</v>
      </c>
      <c r="ET293" s="38">
        <v>2.4109599999999998E-2</v>
      </c>
      <c r="EU293" s="38">
        <v>1.9185399999999998E-2</v>
      </c>
      <c r="EV293" s="38">
        <v>1.5303499999999999E-2</v>
      </c>
      <c r="EW293" s="38">
        <v>1.76516E-2</v>
      </c>
      <c r="EX293" s="38">
        <v>-3.2979999999999999E-4</v>
      </c>
      <c r="EY293" s="38">
        <v>2.11703E-2</v>
      </c>
      <c r="EZ293" s="38">
        <v>1.9678600000000001E-2</v>
      </c>
      <c r="FA293" s="38">
        <v>2.0630699999999998E-2</v>
      </c>
      <c r="FB293" s="38">
        <v>76.074820000000003</v>
      </c>
      <c r="FC293" s="38">
        <v>74.777550000000005</v>
      </c>
      <c r="FD293" s="38">
        <v>73.043239999999997</v>
      </c>
      <c r="FE293" s="38">
        <v>71.612319999999997</v>
      </c>
      <c r="FF293" s="38">
        <v>70.166370000000001</v>
      </c>
      <c r="FG293" s="38">
        <v>69.092029999999994</v>
      </c>
      <c r="FH293" s="38">
        <v>68.843530000000001</v>
      </c>
      <c r="FI293" s="38">
        <v>71.417770000000004</v>
      </c>
      <c r="FJ293" s="38">
        <v>76.564930000000004</v>
      </c>
      <c r="FK293" s="38">
        <v>82.073449999999994</v>
      </c>
      <c r="FL293" s="38">
        <v>86.859369999999998</v>
      </c>
      <c r="FM293" s="38">
        <v>90.919629999999998</v>
      </c>
      <c r="FN293" s="38">
        <v>95.243759999999995</v>
      </c>
      <c r="FO293" s="38">
        <v>98.327190000000002</v>
      </c>
      <c r="FP293" s="38">
        <v>100.2107</v>
      </c>
      <c r="FQ293" s="38">
        <v>101.11060000000001</v>
      </c>
      <c r="FR293" s="38">
        <v>101.33110000000001</v>
      </c>
      <c r="FS293" s="38">
        <v>100.943</v>
      </c>
      <c r="FT293" s="38">
        <v>98.833250000000007</v>
      </c>
      <c r="FU293" s="38">
        <v>94.78049</v>
      </c>
      <c r="FV293" s="38">
        <v>90.217910000000003</v>
      </c>
      <c r="FW293">
        <v>87.06026</v>
      </c>
      <c r="FX293">
        <v>83.685959999999994</v>
      </c>
      <c r="FY293">
        <v>81.130539999999996</v>
      </c>
      <c r="FZ293">
        <v>6.4540999999999999E-3</v>
      </c>
      <c r="GA293">
        <v>5.0600600000000003E-2</v>
      </c>
      <c r="GB293">
        <v>1</v>
      </c>
    </row>
    <row r="294" spans="1:184" x14ac:dyDescent="0.3">
      <c r="A294" t="s">
        <v>277</v>
      </c>
      <c r="B294" t="s">
        <v>1</v>
      </c>
      <c r="C294" t="s">
        <v>278</v>
      </c>
      <c r="D294" t="s">
        <v>1</v>
      </c>
      <c r="E294" t="s">
        <v>1</v>
      </c>
      <c r="F294" t="s">
        <v>1</v>
      </c>
      <c r="G294" s="16" t="s">
        <v>1</v>
      </c>
      <c r="H294" s="40" t="s">
        <v>1</v>
      </c>
      <c r="I294" s="18" t="s">
        <v>1</v>
      </c>
      <c r="J294" s="38" t="s">
        <v>1</v>
      </c>
      <c r="K294" s="18">
        <v>44790</v>
      </c>
      <c r="L294" s="38">
        <v>28931</v>
      </c>
      <c r="M294" s="38">
        <v>28931</v>
      </c>
      <c r="N294" s="38">
        <v>1.264686</v>
      </c>
      <c r="O294" s="38">
        <v>1.216585</v>
      </c>
      <c r="P294" s="38">
        <v>1.177378</v>
      </c>
      <c r="Q294" s="38">
        <v>1.1550480000000001</v>
      </c>
      <c r="R294" s="38">
        <v>1.1625570000000001</v>
      </c>
      <c r="S294" s="38">
        <v>1.2131749999999999</v>
      </c>
      <c r="T294" s="38">
        <v>1.242227</v>
      </c>
      <c r="U294" s="38">
        <v>1.4337690000000001</v>
      </c>
      <c r="V294" s="38">
        <v>1.774586</v>
      </c>
      <c r="W294" s="38">
        <v>2.0702530000000001</v>
      </c>
      <c r="X294" s="38">
        <v>2.3018149999999999</v>
      </c>
      <c r="Y294" s="38">
        <v>2.472702</v>
      </c>
      <c r="Z294" s="38">
        <v>2.5681229999999999</v>
      </c>
      <c r="AA294" s="38">
        <v>2.6597780000000002</v>
      </c>
      <c r="AB294" s="38">
        <v>2.6994370000000001</v>
      </c>
      <c r="AC294" s="38">
        <v>2.6671309999999999</v>
      </c>
      <c r="AD294" s="38">
        <v>2.5087579999999998</v>
      </c>
      <c r="AE294" s="38">
        <v>2.1798660000000001</v>
      </c>
      <c r="AF294" s="38">
        <v>1.9441980000000001</v>
      </c>
      <c r="AG294" s="38">
        <v>1.7858639999999999</v>
      </c>
      <c r="AH294" s="38">
        <v>1.6858979999999999</v>
      </c>
      <c r="AI294" s="38">
        <v>1.5552589999999999</v>
      </c>
      <c r="AJ294" s="38">
        <v>1.410272</v>
      </c>
      <c r="AK294" s="38">
        <v>1.3092330000000001</v>
      </c>
      <c r="AL294" s="38">
        <v>2.07806E-2</v>
      </c>
      <c r="AM294" s="38">
        <v>1.8346600000000001E-2</v>
      </c>
      <c r="AN294" s="38">
        <v>1.37942E-2</v>
      </c>
      <c r="AO294" s="38">
        <v>9.7666000000000003E-3</v>
      </c>
      <c r="AP294" s="38">
        <v>5.5798000000000002E-3</v>
      </c>
      <c r="AQ294" s="38">
        <v>-1.45296E-2</v>
      </c>
      <c r="AR294" s="38">
        <v>-4.06539E-2</v>
      </c>
      <c r="AS294" s="38">
        <v>-4.9024000000000003E-3</v>
      </c>
      <c r="AT294" s="38">
        <v>-1.56215E-2</v>
      </c>
      <c r="AU294" s="38">
        <v>-2.9667800000000001E-2</v>
      </c>
      <c r="AV294" s="38">
        <v>-3.5542700000000003E-2</v>
      </c>
      <c r="AW294" s="38">
        <v>-2.0499300000000002E-2</v>
      </c>
      <c r="AX294" s="38">
        <v>-1.7329299999999999E-2</v>
      </c>
      <c r="AY294" s="38">
        <v>2.2330000000000002E-3</v>
      </c>
      <c r="AZ294" s="38">
        <v>4.0946000000000003E-2</v>
      </c>
      <c r="BA294" s="38">
        <v>5.2023E-2</v>
      </c>
      <c r="BB294" s="38">
        <v>8.5374099999999994E-2</v>
      </c>
      <c r="BC294" s="38">
        <v>8.1381800000000004E-2</v>
      </c>
      <c r="BD294" s="38">
        <v>5.6895899999999999E-2</v>
      </c>
      <c r="BE294" s="38">
        <v>4.6163700000000002E-2</v>
      </c>
      <c r="BF294" s="38">
        <v>2.8582300000000001E-2</v>
      </c>
      <c r="BG294" s="38">
        <v>5.0448800000000002E-2</v>
      </c>
      <c r="BH294" s="38">
        <v>3.1196700000000001E-2</v>
      </c>
      <c r="BI294" s="38">
        <v>2.05195E-2</v>
      </c>
      <c r="BJ294" s="38">
        <v>2.2627899999999999E-2</v>
      </c>
      <c r="BK294" s="38">
        <v>1.9991200000000001E-2</v>
      </c>
      <c r="BL294" s="38">
        <v>1.53574E-2</v>
      </c>
      <c r="BM294" s="38">
        <v>1.1223800000000001E-2</v>
      </c>
      <c r="BN294" s="38">
        <v>6.9566999999999997E-3</v>
      </c>
      <c r="BO294" s="38">
        <v>-1.17135E-2</v>
      </c>
      <c r="BP294" s="38">
        <v>-3.6349600000000003E-2</v>
      </c>
      <c r="BQ294" s="38">
        <v>-2.6156E-3</v>
      </c>
      <c r="BR294" s="38">
        <v>-1.2982E-2</v>
      </c>
      <c r="BS294" s="38">
        <v>-2.6248E-2</v>
      </c>
      <c r="BT294" s="38">
        <v>-3.1976900000000003E-2</v>
      </c>
      <c r="BU294" s="38">
        <v>-1.86079E-2</v>
      </c>
      <c r="BV294" s="38">
        <v>-1.6129999999999999E-2</v>
      </c>
      <c r="BW294" s="38">
        <v>3.8498E-3</v>
      </c>
      <c r="BX294" s="38">
        <v>4.42935E-2</v>
      </c>
      <c r="BY294" s="38">
        <v>5.7632000000000003E-2</v>
      </c>
      <c r="BZ294" s="38">
        <v>9.1971800000000006E-2</v>
      </c>
      <c r="CA294" s="38">
        <v>8.7741E-2</v>
      </c>
      <c r="CB294" s="38">
        <v>6.4476000000000006E-2</v>
      </c>
      <c r="CC294" s="38">
        <v>5.3449799999999999E-2</v>
      </c>
      <c r="CD294" s="38">
        <v>3.4055799999999997E-2</v>
      </c>
      <c r="CE294" s="38">
        <v>5.5093000000000003E-2</v>
      </c>
      <c r="CF294" s="38">
        <v>3.5379000000000001E-2</v>
      </c>
      <c r="CG294" s="38">
        <v>2.4691000000000001E-2</v>
      </c>
      <c r="CH294" s="38">
        <v>2.3907299999999999E-2</v>
      </c>
      <c r="CI294" s="38">
        <v>2.1130300000000001E-2</v>
      </c>
      <c r="CJ294" s="38">
        <v>1.644E-2</v>
      </c>
      <c r="CK294" s="38">
        <v>1.22331E-2</v>
      </c>
      <c r="CL294" s="38">
        <v>7.9103000000000003E-3</v>
      </c>
      <c r="CM294" s="38">
        <v>-9.7630000000000008E-3</v>
      </c>
      <c r="CN294" s="38">
        <v>-3.3368399999999999E-2</v>
      </c>
      <c r="CO294" s="38">
        <v>-1.0318E-3</v>
      </c>
      <c r="CP294" s="38">
        <v>-1.11539E-2</v>
      </c>
      <c r="CQ294" s="38">
        <v>-2.3879399999999999E-2</v>
      </c>
      <c r="CR294" s="38">
        <v>-2.95073E-2</v>
      </c>
      <c r="CS294" s="38">
        <v>-1.7297799999999999E-2</v>
      </c>
      <c r="CT294" s="38">
        <v>-1.5299399999999999E-2</v>
      </c>
      <c r="CU294" s="38">
        <v>4.9696000000000002E-3</v>
      </c>
      <c r="CV294" s="38">
        <v>4.6611899999999998E-2</v>
      </c>
      <c r="CW294" s="38">
        <v>6.1516800000000003E-2</v>
      </c>
      <c r="CX294" s="38">
        <v>9.6541399999999999E-2</v>
      </c>
      <c r="CY294" s="38">
        <v>9.2145400000000002E-2</v>
      </c>
      <c r="CZ294" s="38">
        <v>6.9725899999999993E-2</v>
      </c>
      <c r="DA294" s="38">
        <v>5.8496100000000002E-2</v>
      </c>
      <c r="DB294" s="38">
        <v>3.7846699999999997E-2</v>
      </c>
      <c r="DC294" s="38">
        <v>5.83095E-2</v>
      </c>
      <c r="DD294" s="38">
        <v>3.8275700000000003E-2</v>
      </c>
      <c r="DE294" s="38">
        <v>2.75801E-2</v>
      </c>
      <c r="DF294" s="38">
        <v>2.5186699999999999E-2</v>
      </c>
      <c r="DG294" s="38">
        <v>2.2269400000000002E-2</v>
      </c>
      <c r="DH294" s="38">
        <v>1.7522699999999999E-2</v>
      </c>
      <c r="DI294" s="38">
        <v>1.32423E-2</v>
      </c>
      <c r="DJ294" s="38">
        <v>8.8638999999999992E-3</v>
      </c>
      <c r="DK294" s="38">
        <v>-7.8125999999999994E-3</v>
      </c>
      <c r="DL294" s="38">
        <v>-3.0387299999999999E-2</v>
      </c>
      <c r="DM294" s="38">
        <v>5.5199999999999997E-4</v>
      </c>
      <c r="DN294" s="38">
        <v>-9.3258999999999998E-3</v>
      </c>
      <c r="DO294" s="38">
        <v>-2.15108E-2</v>
      </c>
      <c r="DP294" s="38">
        <v>-2.7037700000000001E-2</v>
      </c>
      <c r="DQ294" s="38">
        <v>-1.59878E-2</v>
      </c>
      <c r="DR294" s="38">
        <v>-1.44688E-2</v>
      </c>
      <c r="DS294" s="38">
        <v>6.0894E-3</v>
      </c>
      <c r="DT294" s="38">
        <v>4.8930300000000003E-2</v>
      </c>
      <c r="DU294" s="38">
        <v>6.5401600000000004E-2</v>
      </c>
      <c r="DV294" s="38">
        <v>0.1011109</v>
      </c>
      <c r="DW294" s="38">
        <v>9.6549800000000005E-2</v>
      </c>
      <c r="DX294" s="38">
        <v>7.4975799999999995E-2</v>
      </c>
      <c r="DY294" s="38">
        <v>6.3542399999999999E-2</v>
      </c>
      <c r="DZ294" s="38">
        <v>4.16377E-2</v>
      </c>
      <c r="EA294" s="38">
        <v>6.1525999999999997E-2</v>
      </c>
      <c r="EB294" s="38">
        <v>4.1172300000000002E-2</v>
      </c>
      <c r="EC294" s="38">
        <v>3.0469300000000001E-2</v>
      </c>
      <c r="ED294" s="38">
        <v>2.70339E-2</v>
      </c>
      <c r="EE294" s="38">
        <v>2.3914000000000001E-2</v>
      </c>
      <c r="EF294" s="38">
        <v>1.9085899999999999E-2</v>
      </c>
      <c r="EG294" s="38">
        <v>1.4699500000000001E-2</v>
      </c>
      <c r="EH294" s="38">
        <v>1.02408E-2</v>
      </c>
      <c r="EI294" s="38">
        <v>-4.9965000000000001E-3</v>
      </c>
      <c r="EJ294" s="38">
        <v>-2.6082999999999999E-2</v>
      </c>
      <c r="EK294" s="38">
        <v>2.8387E-3</v>
      </c>
      <c r="EL294" s="38">
        <v>-6.6864000000000003E-3</v>
      </c>
      <c r="EM294" s="38">
        <v>-1.8090999999999999E-2</v>
      </c>
      <c r="EN294" s="38">
        <v>-2.34719E-2</v>
      </c>
      <c r="EO294" s="38">
        <v>-1.4096300000000001E-2</v>
      </c>
      <c r="EP294" s="38">
        <v>-1.32695E-2</v>
      </c>
      <c r="EQ294" s="38">
        <v>7.7061999999999999E-3</v>
      </c>
      <c r="ER294" s="38">
        <v>5.2277799999999999E-2</v>
      </c>
      <c r="ES294" s="38">
        <v>7.1010599999999993E-2</v>
      </c>
      <c r="ET294" s="38">
        <v>0.1077086</v>
      </c>
      <c r="EU294" s="38">
        <v>0.102909</v>
      </c>
      <c r="EV294" s="38">
        <v>8.2555900000000002E-2</v>
      </c>
      <c r="EW294" s="38">
        <v>7.0828500000000003E-2</v>
      </c>
      <c r="EX294" s="38">
        <v>4.7111199999999999E-2</v>
      </c>
      <c r="EY294" s="38">
        <v>6.6170099999999996E-2</v>
      </c>
      <c r="EZ294" s="38">
        <v>4.5354600000000002E-2</v>
      </c>
      <c r="FA294" s="38">
        <v>3.4640700000000003E-2</v>
      </c>
      <c r="FB294" s="38">
        <v>79.562610000000006</v>
      </c>
      <c r="FC294" s="38">
        <v>78.368629999999996</v>
      </c>
      <c r="FD294" s="38">
        <v>76.922160000000005</v>
      </c>
      <c r="FE294" s="38">
        <v>75.279039999999995</v>
      </c>
      <c r="FF294" s="38">
        <v>74.838369999999998</v>
      </c>
      <c r="FG294" s="38">
        <v>74.449680000000001</v>
      </c>
      <c r="FH294" s="38">
        <v>73.109250000000003</v>
      </c>
      <c r="FI294" s="38">
        <v>75.321879999999993</v>
      </c>
      <c r="FJ294" s="38">
        <v>80.603589999999997</v>
      </c>
      <c r="FK294" s="38">
        <v>85.134870000000006</v>
      </c>
      <c r="FL294" s="38">
        <v>88.278630000000007</v>
      </c>
      <c r="FM294" s="38">
        <v>92.069860000000006</v>
      </c>
      <c r="FN294" s="38">
        <v>95.800910000000002</v>
      </c>
      <c r="FO294" s="38">
        <v>96.259159999999994</v>
      </c>
      <c r="FP294" s="38">
        <v>96.29786</v>
      </c>
      <c r="FQ294" s="38">
        <v>96.186369999999997</v>
      </c>
      <c r="FR294" s="38">
        <v>95.56447</v>
      </c>
      <c r="FS294" s="38">
        <v>95.428579999999997</v>
      </c>
      <c r="FT294" s="38">
        <v>93.898660000000007</v>
      </c>
      <c r="FU294" s="38">
        <v>90.958889999999997</v>
      </c>
      <c r="FV294" s="38">
        <v>87.533000000000001</v>
      </c>
      <c r="FW294">
        <v>84.935869999999994</v>
      </c>
      <c r="FX294">
        <v>82.240350000000007</v>
      </c>
      <c r="FY294">
        <v>79.906229999999994</v>
      </c>
      <c r="FZ294">
        <v>8.1297999999999995E-3</v>
      </c>
      <c r="GA294">
        <v>5.6776199999999999E-2</v>
      </c>
      <c r="GB294">
        <v>1</v>
      </c>
    </row>
    <row r="295" spans="1:184" x14ac:dyDescent="0.3">
      <c r="A295" t="s">
        <v>277</v>
      </c>
      <c r="B295" t="s">
        <v>1</v>
      </c>
      <c r="C295" t="s">
        <v>278</v>
      </c>
      <c r="D295" t="s">
        <v>1</v>
      </c>
      <c r="E295" t="s">
        <v>1</v>
      </c>
      <c r="F295" t="s">
        <v>1</v>
      </c>
      <c r="G295" s="16" t="s">
        <v>1</v>
      </c>
      <c r="H295" s="40" t="s">
        <v>1</v>
      </c>
      <c r="I295" s="18" t="s">
        <v>1</v>
      </c>
      <c r="J295" s="38" t="s">
        <v>1</v>
      </c>
      <c r="K295" s="18">
        <v>44792</v>
      </c>
      <c r="L295" s="38">
        <v>28921</v>
      </c>
      <c r="M295" s="38">
        <v>28921</v>
      </c>
      <c r="N295" s="38">
        <v>1.240408</v>
      </c>
      <c r="O295" s="38">
        <v>1.190601</v>
      </c>
      <c r="P295" s="38">
        <v>1.148441</v>
      </c>
      <c r="Q295" s="38">
        <v>1.1240319999999999</v>
      </c>
      <c r="R295" s="38">
        <v>1.12988</v>
      </c>
      <c r="S295" s="38">
        <v>1.1769350000000001</v>
      </c>
      <c r="T295" s="38">
        <v>1.2011480000000001</v>
      </c>
      <c r="U295" s="38">
        <v>1.375135</v>
      </c>
      <c r="V295" s="38">
        <v>1.68245</v>
      </c>
      <c r="W295" s="38">
        <v>1.9581360000000001</v>
      </c>
      <c r="X295" s="38">
        <v>2.1922890000000002</v>
      </c>
      <c r="Y295" s="38">
        <v>2.363836</v>
      </c>
      <c r="Z295" s="38">
        <v>2.4656349999999998</v>
      </c>
      <c r="AA295" s="38">
        <v>2.5677650000000001</v>
      </c>
      <c r="AB295" s="38">
        <v>2.6288930000000001</v>
      </c>
      <c r="AC295" s="38">
        <v>2.603615</v>
      </c>
      <c r="AD295" s="38">
        <v>2.4638650000000002</v>
      </c>
      <c r="AE295" s="38">
        <v>2.1749420000000002</v>
      </c>
      <c r="AF295" s="38">
        <v>1.9515450000000001</v>
      </c>
      <c r="AG295" s="38">
        <v>1.8002929999999999</v>
      </c>
      <c r="AH295" s="38">
        <v>1.701514</v>
      </c>
      <c r="AI295" s="38">
        <v>1.5668029999999999</v>
      </c>
      <c r="AJ295" s="38">
        <v>1.418655</v>
      </c>
      <c r="AK295" s="38">
        <v>1.3132550000000001</v>
      </c>
      <c r="AL295" s="38">
        <v>-3.7157000000000002E-3</v>
      </c>
      <c r="AM295" s="38">
        <v>-2.3219E-3</v>
      </c>
      <c r="AN295" s="38">
        <v>-4.5624999999999997E-3</v>
      </c>
      <c r="AO295" s="38">
        <v>-8.6046000000000004E-3</v>
      </c>
      <c r="AP295" s="38">
        <v>-3.5831999999999999E-3</v>
      </c>
      <c r="AQ295" s="38">
        <v>-2.0756799999999999E-2</v>
      </c>
      <c r="AR295" s="38">
        <v>-3.3431500000000003E-2</v>
      </c>
      <c r="AS295" s="38">
        <v>7.0422000000000002E-3</v>
      </c>
      <c r="AT295" s="38">
        <v>4.3581999999999996E-3</v>
      </c>
      <c r="AU295" s="38">
        <v>1.33E-5</v>
      </c>
      <c r="AV295" s="38">
        <v>-7.5560000000000004E-4</v>
      </c>
      <c r="AW295" s="38">
        <v>1.9126E-3</v>
      </c>
      <c r="AX295" s="38">
        <v>4.2288999999999998E-3</v>
      </c>
      <c r="AY295" s="38">
        <v>-1.13372E-2</v>
      </c>
      <c r="AZ295" s="38">
        <v>-1.5297E-2</v>
      </c>
      <c r="BA295" s="38">
        <v>-1.15154E-2</v>
      </c>
      <c r="BB295" s="38">
        <v>9.6868000000000006E-3</v>
      </c>
      <c r="BC295" s="38">
        <v>1.05892E-2</v>
      </c>
      <c r="BD295" s="38">
        <v>5.0296999999999998E-3</v>
      </c>
      <c r="BE295" s="38">
        <v>9.5489999999999995E-4</v>
      </c>
      <c r="BF295" s="38">
        <v>-4.6693999999999998E-3</v>
      </c>
      <c r="BG295" s="38">
        <v>2.00486E-2</v>
      </c>
      <c r="BH295" s="38">
        <v>1.55976E-2</v>
      </c>
      <c r="BI295" s="38">
        <v>1.41558E-2</v>
      </c>
      <c r="BJ295" s="38">
        <v>-2.9910000000000001E-4</v>
      </c>
      <c r="BK295" s="38">
        <v>4.326E-4</v>
      </c>
      <c r="BL295" s="38">
        <v>-2.7123999999999998E-3</v>
      </c>
      <c r="BM295" s="38">
        <v>-7.2252999999999996E-3</v>
      </c>
      <c r="BN295" s="38">
        <v>-2.2837999999999999E-3</v>
      </c>
      <c r="BO295" s="38">
        <v>-1.6542899999999999E-2</v>
      </c>
      <c r="BP295" s="38">
        <v>-2.5454899999999999E-2</v>
      </c>
      <c r="BQ295" s="38">
        <v>9.1920999999999999E-3</v>
      </c>
      <c r="BR295" s="38">
        <v>6.9617999999999998E-3</v>
      </c>
      <c r="BS295" s="38">
        <v>4.3245000000000002E-3</v>
      </c>
      <c r="BT295" s="38">
        <v>2.6670999999999999E-3</v>
      </c>
      <c r="BU295" s="38">
        <v>5.1082999999999996E-3</v>
      </c>
      <c r="BV295" s="38">
        <v>5.8275000000000002E-3</v>
      </c>
      <c r="BW295" s="38">
        <v>-7.1713000000000002E-3</v>
      </c>
      <c r="BX295" s="38">
        <v>-1.0317099999999999E-2</v>
      </c>
      <c r="BY295" s="38">
        <v>-4.8646999999999996E-3</v>
      </c>
      <c r="BZ295" s="38">
        <v>1.48849E-2</v>
      </c>
      <c r="CA295" s="38">
        <v>1.57716E-2</v>
      </c>
      <c r="CB295" s="38">
        <v>1.02776E-2</v>
      </c>
      <c r="CC295" s="38">
        <v>5.9500000000000004E-3</v>
      </c>
      <c r="CD295" s="38">
        <v>-5.0949999999999997E-4</v>
      </c>
      <c r="CE295" s="38">
        <v>2.5662399999999998E-2</v>
      </c>
      <c r="CF295" s="38">
        <v>1.9263300000000001E-2</v>
      </c>
      <c r="CG295" s="38">
        <v>1.7921599999999999E-2</v>
      </c>
      <c r="CH295" s="38">
        <v>2.0673000000000002E-3</v>
      </c>
      <c r="CI295" s="38">
        <v>2.3403E-3</v>
      </c>
      <c r="CJ295" s="38">
        <v>-1.431E-3</v>
      </c>
      <c r="CK295" s="38">
        <v>-6.2699000000000001E-3</v>
      </c>
      <c r="CL295" s="38">
        <v>-1.3839E-3</v>
      </c>
      <c r="CM295" s="38">
        <v>-1.36244E-2</v>
      </c>
      <c r="CN295" s="38">
        <v>-1.9930400000000001E-2</v>
      </c>
      <c r="CO295" s="38">
        <v>1.0681100000000001E-2</v>
      </c>
      <c r="CP295" s="38">
        <v>8.7650999999999996E-3</v>
      </c>
      <c r="CQ295" s="38">
        <v>7.3103999999999999E-3</v>
      </c>
      <c r="CR295" s="38">
        <v>5.0377E-3</v>
      </c>
      <c r="CS295" s="38">
        <v>7.3217000000000004E-3</v>
      </c>
      <c r="CT295" s="38">
        <v>6.9347000000000002E-3</v>
      </c>
      <c r="CU295" s="38">
        <v>-4.2858999999999996E-3</v>
      </c>
      <c r="CV295" s="38">
        <v>-6.868E-3</v>
      </c>
      <c r="CW295" s="38">
        <v>-2.5839999999999999E-4</v>
      </c>
      <c r="CX295" s="38">
        <v>1.8485000000000001E-2</v>
      </c>
      <c r="CY295" s="38">
        <v>1.93609E-2</v>
      </c>
      <c r="CZ295" s="38">
        <v>1.3912300000000001E-2</v>
      </c>
      <c r="DA295" s="38">
        <v>9.4094999999999995E-3</v>
      </c>
      <c r="DB295" s="38">
        <v>2.3717E-3</v>
      </c>
      <c r="DC295" s="38">
        <v>2.9550400000000001E-2</v>
      </c>
      <c r="DD295" s="38">
        <v>2.1802200000000001E-2</v>
      </c>
      <c r="DE295" s="38">
        <v>2.0529700000000001E-2</v>
      </c>
      <c r="DF295" s="38">
        <v>4.4336999999999996E-3</v>
      </c>
      <c r="DG295" s="38">
        <v>4.2481000000000003E-3</v>
      </c>
      <c r="DH295" s="38">
        <v>-1.496E-4</v>
      </c>
      <c r="DI295" s="38">
        <v>-5.3146000000000001E-3</v>
      </c>
      <c r="DJ295" s="38">
        <v>-4.839E-4</v>
      </c>
      <c r="DK295" s="38">
        <v>-1.0705900000000001E-2</v>
      </c>
      <c r="DL295" s="38">
        <v>-1.4405899999999999E-2</v>
      </c>
      <c r="DM295" s="38">
        <v>1.217E-2</v>
      </c>
      <c r="DN295" s="38">
        <v>1.05684E-2</v>
      </c>
      <c r="DO295" s="38">
        <v>1.02963E-2</v>
      </c>
      <c r="DP295" s="38">
        <v>7.4082000000000002E-3</v>
      </c>
      <c r="DQ295" s="38">
        <v>9.5350000000000001E-3</v>
      </c>
      <c r="DR295" s="38">
        <v>8.0418999999999994E-3</v>
      </c>
      <c r="DS295" s="38">
        <v>-1.4005999999999999E-3</v>
      </c>
      <c r="DT295" s="38">
        <v>-3.4188999999999999E-3</v>
      </c>
      <c r="DU295" s="38">
        <v>4.3477999999999998E-3</v>
      </c>
      <c r="DV295" s="38">
        <v>2.2085199999999999E-2</v>
      </c>
      <c r="DW295" s="38">
        <v>2.29502E-2</v>
      </c>
      <c r="DX295" s="38">
        <v>1.7547E-2</v>
      </c>
      <c r="DY295" s="38">
        <v>1.28691E-2</v>
      </c>
      <c r="DZ295" s="38">
        <v>5.2528000000000002E-3</v>
      </c>
      <c r="EA295" s="38">
        <v>3.3438500000000003E-2</v>
      </c>
      <c r="EB295" s="38">
        <v>2.4341100000000001E-2</v>
      </c>
      <c r="EC295" s="38">
        <v>2.31378E-2</v>
      </c>
      <c r="ED295" s="38">
        <v>7.8502999999999993E-3</v>
      </c>
      <c r="EE295" s="38">
        <v>7.0026000000000003E-3</v>
      </c>
      <c r="EF295" s="38">
        <v>1.7005E-3</v>
      </c>
      <c r="EG295" s="38">
        <v>-3.9351999999999998E-3</v>
      </c>
      <c r="EH295" s="38">
        <v>8.1539999999999998E-4</v>
      </c>
      <c r="EI295" s="38">
        <v>-6.4920000000000004E-3</v>
      </c>
      <c r="EJ295" s="38">
        <v>-6.4294E-3</v>
      </c>
      <c r="EK295" s="38">
        <v>1.43199E-2</v>
      </c>
      <c r="EL295" s="38">
        <v>1.3172100000000001E-2</v>
      </c>
      <c r="EM295" s="38">
        <v>1.4607500000000001E-2</v>
      </c>
      <c r="EN295" s="38">
        <v>1.0831E-2</v>
      </c>
      <c r="EO295" s="38">
        <v>1.2730699999999999E-2</v>
      </c>
      <c r="EP295" s="38">
        <v>9.6404999999999998E-3</v>
      </c>
      <c r="EQ295" s="38">
        <v>2.7653999999999999E-3</v>
      </c>
      <c r="ER295" s="38">
        <v>1.5610000000000001E-3</v>
      </c>
      <c r="ES295" s="38">
        <v>1.0998600000000001E-2</v>
      </c>
      <c r="ET295" s="38">
        <v>2.72833E-2</v>
      </c>
      <c r="EU295" s="38">
        <v>2.8132500000000001E-2</v>
      </c>
      <c r="EV295" s="38">
        <v>2.27949E-2</v>
      </c>
      <c r="EW295" s="38">
        <v>1.7864100000000001E-2</v>
      </c>
      <c r="EX295" s="38">
        <v>9.4126999999999995E-3</v>
      </c>
      <c r="EY295" s="38">
        <v>3.9052299999999998E-2</v>
      </c>
      <c r="EZ295" s="38">
        <v>2.8006799999999998E-2</v>
      </c>
      <c r="FA295" s="38">
        <v>2.69036E-2</v>
      </c>
      <c r="FB295" s="38">
        <v>78.598529999999997</v>
      </c>
      <c r="FC295" s="38">
        <v>77.253960000000006</v>
      </c>
      <c r="FD295" s="38">
        <v>75.164450000000002</v>
      </c>
      <c r="FE295" s="38">
        <v>73.256770000000003</v>
      </c>
      <c r="FF295" s="38">
        <v>71.635120000000001</v>
      </c>
      <c r="FG295" s="38">
        <v>70.636359999999996</v>
      </c>
      <c r="FH295" s="38">
        <v>69.650009999999995</v>
      </c>
      <c r="FI295" s="38">
        <v>71.944559999999996</v>
      </c>
      <c r="FJ295" s="38">
        <v>75.938069999999996</v>
      </c>
      <c r="FK295" s="38">
        <v>79.90616</v>
      </c>
      <c r="FL295" s="38">
        <v>84.892240000000001</v>
      </c>
      <c r="FM295" s="38">
        <v>89.232380000000006</v>
      </c>
      <c r="FN295" s="38">
        <v>93.116820000000004</v>
      </c>
      <c r="FO295" s="38">
        <v>95.575379999999996</v>
      </c>
      <c r="FP295" s="38">
        <v>97.914079999999998</v>
      </c>
      <c r="FQ295" s="38">
        <v>99.492710000000002</v>
      </c>
      <c r="FR295" s="38">
        <v>99.51773</v>
      </c>
      <c r="FS295" s="38">
        <v>98.599779999999996</v>
      </c>
      <c r="FT295" s="38">
        <v>96.008799999999994</v>
      </c>
      <c r="FU295" s="38">
        <v>92.047070000000005</v>
      </c>
      <c r="FV295" s="38">
        <v>87.648139999999998</v>
      </c>
      <c r="FW295">
        <v>84.197749999999999</v>
      </c>
      <c r="FX295">
        <v>81.584040000000002</v>
      </c>
      <c r="FY295">
        <v>79.38655</v>
      </c>
      <c r="FZ295">
        <v>5.5071E-3</v>
      </c>
      <c r="GA295">
        <v>3.7018700000000002E-2</v>
      </c>
      <c r="GB295">
        <v>1</v>
      </c>
    </row>
    <row r="296" spans="1:184" x14ac:dyDescent="0.3">
      <c r="A296" t="s">
        <v>277</v>
      </c>
      <c r="B296" t="s">
        <v>1</v>
      </c>
      <c r="C296" t="s">
        <v>278</v>
      </c>
      <c r="D296" t="s">
        <v>1</v>
      </c>
      <c r="E296" t="s">
        <v>1</v>
      </c>
      <c r="F296" t="s">
        <v>1</v>
      </c>
      <c r="G296" s="16" t="s">
        <v>1</v>
      </c>
      <c r="H296" s="40" t="s">
        <v>1</v>
      </c>
      <c r="I296" s="18" t="s">
        <v>1</v>
      </c>
      <c r="J296" s="38" t="s">
        <v>1</v>
      </c>
      <c r="K296" s="18">
        <v>44805</v>
      </c>
      <c r="L296" s="38">
        <v>28890</v>
      </c>
      <c r="M296" s="38">
        <v>28890</v>
      </c>
      <c r="N296" s="38">
        <v>1.149699</v>
      </c>
      <c r="O296" s="38">
        <v>1.108887</v>
      </c>
      <c r="P296" s="38">
        <v>1.080619</v>
      </c>
      <c r="Q296" s="38">
        <v>1.0646869999999999</v>
      </c>
      <c r="R296" s="38">
        <v>1.073539</v>
      </c>
      <c r="S296" s="38">
        <v>1.1158600000000001</v>
      </c>
      <c r="T296" s="38">
        <v>1.1434930000000001</v>
      </c>
      <c r="U296" s="38">
        <v>1.321599</v>
      </c>
      <c r="V296" s="38">
        <v>1.6511439999999999</v>
      </c>
      <c r="W296" s="38">
        <v>1.9487829999999999</v>
      </c>
      <c r="X296" s="38">
        <v>2.1943350000000001</v>
      </c>
      <c r="Y296" s="38">
        <v>2.373021</v>
      </c>
      <c r="Z296" s="38">
        <v>2.4855939999999999</v>
      </c>
      <c r="AA296" s="38">
        <v>2.6144090000000002</v>
      </c>
      <c r="AB296" s="38">
        <v>2.6963189999999999</v>
      </c>
      <c r="AC296" s="38">
        <v>2.7048369999999999</v>
      </c>
      <c r="AD296" s="38">
        <v>2.5710069999999998</v>
      </c>
      <c r="AE296" s="38">
        <v>2.2175590000000001</v>
      </c>
      <c r="AF296" s="38">
        <v>1.9776229999999999</v>
      </c>
      <c r="AG296" s="38">
        <v>1.799882</v>
      </c>
      <c r="AH296" s="38">
        <v>1.6864170000000001</v>
      </c>
      <c r="AI296" s="38">
        <v>1.543115</v>
      </c>
      <c r="AJ296" s="38">
        <v>1.397098</v>
      </c>
      <c r="AK296" s="38">
        <v>1.29844</v>
      </c>
      <c r="AL296" s="38">
        <v>-1.99218E-2</v>
      </c>
      <c r="AM296" s="38">
        <v>-2.0344299999999999E-2</v>
      </c>
      <c r="AN296" s="38">
        <v>-1.6708799999999999E-2</v>
      </c>
      <c r="AO296" s="38">
        <v>-1.8243599999999999E-2</v>
      </c>
      <c r="AP296" s="38">
        <v>-2.0377099999999999E-2</v>
      </c>
      <c r="AQ296" s="38">
        <v>-3.4220399999999998E-2</v>
      </c>
      <c r="AR296" s="38">
        <v>-5.70803E-2</v>
      </c>
      <c r="AS296" s="38">
        <v>1.9056199999999999E-2</v>
      </c>
      <c r="AT296" s="38">
        <v>4.5834100000000003E-2</v>
      </c>
      <c r="AU296" s="38">
        <v>6.4571799999999999E-2</v>
      </c>
      <c r="AV296" s="38">
        <v>5.9637500000000003E-2</v>
      </c>
      <c r="AW296" s="38">
        <v>3.04484E-2</v>
      </c>
      <c r="AX296" s="38">
        <v>-1.9327999999999999E-3</v>
      </c>
      <c r="AY296" s="38">
        <v>-2.8962100000000001E-2</v>
      </c>
      <c r="AZ296" s="38">
        <v>-4.1443399999999998E-2</v>
      </c>
      <c r="BA296" s="38">
        <v>-5.2011099999999998E-2</v>
      </c>
      <c r="BB296" s="38">
        <v>-3.68186E-2</v>
      </c>
      <c r="BC296" s="38">
        <v>-4.1286700000000003E-2</v>
      </c>
      <c r="BD296" s="38">
        <v>-4.2922500000000002E-2</v>
      </c>
      <c r="BE296" s="38">
        <v>-4.5555600000000002E-2</v>
      </c>
      <c r="BF296" s="38">
        <v>-2.9687999999999999E-2</v>
      </c>
      <c r="BG296" s="38">
        <v>1.5901999999999999E-3</v>
      </c>
      <c r="BH296" s="38">
        <v>2.7559999999999998E-4</v>
      </c>
      <c r="BI296" s="38">
        <v>1.575E-3</v>
      </c>
      <c r="BJ296" s="38">
        <v>-1.7318299999999998E-2</v>
      </c>
      <c r="BK296" s="38">
        <v>-1.8368200000000001E-2</v>
      </c>
      <c r="BL296" s="38">
        <v>-1.53384E-2</v>
      </c>
      <c r="BM296" s="38">
        <v>-1.7013899999999998E-2</v>
      </c>
      <c r="BN296" s="38">
        <v>-1.8980899999999998E-2</v>
      </c>
      <c r="BO296" s="38">
        <v>-3.1031099999999999E-2</v>
      </c>
      <c r="BP296" s="38">
        <v>-5.2366999999999997E-2</v>
      </c>
      <c r="BQ296" s="38">
        <v>2.2045100000000002E-2</v>
      </c>
      <c r="BR296" s="38">
        <v>4.88426E-2</v>
      </c>
      <c r="BS296" s="38">
        <v>6.72711E-2</v>
      </c>
      <c r="BT296" s="38">
        <v>6.2355800000000003E-2</v>
      </c>
      <c r="BU296" s="38">
        <v>3.26942E-2</v>
      </c>
      <c r="BV296" s="38">
        <v>-8.9990000000000003E-4</v>
      </c>
      <c r="BW296" s="38">
        <v>-2.6606299999999999E-2</v>
      </c>
      <c r="BX296" s="38">
        <v>-3.7474300000000002E-2</v>
      </c>
      <c r="BY296" s="38">
        <v>-4.5912700000000001E-2</v>
      </c>
      <c r="BZ296" s="38">
        <v>-3.06816E-2</v>
      </c>
      <c r="CA296" s="38">
        <v>-3.6126400000000003E-2</v>
      </c>
      <c r="CB296" s="38">
        <v>-3.8104699999999998E-2</v>
      </c>
      <c r="CC296" s="38">
        <v>-4.0809199999999997E-2</v>
      </c>
      <c r="CD296" s="38">
        <v>-2.5203799999999998E-2</v>
      </c>
      <c r="CE296" s="38">
        <v>6.2229E-3</v>
      </c>
      <c r="CF296" s="38">
        <v>4.5497000000000003E-3</v>
      </c>
      <c r="CG296" s="38">
        <v>5.6135999999999998E-3</v>
      </c>
      <c r="CH296" s="38">
        <v>-1.55151E-2</v>
      </c>
      <c r="CI296" s="38">
        <v>-1.6999500000000001E-2</v>
      </c>
      <c r="CJ296" s="38">
        <v>-1.4389300000000001E-2</v>
      </c>
      <c r="CK296" s="38">
        <v>-1.6162200000000002E-2</v>
      </c>
      <c r="CL296" s="38">
        <v>-1.8013899999999999E-2</v>
      </c>
      <c r="CM296" s="38">
        <v>-2.8822199999999999E-2</v>
      </c>
      <c r="CN296" s="38">
        <v>-4.9102699999999999E-2</v>
      </c>
      <c r="CO296" s="38">
        <v>2.4115299999999999E-2</v>
      </c>
      <c r="CP296" s="38">
        <v>5.0926199999999998E-2</v>
      </c>
      <c r="CQ296" s="38">
        <v>6.9140499999999994E-2</v>
      </c>
      <c r="CR296" s="38">
        <v>6.4238600000000007E-2</v>
      </c>
      <c r="CS296" s="38">
        <v>3.4249700000000001E-2</v>
      </c>
      <c r="CT296" s="38">
        <v>-1.8459999999999999E-4</v>
      </c>
      <c r="CU296" s="38">
        <v>-2.4974699999999999E-2</v>
      </c>
      <c r="CV296" s="38">
        <v>-3.4725199999999998E-2</v>
      </c>
      <c r="CW296" s="38">
        <v>-4.1688999999999997E-2</v>
      </c>
      <c r="CX296" s="38">
        <v>-2.6431099999999999E-2</v>
      </c>
      <c r="CY296" s="38">
        <v>-3.2552400000000002E-2</v>
      </c>
      <c r="CZ296" s="38">
        <v>-3.4767899999999997E-2</v>
      </c>
      <c r="DA296" s="38">
        <v>-3.7521899999999997E-2</v>
      </c>
      <c r="DB296" s="38">
        <v>-2.2098E-2</v>
      </c>
      <c r="DC296" s="38">
        <v>9.4315000000000006E-3</v>
      </c>
      <c r="DD296" s="38">
        <v>7.5100000000000002E-3</v>
      </c>
      <c r="DE296" s="38">
        <v>8.4107000000000001E-3</v>
      </c>
      <c r="DF296" s="38">
        <v>-1.3712E-2</v>
      </c>
      <c r="DG296" s="38">
        <v>-1.56308E-2</v>
      </c>
      <c r="DH296" s="38">
        <v>-1.3440199999999999E-2</v>
      </c>
      <c r="DI296" s="38">
        <v>-1.5310499999999999E-2</v>
      </c>
      <c r="DJ296" s="38">
        <v>-1.70469E-2</v>
      </c>
      <c r="DK296" s="38">
        <v>-2.6613299999999999E-2</v>
      </c>
      <c r="DL296" s="38">
        <v>-4.5838299999999998E-2</v>
      </c>
      <c r="DM296" s="38">
        <v>2.6185400000000001E-2</v>
      </c>
      <c r="DN296" s="38">
        <v>5.3009899999999999E-2</v>
      </c>
      <c r="DO296" s="38">
        <v>7.1010000000000004E-2</v>
      </c>
      <c r="DP296" s="38">
        <v>6.6121299999999994E-2</v>
      </c>
      <c r="DQ296" s="38">
        <v>3.5805099999999999E-2</v>
      </c>
      <c r="DR296" s="38">
        <v>5.308E-4</v>
      </c>
      <c r="DS296" s="38">
        <v>-2.3343099999999999E-2</v>
      </c>
      <c r="DT296" s="38">
        <v>-3.1976200000000003E-2</v>
      </c>
      <c r="DU296" s="38">
        <v>-3.7465199999999997E-2</v>
      </c>
      <c r="DV296" s="38">
        <v>-2.2180600000000002E-2</v>
      </c>
      <c r="DW296" s="38">
        <v>-2.8978299999999999E-2</v>
      </c>
      <c r="DX296" s="38">
        <v>-3.1431099999999997E-2</v>
      </c>
      <c r="DY296" s="38">
        <v>-3.4234599999999997E-2</v>
      </c>
      <c r="DZ296" s="38">
        <v>-1.8992200000000001E-2</v>
      </c>
      <c r="EA296" s="38">
        <v>1.264E-2</v>
      </c>
      <c r="EB296" s="38">
        <v>1.04703E-2</v>
      </c>
      <c r="EC296" s="38">
        <v>1.12078E-2</v>
      </c>
      <c r="ED296" s="38">
        <v>-1.11085E-2</v>
      </c>
      <c r="EE296" s="38">
        <v>-1.3654599999999999E-2</v>
      </c>
      <c r="EF296" s="38">
        <v>-1.20699E-2</v>
      </c>
      <c r="EG296" s="38">
        <v>-1.4080799999999999E-2</v>
      </c>
      <c r="EH296" s="38">
        <v>-1.56507E-2</v>
      </c>
      <c r="EI296" s="38">
        <v>-2.3423900000000001E-2</v>
      </c>
      <c r="EJ296" s="38">
        <v>-4.1125099999999998E-2</v>
      </c>
      <c r="EK296" s="38">
        <v>2.91743E-2</v>
      </c>
      <c r="EL296" s="38">
        <v>5.60183E-2</v>
      </c>
      <c r="EM296" s="38">
        <v>7.3709200000000002E-2</v>
      </c>
      <c r="EN296" s="38">
        <v>6.8839600000000001E-2</v>
      </c>
      <c r="EO296" s="38">
        <v>3.8050899999999999E-2</v>
      </c>
      <c r="EP296" s="38">
        <v>1.5636999999999999E-3</v>
      </c>
      <c r="EQ296" s="38">
        <v>-2.09873E-2</v>
      </c>
      <c r="ER296" s="38">
        <v>-2.8007000000000001E-2</v>
      </c>
      <c r="ES296" s="38">
        <v>-3.13668E-2</v>
      </c>
      <c r="ET296" s="38">
        <v>-1.6043499999999999E-2</v>
      </c>
      <c r="EU296" s="38">
        <v>-2.3817999999999999E-2</v>
      </c>
      <c r="EV296" s="38">
        <v>-2.6613299999999999E-2</v>
      </c>
      <c r="EW296" s="38">
        <v>-2.9488199999999999E-2</v>
      </c>
      <c r="EX296" s="38">
        <v>-1.4507900000000001E-2</v>
      </c>
      <c r="EY296" s="38">
        <v>1.7272699999999998E-2</v>
      </c>
      <c r="EZ296" s="38">
        <v>1.4744500000000001E-2</v>
      </c>
      <c r="FA296" s="38">
        <v>1.52464E-2</v>
      </c>
      <c r="FB296" s="38">
        <v>75.508099999999999</v>
      </c>
      <c r="FC296" s="38">
        <v>73.28125</v>
      </c>
      <c r="FD296" s="38">
        <v>71.783450000000002</v>
      </c>
      <c r="FE296" s="38">
        <v>70.487229999999997</v>
      </c>
      <c r="FF296" s="38">
        <v>69.693430000000006</v>
      </c>
      <c r="FG296" s="38">
        <v>68.418459999999996</v>
      </c>
      <c r="FH296" s="38">
        <v>67.585400000000007</v>
      </c>
      <c r="FI296" s="38">
        <v>69.750730000000004</v>
      </c>
      <c r="FJ296" s="38">
        <v>75.081890000000001</v>
      </c>
      <c r="FK296" s="38">
        <v>80.981059999999999</v>
      </c>
      <c r="FL296" s="38">
        <v>86.004589999999993</v>
      </c>
      <c r="FM296" s="38">
        <v>90.427229999999994</v>
      </c>
      <c r="FN296" s="38">
        <v>94.550939999999997</v>
      </c>
      <c r="FO296" s="38">
        <v>97.697829999999996</v>
      </c>
      <c r="FP296" s="38">
        <v>100.1247</v>
      </c>
      <c r="FQ296" s="38">
        <v>101.7655</v>
      </c>
      <c r="FR296" s="38">
        <v>101.8532</v>
      </c>
      <c r="FS296" s="38">
        <v>100.5916</v>
      </c>
      <c r="FT296" s="38">
        <v>98.912130000000005</v>
      </c>
      <c r="FU296" s="38">
        <v>93.991</v>
      </c>
      <c r="FV296" s="38">
        <v>89.593419999999995</v>
      </c>
      <c r="FW296">
        <v>85.509929999999997</v>
      </c>
      <c r="FX296">
        <v>82.449650000000005</v>
      </c>
      <c r="FY296">
        <v>80.437929999999994</v>
      </c>
      <c r="FZ296">
        <v>6.0507E-3</v>
      </c>
      <c r="GA296">
        <v>4.3561700000000002E-2</v>
      </c>
      <c r="GB296">
        <v>1</v>
      </c>
    </row>
    <row r="297" spans="1:184" x14ac:dyDescent="0.3">
      <c r="A297" t="s">
        <v>277</v>
      </c>
      <c r="B297" t="s">
        <v>1</v>
      </c>
      <c r="C297" t="s">
        <v>278</v>
      </c>
      <c r="D297" t="s">
        <v>1</v>
      </c>
      <c r="E297" t="s">
        <v>1</v>
      </c>
      <c r="F297" t="s">
        <v>1</v>
      </c>
      <c r="G297" s="16" t="s">
        <v>1</v>
      </c>
      <c r="H297" s="40" t="s">
        <v>1</v>
      </c>
      <c r="I297" s="18" t="s">
        <v>1</v>
      </c>
      <c r="J297" s="38" t="s">
        <v>1</v>
      </c>
      <c r="K297" s="18">
        <v>44809</v>
      </c>
      <c r="L297" s="38">
        <v>28888</v>
      </c>
      <c r="M297" s="38">
        <v>28888</v>
      </c>
      <c r="N297" s="38">
        <v>1.2823869999999999</v>
      </c>
      <c r="O297" s="38">
        <v>1.224607</v>
      </c>
      <c r="P297" s="38">
        <v>1.1728339999999999</v>
      </c>
      <c r="Q297" s="38">
        <v>1.1385130000000001</v>
      </c>
      <c r="R297" s="38">
        <v>1.1328119999999999</v>
      </c>
      <c r="S297" s="38">
        <v>1.133993</v>
      </c>
      <c r="T297" s="38">
        <v>1.072417</v>
      </c>
      <c r="U297" s="38">
        <v>1.125006</v>
      </c>
      <c r="V297" s="38">
        <v>1.2791650000000001</v>
      </c>
      <c r="W297" s="38">
        <v>1.4929779999999999</v>
      </c>
      <c r="X297" s="38">
        <v>1.6856709999999999</v>
      </c>
      <c r="Y297" s="38">
        <v>1.8262970000000001</v>
      </c>
      <c r="Z297" s="38">
        <v>1.9251640000000001</v>
      </c>
      <c r="AA297" s="38">
        <v>2.0060190000000002</v>
      </c>
      <c r="AB297" s="38">
        <v>2.0612599999999999</v>
      </c>
      <c r="AC297" s="38">
        <v>2.0838420000000002</v>
      </c>
      <c r="AD297" s="38">
        <v>2.0643400000000001</v>
      </c>
      <c r="AE297" s="38">
        <v>1.981727</v>
      </c>
      <c r="AF297" s="38">
        <v>1.8873249999999999</v>
      </c>
      <c r="AG297" s="38">
        <v>1.7755780000000001</v>
      </c>
      <c r="AH297" s="38">
        <v>1.706607</v>
      </c>
      <c r="AI297" s="38">
        <v>1.6101970000000001</v>
      </c>
      <c r="AJ297" s="38">
        <v>1.4537230000000001</v>
      </c>
      <c r="AK297" s="38">
        <v>1.3470629999999999</v>
      </c>
      <c r="AL297" s="38">
        <v>3.6062299999999999E-2</v>
      </c>
      <c r="AM297" s="38">
        <v>2.5590399999999999E-2</v>
      </c>
      <c r="AN297" s="38">
        <v>1.14141E-2</v>
      </c>
      <c r="AO297" s="38">
        <v>-1.5976E-3</v>
      </c>
      <c r="AP297" s="38">
        <v>-9.1187000000000004E-3</v>
      </c>
      <c r="AQ297" s="38">
        <v>-3.8602699999999997E-2</v>
      </c>
      <c r="AR297" s="38">
        <v>-0.11259619999999999</v>
      </c>
      <c r="AS297" s="38">
        <v>-3.7967099999999997E-2</v>
      </c>
      <c r="AT297" s="38">
        <v>-4.5830999999999997E-3</v>
      </c>
      <c r="AU297" s="38">
        <v>2.10808E-2</v>
      </c>
      <c r="AV297" s="38">
        <v>1.56647E-2</v>
      </c>
      <c r="AW297" s="38">
        <v>3.0626E-3</v>
      </c>
      <c r="AX297" s="38">
        <v>-6.3090999999999998E-3</v>
      </c>
      <c r="AY297" s="38">
        <v>-2.7188500000000001E-2</v>
      </c>
      <c r="AZ297" s="38">
        <v>-3.0372799999999998E-2</v>
      </c>
      <c r="BA297" s="38">
        <v>-3.6361400000000002E-2</v>
      </c>
      <c r="BB297" s="38">
        <v>-2.6516100000000001E-2</v>
      </c>
      <c r="BC297" s="38">
        <v>-1.54716E-2</v>
      </c>
      <c r="BD297" s="38">
        <v>-1.7536800000000002E-2</v>
      </c>
      <c r="BE297" s="38">
        <v>-6.4593100000000001E-2</v>
      </c>
      <c r="BF297" s="38">
        <v>-6.17628E-2</v>
      </c>
      <c r="BG297" s="38">
        <v>-1.5445499999999999E-2</v>
      </c>
      <c r="BH297" s="38">
        <v>-3.8993399999999998E-2</v>
      </c>
      <c r="BI297" s="38">
        <v>-4.5328599999999997E-2</v>
      </c>
      <c r="BJ297" s="38">
        <v>4.0556399999999999E-2</v>
      </c>
      <c r="BK297" s="38">
        <v>2.9705499999999999E-2</v>
      </c>
      <c r="BL297" s="38">
        <v>1.4799100000000001E-2</v>
      </c>
      <c r="BM297" s="38">
        <v>1.6808000000000001E-3</v>
      </c>
      <c r="BN297" s="38">
        <v>-6.4787999999999998E-3</v>
      </c>
      <c r="BO297" s="38">
        <v>-3.2604099999999997E-2</v>
      </c>
      <c r="BP297" s="38">
        <v>-0.1038502</v>
      </c>
      <c r="BQ297" s="38">
        <v>-3.0009299999999999E-2</v>
      </c>
      <c r="BR297" s="38">
        <v>4.6200000000000001E-4</v>
      </c>
      <c r="BS297" s="38">
        <v>2.8678200000000001E-2</v>
      </c>
      <c r="BT297" s="38">
        <v>2.5280500000000001E-2</v>
      </c>
      <c r="BU297" s="38">
        <v>9.6869E-3</v>
      </c>
      <c r="BV297" s="38">
        <v>-3.8379E-3</v>
      </c>
      <c r="BW297" s="38">
        <v>-2.1548100000000001E-2</v>
      </c>
      <c r="BX297" s="38">
        <v>-2.1595400000000001E-2</v>
      </c>
      <c r="BY297" s="38">
        <v>-2.3716899999999999E-2</v>
      </c>
      <c r="BZ297" s="38">
        <v>-1.35827E-2</v>
      </c>
      <c r="CA297" s="38">
        <v>-3.8925000000000001E-3</v>
      </c>
      <c r="CB297" s="38">
        <v>-2.1741E-3</v>
      </c>
      <c r="CC297" s="38">
        <v>-4.8991E-2</v>
      </c>
      <c r="CD297" s="38">
        <v>-3.9845499999999999E-2</v>
      </c>
      <c r="CE297" s="38">
        <v>3.456E-4</v>
      </c>
      <c r="CF297" s="38">
        <v>-2.6047799999999999E-2</v>
      </c>
      <c r="CG297" s="38">
        <v>-3.4636300000000002E-2</v>
      </c>
      <c r="CH297" s="38">
        <v>4.3668999999999999E-2</v>
      </c>
      <c r="CI297" s="38">
        <v>3.2555500000000001E-2</v>
      </c>
      <c r="CJ297" s="38">
        <v>1.7143599999999998E-2</v>
      </c>
      <c r="CK297" s="38">
        <v>3.9512999999999996E-3</v>
      </c>
      <c r="CL297" s="38">
        <v>-4.6503999999999998E-3</v>
      </c>
      <c r="CM297" s="38">
        <v>-2.8449599999999999E-2</v>
      </c>
      <c r="CN297" s="38">
        <v>-9.7792699999999996E-2</v>
      </c>
      <c r="CO297" s="38">
        <v>-2.4497700000000001E-2</v>
      </c>
      <c r="CP297" s="38">
        <v>3.9562E-3</v>
      </c>
      <c r="CQ297" s="38">
        <v>3.3940100000000001E-2</v>
      </c>
      <c r="CR297" s="38">
        <v>3.1940400000000001E-2</v>
      </c>
      <c r="CS297" s="38">
        <v>1.42749E-2</v>
      </c>
      <c r="CT297" s="38">
        <v>-2.1264000000000001E-3</v>
      </c>
      <c r="CU297" s="38">
        <v>-1.76416E-2</v>
      </c>
      <c r="CV297" s="38">
        <v>-1.5516200000000001E-2</v>
      </c>
      <c r="CW297" s="38">
        <v>-1.4959399999999999E-2</v>
      </c>
      <c r="CX297" s="38">
        <v>-4.6249999999999998E-3</v>
      </c>
      <c r="CY297" s="38">
        <v>4.1270999999999999E-3</v>
      </c>
      <c r="CZ297" s="38">
        <v>8.4661000000000007E-3</v>
      </c>
      <c r="DA297" s="38">
        <v>-3.8184999999999997E-2</v>
      </c>
      <c r="DB297" s="38">
        <v>-2.4665599999999999E-2</v>
      </c>
      <c r="DC297" s="38">
        <v>1.1282500000000001E-2</v>
      </c>
      <c r="DD297" s="38">
        <v>-1.7081699999999998E-2</v>
      </c>
      <c r="DE297" s="38">
        <v>-2.7230799999999999E-2</v>
      </c>
      <c r="DF297" s="38">
        <v>4.6781499999999997E-2</v>
      </c>
      <c r="DG297" s="38">
        <v>3.5405600000000002E-2</v>
      </c>
      <c r="DH297" s="38">
        <v>1.9488100000000001E-2</v>
      </c>
      <c r="DI297" s="38">
        <v>6.2218999999999998E-3</v>
      </c>
      <c r="DJ297" s="38">
        <v>-2.8221000000000001E-3</v>
      </c>
      <c r="DK297" s="38">
        <v>-2.4295000000000001E-2</v>
      </c>
      <c r="DL297" s="38">
        <v>-9.1735300000000006E-2</v>
      </c>
      <c r="DM297" s="38">
        <v>-1.8986099999999999E-2</v>
      </c>
      <c r="DN297" s="38">
        <v>7.4504000000000003E-3</v>
      </c>
      <c r="DO297" s="38">
        <v>3.9202099999999997E-2</v>
      </c>
      <c r="DP297" s="38">
        <v>3.8600299999999997E-2</v>
      </c>
      <c r="DQ297" s="38">
        <v>1.8862899999999998E-2</v>
      </c>
      <c r="DR297" s="38">
        <v>-4.149E-4</v>
      </c>
      <c r="DS297" s="38">
        <v>-1.37351E-2</v>
      </c>
      <c r="DT297" s="38">
        <v>-9.4369999999999992E-3</v>
      </c>
      <c r="DU297" s="38">
        <v>-6.2018999999999998E-3</v>
      </c>
      <c r="DV297" s="38">
        <v>4.3327000000000001E-3</v>
      </c>
      <c r="DW297" s="38">
        <v>1.2146799999999999E-2</v>
      </c>
      <c r="DX297" s="38">
        <v>1.91063E-2</v>
      </c>
      <c r="DY297" s="38">
        <v>-2.73791E-2</v>
      </c>
      <c r="DZ297" s="38">
        <v>-9.4858000000000008E-3</v>
      </c>
      <c r="EA297" s="38">
        <v>2.2219300000000001E-2</v>
      </c>
      <c r="EB297" s="38">
        <v>-8.1156000000000006E-3</v>
      </c>
      <c r="EC297" s="38">
        <v>-1.98254E-2</v>
      </c>
      <c r="ED297" s="38">
        <v>5.1275599999999998E-2</v>
      </c>
      <c r="EE297" s="38">
        <v>3.9520699999999999E-2</v>
      </c>
      <c r="EF297" s="38">
        <v>2.28732E-2</v>
      </c>
      <c r="EG297" s="38">
        <v>9.5002000000000003E-3</v>
      </c>
      <c r="EH297" s="38">
        <v>-1.8220000000000001E-4</v>
      </c>
      <c r="EI297" s="38">
        <v>-1.8296400000000001E-2</v>
      </c>
      <c r="EJ297" s="38">
        <v>-8.2989300000000002E-2</v>
      </c>
      <c r="EK297" s="38">
        <v>-1.10283E-2</v>
      </c>
      <c r="EL297" s="38">
        <v>1.24955E-2</v>
      </c>
      <c r="EM297" s="38">
        <v>4.6799500000000001E-2</v>
      </c>
      <c r="EN297" s="38">
        <v>4.8216099999999998E-2</v>
      </c>
      <c r="EO297" s="38">
        <v>2.5487200000000002E-2</v>
      </c>
      <c r="EP297" s="38">
        <v>2.0563000000000001E-3</v>
      </c>
      <c r="EQ297" s="38">
        <v>-8.0947999999999992E-3</v>
      </c>
      <c r="ER297" s="38">
        <v>-6.5959999999999999E-4</v>
      </c>
      <c r="ES297" s="38">
        <v>6.4425999999999997E-3</v>
      </c>
      <c r="ET297" s="38">
        <v>1.72661E-2</v>
      </c>
      <c r="EU297" s="38">
        <v>2.3725799999999998E-2</v>
      </c>
      <c r="EV297" s="38">
        <v>3.4469100000000003E-2</v>
      </c>
      <c r="EW297" s="38">
        <v>-1.1776999999999999E-2</v>
      </c>
      <c r="EX297" s="38">
        <v>1.2431599999999999E-2</v>
      </c>
      <c r="EY297" s="38">
        <v>3.80104E-2</v>
      </c>
      <c r="EZ297" s="38">
        <v>4.8300000000000001E-3</v>
      </c>
      <c r="FA297" s="38">
        <v>-9.1330000000000005E-3</v>
      </c>
      <c r="FB297" s="38">
        <v>81.016660000000002</v>
      </c>
      <c r="FC297" s="38">
        <v>79.622640000000004</v>
      </c>
      <c r="FD297" s="38">
        <v>78.24239</v>
      </c>
      <c r="FE297" s="38">
        <v>77.033230000000003</v>
      </c>
      <c r="FF297" s="38">
        <v>75.714709999999997</v>
      </c>
      <c r="FG297" s="38">
        <v>74.591549999999998</v>
      </c>
      <c r="FH297" s="38">
        <v>73.683120000000002</v>
      </c>
      <c r="FI297" s="38">
        <v>75.026589999999999</v>
      </c>
      <c r="FJ297" s="38">
        <v>80.417529999999999</v>
      </c>
      <c r="FK297" s="38">
        <v>86.422780000000003</v>
      </c>
      <c r="FL297" s="38">
        <v>91.498940000000005</v>
      </c>
      <c r="FM297" s="38">
        <v>96.408770000000004</v>
      </c>
      <c r="FN297" s="38">
        <v>100.4629</v>
      </c>
      <c r="FO297" s="38">
        <v>103.5896</v>
      </c>
      <c r="FP297" s="38">
        <v>105.69629999999999</v>
      </c>
      <c r="FQ297" s="38">
        <v>106.8672</v>
      </c>
      <c r="FR297" s="38">
        <v>106.74169999999999</v>
      </c>
      <c r="FS297" s="38">
        <v>105.57089999999999</v>
      </c>
      <c r="FT297" s="38">
        <v>103.5194</v>
      </c>
      <c r="FU297" s="38">
        <v>98.882930000000002</v>
      </c>
      <c r="FV297" s="38">
        <v>95.199399999999997</v>
      </c>
      <c r="FW297">
        <v>91.883529999999993</v>
      </c>
      <c r="FX297">
        <v>88.458010000000002</v>
      </c>
      <c r="FY297">
        <v>85.980119999999999</v>
      </c>
      <c r="FZ297">
        <v>1.8620000000000001E-2</v>
      </c>
      <c r="GA297">
        <v>0.23143730000000001</v>
      </c>
      <c r="GB297">
        <v>1</v>
      </c>
    </row>
    <row r="298" spans="1:184" x14ac:dyDescent="0.3">
      <c r="A298" t="s">
        <v>277</v>
      </c>
      <c r="B298" t="s">
        <v>1</v>
      </c>
      <c r="C298" t="s">
        <v>278</v>
      </c>
      <c r="D298" t="s">
        <v>1</v>
      </c>
      <c r="E298" t="s">
        <v>1</v>
      </c>
      <c r="F298" t="s">
        <v>1</v>
      </c>
      <c r="G298" s="16" t="s">
        <v>1</v>
      </c>
      <c r="H298" s="40" t="s">
        <v>1</v>
      </c>
      <c r="I298" s="18" t="s">
        <v>1</v>
      </c>
      <c r="J298" s="38" t="s">
        <v>1</v>
      </c>
      <c r="K298" s="18">
        <v>44810</v>
      </c>
      <c r="L298" s="38">
        <v>28886</v>
      </c>
      <c r="M298" s="38">
        <v>28886</v>
      </c>
      <c r="N298" s="38">
        <v>1.3240959999999999</v>
      </c>
      <c r="O298" s="38">
        <v>1.2720590000000001</v>
      </c>
      <c r="P298" s="38">
        <v>1.2264999999999999</v>
      </c>
      <c r="Q298" s="38">
        <v>1.200634</v>
      </c>
      <c r="R298" s="38">
        <v>1.2115590000000001</v>
      </c>
      <c r="S298" s="38">
        <v>1.2745070000000001</v>
      </c>
      <c r="T298" s="38">
        <v>1.3365530000000001</v>
      </c>
      <c r="U298" s="38">
        <v>1.565704</v>
      </c>
      <c r="V298" s="38">
        <v>1.978893</v>
      </c>
      <c r="W298" s="38">
        <v>2.3300529999999999</v>
      </c>
      <c r="X298" s="38">
        <v>2.6019830000000002</v>
      </c>
      <c r="Y298" s="38">
        <v>2.7873709999999998</v>
      </c>
      <c r="Z298" s="38">
        <v>2.9015439999999999</v>
      </c>
      <c r="AA298" s="38">
        <v>3.0156830000000001</v>
      </c>
      <c r="AB298" s="38">
        <v>3.0844299999999998</v>
      </c>
      <c r="AC298" s="38">
        <v>3.0694460000000001</v>
      </c>
      <c r="AD298" s="38">
        <v>2.8863289999999999</v>
      </c>
      <c r="AE298" s="38">
        <v>2.5000360000000001</v>
      </c>
      <c r="AF298" s="38">
        <v>2.2174770000000001</v>
      </c>
      <c r="AG298" s="38">
        <v>2.0309339999999998</v>
      </c>
      <c r="AH298" s="38">
        <v>1.914798</v>
      </c>
      <c r="AI298" s="38">
        <v>1.754928</v>
      </c>
      <c r="AJ298" s="38">
        <v>1.586422</v>
      </c>
      <c r="AK298" s="38">
        <v>1.4687699999999999</v>
      </c>
      <c r="AL298" s="38">
        <v>1.00953E-2</v>
      </c>
      <c r="AM298" s="38">
        <v>1.3247E-2</v>
      </c>
      <c r="AN298" s="38">
        <v>1.3197E-3</v>
      </c>
      <c r="AO298" s="38">
        <v>-3.375E-3</v>
      </c>
      <c r="AP298" s="38">
        <v>-4.8310000000000002E-3</v>
      </c>
      <c r="AQ298" s="38">
        <v>-1.7440799999999999E-2</v>
      </c>
      <c r="AR298" s="38">
        <v>-5.7354700000000002E-2</v>
      </c>
      <c r="AS298" s="38">
        <v>1.4645000000000001E-3</v>
      </c>
      <c r="AT298" s="38">
        <v>-7.6457000000000001E-3</v>
      </c>
      <c r="AU298" s="38">
        <v>-3.4707599999999998E-2</v>
      </c>
      <c r="AV298" s="38">
        <v>-2.2213199999999999E-2</v>
      </c>
      <c r="AW298" s="38">
        <v>-1.8609500000000001E-2</v>
      </c>
      <c r="AX298" s="38">
        <v>-1.9517199999999998E-2</v>
      </c>
      <c r="AY298" s="38">
        <v>3.7839000000000002E-3</v>
      </c>
      <c r="AZ298" s="38">
        <v>3.0086600000000002E-2</v>
      </c>
      <c r="BA298" s="38">
        <v>4.5092899999999998E-2</v>
      </c>
      <c r="BB298" s="38">
        <v>4.0680899999999999E-2</v>
      </c>
      <c r="BC298" s="38">
        <v>2.45785E-2</v>
      </c>
      <c r="BD298" s="38">
        <v>2.7165499999999999E-2</v>
      </c>
      <c r="BE298" s="38">
        <v>-1.1755399999999999E-2</v>
      </c>
      <c r="BF298" s="38">
        <v>1.20372E-2</v>
      </c>
      <c r="BG298" s="38">
        <v>1.9373399999999999E-2</v>
      </c>
      <c r="BH298" s="38">
        <v>6.2047999999999999E-3</v>
      </c>
      <c r="BI298" s="38">
        <v>-6.7459E-3</v>
      </c>
      <c r="BJ298" s="38">
        <v>1.4786000000000001E-2</v>
      </c>
      <c r="BK298" s="38">
        <v>1.6977800000000001E-2</v>
      </c>
      <c r="BL298" s="38">
        <v>5.4142000000000001E-3</v>
      </c>
      <c r="BM298" s="38">
        <v>4.2999999999999999E-4</v>
      </c>
      <c r="BN298" s="38">
        <v>-7.2499999999999995E-4</v>
      </c>
      <c r="BO298" s="38">
        <v>-9.8168999999999999E-3</v>
      </c>
      <c r="BP298" s="38">
        <v>-4.7682099999999998E-2</v>
      </c>
      <c r="BQ298" s="38">
        <v>8.1078000000000001E-3</v>
      </c>
      <c r="BR298" s="38">
        <v>1.3971000000000001E-3</v>
      </c>
      <c r="BS298" s="38">
        <v>-2.3212099999999999E-2</v>
      </c>
      <c r="BT298" s="38">
        <v>-1.14433E-2</v>
      </c>
      <c r="BU298" s="38">
        <v>-1.1500700000000001E-2</v>
      </c>
      <c r="BV298" s="38">
        <v>-1.69645E-2</v>
      </c>
      <c r="BW298" s="38">
        <v>9.7319999999999993E-3</v>
      </c>
      <c r="BX298" s="38">
        <v>3.7304700000000003E-2</v>
      </c>
      <c r="BY298" s="38">
        <v>5.5084599999999997E-2</v>
      </c>
      <c r="BZ298" s="38">
        <v>5.1995199999999998E-2</v>
      </c>
      <c r="CA298" s="38">
        <v>3.6133100000000001E-2</v>
      </c>
      <c r="CB298" s="38">
        <v>4.0549099999999998E-2</v>
      </c>
      <c r="CC298" s="38">
        <v>1.5491000000000001E-3</v>
      </c>
      <c r="CD298" s="38">
        <v>2.32389E-2</v>
      </c>
      <c r="CE298" s="38">
        <v>2.9114500000000001E-2</v>
      </c>
      <c r="CF298" s="38">
        <v>1.44396E-2</v>
      </c>
      <c r="CG298" s="38">
        <v>1.6711E-3</v>
      </c>
      <c r="CH298" s="38">
        <v>1.80348E-2</v>
      </c>
      <c r="CI298" s="38">
        <v>1.9561700000000001E-2</v>
      </c>
      <c r="CJ298" s="38">
        <v>8.2500000000000004E-3</v>
      </c>
      <c r="CK298" s="38">
        <v>3.0653E-3</v>
      </c>
      <c r="CL298" s="38">
        <v>2.1188000000000001E-3</v>
      </c>
      <c r="CM298" s="38">
        <v>-4.5366E-3</v>
      </c>
      <c r="CN298" s="38">
        <v>-4.0982900000000003E-2</v>
      </c>
      <c r="CO298" s="38">
        <v>1.27089E-2</v>
      </c>
      <c r="CP298" s="38">
        <v>7.6601000000000004E-3</v>
      </c>
      <c r="CQ298" s="38">
        <v>-1.5250400000000001E-2</v>
      </c>
      <c r="CR298" s="38">
        <v>-3.9841E-3</v>
      </c>
      <c r="CS298" s="38">
        <v>-6.5772000000000001E-3</v>
      </c>
      <c r="CT298" s="38">
        <v>-1.5196599999999999E-2</v>
      </c>
      <c r="CU298" s="38">
        <v>1.38516E-2</v>
      </c>
      <c r="CV298" s="38">
        <v>4.2303899999999998E-2</v>
      </c>
      <c r="CW298" s="38">
        <v>6.2004700000000003E-2</v>
      </c>
      <c r="CX298" s="38">
        <v>5.9831500000000003E-2</v>
      </c>
      <c r="CY298" s="38">
        <v>4.4135800000000003E-2</v>
      </c>
      <c r="CZ298" s="38">
        <v>4.9818500000000002E-2</v>
      </c>
      <c r="DA298" s="38">
        <v>1.07638E-2</v>
      </c>
      <c r="DB298" s="38">
        <v>3.0997199999999999E-2</v>
      </c>
      <c r="DC298" s="38">
        <v>3.58611E-2</v>
      </c>
      <c r="DD298" s="38">
        <v>2.0143000000000001E-2</v>
      </c>
      <c r="DE298" s="38">
        <v>7.5006999999999999E-3</v>
      </c>
      <c r="DF298" s="38">
        <v>2.12835E-2</v>
      </c>
      <c r="DG298" s="38">
        <v>2.2145600000000001E-2</v>
      </c>
      <c r="DH298" s="38">
        <v>1.10858E-2</v>
      </c>
      <c r="DI298" s="38">
        <v>5.7006000000000001E-3</v>
      </c>
      <c r="DJ298" s="38">
        <v>4.9626000000000002E-3</v>
      </c>
      <c r="DK298" s="38">
        <v>7.4370000000000003E-4</v>
      </c>
      <c r="DL298" s="38">
        <v>-3.42837E-2</v>
      </c>
      <c r="DM298" s="38">
        <v>1.7309999999999999E-2</v>
      </c>
      <c r="DN298" s="38">
        <v>1.3923100000000001E-2</v>
      </c>
      <c r="DO298" s="38">
        <v>-7.2887000000000004E-3</v>
      </c>
      <c r="DP298" s="38">
        <v>3.4751000000000001E-3</v>
      </c>
      <c r="DQ298" s="38">
        <v>-1.6536999999999999E-3</v>
      </c>
      <c r="DR298" s="38">
        <v>-1.3428600000000001E-2</v>
      </c>
      <c r="DS298" s="38">
        <v>1.79712E-2</v>
      </c>
      <c r="DT298" s="38">
        <v>4.7303100000000001E-2</v>
      </c>
      <c r="DU298" s="38">
        <v>6.8924899999999997E-2</v>
      </c>
      <c r="DV298" s="38">
        <v>6.7667699999999997E-2</v>
      </c>
      <c r="DW298" s="38">
        <v>5.2138400000000001E-2</v>
      </c>
      <c r="DX298" s="38">
        <v>5.9088000000000002E-2</v>
      </c>
      <c r="DY298" s="38">
        <v>1.99785E-2</v>
      </c>
      <c r="DZ298" s="38">
        <v>3.8755499999999998E-2</v>
      </c>
      <c r="EA298" s="38">
        <v>4.2607800000000001E-2</v>
      </c>
      <c r="EB298" s="38">
        <v>2.5846399999999999E-2</v>
      </c>
      <c r="EC298" s="38">
        <v>1.3330399999999999E-2</v>
      </c>
      <c r="ED298" s="38">
        <v>2.5974199999999999E-2</v>
      </c>
      <c r="EE298" s="38">
        <v>2.5876300000000001E-2</v>
      </c>
      <c r="EF298" s="38">
        <v>1.5180300000000001E-2</v>
      </c>
      <c r="EG298" s="38">
        <v>9.5055999999999995E-3</v>
      </c>
      <c r="EH298" s="38">
        <v>9.0685999999999996E-3</v>
      </c>
      <c r="EI298" s="38">
        <v>8.3675999999999993E-3</v>
      </c>
      <c r="EJ298" s="38">
        <v>-2.46111E-2</v>
      </c>
      <c r="EK298" s="38">
        <v>2.39533E-2</v>
      </c>
      <c r="EL298" s="38">
        <v>2.2965900000000001E-2</v>
      </c>
      <c r="EM298" s="38">
        <v>4.2068000000000001E-3</v>
      </c>
      <c r="EN298" s="38">
        <v>1.4245000000000001E-2</v>
      </c>
      <c r="EO298" s="38">
        <v>5.4551000000000001E-3</v>
      </c>
      <c r="EP298" s="38">
        <v>-1.0876E-2</v>
      </c>
      <c r="EQ298" s="38">
        <v>2.3919300000000001E-2</v>
      </c>
      <c r="ER298" s="38">
        <v>5.4521100000000003E-2</v>
      </c>
      <c r="ES298" s="38">
        <v>7.8916600000000003E-2</v>
      </c>
      <c r="ET298" s="38">
        <v>7.8981999999999997E-2</v>
      </c>
      <c r="EU298" s="38">
        <v>6.3693E-2</v>
      </c>
      <c r="EV298" s="38">
        <v>7.2471599999999997E-2</v>
      </c>
      <c r="EW298" s="38">
        <v>3.3283E-2</v>
      </c>
      <c r="EX298" s="38">
        <v>4.9957300000000003E-2</v>
      </c>
      <c r="EY298" s="38">
        <v>5.2348800000000001E-2</v>
      </c>
      <c r="EZ298" s="38">
        <v>3.4081199999999999E-2</v>
      </c>
      <c r="FA298" s="38">
        <v>2.17474E-2</v>
      </c>
      <c r="FB298" s="38">
        <v>83.615300000000005</v>
      </c>
      <c r="FC298" s="38">
        <v>82.605729999999994</v>
      </c>
      <c r="FD298" s="38">
        <v>81.392139999999998</v>
      </c>
      <c r="FE298" s="38">
        <v>80.165980000000005</v>
      </c>
      <c r="FF298" s="38">
        <v>79.030410000000003</v>
      </c>
      <c r="FG298" s="38">
        <v>78.56268</v>
      </c>
      <c r="FH298" s="38">
        <v>77.470979999999997</v>
      </c>
      <c r="FI298" s="38">
        <v>79.78725</v>
      </c>
      <c r="FJ298" s="38">
        <v>85.302210000000002</v>
      </c>
      <c r="FK298" s="38">
        <v>90.642809999999997</v>
      </c>
      <c r="FL298" s="38">
        <v>95.368690000000001</v>
      </c>
      <c r="FM298" s="38">
        <v>100.5236</v>
      </c>
      <c r="FN298" s="38">
        <v>103.9113</v>
      </c>
      <c r="FO298" s="38">
        <v>106.37269999999999</v>
      </c>
      <c r="FP298" s="38">
        <v>108.30249999999999</v>
      </c>
      <c r="FQ298" s="38">
        <v>110.0239</v>
      </c>
      <c r="FR298" s="38">
        <v>109.29810000000001</v>
      </c>
      <c r="FS298" s="38">
        <v>107.6133</v>
      </c>
      <c r="FT298" s="38">
        <v>104.71939999999999</v>
      </c>
      <c r="FU298" s="38">
        <v>99.06859</v>
      </c>
      <c r="FV298" s="38">
        <v>94.298259999999999</v>
      </c>
      <c r="FW298">
        <v>91.901020000000003</v>
      </c>
      <c r="FX298">
        <v>89.567099999999996</v>
      </c>
      <c r="FY298">
        <v>87.168750000000003</v>
      </c>
      <c r="FZ298">
        <v>1.44671E-2</v>
      </c>
      <c r="GA298">
        <v>0.1033702</v>
      </c>
      <c r="GB298">
        <v>1</v>
      </c>
    </row>
    <row r="299" spans="1:184" x14ac:dyDescent="0.3">
      <c r="A299" t="s">
        <v>277</v>
      </c>
      <c r="B299" t="s">
        <v>1</v>
      </c>
      <c r="C299" t="s">
        <v>278</v>
      </c>
      <c r="D299" t="s">
        <v>1</v>
      </c>
      <c r="E299" t="s">
        <v>1</v>
      </c>
      <c r="F299" t="s">
        <v>1</v>
      </c>
      <c r="G299" s="16" t="s">
        <v>1</v>
      </c>
      <c r="H299" s="40" t="s">
        <v>1</v>
      </c>
      <c r="I299" s="18" t="s">
        <v>1</v>
      </c>
      <c r="J299" s="38" t="s">
        <v>1</v>
      </c>
      <c r="K299" s="18">
        <v>44811</v>
      </c>
      <c r="L299" s="38">
        <v>28886</v>
      </c>
      <c r="M299" s="38">
        <v>28886</v>
      </c>
      <c r="N299" s="38">
        <v>1.4080649999999999</v>
      </c>
      <c r="O299" s="38">
        <v>1.3485819999999999</v>
      </c>
      <c r="P299" s="38">
        <v>1.297226</v>
      </c>
      <c r="Q299" s="38">
        <v>1.2657320000000001</v>
      </c>
      <c r="R299" s="38">
        <v>1.273093</v>
      </c>
      <c r="S299" s="38">
        <v>1.3347020000000001</v>
      </c>
      <c r="T299" s="38">
        <v>1.3722810000000001</v>
      </c>
      <c r="U299" s="38">
        <v>1.577145</v>
      </c>
      <c r="V299" s="38">
        <v>1.9587129999999999</v>
      </c>
      <c r="W299" s="38">
        <v>2.3006579999999999</v>
      </c>
      <c r="X299" s="38">
        <v>2.5608119999999999</v>
      </c>
      <c r="Y299" s="38">
        <v>2.7453940000000001</v>
      </c>
      <c r="Z299" s="38">
        <v>2.8421539999999998</v>
      </c>
      <c r="AA299" s="38">
        <v>2.9413779999999998</v>
      </c>
      <c r="AB299" s="38">
        <v>2.9899990000000001</v>
      </c>
      <c r="AC299" s="38">
        <v>2.962828</v>
      </c>
      <c r="AD299" s="38">
        <v>2.8013140000000001</v>
      </c>
      <c r="AE299" s="38">
        <v>2.42056</v>
      </c>
      <c r="AF299" s="38">
        <v>2.1455790000000001</v>
      </c>
      <c r="AG299" s="38">
        <v>1.9616309999999999</v>
      </c>
      <c r="AH299" s="38">
        <v>1.848241</v>
      </c>
      <c r="AI299" s="38">
        <v>1.70031</v>
      </c>
      <c r="AJ299" s="38">
        <v>1.534608</v>
      </c>
      <c r="AK299" s="38">
        <v>1.422698</v>
      </c>
      <c r="AL299" s="38">
        <v>1.9306199999999999E-2</v>
      </c>
      <c r="AM299" s="38">
        <v>1.5869500000000002E-2</v>
      </c>
      <c r="AN299" s="38">
        <v>5.4412999999999996E-3</v>
      </c>
      <c r="AO299" s="38">
        <v>-5.8992999999999997E-3</v>
      </c>
      <c r="AP299" s="38">
        <v>-3.4462999999999998E-3</v>
      </c>
      <c r="AQ299" s="38">
        <v>-1.4642000000000001E-2</v>
      </c>
      <c r="AR299" s="38">
        <v>-7.2267999999999999E-2</v>
      </c>
      <c r="AS299" s="38">
        <v>-1.60188E-2</v>
      </c>
      <c r="AT299" s="38">
        <v>-1.04875E-2</v>
      </c>
      <c r="AU299" s="38">
        <v>-1.26252E-2</v>
      </c>
      <c r="AV299" s="38">
        <v>-1.04101E-2</v>
      </c>
      <c r="AW299" s="38">
        <v>1.5177999999999999E-3</v>
      </c>
      <c r="AX299" s="38">
        <v>1.0303999999999999E-3</v>
      </c>
      <c r="AY299" s="38">
        <v>1.1640000000000001E-3</v>
      </c>
      <c r="AZ299" s="38">
        <v>-1.8600000000000001E-3</v>
      </c>
      <c r="BA299" s="38">
        <v>5.1257000000000004E-3</v>
      </c>
      <c r="BB299" s="38">
        <v>3.1871299999999998E-2</v>
      </c>
      <c r="BC299" s="38">
        <v>2.3424899999999999E-2</v>
      </c>
      <c r="BD299" s="38">
        <v>1.2800000000000001E-3</v>
      </c>
      <c r="BE299" s="38">
        <v>-3.0903699999999999E-2</v>
      </c>
      <c r="BF299" s="38">
        <v>8.5827999999999998E-3</v>
      </c>
      <c r="BG299" s="38">
        <v>3.5217499999999999E-2</v>
      </c>
      <c r="BH299" s="38">
        <v>1.6027199999999998E-2</v>
      </c>
      <c r="BI299" s="38">
        <v>6.9340000000000005E-4</v>
      </c>
      <c r="BJ299" s="38">
        <v>2.30029E-2</v>
      </c>
      <c r="BK299" s="38">
        <v>1.8990300000000002E-2</v>
      </c>
      <c r="BL299" s="38">
        <v>8.5056000000000003E-3</v>
      </c>
      <c r="BM299" s="38">
        <v>-2.8091000000000001E-3</v>
      </c>
      <c r="BN299" s="38">
        <v>-5.2689999999999996E-4</v>
      </c>
      <c r="BO299" s="38">
        <v>-9.5434999999999999E-3</v>
      </c>
      <c r="BP299" s="38">
        <v>-6.43233E-2</v>
      </c>
      <c r="BQ299" s="38">
        <v>-1.1258199999999999E-2</v>
      </c>
      <c r="BR299" s="38">
        <v>-5.1146000000000004E-3</v>
      </c>
      <c r="BS299" s="38">
        <v>-6.2614999999999997E-3</v>
      </c>
      <c r="BT299" s="38">
        <v>-3.1105E-3</v>
      </c>
      <c r="BU299" s="38">
        <v>5.8357000000000001E-3</v>
      </c>
      <c r="BV299" s="38">
        <v>3.2927E-3</v>
      </c>
      <c r="BW299" s="38">
        <v>5.4295000000000003E-3</v>
      </c>
      <c r="BX299" s="38">
        <v>4.2154000000000002E-3</v>
      </c>
      <c r="BY299" s="38">
        <v>1.44869E-2</v>
      </c>
      <c r="BZ299" s="38">
        <v>4.1693899999999999E-2</v>
      </c>
      <c r="CA299" s="38">
        <v>3.3768699999999999E-2</v>
      </c>
      <c r="CB299" s="38">
        <v>1.35558E-2</v>
      </c>
      <c r="CC299" s="38">
        <v>-1.85004E-2</v>
      </c>
      <c r="CD299" s="38">
        <v>1.7923600000000001E-2</v>
      </c>
      <c r="CE299" s="38">
        <v>4.3526299999999997E-2</v>
      </c>
      <c r="CF299" s="38">
        <v>2.33482E-2</v>
      </c>
      <c r="CG299" s="38">
        <v>7.6195999999999998E-3</v>
      </c>
      <c r="CH299" s="38">
        <v>2.5563300000000001E-2</v>
      </c>
      <c r="CI299" s="38">
        <v>2.1151699999999999E-2</v>
      </c>
      <c r="CJ299" s="38">
        <v>1.0627899999999999E-2</v>
      </c>
      <c r="CK299" s="38">
        <v>-6.6879999999999999E-4</v>
      </c>
      <c r="CL299" s="38">
        <v>1.4951999999999999E-3</v>
      </c>
      <c r="CM299" s="38">
        <v>-6.0122999999999999E-3</v>
      </c>
      <c r="CN299" s="38">
        <v>-5.8820900000000002E-2</v>
      </c>
      <c r="CO299" s="38">
        <v>-7.9609999999999993E-3</v>
      </c>
      <c r="CP299" s="38">
        <v>-1.3933999999999999E-3</v>
      </c>
      <c r="CQ299" s="38">
        <v>-1.8538999999999999E-3</v>
      </c>
      <c r="CR299" s="38">
        <v>1.9453000000000001E-3</v>
      </c>
      <c r="CS299" s="38">
        <v>8.8263000000000005E-3</v>
      </c>
      <c r="CT299" s="38">
        <v>4.8596000000000004E-3</v>
      </c>
      <c r="CU299" s="38">
        <v>8.3838000000000003E-3</v>
      </c>
      <c r="CV299" s="38">
        <v>8.4232000000000005E-3</v>
      </c>
      <c r="CW299" s="38">
        <v>2.09705E-2</v>
      </c>
      <c r="CX299" s="38">
        <v>4.8496999999999998E-2</v>
      </c>
      <c r="CY299" s="38">
        <v>4.0932799999999998E-2</v>
      </c>
      <c r="CZ299" s="38">
        <v>2.2058000000000001E-2</v>
      </c>
      <c r="DA299" s="38">
        <v>-9.9098999999999993E-3</v>
      </c>
      <c r="DB299" s="38">
        <v>2.4393000000000001E-2</v>
      </c>
      <c r="DC299" s="38">
        <v>4.9280900000000002E-2</v>
      </c>
      <c r="DD299" s="38">
        <v>2.8418700000000002E-2</v>
      </c>
      <c r="DE299" s="38">
        <v>1.24168E-2</v>
      </c>
      <c r="DF299" s="38">
        <v>2.8123599999999999E-2</v>
      </c>
      <c r="DG299" s="38">
        <v>2.33131E-2</v>
      </c>
      <c r="DH299" s="38">
        <v>1.27502E-2</v>
      </c>
      <c r="DI299" s="38">
        <v>1.4714999999999999E-3</v>
      </c>
      <c r="DJ299" s="38">
        <v>3.5171999999999998E-3</v>
      </c>
      <c r="DK299" s="38">
        <v>-2.4810000000000001E-3</v>
      </c>
      <c r="DL299" s="38">
        <v>-5.3318400000000002E-2</v>
      </c>
      <c r="DM299" s="38">
        <v>-4.6638000000000001E-3</v>
      </c>
      <c r="DN299" s="38">
        <v>2.3278000000000001E-3</v>
      </c>
      <c r="DO299" s="38">
        <v>2.5536000000000001E-3</v>
      </c>
      <c r="DP299" s="38">
        <v>7.0010000000000003E-3</v>
      </c>
      <c r="DQ299" s="38">
        <v>1.18169E-2</v>
      </c>
      <c r="DR299" s="38">
        <v>6.4264999999999999E-3</v>
      </c>
      <c r="DS299" s="38">
        <v>1.13381E-2</v>
      </c>
      <c r="DT299" s="38">
        <v>1.2631E-2</v>
      </c>
      <c r="DU299" s="38">
        <v>2.7454099999999999E-2</v>
      </c>
      <c r="DV299" s="38">
        <v>5.5300099999999998E-2</v>
      </c>
      <c r="DW299" s="38">
        <v>4.8096899999999998E-2</v>
      </c>
      <c r="DX299" s="38">
        <v>3.0560199999999999E-2</v>
      </c>
      <c r="DY299" s="38">
        <v>-1.3194000000000001E-3</v>
      </c>
      <c r="DZ299" s="38">
        <v>3.0862400000000002E-2</v>
      </c>
      <c r="EA299" s="38">
        <v>5.5035500000000001E-2</v>
      </c>
      <c r="EB299" s="38">
        <v>3.3489199999999997E-2</v>
      </c>
      <c r="EC299" s="38">
        <v>1.7213900000000001E-2</v>
      </c>
      <c r="ED299" s="38">
        <v>3.1820399999999999E-2</v>
      </c>
      <c r="EE299" s="38">
        <v>2.64338E-2</v>
      </c>
      <c r="EF299" s="38">
        <v>1.5814499999999999E-2</v>
      </c>
      <c r="EG299" s="38">
        <v>4.5617000000000001E-3</v>
      </c>
      <c r="EH299" s="38">
        <v>6.4365999999999998E-3</v>
      </c>
      <c r="EI299" s="38">
        <v>2.6175E-3</v>
      </c>
      <c r="EJ299" s="38">
        <v>-4.5373700000000003E-2</v>
      </c>
      <c r="EK299" s="38">
        <v>9.6899999999999997E-5</v>
      </c>
      <c r="EL299" s="38">
        <v>7.7007000000000004E-3</v>
      </c>
      <c r="EM299" s="38">
        <v>8.9172999999999995E-3</v>
      </c>
      <c r="EN299" s="38">
        <v>1.43007E-2</v>
      </c>
      <c r="EO299" s="38">
        <v>1.6134800000000001E-2</v>
      </c>
      <c r="EP299" s="38">
        <v>8.6888E-3</v>
      </c>
      <c r="EQ299" s="38">
        <v>1.56036E-2</v>
      </c>
      <c r="ER299" s="38">
        <v>1.8706400000000001E-2</v>
      </c>
      <c r="ES299" s="38">
        <v>3.6815399999999998E-2</v>
      </c>
      <c r="ET299" s="38">
        <v>6.5122700000000006E-2</v>
      </c>
      <c r="EU299" s="38">
        <v>5.8440699999999998E-2</v>
      </c>
      <c r="EV299" s="38">
        <v>4.2836100000000002E-2</v>
      </c>
      <c r="EW299" s="38">
        <v>1.10838E-2</v>
      </c>
      <c r="EX299" s="38">
        <v>4.0203200000000001E-2</v>
      </c>
      <c r="EY299" s="38">
        <v>6.3344200000000003E-2</v>
      </c>
      <c r="EZ299" s="38">
        <v>4.0810300000000001E-2</v>
      </c>
      <c r="FA299" s="38">
        <v>2.4140200000000001E-2</v>
      </c>
      <c r="FB299" s="38">
        <v>85.490250000000003</v>
      </c>
      <c r="FC299" s="38">
        <v>84.38409</v>
      </c>
      <c r="FD299" s="38">
        <v>82.176770000000005</v>
      </c>
      <c r="FE299" s="38">
        <v>80.844980000000007</v>
      </c>
      <c r="FF299" s="38">
        <v>79.605490000000003</v>
      </c>
      <c r="FG299" s="38">
        <v>77.92371</v>
      </c>
      <c r="FH299" s="38">
        <v>77.021469999999994</v>
      </c>
      <c r="FI299" s="38">
        <v>78.580100000000002</v>
      </c>
      <c r="FJ299" s="38">
        <v>83.576130000000006</v>
      </c>
      <c r="FK299" s="38">
        <v>89.025710000000004</v>
      </c>
      <c r="FL299" s="38">
        <v>94.139960000000002</v>
      </c>
      <c r="FM299" s="38">
        <v>97.832080000000005</v>
      </c>
      <c r="FN299" s="38">
        <v>101.4014</v>
      </c>
      <c r="FO299" s="38">
        <v>103.6808</v>
      </c>
      <c r="FP299" s="38">
        <v>105.1695</v>
      </c>
      <c r="FQ299" s="38">
        <v>105.5467</v>
      </c>
      <c r="FR299" s="38">
        <v>105.2527</v>
      </c>
      <c r="FS299" s="38">
        <v>103.5752</v>
      </c>
      <c r="FT299" s="38">
        <v>99.830119999999994</v>
      </c>
      <c r="FU299" s="38">
        <v>95.407650000000004</v>
      </c>
      <c r="FV299" s="38">
        <v>92.256259999999997</v>
      </c>
      <c r="FW299">
        <v>90.136020000000002</v>
      </c>
      <c r="FX299">
        <v>87.306470000000004</v>
      </c>
      <c r="FY299">
        <v>85.122810000000001</v>
      </c>
      <c r="FZ299">
        <v>1.27232E-2</v>
      </c>
      <c r="GA299">
        <v>9.4741500000000006E-2</v>
      </c>
      <c r="GB299">
        <v>1</v>
      </c>
    </row>
    <row r="300" spans="1:184" x14ac:dyDescent="0.3">
      <c r="A300" t="s">
        <v>277</v>
      </c>
      <c r="B300" t="s">
        <v>1</v>
      </c>
      <c r="C300" t="s">
        <v>278</v>
      </c>
      <c r="D300" t="s">
        <v>1</v>
      </c>
      <c r="E300" t="s">
        <v>1</v>
      </c>
      <c r="F300" t="s">
        <v>1</v>
      </c>
      <c r="G300" t="s">
        <v>1</v>
      </c>
      <c r="H300" s="40" t="s">
        <v>1</v>
      </c>
      <c r="I300" s="18" t="s">
        <v>1</v>
      </c>
      <c r="J300" s="38" t="s">
        <v>1</v>
      </c>
      <c r="K300" s="18" t="s">
        <v>2</v>
      </c>
      <c r="L300" s="38">
        <v>29033</v>
      </c>
      <c r="M300" s="38">
        <v>29033</v>
      </c>
      <c r="N300" s="38">
        <v>1.2164349999999999</v>
      </c>
      <c r="O300" s="38">
        <v>1.1702729999999999</v>
      </c>
      <c r="P300" s="38">
        <v>1.1333899999999999</v>
      </c>
      <c r="Q300" s="38">
        <v>1.112892</v>
      </c>
      <c r="R300" s="38">
        <v>1.1225050000000001</v>
      </c>
      <c r="S300" s="38">
        <v>1.1721790000000001</v>
      </c>
      <c r="T300" s="38">
        <v>1.205883</v>
      </c>
      <c r="U300" s="38">
        <v>1.392865</v>
      </c>
      <c r="V300" s="38">
        <v>1.7302580000000001</v>
      </c>
      <c r="W300" s="38">
        <v>2.024359</v>
      </c>
      <c r="X300" s="38">
        <v>2.2607029999999999</v>
      </c>
      <c r="Y300" s="38">
        <v>2.4295209999999998</v>
      </c>
      <c r="Z300" s="38">
        <v>2.5326569999999999</v>
      </c>
      <c r="AA300" s="38">
        <v>2.6392829999999998</v>
      </c>
      <c r="AB300" s="38">
        <v>2.7035629999999999</v>
      </c>
      <c r="AC300" s="38">
        <v>2.6899220000000001</v>
      </c>
      <c r="AD300" s="38">
        <v>2.5467240000000002</v>
      </c>
      <c r="AE300" s="38">
        <v>2.2127910000000002</v>
      </c>
      <c r="AF300" s="38">
        <v>1.9708889999999999</v>
      </c>
      <c r="AG300" s="38">
        <v>1.8088930000000001</v>
      </c>
      <c r="AH300" s="38">
        <v>1.70553</v>
      </c>
      <c r="AI300" s="38">
        <v>1.5688489999999999</v>
      </c>
      <c r="AJ300" s="38">
        <v>1.420857</v>
      </c>
      <c r="AK300" s="38">
        <v>1.3170580000000001</v>
      </c>
      <c r="AL300" s="38">
        <v>-4.4741E-3</v>
      </c>
      <c r="AM300" s="38">
        <v>-2.7609000000000002E-3</v>
      </c>
      <c r="AN300" s="38">
        <v>-3.8454000000000001E-3</v>
      </c>
      <c r="AO300" s="38">
        <v>-4.8577999999999998E-3</v>
      </c>
      <c r="AP300" s="38">
        <v>-4.4608E-3</v>
      </c>
      <c r="AQ300" s="38">
        <v>-9.2221999999999998E-3</v>
      </c>
      <c r="AR300" s="38">
        <v>-2.1329799999999999E-2</v>
      </c>
      <c r="AS300" s="38">
        <v>-3.2710999999999999E-3</v>
      </c>
      <c r="AT300" s="38">
        <v>-5.4010999999999998E-3</v>
      </c>
      <c r="AU300" s="38">
        <v>-1.12725E-2</v>
      </c>
      <c r="AV300" s="38">
        <v>-9.2902000000000002E-3</v>
      </c>
      <c r="AW300" s="38">
        <v>-7.1815000000000004E-3</v>
      </c>
      <c r="AX300" s="38">
        <v>-5.6349E-3</v>
      </c>
      <c r="AY300" s="38">
        <v>-4.0718000000000004E-3</v>
      </c>
      <c r="AZ300" s="38">
        <v>3.7330000000000002E-4</v>
      </c>
      <c r="BA300" s="38">
        <v>1.4584000000000001E-3</v>
      </c>
      <c r="BB300" s="38">
        <v>1.7744699999999999E-2</v>
      </c>
      <c r="BC300" s="38">
        <v>1.26117E-2</v>
      </c>
      <c r="BD300" s="38">
        <v>6.3822000000000002E-3</v>
      </c>
      <c r="BE300" s="38">
        <v>-1.6211999999999999E-3</v>
      </c>
      <c r="BF300" s="38">
        <v>9.9667999999999996E-3</v>
      </c>
      <c r="BG300" s="38">
        <v>1.5483999999999999E-3</v>
      </c>
      <c r="BH300" s="38">
        <v>-2.6673000000000001E-3</v>
      </c>
      <c r="BI300" s="38">
        <v>-5.5759E-3</v>
      </c>
      <c r="BJ300" s="38">
        <v>-7.45E-4</v>
      </c>
      <c r="BK300" s="38">
        <v>4.3209999999999999E-4</v>
      </c>
      <c r="BL300" s="38">
        <v>-1.2015999999999999E-3</v>
      </c>
      <c r="BM300" s="38">
        <v>-2.5295999999999999E-3</v>
      </c>
      <c r="BN300" s="38">
        <v>-2.2101E-3</v>
      </c>
      <c r="BO300" s="38">
        <v>-4.4298999999999996E-3</v>
      </c>
      <c r="BP300" s="38">
        <v>-1.35932E-2</v>
      </c>
      <c r="BQ300" s="38">
        <v>-3.3300000000000002E-4</v>
      </c>
      <c r="BR300" s="38">
        <v>1.4550000000000001E-4</v>
      </c>
      <c r="BS300" s="38">
        <v>-2.9382000000000002E-3</v>
      </c>
      <c r="BT300" s="38">
        <v>-1.5786000000000001E-3</v>
      </c>
      <c r="BU300" s="38">
        <v>-2.5861E-3</v>
      </c>
      <c r="BV300" s="38">
        <v>-4.1520999999999997E-3</v>
      </c>
      <c r="BW300" s="38">
        <v>-9.3340000000000003E-4</v>
      </c>
      <c r="BX300" s="38">
        <v>6.7305000000000004E-3</v>
      </c>
      <c r="BY300" s="38">
        <v>9.5963000000000003E-3</v>
      </c>
      <c r="BZ300" s="38">
        <v>2.6692299999999999E-2</v>
      </c>
      <c r="CA300" s="38">
        <v>2.2001300000000001E-2</v>
      </c>
      <c r="CB300" s="38">
        <v>1.4850500000000001E-2</v>
      </c>
      <c r="CC300" s="38">
        <v>6.4438999999999998E-3</v>
      </c>
      <c r="CD300" s="38">
        <v>1.6397200000000001E-2</v>
      </c>
      <c r="CE300" s="38">
        <v>8.1644999999999999E-3</v>
      </c>
      <c r="CF300" s="38">
        <v>2.2417000000000001E-3</v>
      </c>
      <c r="CG300" s="38">
        <v>-1.1245000000000001E-3</v>
      </c>
      <c r="CH300" s="38">
        <v>1.8377000000000001E-3</v>
      </c>
      <c r="CI300" s="38">
        <v>2.6435999999999999E-3</v>
      </c>
      <c r="CJ300" s="38">
        <v>6.2949999999999996E-4</v>
      </c>
      <c r="CK300" s="38">
        <v>-9.1710000000000001E-4</v>
      </c>
      <c r="CL300" s="38">
        <v>-6.5129999999999995E-4</v>
      </c>
      <c r="CM300" s="38">
        <v>-1.1107999999999999E-3</v>
      </c>
      <c r="CN300" s="38">
        <v>-8.2348000000000005E-3</v>
      </c>
      <c r="CO300" s="38">
        <v>1.7018999999999999E-3</v>
      </c>
      <c r="CP300" s="38">
        <v>3.9871000000000004E-3</v>
      </c>
      <c r="CQ300" s="38">
        <v>2.8340000000000001E-3</v>
      </c>
      <c r="CR300" s="38">
        <v>3.7623999999999999E-3</v>
      </c>
      <c r="CS300" s="38">
        <v>5.9659999999999997E-4</v>
      </c>
      <c r="CT300" s="38">
        <v>-3.1251999999999999E-3</v>
      </c>
      <c r="CU300" s="38">
        <v>1.2403E-3</v>
      </c>
      <c r="CV300" s="38">
        <v>1.1133499999999999E-2</v>
      </c>
      <c r="CW300" s="38">
        <v>1.5232600000000001E-2</v>
      </c>
      <c r="CX300" s="38">
        <v>3.2889399999999999E-2</v>
      </c>
      <c r="CY300" s="38">
        <v>2.8504499999999999E-2</v>
      </c>
      <c r="CZ300" s="38">
        <v>2.0715600000000001E-2</v>
      </c>
      <c r="DA300" s="38">
        <v>1.20298E-2</v>
      </c>
      <c r="DB300" s="38">
        <v>2.0850899999999999E-2</v>
      </c>
      <c r="DC300" s="38">
        <v>1.2746800000000001E-2</v>
      </c>
      <c r="DD300" s="38">
        <v>5.6417000000000004E-3</v>
      </c>
      <c r="DE300" s="38">
        <v>1.9583999999999999E-3</v>
      </c>
      <c r="DF300" s="38">
        <v>4.4205E-3</v>
      </c>
      <c r="DG300" s="38">
        <v>4.8551000000000002E-3</v>
      </c>
      <c r="DH300" s="38">
        <v>2.4605999999999999E-3</v>
      </c>
      <c r="DI300" s="38">
        <v>6.9550000000000005E-4</v>
      </c>
      <c r="DJ300" s="38">
        <v>9.075E-4</v>
      </c>
      <c r="DK300" s="38">
        <v>2.2084000000000001E-3</v>
      </c>
      <c r="DL300" s="38">
        <v>-2.8765000000000002E-3</v>
      </c>
      <c r="DM300" s="38">
        <v>3.7368000000000002E-3</v>
      </c>
      <c r="DN300" s="38">
        <v>7.8286999999999992E-3</v>
      </c>
      <c r="DO300" s="38">
        <v>8.6063000000000008E-3</v>
      </c>
      <c r="DP300" s="38">
        <v>9.1033999999999993E-3</v>
      </c>
      <c r="DQ300" s="38">
        <v>3.7794E-3</v>
      </c>
      <c r="DR300" s="38">
        <v>-2.0983E-3</v>
      </c>
      <c r="DS300" s="38">
        <v>3.4139000000000001E-3</v>
      </c>
      <c r="DT300" s="38">
        <v>1.55365E-2</v>
      </c>
      <c r="DU300" s="38">
        <v>2.0868899999999999E-2</v>
      </c>
      <c r="DV300" s="38">
        <v>3.9086500000000003E-2</v>
      </c>
      <c r="DW300" s="38">
        <v>3.5007799999999999E-2</v>
      </c>
      <c r="DX300" s="38">
        <v>2.6580699999999999E-2</v>
      </c>
      <c r="DY300" s="38">
        <v>1.7615599999999999E-2</v>
      </c>
      <c r="DZ300" s="38">
        <v>2.53046E-2</v>
      </c>
      <c r="EA300" s="38">
        <v>1.73291E-2</v>
      </c>
      <c r="EB300" s="38">
        <v>9.0416999999999997E-3</v>
      </c>
      <c r="EC300" s="38">
        <v>5.0413999999999997E-3</v>
      </c>
      <c r="ED300" s="38">
        <v>8.1495000000000005E-3</v>
      </c>
      <c r="EE300" s="38">
        <v>8.0481000000000007E-3</v>
      </c>
      <c r="EF300" s="38">
        <v>5.1044000000000003E-3</v>
      </c>
      <c r="EG300" s="38">
        <v>3.0236999999999998E-3</v>
      </c>
      <c r="EH300" s="38">
        <v>3.1581999999999999E-3</v>
      </c>
      <c r="EI300" s="38">
        <v>7.0007000000000003E-3</v>
      </c>
      <c r="EJ300" s="38">
        <v>4.8601E-3</v>
      </c>
      <c r="EK300" s="38">
        <v>6.6750000000000004E-3</v>
      </c>
      <c r="EL300" s="38">
        <v>1.3375400000000001E-2</v>
      </c>
      <c r="EM300" s="38">
        <v>1.69406E-2</v>
      </c>
      <c r="EN300" s="38">
        <v>1.6815E-2</v>
      </c>
      <c r="EO300" s="38">
        <v>8.3747000000000005E-3</v>
      </c>
      <c r="EP300" s="38">
        <v>-6.1550000000000005E-4</v>
      </c>
      <c r="EQ300" s="38">
        <v>6.5522999999999996E-3</v>
      </c>
      <c r="ER300" s="38">
        <v>2.1893699999999999E-2</v>
      </c>
      <c r="ES300" s="38">
        <v>2.9006799999999999E-2</v>
      </c>
      <c r="ET300" s="38">
        <v>4.8034199999999999E-2</v>
      </c>
      <c r="EU300" s="38">
        <v>4.4397399999999997E-2</v>
      </c>
      <c r="EV300" s="38">
        <v>3.5048999999999997E-2</v>
      </c>
      <c r="EW300" s="38">
        <v>2.56808E-2</v>
      </c>
      <c r="EX300" s="38">
        <v>3.1734999999999999E-2</v>
      </c>
      <c r="EY300" s="38">
        <v>2.39452E-2</v>
      </c>
      <c r="EZ300" s="38">
        <v>1.39507E-2</v>
      </c>
      <c r="FA300" s="38">
        <v>9.4927999999999992E-3</v>
      </c>
      <c r="FB300" s="38">
        <v>78.490179999999995</v>
      </c>
      <c r="FC300" s="38">
        <v>77.057370000000006</v>
      </c>
      <c r="FD300" s="38">
        <v>75.345100000000002</v>
      </c>
      <c r="FE300" s="38">
        <v>73.74024</v>
      </c>
      <c r="FF300" s="38">
        <v>72.571340000000006</v>
      </c>
      <c r="FG300" s="38">
        <v>71.394350000000003</v>
      </c>
      <c r="FH300" s="38">
        <v>71.067639999999997</v>
      </c>
      <c r="FI300" s="38">
        <v>73.996120000000005</v>
      </c>
      <c r="FJ300" s="38">
        <v>78.664370000000005</v>
      </c>
      <c r="FK300" s="38">
        <v>83.462540000000004</v>
      </c>
      <c r="FL300" s="38">
        <v>87.946640000000002</v>
      </c>
      <c r="FM300" s="38">
        <v>92.0107</v>
      </c>
      <c r="FN300" s="38">
        <v>95.464449999999999</v>
      </c>
      <c r="FO300" s="38">
        <v>97.779139999999998</v>
      </c>
      <c r="FP300" s="38">
        <v>99.432850000000002</v>
      </c>
      <c r="FQ300" s="38">
        <v>100.4268</v>
      </c>
      <c r="FR300" s="38">
        <v>100.56180000000001</v>
      </c>
      <c r="FS300" s="38">
        <v>99.661799999999999</v>
      </c>
      <c r="FT300" s="38">
        <v>97.476600000000005</v>
      </c>
      <c r="FU300" s="38">
        <v>93.592190000000002</v>
      </c>
      <c r="FV300" s="38">
        <v>89.418350000000004</v>
      </c>
      <c r="FW300">
        <v>86.368390000000005</v>
      </c>
      <c r="FX300">
        <v>83.605429999999998</v>
      </c>
      <c r="FY300">
        <v>81.273889999999994</v>
      </c>
      <c r="FZ300">
        <v>1.05646E-2</v>
      </c>
      <c r="GA300">
        <v>8.8314000000000004E-2</v>
      </c>
      <c r="GB300">
        <v>1</v>
      </c>
    </row>
    <row r="301" spans="1:184" x14ac:dyDescent="0.3">
      <c r="A301" t="s">
        <v>277</v>
      </c>
      <c r="B301" t="s">
        <v>1</v>
      </c>
      <c r="C301" t="s">
        <v>263</v>
      </c>
      <c r="D301" t="s">
        <v>1</v>
      </c>
      <c r="E301" t="s">
        <v>1</v>
      </c>
      <c r="F301" t="s">
        <v>1</v>
      </c>
      <c r="G301" s="16" t="s">
        <v>1</v>
      </c>
      <c r="H301" s="40" t="s">
        <v>1</v>
      </c>
      <c r="I301" s="18" t="s">
        <v>1</v>
      </c>
      <c r="J301" s="38" t="s">
        <v>1</v>
      </c>
      <c r="K301" s="18">
        <v>44722</v>
      </c>
      <c r="L301" s="38">
        <v>10518</v>
      </c>
      <c r="M301" s="38">
        <v>10518</v>
      </c>
      <c r="N301" s="38">
        <v>1.1245229999999999</v>
      </c>
      <c r="O301" s="38">
        <v>1.073504</v>
      </c>
      <c r="P301" s="38">
        <v>1.036152</v>
      </c>
      <c r="Q301" s="38">
        <v>1.0214319999999999</v>
      </c>
      <c r="R301" s="38">
        <v>1.016289</v>
      </c>
      <c r="S301" s="38">
        <v>1.0373950000000001</v>
      </c>
      <c r="T301" s="38">
        <v>1.0606359999999999</v>
      </c>
      <c r="U301" s="38">
        <v>1.244111</v>
      </c>
      <c r="V301" s="38">
        <v>1.5565009999999999</v>
      </c>
      <c r="W301" s="38">
        <v>1.8191379999999999</v>
      </c>
      <c r="X301" s="38">
        <v>2.0434670000000001</v>
      </c>
      <c r="Y301" s="38">
        <v>2.2101130000000002</v>
      </c>
      <c r="Z301" s="38">
        <v>2.314584</v>
      </c>
      <c r="AA301" s="38">
        <v>2.4234810000000002</v>
      </c>
      <c r="AB301" s="38">
        <v>2.4811909999999999</v>
      </c>
      <c r="AC301" s="38">
        <v>2.4321280000000001</v>
      </c>
      <c r="AD301" s="38">
        <v>2.314133</v>
      </c>
      <c r="AE301" s="38">
        <v>2.0399080000000001</v>
      </c>
      <c r="AF301" s="38">
        <v>1.8241039999999999</v>
      </c>
      <c r="AG301" s="38">
        <v>1.6596439999999999</v>
      </c>
      <c r="AH301" s="38">
        <v>1.5500400000000001</v>
      </c>
      <c r="AI301" s="38">
        <v>1.4626870000000001</v>
      </c>
      <c r="AJ301" s="38">
        <v>1.3258570000000001</v>
      </c>
      <c r="AK301" s="38">
        <v>1.2245699999999999</v>
      </c>
      <c r="AL301" s="38">
        <v>4.3223999999999997E-3</v>
      </c>
      <c r="AM301" s="38">
        <v>4.7954E-3</v>
      </c>
      <c r="AN301" s="38">
        <v>2.6998999999999999E-3</v>
      </c>
      <c r="AO301" s="38">
        <v>4.6178E-3</v>
      </c>
      <c r="AP301" s="38">
        <v>-5.0956999999999999E-3</v>
      </c>
      <c r="AQ301" s="38">
        <v>6.5399999999999996E-4</v>
      </c>
      <c r="AR301" s="38">
        <v>-8.4644999999999998E-3</v>
      </c>
      <c r="AS301" s="38">
        <v>-1.48214E-2</v>
      </c>
      <c r="AT301" s="38">
        <v>-1.82855E-2</v>
      </c>
      <c r="AU301" s="38">
        <v>-2.3403E-2</v>
      </c>
      <c r="AV301" s="38">
        <v>-4.0042700000000001E-2</v>
      </c>
      <c r="AW301" s="38">
        <v>-1.9281E-2</v>
      </c>
      <c r="AX301" s="38">
        <v>-1.8217500000000001E-2</v>
      </c>
      <c r="AY301" s="38">
        <v>6.0676999999999997E-3</v>
      </c>
      <c r="AZ301" s="38">
        <v>3.1772700000000001E-2</v>
      </c>
      <c r="BA301" s="38">
        <v>4.6739999999999998E-4</v>
      </c>
      <c r="BB301" s="38">
        <v>2.8062299999999998E-2</v>
      </c>
      <c r="BC301" s="38">
        <v>2.2034600000000001E-2</v>
      </c>
      <c r="BD301" s="38">
        <v>2.1911000000000001E-3</v>
      </c>
      <c r="BE301" s="38">
        <v>-2.9298399999999999E-2</v>
      </c>
      <c r="BF301" s="38">
        <v>-2.3714699999999998E-2</v>
      </c>
      <c r="BG301" s="38">
        <v>-4.5032700000000002E-2</v>
      </c>
      <c r="BH301" s="38">
        <v>-3.9271399999999998E-2</v>
      </c>
      <c r="BI301" s="38">
        <v>-3.2815400000000002E-2</v>
      </c>
      <c r="BJ301" s="38">
        <v>9.4582999999999993E-3</v>
      </c>
      <c r="BK301" s="38">
        <v>8.5702999999999994E-3</v>
      </c>
      <c r="BL301" s="38">
        <v>5.0365999999999996E-3</v>
      </c>
      <c r="BM301" s="38">
        <v>6.8088999999999997E-3</v>
      </c>
      <c r="BN301" s="38">
        <v>-3.5488999999999998E-3</v>
      </c>
      <c r="BO301" s="38">
        <v>5.3797000000000003E-3</v>
      </c>
      <c r="BP301" s="38">
        <v>1.0486E-3</v>
      </c>
      <c r="BQ301" s="38">
        <v>-1.19319E-2</v>
      </c>
      <c r="BR301" s="38">
        <v>-1.29236E-2</v>
      </c>
      <c r="BS301" s="38">
        <v>-1.61187E-2</v>
      </c>
      <c r="BT301" s="38">
        <v>-3.3674700000000002E-2</v>
      </c>
      <c r="BU301" s="38">
        <v>-1.5438E-2</v>
      </c>
      <c r="BV301" s="38">
        <v>-1.6276499999999999E-2</v>
      </c>
      <c r="BW301" s="38">
        <v>1.01659E-2</v>
      </c>
      <c r="BX301" s="38">
        <v>3.7422799999999999E-2</v>
      </c>
      <c r="BY301" s="38">
        <v>1.14833E-2</v>
      </c>
      <c r="BZ301" s="38">
        <v>3.78492E-2</v>
      </c>
      <c r="CA301" s="38">
        <v>3.0130500000000001E-2</v>
      </c>
      <c r="CB301" s="38">
        <v>9.9906000000000005E-3</v>
      </c>
      <c r="CC301" s="38">
        <v>-2.21744E-2</v>
      </c>
      <c r="CD301" s="38">
        <v>-1.6720700000000002E-2</v>
      </c>
      <c r="CE301" s="38">
        <v>-3.7612399999999997E-2</v>
      </c>
      <c r="CF301" s="38">
        <v>-3.4564400000000002E-2</v>
      </c>
      <c r="CG301" s="38">
        <v>-2.8544400000000001E-2</v>
      </c>
      <c r="CH301" s="38">
        <v>1.30154E-2</v>
      </c>
      <c r="CI301" s="38">
        <v>1.11848E-2</v>
      </c>
      <c r="CJ301" s="38">
        <v>6.6549000000000001E-3</v>
      </c>
      <c r="CK301" s="38">
        <v>8.3263999999999994E-3</v>
      </c>
      <c r="CL301" s="38">
        <v>-2.4775999999999999E-3</v>
      </c>
      <c r="CM301" s="38">
        <v>8.6526999999999993E-3</v>
      </c>
      <c r="CN301" s="38">
        <v>7.6373999999999999E-3</v>
      </c>
      <c r="CO301" s="38">
        <v>-9.9307000000000006E-3</v>
      </c>
      <c r="CP301" s="38">
        <v>-9.2101000000000006E-3</v>
      </c>
      <c r="CQ301" s="38">
        <v>-1.1073599999999999E-2</v>
      </c>
      <c r="CR301" s="38">
        <v>-2.9264200000000001E-2</v>
      </c>
      <c r="CS301" s="38">
        <v>-1.27764E-2</v>
      </c>
      <c r="CT301" s="38">
        <v>-1.49322E-2</v>
      </c>
      <c r="CU301" s="38">
        <v>1.3004399999999999E-2</v>
      </c>
      <c r="CV301" s="38">
        <v>4.1336100000000001E-2</v>
      </c>
      <c r="CW301" s="38">
        <v>1.9112799999999999E-2</v>
      </c>
      <c r="CX301" s="38">
        <v>4.4627500000000001E-2</v>
      </c>
      <c r="CY301" s="38">
        <v>3.5737699999999997E-2</v>
      </c>
      <c r="CZ301" s="38">
        <v>1.5392599999999999E-2</v>
      </c>
      <c r="DA301" s="38">
        <v>-1.72403E-2</v>
      </c>
      <c r="DB301" s="38">
        <v>-1.18767E-2</v>
      </c>
      <c r="DC301" s="38">
        <v>-3.2473099999999998E-2</v>
      </c>
      <c r="DD301" s="38">
        <v>-3.13043E-2</v>
      </c>
      <c r="DE301" s="38">
        <v>-2.5586399999999999E-2</v>
      </c>
      <c r="DF301" s="38">
        <v>1.65725E-2</v>
      </c>
      <c r="DG301" s="38">
        <v>1.37993E-2</v>
      </c>
      <c r="DH301" s="38">
        <v>8.2733000000000008E-3</v>
      </c>
      <c r="DI301" s="38">
        <v>9.8440000000000003E-3</v>
      </c>
      <c r="DJ301" s="38">
        <v>-1.4063000000000001E-3</v>
      </c>
      <c r="DK301" s="38">
        <v>1.19258E-2</v>
      </c>
      <c r="DL301" s="38">
        <v>1.42261E-2</v>
      </c>
      <c r="DM301" s="38">
        <v>-7.9293999999999996E-3</v>
      </c>
      <c r="DN301" s="38">
        <v>-5.4964999999999996E-3</v>
      </c>
      <c r="DO301" s="38">
        <v>-6.0285E-3</v>
      </c>
      <c r="DP301" s="38">
        <v>-2.4853699999999999E-2</v>
      </c>
      <c r="DQ301" s="38">
        <v>-1.01148E-2</v>
      </c>
      <c r="DR301" s="38">
        <v>-1.35879E-2</v>
      </c>
      <c r="DS301" s="38">
        <v>1.58429E-2</v>
      </c>
      <c r="DT301" s="38">
        <v>4.5249299999999999E-2</v>
      </c>
      <c r="DU301" s="38">
        <v>2.67424E-2</v>
      </c>
      <c r="DV301" s="38">
        <v>5.1405899999999997E-2</v>
      </c>
      <c r="DW301" s="38">
        <v>4.1344899999999997E-2</v>
      </c>
      <c r="DX301" s="38">
        <v>2.07945E-2</v>
      </c>
      <c r="DY301" s="38">
        <v>-1.23062E-2</v>
      </c>
      <c r="DZ301" s="38">
        <v>-7.0327000000000002E-3</v>
      </c>
      <c r="EA301" s="38">
        <v>-2.7333799999999998E-2</v>
      </c>
      <c r="EB301" s="38">
        <v>-2.8044199999999998E-2</v>
      </c>
      <c r="EC301" s="38">
        <v>-2.26283E-2</v>
      </c>
      <c r="ED301" s="38">
        <v>2.1708399999999999E-2</v>
      </c>
      <c r="EE301" s="38">
        <v>1.7574200000000002E-2</v>
      </c>
      <c r="EF301" s="38">
        <v>1.06099E-2</v>
      </c>
      <c r="EG301" s="38">
        <v>1.2035000000000001E-2</v>
      </c>
      <c r="EH301" s="38">
        <v>1.405E-4</v>
      </c>
      <c r="EI301" s="38">
        <v>1.66515E-2</v>
      </c>
      <c r="EJ301" s="38">
        <v>2.3739300000000001E-2</v>
      </c>
      <c r="EK301" s="38">
        <v>-5.0400000000000002E-3</v>
      </c>
      <c r="EL301" s="38">
        <v>-1.3469999999999999E-4</v>
      </c>
      <c r="EM301" s="38">
        <v>1.2558000000000001E-3</v>
      </c>
      <c r="EN301" s="38">
        <v>-1.8485700000000001E-2</v>
      </c>
      <c r="EO301" s="38">
        <v>-6.2718000000000001E-3</v>
      </c>
      <c r="EP301" s="38">
        <v>-1.16469E-2</v>
      </c>
      <c r="EQ301" s="38">
        <v>1.9941199999999999E-2</v>
      </c>
      <c r="ER301" s="38">
        <v>5.08995E-2</v>
      </c>
      <c r="ES301" s="38">
        <v>3.7758199999999999E-2</v>
      </c>
      <c r="ET301" s="38">
        <v>6.1192799999999999E-2</v>
      </c>
      <c r="EU301" s="38">
        <v>4.94408E-2</v>
      </c>
      <c r="EV301" s="38">
        <v>2.8594000000000001E-2</v>
      </c>
      <c r="EW301" s="38">
        <v>-5.1821000000000002E-3</v>
      </c>
      <c r="EX301" s="38">
        <v>-3.8699999999999999E-5</v>
      </c>
      <c r="EY301" s="38">
        <v>-1.9913500000000001E-2</v>
      </c>
      <c r="EZ301" s="38">
        <v>-2.3337199999999999E-2</v>
      </c>
      <c r="FA301" s="38">
        <v>-1.83573E-2</v>
      </c>
      <c r="FB301" s="38">
        <v>73.473780000000005</v>
      </c>
      <c r="FC301" s="38">
        <v>72.041970000000006</v>
      </c>
      <c r="FD301" s="38">
        <v>69.851969999999994</v>
      </c>
      <c r="FE301" s="38">
        <v>67.822360000000003</v>
      </c>
      <c r="FF301" s="38">
        <v>67.447900000000004</v>
      </c>
      <c r="FG301" s="38">
        <v>66.714870000000005</v>
      </c>
      <c r="FH301" s="38">
        <v>67.694249999999997</v>
      </c>
      <c r="FI301" s="38">
        <v>72.653009999999995</v>
      </c>
      <c r="FJ301" s="38">
        <v>78.740080000000006</v>
      </c>
      <c r="FK301" s="38">
        <v>83.521770000000004</v>
      </c>
      <c r="FL301" s="38">
        <v>87.054659999999998</v>
      </c>
      <c r="FM301" s="38">
        <v>90.980999999999995</v>
      </c>
      <c r="FN301" s="38">
        <v>93.467389999999995</v>
      </c>
      <c r="FO301" s="38">
        <v>94.915469999999999</v>
      </c>
      <c r="FP301" s="38">
        <v>96.574939999999998</v>
      </c>
      <c r="FQ301" s="38">
        <v>97.42</v>
      </c>
      <c r="FR301" s="38">
        <v>98.211609999999993</v>
      </c>
      <c r="FS301" s="38">
        <v>98.423289999999994</v>
      </c>
      <c r="FT301" s="38">
        <v>96.790850000000006</v>
      </c>
      <c r="FU301" s="38">
        <v>92.609059999999999</v>
      </c>
      <c r="FV301" s="38">
        <v>86.801090000000002</v>
      </c>
      <c r="FW301">
        <v>83.071730000000002</v>
      </c>
      <c r="FX301">
        <v>80.36533</v>
      </c>
      <c r="FY301">
        <v>78.104060000000004</v>
      </c>
      <c r="FZ301">
        <v>8.8959E-3</v>
      </c>
      <c r="GA301">
        <v>8.0257700000000001E-2</v>
      </c>
      <c r="GB301">
        <v>1</v>
      </c>
    </row>
    <row r="302" spans="1:184" x14ac:dyDescent="0.3">
      <c r="A302" t="s">
        <v>277</v>
      </c>
      <c r="B302" t="s">
        <v>1</v>
      </c>
      <c r="C302" t="s">
        <v>263</v>
      </c>
      <c r="D302" t="s">
        <v>1</v>
      </c>
      <c r="E302" t="s">
        <v>1</v>
      </c>
      <c r="F302" t="s">
        <v>1</v>
      </c>
      <c r="G302" s="16" t="s">
        <v>1</v>
      </c>
      <c r="H302" s="40" t="s">
        <v>1</v>
      </c>
      <c r="I302" s="18" t="s">
        <v>1</v>
      </c>
      <c r="J302" s="38" t="s">
        <v>1</v>
      </c>
      <c r="K302" s="18">
        <v>44739</v>
      </c>
      <c r="L302" s="38">
        <v>10498</v>
      </c>
      <c r="M302" s="38">
        <v>10498</v>
      </c>
      <c r="N302" s="38">
        <v>1.1679550000000001</v>
      </c>
      <c r="O302" s="38">
        <v>1.115931</v>
      </c>
      <c r="P302" s="38">
        <v>1.0893440000000001</v>
      </c>
      <c r="Q302" s="38">
        <v>1.0730489999999999</v>
      </c>
      <c r="R302" s="38">
        <v>1.0743400000000001</v>
      </c>
      <c r="S302" s="38">
        <v>1.12893</v>
      </c>
      <c r="T302" s="38">
        <v>1.175257</v>
      </c>
      <c r="U302" s="38">
        <v>1.317099</v>
      </c>
      <c r="V302" s="38">
        <v>1.619065</v>
      </c>
      <c r="W302" s="38">
        <v>1.870328</v>
      </c>
      <c r="X302" s="38">
        <v>2.0760779999999999</v>
      </c>
      <c r="Y302" s="38">
        <v>2.2454559999999999</v>
      </c>
      <c r="Z302" s="38">
        <v>2.3671959999999999</v>
      </c>
      <c r="AA302" s="38">
        <v>2.502221</v>
      </c>
      <c r="AB302" s="38">
        <v>2.5917629999999998</v>
      </c>
      <c r="AC302" s="38">
        <v>2.5971510000000002</v>
      </c>
      <c r="AD302" s="38">
        <v>2.4616310000000001</v>
      </c>
      <c r="AE302" s="38">
        <v>2.1441089999999998</v>
      </c>
      <c r="AF302" s="38">
        <v>1.900468</v>
      </c>
      <c r="AG302" s="38">
        <v>1.732316</v>
      </c>
      <c r="AH302" s="38">
        <v>1.6271789999999999</v>
      </c>
      <c r="AI302" s="38">
        <v>1.4802219999999999</v>
      </c>
      <c r="AJ302" s="38">
        <v>1.3399509999999999</v>
      </c>
      <c r="AK302" s="38">
        <v>1.239555</v>
      </c>
      <c r="AL302" s="38">
        <v>-1.31545E-2</v>
      </c>
      <c r="AM302" s="38">
        <v>-1.0245799999999999E-2</v>
      </c>
      <c r="AN302" s="38">
        <v>-3.3000000000000003E-5</v>
      </c>
      <c r="AO302" s="38">
        <v>5.0233999999999999E-3</v>
      </c>
      <c r="AP302" s="38">
        <v>7.038E-3</v>
      </c>
      <c r="AQ302" s="38">
        <v>4.2808699999999998E-2</v>
      </c>
      <c r="AR302" s="38">
        <v>5.54855E-2</v>
      </c>
      <c r="AS302" s="38">
        <v>-2.2251300000000002E-2</v>
      </c>
      <c r="AT302" s="38">
        <v>-5.5815099999999999E-2</v>
      </c>
      <c r="AU302" s="38">
        <v>-6.4470899999999998E-2</v>
      </c>
      <c r="AV302" s="38">
        <v>-4.46434E-2</v>
      </c>
      <c r="AW302" s="38">
        <v>-2.1955100000000002E-2</v>
      </c>
      <c r="AX302" s="38">
        <v>-2.5653999999999998E-3</v>
      </c>
      <c r="AY302" s="38">
        <v>2.1649700000000001E-2</v>
      </c>
      <c r="AZ302" s="38">
        <v>2.19875E-2</v>
      </c>
      <c r="BA302" s="38">
        <v>-1.902E-3</v>
      </c>
      <c r="BB302" s="38">
        <v>1.7102699999999998E-2</v>
      </c>
      <c r="BC302" s="38">
        <v>2.13641E-2</v>
      </c>
      <c r="BD302" s="38">
        <v>5.1660999999999999E-3</v>
      </c>
      <c r="BE302" s="38">
        <v>3.1060000000000001E-4</v>
      </c>
      <c r="BF302" s="38">
        <v>2.87689E-2</v>
      </c>
      <c r="BG302" s="38">
        <v>-4.9242899999999999E-2</v>
      </c>
      <c r="BH302" s="38">
        <v>-4.47462E-2</v>
      </c>
      <c r="BI302" s="38">
        <v>-3.7389600000000002E-2</v>
      </c>
      <c r="BJ302" s="38">
        <v>-9.1660000000000005E-3</v>
      </c>
      <c r="BK302" s="38">
        <v>-7.0152000000000001E-3</v>
      </c>
      <c r="BL302" s="38">
        <v>2.8906000000000001E-3</v>
      </c>
      <c r="BM302" s="38">
        <v>6.4745999999999996E-3</v>
      </c>
      <c r="BN302" s="38">
        <v>8.5702E-3</v>
      </c>
      <c r="BO302" s="38">
        <v>4.5532999999999997E-2</v>
      </c>
      <c r="BP302" s="38">
        <v>6.3675599999999999E-2</v>
      </c>
      <c r="BQ302" s="38">
        <v>-1.9214800000000001E-2</v>
      </c>
      <c r="BR302" s="38">
        <v>-4.8896299999999997E-2</v>
      </c>
      <c r="BS302" s="38">
        <v>-5.9689199999999998E-2</v>
      </c>
      <c r="BT302" s="38">
        <v>-3.9502500000000003E-2</v>
      </c>
      <c r="BU302" s="38">
        <v>-1.8839399999999999E-2</v>
      </c>
      <c r="BV302" s="38">
        <v>1.5816999999999999E-3</v>
      </c>
      <c r="BW302" s="38">
        <v>2.4019800000000001E-2</v>
      </c>
      <c r="BX302" s="38">
        <v>2.7090800000000002E-2</v>
      </c>
      <c r="BY302" s="38">
        <v>3.7402999999999998E-3</v>
      </c>
      <c r="BZ302" s="38">
        <v>2.41998E-2</v>
      </c>
      <c r="CA302" s="38">
        <v>2.8072900000000001E-2</v>
      </c>
      <c r="CB302" s="38">
        <v>1.5098200000000001E-2</v>
      </c>
      <c r="CC302" s="38">
        <v>1.1772700000000001E-2</v>
      </c>
      <c r="CD302" s="38">
        <v>4.3971999999999997E-2</v>
      </c>
      <c r="CE302" s="38">
        <v>-4.0620200000000002E-2</v>
      </c>
      <c r="CF302" s="38">
        <v>-3.6687699999999997E-2</v>
      </c>
      <c r="CG302" s="38">
        <v>-2.9633E-2</v>
      </c>
      <c r="CH302" s="38">
        <v>-6.4035999999999997E-3</v>
      </c>
      <c r="CI302" s="38">
        <v>-4.7775999999999999E-3</v>
      </c>
      <c r="CJ302" s="38">
        <v>4.9154000000000003E-3</v>
      </c>
      <c r="CK302" s="38">
        <v>7.4798E-3</v>
      </c>
      <c r="CL302" s="38">
        <v>9.6314E-3</v>
      </c>
      <c r="CM302" s="38">
        <v>4.7419799999999998E-2</v>
      </c>
      <c r="CN302" s="38">
        <v>6.9348000000000007E-2</v>
      </c>
      <c r="CO302" s="38">
        <v>-1.7111700000000001E-2</v>
      </c>
      <c r="CP302" s="38">
        <v>-4.4104299999999999E-2</v>
      </c>
      <c r="CQ302" s="38">
        <v>-5.6377299999999998E-2</v>
      </c>
      <c r="CR302" s="38">
        <v>-3.5941899999999999E-2</v>
      </c>
      <c r="CS302" s="38">
        <v>-1.6681499999999998E-2</v>
      </c>
      <c r="CT302" s="38">
        <v>4.4539999999999996E-3</v>
      </c>
      <c r="CU302" s="38">
        <v>2.5661400000000001E-2</v>
      </c>
      <c r="CV302" s="38">
        <v>3.0625300000000001E-2</v>
      </c>
      <c r="CW302" s="38">
        <v>7.6480999999999997E-3</v>
      </c>
      <c r="CX302" s="38">
        <v>2.9115200000000001E-2</v>
      </c>
      <c r="CY302" s="38">
        <v>3.2719400000000003E-2</v>
      </c>
      <c r="CZ302" s="38">
        <v>2.1977099999999999E-2</v>
      </c>
      <c r="DA302" s="38">
        <v>1.97114E-2</v>
      </c>
      <c r="DB302" s="38">
        <v>5.4501599999999997E-2</v>
      </c>
      <c r="DC302" s="38">
        <v>-3.4648199999999997E-2</v>
      </c>
      <c r="DD302" s="38">
        <v>-3.1106399999999999E-2</v>
      </c>
      <c r="DE302" s="38">
        <v>-2.4260799999999999E-2</v>
      </c>
      <c r="DF302" s="38">
        <v>-3.6411999999999998E-3</v>
      </c>
      <c r="DG302" s="38">
        <v>-2.5401E-3</v>
      </c>
      <c r="DH302" s="38">
        <v>6.9401999999999997E-3</v>
      </c>
      <c r="DI302" s="38">
        <v>8.4849000000000001E-3</v>
      </c>
      <c r="DJ302" s="38">
        <v>1.0692699999999999E-2</v>
      </c>
      <c r="DK302" s="38">
        <v>4.9306700000000002E-2</v>
      </c>
      <c r="DL302" s="38">
        <v>7.5020500000000004E-2</v>
      </c>
      <c r="DM302" s="38">
        <v>-1.50087E-2</v>
      </c>
      <c r="DN302" s="38">
        <v>-3.9312300000000001E-2</v>
      </c>
      <c r="DO302" s="38">
        <v>-5.3065500000000002E-2</v>
      </c>
      <c r="DP302" s="38">
        <v>-3.2381300000000002E-2</v>
      </c>
      <c r="DQ302" s="38">
        <v>-1.45235E-2</v>
      </c>
      <c r="DR302" s="38">
        <v>7.3263E-3</v>
      </c>
      <c r="DS302" s="38">
        <v>2.7302900000000001E-2</v>
      </c>
      <c r="DT302" s="38">
        <v>3.41599E-2</v>
      </c>
      <c r="DU302" s="38">
        <v>1.1556E-2</v>
      </c>
      <c r="DV302" s="38">
        <v>3.4030600000000001E-2</v>
      </c>
      <c r="DW302" s="38">
        <v>3.7365900000000001E-2</v>
      </c>
      <c r="DX302" s="38">
        <v>2.8856099999999999E-2</v>
      </c>
      <c r="DY302" s="38">
        <v>2.7650000000000001E-2</v>
      </c>
      <c r="DZ302" s="38">
        <v>6.5031099999999994E-2</v>
      </c>
      <c r="EA302" s="38">
        <v>-2.86761E-2</v>
      </c>
      <c r="EB302" s="38">
        <v>-2.5525099999999998E-2</v>
      </c>
      <c r="EC302" s="38">
        <v>-1.8888700000000001E-2</v>
      </c>
      <c r="ED302" s="38">
        <v>3.4729999999999999E-4</v>
      </c>
      <c r="EE302" s="38">
        <v>6.9050000000000003E-4</v>
      </c>
      <c r="EF302" s="38">
        <v>9.8638000000000007E-3</v>
      </c>
      <c r="EG302" s="38">
        <v>9.9360999999999998E-3</v>
      </c>
      <c r="EH302" s="38">
        <v>1.22249E-2</v>
      </c>
      <c r="EI302" s="38">
        <v>5.2031000000000001E-2</v>
      </c>
      <c r="EJ302" s="38">
        <v>8.3210599999999996E-2</v>
      </c>
      <c r="EK302" s="38">
        <v>-1.1972200000000001E-2</v>
      </c>
      <c r="EL302" s="38">
        <v>-3.2393499999999999E-2</v>
      </c>
      <c r="EM302" s="38">
        <v>-4.8283800000000002E-2</v>
      </c>
      <c r="EN302" s="38">
        <v>-2.7240500000000001E-2</v>
      </c>
      <c r="EO302" s="38">
        <v>-1.1407799999999999E-2</v>
      </c>
      <c r="EP302" s="38">
        <v>1.14734E-2</v>
      </c>
      <c r="EQ302" s="38">
        <v>2.9673100000000001E-2</v>
      </c>
      <c r="ER302" s="38">
        <v>3.9263199999999998E-2</v>
      </c>
      <c r="ES302" s="38">
        <v>1.71983E-2</v>
      </c>
      <c r="ET302" s="38">
        <v>4.1127700000000003E-2</v>
      </c>
      <c r="EU302" s="38">
        <v>4.4074599999999999E-2</v>
      </c>
      <c r="EV302" s="38">
        <v>3.8788200000000002E-2</v>
      </c>
      <c r="EW302" s="38">
        <v>3.9112099999999997E-2</v>
      </c>
      <c r="EX302" s="38">
        <v>8.0234200000000006E-2</v>
      </c>
      <c r="EY302" s="38">
        <v>-2.0053399999999999E-2</v>
      </c>
      <c r="EZ302" s="38">
        <v>-1.7466499999999999E-2</v>
      </c>
      <c r="FA302" s="38">
        <v>-1.1132100000000001E-2</v>
      </c>
      <c r="FB302" s="38">
        <v>71.643590000000003</v>
      </c>
      <c r="FC302" s="38">
        <v>69.640529999999998</v>
      </c>
      <c r="FD302" s="38">
        <v>68.306510000000003</v>
      </c>
      <c r="FE302" s="38">
        <v>67.307149999999993</v>
      </c>
      <c r="FF302" s="38">
        <v>66.324730000000002</v>
      </c>
      <c r="FG302" s="38">
        <v>65.080179999999999</v>
      </c>
      <c r="FH302" s="38">
        <v>65.546949999999995</v>
      </c>
      <c r="FI302" s="38">
        <v>69.552289999999999</v>
      </c>
      <c r="FJ302" s="38">
        <v>74.098309999999998</v>
      </c>
      <c r="FK302" s="38">
        <v>79.034850000000006</v>
      </c>
      <c r="FL302" s="38">
        <v>83.422420000000002</v>
      </c>
      <c r="FM302" s="38">
        <v>86.94323</v>
      </c>
      <c r="FN302" s="38">
        <v>90.539760000000001</v>
      </c>
      <c r="FO302" s="38">
        <v>93.237129999999993</v>
      </c>
      <c r="FP302" s="38">
        <v>96.047250000000005</v>
      </c>
      <c r="FQ302" s="38">
        <v>98.528689999999997</v>
      </c>
      <c r="FR302" s="38">
        <v>99.777820000000006</v>
      </c>
      <c r="FS302" s="38">
        <v>99.968029999999999</v>
      </c>
      <c r="FT302" s="38">
        <v>98.327610000000007</v>
      </c>
      <c r="FU302" s="38">
        <v>92.921559999999999</v>
      </c>
      <c r="FV302" s="38">
        <v>86.211830000000006</v>
      </c>
      <c r="FW302">
        <v>81.317340000000002</v>
      </c>
      <c r="FX302">
        <v>77.402389999999997</v>
      </c>
      <c r="FY302">
        <v>74.300210000000007</v>
      </c>
      <c r="FZ302">
        <v>1.18511E-2</v>
      </c>
      <c r="GA302">
        <v>0.11280270000000001</v>
      </c>
      <c r="GB302">
        <v>1</v>
      </c>
    </row>
    <row r="303" spans="1:184" x14ac:dyDescent="0.3">
      <c r="A303" t="s">
        <v>277</v>
      </c>
      <c r="B303" t="s">
        <v>1</v>
      </c>
      <c r="C303" t="s">
        <v>263</v>
      </c>
      <c r="D303" t="s">
        <v>1</v>
      </c>
      <c r="E303" t="s">
        <v>1</v>
      </c>
      <c r="F303" t="s">
        <v>1</v>
      </c>
      <c r="G303" s="16" t="s">
        <v>1</v>
      </c>
      <c r="H303" s="40" t="s">
        <v>1</v>
      </c>
      <c r="I303" s="18" t="s">
        <v>1</v>
      </c>
      <c r="J303" s="38" t="s">
        <v>1</v>
      </c>
      <c r="K303" s="18">
        <v>44753</v>
      </c>
      <c r="L303" s="38">
        <v>10472</v>
      </c>
      <c r="M303" s="38">
        <v>10472</v>
      </c>
      <c r="N303" s="38">
        <v>1.1540919999999999</v>
      </c>
      <c r="O303" s="38">
        <v>1.101988</v>
      </c>
      <c r="P303" s="38">
        <v>1.0758490000000001</v>
      </c>
      <c r="Q303" s="38">
        <v>1.0545580000000001</v>
      </c>
      <c r="R303" s="38">
        <v>1.0575410000000001</v>
      </c>
      <c r="S303" s="38">
        <v>1.1080509999999999</v>
      </c>
      <c r="T303" s="38">
        <v>1.158989</v>
      </c>
      <c r="U303" s="38">
        <v>1.3271729999999999</v>
      </c>
      <c r="V303" s="38">
        <v>1.6577040000000001</v>
      </c>
      <c r="W303" s="38">
        <v>1.922952</v>
      </c>
      <c r="X303" s="38">
        <v>2.1471170000000002</v>
      </c>
      <c r="Y303" s="38">
        <v>2.312872</v>
      </c>
      <c r="Z303" s="38">
        <v>2.4238550000000001</v>
      </c>
      <c r="AA303" s="38">
        <v>2.5528460000000002</v>
      </c>
      <c r="AB303" s="38">
        <v>2.6131340000000001</v>
      </c>
      <c r="AC303" s="38">
        <v>2.5931340000000001</v>
      </c>
      <c r="AD303" s="38">
        <v>2.4528370000000002</v>
      </c>
      <c r="AE303" s="38">
        <v>2.1317870000000001</v>
      </c>
      <c r="AF303" s="38">
        <v>1.89703</v>
      </c>
      <c r="AG303" s="38">
        <v>1.7450699999999999</v>
      </c>
      <c r="AH303" s="38">
        <v>1.6497280000000001</v>
      </c>
      <c r="AI303" s="38">
        <v>1.516259</v>
      </c>
      <c r="AJ303" s="38">
        <v>1.373243</v>
      </c>
      <c r="AK303" s="38">
        <v>1.2791859999999999</v>
      </c>
      <c r="AL303" s="38">
        <v>1.9589E-3</v>
      </c>
      <c r="AM303" s="38">
        <v>6.3772000000000004E-3</v>
      </c>
      <c r="AN303" s="38">
        <v>1.5114799999999999E-2</v>
      </c>
      <c r="AO303" s="38">
        <v>2.0347999999999998E-3</v>
      </c>
      <c r="AP303" s="38">
        <v>-8.0469999999999999E-4</v>
      </c>
      <c r="AQ303" s="38">
        <v>1.7694700000000001E-2</v>
      </c>
      <c r="AR303" s="38">
        <v>3.1339100000000002E-2</v>
      </c>
      <c r="AS303" s="38">
        <v>-4.25578E-2</v>
      </c>
      <c r="AT303" s="38">
        <v>-6.2662800000000005E-2</v>
      </c>
      <c r="AU303" s="38">
        <v>-5.6235100000000003E-2</v>
      </c>
      <c r="AV303" s="38">
        <v>-4.3817700000000001E-2</v>
      </c>
      <c r="AW303" s="38">
        <v>-2.3299199999999999E-2</v>
      </c>
      <c r="AX303" s="38">
        <v>-1.8700000000000001E-2</v>
      </c>
      <c r="AY303" s="38">
        <v>9.7157000000000007E-3</v>
      </c>
      <c r="AZ303" s="38">
        <v>1.7949000000000001E-3</v>
      </c>
      <c r="BA303" s="38">
        <v>2.02816E-2</v>
      </c>
      <c r="BB303" s="38">
        <v>3.1177E-2</v>
      </c>
      <c r="BC303" s="38">
        <v>3.2483900000000003E-2</v>
      </c>
      <c r="BD303" s="38">
        <v>1.83351E-2</v>
      </c>
      <c r="BE303" s="38">
        <v>2.6055200000000001E-2</v>
      </c>
      <c r="BF303" s="38">
        <v>4.4806699999999998E-2</v>
      </c>
      <c r="BG303" s="38">
        <v>-1.43844E-2</v>
      </c>
      <c r="BH303" s="38">
        <v>-1.80892E-2</v>
      </c>
      <c r="BI303" s="38">
        <v>-7.2267E-3</v>
      </c>
      <c r="BJ303" s="38">
        <v>7.2220000000000001E-3</v>
      </c>
      <c r="BK303" s="38">
        <v>1.0171599999999999E-2</v>
      </c>
      <c r="BL303" s="38">
        <v>1.8659100000000001E-2</v>
      </c>
      <c r="BM303" s="38">
        <v>4.7552999999999996E-3</v>
      </c>
      <c r="BN303" s="38">
        <v>1.6844E-3</v>
      </c>
      <c r="BO303" s="38">
        <v>2.1668799999999998E-2</v>
      </c>
      <c r="BP303" s="38">
        <v>4.0204900000000002E-2</v>
      </c>
      <c r="BQ303" s="38">
        <v>-3.8975000000000003E-2</v>
      </c>
      <c r="BR303" s="38">
        <v>-5.3922299999999999E-2</v>
      </c>
      <c r="BS303" s="38">
        <v>-4.8903799999999997E-2</v>
      </c>
      <c r="BT303" s="38">
        <v>-3.5484500000000002E-2</v>
      </c>
      <c r="BU303" s="38">
        <v>-1.81926E-2</v>
      </c>
      <c r="BV303" s="38">
        <v>-1.37425E-2</v>
      </c>
      <c r="BW303" s="38">
        <v>1.34641E-2</v>
      </c>
      <c r="BX303" s="38">
        <v>8.8670999999999993E-3</v>
      </c>
      <c r="BY303" s="38">
        <v>2.9726599999999999E-2</v>
      </c>
      <c r="BZ303" s="38">
        <v>4.1261699999999998E-2</v>
      </c>
      <c r="CA303" s="38">
        <v>4.19449E-2</v>
      </c>
      <c r="CB303" s="38">
        <v>3.1182000000000001E-2</v>
      </c>
      <c r="CC303" s="38">
        <v>3.9766799999999998E-2</v>
      </c>
      <c r="CD303" s="38">
        <v>6.26081E-2</v>
      </c>
      <c r="CE303" s="38">
        <v>-3.0352000000000001E-3</v>
      </c>
      <c r="CF303" s="38">
        <v>-8.4763000000000008E-3</v>
      </c>
      <c r="CG303" s="38">
        <v>2.1061000000000001E-3</v>
      </c>
      <c r="CH303" s="38">
        <v>1.08673E-2</v>
      </c>
      <c r="CI303" s="38">
        <v>1.27995E-2</v>
      </c>
      <c r="CJ303" s="38">
        <v>2.1113900000000001E-2</v>
      </c>
      <c r="CK303" s="38">
        <v>6.6394000000000002E-3</v>
      </c>
      <c r="CL303" s="38">
        <v>3.4083E-3</v>
      </c>
      <c r="CM303" s="38">
        <v>2.4421200000000001E-2</v>
      </c>
      <c r="CN303" s="38">
        <v>4.6345400000000002E-2</v>
      </c>
      <c r="CO303" s="38">
        <v>-3.6493600000000001E-2</v>
      </c>
      <c r="CP303" s="38">
        <v>-4.7868599999999997E-2</v>
      </c>
      <c r="CQ303" s="38">
        <v>-4.38261E-2</v>
      </c>
      <c r="CR303" s="38">
        <v>-2.97129E-2</v>
      </c>
      <c r="CS303" s="38">
        <v>-1.46558E-2</v>
      </c>
      <c r="CT303" s="38">
        <v>-1.0309E-2</v>
      </c>
      <c r="CU303" s="38">
        <v>1.60603E-2</v>
      </c>
      <c r="CV303" s="38">
        <v>1.3765299999999999E-2</v>
      </c>
      <c r="CW303" s="38">
        <v>3.62682E-2</v>
      </c>
      <c r="CX303" s="38">
        <v>4.8246299999999999E-2</v>
      </c>
      <c r="CY303" s="38">
        <v>4.8497499999999999E-2</v>
      </c>
      <c r="CZ303" s="38">
        <v>4.0079799999999999E-2</v>
      </c>
      <c r="DA303" s="38">
        <v>4.9263399999999999E-2</v>
      </c>
      <c r="DB303" s="38">
        <v>7.4937299999999998E-2</v>
      </c>
      <c r="DC303" s="38">
        <v>4.8252E-3</v>
      </c>
      <c r="DD303" s="38">
        <v>-1.8184E-3</v>
      </c>
      <c r="DE303" s="38">
        <v>8.5699000000000001E-3</v>
      </c>
      <c r="DF303" s="38">
        <v>1.4512499999999999E-2</v>
      </c>
      <c r="DG303" s="38">
        <v>1.54275E-2</v>
      </c>
      <c r="DH303" s="38">
        <v>2.3568700000000001E-2</v>
      </c>
      <c r="DI303" s="38">
        <v>8.5235999999999992E-3</v>
      </c>
      <c r="DJ303" s="38">
        <v>5.1322E-3</v>
      </c>
      <c r="DK303" s="38">
        <v>2.7173599999999999E-2</v>
      </c>
      <c r="DL303" s="38">
        <v>5.2485799999999999E-2</v>
      </c>
      <c r="DM303" s="38">
        <v>-3.4012199999999999E-2</v>
      </c>
      <c r="DN303" s="38">
        <v>-4.1814999999999998E-2</v>
      </c>
      <c r="DO303" s="38">
        <v>-3.8748400000000002E-2</v>
      </c>
      <c r="DP303" s="38">
        <v>-2.3941299999999999E-2</v>
      </c>
      <c r="DQ303" s="38">
        <v>-1.1119E-2</v>
      </c>
      <c r="DR303" s="38">
        <v>-6.8754000000000003E-3</v>
      </c>
      <c r="DS303" s="38">
        <v>1.8656499999999999E-2</v>
      </c>
      <c r="DT303" s="38">
        <v>1.86635E-2</v>
      </c>
      <c r="DU303" s="38">
        <v>4.2809699999999999E-2</v>
      </c>
      <c r="DV303" s="38">
        <v>5.5231000000000002E-2</v>
      </c>
      <c r="DW303" s="38">
        <v>5.5050099999999998E-2</v>
      </c>
      <c r="DX303" s="38">
        <v>4.89775E-2</v>
      </c>
      <c r="DY303" s="38">
        <v>5.876E-2</v>
      </c>
      <c r="DZ303" s="38">
        <v>8.7266499999999997E-2</v>
      </c>
      <c r="EA303" s="38">
        <v>1.26856E-2</v>
      </c>
      <c r="EB303" s="38">
        <v>4.8393999999999998E-3</v>
      </c>
      <c r="EC303" s="38">
        <v>1.50338E-2</v>
      </c>
      <c r="ED303" s="38">
        <v>1.97757E-2</v>
      </c>
      <c r="EE303" s="38">
        <v>1.9221800000000001E-2</v>
      </c>
      <c r="EF303" s="38">
        <v>2.7113000000000002E-2</v>
      </c>
      <c r="EG303" s="38">
        <v>1.12441E-2</v>
      </c>
      <c r="EH303" s="38">
        <v>7.6213000000000001E-3</v>
      </c>
      <c r="EI303" s="38">
        <v>3.11477E-2</v>
      </c>
      <c r="EJ303" s="38">
        <v>6.1351700000000002E-2</v>
      </c>
      <c r="EK303" s="38">
        <v>-3.0429399999999999E-2</v>
      </c>
      <c r="EL303" s="38">
        <v>-3.30745E-2</v>
      </c>
      <c r="EM303" s="38">
        <v>-3.1417100000000003E-2</v>
      </c>
      <c r="EN303" s="38">
        <v>-1.56081E-2</v>
      </c>
      <c r="EO303" s="38">
        <v>-6.0124000000000002E-3</v>
      </c>
      <c r="EP303" s="38">
        <v>-1.918E-3</v>
      </c>
      <c r="EQ303" s="38">
        <v>2.2404899999999998E-2</v>
      </c>
      <c r="ER303" s="38">
        <v>2.57358E-2</v>
      </c>
      <c r="ES303" s="38">
        <v>5.2254700000000001E-2</v>
      </c>
      <c r="ET303" s="38">
        <v>6.5315700000000004E-2</v>
      </c>
      <c r="EU303" s="38">
        <v>6.4511100000000002E-2</v>
      </c>
      <c r="EV303" s="38">
        <v>6.1824400000000002E-2</v>
      </c>
      <c r="EW303" s="38">
        <v>7.2471599999999997E-2</v>
      </c>
      <c r="EX303" s="38">
        <v>0.10506799999999999</v>
      </c>
      <c r="EY303" s="38">
        <v>2.4034799999999999E-2</v>
      </c>
      <c r="EZ303" s="38">
        <v>1.44523E-2</v>
      </c>
      <c r="FA303" s="38">
        <v>2.4366499999999999E-2</v>
      </c>
      <c r="FB303" s="38">
        <v>74.172690000000003</v>
      </c>
      <c r="FC303" s="38">
        <v>74.519840000000002</v>
      </c>
      <c r="FD303" s="38">
        <v>73.775260000000003</v>
      </c>
      <c r="FE303" s="38">
        <v>72.5381</v>
      </c>
      <c r="FF303" s="38">
        <v>70.320970000000003</v>
      </c>
      <c r="FG303" s="38">
        <v>68.269360000000006</v>
      </c>
      <c r="FH303" s="38">
        <v>69.356949999999998</v>
      </c>
      <c r="FI303" s="38">
        <v>73.670370000000005</v>
      </c>
      <c r="FJ303" s="38">
        <v>78.707350000000005</v>
      </c>
      <c r="FK303" s="38">
        <v>83.832980000000006</v>
      </c>
      <c r="FL303" s="38">
        <v>87.770930000000007</v>
      </c>
      <c r="FM303" s="38">
        <v>89.935119999999998</v>
      </c>
      <c r="FN303" s="38">
        <v>92.39085</v>
      </c>
      <c r="FO303" s="38">
        <v>94.410690000000002</v>
      </c>
      <c r="FP303" s="38">
        <v>96.266379999999998</v>
      </c>
      <c r="FQ303" s="38">
        <v>98.792789999999997</v>
      </c>
      <c r="FR303" s="38">
        <v>99.657610000000005</v>
      </c>
      <c r="FS303" s="38">
        <v>100.01130000000001</v>
      </c>
      <c r="FT303" s="38">
        <v>98.77176</v>
      </c>
      <c r="FU303" s="38">
        <v>94.94923</v>
      </c>
      <c r="FV303" s="38">
        <v>89.509659999999997</v>
      </c>
      <c r="FW303">
        <v>84.429860000000005</v>
      </c>
      <c r="FX303">
        <v>81.013080000000002</v>
      </c>
      <c r="FY303">
        <v>79.335509999999999</v>
      </c>
      <c r="FZ303">
        <v>1.4846099999999999E-2</v>
      </c>
      <c r="GA303">
        <v>0.1490214</v>
      </c>
      <c r="GB303">
        <v>1</v>
      </c>
    </row>
    <row r="304" spans="1:184" x14ac:dyDescent="0.3">
      <c r="A304" t="s">
        <v>277</v>
      </c>
      <c r="B304" t="s">
        <v>1</v>
      </c>
      <c r="C304" t="s">
        <v>263</v>
      </c>
      <c r="D304" t="s">
        <v>1</v>
      </c>
      <c r="E304" t="s">
        <v>1</v>
      </c>
      <c r="F304" t="s">
        <v>1</v>
      </c>
      <c r="G304" s="16" t="s">
        <v>1</v>
      </c>
      <c r="H304" s="40" t="s">
        <v>1</v>
      </c>
      <c r="I304" s="18" t="s">
        <v>1</v>
      </c>
      <c r="J304" s="38" t="s">
        <v>1</v>
      </c>
      <c r="K304" s="18">
        <v>44760</v>
      </c>
      <c r="L304" s="38">
        <v>10441</v>
      </c>
      <c r="M304" s="38">
        <v>10441</v>
      </c>
      <c r="N304" s="38">
        <v>1.2145379999999999</v>
      </c>
      <c r="O304" s="38">
        <v>1.1565099999999999</v>
      </c>
      <c r="P304" s="38">
        <v>1.1233960000000001</v>
      </c>
      <c r="Q304" s="38">
        <v>1.0987150000000001</v>
      </c>
      <c r="R304" s="38">
        <v>1.095011</v>
      </c>
      <c r="S304" s="38">
        <v>1.150271</v>
      </c>
      <c r="T304" s="38">
        <v>1.1999070000000001</v>
      </c>
      <c r="U304" s="38">
        <v>1.3651709999999999</v>
      </c>
      <c r="V304" s="38">
        <v>1.6914229999999999</v>
      </c>
      <c r="W304" s="38">
        <v>1.950494</v>
      </c>
      <c r="X304" s="38">
        <v>2.1596790000000001</v>
      </c>
      <c r="Y304" s="38">
        <v>2.3191359999999999</v>
      </c>
      <c r="Z304" s="38">
        <v>2.428871</v>
      </c>
      <c r="AA304" s="38">
        <v>2.5438960000000002</v>
      </c>
      <c r="AB304" s="38">
        <v>2.6083690000000002</v>
      </c>
      <c r="AC304" s="38">
        <v>2.5826889999999998</v>
      </c>
      <c r="AD304" s="38">
        <v>2.4432999999999998</v>
      </c>
      <c r="AE304" s="38">
        <v>2.1096059999999999</v>
      </c>
      <c r="AF304" s="38">
        <v>1.8681300000000001</v>
      </c>
      <c r="AG304" s="38">
        <v>1.7217929999999999</v>
      </c>
      <c r="AH304" s="38">
        <v>1.6203920000000001</v>
      </c>
      <c r="AI304" s="38">
        <v>1.499028</v>
      </c>
      <c r="AJ304" s="38">
        <v>1.3582209999999999</v>
      </c>
      <c r="AK304" s="38">
        <v>1.263077</v>
      </c>
      <c r="AL304" s="38">
        <v>9.6349000000000001E-3</v>
      </c>
      <c r="AM304" s="38">
        <v>1.4697999999999999E-2</v>
      </c>
      <c r="AN304" s="38">
        <v>1.9524099999999999E-2</v>
      </c>
      <c r="AO304" s="38">
        <v>8.7448999999999999E-3</v>
      </c>
      <c r="AP304" s="38">
        <v>8.6399999999999997E-4</v>
      </c>
      <c r="AQ304" s="38">
        <v>1.4009300000000001E-2</v>
      </c>
      <c r="AR304" s="38">
        <v>2.4538000000000001E-2</v>
      </c>
      <c r="AS304" s="38">
        <v>-3.59873E-2</v>
      </c>
      <c r="AT304" s="38">
        <v>-6.9443400000000002E-2</v>
      </c>
      <c r="AU304" s="38">
        <v>-7.3807499999999998E-2</v>
      </c>
      <c r="AV304" s="38">
        <v>-6.3257599999999997E-2</v>
      </c>
      <c r="AW304" s="38">
        <v>-3.8122799999999998E-2</v>
      </c>
      <c r="AX304" s="38">
        <v>-1.18464E-2</v>
      </c>
      <c r="AY304" s="38">
        <v>2.6668899999999999E-2</v>
      </c>
      <c r="AZ304" s="38">
        <v>2.8588200000000001E-2</v>
      </c>
      <c r="BA304" s="38">
        <v>1.30507E-2</v>
      </c>
      <c r="BB304" s="38">
        <v>3.5001299999999999E-2</v>
      </c>
      <c r="BC304" s="38">
        <v>3.1652199999999998E-2</v>
      </c>
      <c r="BD304" s="38">
        <v>2.8243500000000001E-2</v>
      </c>
      <c r="BE304" s="38">
        <v>3.7258800000000002E-2</v>
      </c>
      <c r="BF304" s="38">
        <v>5.9662E-2</v>
      </c>
      <c r="BG304" s="38">
        <v>4.3886999999999997E-3</v>
      </c>
      <c r="BH304" s="38">
        <v>3.3955000000000001E-3</v>
      </c>
      <c r="BI304" s="38">
        <v>-6.6454000000000001E-3</v>
      </c>
      <c r="BJ304" s="38">
        <v>1.4191499999999999E-2</v>
      </c>
      <c r="BK304" s="38">
        <v>1.8226800000000001E-2</v>
      </c>
      <c r="BL304" s="38">
        <v>2.26692E-2</v>
      </c>
      <c r="BM304" s="38">
        <v>1.09237E-2</v>
      </c>
      <c r="BN304" s="38">
        <v>3.1170999999999998E-3</v>
      </c>
      <c r="BO304" s="38">
        <v>1.7960500000000001E-2</v>
      </c>
      <c r="BP304" s="38">
        <v>3.4596000000000002E-2</v>
      </c>
      <c r="BQ304" s="38">
        <v>-3.25118E-2</v>
      </c>
      <c r="BR304" s="38">
        <v>-6.1232300000000003E-2</v>
      </c>
      <c r="BS304" s="38">
        <v>-6.6915500000000003E-2</v>
      </c>
      <c r="BT304" s="38">
        <v>-5.6210799999999998E-2</v>
      </c>
      <c r="BU304" s="38">
        <v>-3.3864199999999997E-2</v>
      </c>
      <c r="BV304" s="38">
        <v>-7.3987000000000002E-3</v>
      </c>
      <c r="BW304" s="38">
        <v>3.0135599999999998E-2</v>
      </c>
      <c r="BX304" s="38">
        <v>3.4329999999999999E-2</v>
      </c>
      <c r="BY304" s="38">
        <v>2.38716E-2</v>
      </c>
      <c r="BZ304" s="38">
        <v>4.5285800000000001E-2</v>
      </c>
      <c r="CA304" s="38">
        <v>4.1249399999999999E-2</v>
      </c>
      <c r="CB304" s="38">
        <v>3.9560499999999998E-2</v>
      </c>
      <c r="CC304" s="38">
        <v>5.0698199999999999E-2</v>
      </c>
      <c r="CD304" s="38">
        <v>7.6605800000000002E-2</v>
      </c>
      <c r="CE304" s="38">
        <v>1.50162E-2</v>
      </c>
      <c r="CF304" s="38">
        <v>1.25921E-2</v>
      </c>
      <c r="CG304" s="38">
        <v>2.2265000000000002E-3</v>
      </c>
      <c r="CH304" s="38">
        <v>1.73473E-2</v>
      </c>
      <c r="CI304" s="38">
        <v>2.06708E-2</v>
      </c>
      <c r="CJ304" s="38">
        <v>2.4847600000000001E-2</v>
      </c>
      <c r="CK304" s="38">
        <v>1.24327E-2</v>
      </c>
      <c r="CL304" s="38">
        <v>4.6776999999999999E-3</v>
      </c>
      <c r="CM304" s="38">
        <v>2.0697199999999999E-2</v>
      </c>
      <c r="CN304" s="38">
        <v>4.1562099999999998E-2</v>
      </c>
      <c r="CO304" s="38">
        <v>-3.0104700000000002E-2</v>
      </c>
      <c r="CP304" s="38">
        <v>-5.5545299999999999E-2</v>
      </c>
      <c r="CQ304" s="38">
        <v>-6.2142099999999999E-2</v>
      </c>
      <c r="CR304" s="38">
        <v>-5.1330300000000002E-2</v>
      </c>
      <c r="CS304" s="38">
        <v>-3.09147E-2</v>
      </c>
      <c r="CT304" s="38">
        <v>-4.3182000000000003E-3</v>
      </c>
      <c r="CU304" s="38">
        <v>3.2536700000000002E-2</v>
      </c>
      <c r="CV304" s="38">
        <v>3.8306699999999999E-2</v>
      </c>
      <c r="CW304" s="38">
        <v>3.1366199999999997E-2</v>
      </c>
      <c r="CX304" s="38">
        <v>5.2408799999999998E-2</v>
      </c>
      <c r="CY304" s="38">
        <v>4.7896399999999999E-2</v>
      </c>
      <c r="CZ304" s="38">
        <v>4.7398700000000002E-2</v>
      </c>
      <c r="DA304" s="38">
        <v>6.0006400000000001E-2</v>
      </c>
      <c r="DB304" s="38">
        <v>8.8341100000000006E-2</v>
      </c>
      <c r="DC304" s="38">
        <v>2.2376699999999999E-2</v>
      </c>
      <c r="DD304" s="38">
        <v>1.8961599999999999E-2</v>
      </c>
      <c r="DE304" s="38">
        <v>8.3710999999999994E-3</v>
      </c>
      <c r="DF304" s="38">
        <v>2.0503199999999999E-2</v>
      </c>
      <c r="DG304" s="38">
        <v>2.3114800000000001E-2</v>
      </c>
      <c r="DH304" s="38">
        <v>2.7025899999999999E-2</v>
      </c>
      <c r="DI304" s="38">
        <v>1.39417E-2</v>
      </c>
      <c r="DJ304" s="38">
        <v>6.2382000000000002E-3</v>
      </c>
      <c r="DK304" s="38">
        <v>2.3433800000000001E-2</v>
      </c>
      <c r="DL304" s="38">
        <v>4.8528300000000003E-2</v>
      </c>
      <c r="DM304" s="38">
        <v>-2.7697599999999999E-2</v>
      </c>
      <c r="DN304" s="38">
        <v>-4.9858300000000001E-2</v>
      </c>
      <c r="DO304" s="38">
        <v>-5.7368599999999999E-2</v>
      </c>
      <c r="DP304" s="38">
        <v>-4.6449799999999999E-2</v>
      </c>
      <c r="DQ304" s="38">
        <v>-2.7965199999999999E-2</v>
      </c>
      <c r="DR304" s="38">
        <v>-1.2378000000000001E-3</v>
      </c>
      <c r="DS304" s="38">
        <v>3.4937799999999998E-2</v>
      </c>
      <c r="DT304" s="38">
        <v>4.2283399999999999E-2</v>
      </c>
      <c r="DU304" s="38">
        <v>3.8860699999999998E-2</v>
      </c>
      <c r="DV304" s="38">
        <v>5.9531800000000003E-2</v>
      </c>
      <c r="DW304" s="38">
        <v>5.4543399999999999E-2</v>
      </c>
      <c r="DX304" s="38">
        <v>5.5236800000000003E-2</v>
      </c>
      <c r="DY304" s="38">
        <v>6.9314500000000001E-2</v>
      </c>
      <c r="DZ304" s="38">
        <v>0.1000764</v>
      </c>
      <c r="EA304" s="38">
        <v>2.9737300000000001E-2</v>
      </c>
      <c r="EB304" s="38">
        <v>2.5331099999999999E-2</v>
      </c>
      <c r="EC304" s="38">
        <v>1.4515699999999999E-2</v>
      </c>
      <c r="ED304" s="38">
        <v>2.50598E-2</v>
      </c>
      <c r="EE304" s="38">
        <v>2.66436E-2</v>
      </c>
      <c r="EF304" s="38">
        <v>3.0171E-2</v>
      </c>
      <c r="EG304" s="38">
        <v>1.6120499999999999E-2</v>
      </c>
      <c r="EH304" s="38">
        <v>8.4913000000000002E-3</v>
      </c>
      <c r="EI304" s="38">
        <v>2.7385099999999999E-2</v>
      </c>
      <c r="EJ304" s="38">
        <v>5.8586300000000001E-2</v>
      </c>
      <c r="EK304" s="38">
        <v>-2.4222E-2</v>
      </c>
      <c r="EL304" s="38">
        <v>-4.1647200000000002E-2</v>
      </c>
      <c r="EM304" s="38">
        <v>-5.0476600000000003E-2</v>
      </c>
      <c r="EN304" s="38">
        <v>-3.9403100000000003E-2</v>
      </c>
      <c r="EO304" s="38">
        <v>-2.3706700000000001E-2</v>
      </c>
      <c r="EP304" s="38">
        <v>3.2100000000000002E-3</v>
      </c>
      <c r="EQ304" s="38">
        <v>3.8404599999999997E-2</v>
      </c>
      <c r="ER304" s="38">
        <v>4.8025100000000001E-2</v>
      </c>
      <c r="ES304" s="38">
        <v>4.9681599999999999E-2</v>
      </c>
      <c r="ET304" s="38">
        <v>6.9816299999999998E-2</v>
      </c>
      <c r="EU304" s="38">
        <v>6.4140699999999995E-2</v>
      </c>
      <c r="EV304" s="38">
        <v>6.6553799999999996E-2</v>
      </c>
      <c r="EW304" s="38">
        <v>8.2753900000000005E-2</v>
      </c>
      <c r="EX304" s="38">
        <v>0.1170202</v>
      </c>
      <c r="EY304" s="38">
        <v>4.0364799999999999E-2</v>
      </c>
      <c r="EZ304" s="38">
        <v>3.4527700000000001E-2</v>
      </c>
      <c r="FA304" s="38">
        <v>2.3387600000000001E-2</v>
      </c>
      <c r="FB304" s="38">
        <v>77.375680000000003</v>
      </c>
      <c r="FC304" s="38">
        <v>76.168400000000005</v>
      </c>
      <c r="FD304" s="38">
        <v>75.914050000000003</v>
      </c>
      <c r="FE304" s="38">
        <v>74.372630000000001</v>
      </c>
      <c r="FF304" s="38">
        <v>73.150679999999994</v>
      </c>
      <c r="FG304" s="38">
        <v>70.511740000000003</v>
      </c>
      <c r="FH304" s="38">
        <v>70.253829999999994</v>
      </c>
      <c r="FI304" s="38">
        <v>74.352800000000002</v>
      </c>
      <c r="FJ304" s="38">
        <v>78.935019999999994</v>
      </c>
      <c r="FK304" s="38">
        <v>82.832409999999996</v>
      </c>
      <c r="FL304" s="38">
        <v>86.257260000000002</v>
      </c>
      <c r="FM304" s="38">
        <v>89.903880000000001</v>
      </c>
      <c r="FN304" s="38">
        <v>92.621219999999994</v>
      </c>
      <c r="FO304" s="38">
        <v>95.190650000000005</v>
      </c>
      <c r="FP304" s="38">
        <v>96.964380000000006</v>
      </c>
      <c r="FQ304" s="38">
        <v>98.830659999999995</v>
      </c>
      <c r="FR304" s="38">
        <v>99.776359999999997</v>
      </c>
      <c r="FS304" s="38">
        <v>98.774749999999997</v>
      </c>
      <c r="FT304" s="38">
        <v>96.759829999999994</v>
      </c>
      <c r="FU304" s="38">
        <v>93.228430000000003</v>
      </c>
      <c r="FV304" s="38">
        <v>87.604510000000005</v>
      </c>
      <c r="FW304">
        <v>83.31653</v>
      </c>
      <c r="FX304">
        <v>79.930269999999993</v>
      </c>
      <c r="FY304">
        <v>78.031649999999999</v>
      </c>
      <c r="FZ304">
        <v>1.37254E-2</v>
      </c>
      <c r="GA304">
        <v>0.13108</v>
      </c>
      <c r="GB304">
        <v>1</v>
      </c>
    </row>
    <row r="305" spans="1:184" x14ac:dyDescent="0.3">
      <c r="A305" t="s">
        <v>277</v>
      </c>
      <c r="B305" t="s">
        <v>1</v>
      </c>
      <c r="C305" t="s">
        <v>263</v>
      </c>
      <c r="D305" t="s">
        <v>1</v>
      </c>
      <c r="E305" t="s">
        <v>1</v>
      </c>
      <c r="F305" t="s">
        <v>1</v>
      </c>
      <c r="G305" s="16" t="s">
        <v>1</v>
      </c>
      <c r="H305" s="40" t="s">
        <v>1</v>
      </c>
      <c r="I305" s="18" t="s">
        <v>1</v>
      </c>
      <c r="J305" s="38" t="s">
        <v>1</v>
      </c>
      <c r="K305" s="18">
        <v>44763</v>
      </c>
      <c r="L305" s="38">
        <v>10435</v>
      </c>
      <c r="M305" s="38">
        <v>10435</v>
      </c>
      <c r="N305" s="38">
        <v>1.1392979999999999</v>
      </c>
      <c r="O305" s="38">
        <v>1.092155</v>
      </c>
      <c r="P305" s="38">
        <v>1.0591470000000001</v>
      </c>
      <c r="Q305" s="38">
        <v>1.0450889999999999</v>
      </c>
      <c r="R305" s="38">
        <v>1.04528</v>
      </c>
      <c r="S305" s="38">
        <v>1.079259</v>
      </c>
      <c r="T305" s="38">
        <v>1.1160730000000001</v>
      </c>
      <c r="U305" s="38">
        <v>1.2937669999999999</v>
      </c>
      <c r="V305" s="38">
        <v>1.6036429999999999</v>
      </c>
      <c r="W305" s="38">
        <v>1.865791</v>
      </c>
      <c r="X305" s="38">
        <v>2.0933000000000002</v>
      </c>
      <c r="Y305" s="38">
        <v>2.2681789999999999</v>
      </c>
      <c r="Z305" s="38">
        <v>2.38428</v>
      </c>
      <c r="AA305" s="38">
        <v>2.499012</v>
      </c>
      <c r="AB305" s="38">
        <v>2.576921</v>
      </c>
      <c r="AC305" s="38">
        <v>2.562201</v>
      </c>
      <c r="AD305" s="38">
        <v>2.4275000000000002</v>
      </c>
      <c r="AE305" s="38">
        <v>2.1012040000000001</v>
      </c>
      <c r="AF305" s="38">
        <v>1.8683209999999999</v>
      </c>
      <c r="AG305" s="38">
        <v>1.6957500000000001</v>
      </c>
      <c r="AH305" s="38">
        <v>1.572333</v>
      </c>
      <c r="AI305" s="38">
        <v>1.445557</v>
      </c>
      <c r="AJ305" s="38">
        <v>1.31165</v>
      </c>
      <c r="AK305" s="38">
        <v>1.211708</v>
      </c>
      <c r="AL305" s="38">
        <v>-3.4075800000000003E-2</v>
      </c>
      <c r="AM305" s="38">
        <v>-2.3763200000000002E-2</v>
      </c>
      <c r="AN305" s="38">
        <v>-1.33642E-2</v>
      </c>
      <c r="AO305" s="38">
        <v>-3.3614999999999999E-3</v>
      </c>
      <c r="AP305" s="38">
        <v>-2.4545999999999999E-3</v>
      </c>
      <c r="AQ305" s="38">
        <v>-1.6712000000000001E-3</v>
      </c>
      <c r="AR305" s="38">
        <v>1.7715100000000001E-2</v>
      </c>
      <c r="AS305" s="38">
        <v>1.02237E-2</v>
      </c>
      <c r="AT305" s="38">
        <v>5.4710000000000002E-4</v>
      </c>
      <c r="AU305" s="38">
        <v>2.0831999999999999E-3</v>
      </c>
      <c r="AV305" s="38">
        <v>5.4400000000000004E-3</v>
      </c>
      <c r="AW305" s="38">
        <v>-2.9681E-3</v>
      </c>
      <c r="AX305" s="38">
        <v>1.08866E-2</v>
      </c>
      <c r="AY305" s="38">
        <v>-1.31561E-2</v>
      </c>
      <c r="AZ305" s="38">
        <v>-1.6371E-2</v>
      </c>
      <c r="BA305" s="38">
        <v>-2.63368E-2</v>
      </c>
      <c r="BB305" s="38">
        <v>-1.9012299999999999E-2</v>
      </c>
      <c r="BC305" s="38">
        <v>-2.53321E-2</v>
      </c>
      <c r="BD305" s="38">
        <v>-1.50362E-2</v>
      </c>
      <c r="BE305" s="38">
        <v>2.7382999999999999E-3</v>
      </c>
      <c r="BF305" s="38">
        <v>1.53013E-2</v>
      </c>
      <c r="BG305" s="38">
        <v>-3.5637099999999998E-2</v>
      </c>
      <c r="BH305" s="38">
        <v>-2.3341600000000001E-2</v>
      </c>
      <c r="BI305" s="38">
        <v>-2.2787999999999999E-2</v>
      </c>
      <c r="BJ305" s="38">
        <v>-3.1251300000000003E-2</v>
      </c>
      <c r="BK305" s="38">
        <v>-2.16434E-2</v>
      </c>
      <c r="BL305" s="38">
        <v>-1.18703E-2</v>
      </c>
      <c r="BM305" s="38">
        <v>-2.1266000000000002E-3</v>
      </c>
      <c r="BN305" s="38">
        <v>-6.4400000000000004E-4</v>
      </c>
      <c r="BO305" s="38">
        <v>1.7388E-3</v>
      </c>
      <c r="BP305" s="38">
        <v>2.40702E-2</v>
      </c>
      <c r="BQ305" s="38">
        <v>1.20777E-2</v>
      </c>
      <c r="BR305" s="38">
        <v>3.1473999999999999E-3</v>
      </c>
      <c r="BS305" s="38">
        <v>6.1234000000000002E-3</v>
      </c>
      <c r="BT305" s="38">
        <v>9.7166000000000006E-3</v>
      </c>
      <c r="BU305" s="38">
        <v>4.037E-4</v>
      </c>
      <c r="BV305" s="38">
        <v>1.21353E-2</v>
      </c>
      <c r="BW305" s="38">
        <v>-1.01148E-2</v>
      </c>
      <c r="BX305" s="38">
        <v>-1.21618E-2</v>
      </c>
      <c r="BY305" s="38">
        <v>-2.12496E-2</v>
      </c>
      <c r="BZ305" s="38">
        <v>-1.34755E-2</v>
      </c>
      <c r="CA305" s="38">
        <v>-1.9820899999999999E-2</v>
      </c>
      <c r="CB305" s="38">
        <v>-7.6959999999999997E-3</v>
      </c>
      <c r="CC305" s="38">
        <v>9.2698999999999993E-3</v>
      </c>
      <c r="CD305" s="38">
        <v>2.0975500000000001E-2</v>
      </c>
      <c r="CE305" s="38">
        <v>-2.8950699999999999E-2</v>
      </c>
      <c r="CF305" s="38">
        <v>-1.8148600000000001E-2</v>
      </c>
      <c r="CG305" s="38">
        <v>-1.80739E-2</v>
      </c>
      <c r="CH305" s="38">
        <v>-2.9295100000000001E-2</v>
      </c>
      <c r="CI305" s="38">
        <v>-2.01753E-2</v>
      </c>
      <c r="CJ305" s="38">
        <v>-1.08357E-2</v>
      </c>
      <c r="CK305" s="38">
        <v>-1.2712999999999999E-3</v>
      </c>
      <c r="CL305" s="38">
        <v>6.1010000000000003E-4</v>
      </c>
      <c r="CM305" s="38">
        <v>4.1005E-3</v>
      </c>
      <c r="CN305" s="38">
        <v>2.8471699999999999E-2</v>
      </c>
      <c r="CO305" s="38">
        <v>1.3361700000000001E-2</v>
      </c>
      <c r="CP305" s="38">
        <v>4.9484000000000004E-3</v>
      </c>
      <c r="CQ305" s="38">
        <v>8.9216E-3</v>
      </c>
      <c r="CR305" s="38">
        <v>1.26786E-2</v>
      </c>
      <c r="CS305" s="38">
        <v>2.7388999999999998E-3</v>
      </c>
      <c r="CT305" s="38">
        <v>1.3000100000000001E-2</v>
      </c>
      <c r="CU305" s="38">
        <v>-8.0082999999999994E-3</v>
      </c>
      <c r="CV305" s="38">
        <v>-9.2466000000000007E-3</v>
      </c>
      <c r="CW305" s="38">
        <v>-1.77263E-2</v>
      </c>
      <c r="CX305" s="38">
        <v>-9.6407999999999997E-3</v>
      </c>
      <c r="CY305" s="38">
        <v>-1.6003900000000001E-2</v>
      </c>
      <c r="CZ305" s="38">
        <v>-2.6121999999999999E-3</v>
      </c>
      <c r="DA305" s="38">
        <v>1.37936E-2</v>
      </c>
      <c r="DB305" s="38">
        <v>2.4905400000000001E-2</v>
      </c>
      <c r="DC305" s="38">
        <v>-2.43197E-2</v>
      </c>
      <c r="DD305" s="38">
        <v>-1.45519E-2</v>
      </c>
      <c r="DE305" s="38">
        <v>-1.48089E-2</v>
      </c>
      <c r="DF305" s="38">
        <v>-2.73388E-2</v>
      </c>
      <c r="DG305" s="38">
        <v>-1.87072E-2</v>
      </c>
      <c r="DH305" s="38">
        <v>-9.8011000000000001E-3</v>
      </c>
      <c r="DI305" s="38">
        <v>-4.1609999999999998E-4</v>
      </c>
      <c r="DJ305" s="38">
        <v>1.8641E-3</v>
      </c>
      <c r="DK305" s="38">
        <v>6.4622999999999998E-3</v>
      </c>
      <c r="DL305" s="38">
        <v>3.2873300000000001E-2</v>
      </c>
      <c r="DM305" s="38">
        <v>1.46458E-2</v>
      </c>
      <c r="DN305" s="38">
        <v>6.7492999999999997E-3</v>
      </c>
      <c r="DO305" s="38">
        <v>1.17199E-2</v>
      </c>
      <c r="DP305" s="38">
        <v>1.5640600000000001E-2</v>
      </c>
      <c r="DQ305" s="38">
        <v>5.0742000000000001E-3</v>
      </c>
      <c r="DR305" s="38">
        <v>1.3864899999999999E-2</v>
      </c>
      <c r="DS305" s="38">
        <v>-5.9018999999999999E-3</v>
      </c>
      <c r="DT305" s="38">
        <v>-6.3312999999999998E-3</v>
      </c>
      <c r="DU305" s="38">
        <v>-1.4202899999999999E-2</v>
      </c>
      <c r="DV305" s="38">
        <v>-5.8060000000000004E-3</v>
      </c>
      <c r="DW305" s="38">
        <v>-1.2186900000000001E-2</v>
      </c>
      <c r="DX305" s="38">
        <v>2.4716E-3</v>
      </c>
      <c r="DY305" s="38">
        <v>1.8317400000000001E-2</v>
      </c>
      <c r="DZ305" s="38">
        <v>2.8835400000000001E-2</v>
      </c>
      <c r="EA305" s="38">
        <v>-1.96887E-2</v>
      </c>
      <c r="EB305" s="38">
        <v>-1.09552E-2</v>
      </c>
      <c r="EC305" s="38">
        <v>-1.1543899999999999E-2</v>
      </c>
      <c r="ED305" s="38">
        <v>-2.4514299999999999E-2</v>
      </c>
      <c r="EE305" s="38">
        <v>-1.6587500000000002E-2</v>
      </c>
      <c r="EF305" s="38">
        <v>-8.3072000000000007E-3</v>
      </c>
      <c r="EG305" s="38">
        <v>8.1879999999999995E-4</v>
      </c>
      <c r="EH305" s="38">
        <v>3.6748000000000002E-3</v>
      </c>
      <c r="EI305" s="38">
        <v>9.8723000000000005E-3</v>
      </c>
      <c r="EJ305" s="38">
        <v>3.9228399999999997E-2</v>
      </c>
      <c r="EK305" s="38">
        <v>1.6499799999999998E-2</v>
      </c>
      <c r="EL305" s="38">
        <v>9.3497000000000007E-3</v>
      </c>
      <c r="EM305" s="38">
        <v>1.5760099999999999E-2</v>
      </c>
      <c r="EN305" s="38">
        <v>1.9917199999999999E-2</v>
      </c>
      <c r="EO305" s="38">
        <v>8.4458999999999992E-3</v>
      </c>
      <c r="EP305" s="38">
        <v>1.51136E-2</v>
      </c>
      <c r="EQ305" s="38">
        <v>-2.8605000000000002E-3</v>
      </c>
      <c r="ER305" s="38">
        <v>-2.1221E-3</v>
      </c>
      <c r="ES305" s="38">
        <v>-9.1156999999999992E-3</v>
      </c>
      <c r="ET305" s="38">
        <v>-2.6929999999999999E-4</v>
      </c>
      <c r="EU305" s="38">
        <v>-6.6758E-3</v>
      </c>
      <c r="EV305" s="38">
        <v>9.8116999999999996E-3</v>
      </c>
      <c r="EW305" s="38">
        <v>2.4849E-2</v>
      </c>
      <c r="EX305" s="38">
        <v>3.4509600000000001E-2</v>
      </c>
      <c r="EY305" s="38">
        <v>-1.30023E-2</v>
      </c>
      <c r="EZ305" s="38">
        <v>-5.7622000000000003E-3</v>
      </c>
      <c r="FA305" s="38">
        <v>-6.8297999999999996E-3</v>
      </c>
      <c r="FB305" s="38">
        <v>73.057860000000005</v>
      </c>
      <c r="FC305" s="38">
        <v>70.932689999999994</v>
      </c>
      <c r="FD305" s="38">
        <v>69.276169999999993</v>
      </c>
      <c r="FE305" s="38">
        <v>67.318349999999995</v>
      </c>
      <c r="FF305" s="38">
        <v>65.207909999999998</v>
      </c>
      <c r="FG305" s="38">
        <v>64.103740000000002</v>
      </c>
      <c r="FH305" s="38">
        <v>64.546130000000005</v>
      </c>
      <c r="FI305" s="38">
        <v>68.784739999999999</v>
      </c>
      <c r="FJ305" s="38">
        <v>73.747730000000004</v>
      </c>
      <c r="FK305" s="38">
        <v>78.686160000000001</v>
      </c>
      <c r="FL305" s="38">
        <v>83.150890000000004</v>
      </c>
      <c r="FM305" s="38">
        <v>87.343919999999997</v>
      </c>
      <c r="FN305" s="38">
        <v>89.968919999999997</v>
      </c>
      <c r="FO305" s="38">
        <v>92.863510000000005</v>
      </c>
      <c r="FP305" s="38">
        <v>95.298929999999999</v>
      </c>
      <c r="FQ305" s="38">
        <v>97.061809999999994</v>
      </c>
      <c r="FR305" s="38">
        <v>98.214780000000005</v>
      </c>
      <c r="FS305" s="38">
        <v>97.773079999999993</v>
      </c>
      <c r="FT305" s="38">
        <v>96.474369999999993</v>
      </c>
      <c r="FU305" s="38">
        <v>92.347970000000004</v>
      </c>
      <c r="FV305" s="38">
        <v>86.087040000000002</v>
      </c>
      <c r="FW305">
        <v>81.159809999999993</v>
      </c>
      <c r="FX305">
        <v>77.871629999999996</v>
      </c>
      <c r="FY305">
        <v>75.176659999999998</v>
      </c>
      <c r="FZ305">
        <v>7.5569000000000001E-3</v>
      </c>
      <c r="GA305">
        <v>6.3218700000000003E-2</v>
      </c>
      <c r="GB305">
        <v>1</v>
      </c>
    </row>
    <row r="306" spans="1:184" x14ac:dyDescent="0.3">
      <c r="A306" t="s">
        <v>277</v>
      </c>
      <c r="B306" t="s">
        <v>1</v>
      </c>
      <c r="C306" t="s">
        <v>263</v>
      </c>
      <c r="D306" t="s">
        <v>1</v>
      </c>
      <c r="E306" t="s">
        <v>1</v>
      </c>
      <c r="F306" t="s">
        <v>1</v>
      </c>
      <c r="G306" s="16" t="s">
        <v>1</v>
      </c>
      <c r="H306" s="40" t="s">
        <v>1</v>
      </c>
      <c r="I306" s="18" t="s">
        <v>1</v>
      </c>
      <c r="J306" s="38" t="s">
        <v>1</v>
      </c>
      <c r="K306" s="18">
        <v>44789</v>
      </c>
      <c r="L306" s="38">
        <v>10355</v>
      </c>
      <c r="M306" s="38">
        <v>10355</v>
      </c>
      <c r="N306" s="38">
        <v>1.16509</v>
      </c>
      <c r="O306" s="38">
        <v>1.117569</v>
      </c>
      <c r="P306" s="38">
        <v>1.0842320000000001</v>
      </c>
      <c r="Q306" s="38">
        <v>1.072722</v>
      </c>
      <c r="R306" s="38">
        <v>1.0735570000000001</v>
      </c>
      <c r="S306" s="38">
        <v>1.099488</v>
      </c>
      <c r="T306" s="38">
        <v>1.1410690000000001</v>
      </c>
      <c r="U306" s="38">
        <v>1.3457440000000001</v>
      </c>
      <c r="V306" s="38">
        <v>1.7009479999999999</v>
      </c>
      <c r="W306" s="38">
        <v>1.9990520000000001</v>
      </c>
      <c r="X306" s="38">
        <v>2.2478340000000001</v>
      </c>
      <c r="Y306" s="38">
        <v>2.4280629999999999</v>
      </c>
      <c r="Z306" s="38">
        <v>2.5479750000000001</v>
      </c>
      <c r="AA306" s="38">
        <v>2.6729090000000002</v>
      </c>
      <c r="AB306" s="38">
        <v>2.756786</v>
      </c>
      <c r="AC306" s="38">
        <v>2.7475960000000001</v>
      </c>
      <c r="AD306" s="38">
        <v>2.6023540000000001</v>
      </c>
      <c r="AE306" s="38">
        <v>2.2520709999999999</v>
      </c>
      <c r="AF306" s="38">
        <v>1.989053</v>
      </c>
      <c r="AG306" s="38">
        <v>1.7837240000000001</v>
      </c>
      <c r="AH306" s="38">
        <v>1.646315</v>
      </c>
      <c r="AI306" s="38">
        <v>1.5304709999999999</v>
      </c>
      <c r="AJ306" s="38">
        <v>1.383505</v>
      </c>
      <c r="AK306" s="38">
        <v>1.2876369999999999</v>
      </c>
      <c r="AL306" s="38">
        <v>-8.1563999999999994E-3</v>
      </c>
      <c r="AM306" s="38">
        <v>-8.2033999999999996E-3</v>
      </c>
      <c r="AN306" s="38">
        <v>-1.06275E-2</v>
      </c>
      <c r="AO306" s="38">
        <v>-1.2851100000000001E-2</v>
      </c>
      <c r="AP306" s="38">
        <v>-8.4148999999999995E-3</v>
      </c>
      <c r="AQ306" s="38">
        <v>-3.6315100000000003E-2</v>
      </c>
      <c r="AR306" s="38">
        <v>-3.9928400000000003E-2</v>
      </c>
      <c r="AS306" s="38">
        <v>1.56589E-2</v>
      </c>
      <c r="AT306" s="38">
        <v>3.09304E-2</v>
      </c>
      <c r="AU306" s="38">
        <v>3.55638E-2</v>
      </c>
      <c r="AV306" s="38">
        <v>2.7159599999999999E-2</v>
      </c>
      <c r="AW306" s="38">
        <v>5.3958000000000001E-3</v>
      </c>
      <c r="AX306" s="38">
        <v>-2.0996999999999999E-3</v>
      </c>
      <c r="AY306" s="38">
        <v>-1.2860999999999999E-2</v>
      </c>
      <c r="AZ306" s="38">
        <v>-2.5108000000000001E-3</v>
      </c>
      <c r="BA306" s="38">
        <v>4.4548000000000001E-3</v>
      </c>
      <c r="BB306" s="38">
        <v>3.1306100000000003E-2</v>
      </c>
      <c r="BC306" s="38">
        <v>1.33893E-2</v>
      </c>
      <c r="BD306" s="38">
        <v>1.4841E-2</v>
      </c>
      <c r="BE306" s="38">
        <v>-2.6783000000000002E-3</v>
      </c>
      <c r="BF306" s="38">
        <v>-5.8239399999999997E-2</v>
      </c>
      <c r="BG306" s="38">
        <v>-2.57603E-2</v>
      </c>
      <c r="BH306" s="38">
        <v>-3.6476599999999998E-2</v>
      </c>
      <c r="BI306" s="38">
        <v>-3.0752100000000001E-2</v>
      </c>
      <c r="BJ306" s="38">
        <v>-6.1846000000000002E-3</v>
      </c>
      <c r="BK306" s="38">
        <v>-6.5233000000000001E-3</v>
      </c>
      <c r="BL306" s="38">
        <v>-9.4532000000000001E-3</v>
      </c>
      <c r="BM306" s="38">
        <v>-1.1574600000000001E-2</v>
      </c>
      <c r="BN306" s="38">
        <v>-6.3685E-3</v>
      </c>
      <c r="BO306" s="38">
        <v>-3.2221399999999997E-2</v>
      </c>
      <c r="BP306" s="38">
        <v>-3.2954600000000001E-2</v>
      </c>
      <c r="BQ306" s="38">
        <v>1.7475399999999999E-2</v>
      </c>
      <c r="BR306" s="38">
        <v>3.3759900000000002E-2</v>
      </c>
      <c r="BS306" s="38">
        <v>3.9585799999999997E-2</v>
      </c>
      <c r="BT306" s="38">
        <v>3.0567500000000001E-2</v>
      </c>
      <c r="BU306" s="38">
        <v>8.2196000000000005E-3</v>
      </c>
      <c r="BV306" s="38">
        <v>7.9520000000000003E-4</v>
      </c>
      <c r="BW306" s="38">
        <v>-1.0056300000000001E-2</v>
      </c>
      <c r="BX306" s="38">
        <v>2.5417999999999999E-3</v>
      </c>
      <c r="BY306" s="38">
        <v>9.4643999999999995E-3</v>
      </c>
      <c r="BZ306" s="38">
        <v>3.79706E-2</v>
      </c>
      <c r="CA306" s="38">
        <v>2.09067E-2</v>
      </c>
      <c r="CB306" s="38">
        <v>2.17422E-2</v>
      </c>
      <c r="CC306" s="38">
        <v>2.4098000000000001E-3</v>
      </c>
      <c r="CD306" s="38">
        <v>-5.2913599999999998E-2</v>
      </c>
      <c r="CE306" s="38">
        <v>-2.03594E-2</v>
      </c>
      <c r="CF306" s="38">
        <v>-3.1505600000000002E-2</v>
      </c>
      <c r="CG306" s="38">
        <v>-2.6336499999999999E-2</v>
      </c>
      <c r="CH306" s="38">
        <v>-4.8190000000000004E-3</v>
      </c>
      <c r="CI306" s="38">
        <v>-5.3597000000000002E-3</v>
      </c>
      <c r="CJ306" s="38">
        <v>-8.6399000000000007E-3</v>
      </c>
      <c r="CK306" s="38">
        <v>-1.06906E-2</v>
      </c>
      <c r="CL306" s="38">
        <v>-4.9512000000000002E-3</v>
      </c>
      <c r="CM306" s="38">
        <v>-2.9386200000000001E-2</v>
      </c>
      <c r="CN306" s="38">
        <v>-2.81245E-2</v>
      </c>
      <c r="CO306" s="38">
        <v>1.87335E-2</v>
      </c>
      <c r="CP306" s="38">
        <v>3.5719599999999997E-2</v>
      </c>
      <c r="CQ306" s="38">
        <v>4.2371499999999999E-2</v>
      </c>
      <c r="CR306" s="38">
        <v>3.29278E-2</v>
      </c>
      <c r="CS306" s="38">
        <v>1.0175399999999999E-2</v>
      </c>
      <c r="CT306" s="38">
        <v>2.8002999999999999E-3</v>
      </c>
      <c r="CU306" s="38">
        <v>-8.1136999999999997E-3</v>
      </c>
      <c r="CV306" s="38">
        <v>6.0410999999999998E-3</v>
      </c>
      <c r="CW306" s="38">
        <v>1.29341E-2</v>
      </c>
      <c r="CX306" s="38">
        <v>4.2586300000000001E-2</v>
      </c>
      <c r="CY306" s="38">
        <v>2.61132E-2</v>
      </c>
      <c r="CZ306" s="38">
        <v>2.6521900000000001E-2</v>
      </c>
      <c r="DA306" s="38">
        <v>5.9338000000000004E-3</v>
      </c>
      <c r="DB306" s="38">
        <v>-4.9224999999999998E-2</v>
      </c>
      <c r="DC306" s="38">
        <v>-1.66187E-2</v>
      </c>
      <c r="DD306" s="38">
        <v>-2.8062699999999999E-2</v>
      </c>
      <c r="DE306" s="38">
        <v>-2.3278299999999998E-2</v>
      </c>
      <c r="DF306" s="38">
        <v>-3.4534000000000001E-3</v>
      </c>
      <c r="DG306" s="38">
        <v>-4.1961000000000004E-3</v>
      </c>
      <c r="DH306" s="38">
        <v>-7.8265999999999995E-3</v>
      </c>
      <c r="DI306" s="38">
        <v>-9.8064999999999992E-3</v>
      </c>
      <c r="DJ306" s="38">
        <v>-3.5338000000000001E-3</v>
      </c>
      <c r="DK306" s="38">
        <v>-2.6550899999999999E-2</v>
      </c>
      <c r="DL306" s="38">
        <v>-2.32944E-2</v>
      </c>
      <c r="DM306" s="38">
        <v>1.9991600000000002E-2</v>
      </c>
      <c r="DN306" s="38">
        <v>3.7679299999999999E-2</v>
      </c>
      <c r="DO306" s="38">
        <v>4.5157099999999999E-2</v>
      </c>
      <c r="DP306" s="38">
        <v>3.5288199999999999E-2</v>
      </c>
      <c r="DQ306" s="38">
        <v>1.21312E-2</v>
      </c>
      <c r="DR306" s="38">
        <v>4.8053000000000002E-3</v>
      </c>
      <c r="DS306" s="38">
        <v>-6.1711999999999999E-3</v>
      </c>
      <c r="DT306" s="38">
        <v>9.5405000000000004E-3</v>
      </c>
      <c r="DU306" s="38">
        <v>1.64037E-2</v>
      </c>
      <c r="DV306" s="38">
        <v>4.7202099999999997E-2</v>
      </c>
      <c r="DW306" s="38">
        <v>3.1319699999999999E-2</v>
      </c>
      <c r="DX306" s="38">
        <v>3.1301599999999999E-2</v>
      </c>
      <c r="DY306" s="38">
        <v>9.4578000000000006E-3</v>
      </c>
      <c r="DZ306" s="38">
        <v>-4.5536300000000002E-2</v>
      </c>
      <c r="EA306" s="38">
        <v>-1.28781E-2</v>
      </c>
      <c r="EB306" s="38">
        <v>-2.4619800000000001E-2</v>
      </c>
      <c r="EC306" s="38">
        <v>-2.0220100000000001E-2</v>
      </c>
      <c r="ED306" s="38">
        <v>-1.4816E-3</v>
      </c>
      <c r="EE306" s="38">
        <v>-2.516E-3</v>
      </c>
      <c r="EF306" s="38">
        <v>-6.6524000000000002E-3</v>
      </c>
      <c r="EG306" s="38">
        <v>-8.5299999999999994E-3</v>
      </c>
      <c r="EH306" s="38">
        <v>-1.4874000000000001E-3</v>
      </c>
      <c r="EI306" s="38">
        <v>-2.2457299999999999E-2</v>
      </c>
      <c r="EJ306" s="38">
        <v>-1.6320600000000001E-2</v>
      </c>
      <c r="EK306" s="38">
        <v>2.18082E-2</v>
      </c>
      <c r="EL306" s="38">
        <v>4.0508799999999998E-2</v>
      </c>
      <c r="EM306" s="38">
        <v>4.9179100000000003E-2</v>
      </c>
      <c r="EN306" s="38">
        <v>3.8696099999999997E-2</v>
      </c>
      <c r="EO306" s="38">
        <v>1.4955100000000001E-2</v>
      </c>
      <c r="EP306" s="38">
        <v>7.7003000000000002E-3</v>
      </c>
      <c r="EQ306" s="38">
        <v>-3.3665000000000001E-3</v>
      </c>
      <c r="ER306" s="38">
        <v>1.4593E-2</v>
      </c>
      <c r="ES306" s="38">
        <v>2.1413399999999999E-2</v>
      </c>
      <c r="ET306" s="38">
        <v>5.3866600000000001E-2</v>
      </c>
      <c r="EU306" s="38">
        <v>3.8837000000000003E-2</v>
      </c>
      <c r="EV306" s="38">
        <v>3.8202800000000002E-2</v>
      </c>
      <c r="EW306" s="38">
        <v>1.45459E-2</v>
      </c>
      <c r="EX306" s="38">
        <v>-4.0210500000000003E-2</v>
      </c>
      <c r="EY306" s="38">
        <v>-7.4771999999999998E-3</v>
      </c>
      <c r="EZ306" s="38">
        <v>-1.96489E-2</v>
      </c>
      <c r="FA306" s="38">
        <v>-1.5804599999999999E-2</v>
      </c>
      <c r="FB306" s="38">
        <v>73.432329999999993</v>
      </c>
      <c r="FC306" s="38">
        <v>71.128649999999993</v>
      </c>
      <c r="FD306" s="38">
        <v>69.402850000000001</v>
      </c>
      <c r="FE306" s="38">
        <v>67.419460000000001</v>
      </c>
      <c r="FF306" s="38">
        <v>65.929860000000005</v>
      </c>
      <c r="FG306" s="38">
        <v>65.02937</v>
      </c>
      <c r="FH306" s="38">
        <v>65.798649999999995</v>
      </c>
      <c r="FI306" s="38">
        <v>70.043099999999995</v>
      </c>
      <c r="FJ306" s="38">
        <v>77.422309999999996</v>
      </c>
      <c r="FK306" s="38">
        <v>84.090419999999995</v>
      </c>
      <c r="FL306" s="38">
        <v>88.921430000000001</v>
      </c>
      <c r="FM306" s="38">
        <v>92.210319999999996</v>
      </c>
      <c r="FN306" s="38">
        <v>95.282390000000007</v>
      </c>
      <c r="FO306" s="38">
        <v>98.389210000000006</v>
      </c>
      <c r="FP306" s="38">
        <v>100.4198</v>
      </c>
      <c r="FQ306" s="38">
        <v>101.30459999999999</v>
      </c>
      <c r="FR306" s="38">
        <v>101.9828</v>
      </c>
      <c r="FS306" s="38">
        <v>101.70050000000001</v>
      </c>
      <c r="FT306" s="38">
        <v>100.14619999999999</v>
      </c>
      <c r="FU306" s="38">
        <v>94.619789999999995</v>
      </c>
      <c r="FV306" s="38">
        <v>88.149270000000001</v>
      </c>
      <c r="FW306">
        <v>84.077190000000002</v>
      </c>
      <c r="FX306">
        <v>80.710989999999995</v>
      </c>
      <c r="FY306">
        <v>79.160120000000006</v>
      </c>
      <c r="FZ306">
        <v>6.6318999999999996E-3</v>
      </c>
      <c r="GA306">
        <v>5.21714E-2</v>
      </c>
      <c r="GB306">
        <v>1</v>
      </c>
    </row>
    <row r="307" spans="1:184" x14ac:dyDescent="0.3">
      <c r="A307" t="s">
        <v>277</v>
      </c>
      <c r="B307" t="s">
        <v>1</v>
      </c>
      <c r="C307" t="s">
        <v>263</v>
      </c>
      <c r="D307" t="s">
        <v>1</v>
      </c>
      <c r="E307" t="s">
        <v>1</v>
      </c>
      <c r="F307" t="s">
        <v>1</v>
      </c>
      <c r="G307" s="16" t="s">
        <v>1</v>
      </c>
      <c r="H307" s="40" t="s">
        <v>1</v>
      </c>
      <c r="I307" s="18" t="s">
        <v>1</v>
      </c>
      <c r="J307" s="38" t="s">
        <v>1</v>
      </c>
      <c r="K307" s="18">
        <v>44790</v>
      </c>
      <c r="L307" s="38">
        <v>10353</v>
      </c>
      <c r="M307" s="38">
        <v>10353</v>
      </c>
      <c r="N307" s="38">
        <v>1.2679279999999999</v>
      </c>
      <c r="O307" s="38">
        <v>1.215419</v>
      </c>
      <c r="P307" s="38">
        <v>1.1780660000000001</v>
      </c>
      <c r="Q307" s="38">
        <v>1.1569069999999999</v>
      </c>
      <c r="R307" s="38">
        <v>1.151899</v>
      </c>
      <c r="S307" s="38">
        <v>1.1862729999999999</v>
      </c>
      <c r="T307" s="38">
        <v>1.2288399999999999</v>
      </c>
      <c r="U307" s="38">
        <v>1.43435</v>
      </c>
      <c r="V307" s="38">
        <v>1.775787</v>
      </c>
      <c r="W307" s="38">
        <v>2.0439500000000002</v>
      </c>
      <c r="X307" s="38">
        <v>2.2458719999999999</v>
      </c>
      <c r="Y307" s="38">
        <v>2.4015689999999998</v>
      </c>
      <c r="Z307" s="38">
        <v>2.4974470000000002</v>
      </c>
      <c r="AA307" s="38">
        <v>2.5866739999999999</v>
      </c>
      <c r="AB307" s="38">
        <v>2.6251159999999998</v>
      </c>
      <c r="AC307" s="38">
        <v>2.5823580000000002</v>
      </c>
      <c r="AD307" s="38">
        <v>2.4173070000000001</v>
      </c>
      <c r="AE307" s="38">
        <v>2.0890170000000001</v>
      </c>
      <c r="AF307" s="38">
        <v>1.8572029999999999</v>
      </c>
      <c r="AG307" s="38">
        <v>1.7018310000000001</v>
      </c>
      <c r="AH307" s="38">
        <v>1.60012</v>
      </c>
      <c r="AI307" s="38">
        <v>1.500648</v>
      </c>
      <c r="AJ307" s="38">
        <v>1.3739699999999999</v>
      </c>
      <c r="AK307" s="38">
        <v>1.2746550000000001</v>
      </c>
      <c r="AL307" s="38">
        <v>1.42852E-2</v>
      </c>
      <c r="AM307" s="38">
        <v>1.23096E-2</v>
      </c>
      <c r="AN307" s="38">
        <v>1.16025E-2</v>
      </c>
      <c r="AO307" s="38">
        <v>6.6864999999999997E-3</v>
      </c>
      <c r="AP307" s="38">
        <v>4.0007000000000003E-3</v>
      </c>
      <c r="AQ307" s="38">
        <v>-1.7881299999999999E-2</v>
      </c>
      <c r="AR307" s="38">
        <v>-4.5326900000000003E-2</v>
      </c>
      <c r="AS307" s="38">
        <v>7.4415999999999996E-3</v>
      </c>
      <c r="AT307" s="38">
        <v>1.3058E-3</v>
      </c>
      <c r="AU307" s="38">
        <v>-4.9557999999999998E-2</v>
      </c>
      <c r="AV307" s="38">
        <v>-7.5957999999999998E-2</v>
      </c>
      <c r="AW307" s="38">
        <v>-7.5351299999999996E-2</v>
      </c>
      <c r="AX307" s="38">
        <v>-8.8394000000000007E-3</v>
      </c>
      <c r="AY307" s="38">
        <v>2.02647E-2</v>
      </c>
      <c r="AZ307" s="38">
        <v>6.9966399999999998E-2</v>
      </c>
      <c r="BA307" s="38">
        <v>6.2603900000000004E-2</v>
      </c>
      <c r="BB307" s="38">
        <v>0.10252269999999999</v>
      </c>
      <c r="BC307" s="38">
        <v>0.12614069999999999</v>
      </c>
      <c r="BD307" s="38">
        <v>0.1085913</v>
      </c>
      <c r="BE307" s="38">
        <v>9.2439099999999996E-2</v>
      </c>
      <c r="BF307" s="38">
        <v>3.8829200000000001E-2</v>
      </c>
      <c r="BG307" s="38">
        <v>5.2411699999999999E-2</v>
      </c>
      <c r="BH307" s="38">
        <v>4.3362999999999999E-2</v>
      </c>
      <c r="BI307" s="38">
        <v>2.35596E-2</v>
      </c>
      <c r="BJ307" s="38">
        <v>1.7032100000000001E-2</v>
      </c>
      <c r="BK307" s="38">
        <v>1.4338E-2</v>
      </c>
      <c r="BL307" s="38">
        <v>1.34077E-2</v>
      </c>
      <c r="BM307" s="38">
        <v>8.5383999999999998E-3</v>
      </c>
      <c r="BN307" s="38">
        <v>5.9179999999999996E-3</v>
      </c>
      <c r="BO307" s="38">
        <v>-1.42813E-2</v>
      </c>
      <c r="BP307" s="38">
        <v>-3.9685499999999999E-2</v>
      </c>
      <c r="BQ307" s="38">
        <v>1.1005900000000001E-2</v>
      </c>
      <c r="BR307" s="38">
        <v>5.7165000000000002E-3</v>
      </c>
      <c r="BS307" s="38">
        <v>-4.1680700000000001E-2</v>
      </c>
      <c r="BT307" s="38">
        <v>-7.0739499999999997E-2</v>
      </c>
      <c r="BU307" s="38">
        <v>-7.2245199999999996E-2</v>
      </c>
      <c r="BV307" s="38">
        <v>-6.1457999999999999E-3</v>
      </c>
      <c r="BW307" s="38">
        <v>2.3549299999999999E-2</v>
      </c>
      <c r="BX307" s="38">
        <v>7.4609599999999998E-2</v>
      </c>
      <c r="BY307" s="38">
        <v>7.2107400000000002E-2</v>
      </c>
      <c r="BZ307" s="38">
        <v>0.1119298</v>
      </c>
      <c r="CA307" s="38">
        <v>0.13536110000000001</v>
      </c>
      <c r="CB307" s="38">
        <v>0.11716550000000001</v>
      </c>
      <c r="CC307" s="38">
        <v>0.1006768</v>
      </c>
      <c r="CD307" s="38">
        <v>4.7918299999999997E-2</v>
      </c>
      <c r="CE307" s="38">
        <v>6.1340899999999997E-2</v>
      </c>
      <c r="CF307" s="38">
        <v>5.20223E-2</v>
      </c>
      <c r="CG307" s="38">
        <v>3.2037299999999998E-2</v>
      </c>
      <c r="CH307" s="38">
        <v>1.8934599999999999E-2</v>
      </c>
      <c r="CI307" s="38">
        <v>1.5742900000000001E-2</v>
      </c>
      <c r="CJ307" s="38">
        <v>1.46579E-2</v>
      </c>
      <c r="CK307" s="38">
        <v>9.8209000000000005E-3</v>
      </c>
      <c r="CL307" s="38">
        <v>7.2459999999999998E-3</v>
      </c>
      <c r="CM307" s="38">
        <v>-1.1788E-2</v>
      </c>
      <c r="CN307" s="38">
        <v>-3.5778200000000003E-2</v>
      </c>
      <c r="CO307" s="38">
        <v>1.34746E-2</v>
      </c>
      <c r="CP307" s="38">
        <v>8.7714000000000004E-3</v>
      </c>
      <c r="CQ307" s="38">
        <v>-3.6224899999999997E-2</v>
      </c>
      <c r="CR307" s="38">
        <v>-6.7125099999999993E-2</v>
      </c>
      <c r="CS307" s="38">
        <v>-7.0093900000000001E-2</v>
      </c>
      <c r="CT307" s="38">
        <v>-4.2801999999999996E-3</v>
      </c>
      <c r="CU307" s="38">
        <v>2.5824199999999999E-2</v>
      </c>
      <c r="CV307" s="38">
        <v>7.7825500000000006E-2</v>
      </c>
      <c r="CW307" s="38">
        <v>7.8689599999999998E-2</v>
      </c>
      <c r="CX307" s="38">
        <v>0.11844499999999999</v>
      </c>
      <c r="CY307" s="38">
        <v>0.14174709999999999</v>
      </c>
      <c r="CZ307" s="38">
        <v>0.12310409999999999</v>
      </c>
      <c r="DA307" s="38">
        <v>0.10638209999999999</v>
      </c>
      <c r="DB307" s="38">
        <v>5.4213400000000002E-2</v>
      </c>
      <c r="DC307" s="38">
        <v>6.7525299999999996E-2</v>
      </c>
      <c r="DD307" s="38">
        <v>5.8019599999999998E-2</v>
      </c>
      <c r="DE307" s="38">
        <v>3.7908900000000002E-2</v>
      </c>
      <c r="DF307" s="38">
        <v>2.0837100000000001E-2</v>
      </c>
      <c r="DG307" s="38">
        <v>1.7147699999999998E-2</v>
      </c>
      <c r="DH307" s="38">
        <v>1.5908200000000001E-2</v>
      </c>
      <c r="DI307" s="38">
        <v>1.1103500000000001E-2</v>
      </c>
      <c r="DJ307" s="38">
        <v>8.5739000000000006E-3</v>
      </c>
      <c r="DK307" s="38">
        <v>-9.2946000000000001E-3</v>
      </c>
      <c r="DL307" s="38">
        <v>-3.1870900000000001E-2</v>
      </c>
      <c r="DM307" s="38">
        <v>1.5943200000000001E-2</v>
      </c>
      <c r="DN307" s="38">
        <v>1.18262E-2</v>
      </c>
      <c r="DO307" s="38">
        <v>-3.0769100000000001E-2</v>
      </c>
      <c r="DP307" s="38">
        <v>-6.3510800000000006E-2</v>
      </c>
      <c r="DQ307" s="38">
        <v>-6.7942500000000003E-2</v>
      </c>
      <c r="DR307" s="38">
        <v>-2.4145999999999998E-3</v>
      </c>
      <c r="DS307" s="38">
        <v>2.8099099999999998E-2</v>
      </c>
      <c r="DT307" s="38">
        <v>8.10414E-2</v>
      </c>
      <c r="DU307" s="38">
        <v>8.5271700000000006E-2</v>
      </c>
      <c r="DV307" s="38">
        <v>0.1249603</v>
      </c>
      <c r="DW307" s="38">
        <v>0.14813309999999999</v>
      </c>
      <c r="DX307" s="38">
        <v>0.12904260000000001</v>
      </c>
      <c r="DY307" s="38">
        <v>0.11208750000000001</v>
      </c>
      <c r="DZ307" s="38">
        <v>6.0508600000000003E-2</v>
      </c>
      <c r="EA307" s="38">
        <v>7.3709700000000003E-2</v>
      </c>
      <c r="EB307" s="38">
        <v>6.4017000000000004E-2</v>
      </c>
      <c r="EC307" s="38">
        <v>4.3780600000000003E-2</v>
      </c>
      <c r="ED307" s="38">
        <v>2.3584000000000001E-2</v>
      </c>
      <c r="EE307" s="38">
        <v>1.9176200000000001E-2</v>
      </c>
      <c r="EF307" s="38">
        <v>1.7713400000000001E-2</v>
      </c>
      <c r="EG307" s="38">
        <v>1.2955299999999999E-2</v>
      </c>
      <c r="EH307" s="38">
        <v>1.04913E-2</v>
      </c>
      <c r="EI307" s="38">
        <v>-5.6946000000000002E-3</v>
      </c>
      <c r="EJ307" s="38">
        <v>-2.6229499999999999E-2</v>
      </c>
      <c r="EK307" s="38">
        <v>1.9507500000000001E-2</v>
      </c>
      <c r="EL307" s="38">
        <v>1.6237000000000001E-2</v>
      </c>
      <c r="EM307" s="38">
        <v>-2.28918E-2</v>
      </c>
      <c r="EN307" s="38">
        <v>-5.8292200000000002E-2</v>
      </c>
      <c r="EO307" s="38">
        <v>-6.4836400000000002E-2</v>
      </c>
      <c r="EP307" s="38">
        <v>2.7910000000000001E-4</v>
      </c>
      <c r="EQ307" s="38">
        <v>3.1383599999999998E-2</v>
      </c>
      <c r="ER307" s="38">
        <v>8.56846E-2</v>
      </c>
      <c r="ES307" s="38">
        <v>9.4775300000000007E-2</v>
      </c>
      <c r="ET307" s="38">
        <v>0.1343673</v>
      </c>
      <c r="EU307" s="38">
        <v>0.15735350000000001</v>
      </c>
      <c r="EV307" s="38">
        <v>0.13761680000000001</v>
      </c>
      <c r="EW307" s="38">
        <v>0.1203251</v>
      </c>
      <c r="EX307" s="38">
        <v>6.9597699999999998E-2</v>
      </c>
      <c r="EY307" s="38">
        <v>8.2638900000000001E-2</v>
      </c>
      <c r="EZ307" s="38">
        <v>7.2676299999999999E-2</v>
      </c>
      <c r="FA307" s="38">
        <v>5.2258300000000001E-2</v>
      </c>
      <c r="FB307" s="38">
        <v>76.55171</v>
      </c>
      <c r="FC307" s="38">
        <v>75.85284</v>
      </c>
      <c r="FD307" s="38">
        <v>75.236710000000002</v>
      </c>
      <c r="FE307" s="38">
        <v>73.314869999999999</v>
      </c>
      <c r="FF307" s="38">
        <v>72.083070000000006</v>
      </c>
      <c r="FG307" s="38">
        <v>70.973740000000006</v>
      </c>
      <c r="FH307" s="38">
        <v>69.593540000000004</v>
      </c>
      <c r="FI307" s="38">
        <v>73.294079999999994</v>
      </c>
      <c r="FJ307" s="38">
        <v>80.94605</v>
      </c>
      <c r="FK307" s="38">
        <v>85.321780000000004</v>
      </c>
      <c r="FL307" s="38">
        <v>88.59563</v>
      </c>
      <c r="FM307" s="38">
        <v>92.272170000000003</v>
      </c>
      <c r="FN307" s="38">
        <v>93.135220000000004</v>
      </c>
      <c r="FO307" s="38">
        <v>93.752210000000005</v>
      </c>
      <c r="FP307" s="38">
        <v>93.44811</v>
      </c>
      <c r="FQ307" s="38">
        <v>94.938910000000007</v>
      </c>
      <c r="FR307" s="38">
        <v>94.26585</v>
      </c>
      <c r="FS307" s="38">
        <v>93.245750000000001</v>
      </c>
      <c r="FT307" s="38">
        <v>91.009540000000001</v>
      </c>
      <c r="FU307" s="38">
        <v>88.807469999999995</v>
      </c>
      <c r="FV307" s="38">
        <v>84.620090000000005</v>
      </c>
      <c r="FW307">
        <v>80.208730000000003</v>
      </c>
      <c r="FX307">
        <v>77.934179999999998</v>
      </c>
      <c r="FY307">
        <v>75.728489999999994</v>
      </c>
      <c r="FZ307">
        <v>8.1502999999999992E-3</v>
      </c>
      <c r="GA307">
        <v>7.7208100000000002E-2</v>
      </c>
      <c r="GB307">
        <v>1</v>
      </c>
    </row>
    <row r="308" spans="1:184" x14ac:dyDescent="0.3">
      <c r="A308" t="s">
        <v>277</v>
      </c>
      <c r="B308" t="s">
        <v>1</v>
      </c>
      <c r="C308" t="s">
        <v>263</v>
      </c>
      <c r="D308" t="s">
        <v>1</v>
      </c>
      <c r="E308" t="s">
        <v>1</v>
      </c>
      <c r="F308" t="s">
        <v>1</v>
      </c>
      <c r="G308" s="16" t="s">
        <v>1</v>
      </c>
      <c r="H308" s="40" t="s">
        <v>1</v>
      </c>
      <c r="I308" s="18" t="s">
        <v>1</v>
      </c>
      <c r="J308" s="38" t="s">
        <v>1</v>
      </c>
      <c r="K308" s="18">
        <v>44792</v>
      </c>
      <c r="L308" s="38">
        <v>10353</v>
      </c>
      <c r="M308" s="38">
        <v>10353</v>
      </c>
      <c r="N308" s="38">
        <v>1.2362850000000001</v>
      </c>
      <c r="O308" s="38">
        <v>1.177343</v>
      </c>
      <c r="P308" s="38">
        <v>1.132477</v>
      </c>
      <c r="Q308" s="38">
        <v>1.1111979999999999</v>
      </c>
      <c r="R308" s="38">
        <v>1.10653</v>
      </c>
      <c r="S308" s="38">
        <v>1.136819</v>
      </c>
      <c r="T308" s="38">
        <v>1.169413</v>
      </c>
      <c r="U308" s="38">
        <v>1.354716</v>
      </c>
      <c r="V308" s="38">
        <v>1.6700219999999999</v>
      </c>
      <c r="W308" s="38">
        <v>1.9419839999999999</v>
      </c>
      <c r="X308" s="38">
        <v>2.1732900000000002</v>
      </c>
      <c r="Y308" s="38">
        <v>2.3454190000000001</v>
      </c>
      <c r="Z308" s="38">
        <v>2.4539240000000002</v>
      </c>
      <c r="AA308" s="38">
        <v>2.5583689999999999</v>
      </c>
      <c r="AB308" s="38">
        <v>2.6251530000000001</v>
      </c>
      <c r="AC308" s="38">
        <v>2.5855540000000001</v>
      </c>
      <c r="AD308" s="38">
        <v>2.4615619999999998</v>
      </c>
      <c r="AE308" s="38">
        <v>2.1735709999999999</v>
      </c>
      <c r="AF308" s="38">
        <v>1.932515</v>
      </c>
      <c r="AG308" s="38">
        <v>1.7459629999999999</v>
      </c>
      <c r="AH308" s="38">
        <v>1.62005</v>
      </c>
      <c r="AI308" s="38">
        <v>1.5167569999999999</v>
      </c>
      <c r="AJ308" s="38">
        <v>1.3777189999999999</v>
      </c>
      <c r="AK308" s="38">
        <v>1.2732079999999999</v>
      </c>
      <c r="AL308" s="38">
        <v>-7.6978999999999997E-3</v>
      </c>
      <c r="AM308" s="38">
        <v>-6.8960000000000002E-3</v>
      </c>
      <c r="AN308" s="38">
        <v>-1.18269E-2</v>
      </c>
      <c r="AO308" s="38">
        <v>-1.02951E-2</v>
      </c>
      <c r="AP308" s="38">
        <v>-7.2367999999999998E-3</v>
      </c>
      <c r="AQ308" s="38">
        <v>-3.3548399999999999E-2</v>
      </c>
      <c r="AR308" s="38">
        <v>-4.7688599999999998E-2</v>
      </c>
      <c r="AS308" s="38">
        <v>1.06921E-2</v>
      </c>
      <c r="AT308" s="38">
        <v>2.0683900000000002E-2</v>
      </c>
      <c r="AU308" s="38">
        <v>1.78538E-2</v>
      </c>
      <c r="AV308" s="38">
        <v>1.7681200000000001E-2</v>
      </c>
      <c r="AW308" s="38">
        <v>-1.1875E-3</v>
      </c>
      <c r="AX308" s="38">
        <v>-1.04584E-2</v>
      </c>
      <c r="AY308" s="38">
        <v>-1.5972699999999999E-2</v>
      </c>
      <c r="AZ308" s="38">
        <v>-1.9926599999999999E-2</v>
      </c>
      <c r="BA308" s="38">
        <v>-4.0401300000000001E-2</v>
      </c>
      <c r="BB308" s="38">
        <v>-9.9407999999999996E-3</v>
      </c>
      <c r="BC308" s="38">
        <v>4.1527999999999999E-3</v>
      </c>
      <c r="BD308" s="38">
        <v>-9.8308000000000006E-3</v>
      </c>
      <c r="BE308" s="38">
        <v>-8.1648999999999992E-3</v>
      </c>
      <c r="BF308" s="38">
        <v>-5.2876800000000002E-2</v>
      </c>
      <c r="BG308" s="38">
        <v>-6.3654000000000002E-3</v>
      </c>
      <c r="BH308" s="38">
        <v>-1.7293699999999999E-2</v>
      </c>
      <c r="BI308" s="38">
        <v>-1.7803900000000001E-2</v>
      </c>
      <c r="BJ308" s="38">
        <v>-2.7253999999999998E-3</v>
      </c>
      <c r="BK308" s="38">
        <v>-3.1906E-3</v>
      </c>
      <c r="BL308" s="38">
        <v>-9.7470999999999999E-3</v>
      </c>
      <c r="BM308" s="38">
        <v>-8.2874999999999997E-3</v>
      </c>
      <c r="BN308" s="38">
        <v>-5.6715000000000003E-3</v>
      </c>
      <c r="BO308" s="38">
        <v>-2.8895899999999999E-2</v>
      </c>
      <c r="BP308" s="38">
        <v>-3.79957E-2</v>
      </c>
      <c r="BQ308" s="38">
        <v>1.35687E-2</v>
      </c>
      <c r="BR308" s="38">
        <v>2.5156700000000001E-2</v>
      </c>
      <c r="BS308" s="38">
        <v>2.3762700000000001E-2</v>
      </c>
      <c r="BT308" s="38">
        <v>2.3209400000000002E-2</v>
      </c>
      <c r="BU308" s="38">
        <v>1.8377999999999999E-3</v>
      </c>
      <c r="BV308" s="38">
        <v>-8.3271999999999999E-3</v>
      </c>
      <c r="BW308" s="38">
        <v>-1.2385999999999999E-2</v>
      </c>
      <c r="BX308" s="38">
        <v>-1.4552900000000001E-2</v>
      </c>
      <c r="BY308" s="38">
        <v>-2.9675799999999999E-2</v>
      </c>
      <c r="BZ308" s="38">
        <v>8.1380000000000005E-4</v>
      </c>
      <c r="CA308" s="38">
        <v>1.3087700000000001E-2</v>
      </c>
      <c r="CB308" s="38">
        <v>-2.8333999999999998E-3</v>
      </c>
      <c r="CC308" s="38">
        <v>-2.2060999999999999E-3</v>
      </c>
      <c r="CD308" s="38">
        <v>-4.71834E-2</v>
      </c>
      <c r="CE308" s="38">
        <v>1.7603E-3</v>
      </c>
      <c r="CF308" s="38">
        <v>-1.16031E-2</v>
      </c>
      <c r="CG308" s="38">
        <v>-1.38E-2</v>
      </c>
      <c r="CH308" s="38">
        <v>7.1849999999999995E-4</v>
      </c>
      <c r="CI308" s="38">
        <v>-6.2419999999999999E-4</v>
      </c>
      <c r="CJ308" s="38">
        <v>-8.3067000000000002E-3</v>
      </c>
      <c r="CK308" s="38">
        <v>-6.8970000000000004E-3</v>
      </c>
      <c r="CL308" s="38">
        <v>-4.5874000000000002E-3</v>
      </c>
      <c r="CM308" s="38">
        <v>-2.5673600000000001E-2</v>
      </c>
      <c r="CN308" s="38">
        <v>-3.1282400000000002E-2</v>
      </c>
      <c r="CO308" s="38">
        <v>1.5561E-2</v>
      </c>
      <c r="CP308" s="38">
        <v>2.8254499999999998E-2</v>
      </c>
      <c r="CQ308" s="38">
        <v>2.78552E-2</v>
      </c>
      <c r="CR308" s="38">
        <v>2.7038300000000001E-2</v>
      </c>
      <c r="CS308" s="38">
        <v>3.9331000000000001E-3</v>
      </c>
      <c r="CT308" s="38">
        <v>-6.8512E-3</v>
      </c>
      <c r="CU308" s="38">
        <v>-9.9018999999999999E-3</v>
      </c>
      <c r="CV308" s="38">
        <v>-1.0831E-2</v>
      </c>
      <c r="CW308" s="38">
        <v>-2.2247400000000001E-2</v>
      </c>
      <c r="CX308" s="38">
        <v>8.2623999999999996E-3</v>
      </c>
      <c r="CY308" s="38">
        <v>1.9275899999999999E-2</v>
      </c>
      <c r="CZ308" s="38">
        <v>2.013E-3</v>
      </c>
      <c r="DA308" s="38">
        <v>1.921E-3</v>
      </c>
      <c r="DB308" s="38">
        <v>-4.3240300000000002E-2</v>
      </c>
      <c r="DC308" s="38">
        <v>7.3882000000000001E-3</v>
      </c>
      <c r="DD308" s="38">
        <v>-7.6616999999999996E-3</v>
      </c>
      <c r="DE308" s="38">
        <v>-1.10268E-2</v>
      </c>
      <c r="DF308" s="38">
        <v>4.1624000000000001E-3</v>
      </c>
      <c r="DG308" s="38">
        <v>1.9421E-3</v>
      </c>
      <c r="DH308" s="38">
        <v>-6.8662999999999997E-3</v>
      </c>
      <c r="DI308" s="38">
        <v>-5.5066000000000004E-3</v>
      </c>
      <c r="DJ308" s="38">
        <v>-3.5033E-3</v>
      </c>
      <c r="DK308" s="38">
        <v>-2.24513E-2</v>
      </c>
      <c r="DL308" s="38">
        <v>-2.4569199999999999E-2</v>
      </c>
      <c r="DM308" s="38">
        <v>1.7553300000000001E-2</v>
      </c>
      <c r="DN308" s="38">
        <v>3.13523E-2</v>
      </c>
      <c r="DO308" s="38">
        <v>3.1947700000000002E-2</v>
      </c>
      <c r="DP308" s="38">
        <v>3.0867200000000001E-2</v>
      </c>
      <c r="DQ308" s="38">
        <v>6.0283999999999997E-3</v>
      </c>
      <c r="DR308" s="38">
        <v>-5.3752000000000001E-3</v>
      </c>
      <c r="DS308" s="38">
        <v>-7.4177000000000002E-3</v>
      </c>
      <c r="DT308" s="38">
        <v>-7.1092000000000004E-3</v>
      </c>
      <c r="DU308" s="38">
        <v>-1.4819000000000001E-2</v>
      </c>
      <c r="DV308" s="38">
        <v>1.5710999999999999E-2</v>
      </c>
      <c r="DW308" s="38">
        <v>2.5464199999999999E-2</v>
      </c>
      <c r="DX308" s="38">
        <v>6.8593999999999999E-3</v>
      </c>
      <c r="DY308" s="38">
        <v>6.0480000000000004E-3</v>
      </c>
      <c r="DZ308" s="38">
        <v>-3.9297100000000001E-2</v>
      </c>
      <c r="EA308" s="38">
        <v>1.3016E-2</v>
      </c>
      <c r="EB308" s="38">
        <v>-3.7204E-3</v>
      </c>
      <c r="EC308" s="38">
        <v>-8.2536999999999992E-3</v>
      </c>
      <c r="ED308" s="38">
        <v>9.1348999999999996E-3</v>
      </c>
      <c r="EE308" s="38">
        <v>5.6476E-3</v>
      </c>
      <c r="EF308" s="38">
        <v>-4.7865E-3</v>
      </c>
      <c r="EG308" s="38">
        <v>-3.4989999999999999E-3</v>
      </c>
      <c r="EH308" s="38">
        <v>-1.9380000000000001E-3</v>
      </c>
      <c r="EI308" s="38">
        <v>-1.77988E-2</v>
      </c>
      <c r="EJ308" s="38">
        <v>-1.48763E-2</v>
      </c>
      <c r="EK308" s="38">
        <v>2.0429900000000001E-2</v>
      </c>
      <c r="EL308" s="38">
        <v>3.5825099999999999E-2</v>
      </c>
      <c r="EM308" s="38">
        <v>3.7856599999999997E-2</v>
      </c>
      <c r="EN308" s="38">
        <v>3.6395499999999997E-2</v>
      </c>
      <c r="EO308" s="38">
        <v>9.0536999999999996E-3</v>
      </c>
      <c r="EP308" s="38">
        <v>-3.2439999999999999E-3</v>
      </c>
      <c r="EQ308" s="38">
        <v>-3.8310000000000002E-3</v>
      </c>
      <c r="ER308" s="38">
        <v>-1.7354E-3</v>
      </c>
      <c r="ES308" s="38">
        <v>-4.0936000000000002E-3</v>
      </c>
      <c r="ET308" s="38">
        <v>2.6465499999999999E-2</v>
      </c>
      <c r="EU308" s="38">
        <v>3.4399100000000002E-2</v>
      </c>
      <c r="EV308" s="38">
        <v>1.3856800000000001E-2</v>
      </c>
      <c r="EW308" s="38">
        <v>1.20068E-2</v>
      </c>
      <c r="EX308" s="38">
        <v>-3.3603800000000003E-2</v>
      </c>
      <c r="EY308" s="38">
        <v>2.1141699999999999E-2</v>
      </c>
      <c r="EZ308" s="38">
        <v>1.9702000000000001E-3</v>
      </c>
      <c r="FA308" s="38">
        <v>-4.2497999999999998E-3</v>
      </c>
      <c r="FB308" s="38">
        <v>75.66601</v>
      </c>
      <c r="FC308" s="38">
        <v>74.676950000000005</v>
      </c>
      <c r="FD308" s="38">
        <v>72.872489999999999</v>
      </c>
      <c r="FE308" s="38">
        <v>70.623410000000007</v>
      </c>
      <c r="FF308" s="38">
        <v>68.584159999999997</v>
      </c>
      <c r="FG308" s="38">
        <v>66.730670000000003</v>
      </c>
      <c r="FH308" s="38">
        <v>66.264129999999994</v>
      </c>
      <c r="FI308" s="38">
        <v>70.476929999999996</v>
      </c>
      <c r="FJ308" s="38">
        <v>75.309430000000006</v>
      </c>
      <c r="FK308" s="38">
        <v>80.458500000000001</v>
      </c>
      <c r="FL308" s="38">
        <v>85.834059999999994</v>
      </c>
      <c r="FM308" s="38">
        <v>88.783540000000002</v>
      </c>
      <c r="FN308" s="38">
        <v>92.259540000000001</v>
      </c>
      <c r="FO308" s="38">
        <v>94.325869999999995</v>
      </c>
      <c r="FP308" s="38">
        <v>96.648349999999994</v>
      </c>
      <c r="FQ308" s="38">
        <v>98.050939999999997</v>
      </c>
      <c r="FR308" s="38">
        <v>99.329599999999999</v>
      </c>
      <c r="FS308" s="38">
        <v>99.341009999999997</v>
      </c>
      <c r="FT308" s="38">
        <v>96.815010000000001</v>
      </c>
      <c r="FU308" s="38">
        <v>91.417990000000003</v>
      </c>
      <c r="FV308" s="38">
        <v>84.888710000000003</v>
      </c>
      <c r="FW308">
        <v>80.444500000000005</v>
      </c>
      <c r="FX308">
        <v>77.863640000000004</v>
      </c>
      <c r="FY308">
        <v>75.694109999999995</v>
      </c>
      <c r="FZ308">
        <v>8.2731000000000002E-3</v>
      </c>
      <c r="GA308">
        <v>6.9466299999999995E-2</v>
      </c>
      <c r="GB308">
        <v>1</v>
      </c>
    </row>
    <row r="309" spans="1:184" x14ac:dyDescent="0.3">
      <c r="A309" t="s">
        <v>277</v>
      </c>
      <c r="B309" t="s">
        <v>1</v>
      </c>
      <c r="C309" t="s">
        <v>263</v>
      </c>
      <c r="D309" t="s">
        <v>1</v>
      </c>
      <c r="E309" t="s">
        <v>1</v>
      </c>
      <c r="F309" t="s">
        <v>1</v>
      </c>
      <c r="G309" s="16" t="s">
        <v>1</v>
      </c>
      <c r="H309" s="40" t="s">
        <v>1</v>
      </c>
      <c r="I309" s="18" t="s">
        <v>1</v>
      </c>
      <c r="J309" s="38" t="s">
        <v>1</v>
      </c>
      <c r="K309" s="18">
        <v>44805</v>
      </c>
      <c r="L309" s="38">
        <v>10343</v>
      </c>
      <c r="M309" s="38">
        <v>10343</v>
      </c>
      <c r="N309" s="38">
        <v>1.1311789999999999</v>
      </c>
      <c r="O309" s="38">
        <v>1.0844499999999999</v>
      </c>
      <c r="P309" s="38">
        <v>1.0527820000000001</v>
      </c>
      <c r="Q309" s="38">
        <v>1.0413460000000001</v>
      </c>
      <c r="R309" s="38">
        <v>1.0405409999999999</v>
      </c>
      <c r="S309" s="38">
        <v>1.071393</v>
      </c>
      <c r="T309" s="38">
        <v>1.110711</v>
      </c>
      <c r="U309" s="38">
        <v>1.3130949999999999</v>
      </c>
      <c r="V309" s="38">
        <v>1.6666179999999999</v>
      </c>
      <c r="W309" s="38">
        <v>1.957711</v>
      </c>
      <c r="X309" s="38">
        <v>2.217981</v>
      </c>
      <c r="Y309" s="38">
        <v>2.4008929999999999</v>
      </c>
      <c r="Z309" s="38">
        <v>2.5227900000000001</v>
      </c>
      <c r="AA309" s="38">
        <v>2.6516500000000001</v>
      </c>
      <c r="AB309" s="38">
        <v>2.735239</v>
      </c>
      <c r="AC309" s="38">
        <v>2.7277089999999999</v>
      </c>
      <c r="AD309" s="38">
        <v>2.5644360000000002</v>
      </c>
      <c r="AE309" s="38">
        <v>2.2061540000000002</v>
      </c>
      <c r="AF309" s="38">
        <v>1.942534</v>
      </c>
      <c r="AG309" s="38">
        <v>1.7383459999999999</v>
      </c>
      <c r="AH309" s="38">
        <v>1.616843</v>
      </c>
      <c r="AI309" s="38">
        <v>1.494823</v>
      </c>
      <c r="AJ309" s="38">
        <v>1.3594850000000001</v>
      </c>
      <c r="AK309" s="38">
        <v>1.2643180000000001</v>
      </c>
      <c r="AL309" s="38">
        <v>-7.8934000000000001E-3</v>
      </c>
      <c r="AM309" s="38">
        <v>-5.7705999999999999E-3</v>
      </c>
      <c r="AN309" s="38">
        <v>-8.3928000000000006E-3</v>
      </c>
      <c r="AO309" s="38">
        <v>-4.1050000000000001E-3</v>
      </c>
      <c r="AP309" s="38">
        <v>-9.0456000000000009E-3</v>
      </c>
      <c r="AQ309" s="38">
        <v>-3.2495299999999998E-2</v>
      </c>
      <c r="AR309" s="38">
        <v>-7.7946000000000001E-2</v>
      </c>
      <c r="AS309" s="38">
        <v>9.7567999999999995E-3</v>
      </c>
      <c r="AT309" s="38">
        <v>3.5589299999999997E-2</v>
      </c>
      <c r="AU309" s="38">
        <v>3.8465800000000001E-2</v>
      </c>
      <c r="AV309" s="38">
        <v>4.8666399999999999E-2</v>
      </c>
      <c r="AW309" s="38">
        <v>2.1769699999999999E-2</v>
      </c>
      <c r="AX309" s="38">
        <v>6.0790999999999996E-3</v>
      </c>
      <c r="AY309" s="38">
        <v>-1.39902E-2</v>
      </c>
      <c r="AZ309" s="38">
        <v>-4.5478600000000001E-2</v>
      </c>
      <c r="BA309" s="38">
        <v>-2.8211400000000001E-2</v>
      </c>
      <c r="BB309" s="38">
        <v>-5.1225000000000003E-3</v>
      </c>
      <c r="BC309" s="38">
        <v>-4.9062799999999997E-2</v>
      </c>
      <c r="BD309" s="38">
        <v>-3.5533099999999998E-2</v>
      </c>
      <c r="BE309" s="38">
        <v>-5.4630699999999997E-2</v>
      </c>
      <c r="BF309" s="38">
        <v>-6.1069400000000003E-2</v>
      </c>
      <c r="BG309" s="38">
        <v>-1.61058E-2</v>
      </c>
      <c r="BH309" s="38">
        <v>-1.5151E-2</v>
      </c>
      <c r="BI309" s="38">
        <v>-1.7606299999999998E-2</v>
      </c>
      <c r="BJ309" s="38">
        <v>-5.3397000000000002E-3</v>
      </c>
      <c r="BK309" s="38">
        <v>-3.5447E-3</v>
      </c>
      <c r="BL309" s="38">
        <v>-6.8450000000000004E-3</v>
      </c>
      <c r="BM309" s="38">
        <v>-2.9979E-3</v>
      </c>
      <c r="BN309" s="38">
        <v>-7.4584999999999999E-3</v>
      </c>
      <c r="BO309" s="38">
        <v>-2.8823000000000001E-2</v>
      </c>
      <c r="BP309" s="38">
        <v>-7.0129399999999995E-2</v>
      </c>
      <c r="BQ309" s="38">
        <v>1.22407E-2</v>
      </c>
      <c r="BR309" s="38">
        <v>4.0003999999999998E-2</v>
      </c>
      <c r="BS309" s="38">
        <v>4.3629099999999997E-2</v>
      </c>
      <c r="BT309" s="38">
        <v>5.1742499999999997E-2</v>
      </c>
      <c r="BU309" s="38">
        <v>2.52479E-2</v>
      </c>
      <c r="BV309" s="38">
        <v>9.2679000000000008E-3</v>
      </c>
      <c r="BW309" s="38">
        <v>-1.08025E-2</v>
      </c>
      <c r="BX309" s="38">
        <v>-4.0030099999999999E-2</v>
      </c>
      <c r="BY309" s="38">
        <v>-2.1357899999999999E-2</v>
      </c>
      <c r="BZ309" s="38">
        <v>1.6021E-3</v>
      </c>
      <c r="CA309" s="38">
        <v>-4.1771200000000001E-2</v>
      </c>
      <c r="CB309" s="38">
        <v>-2.8300700000000002E-2</v>
      </c>
      <c r="CC309" s="38">
        <v>-4.8324600000000002E-2</v>
      </c>
      <c r="CD309" s="38">
        <v>-5.5231299999999997E-2</v>
      </c>
      <c r="CE309" s="38">
        <v>-8.8506000000000001E-3</v>
      </c>
      <c r="CF309" s="38">
        <v>-8.1086000000000005E-3</v>
      </c>
      <c r="CG309" s="38">
        <v>-1.0999E-2</v>
      </c>
      <c r="CH309" s="38">
        <v>-3.571E-3</v>
      </c>
      <c r="CI309" s="38">
        <v>-2.0030999999999998E-3</v>
      </c>
      <c r="CJ309" s="38">
        <v>-5.7730000000000004E-3</v>
      </c>
      <c r="CK309" s="38">
        <v>-2.2311000000000002E-3</v>
      </c>
      <c r="CL309" s="38">
        <v>-6.3594000000000003E-3</v>
      </c>
      <c r="CM309" s="38">
        <v>-2.62797E-2</v>
      </c>
      <c r="CN309" s="38">
        <v>-6.4715599999999998E-2</v>
      </c>
      <c r="CO309" s="38">
        <v>1.3961100000000001E-2</v>
      </c>
      <c r="CP309" s="38">
        <v>4.3061700000000001E-2</v>
      </c>
      <c r="CQ309" s="38">
        <v>4.7205200000000003E-2</v>
      </c>
      <c r="CR309" s="38">
        <v>5.3872999999999997E-2</v>
      </c>
      <c r="CS309" s="38">
        <v>2.7656900000000002E-2</v>
      </c>
      <c r="CT309" s="38">
        <v>1.14766E-2</v>
      </c>
      <c r="CU309" s="38">
        <v>-8.5947000000000003E-3</v>
      </c>
      <c r="CV309" s="38">
        <v>-3.6256499999999997E-2</v>
      </c>
      <c r="CW309" s="38">
        <v>-1.6611299999999999E-2</v>
      </c>
      <c r="CX309" s="38">
        <v>6.2595999999999997E-3</v>
      </c>
      <c r="CY309" s="38">
        <v>-3.67211E-2</v>
      </c>
      <c r="CZ309" s="38">
        <v>-2.3291599999999999E-2</v>
      </c>
      <c r="DA309" s="38">
        <v>-4.3957000000000003E-2</v>
      </c>
      <c r="DB309" s="38">
        <v>-5.1187799999999999E-2</v>
      </c>
      <c r="DC309" s="38">
        <v>-3.8257E-3</v>
      </c>
      <c r="DD309" s="38">
        <v>-3.2309999999999999E-3</v>
      </c>
      <c r="DE309" s="38">
        <v>-6.4228999999999996E-3</v>
      </c>
      <c r="DF309" s="38">
        <v>-1.8023E-3</v>
      </c>
      <c r="DG309" s="38">
        <v>-4.6139999999999999E-4</v>
      </c>
      <c r="DH309" s="38">
        <v>-4.7010999999999997E-3</v>
      </c>
      <c r="DI309" s="38">
        <v>-1.4643E-3</v>
      </c>
      <c r="DJ309" s="38">
        <v>-5.2601999999999996E-3</v>
      </c>
      <c r="DK309" s="38">
        <v>-2.3736299999999998E-2</v>
      </c>
      <c r="DL309" s="38">
        <v>-5.9301800000000002E-2</v>
      </c>
      <c r="DM309" s="38">
        <v>1.5681400000000002E-2</v>
      </c>
      <c r="DN309" s="38">
        <v>4.6119300000000002E-2</v>
      </c>
      <c r="DO309" s="38">
        <v>5.0781300000000001E-2</v>
      </c>
      <c r="DP309" s="38">
        <v>5.6003499999999998E-2</v>
      </c>
      <c r="DQ309" s="38">
        <v>3.00659E-2</v>
      </c>
      <c r="DR309" s="38">
        <v>1.36852E-2</v>
      </c>
      <c r="DS309" s="38">
        <v>-6.3869E-3</v>
      </c>
      <c r="DT309" s="38">
        <v>-3.2482900000000002E-2</v>
      </c>
      <c r="DU309" s="38">
        <v>-1.1864599999999999E-2</v>
      </c>
      <c r="DV309" s="38">
        <v>1.0917100000000001E-2</v>
      </c>
      <c r="DW309" s="38">
        <v>-3.1670900000000002E-2</v>
      </c>
      <c r="DX309" s="38">
        <v>-1.8282400000000001E-2</v>
      </c>
      <c r="DY309" s="38">
        <v>-3.95895E-2</v>
      </c>
      <c r="DZ309" s="38">
        <v>-4.71443E-2</v>
      </c>
      <c r="EA309" s="38">
        <v>1.1992000000000001E-3</v>
      </c>
      <c r="EB309" s="38">
        <v>1.6466E-3</v>
      </c>
      <c r="EC309" s="38">
        <v>-1.8466999999999999E-3</v>
      </c>
      <c r="ED309" s="38">
        <v>7.5140000000000005E-4</v>
      </c>
      <c r="EE309" s="38">
        <v>1.7644E-3</v>
      </c>
      <c r="EF309" s="38">
        <v>-3.1532999999999999E-3</v>
      </c>
      <c r="EG309" s="38">
        <v>-3.5720000000000001E-4</v>
      </c>
      <c r="EH309" s="38">
        <v>-3.6732000000000002E-3</v>
      </c>
      <c r="EI309" s="38">
        <v>-2.0064100000000001E-2</v>
      </c>
      <c r="EJ309" s="38">
        <v>-5.1485200000000002E-2</v>
      </c>
      <c r="EK309" s="38">
        <v>1.8165400000000002E-2</v>
      </c>
      <c r="EL309" s="38">
        <v>5.0534000000000003E-2</v>
      </c>
      <c r="EM309" s="38">
        <v>5.5944599999999997E-2</v>
      </c>
      <c r="EN309" s="38">
        <v>5.9079699999999999E-2</v>
      </c>
      <c r="EO309" s="38">
        <v>3.3543999999999997E-2</v>
      </c>
      <c r="EP309" s="38">
        <v>1.68741E-2</v>
      </c>
      <c r="EQ309" s="38">
        <v>-3.1993E-3</v>
      </c>
      <c r="ER309" s="38">
        <v>-2.70344E-2</v>
      </c>
      <c r="ES309" s="38">
        <v>-5.0111000000000001E-3</v>
      </c>
      <c r="ET309" s="38">
        <v>1.76417E-2</v>
      </c>
      <c r="EU309" s="38">
        <v>-2.43793E-2</v>
      </c>
      <c r="EV309" s="38">
        <v>-1.1050000000000001E-2</v>
      </c>
      <c r="EW309" s="38">
        <v>-3.3283399999999998E-2</v>
      </c>
      <c r="EX309" s="38">
        <v>-4.1306200000000001E-2</v>
      </c>
      <c r="EY309" s="38">
        <v>8.4544000000000008E-3</v>
      </c>
      <c r="EZ309" s="38">
        <v>8.6890999999999999E-3</v>
      </c>
      <c r="FA309" s="38">
        <v>4.7605E-3</v>
      </c>
      <c r="FB309" s="38">
        <v>72.170169999999999</v>
      </c>
      <c r="FC309" s="38">
        <v>68.857849999999999</v>
      </c>
      <c r="FD309" s="38">
        <v>67.163229999999999</v>
      </c>
      <c r="FE309" s="38">
        <v>66.149910000000006</v>
      </c>
      <c r="FF309" s="38">
        <v>65.553049999999999</v>
      </c>
      <c r="FG309" s="38">
        <v>63.275419999999997</v>
      </c>
      <c r="FH309" s="38">
        <v>62.787439999999997</v>
      </c>
      <c r="FI309" s="38">
        <v>67.46678</v>
      </c>
      <c r="FJ309" s="38">
        <v>75.210260000000005</v>
      </c>
      <c r="FK309" s="38">
        <v>81.64452</v>
      </c>
      <c r="FL309" s="38">
        <v>86.953670000000002</v>
      </c>
      <c r="FM309" s="38">
        <v>91.262050000000002</v>
      </c>
      <c r="FN309" s="38">
        <v>94.449449999999999</v>
      </c>
      <c r="FO309" s="38">
        <v>97.557259999999999</v>
      </c>
      <c r="FP309" s="38">
        <v>99.46651</v>
      </c>
      <c r="FQ309" s="38">
        <v>100.9104</v>
      </c>
      <c r="FR309" s="38">
        <v>100.854</v>
      </c>
      <c r="FS309" s="38">
        <v>100.0724</v>
      </c>
      <c r="FT309" s="38">
        <v>98.125900000000001</v>
      </c>
      <c r="FU309" s="38">
        <v>92.493979999999993</v>
      </c>
      <c r="FV309" s="38">
        <v>86.792169999999999</v>
      </c>
      <c r="FW309">
        <v>82.337260000000001</v>
      </c>
      <c r="FX309">
        <v>79.839579999999998</v>
      </c>
      <c r="FY309">
        <v>78.273600000000002</v>
      </c>
      <c r="FZ309">
        <v>7.1834000000000004E-3</v>
      </c>
      <c r="GA309">
        <v>6.61717E-2</v>
      </c>
      <c r="GB309">
        <v>1</v>
      </c>
    </row>
    <row r="310" spans="1:184" x14ac:dyDescent="0.3">
      <c r="A310" t="s">
        <v>277</v>
      </c>
      <c r="B310" t="s">
        <v>1</v>
      </c>
      <c r="C310" t="s">
        <v>263</v>
      </c>
      <c r="D310" t="s">
        <v>1</v>
      </c>
      <c r="E310" t="s">
        <v>1</v>
      </c>
      <c r="F310" t="s">
        <v>1</v>
      </c>
      <c r="G310" s="16" t="s">
        <v>1</v>
      </c>
      <c r="H310" s="40" t="s">
        <v>1</v>
      </c>
      <c r="I310" s="18" t="s">
        <v>1</v>
      </c>
      <c r="J310" s="38" t="s">
        <v>1</v>
      </c>
      <c r="K310" s="18">
        <v>44809</v>
      </c>
      <c r="L310" s="38">
        <v>10342</v>
      </c>
      <c r="M310" s="38">
        <v>10342</v>
      </c>
      <c r="N310" s="38">
        <v>1.2518469999999999</v>
      </c>
      <c r="O310" s="38">
        <v>1.1827589999999999</v>
      </c>
      <c r="P310" s="38">
        <v>1.139111</v>
      </c>
      <c r="Q310" s="38">
        <v>1.105504</v>
      </c>
      <c r="R310" s="38">
        <v>1.0833919999999999</v>
      </c>
      <c r="S310" s="38">
        <v>1.054314</v>
      </c>
      <c r="T310" s="38">
        <v>0.97931590000000002</v>
      </c>
      <c r="U310" s="38">
        <v>1.0593699999999999</v>
      </c>
      <c r="V310" s="38">
        <v>1.2306060000000001</v>
      </c>
      <c r="W310" s="38">
        <v>1.4447920000000001</v>
      </c>
      <c r="X310" s="38">
        <v>1.62469</v>
      </c>
      <c r="Y310" s="38">
        <v>1.7561119999999999</v>
      </c>
      <c r="Z310" s="38">
        <v>1.8636729999999999</v>
      </c>
      <c r="AA310" s="38">
        <v>1.9659629999999999</v>
      </c>
      <c r="AB310" s="38">
        <v>2.03925</v>
      </c>
      <c r="AC310" s="38">
        <v>2.066567</v>
      </c>
      <c r="AD310" s="38">
        <v>2.0391309999999998</v>
      </c>
      <c r="AE310" s="38">
        <v>1.944221</v>
      </c>
      <c r="AF310" s="38">
        <v>1.8390629999999999</v>
      </c>
      <c r="AG310" s="38">
        <v>1.6857759999999999</v>
      </c>
      <c r="AH310" s="38">
        <v>1.625521</v>
      </c>
      <c r="AI310" s="38">
        <v>1.583045</v>
      </c>
      <c r="AJ310" s="38">
        <v>1.434496</v>
      </c>
      <c r="AK310" s="38">
        <v>1.3440179999999999</v>
      </c>
      <c r="AL310" s="38">
        <v>4.05417E-2</v>
      </c>
      <c r="AM310" s="38">
        <v>2.97428E-2</v>
      </c>
      <c r="AN310" s="38">
        <v>2.3560299999999999E-2</v>
      </c>
      <c r="AO310" s="38">
        <v>1.0165499999999999E-2</v>
      </c>
      <c r="AP310" s="38">
        <v>-8.5860000000000005E-4</v>
      </c>
      <c r="AQ310" s="38">
        <v>-7.7995800000000004E-2</v>
      </c>
      <c r="AR310" s="38">
        <v>-0.17734849999999999</v>
      </c>
      <c r="AS310" s="38">
        <v>-4.8299799999999997E-2</v>
      </c>
      <c r="AT310" s="38">
        <v>9.3462000000000007E-3</v>
      </c>
      <c r="AU310" s="38">
        <v>5.0435899999999999E-2</v>
      </c>
      <c r="AV310" s="38">
        <v>2.72073E-2</v>
      </c>
      <c r="AW310" s="38">
        <v>1.0497599999999999E-2</v>
      </c>
      <c r="AX310" s="38">
        <v>-1.41044E-2</v>
      </c>
      <c r="AY310" s="38">
        <v>-1.9004500000000001E-2</v>
      </c>
      <c r="AZ310" s="38">
        <v>-3.0100399999999999E-2</v>
      </c>
      <c r="BA310" s="38">
        <v>-3.9632899999999999E-2</v>
      </c>
      <c r="BB310" s="38">
        <v>-3.90608E-2</v>
      </c>
      <c r="BC310" s="38">
        <v>-7.0337499999999997E-2</v>
      </c>
      <c r="BD310" s="38">
        <v>-5.4122299999999998E-2</v>
      </c>
      <c r="BE310" s="38">
        <v>-0.12911139999999999</v>
      </c>
      <c r="BF310" s="38">
        <v>-0.1367718</v>
      </c>
      <c r="BG310" s="38">
        <v>-3.0466500000000001E-2</v>
      </c>
      <c r="BH310" s="38">
        <v>-6.3117000000000006E-2</v>
      </c>
      <c r="BI310" s="38">
        <v>-5.9171700000000001E-2</v>
      </c>
      <c r="BJ310" s="38">
        <v>4.6851900000000002E-2</v>
      </c>
      <c r="BK310" s="38">
        <v>3.3919600000000001E-2</v>
      </c>
      <c r="BL310" s="38">
        <v>2.6725100000000002E-2</v>
      </c>
      <c r="BM310" s="38">
        <v>1.24835E-2</v>
      </c>
      <c r="BN310" s="38">
        <v>1.5200000000000001E-3</v>
      </c>
      <c r="BO310" s="38">
        <v>-6.7949099999999998E-2</v>
      </c>
      <c r="BP310" s="38">
        <v>-0.1584855</v>
      </c>
      <c r="BQ310" s="38">
        <v>-4.1744700000000003E-2</v>
      </c>
      <c r="BR310" s="38">
        <v>1.9739099999999999E-2</v>
      </c>
      <c r="BS310" s="38">
        <v>5.9188900000000003E-2</v>
      </c>
      <c r="BT310" s="38">
        <v>3.7364700000000001E-2</v>
      </c>
      <c r="BU310" s="38">
        <v>1.6765200000000001E-2</v>
      </c>
      <c r="BV310" s="38">
        <v>-7.8589000000000003E-3</v>
      </c>
      <c r="BW310" s="38">
        <v>-1.4608400000000001E-2</v>
      </c>
      <c r="BX310" s="38">
        <v>-2.29065E-2</v>
      </c>
      <c r="BY310" s="38">
        <v>-2.9992999999999999E-2</v>
      </c>
      <c r="BZ310" s="38">
        <v>-2.7633100000000001E-2</v>
      </c>
      <c r="CA310" s="38">
        <v>-5.7051900000000003E-2</v>
      </c>
      <c r="CB310" s="38">
        <v>-3.75553E-2</v>
      </c>
      <c r="CC310" s="38">
        <v>-0.1036758</v>
      </c>
      <c r="CD310" s="38">
        <v>-0.1022371</v>
      </c>
      <c r="CE310" s="38">
        <v>-7.8405999999999997E-3</v>
      </c>
      <c r="CF310" s="38">
        <v>-4.09992E-2</v>
      </c>
      <c r="CG310" s="38">
        <v>-3.7169599999999997E-2</v>
      </c>
      <c r="CH310" s="38">
        <v>5.1222200000000002E-2</v>
      </c>
      <c r="CI310" s="38">
        <v>3.6812400000000002E-2</v>
      </c>
      <c r="CJ310" s="38">
        <v>2.8917100000000001E-2</v>
      </c>
      <c r="CK310" s="38">
        <v>1.40889E-2</v>
      </c>
      <c r="CL310" s="38">
        <v>3.1675000000000002E-3</v>
      </c>
      <c r="CM310" s="38">
        <v>-6.0990799999999998E-2</v>
      </c>
      <c r="CN310" s="38">
        <v>-0.14542099999999999</v>
      </c>
      <c r="CO310" s="38">
        <v>-3.7204599999999997E-2</v>
      </c>
      <c r="CP310" s="38">
        <v>2.6937099999999999E-2</v>
      </c>
      <c r="CQ310" s="38">
        <v>6.5251199999999995E-2</v>
      </c>
      <c r="CR310" s="38">
        <v>4.4399599999999997E-2</v>
      </c>
      <c r="CS310" s="38">
        <v>2.1106099999999999E-2</v>
      </c>
      <c r="CT310" s="38">
        <v>-3.5333000000000001E-3</v>
      </c>
      <c r="CU310" s="38">
        <v>-1.1563800000000001E-2</v>
      </c>
      <c r="CV310" s="38">
        <v>-1.7923999999999999E-2</v>
      </c>
      <c r="CW310" s="38">
        <v>-2.33165E-2</v>
      </c>
      <c r="CX310" s="38">
        <v>-1.9718300000000001E-2</v>
      </c>
      <c r="CY310" s="38">
        <v>-4.7850400000000001E-2</v>
      </c>
      <c r="CZ310" s="38">
        <v>-2.6081099999999999E-2</v>
      </c>
      <c r="DA310" s="38">
        <v>-8.6059099999999999E-2</v>
      </c>
      <c r="DB310" s="38">
        <v>-7.8318499999999999E-2</v>
      </c>
      <c r="DC310" s="38">
        <v>7.8300000000000002E-3</v>
      </c>
      <c r="DD310" s="38">
        <v>-2.5680600000000001E-2</v>
      </c>
      <c r="DE310" s="38">
        <v>-2.19309E-2</v>
      </c>
      <c r="DF310" s="38">
        <v>5.5592599999999999E-2</v>
      </c>
      <c r="DG310" s="38">
        <v>3.9705299999999999E-2</v>
      </c>
      <c r="DH310" s="38">
        <v>3.1109000000000001E-2</v>
      </c>
      <c r="DI310" s="38">
        <v>1.5694300000000001E-2</v>
      </c>
      <c r="DJ310" s="38">
        <v>4.8149000000000004E-3</v>
      </c>
      <c r="DK310" s="38">
        <v>-5.4032499999999997E-2</v>
      </c>
      <c r="DL310" s="38">
        <v>-0.13235659999999999</v>
      </c>
      <c r="DM310" s="38">
        <v>-3.2664499999999999E-2</v>
      </c>
      <c r="DN310" s="38">
        <v>3.4135100000000002E-2</v>
      </c>
      <c r="DO310" s="38">
        <v>7.1313500000000002E-2</v>
      </c>
      <c r="DP310" s="38">
        <v>5.1434500000000001E-2</v>
      </c>
      <c r="DQ310" s="38">
        <v>2.54471E-2</v>
      </c>
      <c r="DR310" s="38">
        <v>7.9239999999999996E-4</v>
      </c>
      <c r="DS310" s="38">
        <v>-8.5190999999999999E-3</v>
      </c>
      <c r="DT310" s="38">
        <v>-1.2941599999999999E-2</v>
      </c>
      <c r="DU310" s="38">
        <v>-1.6639899999999999E-2</v>
      </c>
      <c r="DV310" s="38">
        <v>-1.18035E-2</v>
      </c>
      <c r="DW310" s="38">
        <v>-3.8648799999999997E-2</v>
      </c>
      <c r="DX310" s="38">
        <v>-1.4606900000000001E-2</v>
      </c>
      <c r="DY310" s="38">
        <v>-6.84424E-2</v>
      </c>
      <c r="DZ310" s="38">
        <v>-5.4399900000000001E-2</v>
      </c>
      <c r="EA310" s="38">
        <v>2.3500699999999999E-2</v>
      </c>
      <c r="EB310" s="38">
        <v>-1.03619E-2</v>
      </c>
      <c r="EC310" s="38">
        <v>-6.6923E-3</v>
      </c>
      <c r="ED310" s="38">
        <v>6.1902699999999998E-2</v>
      </c>
      <c r="EE310" s="38">
        <v>4.38821E-2</v>
      </c>
      <c r="EF310" s="38">
        <v>3.42738E-2</v>
      </c>
      <c r="EG310" s="38">
        <v>1.8012299999999998E-2</v>
      </c>
      <c r="EH310" s="38">
        <v>7.1935000000000002E-3</v>
      </c>
      <c r="EI310" s="38">
        <v>-4.3985799999999999E-2</v>
      </c>
      <c r="EJ310" s="38">
        <v>-0.1134936</v>
      </c>
      <c r="EK310" s="38">
        <v>-2.6109299999999998E-2</v>
      </c>
      <c r="EL310" s="38">
        <v>4.4527999999999998E-2</v>
      </c>
      <c r="EM310" s="38">
        <v>8.0066499999999999E-2</v>
      </c>
      <c r="EN310" s="38">
        <v>6.1591800000000002E-2</v>
      </c>
      <c r="EO310" s="38">
        <v>3.1714699999999998E-2</v>
      </c>
      <c r="EP310" s="38">
        <v>7.0378999999999997E-3</v>
      </c>
      <c r="EQ310" s="38">
        <v>-4.1231000000000002E-3</v>
      </c>
      <c r="ER310" s="38">
        <v>-5.7476000000000003E-3</v>
      </c>
      <c r="ES310" s="38">
        <v>-7.0001000000000004E-3</v>
      </c>
      <c r="ET310" s="38">
        <v>-3.7579999999999997E-4</v>
      </c>
      <c r="EU310" s="38">
        <v>-2.5363299999999998E-2</v>
      </c>
      <c r="EV310" s="38">
        <v>1.9599999999999999E-3</v>
      </c>
      <c r="EW310" s="38">
        <v>-4.3006799999999998E-2</v>
      </c>
      <c r="EX310" s="38">
        <v>-1.98652E-2</v>
      </c>
      <c r="EY310" s="38">
        <v>4.6126599999999997E-2</v>
      </c>
      <c r="EZ310" s="38">
        <v>1.17559E-2</v>
      </c>
      <c r="FA310" s="38">
        <v>1.53098E-2</v>
      </c>
      <c r="FB310" s="38">
        <v>75.505420000000001</v>
      </c>
      <c r="FC310" s="38">
        <v>74.271230000000003</v>
      </c>
      <c r="FD310" s="38">
        <v>72.119320000000002</v>
      </c>
      <c r="FE310" s="38">
        <v>71.10136</v>
      </c>
      <c r="FF310" s="38">
        <v>70.745689999999996</v>
      </c>
      <c r="FG310" s="38">
        <v>69.959900000000005</v>
      </c>
      <c r="FH310" s="38">
        <v>69.602469999999997</v>
      </c>
      <c r="FI310" s="38">
        <v>70.926050000000004</v>
      </c>
      <c r="FJ310" s="38">
        <v>76.928700000000006</v>
      </c>
      <c r="FK310" s="38">
        <v>85.156909999999996</v>
      </c>
      <c r="FL310" s="38">
        <v>92.036529999999999</v>
      </c>
      <c r="FM310" s="38">
        <v>97.070700000000002</v>
      </c>
      <c r="FN310" s="38">
        <v>99.908649999999994</v>
      </c>
      <c r="FO310" s="38">
        <v>103.2109</v>
      </c>
      <c r="FP310" s="38">
        <v>105.5284</v>
      </c>
      <c r="FQ310" s="38">
        <v>106.9204</v>
      </c>
      <c r="FR310" s="38">
        <v>106.7002</v>
      </c>
      <c r="FS310" s="38">
        <v>105.4875</v>
      </c>
      <c r="FT310" s="38">
        <v>103.29049999999999</v>
      </c>
      <c r="FU310" s="38">
        <v>95.971909999999994</v>
      </c>
      <c r="FV310" s="38">
        <v>91.229100000000003</v>
      </c>
      <c r="FW310">
        <v>88.402670000000001</v>
      </c>
      <c r="FX310">
        <v>84.945859999999996</v>
      </c>
      <c r="FY310">
        <v>84.476870000000005</v>
      </c>
      <c r="FZ310">
        <v>2.4315099999999999E-2</v>
      </c>
      <c r="GA310">
        <v>0.37088209999999999</v>
      </c>
      <c r="GB310">
        <v>1</v>
      </c>
    </row>
    <row r="311" spans="1:184" x14ac:dyDescent="0.3">
      <c r="A311" t="s">
        <v>277</v>
      </c>
      <c r="B311" t="s">
        <v>1</v>
      </c>
      <c r="C311" t="s">
        <v>263</v>
      </c>
      <c r="D311" t="s">
        <v>1</v>
      </c>
      <c r="E311" t="s">
        <v>1</v>
      </c>
      <c r="F311" t="s">
        <v>1</v>
      </c>
      <c r="G311" s="16" t="s">
        <v>1</v>
      </c>
      <c r="H311" s="40" t="s">
        <v>1</v>
      </c>
      <c r="I311" s="18" t="s">
        <v>1</v>
      </c>
      <c r="J311" s="38" t="s">
        <v>1</v>
      </c>
      <c r="K311" s="18">
        <v>44810</v>
      </c>
      <c r="L311" s="38">
        <v>10342</v>
      </c>
      <c r="M311" s="38">
        <v>10342</v>
      </c>
      <c r="N311" s="38">
        <v>1.3133090000000001</v>
      </c>
      <c r="O311" s="38">
        <v>1.2463360000000001</v>
      </c>
      <c r="P311" s="38">
        <v>1.209484</v>
      </c>
      <c r="Q311" s="38">
        <v>1.183745</v>
      </c>
      <c r="R311" s="38">
        <v>1.179216</v>
      </c>
      <c r="S311" s="38">
        <v>1.23491</v>
      </c>
      <c r="T311" s="38">
        <v>1.3173349999999999</v>
      </c>
      <c r="U311" s="38">
        <v>1.5425629999999999</v>
      </c>
      <c r="V311" s="38">
        <v>1.9715339999999999</v>
      </c>
      <c r="W311" s="38">
        <v>2.318692</v>
      </c>
      <c r="X311" s="38">
        <v>2.6080670000000001</v>
      </c>
      <c r="Y311" s="38">
        <v>2.7964120000000001</v>
      </c>
      <c r="Z311" s="38">
        <v>2.9225370000000002</v>
      </c>
      <c r="AA311" s="38">
        <v>3.0585279999999999</v>
      </c>
      <c r="AB311" s="38">
        <v>3.1366230000000002</v>
      </c>
      <c r="AC311" s="38">
        <v>3.1192989999999998</v>
      </c>
      <c r="AD311" s="38">
        <v>2.9146369999999999</v>
      </c>
      <c r="AE311" s="38">
        <v>2.5084599999999999</v>
      </c>
      <c r="AF311" s="38">
        <v>2.1974770000000001</v>
      </c>
      <c r="AG311" s="38">
        <v>1.980113</v>
      </c>
      <c r="AH311" s="38">
        <v>1.8518159999999999</v>
      </c>
      <c r="AI311" s="38">
        <v>1.7199059999999999</v>
      </c>
      <c r="AJ311" s="38">
        <v>1.5495000000000001</v>
      </c>
      <c r="AK311" s="38">
        <v>1.4223429999999999</v>
      </c>
      <c r="AL311" s="38">
        <v>2.9751099999999999E-2</v>
      </c>
      <c r="AM311" s="38">
        <v>1.7982399999999999E-2</v>
      </c>
      <c r="AN311" s="38">
        <v>2.3872399999999998E-2</v>
      </c>
      <c r="AO311" s="38">
        <v>7.9267000000000001E-3</v>
      </c>
      <c r="AP311" s="38">
        <v>2.8248000000000001E-3</v>
      </c>
      <c r="AQ311" s="38">
        <v>-1.22626E-2</v>
      </c>
      <c r="AR311" s="38">
        <v>-6.3855999999999996E-2</v>
      </c>
      <c r="AS311" s="38">
        <v>-2.23894E-2</v>
      </c>
      <c r="AT311" s="38">
        <v>-5.5502000000000003E-2</v>
      </c>
      <c r="AU311" s="38">
        <v>-5.7414199999999999E-2</v>
      </c>
      <c r="AV311" s="38">
        <v>-6.0718899999999999E-2</v>
      </c>
      <c r="AW311" s="38">
        <v>-4.5355100000000002E-2</v>
      </c>
      <c r="AX311" s="38">
        <v>-2.24099E-2</v>
      </c>
      <c r="AY311" s="38">
        <v>1.7704999999999999E-2</v>
      </c>
      <c r="AZ311" s="38">
        <v>7.6354900000000003E-2</v>
      </c>
      <c r="BA311" s="38">
        <v>0.2048903</v>
      </c>
      <c r="BB311" s="38">
        <v>0.1706087</v>
      </c>
      <c r="BC311" s="38">
        <v>8.1814700000000004E-2</v>
      </c>
      <c r="BD311" s="38">
        <v>4.8808600000000001E-2</v>
      </c>
      <c r="BE311" s="38">
        <v>-5.4771999999999998E-3</v>
      </c>
      <c r="BF311" s="38">
        <v>1.6200000000000001E-5</v>
      </c>
      <c r="BG311" s="38">
        <v>3.1516299999999997E-2</v>
      </c>
      <c r="BH311" s="38">
        <v>7.7498000000000003E-3</v>
      </c>
      <c r="BI311" s="38">
        <v>-2.0996000000000001E-2</v>
      </c>
      <c r="BJ311" s="38">
        <v>3.69132E-2</v>
      </c>
      <c r="BK311" s="38">
        <v>2.3402200000000001E-2</v>
      </c>
      <c r="BL311" s="38">
        <v>2.86013E-2</v>
      </c>
      <c r="BM311" s="38">
        <v>1.1605499999999999E-2</v>
      </c>
      <c r="BN311" s="38">
        <v>6.3866000000000001E-3</v>
      </c>
      <c r="BO311" s="38">
        <v>-5.1469000000000003E-3</v>
      </c>
      <c r="BP311" s="38">
        <v>-5.0268399999999998E-2</v>
      </c>
      <c r="BQ311" s="38">
        <v>-1.7449900000000001E-2</v>
      </c>
      <c r="BR311" s="38">
        <v>-4.47426E-2</v>
      </c>
      <c r="BS311" s="38">
        <v>-4.6252799999999997E-2</v>
      </c>
      <c r="BT311" s="38">
        <v>-4.7172100000000002E-2</v>
      </c>
      <c r="BU311" s="38">
        <v>-3.7395400000000002E-2</v>
      </c>
      <c r="BV311" s="38">
        <v>-1.5488200000000001E-2</v>
      </c>
      <c r="BW311" s="38">
        <v>2.4055799999999999E-2</v>
      </c>
      <c r="BX311" s="38">
        <v>8.9653200000000002E-2</v>
      </c>
      <c r="BY311" s="38">
        <v>0.2189487</v>
      </c>
      <c r="BZ311" s="38">
        <v>0.1840271</v>
      </c>
      <c r="CA311" s="38">
        <v>9.5491000000000006E-2</v>
      </c>
      <c r="CB311" s="38">
        <v>6.3734399999999997E-2</v>
      </c>
      <c r="CC311" s="38">
        <v>1.1454000000000001E-2</v>
      </c>
      <c r="CD311" s="38">
        <v>2.14495E-2</v>
      </c>
      <c r="CE311" s="38">
        <v>4.6771600000000003E-2</v>
      </c>
      <c r="CF311" s="38">
        <v>2.05043E-2</v>
      </c>
      <c r="CG311" s="38">
        <v>-8.4761999999999997E-3</v>
      </c>
      <c r="CH311" s="38">
        <v>4.1873599999999997E-2</v>
      </c>
      <c r="CI311" s="38">
        <v>2.71559E-2</v>
      </c>
      <c r="CJ311" s="38">
        <v>3.1876500000000002E-2</v>
      </c>
      <c r="CK311" s="38">
        <v>1.41534E-2</v>
      </c>
      <c r="CL311" s="38">
        <v>8.8535000000000003E-3</v>
      </c>
      <c r="CM311" s="38">
        <v>-2.186E-4</v>
      </c>
      <c r="CN311" s="38">
        <v>-4.0857699999999997E-2</v>
      </c>
      <c r="CO311" s="38">
        <v>-1.40289E-2</v>
      </c>
      <c r="CP311" s="38">
        <v>-3.7290700000000003E-2</v>
      </c>
      <c r="CQ311" s="38">
        <v>-3.8522399999999998E-2</v>
      </c>
      <c r="CR311" s="38">
        <v>-3.77896E-2</v>
      </c>
      <c r="CS311" s="38">
        <v>-3.1882599999999997E-2</v>
      </c>
      <c r="CT311" s="38">
        <v>-1.0694199999999999E-2</v>
      </c>
      <c r="CU311" s="38">
        <v>2.8454299999999998E-2</v>
      </c>
      <c r="CV311" s="38">
        <v>9.8863500000000007E-2</v>
      </c>
      <c r="CW311" s="38">
        <v>0.22868550000000001</v>
      </c>
      <c r="CX311" s="38">
        <v>0.19332070000000001</v>
      </c>
      <c r="CY311" s="38">
        <v>0.10496320000000001</v>
      </c>
      <c r="CZ311" s="38">
        <v>7.4072100000000002E-2</v>
      </c>
      <c r="DA311" s="38">
        <v>2.31804E-2</v>
      </c>
      <c r="DB311" s="38">
        <v>3.6294199999999999E-2</v>
      </c>
      <c r="DC311" s="38">
        <v>5.7337399999999997E-2</v>
      </c>
      <c r="DD311" s="38">
        <v>2.9337999999999999E-2</v>
      </c>
      <c r="DE311" s="38">
        <v>1.9489999999999999E-4</v>
      </c>
      <c r="DF311" s="38">
        <v>4.6834099999999997E-2</v>
      </c>
      <c r="DG311" s="38">
        <v>3.0909599999999999E-2</v>
      </c>
      <c r="DH311" s="38">
        <v>3.5151700000000001E-2</v>
      </c>
      <c r="DI311" s="38">
        <v>1.6701299999999999E-2</v>
      </c>
      <c r="DJ311" s="38">
        <v>1.13204E-2</v>
      </c>
      <c r="DK311" s="38">
        <v>4.7096999999999998E-3</v>
      </c>
      <c r="DL311" s="38">
        <v>-3.1447000000000003E-2</v>
      </c>
      <c r="DM311" s="38">
        <v>-1.06079E-2</v>
      </c>
      <c r="DN311" s="38">
        <v>-2.9838799999999999E-2</v>
      </c>
      <c r="DO311" s="38">
        <v>-3.0792E-2</v>
      </c>
      <c r="DP311" s="38">
        <v>-2.8407100000000001E-2</v>
      </c>
      <c r="DQ311" s="38">
        <v>-2.6369799999999999E-2</v>
      </c>
      <c r="DR311" s="38">
        <v>-5.9002000000000004E-3</v>
      </c>
      <c r="DS311" s="38">
        <v>3.2852800000000001E-2</v>
      </c>
      <c r="DT311" s="38">
        <v>0.1080738</v>
      </c>
      <c r="DU311" s="38">
        <v>0.2384223</v>
      </c>
      <c r="DV311" s="38">
        <v>0.2026143</v>
      </c>
      <c r="DW311" s="38">
        <v>0.1144353</v>
      </c>
      <c r="DX311" s="38">
        <v>8.4409700000000004E-2</v>
      </c>
      <c r="DY311" s="38">
        <v>3.4906899999999998E-2</v>
      </c>
      <c r="DZ311" s="38">
        <v>5.1138799999999998E-2</v>
      </c>
      <c r="EA311" s="38">
        <v>6.7903099999999994E-2</v>
      </c>
      <c r="EB311" s="38">
        <v>3.8171700000000003E-2</v>
      </c>
      <c r="EC311" s="38">
        <v>8.8661E-3</v>
      </c>
      <c r="ED311" s="38">
        <v>5.3996099999999998E-2</v>
      </c>
      <c r="EE311" s="38">
        <v>3.6329399999999998E-2</v>
      </c>
      <c r="EF311" s="38">
        <v>3.9880600000000002E-2</v>
      </c>
      <c r="EG311" s="38">
        <v>2.0379999999999999E-2</v>
      </c>
      <c r="EH311" s="38">
        <v>1.48822E-2</v>
      </c>
      <c r="EI311" s="38">
        <v>1.18254E-2</v>
      </c>
      <c r="EJ311" s="38">
        <v>-1.7859400000000001E-2</v>
      </c>
      <c r="EK311" s="38">
        <v>-5.6683999999999997E-3</v>
      </c>
      <c r="EL311" s="38">
        <v>-1.90794E-2</v>
      </c>
      <c r="EM311" s="38">
        <v>-1.9630600000000002E-2</v>
      </c>
      <c r="EN311" s="38">
        <v>-1.48603E-2</v>
      </c>
      <c r="EO311" s="38">
        <v>-1.8410200000000002E-2</v>
      </c>
      <c r="EP311" s="38">
        <v>1.0215000000000001E-3</v>
      </c>
      <c r="EQ311" s="38">
        <v>3.9203599999999998E-2</v>
      </c>
      <c r="ER311" s="38">
        <v>0.12137199999999999</v>
      </c>
      <c r="ES311" s="38">
        <v>0.2524807</v>
      </c>
      <c r="ET311" s="38">
        <v>0.21603269999999999</v>
      </c>
      <c r="EU311" s="38">
        <v>0.12811159999999999</v>
      </c>
      <c r="EV311" s="38">
        <v>9.9335599999999996E-2</v>
      </c>
      <c r="EW311" s="38">
        <v>5.1838099999999998E-2</v>
      </c>
      <c r="EX311" s="38">
        <v>7.25721E-2</v>
      </c>
      <c r="EY311" s="38">
        <v>8.3158399999999993E-2</v>
      </c>
      <c r="EZ311" s="38">
        <v>5.0926199999999998E-2</v>
      </c>
      <c r="FA311" s="38">
        <v>2.1385899999999999E-2</v>
      </c>
      <c r="FB311" s="38">
        <v>81.188029999999998</v>
      </c>
      <c r="FC311" s="38">
        <v>80.630949999999999</v>
      </c>
      <c r="FD311" s="38">
        <v>79.832400000000007</v>
      </c>
      <c r="FE311" s="38">
        <v>77.744829999999993</v>
      </c>
      <c r="FF311" s="38">
        <v>77.125240000000005</v>
      </c>
      <c r="FG311" s="38">
        <v>76.131399999999999</v>
      </c>
      <c r="FH311" s="38">
        <v>74.720280000000002</v>
      </c>
      <c r="FI311" s="38">
        <v>78.433120000000002</v>
      </c>
      <c r="FJ311" s="38">
        <v>86.055350000000004</v>
      </c>
      <c r="FK311" s="38">
        <v>91.623310000000004</v>
      </c>
      <c r="FL311" s="38">
        <v>96.549710000000005</v>
      </c>
      <c r="FM311" s="38">
        <v>101.2188</v>
      </c>
      <c r="FN311" s="38">
        <v>104.3163</v>
      </c>
      <c r="FO311" s="38">
        <v>106.6512</v>
      </c>
      <c r="FP311" s="38">
        <v>108.8612</v>
      </c>
      <c r="FQ311" s="38">
        <v>110.2208</v>
      </c>
      <c r="FR311" s="38">
        <v>109.268</v>
      </c>
      <c r="FS311" s="38">
        <v>107.8417</v>
      </c>
      <c r="FT311" s="38">
        <v>104.01309999999999</v>
      </c>
      <c r="FU311" s="38">
        <v>96.901039999999995</v>
      </c>
      <c r="FV311" s="38">
        <v>92.030559999999994</v>
      </c>
      <c r="FW311">
        <v>89.385379999999998</v>
      </c>
      <c r="FX311">
        <v>86.782240000000002</v>
      </c>
      <c r="FY311">
        <v>83.890240000000006</v>
      </c>
      <c r="FZ311">
        <v>1.7517700000000001E-2</v>
      </c>
      <c r="GA311">
        <v>0.17819650000000001</v>
      </c>
      <c r="GB311">
        <v>1</v>
      </c>
    </row>
    <row r="312" spans="1:184" x14ac:dyDescent="0.3">
      <c r="A312" t="s">
        <v>277</v>
      </c>
      <c r="B312" t="s">
        <v>1</v>
      </c>
      <c r="C312" t="s">
        <v>263</v>
      </c>
      <c r="D312" t="s">
        <v>1</v>
      </c>
      <c r="E312" t="s">
        <v>1</v>
      </c>
      <c r="F312" t="s">
        <v>1</v>
      </c>
      <c r="G312" s="16" t="s">
        <v>1</v>
      </c>
      <c r="H312" s="40" t="s">
        <v>1</v>
      </c>
      <c r="I312" s="18" t="s">
        <v>1</v>
      </c>
      <c r="J312" s="38" t="s">
        <v>1</v>
      </c>
      <c r="K312" s="18">
        <v>44811</v>
      </c>
      <c r="L312" s="38">
        <v>10342</v>
      </c>
      <c r="M312" s="38">
        <v>10342</v>
      </c>
      <c r="N312" s="38">
        <v>1.432026</v>
      </c>
      <c r="O312" s="38">
        <v>1.3677699999999999</v>
      </c>
      <c r="P312" s="38">
        <v>1.320349</v>
      </c>
      <c r="Q312" s="38">
        <v>1.2916620000000001</v>
      </c>
      <c r="R312" s="38">
        <v>1.2837099999999999</v>
      </c>
      <c r="S312" s="38">
        <v>1.3243240000000001</v>
      </c>
      <c r="T312" s="38">
        <v>1.3840049999999999</v>
      </c>
      <c r="U312" s="38">
        <v>1.6013409999999999</v>
      </c>
      <c r="V312" s="38">
        <v>1.9757830000000001</v>
      </c>
      <c r="W312" s="38">
        <v>2.3038150000000002</v>
      </c>
      <c r="X312" s="38">
        <v>2.5346579999999999</v>
      </c>
      <c r="Y312" s="38">
        <v>2.7092749999999999</v>
      </c>
      <c r="Z312" s="38">
        <v>2.8199399999999999</v>
      </c>
      <c r="AA312" s="38">
        <v>2.917462</v>
      </c>
      <c r="AB312" s="38">
        <v>2.9939179999999999</v>
      </c>
      <c r="AC312" s="38">
        <v>2.9843350000000002</v>
      </c>
      <c r="AD312" s="38">
        <v>2.8259889999999999</v>
      </c>
      <c r="AE312" s="38">
        <v>2.455057</v>
      </c>
      <c r="AF312" s="38">
        <v>2.147815</v>
      </c>
      <c r="AG312" s="38">
        <v>1.9243380000000001</v>
      </c>
      <c r="AH312" s="38">
        <v>1.796338</v>
      </c>
      <c r="AI312" s="38">
        <v>1.6994339999999999</v>
      </c>
      <c r="AJ312" s="38">
        <v>1.5412870000000001</v>
      </c>
      <c r="AK312" s="38">
        <v>1.4325490000000001</v>
      </c>
      <c r="AL312" s="38">
        <v>4.4554700000000003E-2</v>
      </c>
      <c r="AM312" s="38">
        <v>3.7546000000000003E-2</v>
      </c>
      <c r="AN312" s="38">
        <v>3.2368099999999997E-2</v>
      </c>
      <c r="AO312" s="38">
        <v>2.5344700000000001E-2</v>
      </c>
      <c r="AP312" s="38">
        <v>1.49829E-2</v>
      </c>
      <c r="AQ312" s="38">
        <v>-2.4226399999999999E-2</v>
      </c>
      <c r="AR312" s="38">
        <v>-9.1955700000000001E-2</v>
      </c>
      <c r="AS312" s="38">
        <v>-2.4572199999999999E-2</v>
      </c>
      <c r="AT312" s="38">
        <v>-6.1798600000000002E-2</v>
      </c>
      <c r="AU312" s="38">
        <v>-5.72528E-2</v>
      </c>
      <c r="AV312" s="38">
        <v>-4.9050400000000001E-2</v>
      </c>
      <c r="AW312" s="38">
        <v>-2.5692799999999998E-2</v>
      </c>
      <c r="AX312" s="38">
        <v>-6.5864000000000001E-3</v>
      </c>
      <c r="AY312" s="38">
        <v>1.2525700000000001E-2</v>
      </c>
      <c r="AZ312" s="38">
        <v>3.47487E-2</v>
      </c>
      <c r="BA312" s="38">
        <v>0.1008961</v>
      </c>
      <c r="BB312" s="38">
        <v>0.12338300000000001</v>
      </c>
      <c r="BC312" s="38">
        <v>0.10604</v>
      </c>
      <c r="BD312" s="38">
        <v>6.7363099999999995E-2</v>
      </c>
      <c r="BE312" s="38">
        <v>5.8401E-3</v>
      </c>
      <c r="BF312" s="38">
        <v>3.0244099999999999E-2</v>
      </c>
      <c r="BG312" s="38">
        <v>0.1001982</v>
      </c>
      <c r="BH312" s="38">
        <v>7.1940500000000004E-2</v>
      </c>
      <c r="BI312" s="38">
        <v>4.9850800000000001E-2</v>
      </c>
      <c r="BJ312" s="38">
        <v>4.96908E-2</v>
      </c>
      <c r="BK312" s="38">
        <v>4.1130699999999999E-2</v>
      </c>
      <c r="BL312" s="38">
        <v>3.5572699999999999E-2</v>
      </c>
      <c r="BM312" s="38">
        <v>2.8555000000000001E-2</v>
      </c>
      <c r="BN312" s="38">
        <v>1.8456699999999999E-2</v>
      </c>
      <c r="BO312" s="38">
        <v>-1.78367E-2</v>
      </c>
      <c r="BP312" s="38">
        <v>-8.0882899999999994E-2</v>
      </c>
      <c r="BQ312" s="38">
        <v>-1.9400000000000001E-2</v>
      </c>
      <c r="BR312" s="38">
        <v>-5.3710399999999998E-2</v>
      </c>
      <c r="BS312" s="38">
        <v>-4.6560499999999998E-2</v>
      </c>
      <c r="BT312" s="38">
        <v>-4.0355599999999998E-2</v>
      </c>
      <c r="BU312" s="38">
        <v>-2.0867500000000001E-2</v>
      </c>
      <c r="BV312" s="38">
        <v>-1.9017999999999999E-3</v>
      </c>
      <c r="BW312" s="38">
        <v>1.81283E-2</v>
      </c>
      <c r="BX312" s="38">
        <v>4.3070700000000003E-2</v>
      </c>
      <c r="BY312" s="38">
        <v>0.1139805</v>
      </c>
      <c r="BZ312" s="38">
        <v>0.13821910000000001</v>
      </c>
      <c r="CA312" s="38">
        <v>0.119523</v>
      </c>
      <c r="CB312" s="38">
        <v>7.9656099999999994E-2</v>
      </c>
      <c r="CC312" s="38">
        <v>1.9282299999999999E-2</v>
      </c>
      <c r="CD312" s="38">
        <v>4.4611900000000003E-2</v>
      </c>
      <c r="CE312" s="38">
        <v>0.1162609</v>
      </c>
      <c r="CF312" s="38">
        <v>8.6653800000000003E-2</v>
      </c>
      <c r="CG312" s="38">
        <v>6.3452400000000006E-2</v>
      </c>
      <c r="CH312" s="38">
        <v>5.32481E-2</v>
      </c>
      <c r="CI312" s="38">
        <v>4.3613399999999997E-2</v>
      </c>
      <c r="CJ312" s="38">
        <v>3.7792199999999998E-2</v>
      </c>
      <c r="CK312" s="38">
        <v>3.07785E-2</v>
      </c>
      <c r="CL312" s="38">
        <v>2.0862700000000001E-2</v>
      </c>
      <c r="CM312" s="38">
        <v>-1.34112E-2</v>
      </c>
      <c r="CN312" s="38">
        <v>-7.3213899999999998E-2</v>
      </c>
      <c r="CO312" s="38">
        <v>-1.5817700000000001E-2</v>
      </c>
      <c r="CP312" s="38">
        <v>-4.8108499999999998E-2</v>
      </c>
      <c r="CQ312" s="38">
        <v>-3.9155099999999998E-2</v>
      </c>
      <c r="CR312" s="38">
        <v>-3.4333700000000002E-2</v>
      </c>
      <c r="CS312" s="38">
        <v>-1.7525599999999999E-2</v>
      </c>
      <c r="CT312" s="38">
        <v>1.3427000000000001E-3</v>
      </c>
      <c r="CU312" s="38">
        <v>2.2008699999999999E-2</v>
      </c>
      <c r="CV312" s="38">
        <v>4.88344E-2</v>
      </c>
      <c r="CW312" s="38">
        <v>0.1230427</v>
      </c>
      <c r="CX312" s="38">
        <v>0.1484945</v>
      </c>
      <c r="CY312" s="38">
        <v>0.12886130000000001</v>
      </c>
      <c r="CZ312" s="38">
        <v>8.8170299999999993E-2</v>
      </c>
      <c r="DA312" s="38">
        <v>2.8592300000000001E-2</v>
      </c>
      <c r="DB312" s="38">
        <v>5.4562899999999998E-2</v>
      </c>
      <c r="DC312" s="38">
        <v>0.1273859</v>
      </c>
      <c r="DD312" s="38">
        <v>9.6844299999999994E-2</v>
      </c>
      <c r="DE312" s="38">
        <v>7.2872699999999999E-2</v>
      </c>
      <c r="DF312" s="38">
        <v>5.6805399999999999E-2</v>
      </c>
      <c r="DG312" s="38">
        <v>4.6096199999999997E-2</v>
      </c>
      <c r="DH312" s="38">
        <v>4.00118E-2</v>
      </c>
      <c r="DI312" s="38">
        <v>3.3001900000000001E-2</v>
      </c>
      <c r="DJ312" s="38">
        <v>2.32686E-2</v>
      </c>
      <c r="DK312" s="38">
        <v>-8.9855999999999998E-3</v>
      </c>
      <c r="DL312" s="38">
        <v>-6.5544900000000003E-2</v>
      </c>
      <c r="DM312" s="38">
        <v>-1.22354E-2</v>
      </c>
      <c r="DN312" s="38">
        <v>-4.2506700000000001E-2</v>
      </c>
      <c r="DO312" s="38">
        <v>-3.1749699999999999E-2</v>
      </c>
      <c r="DP312" s="38">
        <v>-2.8311699999999999E-2</v>
      </c>
      <c r="DQ312" s="38">
        <v>-1.4183599999999999E-2</v>
      </c>
      <c r="DR312" s="38">
        <v>4.5871999999999996E-3</v>
      </c>
      <c r="DS312" s="38">
        <v>2.5889100000000002E-2</v>
      </c>
      <c r="DT312" s="38">
        <v>5.45982E-2</v>
      </c>
      <c r="DU312" s="38">
        <v>0.1321049</v>
      </c>
      <c r="DV312" s="38">
        <v>0.15876999999999999</v>
      </c>
      <c r="DW312" s="38">
        <v>0.13819960000000001</v>
      </c>
      <c r="DX312" s="38">
        <v>9.6684500000000007E-2</v>
      </c>
      <c r="DY312" s="38">
        <v>3.79023E-2</v>
      </c>
      <c r="DZ312" s="38">
        <v>6.4514000000000002E-2</v>
      </c>
      <c r="EA312" s="38">
        <v>0.13851089999999999</v>
      </c>
      <c r="EB312" s="38">
        <v>0.1070347</v>
      </c>
      <c r="EC312" s="38">
        <v>8.2293099999999994E-2</v>
      </c>
      <c r="ED312" s="38">
        <v>6.1941599999999999E-2</v>
      </c>
      <c r="EE312" s="38">
        <v>4.96809E-2</v>
      </c>
      <c r="EF312" s="38">
        <v>4.3216400000000002E-2</v>
      </c>
      <c r="EG312" s="38">
        <v>3.6212300000000003E-2</v>
      </c>
      <c r="EH312" s="38">
        <v>2.6742499999999999E-2</v>
      </c>
      <c r="EI312" s="38">
        <v>-2.5958999999999999E-3</v>
      </c>
      <c r="EJ312" s="38">
        <v>-5.4472100000000002E-2</v>
      </c>
      <c r="EK312" s="38">
        <v>-7.0631000000000001E-3</v>
      </c>
      <c r="EL312" s="38">
        <v>-3.4418499999999998E-2</v>
      </c>
      <c r="EM312" s="38">
        <v>-2.10574E-2</v>
      </c>
      <c r="EN312" s="38">
        <v>-1.9616999999999999E-2</v>
      </c>
      <c r="EO312" s="38">
        <v>-9.3583999999999994E-3</v>
      </c>
      <c r="EP312" s="38">
        <v>9.2718000000000002E-3</v>
      </c>
      <c r="EQ312" s="38">
        <v>3.14918E-2</v>
      </c>
      <c r="ER312" s="38">
        <v>6.2920199999999996E-2</v>
      </c>
      <c r="ES312" s="38">
        <v>0.14518919999999999</v>
      </c>
      <c r="ET312" s="38">
        <v>0.17360610000000001</v>
      </c>
      <c r="EU312" s="38">
        <v>0.1516826</v>
      </c>
      <c r="EV312" s="38">
        <v>0.1089775</v>
      </c>
      <c r="EW312" s="38">
        <v>5.1344399999999998E-2</v>
      </c>
      <c r="EX312" s="38">
        <v>7.8881699999999999E-2</v>
      </c>
      <c r="EY312" s="38">
        <v>0.15457360000000001</v>
      </c>
      <c r="EZ312" s="38">
        <v>0.1217481</v>
      </c>
      <c r="FA312" s="38">
        <v>9.5894699999999999E-2</v>
      </c>
      <c r="FB312" s="38">
        <v>82.086039999999997</v>
      </c>
      <c r="FC312" s="38">
        <v>83.019069999999999</v>
      </c>
      <c r="FD312" s="38">
        <v>81.03877</v>
      </c>
      <c r="FE312" s="38">
        <v>79.502799999999993</v>
      </c>
      <c r="FF312" s="38">
        <v>78.32029</v>
      </c>
      <c r="FG312" s="38">
        <v>77.071529999999996</v>
      </c>
      <c r="FH312" s="38">
        <v>76.165369999999996</v>
      </c>
      <c r="FI312" s="38">
        <v>78.328739999999996</v>
      </c>
      <c r="FJ312" s="38">
        <v>84.709919999999997</v>
      </c>
      <c r="FK312" s="38">
        <v>90.134110000000007</v>
      </c>
      <c r="FL312" s="38">
        <v>93.967250000000007</v>
      </c>
      <c r="FM312" s="38">
        <v>96.667749999999998</v>
      </c>
      <c r="FN312" s="38">
        <v>99.579920000000001</v>
      </c>
      <c r="FO312" s="38">
        <v>102.2174</v>
      </c>
      <c r="FP312" s="38">
        <v>104.21429999999999</v>
      </c>
      <c r="FQ312" s="38">
        <v>105.10339999999999</v>
      </c>
      <c r="FR312" s="38">
        <v>105.8124</v>
      </c>
      <c r="FS312" s="38">
        <v>104.77589999999999</v>
      </c>
      <c r="FT312" s="38">
        <v>99.776920000000004</v>
      </c>
      <c r="FU312" s="38">
        <v>93.225309999999993</v>
      </c>
      <c r="FV312" s="38">
        <v>88.934280000000001</v>
      </c>
      <c r="FW312">
        <v>86.865549999999999</v>
      </c>
      <c r="FX312">
        <v>83.863709999999998</v>
      </c>
      <c r="FY312">
        <v>82.591300000000004</v>
      </c>
      <c r="FZ312">
        <v>1.4071200000000001E-2</v>
      </c>
      <c r="GA312">
        <v>0.14601710000000001</v>
      </c>
      <c r="GB312">
        <v>1</v>
      </c>
    </row>
    <row r="313" spans="1:184" x14ac:dyDescent="0.3">
      <c r="A313" t="s">
        <v>277</v>
      </c>
      <c r="B313" t="s">
        <v>1</v>
      </c>
      <c r="C313" t="s">
        <v>263</v>
      </c>
      <c r="D313" t="s">
        <v>1</v>
      </c>
      <c r="E313" t="s">
        <v>1</v>
      </c>
      <c r="F313" t="s">
        <v>1</v>
      </c>
      <c r="G313" t="s">
        <v>1</v>
      </c>
      <c r="H313" s="40" t="s">
        <v>1</v>
      </c>
      <c r="I313" s="18" t="s">
        <v>1</v>
      </c>
      <c r="J313" s="38" t="s">
        <v>1</v>
      </c>
      <c r="K313" s="18" t="s">
        <v>2</v>
      </c>
      <c r="L313" s="38">
        <v>10405</v>
      </c>
      <c r="M313" s="38">
        <v>10405</v>
      </c>
      <c r="N313" s="38">
        <v>1.213293</v>
      </c>
      <c r="O313" s="38">
        <v>1.158998</v>
      </c>
      <c r="P313" s="38">
        <v>1.1237520000000001</v>
      </c>
      <c r="Q313" s="38">
        <v>1.104584</v>
      </c>
      <c r="R313" s="38">
        <v>1.102174</v>
      </c>
      <c r="S313" s="38">
        <v>1.141556</v>
      </c>
      <c r="T313" s="38">
        <v>1.187476</v>
      </c>
      <c r="U313" s="38">
        <v>1.3762840000000001</v>
      </c>
      <c r="V313" s="38">
        <v>1.717184</v>
      </c>
      <c r="W313" s="38">
        <v>1.9994460000000001</v>
      </c>
      <c r="X313" s="38">
        <v>2.2315770000000001</v>
      </c>
      <c r="Y313" s="38">
        <v>2.4033989999999998</v>
      </c>
      <c r="Z313" s="38">
        <v>2.5166729999999999</v>
      </c>
      <c r="AA313" s="38">
        <v>2.6333679999999999</v>
      </c>
      <c r="AB313" s="38">
        <v>2.7040190000000002</v>
      </c>
      <c r="AC313" s="38">
        <v>2.6831049999999999</v>
      </c>
      <c r="AD313" s="38">
        <v>2.5350619999999999</v>
      </c>
      <c r="AE313" s="38">
        <v>2.2009949999999998</v>
      </c>
      <c r="AF313" s="38">
        <v>1.947695</v>
      </c>
      <c r="AG313" s="38">
        <v>1.766262</v>
      </c>
      <c r="AH313" s="38">
        <v>1.6501049999999999</v>
      </c>
      <c r="AI313" s="38">
        <v>1.5332539999999999</v>
      </c>
      <c r="AJ313" s="38">
        <v>1.3903989999999999</v>
      </c>
      <c r="AK313" s="38">
        <v>1.2884370000000001</v>
      </c>
      <c r="AL313" s="38">
        <v>2.5715999999999998E-3</v>
      </c>
      <c r="AM313" s="38">
        <v>2.8167000000000001E-3</v>
      </c>
      <c r="AN313" s="38">
        <v>4.8256000000000002E-3</v>
      </c>
      <c r="AO313" s="38">
        <v>2.6227999999999998E-3</v>
      </c>
      <c r="AP313" s="38">
        <v>6.3949999999999999E-4</v>
      </c>
      <c r="AQ313" s="38">
        <v>-8.9373000000000005E-3</v>
      </c>
      <c r="AR313" s="38">
        <v>-2.4131E-2</v>
      </c>
      <c r="AS313" s="38">
        <v>-1.00318E-2</v>
      </c>
      <c r="AT313" s="38">
        <v>-2.3330500000000001E-2</v>
      </c>
      <c r="AU313" s="38">
        <v>-2.9781100000000001E-2</v>
      </c>
      <c r="AV313" s="38">
        <v>-3.0899300000000001E-2</v>
      </c>
      <c r="AW313" s="38">
        <v>-2.36986E-2</v>
      </c>
      <c r="AX313" s="38">
        <v>-5.8846000000000002E-3</v>
      </c>
      <c r="AY313" s="38">
        <v>5.5750000000000001E-3</v>
      </c>
      <c r="AZ313" s="38">
        <v>1.3212700000000001E-2</v>
      </c>
      <c r="BA313" s="38">
        <v>2.5257999999999999E-2</v>
      </c>
      <c r="BB313" s="38">
        <v>4.39979E-2</v>
      </c>
      <c r="BC313" s="38">
        <v>2.7327899999999999E-2</v>
      </c>
      <c r="BD313" s="38">
        <v>2.14512E-2</v>
      </c>
      <c r="BE313" s="38">
        <v>4.1263000000000003E-3</v>
      </c>
      <c r="BF313" s="38">
        <v>4.4490000000000003E-4</v>
      </c>
      <c r="BG313" s="38">
        <v>7.5869999999999996E-4</v>
      </c>
      <c r="BH313" s="38">
        <v>-5.1037000000000001E-3</v>
      </c>
      <c r="BI313" s="38">
        <v>-8.0070999999999996E-3</v>
      </c>
      <c r="BJ313" s="38">
        <v>7.0632999999999998E-3</v>
      </c>
      <c r="BK313" s="38">
        <v>6.4282999999999996E-3</v>
      </c>
      <c r="BL313" s="38">
        <v>7.7914999999999998E-3</v>
      </c>
      <c r="BM313" s="38">
        <v>4.7545E-3</v>
      </c>
      <c r="BN313" s="38">
        <v>2.2442999999999999E-3</v>
      </c>
      <c r="BO313" s="38">
        <v>-3.7358000000000001E-3</v>
      </c>
      <c r="BP313" s="38">
        <v>-1.42036E-2</v>
      </c>
      <c r="BQ313" s="38">
        <v>-6.7041999999999996E-3</v>
      </c>
      <c r="BR313" s="38">
        <v>-1.60655E-2</v>
      </c>
      <c r="BS313" s="38">
        <v>-2.0831700000000002E-2</v>
      </c>
      <c r="BT313" s="38">
        <v>-2.11825E-2</v>
      </c>
      <c r="BU313" s="38">
        <v>-1.7755099999999999E-2</v>
      </c>
      <c r="BV313" s="38">
        <v>-3.3914000000000001E-3</v>
      </c>
      <c r="BW313" s="38">
        <v>9.2061E-3</v>
      </c>
      <c r="BX313" s="38">
        <v>2.1479999999999999E-2</v>
      </c>
      <c r="BY313" s="38">
        <v>3.6178500000000002E-2</v>
      </c>
      <c r="BZ313" s="38">
        <v>5.4640399999999999E-2</v>
      </c>
      <c r="CA313" s="38">
        <v>3.9814299999999997E-2</v>
      </c>
      <c r="CB313" s="38">
        <v>3.0950499999999999E-2</v>
      </c>
      <c r="CC313" s="38">
        <v>1.4986299999999999E-2</v>
      </c>
      <c r="CD313" s="38">
        <v>1.26549E-2</v>
      </c>
      <c r="CE313" s="38">
        <v>9.7071999999999992E-3</v>
      </c>
      <c r="CF313" s="38">
        <v>2.4999000000000002E-3</v>
      </c>
      <c r="CG313" s="38">
        <v>-2.0661999999999998E-3</v>
      </c>
      <c r="CH313" s="38">
        <v>1.01742E-2</v>
      </c>
      <c r="CI313" s="38">
        <v>8.9297999999999999E-3</v>
      </c>
      <c r="CJ313" s="38">
        <v>9.8457000000000006E-3</v>
      </c>
      <c r="CK313" s="38">
        <v>6.2310000000000004E-3</v>
      </c>
      <c r="CL313" s="38">
        <v>3.3557999999999999E-3</v>
      </c>
      <c r="CM313" s="38">
        <v>-1.3329999999999999E-4</v>
      </c>
      <c r="CN313" s="38">
        <v>-7.3280000000000003E-3</v>
      </c>
      <c r="CO313" s="38">
        <v>-4.3996E-3</v>
      </c>
      <c r="CP313" s="38">
        <v>-1.10338E-2</v>
      </c>
      <c r="CQ313" s="38">
        <v>-1.4633500000000001E-2</v>
      </c>
      <c r="CR313" s="38">
        <v>-1.4452700000000001E-2</v>
      </c>
      <c r="CS313" s="38">
        <v>-1.36387E-2</v>
      </c>
      <c r="CT313" s="38">
        <v>-1.6647000000000001E-3</v>
      </c>
      <c r="CU313" s="38">
        <v>1.1721000000000001E-2</v>
      </c>
      <c r="CV313" s="38">
        <v>2.7205799999999999E-2</v>
      </c>
      <c r="CW313" s="38">
        <v>4.3742000000000003E-2</v>
      </c>
      <c r="CX313" s="38">
        <v>6.2011400000000001E-2</v>
      </c>
      <c r="CY313" s="38">
        <v>4.8462400000000003E-2</v>
      </c>
      <c r="CZ313" s="38">
        <v>3.7529600000000003E-2</v>
      </c>
      <c r="DA313" s="38">
        <v>2.2507900000000001E-2</v>
      </c>
      <c r="DB313" s="38">
        <v>2.1111499999999998E-2</v>
      </c>
      <c r="DC313" s="38">
        <v>1.59048E-2</v>
      </c>
      <c r="DD313" s="38">
        <v>7.7660999999999997E-3</v>
      </c>
      <c r="DE313" s="38">
        <v>2.0485E-3</v>
      </c>
      <c r="DF313" s="38">
        <v>1.3285099999999999E-2</v>
      </c>
      <c r="DG313" s="38">
        <v>1.1431200000000001E-2</v>
      </c>
      <c r="DH313" s="38">
        <v>1.18999E-2</v>
      </c>
      <c r="DI313" s="38">
        <v>7.7074999999999999E-3</v>
      </c>
      <c r="DJ313" s="38">
        <v>4.4672999999999996E-3</v>
      </c>
      <c r="DK313" s="38">
        <v>3.4692999999999998E-3</v>
      </c>
      <c r="DL313" s="38">
        <v>-4.5229999999999999E-4</v>
      </c>
      <c r="DM313" s="38">
        <v>-2.0948999999999998E-3</v>
      </c>
      <c r="DN313" s="38">
        <v>-6.0020999999999998E-3</v>
      </c>
      <c r="DO313" s="38">
        <v>-8.4352000000000003E-3</v>
      </c>
      <c r="DP313" s="38">
        <v>-7.7229000000000004E-3</v>
      </c>
      <c r="DQ313" s="38">
        <v>-9.5222999999999992E-3</v>
      </c>
      <c r="DR313" s="38">
        <v>6.2100000000000005E-5</v>
      </c>
      <c r="DS313" s="38">
        <v>1.4236E-2</v>
      </c>
      <c r="DT313" s="38">
        <v>3.2931599999999998E-2</v>
      </c>
      <c r="DU313" s="38">
        <v>5.1305499999999997E-2</v>
      </c>
      <c r="DV313" s="38">
        <v>6.9382399999999997E-2</v>
      </c>
      <c r="DW313" s="38">
        <v>5.7110500000000002E-2</v>
      </c>
      <c r="DX313" s="38">
        <v>4.4108700000000001E-2</v>
      </c>
      <c r="DY313" s="38">
        <v>3.0029500000000001E-2</v>
      </c>
      <c r="DZ313" s="38">
        <v>2.95681E-2</v>
      </c>
      <c r="EA313" s="38">
        <v>2.2102500000000001E-2</v>
      </c>
      <c r="EB313" s="38">
        <v>1.30323E-2</v>
      </c>
      <c r="EC313" s="38">
        <v>6.1631999999999998E-3</v>
      </c>
      <c r="ED313" s="38">
        <v>1.7776799999999999E-2</v>
      </c>
      <c r="EE313" s="38">
        <v>1.50428E-2</v>
      </c>
      <c r="EF313" s="38">
        <v>1.48659E-2</v>
      </c>
      <c r="EG313" s="38">
        <v>9.8391999999999993E-3</v>
      </c>
      <c r="EH313" s="38">
        <v>6.0721000000000004E-3</v>
      </c>
      <c r="EI313" s="38">
        <v>8.6707999999999993E-3</v>
      </c>
      <c r="EJ313" s="38">
        <v>9.4751000000000002E-3</v>
      </c>
      <c r="EK313" s="38">
        <v>1.2325999999999999E-3</v>
      </c>
      <c r="EL313" s="38">
        <v>1.2627999999999999E-3</v>
      </c>
      <c r="EM313" s="38">
        <v>5.1420000000000003E-4</v>
      </c>
      <c r="EN313" s="38">
        <v>1.9938999999999998E-3</v>
      </c>
      <c r="EO313" s="38">
        <v>-3.5788999999999999E-3</v>
      </c>
      <c r="EP313" s="38">
        <v>2.5552000000000001E-3</v>
      </c>
      <c r="EQ313" s="38">
        <v>1.78671E-2</v>
      </c>
      <c r="ER313" s="38">
        <v>4.1198899999999997E-2</v>
      </c>
      <c r="ES313" s="38">
        <v>6.2225999999999997E-2</v>
      </c>
      <c r="ET313" s="38">
        <v>8.0024999999999999E-2</v>
      </c>
      <c r="EU313" s="38">
        <v>6.9597000000000006E-2</v>
      </c>
      <c r="EV313" s="38">
        <v>5.3608000000000003E-2</v>
      </c>
      <c r="EW313" s="38">
        <v>4.0889599999999998E-2</v>
      </c>
      <c r="EX313" s="38">
        <v>4.1778099999999999E-2</v>
      </c>
      <c r="EY313" s="38">
        <v>3.1050999999999999E-2</v>
      </c>
      <c r="EZ313" s="38">
        <v>2.0635899999999999E-2</v>
      </c>
      <c r="FA313" s="38">
        <v>1.21041E-2</v>
      </c>
      <c r="FB313" s="38">
        <v>75.528899999999993</v>
      </c>
      <c r="FC313" s="38">
        <v>74.315430000000006</v>
      </c>
      <c r="FD313" s="38">
        <v>72.970039999999997</v>
      </c>
      <c r="FE313" s="38">
        <v>71.283079999999998</v>
      </c>
      <c r="FF313" s="38">
        <v>70.004350000000002</v>
      </c>
      <c r="FG313" s="38">
        <v>68.535640000000001</v>
      </c>
      <c r="FH313" s="38">
        <v>68.429779999999994</v>
      </c>
      <c r="FI313" s="38">
        <v>72.459630000000004</v>
      </c>
      <c r="FJ313" s="38">
        <v>78.534710000000004</v>
      </c>
      <c r="FK313" s="38">
        <v>83.743709999999993</v>
      </c>
      <c r="FL313" s="38">
        <v>88.043450000000007</v>
      </c>
      <c r="FM313" s="38">
        <v>91.592889999999997</v>
      </c>
      <c r="FN313" s="38">
        <v>94.364639999999994</v>
      </c>
      <c r="FO313" s="38">
        <v>96.682779999999994</v>
      </c>
      <c r="FP313" s="38">
        <v>98.564570000000003</v>
      </c>
      <c r="FQ313" s="38">
        <v>100.1057</v>
      </c>
      <c r="FR313" s="38">
        <v>100.65009999999999</v>
      </c>
      <c r="FS313" s="38">
        <v>100.17529999999999</v>
      </c>
      <c r="FT313" s="38">
        <v>97.9101</v>
      </c>
      <c r="FU313" s="38">
        <v>93.047439999999995</v>
      </c>
      <c r="FV313" s="38">
        <v>87.420839999999998</v>
      </c>
      <c r="FW313">
        <v>83.328540000000004</v>
      </c>
      <c r="FX313">
        <v>80.325180000000003</v>
      </c>
      <c r="FY313">
        <v>78.207809999999995</v>
      </c>
      <c r="FZ313">
        <v>1.2604499999999999E-2</v>
      </c>
      <c r="GA313">
        <v>0.1168086</v>
      </c>
      <c r="GB313">
        <v>1</v>
      </c>
    </row>
    <row r="314" spans="1:184" x14ac:dyDescent="0.3">
      <c r="A314" t="s">
        <v>277</v>
      </c>
      <c r="B314" t="s">
        <v>1</v>
      </c>
      <c r="C314" t="s">
        <v>264</v>
      </c>
      <c r="D314" t="s">
        <v>1</v>
      </c>
      <c r="E314" t="s">
        <v>1</v>
      </c>
      <c r="F314" t="s">
        <v>1</v>
      </c>
      <c r="G314" s="16" t="s">
        <v>1</v>
      </c>
      <c r="H314" s="40" t="s">
        <v>1</v>
      </c>
      <c r="I314" s="18" t="s">
        <v>1</v>
      </c>
      <c r="J314" s="38" t="s">
        <v>1</v>
      </c>
      <c r="K314" s="18">
        <v>44722</v>
      </c>
      <c r="L314" s="38">
        <v>9707</v>
      </c>
      <c r="M314" s="38">
        <v>9707</v>
      </c>
      <c r="N314" s="38">
        <v>1.177006</v>
      </c>
      <c r="O314" s="38">
        <v>1.1302270000000001</v>
      </c>
      <c r="P314" s="38">
        <v>1.091985</v>
      </c>
      <c r="Q314" s="38">
        <v>1.0724750000000001</v>
      </c>
      <c r="R314" s="38">
        <v>1.078144</v>
      </c>
      <c r="S314" s="38">
        <v>1.097499</v>
      </c>
      <c r="T314" s="38">
        <v>1.085658</v>
      </c>
      <c r="U314" s="38">
        <v>1.273682</v>
      </c>
      <c r="V314" s="38">
        <v>1.580023</v>
      </c>
      <c r="W314" s="38">
        <v>1.8780809999999999</v>
      </c>
      <c r="X314" s="38">
        <v>2.137337</v>
      </c>
      <c r="Y314" s="38">
        <v>2.3287390000000001</v>
      </c>
      <c r="Z314" s="38">
        <v>2.440887</v>
      </c>
      <c r="AA314" s="38">
        <v>2.526929</v>
      </c>
      <c r="AB314" s="38">
        <v>2.5544829999999998</v>
      </c>
      <c r="AC314" s="38">
        <v>2.5104099999999998</v>
      </c>
      <c r="AD314" s="38">
        <v>2.371572</v>
      </c>
      <c r="AE314" s="38">
        <v>2.0555870000000001</v>
      </c>
      <c r="AF314" s="38">
        <v>1.841297</v>
      </c>
      <c r="AG314" s="38">
        <v>1.6907970000000001</v>
      </c>
      <c r="AH314" s="38">
        <v>1.627726</v>
      </c>
      <c r="AI314" s="38">
        <v>1.5534209999999999</v>
      </c>
      <c r="AJ314" s="38">
        <v>1.423853</v>
      </c>
      <c r="AK314" s="38">
        <v>1.322252</v>
      </c>
      <c r="AL314" s="38">
        <v>9.5430000000000005E-4</v>
      </c>
      <c r="AM314" s="38">
        <v>4.5707999999999999E-3</v>
      </c>
      <c r="AN314" s="38">
        <v>2.8855999999999999E-3</v>
      </c>
      <c r="AO314" s="38">
        <v>4.8200999999999999E-3</v>
      </c>
      <c r="AP314" s="38">
        <v>5.8586999999999997E-3</v>
      </c>
      <c r="AQ314" s="38">
        <v>1.15602E-2</v>
      </c>
      <c r="AR314" s="38">
        <v>-1.238E-2</v>
      </c>
      <c r="AS314" s="38">
        <v>-1.54155E-2</v>
      </c>
      <c r="AT314" s="38">
        <v>-3.8738000000000002E-2</v>
      </c>
      <c r="AU314" s="38">
        <v>-4.9799400000000001E-2</v>
      </c>
      <c r="AV314" s="38">
        <v>-4.26589E-2</v>
      </c>
      <c r="AW314" s="38">
        <v>-1.23266E-2</v>
      </c>
      <c r="AX314" s="38">
        <v>1.0715300000000001E-2</v>
      </c>
      <c r="AY314" s="38">
        <v>-6.5151000000000002E-3</v>
      </c>
      <c r="AZ314" s="38">
        <v>-1.8357E-3</v>
      </c>
      <c r="BA314" s="38">
        <v>-4.3872E-3</v>
      </c>
      <c r="BB314" s="38">
        <v>2.0110900000000001E-2</v>
      </c>
      <c r="BC314" s="38">
        <v>5.9449999999999998E-4</v>
      </c>
      <c r="BD314" s="38">
        <v>-2.90575E-2</v>
      </c>
      <c r="BE314" s="38">
        <v>-2.9367999999999998E-2</v>
      </c>
      <c r="BF314" s="38">
        <v>-1.7830100000000002E-2</v>
      </c>
      <c r="BG314" s="38">
        <v>-5.5789400000000003E-2</v>
      </c>
      <c r="BH314" s="38">
        <v>-3.9535800000000003E-2</v>
      </c>
      <c r="BI314" s="38">
        <v>-4.1303800000000002E-2</v>
      </c>
      <c r="BJ314" s="38">
        <v>7.2135999999999997E-3</v>
      </c>
      <c r="BK314" s="38">
        <v>9.3889999999999998E-3</v>
      </c>
      <c r="BL314" s="38">
        <v>5.5849999999999997E-3</v>
      </c>
      <c r="BM314" s="38">
        <v>6.6997000000000003E-3</v>
      </c>
      <c r="BN314" s="38">
        <v>8.1452999999999994E-3</v>
      </c>
      <c r="BO314" s="38">
        <v>1.7177499999999998E-2</v>
      </c>
      <c r="BP314" s="38">
        <v>-3.5011999999999999E-3</v>
      </c>
      <c r="BQ314" s="38">
        <v>-1.1997799999999999E-2</v>
      </c>
      <c r="BR314" s="38">
        <v>-3.4302199999999998E-2</v>
      </c>
      <c r="BS314" s="38">
        <v>-4.2382000000000003E-2</v>
      </c>
      <c r="BT314" s="38">
        <v>-3.5321199999999997E-2</v>
      </c>
      <c r="BU314" s="38">
        <v>-8.2071999999999996E-3</v>
      </c>
      <c r="BV314" s="38">
        <v>1.4009000000000001E-2</v>
      </c>
      <c r="BW314" s="38">
        <v>-2.9082000000000001E-3</v>
      </c>
      <c r="BX314" s="38">
        <v>3.7802999999999999E-3</v>
      </c>
      <c r="BY314" s="38">
        <v>4.705E-3</v>
      </c>
      <c r="BZ314" s="38">
        <v>2.9752799999999999E-2</v>
      </c>
      <c r="CA314" s="38">
        <v>1.0461099999999999E-2</v>
      </c>
      <c r="CB314" s="38">
        <v>-1.6342099999999998E-2</v>
      </c>
      <c r="CC314" s="38">
        <v>-1.40798E-2</v>
      </c>
      <c r="CD314" s="38">
        <v>-7.3098E-3</v>
      </c>
      <c r="CE314" s="38">
        <v>-4.2824800000000003E-2</v>
      </c>
      <c r="CF314" s="38">
        <v>-2.7884900000000001E-2</v>
      </c>
      <c r="CG314" s="38">
        <v>-3.1107900000000001E-2</v>
      </c>
      <c r="CH314" s="38">
        <v>1.15487E-2</v>
      </c>
      <c r="CI314" s="38">
        <v>1.2726100000000001E-2</v>
      </c>
      <c r="CJ314" s="38">
        <v>7.4546999999999999E-3</v>
      </c>
      <c r="CK314" s="38">
        <v>8.0014999999999999E-3</v>
      </c>
      <c r="CL314" s="38">
        <v>9.7289000000000004E-3</v>
      </c>
      <c r="CM314" s="38">
        <v>2.1068E-2</v>
      </c>
      <c r="CN314" s="38">
        <v>2.6483000000000001E-3</v>
      </c>
      <c r="CO314" s="38">
        <v>-9.6308000000000001E-3</v>
      </c>
      <c r="CP314" s="38">
        <v>-3.1230000000000001E-2</v>
      </c>
      <c r="CQ314" s="38">
        <v>-3.7244699999999999E-2</v>
      </c>
      <c r="CR314" s="38">
        <v>-3.0239100000000001E-2</v>
      </c>
      <c r="CS314" s="38">
        <v>-5.3541999999999999E-3</v>
      </c>
      <c r="CT314" s="38">
        <v>1.6290300000000001E-2</v>
      </c>
      <c r="CU314" s="38">
        <v>-4.1009999999999999E-4</v>
      </c>
      <c r="CV314" s="38">
        <v>7.6699000000000003E-3</v>
      </c>
      <c r="CW314" s="38">
        <v>1.10022E-2</v>
      </c>
      <c r="CX314" s="38">
        <v>3.6430799999999999E-2</v>
      </c>
      <c r="CY314" s="38">
        <v>1.72946E-2</v>
      </c>
      <c r="CZ314" s="38">
        <v>-7.5354000000000003E-3</v>
      </c>
      <c r="DA314" s="38">
        <v>-3.4911999999999999E-3</v>
      </c>
      <c r="DB314" s="38">
        <v>-2.34E-5</v>
      </c>
      <c r="DC314" s="38">
        <v>-3.3845600000000003E-2</v>
      </c>
      <c r="DD314" s="38">
        <v>-1.9815599999999999E-2</v>
      </c>
      <c r="DE314" s="38">
        <v>-2.40462E-2</v>
      </c>
      <c r="DF314" s="38">
        <v>1.58838E-2</v>
      </c>
      <c r="DG314" s="38">
        <v>1.60632E-2</v>
      </c>
      <c r="DH314" s="38">
        <v>9.3243000000000006E-3</v>
      </c>
      <c r="DI314" s="38">
        <v>9.3031999999999993E-3</v>
      </c>
      <c r="DJ314" s="38">
        <v>1.1312600000000001E-2</v>
      </c>
      <c r="DK314" s="38">
        <v>2.4958500000000002E-2</v>
      </c>
      <c r="DL314" s="38">
        <v>8.7977000000000003E-3</v>
      </c>
      <c r="DM314" s="38">
        <v>-7.2636999999999997E-3</v>
      </c>
      <c r="DN314" s="38">
        <v>-2.81578E-2</v>
      </c>
      <c r="DO314" s="38">
        <v>-3.2107400000000001E-2</v>
      </c>
      <c r="DP314" s="38">
        <v>-2.5157100000000002E-2</v>
      </c>
      <c r="DQ314" s="38">
        <v>-2.5011E-3</v>
      </c>
      <c r="DR314" s="38">
        <v>1.8571500000000001E-2</v>
      </c>
      <c r="DS314" s="38">
        <v>2.088E-3</v>
      </c>
      <c r="DT314" s="38">
        <v>1.15595E-2</v>
      </c>
      <c r="DU314" s="38">
        <v>1.7299399999999999E-2</v>
      </c>
      <c r="DV314" s="38">
        <v>4.31087E-2</v>
      </c>
      <c r="DW314" s="38">
        <v>2.4128199999999999E-2</v>
      </c>
      <c r="DX314" s="38">
        <v>1.2712000000000001E-3</v>
      </c>
      <c r="DY314" s="38">
        <v>7.0973E-3</v>
      </c>
      <c r="DZ314" s="38">
        <v>7.2629000000000001E-3</v>
      </c>
      <c r="EA314" s="38">
        <v>-2.48664E-2</v>
      </c>
      <c r="EB314" s="38">
        <v>-1.17462E-2</v>
      </c>
      <c r="EC314" s="38">
        <v>-1.69845E-2</v>
      </c>
      <c r="ED314" s="38">
        <v>2.2143099999999999E-2</v>
      </c>
      <c r="EE314" s="38">
        <v>2.0881400000000001E-2</v>
      </c>
      <c r="EF314" s="38">
        <v>1.20237E-2</v>
      </c>
      <c r="EG314" s="38">
        <v>1.11828E-2</v>
      </c>
      <c r="EH314" s="38">
        <v>1.3599200000000001E-2</v>
      </c>
      <c r="EI314" s="38">
        <v>3.0575700000000001E-2</v>
      </c>
      <c r="EJ314" s="38">
        <v>1.7676600000000001E-2</v>
      </c>
      <c r="EK314" s="38">
        <v>-3.846E-3</v>
      </c>
      <c r="EL314" s="38">
        <v>-2.3722E-2</v>
      </c>
      <c r="EM314" s="38">
        <v>-2.469E-2</v>
      </c>
      <c r="EN314" s="38">
        <v>-1.7819399999999999E-2</v>
      </c>
      <c r="EO314" s="38">
        <v>1.6183E-3</v>
      </c>
      <c r="EP314" s="38">
        <v>2.1865200000000001E-2</v>
      </c>
      <c r="EQ314" s="38">
        <v>5.6949000000000001E-3</v>
      </c>
      <c r="ER314" s="38">
        <v>1.71755E-2</v>
      </c>
      <c r="ES314" s="38">
        <v>2.6391499999999998E-2</v>
      </c>
      <c r="ET314" s="38">
        <v>5.2750600000000002E-2</v>
      </c>
      <c r="EU314" s="38">
        <v>3.3994799999999999E-2</v>
      </c>
      <c r="EV314" s="38">
        <v>1.3986699999999999E-2</v>
      </c>
      <c r="EW314" s="38">
        <v>2.2385499999999999E-2</v>
      </c>
      <c r="EX314" s="38">
        <v>1.7783299999999998E-2</v>
      </c>
      <c r="EY314" s="38">
        <v>-1.19019E-2</v>
      </c>
      <c r="EZ314" s="38">
        <v>-9.5299999999999999E-5</v>
      </c>
      <c r="FA314" s="38">
        <v>-6.7885000000000003E-3</v>
      </c>
      <c r="FB314" s="38">
        <v>76.357799999999997</v>
      </c>
      <c r="FC314" s="38">
        <v>75.338509999999999</v>
      </c>
      <c r="FD314" s="38">
        <v>73.222430000000003</v>
      </c>
      <c r="FE314" s="38">
        <v>71.925210000000007</v>
      </c>
      <c r="FF314" s="38">
        <v>71.41977</v>
      </c>
      <c r="FG314" s="38">
        <v>70.613420000000005</v>
      </c>
      <c r="FH314" s="38">
        <v>70.615359999999995</v>
      </c>
      <c r="FI314" s="38">
        <v>73.700029999999998</v>
      </c>
      <c r="FJ314" s="38">
        <v>78.02901</v>
      </c>
      <c r="FK314" s="38">
        <v>82.468190000000007</v>
      </c>
      <c r="FL314" s="38">
        <v>86.673400000000001</v>
      </c>
      <c r="FM314" s="38">
        <v>90.450729999999993</v>
      </c>
      <c r="FN314" s="38">
        <v>92.842250000000007</v>
      </c>
      <c r="FO314" s="38">
        <v>95.30462</v>
      </c>
      <c r="FP314" s="38">
        <v>96.485500000000002</v>
      </c>
      <c r="FQ314" s="38">
        <v>97.336659999999995</v>
      </c>
      <c r="FR314" s="38">
        <v>97.302369999999996</v>
      </c>
      <c r="FS314" s="38">
        <v>95.156260000000003</v>
      </c>
      <c r="FT314" s="38">
        <v>91.940020000000004</v>
      </c>
      <c r="FU314" s="38">
        <v>88.616839999999996</v>
      </c>
      <c r="FV314" s="38">
        <v>85.805760000000006</v>
      </c>
      <c r="FW314">
        <v>83.1</v>
      </c>
      <c r="FX314">
        <v>81.426220000000001</v>
      </c>
      <c r="FY314">
        <v>79.252979999999994</v>
      </c>
      <c r="FZ314">
        <v>1.3211799999999999E-2</v>
      </c>
      <c r="GA314">
        <v>0.1082935</v>
      </c>
      <c r="GB314">
        <v>1</v>
      </c>
    </row>
    <row r="315" spans="1:184" x14ac:dyDescent="0.3">
      <c r="A315" t="s">
        <v>277</v>
      </c>
      <c r="B315" t="s">
        <v>1</v>
      </c>
      <c r="C315" t="s">
        <v>264</v>
      </c>
      <c r="D315" t="s">
        <v>1</v>
      </c>
      <c r="E315" t="s">
        <v>1</v>
      </c>
      <c r="F315" t="s">
        <v>1</v>
      </c>
      <c r="G315" s="16" t="s">
        <v>1</v>
      </c>
      <c r="H315" s="40" t="s">
        <v>1</v>
      </c>
      <c r="I315" s="18" t="s">
        <v>1</v>
      </c>
      <c r="J315" s="38" t="s">
        <v>1</v>
      </c>
      <c r="K315" s="18">
        <v>44739</v>
      </c>
      <c r="L315" s="38">
        <v>9687</v>
      </c>
      <c r="M315" s="38">
        <v>9687</v>
      </c>
      <c r="N315" s="38">
        <v>1.170509</v>
      </c>
      <c r="O315" s="38">
        <v>1.133859</v>
      </c>
      <c r="P315" s="38">
        <v>1.099081</v>
      </c>
      <c r="Q315" s="38">
        <v>1.077224</v>
      </c>
      <c r="R315" s="38">
        <v>1.0735669999999999</v>
      </c>
      <c r="S315" s="38">
        <v>1.1105529999999999</v>
      </c>
      <c r="T315" s="38">
        <v>1.1174409999999999</v>
      </c>
      <c r="U315" s="38">
        <v>1.2934840000000001</v>
      </c>
      <c r="V315" s="38">
        <v>1.5999920000000001</v>
      </c>
      <c r="W315" s="38">
        <v>1.8771659999999999</v>
      </c>
      <c r="X315" s="38">
        <v>2.106643</v>
      </c>
      <c r="Y315" s="38">
        <v>2.252685</v>
      </c>
      <c r="Z315" s="38">
        <v>2.3537560000000002</v>
      </c>
      <c r="AA315" s="38">
        <v>2.4612889999999998</v>
      </c>
      <c r="AB315" s="38">
        <v>2.5316939999999999</v>
      </c>
      <c r="AC315" s="38">
        <v>2.5248439999999999</v>
      </c>
      <c r="AD315" s="38">
        <v>2.37466</v>
      </c>
      <c r="AE315" s="38">
        <v>2.0326209999999998</v>
      </c>
      <c r="AF315" s="38">
        <v>1.816095</v>
      </c>
      <c r="AG315" s="38">
        <v>1.6475789999999999</v>
      </c>
      <c r="AH315" s="38">
        <v>1.594087</v>
      </c>
      <c r="AI315" s="38">
        <v>1.498046</v>
      </c>
      <c r="AJ315" s="38">
        <v>1.3662879999999999</v>
      </c>
      <c r="AK315" s="38">
        <v>1.2729429999999999</v>
      </c>
      <c r="AL315" s="38">
        <v>-3.2263899999999998E-2</v>
      </c>
      <c r="AM315" s="38">
        <v>-1.54038E-2</v>
      </c>
      <c r="AN315" s="38">
        <v>-6.7606000000000003E-3</v>
      </c>
      <c r="AO315" s="38">
        <v>-5.5646999999999997E-3</v>
      </c>
      <c r="AP315" s="38">
        <v>-2.28071E-2</v>
      </c>
      <c r="AQ315" s="38">
        <v>2.1824000000000001E-3</v>
      </c>
      <c r="AR315" s="38">
        <v>1.44379E-2</v>
      </c>
      <c r="AS315" s="38">
        <v>-1.1790000000000001E-4</v>
      </c>
      <c r="AT315" s="38">
        <v>-1.3302E-2</v>
      </c>
      <c r="AU315" s="38">
        <v>-3.2268000000000002E-3</v>
      </c>
      <c r="AV315" s="38">
        <v>1.02729E-2</v>
      </c>
      <c r="AW315" s="38">
        <v>-8.5387999999999992E-3</v>
      </c>
      <c r="AX315" s="38">
        <v>-4.2154999999999996E-3</v>
      </c>
      <c r="AY315" s="38">
        <v>-9.0916999999999994E-3</v>
      </c>
      <c r="AZ315" s="38">
        <v>3.813E-4</v>
      </c>
      <c r="BA315" s="38">
        <v>7.3309999999999998E-4</v>
      </c>
      <c r="BB315" s="38">
        <v>2.86457E-2</v>
      </c>
      <c r="BC315" s="38">
        <v>8.4106000000000007E-3</v>
      </c>
      <c r="BD315" s="38">
        <v>-4.3817999999999999E-3</v>
      </c>
      <c r="BE315" s="38">
        <v>-2.2891499999999999E-2</v>
      </c>
      <c r="BF315" s="38">
        <v>2.5776400000000001E-2</v>
      </c>
      <c r="BG315" s="38">
        <v>-2.48536E-2</v>
      </c>
      <c r="BH315" s="38">
        <v>-1.43982E-2</v>
      </c>
      <c r="BI315" s="38">
        <v>-1.3439E-2</v>
      </c>
      <c r="BJ315" s="38">
        <v>-2.72442E-2</v>
      </c>
      <c r="BK315" s="38">
        <v>-1.0020100000000001E-2</v>
      </c>
      <c r="BL315" s="38">
        <v>-3.1957000000000001E-3</v>
      </c>
      <c r="BM315" s="38">
        <v>-2.9110999999999998E-3</v>
      </c>
      <c r="BN315" s="38">
        <v>-1.6724900000000001E-2</v>
      </c>
      <c r="BO315" s="38">
        <v>1.02151E-2</v>
      </c>
      <c r="BP315" s="38">
        <v>2.39797E-2</v>
      </c>
      <c r="BQ315" s="38">
        <v>5.3442999999999997E-3</v>
      </c>
      <c r="BR315" s="38">
        <v>-5.8114000000000004E-3</v>
      </c>
      <c r="BS315" s="38">
        <v>4.4200000000000003E-3</v>
      </c>
      <c r="BT315" s="38">
        <v>1.7292600000000002E-2</v>
      </c>
      <c r="BU315" s="38">
        <v>-3.0864999999999998E-3</v>
      </c>
      <c r="BV315" s="38">
        <v>-9.8989999999999994E-4</v>
      </c>
      <c r="BW315" s="38">
        <v>-4.3677999999999998E-3</v>
      </c>
      <c r="BX315" s="38">
        <v>8.2264999999999994E-3</v>
      </c>
      <c r="BY315" s="38">
        <v>7.7898000000000004E-3</v>
      </c>
      <c r="BZ315" s="38">
        <v>3.5052300000000002E-2</v>
      </c>
      <c r="CA315" s="38">
        <v>1.37003E-2</v>
      </c>
      <c r="CB315" s="38">
        <v>4.1833E-3</v>
      </c>
      <c r="CC315" s="38">
        <v>-1.5433000000000001E-2</v>
      </c>
      <c r="CD315" s="38">
        <v>3.5434100000000003E-2</v>
      </c>
      <c r="CE315" s="38">
        <v>-1.7148199999999999E-2</v>
      </c>
      <c r="CF315" s="38">
        <v>-8.0187999999999995E-3</v>
      </c>
      <c r="CG315" s="38">
        <v>-8.9706000000000004E-3</v>
      </c>
      <c r="CH315" s="38">
        <v>-2.37676E-2</v>
      </c>
      <c r="CI315" s="38">
        <v>-6.2913999999999999E-3</v>
      </c>
      <c r="CJ315" s="38">
        <v>-7.2670000000000005E-4</v>
      </c>
      <c r="CK315" s="38">
        <v>-1.0732000000000001E-3</v>
      </c>
      <c r="CL315" s="38">
        <v>-1.25124E-2</v>
      </c>
      <c r="CM315" s="38">
        <v>1.57786E-2</v>
      </c>
      <c r="CN315" s="38">
        <v>3.0588299999999999E-2</v>
      </c>
      <c r="CO315" s="38">
        <v>9.1272999999999996E-3</v>
      </c>
      <c r="CP315" s="38">
        <v>-6.2339999999999997E-4</v>
      </c>
      <c r="CQ315" s="38">
        <v>9.7161000000000001E-3</v>
      </c>
      <c r="CR315" s="38">
        <v>2.2154299999999998E-2</v>
      </c>
      <c r="CS315" s="38">
        <v>6.8970000000000001E-4</v>
      </c>
      <c r="CT315" s="38">
        <v>1.2440999999999999E-3</v>
      </c>
      <c r="CU315" s="38">
        <v>-1.0958999999999999E-3</v>
      </c>
      <c r="CV315" s="38">
        <v>1.366E-2</v>
      </c>
      <c r="CW315" s="38">
        <v>1.26772E-2</v>
      </c>
      <c r="CX315" s="38">
        <v>3.94896E-2</v>
      </c>
      <c r="CY315" s="38">
        <v>1.7364000000000001E-2</v>
      </c>
      <c r="CZ315" s="38">
        <v>1.0115499999999999E-2</v>
      </c>
      <c r="DA315" s="38">
        <v>-1.02673E-2</v>
      </c>
      <c r="DB315" s="38">
        <v>4.2122899999999998E-2</v>
      </c>
      <c r="DC315" s="38">
        <v>-1.18114E-2</v>
      </c>
      <c r="DD315" s="38">
        <v>-3.6005E-3</v>
      </c>
      <c r="DE315" s="38">
        <v>-5.8757999999999996E-3</v>
      </c>
      <c r="DF315" s="38">
        <v>-2.0291E-2</v>
      </c>
      <c r="DG315" s="38">
        <v>-2.5628000000000001E-3</v>
      </c>
      <c r="DH315" s="38">
        <v>1.7423E-3</v>
      </c>
      <c r="DI315" s="38">
        <v>7.6469999999999999E-4</v>
      </c>
      <c r="DJ315" s="38">
        <v>-8.2999000000000007E-3</v>
      </c>
      <c r="DK315" s="38">
        <v>2.1342E-2</v>
      </c>
      <c r="DL315" s="38">
        <v>3.7196899999999998E-2</v>
      </c>
      <c r="DM315" s="38">
        <v>1.2910400000000001E-2</v>
      </c>
      <c r="DN315" s="38">
        <v>4.5645E-3</v>
      </c>
      <c r="DO315" s="38">
        <v>1.5012299999999999E-2</v>
      </c>
      <c r="DP315" s="38">
        <v>2.7016100000000001E-2</v>
      </c>
      <c r="DQ315" s="38">
        <v>4.4660000000000004E-3</v>
      </c>
      <c r="DR315" s="38">
        <v>3.4781999999999999E-3</v>
      </c>
      <c r="DS315" s="38">
        <v>2.1759000000000001E-3</v>
      </c>
      <c r="DT315" s="38">
        <v>1.9093499999999999E-2</v>
      </c>
      <c r="DU315" s="38">
        <v>1.7564699999999999E-2</v>
      </c>
      <c r="DV315" s="38">
        <v>4.3926800000000002E-2</v>
      </c>
      <c r="DW315" s="38">
        <v>2.10276E-2</v>
      </c>
      <c r="DX315" s="38">
        <v>1.6047700000000002E-2</v>
      </c>
      <c r="DY315" s="38">
        <v>-5.1016000000000004E-3</v>
      </c>
      <c r="DZ315" s="38">
        <v>4.8811800000000002E-2</v>
      </c>
      <c r="EA315" s="38">
        <v>-6.4746999999999999E-3</v>
      </c>
      <c r="EB315" s="38">
        <v>8.1789999999999999E-4</v>
      </c>
      <c r="EC315" s="38">
        <v>-2.7810999999999999E-3</v>
      </c>
      <c r="ED315" s="38">
        <v>-1.52713E-2</v>
      </c>
      <c r="EE315" s="38">
        <v>2.8208999999999999E-3</v>
      </c>
      <c r="EF315" s="38">
        <v>5.3071000000000004E-3</v>
      </c>
      <c r="EG315" s="38">
        <v>3.4183999999999998E-3</v>
      </c>
      <c r="EH315" s="38">
        <v>-2.2177E-3</v>
      </c>
      <c r="EI315" s="38">
        <v>2.93748E-2</v>
      </c>
      <c r="EJ315" s="38">
        <v>4.6738599999999998E-2</v>
      </c>
      <c r="EK315" s="38">
        <v>1.83725E-2</v>
      </c>
      <c r="EL315" s="38">
        <v>1.2055099999999999E-2</v>
      </c>
      <c r="EM315" s="38">
        <v>2.2658999999999999E-2</v>
      </c>
      <c r="EN315" s="38">
        <v>3.4035700000000002E-2</v>
      </c>
      <c r="EO315" s="38">
        <v>9.9182999999999997E-3</v>
      </c>
      <c r="EP315" s="38">
        <v>6.7038000000000002E-3</v>
      </c>
      <c r="EQ315" s="38">
        <v>6.8998999999999996E-3</v>
      </c>
      <c r="ER315" s="38">
        <v>2.69386E-2</v>
      </c>
      <c r="ES315" s="38">
        <v>2.4621400000000002E-2</v>
      </c>
      <c r="ET315" s="38">
        <v>5.03334E-2</v>
      </c>
      <c r="EU315" s="38">
        <v>2.6317299999999998E-2</v>
      </c>
      <c r="EV315" s="38">
        <v>2.4612800000000001E-2</v>
      </c>
      <c r="EW315" s="38">
        <v>2.3568E-3</v>
      </c>
      <c r="EX315" s="38">
        <v>5.8469399999999998E-2</v>
      </c>
      <c r="EY315" s="38">
        <v>1.2308E-3</v>
      </c>
      <c r="EZ315" s="38">
        <v>7.1973000000000002E-3</v>
      </c>
      <c r="FA315" s="38">
        <v>1.6873000000000001E-3</v>
      </c>
      <c r="FB315" s="38">
        <v>70.812309999999997</v>
      </c>
      <c r="FC315" s="38">
        <v>68.819820000000007</v>
      </c>
      <c r="FD315" s="38">
        <v>67.520629999999997</v>
      </c>
      <c r="FE315" s="38">
        <v>66.621970000000005</v>
      </c>
      <c r="FF315" s="38">
        <v>65.825900000000004</v>
      </c>
      <c r="FG315" s="38">
        <v>65.629360000000005</v>
      </c>
      <c r="FH315" s="38">
        <v>65.209140000000005</v>
      </c>
      <c r="FI315" s="38">
        <v>67.59545</v>
      </c>
      <c r="FJ315" s="38">
        <v>72.554829999999995</v>
      </c>
      <c r="FK315" s="38">
        <v>76.811139999999995</v>
      </c>
      <c r="FL315" s="38">
        <v>82.202799999999996</v>
      </c>
      <c r="FM315" s="38">
        <v>86.338859999999997</v>
      </c>
      <c r="FN315" s="38">
        <v>89.713040000000007</v>
      </c>
      <c r="FO315" s="38">
        <v>93.006479999999996</v>
      </c>
      <c r="FP315" s="38">
        <v>94.825729999999993</v>
      </c>
      <c r="FQ315" s="38">
        <v>94.983680000000007</v>
      </c>
      <c r="FR315" s="38">
        <v>93.38297</v>
      </c>
      <c r="FS315" s="38">
        <v>92.469279999999998</v>
      </c>
      <c r="FT315" s="38">
        <v>91.214709999999997</v>
      </c>
      <c r="FU315" s="38">
        <v>88.379530000000003</v>
      </c>
      <c r="FV315" s="38">
        <v>83.940939999999998</v>
      </c>
      <c r="FW315">
        <v>79.757360000000006</v>
      </c>
      <c r="FX315">
        <v>76.780559999999994</v>
      </c>
      <c r="FY315">
        <v>74.69726</v>
      </c>
      <c r="FZ315">
        <v>8.8009999999999998E-3</v>
      </c>
      <c r="GA315">
        <v>6.92242E-2</v>
      </c>
      <c r="GB315">
        <v>1</v>
      </c>
    </row>
    <row r="316" spans="1:184" x14ac:dyDescent="0.3">
      <c r="A316" t="s">
        <v>277</v>
      </c>
      <c r="B316" t="s">
        <v>1</v>
      </c>
      <c r="C316" t="s">
        <v>264</v>
      </c>
      <c r="D316" t="s">
        <v>1</v>
      </c>
      <c r="E316" t="s">
        <v>1</v>
      </c>
      <c r="F316" t="s">
        <v>1</v>
      </c>
      <c r="G316" s="16" t="s">
        <v>1</v>
      </c>
      <c r="H316" s="40" t="s">
        <v>1</v>
      </c>
      <c r="I316" s="18" t="s">
        <v>1</v>
      </c>
      <c r="J316" s="38" t="s">
        <v>1</v>
      </c>
      <c r="K316" s="18">
        <v>44753</v>
      </c>
      <c r="L316" s="38">
        <v>9661</v>
      </c>
      <c r="M316" s="38">
        <v>9661</v>
      </c>
      <c r="N316" s="38">
        <v>1.209192</v>
      </c>
      <c r="O316" s="38">
        <v>1.1661889999999999</v>
      </c>
      <c r="P316" s="38">
        <v>1.130001</v>
      </c>
      <c r="Q316" s="38">
        <v>1.10914</v>
      </c>
      <c r="R316" s="38">
        <v>1.1069560000000001</v>
      </c>
      <c r="S316" s="38">
        <v>1.130862</v>
      </c>
      <c r="T316" s="38">
        <v>1.1339900000000001</v>
      </c>
      <c r="U316" s="38">
        <v>1.3492690000000001</v>
      </c>
      <c r="V316" s="38">
        <v>1.678161</v>
      </c>
      <c r="W316" s="38">
        <v>1.9689680000000001</v>
      </c>
      <c r="X316" s="38">
        <v>2.2067830000000002</v>
      </c>
      <c r="Y316" s="38">
        <v>2.3599079999999999</v>
      </c>
      <c r="Z316" s="38">
        <v>2.4559129999999998</v>
      </c>
      <c r="AA316" s="38">
        <v>2.5493579999999998</v>
      </c>
      <c r="AB316" s="38">
        <v>2.5795970000000001</v>
      </c>
      <c r="AC316" s="38">
        <v>2.5595650000000001</v>
      </c>
      <c r="AD316" s="38">
        <v>2.431009</v>
      </c>
      <c r="AE316" s="38">
        <v>2.0862919999999998</v>
      </c>
      <c r="AF316" s="38">
        <v>1.871254</v>
      </c>
      <c r="AG316" s="38">
        <v>1.69618</v>
      </c>
      <c r="AH316" s="38">
        <v>1.643445</v>
      </c>
      <c r="AI316" s="38">
        <v>1.558324</v>
      </c>
      <c r="AJ316" s="38">
        <v>1.4196120000000001</v>
      </c>
      <c r="AK316" s="38">
        <v>1.3242419999999999</v>
      </c>
      <c r="AL316" s="38">
        <v>-1.1797800000000001E-2</v>
      </c>
      <c r="AM316" s="38">
        <v>-4.0908000000000003E-3</v>
      </c>
      <c r="AN316" s="38">
        <v>5.1133999999999997E-3</v>
      </c>
      <c r="AO316" s="38">
        <v>3.7705999999999998E-3</v>
      </c>
      <c r="AP316" s="38">
        <v>-1.6612399999999999E-2</v>
      </c>
      <c r="AQ316" s="38">
        <v>-2.5190899999999999E-2</v>
      </c>
      <c r="AR316" s="38">
        <v>-2.0782499999999999E-2</v>
      </c>
      <c r="AS316" s="38">
        <v>-3.0357000000000001E-3</v>
      </c>
      <c r="AT316" s="38">
        <v>-1.0032299999999999E-2</v>
      </c>
      <c r="AU316" s="38">
        <v>-2.6880500000000002E-2</v>
      </c>
      <c r="AV316" s="38">
        <v>-2.6564000000000001E-2</v>
      </c>
      <c r="AW316" s="38">
        <v>-2.7200200000000001E-2</v>
      </c>
      <c r="AX316" s="38">
        <v>-1.35537E-2</v>
      </c>
      <c r="AY316" s="38">
        <v>1.0140100000000001E-2</v>
      </c>
      <c r="AZ316" s="38">
        <v>-9.7333999999999997E-3</v>
      </c>
      <c r="BA316" s="38">
        <v>-4.2401000000000001E-3</v>
      </c>
      <c r="BB316" s="38">
        <v>1.29125E-2</v>
      </c>
      <c r="BC316" s="38">
        <v>-2.9613400000000002E-2</v>
      </c>
      <c r="BD316" s="38">
        <v>-2.5584900000000001E-2</v>
      </c>
      <c r="BE316" s="38">
        <v>-6.9956999999999997E-3</v>
      </c>
      <c r="BF316" s="38">
        <v>2.3188400000000001E-2</v>
      </c>
      <c r="BG316" s="38">
        <v>-3.0139699999999998E-2</v>
      </c>
      <c r="BH316" s="38">
        <v>-2.96429E-2</v>
      </c>
      <c r="BI316" s="38">
        <v>-8.404E-3</v>
      </c>
      <c r="BJ316" s="38">
        <v>-5.7435000000000003E-3</v>
      </c>
      <c r="BK316" s="38">
        <v>9.3039999999999996E-4</v>
      </c>
      <c r="BL316" s="38">
        <v>9.0805E-3</v>
      </c>
      <c r="BM316" s="38">
        <v>7.0123E-3</v>
      </c>
      <c r="BN316" s="38">
        <v>-1.0340500000000001E-2</v>
      </c>
      <c r="BO316" s="38">
        <v>-1.5129099999999999E-2</v>
      </c>
      <c r="BP316" s="38">
        <v>-9.4931000000000008E-3</v>
      </c>
      <c r="BQ316" s="38">
        <v>4.4129E-3</v>
      </c>
      <c r="BR316" s="38">
        <v>1.1797000000000001E-3</v>
      </c>
      <c r="BS316" s="38">
        <v>-1.5037399999999999E-2</v>
      </c>
      <c r="BT316" s="38">
        <v>-1.6619800000000001E-2</v>
      </c>
      <c r="BU316" s="38">
        <v>-1.92961E-2</v>
      </c>
      <c r="BV316" s="38">
        <v>-9.1014000000000008E-3</v>
      </c>
      <c r="BW316" s="38">
        <v>1.60503E-2</v>
      </c>
      <c r="BX316" s="38">
        <v>-2.1462999999999999E-3</v>
      </c>
      <c r="BY316" s="38">
        <v>5.8310999999999997E-3</v>
      </c>
      <c r="BZ316" s="38">
        <v>2.8557699999999998E-2</v>
      </c>
      <c r="CA316" s="38">
        <v>-1.4687499999999999E-2</v>
      </c>
      <c r="CB316" s="38">
        <v>-7.8437999999999997E-3</v>
      </c>
      <c r="CC316" s="38">
        <v>8.8991000000000001E-3</v>
      </c>
      <c r="CD316" s="38">
        <v>3.7308399999999999E-2</v>
      </c>
      <c r="CE316" s="38">
        <v>-1.6509200000000002E-2</v>
      </c>
      <c r="CF316" s="38">
        <v>-1.8837400000000001E-2</v>
      </c>
      <c r="CG316" s="38">
        <v>-6.7170000000000001E-4</v>
      </c>
      <c r="CH316" s="38">
        <v>-1.5502999999999999E-3</v>
      </c>
      <c r="CI316" s="38">
        <v>4.4079999999999996E-3</v>
      </c>
      <c r="CJ316" s="38">
        <v>1.1828099999999999E-2</v>
      </c>
      <c r="CK316" s="38">
        <v>9.2575000000000001E-3</v>
      </c>
      <c r="CL316" s="38">
        <v>-5.9965000000000001E-3</v>
      </c>
      <c r="CM316" s="38">
        <v>-8.1603000000000005E-3</v>
      </c>
      <c r="CN316" s="38">
        <v>-1.6742E-3</v>
      </c>
      <c r="CO316" s="38">
        <v>9.5717000000000007E-3</v>
      </c>
      <c r="CP316" s="38">
        <v>8.9452000000000004E-3</v>
      </c>
      <c r="CQ316" s="38">
        <v>-6.8349999999999999E-3</v>
      </c>
      <c r="CR316" s="38">
        <v>-9.7324999999999998E-3</v>
      </c>
      <c r="CS316" s="38">
        <v>-1.3821699999999999E-2</v>
      </c>
      <c r="CT316" s="38">
        <v>-6.0178000000000002E-3</v>
      </c>
      <c r="CU316" s="38">
        <v>2.01437E-2</v>
      </c>
      <c r="CV316" s="38">
        <v>3.1085000000000002E-3</v>
      </c>
      <c r="CW316" s="38">
        <v>1.2806400000000001E-2</v>
      </c>
      <c r="CX316" s="38">
        <v>3.9393499999999998E-2</v>
      </c>
      <c r="CY316" s="38">
        <v>-4.3499999999999997E-3</v>
      </c>
      <c r="CZ316" s="38">
        <v>4.4435999999999998E-3</v>
      </c>
      <c r="DA316" s="38">
        <v>1.99077E-2</v>
      </c>
      <c r="DB316" s="38">
        <v>4.7087900000000002E-2</v>
      </c>
      <c r="DC316" s="38">
        <v>-7.0686999999999998E-3</v>
      </c>
      <c r="DD316" s="38">
        <v>-1.1353500000000001E-2</v>
      </c>
      <c r="DE316" s="38">
        <v>4.6835999999999996E-3</v>
      </c>
      <c r="DF316" s="38">
        <v>2.6427999999999998E-3</v>
      </c>
      <c r="DG316" s="38">
        <v>7.8855999999999996E-3</v>
      </c>
      <c r="DH316" s="38">
        <v>1.45757E-2</v>
      </c>
      <c r="DI316" s="38">
        <v>1.1502699999999999E-2</v>
      </c>
      <c r="DJ316" s="38">
        <v>-1.6525999999999999E-3</v>
      </c>
      <c r="DK316" s="38">
        <v>-1.1915999999999999E-3</v>
      </c>
      <c r="DL316" s="38">
        <v>6.1447999999999997E-3</v>
      </c>
      <c r="DM316" s="38">
        <v>1.47306E-2</v>
      </c>
      <c r="DN316" s="38">
        <v>1.6710599999999999E-2</v>
      </c>
      <c r="DO316" s="38">
        <v>1.3675E-3</v>
      </c>
      <c r="DP316" s="38">
        <v>-2.8452999999999998E-3</v>
      </c>
      <c r="DQ316" s="38">
        <v>-8.3473999999999996E-3</v>
      </c>
      <c r="DR316" s="38">
        <v>-2.9340999999999998E-3</v>
      </c>
      <c r="DS316" s="38">
        <v>2.4237100000000001E-2</v>
      </c>
      <c r="DT316" s="38">
        <v>8.3633000000000006E-3</v>
      </c>
      <c r="DU316" s="38">
        <v>1.9781799999999999E-2</v>
      </c>
      <c r="DV316" s="38">
        <v>5.02294E-2</v>
      </c>
      <c r="DW316" s="38">
        <v>5.9876E-3</v>
      </c>
      <c r="DX316" s="38">
        <v>1.6730999999999999E-2</v>
      </c>
      <c r="DY316" s="38">
        <v>3.09164E-2</v>
      </c>
      <c r="DZ316" s="38">
        <v>5.6867399999999999E-2</v>
      </c>
      <c r="EA316" s="38">
        <v>2.3717999999999999E-3</v>
      </c>
      <c r="EB316" s="38">
        <v>-3.8696999999999998E-3</v>
      </c>
      <c r="EC316" s="38">
        <v>1.00389E-2</v>
      </c>
      <c r="ED316" s="38">
        <v>8.6970999999999993E-3</v>
      </c>
      <c r="EE316" s="38">
        <v>1.29067E-2</v>
      </c>
      <c r="EF316" s="38">
        <v>1.8542800000000002E-2</v>
      </c>
      <c r="EG316" s="38">
        <v>1.47444E-2</v>
      </c>
      <c r="EH316" s="38">
        <v>4.6192999999999998E-3</v>
      </c>
      <c r="EI316" s="38">
        <v>8.8702E-3</v>
      </c>
      <c r="EJ316" s="38">
        <v>1.74342E-2</v>
      </c>
      <c r="EK316" s="38">
        <v>2.21792E-2</v>
      </c>
      <c r="EL316" s="38">
        <v>2.7922599999999999E-2</v>
      </c>
      <c r="EM316" s="38">
        <v>1.32105E-2</v>
      </c>
      <c r="EN316" s="38">
        <v>7.0989E-3</v>
      </c>
      <c r="EO316" s="38">
        <v>-4.4329999999999999E-4</v>
      </c>
      <c r="EP316" s="38">
        <v>1.5181999999999999E-3</v>
      </c>
      <c r="EQ316" s="38">
        <v>3.0147400000000001E-2</v>
      </c>
      <c r="ER316" s="38">
        <v>1.59504E-2</v>
      </c>
      <c r="ES316" s="38">
        <v>2.9853000000000001E-2</v>
      </c>
      <c r="ET316" s="38">
        <v>6.5874600000000005E-2</v>
      </c>
      <c r="EU316" s="38">
        <v>2.0913500000000002E-2</v>
      </c>
      <c r="EV316" s="38">
        <v>3.4472099999999999E-2</v>
      </c>
      <c r="EW316" s="38">
        <v>4.6811100000000001E-2</v>
      </c>
      <c r="EX316" s="38">
        <v>7.0987400000000006E-2</v>
      </c>
      <c r="EY316" s="38">
        <v>1.6002300000000001E-2</v>
      </c>
      <c r="EZ316" s="38">
        <v>6.9357999999999998E-3</v>
      </c>
      <c r="FA316" s="38">
        <v>1.7771100000000001E-2</v>
      </c>
      <c r="FB316" s="38">
        <v>77.643069999999994</v>
      </c>
      <c r="FC316" s="38">
        <v>77.343879999999999</v>
      </c>
      <c r="FD316" s="38">
        <v>74.903739999999999</v>
      </c>
      <c r="FE316" s="38">
        <v>73.815929999999994</v>
      </c>
      <c r="FF316" s="38">
        <v>73.389229999999998</v>
      </c>
      <c r="FG316" s="38">
        <v>72.770219999999995</v>
      </c>
      <c r="FH316" s="38">
        <v>72.205939999999998</v>
      </c>
      <c r="FI316" s="38">
        <v>74.902500000000003</v>
      </c>
      <c r="FJ316" s="38">
        <v>79.808980000000005</v>
      </c>
      <c r="FK316" s="38">
        <v>85.305369999999996</v>
      </c>
      <c r="FL316" s="38">
        <v>88.514399999999995</v>
      </c>
      <c r="FM316" s="38">
        <v>91.309460000000001</v>
      </c>
      <c r="FN316" s="38">
        <v>93.520099999999999</v>
      </c>
      <c r="FO316" s="38">
        <v>95.71378</v>
      </c>
      <c r="FP316" s="38">
        <v>97.503469999999993</v>
      </c>
      <c r="FQ316" s="38">
        <v>99.085909999999998</v>
      </c>
      <c r="FR316" s="38">
        <v>99.495959999999997</v>
      </c>
      <c r="FS316" s="38">
        <v>98.806370000000001</v>
      </c>
      <c r="FT316" s="38">
        <v>96.910430000000005</v>
      </c>
      <c r="FU316" s="38">
        <v>93.418719999999993</v>
      </c>
      <c r="FV316" s="38">
        <v>87.786429999999996</v>
      </c>
      <c r="FW316">
        <v>83.800600000000003</v>
      </c>
      <c r="FX316">
        <v>81.208340000000007</v>
      </c>
      <c r="FY316">
        <v>78.609530000000007</v>
      </c>
      <c r="FZ316">
        <v>2.0547800000000001E-2</v>
      </c>
      <c r="GA316">
        <v>0.1509839</v>
      </c>
      <c r="GB316">
        <v>1</v>
      </c>
    </row>
    <row r="317" spans="1:184" x14ac:dyDescent="0.3">
      <c r="A317" t="s">
        <v>277</v>
      </c>
      <c r="B317" t="s">
        <v>1</v>
      </c>
      <c r="C317" t="s">
        <v>264</v>
      </c>
      <c r="D317" t="s">
        <v>1</v>
      </c>
      <c r="E317" t="s">
        <v>1</v>
      </c>
      <c r="F317" t="s">
        <v>1</v>
      </c>
      <c r="G317" s="16" t="s">
        <v>1</v>
      </c>
      <c r="H317" s="40" t="s">
        <v>1</v>
      </c>
      <c r="I317" s="18" t="s">
        <v>1</v>
      </c>
      <c r="J317" s="38" t="s">
        <v>1</v>
      </c>
      <c r="K317" s="18">
        <v>44760</v>
      </c>
      <c r="L317" s="38">
        <v>9650</v>
      </c>
      <c r="M317" s="38">
        <v>9650</v>
      </c>
      <c r="N317" s="38">
        <v>1.299865</v>
      </c>
      <c r="O317" s="38">
        <v>1.2540880000000001</v>
      </c>
      <c r="P317" s="38">
        <v>1.214437</v>
      </c>
      <c r="Q317" s="38">
        <v>1.19293</v>
      </c>
      <c r="R317" s="38">
        <v>1.190194</v>
      </c>
      <c r="S317" s="38">
        <v>1.2309270000000001</v>
      </c>
      <c r="T317" s="38">
        <v>1.2436400000000001</v>
      </c>
      <c r="U317" s="38">
        <v>1.4377249999999999</v>
      </c>
      <c r="V317" s="38">
        <v>1.772297</v>
      </c>
      <c r="W317" s="38">
        <v>2.0743130000000001</v>
      </c>
      <c r="X317" s="38">
        <v>2.3122069999999999</v>
      </c>
      <c r="Y317" s="38">
        <v>2.464461</v>
      </c>
      <c r="Z317" s="38">
        <v>2.5547309999999999</v>
      </c>
      <c r="AA317" s="38">
        <v>2.6370840000000002</v>
      </c>
      <c r="AB317" s="38">
        <v>2.6732079999999998</v>
      </c>
      <c r="AC317" s="38">
        <v>2.6442060000000001</v>
      </c>
      <c r="AD317" s="38">
        <v>2.497557</v>
      </c>
      <c r="AE317" s="38">
        <v>2.1502910000000002</v>
      </c>
      <c r="AF317" s="38">
        <v>1.9140509999999999</v>
      </c>
      <c r="AG317" s="38">
        <v>1.745476</v>
      </c>
      <c r="AH317" s="38">
        <v>1.6913009999999999</v>
      </c>
      <c r="AI317" s="38">
        <v>1.584527</v>
      </c>
      <c r="AJ317" s="38">
        <v>1.4386129999999999</v>
      </c>
      <c r="AK317" s="38">
        <v>1.3452679999999999</v>
      </c>
      <c r="AL317" s="38">
        <v>9.9635000000000001E-3</v>
      </c>
      <c r="AM317" s="38">
        <v>1.14258E-2</v>
      </c>
      <c r="AN317" s="38">
        <v>1.4723E-2</v>
      </c>
      <c r="AO317" s="38">
        <v>2.15745E-2</v>
      </c>
      <c r="AP317" s="38">
        <v>-5.0650000000000001E-4</v>
      </c>
      <c r="AQ317" s="38">
        <v>-1.7455000000000001E-3</v>
      </c>
      <c r="AR317" s="38">
        <v>7.2963999999999998E-3</v>
      </c>
      <c r="AS317" s="38">
        <v>-2.2370600000000001E-2</v>
      </c>
      <c r="AT317" s="38">
        <v>-6.5061900000000006E-2</v>
      </c>
      <c r="AU317" s="38">
        <v>-6.5996100000000002E-2</v>
      </c>
      <c r="AV317" s="38">
        <v>-3.4861200000000002E-2</v>
      </c>
      <c r="AW317" s="38">
        <v>-2.3981800000000001E-2</v>
      </c>
      <c r="AX317" s="38">
        <v>9.2540000000000005E-4</v>
      </c>
      <c r="AY317" s="38">
        <v>4.6097000000000004E-3</v>
      </c>
      <c r="AZ317" s="38">
        <v>-3.8403999999999999E-3</v>
      </c>
      <c r="BA317" s="38">
        <v>-1.8706E-2</v>
      </c>
      <c r="BB317" s="38">
        <v>-1.48784E-2</v>
      </c>
      <c r="BC317" s="38">
        <v>4.6867999999999996E-3</v>
      </c>
      <c r="BD317" s="38">
        <v>-1.8592299999999999E-2</v>
      </c>
      <c r="BE317" s="38">
        <v>-2.1409000000000001E-2</v>
      </c>
      <c r="BF317" s="38">
        <v>-2.8186999999999999E-3</v>
      </c>
      <c r="BG317" s="38">
        <v>-3.2553600000000002E-2</v>
      </c>
      <c r="BH317" s="38">
        <v>-4.0623800000000002E-2</v>
      </c>
      <c r="BI317" s="38">
        <v>-3.5368299999999998E-2</v>
      </c>
      <c r="BJ317" s="38">
        <v>1.51018E-2</v>
      </c>
      <c r="BK317" s="38">
        <v>1.61298E-2</v>
      </c>
      <c r="BL317" s="38">
        <v>1.8313599999999999E-2</v>
      </c>
      <c r="BM317" s="38">
        <v>2.4371799999999999E-2</v>
      </c>
      <c r="BN317" s="38">
        <v>4.7514999999999996E-3</v>
      </c>
      <c r="BO317" s="38">
        <v>6.3730999999999996E-3</v>
      </c>
      <c r="BP317" s="38">
        <v>1.6130700000000001E-2</v>
      </c>
      <c r="BQ317" s="38">
        <v>-1.6446700000000002E-2</v>
      </c>
      <c r="BR317" s="38">
        <v>-5.6474400000000001E-2</v>
      </c>
      <c r="BS317" s="38">
        <v>-5.7623199999999999E-2</v>
      </c>
      <c r="BT317" s="38">
        <v>-2.7458400000000001E-2</v>
      </c>
      <c r="BU317" s="38">
        <v>-1.7593600000000001E-2</v>
      </c>
      <c r="BV317" s="38">
        <v>4.7302999999999998E-3</v>
      </c>
      <c r="BW317" s="38">
        <v>9.6976000000000007E-3</v>
      </c>
      <c r="BX317" s="38">
        <v>2.5718999999999998E-3</v>
      </c>
      <c r="BY317" s="38">
        <v>-1.05732E-2</v>
      </c>
      <c r="BZ317" s="38">
        <v>-3.6302999999999999E-3</v>
      </c>
      <c r="CA317" s="38">
        <v>1.49616E-2</v>
      </c>
      <c r="CB317" s="38">
        <v>-6.2012999999999999E-3</v>
      </c>
      <c r="CC317" s="38">
        <v>-1.069E-2</v>
      </c>
      <c r="CD317" s="38">
        <v>8.6022000000000008E-3</v>
      </c>
      <c r="CE317" s="38">
        <v>-2.1832399999999998E-2</v>
      </c>
      <c r="CF317" s="38">
        <v>-3.1644499999999999E-2</v>
      </c>
      <c r="CG317" s="38">
        <v>-2.8721300000000002E-2</v>
      </c>
      <c r="CH317" s="38">
        <v>1.8660599999999999E-2</v>
      </c>
      <c r="CI317" s="38">
        <v>1.93878E-2</v>
      </c>
      <c r="CJ317" s="38">
        <v>2.08005E-2</v>
      </c>
      <c r="CK317" s="38">
        <v>2.6309200000000001E-2</v>
      </c>
      <c r="CL317" s="38">
        <v>8.3932E-3</v>
      </c>
      <c r="CM317" s="38">
        <v>1.19959E-2</v>
      </c>
      <c r="CN317" s="38">
        <v>2.22493E-2</v>
      </c>
      <c r="CO317" s="38">
        <v>-1.23438E-2</v>
      </c>
      <c r="CP317" s="38">
        <v>-5.0526799999999997E-2</v>
      </c>
      <c r="CQ317" s="38">
        <v>-5.1824099999999998E-2</v>
      </c>
      <c r="CR317" s="38">
        <v>-2.2331299999999998E-2</v>
      </c>
      <c r="CS317" s="38">
        <v>-1.31691E-2</v>
      </c>
      <c r="CT317" s="38">
        <v>7.3654999999999997E-3</v>
      </c>
      <c r="CU317" s="38">
        <v>1.3221500000000001E-2</v>
      </c>
      <c r="CV317" s="38">
        <v>7.0131000000000004E-3</v>
      </c>
      <c r="CW317" s="38">
        <v>-4.9404000000000002E-3</v>
      </c>
      <c r="CX317" s="38">
        <v>4.1600999999999999E-3</v>
      </c>
      <c r="CY317" s="38">
        <v>2.2078E-2</v>
      </c>
      <c r="CZ317" s="38">
        <v>2.3806999999999999E-3</v>
      </c>
      <c r="DA317" s="38">
        <v>-3.2661000000000001E-3</v>
      </c>
      <c r="DB317" s="38">
        <v>1.6512200000000001E-2</v>
      </c>
      <c r="DC317" s="38">
        <v>-1.44069E-2</v>
      </c>
      <c r="DD317" s="38">
        <v>-2.54255E-2</v>
      </c>
      <c r="DE317" s="38">
        <v>-2.4117599999999999E-2</v>
      </c>
      <c r="DF317" s="38">
        <v>2.2219300000000001E-2</v>
      </c>
      <c r="DG317" s="38">
        <v>2.2645800000000001E-2</v>
      </c>
      <c r="DH317" s="38">
        <v>2.32874E-2</v>
      </c>
      <c r="DI317" s="38">
        <v>2.82466E-2</v>
      </c>
      <c r="DJ317" s="38">
        <v>1.2034899999999999E-2</v>
      </c>
      <c r="DK317" s="38">
        <v>1.76188E-2</v>
      </c>
      <c r="DL317" s="38">
        <v>2.8368000000000001E-2</v>
      </c>
      <c r="DM317" s="38">
        <v>-8.2410000000000001E-3</v>
      </c>
      <c r="DN317" s="38">
        <v>-4.4579199999999999E-2</v>
      </c>
      <c r="DO317" s="38">
        <v>-4.6025000000000003E-2</v>
      </c>
      <c r="DP317" s="38">
        <v>-1.7204199999999999E-2</v>
      </c>
      <c r="DQ317" s="38">
        <v>-8.7445999999999999E-3</v>
      </c>
      <c r="DR317" s="38">
        <v>1.00007E-2</v>
      </c>
      <c r="DS317" s="38">
        <v>1.6745300000000001E-2</v>
      </c>
      <c r="DT317" s="38">
        <v>1.1454199999999999E-2</v>
      </c>
      <c r="DU317" s="38">
        <v>6.9229999999999997E-4</v>
      </c>
      <c r="DV317" s="38">
        <v>1.1950499999999999E-2</v>
      </c>
      <c r="DW317" s="38">
        <v>2.9194299999999999E-2</v>
      </c>
      <c r="DX317" s="38">
        <v>1.0962700000000001E-2</v>
      </c>
      <c r="DY317" s="38">
        <v>4.1577999999999997E-3</v>
      </c>
      <c r="DZ317" s="38">
        <v>2.4422300000000001E-2</v>
      </c>
      <c r="EA317" s="38">
        <v>-6.9813999999999996E-3</v>
      </c>
      <c r="EB317" s="38">
        <v>-1.9206399999999998E-2</v>
      </c>
      <c r="EC317" s="38">
        <v>-1.9513900000000001E-2</v>
      </c>
      <c r="ED317" s="38">
        <v>2.7357599999999999E-2</v>
      </c>
      <c r="EE317" s="38">
        <v>2.7349700000000001E-2</v>
      </c>
      <c r="EF317" s="38">
        <v>2.6878099999999999E-2</v>
      </c>
      <c r="EG317" s="38">
        <v>3.1043899999999999E-2</v>
      </c>
      <c r="EH317" s="38">
        <v>1.72929E-2</v>
      </c>
      <c r="EI317" s="38">
        <v>2.5737300000000001E-2</v>
      </c>
      <c r="EJ317" s="38">
        <v>3.7202300000000001E-2</v>
      </c>
      <c r="EK317" s="38">
        <v>-2.3170999999999999E-3</v>
      </c>
      <c r="EL317" s="38">
        <v>-3.5991700000000001E-2</v>
      </c>
      <c r="EM317" s="38">
        <v>-3.7652100000000001E-2</v>
      </c>
      <c r="EN317" s="38">
        <v>-9.8014999999999994E-3</v>
      </c>
      <c r="EO317" s="38">
        <v>-2.3563999999999998E-3</v>
      </c>
      <c r="EP317" s="38">
        <v>1.38055E-2</v>
      </c>
      <c r="EQ317" s="38">
        <v>2.1833200000000001E-2</v>
      </c>
      <c r="ER317" s="38">
        <v>1.78665E-2</v>
      </c>
      <c r="ES317" s="38">
        <v>8.8252000000000001E-3</v>
      </c>
      <c r="ET317" s="38">
        <v>2.31986E-2</v>
      </c>
      <c r="EU317" s="38">
        <v>3.94691E-2</v>
      </c>
      <c r="EV317" s="38">
        <v>2.3353800000000001E-2</v>
      </c>
      <c r="EW317" s="38">
        <v>1.48767E-2</v>
      </c>
      <c r="EX317" s="38">
        <v>3.5843199999999999E-2</v>
      </c>
      <c r="EY317" s="38">
        <v>3.7398000000000002E-3</v>
      </c>
      <c r="EZ317" s="38">
        <v>-1.0227099999999999E-2</v>
      </c>
      <c r="FA317" s="38">
        <v>-1.2866900000000001E-2</v>
      </c>
      <c r="FB317" s="38">
        <v>78.441540000000003</v>
      </c>
      <c r="FC317" s="38">
        <v>77.834180000000003</v>
      </c>
      <c r="FD317" s="38">
        <v>76.562929999999994</v>
      </c>
      <c r="FE317" s="38">
        <v>74.470209999999994</v>
      </c>
      <c r="FF317" s="38">
        <v>74.057289999999995</v>
      </c>
      <c r="FG317" s="38">
        <v>72.848370000000003</v>
      </c>
      <c r="FH317" s="38">
        <v>73.573970000000003</v>
      </c>
      <c r="FI317" s="38">
        <v>74.716710000000006</v>
      </c>
      <c r="FJ317" s="38">
        <v>77.896720000000002</v>
      </c>
      <c r="FK317" s="38">
        <v>82.228200000000001</v>
      </c>
      <c r="FL317" s="38">
        <v>85.894940000000005</v>
      </c>
      <c r="FM317" s="38">
        <v>90.786959999999993</v>
      </c>
      <c r="FN317" s="38">
        <v>93.571950000000001</v>
      </c>
      <c r="FO317" s="38">
        <v>95.751620000000003</v>
      </c>
      <c r="FP317" s="38">
        <v>97.123919999999998</v>
      </c>
      <c r="FQ317" s="38">
        <v>97.316149999999993</v>
      </c>
      <c r="FR317" s="38">
        <v>96.503590000000003</v>
      </c>
      <c r="FS317" s="38">
        <v>95.548389999999998</v>
      </c>
      <c r="FT317" s="38">
        <v>93.170439999999999</v>
      </c>
      <c r="FU317" s="38">
        <v>88.930599999999998</v>
      </c>
      <c r="FV317" s="38">
        <v>84.138080000000002</v>
      </c>
      <c r="FW317">
        <v>80.694220000000001</v>
      </c>
      <c r="FX317">
        <v>78.508030000000005</v>
      </c>
      <c r="FY317">
        <v>76.825980000000001</v>
      </c>
      <c r="FZ317">
        <v>1.35356E-2</v>
      </c>
      <c r="GA317">
        <v>9.8944400000000002E-2</v>
      </c>
      <c r="GB317">
        <v>1</v>
      </c>
    </row>
    <row r="318" spans="1:184" x14ac:dyDescent="0.3">
      <c r="A318" t="s">
        <v>277</v>
      </c>
      <c r="B318" t="s">
        <v>1</v>
      </c>
      <c r="C318" t="s">
        <v>264</v>
      </c>
      <c r="D318" t="s">
        <v>1</v>
      </c>
      <c r="E318" t="s">
        <v>1</v>
      </c>
      <c r="F318" t="s">
        <v>1</v>
      </c>
      <c r="G318" s="16" t="s">
        <v>1</v>
      </c>
      <c r="H318" s="40" t="s">
        <v>1</v>
      </c>
      <c r="I318" s="18" t="s">
        <v>1</v>
      </c>
      <c r="J318" s="38" t="s">
        <v>1</v>
      </c>
      <c r="K318" s="18">
        <v>44763</v>
      </c>
      <c r="L318" s="38">
        <v>9645</v>
      </c>
      <c r="M318" s="38">
        <v>9645</v>
      </c>
      <c r="N318" s="38">
        <v>1.201605</v>
      </c>
      <c r="O318" s="38">
        <v>1.161367</v>
      </c>
      <c r="P318" s="38">
        <v>1.125124</v>
      </c>
      <c r="Q318" s="38">
        <v>1.108025</v>
      </c>
      <c r="R318" s="38">
        <v>1.116819</v>
      </c>
      <c r="S318" s="38">
        <v>1.1592279999999999</v>
      </c>
      <c r="T318" s="38">
        <v>1.171662</v>
      </c>
      <c r="U318" s="38">
        <v>1.3143739999999999</v>
      </c>
      <c r="V318" s="38">
        <v>1.623723</v>
      </c>
      <c r="W318" s="38">
        <v>1.9060859999999999</v>
      </c>
      <c r="X318" s="38">
        <v>2.1384910000000001</v>
      </c>
      <c r="Y318" s="38">
        <v>2.3129409999999999</v>
      </c>
      <c r="Z318" s="38">
        <v>2.4201809999999999</v>
      </c>
      <c r="AA318" s="38">
        <v>2.522329</v>
      </c>
      <c r="AB318" s="38">
        <v>2.593988</v>
      </c>
      <c r="AC318" s="38">
        <v>2.609661</v>
      </c>
      <c r="AD318" s="38">
        <v>2.5001060000000002</v>
      </c>
      <c r="AE318" s="38">
        <v>2.1814520000000002</v>
      </c>
      <c r="AF318" s="38">
        <v>1.941605</v>
      </c>
      <c r="AG318" s="38">
        <v>1.767422</v>
      </c>
      <c r="AH318" s="38">
        <v>1.6745559999999999</v>
      </c>
      <c r="AI318" s="38">
        <v>1.536624</v>
      </c>
      <c r="AJ318" s="38">
        <v>1.388528</v>
      </c>
      <c r="AK318" s="38">
        <v>1.2950699999999999</v>
      </c>
      <c r="AL318" s="38">
        <v>-3.30294E-2</v>
      </c>
      <c r="AM318" s="38">
        <v>-2.4714400000000001E-2</v>
      </c>
      <c r="AN318" s="38">
        <v>-1.69576E-2</v>
      </c>
      <c r="AO318" s="38">
        <v>-6.5579000000000002E-3</v>
      </c>
      <c r="AP318" s="38">
        <v>1.9745000000000001E-3</v>
      </c>
      <c r="AQ318" s="38">
        <v>8.7711999999999998E-3</v>
      </c>
      <c r="AR318" s="38">
        <v>2.5942E-2</v>
      </c>
      <c r="AS318" s="38">
        <v>-9.2435E-3</v>
      </c>
      <c r="AT318" s="38">
        <v>1.2202999999999999E-3</v>
      </c>
      <c r="AU318" s="38">
        <v>-7.5442E-3</v>
      </c>
      <c r="AV318" s="38">
        <v>-1.77258E-2</v>
      </c>
      <c r="AW318" s="38">
        <v>-1.1382E-2</v>
      </c>
      <c r="AX318" s="38">
        <v>-8.1212000000000003E-3</v>
      </c>
      <c r="AY318" s="38">
        <v>-8.6861999999999998E-3</v>
      </c>
      <c r="AZ318" s="38">
        <v>-5.4339000000000002E-3</v>
      </c>
      <c r="BA318" s="38">
        <v>-9.3895999999999997E-3</v>
      </c>
      <c r="BB318" s="38">
        <v>6.0209E-3</v>
      </c>
      <c r="BC318" s="38">
        <v>1.44945E-2</v>
      </c>
      <c r="BD318" s="38">
        <v>1.0672900000000001E-2</v>
      </c>
      <c r="BE318" s="38">
        <v>1.7574099999999999E-2</v>
      </c>
      <c r="BF318" s="38">
        <v>3.3487900000000001E-2</v>
      </c>
      <c r="BG318" s="38">
        <v>-1.5181E-2</v>
      </c>
      <c r="BH318" s="38">
        <v>-1.5136699999999999E-2</v>
      </c>
      <c r="BI318" s="38">
        <v>4.7118999999999998E-3</v>
      </c>
      <c r="BJ318" s="38">
        <v>-2.9332199999999999E-2</v>
      </c>
      <c r="BK318" s="38">
        <v>-2.1438499999999999E-2</v>
      </c>
      <c r="BL318" s="38">
        <v>-1.4791800000000001E-2</v>
      </c>
      <c r="BM318" s="38">
        <v>-4.3974000000000001E-3</v>
      </c>
      <c r="BN318" s="38">
        <v>4.2881000000000004E-3</v>
      </c>
      <c r="BO318" s="38">
        <v>1.31702E-2</v>
      </c>
      <c r="BP318" s="38">
        <v>3.35231E-2</v>
      </c>
      <c r="BQ318" s="38">
        <v>-6.5504999999999999E-3</v>
      </c>
      <c r="BR318" s="38">
        <v>5.2566999999999996E-3</v>
      </c>
      <c r="BS318" s="38">
        <v>-1.9626000000000001E-3</v>
      </c>
      <c r="BT318" s="38">
        <v>-1.1682E-2</v>
      </c>
      <c r="BU318" s="38">
        <v>-8.0739999999999996E-3</v>
      </c>
      <c r="BV318" s="38">
        <v>-5.4266000000000002E-3</v>
      </c>
      <c r="BW318" s="38">
        <v>-5.9642000000000002E-3</v>
      </c>
      <c r="BX318" s="38">
        <v>2.9550000000000003E-4</v>
      </c>
      <c r="BY318" s="38">
        <v>-1.8569000000000001E-3</v>
      </c>
      <c r="BZ318" s="38">
        <v>1.77877E-2</v>
      </c>
      <c r="CA318" s="38">
        <v>2.6409499999999999E-2</v>
      </c>
      <c r="CB318" s="38">
        <v>2.1379499999999999E-2</v>
      </c>
      <c r="CC318" s="38">
        <v>2.75012E-2</v>
      </c>
      <c r="CD318" s="38">
        <v>4.2357300000000001E-2</v>
      </c>
      <c r="CE318" s="38">
        <v>-8.0903999999999993E-3</v>
      </c>
      <c r="CF318" s="38">
        <v>-9.8189999999999996E-3</v>
      </c>
      <c r="CG318" s="38">
        <v>8.4720999999999998E-3</v>
      </c>
      <c r="CH318" s="38">
        <v>-2.67716E-2</v>
      </c>
      <c r="CI318" s="38">
        <v>-1.9169700000000001E-2</v>
      </c>
      <c r="CJ318" s="38">
        <v>-1.3291799999999999E-2</v>
      </c>
      <c r="CK318" s="38">
        <v>-2.9009999999999999E-3</v>
      </c>
      <c r="CL318" s="38">
        <v>5.8904999999999999E-3</v>
      </c>
      <c r="CM318" s="38">
        <v>1.6216899999999999E-2</v>
      </c>
      <c r="CN318" s="38">
        <v>3.8773799999999997E-2</v>
      </c>
      <c r="CO318" s="38">
        <v>-4.6854000000000002E-3</v>
      </c>
      <c r="CP318" s="38">
        <v>8.0523000000000001E-3</v>
      </c>
      <c r="CQ318" s="38">
        <v>1.9032000000000001E-3</v>
      </c>
      <c r="CR318" s="38">
        <v>-7.4961000000000003E-3</v>
      </c>
      <c r="CS318" s="38">
        <v>-5.7828000000000003E-3</v>
      </c>
      <c r="CT318" s="38">
        <v>-3.5603000000000002E-3</v>
      </c>
      <c r="CU318" s="38">
        <v>-4.0788999999999999E-3</v>
      </c>
      <c r="CV318" s="38">
        <v>4.2636999999999996E-3</v>
      </c>
      <c r="CW318" s="38">
        <v>3.3603000000000001E-3</v>
      </c>
      <c r="CX318" s="38">
        <v>2.5937399999999999E-2</v>
      </c>
      <c r="CY318" s="38">
        <v>3.4661699999999997E-2</v>
      </c>
      <c r="CZ318" s="38">
        <v>2.8794799999999999E-2</v>
      </c>
      <c r="DA318" s="38">
        <v>3.4376700000000003E-2</v>
      </c>
      <c r="DB318" s="38">
        <v>4.85002E-2</v>
      </c>
      <c r="DC318" s="38">
        <v>-3.1795E-3</v>
      </c>
      <c r="DD318" s="38">
        <v>-6.136E-3</v>
      </c>
      <c r="DE318" s="38">
        <v>1.10764E-2</v>
      </c>
      <c r="DF318" s="38">
        <v>-2.4211E-2</v>
      </c>
      <c r="DG318" s="38">
        <v>-1.6900800000000001E-2</v>
      </c>
      <c r="DH318" s="38">
        <v>-1.17918E-2</v>
      </c>
      <c r="DI318" s="38">
        <v>-1.4046E-3</v>
      </c>
      <c r="DJ318" s="38">
        <v>7.4928E-3</v>
      </c>
      <c r="DK318" s="38">
        <v>1.9263599999999999E-2</v>
      </c>
      <c r="DL318" s="38">
        <v>4.4024399999999998E-2</v>
      </c>
      <c r="DM318" s="38">
        <v>-2.8202000000000001E-3</v>
      </c>
      <c r="DN318" s="38">
        <v>1.0847900000000001E-2</v>
      </c>
      <c r="DO318" s="38">
        <v>5.7691000000000001E-3</v>
      </c>
      <c r="DP318" s="38">
        <v>-3.3102000000000001E-3</v>
      </c>
      <c r="DQ318" s="38">
        <v>-3.4916999999999999E-3</v>
      </c>
      <c r="DR318" s="38">
        <v>-1.6941E-3</v>
      </c>
      <c r="DS318" s="38">
        <v>-2.1936E-3</v>
      </c>
      <c r="DT318" s="38">
        <v>8.2317999999999992E-3</v>
      </c>
      <c r="DU318" s="38">
        <v>8.5774000000000006E-3</v>
      </c>
      <c r="DV318" s="38">
        <v>3.4087100000000002E-2</v>
      </c>
      <c r="DW318" s="38">
        <v>4.2914000000000001E-2</v>
      </c>
      <c r="DX318" s="38">
        <v>3.6210100000000002E-2</v>
      </c>
      <c r="DY318" s="38">
        <v>4.1252200000000003E-2</v>
      </c>
      <c r="DZ318" s="38">
        <v>5.46431E-2</v>
      </c>
      <c r="EA318" s="38">
        <v>1.7315E-3</v>
      </c>
      <c r="EB318" s="38">
        <v>-2.4529999999999999E-3</v>
      </c>
      <c r="EC318" s="38">
        <v>1.36807E-2</v>
      </c>
      <c r="ED318" s="38">
        <v>-2.0513799999999999E-2</v>
      </c>
      <c r="EE318" s="38">
        <v>-1.3624900000000001E-2</v>
      </c>
      <c r="EF318" s="38">
        <v>-9.6261000000000003E-3</v>
      </c>
      <c r="EG318" s="38">
        <v>7.5600000000000005E-4</v>
      </c>
      <c r="EH318" s="38">
        <v>9.8063999999999998E-3</v>
      </c>
      <c r="EI318" s="38">
        <v>2.3662599999999999E-2</v>
      </c>
      <c r="EJ318" s="38">
        <v>5.1605499999999999E-2</v>
      </c>
      <c r="EK318" s="38">
        <v>-1.272E-4</v>
      </c>
      <c r="EL318" s="38">
        <v>1.4884400000000001E-2</v>
      </c>
      <c r="EM318" s="38">
        <v>1.13507E-2</v>
      </c>
      <c r="EN318" s="38">
        <v>2.7336000000000001E-3</v>
      </c>
      <c r="EO318" s="38">
        <v>-1.8359999999999999E-4</v>
      </c>
      <c r="EP318" s="38">
        <v>1.0005000000000001E-3</v>
      </c>
      <c r="EQ318" s="38">
        <v>5.2840000000000005E-4</v>
      </c>
      <c r="ER318" s="38">
        <v>1.39612E-2</v>
      </c>
      <c r="ES318" s="38">
        <v>1.6110099999999999E-2</v>
      </c>
      <c r="ET318" s="38">
        <v>4.5853900000000003E-2</v>
      </c>
      <c r="EU318" s="38">
        <v>5.4829000000000003E-2</v>
      </c>
      <c r="EV318" s="38">
        <v>4.6916600000000003E-2</v>
      </c>
      <c r="EW318" s="38">
        <v>5.11794E-2</v>
      </c>
      <c r="EX318" s="38">
        <v>6.35125E-2</v>
      </c>
      <c r="EY318" s="38">
        <v>8.822E-3</v>
      </c>
      <c r="EZ318" s="38">
        <v>2.8646000000000001E-3</v>
      </c>
      <c r="FA318" s="38">
        <v>1.7440899999999999E-2</v>
      </c>
      <c r="FB318" s="38">
        <v>71.858729999999994</v>
      </c>
      <c r="FC318" s="38">
        <v>70.579210000000003</v>
      </c>
      <c r="FD318" s="38">
        <v>69.685810000000004</v>
      </c>
      <c r="FE318" s="38">
        <v>67.995289999999997</v>
      </c>
      <c r="FF318" s="38">
        <v>66.805099999999996</v>
      </c>
      <c r="FG318" s="38">
        <v>65.411600000000007</v>
      </c>
      <c r="FH318" s="38">
        <v>65.899789999999996</v>
      </c>
      <c r="FI318" s="38">
        <v>67.626750000000001</v>
      </c>
      <c r="FJ318" s="38">
        <v>70.995859999999993</v>
      </c>
      <c r="FK318" s="38">
        <v>75.123739999999998</v>
      </c>
      <c r="FL318" s="38">
        <v>80.015529999999998</v>
      </c>
      <c r="FM318" s="38">
        <v>83.624979999999994</v>
      </c>
      <c r="FN318" s="38">
        <v>86.744489999999999</v>
      </c>
      <c r="FO318" s="38">
        <v>89.227239999999995</v>
      </c>
      <c r="FP318" s="38">
        <v>91.243390000000005</v>
      </c>
      <c r="FQ318" s="38">
        <v>93.194810000000004</v>
      </c>
      <c r="FR318" s="38">
        <v>94.300269999999998</v>
      </c>
      <c r="FS318" s="38">
        <v>94.592250000000007</v>
      </c>
      <c r="FT318" s="38">
        <v>91.675340000000006</v>
      </c>
      <c r="FU318" s="38">
        <v>87.599590000000006</v>
      </c>
      <c r="FV318" s="38">
        <v>82.87079</v>
      </c>
      <c r="FW318">
        <v>78.598079999999996</v>
      </c>
      <c r="FX318">
        <v>76.036379999999994</v>
      </c>
      <c r="FY318">
        <v>75.157790000000006</v>
      </c>
      <c r="FZ318">
        <v>1.32508E-2</v>
      </c>
      <c r="GA318">
        <v>8.88631E-2</v>
      </c>
      <c r="GB318">
        <v>1</v>
      </c>
    </row>
    <row r="319" spans="1:184" x14ac:dyDescent="0.3">
      <c r="A319" t="s">
        <v>277</v>
      </c>
      <c r="B319" t="s">
        <v>1</v>
      </c>
      <c r="C319" t="s">
        <v>264</v>
      </c>
      <c r="D319" t="s">
        <v>1</v>
      </c>
      <c r="E319" t="s">
        <v>1</v>
      </c>
      <c r="F319" t="s">
        <v>1</v>
      </c>
      <c r="G319" s="16" t="s">
        <v>1</v>
      </c>
      <c r="H319" s="40" t="s">
        <v>1</v>
      </c>
      <c r="I319" s="18" t="s">
        <v>1</v>
      </c>
      <c r="J319" s="38" t="s">
        <v>1</v>
      </c>
      <c r="K319" s="18">
        <v>44789</v>
      </c>
      <c r="L319" s="38">
        <v>9593</v>
      </c>
      <c r="M319" s="38">
        <v>9593</v>
      </c>
      <c r="N319" s="38">
        <v>1.219654</v>
      </c>
      <c r="O319" s="38">
        <v>1.1760550000000001</v>
      </c>
      <c r="P319" s="38">
        <v>1.134611</v>
      </c>
      <c r="Q319" s="38">
        <v>1.115936</v>
      </c>
      <c r="R319" s="38">
        <v>1.1259520000000001</v>
      </c>
      <c r="S319" s="38">
        <v>1.1582809999999999</v>
      </c>
      <c r="T319" s="38">
        <v>1.1662939999999999</v>
      </c>
      <c r="U319" s="38">
        <v>1.344222</v>
      </c>
      <c r="V319" s="38">
        <v>1.678418</v>
      </c>
      <c r="W319" s="38">
        <v>1.9841489999999999</v>
      </c>
      <c r="X319" s="38">
        <v>2.2344349999999999</v>
      </c>
      <c r="Y319" s="38">
        <v>2.4191959999999999</v>
      </c>
      <c r="Z319" s="38">
        <v>2.5259870000000002</v>
      </c>
      <c r="AA319" s="38">
        <v>2.636514</v>
      </c>
      <c r="AB319" s="38">
        <v>2.7143709999999999</v>
      </c>
      <c r="AC319" s="38">
        <v>2.7211959999999999</v>
      </c>
      <c r="AD319" s="38">
        <v>2.593753</v>
      </c>
      <c r="AE319" s="38">
        <v>2.2641930000000001</v>
      </c>
      <c r="AF319" s="38">
        <v>2.0338720000000001</v>
      </c>
      <c r="AG319" s="38">
        <v>1.8508100000000001</v>
      </c>
      <c r="AH319" s="38">
        <v>1.757328</v>
      </c>
      <c r="AI319" s="38">
        <v>1.6367620000000001</v>
      </c>
      <c r="AJ319" s="38">
        <v>1.462507</v>
      </c>
      <c r="AK319" s="38">
        <v>1.352733</v>
      </c>
      <c r="AL319" s="38">
        <v>-1.2476299999999999E-2</v>
      </c>
      <c r="AM319" s="38">
        <v>-8.7173000000000007E-3</v>
      </c>
      <c r="AN319" s="38">
        <v>-8.3438000000000002E-3</v>
      </c>
      <c r="AO319" s="38">
        <v>-1.1038299999999999E-2</v>
      </c>
      <c r="AP319" s="38">
        <v>-5.8897000000000003E-3</v>
      </c>
      <c r="AQ319" s="38">
        <v>-2.67435E-2</v>
      </c>
      <c r="AR319" s="38">
        <v>-3.7976000000000003E-2</v>
      </c>
      <c r="AS319" s="38">
        <v>1.36472E-2</v>
      </c>
      <c r="AT319" s="38">
        <v>1.46975E-2</v>
      </c>
      <c r="AU319" s="38">
        <v>6.0080000000000003E-3</v>
      </c>
      <c r="AV319" s="38">
        <v>-7.0791999999999999E-3</v>
      </c>
      <c r="AW319" s="38">
        <v>3.1930000000000001E-4</v>
      </c>
      <c r="AX319" s="38">
        <v>-1.6360199999999998E-2</v>
      </c>
      <c r="AY319" s="38">
        <v>-1.00839E-2</v>
      </c>
      <c r="AZ319" s="38">
        <v>-6.6886999999999997E-3</v>
      </c>
      <c r="BA319" s="38">
        <v>5.8259000000000002E-3</v>
      </c>
      <c r="BB319" s="38">
        <v>1.74647E-2</v>
      </c>
      <c r="BC319" s="38">
        <v>3.3395099999999997E-2</v>
      </c>
      <c r="BD319" s="38">
        <v>3.0838999999999998E-2</v>
      </c>
      <c r="BE319" s="38">
        <v>2.33235E-2</v>
      </c>
      <c r="BF319" s="38">
        <v>-2.97521E-2</v>
      </c>
      <c r="BG319" s="38">
        <v>-5.6600000000000001E-3</v>
      </c>
      <c r="BH319" s="38">
        <v>-3.1880499999999999E-2</v>
      </c>
      <c r="BI319" s="38">
        <v>-3.2075199999999998E-2</v>
      </c>
      <c r="BJ319" s="38">
        <v>-8.3601999999999999E-3</v>
      </c>
      <c r="BK319" s="38">
        <v>-5.3622000000000001E-3</v>
      </c>
      <c r="BL319" s="38">
        <v>-5.8422999999999999E-3</v>
      </c>
      <c r="BM319" s="38">
        <v>-8.6120999999999993E-3</v>
      </c>
      <c r="BN319" s="38">
        <v>-2.8633999999999999E-3</v>
      </c>
      <c r="BO319" s="38">
        <v>-2.1074300000000001E-2</v>
      </c>
      <c r="BP319" s="38">
        <v>-2.9456199999999998E-2</v>
      </c>
      <c r="BQ319" s="38">
        <v>1.8180600000000002E-2</v>
      </c>
      <c r="BR319" s="38">
        <v>2.0245099999999999E-2</v>
      </c>
      <c r="BS319" s="38">
        <v>1.23185E-2</v>
      </c>
      <c r="BT319" s="38">
        <v>-6.6980000000000002E-4</v>
      </c>
      <c r="BU319" s="38">
        <v>4.9363999999999996E-3</v>
      </c>
      <c r="BV319" s="38">
        <v>-1.3273200000000001E-2</v>
      </c>
      <c r="BW319" s="38">
        <v>-6.5579000000000002E-3</v>
      </c>
      <c r="BX319" s="38">
        <v>5.8009999999999995E-4</v>
      </c>
      <c r="BY319" s="38">
        <v>1.46208E-2</v>
      </c>
      <c r="BZ319" s="38">
        <v>3.0900299999999999E-2</v>
      </c>
      <c r="CA319" s="38">
        <v>4.6019699999999997E-2</v>
      </c>
      <c r="CB319" s="38">
        <v>4.3659099999999999E-2</v>
      </c>
      <c r="CC319" s="38">
        <v>3.50052E-2</v>
      </c>
      <c r="CD319" s="38">
        <v>-1.7920499999999999E-2</v>
      </c>
      <c r="CE319" s="38">
        <v>1.8923E-3</v>
      </c>
      <c r="CF319" s="38">
        <v>-2.5115599999999998E-2</v>
      </c>
      <c r="CG319" s="38">
        <v>-2.65133E-2</v>
      </c>
      <c r="CH319" s="38">
        <v>-5.5094000000000002E-3</v>
      </c>
      <c r="CI319" s="38">
        <v>-3.0385E-3</v>
      </c>
      <c r="CJ319" s="38">
        <v>-4.1098000000000003E-3</v>
      </c>
      <c r="CK319" s="38">
        <v>-6.9316999999999998E-3</v>
      </c>
      <c r="CL319" s="38">
        <v>-7.674E-4</v>
      </c>
      <c r="CM319" s="38">
        <v>-1.7147800000000001E-2</v>
      </c>
      <c r="CN319" s="38">
        <v>-2.35555E-2</v>
      </c>
      <c r="CO319" s="38">
        <v>2.13204E-2</v>
      </c>
      <c r="CP319" s="38">
        <v>2.4087500000000001E-2</v>
      </c>
      <c r="CQ319" s="38">
        <v>1.6688999999999999E-2</v>
      </c>
      <c r="CR319" s="38">
        <v>3.7693000000000002E-3</v>
      </c>
      <c r="CS319" s="38">
        <v>8.1341999999999994E-3</v>
      </c>
      <c r="CT319" s="38">
        <v>-1.11351E-2</v>
      </c>
      <c r="CU319" s="38">
        <v>-4.1158000000000002E-3</v>
      </c>
      <c r="CV319" s="38">
        <v>5.6144999999999997E-3</v>
      </c>
      <c r="CW319" s="38">
        <v>2.0712100000000001E-2</v>
      </c>
      <c r="CX319" s="38">
        <v>4.0205699999999997E-2</v>
      </c>
      <c r="CY319" s="38">
        <v>5.4763600000000003E-2</v>
      </c>
      <c r="CZ319" s="38">
        <v>5.2538300000000003E-2</v>
      </c>
      <c r="DA319" s="38">
        <v>4.3095899999999999E-2</v>
      </c>
      <c r="DB319" s="38">
        <v>-9.7260000000000003E-3</v>
      </c>
      <c r="DC319" s="38">
        <v>7.1231000000000003E-3</v>
      </c>
      <c r="DD319" s="38">
        <v>-2.0430299999999998E-2</v>
      </c>
      <c r="DE319" s="38">
        <v>-2.2661199999999999E-2</v>
      </c>
      <c r="DF319" s="38">
        <v>-2.6586000000000001E-3</v>
      </c>
      <c r="DG319" s="38">
        <v>-7.1480000000000003E-4</v>
      </c>
      <c r="DH319" s="38">
        <v>-2.3773000000000002E-3</v>
      </c>
      <c r="DI319" s="38">
        <v>-5.2513000000000004E-3</v>
      </c>
      <c r="DJ319" s="38">
        <v>1.3286000000000001E-3</v>
      </c>
      <c r="DK319" s="38">
        <v>-1.32213E-2</v>
      </c>
      <c r="DL319" s="38">
        <v>-1.7654699999999999E-2</v>
      </c>
      <c r="DM319" s="38">
        <v>2.4460200000000001E-2</v>
      </c>
      <c r="DN319" s="38">
        <v>2.7929800000000001E-2</v>
      </c>
      <c r="DO319" s="38">
        <v>2.1059600000000001E-2</v>
      </c>
      <c r="DP319" s="38">
        <v>8.2083999999999994E-3</v>
      </c>
      <c r="DQ319" s="38">
        <v>1.1332E-2</v>
      </c>
      <c r="DR319" s="38">
        <v>-8.9969999999999998E-3</v>
      </c>
      <c r="DS319" s="38">
        <v>-1.6738E-3</v>
      </c>
      <c r="DT319" s="38">
        <v>1.0648899999999999E-2</v>
      </c>
      <c r="DU319" s="38">
        <v>2.6803500000000001E-2</v>
      </c>
      <c r="DV319" s="38">
        <v>4.9511100000000002E-2</v>
      </c>
      <c r="DW319" s="38">
        <v>6.3507400000000006E-2</v>
      </c>
      <c r="DX319" s="38">
        <v>6.1417399999999997E-2</v>
      </c>
      <c r="DY319" s="38">
        <v>5.1186599999999999E-2</v>
      </c>
      <c r="DZ319" s="38">
        <v>-1.5315000000000001E-3</v>
      </c>
      <c r="EA319" s="38">
        <v>1.23538E-2</v>
      </c>
      <c r="EB319" s="38">
        <v>-1.5744999999999999E-2</v>
      </c>
      <c r="EC319" s="38">
        <v>-1.8808999999999999E-2</v>
      </c>
      <c r="ED319" s="38">
        <v>1.4575E-3</v>
      </c>
      <c r="EE319" s="38">
        <v>2.6402999999999999E-3</v>
      </c>
      <c r="EF319" s="38">
        <v>1.2420000000000001E-4</v>
      </c>
      <c r="EG319" s="38">
        <v>-2.8251999999999999E-3</v>
      </c>
      <c r="EH319" s="38">
        <v>4.3549000000000001E-3</v>
      </c>
      <c r="EI319" s="38">
        <v>-7.5519999999999997E-3</v>
      </c>
      <c r="EJ319" s="38">
        <v>-9.1348999999999996E-3</v>
      </c>
      <c r="EK319" s="38">
        <v>2.8993499999999998E-2</v>
      </c>
      <c r="EL319" s="38">
        <v>3.34775E-2</v>
      </c>
      <c r="EM319" s="38">
        <v>2.7370100000000001E-2</v>
      </c>
      <c r="EN319" s="38">
        <v>1.4617700000000001E-2</v>
      </c>
      <c r="EO319" s="38">
        <v>1.5949100000000001E-2</v>
      </c>
      <c r="EP319" s="38">
        <v>-5.9099E-3</v>
      </c>
      <c r="EQ319" s="38">
        <v>1.8522E-3</v>
      </c>
      <c r="ER319" s="38">
        <v>1.7917700000000002E-2</v>
      </c>
      <c r="ES319" s="38">
        <v>3.5598400000000002E-2</v>
      </c>
      <c r="ET319" s="38">
        <v>6.2946699999999994E-2</v>
      </c>
      <c r="EU319" s="38">
        <v>7.6132099999999994E-2</v>
      </c>
      <c r="EV319" s="38">
        <v>7.4237600000000001E-2</v>
      </c>
      <c r="EW319" s="38">
        <v>6.2868199999999999E-2</v>
      </c>
      <c r="EX319" s="38">
        <v>1.03E-2</v>
      </c>
      <c r="EY319" s="38">
        <v>1.9906099999999999E-2</v>
      </c>
      <c r="EZ319" s="38">
        <v>-8.9802000000000007E-3</v>
      </c>
      <c r="FA319" s="38">
        <v>-1.3247200000000001E-2</v>
      </c>
      <c r="FB319" s="38">
        <v>77.656440000000003</v>
      </c>
      <c r="FC319" s="38">
        <v>75.845209999999994</v>
      </c>
      <c r="FD319" s="38">
        <v>75.044319999999999</v>
      </c>
      <c r="FE319" s="38">
        <v>73.728629999999995</v>
      </c>
      <c r="FF319" s="38">
        <v>72.414990000000003</v>
      </c>
      <c r="FG319" s="38">
        <v>72.01885</v>
      </c>
      <c r="FH319" s="38">
        <v>70.701629999999994</v>
      </c>
      <c r="FI319" s="38">
        <v>71.789280000000005</v>
      </c>
      <c r="FJ319" s="38">
        <v>75.78031</v>
      </c>
      <c r="FK319" s="38">
        <v>80.503879999999995</v>
      </c>
      <c r="FL319" s="38">
        <v>84.406459999999996</v>
      </c>
      <c r="FM319" s="38">
        <v>88.363259999999997</v>
      </c>
      <c r="FN319" s="38">
        <v>93.012129999999999</v>
      </c>
      <c r="FO319" s="38">
        <v>96.225229999999996</v>
      </c>
      <c r="FP319" s="38">
        <v>98.836510000000004</v>
      </c>
      <c r="FQ319" s="38">
        <v>100.1995</v>
      </c>
      <c r="FR319" s="38">
        <v>100.8514</v>
      </c>
      <c r="FS319" s="38">
        <v>100.8802</v>
      </c>
      <c r="FT319" s="38">
        <v>99.504840000000002</v>
      </c>
      <c r="FU319" s="38">
        <v>96.247709999999998</v>
      </c>
      <c r="FV319" s="38">
        <v>91.881780000000006</v>
      </c>
      <c r="FW319">
        <v>89.290530000000004</v>
      </c>
      <c r="FX319">
        <v>84.704589999999996</v>
      </c>
      <c r="FY319">
        <v>81.392700000000005</v>
      </c>
      <c r="FZ319">
        <v>1.5018500000000001E-2</v>
      </c>
      <c r="GA319">
        <v>9.8014699999999996E-2</v>
      </c>
      <c r="GB319">
        <v>1</v>
      </c>
    </row>
    <row r="320" spans="1:184" x14ac:dyDescent="0.3">
      <c r="A320" t="s">
        <v>277</v>
      </c>
      <c r="B320" t="s">
        <v>1</v>
      </c>
      <c r="C320" t="s">
        <v>264</v>
      </c>
      <c r="D320" t="s">
        <v>1</v>
      </c>
      <c r="E320" t="s">
        <v>1</v>
      </c>
      <c r="F320" t="s">
        <v>1</v>
      </c>
      <c r="G320" s="16" t="s">
        <v>1</v>
      </c>
      <c r="H320" s="40" t="s">
        <v>1</v>
      </c>
      <c r="I320" s="18" t="s">
        <v>1</v>
      </c>
      <c r="J320" s="38" t="s">
        <v>1</v>
      </c>
      <c r="K320" s="18">
        <v>44790</v>
      </c>
      <c r="L320" s="38">
        <v>9590</v>
      </c>
      <c r="M320" s="38">
        <v>9590</v>
      </c>
      <c r="N320" s="38">
        <v>1.3306169999999999</v>
      </c>
      <c r="O320" s="38">
        <v>1.2786010000000001</v>
      </c>
      <c r="P320" s="38">
        <v>1.234723</v>
      </c>
      <c r="Q320" s="38">
        <v>1.2159519999999999</v>
      </c>
      <c r="R320" s="38">
        <v>1.220397</v>
      </c>
      <c r="S320" s="38">
        <v>1.2688759999999999</v>
      </c>
      <c r="T320" s="38">
        <v>1.2716959999999999</v>
      </c>
      <c r="U320" s="38">
        <v>1.4294420000000001</v>
      </c>
      <c r="V320" s="38">
        <v>1.7448809999999999</v>
      </c>
      <c r="W320" s="38">
        <v>2.025334</v>
      </c>
      <c r="X320" s="38">
        <v>2.216656</v>
      </c>
      <c r="Y320" s="38">
        <v>2.3546689999999999</v>
      </c>
      <c r="Z320" s="38">
        <v>2.4316010000000001</v>
      </c>
      <c r="AA320" s="38">
        <v>2.5048140000000001</v>
      </c>
      <c r="AB320" s="38">
        <v>2.5193569999999998</v>
      </c>
      <c r="AC320" s="38">
        <v>2.479317</v>
      </c>
      <c r="AD320" s="38">
        <v>2.3723130000000001</v>
      </c>
      <c r="AE320" s="38">
        <v>2.1229930000000001</v>
      </c>
      <c r="AF320" s="38">
        <v>1.9227639999999999</v>
      </c>
      <c r="AG320" s="38">
        <v>1.762189</v>
      </c>
      <c r="AH320" s="38">
        <v>1.68926</v>
      </c>
      <c r="AI320" s="38">
        <v>1.5784830000000001</v>
      </c>
      <c r="AJ320" s="38">
        <v>1.4192119999999999</v>
      </c>
      <c r="AK320" s="38">
        <v>1.3270900000000001</v>
      </c>
      <c r="AL320" s="38">
        <v>1.95801E-2</v>
      </c>
      <c r="AM320" s="38">
        <v>1.8906200000000001E-2</v>
      </c>
      <c r="AN320" s="38">
        <v>2.2206900000000002E-2</v>
      </c>
      <c r="AO320" s="38">
        <v>2.0630800000000001E-2</v>
      </c>
      <c r="AP320" s="38">
        <v>1.40196E-2</v>
      </c>
      <c r="AQ320" s="38">
        <v>-2.9564999999999999E-3</v>
      </c>
      <c r="AR320" s="38">
        <v>-4.1882700000000002E-2</v>
      </c>
      <c r="AS320" s="38">
        <v>-2.3955000000000001E-2</v>
      </c>
      <c r="AT320" s="38">
        <v>-4.1550900000000002E-2</v>
      </c>
      <c r="AU320" s="38">
        <v>-4.8377900000000001E-2</v>
      </c>
      <c r="AV320" s="38">
        <v>-2.6663099999999999E-2</v>
      </c>
      <c r="AW320" s="38">
        <v>-2.4965600000000001E-2</v>
      </c>
      <c r="AX320" s="38">
        <v>-5.0283700000000001E-2</v>
      </c>
      <c r="AY320" s="38">
        <v>-2.75356E-2</v>
      </c>
      <c r="AZ320" s="38">
        <v>-6.9537000000000002E-3</v>
      </c>
      <c r="BA320" s="38">
        <v>1.6145E-2</v>
      </c>
      <c r="BB320" s="38">
        <v>6.9864499999999996E-2</v>
      </c>
      <c r="BC320" s="38">
        <v>0.1159678</v>
      </c>
      <c r="BD320" s="38">
        <v>9.9765400000000004E-2</v>
      </c>
      <c r="BE320" s="38">
        <v>7.03685E-2</v>
      </c>
      <c r="BF320" s="38">
        <v>4.29521E-2</v>
      </c>
      <c r="BG320" s="38">
        <v>7.5539099999999998E-2</v>
      </c>
      <c r="BH320" s="38">
        <v>4.1945299999999998E-2</v>
      </c>
      <c r="BI320" s="38">
        <v>4.4719500000000002E-2</v>
      </c>
      <c r="BJ320" s="38">
        <v>2.3363600000000002E-2</v>
      </c>
      <c r="BK320" s="38">
        <v>2.3021199999999999E-2</v>
      </c>
      <c r="BL320" s="38">
        <v>2.5456699999999999E-2</v>
      </c>
      <c r="BM320" s="38">
        <v>2.3773800000000001E-2</v>
      </c>
      <c r="BN320" s="38">
        <v>1.71719E-2</v>
      </c>
      <c r="BO320" s="38">
        <v>4.0584999999999996E-3</v>
      </c>
      <c r="BP320" s="38">
        <v>-3.3230799999999998E-2</v>
      </c>
      <c r="BQ320" s="38">
        <v>-1.8883799999999999E-2</v>
      </c>
      <c r="BR320" s="38">
        <v>-3.4406600000000002E-2</v>
      </c>
      <c r="BS320" s="38">
        <v>-4.0668099999999999E-2</v>
      </c>
      <c r="BT320" s="38">
        <v>-1.92944E-2</v>
      </c>
      <c r="BU320" s="38">
        <v>-2.0405699999999999E-2</v>
      </c>
      <c r="BV320" s="38">
        <v>-4.6003000000000002E-2</v>
      </c>
      <c r="BW320" s="38">
        <v>-2.16054E-2</v>
      </c>
      <c r="BX320" s="38">
        <v>8.7606000000000003E-3</v>
      </c>
      <c r="BY320" s="38">
        <v>3.7550899999999998E-2</v>
      </c>
      <c r="BZ320" s="38">
        <v>9.3778899999999998E-2</v>
      </c>
      <c r="CA320" s="38">
        <v>0.13405990000000001</v>
      </c>
      <c r="CB320" s="38">
        <v>0.1165515</v>
      </c>
      <c r="CC320" s="38">
        <v>8.5845400000000002E-2</v>
      </c>
      <c r="CD320" s="38">
        <v>5.7275E-2</v>
      </c>
      <c r="CE320" s="38">
        <v>8.4762000000000004E-2</v>
      </c>
      <c r="CF320" s="38">
        <v>5.0238699999999997E-2</v>
      </c>
      <c r="CG320" s="38">
        <v>5.1205000000000001E-2</v>
      </c>
      <c r="CH320" s="38">
        <v>2.5984E-2</v>
      </c>
      <c r="CI320" s="38">
        <v>2.58713E-2</v>
      </c>
      <c r="CJ320" s="38">
        <v>2.7707499999999999E-2</v>
      </c>
      <c r="CK320" s="38">
        <v>2.5950600000000001E-2</v>
      </c>
      <c r="CL320" s="38">
        <v>1.9355199999999999E-2</v>
      </c>
      <c r="CM320" s="38">
        <v>8.9171000000000007E-3</v>
      </c>
      <c r="CN320" s="38">
        <v>-2.7238600000000002E-2</v>
      </c>
      <c r="CO320" s="38">
        <v>-1.53715E-2</v>
      </c>
      <c r="CP320" s="38">
        <v>-2.9458499999999999E-2</v>
      </c>
      <c r="CQ320" s="38">
        <v>-3.5328400000000003E-2</v>
      </c>
      <c r="CR320" s="38">
        <v>-1.4190899999999999E-2</v>
      </c>
      <c r="CS320" s="38">
        <v>-1.7247499999999999E-2</v>
      </c>
      <c r="CT320" s="38">
        <v>-4.3038300000000002E-2</v>
      </c>
      <c r="CU320" s="38">
        <v>-1.7498199999999998E-2</v>
      </c>
      <c r="CV320" s="38">
        <v>1.96443E-2</v>
      </c>
      <c r="CW320" s="38">
        <v>5.2376499999999999E-2</v>
      </c>
      <c r="CX320" s="38">
        <v>0.11034190000000001</v>
      </c>
      <c r="CY320" s="38">
        <v>0.14659040000000001</v>
      </c>
      <c r="CZ320" s="38">
        <v>0.1281776</v>
      </c>
      <c r="DA320" s="38">
        <v>9.65646E-2</v>
      </c>
      <c r="DB320" s="38">
        <v>6.7195000000000005E-2</v>
      </c>
      <c r="DC320" s="38">
        <v>9.11497E-2</v>
      </c>
      <c r="DD320" s="38">
        <v>5.59826E-2</v>
      </c>
      <c r="DE320" s="38">
        <v>5.5696900000000001E-2</v>
      </c>
      <c r="DF320" s="38">
        <v>2.8604399999999999E-2</v>
      </c>
      <c r="DG320" s="38">
        <v>2.8721300000000002E-2</v>
      </c>
      <c r="DH320" s="38">
        <v>2.99583E-2</v>
      </c>
      <c r="DI320" s="38">
        <v>2.81274E-2</v>
      </c>
      <c r="DJ320" s="38">
        <v>2.1538499999999999E-2</v>
      </c>
      <c r="DK320" s="38">
        <v>1.37757E-2</v>
      </c>
      <c r="DL320" s="38">
        <v>-2.1246299999999999E-2</v>
      </c>
      <c r="DM320" s="38">
        <v>-1.18592E-2</v>
      </c>
      <c r="DN320" s="38">
        <v>-2.4510400000000002E-2</v>
      </c>
      <c r="DO320" s="38">
        <v>-2.9988600000000001E-2</v>
      </c>
      <c r="DP320" s="38">
        <v>-9.0874000000000007E-3</v>
      </c>
      <c r="DQ320" s="38">
        <v>-1.40894E-2</v>
      </c>
      <c r="DR320" s="38">
        <v>-4.0073499999999998E-2</v>
      </c>
      <c r="DS320" s="38">
        <v>-1.3391E-2</v>
      </c>
      <c r="DT320" s="38">
        <v>3.0528E-2</v>
      </c>
      <c r="DU320" s="38">
        <v>6.7202200000000004E-2</v>
      </c>
      <c r="DV320" s="38">
        <v>0.12690489999999999</v>
      </c>
      <c r="DW320" s="38">
        <v>0.15912100000000001</v>
      </c>
      <c r="DX320" s="38">
        <v>0.1398036</v>
      </c>
      <c r="DY320" s="38">
        <v>0.1072839</v>
      </c>
      <c r="DZ320" s="38">
        <v>7.7115000000000003E-2</v>
      </c>
      <c r="EA320" s="38">
        <v>9.7537399999999996E-2</v>
      </c>
      <c r="EB320" s="38">
        <v>6.17266E-2</v>
      </c>
      <c r="EC320" s="38">
        <v>6.0188800000000001E-2</v>
      </c>
      <c r="ED320" s="38">
        <v>3.2387899999999997E-2</v>
      </c>
      <c r="EE320" s="38">
        <v>3.2836400000000002E-2</v>
      </c>
      <c r="EF320" s="38">
        <v>3.3208099999999997E-2</v>
      </c>
      <c r="EG320" s="38">
        <v>3.1270399999999997E-2</v>
      </c>
      <c r="EH320" s="38">
        <v>2.4690900000000002E-2</v>
      </c>
      <c r="EI320" s="38">
        <v>2.0790699999999999E-2</v>
      </c>
      <c r="EJ320" s="38">
        <v>-1.25945E-2</v>
      </c>
      <c r="EK320" s="38">
        <v>-6.7879999999999998E-3</v>
      </c>
      <c r="EL320" s="38">
        <v>-1.7366099999999999E-2</v>
      </c>
      <c r="EM320" s="38">
        <v>-2.2278800000000001E-2</v>
      </c>
      <c r="EN320" s="38">
        <v>-1.7187000000000001E-3</v>
      </c>
      <c r="EO320" s="38">
        <v>-9.5294999999999998E-3</v>
      </c>
      <c r="EP320" s="38">
        <v>-3.5792900000000002E-2</v>
      </c>
      <c r="EQ320" s="38">
        <v>-7.4608000000000001E-3</v>
      </c>
      <c r="ER320" s="38">
        <v>4.62423E-2</v>
      </c>
      <c r="ES320" s="38">
        <v>8.8608000000000006E-2</v>
      </c>
      <c r="ET320" s="38">
        <v>0.15081929999999999</v>
      </c>
      <c r="EU320" s="38">
        <v>0.17721310000000001</v>
      </c>
      <c r="EV320" s="38">
        <v>0.1565898</v>
      </c>
      <c r="EW320" s="38">
        <v>0.1227608</v>
      </c>
      <c r="EX320" s="38">
        <v>9.1437900000000003E-2</v>
      </c>
      <c r="EY320" s="38">
        <v>0.1067602</v>
      </c>
      <c r="EZ320" s="38">
        <v>7.0019999999999999E-2</v>
      </c>
      <c r="FA320" s="38">
        <v>6.6674300000000006E-2</v>
      </c>
      <c r="FB320" s="38">
        <v>80.847520000000003</v>
      </c>
      <c r="FC320" s="38">
        <v>80.232330000000005</v>
      </c>
      <c r="FD320" s="38">
        <v>78.223669999999998</v>
      </c>
      <c r="FE320" s="38">
        <v>76.515010000000004</v>
      </c>
      <c r="FF320" s="38">
        <v>76.394620000000003</v>
      </c>
      <c r="FG320" s="38">
        <v>78.005210000000005</v>
      </c>
      <c r="FH320" s="38">
        <v>76.2637</v>
      </c>
      <c r="FI320" s="38">
        <v>76.485699999999994</v>
      </c>
      <c r="FJ320" s="38">
        <v>79.306309999999996</v>
      </c>
      <c r="FK320" s="38">
        <v>82.463989999999995</v>
      </c>
      <c r="FL320" s="38">
        <v>84.65419</v>
      </c>
      <c r="FM320" s="38">
        <v>88.214129999999997</v>
      </c>
      <c r="FN320" s="38">
        <v>90.480599999999995</v>
      </c>
      <c r="FO320" s="38">
        <v>90.65334</v>
      </c>
      <c r="FP320" s="38">
        <v>90.580569999999994</v>
      </c>
      <c r="FQ320" s="38">
        <v>89.606319999999997</v>
      </c>
      <c r="FR320" s="38">
        <v>89.743610000000004</v>
      </c>
      <c r="FS320" s="38">
        <v>91.337270000000004</v>
      </c>
      <c r="FT320" s="38">
        <v>91.041370000000001</v>
      </c>
      <c r="FU320" s="38">
        <v>87.446920000000006</v>
      </c>
      <c r="FV320" s="38">
        <v>84.813270000000003</v>
      </c>
      <c r="FW320">
        <v>82.297929999999994</v>
      </c>
      <c r="FX320">
        <v>79.323750000000004</v>
      </c>
      <c r="FY320">
        <v>77.552220000000005</v>
      </c>
      <c r="FZ320">
        <v>2.1126499999999999E-2</v>
      </c>
      <c r="GA320">
        <v>0.13432520000000001</v>
      </c>
      <c r="GB320">
        <v>1</v>
      </c>
    </row>
    <row r="321" spans="1:184" x14ac:dyDescent="0.3">
      <c r="A321" t="s">
        <v>277</v>
      </c>
      <c r="B321" t="s">
        <v>1</v>
      </c>
      <c r="C321" t="s">
        <v>264</v>
      </c>
      <c r="D321" t="s">
        <v>1</v>
      </c>
      <c r="E321" t="s">
        <v>1</v>
      </c>
      <c r="F321" t="s">
        <v>1</v>
      </c>
      <c r="G321" s="16" t="s">
        <v>1</v>
      </c>
      <c r="H321" s="40" t="s">
        <v>1</v>
      </c>
      <c r="I321" s="18" t="s">
        <v>1</v>
      </c>
      <c r="J321" s="38" t="s">
        <v>1</v>
      </c>
      <c r="K321" s="18">
        <v>44792</v>
      </c>
      <c r="L321" s="38">
        <v>9588</v>
      </c>
      <c r="M321" s="38">
        <v>9588</v>
      </c>
      <c r="N321" s="38">
        <v>1.2276320000000001</v>
      </c>
      <c r="O321" s="38">
        <v>1.1802539999999999</v>
      </c>
      <c r="P321" s="38">
        <v>1.137432</v>
      </c>
      <c r="Q321" s="38">
        <v>1.11836</v>
      </c>
      <c r="R321" s="38">
        <v>1.122268</v>
      </c>
      <c r="S321" s="38">
        <v>1.1600029999999999</v>
      </c>
      <c r="T321" s="38">
        <v>1.154636</v>
      </c>
      <c r="U321" s="38">
        <v>1.3133809999999999</v>
      </c>
      <c r="V321" s="38">
        <v>1.611559</v>
      </c>
      <c r="W321" s="38">
        <v>1.9166970000000001</v>
      </c>
      <c r="X321" s="38">
        <v>2.165937</v>
      </c>
      <c r="Y321" s="38">
        <v>2.3505159999999998</v>
      </c>
      <c r="Z321" s="38">
        <v>2.4558979999999999</v>
      </c>
      <c r="AA321" s="38">
        <v>2.542135</v>
      </c>
      <c r="AB321" s="38">
        <v>2.5921439999999998</v>
      </c>
      <c r="AC321" s="38">
        <v>2.5848339999999999</v>
      </c>
      <c r="AD321" s="38">
        <v>2.4477989999999998</v>
      </c>
      <c r="AE321" s="38">
        <v>2.150309</v>
      </c>
      <c r="AF321" s="38">
        <v>1.927376</v>
      </c>
      <c r="AG321" s="38">
        <v>1.757169</v>
      </c>
      <c r="AH321" s="38">
        <v>1.676787</v>
      </c>
      <c r="AI321" s="38">
        <v>1.571224</v>
      </c>
      <c r="AJ321" s="38">
        <v>1.425718</v>
      </c>
      <c r="AK321" s="38">
        <v>1.325955</v>
      </c>
      <c r="AL321" s="38">
        <v>-1.0914200000000001E-2</v>
      </c>
      <c r="AM321" s="38">
        <v>-9.7479000000000003E-3</v>
      </c>
      <c r="AN321" s="38">
        <v>-1.7382700000000001E-2</v>
      </c>
      <c r="AO321" s="38">
        <v>-9.1591999999999993E-3</v>
      </c>
      <c r="AP321" s="38">
        <v>-6.5148999999999997E-3</v>
      </c>
      <c r="AQ321" s="38">
        <v>-1.71825E-2</v>
      </c>
      <c r="AR321" s="38">
        <v>-4.6373499999999998E-2</v>
      </c>
      <c r="AS321" s="38">
        <v>4.7743000000000004E-3</v>
      </c>
      <c r="AT321" s="38">
        <v>9.2999999999999992E-3</v>
      </c>
      <c r="AU321" s="38">
        <v>1.4546E-2</v>
      </c>
      <c r="AV321" s="38">
        <v>1.0275400000000001E-2</v>
      </c>
      <c r="AW321" s="38">
        <v>2.8990999999999999E-3</v>
      </c>
      <c r="AX321" s="38">
        <v>-5.0032999999999996E-3</v>
      </c>
      <c r="AY321" s="38">
        <v>-1.03141E-2</v>
      </c>
      <c r="AZ321" s="38">
        <v>-3.1092000000000002E-2</v>
      </c>
      <c r="BA321" s="38">
        <v>-3.23337E-2</v>
      </c>
      <c r="BB321" s="38">
        <v>-1.83083E-2</v>
      </c>
      <c r="BC321" s="38">
        <v>-7.2690999999999997E-3</v>
      </c>
      <c r="BD321" s="38">
        <v>-2.1162400000000001E-2</v>
      </c>
      <c r="BE321" s="38">
        <v>-1.74985E-2</v>
      </c>
      <c r="BF321" s="38">
        <v>-4.0695200000000001E-2</v>
      </c>
      <c r="BG321" s="38">
        <v>-1.15336E-2</v>
      </c>
      <c r="BH321" s="38">
        <v>-6.7203000000000002E-3</v>
      </c>
      <c r="BI321" s="38">
        <v>1.02401E-2</v>
      </c>
      <c r="BJ321" s="38">
        <v>-6.5288000000000004E-3</v>
      </c>
      <c r="BK321" s="38">
        <v>-5.8224000000000001E-3</v>
      </c>
      <c r="BL321" s="38">
        <v>-1.52354E-2</v>
      </c>
      <c r="BM321" s="38">
        <v>-7.3822999999999996E-3</v>
      </c>
      <c r="BN321" s="38">
        <v>-4.3122999999999998E-3</v>
      </c>
      <c r="BO321" s="38">
        <v>-1.2448000000000001E-2</v>
      </c>
      <c r="BP321" s="38">
        <v>-3.8273099999999997E-2</v>
      </c>
      <c r="BQ321" s="38">
        <v>8.4942000000000004E-3</v>
      </c>
      <c r="BR321" s="38">
        <v>1.36674E-2</v>
      </c>
      <c r="BS321" s="38">
        <v>1.99831E-2</v>
      </c>
      <c r="BT321" s="38">
        <v>1.5617600000000001E-2</v>
      </c>
      <c r="BU321" s="38">
        <v>6.3201000000000004E-3</v>
      </c>
      <c r="BV321" s="38">
        <v>-2.7260000000000001E-3</v>
      </c>
      <c r="BW321" s="38">
        <v>-7.6571E-3</v>
      </c>
      <c r="BX321" s="38">
        <v>-2.7507299999999998E-2</v>
      </c>
      <c r="BY321" s="38">
        <v>-2.62884E-2</v>
      </c>
      <c r="BZ321" s="38">
        <v>-1.01975E-2</v>
      </c>
      <c r="CA321" s="38">
        <v>1.7821E-3</v>
      </c>
      <c r="CB321" s="38">
        <v>-9.9666000000000008E-3</v>
      </c>
      <c r="CC321" s="38">
        <v>-4.6055000000000002E-3</v>
      </c>
      <c r="CD321" s="38">
        <v>-3.3672199999999999E-2</v>
      </c>
      <c r="CE321" s="38">
        <v>2.6004000000000001E-3</v>
      </c>
      <c r="CF321" s="38">
        <v>5.1326999999999996E-3</v>
      </c>
      <c r="CG321" s="38">
        <v>1.97547E-2</v>
      </c>
      <c r="CH321" s="38">
        <v>-3.4914999999999998E-3</v>
      </c>
      <c r="CI321" s="38">
        <v>-3.1034999999999999E-3</v>
      </c>
      <c r="CJ321" s="38">
        <v>-1.37482E-2</v>
      </c>
      <c r="CK321" s="38">
        <v>-6.1516000000000001E-3</v>
      </c>
      <c r="CL321" s="38">
        <v>-2.7867E-3</v>
      </c>
      <c r="CM321" s="38">
        <v>-9.1690000000000001E-3</v>
      </c>
      <c r="CN321" s="38">
        <v>-3.2662799999999999E-2</v>
      </c>
      <c r="CO321" s="38">
        <v>1.10706E-2</v>
      </c>
      <c r="CP321" s="38">
        <v>1.6692200000000001E-2</v>
      </c>
      <c r="CQ321" s="38">
        <v>2.37489E-2</v>
      </c>
      <c r="CR321" s="38">
        <v>1.9317500000000001E-2</v>
      </c>
      <c r="CS321" s="38">
        <v>8.6894999999999993E-3</v>
      </c>
      <c r="CT321" s="38">
        <v>-1.1486999999999999E-3</v>
      </c>
      <c r="CU321" s="38">
        <v>-5.8168999999999998E-3</v>
      </c>
      <c r="CV321" s="38">
        <v>-2.5024600000000001E-2</v>
      </c>
      <c r="CW321" s="38">
        <v>-2.21014E-2</v>
      </c>
      <c r="CX321" s="38">
        <v>-4.5799999999999999E-3</v>
      </c>
      <c r="CY321" s="38">
        <v>8.0508999999999997E-3</v>
      </c>
      <c r="CZ321" s="38">
        <v>-2.2125000000000001E-3</v>
      </c>
      <c r="DA321" s="38">
        <v>4.3241E-3</v>
      </c>
      <c r="DB321" s="38">
        <v>-2.8808199999999999E-2</v>
      </c>
      <c r="DC321" s="38">
        <v>1.2389499999999999E-2</v>
      </c>
      <c r="DD321" s="38">
        <v>1.3342100000000001E-2</v>
      </c>
      <c r="DE321" s="38">
        <v>2.63445E-2</v>
      </c>
      <c r="DF321" s="38">
        <v>-4.5409999999999998E-4</v>
      </c>
      <c r="DG321" s="38">
        <v>-3.8470000000000003E-4</v>
      </c>
      <c r="DH321" s="38">
        <v>-1.2260999999999999E-2</v>
      </c>
      <c r="DI321" s="38">
        <v>-4.9208999999999998E-3</v>
      </c>
      <c r="DJ321" s="38">
        <v>-1.2611E-3</v>
      </c>
      <c r="DK321" s="38">
        <v>-5.8899E-3</v>
      </c>
      <c r="DL321" s="38">
        <v>-2.70525E-2</v>
      </c>
      <c r="DM321" s="38">
        <v>1.36469E-2</v>
      </c>
      <c r="DN321" s="38">
        <v>1.9716999999999998E-2</v>
      </c>
      <c r="DO321" s="38">
        <v>2.75146E-2</v>
      </c>
      <c r="DP321" s="38">
        <v>2.30175E-2</v>
      </c>
      <c r="DQ321" s="38">
        <v>1.10589E-2</v>
      </c>
      <c r="DR321" s="38">
        <v>4.2850000000000001E-4</v>
      </c>
      <c r="DS321" s="38">
        <v>-3.9766999999999997E-3</v>
      </c>
      <c r="DT321" s="38">
        <v>-2.25419E-2</v>
      </c>
      <c r="DU321" s="38">
        <v>-1.79144E-2</v>
      </c>
      <c r="DV321" s="38">
        <v>1.0375E-3</v>
      </c>
      <c r="DW321" s="38">
        <v>1.4319800000000001E-2</v>
      </c>
      <c r="DX321" s="38">
        <v>5.5417000000000001E-3</v>
      </c>
      <c r="DY321" s="38">
        <v>1.32538E-2</v>
      </c>
      <c r="DZ321" s="38">
        <v>-2.3944099999999999E-2</v>
      </c>
      <c r="EA321" s="38">
        <v>2.21786E-2</v>
      </c>
      <c r="EB321" s="38">
        <v>2.1551399999999998E-2</v>
      </c>
      <c r="EC321" s="38">
        <v>3.29343E-2</v>
      </c>
      <c r="ED321" s="38">
        <v>3.9313000000000004E-3</v>
      </c>
      <c r="EE321" s="38">
        <v>3.5409E-3</v>
      </c>
      <c r="EF321" s="38">
        <v>-1.01136E-2</v>
      </c>
      <c r="EG321" s="38">
        <v>-3.1440000000000001E-3</v>
      </c>
      <c r="EH321" s="38">
        <v>9.4160000000000001E-4</v>
      </c>
      <c r="EI321" s="38">
        <v>-1.1555000000000001E-3</v>
      </c>
      <c r="EJ321" s="38">
        <v>-1.8952199999999999E-2</v>
      </c>
      <c r="EK321" s="38">
        <v>1.7366800000000002E-2</v>
      </c>
      <c r="EL321" s="38">
        <v>2.4084399999999999E-2</v>
      </c>
      <c r="EM321" s="38">
        <v>3.29517E-2</v>
      </c>
      <c r="EN321" s="38">
        <v>2.8359700000000002E-2</v>
      </c>
      <c r="EO321" s="38">
        <v>1.44799E-2</v>
      </c>
      <c r="EP321" s="38">
        <v>2.7058999999999998E-3</v>
      </c>
      <c r="EQ321" s="38">
        <v>-1.3197E-3</v>
      </c>
      <c r="ER321" s="38">
        <v>-1.89572E-2</v>
      </c>
      <c r="ES321" s="38">
        <v>-1.18691E-2</v>
      </c>
      <c r="ET321" s="38">
        <v>9.1482999999999998E-3</v>
      </c>
      <c r="EU321" s="38">
        <v>2.3370999999999999E-2</v>
      </c>
      <c r="EV321" s="38">
        <v>1.6737499999999999E-2</v>
      </c>
      <c r="EW321" s="38">
        <v>2.6146800000000001E-2</v>
      </c>
      <c r="EX321" s="38">
        <v>-1.6921200000000001E-2</v>
      </c>
      <c r="EY321" s="38">
        <v>3.6312499999999998E-2</v>
      </c>
      <c r="EZ321" s="38">
        <v>3.3404400000000001E-2</v>
      </c>
      <c r="FA321" s="38">
        <v>4.2448899999999998E-2</v>
      </c>
      <c r="FB321" s="38">
        <v>75.562309999999997</v>
      </c>
      <c r="FC321" s="38">
        <v>73.694969999999998</v>
      </c>
      <c r="FD321" s="38">
        <v>72.801190000000005</v>
      </c>
      <c r="FE321" s="38">
        <v>70.81944</v>
      </c>
      <c r="FF321" s="38">
        <v>69.920879999999997</v>
      </c>
      <c r="FG321" s="38">
        <v>68.623919999999998</v>
      </c>
      <c r="FH321" s="38">
        <v>67.477940000000004</v>
      </c>
      <c r="FI321" s="38">
        <v>69.046189999999996</v>
      </c>
      <c r="FJ321" s="38">
        <v>72.949969999999993</v>
      </c>
      <c r="FK321" s="38">
        <v>77.073229999999995</v>
      </c>
      <c r="FL321" s="38">
        <v>81.547150000000002</v>
      </c>
      <c r="FM321" s="38">
        <v>85.673630000000003</v>
      </c>
      <c r="FN321" s="38">
        <v>90.060779999999994</v>
      </c>
      <c r="FO321" s="38">
        <v>92.465940000000003</v>
      </c>
      <c r="FP321" s="38">
        <v>94.77722</v>
      </c>
      <c r="FQ321" s="38">
        <v>96.38843</v>
      </c>
      <c r="FR321" s="38">
        <v>96.350279999999998</v>
      </c>
      <c r="FS321" s="38">
        <v>95.041309999999996</v>
      </c>
      <c r="FT321" s="38">
        <v>91.823769999999996</v>
      </c>
      <c r="FU321" s="38">
        <v>87.590019999999996</v>
      </c>
      <c r="FV321" s="38">
        <v>83.789230000000003</v>
      </c>
      <c r="FW321">
        <v>79.663169999999994</v>
      </c>
      <c r="FX321">
        <v>77.576700000000002</v>
      </c>
      <c r="FY321">
        <v>76.297309999999996</v>
      </c>
      <c r="FZ321">
        <v>1.20556E-2</v>
      </c>
      <c r="GA321">
        <v>0.1090527</v>
      </c>
      <c r="GB321">
        <v>1</v>
      </c>
    </row>
    <row r="322" spans="1:184" x14ac:dyDescent="0.3">
      <c r="A322" t="s">
        <v>277</v>
      </c>
      <c r="B322" t="s">
        <v>1</v>
      </c>
      <c r="C322" t="s">
        <v>264</v>
      </c>
      <c r="D322" t="s">
        <v>1</v>
      </c>
      <c r="E322" t="s">
        <v>1</v>
      </c>
      <c r="F322" t="s">
        <v>1</v>
      </c>
      <c r="G322" s="16" t="s">
        <v>1</v>
      </c>
      <c r="H322" s="40" t="s">
        <v>1</v>
      </c>
      <c r="I322" s="18" t="s">
        <v>1</v>
      </c>
      <c r="J322" s="38" t="s">
        <v>1</v>
      </c>
      <c r="K322" s="18">
        <v>44805</v>
      </c>
      <c r="L322" s="38">
        <v>9574</v>
      </c>
      <c r="M322" s="38">
        <v>9574</v>
      </c>
      <c r="N322" s="38">
        <v>1.178204</v>
      </c>
      <c r="O322" s="38">
        <v>1.1399950000000001</v>
      </c>
      <c r="P322" s="38">
        <v>1.1038760000000001</v>
      </c>
      <c r="Q322" s="38">
        <v>1.0824879999999999</v>
      </c>
      <c r="R322" s="38">
        <v>1.0931999999999999</v>
      </c>
      <c r="S322" s="38">
        <v>1.128161</v>
      </c>
      <c r="T322" s="38">
        <v>1.1313040000000001</v>
      </c>
      <c r="U322" s="38">
        <v>1.299742</v>
      </c>
      <c r="V322" s="38">
        <v>1.6215459999999999</v>
      </c>
      <c r="W322" s="38">
        <v>1.917567</v>
      </c>
      <c r="X322" s="38">
        <v>2.168247</v>
      </c>
      <c r="Y322" s="38">
        <v>2.359683</v>
      </c>
      <c r="Z322" s="38">
        <v>2.4742860000000002</v>
      </c>
      <c r="AA322" s="38">
        <v>2.5780609999999999</v>
      </c>
      <c r="AB322" s="38">
        <v>2.6625700000000001</v>
      </c>
      <c r="AC322" s="38">
        <v>2.6784840000000001</v>
      </c>
      <c r="AD322" s="38">
        <v>2.5595370000000002</v>
      </c>
      <c r="AE322" s="38">
        <v>2.217479</v>
      </c>
      <c r="AF322" s="38">
        <v>1.9853069999999999</v>
      </c>
      <c r="AG322" s="38">
        <v>1.7918590000000001</v>
      </c>
      <c r="AH322" s="38">
        <v>1.7004360000000001</v>
      </c>
      <c r="AI322" s="38">
        <v>1.5856440000000001</v>
      </c>
      <c r="AJ322" s="38">
        <v>1.4347810000000001</v>
      </c>
      <c r="AK322" s="38">
        <v>1.333731</v>
      </c>
      <c r="AL322" s="38">
        <v>-1.2161E-2</v>
      </c>
      <c r="AM322" s="38">
        <v>-3.6624000000000001E-3</v>
      </c>
      <c r="AN322" s="38">
        <v>-6.3696999999999998E-3</v>
      </c>
      <c r="AO322" s="38">
        <v>-7.7018E-3</v>
      </c>
      <c r="AP322" s="38">
        <v>-1.0359200000000001E-2</v>
      </c>
      <c r="AQ322" s="38">
        <v>-2.8704899999999998E-2</v>
      </c>
      <c r="AR322" s="38">
        <v>-7.17164E-2</v>
      </c>
      <c r="AS322" s="38">
        <v>1.1387400000000001E-2</v>
      </c>
      <c r="AT322" s="38">
        <v>2.5001499999999999E-2</v>
      </c>
      <c r="AU322" s="38">
        <v>2.4209899999999999E-2</v>
      </c>
      <c r="AV322" s="38">
        <v>2.6316300000000001E-2</v>
      </c>
      <c r="AW322" s="38">
        <v>2.2100000000000002E-2</v>
      </c>
      <c r="AX322" s="38">
        <v>-9.1888000000000004E-3</v>
      </c>
      <c r="AY322" s="38">
        <v>-2.8754399999999999E-2</v>
      </c>
      <c r="AZ322" s="38">
        <v>-4.0167099999999997E-2</v>
      </c>
      <c r="BA322" s="38">
        <v>-4.0458399999999999E-2</v>
      </c>
      <c r="BB322" s="38">
        <v>-1.6741900000000001E-2</v>
      </c>
      <c r="BC322" s="38">
        <v>-1.3240099999999999E-2</v>
      </c>
      <c r="BD322" s="38">
        <v>-1.9284300000000001E-2</v>
      </c>
      <c r="BE322" s="38">
        <v>-6.2243E-2</v>
      </c>
      <c r="BF322" s="38">
        <v>-5.47787E-2</v>
      </c>
      <c r="BG322" s="38">
        <v>-8.5833999999999997E-3</v>
      </c>
      <c r="BH322" s="38">
        <v>-7.5408999999999997E-3</v>
      </c>
      <c r="BI322" s="38">
        <v>-1.2927599999999999E-2</v>
      </c>
      <c r="BJ322" s="38">
        <v>-6.7213999999999998E-3</v>
      </c>
      <c r="BK322" s="38">
        <v>6.5970000000000004E-4</v>
      </c>
      <c r="BL322" s="38">
        <v>-3.4678999999999999E-3</v>
      </c>
      <c r="BM322" s="38">
        <v>-5.4278E-3</v>
      </c>
      <c r="BN322" s="38">
        <v>-7.4508999999999999E-3</v>
      </c>
      <c r="BO322" s="38">
        <v>-2.4245800000000001E-2</v>
      </c>
      <c r="BP322" s="38">
        <v>-6.4800499999999997E-2</v>
      </c>
      <c r="BQ322" s="38">
        <v>1.52444E-2</v>
      </c>
      <c r="BR322" s="38">
        <v>3.0465099999999998E-2</v>
      </c>
      <c r="BS322" s="38">
        <v>3.0857900000000001E-2</v>
      </c>
      <c r="BT322" s="38">
        <v>3.2740400000000003E-2</v>
      </c>
      <c r="BU322" s="38">
        <v>2.63193E-2</v>
      </c>
      <c r="BV322" s="38">
        <v>-7.1050000000000002E-3</v>
      </c>
      <c r="BW322" s="38">
        <v>-2.4915799999999998E-2</v>
      </c>
      <c r="BX322" s="38">
        <v>-3.3186800000000002E-2</v>
      </c>
      <c r="BY322" s="38">
        <v>-3.0976099999999999E-2</v>
      </c>
      <c r="BZ322" s="38">
        <v>-3.0650999999999999E-3</v>
      </c>
      <c r="CA322" s="38">
        <v>-1.187E-4</v>
      </c>
      <c r="CB322" s="38">
        <v>-7.1498000000000004E-3</v>
      </c>
      <c r="CC322" s="38">
        <v>-5.1421799999999997E-2</v>
      </c>
      <c r="CD322" s="38">
        <v>-4.6030399999999999E-2</v>
      </c>
      <c r="CE322" s="38">
        <v>-7.5020000000000002E-4</v>
      </c>
      <c r="CF322" s="38">
        <v>-1.1429000000000001E-3</v>
      </c>
      <c r="CG322" s="38">
        <v>-7.5030000000000001E-3</v>
      </c>
      <c r="CH322" s="38">
        <v>-2.954E-3</v>
      </c>
      <c r="CI322" s="38">
        <v>3.6532000000000001E-3</v>
      </c>
      <c r="CJ322" s="38">
        <v>-1.4580999999999999E-3</v>
      </c>
      <c r="CK322" s="38">
        <v>-3.8528E-3</v>
      </c>
      <c r="CL322" s="38">
        <v>-5.4365999999999998E-3</v>
      </c>
      <c r="CM322" s="38">
        <v>-2.11574E-2</v>
      </c>
      <c r="CN322" s="38">
        <v>-6.0010599999999997E-2</v>
      </c>
      <c r="CO322" s="38">
        <v>1.7915799999999999E-2</v>
      </c>
      <c r="CP322" s="38">
        <v>3.42492E-2</v>
      </c>
      <c r="CQ322" s="38">
        <v>3.5462300000000002E-2</v>
      </c>
      <c r="CR322" s="38">
        <v>3.7189800000000002E-2</v>
      </c>
      <c r="CS322" s="38">
        <v>2.92416E-2</v>
      </c>
      <c r="CT322" s="38">
        <v>-5.6617999999999998E-3</v>
      </c>
      <c r="CU322" s="38">
        <v>-2.2257200000000001E-2</v>
      </c>
      <c r="CV322" s="38">
        <v>-2.83523E-2</v>
      </c>
      <c r="CW322" s="38">
        <v>-2.4408699999999998E-2</v>
      </c>
      <c r="CX322" s="38">
        <v>6.4075E-3</v>
      </c>
      <c r="CY322" s="38">
        <v>8.9691000000000007E-3</v>
      </c>
      <c r="CZ322" s="38">
        <v>1.2545E-3</v>
      </c>
      <c r="DA322" s="38">
        <v>-4.3927099999999997E-2</v>
      </c>
      <c r="DB322" s="38">
        <v>-3.99715E-2</v>
      </c>
      <c r="DC322" s="38">
        <v>4.6750000000000003E-3</v>
      </c>
      <c r="DD322" s="38">
        <v>3.2883999999999999E-3</v>
      </c>
      <c r="DE322" s="38">
        <v>-3.7460000000000002E-3</v>
      </c>
      <c r="DF322" s="38">
        <v>8.1340000000000004E-4</v>
      </c>
      <c r="DG322" s="38">
        <v>6.6465999999999999E-3</v>
      </c>
      <c r="DH322" s="38">
        <v>5.5159999999999996E-4</v>
      </c>
      <c r="DI322" s="38">
        <v>-2.2778999999999998E-3</v>
      </c>
      <c r="DJ322" s="38">
        <v>-3.4223000000000001E-3</v>
      </c>
      <c r="DK322" s="38">
        <v>-1.8069100000000001E-2</v>
      </c>
      <c r="DL322" s="38">
        <v>-5.5220699999999998E-2</v>
      </c>
      <c r="DM322" s="38">
        <v>2.05872E-2</v>
      </c>
      <c r="DN322" s="38">
        <v>3.8033200000000003E-2</v>
      </c>
      <c r="DO322" s="38">
        <v>4.0066699999999997E-2</v>
      </c>
      <c r="DP322" s="38">
        <v>4.1639200000000001E-2</v>
      </c>
      <c r="DQ322" s="38">
        <v>3.2163900000000002E-2</v>
      </c>
      <c r="DR322" s="38">
        <v>-4.2185E-3</v>
      </c>
      <c r="DS322" s="38">
        <v>-1.9598600000000001E-2</v>
      </c>
      <c r="DT322" s="38">
        <v>-2.3517799999999998E-2</v>
      </c>
      <c r="DU322" s="38">
        <v>-1.7841200000000002E-2</v>
      </c>
      <c r="DV322" s="38">
        <v>1.5880100000000001E-2</v>
      </c>
      <c r="DW322" s="38">
        <v>1.8056900000000001E-2</v>
      </c>
      <c r="DX322" s="38">
        <v>9.6586999999999992E-3</v>
      </c>
      <c r="DY322" s="38">
        <v>-3.6432399999999997E-2</v>
      </c>
      <c r="DZ322" s="38">
        <v>-3.3912499999999998E-2</v>
      </c>
      <c r="EA322" s="38">
        <v>1.01003E-2</v>
      </c>
      <c r="EB322" s="38">
        <v>7.7196000000000001E-3</v>
      </c>
      <c r="EC322" s="38">
        <v>1.11E-5</v>
      </c>
      <c r="ED322" s="38">
        <v>6.2528999999999996E-3</v>
      </c>
      <c r="EE322" s="38">
        <v>1.09687E-2</v>
      </c>
      <c r="EF322" s="38">
        <v>3.4534000000000001E-3</v>
      </c>
      <c r="EG322" s="38">
        <v>-3.8700000000000002E-6</v>
      </c>
      <c r="EH322" s="38">
        <v>-5.1400000000000003E-4</v>
      </c>
      <c r="EI322" s="38">
        <v>-1.3609899999999999E-2</v>
      </c>
      <c r="EJ322" s="38">
        <v>-4.8304899999999998E-2</v>
      </c>
      <c r="EK322" s="38">
        <v>2.4444199999999999E-2</v>
      </c>
      <c r="EL322" s="38">
        <v>4.3496800000000002E-2</v>
      </c>
      <c r="EM322" s="38">
        <v>4.6714699999999998E-2</v>
      </c>
      <c r="EN322" s="38">
        <v>4.8063300000000003E-2</v>
      </c>
      <c r="EO322" s="38">
        <v>3.6383199999999997E-2</v>
      </c>
      <c r="EP322" s="38">
        <v>-2.1346999999999998E-3</v>
      </c>
      <c r="EQ322" s="38">
        <v>-1.576E-2</v>
      </c>
      <c r="ER322" s="38">
        <v>-1.65375E-2</v>
      </c>
      <c r="ES322" s="38">
        <v>-8.3589000000000007E-3</v>
      </c>
      <c r="ET322" s="38">
        <v>2.9556900000000001E-2</v>
      </c>
      <c r="EU322" s="38">
        <v>3.1178299999999999E-2</v>
      </c>
      <c r="EV322" s="38">
        <v>2.1793199999999999E-2</v>
      </c>
      <c r="EW322" s="38">
        <v>-2.56113E-2</v>
      </c>
      <c r="EX322" s="38">
        <v>-2.5164200000000001E-2</v>
      </c>
      <c r="EY322" s="38">
        <v>1.7933500000000002E-2</v>
      </c>
      <c r="EZ322" s="38">
        <v>1.41177E-2</v>
      </c>
      <c r="FA322" s="38">
        <v>5.4355999999999996E-3</v>
      </c>
      <c r="FB322" s="38">
        <v>72.752089999999995</v>
      </c>
      <c r="FC322" s="38">
        <v>72.800449999999998</v>
      </c>
      <c r="FD322" s="38">
        <v>72.006010000000003</v>
      </c>
      <c r="FE322" s="38">
        <v>72.109470000000002</v>
      </c>
      <c r="FF322" s="38">
        <v>71.610479999999995</v>
      </c>
      <c r="FG322" s="38">
        <v>71.213819999999998</v>
      </c>
      <c r="FH322" s="38">
        <v>70.050229999999999</v>
      </c>
      <c r="FI322" s="38">
        <v>70.307400000000001</v>
      </c>
      <c r="FJ322" s="38">
        <v>74.223950000000002</v>
      </c>
      <c r="FK322" s="38">
        <v>79.896990000000002</v>
      </c>
      <c r="FL322" s="38">
        <v>84.183719999999994</v>
      </c>
      <c r="FM322" s="38">
        <v>88.512500000000003</v>
      </c>
      <c r="FN322" s="38">
        <v>92.947999999999993</v>
      </c>
      <c r="FO322" s="38">
        <v>95.926950000000005</v>
      </c>
      <c r="FP322" s="38">
        <v>98.683610000000002</v>
      </c>
      <c r="FQ322" s="38">
        <v>100.4688</v>
      </c>
      <c r="FR322" s="38">
        <v>101.1181</v>
      </c>
      <c r="FS322" s="38">
        <v>101.3934</v>
      </c>
      <c r="FT322" s="38">
        <v>99.786100000000005</v>
      </c>
      <c r="FU322" s="38">
        <v>94.293360000000007</v>
      </c>
      <c r="FV322" s="38">
        <v>89.486649999999997</v>
      </c>
      <c r="FW322">
        <v>86.084460000000007</v>
      </c>
      <c r="FX322">
        <v>82.890619999999998</v>
      </c>
      <c r="FY322">
        <v>80.989199999999997</v>
      </c>
      <c r="FZ322">
        <v>1.2812199999999999E-2</v>
      </c>
      <c r="GA322">
        <v>8.4560899999999994E-2</v>
      </c>
      <c r="GB322">
        <v>1</v>
      </c>
    </row>
    <row r="323" spans="1:184" x14ac:dyDescent="0.3">
      <c r="A323" t="s">
        <v>277</v>
      </c>
      <c r="B323" t="s">
        <v>1</v>
      </c>
      <c r="C323" t="s">
        <v>264</v>
      </c>
      <c r="D323" t="s">
        <v>1</v>
      </c>
      <c r="E323" t="s">
        <v>1</v>
      </c>
      <c r="F323" t="s">
        <v>1</v>
      </c>
      <c r="G323" s="16" t="s">
        <v>1</v>
      </c>
      <c r="H323" s="40" t="s">
        <v>1</v>
      </c>
      <c r="I323" s="18" t="s">
        <v>1</v>
      </c>
      <c r="J323" s="38" t="s">
        <v>1</v>
      </c>
      <c r="K323" s="18">
        <v>44809</v>
      </c>
      <c r="L323" s="38">
        <v>9574</v>
      </c>
      <c r="M323" s="38">
        <v>9574</v>
      </c>
      <c r="N323" s="38">
        <v>1.3360890000000001</v>
      </c>
      <c r="O323" s="38">
        <v>1.280384</v>
      </c>
      <c r="P323" s="38">
        <v>1.22044</v>
      </c>
      <c r="Q323" s="38">
        <v>1.1867760000000001</v>
      </c>
      <c r="R323" s="38">
        <v>1.166434</v>
      </c>
      <c r="S323" s="38">
        <v>1.127524</v>
      </c>
      <c r="T323" s="38">
        <v>1.0014829999999999</v>
      </c>
      <c r="U323" s="38">
        <v>1.1291180000000001</v>
      </c>
      <c r="V323" s="38">
        <v>1.3054380000000001</v>
      </c>
      <c r="W323" s="38">
        <v>1.5078050000000001</v>
      </c>
      <c r="X323" s="38">
        <v>1.663891</v>
      </c>
      <c r="Y323" s="38">
        <v>1.791582</v>
      </c>
      <c r="Z323" s="38">
        <v>1.8736930000000001</v>
      </c>
      <c r="AA323" s="38">
        <v>1.9235899999999999</v>
      </c>
      <c r="AB323" s="38">
        <v>1.9678869999999999</v>
      </c>
      <c r="AC323" s="38">
        <v>2.0016379999999998</v>
      </c>
      <c r="AD323" s="38">
        <v>2.0107179999999998</v>
      </c>
      <c r="AE323" s="38">
        <v>1.9619679999999999</v>
      </c>
      <c r="AF323" s="38">
        <v>1.898935</v>
      </c>
      <c r="AG323" s="38">
        <v>1.728186</v>
      </c>
      <c r="AH323" s="38">
        <v>1.695006</v>
      </c>
      <c r="AI323" s="38">
        <v>1.7015009999999999</v>
      </c>
      <c r="AJ323" s="38">
        <v>1.55345</v>
      </c>
      <c r="AK323" s="38">
        <v>1.451649</v>
      </c>
      <c r="AL323" s="38">
        <v>3.0438699999999999E-2</v>
      </c>
      <c r="AM323" s="38">
        <v>2.8929E-2</v>
      </c>
      <c r="AN323" s="38">
        <v>1.41765E-2</v>
      </c>
      <c r="AO323" s="38">
        <v>9.0941000000000008E-3</v>
      </c>
      <c r="AP323" s="38">
        <v>-9.4617E-3</v>
      </c>
      <c r="AQ323" s="38">
        <v>-8.1279000000000004E-2</v>
      </c>
      <c r="AR323" s="38">
        <v>-0.21730179999999999</v>
      </c>
      <c r="AS323" s="38">
        <v>-3.1004799999999999E-2</v>
      </c>
      <c r="AT323" s="38">
        <v>1.9321899999999999E-2</v>
      </c>
      <c r="AU323" s="38">
        <v>2.1182900000000001E-2</v>
      </c>
      <c r="AV323" s="38">
        <v>-1.53235E-2</v>
      </c>
      <c r="AW323" s="38">
        <v>-1.47674E-2</v>
      </c>
      <c r="AX323" s="38">
        <v>-1.13317E-2</v>
      </c>
      <c r="AY323" s="38">
        <v>-4.4219399999999999E-2</v>
      </c>
      <c r="AZ323" s="38">
        <v>-4.5129000000000002E-2</v>
      </c>
      <c r="BA323" s="38">
        <v>-4.0700699999999999E-2</v>
      </c>
      <c r="BB323" s="38">
        <v>1.1628999999999999E-3</v>
      </c>
      <c r="BC323" s="38">
        <v>2.2340499999999999E-2</v>
      </c>
      <c r="BD323" s="38">
        <v>2.4766199999999999E-2</v>
      </c>
      <c r="BE323" s="38">
        <v>-0.1109837</v>
      </c>
      <c r="BF323" s="38">
        <v>-0.1272624</v>
      </c>
      <c r="BG323" s="38">
        <v>5.3023999999999996E-3</v>
      </c>
      <c r="BH323" s="38">
        <v>-1.1464999999999999E-2</v>
      </c>
      <c r="BI323" s="38">
        <v>-2.3047700000000001E-2</v>
      </c>
      <c r="BJ323" s="38">
        <v>4.0204999999999998E-2</v>
      </c>
      <c r="BK323" s="38">
        <v>3.55544E-2</v>
      </c>
      <c r="BL323" s="38">
        <v>1.9425999999999999E-2</v>
      </c>
      <c r="BM323" s="38">
        <v>1.37412E-2</v>
      </c>
      <c r="BN323" s="38">
        <v>-5.5545000000000004E-3</v>
      </c>
      <c r="BO323" s="38">
        <v>-6.8601899999999993E-2</v>
      </c>
      <c r="BP323" s="38">
        <v>-0.19100200000000001</v>
      </c>
      <c r="BQ323" s="38">
        <v>-2.47829E-2</v>
      </c>
      <c r="BR323" s="38">
        <v>2.8648699999999999E-2</v>
      </c>
      <c r="BS323" s="38">
        <v>3.4162999999999999E-2</v>
      </c>
      <c r="BT323" s="38">
        <v>-4.9069999999999995E-4</v>
      </c>
      <c r="BU323" s="38">
        <v>-4.9876E-3</v>
      </c>
      <c r="BV323" s="38">
        <v>-7.5916999999999998E-3</v>
      </c>
      <c r="BW323" s="38">
        <v>-3.1977999999999999E-2</v>
      </c>
      <c r="BX323" s="38">
        <v>-3.11559E-2</v>
      </c>
      <c r="BY323" s="38">
        <v>-2.0272999999999999E-2</v>
      </c>
      <c r="BZ323" s="38">
        <v>3.2505199999999998E-2</v>
      </c>
      <c r="CA323" s="38">
        <v>5.2599600000000003E-2</v>
      </c>
      <c r="CB323" s="38">
        <v>6.3598000000000002E-2</v>
      </c>
      <c r="CC323" s="38">
        <v>-7.4255100000000004E-2</v>
      </c>
      <c r="CD323" s="38">
        <v>-8.2960099999999995E-2</v>
      </c>
      <c r="CE323" s="38">
        <v>3.3698100000000002E-2</v>
      </c>
      <c r="CF323" s="38">
        <v>1.13615E-2</v>
      </c>
      <c r="CG323" s="38">
        <v>-1.3012E-3</v>
      </c>
      <c r="CH323" s="38">
        <v>4.6969200000000003E-2</v>
      </c>
      <c r="CI323" s="38">
        <v>4.0143199999999997E-2</v>
      </c>
      <c r="CJ323" s="38">
        <v>2.30618E-2</v>
      </c>
      <c r="CK323" s="38">
        <v>1.6959700000000001E-2</v>
      </c>
      <c r="CL323" s="38">
        <v>-2.8482999999999998E-3</v>
      </c>
      <c r="CM323" s="38">
        <v>-5.9821800000000001E-2</v>
      </c>
      <c r="CN323" s="38">
        <v>-0.17278679999999999</v>
      </c>
      <c r="CO323" s="38">
        <v>-2.0473499999999999E-2</v>
      </c>
      <c r="CP323" s="38">
        <v>3.5108300000000002E-2</v>
      </c>
      <c r="CQ323" s="38">
        <v>4.3152999999999997E-2</v>
      </c>
      <c r="CR323" s="38">
        <v>9.7824999999999995E-3</v>
      </c>
      <c r="CS323" s="38">
        <v>1.7857999999999999E-3</v>
      </c>
      <c r="CT323" s="38">
        <v>-5.0013999999999996E-3</v>
      </c>
      <c r="CU323" s="38">
        <v>-2.3499599999999999E-2</v>
      </c>
      <c r="CV323" s="38">
        <v>-2.14781E-2</v>
      </c>
      <c r="CW323" s="38">
        <v>-6.1249E-3</v>
      </c>
      <c r="CX323" s="38">
        <v>5.4212900000000001E-2</v>
      </c>
      <c r="CY323" s="38">
        <v>7.3556999999999997E-2</v>
      </c>
      <c r="CZ323" s="38">
        <v>9.0492699999999995E-2</v>
      </c>
      <c r="DA323" s="38">
        <v>-4.8816999999999999E-2</v>
      </c>
      <c r="DB323" s="38">
        <v>-5.2276499999999997E-2</v>
      </c>
      <c r="DC323" s="38">
        <v>5.33649E-2</v>
      </c>
      <c r="DD323" s="38">
        <v>2.7171000000000001E-2</v>
      </c>
      <c r="DE323" s="38">
        <v>1.37603E-2</v>
      </c>
      <c r="DF323" s="38">
        <v>5.3733299999999998E-2</v>
      </c>
      <c r="DG323" s="38">
        <v>4.4731899999999998E-2</v>
      </c>
      <c r="DH323" s="38">
        <v>2.6697599999999998E-2</v>
      </c>
      <c r="DI323" s="38">
        <v>2.01783E-2</v>
      </c>
      <c r="DJ323" s="38">
        <v>-1.4210000000000001E-4</v>
      </c>
      <c r="DK323" s="38">
        <v>-5.1041599999999999E-2</v>
      </c>
      <c r="DL323" s="38">
        <v>-0.15457170000000001</v>
      </c>
      <c r="DM323" s="38">
        <v>-1.61642E-2</v>
      </c>
      <c r="DN323" s="38">
        <v>4.1568000000000001E-2</v>
      </c>
      <c r="DO323" s="38">
        <v>5.2143099999999998E-2</v>
      </c>
      <c r="DP323" s="38">
        <v>2.00556E-2</v>
      </c>
      <c r="DQ323" s="38">
        <v>8.5591999999999994E-3</v>
      </c>
      <c r="DR323" s="38">
        <v>-2.4109999999999999E-3</v>
      </c>
      <c r="DS323" s="38">
        <v>-1.50213E-2</v>
      </c>
      <c r="DT323" s="38">
        <v>-1.1800400000000001E-2</v>
      </c>
      <c r="DU323" s="38">
        <v>8.0233000000000006E-3</v>
      </c>
      <c r="DV323" s="38">
        <v>7.5920500000000002E-2</v>
      </c>
      <c r="DW323" s="38">
        <v>9.4514399999999998E-2</v>
      </c>
      <c r="DX323" s="38">
        <v>0.11738750000000001</v>
      </c>
      <c r="DY323" s="38">
        <v>-2.3379E-2</v>
      </c>
      <c r="DZ323" s="38">
        <v>-2.1592900000000002E-2</v>
      </c>
      <c r="EA323" s="38">
        <v>7.3031700000000005E-2</v>
      </c>
      <c r="EB323" s="38">
        <v>4.2980600000000001E-2</v>
      </c>
      <c r="EC323" s="38">
        <v>2.8821800000000002E-2</v>
      </c>
      <c r="ED323" s="38">
        <v>6.3499700000000006E-2</v>
      </c>
      <c r="EE323" s="38">
        <v>5.1357300000000002E-2</v>
      </c>
      <c r="EF323" s="38">
        <v>3.1947099999999999E-2</v>
      </c>
      <c r="EG323" s="38">
        <v>2.4825300000000002E-2</v>
      </c>
      <c r="EH323" s="38">
        <v>3.7651999999999998E-3</v>
      </c>
      <c r="EI323" s="38">
        <v>-3.8364500000000003E-2</v>
      </c>
      <c r="EJ323" s="38">
        <v>-0.12827189999999999</v>
      </c>
      <c r="EK323" s="38">
        <v>-9.9422E-3</v>
      </c>
      <c r="EL323" s="38">
        <v>5.0894799999999997E-2</v>
      </c>
      <c r="EM323" s="38">
        <v>6.5123200000000006E-2</v>
      </c>
      <c r="EN323" s="38">
        <v>3.48884E-2</v>
      </c>
      <c r="EO323" s="38">
        <v>1.8339000000000001E-2</v>
      </c>
      <c r="EP323" s="38">
        <v>1.3290000000000001E-3</v>
      </c>
      <c r="EQ323" s="38">
        <v>-2.7799000000000001E-3</v>
      </c>
      <c r="ER323" s="38">
        <v>2.1727000000000001E-3</v>
      </c>
      <c r="ES323" s="38">
        <v>2.8450900000000001E-2</v>
      </c>
      <c r="ET323" s="38">
        <v>0.10726289999999999</v>
      </c>
      <c r="EU323" s="38">
        <v>0.1247735</v>
      </c>
      <c r="EV323" s="38">
        <v>0.1562192</v>
      </c>
      <c r="EW323" s="38">
        <v>1.33496E-2</v>
      </c>
      <c r="EX323" s="38">
        <v>2.2709300000000002E-2</v>
      </c>
      <c r="EY323" s="38">
        <v>0.1014274</v>
      </c>
      <c r="EZ323" s="38">
        <v>6.5807000000000004E-2</v>
      </c>
      <c r="FA323" s="38">
        <v>5.0568299999999997E-2</v>
      </c>
      <c r="FB323" s="38">
        <v>83.306950000000001</v>
      </c>
      <c r="FC323" s="38">
        <v>81.732519999999994</v>
      </c>
      <c r="FD323" s="38">
        <v>80.316959999999995</v>
      </c>
      <c r="FE323" s="38">
        <v>78.609070000000003</v>
      </c>
      <c r="FF323" s="38">
        <v>78.196129999999997</v>
      </c>
      <c r="FG323" s="38">
        <v>77.391800000000003</v>
      </c>
      <c r="FH323" s="38">
        <v>76.282809999999998</v>
      </c>
      <c r="FI323" s="38">
        <v>75.598389999999995</v>
      </c>
      <c r="FJ323" s="38">
        <v>80.37</v>
      </c>
      <c r="FK323" s="38">
        <v>86.113900000000001</v>
      </c>
      <c r="FL323" s="38">
        <v>90.348849999999999</v>
      </c>
      <c r="FM323" s="38">
        <v>94.714060000000003</v>
      </c>
      <c r="FN323" s="38">
        <v>99.477289999999996</v>
      </c>
      <c r="FO323" s="38">
        <v>101.85120000000001</v>
      </c>
      <c r="FP323" s="38">
        <v>104.3638</v>
      </c>
      <c r="FQ323" s="38">
        <v>106.2612</v>
      </c>
      <c r="FR323" s="38">
        <v>107.5376</v>
      </c>
      <c r="FS323" s="38">
        <v>107.4331</v>
      </c>
      <c r="FT323" s="38">
        <v>105.8312</v>
      </c>
      <c r="FU323" s="38">
        <v>102.253</v>
      </c>
      <c r="FV323" s="38">
        <v>98.794460000000001</v>
      </c>
      <c r="FW323">
        <v>95.044269999999997</v>
      </c>
      <c r="FX323">
        <v>92.016289999999998</v>
      </c>
      <c r="FY323">
        <v>90.636989999999997</v>
      </c>
      <c r="FZ323">
        <v>4.9355099999999999E-2</v>
      </c>
      <c r="GA323">
        <v>0.46067209999999997</v>
      </c>
      <c r="GB323">
        <v>1</v>
      </c>
    </row>
    <row r="324" spans="1:184" x14ac:dyDescent="0.3">
      <c r="A324" t="s">
        <v>277</v>
      </c>
      <c r="B324" t="s">
        <v>1</v>
      </c>
      <c r="C324" t="s">
        <v>264</v>
      </c>
      <c r="D324" t="s">
        <v>1</v>
      </c>
      <c r="E324" t="s">
        <v>1</v>
      </c>
      <c r="F324" t="s">
        <v>1</v>
      </c>
      <c r="G324" s="16" t="s">
        <v>1</v>
      </c>
      <c r="H324" s="40" t="s">
        <v>1</v>
      </c>
      <c r="I324" s="18" t="s">
        <v>1</v>
      </c>
      <c r="J324" s="38" t="s">
        <v>1</v>
      </c>
      <c r="K324" s="18">
        <v>44810</v>
      </c>
      <c r="L324" s="38">
        <v>9574</v>
      </c>
      <c r="M324" s="38">
        <v>9574</v>
      </c>
      <c r="N324" s="38">
        <v>1.429055</v>
      </c>
      <c r="O324" s="38">
        <v>1.378673</v>
      </c>
      <c r="P324" s="38">
        <v>1.32748</v>
      </c>
      <c r="Q324" s="38">
        <v>1.300735</v>
      </c>
      <c r="R324" s="38">
        <v>1.30742</v>
      </c>
      <c r="S324" s="38">
        <v>1.3321829999999999</v>
      </c>
      <c r="T324" s="38">
        <v>1.3528519999999999</v>
      </c>
      <c r="U324" s="38">
        <v>1.6119239999999999</v>
      </c>
      <c r="V324" s="38">
        <v>2.0305110000000002</v>
      </c>
      <c r="W324" s="38">
        <v>2.391696</v>
      </c>
      <c r="X324" s="38">
        <v>2.6726779999999999</v>
      </c>
      <c r="Y324" s="38">
        <v>2.8560880000000002</v>
      </c>
      <c r="Z324" s="38">
        <v>2.9465690000000002</v>
      </c>
      <c r="AA324" s="38">
        <v>3.023539</v>
      </c>
      <c r="AB324" s="38">
        <v>3.0582639999999999</v>
      </c>
      <c r="AC324" s="38">
        <v>3.0510929999999998</v>
      </c>
      <c r="AD324" s="38">
        <v>2.8726180000000001</v>
      </c>
      <c r="AE324" s="38">
        <v>2.477611</v>
      </c>
      <c r="AF324" s="38">
        <v>2.207503</v>
      </c>
      <c r="AG324" s="38">
        <v>2.0149810000000001</v>
      </c>
      <c r="AH324" s="38">
        <v>1.947211</v>
      </c>
      <c r="AI324" s="38">
        <v>1.829216</v>
      </c>
      <c r="AJ324" s="38">
        <v>1.6366579999999999</v>
      </c>
      <c r="AK324" s="38">
        <v>1.522473</v>
      </c>
      <c r="AL324" s="38">
        <v>4.4368900000000003E-2</v>
      </c>
      <c r="AM324" s="38">
        <v>3.9211299999999998E-2</v>
      </c>
      <c r="AN324" s="38">
        <v>3.3329299999999999E-2</v>
      </c>
      <c r="AO324" s="38">
        <v>2.41666E-2</v>
      </c>
      <c r="AP324" s="38">
        <v>6.8523999999999998E-3</v>
      </c>
      <c r="AQ324" s="38">
        <v>-4.0405799999999999E-2</v>
      </c>
      <c r="AR324" s="38">
        <v>-0.1092949</v>
      </c>
      <c r="AS324" s="38">
        <v>-1.61104E-2</v>
      </c>
      <c r="AT324" s="38">
        <v>-4.5711000000000002E-2</v>
      </c>
      <c r="AU324" s="38">
        <v>-8.3301899999999998E-2</v>
      </c>
      <c r="AV324" s="38">
        <v>-7.2719300000000001E-2</v>
      </c>
      <c r="AW324" s="38">
        <v>-4.4500100000000001E-2</v>
      </c>
      <c r="AX324" s="38">
        <v>-2.32231E-2</v>
      </c>
      <c r="AY324" s="38">
        <v>2.4288999999999999E-3</v>
      </c>
      <c r="AZ324" s="38">
        <v>3.4887399999999999E-2</v>
      </c>
      <c r="BA324" s="38">
        <v>8.3735199999999996E-2</v>
      </c>
      <c r="BB324" s="38">
        <v>8.4559099999999998E-2</v>
      </c>
      <c r="BC324" s="38">
        <v>3.9686199999999998E-2</v>
      </c>
      <c r="BD324" s="38">
        <v>5.5529999999999998E-3</v>
      </c>
      <c r="BE324" s="38">
        <v>-5.3682100000000003E-2</v>
      </c>
      <c r="BF324" s="38">
        <v>-2.0041300000000001E-2</v>
      </c>
      <c r="BG324" s="38">
        <v>2.6422299999999999E-2</v>
      </c>
      <c r="BH324" s="38">
        <v>-1.7634299999999999E-2</v>
      </c>
      <c r="BI324" s="38">
        <v>-1.09748E-2</v>
      </c>
      <c r="BJ324" s="38">
        <v>5.3187999999999999E-2</v>
      </c>
      <c r="BK324" s="38">
        <v>4.71028E-2</v>
      </c>
      <c r="BL324" s="38">
        <v>3.9852899999999997E-2</v>
      </c>
      <c r="BM324" s="38">
        <v>2.96756E-2</v>
      </c>
      <c r="BN324" s="38">
        <v>1.39011E-2</v>
      </c>
      <c r="BO324" s="38">
        <v>-2.77278E-2</v>
      </c>
      <c r="BP324" s="38">
        <v>-9.2688300000000001E-2</v>
      </c>
      <c r="BQ324" s="38">
        <v>-5.8662999999999996E-3</v>
      </c>
      <c r="BR324" s="38">
        <v>-3.03942E-2</v>
      </c>
      <c r="BS324" s="38">
        <v>-6.6142199999999998E-2</v>
      </c>
      <c r="BT324" s="38">
        <v>-5.8038699999999999E-2</v>
      </c>
      <c r="BU324" s="38">
        <v>-3.2261499999999999E-2</v>
      </c>
      <c r="BV324" s="38">
        <v>-1.5695299999999999E-2</v>
      </c>
      <c r="BW324" s="38">
        <v>1.21359E-2</v>
      </c>
      <c r="BX324" s="38">
        <v>4.7243899999999998E-2</v>
      </c>
      <c r="BY324" s="38">
        <v>0.1002851</v>
      </c>
      <c r="BZ324" s="38">
        <v>0.1052328</v>
      </c>
      <c r="CA324" s="38">
        <v>5.96678E-2</v>
      </c>
      <c r="CB324" s="38">
        <v>3.11664E-2</v>
      </c>
      <c r="CC324" s="38">
        <v>-2.84716E-2</v>
      </c>
      <c r="CD324" s="38">
        <v>4.1777000000000003E-3</v>
      </c>
      <c r="CE324" s="38">
        <v>4.81462E-2</v>
      </c>
      <c r="CF324" s="38">
        <v>1.4140999999999999E-3</v>
      </c>
      <c r="CG324" s="38">
        <v>2.6124999999999998E-3</v>
      </c>
      <c r="CH324" s="38">
        <v>5.9296099999999997E-2</v>
      </c>
      <c r="CI324" s="38">
        <v>5.2568400000000001E-2</v>
      </c>
      <c r="CJ324" s="38">
        <v>4.43712E-2</v>
      </c>
      <c r="CK324" s="38">
        <v>3.3491100000000003E-2</v>
      </c>
      <c r="CL324" s="38">
        <v>1.8782900000000002E-2</v>
      </c>
      <c r="CM324" s="38">
        <v>-1.8946999999999999E-2</v>
      </c>
      <c r="CN324" s="38">
        <v>-8.1186599999999998E-2</v>
      </c>
      <c r="CO324" s="38">
        <v>1.2287000000000001E-3</v>
      </c>
      <c r="CP324" s="38">
        <v>-1.9785899999999999E-2</v>
      </c>
      <c r="CQ324" s="38">
        <v>-5.4257399999999997E-2</v>
      </c>
      <c r="CR324" s="38">
        <v>-4.7870999999999997E-2</v>
      </c>
      <c r="CS324" s="38">
        <v>-2.37851E-2</v>
      </c>
      <c r="CT324" s="38">
        <v>-1.0481600000000001E-2</v>
      </c>
      <c r="CU324" s="38">
        <v>1.8858799999999998E-2</v>
      </c>
      <c r="CV324" s="38">
        <v>5.5801999999999997E-2</v>
      </c>
      <c r="CW324" s="38">
        <v>0.1117474</v>
      </c>
      <c r="CX324" s="38">
        <v>0.1195513</v>
      </c>
      <c r="CY324" s="38">
        <v>7.3507000000000003E-2</v>
      </c>
      <c r="CZ324" s="38">
        <v>4.8906100000000001E-2</v>
      </c>
      <c r="DA324" s="38">
        <v>-1.1010900000000001E-2</v>
      </c>
      <c r="DB324" s="38">
        <v>2.09517E-2</v>
      </c>
      <c r="DC324" s="38">
        <v>6.3192200000000004E-2</v>
      </c>
      <c r="DD324" s="38">
        <v>1.4606900000000001E-2</v>
      </c>
      <c r="DE324" s="38">
        <v>1.20231E-2</v>
      </c>
      <c r="DF324" s="38">
        <v>6.5404199999999996E-2</v>
      </c>
      <c r="DG324" s="38">
        <v>5.8034000000000002E-2</v>
      </c>
      <c r="DH324" s="38">
        <v>4.8889500000000002E-2</v>
      </c>
      <c r="DI324" s="38">
        <v>3.7306600000000002E-2</v>
      </c>
      <c r="DJ324" s="38">
        <v>2.36648E-2</v>
      </c>
      <c r="DK324" s="38">
        <v>-1.01663E-2</v>
      </c>
      <c r="DL324" s="38">
        <v>-6.9684999999999997E-2</v>
      </c>
      <c r="DM324" s="38">
        <v>8.3236999999999998E-3</v>
      </c>
      <c r="DN324" s="38">
        <v>-9.1775999999999993E-3</v>
      </c>
      <c r="DO324" s="38">
        <v>-4.2372600000000003E-2</v>
      </c>
      <c r="DP324" s="38">
        <v>-3.7703199999999999E-2</v>
      </c>
      <c r="DQ324" s="38">
        <v>-1.53086E-2</v>
      </c>
      <c r="DR324" s="38">
        <v>-5.2678999999999998E-3</v>
      </c>
      <c r="DS324" s="38">
        <v>2.5581799999999998E-2</v>
      </c>
      <c r="DT324" s="38">
        <v>6.4360100000000003E-2</v>
      </c>
      <c r="DU324" s="38">
        <v>0.12320979999999999</v>
      </c>
      <c r="DV324" s="38">
        <v>0.13386989999999999</v>
      </c>
      <c r="DW324" s="38">
        <v>8.7346199999999999E-2</v>
      </c>
      <c r="DX324" s="38">
        <v>6.6645800000000005E-2</v>
      </c>
      <c r="DY324" s="38">
        <v>6.4498999999999997E-3</v>
      </c>
      <c r="DZ324" s="38">
        <v>3.7725799999999997E-2</v>
      </c>
      <c r="EA324" s="38">
        <v>7.8238100000000005E-2</v>
      </c>
      <c r="EB324" s="38">
        <v>2.77998E-2</v>
      </c>
      <c r="EC324" s="38">
        <v>2.1433600000000001E-2</v>
      </c>
      <c r="ED324" s="38">
        <v>7.4223300000000006E-2</v>
      </c>
      <c r="EE324" s="38">
        <v>6.5925399999999995E-2</v>
      </c>
      <c r="EF324" s="38">
        <v>5.5413200000000003E-2</v>
      </c>
      <c r="EG324" s="38">
        <v>4.2815499999999999E-2</v>
      </c>
      <c r="EH324" s="38">
        <v>3.0713500000000001E-2</v>
      </c>
      <c r="EI324" s="38">
        <v>2.5117999999999998E-3</v>
      </c>
      <c r="EJ324" s="38">
        <v>-5.3078300000000002E-2</v>
      </c>
      <c r="EK324" s="38">
        <v>1.8567799999999999E-2</v>
      </c>
      <c r="EL324" s="38">
        <v>6.1390999999999998E-3</v>
      </c>
      <c r="EM324" s="38">
        <v>-2.52129E-2</v>
      </c>
      <c r="EN324" s="38">
        <v>-2.3022600000000001E-2</v>
      </c>
      <c r="EO324" s="38">
        <v>-3.0699999999999998E-3</v>
      </c>
      <c r="EP324" s="38">
        <v>2.2599E-3</v>
      </c>
      <c r="EQ324" s="38">
        <v>3.5288699999999999E-2</v>
      </c>
      <c r="ER324" s="38">
        <v>7.6716699999999999E-2</v>
      </c>
      <c r="ES324" s="38">
        <v>0.13975969999999999</v>
      </c>
      <c r="ET324" s="38">
        <v>0.1545436</v>
      </c>
      <c r="EU324" s="38">
        <v>0.1073278</v>
      </c>
      <c r="EV324" s="38">
        <v>9.2259099999999997E-2</v>
      </c>
      <c r="EW324" s="38">
        <v>3.1660399999999998E-2</v>
      </c>
      <c r="EX324" s="38">
        <v>6.1944800000000001E-2</v>
      </c>
      <c r="EY324" s="38">
        <v>9.9961999999999995E-2</v>
      </c>
      <c r="EZ324" s="38">
        <v>4.6848099999999997E-2</v>
      </c>
      <c r="FA324" s="38">
        <v>3.5020999999999997E-2</v>
      </c>
      <c r="FB324" s="38">
        <v>87.414439999999999</v>
      </c>
      <c r="FC324" s="38">
        <v>86.705879999999993</v>
      </c>
      <c r="FD324" s="38">
        <v>86.496009999999998</v>
      </c>
      <c r="FE324" s="38">
        <v>85.302210000000002</v>
      </c>
      <c r="FF324" s="38">
        <v>82.909909999999996</v>
      </c>
      <c r="FG324" s="38">
        <v>82.899659999999997</v>
      </c>
      <c r="FH324" s="38">
        <v>82.100210000000004</v>
      </c>
      <c r="FI324" s="38">
        <v>83.545950000000005</v>
      </c>
      <c r="FJ324" s="38">
        <v>89.500739999999993</v>
      </c>
      <c r="FK324" s="38">
        <v>94.346810000000005</v>
      </c>
      <c r="FL324" s="38">
        <v>97.510760000000005</v>
      </c>
      <c r="FM324" s="38">
        <v>100.96680000000001</v>
      </c>
      <c r="FN324" s="38">
        <v>104.23699999999999</v>
      </c>
      <c r="FO324" s="38">
        <v>107.9474</v>
      </c>
      <c r="FP324" s="38">
        <v>110.2762</v>
      </c>
      <c r="FQ324" s="38">
        <v>112.71380000000001</v>
      </c>
      <c r="FR324" s="38">
        <v>111.8347</v>
      </c>
      <c r="FS324" s="38">
        <v>109.5715</v>
      </c>
      <c r="FT324" s="38">
        <v>106.0067</v>
      </c>
      <c r="FU324" s="38">
        <v>100.331</v>
      </c>
      <c r="FV324" s="38">
        <v>95.007260000000002</v>
      </c>
      <c r="FW324">
        <v>93.403589999999994</v>
      </c>
      <c r="FX324">
        <v>90.597660000000005</v>
      </c>
      <c r="FY324">
        <v>87.798320000000004</v>
      </c>
      <c r="FZ324">
        <v>2.75328E-2</v>
      </c>
      <c r="GA324">
        <v>0.200128</v>
      </c>
      <c r="GB324">
        <v>1</v>
      </c>
    </row>
    <row r="325" spans="1:184" x14ac:dyDescent="0.3">
      <c r="A325" t="s">
        <v>277</v>
      </c>
      <c r="B325" t="s">
        <v>1</v>
      </c>
      <c r="C325" t="s">
        <v>264</v>
      </c>
      <c r="D325" t="s">
        <v>1</v>
      </c>
      <c r="E325" t="s">
        <v>1</v>
      </c>
      <c r="F325" t="s">
        <v>1</v>
      </c>
      <c r="G325" s="16" t="s">
        <v>1</v>
      </c>
      <c r="H325" s="40" t="s">
        <v>1</v>
      </c>
      <c r="I325" s="18" t="s">
        <v>1</v>
      </c>
      <c r="J325" s="38" t="s">
        <v>1</v>
      </c>
      <c r="K325" s="18">
        <v>44811</v>
      </c>
      <c r="L325" s="38">
        <v>9574</v>
      </c>
      <c r="M325" s="38">
        <v>9574</v>
      </c>
      <c r="N325" s="38">
        <v>1.456286</v>
      </c>
      <c r="O325" s="38">
        <v>1.397462</v>
      </c>
      <c r="P325" s="38">
        <v>1.3442149999999999</v>
      </c>
      <c r="Q325" s="38">
        <v>1.3158700000000001</v>
      </c>
      <c r="R325" s="38">
        <v>1.3226100000000001</v>
      </c>
      <c r="S325" s="38">
        <v>1.35605</v>
      </c>
      <c r="T325" s="38">
        <v>1.3679060000000001</v>
      </c>
      <c r="U325" s="38">
        <v>1.5964700000000001</v>
      </c>
      <c r="V325" s="38">
        <v>1.979838</v>
      </c>
      <c r="W325" s="38">
        <v>2.3585850000000002</v>
      </c>
      <c r="X325" s="38">
        <v>2.6187</v>
      </c>
      <c r="Y325" s="38">
        <v>2.7748159999999999</v>
      </c>
      <c r="Z325" s="38">
        <v>2.8435039999999998</v>
      </c>
      <c r="AA325" s="38">
        <v>2.9224600000000001</v>
      </c>
      <c r="AB325" s="38">
        <v>2.9750589999999999</v>
      </c>
      <c r="AC325" s="38">
        <v>2.9702630000000001</v>
      </c>
      <c r="AD325" s="38">
        <v>2.7932990000000002</v>
      </c>
      <c r="AE325" s="38">
        <v>2.4410379999999998</v>
      </c>
      <c r="AF325" s="38">
        <v>2.188571</v>
      </c>
      <c r="AG325" s="38">
        <v>1.9735389999999999</v>
      </c>
      <c r="AH325" s="38">
        <v>1.8717490000000001</v>
      </c>
      <c r="AI325" s="38">
        <v>1.7612890000000001</v>
      </c>
      <c r="AJ325" s="38">
        <v>1.5652790000000001</v>
      </c>
      <c r="AK325" s="38">
        <v>1.4599569999999999</v>
      </c>
      <c r="AL325" s="38">
        <v>8.0616999999999998E-3</v>
      </c>
      <c r="AM325" s="38">
        <v>1.2452700000000001E-2</v>
      </c>
      <c r="AN325" s="38">
        <v>1.3278699999999999E-2</v>
      </c>
      <c r="AO325" s="38">
        <v>1.11451E-2</v>
      </c>
      <c r="AP325" s="38">
        <v>1.7293E-3</v>
      </c>
      <c r="AQ325" s="38">
        <v>-3.26679E-2</v>
      </c>
      <c r="AR325" s="38">
        <v>-0.1140949</v>
      </c>
      <c r="AS325" s="38">
        <v>-2.17655E-2</v>
      </c>
      <c r="AT325" s="38">
        <v>-1.5913900000000002E-2</v>
      </c>
      <c r="AU325" s="38">
        <v>-2.19408E-2</v>
      </c>
      <c r="AV325" s="38">
        <v>-2.8710300000000001E-2</v>
      </c>
      <c r="AW325" s="38">
        <v>-5.5447999999999999E-3</v>
      </c>
      <c r="AX325" s="38">
        <v>-2.4453900000000001E-2</v>
      </c>
      <c r="AY325" s="38">
        <v>-9.1316000000000001E-3</v>
      </c>
      <c r="AZ325" s="38">
        <v>-1.0545999999999999E-3</v>
      </c>
      <c r="BA325" s="38">
        <v>3.57337E-2</v>
      </c>
      <c r="BB325" s="38">
        <v>3.30043E-2</v>
      </c>
      <c r="BC325" s="38">
        <v>4.9132099999999998E-2</v>
      </c>
      <c r="BD325" s="38">
        <v>3.8607799999999998E-2</v>
      </c>
      <c r="BE325" s="38">
        <v>-5.4469799999999999E-2</v>
      </c>
      <c r="BF325" s="38">
        <v>-2.3388200000000001E-2</v>
      </c>
      <c r="BG325" s="38">
        <v>5.0325000000000002E-2</v>
      </c>
      <c r="BH325" s="38">
        <v>1.8575E-3</v>
      </c>
      <c r="BI325" s="38">
        <v>1.0899499999999999E-2</v>
      </c>
      <c r="BJ325" s="38">
        <v>1.57038E-2</v>
      </c>
      <c r="BK325" s="38">
        <v>1.8703600000000001E-2</v>
      </c>
      <c r="BL325" s="38">
        <v>1.77298E-2</v>
      </c>
      <c r="BM325" s="38">
        <v>1.6276700000000002E-2</v>
      </c>
      <c r="BN325" s="38">
        <v>8.1796999999999998E-3</v>
      </c>
      <c r="BO325" s="38">
        <v>-2.0127200000000001E-2</v>
      </c>
      <c r="BP325" s="38">
        <v>-9.7559599999999996E-2</v>
      </c>
      <c r="BQ325" s="38">
        <v>-1.24793E-2</v>
      </c>
      <c r="BR325" s="38">
        <v>-3.7109E-3</v>
      </c>
      <c r="BS325" s="38">
        <v>-6.6847E-3</v>
      </c>
      <c r="BT325" s="38">
        <v>-1.3258000000000001E-2</v>
      </c>
      <c r="BU325" s="38">
        <v>3.6296000000000002E-3</v>
      </c>
      <c r="BV325" s="38">
        <v>-1.7360799999999999E-2</v>
      </c>
      <c r="BW325" s="38">
        <v>-1.4438999999999999E-3</v>
      </c>
      <c r="BX325" s="38">
        <v>1.42524E-2</v>
      </c>
      <c r="BY325" s="38">
        <v>5.6985800000000003E-2</v>
      </c>
      <c r="BZ325" s="38">
        <v>6.5903500000000004E-2</v>
      </c>
      <c r="CA325" s="38">
        <v>8.09338E-2</v>
      </c>
      <c r="CB325" s="38">
        <v>7.09587E-2</v>
      </c>
      <c r="CC325" s="38">
        <v>-2.4428700000000001E-2</v>
      </c>
      <c r="CD325" s="38">
        <v>4.0870999999999998E-3</v>
      </c>
      <c r="CE325" s="38">
        <v>6.9051199999999993E-2</v>
      </c>
      <c r="CF325" s="38">
        <v>1.7599799999999999E-2</v>
      </c>
      <c r="CG325" s="38">
        <v>2.23806E-2</v>
      </c>
      <c r="CH325" s="38">
        <v>2.0996600000000001E-2</v>
      </c>
      <c r="CI325" s="38">
        <v>2.3032899999999999E-2</v>
      </c>
      <c r="CJ325" s="38">
        <v>2.0812600000000001E-2</v>
      </c>
      <c r="CK325" s="38">
        <v>1.9830899999999999E-2</v>
      </c>
      <c r="CL325" s="38">
        <v>1.26473E-2</v>
      </c>
      <c r="CM325" s="38">
        <v>-1.14415E-2</v>
      </c>
      <c r="CN325" s="38">
        <v>-8.6107299999999998E-2</v>
      </c>
      <c r="CO325" s="38">
        <v>-6.0476999999999996E-3</v>
      </c>
      <c r="CP325" s="38">
        <v>4.7407999999999999E-3</v>
      </c>
      <c r="CQ325" s="38">
        <v>3.8817000000000001E-3</v>
      </c>
      <c r="CR325" s="38">
        <v>-2.5558E-3</v>
      </c>
      <c r="CS325" s="38">
        <v>9.9837999999999993E-3</v>
      </c>
      <c r="CT325" s="38">
        <v>-1.24481E-2</v>
      </c>
      <c r="CU325" s="38">
        <v>3.8804999999999998E-3</v>
      </c>
      <c r="CV325" s="38">
        <v>2.4854000000000001E-2</v>
      </c>
      <c r="CW325" s="38">
        <v>7.1704900000000002E-2</v>
      </c>
      <c r="CX325" s="38">
        <v>8.8689400000000002E-2</v>
      </c>
      <c r="CY325" s="38">
        <v>0.1029595</v>
      </c>
      <c r="CZ325" s="38">
        <v>9.3364799999999998E-2</v>
      </c>
      <c r="DA325" s="38">
        <v>-3.6223000000000002E-3</v>
      </c>
      <c r="DB325" s="38">
        <v>2.3116500000000002E-2</v>
      </c>
      <c r="DC325" s="38">
        <v>8.2020899999999994E-2</v>
      </c>
      <c r="DD325" s="38">
        <v>2.8503000000000001E-2</v>
      </c>
      <c r="DE325" s="38">
        <v>3.0332399999999999E-2</v>
      </c>
      <c r="DF325" s="38">
        <v>2.62895E-2</v>
      </c>
      <c r="DG325" s="38">
        <v>2.73622E-2</v>
      </c>
      <c r="DH325" s="38">
        <v>2.3895400000000001E-2</v>
      </c>
      <c r="DI325" s="38">
        <v>2.3385099999999999E-2</v>
      </c>
      <c r="DJ325" s="38">
        <v>1.7114899999999999E-2</v>
      </c>
      <c r="DK325" s="38">
        <v>-2.7558999999999999E-3</v>
      </c>
      <c r="DL325" s="38">
        <v>-7.4655100000000002E-2</v>
      </c>
      <c r="DM325" s="38">
        <v>3.8390000000000001E-4</v>
      </c>
      <c r="DN325" s="38">
        <v>1.3192499999999999E-2</v>
      </c>
      <c r="DO325" s="38">
        <v>1.44481E-2</v>
      </c>
      <c r="DP325" s="38">
        <v>8.1463999999999998E-3</v>
      </c>
      <c r="DQ325" s="38">
        <v>1.6338100000000001E-2</v>
      </c>
      <c r="DR325" s="38">
        <v>-7.5354999999999997E-3</v>
      </c>
      <c r="DS325" s="38">
        <v>9.2049000000000002E-3</v>
      </c>
      <c r="DT325" s="38">
        <v>3.5455599999999997E-2</v>
      </c>
      <c r="DU325" s="38">
        <v>8.6424000000000001E-2</v>
      </c>
      <c r="DV325" s="38">
        <v>0.1114753</v>
      </c>
      <c r="DW325" s="38">
        <v>0.12498529999999999</v>
      </c>
      <c r="DX325" s="38">
        <v>0.1157709</v>
      </c>
      <c r="DY325" s="38">
        <v>1.7184100000000001E-2</v>
      </c>
      <c r="DZ325" s="38">
        <v>4.21459E-2</v>
      </c>
      <c r="EA325" s="38">
        <v>9.4990599999999994E-2</v>
      </c>
      <c r="EB325" s="38">
        <v>3.9406099999999999E-2</v>
      </c>
      <c r="EC325" s="38">
        <v>3.8284100000000001E-2</v>
      </c>
      <c r="ED325" s="38">
        <v>3.3931500000000003E-2</v>
      </c>
      <c r="EE325" s="38">
        <v>3.36131E-2</v>
      </c>
      <c r="EF325" s="38">
        <v>2.8346400000000001E-2</v>
      </c>
      <c r="EG325" s="38">
        <v>2.8516799999999998E-2</v>
      </c>
      <c r="EH325" s="38">
        <v>2.3565300000000001E-2</v>
      </c>
      <c r="EI325" s="38">
        <v>9.7847999999999997E-3</v>
      </c>
      <c r="EJ325" s="38">
        <v>-5.8119799999999999E-2</v>
      </c>
      <c r="EK325" s="38">
        <v>9.6700999999999992E-3</v>
      </c>
      <c r="EL325" s="38">
        <v>2.5395500000000001E-2</v>
      </c>
      <c r="EM325" s="38">
        <v>2.97042E-2</v>
      </c>
      <c r="EN325" s="38">
        <v>2.35987E-2</v>
      </c>
      <c r="EO325" s="38">
        <v>2.55125E-2</v>
      </c>
      <c r="EP325" s="38">
        <v>-4.4230000000000002E-4</v>
      </c>
      <c r="EQ325" s="38">
        <v>1.6892600000000001E-2</v>
      </c>
      <c r="ER325" s="38">
        <v>5.0762599999999998E-2</v>
      </c>
      <c r="ES325" s="38">
        <v>0.10767599999999999</v>
      </c>
      <c r="ET325" s="38">
        <v>0.14437449999999999</v>
      </c>
      <c r="EU325" s="38">
        <v>0.15678690000000001</v>
      </c>
      <c r="EV325" s="38">
        <v>0.1481218</v>
      </c>
      <c r="EW325" s="38">
        <v>4.7225200000000002E-2</v>
      </c>
      <c r="EX325" s="38">
        <v>6.9621299999999997E-2</v>
      </c>
      <c r="EY325" s="38">
        <v>0.11371680000000001</v>
      </c>
      <c r="EZ325" s="38">
        <v>5.5148500000000003E-2</v>
      </c>
      <c r="FA325" s="38">
        <v>4.9765200000000002E-2</v>
      </c>
      <c r="FB325" s="38">
        <v>86.815709999999996</v>
      </c>
      <c r="FC325" s="38">
        <v>85.908439999999999</v>
      </c>
      <c r="FD325" s="38">
        <v>83.618319999999997</v>
      </c>
      <c r="FE325" s="38">
        <v>83.523470000000003</v>
      </c>
      <c r="FF325" s="38">
        <v>82.613780000000006</v>
      </c>
      <c r="FG325" s="38">
        <v>80.009810000000002</v>
      </c>
      <c r="FH325" s="38">
        <v>78.598920000000007</v>
      </c>
      <c r="FI325" s="38">
        <v>78.532520000000005</v>
      </c>
      <c r="FJ325" s="38">
        <v>82.946899999999999</v>
      </c>
      <c r="FK325" s="38">
        <v>88.04504</v>
      </c>
      <c r="FL325" s="38">
        <v>92.569969999999998</v>
      </c>
      <c r="FM325" s="38">
        <v>95.556100000000001</v>
      </c>
      <c r="FN325" s="38">
        <v>99.325140000000005</v>
      </c>
      <c r="FO325" s="38">
        <v>102.05200000000001</v>
      </c>
      <c r="FP325" s="38">
        <v>104.3938</v>
      </c>
      <c r="FQ325" s="38">
        <v>104.5668</v>
      </c>
      <c r="FR325" s="38">
        <v>104.1795</v>
      </c>
      <c r="FS325" s="38">
        <v>102.50830000000001</v>
      </c>
      <c r="FT325" s="38">
        <v>100.193</v>
      </c>
      <c r="FU325" s="38">
        <v>95.991389999999996</v>
      </c>
      <c r="FV325" s="38">
        <v>92.500140000000002</v>
      </c>
      <c r="FW325">
        <v>90.909779999999998</v>
      </c>
      <c r="FX325">
        <v>87.613010000000003</v>
      </c>
      <c r="FY325">
        <v>85.24194</v>
      </c>
      <c r="FZ325">
        <v>3.9646599999999997E-2</v>
      </c>
      <c r="GA325">
        <v>0.26839879999999999</v>
      </c>
      <c r="GB325">
        <v>1</v>
      </c>
    </row>
    <row r="326" spans="1:184" x14ac:dyDescent="0.3">
      <c r="A326" t="s">
        <v>277</v>
      </c>
      <c r="B326" t="s">
        <v>1</v>
      </c>
      <c r="C326" t="s">
        <v>264</v>
      </c>
      <c r="D326" t="s">
        <v>1</v>
      </c>
      <c r="E326" t="s">
        <v>1</v>
      </c>
      <c r="F326" t="s">
        <v>1</v>
      </c>
      <c r="G326" t="s">
        <v>1</v>
      </c>
      <c r="H326" s="40" t="s">
        <v>1</v>
      </c>
      <c r="I326" s="18" t="s">
        <v>1</v>
      </c>
      <c r="J326" s="38" t="s">
        <v>1</v>
      </c>
      <c r="K326" s="18" t="s">
        <v>2</v>
      </c>
      <c r="L326" s="38">
        <v>9622</v>
      </c>
      <c r="M326" s="38">
        <v>9622</v>
      </c>
      <c r="N326" s="38">
        <v>1.2636019999999999</v>
      </c>
      <c r="O326" s="38">
        <v>1.2178880000000001</v>
      </c>
      <c r="P326" s="38">
        <v>1.176633</v>
      </c>
      <c r="Q326" s="38">
        <v>1.155376</v>
      </c>
      <c r="R326" s="38">
        <v>1.159775</v>
      </c>
      <c r="S326" s="38">
        <v>1.193875</v>
      </c>
      <c r="T326" s="38">
        <v>1.1997340000000001</v>
      </c>
      <c r="U326" s="38">
        <v>1.38761</v>
      </c>
      <c r="V326" s="38">
        <v>1.720086</v>
      </c>
      <c r="W326" s="38">
        <v>2.0271490000000001</v>
      </c>
      <c r="X326" s="38">
        <v>2.2707380000000001</v>
      </c>
      <c r="Y326" s="38">
        <v>2.4394269999999998</v>
      </c>
      <c r="Z326" s="38">
        <v>2.5366650000000002</v>
      </c>
      <c r="AA326" s="38">
        <v>2.6276830000000002</v>
      </c>
      <c r="AB326" s="38">
        <v>2.6777030000000002</v>
      </c>
      <c r="AC326" s="38">
        <v>2.6667160000000001</v>
      </c>
      <c r="AD326" s="38">
        <v>2.5285660000000001</v>
      </c>
      <c r="AE326" s="38">
        <v>2.1981700000000002</v>
      </c>
      <c r="AF326" s="38">
        <v>1.968154</v>
      </c>
      <c r="AG326" s="38">
        <v>1.790727</v>
      </c>
      <c r="AH326" s="38">
        <v>1.715808</v>
      </c>
      <c r="AI326" s="38">
        <v>1.6085050000000001</v>
      </c>
      <c r="AJ326" s="38">
        <v>1.452823</v>
      </c>
      <c r="AK326" s="38">
        <v>1.3528830000000001</v>
      </c>
      <c r="AL326" s="38">
        <v>-2.3538999999999999E-3</v>
      </c>
      <c r="AM326" s="38">
        <v>3.2236999999999999E-3</v>
      </c>
      <c r="AN326" s="38">
        <v>2.4965E-3</v>
      </c>
      <c r="AO326" s="38">
        <v>3.9627000000000004E-3</v>
      </c>
      <c r="AP326" s="38">
        <v>-4.6250000000000002E-4</v>
      </c>
      <c r="AQ326" s="38">
        <v>-9.0547000000000006E-3</v>
      </c>
      <c r="AR326" s="38">
        <v>-3.5963299999999997E-2</v>
      </c>
      <c r="AS326" s="38">
        <v>-3.8536E-3</v>
      </c>
      <c r="AT326" s="38">
        <v>-1.4467499999999999E-2</v>
      </c>
      <c r="AU326" s="38">
        <v>-2.1943899999999999E-2</v>
      </c>
      <c r="AV326" s="38">
        <v>-1.7151799999999998E-2</v>
      </c>
      <c r="AW326" s="38">
        <v>-1.00342E-2</v>
      </c>
      <c r="AX326" s="38">
        <v>-1.27794E-2</v>
      </c>
      <c r="AY326" s="38">
        <v>-5.6870000000000002E-3</v>
      </c>
      <c r="AZ326" s="38">
        <v>-1.1639E-3</v>
      </c>
      <c r="BA326" s="38">
        <v>1.00962E-2</v>
      </c>
      <c r="BB326" s="38">
        <v>3.1446799999999997E-2</v>
      </c>
      <c r="BC326" s="38">
        <v>2.6114999999999999E-2</v>
      </c>
      <c r="BD326" s="38">
        <v>1.4676700000000001E-2</v>
      </c>
      <c r="BE326" s="38">
        <v>-7.7530999999999997E-3</v>
      </c>
      <c r="BF326" s="38">
        <v>-3.6529999999999999E-4</v>
      </c>
      <c r="BG326" s="38">
        <v>1.1861E-3</v>
      </c>
      <c r="BH326" s="38">
        <v>-9.4909E-3</v>
      </c>
      <c r="BI326" s="38">
        <v>-5.9769999999999997E-3</v>
      </c>
      <c r="BJ326" s="38">
        <v>2.9275999999999998E-3</v>
      </c>
      <c r="BK326" s="38">
        <v>7.2296000000000001E-3</v>
      </c>
      <c r="BL326" s="38">
        <v>6.3731999999999999E-3</v>
      </c>
      <c r="BM326" s="38">
        <v>7.0962000000000004E-3</v>
      </c>
      <c r="BN326" s="38">
        <v>2.3511999999999999E-3</v>
      </c>
      <c r="BO326" s="38">
        <v>-4.3521000000000002E-3</v>
      </c>
      <c r="BP326" s="38">
        <v>-2.6434099999999999E-2</v>
      </c>
      <c r="BQ326" s="38">
        <v>-3.8690000000000003E-4</v>
      </c>
      <c r="BR326" s="38">
        <v>-7.7922E-3</v>
      </c>
      <c r="BS326" s="38">
        <v>-1.40327E-2</v>
      </c>
      <c r="BT326" s="38">
        <v>-9.8104999999999998E-3</v>
      </c>
      <c r="BU326" s="38">
        <v>-5.3102000000000002E-3</v>
      </c>
      <c r="BV326" s="38">
        <v>-8.9133000000000007E-3</v>
      </c>
      <c r="BW326" s="38">
        <v>-2.2824E-3</v>
      </c>
      <c r="BX326" s="38">
        <v>4.2637999999999999E-3</v>
      </c>
      <c r="BY326" s="38">
        <v>1.7286800000000001E-2</v>
      </c>
      <c r="BZ326" s="38">
        <v>4.0046400000000003E-2</v>
      </c>
      <c r="CA326" s="38">
        <v>3.6568200000000002E-2</v>
      </c>
      <c r="CB326" s="38">
        <v>2.5353400000000002E-2</v>
      </c>
      <c r="CC326" s="38">
        <v>3.4169000000000001E-3</v>
      </c>
      <c r="CD326" s="38">
        <v>9.8919999999999998E-3</v>
      </c>
      <c r="CE326" s="38">
        <v>1.0703000000000001E-2</v>
      </c>
      <c r="CF326" s="38">
        <v>-2.3281E-3</v>
      </c>
      <c r="CG326" s="38">
        <v>7.6130000000000002E-4</v>
      </c>
      <c r="CH326" s="38">
        <v>6.5855999999999996E-3</v>
      </c>
      <c r="CI326" s="38">
        <v>1.0004000000000001E-2</v>
      </c>
      <c r="CJ326" s="38">
        <v>9.0582000000000006E-3</v>
      </c>
      <c r="CK326" s="38">
        <v>9.2663999999999993E-3</v>
      </c>
      <c r="CL326" s="38">
        <v>4.2998999999999997E-3</v>
      </c>
      <c r="CM326" s="38">
        <v>-1.0950999999999999E-3</v>
      </c>
      <c r="CN326" s="38">
        <v>-1.98342E-2</v>
      </c>
      <c r="CO326" s="38">
        <v>2.0141E-3</v>
      </c>
      <c r="CP326" s="38">
        <v>-3.1689000000000001E-3</v>
      </c>
      <c r="CQ326" s="38">
        <v>-8.5535000000000003E-3</v>
      </c>
      <c r="CR326" s="38">
        <v>-4.7260000000000002E-3</v>
      </c>
      <c r="CS326" s="38">
        <v>-2.0382999999999998E-3</v>
      </c>
      <c r="CT326" s="38">
        <v>-6.2356E-3</v>
      </c>
      <c r="CU326" s="38">
        <v>7.5599999999999994E-5</v>
      </c>
      <c r="CV326" s="38">
        <v>8.0230000000000006E-3</v>
      </c>
      <c r="CW326" s="38">
        <v>2.2266999999999999E-2</v>
      </c>
      <c r="CX326" s="38">
        <v>4.6002500000000002E-2</v>
      </c>
      <c r="CY326" s="38">
        <v>4.3808100000000003E-2</v>
      </c>
      <c r="CZ326" s="38">
        <v>3.2747999999999999E-2</v>
      </c>
      <c r="DA326" s="38">
        <v>1.1153100000000001E-2</v>
      </c>
      <c r="DB326" s="38">
        <v>1.69961E-2</v>
      </c>
      <c r="DC326" s="38">
        <v>1.7294400000000001E-2</v>
      </c>
      <c r="DD326" s="38">
        <v>2.6329000000000001E-3</v>
      </c>
      <c r="DE326" s="38">
        <v>5.4282000000000002E-3</v>
      </c>
      <c r="DF326" s="38">
        <v>1.02436E-2</v>
      </c>
      <c r="DG326" s="38">
        <v>1.27785E-2</v>
      </c>
      <c r="DH326" s="38">
        <v>1.1743200000000001E-2</v>
      </c>
      <c r="DI326" s="38">
        <v>1.14366E-2</v>
      </c>
      <c r="DJ326" s="38">
        <v>6.2486E-3</v>
      </c>
      <c r="DK326" s="38">
        <v>2.1619E-3</v>
      </c>
      <c r="DL326" s="38">
        <v>-1.3234299999999999E-2</v>
      </c>
      <c r="DM326" s="38">
        <v>4.4152000000000002E-3</v>
      </c>
      <c r="DN326" s="38">
        <v>1.4545000000000001E-3</v>
      </c>
      <c r="DO326" s="38">
        <v>-3.0742E-3</v>
      </c>
      <c r="DP326" s="38">
        <v>3.5859999999999999E-4</v>
      </c>
      <c r="DQ326" s="38">
        <v>1.2336000000000001E-3</v>
      </c>
      <c r="DR326" s="38">
        <v>-3.558E-3</v>
      </c>
      <c r="DS326" s="38">
        <v>2.4336000000000002E-3</v>
      </c>
      <c r="DT326" s="38">
        <v>1.17822E-2</v>
      </c>
      <c r="DU326" s="38">
        <v>2.7247199999999999E-2</v>
      </c>
      <c r="DV326" s="38">
        <v>5.1958600000000001E-2</v>
      </c>
      <c r="DW326" s="38">
        <v>5.1048000000000003E-2</v>
      </c>
      <c r="DX326" s="38">
        <v>4.0142600000000001E-2</v>
      </c>
      <c r="DY326" s="38">
        <v>1.8889300000000001E-2</v>
      </c>
      <c r="DZ326" s="38">
        <v>2.4100300000000002E-2</v>
      </c>
      <c r="EA326" s="38">
        <v>2.3885799999999999E-2</v>
      </c>
      <c r="EB326" s="38">
        <v>7.5938000000000004E-3</v>
      </c>
      <c r="EC326" s="38">
        <v>1.0095099999999999E-2</v>
      </c>
      <c r="ED326" s="38">
        <v>1.55251E-2</v>
      </c>
      <c r="EE326" s="38">
        <v>1.6784400000000001E-2</v>
      </c>
      <c r="EF326" s="38">
        <v>1.5619900000000001E-2</v>
      </c>
      <c r="EG326" s="38">
        <v>1.4570100000000001E-2</v>
      </c>
      <c r="EH326" s="38">
        <v>9.0621999999999994E-3</v>
      </c>
      <c r="EI326" s="38">
        <v>6.8643999999999997E-3</v>
      </c>
      <c r="EJ326" s="38">
        <v>-3.705E-3</v>
      </c>
      <c r="EK326" s="38">
        <v>7.8819000000000007E-3</v>
      </c>
      <c r="EL326" s="38">
        <v>8.1297999999999995E-3</v>
      </c>
      <c r="EM326" s="38">
        <v>4.8368999999999999E-3</v>
      </c>
      <c r="EN326" s="38">
        <v>7.6997999999999997E-3</v>
      </c>
      <c r="EO326" s="38">
        <v>5.9576000000000004E-3</v>
      </c>
      <c r="EP326" s="38">
        <v>3.0820000000000001E-4</v>
      </c>
      <c r="EQ326" s="38">
        <v>5.8382E-3</v>
      </c>
      <c r="ER326" s="38">
        <v>1.72099E-2</v>
      </c>
      <c r="ES326" s="38">
        <v>3.4437799999999998E-2</v>
      </c>
      <c r="ET326" s="38">
        <v>6.05582E-2</v>
      </c>
      <c r="EU326" s="38">
        <v>6.1501199999999999E-2</v>
      </c>
      <c r="EV326" s="38">
        <v>5.0819200000000002E-2</v>
      </c>
      <c r="EW326" s="38">
        <v>3.0059300000000001E-2</v>
      </c>
      <c r="EX326" s="38">
        <v>3.4357499999999999E-2</v>
      </c>
      <c r="EY326" s="38">
        <v>3.34027E-2</v>
      </c>
      <c r="EZ326" s="38">
        <v>1.4756699999999999E-2</v>
      </c>
      <c r="FA326" s="38">
        <v>1.6833299999999999E-2</v>
      </c>
      <c r="FB326" s="38">
        <v>77.832899999999995</v>
      </c>
      <c r="FC326" s="38">
        <v>76.827539999999999</v>
      </c>
      <c r="FD326" s="38">
        <v>75.462280000000007</v>
      </c>
      <c r="FE326" s="38">
        <v>74.256979999999999</v>
      </c>
      <c r="FF326" s="38">
        <v>73.396550000000005</v>
      </c>
      <c r="FG326" s="38">
        <v>72.731290000000001</v>
      </c>
      <c r="FH326" s="38">
        <v>72.06335</v>
      </c>
      <c r="FI326" s="38">
        <v>73.477130000000002</v>
      </c>
      <c r="FJ326" s="38">
        <v>77.635779999999997</v>
      </c>
      <c r="FK326" s="38">
        <v>82.206050000000005</v>
      </c>
      <c r="FL326" s="38">
        <v>86.197580000000002</v>
      </c>
      <c r="FM326" s="38">
        <v>89.981579999999994</v>
      </c>
      <c r="FN326" s="38">
        <v>93.314139999999995</v>
      </c>
      <c r="FO326" s="38">
        <v>95.843149999999994</v>
      </c>
      <c r="FP326" s="38">
        <v>97.702719999999999</v>
      </c>
      <c r="FQ326" s="38">
        <v>98.714609999999993</v>
      </c>
      <c r="FR326" s="38">
        <v>98.642070000000004</v>
      </c>
      <c r="FS326" s="38">
        <v>97.936779999999999</v>
      </c>
      <c r="FT326" s="38">
        <v>95.751519999999999</v>
      </c>
      <c r="FU326" s="38">
        <v>91.713239999999999</v>
      </c>
      <c r="FV326" s="38">
        <v>87.456389999999999</v>
      </c>
      <c r="FW326">
        <v>84.327250000000006</v>
      </c>
      <c r="FX326">
        <v>81.515079999999998</v>
      </c>
      <c r="FY326">
        <v>79.437740000000005</v>
      </c>
      <c r="FZ326">
        <v>1.39647E-2</v>
      </c>
      <c r="GA326">
        <v>0.11651540000000001</v>
      </c>
      <c r="GB326">
        <v>1</v>
      </c>
    </row>
    <row r="327" spans="1:184" x14ac:dyDescent="0.3">
      <c r="A327" t="s">
        <v>277</v>
      </c>
      <c r="B327" t="s">
        <v>185</v>
      </c>
      <c r="C327" t="s">
        <v>1</v>
      </c>
      <c r="D327" t="s">
        <v>1</v>
      </c>
      <c r="E327" t="s">
        <v>1</v>
      </c>
      <c r="F327" t="s">
        <v>1</v>
      </c>
      <c r="G327" s="16" t="s">
        <v>1</v>
      </c>
      <c r="H327" s="40" t="s">
        <v>1</v>
      </c>
      <c r="I327" s="18" t="s">
        <v>1</v>
      </c>
      <c r="J327" s="38" t="s">
        <v>1</v>
      </c>
      <c r="K327" s="18">
        <v>44722</v>
      </c>
      <c r="L327" s="38">
        <v>18566</v>
      </c>
      <c r="M327" s="38">
        <v>18566</v>
      </c>
      <c r="N327" s="38">
        <v>0.92139649999999995</v>
      </c>
      <c r="O327" s="38">
        <v>0.88490219999999997</v>
      </c>
      <c r="P327" s="38">
        <v>0.85723590000000005</v>
      </c>
      <c r="Q327" s="38">
        <v>0.84092750000000005</v>
      </c>
      <c r="R327" s="38">
        <v>0.83864320000000003</v>
      </c>
      <c r="S327" s="38">
        <v>0.84012439999999999</v>
      </c>
      <c r="T327" s="38">
        <v>0.80505139999999997</v>
      </c>
      <c r="U327" s="38">
        <v>0.98370740000000001</v>
      </c>
      <c r="V327" s="38">
        <v>1.329831</v>
      </c>
      <c r="W327" s="38">
        <v>1.6748350000000001</v>
      </c>
      <c r="X327" s="38">
        <v>1.9107860000000001</v>
      </c>
      <c r="Y327" s="38">
        <v>2.049194</v>
      </c>
      <c r="Z327" s="38">
        <v>2.1338720000000002</v>
      </c>
      <c r="AA327" s="38">
        <v>2.2182240000000002</v>
      </c>
      <c r="AB327" s="38">
        <v>2.261018</v>
      </c>
      <c r="AC327" s="38">
        <v>2.2466309999999998</v>
      </c>
      <c r="AD327" s="38">
        <v>2.1381960000000002</v>
      </c>
      <c r="AE327" s="38">
        <v>1.8920239999999999</v>
      </c>
      <c r="AF327" s="38">
        <v>1.680498</v>
      </c>
      <c r="AG327" s="38">
        <v>1.4818499999999999</v>
      </c>
      <c r="AH327" s="38">
        <v>1.3567499999999999</v>
      </c>
      <c r="AI327" s="38">
        <v>1.2400059999999999</v>
      </c>
      <c r="AJ327" s="38">
        <v>1.1116680000000001</v>
      </c>
      <c r="AK327" s="38">
        <v>1.022726</v>
      </c>
      <c r="AL327" s="38">
        <v>2.6128000000000002E-3</v>
      </c>
      <c r="AM327" s="38">
        <v>6.2195000000000002E-3</v>
      </c>
      <c r="AN327" s="38">
        <v>5.3607000000000004E-3</v>
      </c>
      <c r="AO327" s="38">
        <v>6.7688999999999996E-3</v>
      </c>
      <c r="AP327" s="38">
        <v>2.7246000000000002E-3</v>
      </c>
      <c r="AQ327" s="38">
        <v>1.2559799999999999E-2</v>
      </c>
      <c r="AR327" s="38">
        <v>-5.5281000000000002E-3</v>
      </c>
      <c r="AS327" s="38">
        <v>-1.46713E-2</v>
      </c>
      <c r="AT327" s="38">
        <v>-2.6875E-2</v>
      </c>
      <c r="AU327" s="38">
        <v>-3.8167100000000002E-2</v>
      </c>
      <c r="AV327" s="38">
        <v>-3.3380600000000003E-2</v>
      </c>
      <c r="AW327" s="38">
        <v>-2.4342200000000001E-2</v>
      </c>
      <c r="AX327" s="38">
        <v>-1.2078E-3</v>
      </c>
      <c r="AY327" s="38">
        <v>1.0744E-2</v>
      </c>
      <c r="AZ327" s="38">
        <v>1.4508500000000001E-2</v>
      </c>
      <c r="BA327" s="38">
        <v>1.0616E-2</v>
      </c>
      <c r="BB327" s="38">
        <v>2.94372E-2</v>
      </c>
      <c r="BC327" s="38">
        <v>7.4109999999999996E-4</v>
      </c>
      <c r="BD327" s="38">
        <v>-2.2448099999999999E-2</v>
      </c>
      <c r="BE327" s="38">
        <v>-1.54959E-2</v>
      </c>
      <c r="BF327" s="38">
        <v>-7.11E-3</v>
      </c>
      <c r="BG327" s="38">
        <v>-3.0667099999999999E-2</v>
      </c>
      <c r="BH327" s="38">
        <v>-1.8561500000000002E-2</v>
      </c>
      <c r="BI327" s="38">
        <v>-2.37687E-2</v>
      </c>
      <c r="BJ327" s="38">
        <v>4.7610999999999999E-3</v>
      </c>
      <c r="BK327" s="38">
        <v>8.0964999999999995E-3</v>
      </c>
      <c r="BL327" s="38">
        <v>6.8421999999999997E-3</v>
      </c>
      <c r="BM327" s="38">
        <v>8.0470999999999997E-3</v>
      </c>
      <c r="BN327" s="38">
        <v>4.1305999999999999E-3</v>
      </c>
      <c r="BO327" s="38">
        <v>1.8504799999999998E-2</v>
      </c>
      <c r="BP327" s="38">
        <v>3.0217E-3</v>
      </c>
      <c r="BQ327" s="38">
        <v>-1.1825499999999999E-2</v>
      </c>
      <c r="BR327" s="38">
        <v>-2.3820600000000001E-2</v>
      </c>
      <c r="BS327" s="38">
        <v>-3.3375299999999997E-2</v>
      </c>
      <c r="BT327" s="38">
        <v>-2.9871700000000001E-2</v>
      </c>
      <c r="BU327" s="38">
        <v>-2.19391E-2</v>
      </c>
      <c r="BV327" s="38">
        <v>3.9169999999999998E-4</v>
      </c>
      <c r="BW327" s="38">
        <v>1.3388300000000001E-2</v>
      </c>
      <c r="BX327" s="38">
        <v>1.9024900000000001E-2</v>
      </c>
      <c r="BY327" s="38">
        <v>1.7627199999999999E-2</v>
      </c>
      <c r="BZ327" s="38">
        <v>3.7178299999999997E-2</v>
      </c>
      <c r="CA327" s="38">
        <v>9.6486999999999996E-3</v>
      </c>
      <c r="CB327" s="38">
        <v>-1.2034700000000001E-2</v>
      </c>
      <c r="CC327" s="38">
        <v>-7.0286000000000003E-3</v>
      </c>
      <c r="CD327" s="38">
        <v>2.141E-4</v>
      </c>
      <c r="CE327" s="38">
        <v>-2.3958500000000001E-2</v>
      </c>
      <c r="CF327" s="38">
        <v>-1.4428E-2</v>
      </c>
      <c r="CG327" s="38">
        <v>-2.0864799999999999E-2</v>
      </c>
      <c r="CH327" s="38">
        <v>6.2490999999999996E-3</v>
      </c>
      <c r="CI327" s="38">
        <v>9.3965000000000003E-3</v>
      </c>
      <c r="CJ327" s="38">
        <v>7.8682000000000005E-3</v>
      </c>
      <c r="CK327" s="38">
        <v>8.9323000000000007E-3</v>
      </c>
      <c r="CL327" s="38">
        <v>5.1044000000000003E-3</v>
      </c>
      <c r="CM327" s="38">
        <v>2.2622300000000001E-2</v>
      </c>
      <c r="CN327" s="38">
        <v>8.9432000000000001E-3</v>
      </c>
      <c r="CO327" s="38">
        <v>-9.8545000000000004E-3</v>
      </c>
      <c r="CP327" s="38">
        <v>-2.1705100000000001E-2</v>
      </c>
      <c r="CQ327" s="38">
        <v>-3.00565E-2</v>
      </c>
      <c r="CR327" s="38">
        <v>-2.7441500000000001E-2</v>
      </c>
      <c r="CS327" s="38">
        <v>-2.02747E-2</v>
      </c>
      <c r="CT327" s="38">
        <v>1.4993999999999999E-3</v>
      </c>
      <c r="CU327" s="38">
        <v>1.52196E-2</v>
      </c>
      <c r="CV327" s="38">
        <v>2.21529E-2</v>
      </c>
      <c r="CW327" s="38">
        <v>2.2483199999999998E-2</v>
      </c>
      <c r="CX327" s="38">
        <v>4.2539899999999999E-2</v>
      </c>
      <c r="CY327" s="38">
        <v>1.5818100000000002E-2</v>
      </c>
      <c r="CZ327" s="38">
        <v>-4.8224000000000001E-3</v>
      </c>
      <c r="DA327" s="38">
        <v>-1.1642E-3</v>
      </c>
      <c r="DB327" s="38">
        <v>5.2868000000000004E-3</v>
      </c>
      <c r="DC327" s="38">
        <v>-1.9312200000000002E-2</v>
      </c>
      <c r="DD327" s="38">
        <v>-1.1565199999999999E-2</v>
      </c>
      <c r="DE327" s="38">
        <v>-1.8853600000000002E-2</v>
      </c>
      <c r="DF327" s="38">
        <v>7.737E-3</v>
      </c>
      <c r="DG327" s="38">
        <v>1.06964E-2</v>
      </c>
      <c r="DH327" s="38">
        <v>8.8943000000000008E-3</v>
      </c>
      <c r="DI327" s="38">
        <v>9.8175999999999992E-3</v>
      </c>
      <c r="DJ327" s="38">
        <v>6.0781000000000003E-3</v>
      </c>
      <c r="DK327" s="38">
        <v>2.6739800000000001E-2</v>
      </c>
      <c r="DL327" s="38">
        <v>1.48647E-2</v>
      </c>
      <c r="DM327" s="38">
        <v>-7.8834999999999999E-3</v>
      </c>
      <c r="DN327" s="38">
        <v>-1.9589599999999999E-2</v>
      </c>
      <c r="DO327" s="38">
        <v>-2.67376E-2</v>
      </c>
      <c r="DP327" s="38">
        <v>-2.50113E-2</v>
      </c>
      <c r="DQ327" s="38">
        <v>-1.8610399999999999E-2</v>
      </c>
      <c r="DR327" s="38">
        <v>2.6072000000000001E-3</v>
      </c>
      <c r="DS327" s="38">
        <v>1.7051E-2</v>
      </c>
      <c r="DT327" s="38">
        <v>2.5280899999999999E-2</v>
      </c>
      <c r="DU327" s="38">
        <v>2.7339200000000001E-2</v>
      </c>
      <c r="DV327" s="38">
        <v>4.7901399999999997E-2</v>
      </c>
      <c r="DW327" s="38">
        <v>2.1987400000000001E-2</v>
      </c>
      <c r="DX327" s="38">
        <v>2.3898999999999999E-3</v>
      </c>
      <c r="DY327" s="38">
        <v>4.7001999999999999E-3</v>
      </c>
      <c r="DZ327" s="38">
        <v>1.03594E-2</v>
      </c>
      <c r="EA327" s="38">
        <v>-1.4665900000000001E-2</v>
      </c>
      <c r="EB327" s="38">
        <v>-8.7024000000000008E-3</v>
      </c>
      <c r="EC327" s="38">
        <v>-1.68424E-2</v>
      </c>
      <c r="ED327" s="38">
        <v>9.8852999999999996E-3</v>
      </c>
      <c r="EE327" s="38">
        <v>1.25734E-2</v>
      </c>
      <c r="EF327" s="38">
        <v>1.03757E-2</v>
      </c>
      <c r="EG327" s="38">
        <v>1.1095799999999999E-2</v>
      </c>
      <c r="EH327" s="38">
        <v>7.4840999999999996E-3</v>
      </c>
      <c r="EI327" s="38">
        <v>3.26848E-2</v>
      </c>
      <c r="EJ327" s="38">
        <v>2.3414399999999998E-2</v>
      </c>
      <c r="EK327" s="38">
        <v>-5.0375999999999997E-3</v>
      </c>
      <c r="EL327" s="38">
        <v>-1.65352E-2</v>
      </c>
      <c r="EM327" s="38">
        <v>-2.1945800000000001E-2</v>
      </c>
      <c r="EN327" s="38">
        <v>-2.1502400000000001E-2</v>
      </c>
      <c r="EO327" s="38">
        <v>-1.6207300000000001E-2</v>
      </c>
      <c r="EP327" s="38">
        <v>4.2065999999999996E-3</v>
      </c>
      <c r="EQ327" s="38">
        <v>1.96952E-2</v>
      </c>
      <c r="ER327" s="38">
        <v>2.9797299999999999E-2</v>
      </c>
      <c r="ES327" s="38">
        <v>3.4350499999999999E-2</v>
      </c>
      <c r="ET327" s="38">
        <v>5.56426E-2</v>
      </c>
      <c r="EU327" s="38">
        <v>3.0894999999999999E-2</v>
      </c>
      <c r="EV327" s="38">
        <v>1.28033E-2</v>
      </c>
      <c r="EW327" s="38">
        <v>1.31675E-2</v>
      </c>
      <c r="EX327" s="38">
        <v>1.7683500000000001E-2</v>
      </c>
      <c r="EY327" s="38">
        <v>-7.9573000000000005E-3</v>
      </c>
      <c r="EZ327" s="38">
        <v>-4.5688999999999999E-3</v>
      </c>
      <c r="FA327" s="38">
        <v>-1.3938600000000001E-2</v>
      </c>
      <c r="FB327" s="38">
        <v>78.076800000000006</v>
      </c>
      <c r="FC327" s="38">
        <v>76.341189999999997</v>
      </c>
      <c r="FD327" s="38">
        <v>74.020200000000003</v>
      </c>
      <c r="FE327" s="38">
        <v>72.059299999999993</v>
      </c>
      <c r="FF327" s="38">
        <v>71.1541</v>
      </c>
      <c r="FG327" s="38">
        <v>70.143680000000003</v>
      </c>
      <c r="FH327" s="38">
        <v>70.666420000000002</v>
      </c>
      <c r="FI327" s="38">
        <v>74.935090000000002</v>
      </c>
      <c r="FJ327" s="38">
        <v>80.071539999999999</v>
      </c>
      <c r="FK327" s="38">
        <v>84.059389999999993</v>
      </c>
      <c r="FL327" s="38">
        <v>87.836619999999996</v>
      </c>
      <c r="FM327" s="38">
        <v>91.493080000000006</v>
      </c>
      <c r="FN327" s="38">
        <v>94.020899999999997</v>
      </c>
      <c r="FO327" s="38">
        <v>96.140690000000006</v>
      </c>
      <c r="FP327" s="38">
        <v>97.594200000000001</v>
      </c>
      <c r="FQ327" s="38">
        <v>98.597130000000007</v>
      </c>
      <c r="FR327" s="38">
        <v>98.865399999999994</v>
      </c>
      <c r="FS327" s="38">
        <v>98.281350000000003</v>
      </c>
      <c r="FT327" s="38">
        <v>96.423649999999995</v>
      </c>
      <c r="FU327" s="38">
        <v>93.762600000000006</v>
      </c>
      <c r="FV327" s="38">
        <v>90.170490000000001</v>
      </c>
      <c r="FW327">
        <v>87.177800000000005</v>
      </c>
      <c r="FX327">
        <v>84.470089999999999</v>
      </c>
      <c r="FY327">
        <v>81.867270000000005</v>
      </c>
      <c r="FZ327">
        <v>9.7325999999999992E-3</v>
      </c>
      <c r="GA327">
        <v>5.1756700000000003E-2</v>
      </c>
      <c r="GB327">
        <v>1</v>
      </c>
    </row>
    <row r="328" spans="1:184" x14ac:dyDescent="0.3">
      <c r="A328" t="s">
        <v>277</v>
      </c>
      <c r="B328" t="s">
        <v>185</v>
      </c>
      <c r="C328" t="s">
        <v>1</v>
      </c>
      <c r="D328" t="s">
        <v>1</v>
      </c>
      <c r="E328" t="s">
        <v>1</v>
      </c>
      <c r="F328" t="s">
        <v>1</v>
      </c>
      <c r="G328" s="16" t="s">
        <v>1</v>
      </c>
      <c r="H328" s="40" t="s">
        <v>1</v>
      </c>
      <c r="I328" s="18" t="s">
        <v>1</v>
      </c>
      <c r="J328" s="38" t="s">
        <v>1</v>
      </c>
      <c r="K328" s="18">
        <v>44739</v>
      </c>
      <c r="L328" s="38">
        <v>18539</v>
      </c>
      <c r="M328" s="38">
        <v>18539</v>
      </c>
      <c r="N328" s="38">
        <v>0.914439</v>
      </c>
      <c r="O328" s="38">
        <v>0.88075709999999996</v>
      </c>
      <c r="P328" s="38">
        <v>0.85303600000000002</v>
      </c>
      <c r="Q328" s="38">
        <v>0.83688189999999996</v>
      </c>
      <c r="R328" s="38">
        <v>0.8383583</v>
      </c>
      <c r="S328" s="38">
        <v>0.86572150000000003</v>
      </c>
      <c r="T328" s="38">
        <v>0.84624770000000005</v>
      </c>
      <c r="U328" s="38">
        <v>0.97211250000000005</v>
      </c>
      <c r="V328" s="38">
        <v>1.2850839999999999</v>
      </c>
      <c r="W328" s="38">
        <v>1.572344</v>
      </c>
      <c r="X328" s="38">
        <v>1.774651</v>
      </c>
      <c r="Y328" s="38">
        <v>1.8900570000000001</v>
      </c>
      <c r="Z328" s="38">
        <v>1.9735469999999999</v>
      </c>
      <c r="AA328" s="38">
        <v>2.0525470000000001</v>
      </c>
      <c r="AB328" s="38">
        <v>2.112206</v>
      </c>
      <c r="AC328" s="38">
        <v>2.1298409999999999</v>
      </c>
      <c r="AD328" s="38">
        <v>2.0488870000000001</v>
      </c>
      <c r="AE328" s="38">
        <v>1.80298</v>
      </c>
      <c r="AF328" s="38">
        <v>1.598201</v>
      </c>
      <c r="AG328" s="38">
        <v>1.41394</v>
      </c>
      <c r="AH328" s="38">
        <v>1.3126150000000001</v>
      </c>
      <c r="AI328" s="38">
        <v>1.179511</v>
      </c>
      <c r="AJ328" s="38">
        <v>1.0613840000000001</v>
      </c>
      <c r="AK328" s="38">
        <v>0.98828510000000003</v>
      </c>
      <c r="AL328" s="38">
        <v>-2.5153499999999999E-2</v>
      </c>
      <c r="AM328" s="38">
        <v>-1.4356300000000001E-2</v>
      </c>
      <c r="AN328" s="38">
        <v>-1.34033E-2</v>
      </c>
      <c r="AO328" s="38">
        <v>-8.9779000000000005E-3</v>
      </c>
      <c r="AP328" s="38">
        <v>-4.6230000000000004E-3</v>
      </c>
      <c r="AQ328" s="38">
        <v>3.2372400000000003E-2</v>
      </c>
      <c r="AR328" s="38">
        <v>3.6219599999999998E-2</v>
      </c>
      <c r="AS328" s="38">
        <v>-1.59125E-2</v>
      </c>
      <c r="AT328" s="38">
        <v>-9.3375000000000003E-3</v>
      </c>
      <c r="AU328" s="38">
        <v>-3.8127E-3</v>
      </c>
      <c r="AV328" s="38">
        <v>8.0988999999999992E-3</v>
      </c>
      <c r="AW328" s="38">
        <v>-5.1763E-3</v>
      </c>
      <c r="AX328" s="38">
        <v>-4.1057999999999997E-3</v>
      </c>
      <c r="AY328" s="38">
        <v>-3.6581999999999999E-3</v>
      </c>
      <c r="AZ328" s="38">
        <v>-2.9941999999999998E-3</v>
      </c>
      <c r="BA328" s="38">
        <v>4.6626000000000003E-3</v>
      </c>
      <c r="BB328" s="38">
        <v>2.24992E-2</v>
      </c>
      <c r="BC328" s="38">
        <v>1.4079100000000001E-2</v>
      </c>
      <c r="BD328" s="38">
        <v>9.0185999999999999E-3</v>
      </c>
      <c r="BE328" s="38">
        <v>1.9283700000000001E-2</v>
      </c>
      <c r="BF328" s="38">
        <v>4.9266499999999998E-2</v>
      </c>
      <c r="BG328" s="38">
        <v>-2.45042E-2</v>
      </c>
      <c r="BH328" s="38">
        <v>-2.33341E-2</v>
      </c>
      <c r="BI328" s="38">
        <v>-1.87744E-2</v>
      </c>
      <c r="BJ328" s="38">
        <v>-2.24391E-2</v>
      </c>
      <c r="BK328" s="38">
        <v>-1.24732E-2</v>
      </c>
      <c r="BL328" s="38">
        <v>-1.14901E-2</v>
      </c>
      <c r="BM328" s="38">
        <v>-7.7828000000000003E-3</v>
      </c>
      <c r="BN328" s="38">
        <v>-3.4083E-3</v>
      </c>
      <c r="BO328" s="38">
        <v>3.5688600000000001E-2</v>
      </c>
      <c r="BP328" s="38">
        <v>4.3800800000000001E-2</v>
      </c>
      <c r="BQ328" s="38">
        <v>-1.26836E-2</v>
      </c>
      <c r="BR328" s="38">
        <v>-5.7938E-3</v>
      </c>
      <c r="BS328" s="38">
        <v>-8.0170000000000003E-4</v>
      </c>
      <c r="BT328" s="38">
        <v>1.1049399999999999E-2</v>
      </c>
      <c r="BU328" s="38">
        <v>-2.0125E-3</v>
      </c>
      <c r="BV328" s="38">
        <v>-1.8814000000000001E-3</v>
      </c>
      <c r="BW328" s="38">
        <v>-2.1040999999999998E-3</v>
      </c>
      <c r="BX328" s="38">
        <v>3.7869999999999999E-4</v>
      </c>
      <c r="BY328" s="38">
        <v>9.4158000000000002E-3</v>
      </c>
      <c r="BZ328" s="38">
        <v>2.6640199999999999E-2</v>
      </c>
      <c r="CA328" s="38">
        <v>1.9829599999999999E-2</v>
      </c>
      <c r="CB328" s="38">
        <v>1.8376400000000001E-2</v>
      </c>
      <c r="CC328" s="38">
        <v>2.69707E-2</v>
      </c>
      <c r="CD328" s="38">
        <v>5.6267600000000001E-2</v>
      </c>
      <c r="CE328" s="38">
        <v>-1.8181599999999999E-2</v>
      </c>
      <c r="CF328" s="38">
        <v>-1.7513000000000001E-2</v>
      </c>
      <c r="CG328" s="38">
        <v>-1.40752E-2</v>
      </c>
      <c r="CH328" s="38">
        <v>-2.05591E-2</v>
      </c>
      <c r="CI328" s="38">
        <v>-1.1169E-2</v>
      </c>
      <c r="CJ328" s="38">
        <v>-1.01651E-2</v>
      </c>
      <c r="CK328" s="38">
        <v>-6.9550999999999997E-3</v>
      </c>
      <c r="CL328" s="38">
        <v>-2.5669E-3</v>
      </c>
      <c r="CM328" s="38">
        <v>3.7985499999999998E-2</v>
      </c>
      <c r="CN328" s="38">
        <v>4.9051400000000002E-2</v>
      </c>
      <c r="CO328" s="38">
        <v>-1.04473E-2</v>
      </c>
      <c r="CP328" s="38">
        <v>-3.3394000000000002E-3</v>
      </c>
      <c r="CQ328" s="38">
        <v>1.2838000000000001E-3</v>
      </c>
      <c r="CR328" s="38">
        <v>1.3092899999999999E-2</v>
      </c>
      <c r="CS328" s="38">
        <v>1.7870000000000001E-4</v>
      </c>
      <c r="CT328" s="38">
        <v>-3.4079999999999999E-4</v>
      </c>
      <c r="CU328" s="38">
        <v>-1.0277000000000001E-3</v>
      </c>
      <c r="CV328" s="38">
        <v>2.7147999999999999E-3</v>
      </c>
      <c r="CW328" s="38">
        <v>1.27078E-2</v>
      </c>
      <c r="CX328" s="38">
        <v>2.9508300000000001E-2</v>
      </c>
      <c r="CY328" s="38">
        <v>2.3812400000000001E-2</v>
      </c>
      <c r="CZ328" s="38">
        <v>2.4857600000000001E-2</v>
      </c>
      <c r="DA328" s="38">
        <v>3.2294700000000003E-2</v>
      </c>
      <c r="DB328" s="38">
        <v>6.1116499999999997E-2</v>
      </c>
      <c r="DC328" s="38">
        <v>-1.38026E-2</v>
      </c>
      <c r="DD328" s="38">
        <v>-1.34813E-2</v>
      </c>
      <c r="DE328" s="38">
        <v>-1.08206E-2</v>
      </c>
      <c r="DF328" s="38">
        <v>-1.8679100000000001E-2</v>
      </c>
      <c r="DG328" s="38">
        <v>-9.8648E-3</v>
      </c>
      <c r="DH328" s="38">
        <v>-8.8400000000000006E-3</v>
      </c>
      <c r="DI328" s="38">
        <v>-6.1273999999999999E-3</v>
      </c>
      <c r="DJ328" s="38">
        <v>-1.7256000000000001E-3</v>
      </c>
      <c r="DK328" s="38">
        <v>4.02823E-2</v>
      </c>
      <c r="DL328" s="38">
        <v>5.4302099999999999E-2</v>
      </c>
      <c r="DM328" s="38">
        <v>-8.2109999999999995E-3</v>
      </c>
      <c r="DN328" s="38">
        <v>-8.8500000000000004E-4</v>
      </c>
      <c r="DO328" s="38">
        <v>3.3692000000000001E-3</v>
      </c>
      <c r="DP328" s="38">
        <v>1.51364E-2</v>
      </c>
      <c r="DQ328" s="38">
        <v>2.3698999999999999E-3</v>
      </c>
      <c r="DR328" s="38">
        <v>1.1998E-3</v>
      </c>
      <c r="DS328" s="38">
        <v>4.88E-5</v>
      </c>
      <c r="DT328" s="38">
        <v>5.0508999999999997E-3</v>
      </c>
      <c r="DU328" s="38">
        <v>1.5999800000000002E-2</v>
      </c>
      <c r="DV328" s="38">
        <v>3.23764E-2</v>
      </c>
      <c r="DW328" s="38">
        <v>2.7795199999999999E-2</v>
      </c>
      <c r="DX328" s="38">
        <v>3.1338699999999997E-2</v>
      </c>
      <c r="DY328" s="38">
        <v>3.7618600000000002E-2</v>
      </c>
      <c r="DZ328" s="38">
        <v>6.5965499999999996E-2</v>
      </c>
      <c r="EA328" s="38">
        <v>-9.4236000000000007E-3</v>
      </c>
      <c r="EB328" s="38">
        <v>-9.4496000000000007E-3</v>
      </c>
      <c r="EC328" s="38">
        <v>-7.5659000000000004E-3</v>
      </c>
      <c r="ED328" s="38">
        <v>-1.5964699999999998E-2</v>
      </c>
      <c r="EE328" s="38">
        <v>-7.9818000000000007E-3</v>
      </c>
      <c r="EF328" s="38">
        <v>-6.9268000000000003E-3</v>
      </c>
      <c r="EG328" s="38">
        <v>-4.9324E-3</v>
      </c>
      <c r="EH328" s="38">
        <v>-5.1079999999999995E-4</v>
      </c>
      <c r="EI328" s="38">
        <v>4.3598600000000001E-2</v>
      </c>
      <c r="EJ328" s="38">
        <v>6.1883199999999999E-2</v>
      </c>
      <c r="EK328" s="38">
        <v>-4.9822E-3</v>
      </c>
      <c r="EL328" s="38">
        <v>2.6587E-3</v>
      </c>
      <c r="EM328" s="38">
        <v>6.3801999999999999E-3</v>
      </c>
      <c r="EN328" s="38">
        <v>1.80869E-2</v>
      </c>
      <c r="EO328" s="38">
        <v>5.5336999999999999E-3</v>
      </c>
      <c r="EP328" s="38">
        <v>3.4240999999999998E-3</v>
      </c>
      <c r="EQ328" s="38">
        <v>1.6029E-3</v>
      </c>
      <c r="ER328" s="38">
        <v>8.4238000000000004E-3</v>
      </c>
      <c r="ES328" s="38">
        <v>2.0753000000000001E-2</v>
      </c>
      <c r="ET328" s="38">
        <v>3.6517399999999998E-2</v>
      </c>
      <c r="EU328" s="38">
        <v>3.3545699999999998E-2</v>
      </c>
      <c r="EV328" s="38">
        <v>4.0696599999999999E-2</v>
      </c>
      <c r="EW328" s="38">
        <v>4.5305600000000001E-2</v>
      </c>
      <c r="EX328" s="38">
        <v>7.2966600000000006E-2</v>
      </c>
      <c r="EY328" s="38">
        <v>-3.1010999999999999E-3</v>
      </c>
      <c r="EZ328" s="38">
        <v>-3.6285000000000002E-3</v>
      </c>
      <c r="FA328" s="38">
        <v>-2.8666999999999998E-3</v>
      </c>
      <c r="FB328" s="38">
        <v>75.585560000000001</v>
      </c>
      <c r="FC328" s="38">
        <v>73.524460000000005</v>
      </c>
      <c r="FD328" s="38">
        <v>71.565749999999994</v>
      </c>
      <c r="FE328" s="38">
        <v>69.974040000000002</v>
      </c>
      <c r="FF328" s="38">
        <v>69.025310000000005</v>
      </c>
      <c r="FG328" s="38">
        <v>67.849969999999999</v>
      </c>
      <c r="FH328" s="38">
        <v>68.157560000000004</v>
      </c>
      <c r="FI328" s="38">
        <v>71.786940000000001</v>
      </c>
      <c r="FJ328" s="38">
        <v>76.785219999999995</v>
      </c>
      <c r="FK328" s="38">
        <v>81.140820000000005</v>
      </c>
      <c r="FL328" s="38">
        <v>85.501930000000002</v>
      </c>
      <c r="FM328" s="38">
        <v>89.494770000000003</v>
      </c>
      <c r="FN328" s="38">
        <v>92.920540000000003</v>
      </c>
      <c r="FO328" s="38">
        <v>95.855850000000004</v>
      </c>
      <c r="FP328" s="38">
        <v>98.009860000000003</v>
      </c>
      <c r="FQ328" s="38">
        <v>99.501850000000005</v>
      </c>
      <c r="FR328" s="38">
        <v>99.582120000000003</v>
      </c>
      <c r="FS328" s="38">
        <v>99.18253</v>
      </c>
      <c r="FT328" s="38">
        <v>97.485609999999994</v>
      </c>
      <c r="FU328" s="38">
        <v>94.264859999999999</v>
      </c>
      <c r="FV328" s="38">
        <v>89.562079999999995</v>
      </c>
      <c r="FW328">
        <v>85.715819999999994</v>
      </c>
      <c r="FX328">
        <v>82.472319999999996</v>
      </c>
      <c r="FY328">
        <v>79.834429999999998</v>
      </c>
      <c r="FZ328">
        <v>8.3703000000000007E-3</v>
      </c>
      <c r="GA328">
        <v>5.2748299999999998E-2</v>
      </c>
      <c r="GB328">
        <v>1</v>
      </c>
    </row>
    <row r="329" spans="1:184" x14ac:dyDescent="0.3">
      <c r="A329" t="s">
        <v>277</v>
      </c>
      <c r="B329" t="s">
        <v>185</v>
      </c>
      <c r="C329" t="s">
        <v>1</v>
      </c>
      <c r="D329" t="s">
        <v>1</v>
      </c>
      <c r="E329" t="s">
        <v>1</v>
      </c>
      <c r="F329" t="s">
        <v>1</v>
      </c>
      <c r="G329" s="16" t="s">
        <v>1</v>
      </c>
      <c r="H329" s="40" t="s">
        <v>1</v>
      </c>
      <c r="I329" s="18" t="s">
        <v>1</v>
      </c>
      <c r="J329" s="38" t="s">
        <v>1</v>
      </c>
      <c r="K329" s="18">
        <v>44753</v>
      </c>
      <c r="L329" s="38">
        <v>18495</v>
      </c>
      <c r="M329" s="38">
        <v>18495</v>
      </c>
      <c r="N329" s="38">
        <v>0.91860790000000003</v>
      </c>
      <c r="O329" s="38">
        <v>0.88388089999999997</v>
      </c>
      <c r="P329" s="38">
        <v>0.85579280000000002</v>
      </c>
      <c r="Q329" s="38">
        <v>0.83927019999999997</v>
      </c>
      <c r="R329" s="38">
        <v>0.8432598</v>
      </c>
      <c r="S329" s="38">
        <v>0.86375179999999996</v>
      </c>
      <c r="T329" s="38">
        <v>0.8434431</v>
      </c>
      <c r="U329" s="38">
        <v>0.98885749999999994</v>
      </c>
      <c r="V329" s="38">
        <v>1.3095810000000001</v>
      </c>
      <c r="W329" s="38">
        <v>1.613974</v>
      </c>
      <c r="X329" s="38">
        <v>1.834964</v>
      </c>
      <c r="Y329" s="38">
        <v>1.9582569999999999</v>
      </c>
      <c r="Z329" s="38">
        <v>2.0420560000000001</v>
      </c>
      <c r="AA329" s="38">
        <v>2.1202040000000002</v>
      </c>
      <c r="AB329" s="38">
        <v>2.1638000000000002</v>
      </c>
      <c r="AC329" s="38">
        <v>2.1675140000000002</v>
      </c>
      <c r="AD329" s="38">
        <v>2.080886</v>
      </c>
      <c r="AE329" s="38">
        <v>1.827175</v>
      </c>
      <c r="AF329" s="38">
        <v>1.614771</v>
      </c>
      <c r="AG329" s="38">
        <v>1.434126</v>
      </c>
      <c r="AH329" s="38">
        <v>1.332468</v>
      </c>
      <c r="AI329" s="38">
        <v>1.2107110000000001</v>
      </c>
      <c r="AJ329" s="38">
        <v>1.093901</v>
      </c>
      <c r="AK329" s="38">
        <v>1.016043</v>
      </c>
      <c r="AL329" s="38">
        <v>-1.4540000000000001E-2</v>
      </c>
      <c r="AM329" s="38">
        <v>-1.0702700000000001E-2</v>
      </c>
      <c r="AN329" s="38">
        <v>-8.7746000000000005E-3</v>
      </c>
      <c r="AO329" s="38">
        <v>-4.6278999999999999E-3</v>
      </c>
      <c r="AP329" s="38">
        <v>-9.0199999999999997E-5</v>
      </c>
      <c r="AQ329" s="38">
        <v>1.01496E-2</v>
      </c>
      <c r="AR329" s="38">
        <v>2.6760599999999999E-2</v>
      </c>
      <c r="AS329" s="38">
        <v>-1.7335400000000001E-2</v>
      </c>
      <c r="AT329" s="38">
        <v>-1.53166E-2</v>
      </c>
      <c r="AU329" s="38">
        <v>-2.2105400000000001E-2</v>
      </c>
      <c r="AV329" s="38">
        <v>-1.1547200000000001E-2</v>
      </c>
      <c r="AW329" s="38">
        <v>-1.41253E-2</v>
      </c>
      <c r="AX329" s="38">
        <v>-7.2033000000000002E-3</v>
      </c>
      <c r="AY329" s="38">
        <v>7.7870000000000001E-4</v>
      </c>
      <c r="AZ329" s="38">
        <v>-3.2973999999999998E-3</v>
      </c>
      <c r="BA329" s="38">
        <v>7.1044000000000003E-3</v>
      </c>
      <c r="BB329" s="38">
        <v>2.3701799999999999E-2</v>
      </c>
      <c r="BC329" s="38">
        <v>4.1409999999999997E-3</v>
      </c>
      <c r="BD329" s="38">
        <v>-2.32097E-2</v>
      </c>
      <c r="BE329" s="38">
        <v>-6.0769999999999999E-3</v>
      </c>
      <c r="BF329" s="38">
        <v>1.7888100000000001E-2</v>
      </c>
      <c r="BG329" s="38">
        <v>-3.6121500000000001E-2</v>
      </c>
      <c r="BH329" s="38">
        <v>-3.1990499999999998E-2</v>
      </c>
      <c r="BI329" s="38">
        <v>-2.5087000000000002E-2</v>
      </c>
      <c r="BJ329" s="38">
        <v>-1.14965E-2</v>
      </c>
      <c r="BK329" s="38">
        <v>-8.4930000000000005E-3</v>
      </c>
      <c r="BL329" s="38">
        <v>-6.5604000000000001E-3</v>
      </c>
      <c r="BM329" s="38">
        <v>-3.2065000000000001E-3</v>
      </c>
      <c r="BN329" s="38">
        <v>1.1931999999999999E-3</v>
      </c>
      <c r="BO329" s="38">
        <v>1.46362E-2</v>
      </c>
      <c r="BP329" s="38">
        <v>3.4967999999999999E-2</v>
      </c>
      <c r="BQ329" s="38">
        <v>-1.30475E-2</v>
      </c>
      <c r="BR329" s="38">
        <v>-1.0958799999999999E-2</v>
      </c>
      <c r="BS329" s="38">
        <v>-1.8567699999999999E-2</v>
      </c>
      <c r="BT329" s="38">
        <v>-7.8706999999999996E-3</v>
      </c>
      <c r="BU329" s="38">
        <v>-1.0289400000000001E-2</v>
      </c>
      <c r="BV329" s="38">
        <v>-4.5237000000000003E-3</v>
      </c>
      <c r="BW329" s="38">
        <v>2.9164999999999998E-3</v>
      </c>
      <c r="BX329" s="38">
        <v>1.2143E-3</v>
      </c>
      <c r="BY329" s="38">
        <v>1.3258199999999999E-2</v>
      </c>
      <c r="BZ329" s="38">
        <v>3.0617700000000001E-2</v>
      </c>
      <c r="CA329" s="38">
        <v>1.29774E-2</v>
      </c>
      <c r="CB329" s="38">
        <v>-1.05383E-2</v>
      </c>
      <c r="CC329" s="38">
        <v>3.9012000000000001E-3</v>
      </c>
      <c r="CD329" s="38">
        <v>2.6813400000000001E-2</v>
      </c>
      <c r="CE329" s="38">
        <v>-2.90335E-2</v>
      </c>
      <c r="CF329" s="38">
        <v>-2.5867899999999999E-2</v>
      </c>
      <c r="CG329" s="38">
        <v>-2.00479E-2</v>
      </c>
      <c r="CH329" s="38">
        <v>-9.3886000000000004E-3</v>
      </c>
      <c r="CI329" s="38">
        <v>-6.9624999999999999E-3</v>
      </c>
      <c r="CJ329" s="38">
        <v>-5.0267999999999997E-3</v>
      </c>
      <c r="CK329" s="38">
        <v>-2.222E-3</v>
      </c>
      <c r="CL329" s="38">
        <v>2.0820000000000001E-3</v>
      </c>
      <c r="CM329" s="38">
        <v>1.7743499999999999E-2</v>
      </c>
      <c r="CN329" s="38">
        <v>4.0652500000000001E-2</v>
      </c>
      <c r="CO329" s="38">
        <v>-1.0077600000000001E-2</v>
      </c>
      <c r="CP329" s="38">
        <v>-7.9407000000000002E-3</v>
      </c>
      <c r="CQ329" s="38">
        <v>-1.61174E-2</v>
      </c>
      <c r="CR329" s="38">
        <v>-5.3244E-3</v>
      </c>
      <c r="CS329" s="38">
        <v>-7.6328000000000003E-3</v>
      </c>
      <c r="CT329" s="38">
        <v>-2.6679E-3</v>
      </c>
      <c r="CU329" s="38">
        <v>4.3971000000000001E-3</v>
      </c>
      <c r="CV329" s="38">
        <v>4.3391999999999997E-3</v>
      </c>
      <c r="CW329" s="38">
        <v>1.7520299999999999E-2</v>
      </c>
      <c r="CX329" s="38">
        <v>3.54077E-2</v>
      </c>
      <c r="CY329" s="38">
        <v>1.90974E-2</v>
      </c>
      <c r="CZ329" s="38">
        <v>-1.7621E-3</v>
      </c>
      <c r="DA329" s="38">
        <v>1.08121E-2</v>
      </c>
      <c r="DB329" s="38">
        <v>3.2994999999999997E-2</v>
      </c>
      <c r="DC329" s="38">
        <v>-2.4124400000000001E-2</v>
      </c>
      <c r="DD329" s="38">
        <v>-2.1627400000000001E-2</v>
      </c>
      <c r="DE329" s="38">
        <v>-1.6557800000000001E-2</v>
      </c>
      <c r="DF329" s="38">
        <v>-7.2807000000000002E-3</v>
      </c>
      <c r="DG329" s="38">
        <v>-5.4320000000000002E-3</v>
      </c>
      <c r="DH329" s="38">
        <v>-3.4932000000000001E-3</v>
      </c>
      <c r="DI329" s="38">
        <v>-1.2375000000000001E-3</v>
      </c>
      <c r="DJ329" s="38">
        <v>2.9708999999999998E-3</v>
      </c>
      <c r="DK329" s="38">
        <v>2.0850899999999999E-2</v>
      </c>
      <c r="DL329" s="38">
        <v>4.6337000000000003E-2</v>
      </c>
      <c r="DM329" s="38">
        <v>-7.1078000000000001E-3</v>
      </c>
      <c r="DN329" s="38">
        <v>-4.9224999999999998E-3</v>
      </c>
      <c r="DO329" s="38">
        <v>-1.3667199999999999E-2</v>
      </c>
      <c r="DP329" s="38">
        <v>-2.7780999999999999E-3</v>
      </c>
      <c r="DQ329" s="38">
        <v>-4.9760999999999998E-3</v>
      </c>
      <c r="DR329" s="38">
        <v>-8.12E-4</v>
      </c>
      <c r="DS329" s="38">
        <v>5.8776999999999996E-3</v>
      </c>
      <c r="DT329" s="38">
        <v>7.4640000000000001E-3</v>
      </c>
      <c r="DU329" s="38">
        <v>2.17824E-2</v>
      </c>
      <c r="DV329" s="38">
        <v>4.01976E-2</v>
      </c>
      <c r="DW329" s="38">
        <v>2.52175E-2</v>
      </c>
      <c r="DX329" s="38">
        <v>7.0141999999999999E-3</v>
      </c>
      <c r="DY329" s="38">
        <v>1.7722999999999999E-2</v>
      </c>
      <c r="DZ329" s="38">
        <v>3.9176700000000002E-2</v>
      </c>
      <c r="EA329" s="38">
        <v>-1.9215200000000002E-2</v>
      </c>
      <c r="EB329" s="38">
        <v>-1.73869E-2</v>
      </c>
      <c r="EC329" s="38">
        <v>-1.30677E-2</v>
      </c>
      <c r="ED329" s="38">
        <v>-4.2372E-3</v>
      </c>
      <c r="EE329" s="38">
        <v>-3.2222000000000002E-3</v>
      </c>
      <c r="EF329" s="38">
        <v>-1.279E-3</v>
      </c>
      <c r="EG329" s="38">
        <v>1.839E-4</v>
      </c>
      <c r="EH329" s="38">
        <v>4.2542999999999999E-3</v>
      </c>
      <c r="EI329" s="38">
        <v>2.5337499999999999E-2</v>
      </c>
      <c r="EJ329" s="38">
        <v>5.45444E-2</v>
      </c>
      <c r="EK329" s="38">
        <v>-2.8197999999999999E-3</v>
      </c>
      <c r="EL329" s="38">
        <v>-5.6470000000000001E-4</v>
      </c>
      <c r="EM329" s="38">
        <v>-1.01295E-2</v>
      </c>
      <c r="EN329" s="38">
        <v>8.9840000000000004E-4</v>
      </c>
      <c r="EO329" s="38">
        <v>-1.1402999999999999E-3</v>
      </c>
      <c r="EP329" s="38">
        <v>1.8675E-3</v>
      </c>
      <c r="EQ329" s="38">
        <v>8.0155000000000001E-3</v>
      </c>
      <c r="ER329" s="38">
        <v>1.1975700000000001E-2</v>
      </c>
      <c r="ES329" s="38">
        <v>2.7936099999999998E-2</v>
      </c>
      <c r="ET329" s="38">
        <v>4.7113500000000003E-2</v>
      </c>
      <c r="EU329" s="38">
        <v>3.4053899999999998E-2</v>
      </c>
      <c r="EV329" s="38">
        <v>1.9685600000000001E-2</v>
      </c>
      <c r="EW329" s="38">
        <v>2.7701199999999999E-2</v>
      </c>
      <c r="EX329" s="38">
        <v>4.8101999999999999E-2</v>
      </c>
      <c r="EY329" s="38">
        <v>-1.2127199999999999E-2</v>
      </c>
      <c r="EZ329" s="38">
        <v>-1.12643E-2</v>
      </c>
      <c r="FA329" s="38">
        <v>-8.0284999999999992E-3</v>
      </c>
      <c r="FB329" s="38">
        <v>78.354550000000003</v>
      </c>
      <c r="FC329" s="38">
        <v>77.302350000000004</v>
      </c>
      <c r="FD329" s="38">
        <v>75.674139999999994</v>
      </c>
      <c r="FE329" s="38">
        <v>74.064210000000003</v>
      </c>
      <c r="FF329" s="38">
        <v>72.074939999999998</v>
      </c>
      <c r="FG329" s="38">
        <v>71.019909999999996</v>
      </c>
      <c r="FH329" s="38">
        <v>70.987020000000001</v>
      </c>
      <c r="FI329" s="38">
        <v>74.250209999999996</v>
      </c>
      <c r="FJ329" s="38">
        <v>78.991200000000006</v>
      </c>
      <c r="FK329" s="38">
        <v>84.122349999999997</v>
      </c>
      <c r="FL329" s="38">
        <v>88.118210000000005</v>
      </c>
      <c r="FM329" s="38">
        <v>91.440839999999994</v>
      </c>
      <c r="FN329" s="38">
        <v>94.584630000000004</v>
      </c>
      <c r="FO329" s="38">
        <v>96.947770000000006</v>
      </c>
      <c r="FP329" s="38">
        <v>98.477969999999999</v>
      </c>
      <c r="FQ329" s="38">
        <v>100.00539999999999</v>
      </c>
      <c r="FR329" s="38">
        <v>100.542</v>
      </c>
      <c r="FS329" s="38">
        <v>100.1494</v>
      </c>
      <c r="FT329" s="38">
        <v>98.758089999999996</v>
      </c>
      <c r="FU329" s="38">
        <v>95.870919999999998</v>
      </c>
      <c r="FV329" s="38">
        <v>91.664630000000002</v>
      </c>
      <c r="FW329">
        <v>87.892359999999996</v>
      </c>
      <c r="FX329">
        <v>85.350809999999996</v>
      </c>
      <c r="FY329">
        <v>82.551649999999995</v>
      </c>
      <c r="FZ329">
        <v>1.16764E-2</v>
      </c>
      <c r="GA329">
        <v>7.0639300000000002E-2</v>
      </c>
      <c r="GB329">
        <v>1</v>
      </c>
    </row>
    <row r="330" spans="1:184" x14ac:dyDescent="0.3">
      <c r="A330" t="s">
        <v>277</v>
      </c>
      <c r="B330" t="s">
        <v>185</v>
      </c>
      <c r="C330" t="s">
        <v>1</v>
      </c>
      <c r="D330" t="s">
        <v>1</v>
      </c>
      <c r="E330" t="s">
        <v>1</v>
      </c>
      <c r="F330" t="s">
        <v>1</v>
      </c>
      <c r="G330" s="16" t="s">
        <v>1</v>
      </c>
      <c r="H330" s="40" t="s">
        <v>1</v>
      </c>
      <c r="I330" s="18" t="s">
        <v>1</v>
      </c>
      <c r="J330" s="38" t="s">
        <v>1</v>
      </c>
      <c r="K330" s="18">
        <v>44760</v>
      </c>
      <c r="L330" s="38">
        <v>18468</v>
      </c>
      <c r="M330" s="38">
        <v>18468</v>
      </c>
      <c r="N330" s="38">
        <v>0.98646710000000004</v>
      </c>
      <c r="O330" s="38">
        <v>0.94673980000000002</v>
      </c>
      <c r="P330" s="38">
        <v>0.91258260000000002</v>
      </c>
      <c r="Q330" s="38">
        <v>0.89225220000000005</v>
      </c>
      <c r="R330" s="38">
        <v>0.89272359999999995</v>
      </c>
      <c r="S330" s="38">
        <v>0.92742469999999999</v>
      </c>
      <c r="T330" s="38">
        <v>0.90861119999999995</v>
      </c>
      <c r="U330" s="38">
        <v>1.050441</v>
      </c>
      <c r="V330" s="38">
        <v>1.3749629999999999</v>
      </c>
      <c r="W330" s="38">
        <v>1.67421</v>
      </c>
      <c r="X330" s="38">
        <v>1.8755580000000001</v>
      </c>
      <c r="Y330" s="38">
        <v>1.982607</v>
      </c>
      <c r="Z330" s="38">
        <v>2.0559090000000002</v>
      </c>
      <c r="AA330" s="38">
        <v>2.122296</v>
      </c>
      <c r="AB330" s="38">
        <v>2.168256</v>
      </c>
      <c r="AC330" s="38">
        <v>2.1800009999999999</v>
      </c>
      <c r="AD330" s="38">
        <v>2.0951179999999998</v>
      </c>
      <c r="AE330" s="38">
        <v>1.8446210000000001</v>
      </c>
      <c r="AF330" s="38">
        <v>1.6402289999999999</v>
      </c>
      <c r="AG330" s="38">
        <v>1.456485</v>
      </c>
      <c r="AH330" s="38">
        <v>1.3595729999999999</v>
      </c>
      <c r="AI330" s="38">
        <v>1.2236860000000001</v>
      </c>
      <c r="AJ330" s="38">
        <v>1.1027450000000001</v>
      </c>
      <c r="AK330" s="38">
        <v>1.025909</v>
      </c>
      <c r="AL330" s="38">
        <v>-5.2802999999999999E-3</v>
      </c>
      <c r="AM330" s="38">
        <v>1.3276E-3</v>
      </c>
      <c r="AN330" s="38">
        <v>-1.7708999999999999E-3</v>
      </c>
      <c r="AO330" s="38">
        <v>4.8126999999999996E-3</v>
      </c>
      <c r="AP330" s="38">
        <v>4.2039999999999997E-4</v>
      </c>
      <c r="AQ330" s="38">
        <v>1.0386899999999999E-2</v>
      </c>
      <c r="AR330" s="38">
        <v>1.9552E-2</v>
      </c>
      <c r="AS330" s="38">
        <v>-1.84192E-2</v>
      </c>
      <c r="AT330" s="38">
        <v>-2.9637299999999998E-2</v>
      </c>
      <c r="AU330" s="38">
        <v>-3.2178499999999999E-2</v>
      </c>
      <c r="AV330" s="38">
        <v>-2.9968600000000001E-2</v>
      </c>
      <c r="AW330" s="38">
        <v>-3.5445200000000003E-2</v>
      </c>
      <c r="AX330" s="38">
        <v>-1.4746E-2</v>
      </c>
      <c r="AY330" s="38">
        <v>1.6255599999999999E-2</v>
      </c>
      <c r="AZ330" s="38">
        <v>2.1573999999999999E-2</v>
      </c>
      <c r="BA330" s="38">
        <v>4.0602399999999997E-2</v>
      </c>
      <c r="BB330" s="38">
        <v>5.49445E-2</v>
      </c>
      <c r="BC330" s="38">
        <v>5.1125999999999998E-2</v>
      </c>
      <c r="BD330" s="38">
        <v>4.2265200000000003E-2</v>
      </c>
      <c r="BE330" s="38">
        <v>4.5859200000000003E-2</v>
      </c>
      <c r="BF330" s="38">
        <v>5.7303E-2</v>
      </c>
      <c r="BG330" s="38">
        <v>-4.0685000000000001E-3</v>
      </c>
      <c r="BH330" s="38">
        <v>-1.5333599999999999E-2</v>
      </c>
      <c r="BI330" s="38">
        <v>-1.0485299999999999E-2</v>
      </c>
      <c r="BJ330" s="38">
        <v>-2.2379000000000001E-3</v>
      </c>
      <c r="BK330" s="38">
        <v>3.4667000000000001E-3</v>
      </c>
      <c r="BL330" s="38">
        <v>3.1480000000000001E-4</v>
      </c>
      <c r="BM330" s="38">
        <v>6.2506000000000003E-3</v>
      </c>
      <c r="BN330" s="38">
        <v>1.8507E-3</v>
      </c>
      <c r="BO330" s="38">
        <v>1.4516599999999999E-2</v>
      </c>
      <c r="BP330" s="38">
        <v>2.8364899999999998E-2</v>
      </c>
      <c r="BQ330" s="38">
        <v>-1.47502E-2</v>
      </c>
      <c r="BR330" s="38">
        <v>-2.5940999999999999E-2</v>
      </c>
      <c r="BS330" s="38">
        <v>-2.87812E-2</v>
      </c>
      <c r="BT330" s="38">
        <v>-2.67399E-2</v>
      </c>
      <c r="BU330" s="38">
        <v>-3.2036000000000002E-2</v>
      </c>
      <c r="BV330" s="38">
        <v>-1.2192700000000001E-2</v>
      </c>
      <c r="BW330" s="38">
        <v>1.8212900000000001E-2</v>
      </c>
      <c r="BX330" s="38">
        <v>2.5924099999999999E-2</v>
      </c>
      <c r="BY330" s="38">
        <v>4.7321099999999998E-2</v>
      </c>
      <c r="BZ330" s="38">
        <v>6.2540700000000005E-2</v>
      </c>
      <c r="CA330" s="38">
        <v>6.1185799999999999E-2</v>
      </c>
      <c r="CB330" s="38">
        <v>5.5773799999999998E-2</v>
      </c>
      <c r="CC330" s="38">
        <v>5.68426E-2</v>
      </c>
      <c r="CD330" s="38">
        <v>6.6393999999999995E-2</v>
      </c>
      <c r="CE330" s="38">
        <v>2.7399E-3</v>
      </c>
      <c r="CF330" s="38">
        <v>-9.2350999999999996E-3</v>
      </c>
      <c r="CG330" s="38">
        <v>-5.4578999999999999E-3</v>
      </c>
      <c r="CH330" s="38">
        <v>-1.3070000000000001E-4</v>
      </c>
      <c r="CI330" s="38">
        <v>4.9481999999999998E-3</v>
      </c>
      <c r="CJ330" s="38">
        <v>1.7593000000000001E-3</v>
      </c>
      <c r="CK330" s="38">
        <v>7.2464000000000001E-3</v>
      </c>
      <c r="CL330" s="38">
        <v>2.8414E-3</v>
      </c>
      <c r="CM330" s="38">
        <v>1.7376800000000001E-2</v>
      </c>
      <c r="CN330" s="38">
        <v>3.4468600000000002E-2</v>
      </c>
      <c r="CO330" s="38">
        <v>-1.2208999999999999E-2</v>
      </c>
      <c r="CP330" s="38">
        <v>-2.33809E-2</v>
      </c>
      <c r="CQ330" s="38">
        <v>-2.6428199999999999E-2</v>
      </c>
      <c r="CR330" s="38">
        <v>-2.4503799999999999E-2</v>
      </c>
      <c r="CS330" s="38">
        <v>-2.9674800000000001E-2</v>
      </c>
      <c r="CT330" s="38">
        <v>-1.04242E-2</v>
      </c>
      <c r="CU330" s="38">
        <v>1.9568499999999999E-2</v>
      </c>
      <c r="CV330" s="38">
        <v>2.8936900000000002E-2</v>
      </c>
      <c r="CW330" s="38">
        <v>5.19745E-2</v>
      </c>
      <c r="CX330" s="38">
        <v>6.7801799999999995E-2</v>
      </c>
      <c r="CY330" s="38">
        <v>6.8153199999999997E-2</v>
      </c>
      <c r="CZ330" s="38">
        <v>6.5129800000000002E-2</v>
      </c>
      <c r="DA330" s="38">
        <v>6.4449599999999996E-2</v>
      </c>
      <c r="DB330" s="38">
        <v>7.2690400000000002E-2</v>
      </c>
      <c r="DC330" s="38">
        <v>7.4554E-3</v>
      </c>
      <c r="DD330" s="38">
        <v>-5.0112999999999998E-3</v>
      </c>
      <c r="DE330" s="38">
        <v>-1.9759999999999999E-3</v>
      </c>
      <c r="DF330" s="38">
        <v>1.9764000000000001E-3</v>
      </c>
      <c r="DG330" s="38">
        <v>6.4298000000000003E-3</v>
      </c>
      <c r="DH330" s="38">
        <v>3.2038000000000001E-3</v>
      </c>
      <c r="DI330" s="38">
        <v>8.2421999999999999E-3</v>
      </c>
      <c r="DJ330" s="38">
        <v>3.8319999999999999E-3</v>
      </c>
      <c r="DK330" s="38">
        <v>2.0237100000000001E-2</v>
      </c>
      <c r="DL330" s="38">
        <v>4.0572400000000002E-2</v>
      </c>
      <c r="DM330" s="38">
        <v>-9.6679000000000001E-3</v>
      </c>
      <c r="DN330" s="38">
        <v>-2.08209E-2</v>
      </c>
      <c r="DO330" s="38">
        <v>-2.4075300000000001E-2</v>
      </c>
      <c r="DP330" s="38">
        <v>-2.2267599999999999E-2</v>
      </c>
      <c r="DQ330" s="38">
        <v>-2.7313500000000001E-2</v>
      </c>
      <c r="DR330" s="38">
        <v>-8.6558E-3</v>
      </c>
      <c r="DS330" s="38">
        <v>2.09242E-2</v>
      </c>
      <c r="DT330" s="38">
        <v>3.1949699999999998E-2</v>
      </c>
      <c r="DU330" s="38">
        <v>5.6627900000000002E-2</v>
      </c>
      <c r="DV330" s="38">
        <v>7.30629E-2</v>
      </c>
      <c r="DW330" s="38">
        <v>7.5120599999999996E-2</v>
      </c>
      <c r="DX330" s="38">
        <v>7.4485899999999994E-2</v>
      </c>
      <c r="DY330" s="38">
        <v>7.2056599999999998E-2</v>
      </c>
      <c r="DZ330" s="38">
        <v>7.8986799999999996E-2</v>
      </c>
      <c r="EA330" s="38">
        <v>1.21709E-2</v>
      </c>
      <c r="EB330" s="38">
        <v>-7.8739999999999995E-4</v>
      </c>
      <c r="EC330" s="38">
        <v>1.5058999999999999E-3</v>
      </c>
      <c r="ED330" s="38">
        <v>5.0188000000000003E-3</v>
      </c>
      <c r="EE330" s="38">
        <v>8.5689000000000008E-3</v>
      </c>
      <c r="EF330" s="38">
        <v>5.2893999999999997E-3</v>
      </c>
      <c r="EG330" s="38">
        <v>9.6801000000000005E-3</v>
      </c>
      <c r="EH330" s="38">
        <v>5.2624000000000004E-3</v>
      </c>
      <c r="EI330" s="38">
        <v>2.4366800000000001E-2</v>
      </c>
      <c r="EJ330" s="38">
        <v>4.93853E-2</v>
      </c>
      <c r="EK330" s="38">
        <v>-5.9988999999999997E-3</v>
      </c>
      <c r="EL330" s="38">
        <v>-1.7124500000000001E-2</v>
      </c>
      <c r="EM330" s="38">
        <v>-2.0677999999999998E-2</v>
      </c>
      <c r="EN330" s="38">
        <v>-1.9039E-2</v>
      </c>
      <c r="EO330" s="38">
        <v>-2.39043E-2</v>
      </c>
      <c r="EP330" s="38">
        <v>-6.1024E-3</v>
      </c>
      <c r="EQ330" s="38">
        <v>2.2881499999999999E-2</v>
      </c>
      <c r="ER330" s="38">
        <v>3.62998E-2</v>
      </c>
      <c r="ES330" s="38">
        <v>6.3346600000000003E-2</v>
      </c>
      <c r="ET330" s="38">
        <v>8.0659099999999997E-2</v>
      </c>
      <c r="EU330" s="38">
        <v>8.5180400000000003E-2</v>
      </c>
      <c r="EV330" s="38">
        <v>8.7994500000000003E-2</v>
      </c>
      <c r="EW330" s="38">
        <v>8.3040000000000003E-2</v>
      </c>
      <c r="EX330" s="38">
        <v>8.8077799999999998E-2</v>
      </c>
      <c r="EY330" s="38">
        <v>1.89794E-2</v>
      </c>
      <c r="EZ330" s="38">
        <v>5.3111E-3</v>
      </c>
      <c r="FA330" s="38">
        <v>6.5332000000000003E-3</v>
      </c>
      <c r="FB330" s="38">
        <v>80.442340000000002</v>
      </c>
      <c r="FC330" s="38">
        <v>79.462699999999998</v>
      </c>
      <c r="FD330" s="38">
        <v>78.10033</v>
      </c>
      <c r="FE330" s="38">
        <v>76.411959999999993</v>
      </c>
      <c r="FF330" s="38">
        <v>75.284989999999993</v>
      </c>
      <c r="FG330" s="38">
        <v>73.903800000000004</v>
      </c>
      <c r="FH330" s="38">
        <v>73.917569999999998</v>
      </c>
      <c r="FI330" s="38">
        <v>76.185890000000001</v>
      </c>
      <c r="FJ330" s="38">
        <v>79.295590000000004</v>
      </c>
      <c r="FK330" s="38">
        <v>83.329149999999998</v>
      </c>
      <c r="FL330" s="38">
        <v>87.629440000000002</v>
      </c>
      <c r="FM330" s="38">
        <v>91.903790000000001</v>
      </c>
      <c r="FN330" s="38">
        <v>93.188299999999998</v>
      </c>
      <c r="FO330" s="38">
        <v>95.401709999999994</v>
      </c>
      <c r="FP330" s="38">
        <v>97.60257</v>
      </c>
      <c r="FQ330" s="38">
        <v>98.823999999999998</v>
      </c>
      <c r="FR330" s="38">
        <v>98.898570000000007</v>
      </c>
      <c r="FS330" s="38">
        <v>97.881100000000004</v>
      </c>
      <c r="FT330" s="38">
        <v>96.011099999999999</v>
      </c>
      <c r="FU330" s="38">
        <v>92.718869999999995</v>
      </c>
      <c r="FV330" s="38">
        <v>88.989630000000005</v>
      </c>
      <c r="FW330">
        <v>86.20335</v>
      </c>
      <c r="FX330">
        <v>83.586960000000005</v>
      </c>
      <c r="FY330">
        <v>80.760670000000005</v>
      </c>
      <c r="FZ330">
        <v>1.27984E-2</v>
      </c>
      <c r="GA330">
        <v>7.53191E-2</v>
      </c>
      <c r="GB330">
        <v>1</v>
      </c>
    </row>
    <row r="331" spans="1:184" x14ac:dyDescent="0.3">
      <c r="A331" t="s">
        <v>277</v>
      </c>
      <c r="B331" t="s">
        <v>185</v>
      </c>
      <c r="C331" t="s">
        <v>1</v>
      </c>
      <c r="D331" t="s">
        <v>1</v>
      </c>
      <c r="E331" t="s">
        <v>1</v>
      </c>
      <c r="F331" t="s">
        <v>1</v>
      </c>
      <c r="G331" s="16" t="s">
        <v>1</v>
      </c>
      <c r="H331" s="40" t="s">
        <v>1</v>
      </c>
      <c r="I331" s="18" t="s">
        <v>1</v>
      </c>
      <c r="J331" s="38" t="s">
        <v>1</v>
      </c>
      <c r="K331" s="18">
        <v>44763</v>
      </c>
      <c r="L331" s="38">
        <v>18460</v>
      </c>
      <c r="M331" s="38">
        <v>18460</v>
      </c>
      <c r="N331" s="38">
        <v>0.96014169999999999</v>
      </c>
      <c r="O331" s="38">
        <v>0.92274509999999998</v>
      </c>
      <c r="P331" s="38">
        <v>0.89364739999999998</v>
      </c>
      <c r="Q331" s="38">
        <v>0.87680899999999995</v>
      </c>
      <c r="R331" s="38">
        <v>0.87719930000000002</v>
      </c>
      <c r="S331" s="38">
        <v>0.89699379999999995</v>
      </c>
      <c r="T331" s="38">
        <v>0.86889139999999998</v>
      </c>
      <c r="U331" s="38">
        <v>1.02423</v>
      </c>
      <c r="V331" s="38">
        <v>1.3677589999999999</v>
      </c>
      <c r="W331" s="38">
        <v>1.705335</v>
      </c>
      <c r="X331" s="38">
        <v>1.9301219999999999</v>
      </c>
      <c r="Y331" s="38">
        <v>2.065223</v>
      </c>
      <c r="Z331" s="38">
        <v>2.148396</v>
      </c>
      <c r="AA331" s="38">
        <v>2.2376849999999999</v>
      </c>
      <c r="AB331" s="38">
        <v>2.3014939999999999</v>
      </c>
      <c r="AC331" s="38">
        <v>2.3201550000000002</v>
      </c>
      <c r="AD331" s="38">
        <v>2.2504650000000002</v>
      </c>
      <c r="AE331" s="38">
        <v>2.0029750000000002</v>
      </c>
      <c r="AF331" s="38">
        <v>1.805347</v>
      </c>
      <c r="AG331" s="38">
        <v>1.5768390000000001</v>
      </c>
      <c r="AH331" s="38">
        <v>1.408957</v>
      </c>
      <c r="AI331" s="38">
        <v>1.2375240000000001</v>
      </c>
      <c r="AJ331" s="38">
        <v>1.1024659999999999</v>
      </c>
      <c r="AK331" s="38">
        <v>1.0199849999999999</v>
      </c>
      <c r="AL331" s="38">
        <v>-2.2292900000000001E-2</v>
      </c>
      <c r="AM331" s="38">
        <v>-1.3964900000000001E-2</v>
      </c>
      <c r="AN331" s="38">
        <v>-6.5694999999999998E-3</v>
      </c>
      <c r="AO331" s="38">
        <v>-4.1460999999999998E-3</v>
      </c>
      <c r="AP331" s="38">
        <v>1.2799999999999999E-5</v>
      </c>
      <c r="AQ331" s="38">
        <v>5.7752000000000003E-3</v>
      </c>
      <c r="AR331" s="38">
        <v>1.6638199999999999E-2</v>
      </c>
      <c r="AS331" s="38">
        <v>-9.6001999999999997E-3</v>
      </c>
      <c r="AT331" s="38">
        <v>-4.7444000000000002E-3</v>
      </c>
      <c r="AU331" s="38">
        <v>5.6695000000000001E-3</v>
      </c>
      <c r="AV331" s="38">
        <v>1.521E-3</v>
      </c>
      <c r="AW331" s="38">
        <v>3.4234000000000001E-3</v>
      </c>
      <c r="AX331" s="38">
        <v>5.4998E-3</v>
      </c>
      <c r="AY331" s="38">
        <v>-5.5963999999999996E-3</v>
      </c>
      <c r="AZ331" s="38">
        <v>-1.27492E-2</v>
      </c>
      <c r="BA331" s="38">
        <v>-1.8650699999999999E-2</v>
      </c>
      <c r="BB331" s="38">
        <v>1.07007E-2</v>
      </c>
      <c r="BC331" s="38">
        <v>3.2751999999999998E-3</v>
      </c>
      <c r="BD331" s="38">
        <v>-1.5793999999999999E-3</v>
      </c>
      <c r="BE331" s="38">
        <v>8.1264000000000006E-3</v>
      </c>
      <c r="BF331" s="38">
        <v>1.9385199999999998E-2</v>
      </c>
      <c r="BG331" s="38">
        <v>-1.2128399999999999E-2</v>
      </c>
      <c r="BH331" s="38">
        <v>-7.2420000000000004E-4</v>
      </c>
      <c r="BI331" s="38">
        <v>-4.5980000000000001E-4</v>
      </c>
      <c r="BJ331" s="38">
        <v>-2.0082900000000001E-2</v>
      </c>
      <c r="BK331" s="38">
        <v>-1.21931E-2</v>
      </c>
      <c r="BL331" s="38">
        <v>-5.5056999999999997E-3</v>
      </c>
      <c r="BM331" s="38">
        <v>-3.1456000000000001E-3</v>
      </c>
      <c r="BN331" s="38">
        <v>7.1049999999999998E-4</v>
      </c>
      <c r="BO331" s="38">
        <v>8.4431999999999997E-3</v>
      </c>
      <c r="BP331" s="38">
        <v>2.2634899999999999E-2</v>
      </c>
      <c r="BQ331" s="38">
        <v>-7.7445999999999999E-3</v>
      </c>
      <c r="BR331" s="38">
        <v>-2.8720999999999998E-3</v>
      </c>
      <c r="BS331" s="38">
        <v>8.0631999999999995E-3</v>
      </c>
      <c r="BT331" s="38">
        <v>4.0505000000000003E-3</v>
      </c>
      <c r="BU331" s="38">
        <v>5.4136000000000002E-3</v>
      </c>
      <c r="BV331" s="38">
        <v>6.4597999999999999E-3</v>
      </c>
      <c r="BW331" s="38">
        <v>-4.4467999999999999E-3</v>
      </c>
      <c r="BX331" s="38">
        <v>-1.0085500000000001E-2</v>
      </c>
      <c r="BY331" s="38">
        <v>-1.43243E-2</v>
      </c>
      <c r="BZ331" s="38">
        <v>1.7248900000000001E-2</v>
      </c>
      <c r="CA331" s="38">
        <v>1.18184E-2</v>
      </c>
      <c r="CB331" s="38">
        <v>1.02998E-2</v>
      </c>
      <c r="CC331" s="38">
        <v>1.7996700000000001E-2</v>
      </c>
      <c r="CD331" s="38">
        <v>2.6072100000000001E-2</v>
      </c>
      <c r="CE331" s="38">
        <v>-8.3227000000000006E-3</v>
      </c>
      <c r="CF331" s="38">
        <v>2.2637999999999998E-3</v>
      </c>
      <c r="CG331" s="38">
        <v>2.2317000000000001E-3</v>
      </c>
      <c r="CH331" s="38">
        <v>-1.8552300000000001E-2</v>
      </c>
      <c r="CI331" s="38">
        <v>-1.0966E-2</v>
      </c>
      <c r="CJ331" s="38">
        <v>-4.7689000000000004E-3</v>
      </c>
      <c r="CK331" s="38">
        <v>-2.4526000000000001E-3</v>
      </c>
      <c r="CL331" s="38">
        <v>1.1938000000000001E-3</v>
      </c>
      <c r="CM331" s="38">
        <v>1.0291099999999999E-2</v>
      </c>
      <c r="CN331" s="38">
        <v>2.6788099999999999E-2</v>
      </c>
      <c r="CO331" s="38">
        <v>-6.4593999999999997E-3</v>
      </c>
      <c r="CP331" s="38">
        <v>-1.5753E-3</v>
      </c>
      <c r="CQ331" s="38">
        <v>9.7210000000000005E-3</v>
      </c>
      <c r="CR331" s="38">
        <v>5.8024000000000001E-3</v>
      </c>
      <c r="CS331" s="38">
        <v>6.7920000000000003E-3</v>
      </c>
      <c r="CT331" s="38">
        <v>7.1246E-3</v>
      </c>
      <c r="CU331" s="38">
        <v>-3.6505999999999999E-3</v>
      </c>
      <c r="CV331" s="38">
        <v>-8.2406000000000007E-3</v>
      </c>
      <c r="CW331" s="38">
        <v>-1.13279E-2</v>
      </c>
      <c r="CX331" s="38">
        <v>2.17842E-2</v>
      </c>
      <c r="CY331" s="38">
        <v>1.7735299999999999E-2</v>
      </c>
      <c r="CZ331" s="38">
        <v>1.8527200000000001E-2</v>
      </c>
      <c r="DA331" s="38">
        <v>2.4832799999999999E-2</v>
      </c>
      <c r="DB331" s="38">
        <v>3.0703500000000002E-2</v>
      </c>
      <c r="DC331" s="38">
        <v>-5.6867999999999997E-3</v>
      </c>
      <c r="DD331" s="38">
        <v>4.3331999999999997E-3</v>
      </c>
      <c r="DE331" s="38">
        <v>4.0959000000000004E-3</v>
      </c>
      <c r="DF331" s="38">
        <v>-1.7021600000000001E-2</v>
      </c>
      <c r="DG331" s="38">
        <v>-9.7389E-3</v>
      </c>
      <c r="DH331" s="38">
        <v>-4.0321999999999997E-3</v>
      </c>
      <c r="DI331" s="38">
        <v>-1.7596000000000001E-3</v>
      </c>
      <c r="DJ331" s="38">
        <v>1.6770999999999999E-3</v>
      </c>
      <c r="DK331" s="38">
        <v>1.2138899999999999E-2</v>
      </c>
      <c r="DL331" s="38">
        <v>3.0941400000000001E-2</v>
      </c>
      <c r="DM331" s="38">
        <v>-5.1742000000000003E-3</v>
      </c>
      <c r="DN331" s="38">
        <v>-2.7849999999999999E-4</v>
      </c>
      <c r="DO331" s="38">
        <v>1.1378900000000001E-2</v>
      </c>
      <c r="DP331" s="38">
        <v>7.5542999999999999E-3</v>
      </c>
      <c r="DQ331" s="38">
        <v>8.1703999999999995E-3</v>
      </c>
      <c r="DR331" s="38">
        <v>7.7895000000000004E-3</v>
      </c>
      <c r="DS331" s="38">
        <v>-2.8544E-3</v>
      </c>
      <c r="DT331" s="38">
        <v>-6.3958000000000001E-3</v>
      </c>
      <c r="DU331" s="38">
        <v>-8.3315000000000004E-3</v>
      </c>
      <c r="DV331" s="38">
        <v>2.6319499999999999E-2</v>
      </c>
      <c r="DW331" s="38">
        <v>2.3652300000000001E-2</v>
      </c>
      <c r="DX331" s="38">
        <v>2.6754699999999999E-2</v>
      </c>
      <c r="DY331" s="38">
        <v>3.16689E-2</v>
      </c>
      <c r="DZ331" s="38">
        <v>3.53348E-2</v>
      </c>
      <c r="EA331" s="38">
        <v>-3.0509000000000001E-3</v>
      </c>
      <c r="EB331" s="38">
        <v>6.4026999999999999E-3</v>
      </c>
      <c r="EC331" s="38">
        <v>5.96E-3</v>
      </c>
      <c r="ED331" s="38">
        <v>-1.4811599999999999E-2</v>
      </c>
      <c r="EE331" s="38">
        <v>-7.9672000000000007E-3</v>
      </c>
      <c r="EF331" s="38">
        <v>-2.9683999999999999E-3</v>
      </c>
      <c r="EG331" s="38">
        <v>-7.5900000000000002E-4</v>
      </c>
      <c r="EH331" s="38">
        <v>2.3747999999999998E-3</v>
      </c>
      <c r="EI331" s="38">
        <v>1.48069E-2</v>
      </c>
      <c r="EJ331" s="38">
        <v>3.6937999999999999E-2</v>
      </c>
      <c r="EK331" s="38">
        <v>-3.3186000000000001E-3</v>
      </c>
      <c r="EL331" s="38">
        <v>1.5939000000000001E-3</v>
      </c>
      <c r="EM331" s="38">
        <v>1.37725E-2</v>
      </c>
      <c r="EN331" s="38">
        <v>1.00838E-2</v>
      </c>
      <c r="EO331" s="38">
        <v>1.0160600000000001E-2</v>
      </c>
      <c r="EP331" s="38">
        <v>8.7495000000000003E-3</v>
      </c>
      <c r="EQ331" s="38">
        <v>-1.7049000000000001E-3</v>
      </c>
      <c r="ER331" s="38">
        <v>-3.7320999999999999E-3</v>
      </c>
      <c r="ES331" s="38">
        <v>-4.0051000000000002E-3</v>
      </c>
      <c r="ET331" s="38">
        <v>3.28677E-2</v>
      </c>
      <c r="EU331" s="38">
        <v>3.2195500000000002E-2</v>
      </c>
      <c r="EV331" s="38">
        <v>3.8633800000000003E-2</v>
      </c>
      <c r="EW331" s="38">
        <v>4.1539100000000002E-2</v>
      </c>
      <c r="EX331" s="38">
        <v>4.2021799999999998E-2</v>
      </c>
      <c r="EY331" s="38">
        <v>7.5480000000000002E-4</v>
      </c>
      <c r="EZ331" s="38">
        <v>9.3906000000000007E-3</v>
      </c>
      <c r="FA331" s="38">
        <v>8.6516000000000006E-3</v>
      </c>
      <c r="FB331" s="38">
        <v>76.535079999999994</v>
      </c>
      <c r="FC331" s="38">
        <v>74.440119999999993</v>
      </c>
      <c r="FD331" s="38">
        <v>72.919380000000004</v>
      </c>
      <c r="FE331" s="38">
        <v>71.202629999999999</v>
      </c>
      <c r="FF331" s="38">
        <v>69.732640000000004</v>
      </c>
      <c r="FG331" s="38">
        <v>68.186880000000002</v>
      </c>
      <c r="FH331" s="38">
        <v>68.035669999999996</v>
      </c>
      <c r="FI331" s="38">
        <v>71.369320000000002</v>
      </c>
      <c r="FJ331" s="38">
        <v>75.850470000000001</v>
      </c>
      <c r="FK331" s="38">
        <v>80.386769999999999</v>
      </c>
      <c r="FL331" s="38">
        <v>85.302379999999999</v>
      </c>
      <c r="FM331" s="38">
        <v>88.852680000000007</v>
      </c>
      <c r="FN331" s="38">
        <v>91.937259999999995</v>
      </c>
      <c r="FO331" s="38">
        <v>94.339449999999999</v>
      </c>
      <c r="FP331" s="38">
        <v>96.02704</v>
      </c>
      <c r="FQ331" s="38">
        <v>97.132940000000005</v>
      </c>
      <c r="FR331" s="38">
        <v>98.937139999999999</v>
      </c>
      <c r="FS331" s="38">
        <v>98.423680000000004</v>
      </c>
      <c r="FT331" s="38">
        <v>96.640240000000006</v>
      </c>
      <c r="FU331" s="38">
        <v>93.283739999999995</v>
      </c>
      <c r="FV331" s="38">
        <v>88.763589999999994</v>
      </c>
      <c r="FW331">
        <v>84.782110000000003</v>
      </c>
      <c r="FX331">
        <v>81.860669999999999</v>
      </c>
      <c r="FY331">
        <v>78.894180000000006</v>
      </c>
      <c r="FZ331">
        <v>1.0988100000000001E-2</v>
      </c>
      <c r="GA331">
        <v>6.3314800000000004E-2</v>
      </c>
      <c r="GB331">
        <v>1</v>
      </c>
    </row>
    <row r="332" spans="1:184" x14ac:dyDescent="0.3">
      <c r="A332" t="s">
        <v>277</v>
      </c>
      <c r="B332" t="s">
        <v>185</v>
      </c>
      <c r="C332" t="s">
        <v>1</v>
      </c>
      <c r="D332" t="s">
        <v>1</v>
      </c>
      <c r="E332" t="s">
        <v>1</v>
      </c>
      <c r="F332" t="s">
        <v>1</v>
      </c>
      <c r="G332" s="16" t="s">
        <v>1</v>
      </c>
      <c r="H332" s="40" t="s">
        <v>1</v>
      </c>
      <c r="I332" s="18" t="s">
        <v>1</v>
      </c>
      <c r="J332" s="38" t="s">
        <v>1</v>
      </c>
      <c r="K332" s="18">
        <v>44789</v>
      </c>
      <c r="L332" s="38">
        <v>18356</v>
      </c>
      <c r="M332" s="38">
        <v>18356</v>
      </c>
      <c r="N332" s="38">
        <v>0.93804449999999995</v>
      </c>
      <c r="O332" s="38">
        <v>0.90042920000000004</v>
      </c>
      <c r="P332" s="38">
        <v>0.87190650000000003</v>
      </c>
      <c r="Q332" s="38">
        <v>0.85596450000000002</v>
      </c>
      <c r="R332" s="38">
        <v>0.85726429999999998</v>
      </c>
      <c r="S332" s="38">
        <v>0.87022840000000001</v>
      </c>
      <c r="T332" s="38">
        <v>0.8414488</v>
      </c>
      <c r="U332" s="38">
        <v>1.0044770000000001</v>
      </c>
      <c r="V332" s="38">
        <v>1.352983</v>
      </c>
      <c r="W332" s="38">
        <v>1.7117100000000001</v>
      </c>
      <c r="X332" s="38">
        <v>1.963743</v>
      </c>
      <c r="Y332" s="38">
        <v>2.1146530000000001</v>
      </c>
      <c r="Z332" s="38">
        <v>2.207357</v>
      </c>
      <c r="AA332" s="38">
        <v>2.308538</v>
      </c>
      <c r="AB332" s="38">
        <v>2.3793150000000001</v>
      </c>
      <c r="AC332" s="38">
        <v>2.395654</v>
      </c>
      <c r="AD332" s="38">
        <v>2.3094510000000001</v>
      </c>
      <c r="AE332" s="38">
        <v>2.0529220000000001</v>
      </c>
      <c r="AF332" s="38">
        <v>1.8467849999999999</v>
      </c>
      <c r="AG332" s="38">
        <v>1.613272</v>
      </c>
      <c r="AH332" s="38">
        <v>1.436976</v>
      </c>
      <c r="AI332" s="38">
        <v>1.2659020000000001</v>
      </c>
      <c r="AJ332" s="38">
        <v>1.1255059999999999</v>
      </c>
      <c r="AK332" s="38">
        <v>1.0431029999999999</v>
      </c>
      <c r="AL332" s="38">
        <v>-3.1579999999999998E-4</v>
      </c>
      <c r="AM332" s="38">
        <v>2.143E-4</v>
      </c>
      <c r="AN332" s="38">
        <v>-3.8660999999999999E-3</v>
      </c>
      <c r="AO332" s="38">
        <v>-2.2203000000000001E-3</v>
      </c>
      <c r="AP332" s="38">
        <v>-1.0042E-3</v>
      </c>
      <c r="AQ332" s="38">
        <v>-2.36362E-2</v>
      </c>
      <c r="AR332" s="38">
        <v>-4.0110100000000003E-2</v>
      </c>
      <c r="AS332" s="38">
        <v>5.8777999999999999E-3</v>
      </c>
      <c r="AT332" s="38">
        <v>8.9897999999999992E-3</v>
      </c>
      <c r="AU332" s="38">
        <v>1.1309E-2</v>
      </c>
      <c r="AV332" s="38">
        <v>7.4321999999999999E-3</v>
      </c>
      <c r="AW332" s="38">
        <v>5.4161000000000001E-3</v>
      </c>
      <c r="AX332" s="38">
        <v>-3.8449999999999999E-3</v>
      </c>
      <c r="AY332" s="38">
        <v>-3.0251000000000002E-3</v>
      </c>
      <c r="AZ332" s="38">
        <v>-1.75E-3</v>
      </c>
      <c r="BA332" s="38">
        <v>-1.8873E-3</v>
      </c>
      <c r="BB332" s="38">
        <v>1.3133300000000001E-2</v>
      </c>
      <c r="BC332" s="38">
        <v>-1.3193E-3</v>
      </c>
      <c r="BD332" s="38">
        <v>-2.068E-3</v>
      </c>
      <c r="BE332" s="38">
        <v>-8.2054999999999993E-3</v>
      </c>
      <c r="BF332" s="38">
        <v>-5.4815200000000001E-2</v>
      </c>
      <c r="BG332" s="38">
        <v>-1.7269099999999999E-2</v>
      </c>
      <c r="BH332" s="38">
        <v>-2.1147200000000001E-2</v>
      </c>
      <c r="BI332" s="38">
        <v>-1.31906E-2</v>
      </c>
      <c r="BJ332" s="38">
        <v>1.7868000000000001E-3</v>
      </c>
      <c r="BK332" s="38">
        <v>1.7294999999999999E-3</v>
      </c>
      <c r="BL332" s="38">
        <v>-2.8676000000000001E-3</v>
      </c>
      <c r="BM332" s="38">
        <v>-1.2966E-3</v>
      </c>
      <c r="BN332" s="38">
        <v>-1.4210000000000001E-4</v>
      </c>
      <c r="BO332" s="38">
        <v>-2.1036900000000001E-2</v>
      </c>
      <c r="BP332" s="38">
        <v>-3.4333000000000002E-2</v>
      </c>
      <c r="BQ332" s="38">
        <v>8.3441999999999995E-3</v>
      </c>
      <c r="BR332" s="38">
        <v>1.1326299999999999E-2</v>
      </c>
      <c r="BS332" s="38">
        <v>1.35403E-2</v>
      </c>
      <c r="BT332" s="38">
        <v>9.9310000000000006E-3</v>
      </c>
      <c r="BU332" s="38">
        <v>7.4339000000000002E-3</v>
      </c>
      <c r="BV332" s="38">
        <v>-2.5718E-3</v>
      </c>
      <c r="BW332" s="38">
        <v>-8.7449999999999995E-4</v>
      </c>
      <c r="BX332" s="38">
        <v>2.4719E-3</v>
      </c>
      <c r="BY332" s="38">
        <v>4.7540999999999998E-3</v>
      </c>
      <c r="BZ332" s="38">
        <v>2.1937999999999999E-2</v>
      </c>
      <c r="CA332" s="38">
        <v>9.6664999999999997E-3</v>
      </c>
      <c r="CB332" s="38">
        <v>1.1285699999999999E-2</v>
      </c>
      <c r="CC332" s="38">
        <v>2.9818000000000002E-3</v>
      </c>
      <c r="CD332" s="38">
        <v>-4.71385E-2</v>
      </c>
      <c r="CE332" s="38">
        <v>-1.3699899999999999E-2</v>
      </c>
      <c r="CF332" s="38">
        <v>-1.8554600000000001E-2</v>
      </c>
      <c r="CG332" s="38">
        <v>-1.0717000000000001E-2</v>
      </c>
      <c r="CH332" s="38">
        <v>3.2431000000000001E-3</v>
      </c>
      <c r="CI332" s="38">
        <v>2.7788999999999999E-3</v>
      </c>
      <c r="CJ332" s="38">
        <v>-2.1760999999999998E-3</v>
      </c>
      <c r="CK332" s="38">
        <v>-6.5680000000000003E-4</v>
      </c>
      <c r="CL332" s="38">
        <v>4.55E-4</v>
      </c>
      <c r="CM332" s="38">
        <v>-1.92366E-2</v>
      </c>
      <c r="CN332" s="38">
        <v>-3.0331899999999998E-2</v>
      </c>
      <c r="CO332" s="38">
        <v>1.00524E-2</v>
      </c>
      <c r="CP332" s="38">
        <v>1.2944499999999999E-2</v>
      </c>
      <c r="CQ332" s="38">
        <v>1.50857E-2</v>
      </c>
      <c r="CR332" s="38">
        <v>1.1661700000000001E-2</v>
      </c>
      <c r="CS332" s="38">
        <v>8.8313000000000003E-3</v>
      </c>
      <c r="CT332" s="38">
        <v>-1.6900000000000001E-3</v>
      </c>
      <c r="CU332" s="38">
        <v>6.1499999999999999E-4</v>
      </c>
      <c r="CV332" s="38">
        <v>5.3959000000000003E-3</v>
      </c>
      <c r="CW332" s="38">
        <v>9.3539000000000001E-3</v>
      </c>
      <c r="CX332" s="38">
        <v>2.8036100000000001E-2</v>
      </c>
      <c r="CY332" s="38">
        <v>1.72753E-2</v>
      </c>
      <c r="CZ332" s="38">
        <v>2.0534400000000001E-2</v>
      </c>
      <c r="DA332" s="38">
        <v>1.0730099999999999E-2</v>
      </c>
      <c r="DB332" s="38">
        <v>-4.1821700000000003E-2</v>
      </c>
      <c r="DC332" s="38">
        <v>-1.1228E-2</v>
      </c>
      <c r="DD332" s="38">
        <v>-1.6759E-2</v>
      </c>
      <c r="DE332" s="38">
        <v>-9.0036999999999999E-3</v>
      </c>
      <c r="DF332" s="38">
        <v>4.6993E-3</v>
      </c>
      <c r="DG332" s="38">
        <v>3.8283000000000002E-3</v>
      </c>
      <c r="DH332" s="38">
        <v>-1.4844999999999999E-3</v>
      </c>
      <c r="DI332" s="38">
        <v>-1.7E-5</v>
      </c>
      <c r="DJ332" s="38">
        <v>1.0521E-3</v>
      </c>
      <c r="DK332" s="38">
        <v>-1.7436400000000001E-2</v>
      </c>
      <c r="DL332" s="38">
        <v>-2.6330699999999999E-2</v>
      </c>
      <c r="DM332" s="38">
        <v>1.17606E-2</v>
      </c>
      <c r="DN332" s="38">
        <v>1.45627E-2</v>
      </c>
      <c r="DO332" s="38">
        <v>1.6631099999999999E-2</v>
      </c>
      <c r="DP332" s="38">
        <v>1.3392299999999999E-2</v>
      </c>
      <c r="DQ332" s="38">
        <v>1.02288E-2</v>
      </c>
      <c r="DR332" s="38">
        <v>-8.0820000000000002E-4</v>
      </c>
      <c r="DS332" s="38">
        <v>2.1044000000000002E-3</v>
      </c>
      <c r="DT332" s="38">
        <v>8.3199999999999993E-3</v>
      </c>
      <c r="DU332" s="38">
        <v>1.3953699999999999E-2</v>
      </c>
      <c r="DV332" s="38">
        <v>3.4134200000000003E-2</v>
      </c>
      <c r="DW332" s="38">
        <v>2.4884E-2</v>
      </c>
      <c r="DX332" s="38">
        <v>2.9783199999999999E-2</v>
      </c>
      <c r="DY332" s="38">
        <v>1.8478399999999999E-2</v>
      </c>
      <c r="DZ332" s="38">
        <v>-3.65049E-2</v>
      </c>
      <c r="EA332" s="38">
        <v>-8.7559999999999999E-3</v>
      </c>
      <c r="EB332" s="38">
        <v>-1.4963300000000001E-2</v>
      </c>
      <c r="EC332" s="38">
        <v>-7.2905000000000001E-3</v>
      </c>
      <c r="ED332" s="38">
        <v>6.8018999999999996E-3</v>
      </c>
      <c r="EE332" s="38">
        <v>5.3435000000000002E-3</v>
      </c>
      <c r="EF332" s="38">
        <v>-4.86E-4</v>
      </c>
      <c r="EG332" s="38">
        <v>9.0680000000000003E-4</v>
      </c>
      <c r="EH332" s="38">
        <v>1.9143000000000001E-3</v>
      </c>
      <c r="EI332" s="38">
        <v>-1.4837100000000001E-2</v>
      </c>
      <c r="EJ332" s="38">
        <v>-2.0553600000000002E-2</v>
      </c>
      <c r="EK332" s="38">
        <v>1.4227E-2</v>
      </c>
      <c r="EL332" s="38">
        <v>1.68991E-2</v>
      </c>
      <c r="EM332" s="38">
        <v>1.8862400000000001E-2</v>
      </c>
      <c r="EN332" s="38">
        <v>1.5891200000000001E-2</v>
      </c>
      <c r="EO332" s="38">
        <v>1.22465E-2</v>
      </c>
      <c r="EP332" s="38">
        <v>4.6490000000000002E-4</v>
      </c>
      <c r="EQ332" s="38">
        <v>4.2550000000000001E-3</v>
      </c>
      <c r="ER332" s="38">
        <v>1.2541800000000001E-2</v>
      </c>
      <c r="ES332" s="38">
        <v>2.0594999999999999E-2</v>
      </c>
      <c r="ET332" s="38">
        <v>4.2938900000000002E-2</v>
      </c>
      <c r="EU332" s="38">
        <v>3.5869900000000003E-2</v>
      </c>
      <c r="EV332" s="38">
        <v>4.3136899999999999E-2</v>
      </c>
      <c r="EW332" s="38">
        <v>2.96657E-2</v>
      </c>
      <c r="EX332" s="38">
        <v>-2.8828300000000001E-2</v>
      </c>
      <c r="EY332" s="38">
        <v>-5.1868000000000001E-3</v>
      </c>
      <c r="EZ332" s="38">
        <v>-1.23707E-2</v>
      </c>
      <c r="FA332" s="38">
        <v>-4.8168999999999998E-3</v>
      </c>
      <c r="FB332" s="38">
        <v>77.133129999999994</v>
      </c>
      <c r="FC332" s="38">
        <v>75.878969999999995</v>
      </c>
      <c r="FD332" s="38">
        <v>74.130290000000002</v>
      </c>
      <c r="FE332" s="38">
        <v>72.518789999999996</v>
      </c>
      <c r="FF332" s="38">
        <v>70.832740000000001</v>
      </c>
      <c r="FG332" s="38">
        <v>69.926119999999997</v>
      </c>
      <c r="FH332" s="38">
        <v>69.29983</v>
      </c>
      <c r="FI332" s="38">
        <v>71.582610000000003</v>
      </c>
      <c r="FJ332" s="38">
        <v>76.603129999999993</v>
      </c>
      <c r="FK332" s="38">
        <v>82.236080000000001</v>
      </c>
      <c r="FL332" s="38">
        <v>87.098780000000005</v>
      </c>
      <c r="FM332" s="38">
        <v>91.418859999999995</v>
      </c>
      <c r="FN332" s="38">
        <v>95.565730000000002</v>
      </c>
      <c r="FO332" s="38">
        <v>98.892070000000004</v>
      </c>
      <c r="FP332" s="38">
        <v>101.28019999999999</v>
      </c>
      <c r="FQ332" s="38">
        <v>102.36969999999999</v>
      </c>
      <c r="FR332" s="38">
        <v>102.5472</v>
      </c>
      <c r="FS332" s="38">
        <v>102.0198</v>
      </c>
      <c r="FT332" s="38">
        <v>100.37050000000001</v>
      </c>
      <c r="FU332" s="38">
        <v>96.897689999999997</v>
      </c>
      <c r="FV332" s="38">
        <v>92.089960000000005</v>
      </c>
      <c r="FW332">
        <v>88.474909999999994</v>
      </c>
      <c r="FX332">
        <v>85.418639999999996</v>
      </c>
      <c r="FY332">
        <v>83.098370000000003</v>
      </c>
      <c r="FZ332">
        <v>1.32566E-2</v>
      </c>
      <c r="GA332">
        <v>7.7938499999999994E-2</v>
      </c>
      <c r="GB332">
        <v>1</v>
      </c>
    </row>
    <row r="333" spans="1:184" x14ac:dyDescent="0.3">
      <c r="A333" t="s">
        <v>277</v>
      </c>
      <c r="B333" t="s">
        <v>185</v>
      </c>
      <c r="C333" t="s">
        <v>1</v>
      </c>
      <c r="D333" t="s">
        <v>1</v>
      </c>
      <c r="E333" t="s">
        <v>1</v>
      </c>
      <c r="F333" t="s">
        <v>1</v>
      </c>
      <c r="G333" s="16" t="s">
        <v>1</v>
      </c>
      <c r="H333" s="40" t="s">
        <v>1</v>
      </c>
      <c r="I333" s="18" t="s">
        <v>1</v>
      </c>
      <c r="J333" s="38" t="s">
        <v>1</v>
      </c>
      <c r="K333" s="18">
        <v>44790</v>
      </c>
      <c r="L333" s="38">
        <v>18360</v>
      </c>
      <c r="M333" s="38">
        <v>18360</v>
      </c>
      <c r="N333" s="38">
        <v>1.0242599999999999</v>
      </c>
      <c r="O333" s="38">
        <v>0.98219160000000005</v>
      </c>
      <c r="P333" s="38">
        <v>0.94870849999999995</v>
      </c>
      <c r="Q333" s="38">
        <v>0.92853680000000005</v>
      </c>
      <c r="R333" s="38">
        <v>0.92573660000000002</v>
      </c>
      <c r="S333" s="38">
        <v>0.94941710000000001</v>
      </c>
      <c r="T333" s="38">
        <v>0.92070439999999998</v>
      </c>
      <c r="U333" s="38">
        <v>1.0963540000000001</v>
      </c>
      <c r="V333" s="38">
        <v>1.4556260000000001</v>
      </c>
      <c r="W333" s="38">
        <v>1.802651</v>
      </c>
      <c r="X333" s="38">
        <v>2.025576</v>
      </c>
      <c r="Y333" s="38">
        <v>2.152549</v>
      </c>
      <c r="Z333" s="38">
        <v>2.2274929999999999</v>
      </c>
      <c r="AA333" s="38">
        <v>2.3052429999999999</v>
      </c>
      <c r="AB333" s="38">
        <v>2.3523779999999999</v>
      </c>
      <c r="AC333" s="38">
        <v>2.3626079999999998</v>
      </c>
      <c r="AD333" s="38">
        <v>2.2738960000000001</v>
      </c>
      <c r="AE333" s="38">
        <v>2.0253130000000001</v>
      </c>
      <c r="AF333" s="38">
        <v>1.8339760000000001</v>
      </c>
      <c r="AG333" s="38">
        <v>1.611955</v>
      </c>
      <c r="AH333" s="38">
        <v>1.449546</v>
      </c>
      <c r="AI333" s="38">
        <v>1.2779240000000001</v>
      </c>
      <c r="AJ333" s="38">
        <v>1.13853</v>
      </c>
      <c r="AK333" s="38">
        <v>1.0580020000000001</v>
      </c>
      <c r="AL333" s="38">
        <v>1.6227999999999999E-2</v>
      </c>
      <c r="AM333" s="38">
        <v>1.3028400000000001E-2</v>
      </c>
      <c r="AN333" s="38">
        <v>1.2180699999999999E-2</v>
      </c>
      <c r="AO333" s="38">
        <v>1.5023999999999999E-2</v>
      </c>
      <c r="AP333" s="38">
        <v>1.18817E-2</v>
      </c>
      <c r="AQ333" s="38">
        <v>-1.0189699999999999E-2</v>
      </c>
      <c r="AR333" s="38">
        <v>-4.8968100000000001E-2</v>
      </c>
      <c r="AS333" s="38">
        <v>-1.9670000000000001E-4</v>
      </c>
      <c r="AT333" s="38">
        <v>-8.0725999999999992E-3</v>
      </c>
      <c r="AU333" s="38">
        <v>-3.5215400000000001E-2</v>
      </c>
      <c r="AV333" s="38">
        <v>-2.3640499999999998E-2</v>
      </c>
      <c r="AW333" s="38">
        <v>-1.31757E-2</v>
      </c>
      <c r="AX333" s="38">
        <v>-7.5415999999999999E-3</v>
      </c>
      <c r="AY333" s="38">
        <v>-1.9456E-3</v>
      </c>
      <c r="AZ333" s="38">
        <v>1.1486700000000001E-2</v>
      </c>
      <c r="BA333" s="38">
        <v>2.6542E-2</v>
      </c>
      <c r="BB333" s="38">
        <v>4.5412000000000001E-2</v>
      </c>
      <c r="BC333" s="38">
        <v>3.8655200000000001E-2</v>
      </c>
      <c r="BD333" s="38">
        <v>6.0258000000000004E-3</v>
      </c>
      <c r="BE333" s="38">
        <v>-1.6579199999999999E-2</v>
      </c>
      <c r="BF333" s="38">
        <v>-9.4044999999999997E-3</v>
      </c>
      <c r="BG333" s="38">
        <v>5.2482099999999997E-2</v>
      </c>
      <c r="BH333" s="38">
        <v>3.91185E-2</v>
      </c>
      <c r="BI333" s="38">
        <v>3.5971599999999999E-2</v>
      </c>
      <c r="BJ333" s="38">
        <v>1.79005E-2</v>
      </c>
      <c r="BK333" s="38">
        <v>1.44834E-2</v>
      </c>
      <c r="BL333" s="38">
        <v>1.3258900000000001E-2</v>
      </c>
      <c r="BM333" s="38">
        <v>1.58745E-2</v>
      </c>
      <c r="BN333" s="38">
        <v>1.27055E-2</v>
      </c>
      <c r="BO333" s="38">
        <v>-6.8992999999999997E-3</v>
      </c>
      <c r="BP333" s="38">
        <v>-4.44091E-2</v>
      </c>
      <c r="BQ333" s="38">
        <v>1.637E-3</v>
      </c>
      <c r="BR333" s="38">
        <v>-6.4546999999999998E-3</v>
      </c>
      <c r="BS333" s="38">
        <v>-3.3160000000000002E-2</v>
      </c>
      <c r="BT333" s="38">
        <v>-2.1303099999999998E-2</v>
      </c>
      <c r="BU333" s="38">
        <v>-1.1510899999999999E-2</v>
      </c>
      <c r="BV333" s="38">
        <v>-6.3337999999999997E-3</v>
      </c>
      <c r="BW333" s="38">
        <v>-5.9730000000000004E-4</v>
      </c>
      <c r="BX333" s="38">
        <v>1.4821300000000001E-2</v>
      </c>
      <c r="BY333" s="38">
        <v>3.2633299999999997E-2</v>
      </c>
      <c r="BZ333" s="38">
        <v>5.4132600000000003E-2</v>
      </c>
      <c r="CA333" s="38">
        <v>5.0311799999999997E-2</v>
      </c>
      <c r="CB333" s="38">
        <v>2.0338100000000001E-2</v>
      </c>
      <c r="CC333" s="38">
        <v>-4.4554E-3</v>
      </c>
      <c r="CD333" s="38">
        <v>-4.8089999999999998E-4</v>
      </c>
      <c r="CE333" s="38">
        <v>5.5755600000000002E-2</v>
      </c>
      <c r="CF333" s="38">
        <v>4.1853899999999999E-2</v>
      </c>
      <c r="CG333" s="38">
        <v>3.8513499999999999E-2</v>
      </c>
      <c r="CH333" s="38">
        <v>1.9058800000000001E-2</v>
      </c>
      <c r="CI333" s="38">
        <v>1.54912E-2</v>
      </c>
      <c r="CJ333" s="38">
        <v>1.4005699999999999E-2</v>
      </c>
      <c r="CK333" s="38">
        <v>1.6463499999999999E-2</v>
      </c>
      <c r="CL333" s="38">
        <v>1.3276100000000001E-2</v>
      </c>
      <c r="CM333" s="38">
        <v>-4.6202999999999999E-3</v>
      </c>
      <c r="CN333" s="38">
        <v>-4.1251500000000003E-2</v>
      </c>
      <c r="CO333" s="38">
        <v>2.9069999999999999E-3</v>
      </c>
      <c r="CP333" s="38">
        <v>-5.3340999999999996E-3</v>
      </c>
      <c r="CQ333" s="38">
        <v>-3.1736500000000001E-2</v>
      </c>
      <c r="CR333" s="38">
        <v>-1.9684199999999999E-2</v>
      </c>
      <c r="CS333" s="38">
        <v>-1.03579E-2</v>
      </c>
      <c r="CT333" s="38">
        <v>-5.4973000000000001E-3</v>
      </c>
      <c r="CU333" s="38">
        <v>3.366E-4</v>
      </c>
      <c r="CV333" s="38">
        <v>1.7130900000000001E-2</v>
      </c>
      <c r="CW333" s="38">
        <v>3.6852099999999999E-2</v>
      </c>
      <c r="CX333" s="38">
        <v>6.0172400000000001E-2</v>
      </c>
      <c r="CY333" s="38">
        <v>5.8385100000000002E-2</v>
      </c>
      <c r="CZ333" s="38">
        <v>3.0250800000000001E-2</v>
      </c>
      <c r="DA333" s="38">
        <v>3.9414000000000003E-3</v>
      </c>
      <c r="DB333" s="38">
        <v>5.6996E-3</v>
      </c>
      <c r="DC333" s="38">
        <v>5.8022799999999999E-2</v>
      </c>
      <c r="DD333" s="38">
        <v>4.37484E-2</v>
      </c>
      <c r="DE333" s="38">
        <v>4.0273900000000001E-2</v>
      </c>
      <c r="DF333" s="38">
        <v>2.0217099999999998E-2</v>
      </c>
      <c r="DG333" s="38">
        <v>1.64989E-2</v>
      </c>
      <c r="DH333" s="38">
        <v>1.4752400000000001E-2</v>
      </c>
      <c r="DI333" s="38">
        <v>1.7052500000000002E-2</v>
      </c>
      <c r="DJ333" s="38">
        <v>1.3846600000000001E-2</v>
      </c>
      <c r="DK333" s="38">
        <v>-2.3413000000000002E-3</v>
      </c>
      <c r="DL333" s="38">
        <v>-3.8093799999999997E-2</v>
      </c>
      <c r="DM333" s="38">
        <v>4.1771000000000004E-3</v>
      </c>
      <c r="DN333" s="38">
        <v>-4.2135999999999996E-3</v>
      </c>
      <c r="DO333" s="38">
        <v>-3.0313E-2</v>
      </c>
      <c r="DP333" s="38">
        <v>-1.80652E-2</v>
      </c>
      <c r="DQ333" s="38">
        <v>-9.2048000000000008E-3</v>
      </c>
      <c r="DR333" s="38">
        <v>-4.6607999999999997E-3</v>
      </c>
      <c r="DS333" s="38">
        <v>1.2704000000000001E-3</v>
      </c>
      <c r="DT333" s="38">
        <v>1.9440499999999999E-2</v>
      </c>
      <c r="DU333" s="38">
        <v>4.10709E-2</v>
      </c>
      <c r="DV333" s="38">
        <v>6.6212300000000002E-2</v>
      </c>
      <c r="DW333" s="38">
        <v>6.6458500000000004E-2</v>
      </c>
      <c r="DX333" s="38">
        <v>4.0163499999999998E-2</v>
      </c>
      <c r="DY333" s="38">
        <v>1.23383E-2</v>
      </c>
      <c r="DZ333" s="38">
        <v>1.188E-2</v>
      </c>
      <c r="EA333" s="38">
        <v>6.0290000000000003E-2</v>
      </c>
      <c r="EB333" s="38">
        <v>4.56429E-2</v>
      </c>
      <c r="EC333" s="38">
        <v>4.20344E-2</v>
      </c>
      <c r="ED333" s="38">
        <v>2.1889499999999999E-2</v>
      </c>
      <c r="EE333" s="38">
        <v>1.7953899999999998E-2</v>
      </c>
      <c r="EF333" s="38">
        <v>1.58306E-2</v>
      </c>
      <c r="EG333" s="38">
        <v>1.7902999999999999E-2</v>
      </c>
      <c r="EH333" s="38">
        <v>1.46705E-2</v>
      </c>
      <c r="EI333" s="38">
        <v>9.4919999999999998E-4</v>
      </c>
      <c r="EJ333" s="38">
        <v>-3.3534799999999997E-2</v>
      </c>
      <c r="EK333" s="38">
        <v>6.0108000000000002E-3</v>
      </c>
      <c r="EL333" s="38">
        <v>-2.5956999999999998E-3</v>
      </c>
      <c r="EM333" s="38">
        <v>-2.8257600000000001E-2</v>
      </c>
      <c r="EN333" s="38">
        <v>-1.57278E-2</v>
      </c>
      <c r="EO333" s="38">
        <v>-7.5401000000000001E-3</v>
      </c>
      <c r="EP333" s="38">
        <v>-3.4529999999999999E-3</v>
      </c>
      <c r="EQ333" s="38">
        <v>2.6186999999999998E-3</v>
      </c>
      <c r="ER333" s="38">
        <v>2.2775199999999999E-2</v>
      </c>
      <c r="ES333" s="38">
        <v>4.7162200000000001E-2</v>
      </c>
      <c r="ET333" s="38">
        <v>7.4932799999999994E-2</v>
      </c>
      <c r="EU333" s="38">
        <v>7.8115100000000007E-2</v>
      </c>
      <c r="EV333" s="38">
        <v>5.4475900000000001E-2</v>
      </c>
      <c r="EW333" s="38">
        <v>2.4462100000000001E-2</v>
      </c>
      <c r="EX333" s="38">
        <v>2.0803700000000001E-2</v>
      </c>
      <c r="EY333" s="38">
        <v>6.3563499999999995E-2</v>
      </c>
      <c r="EZ333" s="38">
        <v>4.8378200000000003E-2</v>
      </c>
      <c r="FA333" s="38">
        <v>4.4576299999999999E-2</v>
      </c>
      <c r="FB333" s="38">
        <v>81.425179999999997</v>
      </c>
      <c r="FC333" s="38">
        <v>80.05968</v>
      </c>
      <c r="FD333" s="38">
        <v>78.445740000000001</v>
      </c>
      <c r="FE333" s="38">
        <v>76.851200000000006</v>
      </c>
      <c r="FF333" s="38">
        <v>76.410020000000003</v>
      </c>
      <c r="FG333" s="38">
        <v>75.758499999999998</v>
      </c>
      <c r="FH333" s="38">
        <v>74.827150000000003</v>
      </c>
      <c r="FI333" s="38">
        <v>76.318780000000004</v>
      </c>
      <c r="FJ333" s="38">
        <v>80.735590000000002</v>
      </c>
      <c r="FK333" s="38">
        <v>84.030240000000006</v>
      </c>
      <c r="FL333" s="38">
        <v>87.303669999999997</v>
      </c>
      <c r="FM333" s="38">
        <v>91.084370000000007</v>
      </c>
      <c r="FN333" s="38">
        <v>94.846890000000002</v>
      </c>
      <c r="FO333" s="38">
        <v>96.465059999999994</v>
      </c>
      <c r="FP333" s="38">
        <v>97.107029999999995</v>
      </c>
      <c r="FQ333" s="38">
        <v>97.579149999999998</v>
      </c>
      <c r="FR333" s="38">
        <v>97.616879999999995</v>
      </c>
      <c r="FS333" s="38">
        <v>97.331159999999997</v>
      </c>
      <c r="FT333" s="38">
        <v>96.068470000000005</v>
      </c>
      <c r="FU333" s="38">
        <v>93.144109999999998</v>
      </c>
      <c r="FV333" s="38">
        <v>89.401719999999997</v>
      </c>
      <c r="FW333">
        <v>85.697140000000005</v>
      </c>
      <c r="FX333">
        <v>82.716139999999996</v>
      </c>
      <c r="FY333">
        <v>80.435460000000006</v>
      </c>
      <c r="FZ333">
        <v>1.42922E-2</v>
      </c>
      <c r="GA333">
        <v>7.98841E-2</v>
      </c>
      <c r="GB333">
        <v>1</v>
      </c>
    </row>
    <row r="334" spans="1:184" x14ac:dyDescent="0.3">
      <c r="A334" t="s">
        <v>277</v>
      </c>
      <c r="B334" t="s">
        <v>185</v>
      </c>
      <c r="C334" t="s">
        <v>1</v>
      </c>
      <c r="D334" t="s">
        <v>1</v>
      </c>
      <c r="E334" t="s">
        <v>1</v>
      </c>
      <c r="F334" t="s">
        <v>1</v>
      </c>
      <c r="G334" s="16" t="s">
        <v>1</v>
      </c>
      <c r="H334" s="40" t="s">
        <v>1</v>
      </c>
      <c r="I334" s="18" t="s">
        <v>1</v>
      </c>
      <c r="J334" s="38" t="s">
        <v>1</v>
      </c>
      <c r="K334" s="18">
        <v>44792</v>
      </c>
      <c r="L334" s="38">
        <v>18358</v>
      </c>
      <c r="M334" s="38">
        <v>18358</v>
      </c>
      <c r="N334" s="38">
        <v>0.98201070000000001</v>
      </c>
      <c r="O334" s="38">
        <v>0.94124359999999996</v>
      </c>
      <c r="P334" s="38">
        <v>0.90744919999999996</v>
      </c>
      <c r="Q334" s="38">
        <v>0.88771489999999997</v>
      </c>
      <c r="R334" s="38">
        <v>0.88550229999999996</v>
      </c>
      <c r="S334" s="38">
        <v>0.90504249999999997</v>
      </c>
      <c r="T334" s="38">
        <v>0.87324820000000003</v>
      </c>
      <c r="U334" s="38">
        <v>1.035158</v>
      </c>
      <c r="V334" s="38">
        <v>1.3811519999999999</v>
      </c>
      <c r="W334" s="38">
        <v>1.727052</v>
      </c>
      <c r="X334" s="38">
        <v>1.9557629999999999</v>
      </c>
      <c r="Y334" s="38">
        <v>2.088498</v>
      </c>
      <c r="Z334" s="38">
        <v>2.1749540000000001</v>
      </c>
      <c r="AA334" s="38">
        <v>2.2590880000000002</v>
      </c>
      <c r="AB334" s="38">
        <v>2.3173180000000002</v>
      </c>
      <c r="AC334" s="38">
        <v>2.3198979999999998</v>
      </c>
      <c r="AD334" s="38">
        <v>2.2181479999999998</v>
      </c>
      <c r="AE334" s="38">
        <v>1.97445</v>
      </c>
      <c r="AF334" s="38">
        <v>1.7642640000000001</v>
      </c>
      <c r="AG334" s="38">
        <v>1.549809</v>
      </c>
      <c r="AH334" s="38">
        <v>1.415181</v>
      </c>
      <c r="AI334" s="38">
        <v>1.266354</v>
      </c>
      <c r="AJ334" s="38">
        <v>1.1313059999999999</v>
      </c>
      <c r="AK334" s="38">
        <v>1.0410790000000001</v>
      </c>
      <c r="AL334" s="38">
        <v>-4.1127999999999998E-3</v>
      </c>
      <c r="AM334" s="38">
        <v>-3.8549000000000001E-3</v>
      </c>
      <c r="AN334" s="38">
        <v>-4.9227000000000003E-3</v>
      </c>
      <c r="AO334" s="38">
        <v>1.4586E-3</v>
      </c>
      <c r="AP334" s="38">
        <v>-2.9835E-3</v>
      </c>
      <c r="AQ334" s="38">
        <v>-1.7891600000000001E-2</v>
      </c>
      <c r="AR334" s="38">
        <v>-3.9489000000000003E-2</v>
      </c>
      <c r="AS334" s="38">
        <v>1.05909E-2</v>
      </c>
      <c r="AT334" s="38">
        <v>3.5704999999999999E-3</v>
      </c>
      <c r="AU334" s="38">
        <v>-4.0128999999999998E-3</v>
      </c>
      <c r="AV334" s="38">
        <v>4.8798000000000001E-3</v>
      </c>
      <c r="AW334" s="38">
        <v>4.5361999999999998E-3</v>
      </c>
      <c r="AX334" s="38">
        <v>2.4868999999999998E-3</v>
      </c>
      <c r="AY334" s="38">
        <v>-1.49622E-2</v>
      </c>
      <c r="AZ334" s="38">
        <v>-1.7169299999999998E-2</v>
      </c>
      <c r="BA334" s="38">
        <v>-1.1899699999999999E-2</v>
      </c>
      <c r="BB334" s="38">
        <v>-1.3345900000000001E-2</v>
      </c>
      <c r="BC334" s="38">
        <v>-1.2186799999999999E-2</v>
      </c>
      <c r="BD334" s="38">
        <v>-2.9505E-3</v>
      </c>
      <c r="BE334" s="38">
        <v>-5.8108999999999999E-3</v>
      </c>
      <c r="BF334" s="38">
        <v>-2.9390800000000002E-2</v>
      </c>
      <c r="BG334" s="38">
        <v>7.7770000000000001E-3</v>
      </c>
      <c r="BH334" s="38">
        <v>4.7711999999999997E-3</v>
      </c>
      <c r="BI334" s="38">
        <v>3.8400000000000001E-3</v>
      </c>
      <c r="BJ334" s="38">
        <v>-1.8944000000000001E-3</v>
      </c>
      <c r="BK334" s="38">
        <v>-1.6864E-3</v>
      </c>
      <c r="BL334" s="38">
        <v>-3.5192000000000001E-3</v>
      </c>
      <c r="BM334" s="38">
        <v>2.7886999999999999E-3</v>
      </c>
      <c r="BN334" s="38">
        <v>-1.3966E-3</v>
      </c>
      <c r="BO334" s="38">
        <v>-1.26252E-2</v>
      </c>
      <c r="BP334" s="38">
        <v>-2.9908400000000002E-2</v>
      </c>
      <c r="BQ334" s="38">
        <v>1.2346599999999999E-2</v>
      </c>
      <c r="BR334" s="38">
        <v>6.0999000000000001E-3</v>
      </c>
      <c r="BS334" s="38">
        <v>3.2259999999999998E-4</v>
      </c>
      <c r="BT334" s="38">
        <v>7.7935000000000001E-3</v>
      </c>
      <c r="BU334" s="38">
        <v>6.3207000000000003E-3</v>
      </c>
      <c r="BV334" s="38">
        <v>3.8246E-3</v>
      </c>
      <c r="BW334" s="38">
        <v>-1.24396E-2</v>
      </c>
      <c r="BX334" s="38">
        <v>-1.4009799999999999E-2</v>
      </c>
      <c r="BY334" s="38">
        <v>-7.2807000000000002E-3</v>
      </c>
      <c r="BZ334" s="38">
        <v>-8.2237000000000005E-3</v>
      </c>
      <c r="CA334" s="38">
        <v>-5.9471999999999997E-3</v>
      </c>
      <c r="CB334" s="38">
        <v>4.2142000000000004E-3</v>
      </c>
      <c r="CC334" s="38">
        <v>7.4790000000000002E-4</v>
      </c>
      <c r="CD334" s="38">
        <v>-2.2448099999999999E-2</v>
      </c>
      <c r="CE334" s="38">
        <v>1.3131200000000001E-2</v>
      </c>
      <c r="CF334" s="38">
        <v>8.1510999999999997E-3</v>
      </c>
      <c r="CG334" s="38">
        <v>6.1362999999999999E-3</v>
      </c>
      <c r="CH334" s="38">
        <v>-3.5790000000000003E-4</v>
      </c>
      <c r="CI334" s="38">
        <v>-1.8450000000000001E-4</v>
      </c>
      <c r="CJ334" s="38">
        <v>-2.5471000000000001E-3</v>
      </c>
      <c r="CK334" s="38">
        <v>3.7100000000000002E-3</v>
      </c>
      <c r="CL334" s="38">
        <v>-2.9750000000000002E-4</v>
      </c>
      <c r="CM334" s="38">
        <v>-8.9776000000000005E-3</v>
      </c>
      <c r="CN334" s="38">
        <v>-2.3272899999999999E-2</v>
      </c>
      <c r="CO334" s="38">
        <v>1.35627E-2</v>
      </c>
      <c r="CP334" s="38">
        <v>7.8518000000000008E-3</v>
      </c>
      <c r="CQ334" s="38">
        <v>3.3252999999999998E-3</v>
      </c>
      <c r="CR334" s="38">
        <v>9.8115000000000008E-3</v>
      </c>
      <c r="CS334" s="38">
        <v>7.5567000000000004E-3</v>
      </c>
      <c r="CT334" s="38">
        <v>4.751E-3</v>
      </c>
      <c r="CU334" s="38">
        <v>-1.0692500000000001E-2</v>
      </c>
      <c r="CV334" s="38">
        <v>-1.18215E-2</v>
      </c>
      <c r="CW334" s="38">
        <v>-4.0816999999999997E-3</v>
      </c>
      <c r="CX334" s="38">
        <v>-4.6760999999999999E-3</v>
      </c>
      <c r="CY334" s="38">
        <v>-1.6257000000000001E-3</v>
      </c>
      <c r="CZ334" s="38">
        <v>9.1763999999999995E-3</v>
      </c>
      <c r="DA334" s="38">
        <v>5.2903999999999998E-3</v>
      </c>
      <c r="DB334" s="38">
        <v>-1.7639499999999999E-2</v>
      </c>
      <c r="DC334" s="38">
        <v>1.68396E-2</v>
      </c>
      <c r="DD334" s="38">
        <v>1.0492E-2</v>
      </c>
      <c r="DE334" s="38">
        <v>7.7266000000000001E-3</v>
      </c>
      <c r="DF334" s="38">
        <v>1.1785999999999999E-3</v>
      </c>
      <c r="DG334" s="38">
        <v>1.3174E-3</v>
      </c>
      <c r="DH334" s="38">
        <v>-1.575E-3</v>
      </c>
      <c r="DI334" s="38">
        <v>4.6312000000000002E-3</v>
      </c>
      <c r="DJ334" s="38">
        <v>8.0159999999999997E-4</v>
      </c>
      <c r="DK334" s="38">
        <v>-5.3300999999999999E-3</v>
      </c>
      <c r="DL334" s="38">
        <v>-1.66374E-2</v>
      </c>
      <c r="DM334" s="38">
        <v>1.4778700000000001E-2</v>
      </c>
      <c r="DN334" s="38">
        <v>9.6036999999999997E-3</v>
      </c>
      <c r="DO334" s="38">
        <v>6.3280000000000003E-3</v>
      </c>
      <c r="DP334" s="38">
        <v>1.18295E-2</v>
      </c>
      <c r="DQ334" s="38">
        <v>8.7925999999999994E-3</v>
      </c>
      <c r="DR334" s="38">
        <v>5.6775000000000003E-3</v>
      </c>
      <c r="DS334" s="38">
        <v>-8.9453999999999992E-3</v>
      </c>
      <c r="DT334" s="38">
        <v>-9.6332999999999992E-3</v>
      </c>
      <c r="DU334" s="38">
        <v>-8.8259999999999999E-4</v>
      </c>
      <c r="DV334" s="38">
        <v>-1.1284000000000001E-3</v>
      </c>
      <c r="DW334" s="38">
        <v>2.6957999999999999E-3</v>
      </c>
      <c r="DX334" s="38">
        <v>1.4138599999999999E-2</v>
      </c>
      <c r="DY334" s="38">
        <v>9.8329999999999997E-3</v>
      </c>
      <c r="DZ334" s="38">
        <v>-1.2831E-2</v>
      </c>
      <c r="EA334" s="38">
        <v>2.0547900000000001E-2</v>
      </c>
      <c r="EB334" s="38">
        <v>1.28329E-2</v>
      </c>
      <c r="EC334" s="38">
        <v>9.3170000000000006E-3</v>
      </c>
      <c r="ED334" s="38">
        <v>3.3969999999999998E-3</v>
      </c>
      <c r="EE334" s="38">
        <v>3.4859000000000001E-3</v>
      </c>
      <c r="EF334" s="38">
        <v>-1.7149999999999999E-4</v>
      </c>
      <c r="EG334" s="38">
        <v>5.9614000000000004E-3</v>
      </c>
      <c r="EH334" s="38">
        <v>2.3884000000000002E-3</v>
      </c>
      <c r="EI334" s="38">
        <v>-6.3600000000000001E-5</v>
      </c>
      <c r="EJ334" s="38">
        <v>-7.0568000000000002E-3</v>
      </c>
      <c r="EK334" s="38">
        <v>1.6534400000000001E-2</v>
      </c>
      <c r="EL334" s="38">
        <v>1.2133100000000001E-2</v>
      </c>
      <c r="EM334" s="38">
        <v>1.0663499999999999E-2</v>
      </c>
      <c r="EN334" s="38">
        <v>1.47432E-2</v>
      </c>
      <c r="EO334" s="38">
        <v>1.0577100000000001E-2</v>
      </c>
      <c r="EP334" s="38">
        <v>7.0152000000000001E-3</v>
      </c>
      <c r="EQ334" s="38">
        <v>-6.4228999999999996E-3</v>
      </c>
      <c r="ER334" s="38">
        <v>-6.4738E-3</v>
      </c>
      <c r="ES334" s="38">
        <v>3.7363000000000001E-3</v>
      </c>
      <c r="ET334" s="38">
        <v>3.9937999999999996E-3</v>
      </c>
      <c r="EU334" s="38">
        <v>8.9353000000000002E-3</v>
      </c>
      <c r="EV334" s="38">
        <v>2.1303200000000001E-2</v>
      </c>
      <c r="EW334" s="38">
        <v>1.6391699999999999E-2</v>
      </c>
      <c r="EX334" s="38">
        <v>-5.8881999999999997E-3</v>
      </c>
      <c r="EY334" s="38">
        <v>2.5902100000000001E-2</v>
      </c>
      <c r="EZ334" s="38">
        <v>1.62127E-2</v>
      </c>
      <c r="FA334" s="38">
        <v>1.1613200000000001E-2</v>
      </c>
      <c r="FB334" s="38">
        <v>78.091830000000002</v>
      </c>
      <c r="FC334" s="38">
        <v>76.62518</v>
      </c>
      <c r="FD334" s="38">
        <v>74.845830000000007</v>
      </c>
      <c r="FE334" s="38">
        <v>73.057509999999994</v>
      </c>
      <c r="FF334" s="38">
        <v>71.439809999999994</v>
      </c>
      <c r="FG334" s="38">
        <v>70.605009999999993</v>
      </c>
      <c r="FH334" s="38">
        <v>69.653850000000006</v>
      </c>
      <c r="FI334" s="38">
        <v>71.808769999999996</v>
      </c>
      <c r="FJ334" s="38">
        <v>75.675389999999993</v>
      </c>
      <c r="FK334" s="38">
        <v>79.987660000000005</v>
      </c>
      <c r="FL334" s="38">
        <v>84.656819999999996</v>
      </c>
      <c r="FM334" s="38">
        <v>88.800989999999999</v>
      </c>
      <c r="FN334" s="38">
        <v>92.418710000000004</v>
      </c>
      <c r="FO334" s="38">
        <v>95.258250000000004</v>
      </c>
      <c r="FP334" s="38">
        <v>98.062039999999996</v>
      </c>
      <c r="FQ334" s="38">
        <v>99.726200000000006</v>
      </c>
      <c r="FR334" s="38">
        <v>100.1901</v>
      </c>
      <c r="FS334" s="38">
        <v>99.279920000000004</v>
      </c>
      <c r="FT334" s="38">
        <v>96.953760000000003</v>
      </c>
      <c r="FU334" s="38">
        <v>93.238010000000003</v>
      </c>
      <c r="FV334" s="38">
        <v>88.695310000000006</v>
      </c>
      <c r="FW334">
        <v>85.110990000000001</v>
      </c>
      <c r="FX334">
        <v>82.413240000000002</v>
      </c>
      <c r="FY334">
        <v>79.831680000000006</v>
      </c>
      <c r="FZ334">
        <v>7.1684000000000001E-3</v>
      </c>
      <c r="GA334">
        <v>3.8113800000000003E-2</v>
      </c>
      <c r="GB334">
        <v>1</v>
      </c>
    </row>
    <row r="335" spans="1:184" x14ac:dyDescent="0.3">
      <c r="A335" t="s">
        <v>277</v>
      </c>
      <c r="B335" t="s">
        <v>185</v>
      </c>
      <c r="C335" t="s">
        <v>1</v>
      </c>
      <c r="D335" t="s">
        <v>1</v>
      </c>
      <c r="E335" t="s">
        <v>1</v>
      </c>
      <c r="F335" t="s">
        <v>1</v>
      </c>
      <c r="G335" s="16" t="s">
        <v>1</v>
      </c>
      <c r="H335" s="40" t="s">
        <v>1</v>
      </c>
      <c r="I335" s="18" t="s">
        <v>1</v>
      </c>
      <c r="J335" s="38" t="s">
        <v>1</v>
      </c>
      <c r="K335" s="18">
        <v>44805</v>
      </c>
      <c r="L335" s="38">
        <v>18341</v>
      </c>
      <c r="M335" s="38">
        <v>18341</v>
      </c>
      <c r="N335" s="38">
        <v>0.93036560000000001</v>
      </c>
      <c r="O335" s="38">
        <v>0.89526249999999996</v>
      </c>
      <c r="P335" s="38">
        <v>0.86834389999999995</v>
      </c>
      <c r="Q335" s="38">
        <v>0.85248310000000005</v>
      </c>
      <c r="R335" s="38">
        <v>0.852657</v>
      </c>
      <c r="S335" s="38">
        <v>0.86638219999999999</v>
      </c>
      <c r="T335" s="38">
        <v>0.83819200000000005</v>
      </c>
      <c r="U335" s="38">
        <v>0.99683299999999997</v>
      </c>
      <c r="V335" s="38">
        <v>1.340714</v>
      </c>
      <c r="W335" s="38">
        <v>1.692242</v>
      </c>
      <c r="X335" s="38">
        <v>1.938283</v>
      </c>
      <c r="Y335" s="38">
        <v>2.0883859999999999</v>
      </c>
      <c r="Z335" s="38">
        <v>2.180526</v>
      </c>
      <c r="AA335" s="38">
        <v>2.282213</v>
      </c>
      <c r="AB335" s="38">
        <v>2.3543449999999999</v>
      </c>
      <c r="AC335" s="38">
        <v>2.3738839999999999</v>
      </c>
      <c r="AD335" s="38">
        <v>2.2897750000000001</v>
      </c>
      <c r="AE335" s="38">
        <v>2.033188</v>
      </c>
      <c r="AF335" s="38">
        <v>1.828341</v>
      </c>
      <c r="AG335" s="38">
        <v>1.591089</v>
      </c>
      <c r="AH335" s="38">
        <v>1.420661</v>
      </c>
      <c r="AI335" s="38">
        <v>1.247285</v>
      </c>
      <c r="AJ335" s="38">
        <v>1.112123</v>
      </c>
      <c r="AK335" s="38">
        <v>1.032502</v>
      </c>
      <c r="AL335" s="38">
        <v>-1.7160999999999999E-3</v>
      </c>
      <c r="AM335" s="38">
        <v>-3.2028999999999998E-3</v>
      </c>
      <c r="AN335" s="38">
        <v>-7.448E-4</v>
      </c>
      <c r="AO335" s="38">
        <v>1.4440000000000001E-4</v>
      </c>
      <c r="AP335" s="38">
        <v>3.3119E-3</v>
      </c>
      <c r="AQ335" s="38">
        <v>-2.3444799999999998E-2</v>
      </c>
      <c r="AR335" s="38">
        <v>-6.82257E-2</v>
      </c>
      <c r="AS335" s="38">
        <v>1.7925400000000001E-2</v>
      </c>
      <c r="AT335" s="38">
        <v>1.44499E-2</v>
      </c>
      <c r="AU335" s="38">
        <v>1.84759E-2</v>
      </c>
      <c r="AV335" s="38">
        <v>2.9644500000000001E-2</v>
      </c>
      <c r="AW335" s="38">
        <v>1.31614E-2</v>
      </c>
      <c r="AX335" s="38">
        <v>-3.0614000000000001E-3</v>
      </c>
      <c r="AY335" s="38">
        <v>-9.6682000000000001E-3</v>
      </c>
      <c r="AZ335" s="38">
        <v>-2.4418100000000002E-2</v>
      </c>
      <c r="BA335" s="38">
        <v>-4.8911799999999998E-2</v>
      </c>
      <c r="BB335" s="38">
        <v>-4.6826899999999998E-2</v>
      </c>
      <c r="BC335" s="38">
        <v>-5.5481999999999997E-2</v>
      </c>
      <c r="BD335" s="38">
        <v>-5.2903400000000003E-2</v>
      </c>
      <c r="BE335" s="38">
        <v>-7.14785E-2</v>
      </c>
      <c r="BF335" s="38">
        <v>-5.67736E-2</v>
      </c>
      <c r="BG335" s="38">
        <v>1.6727999999999999E-3</v>
      </c>
      <c r="BH335" s="38">
        <v>1.04577E-2</v>
      </c>
      <c r="BI335" s="38">
        <v>6.1035999999999998E-3</v>
      </c>
      <c r="BJ335" s="38">
        <v>6.2220000000000005E-4</v>
      </c>
      <c r="BK335" s="38">
        <v>-1.5513E-3</v>
      </c>
      <c r="BL335" s="38">
        <v>2.3939999999999999E-4</v>
      </c>
      <c r="BM335" s="38">
        <v>1.0816999999999999E-3</v>
      </c>
      <c r="BN335" s="38">
        <v>4.0842999999999999E-3</v>
      </c>
      <c r="BO335" s="38">
        <v>-2.1010600000000001E-2</v>
      </c>
      <c r="BP335" s="38">
        <v>-6.24421E-2</v>
      </c>
      <c r="BQ335" s="38">
        <v>2.0239699999999999E-2</v>
      </c>
      <c r="BR335" s="38">
        <v>1.6563100000000001E-2</v>
      </c>
      <c r="BS335" s="38">
        <v>2.0581200000000001E-2</v>
      </c>
      <c r="BT335" s="38">
        <v>3.2070300000000003E-2</v>
      </c>
      <c r="BU335" s="38">
        <v>1.51247E-2</v>
      </c>
      <c r="BV335" s="38">
        <v>-1.8154E-3</v>
      </c>
      <c r="BW335" s="38">
        <v>-7.6210000000000002E-3</v>
      </c>
      <c r="BX335" s="38">
        <v>-2.03809E-2</v>
      </c>
      <c r="BY335" s="38">
        <v>-4.2645500000000003E-2</v>
      </c>
      <c r="BZ335" s="38">
        <v>-3.86735E-2</v>
      </c>
      <c r="CA335" s="38">
        <v>-4.5936299999999999E-2</v>
      </c>
      <c r="CB335" s="38">
        <v>-4.1345300000000001E-2</v>
      </c>
      <c r="CC335" s="38">
        <v>-6.2107099999999998E-2</v>
      </c>
      <c r="CD335" s="38">
        <v>-5.0833200000000002E-2</v>
      </c>
      <c r="CE335" s="38">
        <v>5.2293000000000001E-3</v>
      </c>
      <c r="CF335" s="38">
        <v>1.3099400000000001E-2</v>
      </c>
      <c r="CG335" s="38">
        <v>8.5655000000000002E-3</v>
      </c>
      <c r="CH335" s="38">
        <v>2.2417000000000001E-3</v>
      </c>
      <c r="CI335" s="38">
        <v>-4.0739999999999998E-4</v>
      </c>
      <c r="CJ335" s="38">
        <v>9.2100000000000005E-4</v>
      </c>
      <c r="CK335" s="38">
        <v>1.7308E-3</v>
      </c>
      <c r="CL335" s="38">
        <v>4.6192999999999998E-3</v>
      </c>
      <c r="CM335" s="38">
        <v>-1.93247E-2</v>
      </c>
      <c r="CN335" s="38">
        <v>-5.8436399999999999E-2</v>
      </c>
      <c r="CO335" s="38">
        <v>2.18426E-2</v>
      </c>
      <c r="CP335" s="38">
        <v>1.80267E-2</v>
      </c>
      <c r="CQ335" s="38">
        <v>2.2039300000000001E-2</v>
      </c>
      <c r="CR335" s="38">
        <v>3.3750299999999997E-2</v>
      </c>
      <c r="CS335" s="38">
        <v>1.6484499999999999E-2</v>
      </c>
      <c r="CT335" s="38">
        <v>-9.5239999999999995E-4</v>
      </c>
      <c r="CU335" s="38">
        <v>-6.2030000000000002E-3</v>
      </c>
      <c r="CV335" s="38">
        <v>-1.7584800000000001E-2</v>
      </c>
      <c r="CW335" s="38">
        <v>-3.8305499999999999E-2</v>
      </c>
      <c r="CX335" s="38">
        <v>-3.30265E-2</v>
      </c>
      <c r="CY335" s="38">
        <v>-3.9324900000000003E-2</v>
      </c>
      <c r="CZ335" s="38">
        <v>-3.33402E-2</v>
      </c>
      <c r="DA335" s="38">
        <v>-5.5616499999999999E-2</v>
      </c>
      <c r="DB335" s="38">
        <v>-4.6718999999999997E-2</v>
      </c>
      <c r="DC335" s="38">
        <v>7.6926E-3</v>
      </c>
      <c r="DD335" s="38">
        <v>1.4929E-2</v>
      </c>
      <c r="DE335" s="38">
        <v>1.02705E-2</v>
      </c>
      <c r="DF335" s="38">
        <v>3.8612E-3</v>
      </c>
      <c r="DG335" s="38">
        <v>7.3649999999999996E-4</v>
      </c>
      <c r="DH335" s="38">
        <v>1.6027000000000001E-3</v>
      </c>
      <c r="DI335" s="38">
        <v>2.3800000000000002E-3</v>
      </c>
      <c r="DJ335" s="38">
        <v>5.1542999999999997E-3</v>
      </c>
      <c r="DK335" s="38">
        <v>-1.76387E-2</v>
      </c>
      <c r="DL335" s="38">
        <v>-5.4430699999999999E-2</v>
      </c>
      <c r="DM335" s="38">
        <v>2.3445500000000001E-2</v>
      </c>
      <c r="DN335" s="38">
        <v>1.9490199999999999E-2</v>
      </c>
      <c r="DO335" s="38">
        <v>2.3497400000000002E-2</v>
      </c>
      <c r="DP335" s="38">
        <v>3.5430299999999998E-2</v>
      </c>
      <c r="DQ335" s="38">
        <v>1.78444E-2</v>
      </c>
      <c r="DR335" s="38">
        <v>-8.9400000000000005E-5</v>
      </c>
      <c r="DS335" s="38">
        <v>-4.7850999999999996E-3</v>
      </c>
      <c r="DT335" s="38">
        <v>-1.47887E-2</v>
      </c>
      <c r="DU335" s="38">
        <v>-3.3965500000000003E-2</v>
      </c>
      <c r="DV335" s="38">
        <v>-2.7379500000000001E-2</v>
      </c>
      <c r="DW335" s="38">
        <v>-3.2713600000000002E-2</v>
      </c>
      <c r="DX335" s="38">
        <v>-2.5335099999999999E-2</v>
      </c>
      <c r="DY335" s="38">
        <v>-4.91259E-2</v>
      </c>
      <c r="DZ335" s="38">
        <v>-4.2604700000000002E-2</v>
      </c>
      <c r="EA335" s="38">
        <v>1.0155900000000001E-2</v>
      </c>
      <c r="EB335" s="38">
        <v>1.6758599999999998E-2</v>
      </c>
      <c r="EC335" s="38">
        <v>1.1975599999999999E-2</v>
      </c>
      <c r="ED335" s="38">
        <v>6.1995000000000001E-3</v>
      </c>
      <c r="EE335" s="38">
        <v>2.3881000000000002E-3</v>
      </c>
      <c r="EF335" s="38">
        <v>2.5868000000000002E-3</v>
      </c>
      <c r="EG335" s="38">
        <v>3.3173E-3</v>
      </c>
      <c r="EH335" s="38">
        <v>5.9267E-3</v>
      </c>
      <c r="EI335" s="38">
        <v>-1.5204499999999999E-2</v>
      </c>
      <c r="EJ335" s="38">
        <v>-4.8647200000000002E-2</v>
      </c>
      <c r="EK335" s="38">
        <v>2.5759799999999999E-2</v>
      </c>
      <c r="EL335" s="38">
        <v>2.1603399999999998E-2</v>
      </c>
      <c r="EM335" s="38">
        <v>2.5602699999999999E-2</v>
      </c>
      <c r="EN335" s="38">
        <v>3.7856099999999997E-2</v>
      </c>
      <c r="EO335" s="38">
        <v>1.9807700000000001E-2</v>
      </c>
      <c r="EP335" s="38">
        <v>1.1566E-3</v>
      </c>
      <c r="EQ335" s="38">
        <v>-2.7377999999999999E-3</v>
      </c>
      <c r="ER335" s="38">
        <v>-1.0751500000000001E-2</v>
      </c>
      <c r="ES335" s="38">
        <v>-2.76993E-2</v>
      </c>
      <c r="ET335" s="38">
        <v>-1.9226199999999999E-2</v>
      </c>
      <c r="EU335" s="38">
        <v>-2.3167900000000002E-2</v>
      </c>
      <c r="EV335" s="38">
        <v>-1.3776999999999999E-2</v>
      </c>
      <c r="EW335" s="38">
        <v>-3.9754400000000002E-2</v>
      </c>
      <c r="EX335" s="38">
        <v>-3.66644E-2</v>
      </c>
      <c r="EY335" s="38">
        <v>1.37124E-2</v>
      </c>
      <c r="EZ335" s="38">
        <v>1.9400299999999999E-2</v>
      </c>
      <c r="FA335" s="38">
        <v>1.44374E-2</v>
      </c>
      <c r="FB335" s="38">
        <v>75.74812</v>
      </c>
      <c r="FC335" s="38">
        <v>73.770110000000003</v>
      </c>
      <c r="FD335" s="38">
        <v>72.249440000000007</v>
      </c>
      <c r="FE335" s="38">
        <v>71.146960000000007</v>
      </c>
      <c r="FF335" s="38">
        <v>70.091189999999997</v>
      </c>
      <c r="FG335" s="38">
        <v>68.947590000000005</v>
      </c>
      <c r="FH335" s="38">
        <v>68.247259999999997</v>
      </c>
      <c r="FI335" s="38">
        <v>70.402370000000005</v>
      </c>
      <c r="FJ335" s="38">
        <v>75.569429999999997</v>
      </c>
      <c r="FK335" s="38">
        <v>81.146559999999994</v>
      </c>
      <c r="FL335" s="38">
        <v>86.200640000000007</v>
      </c>
      <c r="FM335" s="38">
        <v>90.600110000000001</v>
      </c>
      <c r="FN335" s="38">
        <v>94.538600000000002</v>
      </c>
      <c r="FO335" s="38">
        <v>97.714839999999995</v>
      </c>
      <c r="FP335" s="38">
        <v>100.2711</v>
      </c>
      <c r="FQ335" s="38">
        <v>101.80670000000001</v>
      </c>
      <c r="FR335" s="38">
        <v>102.0284</v>
      </c>
      <c r="FS335" s="38">
        <v>101.2495</v>
      </c>
      <c r="FT335" s="38">
        <v>99.719459999999998</v>
      </c>
      <c r="FU335" s="38">
        <v>95.075640000000007</v>
      </c>
      <c r="FV335" s="38">
        <v>90.129720000000006</v>
      </c>
      <c r="FW335">
        <v>85.778819999999996</v>
      </c>
      <c r="FX335">
        <v>83.320239999999998</v>
      </c>
      <c r="FY335">
        <v>81.445400000000006</v>
      </c>
      <c r="FZ335">
        <v>1.11211E-2</v>
      </c>
      <c r="GA335">
        <v>6.3676999999999997E-2</v>
      </c>
      <c r="GB335">
        <v>1</v>
      </c>
    </row>
    <row r="336" spans="1:184" x14ac:dyDescent="0.3">
      <c r="A336" t="s">
        <v>277</v>
      </c>
      <c r="B336" t="s">
        <v>185</v>
      </c>
      <c r="C336" t="s">
        <v>1</v>
      </c>
      <c r="D336" t="s">
        <v>1</v>
      </c>
      <c r="E336" t="s">
        <v>1</v>
      </c>
      <c r="F336" t="s">
        <v>1</v>
      </c>
      <c r="G336" s="16" t="s">
        <v>1</v>
      </c>
      <c r="H336" s="40" t="s">
        <v>1</v>
      </c>
      <c r="I336" s="18" t="s">
        <v>1</v>
      </c>
      <c r="J336" s="38" t="s">
        <v>1</v>
      </c>
      <c r="K336" s="18">
        <v>44809</v>
      </c>
      <c r="L336" s="38">
        <v>18339</v>
      </c>
      <c r="M336" s="38">
        <v>18339</v>
      </c>
      <c r="N336" s="38">
        <v>1.0080819999999999</v>
      </c>
      <c r="O336" s="38">
        <v>0.9592967</v>
      </c>
      <c r="P336" s="38">
        <v>0.9203692</v>
      </c>
      <c r="Q336" s="38">
        <v>0.89296600000000004</v>
      </c>
      <c r="R336" s="38">
        <v>0.87427909999999998</v>
      </c>
      <c r="S336" s="38">
        <v>0.84062630000000005</v>
      </c>
      <c r="T336" s="38">
        <v>0.74298799999999998</v>
      </c>
      <c r="U336" s="38">
        <v>0.84387460000000003</v>
      </c>
      <c r="V336" s="38">
        <v>1.038664</v>
      </c>
      <c r="W336" s="38">
        <v>1.274861</v>
      </c>
      <c r="X336" s="38">
        <v>1.388531</v>
      </c>
      <c r="Y336" s="38">
        <v>1.4513180000000001</v>
      </c>
      <c r="Z336" s="38">
        <v>1.5257499999999999</v>
      </c>
      <c r="AA336" s="38">
        <v>1.584946</v>
      </c>
      <c r="AB336" s="38">
        <v>1.6263840000000001</v>
      </c>
      <c r="AC336" s="38">
        <v>1.6561840000000001</v>
      </c>
      <c r="AD336" s="38">
        <v>1.6410439999999999</v>
      </c>
      <c r="AE336" s="38">
        <v>1.574606</v>
      </c>
      <c r="AF336" s="38">
        <v>1.465954</v>
      </c>
      <c r="AG336" s="38">
        <v>1.324268</v>
      </c>
      <c r="AH336" s="38">
        <v>1.3118190000000001</v>
      </c>
      <c r="AI336" s="38">
        <v>1.2821229999999999</v>
      </c>
      <c r="AJ336" s="38">
        <v>1.170566</v>
      </c>
      <c r="AK336" s="38">
        <v>1.093205</v>
      </c>
      <c r="AL336" s="38">
        <v>9.9837999999999993E-3</v>
      </c>
      <c r="AM336" s="38">
        <v>-3.5579999999999997E-4</v>
      </c>
      <c r="AN336" s="38">
        <v>-5.6245000000000002E-3</v>
      </c>
      <c r="AO336" s="38">
        <v>-6.9471000000000003E-3</v>
      </c>
      <c r="AP336" s="38">
        <v>-1.80419E-2</v>
      </c>
      <c r="AQ336" s="38">
        <v>-7.5147900000000004E-2</v>
      </c>
      <c r="AR336" s="38">
        <v>-0.1566023</v>
      </c>
      <c r="AS336" s="38">
        <v>-1.9743E-3</v>
      </c>
      <c r="AT336" s="38">
        <v>5.4446000000000001E-2</v>
      </c>
      <c r="AU336" s="38">
        <v>7.3788000000000006E-2</v>
      </c>
      <c r="AV336" s="38">
        <v>1.6199100000000001E-2</v>
      </c>
      <c r="AW336" s="38">
        <v>-1.8698099999999999E-2</v>
      </c>
      <c r="AX336" s="38">
        <v>-1.9932800000000001E-2</v>
      </c>
      <c r="AY336" s="38">
        <v>-2.8232400000000001E-2</v>
      </c>
      <c r="AZ336" s="38">
        <v>-1.51859E-2</v>
      </c>
      <c r="BA336" s="38">
        <v>2.4624999999999998E-3</v>
      </c>
      <c r="BB336" s="38">
        <v>1.35274E-2</v>
      </c>
      <c r="BC336" s="38">
        <v>1.29239E-2</v>
      </c>
      <c r="BD336" s="38">
        <v>-1.68086E-2</v>
      </c>
      <c r="BE336" s="38">
        <v>-0.12854889999999999</v>
      </c>
      <c r="BF336" s="38">
        <v>-9.37032E-2</v>
      </c>
      <c r="BG336" s="38">
        <v>9.6027999999999999E-3</v>
      </c>
      <c r="BH336" s="38">
        <v>8.5039999999999994E-3</v>
      </c>
      <c r="BI336" s="38">
        <v>2.4149999999999999E-4</v>
      </c>
      <c r="BJ336" s="38">
        <v>1.47379E-2</v>
      </c>
      <c r="BK336" s="38">
        <v>3.2637999999999999E-3</v>
      </c>
      <c r="BL336" s="38">
        <v>-2.6800000000000001E-3</v>
      </c>
      <c r="BM336" s="38">
        <v>-4.3848999999999997E-3</v>
      </c>
      <c r="BN336" s="38">
        <v>-1.5483200000000001E-2</v>
      </c>
      <c r="BO336" s="38">
        <v>-6.6057199999999996E-2</v>
      </c>
      <c r="BP336" s="38">
        <v>-0.14163899999999999</v>
      </c>
      <c r="BQ336" s="38">
        <v>3.8192999999999999E-3</v>
      </c>
      <c r="BR336" s="38">
        <v>6.1428900000000002E-2</v>
      </c>
      <c r="BS336" s="38">
        <v>8.4531700000000001E-2</v>
      </c>
      <c r="BT336" s="38">
        <v>2.7278E-2</v>
      </c>
      <c r="BU336" s="38">
        <v>-1.12289E-2</v>
      </c>
      <c r="BV336" s="38">
        <v>-1.6404800000000001E-2</v>
      </c>
      <c r="BW336" s="38">
        <v>-2.0573999999999999E-2</v>
      </c>
      <c r="BX336" s="38">
        <v>-5.3230999999999999E-3</v>
      </c>
      <c r="BY336" s="38">
        <v>1.64364E-2</v>
      </c>
      <c r="BZ336" s="38">
        <v>2.94186E-2</v>
      </c>
      <c r="CA336" s="38">
        <v>3.0427099999999999E-2</v>
      </c>
      <c r="CB336" s="38">
        <v>1.2868000000000001E-3</v>
      </c>
      <c r="CC336" s="38">
        <v>-0.110513</v>
      </c>
      <c r="CD336" s="38">
        <v>-6.94274E-2</v>
      </c>
      <c r="CE336" s="38">
        <v>2.3212400000000001E-2</v>
      </c>
      <c r="CF336" s="38">
        <v>2.0243899999999999E-2</v>
      </c>
      <c r="CG336" s="38">
        <v>1.11231E-2</v>
      </c>
      <c r="CH336" s="38">
        <v>1.8030600000000001E-2</v>
      </c>
      <c r="CI336" s="38">
        <v>5.7707000000000001E-3</v>
      </c>
      <c r="CJ336" s="38">
        <v>-6.4059999999999996E-4</v>
      </c>
      <c r="CK336" s="38">
        <v>-2.6104000000000001E-3</v>
      </c>
      <c r="CL336" s="38">
        <v>-1.37111E-2</v>
      </c>
      <c r="CM336" s="38">
        <v>-5.9761000000000002E-2</v>
      </c>
      <c r="CN336" s="38">
        <v>-0.13127549999999999</v>
      </c>
      <c r="CO336" s="38">
        <v>7.8318999999999993E-3</v>
      </c>
      <c r="CP336" s="38">
        <v>6.6265199999999996E-2</v>
      </c>
      <c r="CQ336" s="38">
        <v>9.1972700000000004E-2</v>
      </c>
      <c r="CR336" s="38">
        <v>3.4951299999999998E-2</v>
      </c>
      <c r="CS336" s="38">
        <v>-6.0556999999999998E-3</v>
      </c>
      <c r="CT336" s="38">
        <v>-1.3961299999999999E-2</v>
      </c>
      <c r="CU336" s="38">
        <v>-1.52698E-2</v>
      </c>
      <c r="CV336" s="38">
        <v>1.5079E-3</v>
      </c>
      <c r="CW336" s="38">
        <v>2.6114700000000001E-2</v>
      </c>
      <c r="CX336" s="38">
        <v>4.0424799999999997E-2</v>
      </c>
      <c r="CY336" s="38">
        <v>4.2549799999999999E-2</v>
      </c>
      <c r="CZ336" s="38">
        <v>1.3819700000000001E-2</v>
      </c>
      <c r="DA336" s="38">
        <v>-9.8021399999999995E-2</v>
      </c>
      <c r="DB336" s="38">
        <v>-5.2614099999999997E-2</v>
      </c>
      <c r="DC336" s="38">
        <v>3.2638300000000002E-2</v>
      </c>
      <c r="DD336" s="38">
        <v>2.8374900000000002E-2</v>
      </c>
      <c r="DE336" s="38">
        <v>1.8659599999999998E-2</v>
      </c>
      <c r="DF336" s="38">
        <v>2.1323399999999999E-2</v>
      </c>
      <c r="DG336" s="38">
        <v>8.2777000000000007E-3</v>
      </c>
      <c r="DH336" s="38">
        <v>1.3988E-3</v>
      </c>
      <c r="DI336" s="38">
        <v>-8.3580000000000004E-4</v>
      </c>
      <c r="DJ336" s="38">
        <v>-1.1938900000000001E-2</v>
      </c>
      <c r="DK336" s="38">
        <v>-5.34648E-2</v>
      </c>
      <c r="DL336" s="38">
        <v>-0.12091200000000001</v>
      </c>
      <c r="DM336" s="38">
        <v>1.1844500000000001E-2</v>
      </c>
      <c r="DN336" s="38">
        <v>7.1101600000000001E-2</v>
      </c>
      <c r="DO336" s="38">
        <v>9.9413699999999994E-2</v>
      </c>
      <c r="DP336" s="38">
        <v>4.2624500000000003E-2</v>
      </c>
      <c r="DQ336" s="38">
        <v>-8.8259999999999999E-4</v>
      </c>
      <c r="DR336" s="38">
        <v>-1.1517899999999999E-2</v>
      </c>
      <c r="DS336" s="38">
        <v>-9.9655999999999998E-3</v>
      </c>
      <c r="DT336" s="38">
        <v>8.3388000000000004E-3</v>
      </c>
      <c r="DU336" s="38">
        <v>3.5792999999999998E-2</v>
      </c>
      <c r="DV336" s="38">
        <v>5.1430999999999998E-2</v>
      </c>
      <c r="DW336" s="38">
        <v>5.4672499999999999E-2</v>
      </c>
      <c r="DX336" s="38">
        <v>2.6352500000000001E-2</v>
      </c>
      <c r="DY336" s="38">
        <v>-8.55297E-2</v>
      </c>
      <c r="DZ336" s="38">
        <v>-3.5800699999999998E-2</v>
      </c>
      <c r="EA336" s="38">
        <v>4.2064299999999999E-2</v>
      </c>
      <c r="EB336" s="38">
        <v>3.6505900000000001E-2</v>
      </c>
      <c r="EC336" s="38">
        <v>2.61961E-2</v>
      </c>
      <c r="ED336" s="38">
        <v>2.60775E-2</v>
      </c>
      <c r="EE336" s="38">
        <v>1.18973E-2</v>
      </c>
      <c r="EF336" s="38">
        <v>4.3432999999999996E-3</v>
      </c>
      <c r="EG336" s="38">
        <v>1.7263999999999999E-3</v>
      </c>
      <c r="EH336" s="38">
        <v>-9.3802999999999994E-3</v>
      </c>
      <c r="EI336" s="38">
        <v>-4.43741E-2</v>
      </c>
      <c r="EJ336" s="38">
        <v>-0.10594870000000001</v>
      </c>
      <c r="EK336" s="38">
        <v>1.76381E-2</v>
      </c>
      <c r="EL336" s="38">
        <v>7.8084500000000001E-2</v>
      </c>
      <c r="EM336" s="38">
        <v>0.1101574</v>
      </c>
      <c r="EN336" s="38">
        <v>5.3703399999999998E-2</v>
      </c>
      <c r="EO336" s="38">
        <v>6.5867E-3</v>
      </c>
      <c r="EP336" s="38">
        <v>-7.9898999999999994E-3</v>
      </c>
      <c r="EQ336" s="38">
        <v>-2.3070999999999999E-3</v>
      </c>
      <c r="ER336" s="38">
        <v>1.8201599999999998E-2</v>
      </c>
      <c r="ES336" s="38">
        <v>4.9766900000000003E-2</v>
      </c>
      <c r="ET336" s="38">
        <v>6.7322300000000002E-2</v>
      </c>
      <c r="EU336" s="38">
        <v>7.2175799999999998E-2</v>
      </c>
      <c r="EV336" s="38">
        <v>4.4448000000000001E-2</v>
      </c>
      <c r="EW336" s="38">
        <v>-6.7493800000000007E-2</v>
      </c>
      <c r="EX336" s="38">
        <v>-1.1524899999999999E-2</v>
      </c>
      <c r="EY336" s="38">
        <v>5.5673800000000002E-2</v>
      </c>
      <c r="EZ336" s="38">
        <v>4.8245799999999998E-2</v>
      </c>
      <c r="FA336" s="38">
        <v>3.7077699999999998E-2</v>
      </c>
      <c r="FB336" s="38">
        <v>81.592389999999995</v>
      </c>
      <c r="FC336" s="38">
        <v>80.394000000000005</v>
      </c>
      <c r="FD336" s="38">
        <v>78.741259999999997</v>
      </c>
      <c r="FE336" s="38">
        <v>77.33005</v>
      </c>
      <c r="FF336" s="38">
        <v>76.303960000000004</v>
      </c>
      <c r="FG336" s="38">
        <v>75.352360000000004</v>
      </c>
      <c r="FH336" s="38">
        <v>74.205950000000001</v>
      </c>
      <c r="FI336" s="38">
        <v>75.143039999999999</v>
      </c>
      <c r="FJ336" s="38">
        <v>80.211979999999997</v>
      </c>
      <c r="FK336" s="38">
        <v>86.307590000000005</v>
      </c>
      <c r="FL336" s="38">
        <v>91.444090000000003</v>
      </c>
      <c r="FM336" s="38">
        <v>95.775480000000002</v>
      </c>
      <c r="FN336" s="38">
        <v>99.872569999999996</v>
      </c>
      <c r="FO336" s="38">
        <v>103.0639</v>
      </c>
      <c r="FP336" s="38">
        <v>105.1551</v>
      </c>
      <c r="FQ336" s="38">
        <v>106.54170000000001</v>
      </c>
      <c r="FR336" s="38">
        <v>106.9041</v>
      </c>
      <c r="FS336" s="38">
        <v>106.0881</v>
      </c>
      <c r="FT336" s="38">
        <v>103.767</v>
      </c>
      <c r="FU336" s="38">
        <v>98.991709999999998</v>
      </c>
      <c r="FV336" s="38">
        <v>95.456779999999995</v>
      </c>
      <c r="FW336">
        <v>92.008619999999993</v>
      </c>
      <c r="FX336">
        <v>88.797399999999996</v>
      </c>
      <c r="FY336">
        <v>87.154849999999996</v>
      </c>
      <c r="FZ336">
        <v>2.3510799999999998E-2</v>
      </c>
      <c r="GA336">
        <v>0.25470579999999998</v>
      </c>
      <c r="GB336">
        <v>1</v>
      </c>
    </row>
    <row r="337" spans="1:184" x14ac:dyDescent="0.3">
      <c r="A337" t="s">
        <v>277</v>
      </c>
      <c r="B337" t="s">
        <v>185</v>
      </c>
      <c r="C337" t="s">
        <v>1</v>
      </c>
      <c r="D337" t="s">
        <v>1</v>
      </c>
      <c r="E337" t="s">
        <v>1</v>
      </c>
      <c r="F337" t="s">
        <v>1</v>
      </c>
      <c r="G337" s="16" t="s">
        <v>1</v>
      </c>
      <c r="H337" s="40" t="s">
        <v>1</v>
      </c>
      <c r="I337" s="18" t="s">
        <v>1</v>
      </c>
      <c r="J337" s="38" t="s">
        <v>1</v>
      </c>
      <c r="K337" s="18">
        <v>44810</v>
      </c>
      <c r="L337" s="38">
        <v>18339</v>
      </c>
      <c r="M337" s="38">
        <v>18339</v>
      </c>
      <c r="N337" s="38">
        <v>1.070112</v>
      </c>
      <c r="O337" s="38">
        <v>1.026038</v>
      </c>
      <c r="P337" s="38">
        <v>0.98675630000000003</v>
      </c>
      <c r="Q337" s="38">
        <v>0.96397330000000003</v>
      </c>
      <c r="R337" s="38">
        <v>0.96458270000000002</v>
      </c>
      <c r="S337" s="38">
        <v>0.99789640000000002</v>
      </c>
      <c r="T337" s="38">
        <v>0.99109650000000005</v>
      </c>
      <c r="U337" s="38">
        <v>1.1822360000000001</v>
      </c>
      <c r="V337" s="38">
        <v>1.5863160000000001</v>
      </c>
      <c r="W337" s="38">
        <v>1.9871570000000001</v>
      </c>
      <c r="X337" s="38">
        <v>2.2840210000000001</v>
      </c>
      <c r="Y337" s="38">
        <v>2.438917</v>
      </c>
      <c r="Z337" s="38">
        <v>2.5360710000000002</v>
      </c>
      <c r="AA337" s="38">
        <v>2.6211410000000002</v>
      </c>
      <c r="AB337" s="38">
        <v>2.6591900000000002</v>
      </c>
      <c r="AC337" s="38">
        <v>2.6363460000000001</v>
      </c>
      <c r="AD337" s="38">
        <v>2.5052469999999998</v>
      </c>
      <c r="AE337" s="38">
        <v>2.1989290000000001</v>
      </c>
      <c r="AF337" s="38">
        <v>1.9409860000000001</v>
      </c>
      <c r="AG337" s="38">
        <v>1.7068160000000001</v>
      </c>
      <c r="AH337" s="38">
        <v>1.5700860000000001</v>
      </c>
      <c r="AI337" s="38">
        <v>1.401276</v>
      </c>
      <c r="AJ337" s="38">
        <v>1.2561020000000001</v>
      </c>
      <c r="AK337" s="38">
        <v>1.1634439999999999</v>
      </c>
      <c r="AL337" s="38">
        <v>3.6032700000000001E-2</v>
      </c>
      <c r="AM337" s="38">
        <v>3.0822499999999999E-2</v>
      </c>
      <c r="AN337" s="38">
        <v>1.91261E-2</v>
      </c>
      <c r="AO337" s="38">
        <v>2.3081000000000001E-2</v>
      </c>
      <c r="AP337" s="38">
        <v>1.81786E-2</v>
      </c>
      <c r="AQ337" s="38">
        <v>-1.5937E-3</v>
      </c>
      <c r="AR337" s="38">
        <v>-6.74038E-2</v>
      </c>
      <c r="AS337" s="38">
        <v>-2.2740999999999998E-3</v>
      </c>
      <c r="AT337" s="38">
        <v>-3.7818699999999997E-2</v>
      </c>
      <c r="AU337" s="38">
        <v>-8.1477300000000003E-2</v>
      </c>
      <c r="AV337" s="38">
        <v>-4.9051200000000003E-2</v>
      </c>
      <c r="AW337" s="38">
        <v>-3.35651E-2</v>
      </c>
      <c r="AX337" s="38">
        <v>-7.3263E-3</v>
      </c>
      <c r="AY337" s="38">
        <v>2.3986799999999999E-2</v>
      </c>
      <c r="AZ337" s="38">
        <v>3.4282399999999998E-2</v>
      </c>
      <c r="BA337" s="38">
        <v>3.9870799999999998E-2</v>
      </c>
      <c r="BB337" s="38">
        <v>3.8175599999999997E-2</v>
      </c>
      <c r="BC337" s="38">
        <v>-1.9657600000000001E-2</v>
      </c>
      <c r="BD337" s="38">
        <v>-4.0802999999999999E-2</v>
      </c>
      <c r="BE337" s="38">
        <v>-9.3503199999999995E-2</v>
      </c>
      <c r="BF337" s="38">
        <v>-2.3234600000000001E-2</v>
      </c>
      <c r="BG337" s="38">
        <v>1.4815E-2</v>
      </c>
      <c r="BH337" s="38">
        <v>6.0651000000000004E-3</v>
      </c>
      <c r="BI337" s="38">
        <v>-1.8660000000000001E-4</v>
      </c>
      <c r="BJ337" s="38">
        <v>4.0462900000000003E-2</v>
      </c>
      <c r="BK337" s="38">
        <v>3.4289100000000003E-2</v>
      </c>
      <c r="BL337" s="38">
        <v>2.24367E-2</v>
      </c>
      <c r="BM337" s="38">
        <v>2.5754200000000001E-2</v>
      </c>
      <c r="BN337" s="38">
        <v>2.0881299999999998E-2</v>
      </c>
      <c r="BO337" s="38">
        <v>4.7873999999999998E-3</v>
      </c>
      <c r="BP337" s="38">
        <v>-5.76886E-2</v>
      </c>
      <c r="BQ337" s="38">
        <v>2.9450000000000001E-3</v>
      </c>
      <c r="BR337" s="38">
        <v>-3.1649400000000001E-2</v>
      </c>
      <c r="BS337" s="38">
        <v>-7.5456099999999998E-2</v>
      </c>
      <c r="BT337" s="38">
        <v>-4.3059100000000003E-2</v>
      </c>
      <c r="BU337" s="38">
        <v>-2.74551E-2</v>
      </c>
      <c r="BV337" s="38">
        <v>-3.3286000000000001E-3</v>
      </c>
      <c r="BW337" s="38">
        <v>2.8457400000000001E-2</v>
      </c>
      <c r="BX337" s="38">
        <v>4.2118799999999998E-2</v>
      </c>
      <c r="BY337" s="38">
        <v>5.12887E-2</v>
      </c>
      <c r="BZ337" s="38">
        <v>5.2932199999999999E-2</v>
      </c>
      <c r="CA337" s="38">
        <v>5.5170000000000002E-4</v>
      </c>
      <c r="CB337" s="38">
        <v>-1.48509E-2</v>
      </c>
      <c r="CC337" s="38">
        <v>-7.1982500000000005E-2</v>
      </c>
      <c r="CD337" s="38">
        <v>-8.1852999999999995E-3</v>
      </c>
      <c r="CE337" s="38">
        <v>2.4316399999999998E-2</v>
      </c>
      <c r="CF337" s="38">
        <v>1.37427E-2</v>
      </c>
      <c r="CG337" s="38">
        <v>6.1729000000000003E-3</v>
      </c>
      <c r="CH337" s="38">
        <v>4.3531300000000002E-2</v>
      </c>
      <c r="CI337" s="38">
        <v>3.669E-2</v>
      </c>
      <c r="CJ337" s="38">
        <v>2.4729600000000001E-2</v>
      </c>
      <c r="CK337" s="38">
        <v>2.76057E-2</v>
      </c>
      <c r="CL337" s="38">
        <v>2.2753200000000001E-2</v>
      </c>
      <c r="CM337" s="38">
        <v>9.2069000000000005E-3</v>
      </c>
      <c r="CN337" s="38">
        <v>-5.09598E-2</v>
      </c>
      <c r="CO337" s="38">
        <v>6.5596999999999999E-3</v>
      </c>
      <c r="CP337" s="38">
        <v>-2.7376500000000002E-2</v>
      </c>
      <c r="CQ337" s="38">
        <v>-7.1285799999999996E-2</v>
      </c>
      <c r="CR337" s="38">
        <v>-3.8908999999999999E-2</v>
      </c>
      <c r="CS337" s="38">
        <v>-2.3223400000000002E-2</v>
      </c>
      <c r="CT337" s="38">
        <v>-5.5979999999999995E-4</v>
      </c>
      <c r="CU337" s="38">
        <v>3.15538E-2</v>
      </c>
      <c r="CV337" s="38">
        <v>4.7546199999999997E-2</v>
      </c>
      <c r="CW337" s="38">
        <v>5.9196699999999998E-2</v>
      </c>
      <c r="CX337" s="38">
        <v>6.31525E-2</v>
      </c>
      <c r="CY337" s="38">
        <v>1.45486E-2</v>
      </c>
      <c r="CZ337" s="38">
        <v>3.1234000000000001E-3</v>
      </c>
      <c r="DA337" s="38">
        <v>-5.7077299999999997E-2</v>
      </c>
      <c r="DB337" s="38">
        <v>2.2377E-3</v>
      </c>
      <c r="DC337" s="38">
        <v>3.0897000000000001E-2</v>
      </c>
      <c r="DD337" s="38">
        <v>1.9060199999999999E-2</v>
      </c>
      <c r="DE337" s="38">
        <v>1.05775E-2</v>
      </c>
      <c r="DF337" s="38">
        <v>4.6599700000000001E-2</v>
      </c>
      <c r="DG337" s="38">
        <v>3.9090899999999998E-2</v>
      </c>
      <c r="DH337" s="38">
        <v>2.7022500000000001E-2</v>
      </c>
      <c r="DI337" s="38">
        <v>2.9457199999999999E-2</v>
      </c>
      <c r="DJ337" s="38">
        <v>2.46251E-2</v>
      </c>
      <c r="DK337" s="38">
        <v>1.36264E-2</v>
      </c>
      <c r="DL337" s="38">
        <v>-4.4231100000000002E-2</v>
      </c>
      <c r="DM337" s="38">
        <v>1.01744E-2</v>
      </c>
      <c r="DN337" s="38">
        <v>-2.3103700000000001E-2</v>
      </c>
      <c r="DO337" s="38">
        <v>-6.7115499999999995E-2</v>
      </c>
      <c r="DP337" s="38">
        <v>-3.4758900000000002E-2</v>
      </c>
      <c r="DQ337" s="38">
        <v>-1.8991600000000001E-2</v>
      </c>
      <c r="DR337" s="38">
        <v>2.2089000000000002E-3</v>
      </c>
      <c r="DS337" s="38">
        <v>3.4650199999999999E-2</v>
      </c>
      <c r="DT337" s="38">
        <v>5.2973600000000003E-2</v>
      </c>
      <c r="DU337" s="38">
        <v>6.71046E-2</v>
      </c>
      <c r="DV337" s="38">
        <v>7.3372900000000005E-2</v>
      </c>
      <c r="DW337" s="38">
        <v>2.8545399999999999E-2</v>
      </c>
      <c r="DX337" s="38">
        <v>2.10977E-2</v>
      </c>
      <c r="DY337" s="38">
        <v>-4.2172099999999997E-2</v>
      </c>
      <c r="DZ337" s="38">
        <v>1.26608E-2</v>
      </c>
      <c r="EA337" s="38">
        <v>3.74776E-2</v>
      </c>
      <c r="EB337" s="38">
        <v>2.4377599999999999E-2</v>
      </c>
      <c r="EC337" s="38">
        <v>1.49821E-2</v>
      </c>
      <c r="ED337" s="38">
        <v>5.1029900000000003E-2</v>
      </c>
      <c r="EE337" s="38">
        <v>4.2557400000000002E-2</v>
      </c>
      <c r="EF337" s="38">
        <v>3.0333100000000002E-2</v>
      </c>
      <c r="EG337" s="38">
        <v>3.2130499999999999E-2</v>
      </c>
      <c r="EH337" s="38">
        <v>2.7327799999999999E-2</v>
      </c>
      <c r="EI337" s="38">
        <v>2.0007500000000001E-2</v>
      </c>
      <c r="EJ337" s="38">
        <v>-3.4515799999999999E-2</v>
      </c>
      <c r="EK337" s="38">
        <v>1.5393499999999999E-2</v>
      </c>
      <c r="EL337" s="38">
        <v>-1.6934299999999999E-2</v>
      </c>
      <c r="EM337" s="38">
        <v>-6.1094200000000001E-2</v>
      </c>
      <c r="EN337" s="38">
        <v>-2.8766799999999999E-2</v>
      </c>
      <c r="EO337" s="38">
        <v>-1.2881699999999999E-2</v>
      </c>
      <c r="EP337" s="38">
        <v>6.2065999999999996E-3</v>
      </c>
      <c r="EQ337" s="38">
        <v>3.9120799999999997E-2</v>
      </c>
      <c r="ER337" s="38">
        <v>6.08099E-2</v>
      </c>
      <c r="ES337" s="38">
        <v>7.8522499999999995E-2</v>
      </c>
      <c r="ET337" s="38">
        <v>8.81295E-2</v>
      </c>
      <c r="EU337" s="38">
        <v>4.8754699999999998E-2</v>
      </c>
      <c r="EV337" s="38">
        <v>4.70497E-2</v>
      </c>
      <c r="EW337" s="38">
        <v>-2.0651300000000001E-2</v>
      </c>
      <c r="EX337" s="38">
        <v>2.7709999999999999E-2</v>
      </c>
      <c r="EY337" s="38">
        <v>4.6979E-2</v>
      </c>
      <c r="EZ337" s="38">
        <v>3.2055199999999999E-2</v>
      </c>
      <c r="FA337" s="38">
        <v>2.1341700000000002E-2</v>
      </c>
      <c r="FB337" s="38">
        <v>84.346440000000001</v>
      </c>
      <c r="FC337" s="38">
        <v>83.068089999999998</v>
      </c>
      <c r="FD337" s="38">
        <v>81.631969999999995</v>
      </c>
      <c r="FE337" s="38">
        <v>80.426029999999997</v>
      </c>
      <c r="FF337" s="38">
        <v>79.309089999999998</v>
      </c>
      <c r="FG337" s="38">
        <v>78.919989999999999</v>
      </c>
      <c r="FH337" s="38">
        <v>78.123249999999999</v>
      </c>
      <c r="FI337" s="38">
        <v>80.364570000000001</v>
      </c>
      <c r="FJ337" s="38">
        <v>85.693939999999998</v>
      </c>
      <c r="FK337" s="38">
        <v>91.529660000000007</v>
      </c>
      <c r="FL337" s="38">
        <v>96.122029999999995</v>
      </c>
      <c r="FM337" s="38">
        <v>100.8565</v>
      </c>
      <c r="FN337" s="38">
        <v>104.2457</v>
      </c>
      <c r="FO337" s="38">
        <v>107.2799</v>
      </c>
      <c r="FP337" s="38">
        <v>109.4282</v>
      </c>
      <c r="FQ337" s="38">
        <v>111.01779999999999</v>
      </c>
      <c r="FR337" s="38">
        <v>110.8717</v>
      </c>
      <c r="FS337" s="38">
        <v>109.39700000000001</v>
      </c>
      <c r="FT337" s="38">
        <v>106.3754</v>
      </c>
      <c r="FU337" s="38">
        <v>100.64400000000001</v>
      </c>
      <c r="FV337" s="38">
        <v>95.794460000000001</v>
      </c>
      <c r="FW337">
        <v>93.054609999999997</v>
      </c>
      <c r="FX337">
        <v>91.101219999999998</v>
      </c>
      <c r="FY337">
        <v>88.434070000000006</v>
      </c>
      <c r="FZ337">
        <v>2.48659E-2</v>
      </c>
      <c r="GA337">
        <v>0.14469460000000001</v>
      </c>
      <c r="GB337">
        <v>1</v>
      </c>
    </row>
    <row r="338" spans="1:184" x14ac:dyDescent="0.3">
      <c r="A338" t="s">
        <v>277</v>
      </c>
      <c r="B338" t="s">
        <v>185</v>
      </c>
      <c r="C338" t="s">
        <v>1</v>
      </c>
      <c r="D338" t="s">
        <v>1</v>
      </c>
      <c r="E338" t="s">
        <v>1</v>
      </c>
      <c r="F338" t="s">
        <v>1</v>
      </c>
      <c r="G338" s="16" t="s">
        <v>1</v>
      </c>
      <c r="H338" s="40" t="s">
        <v>1</v>
      </c>
      <c r="I338" s="18" t="s">
        <v>1</v>
      </c>
      <c r="J338" s="38" t="s">
        <v>1</v>
      </c>
      <c r="K338" s="18">
        <v>44811</v>
      </c>
      <c r="L338" s="38">
        <v>18339</v>
      </c>
      <c r="M338" s="38">
        <v>18339</v>
      </c>
      <c r="N338" s="38">
        <v>1.132585</v>
      </c>
      <c r="O338" s="38">
        <v>1.0813470000000001</v>
      </c>
      <c r="P338" s="38">
        <v>1.038977</v>
      </c>
      <c r="Q338" s="38">
        <v>1.012556</v>
      </c>
      <c r="R338" s="38">
        <v>1.008243</v>
      </c>
      <c r="S338" s="38">
        <v>1.0344249999999999</v>
      </c>
      <c r="T338" s="38">
        <v>1.0114179999999999</v>
      </c>
      <c r="U338" s="38">
        <v>1.219125</v>
      </c>
      <c r="V338" s="38">
        <v>1.6249560000000001</v>
      </c>
      <c r="W338" s="38">
        <v>2.0413749999999999</v>
      </c>
      <c r="X338" s="38">
        <v>2.3094739999999998</v>
      </c>
      <c r="Y338" s="38">
        <v>2.4431859999999999</v>
      </c>
      <c r="Z338" s="38">
        <v>2.5184500000000001</v>
      </c>
      <c r="AA338" s="38">
        <v>2.5921599999999998</v>
      </c>
      <c r="AB338" s="38">
        <v>2.6433409999999999</v>
      </c>
      <c r="AC338" s="38">
        <v>2.6503800000000002</v>
      </c>
      <c r="AD338" s="38">
        <v>2.5428660000000001</v>
      </c>
      <c r="AE338" s="38">
        <v>2.2607189999999999</v>
      </c>
      <c r="AF338" s="38">
        <v>2.0354320000000001</v>
      </c>
      <c r="AG338" s="38">
        <v>1.775914</v>
      </c>
      <c r="AH338" s="38">
        <v>1.586659</v>
      </c>
      <c r="AI338" s="38">
        <v>1.399877</v>
      </c>
      <c r="AJ338" s="38">
        <v>1.2423439999999999</v>
      </c>
      <c r="AK338" s="38">
        <v>1.149478</v>
      </c>
      <c r="AL338" s="38">
        <v>2.5855E-2</v>
      </c>
      <c r="AM338" s="38">
        <v>1.9820000000000001E-2</v>
      </c>
      <c r="AN338" s="38">
        <v>1.5782500000000001E-2</v>
      </c>
      <c r="AO338" s="38">
        <v>1.6510500000000001E-2</v>
      </c>
      <c r="AP338" s="38">
        <v>7.5655000000000002E-3</v>
      </c>
      <c r="AQ338" s="38">
        <v>-1.8740199999999999E-2</v>
      </c>
      <c r="AR338" s="38">
        <v>-0.10494000000000001</v>
      </c>
      <c r="AS338" s="38">
        <v>-8.1983999999999998E-3</v>
      </c>
      <c r="AT338" s="38">
        <v>-1.1232199999999999E-2</v>
      </c>
      <c r="AU338" s="38">
        <v>-2.1207299999999998E-2</v>
      </c>
      <c r="AV338" s="38">
        <v>1.9685000000000002E-3</v>
      </c>
      <c r="AW338" s="38">
        <v>1.3745000000000001E-3</v>
      </c>
      <c r="AX338" s="38">
        <v>-3.4734000000000002E-3</v>
      </c>
      <c r="AY338" s="38">
        <v>-2.3942E-3</v>
      </c>
      <c r="AZ338" s="38">
        <v>-1.3738500000000001E-2</v>
      </c>
      <c r="BA338" s="38">
        <v>-2.0292000000000001E-3</v>
      </c>
      <c r="BB338" s="38">
        <v>4.6626999999999997E-3</v>
      </c>
      <c r="BC338" s="38">
        <v>-3.6993999999999999E-2</v>
      </c>
      <c r="BD338" s="38">
        <v>-5.3168600000000003E-2</v>
      </c>
      <c r="BE338" s="38">
        <v>-0.11194320000000001</v>
      </c>
      <c r="BF338" s="38">
        <v>-2.3913500000000001E-2</v>
      </c>
      <c r="BG338" s="38">
        <v>5.7368500000000003E-2</v>
      </c>
      <c r="BH338" s="38">
        <v>4.5172299999999999E-2</v>
      </c>
      <c r="BI338" s="38">
        <v>2.6195199999999998E-2</v>
      </c>
      <c r="BJ338" s="38">
        <v>2.93082E-2</v>
      </c>
      <c r="BK338" s="38">
        <v>2.2606299999999999E-2</v>
      </c>
      <c r="BL338" s="38">
        <v>1.79501E-2</v>
      </c>
      <c r="BM338" s="38">
        <v>1.8447499999999999E-2</v>
      </c>
      <c r="BN338" s="38">
        <v>9.7234000000000001E-3</v>
      </c>
      <c r="BO338" s="38">
        <v>-1.3232799999999999E-2</v>
      </c>
      <c r="BP338" s="38">
        <v>-9.5695100000000005E-2</v>
      </c>
      <c r="BQ338" s="38">
        <v>-4.4651999999999999E-3</v>
      </c>
      <c r="BR338" s="38">
        <v>-6.9940999999999996E-3</v>
      </c>
      <c r="BS338" s="38">
        <v>-1.6389000000000001E-2</v>
      </c>
      <c r="BT338" s="38">
        <v>6.6185999999999997E-3</v>
      </c>
      <c r="BU338" s="38">
        <v>4.8162999999999999E-3</v>
      </c>
      <c r="BV338" s="38">
        <v>-7.9540000000000003E-4</v>
      </c>
      <c r="BW338" s="38">
        <v>3.747E-4</v>
      </c>
      <c r="BX338" s="38">
        <v>-7.5966000000000002E-3</v>
      </c>
      <c r="BY338" s="38">
        <v>9.3752999999999996E-3</v>
      </c>
      <c r="BZ338" s="38">
        <v>2.0420899999999999E-2</v>
      </c>
      <c r="CA338" s="38">
        <v>-1.6244399999999999E-2</v>
      </c>
      <c r="CB338" s="38">
        <v>-2.7128599999999999E-2</v>
      </c>
      <c r="CC338" s="38">
        <v>-8.97868E-2</v>
      </c>
      <c r="CD338" s="38">
        <v>-7.5117999999999999E-3</v>
      </c>
      <c r="CE338" s="38">
        <v>6.3670900000000002E-2</v>
      </c>
      <c r="CF338" s="38">
        <v>4.9992700000000001E-2</v>
      </c>
      <c r="CG338" s="38">
        <v>3.0553299999999999E-2</v>
      </c>
      <c r="CH338" s="38">
        <v>3.16998E-2</v>
      </c>
      <c r="CI338" s="38">
        <v>2.4535999999999999E-2</v>
      </c>
      <c r="CJ338" s="38">
        <v>1.9451400000000001E-2</v>
      </c>
      <c r="CK338" s="38">
        <v>1.9789000000000001E-2</v>
      </c>
      <c r="CL338" s="38">
        <v>1.1218000000000001E-2</v>
      </c>
      <c r="CM338" s="38">
        <v>-9.4184000000000004E-3</v>
      </c>
      <c r="CN338" s="38">
        <v>-8.9292099999999999E-2</v>
      </c>
      <c r="CO338" s="38">
        <v>-1.8797E-3</v>
      </c>
      <c r="CP338" s="38">
        <v>-4.0588000000000004E-3</v>
      </c>
      <c r="CQ338" s="38">
        <v>-1.3051800000000001E-2</v>
      </c>
      <c r="CR338" s="38">
        <v>9.8391999999999993E-3</v>
      </c>
      <c r="CS338" s="38">
        <v>7.2001000000000001E-3</v>
      </c>
      <c r="CT338" s="38">
        <v>1.0593E-3</v>
      </c>
      <c r="CU338" s="38">
        <v>2.2924E-3</v>
      </c>
      <c r="CV338" s="38">
        <v>-3.3427000000000001E-3</v>
      </c>
      <c r="CW338" s="38">
        <v>1.7274100000000001E-2</v>
      </c>
      <c r="CX338" s="38">
        <v>3.1335000000000002E-2</v>
      </c>
      <c r="CY338" s="38">
        <v>-1.8732E-3</v>
      </c>
      <c r="CZ338" s="38">
        <v>-9.0933999999999997E-3</v>
      </c>
      <c r="DA338" s="38">
        <v>-7.4441300000000002E-2</v>
      </c>
      <c r="DB338" s="38">
        <v>3.8479999999999999E-3</v>
      </c>
      <c r="DC338" s="38">
        <v>6.8035899999999996E-2</v>
      </c>
      <c r="DD338" s="38">
        <v>5.3331200000000002E-2</v>
      </c>
      <c r="DE338" s="38">
        <v>3.3571700000000003E-2</v>
      </c>
      <c r="DF338" s="38">
        <v>3.4091499999999997E-2</v>
      </c>
      <c r="DG338" s="38">
        <v>2.6465800000000001E-2</v>
      </c>
      <c r="DH338" s="38">
        <v>2.0952700000000001E-2</v>
      </c>
      <c r="DI338" s="38">
        <v>2.1130599999999999E-2</v>
      </c>
      <c r="DJ338" s="38">
        <v>1.2712599999999999E-2</v>
      </c>
      <c r="DK338" s="38">
        <v>-5.6039999999999996E-3</v>
      </c>
      <c r="DL338" s="38">
        <v>-8.2889000000000004E-2</v>
      </c>
      <c r="DM338" s="38">
        <v>7.0589999999999997E-4</v>
      </c>
      <c r="DN338" s="38">
        <v>-1.1234999999999999E-3</v>
      </c>
      <c r="DO338" s="38">
        <v>-9.7146000000000003E-3</v>
      </c>
      <c r="DP338" s="38">
        <v>1.3059899999999999E-2</v>
      </c>
      <c r="DQ338" s="38">
        <v>9.5838999999999994E-3</v>
      </c>
      <c r="DR338" s="38">
        <v>2.9141000000000002E-3</v>
      </c>
      <c r="DS338" s="38">
        <v>4.2101999999999999E-3</v>
      </c>
      <c r="DT338" s="38">
        <v>9.1120000000000003E-4</v>
      </c>
      <c r="DU338" s="38">
        <v>2.5172799999999999E-2</v>
      </c>
      <c r="DV338" s="38">
        <v>4.2249000000000002E-2</v>
      </c>
      <c r="DW338" s="38">
        <v>1.2498E-2</v>
      </c>
      <c r="DX338" s="38">
        <v>8.9418999999999992E-3</v>
      </c>
      <c r="DY338" s="38">
        <v>-5.9095799999999997E-2</v>
      </c>
      <c r="DZ338" s="38">
        <v>1.52078E-2</v>
      </c>
      <c r="EA338" s="38">
        <v>7.2400900000000004E-2</v>
      </c>
      <c r="EB338" s="38">
        <v>5.6669799999999999E-2</v>
      </c>
      <c r="EC338" s="38">
        <v>3.6590200000000003E-2</v>
      </c>
      <c r="ED338" s="38">
        <v>3.7544599999999997E-2</v>
      </c>
      <c r="EE338" s="38">
        <v>2.92521E-2</v>
      </c>
      <c r="EF338" s="38">
        <v>2.31203E-2</v>
      </c>
      <c r="EG338" s="38">
        <v>2.3067600000000001E-2</v>
      </c>
      <c r="EH338" s="38">
        <v>1.48705E-2</v>
      </c>
      <c r="EI338" s="38">
        <v>-9.6700000000000006E-5</v>
      </c>
      <c r="EJ338" s="38">
        <v>-7.3644100000000004E-2</v>
      </c>
      <c r="EK338" s="38">
        <v>4.4390999999999996E-3</v>
      </c>
      <c r="EL338" s="38">
        <v>3.1145999999999999E-3</v>
      </c>
      <c r="EM338" s="38">
        <v>-4.8961999999999999E-3</v>
      </c>
      <c r="EN338" s="38">
        <v>1.771E-2</v>
      </c>
      <c r="EO338" s="38">
        <v>1.3025699999999999E-2</v>
      </c>
      <c r="EP338" s="38">
        <v>5.5919999999999997E-3</v>
      </c>
      <c r="EQ338" s="38">
        <v>6.9791000000000002E-3</v>
      </c>
      <c r="ER338" s="38">
        <v>7.0530999999999996E-3</v>
      </c>
      <c r="ES338" s="38">
        <v>3.65773E-2</v>
      </c>
      <c r="ET338" s="38">
        <v>5.8007200000000002E-2</v>
      </c>
      <c r="EU338" s="38">
        <v>3.3247699999999998E-2</v>
      </c>
      <c r="EV338" s="38">
        <v>3.4981900000000003E-2</v>
      </c>
      <c r="EW338" s="38">
        <v>-3.6939300000000001E-2</v>
      </c>
      <c r="EX338" s="38">
        <v>3.1609600000000002E-2</v>
      </c>
      <c r="EY338" s="38">
        <v>7.8703300000000004E-2</v>
      </c>
      <c r="EZ338" s="38">
        <v>6.1490099999999999E-2</v>
      </c>
      <c r="FA338" s="38">
        <v>4.09483E-2</v>
      </c>
      <c r="FB338" s="38">
        <v>86.926060000000007</v>
      </c>
      <c r="FC338" s="38">
        <v>85.414090000000002</v>
      </c>
      <c r="FD338" s="38">
        <v>82.893230000000003</v>
      </c>
      <c r="FE338" s="38">
        <v>81.669650000000004</v>
      </c>
      <c r="FF338" s="38">
        <v>80.348410000000001</v>
      </c>
      <c r="FG338" s="38">
        <v>78.523690000000002</v>
      </c>
      <c r="FH338" s="38">
        <v>77.617469999999997</v>
      </c>
      <c r="FI338" s="38">
        <v>78.605800000000002</v>
      </c>
      <c r="FJ338" s="38">
        <v>83.586200000000005</v>
      </c>
      <c r="FK338" s="38">
        <v>89.1721</v>
      </c>
      <c r="FL338" s="38">
        <v>94.413049999999998</v>
      </c>
      <c r="FM338" s="38">
        <v>98.125339999999994</v>
      </c>
      <c r="FN338" s="38">
        <v>101.5818</v>
      </c>
      <c r="FO338" s="38">
        <v>104.09099999999999</v>
      </c>
      <c r="FP338" s="38">
        <v>105.8284</v>
      </c>
      <c r="FQ338" s="38">
        <v>106.8292</v>
      </c>
      <c r="FR338" s="38">
        <v>106.72629999999999</v>
      </c>
      <c r="FS338" s="38">
        <v>105.1163</v>
      </c>
      <c r="FT338" s="38">
        <v>101.8036</v>
      </c>
      <c r="FU338" s="38">
        <v>97.233829999999998</v>
      </c>
      <c r="FV338" s="38">
        <v>93.839079999999996</v>
      </c>
      <c r="FW338">
        <v>91.691019999999995</v>
      </c>
      <c r="FX338">
        <v>88.840389999999999</v>
      </c>
      <c r="FY338">
        <v>86.009379999999993</v>
      </c>
      <c r="FZ338">
        <v>2.5977400000000001E-2</v>
      </c>
      <c r="GA338">
        <v>0.153193</v>
      </c>
      <c r="GB338">
        <v>1</v>
      </c>
    </row>
    <row r="339" spans="1:184" x14ac:dyDescent="0.3">
      <c r="A339" t="s">
        <v>277</v>
      </c>
      <c r="B339" t="s">
        <v>185</v>
      </c>
      <c r="C339" t="s">
        <v>1</v>
      </c>
      <c r="D339" t="s">
        <v>1</v>
      </c>
      <c r="E339" t="s">
        <v>1</v>
      </c>
      <c r="F339" t="s">
        <v>1</v>
      </c>
      <c r="G339" t="s">
        <v>1</v>
      </c>
      <c r="H339" s="40" t="s">
        <v>1</v>
      </c>
      <c r="I339" s="18" t="s">
        <v>1</v>
      </c>
      <c r="J339" s="38" t="s">
        <v>1</v>
      </c>
      <c r="K339" s="18" t="s">
        <v>2</v>
      </c>
      <c r="L339" s="38">
        <v>18420</v>
      </c>
      <c r="M339" s="38">
        <v>18420</v>
      </c>
      <c r="N339" s="38">
        <v>0.97985730000000004</v>
      </c>
      <c r="O339" s="38">
        <v>0.94050330000000004</v>
      </c>
      <c r="P339" s="38">
        <v>0.90858510000000003</v>
      </c>
      <c r="Q339" s="38">
        <v>0.88976089999999997</v>
      </c>
      <c r="R339" s="38">
        <v>0.88946999999999998</v>
      </c>
      <c r="S339" s="38">
        <v>0.91067350000000002</v>
      </c>
      <c r="T339" s="38">
        <v>0.88621380000000005</v>
      </c>
      <c r="U339" s="38">
        <v>1.0503210000000001</v>
      </c>
      <c r="V339" s="38">
        <v>1.4008149999999999</v>
      </c>
      <c r="W339" s="38">
        <v>1.745717</v>
      </c>
      <c r="X339" s="38">
        <v>1.9820850000000001</v>
      </c>
      <c r="Y339" s="38">
        <v>2.1155930000000001</v>
      </c>
      <c r="Z339" s="38">
        <v>2.1998760000000002</v>
      </c>
      <c r="AA339" s="38">
        <v>2.2835760000000001</v>
      </c>
      <c r="AB339" s="38">
        <v>2.3375149999999998</v>
      </c>
      <c r="AC339" s="38">
        <v>2.3439009999999998</v>
      </c>
      <c r="AD339" s="38">
        <v>2.250267</v>
      </c>
      <c r="AE339" s="38">
        <v>1.9923</v>
      </c>
      <c r="AF339" s="38">
        <v>1.7808029999999999</v>
      </c>
      <c r="AG339" s="38">
        <v>1.5647359999999999</v>
      </c>
      <c r="AH339" s="38">
        <v>1.422679</v>
      </c>
      <c r="AI339" s="38">
        <v>1.268187</v>
      </c>
      <c r="AJ339" s="38">
        <v>1.134371</v>
      </c>
      <c r="AK339" s="38">
        <v>1.050959</v>
      </c>
      <c r="AL339" s="38">
        <v>-4.8339999999999999E-4</v>
      </c>
      <c r="AM339" s="38">
        <v>1.5778000000000001E-3</v>
      </c>
      <c r="AN339" s="38">
        <v>7.4609999999999998E-4</v>
      </c>
      <c r="AO339" s="38">
        <v>3.5612E-3</v>
      </c>
      <c r="AP339" s="38">
        <v>3.3110000000000001E-3</v>
      </c>
      <c r="AQ339" s="38">
        <v>-2.9064E-3</v>
      </c>
      <c r="AR339" s="38">
        <v>-2.7698899999999999E-2</v>
      </c>
      <c r="AS339" s="38">
        <v>-4.6591000000000002E-3</v>
      </c>
      <c r="AT339" s="38">
        <v>-1.0769600000000001E-2</v>
      </c>
      <c r="AU339" s="38">
        <v>-2.0908699999999999E-2</v>
      </c>
      <c r="AV339" s="38">
        <v>-1.17453E-2</v>
      </c>
      <c r="AW339" s="38">
        <v>-9.7491000000000001E-3</v>
      </c>
      <c r="AX339" s="38">
        <v>-3.1476E-3</v>
      </c>
      <c r="AY339" s="38">
        <v>9.3280000000000001E-4</v>
      </c>
      <c r="AZ339" s="38">
        <v>1.0022E-3</v>
      </c>
      <c r="BA339" s="38">
        <v>4.1944E-3</v>
      </c>
      <c r="BB339" s="38">
        <v>1.6666799999999999E-2</v>
      </c>
      <c r="BC339" s="38">
        <v>6.7969999999999999E-4</v>
      </c>
      <c r="BD339" s="38">
        <v>-6.1411E-3</v>
      </c>
      <c r="BE339" s="38">
        <v>-2.10371E-2</v>
      </c>
      <c r="BF339" s="38">
        <v>-6.4968999999999999E-3</v>
      </c>
      <c r="BG339" s="38">
        <v>2.2379999999999999E-4</v>
      </c>
      <c r="BH339" s="38">
        <v>-9.3190000000000005E-4</v>
      </c>
      <c r="BI339" s="38">
        <v>-2.3459000000000002E-3</v>
      </c>
      <c r="BJ339" s="38">
        <v>2.8655999999999998E-3</v>
      </c>
      <c r="BK339" s="38">
        <v>4.0911999999999997E-3</v>
      </c>
      <c r="BL339" s="38">
        <v>2.6713000000000002E-3</v>
      </c>
      <c r="BM339" s="38">
        <v>5.3883000000000004E-3</v>
      </c>
      <c r="BN339" s="38">
        <v>4.6138999999999998E-3</v>
      </c>
      <c r="BO339" s="38">
        <v>1.6922E-3</v>
      </c>
      <c r="BP339" s="38">
        <v>-1.8512000000000001E-2</v>
      </c>
      <c r="BQ339" s="38">
        <v>-1.6918E-3</v>
      </c>
      <c r="BR339" s="38">
        <v>-7.4086000000000004E-3</v>
      </c>
      <c r="BS339" s="38">
        <v>-1.59258E-2</v>
      </c>
      <c r="BT339" s="38">
        <v>-6.5196999999999998E-3</v>
      </c>
      <c r="BU339" s="38">
        <v>-6.3588999999999998E-3</v>
      </c>
      <c r="BV339" s="38">
        <v>-1.7014E-3</v>
      </c>
      <c r="BW339" s="38">
        <v>3.1966E-3</v>
      </c>
      <c r="BX339" s="38">
        <v>5.0949999999999997E-3</v>
      </c>
      <c r="BY339" s="38">
        <v>1.10429E-2</v>
      </c>
      <c r="BZ339" s="38">
        <v>2.51906E-2</v>
      </c>
      <c r="CA339" s="38">
        <v>1.0590499999999999E-2</v>
      </c>
      <c r="CB339" s="38">
        <v>4.071E-3</v>
      </c>
      <c r="CC339" s="38">
        <v>-1.0539E-2</v>
      </c>
      <c r="CD339" s="38">
        <v>3.1635000000000001E-3</v>
      </c>
      <c r="CE339" s="38">
        <v>6.2569000000000001E-3</v>
      </c>
      <c r="CF339" s="38">
        <v>3.7785000000000002E-3</v>
      </c>
      <c r="CG339" s="38">
        <v>1.6881999999999999E-3</v>
      </c>
      <c r="CH339" s="38">
        <v>5.1850000000000004E-3</v>
      </c>
      <c r="CI339" s="38">
        <v>5.8319000000000001E-3</v>
      </c>
      <c r="CJ339" s="38">
        <v>4.0046999999999999E-3</v>
      </c>
      <c r="CK339" s="38">
        <v>6.6537999999999996E-3</v>
      </c>
      <c r="CL339" s="38">
        <v>5.5161999999999997E-3</v>
      </c>
      <c r="CM339" s="38">
        <v>4.8770999999999997E-3</v>
      </c>
      <c r="CN339" s="38">
        <v>-1.2149200000000001E-2</v>
      </c>
      <c r="CO339" s="38">
        <v>3.6329999999999999E-4</v>
      </c>
      <c r="CP339" s="38">
        <v>-5.0806999999999996E-3</v>
      </c>
      <c r="CQ339" s="38">
        <v>-1.2474600000000001E-2</v>
      </c>
      <c r="CR339" s="38">
        <v>-2.9004E-3</v>
      </c>
      <c r="CS339" s="38">
        <v>-4.0109000000000004E-3</v>
      </c>
      <c r="CT339" s="38">
        <v>-6.9979999999999999E-4</v>
      </c>
      <c r="CU339" s="38">
        <v>4.7644999999999996E-3</v>
      </c>
      <c r="CV339" s="38">
        <v>7.9296999999999996E-3</v>
      </c>
      <c r="CW339" s="38">
        <v>1.5786100000000001E-2</v>
      </c>
      <c r="CX339" s="38">
        <v>3.10941E-2</v>
      </c>
      <c r="CY339" s="38">
        <v>1.74547E-2</v>
      </c>
      <c r="CZ339" s="38">
        <v>1.1143800000000001E-2</v>
      </c>
      <c r="DA339" s="38">
        <v>-3.2680000000000001E-3</v>
      </c>
      <c r="DB339" s="38">
        <v>9.8542999999999999E-3</v>
      </c>
      <c r="DC339" s="38">
        <v>1.0435399999999999E-2</v>
      </c>
      <c r="DD339" s="38">
        <v>7.0409000000000001E-3</v>
      </c>
      <c r="DE339" s="38">
        <v>4.4822000000000004E-3</v>
      </c>
      <c r="DF339" s="38">
        <v>7.5044999999999999E-3</v>
      </c>
      <c r="DG339" s="38">
        <v>7.5726999999999999E-3</v>
      </c>
      <c r="DH339" s="38">
        <v>5.3379999999999999E-3</v>
      </c>
      <c r="DI339" s="38">
        <v>7.9191999999999995E-3</v>
      </c>
      <c r="DJ339" s="38">
        <v>6.4186E-3</v>
      </c>
      <c r="DK339" s="38">
        <v>8.0621000000000009E-3</v>
      </c>
      <c r="DL339" s="38">
        <v>-5.7863000000000003E-3</v>
      </c>
      <c r="DM339" s="38">
        <v>2.4185000000000001E-3</v>
      </c>
      <c r="DN339" s="38">
        <v>-2.7529E-3</v>
      </c>
      <c r="DO339" s="38">
        <v>-9.0235000000000003E-3</v>
      </c>
      <c r="DP339" s="38">
        <v>7.1880000000000002E-4</v>
      </c>
      <c r="DQ339" s="38">
        <v>-1.6628999999999999E-3</v>
      </c>
      <c r="DR339" s="38">
        <v>3.0180000000000002E-4</v>
      </c>
      <c r="DS339" s="38">
        <v>6.3324000000000002E-3</v>
      </c>
      <c r="DT339" s="38">
        <v>1.07644E-2</v>
      </c>
      <c r="DU339" s="38">
        <v>2.05294E-2</v>
      </c>
      <c r="DV339" s="38">
        <v>3.6997599999999999E-2</v>
      </c>
      <c r="DW339" s="38">
        <v>2.4318900000000001E-2</v>
      </c>
      <c r="DX339" s="38">
        <v>1.8216599999999999E-2</v>
      </c>
      <c r="DY339" s="38">
        <v>4.0029999999999996E-3</v>
      </c>
      <c r="DZ339" s="38">
        <v>1.65451E-2</v>
      </c>
      <c r="EA339" s="38">
        <v>1.4613900000000001E-2</v>
      </c>
      <c r="EB339" s="38">
        <v>1.03033E-2</v>
      </c>
      <c r="EC339" s="38">
        <v>7.2762E-3</v>
      </c>
      <c r="ED339" s="38">
        <v>1.0853399999999999E-2</v>
      </c>
      <c r="EE339" s="38">
        <v>1.0086100000000001E-2</v>
      </c>
      <c r="EF339" s="38">
        <v>7.2632E-3</v>
      </c>
      <c r="EG339" s="38">
        <v>9.7464000000000005E-3</v>
      </c>
      <c r="EH339" s="38">
        <v>7.7215000000000001E-3</v>
      </c>
      <c r="EI339" s="38">
        <v>1.26607E-2</v>
      </c>
      <c r="EJ339" s="38">
        <v>3.4006000000000002E-3</v>
      </c>
      <c r="EK339" s="38">
        <v>5.3857999999999996E-3</v>
      </c>
      <c r="EL339" s="38">
        <v>6.0820000000000004E-4</v>
      </c>
      <c r="EM339" s="38">
        <v>-4.0406000000000001E-3</v>
      </c>
      <c r="EN339" s="38">
        <v>5.9445000000000001E-3</v>
      </c>
      <c r="EO339" s="38">
        <v>1.7271999999999999E-3</v>
      </c>
      <c r="EP339" s="38">
        <v>1.7478999999999999E-3</v>
      </c>
      <c r="EQ339" s="38">
        <v>8.5962E-3</v>
      </c>
      <c r="ER339" s="38">
        <v>1.48573E-2</v>
      </c>
      <c r="ES339" s="38">
        <v>2.7377800000000001E-2</v>
      </c>
      <c r="ET339" s="38">
        <v>4.5521399999999997E-2</v>
      </c>
      <c r="EU339" s="38">
        <v>3.4229599999999999E-2</v>
      </c>
      <c r="EV339" s="38">
        <v>2.8428599999999998E-2</v>
      </c>
      <c r="EW339" s="38">
        <v>1.4501099999999999E-2</v>
      </c>
      <c r="EX339" s="38">
        <v>2.62055E-2</v>
      </c>
      <c r="EY339" s="38">
        <v>2.0646999999999999E-2</v>
      </c>
      <c r="EZ339" s="38">
        <v>1.50137E-2</v>
      </c>
      <c r="FA339" s="38">
        <v>1.1310300000000001E-2</v>
      </c>
      <c r="FB339" s="38">
        <v>79.333190000000002</v>
      </c>
      <c r="FC339" s="38">
        <v>77.807910000000007</v>
      </c>
      <c r="FD339" s="38">
        <v>76.043300000000002</v>
      </c>
      <c r="FE339" s="38">
        <v>74.4893</v>
      </c>
      <c r="FF339" s="38">
        <v>73.245750000000001</v>
      </c>
      <c r="FG339" s="38">
        <v>72.162279999999996</v>
      </c>
      <c r="FH339" s="38">
        <v>71.775729999999996</v>
      </c>
      <c r="FI339" s="38">
        <v>74.328220000000002</v>
      </c>
      <c r="FJ339" s="38">
        <v>78.98706</v>
      </c>
      <c r="FK339" s="38">
        <v>83.740070000000003</v>
      </c>
      <c r="FL339" s="38">
        <v>88.198509999999999</v>
      </c>
      <c r="FM339" s="38">
        <v>92.188299999999998</v>
      </c>
      <c r="FN339" s="38">
        <v>95.440820000000002</v>
      </c>
      <c r="FO339" s="38">
        <v>98.035129999999995</v>
      </c>
      <c r="FP339" s="38">
        <v>99.971689999999995</v>
      </c>
      <c r="FQ339" s="38">
        <v>101.21729999999999</v>
      </c>
      <c r="FR339" s="38">
        <v>101.5278</v>
      </c>
      <c r="FS339" s="38">
        <v>100.7556</v>
      </c>
      <c r="FT339" s="38">
        <v>98.782719999999998</v>
      </c>
      <c r="FU339" s="38">
        <v>95.103120000000004</v>
      </c>
      <c r="FV339" s="38">
        <v>90.827330000000003</v>
      </c>
      <c r="FW339">
        <v>87.416269999999997</v>
      </c>
      <c r="FX339">
        <v>84.686419999999998</v>
      </c>
      <c r="FY339">
        <v>82.105689999999996</v>
      </c>
      <c r="FZ339">
        <v>1.2086100000000001E-2</v>
      </c>
      <c r="GA339">
        <v>7.8603699999999999E-2</v>
      </c>
      <c r="GB339">
        <v>1</v>
      </c>
    </row>
    <row r="340" spans="1:184" x14ac:dyDescent="0.3">
      <c r="A340" t="s">
        <v>277</v>
      </c>
      <c r="B340" t="s">
        <v>186</v>
      </c>
      <c r="C340" t="s">
        <v>1</v>
      </c>
      <c r="D340" t="s">
        <v>1</v>
      </c>
      <c r="E340" t="s">
        <v>1</v>
      </c>
      <c r="F340" t="s">
        <v>1</v>
      </c>
      <c r="G340" s="16" t="s">
        <v>1</v>
      </c>
      <c r="H340" s="40" t="s">
        <v>1</v>
      </c>
      <c r="I340" s="18" t="s">
        <v>1</v>
      </c>
      <c r="J340" s="38" t="s">
        <v>1</v>
      </c>
      <c r="K340" s="18">
        <v>44722</v>
      </c>
      <c r="L340" s="38">
        <v>2805</v>
      </c>
      <c r="M340" s="38">
        <v>2805</v>
      </c>
      <c r="N340" s="38">
        <v>1.148512</v>
      </c>
      <c r="O340" s="38">
        <v>1.109661</v>
      </c>
      <c r="P340" s="38">
        <v>1.0827009999999999</v>
      </c>
      <c r="Q340" s="38">
        <v>1.0989789999999999</v>
      </c>
      <c r="R340" s="38">
        <v>1.1480669999999999</v>
      </c>
      <c r="S340" s="38">
        <v>1.286376</v>
      </c>
      <c r="T340" s="38">
        <v>1.5069710000000001</v>
      </c>
      <c r="U340" s="38">
        <v>1.894074</v>
      </c>
      <c r="V340" s="38">
        <v>2.3238699999999999</v>
      </c>
      <c r="W340" s="38">
        <v>2.6130300000000002</v>
      </c>
      <c r="X340" s="38">
        <v>2.812262</v>
      </c>
      <c r="Y340" s="38">
        <v>2.937392</v>
      </c>
      <c r="Z340" s="38">
        <v>2.933964</v>
      </c>
      <c r="AA340" s="38">
        <v>3.0218980000000002</v>
      </c>
      <c r="AB340" s="38">
        <v>2.9405009999999998</v>
      </c>
      <c r="AC340" s="38">
        <v>2.6992769999999999</v>
      </c>
      <c r="AD340" s="38">
        <v>2.304246</v>
      </c>
      <c r="AE340" s="38">
        <v>1.8920779999999999</v>
      </c>
      <c r="AF340" s="38">
        <v>1.709101</v>
      </c>
      <c r="AG340" s="38">
        <v>1.559809</v>
      </c>
      <c r="AH340" s="38">
        <v>1.4600820000000001</v>
      </c>
      <c r="AI340" s="38">
        <v>1.4050640000000001</v>
      </c>
      <c r="AJ340" s="38">
        <v>1.3034030000000001</v>
      </c>
      <c r="AK340" s="38">
        <v>1.2327140000000001</v>
      </c>
      <c r="AL340" s="38">
        <v>3.9275999999999998E-3</v>
      </c>
      <c r="AM340" s="38">
        <v>-2.5359999999999998E-4</v>
      </c>
      <c r="AN340" s="38">
        <v>1.08217E-2</v>
      </c>
      <c r="AO340" s="38">
        <v>1.2934299999999999E-2</v>
      </c>
      <c r="AP340" s="38">
        <v>6.0334000000000004E-3</v>
      </c>
      <c r="AQ340" s="38">
        <v>1.3212700000000001E-2</v>
      </c>
      <c r="AR340" s="38">
        <v>1.9526000000000001E-3</v>
      </c>
      <c r="AS340" s="38">
        <v>-4.4017399999999998E-2</v>
      </c>
      <c r="AT340" s="38">
        <v>-4.6009099999999997E-2</v>
      </c>
      <c r="AU340" s="38">
        <v>-7.1876599999999999E-2</v>
      </c>
      <c r="AV340" s="38">
        <v>-6.3303100000000001E-2</v>
      </c>
      <c r="AW340" s="38">
        <v>-3.8991999999999999E-2</v>
      </c>
      <c r="AX340" s="38">
        <v>-3.1735300000000001E-2</v>
      </c>
      <c r="AY340" s="38">
        <v>1.57833E-2</v>
      </c>
      <c r="AZ340" s="38">
        <v>2.8015100000000001E-2</v>
      </c>
      <c r="BA340" s="38">
        <v>-3.1437000000000001E-3</v>
      </c>
      <c r="BB340" s="38">
        <v>1.3018500000000001E-2</v>
      </c>
      <c r="BC340" s="38">
        <v>2.1461399999999999E-2</v>
      </c>
      <c r="BD340" s="38">
        <v>1.33911E-2</v>
      </c>
      <c r="BE340" s="38">
        <v>2.1638999999999999E-3</v>
      </c>
      <c r="BF340" s="38">
        <v>-6.9160000000000003E-3</v>
      </c>
      <c r="BG340" s="38">
        <v>-2.2692400000000001E-2</v>
      </c>
      <c r="BH340" s="38">
        <v>-3.21491E-2</v>
      </c>
      <c r="BI340" s="38">
        <v>-2.6684099999999999E-2</v>
      </c>
      <c r="BJ340" s="38">
        <v>9.1918E-3</v>
      </c>
      <c r="BK340" s="38">
        <v>5.5129000000000003E-3</v>
      </c>
      <c r="BL340" s="38">
        <v>1.58312E-2</v>
      </c>
      <c r="BM340" s="38">
        <v>1.79413E-2</v>
      </c>
      <c r="BN340" s="38">
        <v>1.1368400000000001E-2</v>
      </c>
      <c r="BO340" s="38">
        <v>2.0702100000000001E-2</v>
      </c>
      <c r="BP340" s="38">
        <v>1.0590499999999999E-2</v>
      </c>
      <c r="BQ340" s="38">
        <v>-3.4613900000000003E-2</v>
      </c>
      <c r="BR340" s="38">
        <v>-3.3789899999999998E-2</v>
      </c>
      <c r="BS340" s="38">
        <v>-6.1531500000000003E-2</v>
      </c>
      <c r="BT340" s="38">
        <v>-5.2738800000000002E-2</v>
      </c>
      <c r="BU340" s="38">
        <v>-2.9681099999999998E-2</v>
      </c>
      <c r="BV340" s="38">
        <v>-2.3559299999999998E-2</v>
      </c>
      <c r="BW340" s="38">
        <v>2.57171E-2</v>
      </c>
      <c r="BX340" s="38">
        <v>3.8995099999999998E-2</v>
      </c>
      <c r="BY340" s="38">
        <v>1.20987E-2</v>
      </c>
      <c r="BZ340" s="38">
        <v>2.5482399999999999E-2</v>
      </c>
      <c r="CA340" s="38">
        <v>3.5596200000000001E-2</v>
      </c>
      <c r="CB340" s="38">
        <v>2.4261499999999998E-2</v>
      </c>
      <c r="CC340" s="38">
        <v>1.31336E-2</v>
      </c>
      <c r="CD340" s="38">
        <v>7.7200000000000001E-4</v>
      </c>
      <c r="CE340" s="38">
        <v>-1.3757800000000001E-2</v>
      </c>
      <c r="CF340" s="38">
        <v>-2.3621799999999998E-2</v>
      </c>
      <c r="CG340" s="38">
        <v>-1.9301200000000001E-2</v>
      </c>
      <c r="CH340" s="38">
        <v>1.28377E-2</v>
      </c>
      <c r="CI340" s="38">
        <v>9.5066999999999999E-3</v>
      </c>
      <c r="CJ340" s="38">
        <v>1.93007E-2</v>
      </c>
      <c r="CK340" s="38">
        <v>2.14091E-2</v>
      </c>
      <c r="CL340" s="38">
        <v>1.5063399999999999E-2</v>
      </c>
      <c r="CM340" s="38">
        <v>2.5889200000000001E-2</v>
      </c>
      <c r="CN340" s="38">
        <v>1.6573000000000001E-2</v>
      </c>
      <c r="CO340" s="38">
        <v>-2.81011E-2</v>
      </c>
      <c r="CP340" s="38">
        <v>-2.5326999999999999E-2</v>
      </c>
      <c r="CQ340" s="38">
        <v>-5.4366499999999998E-2</v>
      </c>
      <c r="CR340" s="38">
        <v>-4.5421999999999997E-2</v>
      </c>
      <c r="CS340" s="38">
        <v>-2.3232300000000001E-2</v>
      </c>
      <c r="CT340" s="38">
        <v>-1.7896700000000001E-2</v>
      </c>
      <c r="CU340" s="38">
        <v>3.25972E-2</v>
      </c>
      <c r="CV340" s="38">
        <v>4.65999E-2</v>
      </c>
      <c r="CW340" s="38">
        <v>2.2655499999999999E-2</v>
      </c>
      <c r="CX340" s="38">
        <v>3.4114800000000001E-2</v>
      </c>
      <c r="CY340" s="38">
        <v>4.53859E-2</v>
      </c>
      <c r="CZ340" s="38">
        <v>3.1790300000000001E-2</v>
      </c>
      <c r="DA340" s="38">
        <v>2.0731099999999999E-2</v>
      </c>
      <c r="DB340" s="38">
        <v>6.0967E-3</v>
      </c>
      <c r="DC340" s="38">
        <v>-7.5697000000000004E-3</v>
      </c>
      <c r="DD340" s="38">
        <v>-1.77158E-2</v>
      </c>
      <c r="DE340" s="38">
        <v>-1.41878E-2</v>
      </c>
      <c r="DF340" s="38">
        <v>1.6483600000000001E-2</v>
      </c>
      <c r="DG340" s="38">
        <v>1.35006E-2</v>
      </c>
      <c r="DH340" s="38">
        <v>2.2770200000000001E-2</v>
      </c>
      <c r="DI340" s="38">
        <v>2.48769E-2</v>
      </c>
      <c r="DJ340" s="38">
        <v>1.8758500000000001E-2</v>
      </c>
      <c r="DK340" s="38">
        <v>3.1076300000000001E-2</v>
      </c>
      <c r="DL340" s="38">
        <v>2.2555599999999999E-2</v>
      </c>
      <c r="DM340" s="38">
        <v>-2.1588300000000001E-2</v>
      </c>
      <c r="DN340" s="38">
        <v>-1.68641E-2</v>
      </c>
      <c r="DO340" s="38">
        <v>-4.72015E-2</v>
      </c>
      <c r="DP340" s="38">
        <v>-3.8105199999999999E-2</v>
      </c>
      <c r="DQ340" s="38">
        <v>-1.6783599999999999E-2</v>
      </c>
      <c r="DR340" s="38">
        <v>-1.2234E-2</v>
      </c>
      <c r="DS340" s="38">
        <v>3.9477400000000003E-2</v>
      </c>
      <c r="DT340" s="38">
        <v>5.4204700000000001E-2</v>
      </c>
      <c r="DU340" s="38">
        <v>3.32123E-2</v>
      </c>
      <c r="DV340" s="38">
        <v>4.2747199999999999E-2</v>
      </c>
      <c r="DW340" s="38">
        <v>5.5175599999999998E-2</v>
      </c>
      <c r="DX340" s="38">
        <v>3.9319100000000003E-2</v>
      </c>
      <c r="DY340" s="38">
        <v>2.8328699999999998E-2</v>
      </c>
      <c r="DZ340" s="38">
        <v>1.14214E-2</v>
      </c>
      <c r="EA340" s="38">
        <v>-1.3816E-3</v>
      </c>
      <c r="EB340" s="38">
        <v>-1.1809800000000001E-2</v>
      </c>
      <c r="EC340" s="38">
        <v>-9.0743999999999998E-3</v>
      </c>
      <c r="ED340" s="38">
        <v>2.1747800000000001E-2</v>
      </c>
      <c r="EE340" s="38">
        <v>1.9266999999999999E-2</v>
      </c>
      <c r="EF340" s="38">
        <v>2.7779700000000001E-2</v>
      </c>
      <c r="EG340" s="38">
        <v>2.9883799999999999E-2</v>
      </c>
      <c r="EH340" s="38">
        <v>2.40935E-2</v>
      </c>
      <c r="EI340" s="38">
        <v>3.8565599999999998E-2</v>
      </c>
      <c r="EJ340" s="38">
        <v>3.11934E-2</v>
      </c>
      <c r="EK340" s="38">
        <v>-1.2184800000000001E-2</v>
      </c>
      <c r="EL340" s="38">
        <v>-4.6449000000000004E-3</v>
      </c>
      <c r="EM340" s="38">
        <v>-3.6856399999999997E-2</v>
      </c>
      <c r="EN340" s="38">
        <v>-2.75409E-2</v>
      </c>
      <c r="EO340" s="38">
        <v>-7.4726000000000002E-3</v>
      </c>
      <c r="EP340" s="38">
        <v>-4.058E-3</v>
      </c>
      <c r="EQ340" s="38">
        <v>4.9411200000000002E-2</v>
      </c>
      <c r="ER340" s="38">
        <v>6.5184699999999998E-2</v>
      </c>
      <c r="ES340" s="38">
        <v>4.8454700000000003E-2</v>
      </c>
      <c r="ET340" s="38">
        <v>5.5211099999999999E-2</v>
      </c>
      <c r="EU340" s="38">
        <v>6.9310399999999994E-2</v>
      </c>
      <c r="EV340" s="38">
        <v>5.0189499999999998E-2</v>
      </c>
      <c r="EW340" s="38">
        <v>3.9298399999999997E-2</v>
      </c>
      <c r="EX340" s="38">
        <v>1.9109399999999999E-2</v>
      </c>
      <c r="EY340" s="38">
        <v>7.5529999999999998E-3</v>
      </c>
      <c r="EZ340" s="38">
        <v>-3.2824999999999998E-3</v>
      </c>
      <c r="FA340" s="38">
        <v>-1.6914E-3</v>
      </c>
      <c r="FB340" s="38">
        <v>77.641869999999997</v>
      </c>
      <c r="FC340" s="38">
        <v>75.867320000000007</v>
      </c>
      <c r="FD340" s="38">
        <v>73.754710000000003</v>
      </c>
      <c r="FE340" s="38">
        <v>71.902360000000002</v>
      </c>
      <c r="FF340" s="38">
        <v>70.972020000000001</v>
      </c>
      <c r="FG340" s="38">
        <v>69.985110000000006</v>
      </c>
      <c r="FH340" s="38">
        <v>70.767269999999996</v>
      </c>
      <c r="FI340" s="38">
        <v>75.035780000000003</v>
      </c>
      <c r="FJ340" s="38">
        <v>79.959850000000003</v>
      </c>
      <c r="FK340" s="38">
        <v>84.045640000000006</v>
      </c>
      <c r="FL340" s="38">
        <v>87.726839999999996</v>
      </c>
      <c r="FM340" s="38">
        <v>91.352130000000002</v>
      </c>
      <c r="FN340" s="38">
        <v>93.823269999999994</v>
      </c>
      <c r="FO340" s="38">
        <v>95.953819999999993</v>
      </c>
      <c r="FP340" s="38">
        <v>97.299210000000002</v>
      </c>
      <c r="FQ340" s="38">
        <v>98.083709999999996</v>
      </c>
      <c r="FR340" s="38">
        <v>98.300539999999998</v>
      </c>
      <c r="FS340" s="38">
        <v>97.47927</v>
      </c>
      <c r="FT340" s="38">
        <v>95.568989999999999</v>
      </c>
      <c r="FU340" s="38">
        <v>92.817210000000003</v>
      </c>
      <c r="FV340" s="38">
        <v>89.401679999999999</v>
      </c>
      <c r="FW340">
        <v>86.701409999999996</v>
      </c>
      <c r="FX340">
        <v>84.048760000000001</v>
      </c>
      <c r="FY340">
        <v>81.34966</v>
      </c>
      <c r="FZ340">
        <v>1.2785700000000001E-2</v>
      </c>
      <c r="GA340">
        <v>9.3251000000000001E-2</v>
      </c>
      <c r="GB340">
        <v>1</v>
      </c>
    </row>
    <row r="341" spans="1:184" x14ac:dyDescent="0.3">
      <c r="A341" t="s">
        <v>277</v>
      </c>
      <c r="B341" t="s">
        <v>186</v>
      </c>
      <c r="C341" t="s">
        <v>1</v>
      </c>
      <c r="D341" t="s">
        <v>1</v>
      </c>
      <c r="E341" t="s">
        <v>1</v>
      </c>
      <c r="F341" t="s">
        <v>1</v>
      </c>
      <c r="G341" s="16" t="s">
        <v>1</v>
      </c>
      <c r="H341" s="40" t="s">
        <v>1</v>
      </c>
      <c r="I341" s="18" t="s">
        <v>1</v>
      </c>
      <c r="J341" s="38" t="s">
        <v>1</v>
      </c>
      <c r="K341" s="18">
        <v>44739</v>
      </c>
      <c r="L341" s="38">
        <v>2798</v>
      </c>
      <c r="M341" s="38">
        <v>2798</v>
      </c>
      <c r="N341" s="38">
        <v>1.1228739999999999</v>
      </c>
      <c r="O341" s="38">
        <v>1.099478</v>
      </c>
      <c r="P341" s="38">
        <v>1.0810489999999999</v>
      </c>
      <c r="Q341" s="38">
        <v>1.0948359999999999</v>
      </c>
      <c r="R341" s="38">
        <v>1.1452469999999999</v>
      </c>
      <c r="S341" s="38">
        <v>1.302503</v>
      </c>
      <c r="T341" s="38">
        <v>1.575941</v>
      </c>
      <c r="U341" s="38">
        <v>1.9776769999999999</v>
      </c>
      <c r="V341" s="38">
        <v>2.42353</v>
      </c>
      <c r="W341" s="38">
        <v>2.7068660000000002</v>
      </c>
      <c r="X341" s="38">
        <v>2.898628</v>
      </c>
      <c r="Y341" s="38">
        <v>3.0425249999999999</v>
      </c>
      <c r="Z341" s="38">
        <v>3.1072060000000001</v>
      </c>
      <c r="AA341" s="38">
        <v>3.203017</v>
      </c>
      <c r="AB341" s="38">
        <v>3.1403349999999999</v>
      </c>
      <c r="AC341" s="38">
        <v>2.9346700000000001</v>
      </c>
      <c r="AD341" s="38">
        <v>2.4855309999999999</v>
      </c>
      <c r="AE341" s="38">
        <v>2.0092599999999998</v>
      </c>
      <c r="AF341" s="38">
        <v>1.7633080000000001</v>
      </c>
      <c r="AG341" s="38">
        <v>1.6185290000000001</v>
      </c>
      <c r="AH341" s="38">
        <v>1.5228489999999999</v>
      </c>
      <c r="AI341" s="38">
        <v>1.4136649999999999</v>
      </c>
      <c r="AJ341" s="38">
        <v>1.3167409999999999</v>
      </c>
      <c r="AK341" s="38">
        <v>1.254119</v>
      </c>
      <c r="AL341" s="38">
        <v>-2.4566000000000002E-3</v>
      </c>
      <c r="AM341" s="38">
        <v>2.5073999999999999E-3</v>
      </c>
      <c r="AN341" s="38">
        <v>5.7399999999999999E-5</v>
      </c>
      <c r="AO341" s="38">
        <v>9.4947999999999994E-3</v>
      </c>
      <c r="AP341" s="38">
        <v>9.5545000000000005E-3</v>
      </c>
      <c r="AQ341" s="38">
        <v>3.3268499999999999E-2</v>
      </c>
      <c r="AR341" s="38">
        <v>5.5061499999999999E-2</v>
      </c>
      <c r="AS341" s="38">
        <v>-1.1287E-2</v>
      </c>
      <c r="AT341" s="38">
        <v>-7.3635699999999998E-2</v>
      </c>
      <c r="AU341" s="38">
        <v>-8.4116200000000002E-2</v>
      </c>
      <c r="AV341" s="38">
        <v>-3.8028600000000003E-2</v>
      </c>
      <c r="AW341" s="38">
        <v>-1.8442799999999999E-2</v>
      </c>
      <c r="AX341" s="38">
        <v>2.48541E-2</v>
      </c>
      <c r="AY341" s="38">
        <v>-3.0019999999999998E-4</v>
      </c>
      <c r="AZ341" s="38">
        <v>-6.6438000000000001E-3</v>
      </c>
      <c r="BA341" s="38">
        <v>-2.8343E-2</v>
      </c>
      <c r="BB341" s="38">
        <v>4.9391600000000001E-2</v>
      </c>
      <c r="BC341" s="38">
        <v>3.4287699999999997E-2</v>
      </c>
      <c r="BD341" s="38">
        <v>5.6736E-3</v>
      </c>
      <c r="BE341" s="38">
        <v>2.9457299999999999E-2</v>
      </c>
      <c r="BF341" s="38">
        <v>3.4754699999999999E-2</v>
      </c>
      <c r="BG341" s="38">
        <v>-2.6313199999999998E-2</v>
      </c>
      <c r="BH341" s="38">
        <v>-1.53621E-2</v>
      </c>
      <c r="BI341" s="38">
        <v>-7.6176000000000004E-3</v>
      </c>
      <c r="BJ341" s="38">
        <v>1.01E-5</v>
      </c>
      <c r="BK341" s="38">
        <v>5.5615999999999999E-3</v>
      </c>
      <c r="BL341" s="38">
        <v>3.7198000000000001E-3</v>
      </c>
      <c r="BM341" s="38">
        <v>1.2492400000000001E-2</v>
      </c>
      <c r="BN341" s="38">
        <v>1.2372599999999999E-2</v>
      </c>
      <c r="BO341" s="38">
        <v>3.8459300000000002E-2</v>
      </c>
      <c r="BP341" s="38">
        <v>6.21571E-2</v>
      </c>
      <c r="BQ341" s="38">
        <v>-3.6895999999999999E-3</v>
      </c>
      <c r="BR341" s="38">
        <v>-6.5067100000000003E-2</v>
      </c>
      <c r="BS341" s="38">
        <v>-7.7027700000000004E-2</v>
      </c>
      <c r="BT341" s="38">
        <v>-3.0628599999999999E-2</v>
      </c>
      <c r="BU341" s="38">
        <v>-1.24E-2</v>
      </c>
      <c r="BV341" s="38">
        <v>3.0644399999999999E-2</v>
      </c>
      <c r="BW341" s="38">
        <v>7.1374000000000003E-3</v>
      </c>
      <c r="BX341" s="38">
        <v>7.739E-4</v>
      </c>
      <c r="BY341" s="38">
        <v>-2.3470100000000001E-2</v>
      </c>
      <c r="BZ341" s="38">
        <v>5.3526900000000002E-2</v>
      </c>
      <c r="CA341" s="38">
        <v>4.1034599999999997E-2</v>
      </c>
      <c r="CB341" s="38">
        <v>1.27533E-2</v>
      </c>
      <c r="CC341" s="38">
        <v>3.6054599999999999E-2</v>
      </c>
      <c r="CD341" s="38">
        <v>4.4672099999999999E-2</v>
      </c>
      <c r="CE341" s="38">
        <v>-1.77784E-2</v>
      </c>
      <c r="CF341" s="38">
        <v>-7.7665E-3</v>
      </c>
      <c r="CG341" s="38">
        <v>-6.5620000000000001E-4</v>
      </c>
      <c r="CH341" s="38">
        <v>1.7186E-3</v>
      </c>
      <c r="CI341" s="38">
        <v>7.6769000000000004E-3</v>
      </c>
      <c r="CJ341" s="38">
        <v>6.2563000000000002E-3</v>
      </c>
      <c r="CK341" s="38">
        <v>1.45685E-2</v>
      </c>
      <c r="CL341" s="38">
        <v>1.4324399999999999E-2</v>
      </c>
      <c r="CM341" s="38">
        <v>4.2054300000000003E-2</v>
      </c>
      <c r="CN341" s="38">
        <v>6.7071500000000006E-2</v>
      </c>
      <c r="CO341" s="38">
        <v>1.5724000000000001E-3</v>
      </c>
      <c r="CP341" s="38">
        <v>-5.9132499999999998E-2</v>
      </c>
      <c r="CQ341" s="38">
        <v>-7.2118299999999996E-2</v>
      </c>
      <c r="CR341" s="38">
        <v>-2.5503399999999999E-2</v>
      </c>
      <c r="CS341" s="38">
        <v>-8.2149000000000007E-3</v>
      </c>
      <c r="CT341" s="38">
        <v>3.4654699999999997E-2</v>
      </c>
      <c r="CU341" s="38">
        <v>1.22886E-2</v>
      </c>
      <c r="CV341" s="38">
        <v>5.9113000000000004E-3</v>
      </c>
      <c r="CW341" s="38">
        <v>-2.0095100000000001E-2</v>
      </c>
      <c r="CX341" s="38">
        <v>5.6390999999999997E-2</v>
      </c>
      <c r="CY341" s="38">
        <v>4.5707400000000002E-2</v>
      </c>
      <c r="CZ341" s="38">
        <v>1.7656600000000001E-2</v>
      </c>
      <c r="DA341" s="38">
        <v>4.0623800000000002E-2</v>
      </c>
      <c r="DB341" s="38">
        <v>5.1540900000000001E-2</v>
      </c>
      <c r="DC341" s="38">
        <v>-1.18672E-2</v>
      </c>
      <c r="DD341" s="38">
        <v>-2.5057999999999999E-3</v>
      </c>
      <c r="DE341" s="38">
        <v>4.1653000000000003E-3</v>
      </c>
      <c r="DF341" s="38">
        <v>3.4271000000000002E-3</v>
      </c>
      <c r="DG341" s="38">
        <v>9.7923000000000003E-3</v>
      </c>
      <c r="DH341" s="38">
        <v>8.7928999999999993E-3</v>
      </c>
      <c r="DI341" s="38">
        <v>1.6644599999999999E-2</v>
      </c>
      <c r="DJ341" s="38">
        <v>1.6276100000000002E-2</v>
      </c>
      <c r="DK341" s="38">
        <v>4.56494E-2</v>
      </c>
      <c r="DL341" s="38">
        <v>7.1985900000000005E-2</v>
      </c>
      <c r="DM341" s="38">
        <v>6.8342999999999998E-3</v>
      </c>
      <c r="DN341" s="38">
        <v>-5.3197899999999999E-2</v>
      </c>
      <c r="DO341" s="38">
        <v>-6.7208799999999999E-2</v>
      </c>
      <c r="DP341" s="38">
        <v>-2.0378299999999998E-2</v>
      </c>
      <c r="DQ341" s="38">
        <v>-4.0296999999999998E-3</v>
      </c>
      <c r="DR341" s="38">
        <v>3.8664999999999998E-2</v>
      </c>
      <c r="DS341" s="38">
        <v>1.7439900000000001E-2</v>
      </c>
      <c r="DT341" s="38">
        <v>1.10487E-2</v>
      </c>
      <c r="DU341" s="38">
        <v>-1.6720100000000002E-2</v>
      </c>
      <c r="DV341" s="38">
        <v>5.9255000000000002E-2</v>
      </c>
      <c r="DW341" s="38">
        <v>5.0380300000000003E-2</v>
      </c>
      <c r="DX341" s="38">
        <v>2.256E-2</v>
      </c>
      <c r="DY341" s="38">
        <v>4.51931E-2</v>
      </c>
      <c r="DZ341" s="38">
        <v>5.8409700000000002E-2</v>
      </c>
      <c r="EA341" s="38">
        <v>-5.9560999999999998E-3</v>
      </c>
      <c r="EB341" s="38">
        <v>2.7548E-3</v>
      </c>
      <c r="EC341" s="38">
        <v>8.9867000000000002E-3</v>
      </c>
      <c r="ED341" s="38">
        <v>5.8938000000000003E-3</v>
      </c>
      <c r="EE341" s="38">
        <v>1.2846399999999999E-2</v>
      </c>
      <c r="EF341" s="38">
        <v>1.24552E-2</v>
      </c>
      <c r="EG341" s="38">
        <v>1.9642199999999999E-2</v>
      </c>
      <c r="EH341" s="38">
        <v>1.9094199999999999E-2</v>
      </c>
      <c r="EI341" s="38">
        <v>5.0840099999999999E-2</v>
      </c>
      <c r="EJ341" s="38">
        <v>7.9081499999999999E-2</v>
      </c>
      <c r="EK341" s="38">
        <v>1.44317E-2</v>
      </c>
      <c r="EL341" s="38">
        <v>-4.4629299999999997E-2</v>
      </c>
      <c r="EM341" s="38">
        <v>-6.0120399999999997E-2</v>
      </c>
      <c r="EN341" s="38">
        <v>-1.29783E-2</v>
      </c>
      <c r="EO341" s="38">
        <v>2.013E-3</v>
      </c>
      <c r="EP341" s="38">
        <v>4.4455300000000003E-2</v>
      </c>
      <c r="EQ341" s="38">
        <v>2.48775E-2</v>
      </c>
      <c r="ER341" s="38">
        <v>1.8466400000000001E-2</v>
      </c>
      <c r="ES341" s="38">
        <v>-1.1847099999999999E-2</v>
      </c>
      <c r="ET341" s="38">
        <v>6.3390299999999997E-2</v>
      </c>
      <c r="EU341" s="38">
        <v>5.71271E-2</v>
      </c>
      <c r="EV341" s="38">
        <v>2.9639599999999999E-2</v>
      </c>
      <c r="EW341" s="38">
        <v>5.17904E-2</v>
      </c>
      <c r="EX341" s="38">
        <v>6.8327100000000002E-2</v>
      </c>
      <c r="EY341" s="38">
        <v>2.5787000000000002E-3</v>
      </c>
      <c r="EZ341" s="38">
        <v>1.0350399999999999E-2</v>
      </c>
      <c r="FA341" s="38">
        <v>1.59481E-2</v>
      </c>
      <c r="FB341" s="38">
        <v>74.740380000000002</v>
      </c>
      <c r="FC341" s="38">
        <v>72.86609</v>
      </c>
      <c r="FD341" s="38">
        <v>71.136240000000001</v>
      </c>
      <c r="FE341" s="38">
        <v>69.698459999999997</v>
      </c>
      <c r="FF341" s="38">
        <v>68.876819999999995</v>
      </c>
      <c r="FG341" s="38">
        <v>67.805160000000001</v>
      </c>
      <c r="FH341" s="38">
        <v>68.28237</v>
      </c>
      <c r="FI341" s="38">
        <v>71.741950000000003</v>
      </c>
      <c r="FJ341" s="38">
        <v>76.507869999999997</v>
      </c>
      <c r="FK341" s="38">
        <v>80.690290000000005</v>
      </c>
      <c r="FL341" s="38">
        <v>85.066699999999997</v>
      </c>
      <c r="FM341" s="38">
        <v>89.031909999999996</v>
      </c>
      <c r="FN341" s="38">
        <v>92.500950000000003</v>
      </c>
      <c r="FO341" s="38">
        <v>95.326520000000002</v>
      </c>
      <c r="FP341" s="38">
        <v>97.296289999999999</v>
      </c>
      <c r="FQ341" s="38">
        <v>98.761290000000002</v>
      </c>
      <c r="FR341" s="38">
        <v>98.557879999999997</v>
      </c>
      <c r="FS341" s="38">
        <v>97.883349999999993</v>
      </c>
      <c r="FT341" s="38">
        <v>96.08672</v>
      </c>
      <c r="FU341" s="38">
        <v>92.738389999999995</v>
      </c>
      <c r="FV341" s="38">
        <v>88.131479999999996</v>
      </c>
      <c r="FW341">
        <v>84.442660000000004</v>
      </c>
      <c r="FX341">
        <v>81.437020000000004</v>
      </c>
      <c r="FY341">
        <v>78.906419999999997</v>
      </c>
      <c r="FZ341">
        <v>7.6623999999999998E-3</v>
      </c>
      <c r="GA341">
        <v>7.9289399999999996E-2</v>
      </c>
      <c r="GB341">
        <v>1</v>
      </c>
    </row>
    <row r="342" spans="1:184" x14ac:dyDescent="0.3">
      <c r="A342" t="s">
        <v>277</v>
      </c>
      <c r="B342" t="s">
        <v>186</v>
      </c>
      <c r="C342" t="s">
        <v>1</v>
      </c>
      <c r="D342" t="s">
        <v>1</v>
      </c>
      <c r="E342" t="s">
        <v>1</v>
      </c>
      <c r="F342" t="s">
        <v>1</v>
      </c>
      <c r="G342" s="16" t="s">
        <v>1</v>
      </c>
      <c r="H342" s="40" t="s">
        <v>1</v>
      </c>
      <c r="I342" s="18" t="s">
        <v>1</v>
      </c>
      <c r="J342" s="38" t="s">
        <v>1</v>
      </c>
      <c r="K342" s="18">
        <v>44753</v>
      </c>
      <c r="L342" s="38">
        <v>2790</v>
      </c>
      <c r="M342" s="38">
        <v>2790</v>
      </c>
      <c r="N342" s="38">
        <v>1.1028</v>
      </c>
      <c r="O342" s="38">
        <v>1.0824609999999999</v>
      </c>
      <c r="P342" s="38">
        <v>1.0646249999999999</v>
      </c>
      <c r="Q342" s="38">
        <v>1.080657</v>
      </c>
      <c r="R342" s="38">
        <v>1.1318239999999999</v>
      </c>
      <c r="S342" s="38">
        <v>1.2829429999999999</v>
      </c>
      <c r="T342" s="38">
        <v>1.554333</v>
      </c>
      <c r="U342" s="38">
        <v>1.9973749999999999</v>
      </c>
      <c r="V342" s="38">
        <v>2.5552800000000002</v>
      </c>
      <c r="W342" s="38">
        <v>2.8656670000000002</v>
      </c>
      <c r="X342" s="38">
        <v>3.0712079999999999</v>
      </c>
      <c r="Y342" s="38">
        <v>3.2091150000000002</v>
      </c>
      <c r="Z342" s="38">
        <v>3.2680950000000002</v>
      </c>
      <c r="AA342" s="38">
        <v>3.3556620000000001</v>
      </c>
      <c r="AB342" s="38">
        <v>3.2353740000000002</v>
      </c>
      <c r="AC342" s="38">
        <v>2.9457849999999999</v>
      </c>
      <c r="AD342" s="38">
        <v>2.483857</v>
      </c>
      <c r="AE342" s="38">
        <v>1.999528</v>
      </c>
      <c r="AF342" s="38">
        <v>1.758324</v>
      </c>
      <c r="AG342" s="38">
        <v>1.618174</v>
      </c>
      <c r="AH342" s="38">
        <v>1.524492</v>
      </c>
      <c r="AI342" s="38">
        <v>1.429908</v>
      </c>
      <c r="AJ342" s="38">
        <v>1.3386039999999999</v>
      </c>
      <c r="AK342" s="38">
        <v>1.2748489999999999</v>
      </c>
      <c r="AL342" s="38">
        <v>-1.9732800000000002E-2</v>
      </c>
      <c r="AM342" s="38">
        <v>-1.4952E-2</v>
      </c>
      <c r="AN342" s="38">
        <v>-1.2593999999999999E-3</v>
      </c>
      <c r="AO342" s="38">
        <v>-6.0197999999999996E-3</v>
      </c>
      <c r="AP342" s="38">
        <v>-1.1509999999999999E-2</v>
      </c>
      <c r="AQ342" s="38">
        <v>1.4587599999999999E-2</v>
      </c>
      <c r="AR342" s="38">
        <v>1.02509E-2</v>
      </c>
      <c r="AS342" s="38">
        <v>-6.5492099999999998E-2</v>
      </c>
      <c r="AT342" s="38">
        <v>-2.3505000000000002E-3</v>
      </c>
      <c r="AU342" s="38">
        <v>-3.8471999999999998E-3</v>
      </c>
      <c r="AV342" s="38">
        <v>3.4229E-3</v>
      </c>
      <c r="AW342" s="38">
        <v>-2.7737700000000001E-2</v>
      </c>
      <c r="AX342" s="38">
        <v>-3.2031E-3</v>
      </c>
      <c r="AY342" s="38">
        <v>5.5957000000000003E-3</v>
      </c>
      <c r="AZ342" s="38">
        <v>-5.9164799999999997E-2</v>
      </c>
      <c r="BA342" s="38">
        <v>-6.8960400000000005E-2</v>
      </c>
      <c r="BB342" s="38">
        <v>-2.9864100000000001E-2</v>
      </c>
      <c r="BC342" s="38">
        <v>-2.4247399999999999E-2</v>
      </c>
      <c r="BD342" s="38">
        <v>-5.3024099999999998E-2</v>
      </c>
      <c r="BE342" s="38">
        <v>-6.5348999999999997E-3</v>
      </c>
      <c r="BF342" s="38">
        <v>-6.0676999999999997E-3</v>
      </c>
      <c r="BG342" s="38">
        <v>-3.7222499999999999E-2</v>
      </c>
      <c r="BH342" s="38">
        <v>-3.2927199999999997E-2</v>
      </c>
      <c r="BI342" s="38">
        <v>-2.0145799999999998E-2</v>
      </c>
      <c r="BJ342" s="38">
        <v>-1.49143E-2</v>
      </c>
      <c r="BK342" s="38">
        <v>-1.0413199999999999E-2</v>
      </c>
      <c r="BL342" s="38">
        <v>3.3122E-3</v>
      </c>
      <c r="BM342" s="38">
        <v>-1.714E-3</v>
      </c>
      <c r="BN342" s="38">
        <v>-7.5782999999999996E-3</v>
      </c>
      <c r="BO342" s="38">
        <v>1.91307E-2</v>
      </c>
      <c r="BP342" s="38">
        <v>1.8127799999999999E-2</v>
      </c>
      <c r="BQ342" s="38">
        <v>-5.45975E-2</v>
      </c>
      <c r="BR342" s="38">
        <v>7.3876000000000002E-3</v>
      </c>
      <c r="BS342" s="38">
        <v>5.6714000000000001E-3</v>
      </c>
      <c r="BT342" s="38">
        <v>1.15972E-2</v>
      </c>
      <c r="BU342" s="38">
        <v>-1.9968099999999999E-2</v>
      </c>
      <c r="BV342" s="38">
        <v>4.1278E-3</v>
      </c>
      <c r="BW342" s="38">
        <v>1.59147E-2</v>
      </c>
      <c r="BX342" s="38">
        <v>-4.7942499999999999E-2</v>
      </c>
      <c r="BY342" s="38">
        <v>-5.5447000000000003E-2</v>
      </c>
      <c r="BZ342" s="38">
        <v>-2.0001399999999999E-2</v>
      </c>
      <c r="CA342" s="38">
        <v>-1.1850299999999999E-2</v>
      </c>
      <c r="CB342" s="38">
        <v>-4.2293200000000003E-2</v>
      </c>
      <c r="CC342" s="38">
        <v>2.7442999999999999E-3</v>
      </c>
      <c r="CD342" s="38">
        <v>4.7961999999999996E-3</v>
      </c>
      <c r="CE342" s="38">
        <v>-2.8083E-2</v>
      </c>
      <c r="CF342" s="38">
        <v>-2.4222899999999999E-2</v>
      </c>
      <c r="CG342" s="38">
        <v>-1.27262E-2</v>
      </c>
      <c r="CH342" s="38">
        <v>-1.1576899999999999E-2</v>
      </c>
      <c r="CI342" s="38">
        <v>-7.2696999999999996E-3</v>
      </c>
      <c r="CJ342" s="38">
        <v>6.4784999999999999E-3</v>
      </c>
      <c r="CK342" s="38">
        <v>1.2681999999999999E-3</v>
      </c>
      <c r="CL342" s="38">
        <v>-4.8551999999999996E-3</v>
      </c>
      <c r="CM342" s="38">
        <v>2.22772E-2</v>
      </c>
      <c r="CN342" s="38">
        <v>2.3583400000000001E-2</v>
      </c>
      <c r="CO342" s="38">
        <v>-4.7051900000000001E-2</v>
      </c>
      <c r="CP342" s="38">
        <v>1.4132199999999999E-2</v>
      </c>
      <c r="CQ342" s="38">
        <v>1.2263899999999999E-2</v>
      </c>
      <c r="CR342" s="38">
        <v>1.7258699999999998E-2</v>
      </c>
      <c r="CS342" s="38">
        <v>-1.45869E-2</v>
      </c>
      <c r="CT342" s="38">
        <v>9.2051000000000008E-3</v>
      </c>
      <c r="CU342" s="38">
        <v>2.3061700000000001E-2</v>
      </c>
      <c r="CV342" s="38">
        <v>-4.0169999999999997E-2</v>
      </c>
      <c r="CW342" s="38">
        <v>-4.6087700000000002E-2</v>
      </c>
      <c r="CX342" s="38">
        <v>-1.31705E-2</v>
      </c>
      <c r="CY342" s="38">
        <v>-3.264E-3</v>
      </c>
      <c r="CZ342" s="38">
        <v>-3.4861000000000003E-2</v>
      </c>
      <c r="DA342" s="38">
        <v>9.1710999999999997E-3</v>
      </c>
      <c r="DB342" s="38">
        <v>1.23205E-2</v>
      </c>
      <c r="DC342" s="38">
        <v>-2.1753000000000002E-2</v>
      </c>
      <c r="DD342" s="38">
        <v>-1.81943E-2</v>
      </c>
      <c r="DE342" s="38">
        <v>-7.5874000000000002E-3</v>
      </c>
      <c r="DF342" s="38">
        <v>-8.2395999999999997E-3</v>
      </c>
      <c r="DG342" s="38">
        <v>-4.1262E-3</v>
      </c>
      <c r="DH342" s="38">
        <v>9.6447000000000008E-3</v>
      </c>
      <c r="DI342" s="38">
        <v>4.2503999999999997E-3</v>
      </c>
      <c r="DJ342" s="38">
        <v>-2.1321000000000001E-3</v>
      </c>
      <c r="DK342" s="38">
        <v>2.54237E-2</v>
      </c>
      <c r="DL342" s="38">
        <v>2.9038899999999999E-2</v>
      </c>
      <c r="DM342" s="38">
        <v>-3.9506300000000001E-2</v>
      </c>
      <c r="DN342" s="38">
        <v>2.0876800000000001E-2</v>
      </c>
      <c r="DO342" s="38">
        <v>1.8856500000000002E-2</v>
      </c>
      <c r="DP342" s="38">
        <v>2.2920300000000001E-2</v>
      </c>
      <c r="DQ342" s="38">
        <v>-9.2055999999999995E-3</v>
      </c>
      <c r="DR342" s="38">
        <v>1.42825E-2</v>
      </c>
      <c r="DS342" s="38">
        <v>3.0208599999999999E-2</v>
      </c>
      <c r="DT342" s="38">
        <v>-3.2397500000000003E-2</v>
      </c>
      <c r="DU342" s="38">
        <v>-3.6728400000000001E-2</v>
      </c>
      <c r="DV342" s="38">
        <v>-6.3395999999999999E-3</v>
      </c>
      <c r="DW342" s="38">
        <v>5.3222E-3</v>
      </c>
      <c r="DX342" s="38">
        <v>-2.7428899999999999E-2</v>
      </c>
      <c r="DY342" s="38">
        <v>1.55978E-2</v>
      </c>
      <c r="DZ342" s="38">
        <v>1.9844799999999999E-2</v>
      </c>
      <c r="EA342" s="38">
        <v>-1.54231E-2</v>
      </c>
      <c r="EB342" s="38">
        <v>-1.21657E-2</v>
      </c>
      <c r="EC342" s="38">
        <v>-2.4486E-3</v>
      </c>
      <c r="ED342" s="38">
        <v>-3.421E-3</v>
      </c>
      <c r="EE342" s="38">
        <v>4.125E-4</v>
      </c>
      <c r="EF342" s="38">
        <v>1.4216299999999999E-2</v>
      </c>
      <c r="EG342" s="38">
        <v>8.5561999999999999E-3</v>
      </c>
      <c r="EH342" s="38">
        <v>1.7995999999999999E-3</v>
      </c>
      <c r="EI342" s="38">
        <v>2.9966799999999998E-2</v>
      </c>
      <c r="EJ342" s="38">
        <v>3.6915900000000001E-2</v>
      </c>
      <c r="EK342" s="38">
        <v>-2.86117E-2</v>
      </c>
      <c r="EL342" s="38">
        <v>3.06149E-2</v>
      </c>
      <c r="EM342" s="38">
        <v>2.83751E-2</v>
      </c>
      <c r="EN342" s="38">
        <v>3.10946E-2</v>
      </c>
      <c r="EO342" s="38">
        <v>-1.436E-3</v>
      </c>
      <c r="EP342" s="38">
        <v>2.1613400000000001E-2</v>
      </c>
      <c r="EQ342" s="38">
        <v>4.0527599999999997E-2</v>
      </c>
      <c r="ER342" s="38">
        <v>-2.1175200000000002E-2</v>
      </c>
      <c r="ES342" s="38">
        <v>-2.3215E-2</v>
      </c>
      <c r="ET342" s="38">
        <v>3.5230999999999999E-3</v>
      </c>
      <c r="EU342" s="38">
        <v>1.77194E-2</v>
      </c>
      <c r="EV342" s="38">
        <v>-1.6698000000000001E-2</v>
      </c>
      <c r="EW342" s="38">
        <v>2.4877099999999999E-2</v>
      </c>
      <c r="EX342" s="38">
        <v>3.0708699999999998E-2</v>
      </c>
      <c r="EY342" s="38">
        <v>-6.2836000000000003E-3</v>
      </c>
      <c r="EZ342" s="38">
        <v>-3.4613999999999999E-3</v>
      </c>
      <c r="FA342" s="38">
        <v>4.9709999999999997E-3</v>
      </c>
      <c r="FB342" s="38">
        <v>76.836699999999993</v>
      </c>
      <c r="FC342" s="38">
        <v>75.805959999999999</v>
      </c>
      <c r="FD342" s="38">
        <v>74.494810000000001</v>
      </c>
      <c r="FE342" s="38">
        <v>73.052999999999997</v>
      </c>
      <c r="FF342" s="38">
        <v>71.209249999999997</v>
      </c>
      <c r="FG342" s="38">
        <v>70.255780000000001</v>
      </c>
      <c r="FH342" s="38">
        <v>70.54504</v>
      </c>
      <c r="FI342" s="38">
        <v>73.821700000000007</v>
      </c>
      <c r="FJ342" s="38">
        <v>78.419749999999993</v>
      </c>
      <c r="FK342" s="38">
        <v>83.52458</v>
      </c>
      <c r="FL342" s="38">
        <v>87.509990000000002</v>
      </c>
      <c r="FM342" s="38">
        <v>90.774379999999994</v>
      </c>
      <c r="FN342" s="38">
        <v>93.847269999999995</v>
      </c>
      <c r="FO342" s="38">
        <v>96.00027</v>
      </c>
      <c r="FP342" s="38">
        <v>97.305430000000001</v>
      </c>
      <c r="FQ342" s="38">
        <v>98.711169999999996</v>
      </c>
      <c r="FR342" s="38">
        <v>98.821389999999994</v>
      </c>
      <c r="FS342" s="38">
        <v>98.032160000000005</v>
      </c>
      <c r="FT342" s="38">
        <v>96.537599999999998</v>
      </c>
      <c r="FU342" s="38">
        <v>93.636049999999997</v>
      </c>
      <c r="FV342" s="38">
        <v>89.421360000000007</v>
      </c>
      <c r="FW342">
        <v>85.916600000000003</v>
      </c>
      <c r="FX342">
        <v>83.584280000000007</v>
      </c>
      <c r="FY342">
        <v>80.723489999999998</v>
      </c>
      <c r="FZ342">
        <v>1.18072E-2</v>
      </c>
      <c r="GA342">
        <v>9.6926600000000002E-2</v>
      </c>
      <c r="GB342">
        <v>1</v>
      </c>
    </row>
    <row r="343" spans="1:184" x14ac:dyDescent="0.3">
      <c r="A343" t="s">
        <v>277</v>
      </c>
      <c r="B343" t="s">
        <v>186</v>
      </c>
      <c r="C343" t="s">
        <v>1</v>
      </c>
      <c r="D343" t="s">
        <v>1</v>
      </c>
      <c r="E343" t="s">
        <v>1</v>
      </c>
      <c r="F343" t="s">
        <v>1</v>
      </c>
      <c r="G343" s="16" t="s">
        <v>1</v>
      </c>
      <c r="H343" s="40" t="s">
        <v>1</v>
      </c>
      <c r="I343" s="18" t="s">
        <v>1</v>
      </c>
      <c r="J343" s="38" t="s">
        <v>1</v>
      </c>
      <c r="K343" s="18">
        <v>44760</v>
      </c>
      <c r="L343" s="38">
        <v>2782</v>
      </c>
      <c r="M343" s="38">
        <v>2782</v>
      </c>
      <c r="N343" s="38">
        <v>1.1993279999999999</v>
      </c>
      <c r="O343" s="38">
        <v>1.1717439999999999</v>
      </c>
      <c r="P343" s="38">
        <v>1.1477299999999999</v>
      </c>
      <c r="Q343" s="38">
        <v>1.1610940000000001</v>
      </c>
      <c r="R343" s="38">
        <v>1.218639</v>
      </c>
      <c r="S343" s="38">
        <v>1.389138</v>
      </c>
      <c r="T343" s="38">
        <v>1.685956</v>
      </c>
      <c r="U343" s="38">
        <v>2.1288209999999999</v>
      </c>
      <c r="V343" s="38">
        <v>2.6251129999999998</v>
      </c>
      <c r="W343" s="38">
        <v>2.9066480000000001</v>
      </c>
      <c r="X343" s="38">
        <v>3.0792120000000001</v>
      </c>
      <c r="Y343" s="38">
        <v>3.207789</v>
      </c>
      <c r="Z343" s="38">
        <v>3.2439900000000002</v>
      </c>
      <c r="AA343" s="38">
        <v>3.322997</v>
      </c>
      <c r="AB343" s="38">
        <v>3.2190599999999998</v>
      </c>
      <c r="AC343" s="38">
        <v>2.980305</v>
      </c>
      <c r="AD343" s="38">
        <v>2.515625</v>
      </c>
      <c r="AE343" s="38">
        <v>2.0377909999999999</v>
      </c>
      <c r="AF343" s="38">
        <v>1.789123</v>
      </c>
      <c r="AG343" s="38">
        <v>1.656917</v>
      </c>
      <c r="AH343" s="38">
        <v>1.567315</v>
      </c>
      <c r="AI343" s="38">
        <v>1.462636</v>
      </c>
      <c r="AJ343" s="38">
        <v>1.3663959999999999</v>
      </c>
      <c r="AK343" s="38">
        <v>1.295031</v>
      </c>
      <c r="AL343" s="38">
        <v>5.4730999999999998E-3</v>
      </c>
      <c r="AM343" s="38">
        <v>1.3771800000000001E-2</v>
      </c>
      <c r="AN343" s="38">
        <v>6.3338999999999999E-3</v>
      </c>
      <c r="AO343" s="38">
        <v>5.5624999999999997E-3</v>
      </c>
      <c r="AP343" s="38">
        <v>5.6441E-3</v>
      </c>
      <c r="AQ343" s="38">
        <v>1.6397399999999999E-2</v>
      </c>
      <c r="AR343" s="38">
        <v>4.2345800000000003E-2</v>
      </c>
      <c r="AS343" s="38">
        <v>-4.3947300000000002E-2</v>
      </c>
      <c r="AT343" s="38">
        <v>-7.6092000000000007E-2</v>
      </c>
      <c r="AU343" s="38">
        <v>-6.4773700000000003E-2</v>
      </c>
      <c r="AV343" s="38">
        <v>-8.6719400000000002E-2</v>
      </c>
      <c r="AW343" s="38">
        <v>-8.6113599999999998E-2</v>
      </c>
      <c r="AX343" s="38">
        <v>-3.1477900000000003E-2</v>
      </c>
      <c r="AY343" s="38">
        <v>6.2089900000000003E-2</v>
      </c>
      <c r="AZ343" s="38">
        <v>5.4109400000000002E-2</v>
      </c>
      <c r="BA343" s="38">
        <v>6.5620399999999995E-2</v>
      </c>
      <c r="BB343" s="38">
        <v>8.7147500000000003E-2</v>
      </c>
      <c r="BC343" s="38">
        <v>7.1792999999999996E-2</v>
      </c>
      <c r="BD343" s="38">
        <v>5.8048299999999997E-2</v>
      </c>
      <c r="BE343" s="38">
        <v>7.4712000000000001E-2</v>
      </c>
      <c r="BF343" s="38">
        <v>9.4342099999999998E-2</v>
      </c>
      <c r="BG343" s="38">
        <v>5.1450900000000001E-2</v>
      </c>
      <c r="BH343" s="38">
        <v>6.1919799999999997E-2</v>
      </c>
      <c r="BI343" s="38">
        <v>5.5456600000000002E-2</v>
      </c>
      <c r="BJ343" s="38">
        <v>9.7012000000000001E-3</v>
      </c>
      <c r="BK343" s="38">
        <v>1.8075999999999998E-2</v>
      </c>
      <c r="BL343" s="38">
        <v>1.1235999999999999E-2</v>
      </c>
      <c r="BM343" s="38">
        <v>1.0307800000000001E-2</v>
      </c>
      <c r="BN343" s="38">
        <v>9.9938000000000006E-3</v>
      </c>
      <c r="BO343" s="38">
        <v>2.1530299999999999E-2</v>
      </c>
      <c r="BP343" s="38">
        <v>5.0751699999999997E-2</v>
      </c>
      <c r="BQ343" s="38">
        <v>-3.4839099999999998E-2</v>
      </c>
      <c r="BR343" s="38">
        <v>-6.4300099999999999E-2</v>
      </c>
      <c r="BS343" s="38">
        <v>-5.3776900000000002E-2</v>
      </c>
      <c r="BT343" s="38">
        <v>-7.8105099999999997E-2</v>
      </c>
      <c r="BU343" s="38">
        <v>-7.7983399999999994E-2</v>
      </c>
      <c r="BV343" s="38">
        <v>-2.4551300000000002E-2</v>
      </c>
      <c r="BW343" s="38">
        <v>7.1757699999999994E-2</v>
      </c>
      <c r="BX343" s="38">
        <v>6.4627599999999993E-2</v>
      </c>
      <c r="BY343" s="38">
        <v>7.8974299999999997E-2</v>
      </c>
      <c r="BZ343" s="38">
        <v>9.6828800000000007E-2</v>
      </c>
      <c r="CA343" s="38">
        <v>8.2175799999999993E-2</v>
      </c>
      <c r="CB343" s="38">
        <v>6.7899399999999999E-2</v>
      </c>
      <c r="CC343" s="38">
        <v>8.3705600000000005E-2</v>
      </c>
      <c r="CD343" s="38">
        <v>0.1047652</v>
      </c>
      <c r="CE343" s="38">
        <v>6.0518799999999998E-2</v>
      </c>
      <c r="CF343" s="38">
        <v>7.0139099999999996E-2</v>
      </c>
      <c r="CG343" s="38">
        <v>6.3251199999999994E-2</v>
      </c>
      <c r="CH343" s="38">
        <v>1.26296E-2</v>
      </c>
      <c r="CI343" s="38">
        <v>2.1056999999999999E-2</v>
      </c>
      <c r="CJ343" s="38">
        <v>1.46312E-2</v>
      </c>
      <c r="CK343" s="38">
        <v>1.35944E-2</v>
      </c>
      <c r="CL343" s="38">
        <v>1.30064E-2</v>
      </c>
      <c r="CM343" s="38">
        <v>2.5085300000000001E-2</v>
      </c>
      <c r="CN343" s="38">
        <v>5.6573600000000002E-2</v>
      </c>
      <c r="CO343" s="38">
        <v>-2.8530699999999999E-2</v>
      </c>
      <c r="CP343" s="38">
        <v>-5.6133099999999998E-2</v>
      </c>
      <c r="CQ343" s="38">
        <v>-4.61605E-2</v>
      </c>
      <c r="CR343" s="38">
        <v>-7.2138900000000006E-2</v>
      </c>
      <c r="CS343" s="38">
        <v>-7.23525E-2</v>
      </c>
      <c r="CT343" s="38">
        <v>-1.9753900000000001E-2</v>
      </c>
      <c r="CU343" s="38">
        <v>7.8453700000000001E-2</v>
      </c>
      <c r="CV343" s="38">
        <v>7.1912400000000001E-2</v>
      </c>
      <c r="CW343" s="38">
        <v>8.8223200000000002E-2</v>
      </c>
      <c r="CX343" s="38">
        <v>0.103534</v>
      </c>
      <c r="CY343" s="38">
        <v>8.9367000000000002E-2</v>
      </c>
      <c r="CZ343" s="38">
        <v>7.4722300000000005E-2</v>
      </c>
      <c r="DA343" s="38">
        <v>8.9934600000000003E-2</v>
      </c>
      <c r="DB343" s="38">
        <v>0.11198420000000001</v>
      </c>
      <c r="DC343" s="38">
        <v>6.67991E-2</v>
      </c>
      <c r="DD343" s="38">
        <v>7.5831800000000005E-2</v>
      </c>
      <c r="DE343" s="38">
        <v>6.8649600000000005E-2</v>
      </c>
      <c r="DF343" s="38">
        <v>1.55581E-2</v>
      </c>
      <c r="DG343" s="38">
        <v>2.4038E-2</v>
      </c>
      <c r="DH343" s="38">
        <v>1.8026400000000001E-2</v>
      </c>
      <c r="DI343" s="38">
        <v>1.6880900000000001E-2</v>
      </c>
      <c r="DJ343" s="38">
        <v>1.6018899999999999E-2</v>
      </c>
      <c r="DK343" s="38">
        <v>2.86403E-2</v>
      </c>
      <c r="DL343" s="38">
        <v>6.2395600000000002E-2</v>
      </c>
      <c r="DM343" s="38">
        <v>-2.22223E-2</v>
      </c>
      <c r="DN343" s="38">
        <v>-4.7966099999999998E-2</v>
      </c>
      <c r="DO343" s="38">
        <v>-3.8544200000000001E-2</v>
      </c>
      <c r="DP343" s="38">
        <v>-6.6172599999999998E-2</v>
      </c>
      <c r="DQ343" s="38">
        <v>-6.6721500000000003E-2</v>
      </c>
      <c r="DR343" s="38">
        <v>-1.4956499999999999E-2</v>
      </c>
      <c r="DS343" s="38">
        <v>8.5149600000000006E-2</v>
      </c>
      <c r="DT343" s="38">
        <v>7.9197199999999995E-2</v>
      </c>
      <c r="DU343" s="38">
        <v>9.7472100000000006E-2</v>
      </c>
      <c r="DV343" s="38">
        <v>0.1102392</v>
      </c>
      <c r="DW343" s="38">
        <v>9.6558099999999994E-2</v>
      </c>
      <c r="DX343" s="38">
        <v>8.1545099999999995E-2</v>
      </c>
      <c r="DY343" s="38">
        <v>9.6163499999999999E-2</v>
      </c>
      <c r="DZ343" s="38">
        <v>0.1192032</v>
      </c>
      <c r="EA343" s="38">
        <v>7.3079500000000006E-2</v>
      </c>
      <c r="EB343" s="38">
        <v>8.15245E-2</v>
      </c>
      <c r="EC343" s="38">
        <v>7.4048100000000006E-2</v>
      </c>
      <c r="ED343" s="38">
        <v>1.97862E-2</v>
      </c>
      <c r="EE343" s="38">
        <v>2.8342200000000001E-2</v>
      </c>
      <c r="EF343" s="38">
        <v>2.29286E-2</v>
      </c>
      <c r="EG343" s="38">
        <v>2.1626200000000002E-2</v>
      </c>
      <c r="EH343" s="38">
        <v>2.0368600000000001E-2</v>
      </c>
      <c r="EI343" s="38">
        <v>3.3773200000000003E-2</v>
      </c>
      <c r="EJ343" s="38">
        <v>7.0801500000000003E-2</v>
      </c>
      <c r="EK343" s="38">
        <v>-1.31141E-2</v>
      </c>
      <c r="EL343" s="38">
        <v>-3.6174199999999997E-2</v>
      </c>
      <c r="EM343" s="38">
        <v>-2.75474E-2</v>
      </c>
      <c r="EN343" s="38">
        <v>-5.75583E-2</v>
      </c>
      <c r="EO343" s="38">
        <v>-5.8591299999999999E-2</v>
      </c>
      <c r="EP343" s="38">
        <v>-8.0298000000000001E-3</v>
      </c>
      <c r="EQ343" s="38">
        <v>9.4817499999999999E-2</v>
      </c>
      <c r="ER343" s="38">
        <v>8.9715400000000001E-2</v>
      </c>
      <c r="ES343" s="38">
        <v>0.11082599999999999</v>
      </c>
      <c r="ET343" s="38">
        <v>0.1199205</v>
      </c>
      <c r="EU343" s="38">
        <v>0.10694099999999999</v>
      </c>
      <c r="EV343" s="38">
        <v>9.1396199999999997E-2</v>
      </c>
      <c r="EW343" s="38">
        <v>0.1051571</v>
      </c>
      <c r="EX343" s="38">
        <v>0.1296263</v>
      </c>
      <c r="EY343" s="38">
        <v>8.2147399999999995E-2</v>
      </c>
      <c r="EZ343" s="38">
        <v>8.9743799999999999E-2</v>
      </c>
      <c r="FA343" s="38">
        <v>8.1842700000000004E-2</v>
      </c>
      <c r="FB343" s="38">
        <v>79.28031</v>
      </c>
      <c r="FC343" s="38">
        <v>78.269990000000007</v>
      </c>
      <c r="FD343" s="38">
        <v>77.147210000000001</v>
      </c>
      <c r="FE343" s="38">
        <v>75.507869999999997</v>
      </c>
      <c r="FF343" s="38">
        <v>74.528329999999997</v>
      </c>
      <c r="FG343" s="38">
        <v>73.332890000000006</v>
      </c>
      <c r="FH343" s="38">
        <v>73.660809999999998</v>
      </c>
      <c r="FI343" s="38">
        <v>75.957539999999995</v>
      </c>
      <c r="FJ343" s="38">
        <v>79.033569999999997</v>
      </c>
      <c r="FK343" s="38">
        <v>82.858109999999996</v>
      </c>
      <c r="FL343" s="38">
        <v>87.058499999999995</v>
      </c>
      <c r="FM343" s="38">
        <v>91.210620000000006</v>
      </c>
      <c r="FN343" s="38">
        <v>92.49306</v>
      </c>
      <c r="FO343" s="38">
        <v>94.626689999999996</v>
      </c>
      <c r="FP343" s="38">
        <v>96.638630000000006</v>
      </c>
      <c r="FQ343" s="38">
        <v>97.482799999999997</v>
      </c>
      <c r="FR343" s="38">
        <v>97.31532</v>
      </c>
      <c r="FS343" s="38">
        <v>96.154759999999996</v>
      </c>
      <c r="FT343" s="38">
        <v>94.182109999999994</v>
      </c>
      <c r="FU343" s="38">
        <v>90.975700000000003</v>
      </c>
      <c r="FV343" s="38">
        <v>87.460769999999997</v>
      </c>
      <c r="FW343">
        <v>84.852760000000004</v>
      </c>
      <c r="FX343">
        <v>82.371740000000003</v>
      </c>
      <c r="FY343">
        <v>79.614069999999998</v>
      </c>
      <c r="FZ343">
        <v>1.09023E-2</v>
      </c>
      <c r="GA343">
        <v>9.3125100000000002E-2</v>
      </c>
      <c r="GB343">
        <v>1</v>
      </c>
    </row>
    <row r="344" spans="1:184" x14ac:dyDescent="0.3">
      <c r="A344" t="s">
        <v>277</v>
      </c>
      <c r="B344" t="s">
        <v>186</v>
      </c>
      <c r="C344" t="s">
        <v>1</v>
      </c>
      <c r="D344" t="s">
        <v>1</v>
      </c>
      <c r="E344" t="s">
        <v>1</v>
      </c>
      <c r="F344" t="s">
        <v>1</v>
      </c>
      <c r="G344" s="16" t="s">
        <v>1</v>
      </c>
      <c r="H344" s="40" t="s">
        <v>1</v>
      </c>
      <c r="I344" s="18" t="s">
        <v>1</v>
      </c>
      <c r="J344" s="38" t="s">
        <v>1</v>
      </c>
      <c r="K344" s="18">
        <v>44763</v>
      </c>
      <c r="L344" s="38">
        <v>2778</v>
      </c>
      <c r="M344" s="38">
        <v>2778</v>
      </c>
      <c r="N344" s="38">
        <v>1.1887479999999999</v>
      </c>
      <c r="O344" s="38">
        <v>1.1527259999999999</v>
      </c>
      <c r="P344" s="38">
        <v>1.1244019999999999</v>
      </c>
      <c r="Q344" s="38">
        <v>1.132172</v>
      </c>
      <c r="R344" s="38">
        <v>1.1890780000000001</v>
      </c>
      <c r="S344" s="38">
        <v>1.356419</v>
      </c>
      <c r="T344" s="38">
        <v>1.6182609999999999</v>
      </c>
      <c r="U344" s="38">
        <v>2.0752809999999999</v>
      </c>
      <c r="V344" s="38">
        <v>2.5347529999999998</v>
      </c>
      <c r="W344" s="38">
        <v>2.8229199999999999</v>
      </c>
      <c r="X344" s="38">
        <v>3.0283980000000001</v>
      </c>
      <c r="Y344" s="38">
        <v>3.1776979999999999</v>
      </c>
      <c r="Z344" s="38">
        <v>3.2297570000000002</v>
      </c>
      <c r="AA344" s="38">
        <v>3.3243130000000001</v>
      </c>
      <c r="AB344" s="38">
        <v>3.2377500000000001</v>
      </c>
      <c r="AC344" s="38">
        <v>2.9753880000000001</v>
      </c>
      <c r="AD344" s="38">
        <v>2.5312389999999998</v>
      </c>
      <c r="AE344" s="38">
        <v>2.0369280000000001</v>
      </c>
      <c r="AF344" s="38">
        <v>1.7836780000000001</v>
      </c>
      <c r="AG344" s="38">
        <v>1.6203050000000001</v>
      </c>
      <c r="AH344" s="38">
        <v>1.52267</v>
      </c>
      <c r="AI344" s="38">
        <v>1.4152960000000001</v>
      </c>
      <c r="AJ344" s="38">
        <v>1.3168299999999999</v>
      </c>
      <c r="AK344" s="38">
        <v>1.250346</v>
      </c>
      <c r="AL344" s="38">
        <v>-8.7414999999999993E-3</v>
      </c>
      <c r="AM344" s="38">
        <v>-6.2087000000000002E-3</v>
      </c>
      <c r="AN344" s="38">
        <v>-4.2012000000000004E-3</v>
      </c>
      <c r="AO344" s="38">
        <v>-1.30239E-2</v>
      </c>
      <c r="AP344" s="38">
        <v>-2.9317000000000002E-3</v>
      </c>
      <c r="AQ344" s="38">
        <v>5.8198E-3</v>
      </c>
      <c r="AR344" s="38">
        <v>2.4330299999999999E-2</v>
      </c>
      <c r="AS344" s="38">
        <v>4.6438E-3</v>
      </c>
      <c r="AT344" s="38">
        <v>-3.2864999999999998E-2</v>
      </c>
      <c r="AU344" s="38">
        <v>-5.9427099999999997E-2</v>
      </c>
      <c r="AV344" s="38">
        <v>-2.60641E-2</v>
      </c>
      <c r="AW344" s="38">
        <v>-2.0098899999999999E-2</v>
      </c>
      <c r="AX344" s="38">
        <v>-1.06722E-2</v>
      </c>
      <c r="AY344" s="38">
        <v>-6.2557000000000003E-3</v>
      </c>
      <c r="AZ344" s="38">
        <v>2.2829100000000001E-2</v>
      </c>
      <c r="BA344" s="38">
        <v>-1.11687E-2</v>
      </c>
      <c r="BB344" s="38">
        <v>6.8749999999999996E-4</v>
      </c>
      <c r="BC344" s="38">
        <v>-1.4764000000000001E-3</v>
      </c>
      <c r="BD344" s="38">
        <v>-1.8790600000000001E-2</v>
      </c>
      <c r="BE344" s="38">
        <v>-1.3965399999999999E-2</v>
      </c>
      <c r="BF344" s="38">
        <v>5.3103999999999998E-3</v>
      </c>
      <c r="BG344" s="38">
        <v>2.3013E-3</v>
      </c>
      <c r="BH344" s="38">
        <v>-1.36512E-2</v>
      </c>
      <c r="BI344" s="38">
        <v>-4.9471999999999997E-3</v>
      </c>
      <c r="BJ344" s="38">
        <v>-5.1127999999999998E-3</v>
      </c>
      <c r="BK344" s="38">
        <v>-2.3546999999999999E-3</v>
      </c>
      <c r="BL344" s="38">
        <v>-6.558E-4</v>
      </c>
      <c r="BM344" s="38">
        <v>-9.7882000000000004E-3</v>
      </c>
      <c r="BN344" s="38">
        <v>5.1000000000000004E-4</v>
      </c>
      <c r="BO344" s="38">
        <v>1.153E-2</v>
      </c>
      <c r="BP344" s="38">
        <v>2.9706799999999998E-2</v>
      </c>
      <c r="BQ344" s="38">
        <v>1.2429600000000001E-2</v>
      </c>
      <c r="BR344" s="38">
        <v>-2.26395E-2</v>
      </c>
      <c r="BS344" s="38">
        <v>-5.0682499999999998E-2</v>
      </c>
      <c r="BT344" s="38">
        <v>-1.8273399999999999E-2</v>
      </c>
      <c r="BU344" s="38">
        <v>-1.5067199999999999E-2</v>
      </c>
      <c r="BV344" s="38">
        <v>-7.6067000000000001E-3</v>
      </c>
      <c r="BW344" s="38">
        <v>5.622E-4</v>
      </c>
      <c r="BX344" s="38">
        <v>3.1222799999999998E-2</v>
      </c>
      <c r="BY344" s="38">
        <v>-8.8480000000000004E-4</v>
      </c>
      <c r="BZ344" s="38">
        <v>1.01075E-2</v>
      </c>
      <c r="CA344" s="38">
        <v>8.1022000000000004E-3</v>
      </c>
      <c r="CB344" s="38">
        <v>-1.2121699999999999E-2</v>
      </c>
      <c r="CC344" s="38">
        <v>-7.4619999999999999E-3</v>
      </c>
      <c r="CD344" s="38">
        <v>1.23949E-2</v>
      </c>
      <c r="CE344" s="38">
        <v>6.8053000000000002E-3</v>
      </c>
      <c r="CF344" s="38">
        <v>-9.7149999999999997E-3</v>
      </c>
      <c r="CG344" s="38">
        <v>-8.0130000000000002E-4</v>
      </c>
      <c r="CH344" s="38">
        <v>-2.5994999999999998E-3</v>
      </c>
      <c r="CI344" s="38">
        <v>3.146E-4</v>
      </c>
      <c r="CJ344" s="38">
        <v>1.7997E-3</v>
      </c>
      <c r="CK344" s="38">
        <v>-7.5471999999999996E-3</v>
      </c>
      <c r="CL344" s="38">
        <v>2.8936999999999999E-3</v>
      </c>
      <c r="CM344" s="38">
        <v>1.54848E-2</v>
      </c>
      <c r="CN344" s="38">
        <v>3.3430599999999998E-2</v>
      </c>
      <c r="CO344" s="38">
        <v>1.7822000000000001E-2</v>
      </c>
      <c r="CP344" s="38">
        <v>-1.5557400000000001E-2</v>
      </c>
      <c r="CQ344" s="38">
        <v>-4.4625999999999999E-2</v>
      </c>
      <c r="CR344" s="38">
        <v>-1.28775E-2</v>
      </c>
      <c r="CS344" s="38">
        <v>-1.1582200000000001E-2</v>
      </c>
      <c r="CT344" s="38">
        <v>-5.4834999999999997E-3</v>
      </c>
      <c r="CU344" s="38">
        <v>5.2842000000000002E-3</v>
      </c>
      <c r="CV344" s="38">
        <v>3.7036300000000001E-2</v>
      </c>
      <c r="CW344" s="38">
        <v>6.2376999999999997E-3</v>
      </c>
      <c r="CX344" s="38">
        <v>1.6631699999999999E-2</v>
      </c>
      <c r="CY344" s="38">
        <v>1.4736300000000001E-2</v>
      </c>
      <c r="CZ344" s="38">
        <v>-7.5027999999999996E-3</v>
      </c>
      <c r="DA344" s="38">
        <v>-2.9578E-3</v>
      </c>
      <c r="DB344" s="38">
        <v>1.73017E-2</v>
      </c>
      <c r="DC344" s="38">
        <v>9.9247999999999992E-3</v>
      </c>
      <c r="DD344" s="38">
        <v>-6.9889000000000001E-3</v>
      </c>
      <c r="DE344" s="38">
        <v>2.0701000000000001E-3</v>
      </c>
      <c r="DF344" s="38">
        <v>-8.6199999999999995E-5</v>
      </c>
      <c r="DG344" s="38">
        <v>2.9838999999999998E-3</v>
      </c>
      <c r="DH344" s="38">
        <v>4.2551999999999998E-3</v>
      </c>
      <c r="DI344" s="38">
        <v>-5.3061999999999996E-3</v>
      </c>
      <c r="DJ344" s="38">
        <v>5.2773999999999998E-3</v>
      </c>
      <c r="DK344" s="38">
        <v>1.9439600000000001E-2</v>
      </c>
      <c r="DL344" s="38">
        <v>3.7154399999999997E-2</v>
      </c>
      <c r="DM344" s="38">
        <v>2.3214499999999999E-2</v>
      </c>
      <c r="DN344" s="38">
        <v>-8.4752999999999998E-3</v>
      </c>
      <c r="DO344" s="38">
        <v>-3.85695E-2</v>
      </c>
      <c r="DP344" s="38">
        <v>-7.4815999999999997E-3</v>
      </c>
      <c r="DQ344" s="38">
        <v>-8.0973E-3</v>
      </c>
      <c r="DR344" s="38">
        <v>-3.3603000000000001E-3</v>
      </c>
      <c r="DS344" s="38">
        <v>1.00062E-2</v>
      </c>
      <c r="DT344" s="38">
        <v>4.28498E-2</v>
      </c>
      <c r="DU344" s="38">
        <v>1.3360199999999999E-2</v>
      </c>
      <c r="DV344" s="38">
        <v>2.3156E-2</v>
      </c>
      <c r="DW344" s="38">
        <v>2.1370500000000001E-2</v>
      </c>
      <c r="DX344" s="38">
        <v>-2.8839E-3</v>
      </c>
      <c r="DY344" s="38">
        <v>1.5464000000000001E-3</v>
      </c>
      <c r="DZ344" s="38">
        <v>2.22084E-2</v>
      </c>
      <c r="EA344" s="38">
        <v>1.30443E-2</v>
      </c>
      <c r="EB344" s="38">
        <v>-4.2627000000000003E-3</v>
      </c>
      <c r="EC344" s="38">
        <v>4.9416E-3</v>
      </c>
      <c r="ED344" s="38">
        <v>3.5425999999999999E-3</v>
      </c>
      <c r="EE344" s="38">
        <v>6.8379000000000001E-3</v>
      </c>
      <c r="EF344" s="38">
        <v>7.8006000000000004E-3</v>
      </c>
      <c r="EG344" s="38">
        <v>-2.0704999999999999E-3</v>
      </c>
      <c r="EH344" s="38">
        <v>8.7191000000000005E-3</v>
      </c>
      <c r="EI344" s="38">
        <v>2.5149700000000001E-2</v>
      </c>
      <c r="EJ344" s="38">
        <v>4.2530900000000003E-2</v>
      </c>
      <c r="EK344" s="38">
        <v>3.1000300000000001E-2</v>
      </c>
      <c r="EL344" s="38">
        <v>1.7501000000000001E-3</v>
      </c>
      <c r="EM344" s="38">
        <v>-2.9824799999999999E-2</v>
      </c>
      <c r="EN344" s="38">
        <v>3.0909999999999998E-4</v>
      </c>
      <c r="EO344" s="38">
        <v>-3.0655000000000001E-3</v>
      </c>
      <c r="EP344" s="38">
        <v>-2.9480000000000001E-4</v>
      </c>
      <c r="EQ344" s="38">
        <v>1.6824100000000002E-2</v>
      </c>
      <c r="ER344" s="38">
        <v>5.12436E-2</v>
      </c>
      <c r="ES344" s="38">
        <v>2.3644100000000001E-2</v>
      </c>
      <c r="ET344" s="38">
        <v>3.2576000000000001E-2</v>
      </c>
      <c r="EU344" s="38">
        <v>3.09491E-2</v>
      </c>
      <c r="EV344" s="38">
        <v>3.7850000000000002E-3</v>
      </c>
      <c r="EW344" s="38">
        <v>8.0497999999999993E-3</v>
      </c>
      <c r="EX344" s="38">
        <v>2.9293E-2</v>
      </c>
      <c r="EY344" s="38">
        <v>1.7548399999999999E-2</v>
      </c>
      <c r="EZ344" s="38">
        <v>-3.2660000000000002E-4</v>
      </c>
      <c r="FA344" s="38">
        <v>9.0875000000000001E-3</v>
      </c>
      <c r="FB344" s="38">
        <v>75.667230000000004</v>
      </c>
      <c r="FC344" s="38">
        <v>73.609660000000005</v>
      </c>
      <c r="FD344" s="38">
        <v>72.189040000000006</v>
      </c>
      <c r="FE344" s="38">
        <v>70.546700000000001</v>
      </c>
      <c r="FF344" s="38">
        <v>69.234170000000006</v>
      </c>
      <c r="FG344" s="38">
        <v>68.031909999999996</v>
      </c>
      <c r="FH344" s="38">
        <v>68.00658</v>
      </c>
      <c r="FI344" s="38">
        <v>71.23142</v>
      </c>
      <c r="FJ344" s="38">
        <v>75.317409999999995</v>
      </c>
      <c r="FK344" s="38">
        <v>79.710679999999996</v>
      </c>
      <c r="FL344" s="38">
        <v>84.452399999999997</v>
      </c>
      <c r="FM344" s="38">
        <v>87.937129999999996</v>
      </c>
      <c r="FN344" s="38">
        <v>90.991630000000001</v>
      </c>
      <c r="FO344" s="38">
        <v>93.250979999999998</v>
      </c>
      <c r="FP344" s="38">
        <v>94.994219999999999</v>
      </c>
      <c r="FQ344" s="38">
        <v>96.026529999999994</v>
      </c>
      <c r="FR344" s="38">
        <v>97.465459999999993</v>
      </c>
      <c r="FS344" s="38">
        <v>96.705250000000007</v>
      </c>
      <c r="FT344" s="38">
        <v>94.692149999999998</v>
      </c>
      <c r="FU344" s="38">
        <v>91.477789999999999</v>
      </c>
      <c r="FV344" s="38">
        <v>87.342380000000006</v>
      </c>
      <c r="FW344">
        <v>83.523480000000006</v>
      </c>
      <c r="FX344">
        <v>80.658259999999999</v>
      </c>
      <c r="FY344">
        <v>77.752290000000002</v>
      </c>
      <c r="FZ344">
        <v>9.4470999999999999E-3</v>
      </c>
      <c r="GA344">
        <v>6.5680799999999998E-2</v>
      </c>
      <c r="GB344">
        <v>1</v>
      </c>
    </row>
    <row r="345" spans="1:184" x14ac:dyDescent="0.3">
      <c r="A345" t="s">
        <v>277</v>
      </c>
      <c r="B345" t="s">
        <v>186</v>
      </c>
      <c r="C345" t="s">
        <v>1</v>
      </c>
      <c r="D345" t="s">
        <v>1</v>
      </c>
      <c r="E345" t="s">
        <v>1</v>
      </c>
      <c r="F345" t="s">
        <v>1</v>
      </c>
      <c r="G345" s="16" t="s">
        <v>1</v>
      </c>
      <c r="H345" s="40" t="s">
        <v>1</v>
      </c>
      <c r="I345" s="18" t="s">
        <v>1</v>
      </c>
      <c r="J345" s="38" t="s">
        <v>1</v>
      </c>
      <c r="K345" s="18">
        <v>44789</v>
      </c>
      <c r="L345" s="38">
        <v>2766</v>
      </c>
      <c r="M345" s="38">
        <v>2766</v>
      </c>
      <c r="N345" s="38">
        <v>1.1811149999999999</v>
      </c>
      <c r="O345" s="38">
        <v>1.1448940000000001</v>
      </c>
      <c r="P345" s="38">
        <v>1.119159</v>
      </c>
      <c r="Q345" s="38">
        <v>1.1317630000000001</v>
      </c>
      <c r="R345" s="38">
        <v>1.1831860000000001</v>
      </c>
      <c r="S345" s="38">
        <v>1.344023</v>
      </c>
      <c r="T345" s="38">
        <v>1.5978520000000001</v>
      </c>
      <c r="U345" s="38">
        <v>2.0438710000000002</v>
      </c>
      <c r="V345" s="38">
        <v>2.5143659999999999</v>
      </c>
      <c r="W345" s="38">
        <v>2.827483</v>
      </c>
      <c r="X345" s="38">
        <v>3.047841</v>
      </c>
      <c r="Y345" s="38">
        <v>3.203039</v>
      </c>
      <c r="Z345" s="38">
        <v>3.278616</v>
      </c>
      <c r="AA345" s="38">
        <v>3.3820679999999999</v>
      </c>
      <c r="AB345" s="38">
        <v>3.3013759999999999</v>
      </c>
      <c r="AC345" s="38">
        <v>3.055517</v>
      </c>
      <c r="AD345" s="38">
        <v>2.5823079999999998</v>
      </c>
      <c r="AE345" s="38">
        <v>2.0757539999999999</v>
      </c>
      <c r="AF345" s="38">
        <v>1.8273440000000001</v>
      </c>
      <c r="AG345" s="38">
        <v>1.6616709999999999</v>
      </c>
      <c r="AH345" s="38">
        <v>1.560786</v>
      </c>
      <c r="AI345" s="38">
        <v>1.457001</v>
      </c>
      <c r="AJ345" s="38">
        <v>1.3567130000000001</v>
      </c>
      <c r="AK345" s="38">
        <v>1.293415</v>
      </c>
      <c r="AL345" s="38">
        <v>5.2031000000000004E-3</v>
      </c>
      <c r="AM345" s="38">
        <v>-1.46079E-2</v>
      </c>
      <c r="AN345" s="38">
        <v>-7.4561000000000002E-3</v>
      </c>
      <c r="AO345" s="38">
        <v>-2.2221100000000001E-2</v>
      </c>
      <c r="AP345" s="38">
        <v>-1.12867E-2</v>
      </c>
      <c r="AQ345" s="38">
        <v>-4.1454400000000002E-2</v>
      </c>
      <c r="AR345" s="38">
        <v>-5.5777199999999999E-2</v>
      </c>
      <c r="AS345" s="38">
        <v>-6.0197000000000002E-3</v>
      </c>
      <c r="AT345" s="38">
        <v>2.2112E-2</v>
      </c>
      <c r="AU345" s="38">
        <v>-5.2479999999999996E-4</v>
      </c>
      <c r="AV345" s="38">
        <v>-5.6173000000000004E-3</v>
      </c>
      <c r="AW345" s="38">
        <v>7.1215000000000002E-3</v>
      </c>
      <c r="AX345" s="38">
        <v>7.2271999999999996E-3</v>
      </c>
      <c r="AY345" s="38">
        <v>-9.5025999999999999E-3</v>
      </c>
      <c r="AZ345" s="38">
        <v>-2.8735900000000002E-2</v>
      </c>
      <c r="BA345" s="38">
        <v>-3.8034699999999998E-2</v>
      </c>
      <c r="BB345" s="38">
        <v>-3.1197E-3</v>
      </c>
      <c r="BC345" s="38">
        <v>-2.9037899999999998E-2</v>
      </c>
      <c r="BD345" s="38">
        <v>-2.6692E-2</v>
      </c>
      <c r="BE345" s="38">
        <v>-1.9661000000000001E-2</v>
      </c>
      <c r="BF345" s="38">
        <v>-2.0599800000000001E-2</v>
      </c>
      <c r="BG345" s="38">
        <v>-2.0638900000000002E-2</v>
      </c>
      <c r="BH345" s="38">
        <v>-4.2635699999999999E-2</v>
      </c>
      <c r="BI345" s="38">
        <v>-2.4892999999999998E-2</v>
      </c>
      <c r="BJ345" s="38">
        <v>9.4941999999999995E-3</v>
      </c>
      <c r="BK345" s="38">
        <v>-1.05164E-2</v>
      </c>
      <c r="BL345" s="38">
        <v>-3.5479000000000001E-3</v>
      </c>
      <c r="BM345" s="38">
        <v>-1.8893299999999998E-2</v>
      </c>
      <c r="BN345" s="38">
        <v>-8.1423999999999993E-3</v>
      </c>
      <c r="BO345" s="38">
        <v>-3.6162199999999999E-2</v>
      </c>
      <c r="BP345" s="38">
        <v>-4.9768399999999997E-2</v>
      </c>
      <c r="BQ345" s="38">
        <v>1.1561E-3</v>
      </c>
      <c r="BR345" s="38">
        <v>3.5202499999999998E-2</v>
      </c>
      <c r="BS345" s="38">
        <v>9.9889000000000002E-3</v>
      </c>
      <c r="BT345" s="38">
        <v>2.3050000000000002E-3</v>
      </c>
      <c r="BU345" s="38">
        <v>1.31891E-2</v>
      </c>
      <c r="BV345" s="38">
        <v>1.2044300000000001E-2</v>
      </c>
      <c r="BW345" s="38">
        <v>-2.6698E-3</v>
      </c>
      <c r="BX345" s="38">
        <v>-1.9462E-2</v>
      </c>
      <c r="BY345" s="38">
        <v>-2.5457799999999999E-2</v>
      </c>
      <c r="BZ345" s="38">
        <v>9.5670000000000009E-3</v>
      </c>
      <c r="CA345" s="38">
        <v>-1.6852499999999999E-2</v>
      </c>
      <c r="CB345" s="38">
        <v>-1.5550100000000001E-2</v>
      </c>
      <c r="CC345" s="38">
        <v>-1.00394E-2</v>
      </c>
      <c r="CD345" s="38">
        <v>-1.1836299999999999E-2</v>
      </c>
      <c r="CE345" s="38">
        <v>-1.46429E-2</v>
      </c>
      <c r="CF345" s="38">
        <v>-3.6268300000000003E-2</v>
      </c>
      <c r="CG345" s="38">
        <v>-1.9173800000000001E-2</v>
      </c>
      <c r="CH345" s="38">
        <v>1.24663E-2</v>
      </c>
      <c r="CI345" s="38">
        <v>-7.6826999999999998E-3</v>
      </c>
      <c r="CJ345" s="38">
        <v>-8.4110000000000001E-4</v>
      </c>
      <c r="CK345" s="38">
        <v>-1.6588599999999998E-2</v>
      </c>
      <c r="CL345" s="38">
        <v>-5.9646999999999999E-3</v>
      </c>
      <c r="CM345" s="38">
        <v>-3.2496799999999999E-2</v>
      </c>
      <c r="CN345" s="38">
        <v>-4.56067E-2</v>
      </c>
      <c r="CO345" s="38">
        <v>6.1260000000000004E-3</v>
      </c>
      <c r="CP345" s="38">
        <v>4.42689E-2</v>
      </c>
      <c r="CQ345" s="38">
        <v>1.72707E-2</v>
      </c>
      <c r="CR345" s="38">
        <v>7.7919E-3</v>
      </c>
      <c r="CS345" s="38">
        <v>1.7391500000000001E-2</v>
      </c>
      <c r="CT345" s="38">
        <v>1.5380599999999999E-2</v>
      </c>
      <c r="CU345" s="38">
        <v>2.0625999999999999E-3</v>
      </c>
      <c r="CV345" s="38">
        <v>-1.3038900000000001E-2</v>
      </c>
      <c r="CW345" s="38">
        <v>-1.6747100000000001E-2</v>
      </c>
      <c r="CX345" s="38">
        <v>1.8353700000000001E-2</v>
      </c>
      <c r="CY345" s="38">
        <v>-8.4127999999999998E-3</v>
      </c>
      <c r="CZ345" s="38">
        <v>-7.8332000000000002E-3</v>
      </c>
      <c r="DA345" s="38">
        <v>-3.3755E-3</v>
      </c>
      <c r="DB345" s="38">
        <v>-5.7667999999999999E-3</v>
      </c>
      <c r="DC345" s="38">
        <v>-1.04901E-2</v>
      </c>
      <c r="DD345" s="38">
        <v>-3.1858200000000003E-2</v>
      </c>
      <c r="DE345" s="38">
        <v>-1.52126E-2</v>
      </c>
      <c r="DF345" s="38">
        <v>1.54383E-2</v>
      </c>
      <c r="DG345" s="38">
        <v>-4.8488999999999997E-3</v>
      </c>
      <c r="DH345" s="38">
        <v>1.8656E-3</v>
      </c>
      <c r="DI345" s="38">
        <v>-1.4283799999999999E-2</v>
      </c>
      <c r="DJ345" s="38">
        <v>-3.787E-3</v>
      </c>
      <c r="DK345" s="38">
        <v>-2.88314E-2</v>
      </c>
      <c r="DL345" s="38">
        <v>-4.1445099999999999E-2</v>
      </c>
      <c r="DM345" s="38">
        <v>1.1096E-2</v>
      </c>
      <c r="DN345" s="38">
        <v>5.3335399999999998E-2</v>
      </c>
      <c r="DO345" s="38">
        <v>2.4552500000000001E-2</v>
      </c>
      <c r="DP345" s="38">
        <v>1.32789E-2</v>
      </c>
      <c r="DQ345" s="38">
        <v>2.15938E-2</v>
      </c>
      <c r="DR345" s="38">
        <v>1.8717000000000001E-2</v>
      </c>
      <c r="DS345" s="38">
        <v>6.7951000000000001E-3</v>
      </c>
      <c r="DT345" s="38">
        <v>-6.6159000000000001E-3</v>
      </c>
      <c r="DU345" s="38">
        <v>-8.0364000000000008E-3</v>
      </c>
      <c r="DV345" s="38">
        <v>2.7140399999999999E-2</v>
      </c>
      <c r="DW345" s="38">
        <v>2.6800000000000001E-5</v>
      </c>
      <c r="DX345" s="38">
        <v>-1.164E-4</v>
      </c>
      <c r="DY345" s="38">
        <v>3.2883999999999999E-3</v>
      </c>
      <c r="DZ345" s="38">
        <v>3.0269999999999999E-4</v>
      </c>
      <c r="EA345" s="38">
        <v>-6.3372999999999997E-3</v>
      </c>
      <c r="EB345" s="38">
        <v>-2.74481E-2</v>
      </c>
      <c r="EC345" s="38">
        <v>-1.1251499999999999E-2</v>
      </c>
      <c r="ED345" s="38">
        <v>1.9729400000000001E-2</v>
      </c>
      <c r="EE345" s="38">
        <v>-7.5739999999999998E-4</v>
      </c>
      <c r="EF345" s="38">
        <v>5.7737999999999999E-3</v>
      </c>
      <c r="EG345" s="38">
        <v>-1.0956E-2</v>
      </c>
      <c r="EH345" s="38">
        <v>-6.4280000000000001E-4</v>
      </c>
      <c r="EI345" s="38">
        <v>-2.35391E-2</v>
      </c>
      <c r="EJ345" s="38">
        <v>-3.5436299999999997E-2</v>
      </c>
      <c r="EK345" s="38">
        <v>1.8271800000000001E-2</v>
      </c>
      <c r="EL345" s="38">
        <v>6.6425899999999996E-2</v>
      </c>
      <c r="EM345" s="38">
        <v>3.5066300000000002E-2</v>
      </c>
      <c r="EN345" s="38">
        <v>2.1201100000000001E-2</v>
      </c>
      <c r="EO345" s="38">
        <v>2.7661399999999999E-2</v>
      </c>
      <c r="EP345" s="38">
        <v>2.3534099999999999E-2</v>
      </c>
      <c r="EQ345" s="38">
        <v>1.36279E-2</v>
      </c>
      <c r="ER345" s="38">
        <v>2.6580000000000002E-3</v>
      </c>
      <c r="ES345" s="38">
        <v>4.5404E-3</v>
      </c>
      <c r="ET345" s="38">
        <v>3.9827099999999997E-2</v>
      </c>
      <c r="EU345" s="38">
        <v>1.2212199999999999E-2</v>
      </c>
      <c r="EV345" s="38">
        <v>1.1025500000000001E-2</v>
      </c>
      <c r="EW345" s="38">
        <v>1.291E-2</v>
      </c>
      <c r="EX345" s="38">
        <v>9.0662E-3</v>
      </c>
      <c r="EY345" s="38">
        <v>-3.414E-4</v>
      </c>
      <c r="EZ345" s="38">
        <v>-2.1080700000000001E-2</v>
      </c>
      <c r="FA345" s="38">
        <v>-5.5323000000000004E-3</v>
      </c>
      <c r="FB345" s="38">
        <v>76.424660000000003</v>
      </c>
      <c r="FC345" s="38">
        <v>75.205699999999993</v>
      </c>
      <c r="FD345" s="38">
        <v>73.495080000000002</v>
      </c>
      <c r="FE345" s="38">
        <v>72.097610000000003</v>
      </c>
      <c r="FF345" s="38">
        <v>70.475750000000005</v>
      </c>
      <c r="FG345" s="38">
        <v>69.680109999999999</v>
      </c>
      <c r="FH345" s="38">
        <v>69.251909999999995</v>
      </c>
      <c r="FI345" s="38">
        <v>71.488219999999998</v>
      </c>
      <c r="FJ345" s="38">
        <v>76.327349999999996</v>
      </c>
      <c r="FK345" s="38">
        <v>81.930419999999998</v>
      </c>
      <c r="FL345" s="38">
        <v>86.828540000000004</v>
      </c>
      <c r="FM345" s="38">
        <v>91.061199999999999</v>
      </c>
      <c r="FN345" s="38">
        <v>95.220519999999993</v>
      </c>
      <c r="FO345" s="38">
        <v>98.473669999999998</v>
      </c>
      <c r="FP345" s="38">
        <v>100.6611</v>
      </c>
      <c r="FQ345" s="38">
        <v>101.62260000000001</v>
      </c>
      <c r="FR345" s="38">
        <v>101.61669999999999</v>
      </c>
      <c r="FS345" s="38">
        <v>100.7122</v>
      </c>
      <c r="FT345" s="38">
        <v>98.799710000000005</v>
      </c>
      <c r="FU345" s="38">
        <v>95.251090000000005</v>
      </c>
      <c r="FV345" s="38">
        <v>91.005939999999995</v>
      </c>
      <c r="FW345">
        <v>87.477400000000003</v>
      </c>
      <c r="FX345">
        <v>84.573490000000007</v>
      </c>
      <c r="FY345">
        <v>82.257180000000005</v>
      </c>
      <c r="FZ345">
        <v>1.37845E-2</v>
      </c>
      <c r="GA345">
        <v>9.3152899999999997E-2</v>
      </c>
      <c r="GB345">
        <v>1</v>
      </c>
    </row>
    <row r="346" spans="1:184" x14ac:dyDescent="0.3">
      <c r="A346" t="s">
        <v>277</v>
      </c>
      <c r="B346" t="s">
        <v>186</v>
      </c>
      <c r="C346" t="s">
        <v>1</v>
      </c>
      <c r="D346" t="s">
        <v>1</v>
      </c>
      <c r="E346" t="s">
        <v>1</v>
      </c>
      <c r="F346" t="s">
        <v>1</v>
      </c>
      <c r="G346" s="16" t="s">
        <v>1</v>
      </c>
      <c r="H346" s="40" t="s">
        <v>1</v>
      </c>
      <c r="I346" s="18" t="s">
        <v>1</v>
      </c>
      <c r="J346" s="38" t="s">
        <v>1</v>
      </c>
      <c r="K346" s="18">
        <v>44790</v>
      </c>
      <c r="L346" s="38">
        <v>2766</v>
      </c>
      <c r="M346" s="38">
        <v>2766</v>
      </c>
      <c r="N346" s="38">
        <v>1.271109</v>
      </c>
      <c r="O346" s="38">
        <v>1.232197</v>
      </c>
      <c r="P346" s="38">
        <v>1.2007000000000001</v>
      </c>
      <c r="Q346" s="38">
        <v>1.2097610000000001</v>
      </c>
      <c r="R346" s="38">
        <v>1.2709280000000001</v>
      </c>
      <c r="S346" s="38">
        <v>1.4515769999999999</v>
      </c>
      <c r="T346" s="38">
        <v>1.7331799999999999</v>
      </c>
      <c r="U346" s="38">
        <v>2.19448</v>
      </c>
      <c r="V346" s="38">
        <v>2.6782659999999998</v>
      </c>
      <c r="W346" s="38">
        <v>2.957462</v>
      </c>
      <c r="X346" s="38">
        <v>3.1289250000000002</v>
      </c>
      <c r="Y346" s="38">
        <v>3.2554829999999999</v>
      </c>
      <c r="Z346" s="38">
        <v>3.2803719999999998</v>
      </c>
      <c r="AA346" s="38">
        <v>3.3572160000000002</v>
      </c>
      <c r="AB346" s="38">
        <v>3.246759</v>
      </c>
      <c r="AC346" s="38">
        <v>3.009957</v>
      </c>
      <c r="AD346" s="38">
        <v>2.537636</v>
      </c>
      <c r="AE346" s="38">
        <v>2.051377</v>
      </c>
      <c r="AF346" s="38">
        <v>1.8096460000000001</v>
      </c>
      <c r="AG346" s="38">
        <v>1.6647689999999999</v>
      </c>
      <c r="AH346" s="38">
        <v>1.574301</v>
      </c>
      <c r="AI346" s="38">
        <v>1.472062</v>
      </c>
      <c r="AJ346" s="38">
        <v>1.3698129999999999</v>
      </c>
      <c r="AK346" s="38">
        <v>1.3050710000000001</v>
      </c>
      <c r="AL346" s="38">
        <v>-1.5410399999999999E-2</v>
      </c>
      <c r="AM346" s="38">
        <v>-3.4019999999999998E-4</v>
      </c>
      <c r="AN346" s="38">
        <v>-7.6090999999999997E-3</v>
      </c>
      <c r="AO346" s="38">
        <v>-1.6788399999999998E-2</v>
      </c>
      <c r="AP346" s="38">
        <v>-7.2489E-3</v>
      </c>
      <c r="AQ346" s="38">
        <v>-3.9996999999999998E-2</v>
      </c>
      <c r="AR346" s="38">
        <v>-3.7160100000000001E-2</v>
      </c>
      <c r="AS346" s="38">
        <v>-2.3825999999999999E-3</v>
      </c>
      <c r="AT346" s="38">
        <v>3.6672499999999997E-2</v>
      </c>
      <c r="AU346" s="38">
        <v>-1.103E-2</v>
      </c>
      <c r="AV346" s="38">
        <v>-2.2475100000000001E-2</v>
      </c>
      <c r="AW346" s="38">
        <v>-3.1423100000000002E-2</v>
      </c>
      <c r="AX346" s="38">
        <v>-1.34965E-2</v>
      </c>
      <c r="AY346" s="38">
        <v>-1.9845399999999999E-2</v>
      </c>
      <c r="AZ346" s="38">
        <v>-2.2707000000000001E-3</v>
      </c>
      <c r="BA346" s="38">
        <v>1.26333E-2</v>
      </c>
      <c r="BB346" s="38">
        <v>3.0583300000000001E-2</v>
      </c>
      <c r="BC346" s="38">
        <v>4.3054799999999997E-2</v>
      </c>
      <c r="BD346" s="38">
        <v>3.7545799999999997E-2</v>
      </c>
      <c r="BE346" s="38">
        <v>6.8417699999999998E-2</v>
      </c>
      <c r="BF346" s="38">
        <v>4.2410700000000003E-2</v>
      </c>
      <c r="BG346" s="38">
        <v>4.2554599999999998E-2</v>
      </c>
      <c r="BH346" s="38">
        <v>2.44756E-2</v>
      </c>
      <c r="BI346" s="38">
        <v>1.5919900000000001E-2</v>
      </c>
      <c r="BJ346" s="38">
        <v>-1.0246999999999999E-2</v>
      </c>
      <c r="BK346" s="38">
        <v>4.9759000000000001E-3</v>
      </c>
      <c r="BL346" s="38">
        <v>-2.2539000000000001E-3</v>
      </c>
      <c r="BM346" s="38">
        <v>-1.20914E-2</v>
      </c>
      <c r="BN346" s="38">
        <v>-3.0173999999999999E-3</v>
      </c>
      <c r="BO346" s="38">
        <v>-3.5039399999999998E-2</v>
      </c>
      <c r="BP346" s="38">
        <v>-3.1668000000000002E-2</v>
      </c>
      <c r="BQ346" s="38">
        <v>4.8284000000000001E-3</v>
      </c>
      <c r="BR346" s="38">
        <v>4.9791000000000002E-2</v>
      </c>
      <c r="BS346" s="38">
        <v>1.6148E-3</v>
      </c>
      <c r="BT346" s="38">
        <v>-1.43059E-2</v>
      </c>
      <c r="BU346" s="38">
        <v>-2.45305E-2</v>
      </c>
      <c r="BV346" s="38">
        <v>-7.3249999999999999E-3</v>
      </c>
      <c r="BW346" s="38">
        <v>-1.1208900000000001E-2</v>
      </c>
      <c r="BX346" s="38">
        <v>9.1757999999999996E-3</v>
      </c>
      <c r="BY346" s="38">
        <v>2.46596E-2</v>
      </c>
      <c r="BZ346" s="38">
        <v>4.2184199999999998E-2</v>
      </c>
      <c r="CA346" s="38">
        <v>5.4182000000000001E-2</v>
      </c>
      <c r="CB346" s="38">
        <v>4.79213E-2</v>
      </c>
      <c r="CC346" s="38">
        <v>7.8379799999999999E-2</v>
      </c>
      <c r="CD346" s="38">
        <v>5.15404E-2</v>
      </c>
      <c r="CE346" s="38">
        <v>4.8961200000000003E-2</v>
      </c>
      <c r="CF346" s="38">
        <v>3.0709E-2</v>
      </c>
      <c r="CG346" s="38">
        <v>2.1611200000000001E-2</v>
      </c>
      <c r="CH346" s="38">
        <v>-6.6708999999999996E-3</v>
      </c>
      <c r="CI346" s="38">
        <v>8.6578999999999996E-3</v>
      </c>
      <c r="CJ346" s="38">
        <v>1.4549999999999999E-3</v>
      </c>
      <c r="CK346" s="38">
        <v>-8.8383000000000003E-3</v>
      </c>
      <c r="CL346" s="38">
        <v>-8.6799999999999996E-5</v>
      </c>
      <c r="CM346" s="38">
        <v>-3.1605899999999999E-2</v>
      </c>
      <c r="CN346" s="38">
        <v>-2.7864199999999999E-2</v>
      </c>
      <c r="CO346" s="38">
        <v>9.8227000000000002E-3</v>
      </c>
      <c r="CP346" s="38">
        <v>5.88768E-2</v>
      </c>
      <c r="CQ346" s="38">
        <v>1.03725E-2</v>
      </c>
      <c r="CR346" s="38">
        <v>-8.6479E-3</v>
      </c>
      <c r="CS346" s="38">
        <v>-1.9756699999999999E-2</v>
      </c>
      <c r="CT346" s="38">
        <v>-3.0506000000000001E-3</v>
      </c>
      <c r="CU346" s="38">
        <v>-5.2272000000000004E-3</v>
      </c>
      <c r="CV346" s="38">
        <v>1.7103500000000001E-2</v>
      </c>
      <c r="CW346" s="38">
        <v>3.2988999999999997E-2</v>
      </c>
      <c r="CX346" s="38">
        <v>5.0218899999999997E-2</v>
      </c>
      <c r="CY346" s="38">
        <v>6.1888600000000002E-2</v>
      </c>
      <c r="CZ346" s="38">
        <v>5.5107299999999998E-2</v>
      </c>
      <c r="DA346" s="38">
        <v>8.5279499999999994E-2</v>
      </c>
      <c r="DB346" s="38">
        <v>5.7863600000000001E-2</v>
      </c>
      <c r="DC346" s="38">
        <v>5.3398399999999999E-2</v>
      </c>
      <c r="DD346" s="38">
        <v>3.50262E-2</v>
      </c>
      <c r="DE346" s="38">
        <v>2.5552999999999999E-2</v>
      </c>
      <c r="DF346" s="38">
        <v>-3.0948999999999998E-3</v>
      </c>
      <c r="DG346" s="38">
        <v>1.23398E-2</v>
      </c>
      <c r="DH346" s="38">
        <v>5.1640000000000002E-3</v>
      </c>
      <c r="DI346" s="38">
        <v>-5.5852000000000002E-3</v>
      </c>
      <c r="DJ346" s="38">
        <v>2.8438999999999999E-3</v>
      </c>
      <c r="DK346" s="38">
        <v>-2.8172300000000001E-2</v>
      </c>
      <c r="DL346" s="38">
        <v>-2.4060399999999999E-2</v>
      </c>
      <c r="DM346" s="38">
        <v>1.48171E-2</v>
      </c>
      <c r="DN346" s="38">
        <v>6.7962700000000001E-2</v>
      </c>
      <c r="DO346" s="38">
        <v>1.91302E-2</v>
      </c>
      <c r="DP346" s="38">
        <v>-2.9899000000000002E-3</v>
      </c>
      <c r="DQ346" s="38">
        <v>-1.49829E-2</v>
      </c>
      <c r="DR346" s="38">
        <v>1.2237999999999999E-3</v>
      </c>
      <c r="DS346" s="38">
        <v>7.5440000000000001E-4</v>
      </c>
      <c r="DT346" s="38">
        <v>2.5031299999999999E-2</v>
      </c>
      <c r="DU346" s="38">
        <v>4.1318399999999998E-2</v>
      </c>
      <c r="DV346" s="38">
        <v>5.8253699999999999E-2</v>
      </c>
      <c r="DW346" s="38">
        <v>6.9595299999999999E-2</v>
      </c>
      <c r="DX346" s="38">
        <v>6.2293300000000003E-2</v>
      </c>
      <c r="DY346" s="38">
        <v>9.2179300000000006E-2</v>
      </c>
      <c r="DZ346" s="38">
        <v>6.4186800000000002E-2</v>
      </c>
      <c r="EA346" s="38">
        <v>5.7835499999999998E-2</v>
      </c>
      <c r="EB346" s="38">
        <v>3.9343400000000001E-2</v>
      </c>
      <c r="EC346" s="38">
        <v>2.9494800000000002E-2</v>
      </c>
      <c r="ED346" s="38">
        <v>2.0685E-3</v>
      </c>
      <c r="EE346" s="38">
        <v>1.7655899999999999E-2</v>
      </c>
      <c r="EF346" s="38">
        <v>1.05191E-2</v>
      </c>
      <c r="EG346" s="38">
        <v>-8.8820000000000001E-4</v>
      </c>
      <c r="EH346" s="38">
        <v>7.0753999999999999E-3</v>
      </c>
      <c r="EI346" s="38">
        <v>-2.3214800000000001E-2</v>
      </c>
      <c r="EJ346" s="38">
        <v>-1.8568299999999999E-2</v>
      </c>
      <c r="EK346" s="38">
        <v>2.2028099999999998E-2</v>
      </c>
      <c r="EL346" s="38">
        <v>8.1081200000000006E-2</v>
      </c>
      <c r="EM346" s="38">
        <v>3.1774999999999998E-2</v>
      </c>
      <c r="EN346" s="38">
        <v>5.1793000000000004E-3</v>
      </c>
      <c r="EO346" s="38">
        <v>-8.0902000000000005E-3</v>
      </c>
      <c r="EP346" s="38">
        <v>7.3952999999999996E-3</v>
      </c>
      <c r="EQ346" s="38">
        <v>9.391E-3</v>
      </c>
      <c r="ER346" s="38">
        <v>3.6477700000000002E-2</v>
      </c>
      <c r="ES346" s="38">
        <v>5.3344700000000002E-2</v>
      </c>
      <c r="ET346" s="38">
        <v>6.9854600000000003E-2</v>
      </c>
      <c r="EU346" s="38">
        <v>8.0722500000000003E-2</v>
      </c>
      <c r="EV346" s="38">
        <v>7.2668800000000006E-2</v>
      </c>
      <c r="EW346" s="38">
        <v>0.10214139999999999</v>
      </c>
      <c r="EX346" s="38">
        <v>7.3316500000000007E-2</v>
      </c>
      <c r="EY346" s="38">
        <v>6.4242099999999996E-2</v>
      </c>
      <c r="EZ346" s="38">
        <v>4.5576800000000001E-2</v>
      </c>
      <c r="FA346" s="38">
        <v>3.5186200000000001E-2</v>
      </c>
      <c r="FB346" s="38">
        <v>80.682689999999994</v>
      </c>
      <c r="FC346" s="38">
        <v>79.2346</v>
      </c>
      <c r="FD346" s="38">
        <v>77.712040000000002</v>
      </c>
      <c r="FE346" s="38">
        <v>76.315089999999998</v>
      </c>
      <c r="FF346" s="38">
        <v>76.078090000000003</v>
      </c>
      <c r="FG346" s="38">
        <v>75.651150000000001</v>
      </c>
      <c r="FH346" s="38">
        <v>74.922489999999996</v>
      </c>
      <c r="FI346" s="38">
        <v>76.336079999999995</v>
      </c>
      <c r="FJ346" s="38">
        <v>80.723609999999994</v>
      </c>
      <c r="FK346" s="38">
        <v>83.902510000000007</v>
      </c>
      <c r="FL346" s="38">
        <v>87.087919999999997</v>
      </c>
      <c r="FM346" s="38">
        <v>90.734930000000006</v>
      </c>
      <c r="FN346" s="38">
        <v>94.399540000000002</v>
      </c>
      <c r="FO346" s="38">
        <v>95.684010000000001</v>
      </c>
      <c r="FP346" s="38">
        <v>96.291669999999996</v>
      </c>
      <c r="FQ346" s="38">
        <v>96.681880000000007</v>
      </c>
      <c r="FR346" s="38">
        <v>96.390799999999999</v>
      </c>
      <c r="FS346" s="38">
        <v>95.909930000000003</v>
      </c>
      <c r="FT346" s="38">
        <v>94.654319999999998</v>
      </c>
      <c r="FU346" s="38">
        <v>91.623570000000001</v>
      </c>
      <c r="FV346" s="38">
        <v>88.181629999999998</v>
      </c>
      <c r="FW346">
        <v>84.655640000000005</v>
      </c>
      <c r="FX346">
        <v>81.723820000000003</v>
      </c>
      <c r="FY346">
        <v>79.436369999999997</v>
      </c>
      <c r="FZ346">
        <v>1.31208E-2</v>
      </c>
      <c r="GA346">
        <v>9.9566399999999999E-2</v>
      </c>
      <c r="GB346">
        <v>1</v>
      </c>
    </row>
    <row r="347" spans="1:184" x14ac:dyDescent="0.3">
      <c r="A347" t="s">
        <v>277</v>
      </c>
      <c r="B347" t="s">
        <v>186</v>
      </c>
      <c r="C347" t="s">
        <v>1</v>
      </c>
      <c r="D347" t="s">
        <v>1</v>
      </c>
      <c r="E347" t="s">
        <v>1</v>
      </c>
      <c r="F347" t="s">
        <v>1</v>
      </c>
      <c r="G347" s="16" t="s">
        <v>1</v>
      </c>
      <c r="H347" s="40" t="s">
        <v>1</v>
      </c>
      <c r="I347" s="18" t="s">
        <v>1</v>
      </c>
      <c r="J347" s="38" t="s">
        <v>1</v>
      </c>
      <c r="K347" s="18">
        <v>44792</v>
      </c>
      <c r="L347" s="38">
        <v>2766</v>
      </c>
      <c r="M347" s="38">
        <v>2766</v>
      </c>
      <c r="N347" s="38">
        <v>1.2333909999999999</v>
      </c>
      <c r="O347" s="38">
        <v>1.1861809999999999</v>
      </c>
      <c r="P347" s="38">
        <v>1.153367</v>
      </c>
      <c r="Q347" s="38">
        <v>1.1658679999999999</v>
      </c>
      <c r="R347" s="38">
        <v>1.222151</v>
      </c>
      <c r="S347" s="38">
        <v>1.383132</v>
      </c>
      <c r="T347" s="38">
        <v>1.6242890000000001</v>
      </c>
      <c r="U347" s="38">
        <v>2.0628129999999998</v>
      </c>
      <c r="V347" s="38">
        <v>2.4855450000000001</v>
      </c>
      <c r="W347" s="38">
        <v>2.76877</v>
      </c>
      <c r="X347" s="38">
        <v>2.9688699999999999</v>
      </c>
      <c r="Y347" s="38">
        <v>3.1018629999999998</v>
      </c>
      <c r="Z347" s="38">
        <v>3.1169750000000001</v>
      </c>
      <c r="AA347" s="38">
        <v>3.194623</v>
      </c>
      <c r="AB347" s="38">
        <v>3.1044809999999998</v>
      </c>
      <c r="AC347" s="38">
        <v>2.834066</v>
      </c>
      <c r="AD347" s="38">
        <v>2.4201069999999998</v>
      </c>
      <c r="AE347" s="38">
        <v>1.993568</v>
      </c>
      <c r="AF347" s="38">
        <v>1.7909619999999999</v>
      </c>
      <c r="AG347" s="38">
        <v>1.6297410000000001</v>
      </c>
      <c r="AH347" s="38">
        <v>1.52458</v>
      </c>
      <c r="AI347" s="38">
        <v>1.435344</v>
      </c>
      <c r="AJ347" s="38">
        <v>1.32924</v>
      </c>
      <c r="AK347" s="38">
        <v>1.2546170000000001</v>
      </c>
      <c r="AL347" s="38">
        <v>-3.0258400000000001E-2</v>
      </c>
      <c r="AM347" s="38">
        <v>-3.18033E-2</v>
      </c>
      <c r="AN347" s="38">
        <v>-3.2486500000000001E-2</v>
      </c>
      <c r="AO347" s="38">
        <v>-3.9181800000000003E-2</v>
      </c>
      <c r="AP347" s="38">
        <v>-3.3972500000000003E-2</v>
      </c>
      <c r="AQ347" s="38">
        <v>-4.5553400000000001E-2</v>
      </c>
      <c r="AR347" s="38">
        <v>-2.14478E-2</v>
      </c>
      <c r="AS347" s="38">
        <v>2.3912300000000001E-2</v>
      </c>
      <c r="AT347" s="38">
        <v>4.0451000000000001E-2</v>
      </c>
      <c r="AU347" s="38">
        <v>5.9059899999999999E-2</v>
      </c>
      <c r="AV347" s="38">
        <v>2.0510799999999999E-2</v>
      </c>
      <c r="AW347" s="38">
        <v>1.00193E-2</v>
      </c>
      <c r="AX347" s="38">
        <v>-1.2468999999999999E-2</v>
      </c>
      <c r="AY347" s="38">
        <v>-4.8231999999999997E-2</v>
      </c>
      <c r="AZ347" s="38">
        <v>-4.65297E-2</v>
      </c>
      <c r="BA347" s="38">
        <v>-4.7753400000000001E-2</v>
      </c>
      <c r="BB347" s="38">
        <v>6.1050999999999996E-3</v>
      </c>
      <c r="BC347" s="38">
        <v>-2.8918699999999999E-2</v>
      </c>
      <c r="BD347" s="38">
        <v>-2.0043499999999999E-2</v>
      </c>
      <c r="BE347" s="38">
        <v>1.7441000000000002E-2</v>
      </c>
      <c r="BF347" s="38">
        <v>-2.0003400000000001E-2</v>
      </c>
      <c r="BG347" s="38">
        <v>-4.3829999999999997E-3</v>
      </c>
      <c r="BH347" s="38">
        <v>-1.1342100000000001E-2</v>
      </c>
      <c r="BI347" s="38">
        <v>-1.31305E-2</v>
      </c>
      <c r="BJ347" s="38">
        <v>-2.6302200000000001E-2</v>
      </c>
      <c r="BK347" s="38">
        <v>-2.7629399999999998E-2</v>
      </c>
      <c r="BL347" s="38">
        <v>-2.8542100000000001E-2</v>
      </c>
      <c r="BM347" s="38">
        <v>-3.4815199999999998E-2</v>
      </c>
      <c r="BN347" s="38">
        <v>-2.9107600000000001E-2</v>
      </c>
      <c r="BO347" s="38">
        <v>-3.9917399999999999E-2</v>
      </c>
      <c r="BP347" s="38">
        <v>-1.3081000000000001E-2</v>
      </c>
      <c r="BQ347" s="38">
        <v>3.1827599999999998E-2</v>
      </c>
      <c r="BR347" s="38">
        <v>4.90277E-2</v>
      </c>
      <c r="BS347" s="38">
        <v>6.8316399999999999E-2</v>
      </c>
      <c r="BT347" s="38">
        <v>3.1052699999999999E-2</v>
      </c>
      <c r="BU347" s="38">
        <v>1.7857000000000001E-2</v>
      </c>
      <c r="BV347" s="38">
        <v>-3.6283000000000001E-3</v>
      </c>
      <c r="BW347" s="38">
        <v>-4.09927E-2</v>
      </c>
      <c r="BX347" s="38">
        <v>-3.6985700000000003E-2</v>
      </c>
      <c r="BY347" s="38">
        <v>-3.7749400000000002E-2</v>
      </c>
      <c r="BZ347" s="38">
        <v>1.41634E-2</v>
      </c>
      <c r="CA347" s="38">
        <v>-2.0420799999999999E-2</v>
      </c>
      <c r="CB347" s="38">
        <v>-1.1037099999999999E-2</v>
      </c>
      <c r="CC347" s="38">
        <v>2.7460399999999999E-2</v>
      </c>
      <c r="CD347" s="38">
        <v>-1.3818199999999999E-2</v>
      </c>
      <c r="CE347" s="38">
        <v>5.5713000000000004E-3</v>
      </c>
      <c r="CF347" s="38">
        <v>-3.2071000000000001E-3</v>
      </c>
      <c r="CG347" s="38">
        <v>-6.4653999999999996E-3</v>
      </c>
      <c r="CH347" s="38">
        <v>-2.3562099999999999E-2</v>
      </c>
      <c r="CI347" s="38">
        <v>-2.4738599999999999E-2</v>
      </c>
      <c r="CJ347" s="38">
        <v>-2.5810199999999998E-2</v>
      </c>
      <c r="CK347" s="38">
        <v>-3.1791E-2</v>
      </c>
      <c r="CL347" s="38">
        <v>-2.5738299999999999E-2</v>
      </c>
      <c r="CM347" s="38">
        <v>-3.6013999999999997E-2</v>
      </c>
      <c r="CN347" s="38">
        <v>-7.2861999999999996E-3</v>
      </c>
      <c r="CO347" s="38">
        <v>3.7309700000000001E-2</v>
      </c>
      <c r="CP347" s="38">
        <v>5.49679E-2</v>
      </c>
      <c r="CQ347" s="38">
        <v>7.4727500000000002E-2</v>
      </c>
      <c r="CR347" s="38">
        <v>3.8353900000000003E-2</v>
      </c>
      <c r="CS347" s="38">
        <v>2.3285400000000001E-2</v>
      </c>
      <c r="CT347" s="38">
        <v>2.4946999999999999E-3</v>
      </c>
      <c r="CU347" s="38">
        <v>-3.5978900000000001E-2</v>
      </c>
      <c r="CV347" s="38">
        <v>-3.0375599999999999E-2</v>
      </c>
      <c r="CW347" s="38">
        <v>-3.0820500000000001E-2</v>
      </c>
      <c r="CX347" s="38">
        <v>1.97447E-2</v>
      </c>
      <c r="CY347" s="38">
        <v>-1.45352E-2</v>
      </c>
      <c r="CZ347" s="38">
        <v>-4.7993000000000003E-3</v>
      </c>
      <c r="DA347" s="38">
        <v>3.4399800000000001E-2</v>
      </c>
      <c r="DB347" s="38">
        <v>-9.5344000000000002E-3</v>
      </c>
      <c r="DC347" s="38">
        <v>1.24657E-2</v>
      </c>
      <c r="DD347" s="38">
        <v>2.4271000000000002E-3</v>
      </c>
      <c r="DE347" s="38">
        <v>-1.8492999999999999E-3</v>
      </c>
      <c r="DF347" s="38">
        <v>-2.0822E-2</v>
      </c>
      <c r="DG347" s="38">
        <v>-2.1847800000000001E-2</v>
      </c>
      <c r="DH347" s="38">
        <v>-2.30783E-2</v>
      </c>
      <c r="DI347" s="38">
        <v>-2.8766699999999999E-2</v>
      </c>
      <c r="DJ347" s="38">
        <v>-2.2368900000000001E-2</v>
      </c>
      <c r="DK347" s="38">
        <v>-3.21105E-2</v>
      </c>
      <c r="DL347" s="38">
        <v>-1.4913999999999999E-3</v>
      </c>
      <c r="DM347" s="38">
        <v>4.2791700000000002E-2</v>
      </c>
      <c r="DN347" s="38">
        <v>6.09081E-2</v>
      </c>
      <c r="DO347" s="38">
        <v>8.1138600000000005E-2</v>
      </c>
      <c r="DP347" s="38">
        <v>4.56552E-2</v>
      </c>
      <c r="DQ347" s="38">
        <v>2.8713700000000002E-2</v>
      </c>
      <c r="DR347" s="38">
        <v>8.6177000000000007E-3</v>
      </c>
      <c r="DS347" s="38">
        <v>-3.0964999999999999E-2</v>
      </c>
      <c r="DT347" s="38">
        <v>-2.3765499999999998E-2</v>
      </c>
      <c r="DU347" s="38">
        <v>-2.3891699999999998E-2</v>
      </c>
      <c r="DV347" s="38">
        <v>2.5325899999999998E-2</v>
      </c>
      <c r="DW347" s="38">
        <v>-8.6496000000000003E-3</v>
      </c>
      <c r="DX347" s="38">
        <v>1.4385000000000001E-3</v>
      </c>
      <c r="DY347" s="38">
        <v>4.13392E-2</v>
      </c>
      <c r="DZ347" s="38">
        <v>-5.2506000000000002E-3</v>
      </c>
      <c r="EA347" s="38">
        <v>1.9359999999999999E-2</v>
      </c>
      <c r="EB347" s="38">
        <v>8.0613000000000004E-3</v>
      </c>
      <c r="EC347" s="38">
        <v>2.7669000000000001E-3</v>
      </c>
      <c r="ED347" s="38">
        <v>-1.6865700000000001E-2</v>
      </c>
      <c r="EE347" s="38">
        <v>-1.7673899999999999E-2</v>
      </c>
      <c r="EF347" s="38">
        <v>-1.9133899999999999E-2</v>
      </c>
      <c r="EG347" s="38">
        <v>-2.44002E-2</v>
      </c>
      <c r="EH347" s="38">
        <v>-1.7503999999999999E-2</v>
      </c>
      <c r="EI347" s="38">
        <v>-2.6474500000000002E-2</v>
      </c>
      <c r="EJ347" s="38">
        <v>6.8754000000000003E-3</v>
      </c>
      <c r="EK347" s="38">
        <v>5.0707000000000002E-2</v>
      </c>
      <c r="EL347" s="38">
        <v>6.9484699999999996E-2</v>
      </c>
      <c r="EM347" s="38">
        <v>9.0395100000000006E-2</v>
      </c>
      <c r="EN347" s="38">
        <v>5.6196999999999997E-2</v>
      </c>
      <c r="EO347" s="38">
        <v>3.6551399999999998E-2</v>
      </c>
      <c r="EP347" s="38">
        <v>1.74583E-2</v>
      </c>
      <c r="EQ347" s="38">
        <v>-2.3725799999999998E-2</v>
      </c>
      <c r="ER347" s="38">
        <v>-1.42215E-2</v>
      </c>
      <c r="ES347" s="38">
        <v>-1.3887699999999999E-2</v>
      </c>
      <c r="ET347" s="38">
        <v>3.3384299999999999E-2</v>
      </c>
      <c r="EU347" s="38">
        <v>-1.517E-4</v>
      </c>
      <c r="EV347" s="38">
        <v>1.04449E-2</v>
      </c>
      <c r="EW347" s="38">
        <v>5.1358500000000001E-2</v>
      </c>
      <c r="EX347" s="38">
        <v>9.345E-4</v>
      </c>
      <c r="EY347" s="38">
        <v>2.9314300000000001E-2</v>
      </c>
      <c r="EZ347" s="38">
        <v>1.6196200000000001E-2</v>
      </c>
      <c r="FA347" s="38">
        <v>9.4319999999999994E-3</v>
      </c>
      <c r="FB347" s="38">
        <v>76.784660000000002</v>
      </c>
      <c r="FC347" s="38">
        <v>75.489930000000001</v>
      </c>
      <c r="FD347" s="38">
        <v>73.84957</v>
      </c>
      <c r="FE347" s="38">
        <v>72.422020000000003</v>
      </c>
      <c r="FF347" s="38">
        <v>70.899900000000002</v>
      </c>
      <c r="FG347" s="38">
        <v>70.311229999999995</v>
      </c>
      <c r="FH347" s="38">
        <v>69.534490000000005</v>
      </c>
      <c r="FI347" s="38">
        <v>71.622600000000006</v>
      </c>
      <c r="FJ347" s="38">
        <v>75.193209999999993</v>
      </c>
      <c r="FK347" s="38">
        <v>79.436250000000001</v>
      </c>
      <c r="FL347" s="38">
        <v>84.130669999999995</v>
      </c>
      <c r="FM347" s="38">
        <v>88.143609999999995</v>
      </c>
      <c r="FN347" s="38">
        <v>91.677890000000005</v>
      </c>
      <c r="FO347" s="38">
        <v>94.433769999999996</v>
      </c>
      <c r="FP347" s="38">
        <v>97.002269999999996</v>
      </c>
      <c r="FQ347" s="38">
        <v>98.665949999999995</v>
      </c>
      <c r="FR347" s="38">
        <v>98.833560000000006</v>
      </c>
      <c r="FS347" s="38">
        <v>97.850549999999998</v>
      </c>
      <c r="FT347" s="38">
        <v>95.327190000000002</v>
      </c>
      <c r="FU347" s="38">
        <v>91.488690000000005</v>
      </c>
      <c r="FV347" s="38">
        <v>87.291169999999994</v>
      </c>
      <c r="FW347">
        <v>83.859780000000001</v>
      </c>
      <c r="FX347">
        <v>81.423360000000002</v>
      </c>
      <c r="FY347">
        <v>78.816550000000007</v>
      </c>
      <c r="FZ347">
        <v>9.2790000000000008E-3</v>
      </c>
      <c r="GA347">
        <v>7.5543600000000002E-2</v>
      </c>
      <c r="GB347">
        <v>1</v>
      </c>
    </row>
    <row r="348" spans="1:184" x14ac:dyDescent="0.3">
      <c r="A348" t="s">
        <v>277</v>
      </c>
      <c r="B348" t="s">
        <v>186</v>
      </c>
      <c r="C348" t="s">
        <v>1</v>
      </c>
      <c r="D348" t="s">
        <v>1</v>
      </c>
      <c r="E348" t="s">
        <v>1</v>
      </c>
      <c r="F348" t="s">
        <v>1</v>
      </c>
      <c r="G348" s="16" t="s">
        <v>1</v>
      </c>
      <c r="H348" s="40" t="s">
        <v>1</v>
      </c>
      <c r="I348" s="18" t="s">
        <v>1</v>
      </c>
      <c r="J348" s="38" t="s">
        <v>1</v>
      </c>
      <c r="K348" s="18">
        <v>44805</v>
      </c>
      <c r="L348" s="38">
        <v>2765</v>
      </c>
      <c r="M348" s="38">
        <v>2765</v>
      </c>
      <c r="N348" s="38">
        <v>1.1694880000000001</v>
      </c>
      <c r="O348" s="38">
        <v>1.135966</v>
      </c>
      <c r="P348" s="38">
        <v>1.111729</v>
      </c>
      <c r="Q348" s="38">
        <v>1.1240680000000001</v>
      </c>
      <c r="R348" s="38">
        <v>1.1773309999999999</v>
      </c>
      <c r="S348" s="38">
        <v>1.341013</v>
      </c>
      <c r="T348" s="38">
        <v>1.603496</v>
      </c>
      <c r="U348" s="38">
        <v>2.091615</v>
      </c>
      <c r="V348" s="38">
        <v>2.6239370000000002</v>
      </c>
      <c r="W348" s="38">
        <v>2.9342389999999998</v>
      </c>
      <c r="X348" s="38">
        <v>3.1505619999999999</v>
      </c>
      <c r="Y348" s="38">
        <v>3.3038919999999998</v>
      </c>
      <c r="Z348" s="38">
        <v>3.3655349999999999</v>
      </c>
      <c r="AA348" s="38">
        <v>3.4541879999999998</v>
      </c>
      <c r="AB348" s="38">
        <v>3.3450380000000002</v>
      </c>
      <c r="AC348" s="38">
        <v>3.0571790000000001</v>
      </c>
      <c r="AD348" s="38">
        <v>2.5759699999999999</v>
      </c>
      <c r="AE348" s="38">
        <v>2.0664039999999999</v>
      </c>
      <c r="AF348" s="38">
        <v>1.818845</v>
      </c>
      <c r="AG348" s="38">
        <v>1.640072</v>
      </c>
      <c r="AH348" s="38">
        <v>1.538896</v>
      </c>
      <c r="AI348" s="38">
        <v>1.43137</v>
      </c>
      <c r="AJ348" s="38">
        <v>1.334786</v>
      </c>
      <c r="AK348" s="38">
        <v>1.2746029999999999</v>
      </c>
      <c r="AL348" s="38">
        <v>-1.8552900000000001E-2</v>
      </c>
      <c r="AM348" s="38">
        <v>-3.474E-2</v>
      </c>
      <c r="AN348" s="38">
        <v>-2.94051E-2</v>
      </c>
      <c r="AO348" s="38">
        <v>-2.0741800000000001E-2</v>
      </c>
      <c r="AP348" s="38">
        <v>-2.16277E-2</v>
      </c>
      <c r="AQ348" s="38">
        <v>-5.1569700000000003E-2</v>
      </c>
      <c r="AR348" s="38">
        <v>-8.0707000000000001E-2</v>
      </c>
      <c r="AS348" s="38">
        <v>1.2872099999999999E-2</v>
      </c>
      <c r="AT348" s="38">
        <v>7.4621099999999996E-2</v>
      </c>
      <c r="AU348" s="38">
        <v>4.3025300000000002E-2</v>
      </c>
      <c r="AV348" s="38">
        <v>3.00389E-2</v>
      </c>
      <c r="AW348" s="38">
        <v>1.0497599999999999E-2</v>
      </c>
      <c r="AX348" s="38">
        <v>1.2711E-2</v>
      </c>
      <c r="AY348" s="38">
        <v>-1.1025E-2</v>
      </c>
      <c r="AZ348" s="38">
        <v>-8.0126199999999995E-2</v>
      </c>
      <c r="BA348" s="38">
        <v>-0.1056757</v>
      </c>
      <c r="BB348" s="38">
        <v>-5.02002E-2</v>
      </c>
      <c r="BC348" s="38">
        <v>-5.1992099999999999E-2</v>
      </c>
      <c r="BD348" s="38">
        <v>-3.8713400000000002E-2</v>
      </c>
      <c r="BE348" s="38">
        <v>-4.90721E-2</v>
      </c>
      <c r="BF348" s="38">
        <v>-4.7012999999999999E-2</v>
      </c>
      <c r="BG348" s="38">
        <v>-3.5928799999999997E-2</v>
      </c>
      <c r="BH348" s="38">
        <v>-4.4357199999999999E-2</v>
      </c>
      <c r="BI348" s="38">
        <v>-2.14231E-2</v>
      </c>
      <c r="BJ348" s="38">
        <v>-1.4935199999999999E-2</v>
      </c>
      <c r="BK348" s="38">
        <v>-3.1179700000000001E-2</v>
      </c>
      <c r="BL348" s="38">
        <v>-2.6123500000000001E-2</v>
      </c>
      <c r="BM348" s="38">
        <v>-1.74238E-2</v>
      </c>
      <c r="BN348" s="38">
        <v>-1.86365E-2</v>
      </c>
      <c r="BO348" s="38">
        <v>-4.6388800000000001E-2</v>
      </c>
      <c r="BP348" s="38">
        <v>-7.5068399999999993E-2</v>
      </c>
      <c r="BQ348" s="38">
        <v>2.2739800000000001E-2</v>
      </c>
      <c r="BR348" s="38">
        <v>8.70813E-2</v>
      </c>
      <c r="BS348" s="38">
        <v>5.2788500000000002E-2</v>
      </c>
      <c r="BT348" s="38">
        <v>3.8099000000000001E-2</v>
      </c>
      <c r="BU348" s="38">
        <v>1.7107600000000001E-2</v>
      </c>
      <c r="BV348" s="38">
        <v>1.7596799999999999E-2</v>
      </c>
      <c r="BW348" s="38">
        <v>-2.5715E-3</v>
      </c>
      <c r="BX348" s="38">
        <v>-6.79231E-2</v>
      </c>
      <c r="BY348" s="38">
        <v>-9.2047299999999999E-2</v>
      </c>
      <c r="BZ348" s="38">
        <v>-3.7573200000000001E-2</v>
      </c>
      <c r="CA348" s="38">
        <v>-4.09027E-2</v>
      </c>
      <c r="CB348" s="38">
        <v>-2.8525600000000002E-2</v>
      </c>
      <c r="CC348" s="38">
        <v>-4.1007299999999997E-2</v>
      </c>
      <c r="CD348" s="38">
        <v>-3.9545200000000003E-2</v>
      </c>
      <c r="CE348" s="38">
        <v>-3.0728499999999999E-2</v>
      </c>
      <c r="CF348" s="38">
        <v>-3.9274799999999999E-2</v>
      </c>
      <c r="CG348" s="38">
        <v>-1.6619600000000002E-2</v>
      </c>
      <c r="CH348" s="38">
        <v>-1.24295E-2</v>
      </c>
      <c r="CI348" s="38">
        <v>-2.8713900000000001E-2</v>
      </c>
      <c r="CJ348" s="38">
        <v>-2.38506E-2</v>
      </c>
      <c r="CK348" s="38">
        <v>-1.5125700000000001E-2</v>
      </c>
      <c r="CL348" s="38">
        <v>-1.6564800000000001E-2</v>
      </c>
      <c r="CM348" s="38">
        <v>-4.2800600000000001E-2</v>
      </c>
      <c r="CN348" s="38">
        <v>-7.1163100000000007E-2</v>
      </c>
      <c r="CO348" s="38">
        <v>2.9574099999999999E-2</v>
      </c>
      <c r="CP348" s="38">
        <v>9.5711199999999996E-2</v>
      </c>
      <c r="CQ348" s="38">
        <v>5.9550499999999999E-2</v>
      </c>
      <c r="CR348" s="38">
        <v>4.3681499999999998E-2</v>
      </c>
      <c r="CS348" s="38">
        <v>2.1685800000000002E-2</v>
      </c>
      <c r="CT348" s="38">
        <v>2.0980700000000001E-2</v>
      </c>
      <c r="CU348" s="38">
        <v>3.2834000000000001E-3</v>
      </c>
      <c r="CV348" s="38">
        <v>-5.9471200000000002E-2</v>
      </c>
      <c r="CW348" s="38">
        <v>-8.2608299999999996E-2</v>
      </c>
      <c r="CX348" s="38">
        <v>-2.8827800000000001E-2</v>
      </c>
      <c r="CY348" s="38">
        <v>-3.3222300000000003E-2</v>
      </c>
      <c r="CZ348" s="38">
        <v>-2.1469499999999999E-2</v>
      </c>
      <c r="DA348" s="38">
        <v>-3.54217E-2</v>
      </c>
      <c r="DB348" s="38">
        <v>-3.4373000000000001E-2</v>
      </c>
      <c r="DC348" s="38">
        <v>-2.71268E-2</v>
      </c>
      <c r="DD348" s="38">
        <v>-3.5754800000000003E-2</v>
      </c>
      <c r="DE348" s="38">
        <v>-1.3292699999999999E-2</v>
      </c>
      <c r="DF348" s="38">
        <v>-9.9238999999999994E-3</v>
      </c>
      <c r="DG348" s="38">
        <v>-2.6248E-2</v>
      </c>
      <c r="DH348" s="38">
        <v>-2.1577800000000001E-2</v>
      </c>
      <c r="DI348" s="38">
        <v>-1.2827699999999999E-2</v>
      </c>
      <c r="DJ348" s="38">
        <v>-1.44931E-2</v>
      </c>
      <c r="DK348" s="38">
        <v>-3.9212299999999999E-2</v>
      </c>
      <c r="DL348" s="38">
        <v>-6.7257800000000006E-2</v>
      </c>
      <c r="DM348" s="38">
        <v>3.64084E-2</v>
      </c>
      <c r="DN348" s="38">
        <v>0.1043412</v>
      </c>
      <c r="DO348" s="38">
        <v>6.6312499999999996E-2</v>
      </c>
      <c r="DP348" s="38">
        <v>4.9264000000000002E-2</v>
      </c>
      <c r="DQ348" s="38">
        <v>2.62639E-2</v>
      </c>
      <c r="DR348" s="38">
        <v>2.43646E-2</v>
      </c>
      <c r="DS348" s="38">
        <v>9.1382000000000008E-3</v>
      </c>
      <c r="DT348" s="38">
        <v>-5.1019399999999999E-2</v>
      </c>
      <c r="DU348" s="38">
        <v>-7.3169399999999996E-2</v>
      </c>
      <c r="DV348" s="38">
        <v>-2.0082300000000001E-2</v>
      </c>
      <c r="DW348" s="38">
        <v>-2.55418E-2</v>
      </c>
      <c r="DX348" s="38">
        <v>-1.4413499999999999E-2</v>
      </c>
      <c r="DY348" s="38">
        <v>-2.9836100000000001E-2</v>
      </c>
      <c r="DZ348" s="38">
        <v>-2.9200899999999998E-2</v>
      </c>
      <c r="EA348" s="38">
        <v>-2.3525000000000001E-2</v>
      </c>
      <c r="EB348" s="38">
        <v>-3.2234800000000001E-2</v>
      </c>
      <c r="EC348" s="38">
        <v>-9.9658000000000004E-3</v>
      </c>
      <c r="ED348" s="38">
        <v>-6.3061999999999997E-3</v>
      </c>
      <c r="EE348" s="38">
        <v>-2.2687800000000001E-2</v>
      </c>
      <c r="EF348" s="38">
        <v>-1.8296199999999999E-2</v>
      </c>
      <c r="EG348" s="38">
        <v>-9.5096999999999994E-3</v>
      </c>
      <c r="EH348" s="38">
        <v>-1.1501900000000001E-2</v>
      </c>
      <c r="EI348" s="38">
        <v>-3.4031499999999999E-2</v>
      </c>
      <c r="EJ348" s="38">
        <v>-6.1619100000000003E-2</v>
      </c>
      <c r="EK348" s="38">
        <v>4.6276100000000001E-2</v>
      </c>
      <c r="EL348" s="38">
        <v>0.1168014</v>
      </c>
      <c r="EM348" s="38">
        <v>7.6075699999999996E-2</v>
      </c>
      <c r="EN348" s="38">
        <v>5.7324100000000003E-2</v>
      </c>
      <c r="EO348" s="38">
        <v>3.2874E-2</v>
      </c>
      <c r="EP348" s="38">
        <v>2.9250399999999999E-2</v>
      </c>
      <c r="EQ348" s="38">
        <v>1.7591800000000001E-2</v>
      </c>
      <c r="ER348" s="38">
        <v>-3.8816299999999998E-2</v>
      </c>
      <c r="ES348" s="38">
        <v>-5.9540999999999997E-2</v>
      </c>
      <c r="ET348" s="38">
        <v>-7.4552999999999998E-3</v>
      </c>
      <c r="EU348" s="38">
        <v>-1.44525E-2</v>
      </c>
      <c r="EV348" s="38">
        <v>-4.2256999999999998E-3</v>
      </c>
      <c r="EW348" s="38">
        <v>-2.17713E-2</v>
      </c>
      <c r="EX348" s="38">
        <v>-2.1733100000000002E-2</v>
      </c>
      <c r="EY348" s="38">
        <v>-1.8324699999999999E-2</v>
      </c>
      <c r="EZ348" s="38">
        <v>-2.71524E-2</v>
      </c>
      <c r="FA348" s="38">
        <v>-5.1622999999999999E-3</v>
      </c>
      <c r="FB348" s="38">
        <v>74.866429999999994</v>
      </c>
      <c r="FC348" s="38">
        <v>73.026499999999999</v>
      </c>
      <c r="FD348" s="38">
        <v>71.78246</v>
      </c>
      <c r="FE348" s="38">
        <v>70.668750000000003</v>
      </c>
      <c r="FF348" s="38">
        <v>69.623840000000001</v>
      </c>
      <c r="FG348" s="38">
        <v>68.641080000000002</v>
      </c>
      <c r="FH348" s="38">
        <v>68.192390000000003</v>
      </c>
      <c r="FI348" s="38">
        <v>69.965260000000001</v>
      </c>
      <c r="FJ348" s="38">
        <v>75.020589999999999</v>
      </c>
      <c r="FK348" s="38">
        <v>80.551720000000003</v>
      </c>
      <c r="FL348" s="38">
        <v>85.667869999999994</v>
      </c>
      <c r="FM348" s="38">
        <v>90.046909999999997</v>
      </c>
      <c r="FN348" s="38">
        <v>93.923339999999996</v>
      </c>
      <c r="FO348" s="38">
        <v>97.08569</v>
      </c>
      <c r="FP348" s="38">
        <v>99.531099999999995</v>
      </c>
      <c r="FQ348" s="38">
        <v>101.09220000000001</v>
      </c>
      <c r="FR348" s="38">
        <v>101.33450000000001</v>
      </c>
      <c r="FS348" s="38">
        <v>100.3994</v>
      </c>
      <c r="FT348" s="38">
        <v>98.707380000000001</v>
      </c>
      <c r="FU348" s="38">
        <v>93.835589999999996</v>
      </c>
      <c r="FV348" s="38">
        <v>88.968090000000004</v>
      </c>
      <c r="FW348">
        <v>84.680409999999995</v>
      </c>
      <c r="FX348">
        <v>82.159000000000006</v>
      </c>
      <c r="FY348">
        <v>80.184250000000006</v>
      </c>
      <c r="FZ348">
        <v>1.2166400000000001E-2</v>
      </c>
      <c r="GA348">
        <v>7.9023899999999994E-2</v>
      </c>
      <c r="GB348">
        <v>1</v>
      </c>
    </row>
    <row r="349" spans="1:184" x14ac:dyDescent="0.3">
      <c r="A349" t="s">
        <v>277</v>
      </c>
      <c r="B349" t="s">
        <v>186</v>
      </c>
      <c r="C349" t="s">
        <v>1</v>
      </c>
      <c r="D349" t="s">
        <v>1</v>
      </c>
      <c r="E349" t="s">
        <v>1</v>
      </c>
      <c r="F349" t="s">
        <v>1</v>
      </c>
      <c r="G349" s="16" t="s">
        <v>1</v>
      </c>
      <c r="H349" s="40" t="s">
        <v>1</v>
      </c>
      <c r="I349" s="18" t="s">
        <v>1</v>
      </c>
      <c r="J349" s="38" t="s">
        <v>1</v>
      </c>
      <c r="K349" s="18">
        <v>44809</v>
      </c>
      <c r="L349" s="38">
        <v>2765</v>
      </c>
      <c r="M349" s="38">
        <v>2765</v>
      </c>
      <c r="N349" s="38">
        <v>1.236019</v>
      </c>
      <c r="O349" s="38">
        <v>1.1913590000000001</v>
      </c>
      <c r="P349" s="38">
        <v>1.1473359999999999</v>
      </c>
      <c r="Q349" s="38">
        <v>1.1424479999999999</v>
      </c>
      <c r="R349" s="38">
        <v>1.159422</v>
      </c>
      <c r="S349" s="38">
        <v>1.171678</v>
      </c>
      <c r="T349" s="38">
        <v>1.152393</v>
      </c>
      <c r="U349" s="38">
        <v>1.261139</v>
      </c>
      <c r="V349" s="38">
        <v>1.4358820000000001</v>
      </c>
      <c r="W349" s="38">
        <v>1.589118</v>
      </c>
      <c r="X349" s="38">
        <v>1.7281569999999999</v>
      </c>
      <c r="Y349" s="38">
        <v>1.8441160000000001</v>
      </c>
      <c r="Z349" s="38">
        <v>1.89154</v>
      </c>
      <c r="AA349" s="38">
        <v>1.934501</v>
      </c>
      <c r="AB349" s="38">
        <v>1.9375880000000001</v>
      </c>
      <c r="AC349" s="38">
        <v>1.928768</v>
      </c>
      <c r="AD349" s="38">
        <v>1.895529</v>
      </c>
      <c r="AE349" s="38">
        <v>1.7871870000000001</v>
      </c>
      <c r="AF349" s="38">
        <v>1.7073259999999999</v>
      </c>
      <c r="AG349" s="38">
        <v>1.5844009999999999</v>
      </c>
      <c r="AH349" s="38">
        <v>1.5299830000000001</v>
      </c>
      <c r="AI349" s="38">
        <v>1.452877</v>
      </c>
      <c r="AJ349" s="38">
        <v>1.3520650000000001</v>
      </c>
      <c r="AK349" s="38">
        <v>1.290516</v>
      </c>
      <c r="AL349" s="38">
        <v>1.9544099999999998E-2</v>
      </c>
      <c r="AM349" s="38">
        <v>1.1421300000000001E-2</v>
      </c>
      <c r="AN349" s="38">
        <v>-1.05048E-2</v>
      </c>
      <c r="AO349" s="38">
        <v>-1.7113E-3</v>
      </c>
      <c r="AP349" s="38">
        <v>-1.7926000000000001E-3</v>
      </c>
      <c r="AQ349" s="38">
        <v>-4.6033400000000002E-2</v>
      </c>
      <c r="AR349" s="38">
        <v>-8.6860000000000007E-2</v>
      </c>
      <c r="AS349" s="38">
        <v>-2.6394999999999998E-2</v>
      </c>
      <c r="AT349" s="38">
        <v>3.5593000000000001E-3</v>
      </c>
      <c r="AU349" s="38">
        <v>-1.6234700000000001E-2</v>
      </c>
      <c r="AV349" s="38">
        <v>-6.9525000000000003E-3</v>
      </c>
      <c r="AW349" s="38">
        <v>4.6439000000000003E-3</v>
      </c>
      <c r="AX349" s="38">
        <v>-7.1881000000000002E-3</v>
      </c>
      <c r="AY349" s="38">
        <v>-3.0565200000000001E-2</v>
      </c>
      <c r="AZ349" s="38">
        <v>-2.6707100000000001E-2</v>
      </c>
      <c r="BA349" s="38">
        <v>-5.5331199999999997E-2</v>
      </c>
      <c r="BB349" s="38">
        <v>-4.7343000000000003E-3</v>
      </c>
      <c r="BC349" s="38">
        <v>-3.4756299999999997E-2</v>
      </c>
      <c r="BD349" s="38">
        <v>-3.6103400000000001E-2</v>
      </c>
      <c r="BE349" s="38">
        <v>-8.1433699999999998E-2</v>
      </c>
      <c r="BF349" s="38">
        <v>-0.1017603</v>
      </c>
      <c r="BG349" s="38">
        <v>-8.3768599999999999E-2</v>
      </c>
      <c r="BH349" s="38">
        <v>-9.0311900000000001E-2</v>
      </c>
      <c r="BI349" s="38">
        <v>-8.0901799999999996E-2</v>
      </c>
      <c r="BJ349" s="38">
        <v>2.50218E-2</v>
      </c>
      <c r="BK349" s="38">
        <v>1.6156500000000001E-2</v>
      </c>
      <c r="BL349" s="38">
        <v>-4.6490999999999998E-3</v>
      </c>
      <c r="BM349" s="38">
        <v>3.5255999999999998E-3</v>
      </c>
      <c r="BN349" s="38">
        <v>5.1517999999999998E-3</v>
      </c>
      <c r="BO349" s="38">
        <v>-3.5006200000000001E-2</v>
      </c>
      <c r="BP349" s="38">
        <v>-8.0827800000000005E-2</v>
      </c>
      <c r="BQ349" s="38">
        <v>-1.9140000000000001E-2</v>
      </c>
      <c r="BR349" s="38">
        <v>1.5521999999999999E-2</v>
      </c>
      <c r="BS349" s="38">
        <v>-5.8558999999999998E-3</v>
      </c>
      <c r="BT349" s="38">
        <v>4.6848999999999997E-3</v>
      </c>
      <c r="BU349" s="38">
        <v>1.04391E-2</v>
      </c>
      <c r="BV349" s="38">
        <v>-2.9908999999999999E-3</v>
      </c>
      <c r="BW349" s="38">
        <v>-2.21195E-2</v>
      </c>
      <c r="BX349" s="38">
        <v>-1.66882E-2</v>
      </c>
      <c r="BY349" s="38">
        <v>-4.1014000000000002E-2</v>
      </c>
      <c r="BZ349" s="38">
        <v>1.15558E-2</v>
      </c>
      <c r="CA349" s="38">
        <v>-1.88288E-2</v>
      </c>
      <c r="CB349" s="38">
        <v>-1.9413900000000001E-2</v>
      </c>
      <c r="CC349" s="38">
        <v>-6.3245899999999994E-2</v>
      </c>
      <c r="CD349" s="38">
        <v>-7.9306600000000005E-2</v>
      </c>
      <c r="CE349" s="38">
        <v>-6.6836699999999999E-2</v>
      </c>
      <c r="CF349" s="38">
        <v>-7.5495499999999993E-2</v>
      </c>
      <c r="CG349" s="38">
        <v>-6.7740499999999995E-2</v>
      </c>
      <c r="CH349" s="38">
        <v>2.88156E-2</v>
      </c>
      <c r="CI349" s="38">
        <v>1.9436200000000001E-2</v>
      </c>
      <c r="CJ349" s="38">
        <v>-5.9349999999999995E-4</v>
      </c>
      <c r="CK349" s="38">
        <v>7.1526000000000003E-3</v>
      </c>
      <c r="CL349" s="38">
        <v>9.9614999999999999E-3</v>
      </c>
      <c r="CM349" s="38">
        <v>-2.7368799999999999E-2</v>
      </c>
      <c r="CN349" s="38">
        <v>-7.6649999999999996E-2</v>
      </c>
      <c r="CO349" s="38">
        <v>-1.4115300000000001E-2</v>
      </c>
      <c r="CP349" s="38">
        <v>2.3807399999999999E-2</v>
      </c>
      <c r="CQ349" s="38">
        <v>1.3323E-3</v>
      </c>
      <c r="CR349" s="38">
        <v>1.27449E-2</v>
      </c>
      <c r="CS349" s="38">
        <v>1.44528E-2</v>
      </c>
      <c r="CT349" s="38">
        <v>-8.3900000000000006E-5</v>
      </c>
      <c r="CU349" s="38">
        <v>-1.6270099999999999E-2</v>
      </c>
      <c r="CV349" s="38">
        <v>-9.7491000000000001E-3</v>
      </c>
      <c r="CW349" s="38">
        <v>-3.1098000000000001E-2</v>
      </c>
      <c r="CX349" s="38">
        <v>2.2838399999999998E-2</v>
      </c>
      <c r="CY349" s="38">
        <v>-7.7974000000000003E-3</v>
      </c>
      <c r="CZ349" s="38">
        <v>-7.8548000000000003E-3</v>
      </c>
      <c r="DA349" s="38">
        <v>-5.0649100000000002E-2</v>
      </c>
      <c r="DB349" s="38">
        <v>-6.3755199999999998E-2</v>
      </c>
      <c r="DC349" s="38">
        <v>-5.5109699999999998E-2</v>
      </c>
      <c r="DD349" s="38">
        <v>-6.5233600000000003E-2</v>
      </c>
      <c r="DE349" s="38">
        <v>-5.8625099999999999E-2</v>
      </c>
      <c r="DF349" s="38">
        <v>3.2609399999999997E-2</v>
      </c>
      <c r="DG349" s="38">
        <v>2.2715800000000001E-2</v>
      </c>
      <c r="DH349" s="38">
        <v>3.4621000000000001E-3</v>
      </c>
      <c r="DI349" s="38">
        <v>1.07796E-2</v>
      </c>
      <c r="DJ349" s="38">
        <v>1.47712E-2</v>
      </c>
      <c r="DK349" s="38">
        <v>-1.97314E-2</v>
      </c>
      <c r="DL349" s="38">
        <v>-7.2472200000000001E-2</v>
      </c>
      <c r="DM349" s="38">
        <v>-9.0904999999999996E-3</v>
      </c>
      <c r="DN349" s="38">
        <v>3.2092700000000002E-2</v>
      </c>
      <c r="DO349" s="38">
        <v>8.5205999999999997E-3</v>
      </c>
      <c r="DP349" s="38">
        <v>2.0804799999999998E-2</v>
      </c>
      <c r="DQ349" s="38">
        <v>1.84666E-2</v>
      </c>
      <c r="DR349" s="38">
        <v>2.8230999999999998E-3</v>
      </c>
      <c r="DS349" s="38">
        <v>-1.04207E-2</v>
      </c>
      <c r="DT349" s="38">
        <v>-2.8100999999999998E-3</v>
      </c>
      <c r="DU349" s="38">
        <v>-2.1181999999999999E-2</v>
      </c>
      <c r="DV349" s="38">
        <v>3.4120900000000003E-2</v>
      </c>
      <c r="DW349" s="38">
        <v>3.2339000000000001E-3</v>
      </c>
      <c r="DX349" s="38">
        <v>3.7041999999999999E-3</v>
      </c>
      <c r="DY349" s="38">
        <v>-3.8052200000000001E-2</v>
      </c>
      <c r="DZ349" s="38">
        <v>-4.8203900000000001E-2</v>
      </c>
      <c r="EA349" s="38">
        <v>-4.3382700000000003E-2</v>
      </c>
      <c r="EB349" s="38">
        <v>-5.4971800000000001E-2</v>
      </c>
      <c r="EC349" s="38">
        <v>-4.9509600000000001E-2</v>
      </c>
      <c r="ED349" s="38">
        <v>3.8087099999999999E-2</v>
      </c>
      <c r="EE349" s="38">
        <v>2.7451099999999999E-2</v>
      </c>
      <c r="EF349" s="38">
        <v>9.3176999999999999E-3</v>
      </c>
      <c r="EG349" s="38">
        <v>1.6016499999999999E-2</v>
      </c>
      <c r="EH349" s="38">
        <v>2.1715600000000002E-2</v>
      </c>
      <c r="EI349" s="38">
        <v>-8.7042000000000005E-3</v>
      </c>
      <c r="EJ349" s="38">
        <v>-6.6439999999999999E-2</v>
      </c>
      <c r="EK349" s="38">
        <v>-1.8355999999999999E-3</v>
      </c>
      <c r="EL349" s="38">
        <v>4.4055400000000002E-2</v>
      </c>
      <c r="EM349" s="38">
        <v>1.8899300000000001E-2</v>
      </c>
      <c r="EN349" s="38">
        <v>3.2442199999999997E-2</v>
      </c>
      <c r="EO349" s="38">
        <v>2.42618E-2</v>
      </c>
      <c r="EP349" s="38">
        <v>7.0204000000000004E-3</v>
      </c>
      <c r="EQ349" s="38">
        <v>-1.9751E-3</v>
      </c>
      <c r="ER349" s="38">
        <v>7.2087999999999996E-3</v>
      </c>
      <c r="ES349" s="38">
        <v>-6.8647999999999999E-3</v>
      </c>
      <c r="ET349" s="38">
        <v>5.0410999999999997E-2</v>
      </c>
      <c r="EU349" s="38">
        <v>1.9161399999999999E-2</v>
      </c>
      <c r="EV349" s="38">
        <v>2.0393700000000001E-2</v>
      </c>
      <c r="EW349" s="38">
        <v>-1.9864400000000001E-2</v>
      </c>
      <c r="EX349" s="38">
        <v>-2.5750200000000001E-2</v>
      </c>
      <c r="EY349" s="38">
        <v>-2.64508E-2</v>
      </c>
      <c r="EZ349" s="38">
        <v>-4.0155299999999998E-2</v>
      </c>
      <c r="FA349" s="38">
        <v>-3.63483E-2</v>
      </c>
      <c r="FB349" s="38">
        <v>81.39349</v>
      </c>
      <c r="FC349" s="38">
        <v>80.113460000000003</v>
      </c>
      <c r="FD349" s="38">
        <v>78.59299</v>
      </c>
      <c r="FE349" s="38">
        <v>77.249529999999993</v>
      </c>
      <c r="FF349" s="38">
        <v>76.133139999999997</v>
      </c>
      <c r="FG349" s="38">
        <v>75.17465</v>
      </c>
      <c r="FH349" s="38">
        <v>74.048389999999998</v>
      </c>
      <c r="FI349" s="38">
        <v>75.119039999999998</v>
      </c>
      <c r="FJ349" s="38">
        <v>80.300389999999993</v>
      </c>
      <c r="FK349" s="38">
        <v>86.362459999999999</v>
      </c>
      <c r="FL349" s="38">
        <v>91.624200000000002</v>
      </c>
      <c r="FM349" s="38">
        <v>95.956829999999997</v>
      </c>
      <c r="FN349" s="38">
        <v>100.0573</v>
      </c>
      <c r="FO349" s="38">
        <v>103.0825</v>
      </c>
      <c r="FP349" s="38">
        <v>105.0741</v>
      </c>
      <c r="FQ349" s="38">
        <v>106.3171</v>
      </c>
      <c r="FR349" s="38">
        <v>106.47750000000001</v>
      </c>
      <c r="FS349" s="38">
        <v>105.65819999999999</v>
      </c>
      <c r="FT349" s="38">
        <v>103.2337</v>
      </c>
      <c r="FU349" s="38">
        <v>98.526730000000001</v>
      </c>
      <c r="FV349" s="38">
        <v>95.069289999999995</v>
      </c>
      <c r="FW349">
        <v>91.485730000000004</v>
      </c>
      <c r="FX349">
        <v>88.286919999999995</v>
      </c>
      <c r="FY349">
        <v>86.483869999999996</v>
      </c>
      <c r="FZ349">
        <v>2.18654E-2</v>
      </c>
      <c r="GA349">
        <v>0.2482654</v>
      </c>
      <c r="GB349">
        <v>1</v>
      </c>
    </row>
    <row r="350" spans="1:184" x14ac:dyDescent="0.3">
      <c r="A350" t="s">
        <v>277</v>
      </c>
      <c r="B350" t="s">
        <v>186</v>
      </c>
      <c r="C350" t="s">
        <v>1</v>
      </c>
      <c r="D350" t="s">
        <v>1</v>
      </c>
      <c r="E350" t="s">
        <v>1</v>
      </c>
      <c r="F350" t="s">
        <v>1</v>
      </c>
      <c r="G350" s="16" t="s">
        <v>1</v>
      </c>
      <c r="H350" s="40" t="s">
        <v>1</v>
      </c>
      <c r="I350" s="18" t="s">
        <v>1</v>
      </c>
      <c r="J350" s="38" t="s">
        <v>1</v>
      </c>
      <c r="K350" s="18">
        <v>44810</v>
      </c>
      <c r="L350" s="38">
        <v>2765</v>
      </c>
      <c r="M350" s="38">
        <v>2765</v>
      </c>
      <c r="N350" s="38">
        <v>1.3225039999999999</v>
      </c>
      <c r="O350" s="38">
        <v>1.2879130000000001</v>
      </c>
      <c r="P350" s="38">
        <v>1.2644740000000001</v>
      </c>
      <c r="Q350" s="38">
        <v>1.2848189999999999</v>
      </c>
      <c r="R350" s="38">
        <v>1.336389</v>
      </c>
      <c r="S350" s="38">
        <v>1.514705</v>
      </c>
      <c r="T350" s="38">
        <v>1.8424510000000001</v>
      </c>
      <c r="U350" s="38">
        <v>2.3791289999999998</v>
      </c>
      <c r="V350" s="38">
        <v>2.9983439999999999</v>
      </c>
      <c r="W350" s="38">
        <v>3.3141500000000002</v>
      </c>
      <c r="X350" s="38">
        <v>3.4979399999999998</v>
      </c>
      <c r="Y350" s="38">
        <v>3.6416149999999998</v>
      </c>
      <c r="Z350" s="38">
        <v>3.7079469999999999</v>
      </c>
      <c r="AA350" s="38">
        <v>3.767744</v>
      </c>
      <c r="AB350" s="38">
        <v>3.6127150000000001</v>
      </c>
      <c r="AC350" s="38">
        <v>3.3373490000000001</v>
      </c>
      <c r="AD350" s="38">
        <v>2.816989</v>
      </c>
      <c r="AE350" s="38">
        <v>2.2920310000000002</v>
      </c>
      <c r="AF350" s="38">
        <v>2.0235210000000001</v>
      </c>
      <c r="AG350" s="38">
        <v>1.8717619999999999</v>
      </c>
      <c r="AH350" s="38">
        <v>1.7673939999999999</v>
      </c>
      <c r="AI350" s="38">
        <v>1.6474770000000001</v>
      </c>
      <c r="AJ350" s="38">
        <v>1.5444640000000001</v>
      </c>
      <c r="AK350" s="38">
        <v>1.4644090000000001</v>
      </c>
      <c r="AL350" s="38">
        <v>-1.0348400000000001E-2</v>
      </c>
      <c r="AM350" s="38">
        <v>-1.12072E-2</v>
      </c>
      <c r="AN350" s="38">
        <v>-2.7374999999999999E-3</v>
      </c>
      <c r="AO350" s="38">
        <v>1.18508E-2</v>
      </c>
      <c r="AP350" s="38">
        <v>3.4732000000000001E-3</v>
      </c>
      <c r="AQ350" s="38">
        <v>-2.1040400000000001E-2</v>
      </c>
      <c r="AR350" s="38">
        <v>-6.5834900000000002E-2</v>
      </c>
      <c r="AS350" s="38">
        <v>-1.9192500000000001E-2</v>
      </c>
      <c r="AT350" s="38">
        <v>-3.9100999999999997E-3</v>
      </c>
      <c r="AU350" s="38">
        <v>-7.0246000000000003E-2</v>
      </c>
      <c r="AV350" s="38">
        <v>-9.9092200000000005E-2</v>
      </c>
      <c r="AW350" s="38">
        <v>-7.4571899999999997E-2</v>
      </c>
      <c r="AX350" s="38">
        <v>-2.7087799999999999E-2</v>
      </c>
      <c r="AY350" s="38">
        <v>1.5997899999999999E-2</v>
      </c>
      <c r="AZ350" s="38">
        <v>7.3423299999999997E-2</v>
      </c>
      <c r="BA350" s="38">
        <v>0.1742436</v>
      </c>
      <c r="BB350" s="38">
        <v>0.1183288</v>
      </c>
      <c r="BC350" s="38">
        <v>6.6858500000000001E-2</v>
      </c>
      <c r="BD350" s="38">
        <v>4.95991E-2</v>
      </c>
      <c r="BE350" s="38">
        <v>2.4327499999999998E-2</v>
      </c>
      <c r="BF350" s="38">
        <v>2.6002399999999998E-2</v>
      </c>
      <c r="BG350" s="38">
        <v>3.6851000000000002E-3</v>
      </c>
      <c r="BH350" s="38">
        <v>-6.2359999999999998E-4</v>
      </c>
      <c r="BI350" s="38">
        <v>-1.51369E-2</v>
      </c>
      <c r="BJ350" s="38">
        <v>4.885E-4</v>
      </c>
      <c r="BK350" s="38">
        <v>-2.1614999999999998E-3</v>
      </c>
      <c r="BL350" s="38">
        <v>5.9436999999999997E-3</v>
      </c>
      <c r="BM350" s="38">
        <v>1.97909E-2</v>
      </c>
      <c r="BN350" s="38">
        <v>1.20882E-2</v>
      </c>
      <c r="BO350" s="38">
        <v>-1.3769399999999999E-2</v>
      </c>
      <c r="BP350" s="38">
        <v>-5.1718100000000003E-2</v>
      </c>
      <c r="BQ350" s="38">
        <v>-3.7615000000000001E-3</v>
      </c>
      <c r="BR350" s="38">
        <v>1.8554600000000001E-2</v>
      </c>
      <c r="BS350" s="38">
        <v>-4.6234499999999998E-2</v>
      </c>
      <c r="BT350" s="38">
        <v>-7.9412300000000005E-2</v>
      </c>
      <c r="BU350" s="38">
        <v>-5.9936799999999998E-2</v>
      </c>
      <c r="BV350" s="38">
        <v>-1.3988E-2</v>
      </c>
      <c r="BW350" s="38">
        <v>3.3195099999999998E-2</v>
      </c>
      <c r="BX350" s="38">
        <v>9.11304E-2</v>
      </c>
      <c r="BY350" s="38">
        <v>0.2030902</v>
      </c>
      <c r="BZ350" s="38">
        <v>0.13684299999999999</v>
      </c>
      <c r="CA350" s="38">
        <v>8.9271000000000003E-2</v>
      </c>
      <c r="CB350" s="38">
        <v>6.9740300000000005E-2</v>
      </c>
      <c r="CC350" s="38">
        <v>4.3473600000000001E-2</v>
      </c>
      <c r="CD350" s="38">
        <v>4.3642100000000003E-2</v>
      </c>
      <c r="CE350" s="38">
        <v>1.9009499999999999E-2</v>
      </c>
      <c r="CF350" s="38">
        <v>1.5242E-2</v>
      </c>
      <c r="CG350" s="38">
        <v>5.0670000000000001E-4</v>
      </c>
      <c r="CH350" s="38">
        <v>7.9941999999999999E-3</v>
      </c>
      <c r="CI350" s="38">
        <v>4.1035999999999998E-3</v>
      </c>
      <c r="CJ350" s="38">
        <v>1.19563E-2</v>
      </c>
      <c r="CK350" s="38">
        <v>2.5290199999999999E-2</v>
      </c>
      <c r="CL350" s="38">
        <v>1.8054899999999999E-2</v>
      </c>
      <c r="CM350" s="38">
        <v>-8.7334999999999999E-3</v>
      </c>
      <c r="CN350" s="38">
        <v>-4.1940699999999997E-2</v>
      </c>
      <c r="CO350" s="38">
        <v>6.9259999999999999E-3</v>
      </c>
      <c r="CP350" s="38">
        <v>3.4113499999999998E-2</v>
      </c>
      <c r="CQ350" s="38">
        <v>-2.9604200000000001E-2</v>
      </c>
      <c r="CR350" s="38">
        <v>-6.5781999999999993E-2</v>
      </c>
      <c r="CS350" s="38">
        <v>-4.98006E-2</v>
      </c>
      <c r="CT350" s="38">
        <v>-4.9151000000000004E-3</v>
      </c>
      <c r="CU350" s="38">
        <v>4.5105800000000001E-2</v>
      </c>
      <c r="CV350" s="38">
        <v>0.10339420000000001</v>
      </c>
      <c r="CW350" s="38">
        <v>0.2230693</v>
      </c>
      <c r="CX350" s="38">
        <v>0.14966589999999999</v>
      </c>
      <c r="CY350" s="38">
        <v>0.10479380000000001</v>
      </c>
      <c r="CZ350" s="38">
        <v>8.3689899999999998E-2</v>
      </c>
      <c r="DA350" s="38">
        <v>5.6734100000000003E-2</v>
      </c>
      <c r="DB350" s="38">
        <v>5.5859300000000001E-2</v>
      </c>
      <c r="DC350" s="38">
        <v>2.9623099999999999E-2</v>
      </c>
      <c r="DD350" s="38">
        <v>2.6230400000000001E-2</v>
      </c>
      <c r="DE350" s="38">
        <v>1.1341499999999999E-2</v>
      </c>
      <c r="DF350" s="38">
        <v>1.5499799999999999E-2</v>
      </c>
      <c r="DG350" s="38">
        <v>1.03686E-2</v>
      </c>
      <c r="DH350" s="38">
        <v>1.7968899999999999E-2</v>
      </c>
      <c r="DI350" s="38">
        <v>3.0789400000000001E-2</v>
      </c>
      <c r="DJ350" s="38">
        <v>2.4021600000000001E-2</v>
      </c>
      <c r="DK350" s="38">
        <v>-3.6976999999999999E-3</v>
      </c>
      <c r="DL350" s="38">
        <v>-3.2163400000000002E-2</v>
      </c>
      <c r="DM350" s="38">
        <v>1.76136E-2</v>
      </c>
      <c r="DN350" s="38">
        <v>4.9672500000000001E-2</v>
      </c>
      <c r="DO350" s="38">
        <v>-1.29739E-2</v>
      </c>
      <c r="DP350" s="38">
        <v>-5.2151700000000002E-2</v>
      </c>
      <c r="DQ350" s="38">
        <v>-3.9664499999999998E-2</v>
      </c>
      <c r="DR350" s="38">
        <v>4.1577999999999997E-3</v>
      </c>
      <c r="DS350" s="38">
        <v>5.7016600000000001E-2</v>
      </c>
      <c r="DT350" s="38">
        <v>0.115658</v>
      </c>
      <c r="DU350" s="38">
        <v>0.2430484</v>
      </c>
      <c r="DV350" s="38">
        <v>0.16248870000000001</v>
      </c>
      <c r="DW350" s="38">
        <v>0.1203166</v>
      </c>
      <c r="DX350" s="38">
        <v>9.7639599999999993E-2</v>
      </c>
      <c r="DY350" s="38">
        <v>6.9994600000000004E-2</v>
      </c>
      <c r="DZ350" s="38">
        <v>6.8076499999999998E-2</v>
      </c>
      <c r="EA350" s="38">
        <v>4.0236800000000003E-2</v>
      </c>
      <c r="EB350" s="38">
        <v>3.7218899999999999E-2</v>
      </c>
      <c r="EC350" s="38">
        <v>2.21762E-2</v>
      </c>
      <c r="ED350" s="38">
        <v>2.63368E-2</v>
      </c>
      <c r="EE350" s="38">
        <v>1.9414299999999999E-2</v>
      </c>
      <c r="EF350" s="38">
        <v>2.6650099999999999E-2</v>
      </c>
      <c r="EG350" s="38">
        <v>3.87295E-2</v>
      </c>
      <c r="EH350" s="38">
        <v>3.2636600000000002E-2</v>
      </c>
      <c r="EI350" s="38">
        <v>3.5733000000000002E-3</v>
      </c>
      <c r="EJ350" s="38">
        <v>-1.80465E-2</v>
      </c>
      <c r="EK350" s="38">
        <v>3.30446E-2</v>
      </c>
      <c r="EL350" s="38">
        <v>7.2137199999999999E-2</v>
      </c>
      <c r="EM350" s="38">
        <v>1.10376E-2</v>
      </c>
      <c r="EN350" s="38">
        <v>-3.2471800000000002E-2</v>
      </c>
      <c r="EO350" s="38">
        <v>-2.50294E-2</v>
      </c>
      <c r="EP350" s="38">
        <v>1.7257700000000001E-2</v>
      </c>
      <c r="EQ350" s="38">
        <v>7.4213799999999996E-2</v>
      </c>
      <c r="ER350" s="38">
        <v>0.13336500000000001</v>
      </c>
      <c r="ES350" s="38">
        <v>0.2718951</v>
      </c>
      <c r="ET350" s="38">
        <v>0.18100289999999999</v>
      </c>
      <c r="EU350" s="38">
        <v>0.14272899999999999</v>
      </c>
      <c r="EV350" s="38">
        <v>0.1177808</v>
      </c>
      <c r="EW350" s="38">
        <v>8.9140700000000003E-2</v>
      </c>
      <c r="EX350" s="38">
        <v>8.5716299999999995E-2</v>
      </c>
      <c r="EY350" s="38">
        <v>5.5561199999999998E-2</v>
      </c>
      <c r="EZ350" s="38">
        <v>5.30845E-2</v>
      </c>
      <c r="FA350" s="38">
        <v>3.7819899999999997E-2</v>
      </c>
      <c r="FB350" s="38">
        <v>83.858419999999995</v>
      </c>
      <c r="FC350" s="38">
        <v>82.385159999999999</v>
      </c>
      <c r="FD350" s="38">
        <v>81.055610000000001</v>
      </c>
      <c r="FE350" s="38">
        <v>79.93253</v>
      </c>
      <c r="FF350" s="38">
        <v>78.947059999999993</v>
      </c>
      <c r="FG350" s="38">
        <v>78.759590000000003</v>
      </c>
      <c r="FH350" s="38">
        <v>78.221249999999998</v>
      </c>
      <c r="FI350" s="38">
        <v>80.275850000000005</v>
      </c>
      <c r="FJ350" s="38">
        <v>85.382769999999994</v>
      </c>
      <c r="FK350" s="38">
        <v>91.262569999999997</v>
      </c>
      <c r="FL350" s="38">
        <v>96.067269999999994</v>
      </c>
      <c r="FM350" s="38">
        <v>100.92659999999999</v>
      </c>
      <c r="FN350" s="38">
        <v>104.226</v>
      </c>
      <c r="FO350" s="38">
        <v>107.1075</v>
      </c>
      <c r="FP350" s="38">
        <v>108.7638</v>
      </c>
      <c r="FQ350" s="38">
        <v>110.06789999999999</v>
      </c>
      <c r="FR350" s="38">
        <v>109.71380000000001</v>
      </c>
      <c r="FS350" s="38">
        <v>107.97539999999999</v>
      </c>
      <c r="FT350" s="38">
        <v>104.9479</v>
      </c>
      <c r="FU350" s="38">
        <v>99.481009999999998</v>
      </c>
      <c r="FV350" s="38">
        <v>94.827799999999996</v>
      </c>
      <c r="FW350">
        <v>92.025559999999999</v>
      </c>
      <c r="FX350">
        <v>90.115489999999994</v>
      </c>
      <c r="FY350">
        <v>87.657480000000007</v>
      </c>
      <c r="FZ350">
        <v>2.3033600000000001E-2</v>
      </c>
      <c r="GA350">
        <v>0.19291530000000001</v>
      </c>
      <c r="GB350">
        <v>1</v>
      </c>
    </row>
    <row r="351" spans="1:184" x14ac:dyDescent="0.3">
      <c r="A351" t="s">
        <v>277</v>
      </c>
      <c r="B351" t="s">
        <v>186</v>
      </c>
      <c r="C351" t="s">
        <v>1</v>
      </c>
      <c r="D351" t="s">
        <v>1</v>
      </c>
      <c r="E351" t="s">
        <v>1</v>
      </c>
      <c r="F351" t="s">
        <v>1</v>
      </c>
      <c r="G351" s="16" t="s">
        <v>1</v>
      </c>
      <c r="H351" s="40" t="s">
        <v>1</v>
      </c>
      <c r="I351" s="18" t="s">
        <v>1</v>
      </c>
      <c r="J351" s="38" t="s">
        <v>1</v>
      </c>
      <c r="K351" s="18">
        <v>44811</v>
      </c>
      <c r="L351" s="38">
        <v>2765</v>
      </c>
      <c r="M351" s="38">
        <v>2765</v>
      </c>
      <c r="N351" s="38">
        <v>1.424903</v>
      </c>
      <c r="O351" s="38">
        <v>1.3742890000000001</v>
      </c>
      <c r="P351" s="38">
        <v>1.3370979999999999</v>
      </c>
      <c r="Q351" s="38">
        <v>1.3447070000000001</v>
      </c>
      <c r="R351" s="38">
        <v>1.4063829999999999</v>
      </c>
      <c r="S351" s="38">
        <v>1.6008039999999999</v>
      </c>
      <c r="T351" s="38">
        <v>1.9220630000000001</v>
      </c>
      <c r="U351" s="38">
        <v>2.4629759999999998</v>
      </c>
      <c r="V351" s="38">
        <v>3.0097849999999999</v>
      </c>
      <c r="W351" s="38">
        <v>3.3155269999999999</v>
      </c>
      <c r="X351" s="38">
        <v>3.4973169999999998</v>
      </c>
      <c r="Y351" s="38">
        <v>3.6288559999999999</v>
      </c>
      <c r="Z351" s="38">
        <v>3.6647409999999998</v>
      </c>
      <c r="AA351" s="38">
        <v>3.722086</v>
      </c>
      <c r="AB351" s="38">
        <v>3.5754320000000002</v>
      </c>
      <c r="AC351" s="38">
        <v>3.3078940000000001</v>
      </c>
      <c r="AD351" s="38">
        <v>2.7932000000000001</v>
      </c>
      <c r="AE351" s="38">
        <v>2.2707229999999998</v>
      </c>
      <c r="AF351" s="38">
        <v>1.9865980000000001</v>
      </c>
      <c r="AG351" s="38">
        <v>1.8319810000000001</v>
      </c>
      <c r="AH351" s="38">
        <v>1.732138</v>
      </c>
      <c r="AI351" s="38">
        <v>1.6183339999999999</v>
      </c>
      <c r="AJ351" s="38">
        <v>1.5053339999999999</v>
      </c>
      <c r="AK351" s="38">
        <v>1.4300139999999999</v>
      </c>
      <c r="AL351" s="38">
        <v>-6.4831000000000003E-3</v>
      </c>
      <c r="AM351" s="38">
        <v>-1.0853099999999999E-2</v>
      </c>
      <c r="AN351" s="38">
        <v>-2.10528E-2</v>
      </c>
      <c r="AO351" s="38">
        <v>-2.7679100000000002E-2</v>
      </c>
      <c r="AP351" s="38">
        <v>-3.2964399999999998E-2</v>
      </c>
      <c r="AQ351" s="38">
        <v>-4.7818600000000003E-2</v>
      </c>
      <c r="AR351" s="38">
        <v>-7.5305200000000003E-2</v>
      </c>
      <c r="AS351" s="38">
        <v>2.9472600000000002E-2</v>
      </c>
      <c r="AT351" s="38">
        <v>-1.41329E-2</v>
      </c>
      <c r="AU351" s="38">
        <v>-2.75912E-2</v>
      </c>
      <c r="AV351" s="38">
        <v>-5.2103499999999997E-2</v>
      </c>
      <c r="AW351" s="38">
        <v>-4.3430999999999997E-2</v>
      </c>
      <c r="AX351" s="38">
        <v>-7.633E-3</v>
      </c>
      <c r="AY351" s="38">
        <v>-2.0613699999999999E-2</v>
      </c>
      <c r="AZ351" s="38">
        <v>1.0083E-2</v>
      </c>
      <c r="BA351" s="38">
        <v>0.1006652</v>
      </c>
      <c r="BB351" s="38">
        <v>5.7180300000000003E-2</v>
      </c>
      <c r="BC351" s="38">
        <v>4.6346600000000002E-2</v>
      </c>
      <c r="BD351" s="38">
        <v>5.8111999999999999E-3</v>
      </c>
      <c r="BE351" s="38">
        <v>5.5345000000000004E-3</v>
      </c>
      <c r="BF351" s="38">
        <v>1.45795E-2</v>
      </c>
      <c r="BG351" s="38">
        <v>-5.8256999999999996E-3</v>
      </c>
      <c r="BH351" s="38">
        <v>-3.0972400000000001E-2</v>
      </c>
      <c r="BI351" s="38">
        <v>-4.3941300000000003E-2</v>
      </c>
      <c r="BJ351" s="38">
        <v>2.4580000000000001E-3</v>
      </c>
      <c r="BK351" s="38">
        <v>-1.8435000000000001E-3</v>
      </c>
      <c r="BL351" s="38">
        <v>-1.20249E-2</v>
      </c>
      <c r="BM351" s="38">
        <v>-1.9623000000000002E-2</v>
      </c>
      <c r="BN351" s="38">
        <v>-2.4652E-2</v>
      </c>
      <c r="BO351" s="38">
        <v>-3.7662000000000001E-2</v>
      </c>
      <c r="BP351" s="38">
        <v>-6.3411499999999996E-2</v>
      </c>
      <c r="BQ351" s="38">
        <v>4.3976099999999997E-2</v>
      </c>
      <c r="BR351" s="38">
        <v>1.1374E-2</v>
      </c>
      <c r="BS351" s="38">
        <v>-4.6860000000000001E-3</v>
      </c>
      <c r="BT351" s="38">
        <v>-3.4297500000000002E-2</v>
      </c>
      <c r="BU351" s="38">
        <v>-2.9567599999999999E-2</v>
      </c>
      <c r="BV351" s="38">
        <v>3.8143000000000001E-3</v>
      </c>
      <c r="BW351" s="38">
        <v>-2.709E-3</v>
      </c>
      <c r="BX351" s="38">
        <v>2.8819399999999998E-2</v>
      </c>
      <c r="BY351" s="38">
        <v>0.1257201</v>
      </c>
      <c r="BZ351" s="38">
        <v>7.6829599999999998E-2</v>
      </c>
      <c r="CA351" s="38">
        <v>6.7612199999999997E-2</v>
      </c>
      <c r="CB351" s="38">
        <v>2.4343699999999999E-2</v>
      </c>
      <c r="CC351" s="38">
        <v>2.44686E-2</v>
      </c>
      <c r="CD351" s="38">
        <v>3.1252299999999997E-2</v>
      </c>
      <c r="CE351" s="38">
        <v>7.2909999999999997E-3</v>
      </c>
      <c r="CF351" s="38">
        <v>-1.7735899999999999E-2</v>
      </c>
      <c r="CG351" s="38">
        <v>-3.0985100000000002E-2</v>
      </c>
      <c r="CH351" s="38">
        <v>8.6505999999999996E-3</v>
      </c>
      <c r="CI351" s="38">
        <v>4.3965000000000002E-3</v>
      </c>
      <c r="CJ351" s="38">
        <v>-5.7721999999999999E-3</v>
      </c>
      <c r="CK351" s="38">
        <v>-1.40433E-2</v>
      </c>
      <c r="CL351" s="38">
        <v>-1.8894899999999999E-2</v>
      </c>
      <c r="CM351" s="38">
        <v>-3.0627499999999998E-2</v>
      </c>
      <c r="CN351" s="38">
        <v>-5.5173899999999998E-2</v>
      </c>
      <c r="CO351" s="38">
        <v>5.4021199999999998E-2</v>
      </c>
      <c r="CP351" s="38">
        <v>2.904E-2</v>
      </c>
      <c r="CQ351" s="38">
        <v>1.1178E-2</v>
      </c>
      <c r="CR351" s="38">
        <v>-2.1964999999999998E-2</v>
      </c>
      <c r="CS351" s="38">
        <v>-1.9965799999999999E-2</v>
      </c>
      <c r="CT351" s="38">
        <v>1.1742600000000001E-2</v>
      </c>
      <c r="CU351" s="38">
        <v>9.6916999999999993E-3</v>
      </c>
      <c r="CV351" s="38">
        <v>4.1796100000000003E-2</v>
      </c>
      <c r="CW351" s="38">
        <v>0.14307300000000001</v>
      </c>
      <c r="CX351" s="38">
        <v>9.0438699999999997E-2</v>
      </c>
      <c r="CY351" s="38">
        <v>8.2340800000000006E-2</v>
      </c>
      <c r="CZ351" s="38">
        <v>3.7179299999999998E-2</v>
      </c>
      <c r="DA351" s="38">
        <v>3.7582299999999999E-2</v>
      </c>
      <c r="DB351" s="38">
        <v>4.2799799999999999E-2</v>
      </c>
      <c r="DC351" s="38">
        <v>1.6375500000000001E-2</v>
      </c>
      <c r="DD351" s="38">
        <v>-8.5682999999999992E-3</v>
      </c>
      <c r="DE351" s="38">
        <v>-2.2011699999999999E-2</v>
      </c>
      <c r="DF351" s="38">
        <v>1.4843200000000001E-2</v>
      </c>
      <c r="DG351" s="38">
        <v>1.06366E-2</v>
      </c>
      <c r="DH351" s="38">
        <v>4.8050000000000002E-4</v>
      </c>
      <c r="DI351" s="38">
        <v>-8.4636999999999993E-3</v>
      </c>
      <c r="DJ351" s="38">
        <v>-1.31377E-2</v>
      </c>
      <c r="DK351" s="38">
        <v>-2.3593099999999999E-2</v>
      </c>
      <c r="DL351" s="38">
        <v>-4.6936400000000003E-2</v>
      </c>
      <c r="DM351" s="38">
        <v>6.4066399999999996E-2</v>
      </c>
      <c r="DN351" s="38">
        <v>4.67061E-2</v>
      </c>
      <c r="DO351" s="38">
        <v>2.7042E-2</v>
      </c>
      <c r="DP351" s="38">
        <v>-9.6325999999999998E-3</v>
      </c>
      <c r="DQ351" s="38">
        <v>-1.0364E-2</v>
      </c>
      <c r="DR351" s="38">
        <v>1.9671000000000001E-2</v>
      </c>
      <c r="DS351" s="38">
        <v>2.2092400000000002E-2</v>
      </c>
      <c r="DT351" s="38">
        <v>5.4772899999999999E-2</v>
      </c>
      <c r="DU351" s="38">
        <v>0.16042590000000001</v>
      </c>
      <c r="DV351" s="38">
        <v>0.1040478</v>
      </c>
      <c r="DW351" s="38">
        <v>9.7069299999999997E-2</v>
      </c>
      <c r="DX351" s="38">
        <v>5.0014799999999998E-2</v>
      </c>
      <c r="DY351" s="38">
        <v>5.0695900000000002E-2</v>
      </c>
      <c r="DZ351" s="38">
        <v>5.4347300000000001E-2</v>
      </c>
      <c r="EA351" s="38">
        <v>2.546E-2</v>
      </c>
      <c r="EB351" s="38">
        <v>5.9929999999999998E-4</v>
      </c>
      <c r="EC351" s="38">
        <v>-1.30382E-2</v>
      </c>
      <c r="ED351" s="38">
        <v>2.3784300000000001E-2</v>
      </c>
      <c r="EE351" s="38">
        <v>1.9646199999999999E-2</v>
      </c>
      <c r="EF351" s="38">
        <v>9.5084999999999996E-3</v>
      </c>
      <c r="EG351" s="38">
        <v>-4.0749999999999998E-4</v>
      </c>
      <c r="EH351" s="38">
        <v>-4.8253000000000002E-3</v>
      </c>
      <c r="EI351" s="38">
        <v>-1.3436500000000001E-2</v>
      </c>
      <c r="EJ351" s="38">
        <v>-3.50426E-2</v>
      </c>
      <c r="EK351" s="38">
        <v>7.8569899999999998E-2</v>
      </c>
      <c r="EL351" s="38">
        <v>7.2212999999999999E-2</v>
      </c>
      <c r="EM351" s="38">
        <v>4.9947199999999997E-2</v>
      </c>
      <c r="EN351" s="38">
        <v>8.1735000000000002E-3</v>
      </c>
      <c r="EO351" s="38">
        <v>3.4995E-3</v>
      </c>
      <c r="EP351" s="38">
        <v>3.1118300000000002E-2</v>
      </c>
      <c r="EQ351" s="38">
        <v>3.9997100000000001E-2</v>
      </c>
      <c r="ER351" s="38">
        <v>7.35093E-2</v>
      </c>
      <c r="ES351" s="38">
        <v>0.1854808</v>
      </c>
      <c r="ET351" s="38">
        <v>0.1236971</v>
      </c>
      <c r="EU351" s="38">
        <v>0.11833490000000001</v>
      </c>
      <c r="EV351" s="38">
        <v>6.8547300000000005E-2</v>
      </c>
      <c r="EW351" s="38">
        <v>6.9629999999999997E-2</v>
      </c>
      <c r="EX351" s="38">
        <v>7.1020100000000003E-2</v>
      </c>
      <c r="EY351" s="38">
        <v>3.8576699999999998E-2</v>
      </c>
      <c r="EZ351" s="38">
        <v>1.3835800000000001E-2</v>
      </c>
      <c r="FA351" s="38">
        <v>-8.2100000000000003E-5</v>
      </c>
      <c r="FB351" s="38">
        <v>86.111689999999996</v>
      </c>
      <c r="FC351" s="38">
        <v>84.526709999999994</v>
      </c>
      <c r="FD351" s="38">
        <v>82.211399999999998</v>
      </c>
      <c r="FE351" s="38">
        <v>81.004729999999995</v>
      </c>
      <c r="FF351" s="38">
        <v>79.793279999999996</v>
      </c>
      <c r="FG351" s="38">
        <v>78.118290000000002</v>
      </c>
      <c r="FH351" s="38">
        <v>77.56559</v>
      </c>
      <c r="FI351" s="38">
        <v>78.529340000000005</v>
      </c>
      <c r="FJ351" s="38">
        <v>83.322879999999998</v>
      </c>
      <c r="FK351" s="38">
        <v>88.839359999999999</v>
      </c>
      <c r="FL351" s="38">
        <v>94.068809999999999</v>
      </c>
      <c r="FM351" s="38">
        <v>97.780429999999996</v>
      </c>
      <c r="FN351" s="38">
        <v>101.2212</v>
      </c>
      <c r="FO351" s="38">
        <v>103.59610000000001</v>
      </c>
      <c r="FP351" s="38">
        <v>105.1613</v>
      </c>
      <c r="FQ351" s="38">
        <v>106.0748</v>
      </c>
      <c r="FR351" s="38">
        <v>105.9213</v>
      </c>
      <c r="FS351" s="38">
        <v>104.1793</v>
      </c>
      <c r="FT351" s="38">
        <v>100.7133</v>
      </c>
      <c r="FU351" s="38">
        <v>96.168049999999994</v>
      </c>
      <c r="FV351" s="38">
        <v>92.755669999999995</v>
      </c>
      <c r="FW351">
        <v>90.619110000000006</v>
      </c>
      <c r="FX351">
        <v>87.897369999999995</v>
      </c>
      <c r="FY351">
        <v>85.140259999999998</v>
      </c>
      <c r="FZ351">
        <v>2.31437E-2</v>
      </c>
      <c r="GA351">
        <v>0.1861815</v>
      </c>
      <c r="GB351">
        <v>1</v>
      </c>
    </row>
    <row r="352" spans="1:184" x14ac:dyDescent="0.3">
      <c r="A352" t="s">
        <v>277</v>
      </c>
      <c r="B352" t="s">
        <v>186</v>
      </c>
      <c r="C352" t="s">
        <v>1</v>
      </c>
      <c r="D352" t="s">
        <v>1</v>
      </c>
      <c r="E352" t="s">
        <v>1</v>
      </c>
      <c r="F352" t="s">
        <v>1</v>
      </c>
      <c r="G352" t="s">
        <v>1</v>
      </c>
      <c r="H352" s="40" t="s">
        <v>1</v>
      </c>
      <c r="I352" s="18" t="s">
        <v>1</v>
      </c>
      <c r="J352" s="38" t="s">
        <v>1</v>
      </c>
      <c r="K352" s="18" t="s">
        <v>2</v>
      </c>
      <c r="L352" s="38">
        <v>2777</v>
      </c>
      <c r="M352" s="38">
        <v>2777</v>
      </c>
      <c r="N352" s="38">
        <v>1.214979</v>
      </c>
      <c r="O352" s="38">
        <v>1.1797740000000001</v>
      </c>
      <c r="P352" s="38">
        <v>1.153367</v>
      </c>
      <c r="Q352" s="38">
        <v>1.166248</v>
      </c>
      <c r="R352" s="38">
        <v>1.220839</v>
      </c>
      <c r="S352" s="38">
        <v>1.386603</v>
      </c>
      <c r="T352" s="38">
        <v>1.660436</v>
      </c>
      <c r="U352" s="38">
        <v>2.118919</v>
      </c>
      <c r="V352" s="38">
        <v>2.6157080000000001</v>
      </c>
      <c r="W352" s="38">
        <v>2.9120689999999998</v>
      </c>
      <c r="X352" s="38">
        <v>3.1073780000000002</v>
      </c>
      <c r="Y352" s="38">
        <v>3.2462970000000002</v>
      </c>
      <c r="Z352" s="38">
        <v>3.290654</v>
      </c>
      <c r="AA352" s="38">
        <v>3.373256</v>
      </c>
      <c r="AB352" s="38">
        <v>3.2689840000000001</v>
      </c>
      <c r="AC352" s="38">
        <v>3.0124900000000001</v>
      </c>
      <c r="AD352" s="38">
        <v>2.5497010000000002</v>
      </c>
      <c r="AE352" s="38">
        <v>2.0659489999999998</v>
      </c>
      <c r="AF352" s="38">
        <v>1.823677</v>
      </c>
      <c r="AG352" s="38">
        <v>1.670339</v>
      </c>
      <c r="AH352" s="38">
        <v>1.5723180000000001</v>
      </c>
      <c r="AI352" s="38">
        <v>1.471651</v>
      </c>
      <c r="AJ352" s="38">
        <v>1.3711199999999999</v>
      </c>
      <c r="AK352" s="38">
        <v>1.3026530000000001</v>
      </c>
      <c r="AL352" s="38">
        <v>-7.2525000000000003E-3</v>
      </c>
      <c r="AM352" s="38">
        <v>-8.8810999999999994E-3</v>
      </c>
      <c r="AN352" s="38">
        <v>-7.2303000000000003E-3</v>
      </c>
      <c r="AO352" s="38">
        <v>-8.8736000000000006E-3</v>
      </c>
      <c r="AP352" s="38">
        <v>-6.9465999999999998E-3</v>
      </c>
      <c r="AQ352" s="38">
        <v>-1.7340299999999999E-2</v>
      </c>
      <c r="AR352" s="38">
        <v>-2.1859E-2</v>
      </c>
      <c r="AS352" s="38">
        <v>-6.0949999999999997E-3</v>
      </c>
      <c r="AT352" s="38">
        <v>-5.7932000000000001E-3</v>
      </c>
      <c r="AU352" s="38">
        <v>-2.7827299999999999E-2</v>
      </c>
      <c r="AV352" s="38">
        <v>-2.9194100000000001E-2</v>
      </c>
      <c r="AW352" s="38">
        <v>-2.4865100000000001E-2</v>
      </c>
      <c r="AX352" s="38">
        <v>-3.539E-3</v>
      </c>
      <c r="AY352" s="38">
        <v>4.8056000000000001E-3</v>
      </c>
      <c r="AZ352" s="38">
        <v>-2.0661999999999998E-3</v>
      </c>
      <c r="BA352" s="38">
        <v>6.0077000000000004E-3</v>
      </c>
      <c r="BB352" s="38">
        <v>2.8187199999999999E-2</v>
      </c>
      <c r="BC352" s="38">
        <v>1.6878000000000001E-2</v>
      </c>
      <c r="BD352" s="38">
        <v>4.5675999999999998E-3</v>
      </c>
      <c r="BE352" s="38">
        <v>1.35242E-2</v>
      </c>
      <c r="BF352" s="38">
        <v>1.18066E-2</v>
      </c>
      <c r="BG352" s="38">
        <v>-2.3619000000000001E-3</v>
      </c>
      <c r="BH352" s="38">
        <v>-1.0829099999999999E-2</v>
      </c>
      <c r="BI352" s="38">
        <v>-6.6832000000000003E-3</v>
      </c>
      <c r="BJ352" s="38">
        <v>-2.9968E-3</v>
      </c>
      <c r="BK352" s="38">
        <v>-4.3157999999999998E-3</v>
      </c>
      <c r="BL352" s="38">
        <v>-2.6576E-3</v>
      </c>
      <c r="BM352" s="38">
        <v>-4.5871999999999996E-3</v>
      </c>
      <c r="BN352" s="38">
        <v>-3.3130999999999998E-3</v>
      </c>
      <c r="BO352" s="38">
        <v>-9.8609000000000006E-3</v>
      </c>
      <c r="BP352" s="38">
        <v>-1.17269E-2</v>
      </c>
      <c r="BQ352" s="38">
        <v>7.0120000000000002E-4</v>
      </c>
      <c r="BR352" s="38">
        <v>7.0266E-3</v>
      </c>
      <c r="BS352" s="38">
        <v>-1.46905E-2</v>
      </c>
      <c r="BT352" s="38">
        <v>-1.9747399999999998E-2</v>
      </c>
      <c r="BU352" s="38">
        <v>-1.8613999999999999E-2</v>
      </c>
      <c r="BV352" s="38">
        <v>8.8060000000000005E-4</v>
      </c>
      <c r="BW352" s="38">
        <v>1.11305E-2</v>
      </c>
      <c r="BX352" s="38">
        <v>8.8597999999999993E-3</v>
      </c>
      <c r="BY352" s="38">
        <v>1.9639500000000001E-2</v>
      </c>
      <c r="BZ352" s="38">
        <v>3.82329E-2</v>
      </c>
      <c r="CA352" s="38">
        <v>2.75731E-2</v>
      </c>
      <c r="CB352" s="38">
        <v>1.3882800000000001E-2</v>
      </c>
      <c r="CC352" s="38">
        <v>2.3403299999999998E-2</v>
      </c>
      <c r="CD352" s="38">
        <v>2.1271399999999999E-2</v>
      </c>
      <c r="CE352" s="38">
        <v>4.9297999999999998E-3</v>
      </c>
      <c r="CF352" s="38">
        <v>-3.4681999999999998E-3</v>
      </c>
      <c r="CG352" s="38">
        <v>-7.1319999999999999E-4</v>
      </c>
      <c r="CH352" s="38">
        <v>-4.9299999999999999E-5</v>
      </c>
      <c r="CI352" s="38">
        <v>-1.1538E-3</v>
      </c>
      <c r="CJ352" s="38">
        <v>5.0940000000000002E-4</v>
      </c>
      <c r="CK352" s="38">
        <v>-1.6184999999999999E-3</v>
      </c>
      <c r="CL352" s="38">
        <v>-7.9650000000000001E-4</v>
      </c>
      <c r="CM352" s="38">
        <v>-4.6807000000000003E-3</v>
      </c>
      <c r="CN352" s="38">
        <v>-4.7092999999999996E-3</v>
      </c>
      <c r="CO352" s="38">
        <v>5.4082000000000002E-3</v>
      </c>
      <c r="CP352" s="38">
        <v>1.5905499999999999E-2</v>
      </c>
      <c r="CQ352" s="38">
        <v>-5.5919999999999997E-3</v>
      </c>
      <c r="CR352" s="38">
        <v>-1.32046E-2</v>
      </c>
      <c r="CS352" s="38">
        <v>-1.42845E-2</v>
      </c>
      <c r="CT352" s="38">
        <v>3.9417000000000002E-3</v>
      </c>
      <c r="CU352" s="38">
        <v>1.5511199999999999E-2</v>
      </c>
      <c r="CV352" s="38">
        <v>1.64271E-2</v>
      </c>
      <c r="CW352" s="38">
        <v>2.90808E-2</v>
      </c>
      <c r="CX352" s="38">
        <v>4.5190500000000002E-2</v>
      </c>
      <c r="CY352" s="38">
        <v>3.4980499999999998E-2</v>
      </c>
      <c r="CZ352" s="38">
        <v>2.0334499999999998E-2</v>
      </c>
      <c r="DA352" s="38">
        <v>3.0245600000000001E-2</v>
      </c>
      <c r="DB352" s="38">
        <v>2.78266E-2</v>
      </c>
      <c r="DC352" s="38">
        <v>9.9799999999999993E-3</v>
      </c>
      <c r="DD352" s="38">
        <v>1.6299000000000001E-3</v>
      </c>
      <c r="DE352" s="38">
        <v>3.4217000000000002E-3</v>
      </c>
      <c r="DF352" s="38">
        <v>2.8982000000000001E-3</v>
      </c>
      <c r="DG352" s="38">
        <v>2.0081999999999999E-3</v>
      </c>
      <c r="DH352" s="38">
        <v>3.6763999999999998E-3</v>
      </c>
      <c r="DI352" s="38">
        <v>1.3502E-3</v>
      </c>
      <c r="DJ352" s="38">
        <v>1.72E-3</v>
      </c>
      <c r="DK352" s="38">
        <v>4.9950000000000005E-4</v>
      </c>
      <c r="DL352" s="38">
        <v>2.3081999999999998E-3</v>
      </c>
      <c r="DM352" s="38">
        <v>1.0115300000000001E-2</v>
      </c>
      <c r="DN352" s="38">
        <v>2.4784400000000002E-2</v>
      </c>
      <c r="DO352" s="38">
        <v>3.5065000000000001E-3</v>
      </c>
      <c r="DP352" s="38">
        <v>-6.6617999999999998E-3</v>
      </c>
      <c r="DQ352" s="38">
        <v>-9.9550000000000003E-3</v>
      </c>
      <c r="DR352" s="38">
        <v>7.0028E-3</v>
      </c>
      <c r="DS352" s="38">
        <v>1.9891800000000001E-2</v>
      </c>
      <c r="DT352" s="38">
        <v>2.3994399999999999E-2</v>
      </c>
      <c r="DU352" s="38">
        <v>3.8522099999999997E-2</v>
      </c>
      <c r="DV352" s="38">
        <v>5.2148100000000003E-2</v>
      </c>
      <c r="DW352" s="38">
        <v>4.2387899999999999E-2</v>
      </c>
      <c r="DX352" s="38">
        <v>2.67862E-2</v>
      </c>
      <c r="DY352" s="38">
        <v>3.7087799999999997E-2</v>
      </c>
      <c r="DZ352" s="38">
        <v>3.4381799999999997E-2</v>
      </c>
      <c r="EA352" s="38">
        <v>1.5030200000000001E-2</v>
      </c>
      <c r="EB352" s="38">
        <v>6.7280999999999999E-3</v>
      </c>
      <c r="EC352" s="38">
        <v>7.5564999999999998E-3</v>
      </c>
      <c r="ED352" s="38">
        <v>7.1539000000000004E-3</v>
      </c>
      <c r="EE352" s="38">
        <v>6.5735999999999998E-3</v>
      </c>
      <c r="EF352" s="38">
        <v>8.2491000000000005E-3</v>
      </c>
      <c r="EG352" s="38">
        <v>5.6365E-3</v>
      </c>
      <c r="EH352" s="38">
        <v>5.3536E-3</v>
      </c>
      <c r="EI352" s="38">
        <v>7.9789000000000006E-3</v>
      </c>
      <c r="EJ352" s="38">
        <v>1.2440400000000001E-2</v>
      </c>
      <c r="EK352" s="38">
        <v>1.6911499999999999E-2</v>
      </c>
      <c r="EL352" s="38">
        <v>3.7604199999999997E-2</v>
      </c>
      <c r="EM352" s="38">
        <v>1.66433E-2</v>
      </c>
      <c r="EN352" s="38">
        <v>2.7848999999999999E-3</v>
      </c>
      <c r="EO352" s="38">
        <v>-3.7038000000000001E-3</v>
      </c>
      <c r="EP352" s="38">
        <v>1.14225E-2</v>
      </c>
      <c r="EQ352" s="38">
        <v>2.6216699999999999E-2</v>
      </c>
      <c r="ER352" s="38">
        <v>3.4920399999999997E-2</v>
      </c>
      <c r="ES352" s="38">
        <v>5.2153900000000003E-2</v>
      </c>
      <c r="ET352" s="38">
        <v>6.2193699999999998E-2</v>
      </c>
      <c r="EU352" s="38">
        <v>5.3082999999999998E-2</v>
      </c>
      <c r="EV352" s="38">
        <v>3.6101500000000002E-2</v>
      </c>
      <c r="EW352" s="38">
        <v>4.6967000000000002E-2</v>
      </c>
      <c r="EX352" s="38">
        <v>4.3846499999999997E-2</v>
      </c>
      <c r="EY352" s="38">
        <v>2.2321899999999999E-2</v>
      </c>
      <c r="EZ352" s="38">
        <v>1.4089000000000001E-2</v>
      </c>
      <c r="FA352" s="38">
        <v>1.35265E-2</v>
      </c>
      <c r="FB352" s="38">
        <v>78.444999999999993</v>
      </c>
      <c r="FC352" s="38">
        <v>76.935239999999993</v>
      </c>
      <c r="FD352" s="38">
        <v>75.348010000000002</v>
      </c>
      <c r="FE352" s="38">
        <v>73.922650000000004</v>
      </c>
      <c r="FF352" s="38">
        <v>72.785319999999999</v>
      </c>
      <c r="FG352" s="38">
        <v>71.87021</v>
      </c>
      <c r="FH352" s="38">
        <v>71.722740000000002</v>
      </c>
      <c r="FI352" s="38">
        <v>74.182339999999996</v>
      </c>
      <c r="FJ352" s="38">
        <v>78.655339999999995</v>
      </c>
      <c r="FK352" s="38">
        <v>83.341099999999997</v>
      </c>
      <c r="FL352" s="38">
        <v>87.787769999999995</v>
      </c>
      <c r="FM352" s="38">
        <v>91.727260000000001</v>
      </c>
      <c r="FN352" s="38">
        <v>94.938609999999997</v>
      </c>
      <c r="FO352" s="38">
        <v>97.412639999999996</v>
      </c>
      <c r="FP352" s="38">
        <v>99.176829999999995</v>
      </c>
      <c r="FQ352" s="38">
        <v>100.29730000000001</v>
      </c>
      <c r="FR352" s="38">
        <v>100.3883</v>
      </c>
      <c r="FS352" s="38">
        <v>99.389240000000001</v>
      </c>
      <c r="FT352" s="38">
        <v>97.292490000000001</v>
      </c>
      <c r="FU352" s="38">
        <v>93.590289999999996</v>
      </c>
      <c r="FV352" s="38">
        <v>89.526179999999997</v>
      </c>
      <c r="FW352">
        <v>86.250429999999994</v>
      </c>
      <c r="FX352">
        <v>83.635679999999994</v>
      </c>
      <c r="FY352">
        <v>81.076179999999994</v>
      </c>
      <c r="FZ352">
        <v>1.2201200000000001E-2</v>
      </c>
      <c r="GA352">
        <v>0.109359</v>
      </c>
      <c r="GB352">
        <v>1</v>
      </c>
    </row>
    <row r="353" spans="1:184" x14ac:dyDescent="0.3">
      <c r="A353" t="s">
        <v>277</v>
      </c>
      <c r="B353" t="s">
        <v>187</v>
      </c>
      <c r="C353" t="s">
        <v>1</v>
      </c>
      <c r="D353" t="s">
        <v>1</v>
      </c>
      <c r="E353" t="s">
        <v>1</v>
      </c>
      <c r="F353" t="s">
        <v>1</v>
      </c>
      <c r="G353" s="16" t="s">
        <v>1</v>
      </c>
      <c r="H353" s="40" t="s">
        <v>1</v>
      </c>
      <c r="I353" s="18" t="s">
        <v>1</v>
      </c>
      <c r="J353" s="38" t="s">
        <v>1</v>
      </c>
      <c r="K353" s="18">
        <v>44722</v>
      </c>
      <c r="L353" s="38">
        <v>33717</v>
      </c>
      <c r="M353" s="38">
        <v>33717</v>
      </c>
      <c r="N353" s="38">
        <v>1.520726</v>
      </c>
      <c r="O353" s="38">
        <v>1.45574</v>
      </c>
      <c r="P353" s="38">
        <v>1.408148</v>
      </c>
      <c r="Q353" s="38">
        <v>1.380099</v>
      </c>
      <c r="R353" s="38">
        <v>1.380414</v>
      </c>
      <c r="S353" s="38">
        <v>1.396225</v>
      </c>
      <c r="T353" s="38">
        <v>1.37784</v>
      </c>
      <c r="U353" s="38">
        <v>1.608131</v>
      </c>
      <c r="V353" s="38">
        <v>2.0583480000000001</v>
      </c>
      <c r="W353" s="38">
        <v>2.4250219999999998</v>
      </c>
      <c r="X353" s="38">
        <v>2.735115</v>
      </c>
      <c r="Y353" s="38">
        <v>2.9972129999999999</v>
      </c>
      <c r="Z353" s="38">
        <v>3.1378270000000001</v>
      </c>
      <c r="AA353" s="38">
        <v>3.2672810000000001</v>
      </c>
      <c r="AB353" s="38">
        <v>3.3468550000000001</v>
      </c>
      <c r="AC353" s="38">
        <v>3.316554</v>
      </c>
      <c r="AD353" s="38">
        <v>3.1578430000000002</v>
      </c>
      <c r="AE353" s="38">
        <v>2.7762389999999999</v>
      </c>
      <c r="AF353" s="38">
        <v>2.5013589999999999</v>
      </c>
      <c r="AG353" s="38">
        <v>2.317062</v>
      </c>
      <c r="AH353" s="38">
        <v>2.2066340000000002</v>
      </c>
      <c r="AI353" s="38">
        <v>2.0480990000000001</v>
      </c>
      <c r="AJ353" s="38">
        <v>1.8432329999999999</v>
      </c>
      <c r="AK353" s="38">
        <v>1.7012480000000001</v>
      </c>
      <c r="AL353" s="38">
        <v>9.0332999999999993E-3</v>
      </c>
      <c r="AM353" s="38">
        <v>9.1207000000000007E-3</v>
      </c>
      <c r="AN353" s="38">
        <v>1.07641E-2</v>
      </c>
      <c r="AO353" s="38">
        <v>1.0155600000000001E-2</v>
      </c>
      <c r="AP353" s="38">
        <v>8.7991000000000007E-3</v>
      </c>
      <c r="AQ353" s="38">
        <v>1.63494E-2</v>
      </c>
      <c r="AR353" s="38">
        <v>-3.6116999999999998E-3</v>
      </c>
      <c r="AS353" s="38">
        <v>-2.0312199999999999E-2</v>
      </c>
      <c r="AT353" s="38">
        <v>-4.3016600000000002E-2</v>
      </c>
      <c r="AU353" s="38">
        <v>-5.62415E-2</v>
      </c>
      <c r="AV353" s="38">
        <v>-5.3606300000000003E-2</v>
      </c>
      <c r="AW353" s="38">
        <v>-2.8875399999999999E-2</v>
      </c>
      <c r="AX353" s="38">
        <v>-3.5211000000000001E-3</v>
      </c>
      <c r="AY353" s="38">
        <v>9.0744999999999992E-3</v>
      </c>
      <c r="AZ353" s="38">
        <v>2.4887599999999999E-2</v>
      </c>
      <c r="BA353" s="38">
        <v>1.1239000000000001E-2</v>
      </c>
      <c r="BB353" s="38">
        <v>3.1442100000000001E-2</v>
      </c>
      <c r="BC353" s="38">
        <v>1.8748399999999998E-2</v>
      </c>
      <c r="BD353" s="38">
        <v>6.4368000000000003E-3</v>
      </c>
      <c r="BE353" s="38">
        <v>-8.273E-4</v>
      </c>
      <c r="BF353" s="38">
        <v>1.1638900000000001E-2</v>
      </c>
      <c r="BG353" s="38">
        <v>-2.6206699999999999E-2</v>
      </c>
      <c r="BH353" s="38">
        <v>-2.3202299999999999E-2</v>
      </c>
      <c r="BI353" s="38">
        <v>-2.8302000000000001E-2</v>
      </c>
      <c r="BJ353" s="38">
        <v>1.35087E-2</v>
      </c>
      <c r="BK353" s="38">
        <v>1.25386E-2</v>
      </c>
      <c r="BL353" s="38">
        <v>1.28059E-2</v>
      </c>
      <c r="BM353" s="38">
        <v>1.19913E-2</v>
      </c>
      <c r="BN353" s="38">
        <v>1.0410300000000001E-2</v>
      </c>
      <c r="BO353" s="38">
        <v>2.2914799999999999E-2</v>
      </c>
      <c r="BP353" s="38">
        <v>6.8593999999999999E-3</v>
      </c>
      <c r="BQ353" s="38">
        <v>-1.7689199999999999E-2</v>
      </c>
      <c r="BR353" s="38">
        <v>-3.9469200000000003E-2</v>
      </c>
      <c r="BS353" s="38">
        <v>-5.0330399999999997E-2</v>
      </c>
      <c r="BT353" s="38">
        <v>-4.89331E-2</v>
      </c>
      <c r="BU353" s="38">
        <v>-2.4630200000000001E-2</v>
      </c>
      <c r="BV353" s="38">
        <v>-1.72E-3</v>
      </c>
      <c r="BW353" s="38">
        <v>1.30584E-2</v>
      </c>
      <c r="BX353" s="38">
        <v>3.0632099999999999E-2</v>
      </c>
      <c r="BY353" s="38">
        <v>1.9192799999999999E-2</v>
      </c>
      <c r="BZ353" s="38">
        <v>4.0211400000000001E-2</v>
      </c>
      <c r="CA353" s="38">
        <v>2.73715E-2</v>
      </c>
      <c r="CB353" s="38">
        <v>1.41122E-2</v>
      </c>
      <c r="CC353" s="38">
        <v>6.5816E-3</v>
      </c>
      <c r="CD353" s="38">
        <v>1.85671E-2</v>
      </c>
      <c r="CE353" s="38">
        <v>-1.8734799999999999E-2</v>
      </c>
      <c r="CF353" s="38">
        <v>-1.7347600000000001E-2</v>
      </c>
      <c r="CG353" s="38">
        <v>-2.3252100000000001E-2</v>
      </c>
      <c r="CH353" s="38">
        <v>1.6608399999999999E-2</v>
      </c>
      <c r="CI353" s="38">
        <v>1.49059E-2</v>
      </c>
      <c r="CJ353" s="38">
        <v>1.422E-2</v>
      </c>
      <c r="CK353" s="38">
        <v>1.32628E-2</v>
      </c>
      <c r="CL353" s="38">
        <v>1.15263E-2</v>
      </c>
      <c r="CM353" s="38">
        <v>2.7461900000000001E-2</v>
      </c>
      <c r="CN353" s="38">
        <v>1.41116E-2</v>
      </c>
      <c r="CO353" s="38">
        <v>-1.5872600000000001E-2</v>
      </c>
      <c r="CP353" s="38">
        <v>-3.7012299999999998E-2</v>
      </c>
      <c r="CQ353" s="38">
        <v>-4.6236300000000001E-2</v>
      </c>
      <c r="CR353" s="38">
        <v>-4.5696399999999998E-2</v>
      </c>
      <c r="CS353" s="38">
        <v>-2.1690000000000001E-2</v>
      </c>
      <c r="CT353" s="38">
        <v>-4.7249999999999999E-4</v>
      </c>
      <c r="CU353" s="38">
        <v>1.5817600000000001E-2</v>
      </c>
      <c r="CV353" s="38">
        <v>3.4610799999999997E-2</v>
      </c>
      <c r="CW353" s="38">
        <v>2.4701500000000001E-2</v>
      </c>
      <c r="CX353" s="38">
        <v>4.6285E-2</v>
      </c>
      <c r="CY353" s="38">
        <v>3.3343900000000003E-2</v>
      </c>
      <c r="CZ353" s="38">
        <v>1.94282E-2</v>
      </c>
      <c r="DA353" s="38">
        <v>1.1712999999999999E-2</v>
      </c>
      <c r="DB353" s="38">
        <v>2.3365500000000001E-2</v>
      </c>
      <c r="DC353" s="38">
        <v>-1.35598E-2</v>
      </c>
      <c r="DD353" s="38">
        <v>-1.3292699999999999E-2</v>
      </c>
      <c r="DE353" s="38">
        <v>-1.9754600000000001E-2</v>
      </c>
      <c r="DF353" s="38">
        <v>1.9708099999999999E-2</v>
      </c>
      <c r="DG353" s="38">
        <v>1.72731E-2</v>
      </c>
      <c r="DH353" s="38">
        <v>1.5634100000000001E-2</v>
      </c>
      <c r="DI353" s="38">
        <v>1.4534200000000001E-2</v>
      </c>
      <c r="DJ353" s="38">
        <v>1.2642199999999999E-2</v>
      </c>
      <c r="DK353" s="38">
        <v>3.2009000000000003E-2</v>
      </c>
      <c r="DL353" s="38">
        <v>2.1363799999999999E-2</v>
      </c>
      <c r="DM353" s="38">
        <v>-1.4056000000000001E-2</v>
      </c>
      <c r="DN353" s="38">
        <v>-3.4555299999999997E-2</v>
      </c>
      <c r="DO353" s="38">
        <v>-4.2142300000000001E-2</v>
      </c>
      <c r="DP353" s="38">
        <v>-4.2459799999999999E-2</v>
      </c>
      <c r="DQ353" s="38">
        <v>-1.8749700000000001E-2</v>
      </c>
      <c r="DR353" s="38">
        <v>7.7490000000000002E-4</v>
      </c>
      <c r="DS353" s="38">
        <v>1.85769E-2</v>
      </c>
      <c r="DT353" s="38">
        <v>3.8589499999999999E-2</v>
      </c>
      <c r="DU353" s="38">
        <v>3.02102E-2</v>
      </c>
      <c r="DV353" s="38">
        <v>5.2358599999999998E-2</v>
      </c>
      <c r="DW353" s="38">
        <v>3.9316200000000003E-2</v>
      </c>
      <c r="DX353" s="38">
        <v>2.4744100000000002E-2</v>
      </c>
      <c r="DY353" s="38">
        <v>1.6844399999999999E-2</v>
      </c>
      <c r="DZ353" s="38">
        <v>2.8164000000000002E-2</v>
      </c>
      <c r="EA353" s="38">
        <v>-8.3849000000000007E-3</v>
      </c>
      <c r="EB353" s="38">
        <v>-9.2377999999999991E-3</v>
      </c>
      <c r="EC353" s="38">
        <v>-1.62571E-2</v>
      </c>
      <c r="ED353" s="38">
        <v>2.41835E-2</v>
      </c>
      <c r="EE353" s="38">
        <v>2.0691000000000001E-2</v>
      </c>
      <c r="EF353" s="38">
        <v>1.7675900000000001E-2</v>
      </c>
      <c r="EG353" s="38">
        <v>1.6369999999999999E-2</v>
      </c>
      <c r="EH353" s="38">
        <v>1.4253500000000001E-2</v>
      </c>
      <c r="EI353" s="38">
        <v>3.8574299999999999E-2</v>
      </c>
      <c r="EJ353" s="38">
        <v>3.1834899999999999E-2</v>
      </c>
      <c r="EK353" s="38">
        <v>-1.1433E-2</v>
      </c>
      <c r="EL353" s="38">
        <v>-3.1007900000000001E-2</v>
      </c>
      <c r="EM353" s="38">
        <v>-3.6231199999999998E-2</v>
      </c>
      <c r="EN353" s="38">
        <v>-3.7786599999999997E-2</v>
      </c>
      <c r="EO353" s="38">
        <v>-1.4504599999999999E-2</v>
      </c>
      <c r="EP353" s="38">
        <v>2.5761E-3</v>
      </c>
      <c r="EQ353" s="38">
        <v>2.2560799999999999E-2</v>
      </c>
      <c r="ER353" s="38">
        <v>4.4334100000000001E-2</v>
      </c>
      <c r="ES353" s="38">
        <v>3.8163999999999997E-2</v>
      </c>
      <c r="ET353" s="38">
        <v>6.1127899999999999E-2</v>
      </c>
      <c r="EU353" s="38">
        <v>4.7939299999999997E-2</v>
      </c>
      <c r="EV353" s="38">
        <v>3.2419499999999997E-2</v>
      </c>
      <c r="EW353" s="38">
        <v>2.4253299999999998E-2</v>
      </c>
      <c r="EX353" s="38">
        <v>3.5092199999999997E-2</v>
      </c>
      <c r="EY353" s="38">
        <v>-9.1299999999999997E-4</v>
      </c>
      <c r="EZ353" s="38">
        <v>-3.3831999999999998E-3</v>
      </c>
      <c r="FA353" s="38">
        <v>-1.12072E-2</v>
      </c>
      <c r="FB353" s="38">
        <v>77.72184</v>
      </c>
      <c r="FC353" s="38">
        <v>76.041730000000001</v>
      </c>
      <c r="FD353" s="38">
        <v>73.801060000000007</v>
      </c>
      <c r="FE353" s="38">
        <v>71.911019999999994</v>
      </c>
      <c r="FF353" s="38">
        <v>70.944010000000006</v>
      </c>
      <c r="FG353" s="38">
        <v>69.962140000000005</v>
      </c>
      <c r="FH353" s="38">
        <v>70.570980000000006</v>
      </c>
      <c r="FI353" s="38">
        <v>74.863489999999999</v>
      </c>
      <c r="FJ353" s="38">
        <v>79.999520000000004</v>
      </c>
      <c r="FK353" s="38">
        <v>83.991680000000002</v>
      </c>
      <c r="FL353" s="38">
        <v>87.725729999999999</v>
      </c>
      <c r="FM353" s="38">
        <v>91.293530000000004</v>
      </c>
      <c r="FN353" s="38">
        <v>93.789289999999994</v>
      </c>
      <c r="FO353" s="38">
        <v>95.900630000000007</v>
      </c>
      <c r="FP353" s="38">
        <v>97.315849999999998</v>
      </c>
      <c r="FQ353" s="38">
        <v>98.248469999999998</v>
      </c>
      <c r="FR353" s="38">
        <v>98.390950000000004</v>
      </c>
      <c r="FS353" s="38">
        <v>97.553120000000007</v>
      </c>
      <c r="FT353" s="38">
        <v>95.590670000000003</v>
      </c>
      <c r="FU353" s="38">
        <v>92.892510000000001</v>
      </c>
      <c r="FV353" s="38">
        <v>89.462779999999995</v>
      </c>
      <c r="FW353">
        <v>86.832599999999999</v>
      </c>
      <c r="FX353">
        <v>84.161559999999994</v>
      </c>
      <c r="FY353">
        <v>81.544749999999993</v>
      </c>
      <c r="FZ353">
        <v>8.94E-3</v>
      </c>
      <c r="GA353">
        <v>7.0975499999999997E-2</v>
      </c>
      <c r="GB353">
        <v>1</v>
      </c>
    </row>
    <row r="354" spans="1:184" x14ac:dyDescent="0.3">
      <c r="A354" t="s">
        <v>277</v>
      </c>
      <c r="B354" t="s">
        <v>187</v>
      </c>
      <c r="C354" t="s">
        <v>1</v>
      </c>
      <c r="D354" t="s">
        <v>1</v>
      </c>
      <c r="E354" t="s">
        <v>1</v>
      </c>
      <c r="F354" t="s">
        <v>1</v>
      </c>
      <c r="G354" s="16" t="s">
        <v>1</v>
      </c>
      <c r="H354" s="40" t="s">
        <v>1</v>
      </c>
      <c r="I354" s="18" t="s">
        <v>1</v>
      </c>
      <c r="J354" s="38" t="s">
        <v>1</v>
      </c>
      <c r="K354" s="18">
        <v>44739</v>
      </c>
      <c r="L354" s="38">
        <v>33615</v>
      </c>
      <c r="M354" s="38">
        <v>33615</v>
      </c>
      <c r="N354" s="38">
        <v>1.5093430000000001</v>
      </c>
      <c r="O354" s="38">
        <v>1.4479029999999999</v>
      </c>
      <c r="P354" s="38">
        <v>1.400585</v>
      </c>
      <c r="Q354" s="38">
        <v>1.372752</v>
      </c>
      <c r="R354" s="38">
        <v>1.3800559999999999</v>
      </c>
      <c r="S354" s="38">
        <v>1.429746</v>
      </c>
      <c r="T354" s="38">
        <v>1.4404669999999999</v>
      </c>
      <c r="U354" s="38">
        <v>1.6536599999999999</v>
      </c>
      <c r="V354" s="38">
        <v>2.1524019999999999</v>
      </c>
      <c r="W354" s="38">
        <v>2.5188619999999999</v>
      </c>
      <c r="X354" s="38">
        <v>2.8057059999999998</v>
      </c>
      <c r="Y354" s="38">
        <v>3.0397949999999998</v>
      </c>
      <c r="Z354" s="38">
        <v>3.1747589999999999</v>
      </c>
      <c r="AA354" s="38">
        <v>3.3372000000000002</v>
      </c>
      <c r="AB354" s="38">
        <v>3.457449</v>
      </c>
      <c r="AC354" s="38">
        <v>3.477544</v>
      </c>
      <c r="AD354" s="38">
        <v>3.3253689999999998</v>
      </c>
      <c r="AE354" s="38">
        <v>2.8354729999999999</v>
      </c>
      <c r="AF354" s="38">
        <v>2.4825599999999999</v>
      </c>
      <c r="AG354" s="38">
        <v>2.2775240000000001</v>
      </c>
      <c r="AH354" s="38">
        <v>2.1683219999999999</v>
      </c>
      <c r="AI354" s="38">
        <v>1.9623930000000001</v>
      </c>
      <c r="AJ354" s="38">
        <v>1.7686999999999999</v>
      </c>
      <c r="AK354" s="38">
        <v>1.648118</v>
      </c>
      <c r="AL354" s="38">
        <v>-2.1424499999999999E-2</v>
      </c>
      <c r="AM354" s="38">
        <v>-1.35698E-2</v>
      </c>
      <c r="AN354" s="38">
        <v>-6.7584999999999998E-3</v>
      </c>
      <c r="AO354" s="38">
        <v>-4.2296E-3</v>
      </c>
      <c r="AP354" s="38">
        <v>-9.7820000000000003E-4</v>
      </c>
      <c r="AQ354" s="38">
        <v>3.9303100000000001E-2</v>
      </c>
      <c r="AR354" s="38">
        <v>4.78875E-2</v>
      </c>
      <c r="AS354" s="38">
        <v>-1.6293100000000001E-2</v>
      </c>
      <c r="AT354" s="38">
        <v>-2.3836900000000001E-2</v>
      </c>
      <c r="AU354" s="38">
        <v>-3.3502499999999998E-2</v>
      </c>
      <c r="AV354" s="38">
        <v>-2.3501299999999999E-2</v>
      </c>
      <c r="AW354" s="38">
        <v>-1.1309400000000001E-2</v>
      </c>
      <c r="AX354" s="38">
        <v>1.1351E-3</v>
      </c>
      <c r="AY354" s="38">
        <v>9.2873999999999995E-3</v>
      </c>
      <c r="AZ354" s="38">
        <v>1.5042099999999999E-2</v>
      </c>
      <c r="BA354" s="38">
        <v>1.7718299999999999E-2</v>
      </c>
      <c r="BB354" s="38">
        <v>4.3254099999999997E-2</v>
      </c>
      <c r="BC354" s="38">
        <v>3.5873700000000001E-2</v>
      </c>
      <c r="BD354" s="38">
        <v>1.4308100000000001E-2</v>
      </c>
      <c r="BE354" s="38">
        <v>1.7346199999999999E-2</v>
      </c>
      <c r="BF354" s="38">
        <v>4.6230399999999998E-2</v>
      </c>
      <c r="BG354" s="38">
        <v>-3.2286700000000002E-2</v>
      </c>
      <c r="BH354" s="38">
        <v>-2.9348200000000001E-2</v>
      </c>
      <c r="BI354" s="38">
        <v>-1.64377E-2</v>
      </c>
      <c r="BJ354" s="38">
        <v>-1.8012899999999998E-2</v>
      </c>
      <c r="BK354" s="38">
        <v>-1.06795E-2</v>
      </c>
      <c r="BL354" s="38">
        <v>-4.1351000000000001E-3</v>
      </c>
      <c r="BM354" s="38">
        <v>-2.3108E-3</v>
      </c>
      <c r="BN354" s="38">
        <v>3.591E-4</v>
      </c>
      <c r="BO354" s="38">
        <v>4.2863499999999999E-2</v>
      </c>
      <c r="BP354" s="38">
        <v>5.7827799999999999E-2</v>
      </c>
      <c r="BQ354" s="38">
        <v>-1.3096099999999999E-2</v>
      </c>
      <c r="BR354" s="38">
        <v>-1.8497099999999999E-2</v>
      </c>
      <c r="BS354" s="38">
        <v>-2.7055200000000001E-2</v>
      </c>
      <c r="BT354" s="38">
        <v>-1.7873199999999999E-2</v>
      </c>
      <c r="BU354" s="38">
        <v>-6.2642000000000002E-3</v>
      </c>
      <c r="BV354" s="38">
        <v>3.6801999999999998E-3</v>
      </c>
      <c r="BW354" s="38">
        <v>1.1919300000000001E-2</v>
      </c>
      <c r="BX354" s="38">
        <v>1.7622800000000001E-2</v>
      </c>
      <c r="BY354" s="38">
        <v>2.16306E-2</v>
      </c>
      <c r="BZ354" s="38">
        <v>4.8855200000000001E-2</v>
      </c>
      <c r="CA354" s="38">
        <v>4.2658300000000003E-2</v>
      </c>
      <c r="CB354" s="38">
        <v>2.3281400000000001E-2</v>
      </c>
      <c r="CC354" s="38">
        <v>2.3365500000000001E-2</v>
      </c>
      <c r="CD354" s="38">
        <v>5.3819899999999997E-2</v>
      </c>
      <c r="CE354" s="38">
        <v>-2.42986E-2</v>
      </c>
      <c r="CF354" s="38">
        <v>-2.3148999999999999E-2</v>
      </c>
      <c r="CG354" s="38">
        <v>-1.22554E-2</v>
      </c>
      <c r="CH354" s="38">
        <v>-1.5650000000000001E-2</v>
      </c>
      <c r="CI354" s="38">
        <v>-8.6777E-3</v>
      </c>
      <c r="CJ354" s="38">
        <v>-2.3181E-3</v>
      </c>
      <c r="CK354" s="38">
        <v>-9.817999999999999E-4</v>
      </c>
      <c r="CL354" s="38">
        <v>1.2853999999999999E-3</v>
      </c>
      <c r="CM354" s="38">
        <v>4.5329500000000002E-2</v>
      </c>
      <c r="CN354" s="38">
        <v>6.4712400000000003E-2</v>
      </c>
      <c r="CO354" s="38">
        <v>-1.0881800000000001E-2</v>
      </c>
      <c r="CP354" s="38">
        <v>-1.4798800000000001E-2</v>
      </c>
      <c r="CQ354" s="38">
        <v>-2.25898E-2</v>
      </c>
      <c r="CR354" s="38">
        <v>-1.39753E-2</v>
      </c>
      <c r="CS354" s="38">
        <v>-2.7698000000000002E-3</v>
      </c>
      <c r="CT354" s="38">
        <v>5.4429999999999999E-3</v>
      </c>
      <c r="CU354" s="38">
        <v>1.37421E-2</v>
      </c>
      <c r="CV354" s="38">
        <v>1.9410199999999999E-2</v>
      </c>
      <c r="CW354" s="38">
        <v>2.4340299999999999E-2</v>
      </c>
      <c r="CX354" s="38">
        <v>5.2734499999999997E-2</v>
      </c>
      <c r="CY354" s="38">
        <v>4.7357200000000002E-2</v>
      </c>
      <c r="CZ354" s="38">
        <v>2.94962E-2</v>
      </c>
      <c r="DA354" s="38">
        <v>2.7534400000000001E-2</v>
      </c>
      <c r="DB354" s="38">
        <v>5.9076299999999998E-2</v>
      </c>
      <c r="DC354" s="38">
        <v>-1.8766100000000001E-2</v>
      </c>
      <c r="DD354" s="38">
        <v>-1.8855500000000001E-2</v>
      </c>
      <c r="DE354" s="38">
        <v>-9.3586999999999993E-3</v>
      </c>
      <c r="DF354" s="38">
        <v>-1.32871E-2</v>
      </c>
      <c r="DG354" s="38">
        <v>-6.6759000000000002E-3</v>
      </c>
      <c r="DH354" s="38">
        <v>-5.0109999999999998E-4</v>
      </c>
      <c r="DI354" s="38">
        <v>3.4719999999999998E-4</v>
      </c>
      <c r="DJ354" s="38">
        <v>2.2116000000000002E-3</v>
      </c>
      <c r="DK354" s="38">
        <v>4.7795400000000002E-2</v>
      </c>
      <c r="DL354" s="38">
        <v>7.1596999999999994E-2</v>
      </c>
      <c r="DM354" s="38">
        <v>-8.6674999999999999E-3</v>
      </c>
      <c r="DN354" s="38">
        <v>-1.1100499999999999E-2</v>
      </c>
      <c r="DO354" s="38">
        <v>-1.8124500000000002E-2</v>
      </c>
      <c r="DP354" s="38">
        <v>-1.0077300000000001E-2</v>
      </c>
      <c r="DQ354" s="38">
        <v>7.2449999999999999E-4</v>
      </c>
      <c r="DR354" s="38">
        <v>7.2056999999999998E-3</v>
      </c>
      <c r="DS354" s="38">
        <v>1.5565000000000001E-2</v>
      </c>
      <c r="DT354" s="38">
        <v>2.11976E-2</v>
      </c>
      <c r="DU354" s="38">
        <v>2.7050000000000001E-2</v>
      </c>
      <c r="DV354" s="38">
        <v>5.6613799999999999E-2</v>
      </c>
      <c r="DW354" s="38">
        <v>5.2056199999999997E-2</v>
      </c>
      <c r="DX354" s="38">
        <v>3.5711100000000003E-2</v>
      </c>
      <c r="DY354" s="38">
        <v>3.17034E-2</v>
      </c>
      <c r="DZ354" s="38">
        <v>6.4332799999999996E-2</v>
      </c>
      <c r="EA354" s="38">
        <v>-1.32336E-2</v>
      </c>
      <c r="EB354" s="38">
        <v>-1.4561899999999999E-2</v>
      </c>
      <c r="EC354" s="38">
        <v>-6.4621000000000001E-3</v>
      </c>
      <c r="ED354" s="38">
        <v>-9.8756E-3</v>
      </c>
      <c r="EE354" s="38">
        <v>-3.7856000000000001E-3</v>
      </c>
      <c r="EF354" s="38">
        <v>2.1223000000000001E-3</v>
      </c>
      <c r="EG354" s="38">
        <v>2.2659999999999998E-3</v>
      </c>
      <c r="EH354" s="38">
        <v>3.5490000000000001E-3</v>
      </c>
      <c r="EI354" s="38">
        <v>5.13558E-2</v>
      </c>
      <c r="EJ354" s="38">
        <v>8.1537200000000004E-2</v>
      </c>
      <c r="EK354" s="38">
        <v>-5.4704000000000003E-3</v>
      </c>
      <c r="EL354" s="38">
        <v>-5.7606999999999997E-3</v>
      </c>
      <c r="EM354" s="38">
        <v>-1.16772E-2</v>
      </c>
      <c r="EN354" s="38">
        <v>-4.4492000000000004E-3</v>
      </c>
      <c r="EO354" s="38">
        <v>5.7698000000000003E-3</v>
      </c>
      <c r="EP354" s="38">
        <v>9.7508999999999998E-3</v>
      </c>
      <c r="EQ354" s="38">
        <v>1.8196899999999998E-2</v>
      </c>
      <c r="ER354" s="38">
        <v>2.3778299999999999E-2</v>
      </c>
      <c r="ES354" s="38">
        <v>3.0962400000000001E-2</v>
      </c>
      <c r="ET354" s="38">
        <v>6.2214899999999997E-2</v>
      </c>
      <c r="EU354" s="38">
        <v>5.8840700000000003E-2</v>
      </c>
      <c r="EV354" s="38">
        <v>4.4684399999999999E-2</v>
      </c>
      <c r="EW354" s="38">
        <v>3.7722699999999998E-2</v>
      </c>
      <c r="EX354" s="38">
        <v>7.1922299999999995E-2</v>
      </c>
      <c r="EY354" s="38">
        <v>-5.2455000000000002E-3</v>
      </c>
      <c r="EZ354" s="38">
        <v>-8.3627000000000007E-3</v>
      </c>
      <c r="FA354" s="38">
        <v>-2.2797E-3</v>
      </c>
      <c r="FB354" s="38">
        <v>75.372020000000006</v>
      </c>
      <c r="FC354" s="38">
        <v>73.452209999999994</v>
      </c>
      <c r="FD354" s="38">
        <v>71.521730000000005</v>
      </c>
      <c r="FE354" s="38">
        <v>69.926730000000006</v>
      </c>
      <c r="FF354" s="38">
        <v>69.015529999999998</v>
      </c>
      <c r="FG354" s="38">
        <v>67.84272</v>
      </c>
      <c r="FH354" s="38">
        <v>68.241039999999998</v>
      </c>
      <c r="FI354" s="38">
        <v>71.951319999999996</v>
      </c>
      <c r="FJ354" s="38">
        <v>77.014269999999996</v>
      </c>
      <c r="FK354" s="38">
        <v>81.221580000000003</v>
      </c>
      <c r="FL354" s="38">
        <v>85.472530000000006</v>
      </c>
      <c r="FM354" s="38">
        <v>89.436599999999999</v>
      </c>
      <c r="FN354" s="38">
        <v>92.851770000000002</v>
      </c>
      <c r="FO354" s="38">
        <v>95.728340000000003</v>
      </c>
      <c r="FP354" s="38">
        <v>97.828050000000005</v>
      </c>
      <c r="FQ354" s="38">
        <v>99.381230000000002</v>
      </c>
      <c r="FR354" s="38">
        <v>99.385149999999996</v>
      </c>
      <c r="FS354" s="38">
        <v>98.658259999999999</v>
      </c>
      <c r="FT354" s="38">
        <v>96.750389999999996</v>
      </c>
      <c r="FU354" s="38">
        <v>93.498369999999994</v>
      </c>
      <c r="FV354" s="38">
        <v>88.942279999999997</v>
      </c>
      <c r="FW354">
        <v>85.264899999999997</v>
      </c>
      <c r="FX354">
        <v>82.148949999999999</v>
      </c>
      <c r="FY354">
        <v>79.667929999999998</v>
      </c>
      <c r="FZ354">
        <v>9.2619E-3</v>
      </c>
      <c r="GA354">
        <v>7.2559700000000005E-2</v>
      </c>
      <c r="GB354">
        <v>1</v>
      </c>
    </row>
    <row r="355" spans="1:184" x14ac:dyDescent="0.3">
      <c r="A355" t="s">
        <v>277</v>
      </c>
      <c r="B355" t="s">
        <v>187</v>
      </c>
      <c r="C355" t="s">
        <v>1</v>
      </c>
      <c r="D355" t="s">
        <v>1</v>
      </c>
      <c r="E355" t="s">
        <v>1</v>
      </c>
      <c r="F355" t="s">
        <v>1</v>
      </c>
      <c r="G355" s="16" t="s">
        <v>1</v>
      </c>
      <c r="H355" s="40" t="s">
        <v>1</v>
      </c>
      <c r="I355" s="18" t="s">
        <v>1</v>
      </c>
      <c r="J355" s="38" t="s">
        <v>1</v>
      </c>
      <c r="K355" s="18">
        <v>44753</v>
      </c>
      <c r="L355" s="38">
        <v>33485</v>
      </c>
      <c r="M355" s="38">
        <v>33485</v>
      </c>
      <c r="N355" s="38">
        <v>1.5174080000000001</v>
      </c>
      <c r="O355" s="38">
        <v>1.455681</v>
      </c>
      <c r="P355" s="38">
        <v>1.410045</v>
      </c>
      <c r="Q355" s="38">
        <v>1.3832720000000001</v>
      </c>
      <c r="R355" s="38">
        <v>1.393146</v>
      </c>
      <c r="S355" s="38">
        <v>1.4354070000000001</v>
      </c>
      <c r="T355" s="38">
        <v>1.443406</v>
      </c>
      <c r="U355" s="38">
        <v>1.6797679999999999</v>
      </c>
      <c r="V355" s="38">
        <v>2.188428</v>
      </c>
      <c r="W355" s="38">
        <v>2.5801630000000002</v>
      </c>
      <c r="X355" s="38">
        <v>2.8818920000000001</v>
      </c>
      <c r="Y355" s="38">
        <v>3.1250550000000001</v>
      </c>
      <c r="Z355" s="38">
        <v>3.2627809999999999</v>
      </c>
      <c r="AA355" s="38">
        <v>3.4171209999999999</v>
      </c>
      <c r="AB355" s="38">
        <v>3.5248309999999998</v>
      </c>
      <c r="AC355" s="38">
        <v>3.5246279999999999</v>
      </c>
      <c r="AD355" s="38">
        <v>3.3658960000000002</v>
      </c>
      <c r="AE355" s="38">
        <v>2.8697339999999998</v>
      </c>
      <c r="AF355" s="38">
        <v>2.5165229999999998</v>
      </c>
      <c r="AG355" s="38">
        <v>2.311769</v>
      </c>
      <c r="AH355" s="38">
        <v>2.201892</v>
      </c>
      <c r="AI355" s="38">
        <v>2.00712</v>
      </c>
      <c r="AJ355" s="38">
        <v>1.819242</v>
      </c>
      <c r="AK355" s="38">
        <v>1.6928110000000001</v>
      </c>
      <c r="AL355" s="38">
        <v>-6.0991999999999999E-3</v>
      </c>
      <c r="AM355" s="38">
        <v>-3.3230999999999998E-3</v>
      </c>
      <c r="AN355" s="38">
        <v>-6.3529999999999999E-4</v>
      </c>
      <c r="AO355" s="38">
        <v>-1.8904E-3</v>
      </c>
      <c r="AP355" s="38">
        <v>1.783E-4</v>
      </c>
      <c r="AQ355" s="38">
        <v>1.5902300000000001E-2</v>
      </c>
      <c r="AR355" s="38">
        <v>2.5153600000000002E-2</v>
      </c>
      <c r="AS355" s="38">
        <v>-2.0163500000000001E-2</v>
      </c>
      <c r="AT355" s="38">
        <v>-3.6746300000000003E-2</v>
      </c>
      <c r="AU355" s="38">
        <v>-4.4076999999999998E-2</v>
      </c>
      <c r="AV355" s="38">
        <v>-3.6196899999999997E-2</v>
      </c>
      <c r="AW355" s="38">
        <v>-2.08478E-2</v>
      </c>
      <c r="AX355" s="38">
        <v>-1.16772E-2</v>
      </c>
      <c r="AY355" s="38">
        <v>5.9610000000000002E-3</v>
      </c>
      <c r="AZ355" s="38">
        <v>1.35964E-2</v>
      </c>
      <c r="BA355" s="38">
        <v>3.4037E-3</v>
      </c>
      <c r="BB355" s="38">
        <v>1.5086E-2</v>
      </c>
      <c r="BC355" s="38">
        <v>-2.4788000000000002E-3</v>
      </c>
      <c r="BD355" s="38">
        <v>-2.6515299999999999E-2</v>
      </c>
      <c r="BE355" s="38">
        <v>-1.6514899999999999E-2</v>
      </c>
      <c r="BF355" s="38">
        <v>6.6198999999999997E-3</v>
      </c>
      <c r="BG355" s="38">
        <v>-5.0270299999999997E-2</v>
      </c>
      <c r="BH355" s="38">
        <v>-4.21232E-2</v>
      </c>
      <c r="BI355" s="38">
        <v>-3.0125300000000001E-2</v>
      </c>
      <c r="BJ355" s="38">
        <v>-2.2404E-3</v>
      </c>
      <c r="BK355" s="38">
        <v>9.1000000000000003E-5</v>
      </c>
      <c r="BL355" s="38">
        <v>2.2994999999999999E-3</v>
      </c>
      <c r="BM355" s="38">
        <v>1.7259999999999999E-4</v>
      </c>
      <c r="BN355" s="38">
        <v>1.722E-3</v>
      </c>
      <c r="BO355" s="38">
        <v>2.0499300000000002E-2</v>
      </c>
      <c r="BP355" s="38">
        <v>3.56823E-2</v>
      </c>
      <c r="BQ355" s="38">
        <v>-1.6529499999999999E-2</v>
      </c>
      <c r="BR355" s="38">
        <v>-3.1128800000000002E-2</v>
      </c>
      <c r="BS355" s="38">
        <v>-3.6664700000000001E-2</v>
      </c>
      <c r="BT355" s="38">
        <v>-2.9526799999999999E-2</v>
      </c>
      <c r="BU355" s="38">
        <v>-1.5075E-2</v>
      </c>
      <c r="BV355" s="38">
        <v>-9.2251E-3</v>
      </c>
      <c r="BW355" s="38">
        <v>9.0933000000000003E-3</v>
      </c>
      <c r="BX355" s="38">
        <v>1.6877799999999998E-2</v>
      </c>
      <c r="BY355" s="38">
        <v>8.9762999999999996E-3</v>
      </c>
      <c r="BZ355" s="38">
        <v>2.2501299999999998E-2</v>
      </c>
      <c r="CA355" s="38">
        <v>6.8598000000000001E-3</v>
      </c>
      <c r="CB355" s="38">
        <v>-1.5090299999999999E-2</v>
      </c>
      <c r="CC355" s="38">
        <v>-7.7410999999999999E-3</v>
      </c>
      <c r="CD355" s="38">
        <v>1.6418200000000001E-2</v>
      </c>
      <c r="CE355" s="38">
        <v>-4.0997699999999998E-2</v>
      </c>
      <c r="CF355" s="38">
        <v>-3.4674900000000002E-2</v>
      </c>
      <c r="CG355" s="38">
        <v>-2.4610400000000001E-2</v>
      </c>
      <c r="CH355" s="38">
        <v>4.3219999999999999E-4</v>
      </c>
      <c r="CI355" s="38">
        <v>2.4556000000000001E-3</v>
      </c>
      <c r="CJ355" s="38">
        <v>4.3321000000000002E-3</v>
      </c>
      <c r="CK355" s="38">
        <v>1.6014E-3</v>
      </c>
      <c r="CL355" s="38">
        <v>2.7910999999999999E-3</v>
      </c>
      <c r="CM355" s="38">
        <v>2.3683099999999999E-2</v>
      </c>
      <c r="CN355" s="38">
        <v>4.2974400000000003E-2</v>
      </c>
      <c r="CO355" s="38">
        <v>-1.40126E-2</v>
      </c>
      <c r="CP355" s="38">
        <v>-2.7238200000000001E-2</v>
      </c>
      <c r="CQ355" s="38">
        <v>-3.1531000000000003E-2</v>
      </c>
      <c r="CR355" s="38">
        <v>-2.4907100000000001E-2</v>
      </c>
      <c r="CS355" s="38">
        <v>-1.1076799999999999E-2</v>
      </c>
      <c r="CT355" s="38">
        <v>-7.5268000000000002E-3</v>
      </c>
      <c r="CU355" s="38">
        <v>1.1262599999999999E-2</v>
      </c>
      <c r="CV355" s="38">
        <v>1.9150400000000001E-2</v>
      </c>
      <c r="CW355" s="38">
        <v>1.2836E-2</v>
      </c>
      <c r="CX355" s="38">
        <v>2.7637100000000001E-2</v>
      </c>
      <c r="CY355" s="38">
        <v>1.33276E-2</v>
      </c>
      <c r="CZ355" s="38">
        <v>-7.1773999999999996E-3</v>
      </c>
      <c r="DA355" s="38">
        <v>-1.6643999999999999E-3</v>
      </c>
      <c r="DB355" s="38">
        <v>2.3204499999999999E-2</v>
      </c>
      <c r="DC355" s="38">
        <v>-3.4575599999999998E-2</v>
      </c>
      <c r="DD355" s="38">
        <v>-2.9516199999999999E-2</v>
      </c>
      <c r="DE355" s="38">
        <v>-2.0790800000000002E-2</v>
      </c>
      <c r="DF355" s="38">
        <v>3.1048E-3</v>
      </c>
      <c r="DG355" s="38">
        <v>4.8202000000000002E-3</v>
      </c>
      <c r="DH355" s="38">
        <v>6.3648000000000003E-3</v>
      </c>
      <c r="DI355" s="38">
        <v>3.0301999999999998E-3</v>
      </c>
      <c r="DJ355" s="38">
        <v>3.8601999999999998E-3</v>
      </c>
      <c r="DK355" s="38">
        <v>2.6866999999999999E-2</v>
      </c>
      <c r="DL355" s="38">
        <v>5.0266600000000002E-2</v>
      </c>
      <c r="DM355" s="38">
        <v>-1.14958E-2</v>
      </c>
      <c r="DN355" s="38">
        <v>-2.33475E-2</v>
      </c>
      <c r="DO355" s="38">
        <v>-2.6397299999999999E-2</v>
      </c>
      <c r="DP355" s="38">
        <v>-2.0287300000000001E-2</v>
      </c>
      <c r="DQ355" s="38">
        <v>-7.0784999999999997E-3</v>
      </c>
      <c r="DR355" s="38">
        <v>-5.8285000000000003E-3</v>
      </c>
      <c r="DS355" s="38">
        <v>1.3431999999999999E-2</v>
      </c>
      <c r="DT355" s="38">
        <v>2.14231E-2</v>
      </c>
      <c r="DU355" s="38">
        <v>1.6695600000000001E-2</v>
      </c>
      <c r="DV355" s="38">
        <v>3.2772900000000001E-2</v>
      </c>
      <c r="DW355" s="38">
        <v>1.9795500000000001E-2</v>
      </c>
      <c r="DX355" s="38">
        <v>7.3550000000000004E-4</v>
      </c>
      <c r="DY355" s="38">
        <v>4.4121999999999998E-3</v>
      </c>
      <c r="DZ355" s="38">
        <v>2.9990699999999999E-2</v>
      </c>
      <c r="EA355" s="38">
        <v>-2.8153500000000001E-2</v>
      </c>
      <c r="EB355" s="38">
        <v>-2.43576E-2</v>
      </c>
      <c r="EC355" s="38">
        <v>-1.6971199999999999E-2</v>
      </c>
      <c r="ED355" s="38">
        <v>6.9635000000000001E-3</v>
      </c>
      <c r="EE355" s="38">
        <v>8.2343E-3</v>
      </c>
      <c r="EF355" s="38">
        <v>9.2995000000000005E-3</v>
      </c>
      <c r="EG355" s="38">
        <v>5.0932E-3</v>
      </c>
      <c r="EH355" s="38">
        <v>5.4038999999999997E-3</v>
      </c>
      <c r="EI355" s="38">
        <v>3.1463999999999999E-2</v>
      </c>
      <c r="EJ355" s="38">
        <v>6.0795299999999997E-2</v>
      </c>
      <c r="EK355" s="38">
        <v>-7.8618000000000004E-3</v>
      </c>
      <c r="EL355" s="38">
        <v>-1.7729999999999999E-2</v>
      </c>
      <c r="EM355" s="38">
        <v>-1.8984999999999998E-2</v>
      </c>
      <c r="EN355" s="38">
        <v>-1.3617199999999999E-2</v>
      </c>
      <c r="EO355" s="38">
        <v>-1.3056999999999999E-3</v>
      </c>
      <c r="EP355" s="38">
        <v>-3.3763999999999999E-3</v>
      </c>
      <c r="EQ355" s="38">
        <v>1.6564300000000001E-2</v>
      </c>
      <c r="ER355" s="38">
        <v>2.4704500000000001E-2</v>
      </c>
      <c r="ES355" s="38">
        <v>2.2268199999999998E-2</v>
      </c>
      <c r="ET355" s="38">
        <v>4.01882E-2</v>
      </c>
      <c r="EU355" s="38">
        <v>2.9134E-2</v>
      </c>
      <c r="EV355" s="38">
        <v>1.2160499999999999E-2</v>
      </c>
      <c r="EW355" s="38">
        <v>1.3186E-2</v>
      </c>
      <c r="EX355" s="38">
        <v>3.9788999999999998E-2</v>
      </c>
      <c r="EY355" s="38">
        <v>-1.8880999999999998E-2</v>
      </c>
      <c r="EZ355" s="38">
        <v>-1.6909299999999999E-2</v>
      </c>
      <c r="FA355" s="38">
        <v>-1.1456300000000001E-2</v>
      </c>
      <c r="FB355" s="38">
        <v>77.77149</v>
      </c>
      <c r="FC355" s="38">
        <v>76.617090000000005</v>
      </c>
      <c r="FD355" s="38">
        <v>75.166749999999993</v>
      </c>
      <c r="FE355" s="38">
        <v>73.554150000000007</v>
      </c>
      <c r="FF355" s="38">
        <v>71.603449999999995</v>
      </c>
      <c r="FG355" s="38">
        <v>70.663880000000006</v>
      </c>
      <c r="FH355" s="38">
        <v>70.596310000000003</v>
      </c>
      <c r="FI355" s="38">
        <v>73.917240000000007</v>
      </c>
      <c r="FJ355" s="38">
        <v>78.699200000000005</v>
      </c>
      <c r="FK355" s="38">
        <v>83.750339999999994</v>
      </c>
      <c r="FL355" s="38">
        <v>87.757739999999998</v>
      </c>
      <c r="FM355" s="38">
        <v>91.126519999999999</v>
      </c>
      <c r="FN355" s="38">
        <v>94.259280000000004</v>
      </c>
      <c r="FO355" s="38">
        <v>96.604389999999995</v>
      </c>
      <c r="FP355" s="38">
        <v>98.108779999999996</v>
      </c>
      <c r="FQ355" s="38">
        <v>99.625460000000004</v>
      </c>
      <c r="FR355" s="38">
        <v>100.10380000000001</v>
      </c>
      <c r="FS355" s="38">
        <v>99.486900000000006</v>
      </c>
      <c r="FT355" s="38">
        <v>97.878659999999996</v>
      </c>
      <c r="FU355" s="38">
        <v>95.020349999999993</v>
      </c>
      <c r="FV355" s="38">
        <v>90.942139999999995</v>
      </c>
      <c r="FW355">
        <v>87.297340000000005</v>
      </c>
      <c r="FX355">
        <v>84.740549999999999</v>
      </c>
      <c r="FY355">
        <v>81.865719999999996</v>
      </c>
      <c r="FZ355">
        <v>1.193E-2</v>
      </c>
      <c r="GA355">
        <v>9.8694599999999993E-2</v>
      </c>
      <c r="GB355">
        <v>1</v>
      </c>
    </row>
    <row r="356" spans="1:184" x14ac:dyDescent="0.3">
      <c r="A356" t="s">
        <v>277</v>
      </c>
      <c r="B356" t="s">
        <v>187</v>
      </c>
      <c r="C356" t="s">
        <v>1</v>
      </c>
      <c r="D356" t="s">
        <v>1</v>
      </c>
      <c r="E356" t="s">
        <v>1</v>
      </c>
      <c r="F356" t="s">
        <v>1</v>
      </c>
      <c r="G356" s="16" t="s">
        <v>1</v>
      </c>
      <c r="H356" s="40" t="s">
        <v>1</v>
      </c>
      <c r="I356" s="18" t="s">
        <v>1</v>
      </c>
      <c r="J356" s="38" t="s">
        <v>1</v>
      </c>
      <c r="K356" s="18">
        <v>44760</v>
      </c>
      <c r="L356" s="38">
        <v>33431</v>
      </c>
      <c r="M356" s="38">
        <v>33431</v>
      </c>
      <c r="N356" s="38">
        <v>1.649189</v>
      </c>
      <c r="O356" s="38">
        <v>1.5764910000000001</v>
      </c>
      <c r="P356" s="38">
        <v>1.5187409999999999</v>
      </c>
      <c r="Q356" s="38">
        <v>1.4858260000000001</v>
      </c>
      <c r="R356" s="38">
        <v>1.4889790000000001</v>
      </c>
      <c r="S356" s="38">
        <v>1.5477350000000001</v>
      </c>
      <c r="T356" s="38">
        <v>1.5663629999999999</v>
      </c>
      <c r="U356" s="38">
        <v>1.80335</v>
      </c>
      <c r="V356" s="38">
        <v>2.3169040000000001</v>
      </c>
      <c r="W356" s="38">
        <v>2.6887349999999999</v>
      </c>
      <c r="X356" s="38">
        <v>2.9584959999999998</v>
      </c>
      <c r="Y356" s="38">
        <v>3.1821899999999999</v>
      </c>
      <c r="Z356" s="38">
        <v>3.3033800000000002</v>
      </c>
      <c r="AA356" s="38">
        <v>3.4410159999999999</v>
      </c>
      <c r="AB356" s="38">
        <v>3.5401319999999998</v>
      </c>
      <c r="AC356" s="38">
        <v>3.5396239999999999</v>
      </c>
      <c r="AD356" s="38">
        <v>3.3778739999999998</v>
      </c>
      <c r="AE356" s="38">
        <v>2.8853529999999998</v>
      </c>
      <c r="AF356" s="38">
        <v>2.5325440000000001</v>
      </c>
      <c r="AG356" s="38">
        <v>2.3373949999999999</v>
      </c>
      <c r="AH356" s="38">
        <v>2.2438750000000001</v>
      </c>
      <c r="AI356" s="38">
        <v>2.0423580000000001</v>
      </c>
      <c r="AJ356" s="38">
        <v>1.8487169999999999</v>
      </c>
      <c r="AK356" s="38">
        <v>1.7228429999999999</v>
      </c>
      <c r="AL356" s="38">
        <v>3.4109000000000001E-3</v>
      </c>
      <c r="AM356" s="38">
        <v>8.9111999999999993E-3</v>
      </c>
      <c r="AN356" s="38">
        <v>7.3343000000000002E-3</v>
      </c>
      <c r="AO356" s="38">
        <v>7.4752999999999998E-3</v>
      </c>
      <c r="AP356" s="38">
        <v>3.3262000000000001E-3</v>
      </c>
      <c r="AQ356" s="38">
        <v>1.50545E-2</v>
      </c>
      <c r="AR356" s="38">
        <v>2.51644E-2</v>
      </c>
      <c r="AS356" s="38">
        <v>-2.6998399999999999E-2</v>
      </c>
      <c r="AT356" s="38">
        <v>-4.6977999999999999E-2</v>
      </c>
      <c r="AU356" s="38">
        <v>-5.6155999999999998E-2</v>
      </c>
      <c r="AV356" s="38">
        <v>-7.3602299999999996E-2</v>
      </c>
      <c r="AW356" s="38">
        <v>-6.5367400000000006E-2</v>
      </c>
      <c r="AX356" s="38">
        <v>-1.0064399999999999E-2</v>
      </c>
      <c r="AY356" s="38">
        <v>3.7994600000000003E-2</v>
      </c>
      <c r="AZ356" s="38">
        <v>4.3929000000000003E-2</v>
      </c>
      <c r="BA356" s="38">
        <v>5.90375E-2</v>
      </c>
      <c r="BB356" s="38">
        <v>6.6101499999999994E-2</v>
      </c>
      <c r="BC356" s="38">
        <v>7.3435200000000006E-2</v>
      </c>
      <c r="BD356" s="38">
        <v>4.3529600000000002E-2</v>
      </c>
      <c r="BE356" s="38">
        <v>5.6992099999999997E-2</v>
      </c>
      <c r="BF356" s="38">
        <v>7.5426900000000005E-2</v>
      </c>
      <c r="BG356" s="38">
        <v>4.8934E-3</v>
      </c>
      <c r="BH356" s="38">
        <v>8.3120999999999994E-3</v>
      </c>
      <c r="BI356" s="38">
        <v>9.4181000000000004E-3</v>
      </c>
      <c r="BJ356" s="38">
        <v>7.3829000000000004E-3</v>
      </c>
      <c r="BK356" s="38">
        <v>1.22165E-2</v>
      </c>
      <c r="BL356" s="38">
        <v>1.03602E-2</v>
      </c>
      <c r="BM356" s="38">
        <v>9.7774999999999997E-3</v>
      </c>
      <c r="BN356" s="38">
        <v>4.8421999999999996E-3</v>
      </c>
      <c r="BO356" s="38">
        <v>1.9368400000000001E-2</v>
      </c>
      <c r="BP356" s="38">
        <v>3.6604400000000002E-2</v>
      </c>
      <c r="BQ356" s="38">
        <v>-2.37577E-2</v>
      </c>
      <c r="BR356" s="38">
        <v>-4.1261399999999997E-2</v>
      </c>
      <c r="BS356" s="38">
        <v>-4.96587E-2</v>
      </c>
      <c r="BT356" s="38">
        <v>-6.7671599999999998E-2</v>
      </c>
      <c r="BU356" s="38">
        <v>-5.9899599999999997E-2</v>
      </c>
      <c r="BV356" s="38">
        <v>-7.4228999999999996E-3</v>
      </c>
      <c r="BW356" s="38">
        <v>4.1417099999999998E-2</v>
      </c>
      <c r="BX356" s="38">
        <v>4.75463E-2</v>
      </c>
      <c r="BY356" s="38">
        <v>6.5445900000000001E-2</v>
      </c>
      <c r="BZ356" s="38">
        <v>7.4075699999999994E-2</v>
      </c>
      <c r="CA356" s="38">
        <v>8.2768800000000003E-2</v>
      </c>
      <c r="CB356" s="38">
        <v>5.4891599999999999E-2</v>
      </c>
      <c r="CC356" s="38">
        <v>6.5388799999999997E-2</v>
      </c>
      <c r="CD356" s="38">
        <v>8.4564799999999996E-2</v>
      </c>
      <c r="CE356" s="38">
        <v>1.39553E-2</v>
      </c>
      <c r="CF356" s="38">
        <v>1.5449299999999999E-2</v>
      </c>
      <c r="CG356" s="38">
        <v>1.4467300000000001E-2</v>
      </c>
      <c r="CH356" s="38">
        <v>1.0134000000000001E-2</v>
      </c>
      <c r="CI356" s="38">
        <v>1.4505799999999999E-2</v>
      </c>
      <c r="CJ356" s="38">
        <v>1.2456E-2</v>
      </c>
      <c r="CK356" s="38">
        <v>1.1372E-2</v>
      </c>
      <c r="CL356" s="38">
        <v>5.8922000000000002E-3</v>
      </c>
      <c r="CM356" s="38">
        <v>2.23561E-2</v>
      </c>
      <c r="CN356" s="38">
        <v>4.4527700000000003E-2</v>
      </c>
      <c r="CO356" s="38">
        <v>-2.15132E-2</v>
      </c>
      <c r="CP356" s="38">
        <v>-3.7302000000000002E-2</v>
      </c>
      <c r="CQ356" s="38">
        <v>-4.5158799999999999E-2</v>
      </c>
      <c r="CR356" s="38">
        <v>-6.3564099999999998E-2</v>
      </c>
      <c r="CS356" s="38">
        <v>-5.6112599999999999E-2</v>
      </c>
      <c r="CT356" s="38">
        <v>-5.5934000000000001E-3</v>
      </c>
      <c r="CU356" s="38">
        <v>4.37875E-2</v>
      </c>
      <c r="CV356" s="38">
        <v>5.0051699999999998E-2</v>
      </c>
      <c r="CW356" s="38">
        <v>6.9884399999999999E-2</v>
      </c>
      <c r="CX356" s="38">
        <v>7.9598600000000005E-2</v>
      </c>
      <c r="CY356" s="38">
        <v>8.9233300000000002E-2</v>
      </c>
      <c r="CZ356" s="38">
        <v>6.2760899999999994E-2</v>
      </c>
      <c r="DA356" s="38">
        <v>7.1204400000000001E-2</v>
      </c>
      <c r="DB356" s="38">
        <v>9.0893699999999994E-2</v>
      </c>
      <c r="DC356" s="38">
        <v>2.0231499999999999E-2</v>
      </c>
      <c r="DD356" s="38">
        <v>2.03926E-2</v>
      </c>
      <c r="DE356" s="38">
        <v>1.7964299999999999E-2</v>
      </c>
      <c r="DF356" s="38">
        <v>1.2885000000000001E-2</v>
      </c>
      <c r="DG356" s="38">
        <v>1.6795000000000001E-2</v>
      </c>
      <c r="DH356" s="38">
        <v>1.4551700000000001E-2</v>
      </c>
      <c r="DI356" s="38">
        <v>1.2966500000000001E-2</v>
      </c>
      <c r="DJ356" s="38">
        <v>6.9421999999999999E-3</v>
      </c>
      <c r="DK356" s="38">
        <v>2.5343899999999999E-2</v>
      </c>
      <c r="DL356" s="38">
        <v>5.2450999999999998E-2</v>
      </c>
      <c r="DM356" s="38">
        <v>-1.92687E-2</v>
      </c>
      <c r="DN356" s="38">
        <v>-3.3342700000000003E-2</v>
      </c>
      <c r="DO356" s="38">
        <v>-4.0658800000000002E-2</v>
      </c>
      <c r="DP356" s="38">
        <v>-5.9456500000000002E-2</v>
      </c>
      <c r="DQ356" s="38">
        <v>-5.2325700000000003E-2</v>
      </c>
      <c r="DR356" s="38">
        <v>-3.764E-3</v>
      </c>
      <c r="DS356" s="38">
        <v>4.6157900000000002E-2</v>
      </c>
      <c r="DT356" s="38">
        <v>5.2557E-2</v>
      </c>
      <c r="DU356" s="38">
        <v>7.4322899999999997E-2</v>
      </c>
      <c r="DV356" s="38">
        <v>8.5121600000000006E-2</v>
      </c>
      <c r="DW356" s="38">
        <v>9.56978E-2</v>
      </c>
      <c r="DX356" s="38">
        <v>7.0630200000000004E-2</v>
      </c>
      <c r="DY356" s="38">
        <v>7.7019900000000002E-2</v>
      </c>
      <c r="DZ356" s="38">
        <v>9.7222500000000003E-2</v>
      </c>
      <c r="EA356" s="38">
        <v>2.6507699999999999E-2</v>
      </c>
      <c r="EB356" s="38">
        <v>2.5335799999999999E-2</v>
      </c>
      <c r="EC356" s="38">
        <v>2.1461299999999999E-2</v>
      </c>
      <c r="ED356" s="38">
        <v>1.68571E-2</v>
      </c>
      <c r="EE356" s="38">
        <v>2.0100300000000001E-2</v>
      </c>
      <c r="EF356" s="38">
        <v>1.7577599999999999E-2</v>
      </c>
      <c r="EG356" s="38">
        <v>1.52687E-2</v>
      </c>
      <c r="EH356" s="38">
        <v>8.4583000000000002E-3</v>
      </c>
      <c r="EI356" s="38">
        <v>2.9657699999999999E-2</v>
      </c>
      <c r="EJ356" s="38">
        <v>6.3891000000000003E-2</v>
      </c>
      <c r="EK356" s="38">
        <v>-1.6028000000000001E-2</v>
      </c>
      <c r="EL356" s="38">
        <v>-2.7626100000000001E-2</v>
      </c>
      <c r="EM356" s="38">
        <v>-3.4161499999999997E-2</v>
      </c>
      <c r="EN356" s="38">
        <v>-5.3525799999999998E-2</v>
      </c>
      <c r="EO356" s="38">
        <v>-4.6857900000000001E-2</v>
      </c>
      <c r="EP356" s="38">
        <v>-1.1225E-3</v>
      </c>
      <c r="EQ356" s="38">
        <v>4.9580399999999997E-2</v>
      </c>
      <c r="ER356" s="38">
        <v>5.6174300000000003E-2</v>
      </c>
      <c r="ES356" s="38">
        <v>8.0731300000000006E-2</v>
      </c>
      <c r="ET356" s="38">
        <v>9.3095800000000006E-2</v>
      </c>
      <c r="EU356" s="38">
        <v>0.1050315</v>
      </c>
      <c r="EV356" s="38">
        <v>8.1992200000000001E-2</v>
      </c>
      <c r="EW356" s="38">
        <v>8.5416599999999995E-2</v>
      </c>
      <c r="EX356" s="38">
        <v>0.10636039999999999</v>
      </c>
      <c r="EY356" s="38">
        <v>3.5569499999999997E-2</v>
      </c>
      <c r="EZ356" s="38">
        <v>3.2473099999999998E-2</v>
      </c>
      <c r="FA356" s="38">
        <v>2.6510499999999999E-2</v>
      </c>
      <c r="FB356" s="38">
        <v>79.970709999999997</v>
      </c>
      <c r="FC356" s="38">
        <v>78.997649999999993</v>
      </c>
      <c r="FD356" s="38">
        <v>77.676159999999996</v>
      </c>
      <c r="FE356" s="38">
        <v>76.035730000000001</v>
      </c>
      <c r="FF356" s="38">
        <v>74.954149999999998</v>
      </c>
      <c r="FG356" s="38">
        <v>73.671779999999998</v>
      </c>
      <c r="FH356" s="38">
        <v>73.791629999999998</v>
      </c>
      <c r="FI356" s="38">
        <v>76.11721</v>
      </c>
      <c r="FJ356" s="38">
        <v>79.295410000000004</v>
      </c>
      <c r="FK356" s="38">
        <v>83.25488</v>
      </c>
      <c r="FL356" s="38">
        <v>87.548779999999994</v>
      </c>
      <c r="FM356" s="38">
        <v>91.771320000000003</v>
      </c>
      <c r="FN356" s="38">
        <v>92.870130000000003</v>
      </c>
      <c r="FO356" s="38">
        <v>95.046340000000001</v>
      </c>
      <c r="FP356" s="38">
        <v>97.270110000000003</v>
      </c>
      <c r="FQ356" s="38">
        <v>98.392359999999996</v>
      </c>
      <c r="FR356" s="38">
        <v>98.405690000000007</v>
      </c>
      <c r="FS356" s="38">
        <v>97.237710000000007</v>
      </c>
      <c r="FT356" s="38">
        <v>95.218990000000005</v>
      </c>
      <c r="FU356" s="38">
        <v>91.895679999999999</v>
      </c>
      <c r="FV356" s="38">
        <v>88.343890000000002</v>
      </c>
      <c r="FW356">
        <v>85.663039999999995</v>
      </c>
      <c r="FX356">
        <v>83.016270000000006</v>
      </c>
      <c r="FY356">
        <v>80.141360000000006</v>
      </c>
      <c r="FZ356">
        <v>1.1882200000000001E-2</v>
      </c>
      <c r="GA356">
        <v>9.0304200000000001E-2</v>
      </c>
      <c r="GB356">
        <v>1</v>
      </c>
    </row>
    <row r="357" spans="1:184" x14ac:dyDescent="0.3">
      <c r="A357" t="s">
        <v>277</v>
      </c>
      <c r="B357" t="s">
        <v>187</v>
      </c>
      <c r="C357" t="s">
        <v>1</v>
      </c>
      <c r="D357" t="s">
        <v>1</v>
      </c>
      <c r="E357" t="s">
        <v>1</v>
      </c>
      <c r="F357" t="s">
        <v>1</v>
      </c>
      <c r="G357" s="16" t="s">
        <v>1</v>
      </c>
      <c r="H357" s="40" t="s">
        <v>1</v>
      </c>
      <c r="I357" s="18" t="s">
        <v>1</v>
      </c>
      <c r="J357" s="38" t="s">
        <v>1</v>
      </c>
      <c r="K357" s="18">
        <v>44763</v>
      </c>
      <c r="L357" s="38">
        <v>33407</v>
      </c>
      <c r="M357" s="38">
        <v>33407</v>
      </c>
      <c r="N357" s="38">
        <v>1.5622240000000001</v>
      </c>
      <c r="O357" s="38">
        <v>1.4976590000000001</v>
      </c>
      <c r="P357" s="38">
        <v>1.4485650000000001</v>
      </c>
      <c r="Q357" s="38">
        <v>1.420158</v>
      </c>
      <c r="R357" s="38">
        <v>1.4236599999999999</v>
      </c>
      <c r="S357" s="38">
        <v>1.4606110000000001</v>
      </c>
      <c r="T357" s="38">
        <v>1.4559340000000001</v>
      </c>
      <c r="U357" s="38">
        <v>1.6818070000000001</v>
      </c>
      <c r="V357" s="38">
        <v>2.162903</v>
      </c>
      <c r="W357" s="38">
        <v>2.5285169999999999</v>
      </c>
      <c r="X357" s="38">
        <v>2.8304990000000001</v>
      </c>
      <c r="Y357" s="38">
        <v>3.0719189999999998</v>
      </c>
      <c r="Z357" s="38">
        <v>3.2082700000000002</v>
      </c>
      <c r="AA357" s="38">
        <v>3.3671690000000001</v>
      </c>
      <c r="AB357" s="38">
        <v>3.4866980000000001</v>
      </c>
      <c r="AC357" s="38">
        <v>3.50305</v>
      </c>
      <c r="AD357" s="38">
        <v>3.3719709999999998</v>
      </c>
      <c r="AE357" s="38">
        <v>2.8882159999999999</v>
      </c>
      <c r="AF357" s="38">
        <v>2.540756</v>
      </c>
      <c r="AG357" s="38">
        <v>2.3294239999999999</v>
      </c>
      <c r="AH357" s="38">
        <v>2.2052049999999999</v>
      </c>
      <c r="AI357" s="38">
        <v>2.0043000000000002</v>
      </c>
      <c r="AJ357" s="38">
        <v>1.804845</v>
      </c>
      <c r="AK357" s="38">
        <v>1.6732480000000001</v>
      </c>
      <c r="AL357" s="38">
        <v>-3.9430600000000003E-2</v>
      </c>
      <c r="AM357" s="38">
        <v>-2.8110400000000001E-2</v>
      </c>
      <c r="AN357" s="38">
        <v>-1.6136899999999999E-2</v>
      </c>
      <c r="AO357" s="38">
        <v>-5.5386999999999997E-3</v>
      </c>
      <c r="AP357" s="38">
        <v>2.5910000000000001E-4</v>
      </c>
      <c r="AQ357" s="38">
        <v>6.1640000000000002E-3</v>
      </c>
      <c r="AR357" s="38">
        <v>2.5853299999999999E-2</v>
      </c>
      <c r="AS357" s="38">
        <v>1.06879E-2</v>
      </c>
      <c r="AT357" s="38">
        <v>5.4717999999999998E-3</v>
      </c>
      <c r="AU357" s="38">
        <v>4.2912999999999996E-3</v>
      </c>
      <c r="AV357" s="38">
        <v>3.5879000000000002E-3</v>
      </c>
      <c r="AW357" s="38">
        <v>-1.4521E-3</v>
      </c>
      <c r="AX357" s="38">
        <v>1.8550000000000001E-3</v>
      </c>
      <c r="AY357" s="38">
        <v>3.4740999999999999E-3</v>
      </c>
      <c r="AZ357" s="38">
        <v>-1.3468000000000001E-2</v>
      </c>
      <c r="BA357" s="38">
        <v>-2.06088E-2</v>
      </c>
      <c r="BB357" s="38">
        <v>1.2071E-2</v>
      </c>
      <c r="BC357" s="38">
        <v>-6.1411E-3</v>
      </c>
      <c r="BD357" s="38">
        <v>-2.3613700000000001E-2</v>
      </c>
      <c r="BE357" s="38">
        <v>-1.9118699999999999E-2</v>
      </c>
      <c r="BF357" s="38">
        <v>7.6873000000000002E-3</v>
      </c>
      <c r="BG357" s="38">
        <v>-4.0574600000000002E-2</v>
      </c>
      <c r="BH357" s="38">
        <v>-3.00652E-2</v>
      </c>
      <c r="BI357" s="38">
        <v>-2.2429600000000001E-2</v>
      </c>
      <c r="BJ357" s="38">
        <v>-3.6044199999999998E-2</v>
      </c>
      <c r="BK357" s="38">
        <v>-2.55196E-2</v>
      </c>
      <c r="BL357" s="38">
        <v>-1.4428E-2</v>
      </c>
      <c r="BM357" s="38">
        <v>-4.5605000000000003E-3</v>
      </c>
      <c r="BN357" s="38">
        <v>8.855E-4</v>
      </c>
      <c r="BO357" s="38">
        <v>9.1050999999999997E-3</v>
      </c>
      <c r="BP357" s="38">
        <v>3.2346100000000003E-2</v>
      </c>
      <c r="BQ357" s="38">
        <v>1.23444E-2</v>
      </c>
      <c r="BR357" s="38">
        <v>7.7897000000000001E-3</v>
      </c>
      <c r="BS357" s="38">
        <v>6.5265000000000002E-3</v>
      </c>
      <c r="BT357" s="38">
        <v>6.7491000000000001E-3</v>
      </c>
      <c r="BU357" s="38">
        <v>8.8829999999999996E-4</v>
      </c>
      <c r="BV357" s="38">
        <v>3.3809999999999999E-3</v>
      </c>
      <c r="BW357" s="38">
        <v>4.6991999999999997E-3</v>
      </c>
      <c r="BX357" s="38">
        <v>-1.11568E-2</v>
      </c>
      <c r="BY357" s="38">
        <v>-1.7450199999999999E-2</v>
      </c>
      <c r="BZ357" s="38">
        <v>1.6285600000000001E-2</v>
      </c>
      <c r="CA357" s="38">
        <v>-1.451E-3</v>
      </c>
      <c r="CB357" s="38">
        <v>-1.79396E-2</v>
      </c>
      <c r="CC357" s="38">
        <v>-1.28965E-2</v>
      </c>
      <c r="CD357" s="38">
        <v>1.42387E-2</v>
      </c>
      <c r="CE357" s="38">
        <v>-3.4536400000000002E-2</v>
      </c>
      <c r="CF357" s="38">
        <v>-2.4977200000000001E-2</v>
      </c>
      <c r="CG357" s="38">
        <v>-1.7916999999999999E-2</v>
      </c>
      <c r="CH357" s="38">
        <v>-3.3698699999999998E-2</v>
      </c>
      <c r="CI357" s="38">
        <v>-2.3725099999999999E-2</v>
      </c>
      <c r="CJ357" s="38">
        <v>-1.32444E-2</v>
      </c>
      <c r="CK357" s="38">
        <v>-3.8831E-3</v>
      </c>
      <c r="CL357" s="38">
        <v>1.3194000000000001E-3</v>
      </c>
      <c r="CM357" s="38">
        <v>1.11421E-2</v>
      </c>
      <c r="CN357" s="38">
        <v>3.6842899999999998E-2</v>
      </c>
      <c r="CO357" s="38">
        <v>1.3491700000000001E-2</v>
      </c>
      <c r="CP357" s="38">
        <v>9.3951E-3</v>
      </c>
      <c r="CQ357" s="38">
        <v>8.0745000000000001E-3</v>
      </c>
      <c r="CR357" s="38">
        <v>8.9385999999999997E-3</v>
      </c>
      <c r="CS357" s="38">
        <v>2.5092000000000001E-3</v>
      </c>
      <c r="CT357" s="38">
        <v>4.4378999999999998E-3</v>
      </c>
      <c r="CU357" s="38">
        <v>5.5477E-3</v>
      </c>
      <c r="CV357" s="38">
        <v>-9.5560999999999997E-3</v>
      </c>
      <c r="CW357" s="38">
        <v>-1.5262400000000001E-2</v>
      </c>
      <c r="CX357" s="38">
        <v>1.9204700000000002E-2</v>
      </c>
      <c r="CY357" s="38">
        <v>1.7974E-3</v>
      </c>
      <c r="CZ357" s="38">
        <v>-1.40097E-2</v>
      </c>
      <c r="DA357" s="38">
        <v>-8.5869999999999991E-3</v>
      </c>
      <c r="DB357" s="38">
        <v>1.87762E-2</v>
      </c>
      <c r="DC357" s="38">
        <v>-3.0354300000000001E-2</v>
      </c>
      <c r="DD357" s="38">
        <v>-2.1453300000000002E-2</v>
      </c>
      <c r="DE357" s="38">
        <v>-1.4791500000000001E-2</v>
      </c>
      <c r="DF357" s="38">
        <v>-3.1353300000000001E-2</v>
      </c>
      <c r="DG357" s="38">
        <v>-2.1930700000000001E-2</v>
      </c>
      <c r="DH357" s="38">
        <v>-1.2060899999999999E-2</v>
      </c>
      <c r="DI357" s="38">
        <v>-3.2055999999999999E-3</v>
      </c>
      <c r="DJ357" s="38">
        <v>1.7533E-3</v>
      </c>
      <c r="DK357" s="38">
        <v>1.3179099999999999E-2</v>
      </c>
      <c r="DL357" s="38">
        <v>4.13397E-2</v>
      </c>
      <c r="DM357" s="38">
        <v>1.4638999999999999E-2</v>
      </c>
      <c r="DN357" s="38">
        <v>1.10004E-2</v>
      </c>
      <c r="DO357" s="38">
        <v>9.6226000000000003E-3</v>
      </c>
      <c r="DP357" s="38">
        <v>1.11281E-2</v>
      </c>
      <c r="DQ357" s="38">
        <v>4.1301999999999997E-3</v>
      </c>
      <c r="DR357" s="38">
        <v>5.4948000000000002E-3</v>
      </c>
      <c r="DS357" s="38">
        <v>6.3962000000000003E-3</v>
      </c>
      <c r="DT357" s="38">
        <v>-7.9553999999999996E-3</v>
      </c>
      <c r="DU357" s="38">
        <v>-1.30747E-2</v>
      </c>
      <c r="DV357" s="38">
        <v>2.21237E-2</v>
      </c>
      <c r="DW357" s="38">
        <v>5.0457999999999996E-3</v>
      </c>
      <c r="DX357" s="38">
        <v>-1.00798E-2</v>
      </c>
      <c r="DY357" s="38">
        <v>-4.2775000000000001E-3</v>
      </c>
      <c r="DZ357" s="38">
        <v>2.33136E-2</v>
      </c>
      <c r="EA357" s="38">
        <v>-2.61722E-2</v>
      </c>
      <c r="EB357" s="38">
        <v>-1.7929400000000002E-2</v>
      </c>
      <c r="EC357" s="38">
        <v>-1.1665999999999999E-2</v>
      </c>
      <c r="ED357" s="38">
        <v>-2.79668E-2</v>
      </c>
      <c r="EE357" s="38">
        <v>-1.9339800000000001E-2</v>
      </c>
      <c r="EF357" s="38">
        <v>-1.0352E-2</v>
      </c>
      <c r="EG357" s="38">
        <v>-2.2274E-3</v>
      </c>
      <c r="EH357" s="38">
        <v>2.3796999999999998E-3</v>
      </c>
      <c r="EI357" s="38">
        <v>1.6120200000000001E-2</v>
      </c>
      <c r="EJ357" s="38">
        <v>4.7832399999999997E-2</v>
      </c>
      <c r="EK357" s="38">
        <v>1.62956E-2</v>
      </c>
      <c r="EL357" s="38">
        <v>1.33183E-2</v>
      </c>
      <c r="EM357" s="38">
        <v>1.18578E-2</v>
      </c>
      <c r="EN357" s="38">
        <v>1.42893E-2</v>
      </c>
      <c r="EO357" s="38">
        <v>6.4706E-3</v>
      </c>
      <c r="EP357" s="38">
        <v>7.0207000000000004E-3</v>
      </c>
      <c r="EQ357" s="38">
        <v>7.6213000000000001E-3</v>
      </c>
      <c r="ER357" s="38">
        <v>-5.6442000000000003E-3</v>
      </c>
      <c r="ES357" s="38">
        <v>-9.9159999999999995E-3</v>
      </c>
      <c r="ET357" s="38">
        <v>2.6338299999999999E-2</v>
      </c>
      <c r="EU357" s="38">
        <v>9.7359000000000005E-3</v>
      </c>
      <c r="EV357" s="38">
        <v>-4.4056E-3</v>
      </c>
      <c r="EW357" s="38">
        <v>1.9446999999999999E-3</v>
      </c>
      <c r="EX357" s="38">
        <v>2.9865099999999999E-2</v>
      </c>
      <c r="EY357" s="38">
        <v>-2.0133999999999999E-2</v>
      </c>
      <c r="EZ357" s="38">
        <v>-1.2841399999999999E-2</v>
      </c>
      <c r="FA357" s="38">
        <v>-7.1533999999999999E-3</v>
      </c>
      <c r="FB357" s="38">
        <v>76.186819999999997</v>
      </c>
      <c r="FC357" s="38">
        <v>74.115729999999999</v>
      </c>
      <c r="FD357" s="38">
        <v>72.557559999999995</v>
      </c>
      <c r="FE357" s="38">
        <v>70.946380000000005</v>
      </c>
      <c r="FF357" s="38">
        <v>69.555179999999993</v>
      </c>
      <c r="FG357" s="38">
        <v>68.075299999999999</v>
      </c>
      <c r="FH357" s="38">
        <v>67.929869999999994</v>
      </c>
      <c r="FI357" s="38">
        <v>71.37894</v>
      </c>
      <c r="FJ357" s="38">
        <v>75.861440000000002</v>
      </c>
      <c r="FK357" s="38">
        <v>80.352519999999998</v>
      </c>
      <c r="FL357" s="38">
        <v>85.153559999999999</v>
      </c>
      <c r="FM357" s="38">
        <v>88.618799999999993</v>
      </c>
      <c r="FN357" s="38">
        <v>91.640140000000002</v>
      </c>
      <c r="FO357" s="38">
        <v>93.979969999999994</v>
      </c>
      <c r="FP357" s="38">
        <v>95.677070000000001</v>
      </c>
      <c r="FQ357" s="38">
        <v>96.735950000000003</v>
      </c>
      <c r="FR357" s="38">
        <v>98.44229</v>
      </c>
      <c r="FS357" s="38">
        <v>97.659270000000006</v>
      </c>
      <c r="FT357" s="38">
        <v>95.609819999999999</v>
      </c>
      <c r="FU357" s="38">
        <v>92.187809999999999</v>
      </c>
      <c r="FV357" s="38">
        <v>87.871189999999999</v>
      </c>
      <c r="FW357">
        <v>84.156940000000006</v>
      </c>
      <c r="FX357">
        <v>81.279210000000006</v>
      </c>
      <c r="FY357">
        <v>78.289879999999997</v>
      </c>
      <c r="FZ357">
        <v>6.8602999999999997E-3</v>
      </c>
      <c r="GA357">
        <v>5.3946800000000003E-2</v>
      </c>
      <c r="GB357">
        <v>1</v>
      </c>
    </row>
    <row r="358" spans="1:184" x14ac:dyDescent="0.3">
      <c r="A358" t="s">
        <v>277</v>
      </c>
      <c r="B358" t="s">
        <v>187</v>
      </c>
      <c r="C358" t="s">
        <v>1</v>
      </c>
      <c r="D358" t="s">
        <v>1</v>
      </c>
      <c r="E358" t="s">
        <v>1</v>
      </c>
      <c r="F358" t="s">
        <v>1</v>
      </c>
      <c r="G358" s="16" t="s">
        <v>1</v>
      </c>
      <c r="H358" s="40" t="s">
        <v>1</v>
      </c>
      <c r="I358" s="18" t="s">
        <v>1</v>
      </c>
      <c r="J358" s="38" t="s">
        <v>1</v>
      </c>
      <c r="K358" s="18">
        <v>44789</v>
      </c>
      <c r="L358" s="38">
        <v>33187</v>
      </c>
      <c r="M358" s="38">
        <v>33187</v>
      </c>
      <c r="N358" s="38">
        <v>1.5334570000000001</v>
      </c>
      <c r="O358" s="38">
        <v>1.4691000000000001</v>
      </c>
      <c r="P358" s="38">
        <v>1.423462</v>
      </c>
      <c r="Q358" s="38">
        <v>1.396277</v>
      </c>
      <c r="R358" s="38">
        <v>1.404587</v>
      </c>
      <c r="S358" s="38">
        <v>1.4337530000000001</v>
      </c>
      <c r="T358" s="38">
        <v>1.429009</v>
      </c>
      <c r="U358" s="38">
        <v>1.673605</v>
      </c>
      <c r="V358" s="38">
        <v>2.1786859999999999</v>
      </c>
      <c r="W358" s="38">
        <v>2.5933609999999998</v>
      </c>
      <c r="X358" s="38">
        <v>2.9449770000000002</v>
      </c>
      <c r="Y358" s="38">
        <v>3.2206299999999999</v>
      </c>
      <c r="Z358" s="38">
        <v>3.3762989999999999</v>
      </c>
      <c r="AA358" s="38">
        <v>3.5564819999999999</v>
      </c>
      <c r="AB358" s="38">
        <v>3.690693</v>
      </c>
      <c r="AC358" s="38">
        <v>3.6981999999999999</v>
      </c>
      <c r="AD358" s="38">
        <v>3.5264730000000002</v>
      </c>
      <c r="AE358" s="38">
        <v>3.0079500000000001</v>
      </c>
      <c r="AF358" s="38">
        <v>2.639856</v>
      </c>
      <c r="AG358" s="38">
        <v>2.4083190000000001</v>
      </c>
      <c r="AH358" s="38">
        <v>2.2698830000000001</v>
      </c>
      <c r="AI358" s="38">
        <v>2.065639</v>
      </c>
      <c r="AJ358" s="38">
        <v>1.8573630000000001</v>
      </c>
      <c r="AK358" s="38">
        <v>1.724264</v>
      </c>
      <c r="AL358" s="38">
        <v>-1.8960000000000001E-2</v>
      </c>
      <c r="AM358" s="38">
        <v>-1.36361E-2</v>
      </c>
      <c r="AN358" s="38">
        <v>-1.12202E-2</v>
      </c>
      <c r="AO358" s="38">
        <v>-1.1876299999999999E-2</v>
      </c>
      <c r="AP358" s="38">
        <v>-2.9418999999999999E-3</v>
      </c>
      <c r="AQ358" s="38">
        <v>-2.7196000000000001E-2</v>
      </c>
      <c r="AR358" s="38">
        <v>-3.9329799999999998E-2</v>
      </c>
      <c r="AS358" s="38">
        <v>1.5150500000000001E-2</v>
      </c>
      <c r="AT358" s="38">
        <v>9.1441000000000005E-3</v>
      </c>
      <c r="AU358" s="38">
        <v>3.1006800000000001E-2</v>
      </c>
      <c r="AV358" s="38">
        <v>2.36455E-2</v>
      </c>
      <c r="AW358" s="38">
        <v>1.7262300000000001E-2</v>
      </c>
      <c r="AX358" s="38">
        <v>1.8492000000000001E-3</v>
      </c>
      <c r="AY358" s="38">
        <v>-9.2113999999999998E-3</v>
      </c>
      <c r="AZ358" s="38">
        <v>-1.53849E-2</v>
      </c>
      <c r="BA358" s="38">
        <v>-1.7758699999999999E-2</v>
      </c>
      <c r="BB358" s="38">
        <v>-7.1561000000000003E-3</v>
      </c>
      <c r="BC358" s="38">
        <v>-1.34834E-2</v>
      </c>
      <c r="BD358" s="38">
        <v>-2.0072400000000001E-2</v>
      </c>
      <c r="BE358" s="38">
        <v>-2.9975700000000001E-2</v>
      </c>
      <c r="BF358" s="38">
        <v>-5.69734E-2</v>
      </c>
      <c r="BG358" s="38">
        <v>-2.9321900000000001E-2</v>
      </c>
      <c r="BH358" s="38">
        <v>-3.1184E-2</v>
      </c>
      <c r="BI358" s="38">
        <v>-3.1530700000000002E-2</v>
      </c>
      <c r="BJ358" s="38">
        <v>-1.5255899999999999E-2</v>
      </c>
      <c r="BK358" s="38">
        <v>-1.06873E-2</v>
      </c>
      <c r="BL358" s="38">
        <v>-8.9736E-3</v>
      </c>
      <c r="BM358" s="38">
        <v>-1.00813E-2</v>
      </c>
      <c r="BN358" s="38">
        <v>-1.7979000000000001E-3</v>
      </c>
      <c r="BO358" s="38">
        <v>-2.4181000000000001E-2</v>
      </c>
      <c r="BP358" s="38">
        <v>-3.2832100000000003E-2</v>
      </c>
      <c r="BQ358" s="38">
        <v>1.7222299999999999E-2</v>
      </c>
      <c r="BR358" s="38">
        <v>1.14646E-2</v>
      </c>
      <c r="BS358" s="38">
        <v>3.3574699999999999E-2</v>
      </c>
      <c r="BT358" s="38">
        <v>2.6994400000000002E-2</v>
      </c>
      <c r="BU358" s="38">
        <v>1.9590699999999999E-2</v>
      </c>
      <c r="BV358" s="38">
        <v>3.3284E-3</v>
      </c>
      <c r="BW358" s="38">
        <v>-6.2753000000000001E-3</v>
      </c>
      <c r="BX358" s="38">
        <v>-1.08588E-2</v>
      </c>
      <c r="BY358" s="38">
        <v>-1.22991E-2</v>
      </c>
      <c r="BZ358" s="38">
        <v>-5.5110000000000001E-4</v>
      </c>
      <c r="CA358" s="38">
        <v>-6.3353000000000003E-3</v>
      </c>
      <c r="CB358" s="38">
        <v>-1.3179E-2</v>
      </c>
      <c r="CC358" s="38">
        <v>-2.3429800000000001E-2</v>
      </c>
      <c r="CD358" s="38">
        <v>-4.9630300000000002E-2</v>
      </c>
      <c r="CE358" s="38">
        <v>-2.2784200000000001E-2</v>
      </c>
      <c r="CF358" s="38">
        <v>-2.5596399999999998E-2</v>
      </c>
      <c r="CG358" s="38">
        <v>-2.6322600000000002E-2</v>
      </c>
      <c r="CH358" s="38">
        <v>-1.2690399999999999E-2</v>
      </c>
      <c r="CI358" s="38">
        <v>-8.6450999999999993E-3</v>
      </c>
      <c r="CJ358" s="38">
        <v>-7.4175999999999999E-3</v>
      </c>
      <c r="CK358" s="38">
        <v>-8.8380999999999998E-3</v>
      </c>
      <c r="CL358" s="38">
        <v>-1.0055999999999999E-3</v>
      </c>
      <c r="CM358" s="38">
        <v>-2.2092799999999999E-2</v>
      </c>
      <c r="CN358" s="38">
        <v>-2.83319E-2</v>
      </c>
      <c r="CO358" s="38">
        <v>1.8657099999999999E-2</v>
      </c>
      <c r="CP358" s="38">
        <v>1.30717E-2</v>
      </c>
      <c r="CQ358" s="38">
        <v>3.5353299999999997E-2</v>
      </c>
      <c r="CR358" s="38">
        <v>2.93139E-2</v>
      </c>
      <c r="CS358" s="38">
        <v>2.1203400000000001E-2</v>
      </c>
      <c r="CT358" s="38">
        <v>4.3528999999999998E-3</v>
      </c>
      <c r="CU358" s="38">
        <v>-4.2418000000000004E-3</v>
      </c>
      <c r="CV358" s="38">
        <v>-7.7241000000000002E-3</v>
      </c>
      <c r="CW358" s="38">
        <v>-8.5178000000000007E-3</v>
      </c>
      <c r="CX358" s="38">
        <v>4.0235999999999996E-3</v>
      </c>
      <c r="CY358" s="38">
        <v>-1.3845000000000001E-3</v>
      </c>
      <c r="CZ358" s="38">
        <v>-8.4045999999999999E-3</v>
      </c>
      <c r="DA358" s="38">
        <v>-1.8896099999999999E-2</v>
      </c>
      <c r="DB358" s="38">
        <v>-4.4544399999999998E-2</v>
      </c>
      <c r="DC358" s="38">
        <v>-1.82563E-2</v>
      </c>
      <c r="DD358" s="38">
        <v>-2.1726499999999999E-2</v>
      </c>
      <c r="DE358" s="38">
        <v>-2.27155E-2</v>
      </c>
      <c r="DF358" s="38">
        <v>-1.0124899999999999E-2</v>
      </c>
      <c r="DG358" s="38">
        <v>-6.6027999999999998E-3</v>
      </c>
      <c r="DH358" s="38">
        <v>-5.8615999999999998E-3</v>
      </c>
      <c r="DI358" s="38">
        <v>-7.5948999999999999E-3</v>
      </c>
      <c r="DJ358" s="38">
        <v>-2.1330000000000001E-4</v>
      </c>
      <c r="DK358" s="38">
        <v>-2.0004500000000001E-2</v>
      </c>
      <c r="DL358" s="38">
        <v>-2.3831700000000001E-2</v>
      </c>
      <c r="DM358" s="38">
        <v>2.0091999999999999E-2</v>
      </c>
      <c r="DN358" s="38">
        <v>1.46789E-2</v>
      </c>
      <c r="DO358" s="38">
        <v>3.71318E-2</v>
      </c>
      <c r="DP358" s="38">
        <v>3.1633300000000003E-2</v>
      </c>
      <c r="DQ358" s="38">
        <v>2.2815999999999999E-2</v>
      </c>
      <c r="DR358" s="38">
        <v>5.3774000000000001E-3</v>
      </c>
      <c r="DS358" s="38">
        <v>-2.2084000000000001E-3</v>
      </c>
      <c r="DT358" s="38">
        <v>-4.5893000000000002E-3</v>
      </c>
      <c r="DU358" s="38">
        <v>-4.7365999999999997E-3</v>
      </c>
      <c r="DV358" s="38">
        <v>8.5982999999999997E-3</v>
      </c>
      <c r="DW358" s="38">
        <v>3.5661999999999998E-3</v>
      </c>
      <c r="DX358" s="38">
        <v>-3.6302000000000001E-3</v>
      </c>
      <c r="DY358" s="38">
        <v>-1.43625E-2</v>
      </c>
      <c r="DZ358" s="38">
        <v>-3.9458500000000001E-2</v>
      </c>
      <c r="EA358" s="38">
        <v>-1.3728300000000001E-2</v>
      </c>
      <c r="EB358" s="38">
        <v>-1.7856500000000001E-2</v>
      </c>
      <c r="EC358" s="38">
        <v>-1.9108400000000001E-2</v>
      </c>
      <c r="ED358" s="38">
        <v>-6.4207999999999999E-3</v>
      </c>
      <c r="EE358" s="38">
        <v>-3.6541E-3</v>
      </c>
      <c r="EF358" s="38">
        <v>-3.6150000000000002E-3</v>
      </c>
      <c r="EG358" s="38">
        <v>-5.7999000000000002E-3</v>
      </c>
      <c r="EH358" s="38">
        <v>9.3059999999999996E-4</v>
      </c>
      <c r="EI358" s="38">
        <v>-1.6989500000000001E-2</v>
      </c>
      <c r="EJ358" s="38">
        <v>-1.7334100000000002E-2</v>
      </c>
      <c r="EK358" s="38">
        <v>2.2163700000000001E-2</v>
      </c>
      <c r="EL358" s="38">
        <v>1.6999400000000001E-2</v>
      </c>
      <c r="EM358" s="38">
        <v>3.9699699999999997E-2</v>
      </c>
      <c r="EN358" s="38">
        <v>3.4982199999999998E-2</v>
      </c>
      <c r="EO358" s="38">
        <v>2.51445E-2</v>
      </c>
      <c r="EP358" s="38">
        <v>6.8566E-3</v>
      </c>
      <c r="EQ358" s="38">
        <v>7.2769999999999996E-4</v>
      </c>
      <c r="ER358" s="38">
        <v>-6.3299999999999994E-5</v>
      </c>
      <c r="ES358" s="38">
        <v>7.2300000000000001E-4</v>
      </c>
      <c r="ET358" s="38">
        <v>1.5203299999999999E-2</v>
      </c>
      <c r="EU358" s="38">
        <v>1.0714400000000001E-2</v>
      </c>
      <c r="EV358" s="38">
        <v>3.2632999999999998E-3</v>
      </c>
      <c r="EW358" s="38">
        <v>-7.8165999999999999E-3</v>
      </c>
      <c r="EX358" s="38">
        <v>-3.2115400000000002E-2</v>
      </c>
      <c r="EY358" s="38">
        <v>-7.1907000000000004E-3</v>
      </c>
      <c r="EZ358" s="38">
        <v>-1.2269E-2</v>
      </c>
      <c r="FA358" s="38">
        <v>-1.3900300000000001E-2</v>
      </c>
      <c r="FB358" s="38">
        <v>76.755120000000005</v>
      </c>
      <c r="FC358" s="38">
        <v>75.658420000000007</v>
      </c>
      <c r="FD358" s="38">
        <v>73.899289999999993</v>
      </c>
      <c r="FE358" s="38">
        <v>72.342429999999993</v>
      </c>
      <c r="FF358" s="38">
        <v>70.62415</v>
      </c>
      <c r="FG358" s="38">
        <v>69.765460000000004</v>
      </c>
      <c r="FH358" s="38">
        <v>69.159019999999998</v>
      </c>
      <c r="FI358" s="38">
        <v>71.427989999999994</v>
      </c>
      <c r="FJ358" s="38">
        <v>76.374889999999994</v>
      </c>
      <c r="FK358" s="38">
        <v>81.977680000000007</v>
      </c>
      <c r="FL358" s="38">
        <v>86.831599999999995</v>
      </c>
      <c r="FM358" s="38">
        <v>91.216610000000003</v>
      </c>
      <c r="FN358" s="38">
        <v>95.363219999999998</v>
      </c>
      <c r="FO358" s="38">
        <v>98.652929999999998</v>
      </c>
      <c r="FP358" s="38">
        <v>101.01690000000001</v>
      </c>
      <c r="FQ358" s="38">
        <v>102.0317</v>
      </c>
      <c r="FR358" s="38">
        <v>102.16070000000001</v>
      </c>
      <c r="FS358" s="38">
        <v>101.4033</v>
      </c>
      <c r="FT358" s="38">
        <v>99.491839999999996</v>
      </c>
      <c r="FU358" s="38">
        <v>95.985339999999994</v>
      </c>
      <c r="FV358" s="38">
        <v>91.510739999999998</v>
      </c>
      <c r="FW358">
        <v>87.984759999999994</v>
      </c>
      <c r="FX358">
        <v>85.009259999999998</v>
      </c>
      <c r="FY358">
        <v>82.792509999999993</v>
      </c>
      <c r="FZ358">
        <v>8.5293000000000001E-3</v>
      </c>
      <c r="GA358">
        <v>6.7211900000000005E-2</v>
      </c>
      <c r="GB358">
        <v>1</v>
      </c>
    </row>
    <row r="359" spans="1:184" x14ac:dyDescent="0.3">
      <c r="A359" t="s">
        <v>277</v>
      </c>
      <c r="B359" t="s">
        <v>187</v>
      </c>
      <c r="C359" t="s">
        <v>1</v>
      </c>
      <c r="D359" t="s">
        <v>1</v>
      </c>
      <c r="E359" t="s">
        <v>1</v>
      </c>
      <c r="F359" t="s">
        <v>1</v>
      </c>
      <c r="G359" s="16" t="s">
        <v>1</v>
      </c>
      <c r="H359" s="40" t="s">
        <v>1</v>
      </c>
      <c r="I359" s="18" t="s">
        <v>1</v>
      </c>
      <c r="J359" s="38" t="s">
        <v>1</v>
      </c>
      <c r="K359" s="18">
        <v>44790</v>
      </c>
      <c r="L359" s="38">
        <v>33182</v>
      </c>
      <c r="M359" s="38">
        <v>33182</v>
      </c>
      <c r="N359" s="38">
        <v>1.691821</v>
      </c>
      <c r="O359" s="38">
        <v>1.618166</v>
      </c>
      <c r="P359" s="38">
        <v>1.5623899999999999</v>
      </c>
      <c r="Q359" s="38">
        <v>1.5291360000000001</v>
      </c>
      <c r="R359" s="38">
        <v>1.5264279999999999</v>
      </c>
      <c r="S359" s="38">
        <v>1.5677319999999999</v>
      </c>
      <c r="T359" s="38">
        <v>1.565885</v>
      </c>
      <c r="U359" s="38">
        <v>1.821688</v>
      </c>
      <c r="V359" s="38">
        <v>2.3334839999999999</v>
      </c>
      <c r="W359" s="38">
        <v>2.7038899999999999</v>
      </c>
      <c r="X359" s="38">
        <v>2.9881829999999998</v>
      </c>
      <c r="Y359" s="38">
        <v>3.224043</v>
      </c>
      <c r="Z359" s="38">
        <v>3.3521879999999999</v>
      </c>
      <c r="AA359" s="38">
        <v>3.4909249999999998</v>
      </c>
      <c r="AB359" s="38">
        <v>3.5835050000000002</v>
      </c>
      <c r="AC359" s="38">
        <v>3.5762260000000001</v>
      </c>
      <c r="AD359" s="38">
        <v>3.4048310000000002</v>
      </c>
      <c r="AE359" s="38">
        <v>2.9265430000000001</v>
      </c>
      <c r="AF359" s="38">
        <v>2.5878800000000002</v>
      </c>
      <c r="AG359" s="38">
        <v>2.390063</v>
      </c>
      <c r="AH359" s="38">
        <v>2.2807019999999998</v>
      </c>
      <c r="AI359" s="38">
        <v>2.0841590000000001</v>
      </c>
      <c r="AJ359" s="38">
        <v>1.880819</v>
      </c>
      <c r="AK359" s="38">
        <v>1.7529110000000001</v>
      </c>
      <c r="AL359" s="38">
        <v>3.0806500000000001E-2</v>
      </c>
      <c r="AM359" s="38">
        <v>2.6612899999999998E-2</v>
      </c>
      <c r="AN359" s="38">
        <v>2.2880999999999999E-2</v>
      </c>
      <c r="AO359" s="38">
        <v>1.8484E-2</v>
      </c>
      <c r="AP359" s="38">
        <v>4.6516999999999999E-3</v>
      </c>
      <c r="AQ359" s="38">
        <v>-1.9161399999999999E-2</v>
      </c>
      <c r="AR359" s="38">
        <v>-6.8015099999999995E-2</v>
      </c>
      <c r="AS359" s="38">
        <v>-2.2732E-3</v>
      </c>
      <c r="AT359" s="38">
        <v>-1.3432299999999999E-2</v>
      </c>
      <c r="AU359" s="38">
        <v>-4.8483900000000003E-2</v>
      </c>
      <c r="AV359" s="38">
        <v>-3.9837400000000002E-2</v>
      </c>
      <c r="AW359" s="38">
        <v>-1.8832600000000001E-2</v>
      </c>
      <c r="AX359" s="38">
        <v>-1.46581E-2</v>
      </c>
      <c r="AY359" s="38">
        <v>-6.7334999999999999E-3</v>
      </c>
      <c r="AZ359" s="38">
        <v>2.7558300000000001E-2</v>
      </c>
      <c r="BA359" s="38">
        <v>5.9746599999999997E-2</v>
      </c>
      <c r="BB359" s="38">
        <v>9.0492199999999995E-2</v>
      </c>
      <c r="BC359" s="38">
        <v>7.9500299999999996E-2</v>
      </c>
      <c r="BD359" s="38">
        <v>7.1801100000000007E-2</v>
      </c>
      <c r="BE359" s="38">
        <v>7.2081599999999996E-2</v>
      </c>
      <c r="BF359" s="38">
        <v>4.5504099999999999E-2</v>
      </c>
      <c r="BG359" s="38">
        <v>7.5672400000000001E-2</v>
      </c>
      <c r="BH359" s="38">
        <v>6.3484100000000002E-2</v>
      </c>
      <c r="BI359" s="38">
        <v>5.6810800000000002E-2</v>
      </c>
      <c r="BJ359" s="38">
        <v>3.3899600000000002E-2</v>
      </c>
      <c r="BK359" s="38">
        <v>2.93098E-2</v>
      </c>
      <c r="BL359" s="38">
        <v>2.51883E-2</v>
      </c>
      <c r="BM359" s="38">
        <v>2.0628299999999999E-2</v>
      </c>
      <c r="BN359" s="38">
        <v>5.9940999999999996E-3</v>
      </c>
      <c r="BO359" s="38">
        <v>-1.5691E-2</v>
      </c>
      <c r="BP359" s="38">
        <v>-6.2598399999999998E-2</v>
      </c>
      <c r="BQ359" s="38">
        <v>2.0330000000000001E-4</v>
      </c>
      <c r="BR359" s="38">
        <v>-1.04172E-2</v>
      </c>
      <c r="BS359" s="38">
        <v>-4.5570800000000002E-2</v>
      </c>
      <c r="BT359" s="38">
        <v>-3.6498000000000003E-2</v>
      </c>
      <c r="BU359" s="38">
        <v>-1.6235800000000002E-2</v>
      </c>
      <c r="BV359" s="38">
        <v>-1.2888999999999999E-2</v>
      </c>
      <c r="BW359" s="38">
        <v>-4.7444000000000002E-3</v>
      </c>
      <c r="BX359" s="38">
        <v>3.0684199999999998E-2</v>
      </c>
      <c r="BY359" s="38">
        <v>6.5158800000000003E-2</v>
      </c>
      <c r="BZ359" s="38">
        <v>9.7527199999999994E-2</v>
      </c>
      <c r="CA359" s="38">
        <v>8.7766300000000005E-2</v>
      </c>
      <c r="CB359" s="38">
        <v>8.0495800000000006E-2</v>
      </c>
      <c r="CC359" s="38">
        <v>8.0192299999999994E-2</v>
      </c>
      <c r="CD359" s="38">
        <v>5.44187E-2</v>
      </c>
      <c r="CE359" s="38">
        <v>8.1701399999999993E-2</v>
      </c>
      <c r="CF359" s="38">
        <v>6.8221299999999999E-2</v>
      </c>
      <c r="CG359" s="38">
        <v>6.1043199999999999E-2</v>
      </c>
      <c r="CH359" s="38">
        <v>3.6041900000000002E-2</v>
      </c>
      <c r="CI359" s="38">
        <v>3.11776E-2</v>
      </c>
      <c r="CJ359" s="38">
        <v>2.6786299999999999E-2</v>
      </c>
      <c r="CK359" s="38">
        <v>2.2113399999999998E-2</v>
      </c>
      <c r="CL359" s="38">
        <v>6.9239000000000002E-3</v>
      </c>
      <c r="CM359" s="38">
        <v>-1.32874E-2</v>
      </c>
      <c r="CN359" s="38">
        <v>-5.8846799999999998E-2</v>
      </c>
      <c r="CO359" s="38">
        <v>1.9185000000000001E-3</v>
      </c>
      <c r="CP359" s="38">
        <v>-8.3289000000000002E-3</v>
      </c>
      <c r="CQ359" s="38">
        <v>-4.35532E-2</v>
      </c>
      <c r="CR359" s="38">
        <v>-3.4185100000000003E-2</v>
      </c>
      <c r="CS359" s="38">
        <v>-1.44373E-2</v>
      </c>
      <c r="CT359" s="38">
        <v>-1.16636E-2</v>
      </c>
      <c r="CU359" s="38">
        <v>-3.3666999999999998E-3</v>
      </c>
      <c r="CV359" s="38">
        <v>3.2849200000000002E-2</v>
      </c>
      <c r="CW359" s="38">
        <v>6.8907200000000002E-2</v>
      </c>
      <c r="CX359" s="38">
        <v>0.10239959999999999</v>
      </c>
      <c r="CY359" s="38">
        <v>9.3491400000000002E-2</v>
      </c>
      <c r="CZ359" s="38">
        <v>8.6517800000000006E-2</v>
      </c>
      <c r="DA359" s="38">
        <v>8.5809800000000006E-2</v>
      </c>
      <c r="DB359" s="38">
        <v>6.0592899999999998E-2</v>
      </c>
      <c r="DC359" s="38">
        <v>8.5877099999999998E-2</v>
      </c>
      <c r="DD359" s="38">
        <v>7.1502300000000005E-2</v>
      </c>
      <c r="DE359" s="38">
        <v>6.3974500000000004E-2</v>
      </c>
      <c r="DF359" s="38">
        <v>3.8184200000000001E-2</v>
      </c>
      <c r="DG359" s="38">
        <v>3.3045499999999998E-2</v>
      </c>
      <c r="DH359" s="38">
        <v>2.8384300000000001E-2</v>
      </c>
      <c r="DI359" s="38">
        <v>2.3598600000000001E-2</v>
      </c>
      <c r="DJ359" s="38">
        <v>7.8536000000000005E-3</v>
      </c>
      <c r="DK359" s="38">
        <v>-1.08839E-2</v>
      </c>
      <c r="DL359" s="38">
        <v>-5.5095199999999997E-2</v>
      </c>
      <c r="DM359" s="38">
        <v>3.6337000000000001E-3</v>
      </c>
      <c r="DN359" s="38">
        <v>-6.2407000000000001E-3</v>
      </c>
      <c r="DO359" s="38">
        <v>-4.1535700000000002E-2</v>
      </c>
      <c r="DP359" s="38">
        <v>-3.1872299999999999E-2</v>
      </c>
      <c r="DQ359" s="38">
        <v>-1.2638699999999999E-2</v>
      </c>
      <c r="DR359" s="38">
        <v>-1.0438299999999999E-2</v>
      </c>
      <c r="DS359" s="38">
        <v>-1.9889999999999999E-3</v>
      </c>
      <c r="DT359" s="38">
        <v>3.5014200000000002E-2</v>
      </c>
      <c r="DU359" s="38">
        <v>7.2655600000000001E-2</v>
      </c>
      <c r="DV359" s="38">
        <v>0.10727200000000001</v>
      </c>
      <c r="DW359" s="38">
        <v>9.9216399999999996E-2</v>
      </c>
      <c r="DX359" s="38">
        <v>9.2539800000000005E-2</v>
      </c>
      <c r="DY359" s="38">
        <v>9.1427300000000003E-2</v>
      </c>
      <c r="DZ359" s="38">
        <v>6.6767099999999996E-2</v>
      </c>
      <c r="EA359" s="38">
        <v>9.0052800000000002E-2</v>
      </c>
      <c r="EB359" s="38">
        <v>7.4783299999999997E-2</v>
      </c>
      <c r="EC359" s="38">
        <v>6.6905800000000001E-2</v>
      </c>
      <c r="ED359" s="38">
        <v>4.1277300000000003E-2</v>
      </c>
      <c r="EE359" s="38">
        <v>3.5742299999999998E-2</v>
      </c>
      <c r="EF359" s="38">
        <v>3.0691599999999999E-2</v>
      </c>
      <c r="EG359" s="38">
        <v>2.5742899999999999E-2</v>
      </c>
      <c r="EH359" s="38">
        <v>9.1959999999999993E-3</v>
      </c>
      <c r="EI359" s="38">
        <v>-7.4135E-3</v>
      </c>
      <c r="EJ359" s="38">
        <v>-4.9678399999999998E-2</v>
      </c>
      <c r="EK359" s="38">
        <v>6.1101999999999997E-3</v>
      </c>
      <c r="EL359" s="38">
        <v>-3.2255999999999999E-3</v>
      </c>
      <c r="EM359" s="38">
        <v>-3.86226E-2</v>
      </c>
      <c r="EN359" s="38">
        <v>-2.85329E-2</v>
      </c>
      <c r="EO359" s="38">
        <v>-1.0041899999999999E-2</v>
      </c>
      <c r="EP359" s="38">
        <v>-8.6691000000000008E-3</v>
      </c>
      <c r="EQ359" s="38">
        <v>1.08E-7</v>
      </c>
      <c r="ER359" s="38">
        <v>3.8140100000000003E-2</v>
      </c>
      <c r="ES359" s="38">
        <v>7.8067800000000007E-2</v>
      </c>
      <c r="ET359" s="38">
        <v>0.1143069</v>
      </c>
      <c r="EU359" s="38">
        <v>0.10748249999999999</v>
      </c>
      <c r="EV359" s="38">
        <v>0.10123459999999999</v>
      </c>
      <c r="EW359" s="38">
        <v>9.9538100000000004E-2</v>
      </c>
      <c r="EX359" s="38">
        <v>7.5681700000000005E-2</v>
      </c>
      <c r="EY359" s="38">
        <v>9.6081799999999995E-2</v>
      </c>
      <c r="EZ359" s="38">
        <v>7.9520499999999994E-2</v>
      </c>
      <c r="FA359" s="38">
        <v>7.1138199999999999E-2</v>
      </c>
      <c r="FB359" s="38">
        <v>81.082300000000004</v>
      </c>
      <c r="FC359" s="38">
        <v>79.651420000000002</v>
      </c>
      <c r="FD359" s="38">
        <v>78.103610000000003</v>
      </c>
      <c r="FE359" s="38">
        <v>76.586309999999997</v>
      </c>
      <c r="FF359" s="38">
        <v>76.187780000000004</v>
      </c>
      <c r="FG359" s="38">
        <v>75.532210000000006</v>
      </c>
      <c r="FH359" s="38">
        <v>74.679900000000004</v>
      </c>
      <c r="FI359" s="38">
        <v>76.193309999999997</v>
      </c>
      <c r="FJ359" s="38">
        <v>80.610799999999998</v>
      </c>
      <c r="FK359" s="38">
        <v>83.808319999999995</v>
      </c>
      <c r="FL359" s="38">
        <v>87.140569999999997</v>
      </c>
      <c r="FM359" s="38">
        <v>90.906390000000002</v>
      </c>
      <c r="FN359" s="38">
        <v>94.668949999999995</v>
      </c>
      <c r="FO359" s="38">
        <v>96.294300000000007</v>
      </c>
      <c r="FP359" s="38">
        <v>97.041020000000003</v>
      </c>
      <c r="FQ359" s="38">
        <v>97.491510000000005</v>
      </c>
      <c r="FR359" s="38">
        <v>97.422070000000005</v>
      </c>
      <c r="FS359" s="38">
        <v>96.822720000000004</v>
      </c>
      <c r="FT359" s="38">
        <v>95.369919999999993</v>
      </c>
      <c r="FU359" s="38">
        <v>92.400120000000001</v>
      </c>
      <c r="FV359" s="38">
        <v>88.886700000000005</v>
      </c>
      <c r="FW359">
        <v>85.357919999999993</v>
      </c>
      <c r="FX359">
        <v>82.388549999999995</v>
      </c>
      <c r="FY359">
        <v>80.072069999999997</v>
      </c>
      <c r="FZ359">
        <v>1.02995E-2</v>
      </c>
      <c r="GA359">
        <v>7.6283699999999996E-2</v>
      </c>
      <c r="GB359">
        <v>1</v>
      </c>
    </row>
    <row r="360" spans="1:184" x14ac:dyDescent="0.3">
      <c r="A360" t="s">
        <v>277</v>
      </c>
      <c r="B360" t="s">
        <v>187</v>
      </c>
      <c r="C360" t="s">
        <v>1</v>
      </c>
      <c r="D360" t="s">
        <v>1</v>
      </c>
      <c r="E360" t="s">
        <v>1</v>
      </c>
      <c r="F360" t="s">
        <v>1</v>
      </c>
      <c r="G360" s="16" t="s">
        <v>1</v>
      </c>
      <c r="H360" s="40" t="s">
        <v>1</v>
      </c>
      <c r="I360" s="18" t="s">
        <v>1</v>
      </c>
      <c r="J360" s="38" t="s">
        <v>1</v>
      </c>
      <c r="K360" s="18">
        <v>44792</v>
      </c>
      <c r="L360" s="38">
        <v>33173</v>
      </c>
      <c r="M360" s="38">
        <v>33173</v>
      </c>
      <c r="N360" s="38">
        <v>1.621097</v>
      </c>
      <c r="O360" s="38">
        <v>1.5462320000000001</v>
      </c>
      <c r="P360" s="38">
        <v>1.487069</v>
      </c>
      <c r="Q360" s="38">
        <v>1.4551339999999999</v>
      </c>
      <c r="R360" s="38">
        <v>1.4546349999999999</v>
      </c>
      <c r="S360" s="38">
        <v>1.491862</v>
      </c>
      <c r="T360" s="38">
        <v>1.4835210000000001</v>
      </c>
      <c r="U360" s="38">
        <v>1.692974</v>
      </c>
      <c r="V360" s="38">
        <v>2.1377929999999998</v>
      </c>
      <c r="W360" s="38">
        <v>2.497306</v>
      </c>
      <c r="X360" s="38">
        <v>2.7982670000000001</v>
      </c>
      <c r="Y360" s="38">
        <v>3.0536240000000001</v>
      </c>
      <c r="Z360" s="38">
        <v>3.193368</v>
      </c>
      <c r="AA360" s="38">
        <v>3.328722</v>
      </c>
      <c r="AB360" s="38">
        <v>3.419127</v>
      </c>
      <c r="AC360" s="38">
        <v>3.4125390000000002</v>
      </c>
      <c r="AD360" s="38">
        <v>3.262524</v>
      </c>
      <c r="AE360" s="38">
        <v>2.8717229999999998</v>
      </c>
      <c r="AF360" s="38">
        <v>2.5810240000000002</v>
      </c>
      <c r="AG360" s="38">
        <v>2.3900890000000001</v>
      </c>
      <c r="AH360" s="38">
        <v>2.2781349999999998</v>
      </c>
      <c r="AI360" s="38">
        <v>2.085696</v>
      </c>
      <c r="AJ360" s="38">
        <v>1.873448</v>
      </c>
      <c r="AK360" s="38">
        <v>1.729684</v>
      </c>
      <c r="AL360" s="38">
        <v>-9.3527000000000002E-3</v>
      </c>
      <c r="AM360" s="38">
        <v>-7.4003000000000003E-3</v>
      </c>
      <c r="AN360" s="38">
        <v>-6.8288000000000003E-3</v>
      </c>
      <c r="AO360" s="38">
        <v>-4.3503999999999999E-3</v>
      </c>
      <c r="AP360" s="38">
        <v>-3.4551E-3</v>
      </c>
      <c r="AQ360" s="38">
        <v>-2.4255499999999999E-2</v>
      </c>
      <c r="AR360" s="38">
        <v>-5.0397999999999998E-2</v>
      </c>
      <c r="AS360" s="38">
        <v>1.07937E-2</v>
      </c>
      <c r="AT360" s="38">
        <v>7.9556999999999996E-3</v>
      </c>
      <c r="AU360" s="38">
        <v>3.2867E-3</v>
      </c>
      <c r="AV360" s="38">
        <v>-7.8189999999999998E-4</v>
      </c>
      <c r="AW360" s="38">
        <v>-5.6699000000000003E-3</v>
      </c>
      <c r="AX360" s="38">
        <v>1.8163999999999999E-3</v>
      </c>
      <c r="AY360" s="38">
        <v>-4.8596999999999998E-3</v>
      </c>
      <c r="AZ360" s="38">
        <v>-2.2821299999999999E-2</v>
      </c>
      <c r="BA360" s="38">
        <v>-3.8101700000000002E-2</v>
      </c>
      <c r="BB360" s="38">
        <v>-9.2481999999999998E-3</v>
      </c>
      <c r="BC360" s="38">
        <v>-1.7998999999999999E-3</v>
      </c>
      <c r="BD360" s="38">
        <v>-1.358E-3</v>
      </c>
      <c r="BE360" s="38">
        <v>5.5334E-3</v>
      </c>
      <c r="BF360" s="38">
        <v>-1.99633E-2</v>
      </c>
      <c r="BG360" s="38">
        <v>1.11839E-2</v>
      </c>
      <c r="BH360" s="38">
        <v>1.7106400000000001E-2</v>
      </c>
      <c r="BI360" s="38">
        <v>1.5589799999999999E-2</v>
      </c>
      <c r="BJ360" s="38">
        <v>-4.7584000000000003E-3</v>
      </c>
      <c r="BK360" s="38">
        <v>-3.5926E-3</v>
      </c>
      <c r="BL360" s="38">
        <v>-4.3828000000000001E-3</v>
      </c>
      <c r="BM360" s="38">
        <v>-2.4683000000000001E-3</v>
      </c>
      <c r="BN360" s="38">
        <v>-2.085E-3</v>
      </c>
      <c r="BO360" s="38">
        <v>-1.7963900000000001E-2</v>
      </c>
      <c r="BP360" s="38">
        <v>-3.8205000000000003E-2</v>
      </c>
      <c r="BQ360" s="38">
        <v>1.30981E-2</v>
      </c>
      <c r="BR360" s="38">
        <v>1.1324300000000001E-2</v>
      </c>
      <c r="BS360" s="38">
        <v>8.0400999999999997E-3</v>
      </c>
      <c r="BT360" s="38">
        <v>2.5790000000000001E-3</v>
      </c>
      <c r="BU360" s="38">
        <v>-2.2826999999999999E-3</v>
      </c>
      <c r="BV360" s="38">
        <v>3.6235999999999998E-3</v>
      </c>
      <c r="BW360" s="38">
        <v>-1.5027E-3</v>
      </c>
      <c r="BX360" s="38">
        <v>-1.8020399999999999E-2</v>
      </c>
      <c r="BY360" s="38">
        <v>-3.1763699999999999E-2</v>
      </c>
      <c r="BZ360" s="38">
        <v>-2.5923000000000001E-3</v>
      </c>
      <c r="CA360" s="38">
        <v>4.5233000000000001E-3</v>
      </c>
      <c r="CB360" s="38">
        <v>3.9661999999999996E-3</v>
      </c>
      <c r="CC360" s="38">
        <v>9.5575E-3</v>
      </c>
      <c r="CD360" s="38">
        <v>-1.4415000000000001E-2</v>
      </c>
      <c r="CE360" s="38">
        <v>1.8105799999999998E-2</v>
      </c>
      <c r="CF360" s="38">
        <v>2.1799800000000001E-2</v>
      </c>
      <c r="CG360" s="38">
        <v>1.9077899999999998E-2</v>
      </c>
      <c r="CH360" s="38">
        <v>-1.5763999999999999E-3</v>
      </c>
      <c r="CI360" s="38">
        <v>-9.5529999999999996E-4</v>
      </c>
      <c r="CJ360" s="38">
        <v>-2.6887E-3</v>
      </c>
      <c r="CK360" s="38">
        <v>-1.1647000000000001E-3</v>
      </c>
      <c r="CL360" s="38">
        <v>-1.1362E-3</v>
      </c>
      <c r="CM360" s="38">
        <v>-1.3606399999999999E-2</v>
      </c>
      <c r="CN360" s="38">
        <v>-2.9760200000000001E-2</v>
      </c>
      <c r="CO360" s="38">
        <v>1.4694199999999999E-2</v>
      </c>
      <c r="CP360" s="38">
        <v>1.3657300000000001E-2</v>
      </c>
      <c r="CQ360" s="38">
        <v>1.1332399999999999E-2</v>
      </c>
      <c r="CR360" s="38">
        <v>4.9067E-3</v>
      </c>
      <c r="CS360" s="38">
        <v>6.3200000000000005E-5</v>
      </c>
      <c r="CT360" s="38">
        <v>4.8752999999999999E-3</v>
      </c>
      <c r="CU360" s="38">
        <v>8.2229999999999998E-4</v>
      </c>
      <c r="CV360" s="38">
        <v>-1.4695400000000001E-2</v>
      </c>
      <c r="CW360" s="38">
        <v>-2.7374099999999998E-2</v>
      </c>
      <c r="CX360" s="38">
        <v>2.0176E-3</v>
      </c>
      <c r="CY360" s="38">
        <v>8.9028000000000006E-3</v>
      </c>
      <c r="CZ360" s="38">
        <v>7.6537999999999997E-3</v>
      </c>
      <c r="DA360" s="38">
        <v>1.2344600000000001E-2</v>
      </c>
      <c r="DB360" s="38">
        <v>-1.05723E-2</v>
      </c>
      <c r="DC360" s="38">
        <v>2.2899900000000001E-2</v>
      </c>
      <c r="DD360" s="38">
        <v>2.50505E-2</v>
      </c>
      <c r="DE360" s="38">
        <v>2.1493700000000001E-2</v>
      </c>
      <c r="DF360" s="38">
        <v>1.6056E-3</v>
      </c>
      <c r="DG360" s="38">
        <v>1.6819000000000001E-3</v>
      </c>
      <c r="DH360" s="38">
        <v>-9.946E-4</v>
      </c>
      <c r="DI360" s="38">
        <v>1.3880000000000001E-4</v>
      </c>
      <c r="DJ360" s="38">
        <v>-1.873E-4</v>
      </c>
      <c r="DK360" s="38">
        <v>-9.2488999999999991E-3</v>
      </c>
      <c r="DL360" s="38">
        <v>-2.1315400000000002E-2</v>
      </c>
      <c r="DM360" s="38">
        <v>1.6290200000000001E-2</v>
      </c>
      <c r="DN360" s="38">
        <v>1.5990399999999998E-2</v>
      </c>
      <c r="DO360" s="38">
        <v>1.46246E-2</v>
      </c>
      <c r="DP360" s="38">
        <v>7.2344000000000002E-3</v>
      </c>
      <c r="DQ360" s="38">
        <v>2.4091E-3</v>
      </c>
      <c r="DR360" s="38">
        <v>6.1269999999999996E-3</v>
      </c>
      <c r="DS360" s="38">
        <v>3.1473999999999999E-3</v>
      </c>
      <c r="DT360" s="38">
        <v>-1.1370399999999999E-2</v>
      </c>
      <c r="DU360" s="38">
        <v>-2.2984399999999999E-2</v>
      </c>
      <c r="DV360" s="38">
        <v>6.6274999999999997E-3</v>
      </c>
      <c r="DW360" s="38">
        <v>1.32823E-2</v>
      </c>
      <c r="DX360" s="38">
        <v>1.13414E-2</v>
      </c>
      <c r="DY360" s="38">
        <v>1.51316E-2</v>
      </c>
      <c r="DZ360" s="38">
        <v>-6.7295999999999996E-3</v>
      </c>
      <c r="EA360" s="38">
        <v>2.7694E-2</v>
      </c>
      <c r="EB360" s="38">
        <v>2.8301099999999999E-2</v>
      </c>
      <c r="EC360" s="38">
        <v>2.39095E-2</v>
      </c>
      <c r="ED360" s="38">
        <v>6.1999000000000004E-3</v>
      </c>
      <c r="EE360" s="38">
        <v>5.4897000000000001E-3</v>
      </c>
      <c r="EF360" s="38">
        <v>1.4514E-3</v>
      </c>
      <c r="EG360" s="38">
        <v>2.0209E-3</v>
      </c>
      <c r="EH360" s="38">
        <v>1.1827000000000001E-3</v>
      </c>
      <c r="EI360" s="38">
        <v>-2.9572999999999999E-3</v>
      </c>
      <c r="EJ360" s="38">
        <v>-9.1223999999999993E-3</v>
      </c>
      <c r="EK360" s="38">
        <v>1.8594699999999999E-2</v>
      </c>
      <c r="EL360" s="38">
        <v>1.9359000000000001E-2</v>
      </c>
      <c r="EM360" s="38">
        <v>1.9378099999999999E-2</v>
      </c>
      <c r="EN360" s="38">
        <v>1.05953E-2</v>
      </c>
      <c r="EO360" s="38">
        <v>5.7961999999999996E-3</v>
      </c>
      <c r="EP360" s="38">
        <v>7.9343E-3</v>
      </c>
      <c r="EQ360" s="38">
        <v>6.5043999999999996E-3</v>
      </c>
      <c r="ER360" s="38">
        <v>-6.5694999999999998E-3</v>
      </c>
      <c r="ES360" s="38">
        <v>-1.6646399999999999E-2</v>
      </c>
      <c r="ET360" s="38">
        <v>1.32835E-2</v>
      </c>
      <c r="EU360" s="38">
        <v>1.9605500000000001E-2</v>
      </c>
      <c r="EV360" s="38">
        <v>1.6665699999999999E-2</v>
      </c>
      <c r="EW360" s="38">
        <v>1.9155700000000001E-2</v>
      </c>
      <c r="EX360" s="38">
        <v>-1.1812999999999999E-3</v>
      </c>
      <c r="EY360" s="38">
        <v>3.4615899999999998E-2</v>
      </c>
      <c r="EZ360" s="38">
        <v>3.2994599999999999E-2</v>
      </c>
      <c r="FA360" s="38">
        <v>2.7397600000000001E-2</v>
      </c>
      <c r="FB360" s="38">
        <v>77.584950000000006</v>
      </c>
      <c r="FC360" s="38">
        <v>76.198700000000002</v>
      </c>
      <c r="FD360" s="38">
        <v>74.428539999999998</v>
      </c>
      <c r="FE360" s="38">
        <v>72.784809999999993</v>
      </c>
      <c r="FF360" s="38">
        <v>71.184820000000002</v>
      </c>
      <c r="FG360" s="38">
        <v>70.463539999999995</v>
      </c>
      <c r="FH360" s="38">
        <v>69.561419999999998</v>
      </c>
      <c r="FI360" s="38">
        <v>71.630080000000007</v>
      </c>
      <c r="FJ360" s="38">
        <v>75.416380000000004</v>
      </c>
      <c r="FK360" s="38">
        <v>79.686890000000005</v>
      </c>
      <c r="FL360" s="38">
        <v>84.365719999999996</v>
      </c>
      <c r="FM360" s="38">
        <v>88.507400000000004</v>
      </c>
      <c r="FN360" s="38">
        <v>91.988600000000005</v>
      </c>
      <c r="FO360" s="38">
        <v>94.808019999999999</v>
      </c>
      <c r="FP360" s="38">
        <v>97.620410000000007</v>
      </c>
      <c r="FQ360" s="38">
        <v>99.259280000000004</v>
      </c>
      <c r="FR360" s="38">
        <v>99.585499999999996</v>
      </c>
      <c r="FS360" s="38">
        <v>98.489769999999993</v>
      </c>
      <c r="FT360" s="38">
        <v>95.948149999999998</v>
      </c>
      <c r="FU360" s="38">
        <v>92.265119999999996</v>
      </c>
      <c r="FV360" s="38">
        <v>87.912930000000003</v>
      </c>
      <c r="FW360">
        <v>84.600129999999993</v>
      </c>
      <c r="FX360">
        <v>82.002210000000005</v>
      </c>
      <c r="FY360">
        <v>79.382270000000005</v>
      </c>
      <c r="FZ360">
        <v>6.1868000000000001E-3</v>
      </c>
      <c r="GA360">
        <v>4.40416E-2</v>
      </c>
      <c r="GB360">
        <v>1</v>
      </c>
    </row>
    <row r="361" spans="1:184" x14ac:dyDescent="0.3">
      <c r="A361" t="s">
        <v>277</v>
      </c>
      <c r="B361" t="s">
        <v>187</v>
      </c>
      <c r="C361" t="s">
        <v>1</v>
      </c>
      <c r="D361" t="s">
        <v>1</v>
      </c>
      <c r="E361" t="s">
        <v>1</v>
      </c>
      <c r="F361" t="s">
        <v>1</v>
      </c>
      <c r="G361" s="16" t="s">
        <v>1</v>
      </c>
      <c r="H361" s="40" t="s">
        <v>1</v>
      </c>
      <c r="I361" s="18" t="s">
        <v>1</v>
      </c>
      <c r="J361" s="38" t="s">
        <v>1</v>
      </c>
      <c r="K361" s="18">
        <v>44805</v>
      </c>
      <c r="L361" s="38">
        <v>33134</v>
      </c>
      <c r="M361" s="38">
        <v>33134</v>
      </c>
      <c r="N361" s="38">
        <v>1.513952</v>
      </c>
      <c r="O361" s="38">
        <v>1.4541500000000001</v>
      </c>
      <c r="P361" s="38">
        <v>1.410471</v>
      </c>
      <c r="Q361" s="38">
        <v>1.383926</v>
      </c>
      <c r="R361" s="38">
        <v>1.3907700000000001</v>
      </c>
      <c r="S361" s="38">
        <v>1.4207399999999999</v>
      </c>
      <c r="T361" s="38">
        <v>1.413537</v>
      </c>
      <c r="U361" s="38">
        <v>1.6451279999999999</v>
      </c>
      <c r="V361" s="38">
        <v>2.1331910000000001</v>
      </c>
      <c r="W361" s="38">
        <v>2.5311789999999998</v>
      </c>
      <c r="X361" s="38">
        <v>2.8675320000000002</v>
      </c>
      <c r="Y361" s="38">
        <v>3.133391</v>
      </c>
      <c r="Z361" s="38">
        <v>3.286219</v>
      </c>
      <c r="AA361" s="38">
        <v>3.4657100000000001</v>
      </c>
      <c r="AB361" s="38">
        <v>3.6055410000000001</v>
      </c>
      <c r="AC361" s="38">
        <v>3.6297649999999999</v>
      </c>
      <c r="AD361" s="38">
        <v>3.468702</v>
      </c>
      <c r="AE361" s="38">
        <v>2.957837</v>
      </c>
      <c r="AF361" s="38">
        <v>2.5986509999999998</v>
      </c>
      <c r="AG361" s="38">
        <v>2.36144</v>
      </c>
      <c r="AH361" s="38">
        <v>2.2290589999999999</v>
      </c>
      <c r="AI361" s="38">
        <v>2.0196830000000001</v>
      </c>
      <c r="AJ361" s="38">
        <v>1.821922</v>
      </c>
      <c r="AK361" s="38">
        <v>1.6959230000000001</v>
      </c>
      <c r="AL361" s="38">
        <v>-1.6548799999999999E-2</v>
      </c>
      <c r="AM361" s="38">
        <v>-1.20933E-2</v>
      </c>
      <c r="AN361" s="38">
        <v>-7.7207999999999999E-3</v>
      </c>
      <c r="AO361" s="38">
        <v>-6.4295999999999997E-3</v>
      </c>
      <c r="AP361" s="38">
        <v>-8.2266000000000006E-3</v>
      </c>
      <c r="AQ361" s="38">
        <v>-3.3005399999999997E-2</v>
      </c>
      <c r="AR361" s="38">
        <v>-8.5593799999999998E-2</v>
      </c>
      <c r="AS361" s="38">
        <v>1.6700599999999999E-2</v>
      </c>
      <c r="AT361" s="38">
        <v>3.79923E-2</v>
      </c>
      <c r="AU361" s="38">
        <v>5.2545099999999997E-2</v>
      </c>
      <c r="AV361" s="38">
        <v>5.2566399999999999E-2</v>
      </c>
      <c r="AW361" s="38">
        <v>2.8874E-2</v>
      </c>
      <c r="AX361" s="38">
        <v>-2.2677999999999999E-3</v>
      </c>
      <c r="AY361" s="38">
        <v>-2.53309E-2</v>
      </c>
      <c r="AZ361" s="38">
        <v>-3.4378800000000001E-2</v>
      </c>
      <c r="BA361" s="38">
        <v>-4.5435999999999997E-2</v>
      </c>
      <c r="BB361" s="38">
        <v>-3.7405500000000001E-2</v>
      </c>
      <c r="BC361" s="38">
        <v>-5.0404299999999999E-2</v>
      </c>
      <c r="BD361" s="38">
        <v>-4.2988100000000001E-2</v>
      </c>
      <c r="BE361" s="38">
        <v>-7.9595100000000002E-2</v>
      </c>
      <c r="BF361" s="38">
        <v>-6.8888000000000005E-2</v>
      </c>
      <c r="BG361" s="38">
        <v>-3.0059499999999999E-2</v>
      </c>
      <c r="BH361" s="38">
        <v>-2.4627E-2</v>
      </c>
      <c r="BI361" s="38">
        <v>-2.47654E-2</v>
      </c>
      <c r="BJ361" s="38">
        <v>-1.27788E-2</v>
      </c>
      <c r="BK361" s="38">
        <v>-9.3139E-3</v>
      </c>
      <c r="BL361" s="38">
        <v>-5.7876000000000004E-3</v>
      </c>
      <c r="BM361" s="38">
        <v>-5.0181999999999996E-3</v>
      </c>
      <c r="BN361" s="38">
        <v>-7.2912000000000003E-3</v>
      </c>
      <c r="BO361" s="38">
        <v>-3.01646E-2</v>
      </c>
      <c r="BP361" s="38">
        <v>-7.9139600000000004E-2</v>
      </c>
      <c r="BQ361" s="38">
        <v>1.8518699999999999E-2</v>
      </c>
      <c r="BR361" s="38">
        <v>4.0232400000000001E-2</v>
      </c>
      <c r="BS361" s="38">
        <v>5.49486E-2</v>
      </c>
      <c r="BT361" s="38">
        <v>5.5740999999999999E-2</v>
      </c>
      <c r="BU361" s="38">
        <v>3.0950999999999999E-2</v>
      </c>
      <c r="BV361" s="38">
        <v>-9.0629999999999997E-4</v>
      </c>
      <c r="BW361" s="38">
        <v>-2.2505500000000001E-2</v>
      </c>
      <c r="BX361" s="38">
        <v>-2.9891299999999999E-2</v>
      </c>
      <c r="BY361" s="38">
        <v>-4.0000599999999997E-2</v>
      </c>
      <c r="BZ361" s="38">
        <v>-3.1116899999999999E-2</v>
      </c>
      <c r="CA361" s="38">
        <v>-4.4075799999999998E-2</v>
      </c>
      <c r="CB361" s="38">
        <v>-3.6845099999999999E-2</v>
      </c>
      <c r="CC361" s="38">
        <v>-7.4161500000000005E-2</v>
      </c>
      <c r="CD361" s="38">
        <v>-6.3137600000000002E-2</v>
      </c>
      <c r="CE361" s="38">
        <v>-2.4165499999999999E-2</v>
      </c>
      <c r="CF361" s="38">
        <v>-1.9484899999999999E-2</v>
      </c>
      <c r="CG361" s="38">
        <v>-2.0011899999999999E-2</v>
      </c>
      <c r="CH361" s="38">
        <v>-1.01677E-2</v>
      </c>
      <c r="CI361" s="38">
        <v>-7.3888000000000001E-3</v>
      </c>
      <c r="CJ361" s="38">
        <v>-4.4486999999999999E-3</v>
      </c>
      <c r="CK361" s="38">
        <v>-4.0406000000000001E-3</v>
      </c>
      <c r="CL361" s="38">
        <v>-6.6433999999999998E-3</v>
      </c>
      <c r="CM361" s="38">
        <v>-2.8197E-2</v>
      </c>
      <c r="CN361" s="38">
        <v>-7.4669399999999997E-2</v>
      </c>
      <c r="CO361" s="38">
        <v>1.9778E-2</v>
      </c>
      <c r="CP361" s="38">
        <v>4.1783800000000003E-2</v>
      </c>
      <c r="CQ361" s="38">
        <v>5.6613299999999998E-2</v>
      </c>
      <c r="CR361" s="38">
        <v>5.7939699999999997E-2</v>
      </c>
      <c r="CS361" s="38">
        <v>3.2389500000000002E-2</v>
      </c>
      <c r="CT361" s="38">
        <v>3.68E-5</v>
      </c>
      <c r="CU361" s="38">
        <v>-2.05486E-2</v>
      </c>
      <c r="CV361" s="38">
        <v>-2.6783299999999999E-2</v>
      </c>
      <c r="CW361" s="38">
        <v>-3.6235999999999997E-2</v>
      </c>
      <c r="CX361" s="38">
        <v>-2.6761400000000001E-2</v>
      </c>
      <c r="CY361" s="38">
        <v>-3.96928E-2</v>
      </c>
      <c r="CZ361" s="38">
        <v>-3.2590399999999999E-2</v>
      </c>
      <c r="DA361" s="38">
        <v>-7.0398199999999994E-2</v>
      </c>
      <c r="DB361" s="38">
        <v>-5.9154900000000003E-2</v>
      </c>
      <c r="DC361" s="38">
        <v>-2.0083199999999999E-2</v>
      </c>
      <c r="DD361" s="38">
        <v>-1.59236E-2</v>
      </c>
      <c r="DE361" s="38">
        <v>-1.6719700000000001E-2</v>
      </c>
      <c r="DF361" s="38">
        <v>-7.5566000000000001E-3</v>
      </c>
      <c r="DG361" s="38">
        <v>-5.4638000000000004E-3</v>
      </c>
      <c r="DH361" s="38">
        <v>-3.1097E-3</v>
      </c>
      <c r="DI361" s="38">
        <v>-3.0631E-3</v>
      </c>
      <c r="DJ361" s="38">
        <v>-5.9956000000000002E-3</v>
      </c>
      <c r="DK361" s="38">
        <v>-2.62294E-2</v>
      </c>
      <c r="DL361" s="38">
        <v>-7.0199200000000003E-2</v>
      </c>
      <c r="DM361" s="38">
        <v>2.1037299999999998E-2</v>
      </c>
      <c r="DN361" s="38">
        <v>4.33353E-2</v>
      </c>
      <c r="DO361" s="38">
        <v>5.8278000000000003E-2</v>
      </c>
      <c r="DP361" s="38">
        <v>6.0138400000000002E-2</v>
      </c>
      <c r="DQ361" s="38">
        <v>3.3827999999999997E-2</v>
      </c>
      <c r="DR361" s="38">
        <v>9.7980000000000007E-4</v>
      </c>
      <c r="DS361" s="38">
        <v>-1.8591699999999999E-2</v>
      </c>
      <c r="DT361" s="38">
        <v>-2.36753E-2</v>
      </c>
      <c r="DU361" s="38">
        <v>-3.2471399999999997E-2</v>
      </c>
      <c r="DV361" s="38">
        <v>-2.2405899999999999E-2</v>
      </c>
      <c r="DW361" s="38">
        <v>-3.5309699999999999E-2</v>
      </c>
      <c r="DX361" s="38">
        <v>-2.8335699999999998E-2</v>
      </c>
      <c r="DY361" s="38">
        <v>-6.6634799999999994E-2</v>
      </c>
      <c r="DZ361" s="38">
        <v>-5.5172100000000002E-2</v>
      </c>
      <c r="EA361" s="38">
        <v>-1.6001000000000001E-2</v>
      </c>
      <c r="EB361" s="38">
        <v>-1.23622E-2</v>
      </c>
      <c r="EC361" s="38">
        <v>-1.3427400000000001E-2</v>
      </c>
      <c r="ED361" s="38">
        <v>-3.7866000000000002E-3</v>
      </c>
      <c r="EE361" s="38">
        <v>-2.6844E-3</v>
      </c>
      <c r="EF361" s="38">
        <v>-1.1765E-3</v>
      </c>
      <c r="EG361" s="38">
        <v>-1.6517000000000001E-3</v>
      </c>
      <c r="EH361" s="38">
        <v>-5.0603000000000002E-3</v>
      </c>
      <c r="EI361" s="38">
        <v>-2.33885E-2</v>
      </c>
      <c r="EJ361" s="38">
        <v>-6.3744999999999996E-2</v>
      </c>
      <c r="EK361" s="38">
        <v>2.2855500000000001E-2</v>
      </c>
      <c r="EL361" s="38">
        <v>4.5575299999999999E-2</v>
      </c>
      <c r="EM361" s="38">
        <v>6.0681499999999999E-2</v>
      </c>
      <c r="EN361" s="38">
        <v>6.3312999999999994E-2</v>
      </c>
      <c r="EO361" s="38">
        <v>3.5904999999999999E-2</v>
      </c>
      <c r="EP361" s="38">
        <v>2.3414E-3</v>
      </c>
      <c r="EQ361" s="38">
        <v>-1.57663E-2</v>
      </c>
      <c r="ER361" s="38">
        <v>-1.9187800000000001E-2</v>
      </c>
      <c r="ES361" s="38">
        <v>-2.7036000000000001E-2</v>
      </c>
      <c r="ET361" s="38">
        <v>-1.6117300000000001E-2</v>
      </c>
      <c r="EU361" s="38">
        <v>-2.8981300000000002E-2</v>
      </c>
      <c r="EV361" s="38">
        <v>-2.2192699999999999E-2</v>
      </c>
      <c r="EW361" s="38">
        <v>-6.1201199999999997E-2</v>
      </c>
      <c r="EX361" s="38">
        <v>-4.9421699999999999E-2</v>
      </c>
      <c r="EY361" s="38">
        <v>-1.0107E-2</v>
      </c>
      <c r="EZ361" s="38">
        <v>-7.2202000000000004E-3</v>
      </c>
      <c r="FA361" s="38">
        <v>-8.6739E-3</v>
      </c>
      <c r="FB361" s="38">
        <v>75.545010000000005</v>
      </c>
      <c r="FC361" s="38">
        <v>73.71763</v>
      </c>
      <c r="FD361" s="38">
        <v>72.224900000000005</v>
      </c>
      <c r="FE361" s="38">
        <v>71.033609999999996</v>
      </c>
      <c r="FF361" s="38">
        <v>69.910730000000001</v>
      </c>
      <c r="FG361" s="38">
        <v>68.77467</v>
      </c>
      <c r="FH361" s="38">
        <v>68.214010000000002</v>
      </c>
      <c r="FI361" s="38">
        <v>70.321010000000001</v>
      </c>
      <c r="FJ361" s="38">
        <v>75.460679999999996</v>
      </c>
      <c r="FK361" s="38">
        <v>80.942920000000001</v>
      </c>
      <c r="FL361" s="38">
        <v>85.996570000000006</v>
      </c>
      <c r="FM361" s="38">
        <v>90.301060000000007</v>
      </c>
      <c r="FN361" s="38">
        <v>94.186520000000002</v>
      </c>
      <c r="FO361" s="38">
        <v>97.357200000000006</v>
      </c>
      <c r="FP361" s="38">
        <v>99.91377</v>
      </c>
      <c r="FQ361" s="38">
        <v>101.4192</v>
      </c>
      <c r="FR361" s="38">
        <v>101.6095</v>
      </c>
      <c r="FS361" s="38">
        <v>100.5514</v>
      </c>
      <c r="FT361" s="38">
        <v>98.736540000000005</v>
      </c>
      <c r="FU361" s="38">
        <v>94.071010000000001</v>
      </c>
      <c r="FV361" s="38">
        <v>89.378110000000007</v>
      </c>
      <c r="FW361">
        <v>85.218029999999999</v>
      </c>
      <c r="FX361">
        <v>82.822819999999993</v>
      </c>
      <c r="FY361">
        <v>80.950599999999994</v>
      </c>
      <c r="FZ361">
        <v>7.1900999999999996E-3</v>
      </c>
      <c r="GA361">
        <v>5.5336799999999998E-2</v>
      </c>
      <c r="GB361">
        <v>1</v>
      </c>
    </row>
    <row r="362" spans="1:184" x14ac:dyDescent="0.3">
      <c r="A362" t="s">
        <v>277</v>
      </c>
      <c r="B362" t="s">
        <v>187</v>
      </c>
      <c r="C362" t="s">
        <v>1</v>
      </c>
      <c r="D362" t="s">
        <v>1</v>
      </c>
      <c r="E362" t="s">
        <v>1</v>
      </c>
      <c r="F362" t="s">
        <v>1</v>
      </c>
      <c r="G362" s="16" t="s">
        <v>1</v>
      </c>
      <c r="H362" s="40" t="s">
        <v>1</v>
      </c>
      <c r="I362" s="18" t="s">
        <v>1</v>
      </c>
      <c r="J362" s="38" t="s">
        <v>1</v>
      </c>
      <c r="K362" s="18">
        <v>44809</v>
      </c>
      <c r="L362" s="38">
        <v>33130</v>
      </c>
      <c r="M362" s="38">
        <v>33130</v>
      </c>
      <c r="N362" s="38">
        <v>1.7250700000000001</v>
      </c>
      <c r="O362" s="38">
        <v>1.6406019999999999</v>
      </c>
      <c r="P362" s="38">
        <v>1.565115</v>
      </c>
      <c r="Q362" s="38">
        <v>1.5148029999999999</v>
      </c>
      <c r="R362" s="38">
        <v>1.4904599999999999</v>
      </c>
      <c r="S362" s="38">
        <v>1.4681960000000001</v>
      </c>
      <c r="T362" s="38">
        <v>1.36528</v>
      </c>
      <c r="U362" s="38">
        <v>1.451125</v>
      </c>
      <c r="V362" s="38">
        <v>1.6506479999999999</v>
      </c>
      <c r="W362" s="38">
        <v>1.8958360000000001</v>
      </c>
      <c r="X362" s="38">
        <v>2.1463429999999999</v>
      </c>
      <c r="Y362" s="38">
        <v>2.367426</v>
      </c>
      <c r="Z362" s="38">
        <v>2.50848</v>
      </c>
      <c r="AA362" s="38">
        <v>2.6150790000000002</v>
      </c>
      <c r="AB362" s="38">
        <v>2.6783090000000001</v>
      </c>
      <c r="AC362" s="38">
        <v>2.7151109999999998</v>
      </c>
      <c r="AD362" s="38">
        <v>2.7309770000000002</v>
      </c>
      <c r="AE362" s="38">
        <v>2.6892390000000002</v>
      </c>
      <c r="AF362" s="38">
        <v>2.599469</v>
      </c>
      <c r="AG362" s="38">
        <v>2.4572560000000001</v>
      </c>
      <c r="AH362" s="38">
        <v>2.3776069999999998</v>
      </c>
      <c r="AI362" s="38">
        <v>2.230248</v>
      </c>
      <c r="AJ362" s="38">
        <v>2.0036719999999999</v>
      </c>
      <c r="AK362" s="38">
        <v>1.8627149999999999</v>
      </c>
      <c r="AL362" s="38">
        <v>6.3851099999999994E-2</v>
      </c>
      <c r="AM362" s="38">
        <v>4.95757E-2</v>
      </c>
      <c r="AN362" s="38">
        <v>3.3117000000000001E-2</v>
      </c>
      <c r="AO362" s="38">
        <v>1.5144100000000001E-2</v>
      </c>
      <c r="AP362" s="38">
        <v>-4.4010000000000004E-3</v>
      </c>
      <c r="AQ362" s="38">
        <v>-7.5746900000000006E-2</v>
      </c>
      <c r="AR362" s="38">
        <v>-0.1910599</v>
      </c>
      <c r="AS362" s="38">
        <v>-4.8522599999999999E-2</v>
      </c>
      <c r="AT362" s="38">
        <v>1.0889000000000001E-3</v>
      </c>
      <c r="AU362" s="38">
        <v>2.07028E-2</v>
      </c>
      <c r="AV362" s="38">
        <v>1.55593E-2</v>
      </c>
      <c r="AW362" s="38">
        <v>1.1411900000000001E-2</v>
      </c>
      <c r="AX362" s="38">
        <v>-1.7773999999999999E-3</v>
      </c>
      <c r="AY362" s="38">
        <v>-2.4200900000000001E-2</v>
      </c>
      <c r="AZ362" s="38">
        <v>-5.7175400000000001E-2</v>
      </c>
      <c r="BA362" s="38">
        <v>-6.8533200000000002E-2</v>
      </c>
      <c r="BB362" s="38">
        <v>-3.4181900000000001E-2</v>
      </c>
      <c r="BC362" s="38">
        <v>2.8394300000000001E-2</v>
      </c>
      <c r="BD362" s="38">
        <v>8.4457500000000005E-2</v>
      </c>
      <c r="BE362" s="38">
        <v>1.00114E-2</v>
      </c>
      <c r="BF362" s="38">
        <v>2.0860199999999999E-2</v>
      </c>
      <c r="BG362" s="38">
        <v>7.7839000000000005E-2</v>
      </c>
      <c r="BH362" s="38">
        <v>2.7946200000000001E-2</v>
      </c>
      <c r="BI362" s="38">
        <v>1.48144E-2</v>
      </c>
      <c r="BJ362" s="38">
        <v>6.7881200000000003E-2</v>
      </c>
      <c r="BK362" s="38">
        <v>5.2989599999999998E-2</v>
      </c>
      <c r="BL362" s="38">
        <v>3.4938900000000002E-2</v>
      </c>
      <c r="BM362" s="38">
        <v>1.7455600000000002E-2</v>
      </c>
      <c r="BN362" s="38">
        <v>-2.3888E-3</v>
      </c>
      <c r="BO362" s="38">
        <v>-6.5363299999999999E-2</v>
      </c>
      <c r="BP362" s="38">
        <v>-0.17330699999999999</v>
      </c>
      <c r="BQ362" s="38">
        <v>-4.3858500000000002E-2</v>
      </c>
      <c r="BR362" s="38">
        <v>7.6946000000000002E-3</v>
      </c>
      <c r="BS362" s="38">
        <v>3.06483E-2</v>
      </c>
      <c r="BT362" s="38">
        <v>2.5870299999999999E-2</v>
      </c>
      <c r="BU362" s="38">
        <v>1.7965100000000001E-2</v>
      </c>
      <c r="BV362" s="38">
        <v>1.9878000000000001E-3</v>
      </c>
      <c r="BW362" s="38">
        <v>-1.86704E-2</v>
      </c>
      <c r="BX362" s="38">
        <v>-4.7531999999999998E-2</v>
      </c>
      <c r="BY362" s="38">
        <v>-5.5576100000000003E-2</v>
      </c>
      <c r="BZ362" s="38">
        <v>-1.7833100000000001E-2</v>
      </c>
      <c r="CA362" s="38">
        <v>4.73084E-2</v>
      </c>
      <c r="CB362" s="38">
        <v>0.1080528</v>
      </c>
      <c r="CC362" s="38">
        <v>3.72013E-2</v>
      </c>
      <c r="CD362" s="38">
        <v>5.2812999999999999E-2</v>
      </c>
      <c r="CE362" s="38">
        <v>9.8535399999999995E-2</v>
      </c>
      <c r="CF362" s="38">
        <v>4.6868899999999998E-2</v>
      </c>
      <c r="CG362" s="38">
        <v>3.1421200000000003E-2</v>
      </c>
      <c r="CH362" s="38">
        <v>7.0672399999999996E-2</v>
      </c>
      <c r="CI362" s="38">
        <v>5.5354100000000003E-2</v>
      </c>
      <c r="CJ362" s="38">
        <v>3.6200700000000002E-2</v>
      </c>
      <c r="CK362" s="38">
        <v>1.9056500000000001E-2</v>
      </c>
      <c r="CL362" s="38">
        <v>-9.951999999999999E-4</v>
      </c>
      <c r="CM362" s="38">
        <v>-5.8171599999999997E-2</v>
      </c>
      <c r="CN362" s="38">
        <v>-0.1610114</v>
      </c>
      <c r="CO362" s="38">
        <v>-4.0628299999999999E-2</v>
      </c>
      <c r="CP362" s="38">
        <v>1.22697E-2</v>
      </c>
      <c r="CQ362" s="38">
        <v>3.7536600000000003E-2</v>
      </c>
      <c r="CR362" s="38">
        <v>3.3011600000000002E-2</v>
      </c>
      <c r="CS362" s="38">
        <v>2.2503800000000001E-2</v>
      </c>
      <c r="CT362" s="38">
        <v>4.5954999999999998E-3</v>
      </c>
      <c r="CU362" s="38">
        <v>-1.48399E-2</v>
      </c>
      <c r="CV362" s="38">
        <v>-4.0853E-2</v>
      </c>
      <c r="CW362" s="38">
        <v>-4.66021E-2</v>
      </c>
      <c r="CX362" s="38">
        <v>-6.5098999999999999E-3</v>
      </c>
      <c r="CY362" s="38">
        <v>6.0408299999999998E-2</v>
      </c>
      <c r="CZ362" s="38">
        <v>0.1243948</v>
      </c>
      <c r="DA362" s="38">
        <v>5.6032999999999999E-2</v>
      </c>
      <c r="DB362" s="38">
        <v>7.4943399999999993E-2</v>
      </c>
      <c r="DC362" s="38">
        <v>0.1128696</v>
      </c>
      <c r="DD362" s="38">
        <v>5.9974699999999999E-2</v>
      </c>
      <c r="DE362" s="38">
        <v>4.2923000000000003E-2</v>
      </c>
      <c r="DF362" s="38">
        <v>7.3463600000000004E-2</v>
      </c>
      <c r="DG362" s="38">
        <v>5.7718499999999999E-2</v>
      </c>
      <c r="DH362" s="38">
        <v>3.7462500000000003E-2</v>
      </c>
      <c r="DI362" s="38">
        <v>2.0657499999999999E-2</v>
      </c>
      <c r="DJ362" s="38">
        <v>3.9839999999999998E-4</v>
      </c>
      <c r="DK362" s="38">
        <v>-5.0979900000000002E-2</v>
      </c>
      <c r="DL362" s="38">
        <v>-0.14871570000000001</v>
      </c>
      <c r="DM362" s="38">
        <v>-3.7398000000000001E-2</v>
      </c>
      <c r="DN362" s="38">
        <v>1.68448E-2</v>
      </c>
      <c r="DO362" s="38">
        <v>4.4424900000000003E-2</v>
      </c>
      <c r="DP362" s="38">
        <v>4.0153000000000001E-2</v>
      </c>
      <c r="DQ362" s="38">
        <v>2.70426E-2</v>
      </c>
      <c r="DR362" s="38">
        <v>7.2031999999999999E-3</v>
      </c>
      <c r="DS362" s="38">
        <v>-1.10095E-2</v>
      </c>
      <c r="DT362" s="38">
        <v>-3.4174099999999999E-2</v>
      </c>
      <c r="DU362" s="38">
        <v>-3.7628000000000002E-2</v>
      </c>
      <c r="DV362" s="38">
        <v>4.8132000000000001E-3</v>
      </c>
      <c r="DW362" s="38">
        <v>7.3508199999999996E-2</v>
      </c>
      <c r="DX362" s="38">
        <v>0.1407368</v>
      </c>
      <c r="DY362" s="38">
        <v>7.4864600000000003E-2</v>
      </c>
      <c r="DZ362" s="38">
        <v>9.7073800000000002E-2</v>
      </c>
      <c r="EA362" s="38">
        <v>0.12720380000000001</v>
      </c>
      <c r="EB362" s="38">
        <v>7.3080500000000007E-2</v>
      </c>
      <c r="EC362" s="38">
        <v>5.4424800000000002E-2</v>
      </c>
      <c r="ED362" s="38">
        <v>7.7493699999999999E-2</v>
      </c>
      <c r="EE362" s="38">
        <v>6.1132400000000003E-2</v>
      </c>
      <c r="EF362" s="38">
        <v>3.9284399999999997E-2</v>
      </c>
      <c r="EG362" s="38">
        <v>2.2969E-2</v>
      </c>
      <c r="EH362" s="38">
        <v>2.4106000000000002E-3</v>
      </c>
      <c r="EI362" s="38">
        <v>-4.0596300000000002E-2</v>
      </c>
      <c r="EJ362" s="38">
        <v>-0.13096279999999999</v>
      </c>
      <c r="EK362" s="38">
        <v>-3.2733999999999999E-2</v>
      </c>
      <c r="EL362" s="38">
        <v>2.3450499999999999E-2</v>
      </c>
      <c r="EM362" s="38">
        <v>5.4370399999999999E-2</v>
      </c>
      <c r="EN362" s="38">
        <v>5.0464000000000002E-2</v>
      </c>
      <c r="EO362" s="38">
        <v>3.3595800000000002E-2</v>
      </c>
      <c r="EP362" s="38">
        <v>1.09683E-2</v>
      </c>
      <c r="EQ362" s="38">
        <v>-5.4790000000000004E-3</v>
      </c>
      <c r="ER362" s="38">
        <v>-2.4530699999999999E-2</v>
      </c>
      <c r="ES362" s="38">
        <v>-2.4670899999999999E-2</v>
      </c>
      <c r="ET362" s="38">
        <v>2.11621E-2</v>
      </c>
      <c r="EU362" s="38">
        <v>9.2422299999999999E-2</v>
      </c>
      <c r="EV362" s="38">
        <v>0.16433210000000001</v>
      </c>
      <c r="EW362" s="38">
        <v>0.10205450000000001</v>
      </c>
      <c r="EX362" s="38">
        <v>0.12902669999999999</v>
      </c>
      <c r="EY362" s="38">
        <v>0.14790020000000001</v>
      </c>
      <c r="EZ362" s="38">
        <v>9.2003199999999993E-2</v>
      </c>
      <c r="FA362" s="38">
        <v>7.10316E-2</v>
      </c>
      <c r="FB362" s="38">
        <v>81.672359999999998</v>
      </c>
      <c r="FC362" s="38">
        <v>80.477239999999995</v>
      </c>
      <c r="FD362" s="38">
        <v>78.859790000000004</v>
      </c>
      <c r="FE362" s="38">
        <v>77.444999999999993</v>
      </c>
      <c r="FF362" s="38">
        <v>76.314779999999999</v>
      </c>
      <c r="FG362" s="38">
        <v>75.375429999999994</v>
      </c>
      <c r="FH362" s="38">
        <v>74.246840000000006</v>
      </c>
      <c r="FI362" s="38">
        <v>75.190280000000001</v>
      </c>
      <c r="FJ362" s="38">
        <v>80.219049999999996</v>
      </c>
      <c r="FK362" s="38">
        <v>86.224789999999999</v>
      </c>
      <c r="FL362" s="38">
        <v>91.378960000000006</v>
      </c>
      <c r="FM362" s="38">
        <v>95.624579999999995</v>
      </c>
      <c r="FN362" s="38">
        <v>99.711399999999998</v>
      </c>
      <c r="FO362" s="38">
        <v>102.8837</v>
      </c>
      <c r="FP362" s="38">
        <v>104.93510000000001</v>
      </c>
      <c r="FQ362" s="38">
        <v>106.2611</v>
      </c>
      <c r="FR362" s="38">
        <v>106.5936</v>
      </c>
      <c r="FS362" s="38">
        <v>105.7704</v>
      </c>
      <c r="FT362" s="38">
        <v>103.3074</v>
      </c>
      <c r="FU362" s="38">
        <v>98.562960000000004</v>
      </c>
      <c r="FV362" s="38">
        <v>95.152590000000004</v>
      </c>
      <c r="FW362">
        <v>91.610749999999996</v>
      </c>
      <c r="FX362">
        <v>88.393230000000003</v>
      </c>
      <c r="FY362">
        <v>86.70487</v>
      </c>
      <c r="FZ362">
        <v>2.92106E-2</v>
      </c>
      <c r="GA362">
        <v>0.38180750000000002</v>
      </c>
      <c r="GB362">
        <v>1</v>
      </c>
    </row>
    <row r="363" spans="1:184" x14ac:dyDescent="0.3">
      <c r="A363" t="s">
        <v>277</v>
      </c>
      <c r="B363" t="s">
        <v>187</v>
      </c>
      <c r="C363" t="s">
        <v>1</v>
      </c>
      <c r="D363" t="s">
        <v>1</v>
      </c>
      <c r="E363" t="s">
        <v>1</v>
      </c>
      <c r="F363" t="s">
        <v>1</v>
      </c>
      <c r="G363" s="16" t="s">
        <v>1</v>
      </c>
      <c r="H363" s="40" t="s">
        <v>1</v>
      </c>
      <c r="I363" s="18" t="s">
        <v>1</v>
      </c>
      <c r="J363" s="38" t="s">
        <v>1</v>
      </c>
      <c r="K363" s="18">
        <v>44810</v>
      </c>
      <c r="L363" s="38">
        <v>33128</v>
      </c>
      <c r="M363" s="38">
        <v>33128</v>
      </c>
      <c r="N363" s="38">
        <v>1.7607200000000001</v>
      </c>
      <c r="O363" s="38">
        <v>1.6813579999999999</v>
      </c>
      <c r="P363" s="38">
        <v>1.6194459999999999</v>
      </c>
      <c r="Q363" s="38">
        <v>1.5815600000000001</v>
      </c>
      <c r="R363" s="38">
        <v>1.5869530000000001</v>
      </c>
      <c r="S363" s="38">
        <v>1.644973</v>
      </c>
      <c r="T363" s="38">
        <v>1.6852640000000001</v>
      </c>
      <c r="U363" s="38">
        <v>1.9952319999999999</v>
      </c>
      <c r="V363" s="38">
        <v>2.6267770000000001</v>
      </c>
      <c r="W363" s="38">
        <v>3.1129069999999999</v>
      </c>
      <c r="X363" s="38">
        <v>3.4804889999999999</v>
      </c>
      <c r="Y363" s="38">
        <v>3.7775059999999998</v>
      </c>
      <c r="Z363" s="38">
        <v>3.9411870000000002</v>
      </c>
      <c r="AA363" s="38">
        <v>4.1191360000000001</v>
      </c>
      <c r="AB363" s="38">
        <v>4.2207850000000002</v>
      </c>
      <c r="AC363" s="38">
        <v>4.1886070000000002</v>
      </c>
      <c r="AD363" s="38">
        <v>3.9667330000000001</v>
      </c>
      <c r="AE363" s="38">
        <v>3.3607969999999998</v>
      </c>
      <c r="AF363" s="38">
        <v>2.9254630000000001</v>
      </c>
      <c r="AG363" s="38">
        <v>2.6660849999999998</v>
      </c>
      <c r="AH363" s="38">
        <v>2.5330970000000002</v>
      </c>
      <c r="AI363" s="38">
        <v>2.2923900000000001</v>
      </c>
      <c r="AJ363" s="38">
        <v>2.0750579999999998</v>
      </c>
      <c r="AK363" s="38">
        <v>1.927276</v>
      </c>
      <c r="AL363" s="38">
        <v>3.0181599999999999E-2</v>
      </c>
      <c r="AM363" s="38">
        <v>1.77527E-2</v>
      </c>
      <c r="AN363" s="38">
        <v>8.8812000000000006E-3</v>
      </c>
      <c r="AO363" s="38">
        <v>-2.5482E-3</v>
      </c>
      <c r="AP363" s="38">
        <v>-1.8799999999999999E-4</v>
      </c>
      <c r="AQ363" s="38">
        <v>-1.8884499999999999E-2</v>
      </c>
      <c r="AR363" s="38">
        <v>-7.1938100000000005E-2</v>
      </c>
      <c r="AS363" s="38">
        <v>6.9011999999999997E-3</v>
      </c>
      <c r="AT363" s="38">
        <v>-5.5106E-3</v>
      </c>
      <c r="AU363" s="38">
        <v>-3.0455599999999999E-2</v>
      </c>
      <c r="AV363" s="38">
        <v>-4.3443599999999999E-2</v>
      </c>
      <c r="AW363" s="38">
        <v>-3.8943100000000001E-2</v>
      </c>
      <c r="AX363" s="38">
        <v>-2.0581599999999999E-2</v>
      </c>
      <c r="AY363" s="38">
        <v>2.3172399999999999E-2</v>
      </c>
      <c r="AZ363" s="38">
        <v>4.4810799999999998E-2</v>
      </c>
      <c r="BA363" s="38">
        <v>4.9900199999999999E-2</v>
      </c>
      <c r="BB363" s="38">
        <v>5.6799000000000002E-2</v>
      </c>
      <c r="BC363" s="38">
        <v>7.2636000000000003E-3</v>
      </c>
      <c r="BD363" s="38">
        <v>7.8980000000000001E-4</v>
      </c>
      <c r="BE363" s="38">
        <v>-6.2678800000000007E-2</v>
      </c>
      <c r="BF363" s="38">
        <v>-2.5748400000000001E-2</v>
      </c>
      <c r="BG363" s="38">
        <v>-1.9786700000000001E-2</v>
      </c>
      <c r="BH363" s="38">
        <v>-1.9606200000000001E-2</v>
      </c>
      <c r="BI363" s="38">
        <v>-2.38926E-2</v>
      </c>
      <c r="BJ363" s="38">
        <v>3.5516300000000001E-2</v>
      </c>
      <c r="BK363" s="38">
        <v>2.2334099999999999E-2</v>
      </c>
      <c r="BL363" s="38">
        <v>1.3137100000000001E-2</v>
      </c>
      <c r="BM363" s="38">
        <v>8.409E-4</v>
      </c>
      <c r="BN363" s="38">
        <v>2.3965000000000002E-3</v>
      </c>
      <c r="BO363" s="38">
        <v>-1.25906E-2</v>
      </c>
      <c r="BP363" s="38">
        <v>-6.0378399999999999E-2</v>
      </c>
      <c r="BQ363" s="38">
        <v>1.18756E-2</v>
      </c>
      <c r="BR363" s="38">
        <v>2.4478999999999998E-3</v>
      </c>
      <c r="BS363" s="38">
        <v>-2.1549700000000001E-2</v>
      </c>
      <c r="BT363" s="38">
        <v>-3.4645500000000003E-2</v>
      </c>
      <c r="BU363" s="38">
        <v>-3.04461E-2</v>
      </c>
      <c r="BV363" s="38">
        <v>-1.6331399999999999E-2</v>
      </c>
      <c r="BW363" s="38">
        <v>2.8469999999999999E-2</v>
      </c>
      <c r="BX363" s="38">
        <v>5.2600599999999997E-2</v>
      </c>
      <c r="BY363" s="38">
        <v>6.1687699999999998E-2</v>
      </c>
      <c r="BZ363" s="38">
        <v>7.0965799999999996E-2</v>
      </c>
      <c r="CA363" s="38">
        <v>2.3057000000000001E-2</v>
      </c>
      <c r="CB363" s="38">
        <v>1.7852900000000001E-2</v>
      </c>
      <c r="CC363" s="38">
        <v>-4.7836400000000001E-2</v>
      </c>
      <c r="CD363" s="38">
        <v>-1.09014E-2</v>
      </c>
      <c r="CE363" s="38">
        <v>-5.7063000000000001E-3</v>
      </c>
      <c r="CF363" s="38">
        <v>-7.9997999999999996E-3</v>
      </c>
      <c r="CG363" s="38">
        <v>-1.4525100000000001E-2</v>
      </c>
      <c r="CH363" s="38">
        <v>3.9211099999999999E-2</v>
      </c>
      <c r="CI363" s="38">
        <v>2.5507200000000001E-2</v>
      </c>
      <c r="CJ363" s="38">
        <v>1.60847E-2</v>
      </c>
      <c r="CK363" s="38">
        <v>3.1882E-3</v>
      </c>
      <c r="CL363" s="38">
        <v>4.1866000000000004E-3</v>
      </c>
      <c r="CM363" s="38">
        <v>-8.2313999999999998E-3</v>
      </c>
      <c r="CN363" s="38">
        <v>-5.2372200000000001E-2</v>
      </c>
      <c r="CO363" s="38">
        <v>1.53209E-2</v>
      </c>
      <c r="CP363" s="38">
        <v>7.9600000000000001E-3</v>
      </c>
      <c r="CQ363" s="38">
        <v>-1.53814E-2</v>
      </c>
      <c r="CR363" s="38">
        <v>-2.8552000000000001E-2</v>
      </c>
      <c r="CS363" s="38">
        <v>-2.4561199999999998E-2</v>
      </c>
      <c r="CT363" s="38">
        <v>-1.3387700000000001E-2</v>
      </c>
      <c r="CU363" s="38">
        <v>3.21392E-2</v>
      </c>
      <c r="CV363" s="38">
        <v>5.79958E-2</v>
      </c>
      <c r="CW363" s="38">
        <v>6.98516E-2</v>
      </c>
      <c r="CX363" s="38">
        <v>8.0777699999999994E-2</v>
      </c>
      <c r="CY363" s="38">
        <v>3.3995400000000002E-2</v>
      </c>
      <c r="CZ363" s="38">
        <v>2.9670700000000001E-2</v>
      </c>
      <c r="DA363" s="38">
        <v>-3.7556600000000002E-2</v>
      </c>
      <c r="DB363" s="38">
        <v>-6.1839999999999996E-4</v>
      </c>
      <c r="DC363" s="38">
        <v>4.0457000000000002E-3</v>
      </c>
      <c r="DD363" s="38">
        <v>3.8699999999999999E-5</v>
      </c>
      <c r="DE363" s="38">
        <v>-8.0371000000000001E-3</v>
      </c>
      <c r="DF363" s="38">
        <v>4.2905899999999997E-2</v>
      </c>
      <c r="DG363" s="38">
        <v>2.8680199999999999E-2</v>
      </c>
      <c r="DH363" s="38">
        <v>1.9032299999999999E-2</v>
      </c>
      <c r="DI363" s="38">
        <v>5.5354999999999996E-3</v>
      </c>
      <c r="DJ363" s="38">
        <v>5.9766000000000003E-3</v>
      </c>
      <c r="DK363" s="38">
        <v>-3.8722000000000001E-3</v>
      </c>
      <c r="DL363" s="38">
        <v>-4.43659E-2</v>
      </c>
      <c r="DM363" s="38">
        <v>1.8766100000000001E-2</v>
      </c>
      <c r="DN363" s="38">
        <v>1.3472E-2</v>
      </c>
      <c r="DO363" s="38">
        <v>-9.2131999999999995E-3</v>
      </c>
      <c r="DP363" s="38">
        <v>-2.2458499999999999E-2</v>
      </c>
      <c r="DQ363" s="38">
        <v>-1.86762E-2</v>
      </c>
      <c r="DR363" s="38">
        <v>-1.0444E-2</v>
      </c>
      <c r="DS363" s="38">
        <v>3.5808300000000001E-2</v>
      </c>
      <c r="DT363" s="38">
        <v>6.3391000000000003E-2</v>
      </c>
      <c r="DU363" s="38">
        <v>7.8015600000000004E-2</v>
      </c>
      <c r="DV363" s="38">
        <v>9.0589600000000006E-2</v>
      </c>
      <c r="DW363" s="38">
        <v>4.4933800000000003E-2</v>
      </c>
      <c r="DX363" s="38">
        <v>4.1488499999999998E-2</v>
      </c>
      <c r="DY363" s="38">
        <v>-2.72768E-2</v>
      </c>
      <c r="DZ363" s="38">
        <v>9.6646000000000006E-3</v>
      </c>
      <c r="EA363" s="38">
        <v>1.37977E-2</v>
      </c>
      <c r="EB363" s="38">
        <v>8.0771999999999997E-3</v>
      </c>
      <c r="EC363" s="38">
        <v>-1.5491999999999999E-3</v>
      </c>
      <c r="ED363" s="38">
        <v>4.8240600000000002E-2</v>
      </c>
      <c r="EE363" s="38">
        <v>3.3261600000000002E-2</v>
      </c>
      <c r="EF363" s="38">
        <v>2.3288199999999998E-2</v>
      </c>
      <c r="EG363" s="38">
        <v>8.9245999999999995E-3</v>
      </c>
      <c r="EH363" s="38">
        <v>8.5611000000000003E-3</v>
      </c>
      <c r="EI363" s="38">
        <v>2.4217000000000002E-3</v>
      </c>
      <c r="EJ363" s="38">
        <v>-3.2806200000000001E-2</v>
      </c>
      <c r="EK363" s="38">
        <v>2.3740500000000001E-2</v>
      </c>
      <c r="EL363" s="38">
        <v>2.1430500000000002E-2</v>
      </c>
      <c r="EM363" s="38">
        <v>-3.0719999999999999E-4</v>
      </c>
      <c r="EN363" s="38">
        <v>-1.3660500000000001E-2</v>
      </c>
      <c r="EO363" s="38">
        <v>-1.0179300000000001E-2</v>
      </c>
      <c r="EP363" s="38">
        <v>-6.1938000000000002E-3</v>
      </c>
      <c r="EQ363" s="38">
        <v>4.1105900000000001E-2</v>
      </c>
      <c r="ER363" s="38">
        <v>7.11807E-2</v>
      </c>
      <c r="ES363" s="38">
        <v>8.9803099999999997E-2</v>
      </c>
      <c r="ET363" s="38">
        <v>0.1047565</v>
      </c>
      <c r="EU363" s="38">
        <v>6.0727200000000002E-2</v>
      </c>
      <c r="EV363" s="38">
        <v>5.8551600000000002E-2</v>
      </c>
      <c r="EW363" s="38">
        <v>-1.24344E-2</v>
      </c>
      <c r="EX363" s="38">
        <v>2.4511700000000001E-2</v>
      </c>
      <c r="EY363" s="38">
        <v>2.7878E-2</v>
      </c>
      <c r="EZ363" s="38">
        <v>1.96835E-2</v>
      </c>
      <c r="FA363" s="38">
        <v>7.8183999999999997E-3</v>
      </c>
      <c r="FB363" s="38">
        <v>83.969790000000003</v>
      </c>
      <c r="FC363" s="38">
        <v>82.625529999999998</v>
      </c>
      <c r="FD363" s="38">
        <v>81.209850000000003</v>
      </c>
      <c r="FE363" s="38">
        <v>80.100470000000001</v>
      </c>
      <c r="FF363" s="38">
        <v>79.030590000000004</v>
      </c>
      <c r="FG363" s="38">
        <v>78.664379999999994</v>
      </c>
      <c r="FH363" s="38">
        <v>77.976249999999993</v>
      </c>
      <c r="FI363" s="38">
        <v>80.19256</v>
      </c>
      <c r="FJ363" s="38">
        <v>85.393519999999995</v>
      </c>
      <c r="FK363" s="38">
        <v>91.295910000000006</v>
      </c>
      <c r="FL363" s="38">
        <v>95.982439999999997</v>
      </c>
      <c r="FM363" s="38">
        <v>100.759</v>
      </c>
      <c r="FN363" s="38">
        <v>104.1063</v>
      </c>
      <c r="FO363" s="38">
        <v>107.0985</v>
      </c>
      <c r="FP363" s="38">
        <v>109.1095</v>
      </c>
      <c r="FQ363" s="38">
        <v>110.6074</v>
      </c>
      <c r="FR363" s="38">
        <v>110.4323</v>
      </c>
      <c r="FS363" s="38">
        <v>108.7971</v>
      </c>
      <c r="FT363" s="38">
        <v>105.73260000000001</v>
      </c>
      <c r="FU363" s="38">
        <v>100.13679999999999</v>
      </c>
      <c r="FV363" s="38">
        <v>95.394919999999999</v>
      </c>
      <c r="FW363">
        <v>92.617339999999999</v>
      </c>
      <c r="FX363">
        <v>90.770439999999994</v>
      </c>
      <c r="FY363">
        <v>88.177989999999994</v>
      </c>
      <c r="FZ363">
        <v>1.92382E-2</v>
      </c>
      <c r="GA363">
        <v>0.1532432</v>
      </c>
      <c r="GB363">
        <v>1</v>
      </c>
    </row>
    <row r="364" spans="1:184" x14ac:dyDescent="0.3">
      <c r="A364" t="s">
        <v>277</v>
      </c>
      <c r="B364" t="s">
        <v>187</v>
      </c>
      <c r="C364" t="s">
        <v>1</v>
      </c>
      <c r="D364" t="s">
        <v>1</v>
      </c>
      <c r="E364" t="s">
        <v>1</v>
      </c>
      <c r="F364" t="s">
        <v>1</v>
      </c>
      <c r="G364" s="16" t="s">
        <v>1</v>
      </c>
      <c r="H364" s="40" t="s">
        <v>1</v>
      </c>
      <c r="I364" s="18" t="s">
        <v>1</v>
      </c>
      <c r="J364" s="38" t="s">
        <v>1</v>
      </c>
      <c r="K364" s="18">
        <v>44811</v>
      </c>
      <c r="L364" s="38">
        <v>33127</v>
      </c>
      <c r="M364" s="38">
        <v>33127</v>
      </c>
      <c r="N364" s="38">
        <v>1.8610139999999999</v>
      </c>
      <c r="O364" s="38">
        <v>1.7709090000000001</v>
      </c>
      <c r="P364" s="38">
        <v>1.7015610000000001</v>
      </c>
      <c r="Q364" s="38">
        <v>1.6572480000000001</v>
      </c>
      <c r="R364" s="38">
        <v>1.6535070000000001</v>
      </c>
      <c r="S364" s="38">
        <v>1.69882</v>
      </c>
      <c r="T364" s="38">
        <v>1.715489</v>
      </c>
      <c r="U364" s="38">
        <v>2.022948</v>
      </c>
      <c r="V364" s="38">
        <v>2.6148470000000001</v>
      </c>
      <c r="W364" s="38">
        <v>3.070182</v>
      </c>
      <c r="X364" s="38">
        <v>3.4100609999999998</v>
      </c>
      <c r="Y364" s="38">
        <v>3.6744819999999998</v>
      </c>
      <c r="Z364" s="38">
        <v>3.8093129999999999</v>
      </c>
      <c r="AA364" s="38">
        <v>3.9559160000000002</v>
      </c>
      <c r="AB364" s="38">
        <v>4.0434760000000001</v>
      </c>
      <c r="AC364" s="38">
        <v>4.0272249999999996</v>
      </c>
      <c r="AD364" s="38">
        <v>3.8261810000000001</v>
      </c>
      <c r="AE364" s="38">
        <v>3.2626019999999998</v>
      </c>
      <c r="AF364" s="38">
        <v>2.8529200000000001</v>
      </c>
      <c r="AG364" s="38">
        <v>2.6118790000000001</v>
      </c>
      <c r="AH364" s="38">
        <v>2.4849109999999999</v>
      </c>
      <c r="AI364" s="38">
        <v>2.277606</v>
      </c>
      <c r="AJ364" s="38">
        <v>2.0506319999999998</v>
      </c>
      <c r="AK364" s="38">
        <v>1.9019079999999999</v>
      </c>
      <c r="AL364" s="38">
        <v>1.5245999999999999E-2</v>
      </c>
      <c r="AM364" s="38">
        <v>2.7709000000000002E-3</v>
      </c>
      <c r="AN364" s="38">
        <v>1.2101E-3</v>
      </c>
      <c r="AO364" s="38">
        <v>-5.0019000000000001E-3</v>
      </c>
      <c r="AP364" s="38">
        <v>-9.894E-3</v>
      </c>
      <c r="AQ364" s="38">
        <v>-3.6928700000000002E-2</v>
      </c>
      <c r="AR364" s="38">
        <v>-0.1077979</v>
      </c>
      <c r="AS364" s="38">
        <v>1.05007E-2</v>
      </c>
      <c r="AT364" s="38">
        <v>1.6580899999999999E-2</v>
      </c>
      <c r="AU364" s="38">
        <v>1.0104999999999999E-2</v>
      </c>
      <c r="AV364" s="38">
        <v>-6.1136999999999997E-3</v>
      </c>
      <c r="AW364" s="38">
        <v>-7.3851999999999998E-3</v>
      </c>
      <c r="AX364" s="38">
        <v>1.8848999999999999E-3</v>
      </c>
      <c r="AY364" s="38">
        <v>6.8219999999999999E-3</v>
      </c>
      <c r="AZ364" s="38">
        <v>-9.4987000000000005E-3</v>
      </c>
      <c r="BA364" s="38">
        <v>7.2309999999999996E-4</v>
      </c>
      <c r="BB364" s="38">
        <v>3.3286200000000002E-2</v>
      </c>
      <c r="BC364" s="38">
        <v>3.3752299999999999E-2</v>
      </c>
      <c r="BD364" s="38">
        <v>2.8023800000000001E-2</v>
      </c>
      <c r="BE364" s="38">
        <v>-2.98246E-2</v>
      </c>
      <c r="BF364" s="38">
        <v>1.16276E-2</v>
      </c>
      <c r="BG364" s="38">
        <v>6.1259899999999999E-2</v>
      </c>
      <c r="BH364" s="38">
        <v>3.8138100000000001E-2</v>
      </c>
      <c r="BI364" s="38">
        <v>2.32956E-2</v>
      </c>
      <c r="BJ364" s="38">
        <v>2.0435100000000001E-2</v>
      </c>
      <c r="BK364" s="38">
        <v>7.1405000000000001E-3</v>
      </c>
      <c r="BL364" s="38">
        <v>4.9367999999999999E-3</v>
      </c>
      <c r="BM364" s="38">
        <v>-1.8328999999999999E-3</v>
      </c>
      <c r="BN364" s="38">
        <v>-7.7035999999999997E-3</v>
      </c>
      <c r="BO364" s="38">
        <v>-3.1018E-2</v>
      </c>
      <c r="BP364" s="38">
        <v>-9.7436900000000007E-2</v>
      </c>
      <c r="BQ364" s="38">
        <v>1.45492E-2</v>
      </c>
      <c r="BR364" s="38">
        <v>2.2008099999999999E-2</v>
      </c>
      <c r="BS364" s="38">
        <v>1.4662700000000001E-2</v>
      </c>
      <c r="BT364" s="38">
        <v>1.38E-5</v>
      </c>
      <c r="BU364" s="38">
        <v>-1.8051E-3</v>
      </c>
      <c r="BV364" s="38">
        <v>5.7261999999999999E-3</v>
      </c>
      <c r="BW364" s="38">
        <v>1.01111E-2</v>
      </c>
      <c r="BX364" s="38">
        <v>-3.4413E-3</v>
      </c>
      <c r="BY364" s="38">
        <v>1.03357E-2</v>
      </c>
      <c r="BZ364" s="38">
        <v>4.5398599999999997E-2</v>
      </c>
      <c r="CA364" s="38">
        <v>4.7651600000000002E-2</v>
      </c>
      <c r="CB364" s="38">
        <v>4.3605499999999998E-2</v>
      </c>
      <c r="CC364" s="38">
        <v>-1.45635E-2</v>
      </c>
      <c r="CD364" s="38">
        <v>2.8046100000000001E-2</v>
      </c>
      <c r="CE364" s="38">
        <v>7.3022100000000006E-2</v>
      </c>
      <c r="CF364" s="38">
        <v>4.7777399999999998E-2</v>
      </c>
      <c r="CG364" s="38">
        <v>3.13038E-2</v>
      </c>
      <c r="CH364" s="38">
        <v>2.4028899999999999E-2</v>
      </c>
      <c r="CI364" s="38">
        <v>1.01669E-2</v>
      </c>
      <c r="CJ364" s="38">
        <v>7.5177999999999998E-3</v>
      </c>
      <c r="CK364" s="38">
        <v>3.6200000000000002E-4</v>
      </c>
      <c r="CL364" s="38">
        <v>-6.1866000000000004E-3</v>
      </c>
      <c r="CM364" s="38">
        <v>-2.6924300000000002E-2</v>
      </c>
      <c r="CN364" s="38">
        <v>-9.0260999999999994E-2</v>
      </c>
      <c r="CO364" s="38">
        <v>1.73531E-2</v>
      </c>
      <c r="CP364" s="38">
        <v>2.5767000000000002E-2</v>
      </c>
      <c r="CQ364" s="38">
        <v>1.78193E-2</v>
      </c>
      <c r="CR364" s="38">
        <v>4.2576000000000003E-3</v>
      </c>
      <c r="CS364" s="38">
        <v>2.0596E-3</v>
      </c>
      <c r="CT364" s="38">
        <v>8.3867000000000004E-3</v>
      </c>
      <c r="CU364" s="38">
        <v>1.23891E-2</v>
      </c>
      <c r="CV364" s="38">
        <v>7.54E-4</v>
      </c>
      <c r="CW364" s="38">
        <v>1.6993299999999999E-2</v>
      </c>
      <c r="CX364" s="38">
        <v>5.3787700000000001E-2</v>
      </c>
      <c r="CY364" s="38">
        <v>5.7278099999999998E-2</v>
      </c>
      <c r="CZ364" s="38">
        <v>5.4397399999999999E-2</v>
      </c>
      <c r="DA364" s="38">
        <v>-3.9937000000000002E-3</v>
      </c>
      <c r="DB364" s="38">
        <v>3.9417599999999997E-2</v>
      </c>
      <c r="DC364" s="38">
        <v>8.1168500000000005E-2</v>
      </c>
      <c r="DD364" s="38">
        <v>5.4453500000000002E-2</v>
      </c>
      <c r="DE364" s="38">
        <v>3.6850300000000002E-2</v>
      </c>
      <c r="DF364" s="38">
        <v>2.7622799999999999E-2</v>
      </c>
      <c r="DG364" s="38">
        <v>1.31933E-2</v>
      </c>
      <c r="DH364" s="38">
        <v>1.0098899999999999E-2</v>
      </c>
      <c r="DI364" s="38">
        <v>2.5568000000000001E-3</v>
      </c>
      <c r="DJ364" s="38">
        <v>-4.6695E-3</v>
      </c>
      <c r="DK364" s="38">
        <v>-2.28305E-2</v>
      </c>
      <c r="DL364" s="38">
        <v>-8.3085099999999995E-2</v>
      </c>
      <c r="DM364" s="38">
        <v>2.0157100000000001E-2</v>
      </c>
      <c r="DN364" s="38">
        <v>2.9525900000000001E-2</v>
      </c>
      <c r="DO364" s="38">
        <v>2.0976000000000002E-2</v>
      </c>
      <c r="DP364" s="38">
        <v>8.5015000000000004E-3</v>
      </c>
      <c r="DQ364" s="38">
        <v>5.9243999999999998E-3</v>
      </c>
      <c r="DR364" s="38">
        <v>1.1047299999999999E-2</v>
      </c>
      <c r="DS364" s="38">
        <v>1.4666999999999999E-2</v>
      </c>
      <c r="DT364" s="38">
        <v>4.9493000000000002E-3</v>
      </c>
      <c r="DU364" s="38">
        <v>2.3650999999999998E-2</v>
      </c>
      <c r="DV364" s="38">
        <v>6.2176799999999997E-2</v>
      </c>
      <c r="DW364" s="38">
        <v>6.6904699999999998E-2</v>
      </c>
      <c r="DX364" s="38">
        <v>6.5189200000000003E-2</v>
      </c>
      <c r="DY364" s="38">
        <v>6.5760999999999997E-3</v>
      </c>
      <c r="DZ364" s="38">
        <v>5.0789000000000001E-2</v>
      </c>
      <c r="EA364" s="38">
        <v>8.9315000000000005E-2</v>
      </c>
      <c r="EB364" s="38">
        <v>6.1129599999999999E-2</v>
      </c>
      <c r="EC364" s="38">
        <v>4.2396799999999998E-2</v>
      </c>
      <c r="ED364" s="38">
        <v>3.2811800000000002E-2</v>
      </c>
      <c r="EE364" s="38">
        <v>1.7562899999999999E-2</v>
      </c>
      <c r="EF364" s="38">
        <v>1.3825499999999999E-2</v>
      </c>
      <c r="EG364" s="38">
        <v>5.7257999999999996E-3</v>
      </c>
      <c r="EH364" s="38">
        <v>-2.4791000000000001E-3</v>
      </c>
      <c r="EI364" s="38">
        <v>-1.6919799999999999E-2</v>
      </c>
      <c r="EJ364" s="38">
        <v>-7.2724200000000003E-2</v>
      </c>
      <c r="EK364" s="38">
        <v>2.4205500000000001E-2</v>
      </c>
      <c r="EL364" s="38">
        <v>3.4953199999999997E-2</v>
      </c>
      <c r="EM364" s="38">
        <v>2.5533699999999999E-2</v>
      </c>
      <c r="EN364" s="38">
        <v>1.46289E-2</v>
      </c>
      <c r="EO364" s="38">
        <v>1.15044E-2</v>
      </c>
      <c r="EP364" s="38">
        <v>1.48886E-2</v>
      </c>
      <c r="EQ364" s="38">
        <v>1.7956099999999999E-2</v>
      </c>
      <c r="ER364" s="38">
        <v>1.1006699999999999E-2</v>
      </c>
      <c r="ES364" s="38">
        <v>3.3263599999999997E-2</v>
      </c>
      <c r="ET364" s="38">
        <v>7.42892E-2</v>
      </c>
      <c r="EU364" s="38">
        <v>8.0803899999999998E-2</v>
      </c>
      <c r="EV364" s="38">
        <v>8.0770999999999996E-2</v>
      </c>
      <c r="EW364" s="38">
        <v>2.1837200000000001E-2</v>
      </c>
      <c r="EX364" s="38">
        <v>6.7207500000000003E-2</v>
      </c>
      <c r="EY364" s="38">
        <v>0.10107720000000001</v>
      </c>
      <c r="EZ364" s="38">
        <v>7.0768899999999996E-2</v>
      </c>
      <c r="FA364" s="38">
        <v>5.0405100000000001E-2</v>
      </c>
      <c r="FB364" s="38">
        <v>86.702449999999999</v>
      </c>
      <c r="FC364" s="38">
        <v>85.049719999999994</v>
      </c>
      <c r="FD364" s="38">
        <v>82.590779999999995</v>
      </c>
      <c r="FE364" s="38">
        <v>81.318240000000003</v>
      </c>
      <c r="FF364" s="38">
        <v>80.055080000000004</v>
      </c>
      <c r="FG364" s="38">
        <v>78.256550000000004</v>
      </c>
      <c r="FH364" s="38">
        <v>77.492109999999997</v>
      </c>
      <c r="FI364" s="38">
        <v>78.45044</v>
      </c>
      <c r="FJ364" s="38">
        <v>83.454340000000002</v>
      </c>
      <c r="FK364" s="38">
        <v>89.036270000000002</v>
      </c>
      <c r="FL364" s="38">
        <v>94.371520000000004</v>
      </c>
      <c r="FM364" s="38">
        <v>98.110240000000005</v>
      </c>
      <c r="FN364" s="38">
        <v>101.52719999999999</v>
      </c>
      <c r="FO364" s="38">
        <v>103.964</v>
      </c>
      <c r="FP364" s="38">
        <v>105.66249999999999</v>
      </c>
      <c r="FQ364" s="38">
        <v>106.6293</v>
      </c>
      <c r="FR364" s="38">
        <v>106.3886</v>
      </c>
      <c r="FS364" s="38">
        <v>104.5665</v>
      </c>
      <c r="FT364" s="38">
        <v>101.1489</v>
      </c>
      <c r="FU364" s="38">
        <v>96.596400000000003</v>
      </c>
      <c r="FV364" s="38">
        <v>93.366159999999994</v>
      </c>
      <c r="FW364">
        <v>91.2774</v>
      </c>
      <c r="FX364">
        <v>88.585999999999999</v>
      </c>
      <c r="FY364">
        <v>85.677800000000005</v>
      </c>
      <c r="FZ364">
        <v>1.8566900000000001E-2</v>
      </c>
      <c r="GA364">
        <v>0.1477668</v>
      </c>
      <c r="GB364">
        <v>1</v>
      </c>
    </row>
    <row r="365" spans="1:184" x14ac:dyDescent="0.3">
      <c r="A365" t="s">
        <v>277</v>
      </c>
      <c r="B365" t="s">
        <v>187</v>
      </c>
      <c r="C365" t="s">
        <v>1</v>
      </c>
      <c r="D365" t="s">
        <v>1</v>
      </c>
      <c r="E365" t="s">
        <v>1</v>
      </c>
      <c r="F365" t="s">
        <v>1</v>
      </c>
      <c r="G365" t="s">
        <v>1</v>
      </c>
      <c r="H365" s="40" t="s">
        <v>1</v>
      </c>
      <c r="I365" s="18" t="s">
        <v>1</v>
      </c>
      <c r="J365" s="38" t="s">
        <v>1</v>
      </c>
      <c r="K365" s="18" t="s">
        <v>2</v>
      </c>
      <c r="L365" s="38">
        <v>33326</v>
      </c>
      <c r="M365" s="38">
        <v>33326</v>
      </c>
      <c r="N365" s="38">
        <v>1.612814</v>
      </c>
      <c r="O365" s="38">
        <v>1.5430349999999999</v>
      </c>
      <c r="P365" s="38">
        <v>1.4900439999999999</v>
      </c>
      <c r="Q365" s="38">
        <v>1.458672</v>
      </c>
      <c r="R365" s="38">
        <v>1.4621029999999999</v>
      </c>
      <c r="S365" s="38">
        <v>1.50251</v>
      </c>
      <c r="T365" s="38">
        <v>1.506974</v>
      </c>
      <c r="U365" s="38">
        <v>1.752572</v>
      </c>
      <c r="V365" s="38">
        <v>2.2639779999999998</v>
      </c>
      <c r="W365" s="38">
        <v>2.6591019999999999</v>
      </c>
      <c r="X365" s="38">
        <v>2.9728379999999999</v>
      </c>
      <c r="Y365" s="38">
        <v>3.2272590000000001</v>
      </c>
      <c r="Z365" s="38">
        <v>3.3677809999999999</v>
      </c>
      <c r="AA365" s="38">
        <v>3.5224250000000001</v>
      </c>
      <c r="AB365" s="38">
        <v>3.6290089999999999</v>
      </c>
      <c r="AC365" s="38">
        <v>3.6267239999999998</v>
      </c>
      <c r="AD365" s="38">
        <v>3.4594909999999999</v>
      </c>
      <c r="AE365" s="38">
        <v>2.9674969999999998</v>
      </c>
      <c r="AF365" s="38">
        <v>2.614503</v>
      </c>
      <c r="AG365" s="38">
        <v>2.4000949999999999</v>
      </c>
      <c r="AH365" s="38">
        <v>2.2819739999999999</v>
      </c>
      <c r="AI365" s="38">
        <v>2.0808580000000001</v>
      </c>
      <c r="AJ365" s="38">
        <v>1.876725</v>
      </c>
      <c r="AK365" s="38">
        <v>1.742748</v>
      </c>
      <c r="AL365" s="38">
        <v>-4.2966000000000002E-3</v>
      </c>
      <c r="AM365" s="38">
        <v>-2.6123000000000001E-3</v>
      </c>
      <c r="AN365" s="38">
        <v>-6.9629999999999996E-4</v>
      </c>
      <c r="AO365" s="38">
        <v>-1.1196999999999999E-3</v>
      </c>
      <c r="AP365" s="38">
        <v>-6.1919999999999998E-4</v>
      </c>
      <c r="AQ365" s="38">
        <v>-7.8647000000000005E-3</v>
      </c>
      <c r="AR365" s="38">
        <v>-3.1518200000000003E-2</v>
      </c>
      <c r="AS365" s="38">
        <v>-1.5234000000000001E-3</v>
      </c>
      <c r="AT365" s="38">
        <v>-1.01776E-2</v>
      </c>
      <c r="AU365" s="38">
        <v>-2.1238699999999999E-2</v>
      </c>
      <c r="AV365" s="38">
        <v>-2.38856E-2</v>
      </c>
      <c r="AW365" s="38">
        <v>-1.54355E-2</v>
      </c>
      <c r="AX365" s="38">
        <v>-3.9982999999999998E-3</v>
      </c>
      <c r="AY365" s="38">
        <v>3.7959000000000001E-3</v>
      </c>
      <c r="AZ365" s="38">
        <v>4.6712999999999998E-3</v>
      </c>
      <c r="BA365" s="38">
        <v>3.7123E-3</v>
      </c>
      <c r="BB365" s="38">
        <v>2.3200999999999999E-2</v>
      </c>
      <c r="BC365" s="38">
        <v>1.24432E-2</v>
      </c>
      <c r="BD365" s="38">
        <v>3.5718999999999998E-3</v>
      </c>
      <c r="BE365" s="38">
        <v>-1.3852E-2</v>
      </c>
      <c r="BF365" s="38">
        <v>-1.2208E-3</v>
      </c>
      <c r="BG365" s="38">
        <v>-9.9605000000000006E-3</v>
      </c>
      <c r="BH365" s="38">
        <v>-9.4336999999999997E-3</v>
      </c>
      <c r="BI365" s="38">
        <v>-9.4713000000000002E-3</v>
      </c>
      <c r="BJ365" s="38">
        <v>1.0709000000000001E-3</v>
      </c>
      <c r="BK365" s="38">
        <v>1.5804E-3</v>
      </c>
      <c r="BL365" s="38">
        <v>2.4692999999999998E-3</v>
      </c>
      <c r="BM365" s="38">
        <v>1.3138E-3</v>
      </c>
      <c r="BN365" s="38">
        <v>7.6460000000000005E-4</v>
      </c>
      <c r="BO365" s="38">
        <v>-2.2710999999999999E-3</v>
      </c>
      <c r="BP365" s="38">
        <v>-1.99369E-2</v>
      </c>
      <c r="BQ365" s="38">
        <v>1.4678E-3</v>
      </c>
      <c r="BR365" s="38">
        <v>-4.8652000000000001E-3</v>
      </c>
      <c r="BS365" s="38">
        <v>-1.2732800000000001E-2</v>
      </c>
      <c r="BT365" s="38">
        <v>-1.54415E-2</v>
      </c>
      <c r="BU365" s="38">
        <v>-1.02059E-2</v>
      </c>
      <c r="BV365" s="38">
        <v>-2.2328999999999999E-3</v>
      </c>
      <c r="BW365" s="38">
        <v>7.3191000000000003E-3</v>
      </c>
      <c r="BX365" s="38">
        <v>1.02936E-2</v>
      </c>
      <c r="BY365" s="38">
        <v>1.2267699999999999E-2</v>
      </c>
      <c r="BZ365" s="38">
        <v>3.32176E-2</v>
      </c>
      <c r="CA365" s="38">
        <v>2.3226799999999999E-2</v>
      </c>
      <c r="CB365" s="38">
        <v>1.36936E-2</v>
      </c>
      <c r="CC365" s="38">
        <v>-2.0422000000000001E-3</v>
      </c>
      <c r="CD365" s="38">
        <v>1.02659E-2</v>
      </c>
      <c r="CE365" s="38">
        <v>1.473E-4</v>
      </c>
      <c r="CF365" s="38">
        <v>-1.1387000000000001E-3</v>
      </c>
      <c r="CG365" s="38">
        <v>-2.3655E-3</v>
      </c>
      <c r="CH365" s="38">
        <v>4.7885000000000002E-3</v>
      </c>
      <c r="CI365" s="38">
        <v>4.4843000000000001E-3</v>
      </c>
      <c r="CJ365" s="38">
        <v>4.6617999999999998E-3</v>
      </c>
      <c r="CK365" s="38">
        <v>2.9992E-3</v>
      </c>
      <c r="CL365" s="38">
        <v>1.7229999999999999E-3</v>
      </c>
      <c r="CM365" s="38">
        <v>1.603E-3</v>
      </c>
      <c r="CN365" s="38">
        <v>-1.19157E-2</v>
      </c>
      <c r="CO365" s="38">
        <v>3.5393999999999998E-3</v>
      </c>
      <c r="CP365" s="38">
        <v>-1.1858999999999999E-3</v>
      </c>
      <c r="CQ365" s="38">
        <v>-6.8415999999999998E-3</v>
      </c>
      <c r="CR365" s="38">
        <v>-9.5930000000000008E-3</v>
      </c>
      <c r="CS365" s="38">
        <v>-6.5839000000000002E-3</v>
      </c>
      <c r="CT365" s="38">
        <v>-1.0101000000000001E-3</v>
      </c>
      <c r="CU365" s="38">
        <v>9.7592000000000009E-3</v>
      </c>
      <c r="CV365" s="38">
        <v>1.41876E-2</v>
      </c>
      <c r="CW365" s="38">
        <v>1.81931E-2</v>
      </c>
      <c r="CX365" s="38">
        <v>4.0155000000000003E-2</v>
      </c>
      <c r="CY365" s="38">
        <v>3.0695400000000001E-2</v>
      </c>
      <c r="CZ365" s="38">
        <v>2.0703900000000001E-2</v>
      </c>
      <c r="DA365" s="38">
        <v>6.1373E-3</v>
      </c>
      <c r="DB365" s="38">
        <v>1.8221500000000002E-2</v>
      </c>
      <c r="DC365" s="38">
        <v>7.1478999999999996E-3</v>
      </c>
      <c r="DD365" s="38">
        <v>4.6062999999999998E-3</v>
      </c>
      <c r="DE365" s="38">
        <v>2.5558999999999998E-3</v>
      </c>
      <c r="DF365" s="38">
        <v>8.5059999999999997E-3</v>
      </c>
      <c r="DG365" s="38">
        <v>7.3880999999999999E-3</v>
      </c>
      <c r="DH365" s="38">
        <v>6.8542000000000004E-3</v>
      </c>
      <c r="DI365" s="38">
        <v>4.6847E-3</v>
      </c>
      <c r="DJ365" s="38">
        <v>2.6814E-3</v>
      </c>
      <c r="DK365" s="38">
        <v>5.4771999999999998E-3</v>
      </c>
      <c r="DL365" s="38">
        <v>-3.8945E-3</v>
      </c>
      <c r="DM365" s="38">
        <v>5.6109999999999997E-3</v>
      </c>
      <c r="DN365" s="38">
        <v>2.4933999999999998E-3</v>
      </c>
      <c r="DO365" s="38">
        <v>-9.5049999999999996E-4</v>
      </c>
      <c r="DP365" s="38">
        <v>-3.7445999999999998E-3</v>
      </c>
      <c r="DQ365" s="38">
        <v>-2.9618999999999999E-3</v>
      </c>
      <c r="DR365" s="38">
        <v>2.1259999999999999E-4</v>
      </c>
      <c r="DS365" s="38">
        <v>1.21993E-2</v>
      </c>
      <c r="DT365" s="38">
        <v>1.80815E-2</v>
      </c>
      <c r="DU365" s="38">
        <v>2.4118500000000001E-2</v>
      </c>
      <c r="DV365" s="38">
        <v>4.70924E-2</v>
      </c>
      <c r="DW365" s="38">
        <v>3.8164099999999999E-2</v>
      </c>
      <c r="DX365" s="38">
        <v>2.7714200000000001E-2</v>
      </c>
      <c r="DY365" s="38">
        <v>1.43167E-2</v>
      </c>
      <c r="DZ365" s="38">
        <v>2.6177099999999998E-2</v>
      </c>
      <c r="EA365" s="38">
        <v>1.4148600000000001E-2</v>
      </c>
      <c r="EB365" s="38">
        <v>1.03514E-2</v>
      </c>
      <c r="EC365" s="38">
        <v>7.4773000000000001E-3</v>
      </c>
      <c r="ED365" s="38">
        <v>1.38736E-2</v>
      </c>
      <c r="EE365" s="38">
        <v>1.15808E-2</v>
      </c>
      <c r="EF365" s="38">
        <v>1.0019800000000001E-2</v>
      </c>
      <c r="EG365" s="38">
        <v>7.1181999999999999E-3</v>
      </c>
      <c r="EH365" s="38">
        <v>4.0651999999999997E-3</v>
      </c>
      <c r="EI365" s="38">
        <v>1.10708E-2</v>
      </c>
      <c r="EJ365" s="38">
        <v>7.6867999999999997E-3</v>
      </c>
      <c r="EK365" s="38">
        <v>8.6020999999999997E-3</v>
      </c>
      <c r="EL365" s="38">
        <v>7.8056999999999996E-3</v>
      </c>
      <c r="EM365" s="38">
        <v>7.5554999999999997E-3</v>
      </c>
      <c r="EN365" s="38">
        <v>4.6994999999999997E-3</v>
      </c>
      <c r="EO365" s="38">
        <v>2.2677000000000001E-3</v>
      </c>
      <c r="EP365" s="38">
        <v>1.9780000000000002E-3</v>
      </c>
      <c r="EQ365" s="38">
        <v>1.5722400000000001E-2</v>
      </c>
      <c r="ER365" s="38">
        <v>2.3703800000000001E-2</v>
      </c>
      <c r="ES365" s="38">
        <v>3.2673899999999999E-2</v>
      </c>
      <c r="ET365" s="38">
        <v>5.7108899999999997E-2</v>
      </c>
      <c r="EU365" s="38">
        <v>4.8947699999999997E-2</v>
      </c>
      <c r="EV365" s="38">
        <v>3.7836000000000002E-2</v>
      </c>
      <c r="EW365" s="38">
        <v>2.61266E-2</v>
      </c>
      <c r="EX365" s="38">
        <v>3.7663799999999997E-2</v>
      </c>
      <c r="EY365" s="38">
        <v>2.4256400000000001E-2</v>
      </c>
      <c r="EZ365" s="38">
        <v>1.86464E-2</v>
      </c>
      <c r="FA365" s="38">
        <v>1.45831E-2</v>
      </c>
      <c r="FB365" s="38">
        <v>78.969309999999993</v>
      </c>
      <c r="FC365" s="38">
        <v>77.465980000000002</v>
      </c>
      <c r="FD365" s="38">
        <v>75.743660000000006</v>
      </c>
      <c r="FE365" s="38">
        <v>74.230900000000005</v>
      </c>
      <c r="FF365" s="38">
        <v>73.005949999999999</v>
      </c>
      <c r="FG365" s="38">
        <v>71.970240000000004</v>
      </c>
      <c r="FH365" s="38">
        <v>71.655690000000007</v>
      </c>
      <c r="FI365" s="38">
        <v>74.222149999999999</v>
      </c>
      <c r="FJ365" s="38">
        <v>78.870949999999993</v>
      </c>
      <c r="FK365" s="38">
        <v>83.574460000000002</v>
      </c>
      <c r="FL365" s="38">
        <v>88.03152</v>
      </c>
      <c r="FM365" s="38">
        <v>92.004310000000004</v>
      </c>
      <c r="FN365" s="38">
        <v>95.204679999999996</v>
      </c>
      <c r="FO365" s="38">
        <v>97.766779999999997</v>
      </c>
      <c r="FP365" s="38">
        <v>99.687629999999999</v>
      </c>
      <c r="FQ365" s="38">
        <v>100.8929</v>
      </c>
      <c r="FR365" s="38">
        <v>101.1206</v>
      </c>
      <c r="FS365" s="38">
        <v>100.11150000000001</v>
      </c>
      <c r="FT365" s="38">
        <v>97.952420000000004</v>
      </c>
      <c r="FU365" s="38">
        <v>94.268140000000002</v>
      </c>
      <c r="FV365" s="38">
        <v>90.18289</v>
      </c>
      <c r="FW365">
        <v>86.933670000000006</v>
      </c>
      <c r="FX365">
        <v>84.265979999999999</v>
      </c>
      <c r="FY365">
        <v>81.687529999999995</v>
      </c>
      <c r="FZ365">
        <v>1.41009E-2</v>
      </c>
      <c r="GA365">
        <v>0.1252404</v>
      </c>
      <c r="GB365">
        <v>1</v>
      </c>
    </row>
    <row r="366" spans="1:184" x14ac:dyDescent="0.3">
      <c r="A366" t="s">
        <v>277</v>
      </c>
      <c r="B366" t="s">
        <v>278</v>
      </c>
      <c r="C366" t="s">
        <v>1</v>
      </c>
      <c r="D366" t="s">
        <v>1</v>
      </c>
      <c r="E366" t="s">
        <v>1</v>
      </c>
      <c r="F366" t="s">
        <v>1</v>
      </c>
      <c r="G366" s="16" t="s">
        <v>1</v>
      </c>
      <c r="H366" s="40" t="s">
        <v>1</v>
      </c>
      <c r="I366" s="18" t="s">
        <v>1</v>
      </c>
      <c r="J366" s="38" t="s">
        <v>1</v>
      </c>
      <c r="K366" s="18">
        <v>44722</v>
      </c>
      <c r="L366" s="38">
        <v>5596</v>
      </c>
      <c r="M366" s="38">
        <v>5596</v>
      </c>
      <c r="N366" s="38">
        <v>1.0156369999999999</v>
      </c>
      <c r="O366" s="38">
        <v>0.97997460000000003</v>
      </c>
      <c r="P366" s="38">
        <v>0.957565</v>
      </c>
      <c r="Q366" s="38">
        <v>0.93614450000000005</v>
      </c>
      <c r="R366" s="38">
        <v>0.9371659</v>
      </c>
      <c r="S366" s="38">
        <v>0.93645460000000003</v>
      </c>
      <c r="T366" s="38">
        <v>0.81465390000000004</v>
      </c>
      <c r="U366" s="38">
        <v>0.83489760000000002</v>
      </c>
      <c r="V366" s="38">
        <v>0.95975169999999999</v>
      </c>
      <c r="W366" s="38">
        <v>1.0746629999999999</v>
      </c>
      <c r="X366" s="38">
        <v>1.165068</v>
      </c>
      <c r="Y366" s="38">
        <v>1.2338249999999999</v>
      </c>
      <c r="Z366" s="38">
        <v>1.293326</v>
      </c>
      <c r="AA366" s="38">
        <v>1.347507</v>
      </c>
      <c r="AB366" s="38">
        <v>1.3916770000000001</v>
      </c>
      <c r="AC366" s="38">
        <v>1.3801669999999999</v>
      </c>
      <c r="AD366" s="38">
        <v>1.3516950000000001</v>
      </c>
      <c r="AE366" s="38">
        <v>1.2556389999999999</v>
      </c>
      <c r="AF366" s="38">
        <v>1.2033400000000001</v>
      </c>
      <c r="AG366" s="38">
        <v>1.1969050000000001</v>
      </c>
      <c r="AH366" s="38">
        <v>1.296446</v>
      </c>
      <c r="AI366" s="38">
        <v>1.308705</v>
      </c>
      <c r="AJ366" s="38">
        <v>1.198637</v>
      </c>
      <c r="AK366" s="38">
        <v>1.1107290000000001</v>
      </c>
      <c r="AL366" s="38">
        <v>-1.4527399999999999E-2</v>
      </c>
      <c r="AM366" s="38">
        <v>-1.1079200000000001E-2</v>
      </c>
      <c r="AN366" s="38">
        <v>-6.8761999999999998E-3</v>
      </c>
      <c r="AO366" s="38">
        <v>-6.9743000000000001E-3</v>
      </c>
      <c r="AP366" s="38">
        <v>-6.3296999999999997E-3</v>
      </c>
      <c r="AQ366" s="38">
        <v>7.1669999999999998E-3</v>
      </c>
      <c r="AR366" s="38">
        <v>4.0930000000000003E-3</v>
      </c>
      <c r="AS366" s="38">
        <v>-4.5515E-3</v>
      </c>
      <c r="AT366" s="38">
        <v>-8.3628000000000001E-3</v>
      </c>
      <c r="AU366" s="38">
        <v>-2.1440899999999999E-2</v>
      </c>
      <c r="AV366" s="38">
        <v>-2.3165600000000001E-2</v>
      </c>
      <c r="AW366" s="38">
        <v>-9.4420000000000007E-3</v>
      </c>
      <c r="AX366" s="38">
        <v>-6.5116999999999996E-3</v>
      </c>
      <c r="AY366" s="38">
        <v>3.6308E-3</v>
      </c>
      <c r="AZ366" s="38">
        <v>7.9533E-3</v>
      </c>
      <c r="BA366" s="38">
        <v>-1.1565799999999999E-2</v>
      </c>
      <c r="BB366" s="38">
        <v>2.87367E-2</v>
      </c>
      <c r="BC366" s="38">
        <v>2.3410899999999998E-2</v>
      </c>
      <c r="BD366" s="38">
        <v>2.2369400000000001E-2</v>
      </c>
      <c r="BE366" s="38">
        <v>9.6322000000000005E-3</v>
      </c>
      <c r="BF366" s="38">
        <v>1.3289E-3</v>
      </c>
      <c r="BG366" s="38">
        <v>-1.4699E-2</v>
      </c>
      <c r="BH366" s="38">
        <v>-3.3002499999999997E-2</v>
      </c>
      <c r="BI366" s="38">
        <v>-3.6902999999999998E-2</v>
      </c>
      <c r="BJ366" s="38">
        <v>-1.07154E-2</v>
      </c>
      <c r="BK366" s="38">
        <v>-8.4063000000000002E-3</v>
      </c>
      <c r="BL366" s="38">
        <v>-4.1263000000000003E-3</v>
      </c>
      <c r="BM366" s="38">
        <v>-5.0894E-3</v>
      </c>
      <c r="BN366" s="38">
        <v>-4.2166E-3</v>
      </c>
      <c r="BO366" s="38">
        <v>1.4144800000000001E-2</v>
      </c>
      <c r="BP366" s="38">
        <v>1.60789E-2</v>
      </c>
      <c r="BQ366" s="38">
        <v>-1.7178E-3</v>
      </c>
      <c r="BR366" s="38">
        <v>-4.3160000000000004E-3</v>
      </c>
      <c r="BS366" s="38">
        <v>-1.6803599999999998E-2</v>
      </c>
      <c r="BT366" s="38">
        <v>-1.9974200000000001E-2</v>
      </c>
      <c r="BU366" s="38">
        <v>-6.9252999999999997E-3</v>
      </c>
      <c r="BV366" s="38">
        <v>-4.2738000000000003E-3</v>
      </c>
      <c r="BW366" s="38">
        <v>6.0207999999999998E-3</v>
      </c>
      <c r="BX366" s="38">
        <v>1.12E-2</v>
      </c>
      <c r="BY366" s="38">
        <v>-5.4171999999999996E-3</v>
      </c>
      <c r="BZ366" s="38">
        <v>3.4476399999999997E-2</v>
      </c>
      <c r="CA366" s="38">
        <v>2.98911E-2</v>
      </c>
      <c r="CB366" s="38">
        <v>2.93098E-2</v>
      </c>
      <c r="CC366" s="38">
        <v>2.20524E-2</v>
      </c>
      <c r="CD366" s="38">
        <v>1.58307E-2</v>
      </c>
      <c r="CE366" s="38">
        <v>-8.9096000000000002E-3</v>
      </c>
      <c r="CF366" s="38">
        <v>-2.8064100000000002E-2</v>
      </c>
      <c r="CG366" s="38">
        <v>-3.2717999999999997E-2</v>
      </c>
      <c r="CH366" s="38">
        <v>-8.0751999999999994E-3</v>
      </c>
      <c r="CI366" s="38">
        <v>-6.5551000000000003E-3</v>
      </c>
      <c r="CJ366" s="38">
        <v>-2.2217000000000001E-3</v>
      </c>
      <c r="CK366" s="38">
        <v>-3.7839000000000002E-3</v>
      </c>
      <c r="CL366" s="38">
        <v>-2.7529999999999998E-3</v>
      </c>
      <c r="CM366" s="38">
        <v>1.8977600000000001E-2</v>
      </c>
      <c r="CN366" s="38">
        <v>2.43804E-2</v>
      </c>
      <c r="CO366" s="38">
        <v>2.4469999999999998E-4</v>
      </c>
      <c r="CP366" s="38">
        <v>-1.5133E-3</v>
      </c>
      <c r="CQ366" s="38">
        <v>-1.3591900000000001E-2</v>
      </c>
      <c r="CR366" s="38">
        <v>-1.7763899999999999E-2</v>
      </c>
      <c r="CS366" s="38">
        <v>-5.1822999999999999E-3</v>
      </c>
      <c r="CT366" s="38">
        <v>-2.7238000000000002E-3</v>
      </c>
      <c r="CU366" s="38">
        <v>7.6760999999999999E-3</v>
      </c>
      <c r="CV366" s="38">
        <v>1.3448699999999999E-2</v>
      </c>
      <c r="CW366" s="38">
        <v>-1.1586999999999999E-3</v>
      </c>
      <c r="CX366" s="38">
        <v>3.8451699999999998E-2</v>
      </c>
      <c r="CY366" s="38">
        <v>3.4379199999999999E-2</v>
      </c>
      <c r="CZ366" s="38">
        <v>3.41167E-2</v>
      </c>
      <c r="DA366" s="38">
        <v>3.06547E-2</v>
      </c>
      <c r="DB366" s="38">
        <v>2.58747E-2</v>
      </c>
      <c r="DC366" s="38">
        <v>-4.8998999999999996E-3</v>
      </c>
      <c r="DD366" s="38">
        <v>-2.46438E-2</v>
      </c>
      <c r="DE366" s="38">
        <v>-2.9819499999999999E-2</v>
      </c>
      <c r="DF366" s="38">
        <v>-5.4349999999999997E-3</v>
      </c>
      <c r="DG366" s="38">
        <v>-4.7038000000000002E-3</v>
      </c>
      <c r="DH366" s="38">
        <v>-3.1710000000000001E-4</v>
      </c>
      <c r="DI366" s="38">
        <v>-2.4784E-3</v>
      </c>
      <c r="DJ366" s="38">
        <v>-1.2894E-3</v>
      </c>
      <c r="DK366" s="38">
        <v>2.3810499999999998E-2</v>
      </c>
      <c r="DL366" s="38">
        <v>3.2681799999999997E-2</v>
      </c>
      <c r="DM366" s="38">
        <v>2.2073000000000001E-3</v>
      </c>
      <c r="DN366" s="38">
        <v>1.2895000000000001E-3</v>
      </c>
      <c r="DO366" s="38">
        <v>-1.03801E-2</v>
      </c>
      <c r="DP366" s="38">
        <v>-1.55535E-2</v>
      </c>
      <c r="DQ366" s="38">
        <v>-3.4391999999999999E-3</v>
      </c>
      <c r="DR366" s="38">
        <v>-1.1738E-3</v>
      </c>
      <c r="DS366" s="38">
        <v>9.3313000000000007E-3</v>
      </c>
      <c r="DT366" s="38">
        <v>1.5697300000000001E-2</v>
      </c>
      <c r="DU366" s="38">
        <v>3.0996999999999999E-3</v>
      </c>
      <c r="DV366" s="38">
        <v>4.2427100000000002E-2</v>
      </c>
      <c r="DW366" s="38">
        <v>3.8867400000000003E-2</v>
      </c>
      <c r="DX366" s="38">
        <v>3.8923699999999999E-2</v>
      </c>
      <c r="DY366" s="38">
        <v>3.9256899999999997E-2</v>
      </c>
      <c r="DZ366" s="38">
        <v>3.5918699999999998E-2</v>
      </c>
      <c r="EA366" s="38">
        <v>-8.9010000000000001E-4</v>
      </c>
      <c r="EB366" s="38">
        <v>-2.1223499999999999E-2</v>
      </c>
      <c r="EC366" s="38">
        <v>-2.69211E-2</v>
      </c>
      <c r="ED366" s="38">
        <v>-1.6229E-3</v>
      </c>
      <c r="EE366" s="38">
        <v>-2.0309E-3</v>
      </c>
      <c r="EF366" s="38">
        <v>2.4329E-3</v>
      </c>
      <c r="EG366" s="38">
        <v>-5.9349999999999995E-4</v>
      </c>
      <c r="EH366" s="38">
        <v>8.2379999999999997E-4</v>
      </c>
      <c r="EI366" s="38">
        <v>3.0788300000000001E-2</v>
      </c>
      <c r="EJ366" s="38">
        <v>4.4667800000000001E-2</v>
      </c>
      <c r="EK366" s="38">
        <v>5.0410000000000003E-3</v>
      </c>
      <c r="EL366" s="38">
        <v>5.3363000000000004E-3</v>
      </c>
      <c r="EM366" s="38">
        <v>-5.7428999999999996E-3</v>
      </c>
      <c r="EN366" s="38">
        <v>-1.23622E-2</v>
      </c>
      <c r="EO366" s="38">
        <v>-9.2259999999999998E-4</v>
      </c>
      <c r="EP366" s="38">
        <v>1.0640999999999999E-3</v>
      </c>
      <c r="EQ366" s="38">
        <v>1.17213E-2</v>
      </c>
      <c r="ER366" s="38">
        <v>1.8943999999999999E-2</v>
      </c>
      <c r="ES366" s="38">
        <v>9.2482999999999992E-3</v>
      </c>
      <c r="ET366" s="38">
        <v>4.8166800000000003E-2</v>
      </c>
      <c r="EU366" s="38">
        <v>4.5347499999999999E-2</v>
      </c>
      <c r="EV366" s="38">
        <v>4.5864099999999998E-2</v>
      </c>
      <c r="EW366" s="38">
        <v>5.16772E-2</v>
      </c>
      <c r="EX366" s="38">
        <v>5.04205E-2</v>
      </c>
      <c r="EY366" s="38">
        <v>4.8992999999999997E-3</v>
      </c>
      <c r="EZ366" s="38">
        <v>-1.62851E-2</v>
      </c>
      <c r="FA366" s="38">
        <v>-2.2736099999999999E-2</v>
      </c>
      <c r="FB366" s="38">
        <v>78.406809999999993</v>
      </c>
      <c r="FC366" s="38">
        <v>76.568219999999997</v>
      </c>
      <c r="FD366" s="38">
        <v>74.246970000000005</v>
      </c>
      <c r="FE366" s="38">
        <v>72.247860000000003</v>
      </c>
      <c r="FF366" s="38">
        <v>71.274270000000001</v>
      </c>
      <c r="FG366" s="38">
        <v>70.112899999999996</v>
      </c>
      <c r="FH366" s="38">
        <v>70.581559999999996</v>
      </c>
      <c r="FI366" s="38">
        <v>74.790409999999994</v>
      </c>
      <c r="FJ366" s="38">
        <v>79.852360000000004</v>
      </c>
      <c r="FK366" s="38">
        <v>83.918270000000007</v>
      </c>
      <c r="FL366" s="38">
        <v>87.766149999999996</v>
      </c>
      <c r="FM366" s="38">
        <v>91.371089999999995</v>
      </c>
      <c r="FN366" s="38">
        <v>93.955740000000006</v>
      </c>
      <c r="FO366" s="38">
        <v>96.115009999999998</v>
      </c>
      <c r="FP366" s="38">
        <v>97.52516</v>
      </c>
      <c r="FQ366" s="38">
        <v>98.527940000000001</v>
      </c>
      <c r="FR366" s="38">
        <v>98.706479999999999</v>
      </c>
      <c r="FS366" s="38">
        <v>97.890600000000006</v>
      </c>
      <c r="FT366" s="38">
        <v>95.847470000000001</v>
      </c>
      <c r="FU366" s="38">
        <v>93.120050000000006</v>
      </c>
      <c r="FV366" s="38">
        <v>89.975679999999997</v>
      </c>
      <c r="FW366">
        <v>87.363150000000005</v>
      </c>
      <c r="FX366">
        <v>84.698139999999995</v>
      </c>
      <c r="FY366">
        <v>81.978830000000002</v>
      </c>
      <c r="FZ366">
        <v>1.07394E-2</v>
      </c>
      <c r="GA366">
        <v>6.7384200000000005E-2</v>
      </c>
      <c r="GB366">
        <v>1</v>
      </c>
    </row>
    <row r="367" spans="1:184" x14ac:dyDescent="0.3">
      <c r="A367" t="s">
        <v>277</v>
      </c>
      <c r="B367" t="s">
        <v>278</v>
      </c>
      <c r="C367" t="s">
        <v>1</v>
      </c>
      <c r="D367" t="s">
        <v>1</v>
      </c>
      <c r="E367" t="s">
        <v>1</v>
      </c>
      <c r="F367" t="s">
        <v>1</v>
      </c>
      <c r="G367" s="16" t="s">
        <v>1</v>
      </c>
      <c r="H367" s="40" t="s">
        <v>1</v>
      </c>
      <c r="I367" s="18" t="s">
        <v>1</v>
      </c>
      <c r="J367" s="38" t="s">
        <v>1</v>
      </c>
      <c r="K367" s="18">
        <v>44739</v>
      </c>
      <c r="L367" s="38">
        <v>5582</v>
      </c>
      <c r="M367" s="38">
        <v>5582</v>
      </c>
      <c r="N367" s="38">
        <v>1.0327120000000001</v>
      </c>
      <c r="O367" s="38">
        <v>0.9887051</v>
      </c>
      <c r="P367" s="38">
        <v>0.96727819999999998</v>
      </c>
      <c r="Q367" s="38">
        <v>0.94809619999999994</v>
      </c>
      <c r="R367" s="38">
        <v>0.94561790000000001</v>
      </c>
      <c r="S367" s="38">
        <v>0.97232300000000005</v>
      </c>
      <c r="T367" s="38">
        <v>0.88594779999999995</v>
      </c>
      <c r="U367" s="38">
        <v>0.86180990000000002</v>
      </c>
      <c r="V367" s="38">
        <v>0.99448219999999998</v>
      </c>
      <c r="W367" s="38">
        <v>1.1012690000000001</v>
      </c>
      <c r="X367" s="38">
        <v>1.1791339999999999</v>
      </c>
      <c r="Y367" s="38">
        <v>1.2515130000000001</v>
      </c>
      <c r="Z367" s="38">
        <v>1.3073250000000001</v>
      </c>
      <c r="AA367" s="38">
        <v>1.3746579999999999</v>
      </c>
      <c r="AB367" s="38">
        <v>1.428015</v>
      </c>
      <c r="AC367" s="38">
        <v>1.442933</v>
      </c>
      <c r="AD367" s="38">
        <v>1.4177</v>
      </c>
      <c r="AE367" s="38">
        <v>1.3021590000000001</v>
      </c>
      <c r="AF367" s="38">
        <v>1.2556830000000001</v>
      </c>
      <c r="AG367" s="38">
        <v>1.2818670000000001</v>
      </c>
      <c r="AH367" s="38">
        <v>1.386217</v>
      </c>
      <c r="AI367" s="38">
        <v>1.321124</v>
      </c>
      <c r="AJ367" s="38">
        <v>1.2047890000000001</v>
      </c>
      <c r="AK367" s="38">
        <v>1.1151930000000001</v>
      </c>
      <c r="AL367" s="38">
        <v>-1.20599E-2</v>
      </c>
      <c r="AM367" s="38">
        <v>-2.2262299999999999E-2</v>
      </c>
      <c r="AN367" s="38">
        <v>-2.2220500000000001E-2</v>
      </c>
      <c r="AO367" s="38">
        <v>-1.9164500000000001E-2</v>
      </c>
      <c r="AP367" s="38">
        <v>-2.6189899999999999E-2</v>
      </c>
      <c r="AQ367" s="38">
        <v>3.3966700000000002E-2</v>
      </c>
      <c r="AR367" s="38">
        <v>4.8679699999999999E-2</v>
      </c>
      <c r="AS367" s="38">
        <v>-4.2006999999999999E-3</v>
      </c>
      <c r="AT367" s="38">
        <v>-9.7116000000000008E-3</v>
      </c>
      <c r="AU367" s="38">
        <v>-1.6104400000000001E-2</v>
      </c>
      <c r="AV367" s="38">
        <v>-9.2657E-3</v>
      </c>
      <c r="AW367" s="38">
        <v>-1.25842E-2</v>
      </c>
      <c r="AX367" s="38">
        <v>-1.51375E-2</v>
      </c>
      <c r="AY367" s="38">
        <v>6.6901E-3</v>
      </c>
      <c r="AZ367" s="38">
        <v>8.8979000000000003E-3</v>
      </c>
      <c r="BA367" s="38">
        <v>8.7129999999999998E-4</v>
      </c>
      <c r="BB367" s="38">
        <v>1.77041E-2</v>
      </c>
      <c r="BC367" s="38">
        <v>1.8245000000000001E-2</v>
      </c>
      <c r="BD367" s="38">
        <v>1.6606800000000001E-2</v>
      </c>
      <c r="BE367" s="38">
        <v>2.6169499999999998E-2</v>
      </c>
      <c r="BF367" s="38">
        <v>6.7363400000000004E-2</v>
      </c>
      <c r="BG367" s="38">
        <v>-1.45404E-2</v>
      </c>
      <c r="BH367" s="38">
        <v>-2.4555400000000002E-2</v>
      </c>
      <c r="BI367" s="38">
        <v>-2.6961499999999999E-2</v>
      </c>
      <c r="BJ367" s="38">
        <v>-1.0684900000000001E-2</v>
      </c>
      <c r="BK367" s="38">
        <v>-2.05182E-2</v>
      </c>
      <c r="BL367" s="38">
        <v>-1.9571000000000002E-2</v>
      </c>
      <c r="BM367" s="38">
        <v>-1.7518200000000001E-2</v>
      </c>
      <c r="BN367" s="38">
        <v>-2.2603000000000002E-2</v>
      </c>
      <c r="BO367" s="38">
        <v>3.6695199999999997E-2</v>
      </c>
      <c r="BP367" s="38">
        <v>5.9877E-2</v>
      </c>
      <c r="BQ367" s="38">
        <v>-1.4940000000000001E-3</v>
      </c>
      <c r="BR367" s="38">
        <v>-4.6703999999999999E-3</v>
      </c>
      <c r="BS367" s="38">
        <v>-1.22474E-2</v>
      </c>
      <c r="BT367" s="38">
        <v>-4.9744000000000003E-3</v>
      </c>
      <c r="BU367" s="38">
        <v>-1.0116200000000001E-2</v>
      </c>
      <c r="BV367" s="38">
        <v>-1.1705E-2</v>
      </c>
      <c r="BW367" s="38">
        <v>8.4703999999999995E-3</v>
      </c>
      <c r="BX367" s="38">
        <v>1.3418899999999999E-2</v>
      </c>
      <c r="BY367" s="38">
        <v>7.6483999999999996E-3</v>
      </c>
      <c r="BZ367" s="38">
        <v>2.5711399999999999E-2</v>
      </c>
      <c r="CA367" s="38">
        <v>2.5665E-2</v>
      </c>
      <c r="CB367" s="38">
        <v>2.5338599999999999E-2</v>
      </c>
      <c r="CC367" s="38">
        <v>4.1780499999999998E-2</v>
      </c>
      <c r="CD367" s="38">
        <v>7.9050400000000007E-2</v>
      </c>
      <c r="CE367" s="38">
        <v>-1.0370300000000001E-2</v>
      </c>
      <c r="CF367" s="38">
        <v>-2.0980700000000001E-2</v>
      </c>
      <c r="CG367" s="38">
        <v>-2.3014799999999998E-2</v>
      </c>
      <c r="CH367" s="38">
        <v>-9.7327000000000004E-3</v>
      </c>
      <c r="CI367" s="38">
        <v>-1.93102E-2</v>
      </c>
      <c r="CJ367" s="38">
        <v>-1.7735899999999999E-2</v>
      </c>
      <c r="CK367" s="38">
        <v>-1.6378E-2</v>
      </c>
      <c r="CL367" s="38">
        <v>-2.01187E-2</v>
      </c>
      <c r="CM367" s="38">
        <v>3.8585000000000001E-2</v>
      </c>
      <c r="CN367" s="38">
        <v>6.7632300000000006E-2</v>
      </c>
      <c r="CO367" s="38">
        <v>3.8059999999999998E-4</v>
      </c>
      <c r="CP367" s="38">
        <v>-1.1789000000000001E-3</v>
      </c>
      <c r="CQ367" s="38">
        <v>-9.5759999999999994E-3</v>
      </c>
      <c r="CR367" s="38">
        <v>-2.0022999999999998E-3</v>
      </c>
      <c r="CS367" s="38">
        <v>-8.4068000000000007E-3</v>
      </c>
      <c r="CT367" s="38">
        <v>-9.3276000000000001E-3</v>
      </c>
      <c r="CU367" s="38">
        <v>9.7033999999999992E-3</v>
      </c>
      <c r="CV367" s="38">
        <v>1.6550100000000002E-2</v>
      </c>
      <c r="CW367" s="38">
        <v>1.23423E-2</v>
      </c>
      <c r="CX367" s="38">
        <v>3.1257199999999999E-2</v>
      </c>
      <c r="CY367" s="38">
        <v>3.0804100000000001E-2</v>
      </c>
      <c r="CZ367" s="38">
        <v>3.1386200000000003E-2</v>
      </c>
      <c r="DA367" s="38">
        <v>5.2592600000000003E-2</v>
      </c>
      <c r="DB367" s="38">
        <v>8.7144799999999994E-2</v>
      </c>
      <c r="DC367" s="38">
        <v>-7.4819999999999999E-3</v>
      </c>
      <c r="DD367" s="38">
        <v>-1.8504900000000001E-2</v>
      </c>
      <c r="DE367" s="38">
        <v>-2.0281299999999999E-2</v>
      </c>
      <c r="DF367" s="38">
        <v>-8.7804000000000007E-3</v>
      </c>
      <c r="DG367" s="38">
        <v>-1.8102199999999999E-2</v>
      </c>
      <c r="DH367" s="38">
        <v>-1.5900899999999999E-2</v>
      </c>
      <c r="DI367" s="38">
        <v>-1.5237799999999999E-2</v>
      </c>
      <c r="DJ367" s="38">
        <v>-1.7634400000000001E-2</v>
      </c>
      <c r="DK367" s="38">
        <v>4.0474700000000002E-2</v>
      </c>
      <c r="DL367" s="38">
        <v>7.5387599999999999E-2</v>
      </c>
      <c r="DM367" s="38">
        <v>2.2553E-3</v>
      </c>
      <c r="DN367" s="38">
        <v>2.3126000000000002E-3</v>
      </c>
      <c r="DO367" s="38">
        <v>-6.9046999999999997E-3</v>
      </c>
      <c r="DP367" s="38">
        <v>9.6989999999999999E-4</v>
      </c>
      <c r="DQ367" s="38">
        <v>-6.6975000000000003E-3</v>
      </c>
      <c r="DR367" s="38">
        <v>-6.9502000000000001E-3</v>
      </c>
      <c r="DS367" s="38">
        <v>1.09365E-2</v>
      </c>
      <c r="DT367" s="38">
        <v>1.9681299999999999E-2</v>
      </c>
      <c r="DU367" s="38">
        <v>1.7036099999999998E-2</v>
      </c>
      <c r="DV367" s="38">
        <v>3.6803099999999998E-2</v>
      </c>
      <c r="DW367" s="38">
        <v>3.5943200000000002E-2</v>
      </c>
      <c r="DX367" s="38">
        <v>3.7433899999999999E-2</v>
      </c>
      <c r="DY367" s="38">
        <v>6.3404699999999994E-2</v>
      </c>
      <c r="DZ367" s="38">
        <v>9.5239299999999999E-2</v>
      </c>
      <c r="EA367" s="38">
        <v>-4.5938000000000003E-3</v>
      </c>
      <c r="EB367" s="38">
        <v>-1.6029100000000001E-2</v>
      </c>
      <c r="EC367" s="38">
        <v>-1.7547900000000002E-2</v>
      </c>
      <c r="ED367" s="38">
        <v>-7.4054000000000004E-3</v>
      </c>
      <c r="EE367" s="38">
        <v>-1.6358000000000001E-2</v>
      </c>
      <c r="EF367" s="38">
        <v>-1.32514E-2</v>
      </c>
      <c r="EG367" s="38">
        <v>-1.3591600000000001E-2</v>
      </c>
      <c r="EH367" s="38">
        <v>-1.4047499999999999E-2</v>
      </c>
      <c r="EI367" s="38">
        <v>4.3203199999999997E-2</v>
      </c>
      <c r="EJ367" s="38">
        <v>8.6584900000000006E-2</v>
      </c>
      <c r="EK367" s="38">
        <v>4.9620000000000003E-3</v>
      </c>
      <c r="EL367" s="38">
        <v>7.3537999999999997E-3</v>
      </c>
      <c r="EM367" s="38">
        <v>-3.0477E-3</v>
      </c>
      <c r="EN367" s="38">
        <v>5.2611999999999997E-3</v>
      </c>
      <c r="EO367" s="38">
        <v>-4.2294000000000003E-3</v>
      </c>
      <c r="EP367" s="38">
        <v>-3.5176999999999999E-3</v>
      </c>
      <c r="EQ367" s="38">
        <v>1.27168E-2</v>
      </c>
      <c r="ER367" s="38">
        <v>2.42022E-2</v>
      </c>
      <c r="ES367" s="38">
        <v>2.38132E-2</v>
      </c>
      <c r="ET367" s="38">
        <v>4.48104E-2</v>
      </c>
      <c r="EU367" s="38">
        <v>4.3363199999999998E-2</v>
      </c>
      <c r="EV367" s="38">
        <v>4.6165699999999997E-2</v>
      </c>
      <c r="EW367" s="38">
        <v>7.9015699999999994E-2</v>
      </c>
      <c r="EX367" s="38">
        <v>0.1069263</v>
      </c>
      <c r="EY367" s="38">
        <v>-4.236E-4</v>
      </c>
      <c r="EZ367" s="38">
        <v>-1.2454399999999999E-2</v>
      </c>
      <c r="FA367" s="38">
        <v>-1.3601200000000001E-2</v>
      </c>
      <c r="FB367" s="38">
        <v>75.714780000000005</v>
      </c>
      <c r="FC367" s="38">
        <v>73.702690000000004</v>
      </c>
      <c r="FD367" s="38">
        <v>71.621570000000006</v>
      </c>
      <c r="FE367" s="38">
        <v>69.898759999999996</v>
      </c>
      <c r="FF367" s="38">
        <v>68.953199999999995</v>
      </c>
      <c r="FG367" s="38">
        <v>67.668360000000007</v>
      </c>
      <c r="FH367" s="38">
        <v>67.756050000000002</v>
      </c>
      <c r="FI367" s="38">
        <v>71.37885</v>
      </c>
      <c r="FJ367" s="38">
        <v>76.373549999999994</v>
      </c>
      <c r="FK367" s="38">
        <v>80.598230000000001</v>
      </c>
      <c r="FL367" s="38">
        <v>84.932010000000005</v>
      </c>
      <c r="FM367" s="38">
        <v>89.037149999999997</v>
      </c>
      <c r="FN367" s="38">
        <v>92.623140000000006</v>
      </c>
      <c r="FO367" s="38">
        <v>95.663200000000003</v>
      </c>
      <c r="FP367" s="38">
        <v>97.804940000000002</v>
      </c>
      <c r="FQ367" s="38">
        <v>99.525210000000001</v>
      </c>
      <c r="FR367" s="38">
        <v>99.526700000000005</v>
      </c>
      <c r="FS367" s="38">
        <v>98.698710000000005</v>
      </c>
      <c r="FT367" s="38">
        <v>96.681209999999993</v>
      </c>
      <c r="FU367" s="38">
        <v>93.568240000000003</v>
      </c>
      <c r="FV367" s="38">
        <v>89.144670000000005</v>
      </c>
      <c r="FW367">
        <v>85.64546</v>
      </c>
      <c r="FX367">
        <v>82.497820000000004</v>
      </c>
      <c r="FY367">
        <v>79.945719999999994</v>
      </c>
      <c r="FZ367">
        <v>1.2993899999999999E-2</v>
      </c>
      <c r="GA367">
        <v>7.6967099999999997E-2</v>
      </c>
      <c r="GB367">
        <v>1</v>
      </c>
    </row>
    <row r="368" spans="1:184" x14ac:dyDescent="0.3">
      <c r="A368" t="s">
        <v>277</v>
      </c>
      <c r="B368" t="s">
        <v>278</v>
      </c>
      <c r="C368" t="s">
        <v>1</v>
      </c>
      <c r="D368" t="s">
        <v>1</v>
      </c>
      <c r="E368" t="s">
        <v>1</v>
      </c>
      <c r="F368" t="s">
        <v>1</v>
      </c>
      <c r="G368" s="16" t="s">
        <v>1</v>
      </c>
      <c r="H368" s="40" t="s">
        <v>1</v>
      </c>
      <c r="I368" s="18" t="s">
        <v>1</v>
      </c>
      <c r="J368" s="38" t="s">
        <v>1</v>
      </c>
      <c r="K368" s="18">
        <v>44753</v>
      </c>
      <c r="L368" s="38">
        <v>5576</v>
      </c>
      <c r="M368" s="38">
        <v>5576</v>
      </c>
      <c r="N368" s="38">
        <v>1.047587</v>
      </c>
      <c r="O368" s="38">
        <v>1.00522</v>
      </c>
      <c r="P368" s="38">
        <v>0.98387530000000001</v>
      </c>
      <c r="Q368" s="38">
        <v>0.96546330000000002</v>
      </c>
      <c r="R368" s="38">
        <v>0.96259229999999996</v>
      </c>
      <c r="S368" s="38">
        <v>0.97743420000000003</v>
      </c>
      <c r="T368" s="38">
        <v>0.881471</v>
      </c>
      <c r="U368" s="38">
        <v>0.87681819999999999</v>
      </c>
      <c r="V368" s="38">
        <v>1.0133890000000001</v>
      </c>
      <c r="W368" s="38">
        <v>1.1361079999999999</v>
      </c>
      <c r="X368" s="38">
        <v>1.220977</v>
      </c>
      <c r="Y368" s="38">
        <v>1.2925489999999999</v>
      </c>
      <c r="Z368" s="38">
        <v>1.3482190000000001</v>
      </c>
      <c r="AA368" s="38">
        <v>1.409195</v>
      </c>
      <c r="AB368" s="38">
        <v>1.454949</v>
      </c>
      <c r="AC368" s="38">
        <v>1.459538</v>
      </c>
      <c r="AD368" s="38">
        <v>1.434382</v>
      </c>
      <c r="AE368" s="38">
        <v>1.3198970000000001</v>
      </c>
      <c r="AF368" s="38">
        <v>1.2756940000000001</v>
      </c>
      <c r="AG368" s="38">
        <v>1.293628</v>
      </c>
      <c r="AH368" s="38">
        <v>1.3985350000000001</v>
      </c>
      <c r="AI368" s="38">
        <v>1.350015</v>
      </c>
      <c r="AJ368" s="38">
        <v>1.2346520000000001</v>
      </c>
      <c r="AK368" s="38">
        <v>1.1420570000000001</v>
      </c>
      <c r="AL368" s="38">
        <v>-1.43521E-2</v>
      </c>
      <c r="AM368" s="38">
        <v>-1.45633E-2</v>
      </c>
      <c r="AN368" s="38">
        <v>-1.2477500000000001E-2</v>
      </c>
      <c r="AO368" s="38">
        <v>-1.04955E-2</v>
      </c>
      <c r="AP368" s="38">
        <v>-1.9088399999999998E-2</v>
      </c>
      <c r="AQ368" s="38">
        <v>1.6226999999999999E-3</v>
      </c>
      <c r="AR368" s="38">
        <v>2.5722200000000001E-2</v>
      </c>
      <c r="AS368" s="38">
        <v>-2.7931000000000002E-3</v>
      </c>
      <c r="AT368" s="38">
        <v>-1.9508299999999999E-2</v>
      </c>
      <c r="AU368" s="38">
        <v>-3.2572999999999999E-3</v>
      </c>
      <c r="AV368" s="38">
        <v>-1.39729E-2</v>
      </c>
      <c r="AW368" s="38">
        <v>-7.5725000000000002E-3</v>
      </c>
      <c r="AX368" s="38">
        <v>-1.90647E-2</v>
      </c>
      <c r="AY368" s="38">
        <v>-1.0297499999999999E-2</v>
      </c>
      <c r="AZ368" s="38">
        <v>1.62834E-2</v>
      </c>
      <c r="BA368" s="38">
        <v>8.6923E-3</v>
      </c>
      <c r="BB368" s="38">
        <v>2.0254600000000001E-2</v>
      </c>
      <c r="BC368" s="38">
        <v>1.73443E-2</v>
      </c>
      <c r="BD368" s="38">
        <v>4.2601999999999996E-3</v>
      </c>
      <c r="BE368" s="38">
        <v>2.66395E-2</v>
      </c>
      <c r="BF368" s="38">
        <v>4.9731600000000001E-2</v>
      </c>
      <c r="BG368" s="38">
        <v>-1.7303800000000001E-2</v>
      </c>
      <c r="BH368" s="38">
        <v>-1.9350099999999999E-2</v>
      </c>
      <c r="BI368" s="38">
        <v>-2.1019800000000002E-2</v>
      </c>
      <c r="BJ368" s="38">
        <v>-1.2272E-2</v>
      </c>
      <c r="BK368" s="38">
        <v>-1.23155E-2</v>
      </c>
      <c r="BL368" s="38">
        <v>-9.6007999999999996E-3</v>
      </c>
      <c r="BM368" s="38">
        <v>-8.5483999999999994E-3</v>
      </c>
      <c r="BN368" s="38">
        <v>-1.4994E-2</v>
      </c>
      <c r="BO368" s="38">
        <v>5.5666999999999999E-3</v>
      </c>
      <c r="BP368" s="38">
        <v>3.7474899999999998E-2</v>
      </c>
      <c r="BQ368" s="38">
        <v>6.1510000000000004E-4</v>
      </c>
      <c r="BR368" s="38">
        <v>-1.3509E-2</v>
      </c>
      <c r="BS368" s="38">
        <v>1.4357E-3</v>
      </c>
      <c r="BT368" s="38">
        <v>-8.8164000000000003E-3</v>
      </c>
      <c r="BU368" s="38">
        <v>-4.7022000000000001E-3</v>
      </c>
      <c r="BV368" s="38">
        <v>-1.5983899999999999E-2</v>
      </c>
      <c r="BW368" s="38">
        <v>-7.8528999999999995E-3</v>
      </c>
      <c r="BX368" s="38">
        <v>2.1172300000000002E-2</v>
      </c>
      <c r="BY368" s="38">
        <v>1.6482199999999999E-2</v>
      </c>
      <c r="BZ368" s="38">
        <v>2.9100399999999998E-2</v>
      </c>
      <c r="CA368" s="38">
        <v>2.5612699999999999E-2</v>
      </c>
      <c r="CB368" s="38">
        <v>1.40786E-2</v>
      </c>
      <c r="CC368" s="38">
        <v>4.32699E-2</v>
      </c>
      <c r="CD368" s="38">
        <v>6.1545299999999997E-2</v>
      </c>
      <c r="CE368" s="38">
        <v>-1.10571E-2</v>
      </c>
      <c r="CF368" s="38">
        <v>-1.4326E-2</v>
      </c>
      <c r="CG368" s="38">
        <v>-1.6143299999999999E-2</v>
      </c>
      <c r="CH368" s="38">
        <v>-1.08313E-2</v>
      </c>
      <c r="CI368" s="38">
        <v>-1.07586E-2</v>
      </c>
      <c r="CJ368" s="38">
        <v>-7.6084999999999998E-3</v>
      </c>
      <c r="CK368" s="38">
        <v>-7.1998000000000001E-3</v>
      </c>
      <c r="CL368" s="38">
        <v>-1.2158199999999999E-2</v>
      </c>
      <c r="CM368" s="38">
        <v>8.2982999999999998E-3</v>
      </c>
      <c r="CN368" s="38">
        <v>4.56149E-2</v>
      </c>
      <c r="CO368" s="38">
        <v>2.9757E-3</v>
      </c>
      <c r="CP368" s="38">
        <v>-9.3538000000000007E-3</v>
      </c>
      <c r="CQ368" s="38">
        <v>4.6860000000000001E-3</v>
      </c>
      <c r="CR368" s="38">
        <v>-5.2450999999999999E-3</v>
      </c>
      <c r="CS368" s="38">
        <v>-2.7141999999999999E-3</v>
      </c>
      <c r="CT368" s="38">
        <v>-1.3850100000000001E-2</v>
      </c>
      <c r="CU368" s="38">
        <v>-6.1596999999999997E-3</v>
      </c>
      <c r="CV368" s="38">
        <v>2.4558300000000002E-2</v>
      </c>
      <c r="CW368" s="38">
        <v>2.1877500000000001E-2</v>
      </c>
      <c r="CX368" s="38">
        <v>3.5227000000000001E-2</v>
      </c>
      <c r="CY368" s="38">
        <v>3.13393E-2</v>
      </c>
      <c r="CZ368" s="38">
        <v>2.0878899999999999E-2</v>
      </c>
      <c r="DA368" s="38">
        <v>5.4788099999999999E-2</v>
      </c>
      <c r="DB368" s="38">
        <v>6.9727499999999998E-2</v>
      </c>
      <c r="DC368" s="38">
        <v>-6.7307000000000001E-3</v>
      </c>
      <c r="DD368" s="38">
        <v>-1.0846400000000001E-2</v>
      </c>
      <c r="DE368" s="38">
        <v>-1.27659E-2</v>
      </c>
      <c r="DF368" s="38">
        <v>-9.3906000000000007E-3</v>
      </c>
      <c r="DG368" s="38">
        <v>-9.2017999999999996E-3</v>
      </c>
      <c r="DH368" s="38">
        <v>-5.6160999999999997E-3</v>
      </c>
      <c r="DI368" s="38">
        <v>-5.8512E-3</v>
      </c>
      <c r="DJ368" s="38">
        <v>-9.3223999999999998E-3</v>
      </c>
      <c r="DK368" s="38">
        <v>1.1029799999999999E-2</v>
      </c>
      <c r="DL368" s="38">
        <v>5.3754799999999998E-2</v>
      </c>
      <c r="DM368" s="38">
        <v>5.3362000000000001E-3</v>
      </c>
      <c r="DN368" s="38">
        <v>-5.1986999999999997E-3</v>
      </c>
      <c r="DO368" s="38">
        <v>7.9363999999999997E-3</v>
      </c>
      <c r="DP368" s="38">
        <v>-1.6737E-3</v>
      </c>
      <c r="DQ368" s="38">
        <v>-7.2630000000000004E-4</v>
      </c>
      <c r="DR368" s="38">
        <v>-1.1716300000000001E-2</v>
      </c>
      <c r="DS368" s="38">
        <v>-4.4666000000000003E-3</v>
      </c>
      <c r="DT368" s="38">
        <v>2.7944400000000001E-2</v>
      </c>
      <c r="DU368" s="38">
        <v>2.72728E-2</v>
      </c>
      <c r="DV368" s="38">
        <v>4.1353599999999997E-2</v>
      </c>
      <c r="DW368" s="38">
        <v>3.7066000000000002E-2</v>
      </c>
      <c r="DX368" s="38">
        <v>2.7679100000000002E-2</v>
      </c>
      <c r="DY368" s="38">
        <v>6.6306299999999999E-2</v>
      </c>
      <c r="DZ368" s="38">
        <v>7.7909599999999996E-2</v>
      </c>
      <c r="EA368" s="38">
        <v>-2.4042999999999998E-3</v>
      </c>
      <c r="EB368" s="38">
        <v>-7.3667000000000003E-3</v>
      </c>
      <c r="EC368" s="38">
        <v>-9.3883999999999999E-3</v>
      </c>
      <c r="ED368" s="38">
        <v>-7.3105000000000002E-3</v>
      </c>
      <c r="EE368" s="38">
        <v>-6.9540000000000001E-3</v>
      </c>
      <c r="EF368" s="38">
        <v>-2.7393999999999999E-3</v>
      </c>
      <c r="EG368" s="38">
        <v>-3.9041000000000002E-3</v>
      </c>
      <c r="EH368" s="38">
        <v>-5.2278999999999997E-3</v>
      </c>
      <c r="EI368" s="38">
        <v>1.4973800000000001E-2</v>
      </c>
      <c r="EJ368" s="38">
        <v>6.5507599999999999E-2</v>
      </c>
      <c r="EK368" s="38">
        <v>8.7443999999999994E-3</v>
      </c>
      <c r="EL368" s="38">
        <v>8.0060000000000005E-4</v>
      </c>
      <c r="EM368" s="38">
        <v>1.26293E-2</v>
      </c>
      <c r="EN368" s="38">
        <v>3.4827999999999999E-3</v>
      </c>
      <c r="EO368" s="38">
        <v>2.1440000000000001E-3</v>
      </c>
      <c r="EP368" s="38">
        <v>-8.6355000000000008E-3</v>
      </c>
      <c r="EQ368" s="38">
        <v>-2.0219000000000001E-3</v>
      </c>
      <c r="ER368" s="38">
        <v>3.2833300000000003E-2</v>
      </c>
      <c r="ES368" s="38">
        <v>3.5062700000000002E-2</v>
      </c>
      <c r="ET368" s="38">
        <v>5.0199399999999998E-2</v>
      </c>
      <c r="EU368" s="38">
        <v>4.5334399999999997E-2</v>
      </c>
      <c r="EV368" s="38">
        <v>3.7497599999999999E-2</v>
      </c>
      <c r="EW368" s="38">
        <v>8.2936700000000002E-2</v>
      </c>
      <c r="EX368" s="38">
        <v>8.9723300000000006E-2</v>
      </c>
      <c r="EY368" s="38">
        <v>3.8424000000000002E-3</v>
      </c>
      <c r="EZ368" s="38">
        <v>-2.3425999999999998E-3</v>
      </c>
      <c r="FA368" s="38">
        <v>-4.5120000000000004E-3</v>
      </c>
      <c r="FB368" s="38">
        <v>78.237909999999999</v>
      </c>
      <c r="FC368" s="38">
        <v>77.005679999999998</v>
      </c>
      <c r="FD368" s="38">
        <v>75.365380000000002</v>
      </c>
      <c r="FE368" s="38">
        <v>73.735600000000005</v>
      </c>
      <c r="FF368" s="38">
        <v>71.720609999999994</v>
      </c>
      <c r="FG368" s="38">
        <v>70.798990000000003</v>
      </c>
      <c r="FH368" s="38">
        <v>70.570459999999997</v>
      </c>
      <c r="FI368" s="38">
        <v>73.725030000000004</v>
      </c>
      <c r="FJ368" s="38">
        <v>78.3643</v>
      </c>
      <c r="FK368" s="38">
        <v>83.461039999999997</v>
      </c>
      <c r="FL368" s="38">
        <v>87.510540000000006</v>
      </c>
      <c r="FM368" s="38">
        <v>91.037040000000005</v>
      </c>
      <c r="FN368" s="38">
        <v>94.173929999999999</v>
      </c>
      <c r="FO368" s="38">
        <v>96.555790000000002</v>
      </c>
      <c r="FP368" s="38">
        <v>98.012129999999999</v>
      </c>
      <c r="FQ368" s="38">
        <v>99.601830000000007</v>
      </c>
      <c r="FR368" s="38">
        <v>100.09399999999999</v>
      </c>
      <c r="FS368" s="38">
        <v>99.415700000000001</v>
      </c>
      <c r="FT368" s="38">
        <v>97.744990000000001</v>
      </c>
      <c r="FU368" s="38">
        <v>94.895769999999999</v>
      </c>
      <c r="FV368" s="38">
        <v>90.864019999999996</v>
      </c>
      <c r="FW368">
        <v>87.388620000000003</v>
      </c>
      <c r="FX368">
        <v>84.992649999999998</v>
      </c>
      <c r="FY368">
        <v>82.03416</v>
      </c>
      <c r="FZ368">
        <v>1.36445E-2</v>
      </c>
      <c r="GA368">
        <v>8.34178E-2</v>
      </c>
      <c r="GB368">
        <v>1</v>
      </c>
    </row>
    <row r="369" spans="1:184" x14ac:dyDescent="0.3">
      <c r="A369" t="s">
        <v>277</v>
      </c>
      <c r="B369" t="s">
        <v>278</v>
      </c>
      <c r="C369" t="s">
        <v>1</v>
      </c>
      <c r="D369" t="s">
        <v>1</v>
      </c>
      <c r="E369" t="s">
        <v>1</v>
      </c>
      <c r="F369" t="s">
        <v>1</v>
      </c>
      <c r="G369" s="16" t="s">
        <v>1</v>
      </c>
      <c r="H369" s="40" t="s">
        <v>1</v>
      </c>
      <c r="I369" s="18" t="s">
        <v>1</v>
      </c>
      <c r="J369" s="38" t="s">
        <v>1</v>
      </c>
      <c r="K369" s="18">
        <v>44760</v>
      </c>
      <c r="L369" s="38">
        <v>5575</v>
      </c>
      <c r="M369" s="38">
        <v>5575</v>
      </c>
      <c r="N369" s="38">
        <v>1.0937399999999999</v>
      </c>
      <c r="O369" s="38">
        <v>1.0472349999999999</v>
      </c>
      <c r="P369" s="38">
        <v>1.0212030000000001</v>
      </c>
      <c r="Q369" s="38">
        <v>0.99946109999999999</v>
      </c>
      <c r="R369" s="38">
        <v>0.99117029999999995</v>
      </c>
      <c r="S369" s="38">
        <v>1.0274700000000001</v>
      </c>
      <c r="T369" s="38">
        <v>0.93312349999999999</v>
      </c>
      <c r="U369" s="38">
        <v>0.91299649999999999</v>
      </c>
      <c r="V369" s="38">
        <v>1.052327</v>
      </c>
      <c r="W369" s="38">
        <v>1.153967</v>
      </c>
      <c r="X369" s="38">
        <v>1.2257640000000001</v>
      </c>
      <c r="Y369" s="38">
        <v>1.2928789999999999</v>
      </c>
      <c r="Z369" s="38">
        <v>1.3470150000000001</v>
      </c>
      <c r="AA369" s="38">
        <v>1.406272</v>
      </c>
      <c r="AB369" s="38">
        <v>1.4566159999999999</v>
      </c>
      <c r="AC369" s="38">
        <v>1.4613769999999999</v>
      </c>
      <c r="AD369" s="38">
        <v>1.4373469999999999</v>
      </c>
      <c r="AE369" s="38">
        <v>1.325731</v>
      </c>
      <c r="AF369" s="38">
        <v>1.282708</v>
      </c>
      <c r="AG369" s="38">
        <v>1.3096220000000001</v>
      </c>
      <c r="AH369" s="38">
        <v>1.4151689999999999</v>
      </c>
      <c r="AI369" s="38">
        <v>1.351032</v>
      </c>
      <c r="AJ369" s="38">
        <v>1.234375</v>
      </c>
      <c r="AK369" s="38">
        <v>1.1425209999999999</v>
      </c>
      <c r="AL369" s="38">
        <v>2.1600999999999999E-3</v>
      </c>
      <c r="AM369" s="38">
        <v>-4.1342999999999996E-3</v>
      </c>
      <c r="AN369" s="38">
        <v>-4.0615E-3</v>
      </c>
      <c r="AO369" s="38">
        <v>1.6119999999999999E-4</v>
      </c>
      <c r="AP369" s="38">
        <v>-1.5054100000000001E-2</v>
      </c>
      <c r="AQ369" s="38">
        <v>1.00803E-2</v>
      </c>
      <c r="AR369" s="38">
        <v>8.6701E-3</v>
      </c>
      <c r="AS369" s="38">
        <v>-2.2195400000000001E-2</v>
      </c>
      <c r="AT369" s="38">
        <v>-2.9611499999999999E-2</v>
      </c>
      <c r="AU369" s="38">
        <v>-1.2160600000000001E-2</v>
      </c>
      <c r="AV369" s="38">
        <v>-1.5984600000000002E-2</v>
      </c>
      <c r="AW369" s="38">
        <v>-2.7648800000000001E-2</v>
      </c>
      <c r="AX369" s="38">
        <v>-2.0461900000000002E-2</v>
      </c>
      <c r="AY369" s="38">
        <v>2.6916000000000002E-3</v>
      </c>
      <c r="AZ369" s="38">
        <v>1.9358299999999998E-2</v>
      </c>
      <c r="BA369" s="38">
        <v>2.6872199999999999E-2</v>
      </c>
      <c r="BB369" s="38">
        <v>2.5863799999999999E-2</v>
      </c>
      <c r="BC369" s="38">
        <v>1.6190199999999998E-2</v>
      </c>
      <c r="BD369" s="38">
        <v>2.6344900000000001E-2</v>
      </c>
      <c r="BE369" s="38">
        <v>6.9923600000000002E-2</v>
      </c>
      <c r="BF369" s="38">
        <v>8.0321699999999996E-2</v>
      </c>
      <c r="BG369" s="38">
        <v>1.9507300000000002E-2</v>
      </c>
      <c r="BH369" s="38">
        <v>-1.7838999999999999E-3</v>
      </c>
      <c r="BI369" s="38">
        <v>-1.0375199999999999E-2</v>
      </c>
      <c r="BJ369" s="38">
        <v>4.2950000000000002E-3</v>
      </c>
      <c r="BK369" s="38">
        <v>-1.7263000000000001E-3</v>
      </c>
      <c r="BL369" s="38">
        <v>-1.1589E-3</v>
      </c>
      <c r="BM369" s="38">
        <v>2.2704000000000001E-3</v>
      </c>
      <c r="BN369" s="38">
        <v>-1.1040899999999999E-2</v>
      </c>
      <c r="BO369" s="38">
        <v>1.34696E-2</v>
      </c>
      <c r="BP369" s="38">
        <v>2.1085300000000001E-2</v>
      </c>
      <c r="BQ369" s="38">
        <v>-1.8742000000000002E-2</v>
      </c>
      <c r="BR369" s="38">
        <v>-2.3763599999999999E-2</v>
      </c>
      <c r="BS369" s="38">
        <v>-7.8327999999999991E-3</v>
      </c>
      <c r="BT369" s="38">
        <v>-1.11027E-2</v>
      </c>
      <c r="BU369" s="38">
        <v>-2.4873599999999999E-2</v>
      </c>
      <c r="BV369" s="38">
        <v>-1.6932699999999998E-2</v>
      </c>
      <c r="BW369" s="38">
        <v>5.6056999999999999E-3</v>
      </c>
      <c r="BX369" s="38">
        <v>2.4593E-2</v>
      </c>
      <c r="BY369" s="38">
        <v>3.44601E-2</v>
      </c>
      <c r="BZ369" s="38">
        <v>3.4995199999999997E-2</v>
      </c>
      <c r="CA369" s="38">
        <v>2.4628500000000001E-2</v>
      </c>
      <c r="CB369" s="38">
        <v>3.5978099999999999E-2</v>
      </c>
      <c r="CC369" s="38">
        <v>8.6078500000000002E-2</v>
      </c>
      <c r="CD369" s="38">
        <v>9.2793600000000004E-2</v>
      </c>
      <c r="CE369" s="38">
        <v>2.4750899999999999E-2</v>
      </c>
      <c r="CF369" s="38">
        <v>2.9353000000000001E-3</v>
      </c>
      <c r="CG369" s="38">
        <v>-5.6470000000000001E-3</v>
      </c>
      <c r="CH369" s="38">
        <v>5.7736999999999997E-3</v>
      </c>
      <c r="CI369" s="38">
        <v>-5.8600000000000001E-5</v>
      </c>
      <c r="CJ369" s="38">
        <v>8.5130000000000004E-4</v>
      </c>
      <c r="CK369" s="38">
        <v>3.7312000000000001E-3</v>
      </c>
      <c r="CL369" s="38">
        <v>-8.2614000000000003E-3</v>
      </c>
      <c r="CM369" s="38">
        <v>1.5817100000000001E-2</v>
      </c>
      <c r="CN369" s="38">
        <v>2.9683999999999999E-2</v>
      </c>
      <c r="CO369" s="38">
        <v>-1.6350099999999999E-2</v>
      </c>
      <c r="CP369" s="38">
        <v>-1.97133E-2</v>
      </c>
      <c r="CQ369" s="38">
        <v>-4.8354000000000001E-3</v>
      </c>
      <c r="CR369" s="38">
        <v>-7.7213999999999998E-3</v>
      </c>
      <c r="CS369" s="38">
        <v>-2.29515E-2</v>
      </c>
      <c r="CT369" s="38">
        <v>-1.44884E-2</v>
      </c>
      <c r="CU369" s="38">
        <v>7.6239000000000003E-3</v>
      </c>
      <c r="CV369" s="38">
        <v>2.8218500000000001E-2</v>
      </c>
      <c r="CW369" s="38">
        <v>3.9715399999999998E-2</v>
      </c>
      <c r="CX369" s="38">
        <v>4.1319700000000001E-2</v>
      </c>
      <c r="CY369" s="38">
        <v>3.0472900000000001E-2</v>
      </c>
      <c r="CZ369" s="38">
        <v>4.2650100000000003E-2</v>
      </c>
      <c r="DA369" s="38">
        <v>9.7267300000000001E-2</v>
      </c>
      <c r="DB369" s="38">
        <v>0.1014317</v>
      </c>
      <c r="DC369" s="38">
        <v>2.8382600000000001E-2</v>
      </c>
      <c r="DD369" s="38">
        <v>6.2037000000000004E-3</v>
      </c>
      <c r="DE369" s="38">
        <v>-2.3722999999999999E-3</v>
      </c>
      <c r="DF369" s="38">
        <v>7.2522999999999997E-3</v>
      </c>
      <c r="DG369" s="38">
        <v>1.6091E-3</v>
      </c>
      <c r="DH369" s="38">
        <v>2.8616000000000002E-3</v>
      </c>
      <c r="DI369" s="38">
        <v>5.1920999999999998E-3</v>
      </c>
      <c r="DJ369" s="38">
        <v>-5.4818999999999996E-3</v>
      </c>
      <c r="DK369" s="38">
        <v>1.81645E-2</v>
      </c>
      <c r="DL369" s="38">
        <v>3.8282799999999999E-2</v>
      </c>
      <c r="DM369" s="38">
        <v>-1.39583E-2</v>
      </c>
      <c r="DN369" s="38">
        <v>-1.5663E-2</v>
      </c>
      <c r="DO369" s="38">
        <v>-1.838E-3</v>
      </c>
      <c r="DP369" s="38">
        <v>-4.3401999999999998E-3</v>
      </c>
      <c r="DQ369" s="38">
        <v>-2.10294E-2</v>
      </c>
      <c r="DR369" s="38">
        <v>-1.20441E-2</v>
      </c>
      <c r="DS369" s="38">
        <v>9.6422000000000001E-3</v>
      </c>
      <c r="DT369" s="38">
        <v>3.18441E-2</v>
      </c>
      <c r="DU369" s="38">
        <v>4.4970799999999998E-2</v>
      </c>
      <c r="DV369" s="38">
        <v>4.7644100000000002E-2</v>
      </c>
      <c r="DW369" s="38">
        <v>3.6317200000000001E-2</v>
      </c>
      <c r="DX369" s="38">
        <v>4.9322100000000001E-2</v>
      </c>
      <c r="DY369" s="38">
        <v>0.1084561</v>
      </c>
      <c r="DZ369" s="38">
        <v>0.11006970000000001</v>
      </c>
      <c r="EA369" s="38">
        <v>3.2014300000000002E-2</v>
      </c>
      <c r="EB369" s="38">
        <v>9.4722000000000001E-3</v>
      </c>
      <c r="EC369" s="38">
        <v>9.0240000000000003E-4</v>
      </c>
      <c r="ED369" s="38">
        <v>9.3872000000000001E-3</v>
      </c>
      <c r="EE369" s="38">
        <v>4.0169999999999997E-3</v>
      </c>
      <c r="EF369" s="38">
        <v>5.7641000000000003E-3</v>
      </c>
      <c r="EG369" s="38">
        <v>7.3013000000000002E-3</v>
      </c>
      <c r="EH369" s="38">
        <v>-1.4687000000000001E-3</v>
      </c>
      <c r="EI369" s="38">
        <v>2.1553900000000001E-2</v>
      </c>
      <c r="EJ369" s="38">
        <v>5.0698E-2</v>
      </c>
      <c r="EK369" s="38">
        <v>-1.0504899999999999E-2</v>
      </c>
      <c r="EL369" s="38">
        <v>-9.8151000000000002E-3</v>
      </c>
      <c r="EM369" s="38">
        <v>2.4897999999999999E-3</v>
      </c>
      <c r="EN369" s="38">
        <v>5.4169999999999999E-4</v>
      </c>
      <c r="EO369" s="38">
        <v>-1.8254099999999999E-2</v>
      </c>
      <c r="EP369" s="38">
        <v>-8.5149000000000006E-3</v>
      </c>
      <c r="EQ369" s="38">
        <v>1.2556299999999999E-2</v>
      </c>
      <c r="ER369" s="38">
        <v>3.7078800000000002E-2</v>
      </c>
      <c r="ES369" s="38">
        <v>5.2558599999999997E-2</v>
      </c>
      <c r="ET369" s="38">
        <v>5.6775600000000002E-2</v>
      </c>
      <c r="EU369" s="38">
        <v>4.47556E-2</v>
      </c>
      <c r="EV369" s="38">
        <v>5.8955300000000002E-2</v>
      </c>
      <c r="EW369" s="38">
        <v>0.124611</v>
      </c>
      <c r="EX369" s="38">
        <v>0.1225416</v>
      </c>
      <c r="EY369" s="38">
        <v>3.7257899999999997E-2</v>
      </c>
      <c r="EZ369" s="38">
        <v>1.41913E-2</v>
      </c>
      <c r="FA369" s="38">
        <v>5.6305000000000001E-3</v>
      </c>
      <c r="FB369" s="38">
        <v>80.236360000000005</v>
      </c>
      <c r="FC369" s="38">
        <v>79.292429999999996</v>
      </c>
      <c r="FD369" s="38">
        <v>77.888270000000006</v>
      </c>
      <c r="FE369" s="38">
        <v>76.157970000000006</v>
      </c>
      <c r="FF369" s="38">
        <v>75.019149999999996</v>
      </c>
      <c r="FG369" s="38">
        <v>73.669269999999997</v>
      </c>
      <c r="FH369" s="38">
        <v>73.485569999999996</v>
      </c>
      <c r="FI369" s="38">
        <v>75.737369999999999</v>
      </c>
      <c r="FJ369" s="38">
        <v>78.951279999999997</v>
      </c>
      <c r="FK369" s="38">
        <v>82.976100000000002</v>
      </c>
      <c r="FL369" s="38">
        <v>87.250020000000006</v>
      </c>
      <c r="FM369" s="38">
        <v>91.521709999999999</v>
      </c>
      <c r="FN369" s="38">
        <v>92.627200000000002</v>
      </c>
      <c r="FO369" s="38">
        <v>94.826160000000002</v>
      </c>
      <c r="FP369" s="38">
        <v>97.130229999999997</v>
      </c>
      <c r="FQ369" s="38">
        <v>98.351320000000001</v>
      </c>
      <c r="FR369" s="38">
        <v>98.450540000000004</v>
      </c>
      <c r="FS369" s="38">
        <v>97.205060000000003</v>
      </c>
      <c r="FT369" s="38">
        <v>95.268649999999994</v>
      </c>
      <c r="FU369" s="38">
        <v>92.061220000000006</v>
      </c>
      <c r="FV369" s="38">
        <v>88.72054</v>
      </c>
      <c r="FW369">
        <v>86.09599</v>
      </c>
      <c r="FX369">
        <v>83.434809999999999</v>
      </c>
      <c r="FY369">
        <v>80.558009999999996</v>
      </c>
      <c r="FZ369">
        <v>1.40316E-2</v>
      </c>
      <c r="GA369">
        <v>8.1915199999999994E-2</v>
      </c>
      <c r="GB369">
        <v>1</v>
      </c>
    </row>
    <row r="370" spans="1:184" x14ac:dyDescent="0.3">
      <c r="A370" t="s">
        <v>277</v>
      </c>
      <c r="B370" t="s">
        <v>278</v>
      </c>
      <c r="C370" t="s">
        <v>1</v>
      </c>
      <c r="D370" t="s">
        <v>1</v>
      </c>
      <c r="E370" t="s">
        <v>1</v>
      </c>
      <c r="F370" t="s">
        <v>1</v>
      </c>
      <c r="G370" s="16" t="s">
        <v>1</v>
      </c>
      <c r="H370" s="40" t="s">
        <v>1</v>
      </c>
      <c r="I370" s="18" t="s">
        <v>1</v>
      </c>
      <c r="J370" s="38" t="s">
        <v>1</v>
      </c>
      <c r="K370" s="18">
        <v>44763</v>
      </c>
      <c r="L370" s="38">
        <v>5573</v>
      </c>
      <c r="M370" s="38">
        <v>5573</v>
      </c>
      <c r="N370" s="38">
        <v>1.073332</v>
      </c>
      <c r="O370" s="38">
        <v>1.037288</v>
      </c>
      <c r="P370" s="38">
        <v>1.009199</v>
      </c>
      <c r="Q370" s="38">
        <v>0.98782530000000002</v>
      </c>
      <c r="R370" s="38">
        <v>0.99010869999999995</v>
      </c>
      <c r="S370" s="38">
        <v>1.0009349999999999</v>
      </c>
      <c r="T370" s="38">
        <v>0.89083179999999995</v>
      </c>
      <c r="U370" s="38">
        <v>0.88813759999999997</v>
      </c>
      <c r="V370" s="38">
        <v>1.0072350000000001</v>
      </c>
      <c r="W370" s="38">
        <v>1.094811</v>
      </c>
      <c r="X370" s="38">
        <v>1.1679219999999999</v>
      </c>
      <c r="Y370" s="38">
        <v>1.2343770000000001</v>
      </c>
      <c r="Z370" s="38">
        <v>1.283528</v>
      </c>
      <c r="AA370" s="38">
        <v>1.3427389999999999</v>
      </c>
      <c r="AB370" s="38">
        <v>1.393459</v>
      </c>
      <c r="AC370" s="38">
        <v>1.4142030000000001</v>
      </c>
      <c r="AD370" s="38">
        <v>1.402571</v>
      </c>
      <c r="AE370" s="38">
        <v>1.2926979999999999</v>
      </c>
      <c r="AF370" s="38">
        <v>1.2344710000000001</v>
      </c>
      <c r="AG370" s="38">
        <v>1.2429570000000001</v>
      </c>
      <c r="AH370" s="38">
        <v>1.34938</v>
      </c>
      <c r="AI370" s="38">
        <v>1.3226739999999999</v>
      </c>
      <c r="AJ370" s="38">
        <v>1.216702</v>
      </c>
      <c r="AK370" s="38">
        <v>1.1291709999999999</v>
      </c>
      <c r="AL370" s="38">
        <v>-2.1722399999999999E-2</v>
      </c>
      <c r="AM370" s="38">
        <v>-1.7793300000000001E-2</v>
      </c>
      <c r="AN370" s="38">
        <v>-1.09874E-2</v>
      </c>
      <c r="AO370" s="38">
        <v>-1.0497899999999999E-2</v>
      </c>
      <c r="AP370" s="38">
        <v>-3.3782E-3</v>
      </c>
      <c r="AQ370" s="38">
        <v>7.1977999999999999E-3</v>
      </c>
      <c r="AR370" s="38">
        <v>2.5377799999999999E-2</v>
      </c>
      <c r="AS370" s="38">
        <v>7.5227999999999996E-3</v>
      </c>
      <c r="AT370" s="38">
        <v>-5.6011999999999998E-3</v>
      </c>
      <c r="AU370" s="38">
        <v>-9.0282999999999995E-3</v>
      </c>
      <c r="AV370" s="38">
        <v>-4.7381000000000003E-3</v>
      </c>
      <c r="AW370" s="38">
        <v>1.6027999999999999E-3</v>
      </c>
      <c r="AX370" s="38">
        <v>3.0620000000000002E-4</v>
      </c>
      <c r="AY370" s="38">
        <v>-7.0212E-3</v>
      </c>
      <c r="AZ370" s="38">
        <v>3.3030000000000001E-4</v>
      </c>
      <c r="BA370" s="38">
        <v>-9.0124999999999997E-3</v>
      </c>
      <c r="BB370" s="38">
        <v>6.3619999999999996E-4</v>
      </c>
      <c r="BC370" s="38">
        <v>2.0939999999999999E-4</v>
      </c>
      <c r="BD370" s="38">
        <v>-3.0588E-3</v>
      </c>
      <c r="BE370" s="38">
        <v>2.2387000000000001E-2</v>
      </c>
      <c r="BF370" s="38">
        <v>2.40041E-2</v>
      </c>
      <c r="BG370" s="38">
        <v>4.1117000000000003E-3</v>
      </c>
      <c r="BH370" s="38">
        <v>1.24729E-2</v>
      </c>
      <c r="BI370" s="38">
        <v>-2.2005000000000002E-3</v>
      </c>
      <c r="BJ370" s="38">
        <v>-1.9389900000000002E-2</v>
      </c>
      <c r="BK370" s="38">
        <v>-1.6026599999999998E-2</v>
      </c>
      <c r="BL370" s="38">
        <v>-9.2873000000000001E-3</v>
      </c>
      <c r="BM370" s="38">
        <v>-9.1684000000000002E-3</v>
      </c>
      <c r="BN370" s="38">
        <v>-2.0344999999999999E-3</v>
      </c>
      <c r="BO370" s="38">
        <v>9.6799E-3</v>
      </c>
      <c r="BP370" s="38">
        <v>3.3068599999999997E-2</v>
      </c>
      <c r="BQ370" s="38">
        <v>8.9861000000000003E-3</v>
      </c>
      <c r="BR370" s="38">
        <v>-4.1494000000000001E-3</v>
      </c>
      <c r="BS370" s="38">
        <v>-6.9325999999999997E-3</v>
      </c>
      <c r="BT370" s="38">
        <v>-2.8056000000000001E-3</v>
      </c>
      <c r="BU370" s="38">
        <v>3.3057999999999998E-3</v>
      </c>
      <c r="BV370" s="38">
        <v>1.4675000000000001E-3</v>
      </c>
      <c r="BW370" s="38">
        <v>-5.8839000000000001E-3</v>
      </c>
      <c r="BX370" s="38">
        <v>2.2604000000000001E-3</v>
      </c>
      <c r="BY370" s="38">
        <v>-6.1383999999999996E-3</v>
      </c>
      <c r="BZ370" s="38">
        <v>4.8716000000000002E-3</v>
      </c>
      <c r="CA370" s="38">
        <v>4.8907999999999998E-3</v>
      </c>
      <c r="CB370" s="38">
        <v>1.588E-3</v>
      </c>
      <c r="CC370" s="38">
        <v>3.02884E-2</v>
      </c>
      <c r="CD370" s="38">
        <v>3.2774900000000003E-2</v>
      </c>
      <c r="CE370" s="38">
        <v>7.9226000000000001E-3</v>
      </c>
      <c r="CF370" s="38">
        <v>1.57821E-2</v>
      </c>
      <c r="CG370" s="38">
        <v>7.8240000000000004E-4</v>
      </c>
      <c r="CH370" s="38">
        <v>-1.7774399999999999E-2</v>
      </c>
      <c r="CI370" s="38">
        <v>-1.4803E-2</v>
      </c>
      <c r="CJ370" s="38">
        <v>-8.1098000000000003E-3</v>
      </c>
      <c r="CK370" s="38">
        <v>-8.2474999999999996E-3</v>
      </c>
      <c r="CL370" s="38">
        <v>-1.1039000000000001E-3</v>
      </c>
      <c r="CM370" s="38">
        <v>1.13989E-2</v>
      </c>
      <c r="CN370" s="38">
        <v>3.83953E-2</v>
      </c>
      <c r="CO370" s="38">
        <v>9.9996000000000008E-3</v>
      </c>
      <c r="CP370" s="38">
        <v>-3.1440000000000001E-3</v>
      </c>
      <c r="CQ370" s="38">
        <v>-5.4811E-3</v>
      </c>
      <c r="CR370" s="38">
        <v>-1.4672000000000001E-3</v>
      </c>
      <c r="CS370" s="38">
        <v>4.4853000000000002E-3</v>
      </c>
      <c r="CT370" s="38">
        <v>2.2718999999999999E-3</v>
      </c>
      <c r="CU370" s="38">
        <v>-5.0961000000000001E-3</v>
      </c>
      <c r="CV370" s="38">
        <v>3.5972999999999999E-3</v>
      </c>
      <c r="CW370" s="38">
        <v>-4.1479000000000004E-3</v>
      </c>
      <c r="CX370" s="38">
        <v>7.8050000000000003E-3</v>
      </c>
      <c r="CY370" s="38">
        <v>8.1331000000000007E-3</v>
      </c>
      <c r="CZ370" s="38">
        <v>4.8065E-3</v>
      </c>
      <c r="DA370" s="38">
        <v>3.5760899999999998E-2</v>
      </c>
      <c r="DB370" s="38">
        <v>3.8849500000000002E-2</v>
      </c>
      <c r="DC370" s="38">
        <v>1.05621E-2</v>
      </c>
      <c r="DD370" s="38">
        <v>1.80739E-2</v>
      </c>
      <c r="DE370" s="38">
        <v>2.8484000000000001E-3</v>
      </c>
      <c r="DF370" s="38">
        <v>-1.61589E-2</v>
      </c>
      <c r="DG370" s="38">
        <v>-1.3579300000000001E-2</v>
      </c>
      <c r="DH370" s="38">
        <v>-6.9324E-3</v>
      </c>
      <c r="DI370" s="38">
        <v>-7.3267000000000002E-3</v>
      </c>
      <c r="DJ370" s="38">
        <v>-1.7320000000000001E-4</v>
      </c>
      <c r="DK370" s="38">
        <v>1.3117999999999999E-2</v>
      </c>
      <c r="DL370" s="38">
        <v>4.3721900000000001E-2</v>
      </c>
      <c r="DM370" s="38">
        <v>1.10131E-2</v>
      </c>
      <c r="DN370" s="38">
        <v>-2.1385000000000002E-3</v>
      </c>
      <c r="DO370" s="38">
        <v>-4.0296000000000004E-3</v>
      </c>
      <c r="DP370" s="38">
        <v>-1.2870000000000001E-4</v>
      </c>
      <c r="DQ370" s="38">
        <v>5.6648000000000002E-3</v>
      </c>
      <c r="DR370" s="38">
        <v>3.0761999999999999E-3</v>
      </c>
      <c r="DS370" s="38">
        <v>-4.3084000000000004E-3</v>
      </c>
      <c r="DT370" s="38">
        <v>4.9341000000000003E-3</v>
      </c>
      <c r="DU370" s="38">
        <v>-2.1573E-3</v>
      </c>
      <c r="DV370" s="38">
        <v>1.07384E-2</v>
      </c>
      <c r="DW370" s="38">
        <v>1.1375400000000001E-2</v>
      </c>
      <c r="DX370" s="38">
        <v>8.0248999999999997E-3</v>
      </c>
      <c r="DY370" s="38">
        <v>4.1233400000000003E-2</v>
      </c>
      <c r="DZ370" s="38">
        <v>4.4924199999999997E-2</v>
      </c>
      <c r="EA370" s="38">
        <v>1.32015E-2</v>
      </c>
      <c r="EB370" s="38">
        <v>2.03658E-2</v>
      </c>
      <c r="EC370" s="38">
        <v>4.9144000000000002E-3</v>
      </c>
      <c r="ED370" s="38">
        <v>-1.3826400000000001E-2</v>
      </c>
      <c r="EE370" s="38">
        <v>-1.1812599999999999E-2</v>
      </c>
      <c r="EF370" s="38">
        <v>-5.2322999999999996E-3</v>
      </c>
      <c r="EG370" s="38">
        <v>-5.9972000000000003E-3</v>
      </c>
      <c r="EH370" s="38">
        <v>1.1705000000000001E-3</v>
      </c>
      <c r="EI370" s="38">
        <v>1.56001E-2</v>
      </c>
      <c r="EJ370" s="38">
        <v>5.1412699999999999E-2</v>
      </c>
      <c r="EK370" s="38">
        <v>1.24764E-2</v>
      </c>
      <c r="EL370" s="38">
        <v>-6.8670000000000005E-4</v>
      </c>
      <c r="EM370" s="38">
        <v>-1.9338999999999999E-3</v>
      </c>
      <c r="EN370" s="38">
        <v>1.8037999999999999E-3</v>
      </c>
      <c r="EO370" s="38">
        <v>7.3679000000000001E-3</v>
      </c>
      <c r="EP370" s="38">
        <v>4.2374999999999999E-3</v>
      </c>
      <c r="EQ370" s="38">
        <v>-3.1711E-3</v>
      </c>
      <c r="ER370" s="38">
        <v>6.8642E-3</v>
      </c>
      <c r="ES370" s="38">
        <v>7.1679999999999997E-4</v>
      </c>
      <c r="ET370" s="38">
        <v>1.49737E-2</v>
      </c>
      <c r="EU370" s="38">
        <v>1.60568E-2</v>
      </c>
      <c r="EV370" s="38">
        <v>1.26718E-2</v>
      </c>
      <c r="EW370" s="38">
        <v>4.9134700000000003E-2</v>
      </c>
      <c r="EX370" s="38">
        <v>5.3695E-2</v>
      </c>
      <c r="EY370" s="38">
        <v>1.70125E-2</v>
      </c>
      <c r="EZ370" s="38">
        <v>2.3674899999999999E-2</v>
      </c>
      <c r="FA370" s="38">
        <v>7.8974000000000006E-3</v>
      </c>
      <c r="FB370" s="38">
        <v>76.488200000000006</v>
      </c>
      <c r="FC370" s="38">
        <v>74.379549999999995</v>
      </c>
      <c r="FD370" s="38">
        <v>72.805530000000005</v>
      </c>
      <c r="FE370" s="38">
        <v>71.169319999999999</v>
      </c>
      <c r="FF370" s="38">
        <v>69.684809999999999</v>
      </c>
      <c r="FG370" s="38">
        <v>68.153880000000001</v>
      </c>
      <c r="FH370" s="38">
        <v>67.608109999999996</v>
      </c>
      <c r="FI370" s="38">
        <v>70.813609999999997</v>
      </c>
      <c r="FJ370" s="38">
        <v>75.192340000000002</v>
      </c>
      <c r="FK370" s="38">
        <v>79.826920000000001</v>
      </c>
      <c r="FL370" s="38">
        <v>84.767859999999999</v>
      </c>
      <c r="FM370" s="38">
        <v>88.287109999999998</v>
      </c>
      <c r="FN370" s="38">
        <v>91.466589999999997</v>
      </c>
      <c r="FO370" s="38">
        <v>93.948909999999998</v>
      </c>
      <c r="FP370" s="38">
        <v>95.77234</v>
      </c>
      <c r="FQ370" s="38">
        <v>96.849760000000003</v>
      </c>
      <c r="FR370" s="38">
        <v>98.637910000000005</v>
      </c>
      <c r="FS370" s="38">
        <v>97.831190000000007</v>
      </c>
      <c r="FT370" s="38">
        <v>95.738590000000002</v>
      </c>
      <c r="FU370" s="38">
        <v>92.452690000000004</v>
      </c>
      <c r="FV370" s="38">
        <v>88.234480000000005</v>
      </c>
      <c r="FW370">
        <v>84.542429999999996</v>
      </c>
      <c r="FX370">
        <v>81.768429999999995</v>
      </c>
      <c r="FY370">
        <v>78.805459999999997</v>
      </c>
      <c r="FZ370">
        <v>7.6838999999999996E-3</v>
      </c>
      <c r="GA370">
        <v>4.5762799999999999E-2</v>
      </c>
      <c r="GB370">
        <v>1</v>
      </c>
    </row>
    <row r="371" spans="1:184" x14ac:dyDescent="0.3">
      <c r="A371" t="s">
        <v>277</v>
      </c>
      <c r="B371" t="s">
        <v>278</v>
      </c>
      <c r="C371" t="s">
        <v>1</v>
      </c>
      <c r="D371" t="s">
        <v>1</v>
      </c>
      <c r="E371" t="s">
        <v>1</v>
      </c>
      <c r="F371" t="s">
        <v>1</v>
      </c>
      <c r="G371" s="16" t="s">
        <v>1</v>
      </c>
      <c r="H371" s="40" t="s">
        <v>1</v>
      </c>
      <c r="I371" s="18" t="s">
        <v>1</v>
      </c>
      <c r="J371" s="38" t="s">
        <v>1</v>
      </c>
      <c r="K371" s="18">
        <v>44789</v>
      </c>
      <c r="L371" s="38">
        <v>5555</v>
      </c>
      <c r="M371" s="38">
        <v>5555</v>
      </c>
      <c r="N371" s="38">
        <v>1.062818</v>
      </c>
      <c r="O371" s="38">
        <v>1.027101</v>
      </c>
      <c r="P371" s="38">
        <v>0.99915889999999996</v>
      </c>
      <c r="Q371" s="38">
        <v>0.97852439999999996</v>
      </c>
      <c r="R371" s="38">
        <v>0.98297579999999996</v>
      </c>
      <c r="S371" s="38">
        <v>0.98768310000000004</v>
      </c>
      <c r="T371" s="38">
        <v>0.87172959999999999</v>
      </c>
      <c r="U371" s="38">
        <v>0.88263979999999997</v>
      </c>
      <c r="V371" s="38">
        <v>1.0133209999999999</v>
      </c>
      <c r="W371" s="38">
        <v>1.126646</v>
      </c>
      <c r="X371" s="38">
        <v>1.223554</v>
      </c>
      <c r="Y371" s="38">
        <v>1.3009379999999999</v>
      </c>
      <c r="Z371" s="38">
        <v>1.356994</v>
      </c>
      <c r="AA371" s="38">
        <v>1.4199539999999999</v>
      </c>
      <c r="AB371" s="38">
        <v>1.4726710000000001</v>
      </c>
      <c r="AC371" s="38">
        <v>1.483336</v>
      </c>
      <c r="AD371" s="38">
        <v>1.4604950000000001</v>
      </c>
      <c r="AE371" s="38">
        <v>1.3419380000000001</v>
      </c>
      <c r="AF371" s="38">
        <v>1.2816350000000001</v>
      </c>
      <c r="AG371" s="38">
        <v>1.2791619999999999</v>
      </c>
      <c r="AH371" s="38">
        <v>1.381807</v>
      </c>
      <c r="AI371" s="38">
        <v>1.3621650000000001</v>
      </c>
      <c r="AJ371" s="38">
        <v>1.249776</v>
      </c>
      <c r="AK371" s="38">
        <v>1.1620189999999999</v>
      </c>
      <c r="AL371" s="38">
        <v>3.4621000000000001E-3</v>
      </c>
      <c r="AM371" s="38">
        <v>1.1877000000000001E-3</v>
      </c>
      <c r="AN371" s="38">
        <v>-5.3330000000000001E-4</v>
      </c>
      <c r="AO371" s="38">
        <v>1.4639E-3</v>
      </c>
      <c r="AP371" s="38">
        <v>-4.7102999999999997E-3</v>
      </c>
      <c r="AQ371" s="38">
        <v>-2.4266599999999999E-2</v>
      </c>
      <c r="AR371" s="38">
        <v>-5.6796800000000001E-2</v>
      </c>
      <c r="AS371" s="38">
        <v>5.6921999999999997E-3</v>
      </c>
      <c r="AT371" s="38">
        <v>7.9419E-3</v>
      </c>
      <c r="AU371" s="38">
        <v>1.8408000000000001E-2</v>
      </c>
      <c r="AV371" s="38">
        <v>1.7621600000000001E-2</v>
      </c>
      <c r="AW371" s="38">
        <v>3.1186E-3</v>
      </c>
      <c r="AX371" s="38">
        <v>4.0048000000000002E-3</v>
      </c>
      <c r="AY371" s="38">
        <v>-1.4162299999999999E-2</v>
      </c>
      <c r="AZ371" s="38">
        <v>-1.5172100000000001E-2</v>
      </c>
      <c r="BA371" s="38">
        <v>-3.8152199999999997E-2</v>
      </c>
      <c r="BB371" s="38">
        <v>-1.8090700000000001E-2</v>
      </c>
      <c r="BC371" s="38">
        <v>-2.0553200000000001E-2</v>
      </c>
      <c r="BD371" s="38">
        <v>-1.07178E-2</v>
      </c>
      <c r="BE371" s="38">
        <v>-3.2498199999999998E-2</v>
      </c>
      <c r="BF371" s="38">
        <v>-6.1791899999999997E-2</v>
      </c>
      <c r="BG371" s="38">
        <v>-1.5450500000000001E-2</v>
      </c>
      <c r="BH371" s="38">
        <v>-8.9872000000000007E-3</v>
      </c>
      <c r="BI371" s="38">
        <v>-8.1578999999999992E-3</v>
      </c>
      <c r="BJ371" s="38">
        <v>5.4089999999999997E-3</v>
      </c>
      <c r="BK371" s="38">
        <v>2.7981999999999998E-3</v>
      </c>
      <c r="BL371" s="38">
        <v>1.0533999999999999E-3</v>
      </c>
      <c r="BM371" s="38">
        <v>2.8605000000000002E-3</v>
      </c>
      <c r="BN371" s="38">
        <v>-2.7897999999999998E-3</v>
      </c>
      <c r="BO371" s="38">
        <v>-2.1706300000000001E-2</v>
      </c>
      <c r="BP371" s="38">
        <v>-4.9339800000000003E-2</v>
      </c>
      <c r="BQ371" s="38">
        <v>7.5112E-3</v>
      </c>
      <c r="BR371" s="38">
        <v>1.0303700000000001E-2</v>
      </c>
      <c r="BS371" s="38">
        <v>2.0679800000000002E-2</v>
      </c>
      <c r="BT371" s="38">
        <v>1.9706000000000001E-2</v>
      </c>
      <c r="BU371" s="38">
        <v>4.8834999999999998E-3</v>
      </c>
      <c r="BV371" s="38">
        <v>5.3369000000000003E-3</v>
      </c>
      <c r="BW371" s="38">
        <v>-1.2179000000000001E-2</v>
      </c>
      <c r="BX371" s="38">
        <v>-1.22413E-2</v>
      </c>
      <c r="BY371" s="38">
        <v>-3.38245E-2</v>
      </c>
      <c r="BZ371" s="38">
        <v>-1.3271399999999999E-2</v>
      </c>
      <c r="CA371" s="38">
        <v>-1.4880600000000001E-2</v>
      </c>
      <c r="CB371" s="38">
        <v>-4.7641999999999997E-3</v>
      </c>
      <c r="CC371" s="38">
        <v>-2.4667399999999999E-2</v>
      </c>
      <c r="CD371" s="38">
        <v>-5.4160300000000001E-2</v>
      </c>
      <c r="CE371" s="38">
        <v>-1.1481099999999999E-2</v>
      </c>
      <c r="CF371" s="38">
        <v>-5.1231999999999996E-3</v>
      </c>
      <c r="CG371" s="38">
        <v>-4.3585000000000004E-3</v>
      </c>
      <c r="CH371" s="38">
        <v>6.7572999999999999E-3</v>
      </c>
      <c r="CI371" s="38">
        <v>3.9135999999999997E-3</v>
      </c>
      <c r="CJ371" s="38">
        <v>2.1522999999999998E-3</v>
      </c>
      <c r="CK371" s="38">
        <v>3.8276999999999999E-3</v>
      </c>
      <c r="CL371" s="38">
        <v>-1.4597E-3</v>
      </c>
      <c r="CM371" s="38">
        <v>-1.9932999999999999E-2</v>
      </c>
      <c r="CN371" s="38">
        <v>-4.4175199999999998E-2</v>
      </c>
      <c r="CO371" s="38">
        <v>8.7709999999999993E-3</v>
      </c>
      <c r="CP371" s="38">
        <v>1.19395E-2</v>
      </c>
      <c r="CQ371" s="38">
        <v>2.2253200000000001E-2</v>
      </c>
      <c r="CR371" s="38">
        <v>2.11497E-2</v>
      </c>
      <c r="CS371" s="38">
        <v>6.1059E-3</v>
      </c>
      <c r="CT371" s="38">
        <v>6.2595000000000003E-3</v>
      </c>
      <c r="CU371" s="38">
        <v>-1.08053E-2</v>
      </c>
      <c r="CV371" s="38">
        <v>-1.02115E-2</v>
      </c>
      <c r="CW371" s="38">
        <v>-3.0827199999999999E-2</v>
      </c>
      <c r="CX371" s="38">
        <v>-9.9336000000000008E-3</v>
      </c>
      <c r="CY371" s="38">
        <v>-1.0951799999999999E-2</v>
      </c>
      <c r="CZ371" s="38">
        <v>-6.4070000000000002E-4</v>
      </c>
      <c r="DA371" s="38">
        <v>-1.9243699999999999E-2</v>
      </c>
      <c r="DB371" s="38">
        <v>-4.8874599999999997E-2</v>
      </c>
      <c r="DC371" s="38">
        <v>-8.7319000000000008E-3</v>
      </c>
      <c r="DD371" s="38">
        <v>-2.447E-3</v>
      </c>
      <c r="DE371" s="38">
        <v>-1.727E-3</v>
      </c>
      <c r="DF371" s="38">
        <v>8.1057000000000004E-3</v>
      </c>
      <c r="DG371" s="38">
        <v>5.0290999999999999E-3</v>
      </c>
      <c r="DH371" s="38">
        <v>3.2512999999999999E-3</v>
      </c>
      <c r="DI371" s="38">
        <v>4.7949999999999998E-3</v>
      </c>
      <c r="DJ371" s="38">
        <v>-1.295E-4</v>
      </c>
      <c r="DK371" s="38">
        <v>-1.8159700000000001E-2</v>
      </c>
      <c r="DL371" s="38">
        <v>-3.9010499999999997E-2</v>
      </c>
      <c r="DM371" s="38">
        <v>1.0030799999999999E-2</v>
      </c>
      <c r="DN371" s="38">
        <v>1.35753E-2</v>
      </c>
      <c r="DO371" s="38">
        <v>2.3826699999999999E-2</v>
      </c>
      <c r="DP371" s="38">
        <v>2.25934E-2</v>
      </c>
      <c r="DQ371" s="38">
        <v>7.3283000000000003E-3</v>
      </c>
      <c r="DR371" s="38">
        <v>7.1821000000000003E-3</v>
      </c>
      <c r="DS371" s="38">
        <v>-9.4316999999999995E-3</v>
      </c>
      <c r="DT371" s="38">
        <v>-8.1817000000000001E-3</v>
      </c>
      <c r="DU371" s="38">
        <v>-2.7829900000000001E-2</v>
      </c>
      <c r="DV371" s="38">
        <v>-6.5957999999999998E-3</v>
      </c>
      <c r="DW371" s="38">
        <v>-7.0229999999999997E-3</v>
      </c>
      <c r="DX371" s="38">
        <v>3.4827999999999999E-3</v>
      </c>
      <c r="DY371" s="38">
        <v>-1.38201E-2</v>
      </c>
      <c r="DZ371" s="38">
        <v>-4.3589000000000003E-2</v>
      </c>
      <c r="EA371" s="38">
        <v>-5.9826000000000002E-3</v>
      </c>
      <c r="EB371" s="38">
        <v>2.2929999999999999E-4</v>
      </c>
      <c r="EC371" s="38">
        <v>9.0450000000000003E-4</v>
      </c>
      <c r="ED371" s="38">
        <v>1.0052500000000001E-2</v>
      </c>
      <c r="EE371" s="38">
        <v>6.6395999999999998E-3</v>
      </c>
      <c r="EF371" s="38">
        <v>4.8380000000000003E-3</v>
      </c>
      <c r="EG371" s="38">
        <v>6.1915E-3</v>
      </c>
      <c r="EH371" s="38">
        <v>1.7909E-3</v>
      </c>
      <c r="EI371" s="38">
        <v>-1.5599399999999999E-2</v>
      </c>
      <c r="EJ371" s="38">
        <v>-3.1553499999999998E-2</v>
      </c>
      <c r="EK371" s="38">
        <v>1.1849800000000001E-2</v>
      </c>
      <c r="EL371" s="38">
        <v>1.5937099999999999E-2</v>
      </c>
      <c r="EM371" s="38">
        <v>2.60985E-2</v>
      </c>
      <c r="EN371" s="38">
        <v>2.4677899999999999E-2</v>
      </c>
      <c r="EO371" s="38">
        <v>9.0931999999999992E-3</v>
      </c>
      <c r="EP371" s="38">
        <v>8.5141999999999995E-3</v>
      </c>
      <c r="EQ371" s="38">
        <v>-7.4484E-3</v>
      </c>
      <c r="ER371" s="38">
        <v>-5.2509000000000002E-3</v>
      </c>
      <c r="ES371" s="38">
        <v>-2.3502200000000001E-2</v>
      </c>
      <c r="ET371" s="38">
        <v>-1.7765999999999999E-3</v>
      </c>
      <c r="EU371" s="38">
        <v>-1.3504000000000001E-3</v>
      </c>
      <c r="EV371" s="38">
        <v>9.4365000000000004E-3</v>
      </c>
      <c r="EW371" s="38">
        <v>-5.9893000000000004E-3</v>
      </c>
      <c r="EX371" s="38">
        <v>-3.59574E-2</v>
      </c>
      <c r="EY371" s="38">
        <v>-2.0132000000000001E-3</v>
      </c>
      <c r="EZ371" s="38">
        <v>4.0933000000000002E-3</v>
      </c>
      <c r="FA371" s="38">
        <v>4.7039999999999998E-3</v>
      </c>
      <c r="FB371" s="38">
        <v>77.307270000000003</v>
      </c>
      <c r="FC371" s="38">
        <v>76.180890000000005</v>
      </c>
      <c r="FD371" s="38">
        <v>74.390829999999994</v>
      </c>
      <c r="FE371" s="38">
        <v>72.754069999999999</v>
      </c>
      <c r="FF371" s="38">
        <v>70.965270000000004</v>
      </c>
      <c r="FG371" s="38">
        <v>70.019069999999999</v>
      </c>
      <c r="FH371" s="38">
        <v>69.230029999999999</v>
      </c>
      <c r="FI371" s="38">
        <v>71.280150000000006</v>
      </c>
      <c r="FJ371" s="38">
        <v>76.170199999999994</v>
      </c>
      <c r="FK371" s="38">
        <v>81.796509999999998</v>
      </c>
      <c r="FL371" s="38">
        <v>86.739339999999999</v>
      </c>
      <c r="FM371" s="38">
        <v>91.051649999999995</v>
      </c>
      <c r="FN371" s="38">
        <v>95.252799999999993</v>
      </c>
      <c r="FO371" s="38">
        <v>98.644069999999999</v>
      </c>
      <c r="FP371" s="38">
        <v>101.0441</v>
      </c>
      <c r="FQ371" s="38">
        <v>102.10250000000001</v>
      </c>
      <c r="FR371" s="38">
        <v>102.33499999999999</v>
      </c>
      <c r="FS371" s="38">
        <v>101.6858</v>
      </c>
      <c r="FT371" s="38">
        <v>99.910290000000003</v>
      </c>
      <c r="FU371" s="38">
        <v>96.393000000000001</v>
      </c>
      <c r="FV371" s="38">
        <v>91.875799999999998</v>
      </c>
      <c r="FW371">
        <v>88.508480000000006</v>
      </c>
      <c r="FX371">
        <v>85.562070000000006</v>
      </c>
      <c r="FY371">
        <v>83.443730000000002</v>
      </c>
      <c r="FZ371">
        <v>7.9407999999999996E-3</v>
      </c>
      <c r="GA371">
        <v>5.32189E-2</v>
      </c>
      <c r="GB371">
        <v>1</v>
      </c>
    </row>
    <row r="372" spans="1:184" x14ac:dyDescent="0.3">
      <c r="A372" t="s">
        <v>277</v>
      </c>
      <c r="B372" t="s">
        <v>278</v>
      </c>
      <c r="C372" t="s">
        <v>1</v>
      </c>
      <c r="D372" t="s">
        <v>1</v>
      </c>
      <c r="E372" t="s">
        <v>1</v>
      </c>
      <c r="F372" t="s">
        <v>1</v>
      </c>
      <c r="G372" s="16" t="s">
        <v>1</v>
      </c>
      <c r="H372" s="40" t="s">
        <v>1</v>
      </c>
      <c r="I372" s="18" t="s">
        <v>1</v>
      </c>
      <c r="J372" s="38" t="s">
        <v>1</v>
      </c>
      <c r="K372" s="18">
        <v>44790</v>
      </c>
      <c r="L372" s="38">
        <v>5552</v>
      </c>
      <c r="M372" s="38">
        <v>5552</v>
      </c>
      <c r="N372" s="38">
        <v>1.142943</v>
      </c>
      <c r="O372" s="38">
        <v>1.102951</v>
      </c>
      <c r="P372" s="38">
        <v>1.0696840000000001</v>
      </c>
      <c r="Q372" s="38">
        <v>1.0467900000000001</v>
      </c>
      <c r="R372" s="38">
        <v>1.0434540000000001</v>
      </c>
      <c r="S372" s="38">
        <v>1.0597179999999999</v>
      </c>
      <c r="T372" s="38">
        <v>0.93951629999999997</v>
      </c>
      <c r="U372" s="38">
        <v>0.95217529999999995</v>
      </c>
      <c r="V372" s="38">
        <v>1.0875300000000001</v>
      </c>
      <c r="W372" s="38">
        <v>1.182104</v>
      </c>
      <c r="X372" s="38">
        <v>1.2570779999999999</v>
      </c>
      <c r="Y372" s="38">
        <v>1.321834</v>
      </c>
      <c r="Z372" s="38">
        <v>1.3714759999999999</v>
      </c>
      <c r="AA372" s="38">
        <v>1.422706</v>
      </c>
      <c r="AB372" s="38">
        <v>1.4648080000000001</v>
      </c>
      <c r="AC372" s="38">
        <v>1.465573</v>
      </c>
      <c r="AD372" s="38">
        <v>1.438585</v>
      </c>
      <c r="AE372" s="38">
        <v>1.3326990000000001</v>
      </c>
      <c r="AF372" s="38">
        <v>1.279936</v>
      </c>
      <c r="AG372" s="38">
        <v>1.2861320000000001</v>
      </c>
      <c r="AH372" s="38">
        <v>1.394425</v>
      </c>
      <c r="AI372" s="38">
        <v>1.370069</v>
      </c>
      <c r="AJ372" s="38">
        <v>1.2587410000000001</v>
      </c>
      <c r="AK372" s="38">
        <v>1.174075</v>
      </c>
      <c r="AL372" s="38">
        <v>1.89772E-2</v>
      </c>
      <c r="AM372" s="38">
        <v>1.6742900000000002E-2</v>
      </c>
      <c r="AN372" s="38">
        <v>2.0256099999999999E-2</v>
      </c>
      <c r="AO372" s="38">
        <v>2.28112E-2</v>
      </c>
      <c r="AP372" s="38">
        <v>1.7384299999999998E-2</v>
      </c>
      <c r="AQ372" s="38">
        <v>-5.7564000000000001E-3</v>
      </c>
      <c r="AR372" s="38">
        <v>-7.4616699999999994E-2</v>
      </c>
      <c r="AS372" s="38">
        <v>8.9479999999999996E-4</v>
      </c>
      <c r="AT372" s="38">
        <v>-2.0139399999999998E-2</v>
      </c>
      <c r="AU372" s="38">
        <v>-3.7134500000000001E-2</v>
      </c>
      <c r="AV372" s="38">
        <v>-2.4194E-2</v>
      </c>
      <c r="AW372" s="38">
        <v>-8.2138999999999997E-3</v>
      </c>
      <c r="AX372" s="38">
        <v>-1.29686E-2</v>
      </c>
      <c r="AY372" s="38">
        <v>-4.1815999999999997E-3</v>
      </c>
      <c r="AZ372" s="38">
        <v>2.42122E-2</v>
      </c>
      <c r="BA372" s="38">
        <v>1.30329E-2</v>
      </c>
      <c r="BB372" s="38">
        <v>4.0543599999999999E-2</v>
      </c>
      <c r="BC372" s="38">
        <v>4.2484300000000003E-2</v>
      </c>
      <c r="BD372" s="38">
        <v>5.0944099999999999E-2</v>
      </c>
      <c r="BE372" s="38">
        <v>2.8937600000000001E-2</v>
      </c>
      <c r="BF372" s="38">
        <v>-4.1526999999999996E-3</v>
      </c>
      <c r="BG372" s="38">
        <v>4.6548699999999998E-2</v>
      </c>
      <c r="BH372" s="38">
        <v>3.2149900000000002E-2</v>
      </c>
      <c r="BI372" s="38">
        <v>3.8137600000000001E-2</v>
      </c>
      <c r="BJ372" s="38">
        <v>2.1160999999999999E-2</v>
      </c>
      <c r="BK372" s="38">
        <v>1.8549300000000001E-2</v>
      </c>
      <c r="BL372" s="38">
        <v>2.1789099999999999E-2</v>
      </c>
      <c r="BM372" s="38">
        <v>2.4127900000000001E-2</v>
      </c>
      <c r="BN372" s="38">
        <v>1.9038599999999999E-2</v>
      </c>
      <c r="BO372" s="38">
        <v>-2.8801E-3</v>
      </c>
      <c r="BP372" s="38">
        <v>-6.8240200000000001E-2</v>
      </c>
      <c r="BQ372" s="38">
        <v>2.8815999999999998E-3</v>
      </c>
      <c r="BR372" s="38">
        <v>-1.8009799999999999E-2</v>
      </c>
      <c r="BS372" s="38">
        <v>-3.4861999999999997E-2</v>
      </c>
      <c r="BT372" s="38">
        <v>-2.2194599999999998E-2</v>
      </c>
      <c r="BU372" s="38">
        <v>-6.6121000000000001E-3</v>
      </c>
      <c r="BV372" s="38">
        <v>-1.1794300000000001E-2</v>
      </c>
      <c r="BW372" s="38">
        <v>-2.5872999999999998E-3</v>
      </c>
      <c r="BX372" s="38">
        <v>2.7211099999999998E-2</v>
      </c>
      <c r="BY372" s="38">
        <v>1.7429299999999998E-2</v>
      </c>
      <c r="BZ372" s="38">
        <v>4.5463700000000003E-2</v>
      </c>
      <c r="CA372" s="38">
        <v>4.79423E-2</v>
      </c>
      <c r="CB372" s="38">
        <v>5.6215000000000001E-2</v>
      </c>
      <c r="CC372" s="38">
        <v>3.6455300000000003E-2</v>
      </c>
      <c r="CD372" s="38">
        <v>4.5985000000000002E-3</v>
      </c>
      <c r="CE372" s="38">
        <v>5.03843E-2</v>
      </c>
      <c r="CF372" s="38">
        <v>3.5891899999999997E-2</v>
      </c>
      <c r="CG372" s="38">
        <v>4.1472099999999998E-2</v>
      </c>
      <c r="CH372" s="38">
        <v>2.2673499999999999E-2</v>
      </c>
      <c r="CI372" s="38">
        <v>1.98003E-2</v>
      </c>
      <c r="CJ372" s="38">
        <v>2.2850800000000001E-2</v>
      </c>
      <c r="CK372" s="38">
        <v>2.5039700000000002E-2</v>
      </c>
      <c r="CL372" s="38">
        <v>2.0184299999999999E-2</v>
      </c>
      <c r="CM372" s="38">
        <v>-8.8800000000000001E-4</v>
      </c>
      <c r="CN372" s="38">
        <v>-6.3823900000000003E-2</v>
      </c>
      <c r="CO372" s="38">
        <v>4.2576999999999997E-3</v>
      </c>
      <c r="CP372" s="38">
        <v>-1.6534900000000002E-2</v>
      </c>
      <c r="CQ372" s="38">
        <v>-3.3288100000000001E-2</v>
      </c>
      <c r="CR372" s="38">
        <v>-2.08098E-2</v>
      </c>
      <c r="CS372" s="38">
        <v>-5.5027000000000001E-3</v>
      </c>
      <c r="CT372" s="38">
        <v>-1.09809E-2</v>
      </c>
      <c r="CU372" s="38">
        <v>-1.4831E-3</v>
      </c>
      <c r="CV372" s="38">
        <v>2.92882E-2</v>
      </c>
      <c r="CW372" s="38">
        <v>2.0474300000000001E-2</v>
      </c>
      <c r="CX372" s="38">
        <v>4.8871400000000002E-2</v>
      </c>
      <c r="CY372" s="38">
        <v>5.1722499999999998E-2</v>
      </c>
      <c r="CZ372" s="38">
        <v>5.9865700000000001E-2</v>
      </c>
      <c r="DA372" s="38">
        <v>4.1661999999999998E-2</v>
      </c>
      <c r="DB372" s="38">
        <v>1.0659500000000001E-2</v>
      </c>
      <c r="DC372" s="38">
        <v>5.3040900000000002E-2</v>
      </c>
      <c r="DD372" s="38">
        <v>3.8483700000000003E-2</v>
      </c>
      <c r="DE372" s="38">
        <v>4.3781500000000001E-2</v>
      </c>
      <c r="DF372" s="38">
        <v>2.4186099999999999E-2</v>
      </c>
      <c r="DG372" s="38">
        <v>2.1051400000000001E-2</v>
      </c>
      <c r="DH372" s="38">
        <v>2.39125E-2</v>
      </c>
      <c r="DI372" s="38">
        <v>2.5951599999999998E-2</v>
      </c>
      <c r="DJ372" s="38">
        <v>2.1329999999999998E-2</v>
      </c>
      <c r="DK372" s="38">
        <v>1.1039999999999999E-3</v>
      </c>
      <c r="DL372" s="38">
        <v>-5.9407599999999998E-2</v>
      </c>
      <c r="DM372" s="38">
        <v>5.6337999999999996E-3</v>
      </c>
      <c r="DN372" s="38">
        <v>-1.5059899999999999E-2</v>
      </c>
      <c r="DO372" s="38">
        <v>-3.1714199999999998E-2</v>
      </c>
      <c r="DP372" s="38">
        <v>-1.9425000000000001E-2</v>
      </c>
      <c r="DQ372" s="38">
        <v>-4.3931999999999999E-3</v>
      </c>
      <c r="DR372" s="38">
        <v>-1.0167600000000001E-2</v>
      </c>
      <c r="DS372" s="38">
        <v>-3.7889999999999999E-4</v>
      </c>
      <c r="DT372" s="38">
        <v>3.1365299999999999E-2</v>
      </c>
      <c r="DU372" s="38">
        <v>2.3519200000000001E-2</v>
      </c>
      <c r="DV372" s="38">
        <v>5.2278999999999999E-2</v>
      </c>
      <c r="DW372" s="38">
        <v>5.5502599999999999E-2</v>
      </c>
      <c r="DX372" s="38">
        <v>6.3516400000000001E-2</v>
      </c>
      <c r="DY372" s="38">
        <v>4.6868800000000002E-2</v>
      </c>
      <c r="DZ372" s="38">
        <v>1.6720599999999999E-2</v>
      </c>
      <c r="EA372" s="38">
        <v>5.5697400000000001E-2</v>
      </c>
      <c r="EB372" s="38">
        <v>4.1075399999999998E-2</v>
      </c>
      <c r="EC372" s="38">
        <v>4.6090899999999997E-2</v>
      </c>
      <c r="ED372" s="38">
        <v>2.6369900000000002E-2</v>
      </c>
      <c r="EE372" s="38">
        <v>2.2857700000000002E-2</v>
      </c>
      <c r="EF372" s="38">
        <v>2.5445499999999999E-2</v>
      </c>
      <c r="EG372" s="38">
        <v>2.7268199999999999E-2</v>
      </c>
      <c r="EH372" s="38">
        <v>2.2984299999999999E-2</v>
      </c>
      <c r="EI372" s="38">
        <v>3.9803E-3</v>
      </c>
      <c r="EJ372" s="38">
        <v>-5.3031200000000001E-2</v>
      </c>
      <c r="EK372" s="38">
        <v>7.6205999999999999E-3</v>
      </c>
      <c r="EL372" s="38">
        <v>-1.29303E-2</v>
      </c>
      <c r="EM372" s="38">
        <v>-2.9441700000000001E-2</v>
      </c>
      <c r="EN372" s="38">
        <v>-1.7425599999999999E-2</v>
      </c>
      <c r="EO372" s="38">
        <v>-2.7913999999999999E-3</v>
      </c>
      <c r="EP372" s="38">
        <v>-8.9931999999999998E-3</v>
      </c>
      <c r="EQ372" s="38">
        <v>1.2153999999999999E-3</v>
      </c>
      <c r="ER372" s="38">
        <v>3.43643E-2</v>
      </c>
      <c r="ES372" s="38">
        <v>2.7915599999999999E-2</v>
      </c>
      <c r="ET372" s="38">
        <v>5.7199100000000003E-2</v>
      </c>
      <c r="EU372" s="38">
        <v>6.0960599999999997E-2</v>
      </c>
      <c r="EV372" s="38">
        <v>6.8787299999999996E-2</v>
      </c>
      <c r="EW372" s="38">
        <v>5.4386499999999997E-2</v>
      </c>
      <c r="EX372" s="38">
        <v>2.5471799999999999E-2</v>
      </c>
      <c r="EY372" s="38">
        <v>5.9533000000000003E-2</v>
      </c>
      <c r="EZ372" s="38">
        <v>4.4817500000000003E-2</v>
      </c>
      <c r="FA372" s="38">
        <v>4.9425400000000001E-2</v>
      </c>
      <c r="FB372" s="38">
        <v>81.801910000000007</v>
      </c>
      <c r="FC372" s="38">
        <v>80.355670000000003</v>
      </c>
      <c r="FD372" s="38">
        <v>78.743009999999998</v>
      </c>
      <c r="FE372" s="38">
        <v>77.081670000000003</v>
      </c>
      <c r="FF372" s="38">
        <v>76.642679999999999</v>
      </c>
      <c r="FG372" s="38">
        <v>75.874560000000002</v>
      </c>
      <c r="FH372" s="38">
        <v>74.748180000000005</v>
      </c>
      <c r="FI372" s="38">
        <v>75.968230000000005</v>
      </c>
      <c r="FJ372" s="38">
        <v>80.484279999999998</v>
      </c>
      <c r="FK372" s="38">
        <v>83.721779999999995</v>
      </c>
      <c r="FL372" s="38">
        <v>86.891499999999994</v>
      </c>
      <c r="FM372" s="38">
        <v>90.756630000000001</v>
      </c>
      <c r="FN372" s="38">
        <v>94.694559999999996</v>
      </c>
      <c r="FO372" s="38">
        <v>96.335800000000006</v>
      </c>
      <c r="FP372" s="38">
        <v>97.007499999999993</v>
      </c>
      <c r="FQ372" s="38">
        <v>97.537509999999997</v>
      </c>
      <c r="FR372" s="38">
        <v>97.476659999999995</v>
      </c>
      <c r="FS372" s="38">
        <v>96.826369999999997</v>
      </c>
      <c r="FT372" s="38">
        <v>95.373480000000001</v>
      </c>
      <c r="FU372" s="38">
        <v>92.711250000000007</v>
      </c>
      <c r="FV372" s="38">
        <v>89.144009999999994</v>
      </c>
      <c r="FW372">
        <v>85.762630000000001</v>
      </c>
      <c r="FX372">
        <v>82.93468</v>
      </c>
      <c r="FY372">
        <v>80.618470000000002</v>
      </c>
      <c r="FZ372">
        <v>7.7634999999999996E-3</v>
      </c>
      <c r="GA372">
        <v>4.8899699999999997E-2</v>
      </c>
      <c r="GB372">
        <v>1</v>
      </c>
    </row>
    <row r="373" spans="1:184" x14ac:dyDescent="0.3">
      <c r="A373" t="s">
        <v>277</v>
      </c>
      <c r="B373" t="s">
        <v>278</v>
      </c>
      <c r="C373" t="s">
        <v>1</v>
      </c>
      <c r="D373" t="s">
        <v>1</v>
      </c>
      <c r="E373" t="s">
        <v>1</v>
      </c>
      <c r="F373" t="s">
        <v>1</v>
      </c>
      <c r="G373" s="16" t="s">
        <v>1</v>
      </c>
      <c r="H373" s="40" t="s">
        <v>1</v>
      </c>
      <c r="I373" s="18" t="s">
        <v>1</v>
      </c>
      <c r="J373" s="38" t="s">
        <v>1</v>
      </c>
      <c r="K373" s="18">
        <v>44792</v>
      </c>
      <c r="L373" s="38">
        <v>5551</v>
      </c>
      <c r="M373" s="38">
        <v>5551</v>
      </c>
      <c r="N373" s="38">
        <v>1.100851</v>
      </c>
      <c r="O373" s="38">
        <v>1.0599430000000001</v>
      </c>
      <c r="P373" s="38">
        <v>1.030924</v>
      </c>
      <c r="Q373" s="38">
        <v>1.005023</v>
      </c>
      <c r="R373" s="38">
        <v>1.0023759999999999</v>
      </c>
      <c r="S373" s="38">
        <v>1.0272559999999999</v>
      </c>
      <c r="T373" s="38">
        <v>0.91305369999999997</v>
      </c>
      <c r="U373" s="38">
        <v>0.90924830000000001</v>
      </c>
      <c r="V373" s="38">
        <v>1.03522</v>
      </c>
      <c r="W373" s="38">
        <v>1.1288229999999999</v>
      </c>
      <c r="X373" s="38">
        <v>1.211446</v>
      </c>
      <c r="Y373" s="38">
        <v>1.2817750000000001</v>
      </c>
      <c r="Z373" s="38">
        <v>1.344419</v>
      </c>
      <c r="AA373" s="38">
        <v>1.403454</v>
      </c>
      <c r="AB373" s="38">
        <v>1.4569859999999999</v>
      </c>
      <c r="AC373" s="38">
        <v>1.450186</v>
      </c>
      <c r="AD373" s="38">
        <v>1.423457</v>
      </c>
      <c r="AE373" s="38">
        <v>1.3201039999999999</v>
      </c>
      <c r="AF373" s="38">
        <v>1.262303</v>
      </c>
      <c r="AG373" s="38">
        <v>1.264648</v>
      </c>
      <c r="AH373" s="38">
        <v>1.367313</v>
      </c>
      <c r="AI373" s="38">
        <v>1.3510549999999999</v>
      </c>
      <c r="AJ373" s="38">
        <v>1.2409269999999999</v>
      </c>
      <c r="AK373" s="38">
        <v>1.1507609999999999</v>
      </c>
      <c r="AL373" s="38">
        <v>-4.2816E-3</v>
      </c>
      <c r="AM373" s="38">
        <v>-5.0961000000000001E-3</v>
      </c>
      <c r="AN373" s="38">
        <v>9.8449999999999992E-4</v>
      </c>
      <c r="AO373" s="38">
        <v>-2.4713000000000001E-3</v>
      </c>
      <c r="AP373" s="38">
        <v>-1.6597999999999999E-3</v>
      </c>
      <c r="AQ373" s="38">
        <v>-1.14714E-2</v>
      </c>
      <c r="AR373" s="38">
        <v>-6.5217300000000006E-2</v>
      </c>
      <c r="AS373" s="38">
        <v>7.7640000000000001E-3</v>
      </c>
      <c r="AT373" s="38">
        <v>1.19834E-2</v>
      </c>
      <c r="AU373" s="38">
        <v>-3.1624000000000001E-3</v>
      </c>
      <c r="AV373" s="38">
        <v>-5.2852000000000003E-3</v>
      </c>
      <c r="AW373" s="38">
        <v>-3.3035E-3</v>
      </c>
      <c r="AX373" s="38">
        <v>2.0401E-3</v>
      </c>
      <c r="AY373" s="38">
        <v>-8.8711999999999992E-3</v>
      </c>
      <c r="AZ373" s="38">
        <v>-5.4822999999999998E-3</v>
      </c>
      <c r="BA373" s="38">
        <v>-1.7557699999999999E-2</v>
      </c>
      <c r="BB373" s="38">
        <v>-5.0216999999999996E-3</v>
      </c>
      <c r="BC373" s="38">
        <v>2.5760000000000002E-3</v>
      </c>
      <c r="BD373" s="38">
        <v>-8.1139999999999997E-3</v>
      </c>
      <c r="BE373" s="38">
        <v>-4.6398500000000002E-2</v>
      </c>
      <c r="BF373" s="38">
        <v>-5.7630099999999997E-2</v>
      </c>
      <c r="BG373" s="38">
        <v>7.3249999999999999E-3</v>
      </c>
      <c r="BH373" s="38">
        <v>-6.6191000000000002E-3</v>
      </c>
      <c r="BI373" s="38">
        <v>3.4202999999999998E-3</v>
      </c>
      <c r="BJ373" s="38">
        <v>-6.5930000000000003E-4</v>
      </c>
      <c r="BK373" s="38">
        <v>-2.5279E-3</v>
      </c>
      <c r="BL373" s="38">
        <v>3.6489999999999999E-3</v>
      </c>
      <c r="BM373" s="38">
        <v>-7.2990000000000001E-4</v>
      </c>
      <c r="BN373" s="38">
        <v>3.0039999999999998E-4</v>
      </c>
      <c r="BO373" s="38">
        <v>-5.9516999999999999E-3</v>
      </c>
      <c r="BP373" s="38">
        <v>-5.1964499999999997E-2</v>
      </c>
      <c r="BQ373" s="38">
        <v>1.00684E-2</v>
      </c>
      <c r="BR373" s="38">
        <v>1.5340599999999999E-2</v>
      </c>
      <c r="BS373" s="38">
        <v>8.2260000000000005E-4</v>
      </c>
      <c r="BT373" s="38">
        <v>-2.5788E-3</v>
      </c>
      <c r="BU373" s="38">
        <v>-1.284E-3</v>
      </c>
      <c r="BV373" s="38">
        <v>4.1532000000000001E-3</v>
      </c>
      <c r="BW373" s="38">
        <v>-6.8237000000000003E-3</v>
      </c>
      <c r="BX373" s="38">
        <v>-2.9283E-3</v>
      </c>
      <c r="BY373" s="38">
        <v>-1.29918E-2</v>
      </c>
      <c r="BZ373" s="38">
        <v>-4.3199999999999998E-4</v>
      </c>
      <c r="CA373" s="38">
        <v>7.4508999999999999E-3</v>
      </c>
      <c r="CB373" s="38">
        <v>-3.3600000000000001E-3</v>
      </c>
      <c r="CC373" s="38">
        <v>-3.1843700000000003E-2</v>
      </c>
      <c r="CD373" s="38">
        <v>-4.2255500000000001E-2</v>
      </c>
      <c r="CE373" s="38">
        <v>1.1238700000000001E-2</v>
      </c>
      <c r="CF373" s="38">
        <v>-3.6441999999999998E-3</v>
      </c>
      <c r="CG373" s="38">
        <v>6.8748999999999998E-3</v>
      </c>
      <c r="CH373" s="38">
        <v>1.8496000000000001E-3</v>
      </c>
      <c r="CI373" s="38">
        <v>-7.492E-4</v>
      </c>
      <c r="CJ373" s="38">
        <v>5.4944E-3</v>
      </c>
      <c r="CK373" s="38">
        <v>4.7619999999999997E-4</v>
      </c>
      <c r="CL373" s="38">
        <v>1.6581E-3</v>
      </c>
      <c r="CM373" s="38">
        <v>-2.1288000000000001E-3</v>
      </c>
      <c r="CN373" s="38">
        <v>-4.2785799999999999E-2</v>
      </c>
      <c r="CO373" s="38">
        <v>1.16644E-2</v>
      </c>
      <c r="CP373" s="38">
        <v>1.7665799999999999E-2</v>
      </c>
      <c r="CQ373" s="38">
        <v>3.5826999999999999E-3</v>
      </c>
      <c r="CR373" s="38">
        <v>-7.0430000000000004E-4</v>
      </c>
      <c r="CS373" s="38">
        <v>1.147E-4</v>
      </c>
      <c r="CT373" s="38">
        <v>5.6166999999999996E-3</v>
      </c>
      <c r="CU373" s="38">
        <v>-5.4054999999999997E-3</v>
      </c>
      <c r="CV373" s="38">
        <v>-1.1594999999999999E-3</v>
      </c>
      <c r="CW373" s="38">
        <v>-9.8294999999999997E-3</v>
      </c>
      <c r="CX373" s="38">
        <v>2.7469E-3</v>
      </c>
      <c r="CY373" s="38">
        <v>1.08273E-2</v>
      </c>
      <c r="CZ373" s="38">
        <v>-6.7500000000000001E-5</v>
      </c>
      <c r="DA373" s="38">
        <v>-2.1763000000000001E-2</v>
      </c>
      <c r="DB373" s="38">
        <v>-3.1607200000000002E-2</v>
      </c>
      <c r="DC373" s="38">
        <v>1.39493E-2</v>
      </c>
      <c r="DD373" s="38">
        <v>-1.5838E-3</v>
      </c>
      <c r="DE373" s="38">
        <v>9.2674999999999997E-3</v>
      </c>
      <c r="DF373" s="38">
        <v>4.3584000000000001E-3</v>
      </c>
      <c r="DG373" s="38">
        <v>1.0295E-3</v>
      </c>
      <c r="DH373" s="38">
        <v>7.3398999999999999E-3</v>
      </c>
      <c r="DI373" s="38">
        <v>1.6823000000000001E-3</v>
      </c>
      <c r="DJ373" s="38">
        <v>3.0157999999999999E-3</v>
      </c>
      <c r="DK373" s="38">
        <v>1.6941E-3</v>
      </c>
      <c r="DL373" s="38">
        <v>-3.3606999999999998E-2</v>
      </c>
      <c r="DM373" s="38">
        <v>1.32604E-2</v>
      </c>
      <c r="DN373" s="38">
        <v>1.9990999999999998E-2</v>
      </c>
      <c r="DO373" s="38">
        <v>6.3426999999999997E-3</v>
      </c>
      <c r="DP373" s="38">
        <v>1.1701999999999999E-3</v>
      </c>
      <c r="DQ373" s="38">
        <v>1.5133E-3</v>
      </c>
      <c r="DR373" s="38">
        <v>7.0802E-3</v>
      </c>
      <c r="DS373" s="38">
        <v>-3.9874000000000003E-3</v>
      </c>
      <c r="DT373" s="38">
        <v>6.0939999999999996E-4</v>
      </c>
      <c r="DU373" s="38">
        <v>-6.6670999999999996E-3</v>
      </c>
      <c r="DV373" s="38">
        <v>5.9256999999999999E-3</v>
      </c>
      <c r="DW373" s="38">
        <v>1.42037E-2</v>
      </c>
      <c r="DX373" s="38">
        <v>3.2250999999999998E-3</v>
      </c>
      <c r="DY373" s="38">
        <v>-1.1682400000000001E-2</v>
      </c>
      <c r="DZ373" s="38">
        <v>-2.09588E-2</v>
      </c>
      <c r="EA373" s="38">
        <v>1.6659899999999998E-2</v>
      </c>
      <c r="EB373" s="38">
        <v>4.7659999999999998E-4</v>
      </c>
      <c r="EC373" s="38">
        <v>1.16601E-2</v>
      </c>
      <c r="ED373" s="38">
        <v>7.9807000000000003E-3</v>
      </c>
      <c r="EE373" s="38">
        <v>3.5977000000000001E-3</v>
      </c>
      <c r="EF373" s="38">
        <v>1.00044E-2</v>
      </c>
      <c r="EG373" s="38">
        <v>3.4237E-3</v>
      </c>
      <c r="EH373" s="38">
        <v>4.9760000000000004E-3</v>
      </c>
      <c r="EI373" s="38">
        <v>7.2138000000000002E-3</v>
      </c>
      <c r="EJ373" s="38">
        <v>-2.0354199999999999E-2</v>
      </c>
      <c r="EK373" s="38">
        <v>1.55648E-2</v>
      </c>
      <c r="EL373" s="38">
        <v>2.33481E-2</v>
      </c>
      <c r="EM373" s="38">
        <v>1.03278E-2</v>
      </c>
      <c r="EN373" s="38">
        <v>3.8766E-3</v>
      </c>
      <c r="EO373" s="38">
        <v>3.5328E-3</v>
      </c>
      <c r="EP373" s="38">
        <v>9.1932000000000003E-3</v>
      </c>
      <c r="EQ373" s="38">
        <v>-1.9399E-3</v>
      </c>
      <c r="ER373" s="38">
        <v>3.1633E-3</v>
      </c>
      <c r="ES373" s="38">
        <v>-2.1012000000000001E-3</v>
      </c>
      <c r="ET373" s="38">
        <v>1.0515399999999999E-2</v>
      </c>
      <c r="EU373" s="38">
        <v>1.9078700000000001E-2</v>
      </c>
      <c r="EV373" s="38">
        <v>7.9790999999999994E-3</v>
      </c>
      <c r="EW373" s="38">
        <v>2.8725000000000001E-3</v>
      </c>
      <c r="EX373" s="38">
        <v>-5.5843000000000004E-3</v>
      </c>
      <c r="EY373" s="38">
        <v>2.0573600000000001E-2</v>
      </c>
      <c r="EZ373" s="38">
        <v>3.4513999999999999E-3</v>
      </c>
      <c r="FA373" s="38">
        <v>1.51147E-2</v>
      </c>
      <c r="FB373" s="38">
        <v>78.226010000000002</v>
      </c>
      <c r="FC373" s="38">
        <v>76.730130000000003</v>
      </c>
      <c r="FD373" s="38">
        <v>74.869380000000007</v>
      </c>
      <c r="FE373" s="38">
        <v>73.151870000000002</v>
      </c>
      <c r="FF373" s="38">
        <v>71.542379999999994</v>
      </c>
      <c r="FG373" s="38">
        <v>70.878330000000005</v>
      </c>
      <c r="FH373" s="38">
        <v>69.595439999999996</v>
      </c>
      <c r="FI373" s="38">
        <v>71.315200000000004</v>
      </c>
      <c r="FJ373" s="38">
        <v>75.130020000000002</v>
      </c>
      <c r="FK373" s="38">
        <v>79.424800000000005</v>
      </c>
      <c r="FL373" s="38">
        <v>84.166489999999996</v>
      </c>
      <c r="FM373" s="38">
        <v>88.467780000000005</v>
      </c>
      <c r="FN373" s="38">
        <v>92.055700000000002</v>
      </c>
      <c r="FO373" s="38">
        <v>95.040400000000005</v>
      </c>
      <c r="FP373" s="38">
        <v>97.935299999999998</v>
      </c>
      <c r="FQ373" s="38">
        <v>99.630600000000001</v>
      </c>
      <c r="FR373" s="38">
        <v>100.10339999999999</v>
      </c>
      <c r="FS373" s="38">
        <v>99.061530000000005</v>
      </c>
      <c r="FT373" s="38">
        <v>96.452020000000005</v>
      </c>
      <c r="FU373" s="38">
        <v>92.942930000000004</v>
      </c>
      <c r="FV373" s="38">
        <v>88.535259999999994</v>
      </c>
      <c r="FW373">
        <v>85.264690000000002</v>
      </c>
      <c r="FX373">
        <v>82.602360000000004</v>
      </c>
      <c r="FY373">
        <v>79.941180000000003</v>
      </c>
      <c r="FZ373">
        <v>1.0764599999999999E-2</v>
      </c>
      <c r="GA373">
        <v>5.6968900000000003E-2</v>
      </c>
      <c r="GB373">
        <v>1</v>
      </c>
    </row>
    <row r="374" spans="1:184" x14ac:dyDescent="0.3">
      <c r="A374" t="s">
        <v>277</v>
      </c>
      <c r="B374" t="s">
        <v>278</v>
      </c>
      <c r="C374" t="s">
        <v>1</v>
      </c>
      <c r="D374" t="s">
        <v>1</v>
      </c>
      <c r="E374" t="s">
        <v>1</v>
      </c>
      <c r="F374" t="s">
        <v>1</v>
      </c>
      <c r="G374" s="16" t="s">
        <v>1</v>
      </c>
      <c r="H374" s="40" t="s">
        <v>1</v>
      </c>
      <c r="I374" s="18" t="s">
        <v>1</v>
      </c>
      <c r="J374" s="38" t="s">
        <v>1</v>
      </c>
      <c r="K374" s="18">
        <v>44805</v>
      </c>
      <c r="L374" s="38">
        <v>5547</v>
      </c>
      <c r="M374" s="38">
        <v>5547</v>
      </c>
      <c r="N374" s="38">
        <v>1.050635</v>
      </c>
      <c r="O374" s="38">
        <v>1.016966</v>
      </c>
      <c r="P374" s="38">
        <v>0.99116490000000002</v>
      </c>
      <c r="Q374" s="38">
        <v>0.97120669999999998</v>
      </c>
      <c r="R374" s="38">
        <v>0.97586050000000002</v>
      </c>
      <c r="S374" s="38">
        <v>0.97990120000000003</v>
      </c>
      <c r="T374" s="38">
        <v>0.86513549999999995</v>
      </c>
      <c r="U374" s="38">
        <v>0.87418260000000003</v>
      </c>
      <c r="V374" s="38">
        <v>0.99676609999999999</v>
      </c>
      <c r="W374" s="38">
        <v>1.1032040000000001</v>
      </c>
      <c r="X374" s="38">
        <v>1.1920630000000001</v>
      </c>
      <c r="Y374" s="38">
        <v>1.2662929999999999</v>
      </c>
      <c r="Z374" s="38">
        <v>1.32104</v>
      </c>
      <c r="AA374" s="38">
        <v>1.384879</v>
      </c>
      <c r="AB374" s="38">
        <v>1.441163</v>
      </c>
      <c r="AC374" s="38">
        <v>1.462774</v>
      </c>
      <c r="AD374" s="38">
        <v>1.444099</v>
      </c>
      <c r="AE374" s="38">
        <v>1.325159</v>
      </c>
      <c r="AF374" s="38">
        <v>1.265951</v>
      </c>
      <c r="AG374" s="38">
        <v>1.263744</v>
      </c>
      <c r="AH374" s="38">
        <v>1.3653630000000001</v>
      </c>
      <c r="AI374" s="38">
        <v>1.3375429999999999</v>
      </c>
      <c r="AJ374" s="38">
        <v>1.2290410000000001</v>
      </c>
      <c r="AK374" s="38">
        <v>1.145192</v>
      </c>
      <c r="AL374" s="38">
        <v>-9.3700000000000001E-5</v>
      </c>
      <c r="AM374" s="38">
        <v>6.7539000000000002E-3</v>
      </c>
      <c r="AN374" s="38">
        <v>1.5122E-3</v>
      </c>
      <c r="AO374" s="38">
        <v>-3.3482E-3</v>
      </c>
      <c r="AP374" s="38">
        <v>4.6289999999999998E-4</v>
      </c>
      <c r="AQ374" s="38">
        <v>-1.53755E-2</v>
      </c>
      <c r="AR374" s="38">
        <v>-8.99002E-2</v>
      </c>
      <c r="AS374" s="38">
        <v>1.19518E-2</v>
      </c>
      <c r="AT374" s="38">
        <v>2.3985200000000002E-2</v>
      </c>
      <c r="AU374" s="38">
        <v>1.6961E-2</v>
      </c>
      <c r="AV374" s="38">
        <v>7.0594999999999998E-3</v>
      </c>
      <c r="AW374" s="38">
        <v>2.1942400000000001E-2</v>
      </c>
      <c r="AX374" s="38">
        <v>1.34778E-2</v>
      </c>
      <c r="AY374" s="38">
        <v>-1.8329000000000002E-2</v>
      </c>
      <c r="AZ374" s="38">
        <v>-2.7543100000000001E-2</v>
      </c>
      <c r="BA374" s="38">
        <v>-3.7213200000000002E-2</v>
      </c>
      <c r="BB374" s="38">
        <v>-2.5620899999999999E-2</v>
      </c>
      <c r="BC374" s="38">
        <v>-2.82659E-2</v>
      </c>
      <c r="BD374" s="38">
        <v>-3.5281199999999999E-2</v>
      </c>
      <c r="BE374" s="38">
        <v>-0.1094449</v>
      </c>
      <c r="BF374" s="38">
        <v>-6.1584199999999999E-2</v>
      </c>
      <c r="BG374" s="38">
        <v>-6.4381999999999998E-3</v>
      </c>
      <c r="BH374" s="38">
        <v>-1.5751299999999999E-2</v>
      </c>
      <c r="BI374" s="38">
        <v>-5.3263E-3</v>
      </c>
      <c r="BJ374" s="38">
        <v>1.9696000000000002E-3</v>
      </c>
      <c r="BK374" s="38">
        <v>8.5337999999999994E-3</v>
      </c>
      <c r="BL374" s="38">
        <v>3.3211999999999998E-3</v>
      </c>
      <c r="BM374" s="38">
        <v>-1.8446000000000001E-3</v>
      </c>
      <c r="BN374" s="38">
        <v>2.3278999999999999E-3</v>
      </c>
      <c r="BO374" s="38">
        <v>-1.28539E-2</v>
      </c>
      <c r="BP374" s="38">
        <v>-8.233E-2</v>
      </c>
      <c r="BQ374" s="38">
        <v>1.35961E-2</v>
      </c>
      <c r="BR374" s="38">
        <v>2.5929399999999998E-2</v>
      </c>
      <c r="BS374" s="38">
        <v>1.9036000000000001E-2</v>
      </c>
      <c r="BT374" s="38">
        <v>8.9607999999999997E-3</v>
      </c>
      <c r="BU374" s="38">
        <v>2.3691500000000001E-2</v>
      </c>
      <c r="BV374" s="38">
        <v>1.4767600000000001E-2</v>
      </c>
      <c r="BW374" s="38">
        <v>-1.6328200000000001E-2</v>
      </c>
      <c r="BX374" s="38">
        <v>-2.4477800000000001E-2</v>
      </c>
      <c r="BY374" s="38">
        <v>-3.27806E-2</v>
      </c>
      <c r="BZ374" s="38">
        <v>-2.04078E-2</v>
      </c>
      <c r="CA374" s="38">
        <v>-2.2460600000000001E-2</v>
      </c>
      <c r="CB374" s="38">
        <v>-2.9152399999999998E-2</v>
      </c>
      <c r="CC374" s="38">
        <v>-0.1014868</v>
      </c>
      <c r="CD374" s="38">
        <v>-5.3934200000000002E-2</v>
      </c>
      <c r="CE374" s="38">
        <v>-2.9467E-3</v>
      </c>
      <c r="CF374" s="38">
        <v>-1.23055E-2</v>
      </c>
      <c r="CG374" s="38">
        <v>-1.8975999999999999E-3</v>
      </c>
      <c r="CH374" s="38">
        <v>3.3987000000000002E-3</v>
      </c>
      <c r="CI374" s="38">
        <v>9.7664999999999991E-3</v>
      </c>
      <c r="CJ374" s="38">
        <v>4.5741000000000002E-3</v>
      </c>
      <c r="CK374" s="38">
        <v>-8.0309999999999995E-4</v>
      </c>
      <c r="CL374" s="38">
        <v>3.6196000000000002E-3</v>
      </c>
      <c r="CM374" s="38">
        <v>-1.11074E-2</v>
      </c>
      <c r="CN374" s="38">
        <v>-7.70869E-2</v>
      </c>
      <c r="CO374" s="38">
        <v>1.47349E-2</v>
      </c>
      <c r="CP374" s="38">
        <v>2.7276000000000002E-2</v>
      </c>
      <c r="CQ374" s="38">
        <v>2.0473100000000001E-2</v>
      </c>
      <c r="CR374" s="38">
        <v>1.02776E-2</v>
      </c>
      <c r="CS374" s="38">
        <v>2.4902899999999999E-2</v>
      </c>
      <c r="CT374" s="38">
        <v>1.5661000000000001E-2</v>
      </c>
      <c r="CU374" s="38">
        <v>-1.49424E-2</v>
      </c>
      <c r="CV374" s="38">
        <v>-2.2354700000000002E-2</v>
      </c>
      <c r="CW374" s="38">
        <v>-2.97106E-2</v>
      </c>
      <c r="CX374" s="38">
        <v>-1.6797099999999999E-2</v>
      </c>
      <c r="CY374" s="38">
        <v>-1.8439799999999999E-2</v>
      </c>
      <c r="CZ374" s="38">
        <v>-2.4907599999999998E-2</v>
      </c>
      <c r="DA374" s="38">
        <v>-9.5975099999999994E-2</v>
      </c>
      <c r="DB374" s="38">
        <v>-4.86358E-2</v>
      </c>
      <c r="DC374" s="38">
        <v>-5.2859999999999995E-4</v>
      </c>
      <c r="DD374" s="38">
        <v>-9.9188999999999996E-3</v>
      </c>
      <c r="DE374" s="38">
        <v>4.771E-4</v>
      </c>
      <c r="DF374" s="38">
        <v>4.8278000000000001E-3</v>
      </c>
      <c r="DG374" s="38">
        <v>1.09993E-2</v>
      </c>
      <c r="DH374" s="38">
        <v>5.8271E-3</v>
      </c>
      <c r="DI374" s="38">
        <v>2.3829999999999999E-4</v>
      </c>
      <c r="DJ374" s="38">
        <v>4.9113000000000004E-3</v>
      </c>
      <c r="DK374" s="38">
        <v>-9.3609999999999995E-3</v>
      </c>
      <c r="DL374" s="38">
        <v>-7.1843799999999999E-2</v>
      </c>
      <c r="DM374" s="38">
        <v>1.5873700000000001E-2</v>
      </c>
      <c r="DN374" s="38">
        <v>2.8622600000000002E-2</v>
      </c>
      <c r="DO374" s="38">
        <v>2.1910200000000001E-2</v>
      </c>
      <c r="DP374" s="38">
        <v>1.1594399999999999E-2</v>
      </c>
      <c r="DQ374" s="38">
        <v>2.61143E-2</v>
      </c>
      <c r="DR374" s="38">
        <v>1.6554300000000001E-2</v>
      </c>
      <c r="DS374" s="38">
        <v>-1.35567E-2</v>
      </c>
      <c r="DT374" s="38">
        <v>-2.0231699999999998E-2</v>
      </c>
      <c r="DU374" s="38">
        <v>-2.66406E-2</v>
      </c>
      <c r="DV374" s="38">
        <v>-1.31865E-2</v>
      </c>
      <c r="DW374" s="38">
        <v>-1.4419E-2</v>
      </c>
      <c r="DX374" s="38">
        <v>-2.0662799999999999E-2</v>
      </c>
      <c r="DY374" s="38">
        <v>-9.0463399999999999E-2</v>
      </c>
      <c r="DZ374" s="38">
        <v>-4.3337300000000002E-2</v>
      </c>
      <c r="EA374" s="38">
        <v>1.8896E-3</v>
      </c>
      <c r="EB374" s="38">
        <v>-7.5323999999999999E-3</v>
      </c>
      <c r="EC374" s="38">
        <v>2.8517999999999998E-3</v>
      </c>
      <c r="ED374" s="38">
        <v>6.8912000000000001E-3</v>
      </c>
      <c r="EE374" s="38">
        <v>1.2779199999999999E-2</v>
      </c>
      <c r="EF374" s="38">
        <v>7.6360999999999998E-3</v>
      </c>
      <c r="EG374" s="38">
        <v>1.7419E-3</v>
      </c>
      <c r="EH374" s="38">
        <v>6.7762999999999999E-3</v>
      </c>
      <c r="EI374" s="38">
        <v>-6.8393999999999998E-3</v>
      </c>
      <c r="EJ374" s="38">
        <v>-6.42736E-2</v>
      </c>
      <c r="EK374" s="38">
        <v>1.7517899999999999E-2</v>
      </c>
      <c r="EL374" s="38">
        <v>3.0566800000000002E-2</v>
      </c>
      <c r="EM374" s="38">
        <v>2.3985200000000002E-2</v>
      </c>
      <c r="EN374" s="38">
        <v>1.3495699999999999E-2</v>
      </c>
      <c r="EO374" s="38">
        <v>2.78634E-2</v>
      </c>
      <c r="EP374" s="38">
        <v>1.7844100000000002E-2</v>
      </c>
      <c r="EQ374" s="38">
        <v>-1.1555899999999999E-2</v>
      </c>
      <c r="ER374" s="38">
        <v>-1.7166299999999999E-2</v>
      </c>
      <c r="ES374" s="38">
        <v>-2.2207899999999999E-2</v>
      </c>
      <c r="ET374" s="38">
        <v>-7.9734000000000003E-3</v>
      </c>
      <c r="EU374" s="38">
        <v>-8.6137000000000002E-3</v>
      </c>
      <c r="EV374" s="38">
        <v>-1.4534E-2</v>
      </c>
      <c r="EW374" s="38">
        <v>-8.2505300000000004E-2</v>
      </c>
      <c r="EX374" s="38">
        <v>-3.5687299999999998E-2</v>
      </c>
      <c r="EY374" s="38">
        <v>5.3810000000000004E-3</v>
      </c>
      <c r="EZ374" s="38">
        <v>-4.0864999999999999E-3</v>
      </c>
      <c r="FA374" s="38">
        <v>6.2805999999999999E-3</v>
      </c>
      <c r="FB374" s="38">
        <v>76.052419999999998</v>
      </c>
      <c r="FC374" s="38">
        <v>74.050250000000005</v>
      </c>
      <c r="FD374" s="38">
        <v>72.478219999999993</v>
      </c>
      <c r="FE374" s="38">
        <v>71.265349999999998</v>
      </c>
      <c r="FF374" s="38">
        <v>70.022810000000007</v>
      </c>
      <c r="FG374" s="38">
        <v>68.818529999999996</v>
      </c>
      <c r="FH374" s="38">
        <v>68.077449999999999</v>
      </c>
      <c r="FI374" s="38">
        <v>69.909459999999996</v>
      </c>
      <c r="FJ374" s="38">
        <v>74.937100000000001</v>
      </c>
      <c r="FK374" s="38">
        <v>80.573300000000003</v>
      </c>
      <c r="FL374" s="38">
        <v>85.669269999999997</v>
      </c>
      <c r="FM374" s="38">
        <v>90.093519999999998</v>
      </c>
      <c r="FN374" s="38">
        <v>94.151830000000004</v>
      </c>
      <c r="FO374" s="38">
        <v>97.435180000000003</v>
      </c>
      <c r="FP374" s="38">
        <v>100.0136</v>
      </c>
      <c r="FQ374" s="38">
        <v>101.6465</v>
      </c>
      <c r="FR374" s="38">
        <v>101.7663</v>
      </c>
      <c r="FS374" s="38">
        <v>100.6626</v>
      </c>
      <c r="FT374" s="38">
        <v>98.964640000000003</v>
      </c>
      <c r="FU374" s="38">
        <v>94.282589999999999</v>
      </c>
      <c r="FV374" s="38">
        <v>89.713700000000003</v>
      </c>
      <c r="FW374">
        <v>85.50224</v>
      </c>
      <c r="FX374">
        <v>83.125349999999997</v>
      </c>
      <c r="FY374">
        <v>81.359440000000006</v>
      </c>
      <c r="FZ374">
        <v>8.0087000000000005E-3</v>
      </c>
      <c r="GA374">
        <v>5.0859500000000002E-2</v>
      </c>
      <c r="GB374">
        <v>1</v>
      </c>
    </row>
    <row r="375" spans="1:184" x14ac:dyDescent="0.3">
      <c r="A375" t="s">
        <v>277</v>
      </c>
      <c r="B375" t="s">
        <v>278</v>
      </c>
      <c r="C375" t="s">
        <v>1</v>
      </c>
      <c r="D375" t="s">
        <v>1</v>
      </c>
      <c r="E375" t="s">
        <v>1</v>
      </c>
      <c r="F375" t="s">
        <v>1</v>
      </c>
      <c r="G375" s="16" t="s">
        <v>1</v>
      </c>
      <c r="H375" s="40" t="s">
        <v>1</v>
      </c>
      <c r="I375" s="18" t="s">
        <v>1</v>
      </c>
      <c r="J375" s="38" t="s">
        <v>1</v>
      </c>
      <c r="K375" s="18">
        <v>44809</v>
      </c>
      <c r="L375" s="38">
        <v>5548</v>
      </c>
      <c r="M375" s="38">
        <v>5548</v>
      </c>
      <c r="N375" s="38">
        <v>1.1372899999999999</v>
      </c>
      <c r="O375" s="38">
        <v>1.0914509999999999</v>
      </c>
      <c r="P375" s="38">
        <v>1.0525789999999999</v>
      </c>
      <c r="Q375" s="38">
        <v>1.0244169999999999</v>
      </c>
      <c r="R375" s="38">
        <v>1.0233859999999999</v>
      </c>
      <c r="S375" s="38">
        <v>0.99952200000000002</v>
      </c>
      <c r="T375" s="38">
        <v>0.83361260000000004</v>
      </c>
      <c r="U375" s="38">
        <v>0.84534399999999998</v>
      </c>
      <c r="V375" s="38">
        <v>0.91994640000000005</v>
      </c>
      <c r="W375" s="38">
        <v>1.0198590000000001</v>
      </c>
      <c r="X375" s="38">
        <v>1.111801</v>
      </c>
      <c r="Y375" s="38">
        <v>1.181719</v>
      </c>
      <c r="Z375" s="38">
        <v>1.2400580000000001</v>
      </c>
      <c r="AA375" s="38">
        <v>1.2922979999999999</v>
      </c>
      <c r="AB375" s="38">
        <v>1.318279</v>
      </c>
      <c r="AC375" s="38">
        <v>1.3385419999999999</v>
      </c>
      <c r="AD375" s="38">
        <v>1.34274</v>
      </c>
      <c r="AE375" s="38">
        <v>1.3164309999999999</v>
      </c>
      <c r="AF375" s="38">
        <v>1.2897400000000001</v>
      </c>
      <c r="AG375" s="38">
        <v>1.279263</v>
      </c>
      <c r="AH375" s="38">
        <v>1.382808</v>
      </c>
      <c r="AI375" s="38">
        <v>1.4012309999999999</v>
      </c>
      <c r="AJ375" s="38">
        <v>1.2961769999999999</v>
      </c>
      <c r="AK375" s="38">
        <v>1.207724</v>
      </c>
      <c r="AL375" s="38">
        <v>2.3218300000000001E-2</v>
      </c>
      <c r="AM375" s="38">
        <v>1.9933099999999999E-2</v>
      </c>
      <c r="AN375" s="38">
        <v>5.0379999999999999E-3</v>
      </c>
      <c r="AO375" s="38">
        <v>-2.8294000000000001E-3</v>
      </c>
      <c r="AP375" s="38">
        <v>8.0034000000000008E-3</v>
      </c>
      <c r="AQ375" s="38">
        <v>-3.7474599999999997E-2</v>
      </c>
      <c r="AR375" s="38">
        <v>-0.173124</v>
      </c>
      <c r="AS375" s="38">
        <v>-2.5791E-3</v>
      </c>
      <c r="AT375" s="38">
        <v>1.9781699999999999E-2</v>
      </c>
      <c r="AU375" s="38">
        <v>1.44017E-2</v>
      </c>
      <c r="AV375" s="38">
        <v>3.3574E-3</v>
      </c>
      <c r="AW375" s="38">
        <v>-2.7033000000000001E-3</v>
      </c>
      <c r="AX375" s="38">
        <v>-3.4309999999999999E-4</v>
      </c>
      <c r="AY375" s="38">
        <v>-8.0566000000000006E-3</v>
      </c>
      <c r="AZ375" s="38">
        <v>-3.2850699999999997E-2</v>
      </c>
      <c r="BA375" s="38">
        <v>-3.6088200000000001E-2</v>
      </c>
      <c r="BB375" s="38">
        <v>-3.51203E-2</v>
      </c>
      <c r="BC375" s="38">
        <v>-5.0891499999999999E-2</v>
      </c>
      <c r="BD375" s="38">
        <v>-7.1435899999999997E-2</v>
      </c>
      <c r="BE375" s="38">
        <v>-0.20076540000000001</v>
      </c>
      <c r="BF375" s="38">
        <v>-0.15341840000000001</v>
      </c>
      <c r="BG375" s="38">
        <v>-3.3374800000000003E-2</v>
      </c>
      <c r="BH375" s="38">
        <v>-3.1923100000000003E-2</v>
      </c>
      <c r="BI375" s="38">
        <v>-4.0131E-2</v>
      </c>
      <c r="BJ375" s="38">
        <v>2.8186300000000001E-2</v>
      </c>
      <c r="BK375" s="38">
        <v>2.38722E-2</v>
      </c>
      <c r="BL375" s="38">
        <v>8.5512000000000001E-3</v>
      </c>
      <c r="BM375" s="38">
        <v>-4.46E-5</v>
      </c>
      <c r="BN375" s="38">
        <v>1.1475300000000001E-2</v>
      </c>
      <c r="BO375" s="38">
        <v>-2.9297199999999999E-2</v>
      </c>
      <c r="BP375" s="38">
        <v>-0.15359500000000001</v>
      </c>
      <c r="BQ375" s="38">
        <v>1.5261999999999999E-3</v>
      </c>
      <c r="BR375" s="38">
        <v>2.4289600000000001E-2</v>
      </c>
      <c r="BS375" s="38">
        <v>2.3329200000000001E-2</v>
      </c>
      <c r="BT375" s="38">
        <v>1.17962E-2</v>
      </c>
      <c r="BU375" s="38">
        <v>8.9240000000000001E-4</v>
      </c>
      <c r="BV375" s="38">
        <v>2.9369999999999999E-3</v>
      </c>
      <c r="BW375" s="38">
        <v>-3.4298000000000002E-3</v>
      </c>
      <c r="BX375" s="38">
        <v>-2.69456E-2</v>
      </c>
      <c r="BY375" s="38">
        <v>-2.61284E-2</v>
      </c>
      <c r="BZ375" s="38">
        <v>-2.13648E-2</v>
      </c>
      <c r="CA375" s="38">
        <v>-3.8868399999999997E-2</v>
      </c>
      <c r="CB375" s="38">
        <v>-5.7944799999999998E-2</v>
      </c>
      <c r="CC375" s="38">
        <v>-0.1812221</v>
      </c>
      <c r="CD375" s="38">
        <v>-0.12923499999999999</v>
      </c>
      <c r="CE375" s="38">
        <v>-1.9488200000000001E-2</v>
      </c>
      <c r="CF375" s="38">
        <v>-1.9627200000000001E-2</v>
      </c>
      <c r="CG375" s="38">
        <v>-2.6740799999999999E-2</v>
      </c>
      <c r="CH375" s="38">
        <v>3.1627200000000001E-2</v>
      </c>
      <c r="CI375" s="38">
        <v>2.66004E-2</v>
      </c>
      <c r="CJ375" s="38">
        <v>1.09844E-2</v>
      </c>
      <c r="CK375" s="38">
        <v>1.8841000000000001E-3</v>
      </c>
      <c r="CL375" s="38">
        <v>1.388E-2</v>
      </c>
      <c r="CM375" s="38">
        <v>-2.3633600000000001E-2</v>
      </c>
      <c r="CN375" s="38">
        <v>-0.1400692</v>
      </c>
      <c r="CO375" s="38">
        <v>4.3695000000000001E-3</v>
      </c>
      <c r="CP375" s="38">
        <v>2.7411700000000001E-2</v>
      </c>
      <c r="CQ375" s="38">
        <v>2.9512400000000001E-2</v>
      </c>
      <c r="CR375" s="38">
        <v>1.7641E-2</v>
      </c>
      <c r="CS375" s="38">
        <v>3.3827000000000002E-3</v>
      </c>
      <c r="CT375" s="38">
        <v>5.2088000000000004E-3</v>
      </c>
      <c r="CU375" s="38">
        <v>-2.253E-4</v>
      </c>
      <c r="CV375" s="38">
        <v>-2.28557E-2</v>
      </c>
      <c r="CW375" s="38">
        <v>-1.9230299999999999E-2</v>
      </c>
      <c r="CX375" s="38">
        <v>-1.1837800000000001E-2</v>
      </c>
      <c r="CY375" s="38">
        <v>-3.05413E-2</v>
      </c>
      <c r="CZ375" s="38">
        <v>-4.8600900000000002E-2</v>
      </c>
      <c r="DA375" s="38">
        <v>-0.16768640000000001</v>
      </c>
      <c r="DB375" s="38">
        <v>-0.11248560000000001</v>
      </c>
      <c r="DC375" s="38">
        <v>-9.8703999999999997E-3</v>
      </c>
      <c r="DD375" s="38">
        <v>-1.11111E-2</v>
      </c>
      <c r="DE375" s="38">
        <v>-1.7466800000000001E-2</v>
      </c>
      <c r="DF375" s="38">
        <v>3.5068000000000002E-2</v>
      </c>
      <c r="DG375" s="38">
        <v>2.93286E-2</v>
      </c>
      <c r="DH375" s="38">
        <v>1.34176E-2</v>
      </c>
      <c r="DI375" s="38">
        <v>3.8129000000000001E-3</v>
      </c>
      <c r="DJ375" s="38">
        <v>1.6284699999999999E-2</v>
      </c>
      <c r="DK375" s="38">
        <v>-1.797E-2</v>
      </c>
      <c r="DL375" s="38">
        <v>-0.1265435</v>
      </c>
      <c r="DM375" s="38">
        <v>7.2129000000000004E-3</v>
      </c>
      <c r="DN375" s="38">
        <v>3.05338E-2</v>
      </c>
      <c r="DO375" s="38">
        <v>3.5695600000000001E-2</v>
      </c>
      <c r="DP375" s="38">
        <v>2.3485700000000002E-2</v>
      </c>
      <c r="DQ375" s="38">
        <v>5.8731E-3</v>
      </c>
      <c r="DR375" s="38">
        <v>7.4805999999999996E-3</v>
      </c>
      <c r="DS375" s="38">
        <v>2.9792E-3</v>
      </c>
      <c r="DT375" s="38">
        <v>-1.8765799999999999E-2</v>
      </c>
      <c r="DU375" s="38">
        <v>-1.23321E-2</v>
      </c>
      <c r="DV375" s="38">
        <v>-2.3108E-3</v>
      </c>
      <c r="DW375" s="38">
        <v>-2.2214100000000001E-2</v>
      </c>
      <c r="DX375" s="38">
        <v>-3.9257E-2</v>
      </c>
      <c r="DY375" s="38">
        <v>-0.1541507</v>
      </c>
      <c r="DZ375" s="38">
        <v>-9.5736299999999996E-2</v>
      </c>
      <c r="EA375" s="38">
        <v>-2.5260000000000001E-4</v>
      </c>
      <c r="EB375" s="38">
        <v>-2.5950000000000001E-3</v>
      </c>
      <c r="EC375" s="38">
        <v>-8.1927000000000007E-3</v>
      </c>
      <c r="ED375" s="38">
        <v>4.0036099999999998E-2</v>
      </c>
      <c r="EE375" s="38">
        <v>3.3267699999999997E-2</v>
      </c>
      <c r="EF375" s="38">
        <v>1.6930799999999999E-2</v>
      </c>
      <c r="EG375" s="38">
        <v>6.5976999999999997E-3</v>
      </c>
      <c r="EH375" s="38">
        <v>1.9756699999999999E-2</v>
      </c>
      <c r="EI375" s="38">
        <v>-9.7926000000000003E-3</v>
      </c>
      <c r="EJ375" s="38">
        <v>-0.1070145</v>
      </c>
      <c r="EK375" s="38">
        <v>1.1318099999999999E-2</v>
      </c>
      <c r="EL375" s="38">
        <v>3.5041700000000002E-2</v>
      </c>
      <c r="EM375" s="38">
        <v>4.4623099999999999E-2</v>
      </c>
      <c r="EN375" s="38">
        <v>3.1924500000000001E-2</v>
      </c>
      <c r="EO375" s="38">
        <v>9.4687999999999994E-3</v>
      </c>
      <c r="EP375" s="38">
        <v>1.07607E-2</v>
      </c>
      <c r="EQ375" s="38">
        <v>7.6059999999999999E-3</v>
      </c>
      <c r="ER375" s="38">
        <v>-1.2860699999999999E-2</v>
      </c>
      <c r="ES375" s="38">
        <v>-2.3722999999999999E-3</v>
      </c>
      <c r="ET375" s="38">
        <v>1.14448E-2</v>
      </c>
      <c r="EU375" s="38">
        <v>-1.0191E-2</v>
      </c>
      <c r="EV375" s="38">
        <v>-2.5765799999999998E-2</v>
      </c>
      <c r="EW375" s="38">
        <v>-0.13460730000000001</v>
      </c>
      <c r="EX375" s="38">
        <v>-7.1552900000000003E-2</v>
      </c>
      <c r="EY375" s="38">
        <v>1.3633899999999999E-2</v>
      </c>
      <c r="EZ375" s="38">
        <v>9.7009000000000001E-3</v>
      </c>
      <c r="FA375" s="38">
        <v>5.1974999999999999E-3</v>
      </c>
      <c r="FB375" s="38">
        <v>81.864840000000001</v>
      </c>
      <c r="FC375" s="38">
        <v>80.650750000000002</v>
      </c>
      <c r="FD375" s="38">
        <v>78.989590000000007</v>
      </c>
      <c r="FE375" s="38">
        <v>77.639560000000003</v>
      </c>
      <c r="FF375" s="38">
        <v>76.525639999999996</v>
      </c>
      <c r="FG375" s="38">
        <v>75.581329999999994</v>
      </c>
      <c r="FH375" s="38">
        <v>74.335220000000007</v>
      </c>
      <c r="FI375" s="38">
        <v>75.033839999999998</v>
      </c>
      <c r="FJ375" s="38">
        <v>79.974469999999997</v>
      </c>
      <c r="FK375" s="38">
        <v>85.883510000000001</v>
      </c>
      <c r="FL375" s="38">
        <v>90.989750000000001</v>
      </c>
      <c r="FM375" s="38">
        <v>95.505110000000002</v>
      </c>
      <c r="FN375" s="38">
        <v>99.72833</v>
      </c>
      <c r="FO375" s="38">
        <v>102.9983</v>
      </c>
      <c r="FP375" s="38">
        <v>105.1045</v>
      </c>
      <c r="FQ375" s="38">
        <v>106.4684</v>
      </c>
      <c r="FR375" s="38">
        <v>106.7608</v>
      </c>
      <c r="FS375" s="38">
        <v>105.867</v>
      </c>
      <c r="FT375" s="38">
        <v>103.37269999999999</v>
      </c>
      <c r="FU375" s="38">
        <v>98.710359999999994</v>
      </c>
      <c r="FV375" s="38">
        <v>95.362849999999995</v>
      </c>
      <c r="FW375">
        <v>91.987219999999994</v>
      </c>
      <c r="FX375">
        <v>88.708889999999997</v>
      </c>
      <c r="FY375">
        <v>86.978179999999995</v>
      </c>
      <c r="FZ375">
        <v>2.1751800000000002E-2</v>
      </c>
      <c r="GA375">
        <v>0.18386959999999999</v>
      </c>
      <c r="GB375">
        <v>1</v>
      </c>
    </row>
    <row r="376" spans="1:184" x14ac:dyDescent="0.3">
      <c r="A376" t="s">
        <v>277</v>
      </c>
      <c r="B376" t="s">
        <v>278</v>
      </c>
      <c r="C376" t="s">
        <v>1</v>
      </c>
      <c r="D376" t="s">
        <v>1</v>
      </c>
      <c r="E376" t="s">
        <v>1</v>
      </c>
      <c r="F376" t="s">
        <v>1</v>
      </c>
      <c r="G376" s="16" t="s">
        <v>1</v>
      </c>
      <c r="H376" s="40" t="s">
        <v>1</v>
      </c>
      <c r="I376" s="18" t="s">
        <v>1</v>
      </c>
      <c r="J376" s="38" t="s">
        <v>1</v>
      </c>
      <c r="K376" s="18">
        <v>44810</v>
      </c>
      <c r="L376" s="38">
        <v>5547</v>
      </c>
      <c r="M376" s="38">
        <v>5547</v>
      </c>
      <c r="N376" s="38">
        <v>1.170566</v>
      </c>
      <c r="O376" s="38">
        <v>1.122085</v>
      </c>
      <c r="P376" s="38">
        <v>1.0914269999999999</v>
      </c>
      <c r="Q376" s="38">
        <v>1.0637719999999999</v>
      </c>
      <c r="R376" s="38">
        <v>1.0566869999999999</v>
      </c>
      <c r="S376" s="38">
        <v>1.098875</v>
      </c>
      <c r="T376" s="38">
        <v>0.99283390000000005</v>
      </c>
      <c r="U376" s="38">
        <v>0.9990308</v>
      </c>
      <c r="V376" s="38">
        <v>1.174693</v>
      </c>
      <c r="W376" s="38">
        <v>1.308297</v>
      </c>
      <c r="X376" s="38">
        <v>1.3978740000000001</v>
      </c>
      <c r="Y376" s="38">
        <v>1.480267</v>
      </c>
      <c r="Z376" s="38">
        <v>1.5433319999999999</v>
      </c>
      <c r="AA376" s="38">
        <v>1.6108579999999999</v>
      </c>
      <c r="AB376" s="38">
        <v>1.6707479999999999</v>
      </c>
      <c r="AC376" s="38">
        <v>1.6577010000000001</v>
      </c>
      <c r="AD376" s="38">
        <v>1.6308830000000001</v>
      </c>
      <c r="AE376" s="38">
        <v>1.4956160000000001</v>
      </c>
      <c r="AF376" s="38">
        <v>1.4424539999999999</v>
      </c>
      <c r="AG376" s="38">
        <v>1.455703</v>
      </c>
      <c r="AH376" s="38">
        <v>1.5480259999999999</v>
      </c>
      <c r="AI376" s="38">
        <v>1.4838849999999999</v>
      </c>
      <c r="AJ376" s="38">
        <v>1.3580049999999999</v>
      </c>
      <c r="AK376" s="38">
        <v>1.2567699999999999</v>
      </c>
      <c r="AL376" s="38">
        <v>-5.5893999999999996E-3</v>
      </c>
      <c r="AM376" s="38">
        <v>-3.3422E-3</v>
      </c>
      <c r="AN376" s="38">
        <v>3.1998999999999999E-3</v>
      </c>
      <c r="AO376" s="38">
        <v>1.7355999999999999E-3</v>
      </c>
      <c r="AP376" s="38">
        <v>8.2540000000000001E-4</v>
      </c>
      <c r="AQ376" s="38">
        <v>1.6721300000000001E-2</v>
      </c>
      <c r="AR376" s="38">
        <v>-8.8893600000000003E-2</v>
      </c>
      <c r="AS376" s="38">
        <v>-5.4682999999999997E-3</v>
      </c>
      <c r="AT376" s="38">
        <v>9.9679999999999994E-4</v>
      </c>
      <c r="AU376" s="38">
        <v>-1.38529E-2</v>
      </c>
      <c r="AV376" s="38">
        <v>-2.7538400000000001E-2</v>
      </c>
      <c r="AW376" s="38">
        <v>-3.59359E-2</v>
      </c>
      <c r="AX376" s="38">
        <v>-6.1850999999999998E-3</v>
      </c>
      <c r="AY376" s="38">
        <v>1.14521E-2</v>
      </c>
      <c r="AZ376" s="38">
        <v>1.9048200000000001E-2</v>
      </c>
      <c r="BA376" s="38">
        <v>-1.8468999999999999E-2</v>
      </c>
      <c r="BB376" s="38">
        <v>2.7316699999999999E-2</v>
      </c>
      <c r="BC376" s="38">
        <v>7.5569999999999999E-4</v>
      </c>
      <c r="BD376" s="38">
        <v>1.50466E-2</v>
      </c>
      <c r="BE376" s="38">
        <v>-8.1738099999999994E-2</v>
      </c>
      <c r="BF376" s="38">
        <v>-1.88638E-2</v>
      </c>
      <c r="BG376" s="38">
        <v>1.9751999999999999E-3</v>
      </c>
      <c r="BH376" s="38">
        <v>-1.50983E-2</v>
      </c>
      <c r="BI376" s="38">
        <v>-2.6894000000000001E-2</v>
      </c>
      <c r="BJ376" s="38">
        <v>-1.6899E-3</v>
      </c>
      <c r="BK376" s="38">
        <v>8.3399999999999994E-5</v>
      </c>
      <c r="BL376" s="38">
        <v>7.1808999999999996E-3</v>
      </c>
      <c r="BM376" s="38">
        <v>5.1008E-3</v>
      </c>
      <c r="BN376" s="38">
        <v>5.3168E-3</v>
      </c>
      <c r="BO376" s="38">
        <v>2.3639500000000001E-2</v>
      </c>
      <c r="BP376" s="38">
        <v>-7.4254500000000001E-2</v>
      </c>
      <c r="BQ376" s="38">
        <v>6.0910000000000001E-4</v>
      </c>
      <c r="BR376" s="38">
        <v>1.0525400000000001E-2</v>
      </c>
      <c r="BS376" s="38">
        <v>-6.5697000000000004E-3</v>
      </c>
      <c r="BT376" s="38">
        <v>-2.0043499999999999E-2</v>
      </c>
      <c r="BU376" s="38">
        <v>-3.1285599999999997E-2</v>
      </c>
      <c r="BV376" s="38">
        <v>-2.1096000000000001E-3</v>
      </c>
      <c r="BW376" s="38">
        <v>1.5724800000000001E-2</v>
      </c>
      <c r="BX376" s="38">
        <v>2.5636699999999998E-2</v>
      </c>
      <c r="BY376" s="38">
        <v>-7.9538000000000005E-3</v>
      </c>
      <c r="BZ376" s="38">
        <v>3.9337200000000003E-2</v>
      </c>
      <c r="CA376" s="38">
        <v>1.33384E-2</v>
      </c>
      <c r="CB376" s="38">
        <v>2.8661900000000001E-2</v>
      </c>
      <c r="CC376" s="38">
        <v>-6.27056E-2</v>
      </c>
      <c r="CD376" s="38">
        <v>-3.7691000000000001E-3</v>
      </c>
      <c r="CE376" s="38">
        <v>1.18601E-2</v>
      </c>
      <c r="CF376" s="38">
        <v>-6.3175999999999996E-3</v>
      </c>
      <c r="CG376" s="38">
        <v>-1.9125E-2</v>
      </c>
      <c r="CH376" s="38">
        <v>1.0108999999999999E-3</v>
      </c>
      <c r="CI376" s="38">
        <v>2.4559E-3</v>
      </c>
      <c r="CJ376" s="38">
        <v>9.9381000000000001E-3</v>
      </c>
      <c r="CK376" s="38">
        <v>7.4314999999999997E-3</v>
      </c>
      <c r="CL376" s="38">
        <v>8.4274999999999992E-3</v>
      </c>
      <c r="CM376" s="38">
        <v>2.8431000000000001E-2</v>
      </c>
      <c r="CN376" s="38">
        <v>-6.4115599999999995E-2</v>
      </c>
      <c r="CO376" s="38">
        <v>4.8181999999999999E-3</v>
      </c>
      <c r="CP376" s="38">
        <v>1.7124899999999998E-2</v>
      </c>
      <c r="CQ376" s="38">
        <v>-1.5253E-3</v>
      </c>
      <c r="CR376" s="38">
        <v>-1.4852600000000001E-2</v>
      </c>
      <c r="CS376" s="38">
        <v>-2.8064800000000001E-2</v>
      </c>
      <c r="CT376" s="38">
        <v>7.1310000000000004E-4</v>
      </c>
      <c r="CU376" s="38">
        <v>1.8684099999999999E-2</v>
      </c>
      <c r="CV376" s="38">
        <v>3.0200000000000001E-2</v>
      </c>
      <c r="CW376" s="38">
        <v>-6.7100000000000005E-4</v>
      </c>
      <c r="CX376" s="38">
        <v>4.7662599999999999E-2</v>
      </c>
      <c r="CY376" s="38">
        <v>2.2053199999999998E-2</v>
      </c>
      <c r="CZ376" s="38">
        <v>3.8091899999999998E-2</v>
      </c>
      <c r="DA376" s="38">
        <v>-4.95238E-2</v>
      </c>
      <c r="DB376" s="38">
        <v>6.6854000000000002E-3</v>
      </c>
      <c r="DC376" s="38">
        <v>1.8706500000000001E-2</v>
      </c>
      <c r="DD376" s="38">
        <v>-2.362E-4</v>
      </c>
      <c r="DE376" s="38">
        <v>-1.37442E-2</v>
      </c>
      <c r="DF376" s="38">
        <v>3.7117000000000001E-3</v>
      </c>
      <c r="DG376" s="38">
        <v>4.8285000000000003E-3</v>
      </c>
      <c r="DH376" s="38">
        <v>1.26953E-2</v>
      </c>
      <c r="DI376" s="38">
        <v>9.7622000000000004E-3</v>
      </c>
      <c r="DJ376" s="38">
        <v>1.15382E-2</v>
      </c>
      <c r="DK376" s="38">
        <v>3.3222500000000002E-2</v>
      </c>
      <c r="DL376" s="38">
        <v>-5.39766E-2</v>
      </c>
      <c r="DM376" s="38">
        <v>9.0273000000000003E-3</v>
      </c>
      <c r="DN376" s="38">
        <v>2.37244E-2</v>
      </c>
      <c r="DO376" s="38">
        <v>3.519E-3</v>
      </c>
      <c r="DP376" s="38">
        <v>-9.6615999999999994E-3</v>
      </c>
      <c r="DQ376" s="38">
        <v>-2.4844100000000001E-2</v>
      </c>
      <c r="DR376" s="38">
        <v>3.5358E-3</v>
      </c>
      <c r="DS376" s="38">
        <v>2.16434E-2</v>
      </c>
      <c r="DT376" s="38">
        <v>3.4763200000000001E-2</v>
      </c>
      <c r="DU376" s="38">
        <v>6.6118000000000001E-3</v>
      </c>
      <c r="DV376" s="38">
        <v>5.5988000000000003E-2</v>
      </c>
      <c r="DW376" s="38">
        <v>3.0767900000000001E-2</v>
      </c>
      <c r="DX376" s="38">
        <v>4.7521800000000003E-2</v>
      </c>
      <c r="DY376" s="38">
        <v>-3.6341999999999999E-2</v>
      </c>
      <c r="DZ376" s="38">
        <v>1.7139999999999999E-2</v>
      </c>
      <c r="EA376" s="38">
        <v>2.5552800000000001E-2</v>
      </c>
      <c r="EB376" s="38">
        <v>5.8453000000000003E-3</v>
      </c>
      <c r="EC376" s="38">
        <v>-8.3634E-3</v>
      </c>
      <c r="ED376" s="38">
        <v>7.6112000000000003E-3</v>
      </c>
      <c r="EE376" s="38">
        <v>8.2539999999999992E-3</v>
      </c>
      <c r="EF376" s="38">
        <v>1.6676300000000002E-2</v>
      </c>
      <c r="EG376" s="38">
        <v>1.31273E-2</v>
      </c>
      <c r="EH376" s="38">
        <v>1.6029600000000001E-2</v>
      </c>
      <c r="EI376" s="38">
        <v>4.0140799999999997E-2</v>
      </c>
      <c r="EJ376" s="38">
        <v>-3.93376E-2</v>
      </c>
      <c r="EK376" s="38">
        <v>1.5104599999999999E-2</v>
      </c>
      <c r="EL376" s="38">
        <v>3.3252999999999998E-2</v>
      </c>
      <c r="EM376" s="38">
        <v>1.0802300000000001E-2</v>
      </c>
      <c r="EN376" s="38">
        <v>-2.1667000000000001E-3</v>
      </c>
      <c r="EO376" s="38">
        <v>-2.0193800000000001E-2</v>
      </c>
      <c r="EP376" s="38">
        <v>7.6112999999999997E-3</v>
      </c>
      <c r="EQ376" s="38">
        <v>2.5916100000000001E-2</v>
      </c>
      <c r="ER376" s="38">
        <v>4.1351699999999998E-2</v>
      </c>
      <c r="ES376" s="38">
        <v>1.7127099999999999E-2</v>
      </c>
      <c r="ET376" s="38">
        <v>6.8008600000000002E-2</v>
      </c>
      <c r="EU376" s="38">
        <v>4.3350600000000003E-2</v>
      </c>
      <c r="EV376" s="38">
        <v>6.1137200000000003E-2</v>
      </c>
      <c r="EW376" s="38">
        <v>-1.7309600000000001E-2</v>
      </c>
      <c r="EX376" s="38">
        <v>3.2234699999999998E-2</v>
      </c>
      <c r="EY376" s="38">
        <v>3.5437799999999998E-2</v>
      </c>
      <c r="EZ376" s="38">
        <v>1.4625900000000001E-2</v>
      </c>
      <c r="FA376" s="38">
        <v>-5.9440000000000003E-4</v>
      </c>
      <c r="FB376" s="38">
        <v>84.287149999999997</v>
      </c>
      <c r="FC376" s="38">
        <v>82.774159999999995</v>
      </c>
      <c r="FD376" s="38">
        <v>81.256550000000004</v>
      </c>
      <c r="FE376" s="38">
        <v>80.164990000000003</v>
      </c>
      <c r="FF376" s="38">
        <v>79.094939999999994</v>
      </c>
      <c r="FG376" s="38">
        <v>78.657709999999994</v>
      </c>
      <c r="FH376" s="38">
        <v>77.958250000000007</v>
      </c>
      <c r="FI376" s="38">
        <v>80.038560000000004</v>
      </c>
      <c r="FJ376" s="38">
        <v>85.321809999999999</v>
      </c>
      <c r="FK376" s="38">
        <v>91.044169999999994</v>
      </c>
      <c r="FL376" s="38">
        <v>95.629069999999999</v>
      </c>
      <c r="FM376" s="38">
        <v>100.5103</v>
      </c>
      <c r="FN376" s="38">
        <v>103.94159999999999</v>
      </c>
      <c r="FO376" s="38">
        <v>106.9562</v>
      </c>
      <c r="FP376" s="38">
        <v>109.0104</v>
      </c>
      <c r="FQ376" s="38">
        <v>110.5757</v>
      </c>
      <c r="FR376" s="38">
        <v>110.3733</v>
      </c>
      <c r="FS376" s="38">
        <v>108.6116</v>
      </c>
      <c r="FT376" s="38">
        <v>105.4336</v>
      </c>
      <c r="FU376" s="38">
        <v>99.997839999999997</v>
      </c>
      <c r="FV376" s="38">
        <v>95.32714</v>
      </c>
      <c r="FW376">
        <v>92.685040000000001</v>
      </c>
      <c r="FX376">
        <v>90.95523</v>
      </c>
      <c r="FY376">
        <v>88.495699999999999</v>
      </c>
      <c r="FZ376">
        <v>1.7788200000000001E-2</v>
      </c>
      <c r="GA376">
        <v>0.1155471</v>
      </c>
      <c r="GB376">
        <v>1</v>
      </c>
    </row>
    <row r="377" spans="1:184" x14ac:dyDescent="0.3">
      <c r="A377" t="s">
        <v>277</v>
      </c>
      <c r="B377" t="s">
        <v>278</v>
      </c>
      <c r="C377" t="s">
        <v>1</v>
      </c>
      <c r="D377" t="s">
        <v>1</v>
      </c>
      <c r="E377" t="s">
        <v>1</v>
      </c>
      <c r="F377" t="s">
        <v>1</v>
      </c>
      <c r="G377" s="16" t="s">
        <v>1</v>
      </c>
      <c r="H377" s="40" t="s">
        <v>1</v>
      </c>
      <c r="I377" s="18" t="s">
        <v>1</v>
      </c>
      <c r="J377" s="38" t="s">
        <v>1</v>
      </c>
      <c r="K377" s="18">
        <v>44811</v>
      </c>
      <c r="L377" s="38">
        <v>5547</v>
      </c>
      <c r="M377" s="38">
        <v>5547</v>
      </c>
      <c r="N377" s="38">
        <v>1.2219819999999999</v>
      </c>
      <c r="O377" s="38">
        <v>1.173556</v>
      </c>
      <c r="P377" s="38">
        <v>1.1309990000000001</v>
      </c>
      <c r="Q377" s="38">
        <v>1.1014679999999999</v>
      </c>
      <c r="R377" s="38">
        <v>1.0960669999999999</v>
      </c>
      <c r="S377" s="38">
        <v>1.1251150000000001</v>
      </c>
      <c r="T377" s="38">
        <v>0.99539109999999997</v>
      </c>
      <c r="U377" s="38">
        <v>1.020497</v>
      </c>
      <c r="V377" s="38">
        <v>1.1830830000000001</v>
      </c>
      <c r="W377" s="38">
        <v>1.286009</v>
      </c>
      <c r="X377" s="38">
        <v>1.3696660000000001</v>
      </c>
      <c r="Y377" s="38">
        <v>1.438312</v>
      </c>
      <c r="Z377" s="38">
        <v>1.4890699999999999</v>
      </c>
      <c r="AA377" s="38">
        <v>1.543042</v>
      </c>
      <c r="AB377" s="38">
        <v>1.5937159999999999</v>
      </c>
      <c r="AC377" s="38">
        <v>1.5907629999999999</v>
      </c>
      <c r="AD377" s="38">
        <v>1.5660160000000001</v>
      </c>
      <c r="AE377" s="38">
        <v>1.4378919999999999</v>
      </c>
      <c r="AF377" s="38">
        <v>1.3759269999999999</v>
      </c>
      <c r="AG377" s="38">
        <v>1.373356</v>
      </c>
      <c r="AH377" s="38">
        <v>1.477538</v>
      </c>
      <c r="AI377" s="38">
        <v>1.4581200000000001</v>
      </c>
      <c r="AJ377" s="38">
        <v>1.3392390000000001</v>
      </c>
      <c r="AK377" s="38">
        <v>1.243557</v>
      </c>
      <c r="AL377" s="38">
        <v>7.1319E-3</v>
      </c>
      <c r="AM377" s="38">
        <v>1.19209E-2</v>
      </c>
      <c r="AN377" s="38">
        <v>5.5332999999999997E-3</v>
      </c>
      <c r="AO377" s="38">
        <v>2.5539E-3</v>
      </c>
      <c r="AP377" s="38">
        <v>6.3385999999999998E-3</v>
      </c>
      <c r="AQ377" s="38">
        <v>1.1862899999999999E-2</v>
      </c>
      <c r="AR377" s="38">
        <v>-0.1196705</v>
      </c>
      <c r="AS377" s="38">
        <v>-1.97599E-2</v>
      </c>
      <c r="AT377" s="38">
        <v>1.16717E-2</v>
      </c>
      <c r="AU377" s="38">
        <v>-9.4914999999999999E-3</v>
      </c>
      <c r="AV377" s="38">
        <v>-1.01076E-2</v>
      </c>
      <c r="AW377" s="38">
        <v>-8.1343000000000006E-3</v>
      </c>
      <c r="AX377" s="38">
        <v>-1.1391999999999999E-2</v>
      </c>
      <c r="AY377" s="38">
        <v>5.1841999999999999E-3</v>
      </c>
      <c r="AZ377" s="38">
        <v>-5.107E-4</v>
      </c>
      <c r="BA377" s="38">
        <v>-3.32205E-2</v>
      </c>
      <c r="BB377" s="38">
        <v>1.1254800000000001E-2</v>
      </c>
      <c r="BC377" s="38">
        <v>1.03245E-2</v>
      </c>
      <c r="BD377" s="38">
        <v>1.5264E-3</v>
      </c>
      <c r="BE377" s="38">
        <v>-0.12554070000000001</v>
      </c>
      <c r="BF377" s="38">
        <v>-4.92019E-2</v>
      </c>
      <c r="BG377" s="38">
        <v>2.0472799999999999E-2</v>
      </c>
      <c r="BH377" s="38">
        <v>8.8686000000000008E-3</v>
      </c>
      <c r="BI377" s="38">
        <v>1.1095000000000001E-2</v>
      </c>
      <c r="BJ377" s="38">
        <v>1.1547E-2</v>
      </c>
      <c r="BK377" s="38">
        <v>1.5610499999999999E-2</v>
      </c>
      <c r="BL377" s="38">
        <v>8.5655000000000002E-3</v>
      </c>
      <c r="BM377" s="38">
        <v>5.4825000000000004E-3</v>
      </c>
      <c r="BN377" s="38">
        <v>9.5802999999999999E-3</v>
      </c>
      <c r="BO377" s="38">
        <v>1.7131400000000001E-2</v>
      </c>
      <c r="BP377" s="38">
        <v>-0.1063523</v>
      </c>
      <c r="BQ377" s="38">
        <v>-1.58342E-2</v>
      </c>
      <c r="BR377" s="38">
        <v>1.6713499999999999E-2</v>
      </c>
      <c r="BS377" s="38">
        <v>-4.4564000000000001E-3</v>
      </c>
      <c r="BT377" s="38">
        <v>-5.0477999999999999E-3</v>
      </c>
      <c r="BU377" s="38">
        <v>-4.2995000000000004E-3</v>
      </c>
      <c r="BV377" s="38">
        <v>-8.6593E-3</v>
      </c>
      <c r="BW377" s="38">
        <v>8.1451000000000006E-3</v>
      </c>
      <c r="BX377" s="38">
        <v>4.4076000000000002E-3</v>
      </c>
      <c r="BY377" s="38">
        <v>-2.5534100000000001E-2</v>
      </c>
      <c r="BZ377" s="38">
        <v>1.9852700000000001E-2</v>
      </c>
      <c r="CA377" s="38">
        <v>1.93224E-2</v>
      </c>
      <c r="CB377" s="38">
        <v>1.0396600000000001E-2</v>
      </c>
      <c r="CC377" s="38">
        <v>-0.1132668</v>
      </c>
      <c r="CD377" s="38">
        <v>-3.406E-2</v>
      </c>
      <c r="CE377" s="38">
        <v>2.8188999999999999E-2</v>
      </c>
      <c r="CF377" s="38">
        <v>1.6219600000000001E-2</v>
      </c>
      <c r="CG377" s="38">
        <v>1.7695700000000002E-2</v>
      </c>
      <c r="CH377" s="38">
        <v>1.4604799999999999E-2</v>
      </c>
      <c r="CI377" s="38">
        <v>1.8166000000000002E-2</v>
      </c>
      <c r="CJ377" s="38">
        <v>1.0665600000000001E-2</v>
      </c>
      <c r="CK377" s="38">
        <v>7.5107999999999998E-3</v>
      </c>
      <c r="CL377" s="38">
        <v>1.1825499999999999E-2</v>
      </c>
      <c r="CM377" s="38">
        <v>2.0780300000000002E-2</v>
      </c>
      <c r="CN377" s="38">
        <v>-9.7128199999999998E-2</v>
      </c>
      <c r="CO377" s="38">
        <v>-1.31153E-2</v>
      </c>
      <c r="CP377" s="38">
        <v>2.0205500000000001E-2</v>
      </c>
      <c r="CQ377" s="38">
        <v>-9.6909999999999997E-4</v>
      </c>
      <c r="CR377" s="38">
        <v>-1.5433999999999999E-3</v>
      </c>
      <c r="CS377" s="38">
        <v>-1.6435E-3</v>
      </c>
      <c r="CT377" s="38">
        <v>-6.7666999999999996E-3</v>
      </c>
      <c r="CU377" s="38">
        <v>1.01957E-2</v>
      </c>
      <c r="CV377" s="38">
        <v>7.8139999999999998E-3</v>
      </c>
      <c r="CW377" s="38">
        <v>-2.0210499999999999E-2</v>
      </c>
      <c r="CX377" s="38">
        <v>2.58076E-2</v>
      </c>
      <c r="CY377" s="38">
        <v>2.5554400000000001E-2</v>
      </c>
      <c r="CZ377" s="38">
        <v>1.6540200000000001E-2</v>
      </c>
      <c r="DA377" s="38">
        <v>-0.1047659</v>
      </c>
      <c r="DB377" s="38">
        <v>-2.3572900000000001E-2</v>
      </c>
      <c r="DC377" s="38">
        <v>3.3533300000000002E-2</v>
      </c>
      <c r="DD377" s="38">
        <v>2.1310900000000001E-2</v>
      </c>
      <c r="DE377" s="38">
        <v>2.22673E-2</v>
      </c>
      <c r="DF377" s="38">
        <v>1.76627E-2</v>
      </c>
      <c r="DG377" s="38">
        <v>2.0721400000000001E-2</v>
      </c>
      <c r="DH377" s="38">
        <v>1.27657E-2</v>
      </c>
      <c r="DI377" s="38">
        <v>9.5391E-3</v>
      </c>
      <c r="DJ377" s="38">
        <v>1.40708E-2</v>
      </c>
      <c r="DK377" s="38">
        <v>2.4429300000000001E-2</v>
      </c>
      <c r="DL377" s="38">
        <v>-8.7903999999999996E-2</v>
      </c>
      <c r="DM377" s="38">
        <v>-1.03964E-2</v>
      </c>
      <c r="DN377" s="38">
        <v>2.36974E-2</v>
      </c>
      <c r="DO377" s="38">
        <v>2.5181000000000001E-3</v>
      </c>
      <c r="DP377" s="38">
        <v>1.9610999999999999E-3</v>
      </c>
      <c r="DQ377" s="38">
        <v>1.0124999999999999E-3</v>
      </c>
      <c r="DR377" s="38">
        <v>-4.8739999999999999E-3</v>
      </c>
      <c r="DS377" s="38">
        <v>1.22463E-2</v>
      </c>
      <c r="DT377" s="38">
        <v>1.12205E-2</v>
      </c>
      <c r="DU377" s="38">
        <v>-1.48869E-2</v>
      </c>
      <c r="DV377" s="38">
        <v>3.1762499999999999E-2</v>
      </c>
      <c r="DW377" s="38">
        <v>3.1786300000000003E-2</v>
      </c>
      <c r="DX377" s="38">
        <v>2.2683700000000001E-2</v>
      </c>
      <c r="DY377" s="38">
        <v>-9.6265100000000006E-2</v>
      </c>
      <c r="DZ377" s="38">
        <v>-1.30857E-2</v>
      </c>
      <c r="EA377" s="38">
        <v>3.8877599999999998E-2</v>
      </c>
      <c r="EB377" s="38">
        <v>2.6402200000000001E-2</v>
      </c>
      <c r="EC377" s="38">
        <v>2.6838899999999999E-2</v>
      </c>
      <c r="ED377" s="38">
        <v>2.2077800000000002E-2</v>
      </c>
      <c r="EE377" s="38">
        <v>2.4411100000000002E-2</v>
      </c>
      <c r="EF377" s="38">
        <v>1.57979E-2</v>
      </c>
      <c r="EG377" s="38">
        <v>1.24677E-2</v>
      </c>
      <c r="EH377" s="38">
        <v>1.7312500000000001E-2</v>
      </c>
      <c r="EI377" s="38">
        <v>2.96978E-2</v>
      </c>
      <c r="EJ377" s="38">
        <v>-7.4585799999999994E-2</v>
      </c>
      <c r="EK377" s="38">
        <v>-6.4707999999999996E-3</v>
      </c>
      <c r="EL377" s="38">
        <v>2.8739199999999999E-2</v>
      </c>
      <c r="EM377" s="38">
        <v>7.5532000000000004E-3</v>
      </c>
      <c r="EN377" s="38">
        <v>7.0209000000000001E-3</v>
      </c>
      <c r="EO377" s="38">
        <v>4.8472999999999997E-3</v>
      </c>
      <c r="EP377" s="38">
        <v>-2.1413999999999999E-3</v>
      </c>
      <c r="EQ377" s="38">
        <v>1.5207200000000001E-2</v>
      </c>
      <c r="ER377" s="38">
        <v>1.6138799999999998E-2</v>
      </c>
      <c r="ES377" s="38">
        <v>-7.2005000000000003E-3</v>
      </c>
      <c r="ET377" s="38">
        <v>4.0360399999999998E-2</v>
      </c>
      <c r="EU377" s="38">
        <v>4.07842E-2</v>
      </c>
      <c r="EV377" s="38">
        <v>3.1553900000000003E-2</v>
      </c>
      <c r="EW377" s="38">
        <v>-8.3991200000000002E-2</v>
      </c>
      <c r="EX377" s="38">
        <v>2.0562000000000002E-3</v>
      </c>
      <c r="EY377" s="38">
        <v>4.6593799999999998E-2</v>
      </c>
      <c r="EZ377" s="38">
        <v>3.3753199999999997E-2</v>
      </c>
      <c r="FA377" s="38">
        <v>3.34396E-2</v>
      </c>
      <c r="FB377" s="38">
        <v>87.128370000000004</v>
      </c>
      <c r="FC377" s="38">
        <v>85.437579999999997</v>
      </c>
      <c r="FD377" s="38">
        <v>82.982659999999996</v>
      </c>
      <c r="FE377" s="38">
        <v>81.670770000000005</v>
      </c>
      <c r="FF377" s="38">
        <v>80.269049999999993</v>
      </c>
      <c r="FG377" s="38">
        <v>78.382159999999999</v>
      </c>
      <c r="FH377" s="38">
        <v>77.423299999999998</v>
      </c>
      <c r="FI377" s="38">
        <v>78.189940000000007</v>
      </c>
      <c r="FJ377" s="38">
        <v>83.074259999999995</v>
      </c>
      <c r="FK377" s="38">
        <v>88.715770000000006</v>
      </c>
      <c r="FL377" s="38">
        <v>94.081850000000003</v>
      </c>
      <c r="FM377" s="38">
        <v>97.848209999999995</v>
      </c>
      <c r="FN377" s="38">
        <v>101.45</v>
      </c>
      <c r="FO377" s="38">
        <v>103.9796</v>
      </c>
      <c r="FP377" s="38">
        <v>105.6921</v>
      </c>
      <c r="FQ377" s="38">
        <v>106.69540000000001</v>
      </c>
      <c r="FR377" s="38">
        <v>106.4278</v>
      </c>
      <c r="FS377" s="38">
        <v>104.4418</v>
      </c>
      <c r="FT377" s="38">
        <v>100.9098</v>
      </c>
      <c r="FU377" s="38">
        <v>96.610150000000004</v>
      </c>
      <c r="FV377" s="38">
        <v>93.540530000000004</v>
      </c>
      <c r="FW377">
        <v>91.435419999999993</v>
      </c>
      <c r="FX377">
        <v>88.864829999999998</v>
      </c>
      <c r="FY377">
        <v>86.086039999999997</v>
      </c>
      <c r="FZ377">
        <v>1.3064900000000001E-2</v>
      </c>
      <c r="GA377">
        <v>9.0489600000000003E-2</v>
      </c>
      <c r="GB377">
        <v>1</v>
      </c>
    </row>
    <row r="378" spans="1:184" x14ac:dyDescent="0.3">
      <c r="A378" t="s">
        <v>277</v>
      </c>
      <c r="B378" t="s">
        <v>278</v>
      </c>
      <c r="C378" t="s">
        <v>1</v>
      </c>
      <c r="D378" t="s">
        <v>1</v>
      </c>
      <c r="E378" t="s">
        <v>1</v>
      </c>
      <c r="F378" t="s">
        <v>1</v>
      </c>
      <c r="G378" t="s">
        <v>1</v>
      </c>
      <c r="H378" s="40" t="s">
        <v>1</v>
      </c>
      <c r="I378" s="18" t="s">
        <v>1</v>
      </c>
      <c r="J378" s="38" t="s">
        <v>1</v>
      </c>
      <c r="K378" s="18" t="s">
        <v>2</v>
      </c>
      <c r="L378" s="38">
        <v>5564</v>
      </c>
      <c r="M378" s="38">
        <v>5564</v>
      </c>
      <c r="N378" s="38">
        <v>1.0920730000000001</v>
      </c>
      <c r="O378" s="38">
        <v>1.051002</v>
      </c>
      <c r="P378" s="38">
        <v>1.0229520000000001</v>
      </c>
      <c r="Q378" s="38">
        <v>1.000343</v>
      </c>
      <c r="R378" s="38">
        <v>0.99855229999999995</v>
      </c>
      <c r="S378" s="38">
        <v>1.01756</v>
      </c>
      <c r="T378" s="38">
        <v>0.90760799999999997</v>
      </c>
      <c r="U378" s="38">
        <v>0.91022119999999995</v>
      </c>
      <c r="V378" s="38">
        <v>1.047072</v>
      </c>
      <c r="W378" s="38">
        <v>1.1541729999999999</v>
      </c>
      <c r="X378" s="38">
        <v>1.237322</v>
      </c>
      <c r="Y378" s="38">
        <v>1.3085960000000001</v>
      </c>
      <c r="Z378" s="38">
        <v>1.3641589999999999</v>
      </c>
      <c r="AA378" s="38">
        <v>1.424115</v>
      </c>
      <c r="AB378" s="38">
        <v>1.474982</v>
      </c>
      <c r="AC378" s="38">
        <v>1.4789589999999999</v>
      </c>
      <c r="AD378" s="38">
        <v>1.455203</v>
      </c>
      <c r="AE378" s="38">
        <v>1.340867</v>
      </c>
      <c r="AF378" s="38">
        <v>1.287282</v>
      </c>
      <c r="AG378" s="38">
        <v>1.295247</v>
      </c>
      <c r="AH378" s="38">
        <v>1.3982019999999999</v>
      </c>
      <c r="AI378" s="38">
        <v>1.3651260000000001</v>
      </c>
      <c r="AJ378" s="38">
        <v>1.2513529999999999</v>
      </c>
      <c r="AK378" s="38">
        <v>1.161095</v>
      </c>
      <c r="AL378" s="38">
        <v>-4.5500000000000002E-3</v>
      </c>
      <c r="AM378" s="38">
        <v>-4.8923999999999999E-3</v>
      </c>
      <c r="AN378" s="38">
        <v>-2.5929999999999998E-3</v>
      </c>
      <c r="AO378" s="38">
        <v>-3.3919000000000002E-3</v>
      </c>
      <c r="AP378" s="38">
        <v>-4.0848999999999998E-3</v>
      </c>
      <c r="AQ378" s="38">
        <v>2.3476E-3</v>
      </c>
      <c r="AR378" s="38">
        <v>-3.8352200000000003E-2</v>
      </c>
      <c r="AS378" s="38">
        <v>-1.1498999999999999E-3</v>
      </c>
      <c r="AT378" s="38">
        <v>-2.8565999999999999E-3</v>
      </c>
      <c r="AU378" s="38">
        <v>-9.5937999999999996E-3</v>
      </c>
      <c r="AV378" s="38">
        <v>-9.8802999999999998E-3</v>
      </c>
      <c r="AW378" s="38">
        <v>-8.6233000000000004E-3</v>
      </c>
      <c r="AX378" s="38">
        <v>-6.3975999999999998E-3</v>
      </c>
      <c r="AY378" s="38">
        <v>-2.8172000000000002E-3</v>
      </c>
      <c r="AZ378" s="38">
        <v>3.8987000000000002E-3</v>
      </c>
      <c r="BA378" s="38">
        <v>-9.2485999999999992E-3</v>
      </c>
      <c r="BB378" s="38">
        <v>1.23529E-2</v>
      </c>
      <c r="BC378" s="38">
        <v>8.6382000000000004E-3</v>
      </c>
      <c r="BD378" s="38">
        <v>8.1449000000000001E-3</v>
      </c>
      <c r="BE378" s="38">
        <v>-2.26851E-2</v>
      </c>
      <c r="BF378" s="38">
        <v>-3.7190000000000001E-3</v>
      </c>
      <c r="BG378" s="38">
        <v>3.0398000000000001E-3</v>
      </c>
      <c r="BH378" s="38">
        <v>-6.6353999999999996E-3</v>
      </c>
      <c r="BI378" s="38">
        <v>-8.4509000000000008E-3</v>
      </c>
      <c r="BJ378" s="38">
        <v>-1.3433E-3</v>
      </c>
      <c r="BK378" s="38">
        <v>-1.9016E-3</v>
      </c>
      <c r="BL378" s="38">
        <v>5.8900000000000002E-5</v>
      </c>
      <c r="BM378" s="38">
        <v>-7.6460000000000005E-4</v>
      </c>
      <c r="BN378" s="38">
        <v>-1.6789999999999999E-3</v>
      </c>
      <c r="BO378" s="38">
        <v>6.7736999999999997E-3</v>
      </c>
      <c r="BP378" s="38">
        <v>-2.5544299999999999E-2</v>
      </c>
      <c r="BQ378" s="38">
        <v>1.0537999999999999E-3</v>
      </c>
      <c r="BR378" s="38">
        <v>1.1284999999999999E-3</v>
      </c>
      <c r="BS378" s="38">
        <v>-4.9071000000000002E-3</v>
      </c>
      <c r="BT378" s="38">
        <v>-6.228E-3</v>
      </c>
      <c r="BU378" s="38">
        <v>-5.6156000000000001E-3</v>
      </c>
      <c r="BV378" s="38">
        <v>-4.1010999999999999E-3</v>
      </c>
      <c r="BW378" s="38">
        <v>-6.1620000000000002E-4</v>
      </c>
      <c r="BX378" s="38">
        <v>8.0377999999999995E-3</v>
      </c>
      <c r="BY378" s="38">
        <v>-3.8996999999999999E-3</v>
      </c>
      <c r="BZ378" s="38">
        <v>1.8612E-2</v>
      </c>
      <c r="CA378" s="38">
        <v>1.5130299999999999E-2</v>
      </c>
      <c r="CB378" s="38">
        <v>1.5295100000000001E-2</v>
      </c>
      <c r="CC378" s="38">
        <v>-8.1303E-3</v>
      </c>
      <c r="CD378" s="38">
        <v>8.5585999999999995E-3</v>
      </c>
      <c r="CE378" s="38">
        <v>8.2155000000000006E-3</v>
      </c>
      <c r="CF378" s="38">
        <v>-1.8615999999999999E-3</v>
      </c>
      <c r="CG378" s="38">
        <v>-3.5691E-3</v>
      </c>
      <c r="CH378" s="38">
        <v>8.7770000000000003E-4</v>
      </c>
      <c r="CI378" s="38">
        <v>1.6980000000000001E-4</v>
      </c>
      <c r="CJ378" s="38">
        <v>1.8955E-3</v>
      </c>
      <c r="CK378" s="38">
        <v>1.0549999999999999E-3</v>
      </c>
      <c r="CL378" s="38">
        <v>-1.27E-5</v>
      </c>
      <c r="CM378" s="38">
        <v>9.8391999999999993E-3</v>
      </c>
      <c r="CN378" s="38">
        <v>-1.6673500000000001E-2</v>
      </c>
      <c r="CO378" s="38">
        <v>2.5801000000000001E-3</v>
      </c>
      <c r="CP378" s="38">
        <v>3.8885E-3</v>
      </c>
      <c r="CQ378" s="38">
        <v>-1.6611E-3</v>
      </c>
      <c r="CR378" s="38">
        <v>-3.6984000000000001E-3</v>
      </c>
      <c r="CS378" s="38">
        <v>-3.5325E-3</v>
      </c>
      <c r="CT378" s="38">
        <v>-2.5105000000000001E-3</v>
      </c>
      <c r="CU378" s="38">
        <v>9.0830000000000001E-4</v>
      </c>
      <c r="CV378" s="38">
        <v>1.0904499999999999E-2</v>
      </c>
      <c r="CW378" s="38">
        <v>-1.951E-4</v>
      </c>
      <c r="CX378" s="38">
        <v>2.2947100000000002E-2</v>
      </c>
      <c r="CY378" s="38">
        <v>1.96268E-2</v>
      </c>
      <c r="CZ378" s="38">
        <v>2.0247299999999999E-2</v>
      </c>
      <c r="DA378" s="38">
        <v>1.9503999999999999E-3</v>
      </c>
      <c r="DB378" s="38">
        <v>1.70621E-2</v>
      </c>
      <c r="DC378" s="38">
        <v>1.1800100000000001E-2</v>
      </c>
      <c r="DD378" s="38">
        <v>1.4446999999999999E-3</v>
      </c>
      <c r="DE378" s="38">
        <v>-1.8799999999999999E-4</v>
      </c>
      <c r="DF378" s="38">
        <v>3.0986999999999998E-3</v>
      </c>
      <c r="DG378" s="38">
        <v>2.2412E-3</v>
      </c>
      <c r="DH378" s="38">
        <v>3.7322000000000002E-3</v>
      </c>
      <c r="DI378" s="38">
        <v>2.8746000000000002E-3</v>
      </c>
      <c r="DJ378" s="38">
        <v>1.6536000000000001E-3</v>
      </c>
      <c r="DK378" s="38">
        <v>1.29047E-2</v>
      </c>
      <c r="DL378" s="38">
        <v>-7.8027000000000001E-3</v>
      </c>
      <c r="DM378" s="38">
        <v>4.1063999999999996E-3</v>
      </c>
      <c r="DN378" s="38">
        <v>6.6486000000000002E-3</v>
      </c>
      <c r="DO378" s="38">
        <v>1.5849E-3</v>
      </c>
      <c r="DP378" s="38">
        <v>-1.1688E-3</v>
      </c>
      <c r="DQ378" s="38">
        <v>-1.4492999999999999E-3</v>
      </c>
      <c r="DR378" s="38">
        <v>-9.1989999999999997E-4</v>
      </c>
      <c r="DS378" s="38">
        <v>2.4326999999999999E-3</v>
      </c>
      <c r="DT378" s="38">
        <v>1.3771200000000001E-2</v>
      </c>
      <c r="DU378" s="38">
        <v>3.5095999999999999E-3</v>
      </c>
      <c r="DV378" s="38">
        <v>2.72822E-2</v>
      </c>
      <c r="DW378" s="38">
        <v>2.4123200000000001E-2</v>
      </c>
      <c r="DX378" s="38">
        <v>2.51995E-2</v>
      </c>
      <c r="DY378" s="38">
        <v>1.2031E-2</v>
      </c>
      <c r="DZ378" s="38">
        <v>2.5565500000000001E-2</v>
      </c>
      <c r="EA378" s="38">
        <v>1.5384800000000001E-2</v>
      </c>
      <c r="EB378" s="38">
        <v>4.7508999999999997E-3</v>
      </c>
      <c r="EC378" s="38">
        <v>3.1930999999999999E-3</v>
      </c>
      <c r="ED378" s="38">
        <v>6.3055000000000003E-3</v>
      </c>
      <c r="EE378" s="38">
        <v>5.2319999999999997E-3</v>
      </c>
      <c r="EF378" s="38">
        <v>6.3839999999999999E-3</v>
      </c>
      <c r="EG378" s="38">
        <v>5.5018999999999997E-3</v>
      </c>
      <c r="EH378" s="38">
        <v>4.0594999999999997E-3</v>
      </c>
      <c r="EI378" s="38">
        <v>1.73308E-2</v>
      </c>
      <c r="EJ378" s="38">
        <v>5.0051999999999996E-3</v>
      </c>
      <c r="EK378" s="38">
        <v>6.3100999999999999E-3</v>
      </c>
      <c r="EL378" s="38">
        <v>1.06336E-2</v>
      </c>
      <c r="EM378" s="38">
        <v>6.2716999999999998E-3</v>
      </c>
      <c r="EN378" s="38">
        <v>2.4835E-3</v>
      </c>
      <c r="EO378" s="38">
        <v>1.5583000000000001E-3</v>
      </c>
      <c r="EP378" s="38">
        <v>1.3766E-3</v>
      </c>
      <c r="EQ378" s="38">
        <v>4.6337000000000001E-3</v>
      </c>
      <c r="ER378" s="38">
        <v>1.7910300000000001E-2</v>
      </c>
      <c r="ES378" s="38">
        <v>8.8585000000000001E-3</v>
      </c>
      <c r="ET378" s="38">
        <v>3.3541399999999999E-2</v>
      </c>
      <c r="EU378" s="38">
        <v>3.0615300000000002E-2</v>
      </c>
      <c r="EV378" s="38">
        <v>3.2349799999999998E-2</v>
      </c>
      <c r="EW378" s="38">
        <v>2.65858E-2</v>
      </c>
      <c r="EX378" s="38">
        <v>3.7843099999999998E-2</v>
      </c>
      <c r="EY378" s="38">
        <v>2.0560499999999999E-2</v>
      </c>
      <c r="EZ378" s="38">
        <v>9.5247000000000005E-3</v>
      </c>
      <c r="FA378" s="38">
        <v>8.0748E-3</v>
      </c>
      <c r="FB378" s="38">
        <v>79.444289999999995</v>
      </c>
      <c r="FC378" s="38">
        <v>77.861559999999997</v>
      </c>
      <c r="FD378" s="38">
        <v>76.058940000000007</v>
      </c>
      <c r="FE378" s="38">
        <v>74.481660000000005</v>
      </c>
      <c r="FF378" s="38">
        <v>73.199010000000001</v>
      </c>
      <c r="FG378" s="38">
        <v>72.093980000000002</v>
      </c>
      <c r="FH378" s="38">
        <v>71.548580000000001</v>
      </c>
      <c r="FI378" s="38">
        <v>73.922439999999995</v>
      </c>
      <c r="FJ378" s="38">
        <v>78.531949999999995</v>
      </c>
      <c r="FK378" s="38">
        <v>83.277910000000006</v>
      </c>
      <c r="FL378" s="38">
        <v>87.764009999999999</v>
      </c>
      <c r="FM378" s="38">
        <v>91.816559999999996</v>
      </c>
      <c r="FN378" s="38">
        <v>95.126649999999998</v>
      </c>
      <c r="FO378" s="38">
        <v>97.772760000000005</v>
      </c>
      <c r="FP378" s="38">
        <v>99.722530000000006</v>
      </c>
      <c r="FQ378" s="38">
        <v>101.004</v>
      </c>
      <c r="FR378" s="38">
        <v>101.26349999999999</v>
      </c>
      <c r="FS378" s="38">
        <v>100.2119</v>
      </c>
      <c r="FT378" s="38">
        <v>98.029529999999994</v>
      </c>
      <c r="FU378" s="38">
        <v>94.457790000000003</v>
      </c>
      <c r="FV378" s="38">
        <v>90.461439999999996</v>
      </c>
      <c r="FW378">
        <v>87.290369999999996</v>
      </c>
      <c r="FX378">
        <v>84.676029999999997</v>
      </c>
      <c r="FY378">
        <v>82.115160000000003</v>
      </c>
      <c r="FZ378">
        <v>1.15218E-2</v>
      </c>
      <c r="GA378">
        <v>8.0156500000000006E-2</v>
      </c>
      <c r="GB378">
        <v>1</v>
      </c>
    </row>
    <row r="379" spans="1:184" x14ac:dyDescent="0.3">
      <c r="A379" t="s">
        <v>277</v>
      </c>
      <c r="B379" t="s">
        <v>188</v>
      </c>
      <c r="C379" t="s">
        <v>1</v>
      </c>
      <c r="D379" t="s">
        <v>1</v>
      </c>
      <c r="E379" t="s">
        <v>1</v>
      </c>
      <c r="F379" t="s">
        <v>1</v>
      </c>
      <c r="G379" s="16" t="s">
        <v>1</v>
      </c>
      <c r="H379" s="40" t="s">
        <v>1</v>
      </c>
      <c r="I379" s="18" t="s">
        <v>1</v>
      </c>
      <c r="J379" s="38" t="s">
        <v>1</v>
      </c>
      <c r="K379" s="18">
        <v>44722</v>
      </c>
      <c r="L379" s="38">
        <v>8931</v>
      </c>
      <c r="M379" s="38">
        <v>8931</v>
      </c>
      <c r="N379" s="38">
        <v>1.636927</v>
      </c>
      <c r="O379" s="38">
        <v>1.5770630000000001</v>
      </c>
      <c r="P379" s="38">
        <v>1.5363629999999999</v>
      </c>
      <c r="Q379" s="38">
        <v>1.5054989999999999</v>
      </c>
      <c r="R379" s="38">
        <v>1.5053989999999999</v>
      </c>
      <c r="S379" s="38">
        <v>1.532173</v>
      </c>
      <c r="T379" s="38">
        <v>1.5502899999999999</v>
      </c>
      <c r="U379" s="38">
        <v>1.8191630000000001</v>
      </c>
      <c r="V379" s="38">
        <v>2.3440639999999999</v>
      </c>
      <c r="W379" s="38">
        <v>2.9742459999999999</v>
      </c>
      <c r="X379" s="38">
        <v>3.6206800000000001</v>
      </c>
      <c r="Y379" s="38">
        <v>3.9783590000000002</v>
      </c>
      <c r="Z379" s="38">
        <v>4.2071949999999996</v>
      </c>
      <c r="AA379" s="38">
        <v>4.3784869999999998</v>
      </c>
      <c r="AB379" s="38">
        <v>4.4923000000000002</v>
      </c>
      <c r="AC379" s="38">
        <v>4.5051370000000004</v>
      </c>
      <c r="AD379" s="38">
        <v>4.3705179999999997</v>
      </c>
      <c r="AE379" s="38">
        <v>3.8685420000000001</v>
      </c>
      <c r="AF379" s="38">
        <v>3.3016869999999998</v>
      </c>
      <c r="AG379" s="38">
        <v>2.8651759999999999</v>
      </c>
      <c r="AH379" s="38">
        <v>2.5573589999999999</v>
      </c>
      <c r="AI379" s="38">
        <v>2.2974160000000001</v>
      </c>
      <c r="AJ379" s="38">
        <v>2.0235400000000001</v>
      </c>
      <c r="AK379" s="38">
        <v>1.8424959999999999</v>
      </c>
      <c r="AL379" s="38">
        <v>9.6778000000000003E-3</v>
      </c>
      <c r="AM379" s="38">
        <v>1.4549400000000001E-2</v>
      </c>
      <c r="AN379" s="38">
        <v>1.49669E-2</v>
      </c>
      <c r="AO379" s="38">
        <v>1.0544E-2</v>
      </c>
      <c r="AP379" s="38">
        <v>1.21022E-2</v>
      </c>
      <c r="AQ379" s="38">
        <v>1.1616599999999999E-2</v>
      </c>
      <c r="AR379" s="38">
        <v>-1.0920000000000001E-3</v>
      </c>
      <c r="AS379" s="38">
        <v>-2.1714899999999999E-2</v>
      </c>
      <c r="AT379" s="38">
        <v>-3.5784999999999997E-2</v>
      </c>
      <c r="AU379" s="38">
        <v>-7.0186999999999999E-2</v>
      </c>
      <c r="AV379" s="38">
        <v>-6.8312600000000001E-2</v>
      </c>
      <c r="AW379" s="38">
        <v>-2.7069300000000001E-2</v>
      </c>
      <c r="AX379" s="38">
        <v>-9.5911999999999994E-3</v>
      </c>
      <c r="AY379" s="38">
        <v>1.4908100000000001E-2</v>
      </c>
      <c r="AZ379" s="38">
        <v>1.8631499999999999E-2</v>
      </c>
      <c r="BA379" s="38">
        <v>1.9344099999999999E-2</v>
      </c>
      <c r="BB379" s="38">
        <v>4.0892299999999999E-2</v>
      </c>
      <c r="BC379" s="38">
        <v>2.7371800000000002E-2</v>
      </c>
      <c r="BD379" s="38">
        <v>-6.0803999999999997E-3</v>
      </c>
      <c r="BE379" s="38">
        <v>-1.17549E-2</v>
      </c>
      <c r="BF379" s="38">
        <v>2.6818600000000001E-2</v>
      </c>
      <c r="BG379" s="38">
        <v>-1.34494E-2</v>
      </c>
      <c r="BH379" s="38">
        <v>-2.8084899999999999E-2</v>
      </c>
      <c r="BI379" s="38">
        <v>-3.1869300000000003E-2</v>
      </c>
      <c r="BJ379" s="38">
        <v>1.3574900000000001E-2</v>
      </c>
      <c r="BK379" s="38">
        <v>1.7106E-2</v>
      </c>
      <c r="BL379" s="38">
        <v>1.6771299999999999E-2</v>
      </c>
      <c r="BM379" s="38">
        <v>1.2115900000000001E-2</v>
      </c>
      <c r="BN379" s="38">
        <v>1.4272E-2</v>
      </c>
      <c r="BO379" s="38">
        <v>1.8409700000000001E-2</v>
      </c>
      <c r="BP379" s="38">
        <v>6.8567000000000003E-3</v>
      </c>
      <c r="BQ379" s="38">
        <v>-1.8493699999999998E-2</v>
      </c>
      <c r="BR379" s="38">
        <v>-3.0171E-2</v>
      </c>
      <c r="BS379" s="38">
        <v>-6.40072E-2</v>
      </c>
      <c r="BT379" s="38">
        <v>-6.2472E-2</v>
      </c>
      <c r="BU379" s="38">
        <v>-2.1131799999999999E-2</v>
      </c>
      <c r="BV379" s="38">
        <v>-6.1638999999999999E-3</v>
      </c>
      <c r="BW379" s="38">
        <v>1.98452E-2</v>
      </c>
      <c r="BX379" s="38">
        <v>2.73797E-2</v>
      </c>
      <c r="BY379" s="38">
        <v>2.84097E-2</v>
      </c>
      <c r="BZ379" s="38">
        <v>4.9167599999999999E-2</v>
      </c>
      <c r="CA379" s="38">
        <v>3.5469000000000001E-2</v>
      </c>
      <c r="CB379" s="38">
        <v>5.3807000000000004E-3</v>
      </c>
      <c r="CC379" s="38">
        <v>-3.1756000000000002E-3</v>
      </c>
      <c r="CD379" s="38">
        <v>3.2118800000000003E-2</v>
      </c>
      <c r="CE379" s="38">
        <v>-4.4933000000000004E-3</v>
      </c>
      <c r="CF379" s="38">
        <v>-2.10394E-2</v>
      </c>
      <c r="CG379" s="38">
        <v>-2.5585900000000002E-2</v>
      </c>
      <c r="CH379" s="38">
        <v>1.6274E-2</v>
      </c>
      <c r="CI379" s="38">
        <v>1.88767E-2</v>
      </c>
      <c r="CJ379" s="38">
        <v>1.8020999999999999E-2</v>
      </c>
      <c r="CK379" s="38">
        <v>1.3204499999999999E-2</v>
      </c>
      <c r="CL379" s="38">
        <v>1.5774900000000001E-2</v>
      </c>
      <c r="CM379" s="38">
        <v>2.3114599999999999E-2</v>
      </c>
      <c r="CN379" s="38">
        <v>1.23619E-2</v>
      </c>
      <c r="CO379" s="38">
        <v>-1.6262700000000001E-2</v>
      </c>
      <c r="CP379" s="38">
        <v>-2.6282799999999999E-2</v>
      </c>
      <c r="CQ379" s="38">
        <v>-5.9727000000000002E-2</v>
      </c>
      <c r="CR379" s="38">
        <v>-5.8426899999999997E-2</v>
      </c>
      <c r="CS379" s="38">
        <v>-1.70195E-2</v>
      </c>
      <c r="CT379" s="38">
        <v>-3.7900999999999998E-3</v>
      </c>
      <c r="CU379" s="38">
        <v>2.3264699999999999E-2</v>
      </c>
      <c r="CV379" s="38">
        <v>3.3438700000000002E-2</v>
      </c>
      <c r="CW379" s="38">
        <v>3.46886E-2</v>
      </c>
      <c r="CX379" s="38">
        <v>5.4899000000000003E-2</v>
      </c>
      <c r="CY379" s="38">
        <v>4.1077000000000002E-2</v>
      </c>
      <c r="CZ379" s="38">
        <v>1.33186E-2</v>
      </c>
      <c r="DA379" s="38">
        <v>2.7664E-3</v>
      </c>
      <c r="DB379" s="38">
        <v>3.5789700000000001E-2</v>
      </c>
      <c r="DC379" s="38">
        <v>1.7095999999999999E-3</v>
      </c>
      <c r="DD379" s="38">
        <v>-1.6159799999999998E-2</v>
      </c>
      <c r="DE379" s="38">
        <v>-2.1234099999999999E-2</v>
      </c>
      <c r="DF379" s="38">
        <v>1.89731E-2</v>
      </c>
      <c r="DG379" s="38">
        <v>2.06474E-2</v>
      </c>
      <c r="DH379" s="38">
        <v>1.9270700000000002E-2</v>
      </c>
      <c r="DI379" s="38">
        <v>1.4293200000000001E-2</v>
      </c>
      <c r="DJ379" s="38">
        <v>1.72777E-2</v>
      </c>
      <c r="DK379" s="38">
        <v>2.78195E-2</v>
      </c>
      <c r="DL379" s="38">
        <v>1.78671E-2</v>
      </c>
      <c r="DM379" s="38">
        <v>-1.4031699999999999E-2</v>
      </c>
      <c r="DN379" s="38">
        <v>-2.2394600000000001E-2</v>
      </c>
      <c r="DO379" s="38">
        <v>-5.54469E-2</v>
      </c>
      <c r="DP379" s="38">
        <v>-5.4381699999999998E-2</v>
      </c>
      <c r="DQ379" s="38">
        <v>-1.2907099999999999E-2</v>
      </c>
      <c r="DR379" s="38">
        <v>-1.4164E-3</v>
      </c>
      <c r="DS379" s="38">
        <v>2.6684200000000002E-2</v>
      </c>
      <c r="DT379" s="38">
        <v>3.9497699999999997E-2</v>
      </c>
      <c r="DU379" s="38">
        <v>4.0967400000000001E-2</v>
      </c>
      <c r="DV379" s="38">
        <v>6.0630400000000001E-2</v>
      </c>
      <c r="DW379" s="38">
        <v>4.66851E-2</v>
      </c>
      <c r="DX379" s="38">
        <v>2.1256500000000001E-2</v>
      </c>
      <c r="DY379" s="38">
        <v>8.7083999999999998E-3</v>
      </c>
      <c r="DZ379" s="38">
        <v>3.9460599999999998E-2</v>
      </c>
      <c r="EA379" s="38">
        <v>7.9126000000000005E-3</v>
      </c>
      <c r="EB379" s="38">
        <v>-1.12801E-2</v>
      </c>
      <c r="EC379" s="38">
        <v>-1.68822E-2</v>
      </c>
      <c r="ED379" s="38">
        <v>2.28702E-2</v>
      </c>
      <c r="EE379" s="38">
        <v>2.3203999999999999E-2</v>
      </c>
      <c r="EF379" s="38">
        <v>2.1075E-2</v>
      </c>
      <c r="EG379" s="38">
        <v>1.58651E-2</v>
      </c>
      <c r="EH379" s="38">
        <v>1.94475E-2</v>
      </c>
      <c r="EI379" s="38">
        <v>3.46126E-2</v>
      </c>
      <c r="EJ379" s="38">
        <v>2.58157E-2</v>
      </c>
      <c r="EK379" s="38">
        <v>-1.08104E-2</v>
      </c>
      <c r="EL379" s="38">
        <v>-1.6780699999999999E-2</v>
      </c>
      <c r="EM379" s="38">
        <v>-4.9266999999999998E-2</v>
      </c>
      <c r="EN379" s="38">
        <v>-4.85412E-2</v>
      </c>
      <c r="EO379" s="38">
        <v>-6.9696000000000003E-3</v>
      </c>
      <c r="EP379" s="38">
        <v>2.0108999999999999E-3</v>
      </c>
      <c r="EQ379" s="38">
        <v>3.1621299999999998E-2</v>
      </c>
      <c r="ER379" s="38">
        <v>4.8245900000000001E-2</v>
      </c>
      <c r="ES379" s="38">
        <v>5.0033099999999997E-2</v>
      </c>
      <c r="ET379" s="38">
        <v>6.89057E-2</v>
      </c>
      <c r="EU379" s="38">
        <v>5.4782299999999999E-2</v>
      </c>
      <c r="EV379" s="38">
        <v>3.2717599999999999E-2</v>
      </c>
      <c r="EW379" s="38">
        <v>1.7287799999999999E-2</v>
      </c>
      <c r="EX379" s="38">
        <v>4.4760800000000003E-2</v>
      </c>
      <c r="EY379" s="38">
        <v>1.6868600000000001E-2</v>
      </c>
      <c r="EZ379" s="38">
        <v>-4.2347000000000001E-3</v>
      </c>
      <c r="FA379" s="38">
        <v>-1.05988E-2</v>
      </c>
      <c r="FB379" s="38">
        <v>78.728430000000003</v>
      </c>
      <c r="FC379" s="38">
        <v>76.978819999999999</v>
      </c>
      <c r="FD379" s="38">
        <v>74.58681</v>
      </c>
      <c r="FE379" s="38">
        <v>72.646100000000004</v>
      </c>
      <c r="FF379" s="38">
        <v>71.682109999999994</v>
      </c>
      <c r="FG379" s="38">
        <v>70.644400000000005</v>
      </c>
      <c r="FH379" s="38">
        <v>71.182659999999998</v>
      </c>
      <c r="FI379" s="38">
        <v>75.299700000000001</v>
      </c>
      <c r="FJ379" s="38">
        <v>80.368300000000005</v>
      </c>
      <c r="FK379" s="38">
        <v>84.229420000000005</v>
      </c>
      <c r="FL379" s="38">
        <v>87.931209999999993</v>
      </c>
      <c r="FM379" s="38">
        <v>91.492890000000003</v>
      </c>
      <c r="FN379" s="38">
        <v>93.978170000000006</v>
      </c>
      <c r="FO379" s="38">
        <v>96.142769999999999</v>
      </c>
      <c r="FP379" s="38">
        <v>97.597290000000001</v>
      </c>
      <c r="FQ379" s="38">
        <v>98.724019999999996</v>
      </c>
      <c r="FR379" s="38">
        <v>99.038740000000004</v>
      </c>
      <c r="FS379" s="38">
        <v>98.662369999999996</v>
      </c>
      <c r="FT379" s="38">
        <v>96.974080000000001</v>
      </c>
      <c r="FU379" s="38">
        <v>94.507769999999994</v>
      </c>
      <c r="FV379" s="38">
        <v>91.120660000000001</v>
      </c>
      <c r="FW379">
        <v>88.356480000000005</v>
      </c>
      <c r="FX379">
        <v>85.467669999999998</v>
      </c>
      <c r="FY379">
        <v>82.679329999999993</v>
      </c>
      <c r="FZ379">
        <v>8.1107999999999996E-3</v>
      </c>
      <c r="GA379">
        <v>7.17806E-2</v>
      </c>
      <c r="GB379">
        <v>1</v>
      </c>
    </row>
    <row r="380" spans="1:184" x14ac:dyDescent="0.3">
      <c r="A380" t="s">
        <v>277</v>
      </c>
      <c r="B380" t="s">
        <v>188</v>
      </c>
      <c r="C380" t="s">
        <v>1</v>
      </c>
      <c r="D380" t="s">
        <v>1</v>
      </c>
      <c r="E380" t="s">
        <v>1</v>
      </c>
      <c r="F380" t="s">
        <v>1</v>
      </c>
      <c r="G380" s="16" t="s">
        <v>1</v>
      </c>
      <c r="H380" s="40" t="s">
        <v>1</v>
      </c>
      <c r="I380" s="18" t="s">
        <v>1</v>
      </c>
      <c r="J380" s="38" t="s">
        <v>1</v>
      </c>
      <c r="K380" s="18">
        <v>44739</v>
      </c>
      <c r="L380" s="38">
        <v>8911</v>
      </c>
      <c r="M380" s="38">
        <v>8911</v>
      </c>
      <c r="N380" s="38">
        <v>1.6990430000000001</v>
      </c>
      <c r="O380" s="38">
        <v>1.6389020000000001</v>
      </c>
      <c r="P380" s="38">
        <v>1.59606</v>
      </c>
      <c r="Q380" s="38">
        <v>1.5680970000000001</v>
      </c>
      <c r="R380" s="38">
        <v>1.5590310000000001</v>
      </c>
      <c r="S380" s="38">
        <v>1.603426</v>
      </c>
      <c r="T380" s="38">
        <v>1.64621</v>
      </c>
      <c r="U380" s="38">
        <v>1.8892150000000001</v>
      </c>
      <c r="V380" s="38">
        <v>2.4263789999999998</v>
      </c>
      <c r="W380" s="38">
        <v>3.0501070000000001</v>
      </c>
      <c r="X380" s="38">
        <v>3.6371859999999998</v>
      </c>
      <c r="Y380" s="38">
        <v>3.9517410000000002</v>
      </c>
      <c r="Z380" s="38">
        <v>4.163977</v>
      </c>
      <c r="AA380" s="38">
        <v>4.3372140000000003</v>
      </c>
      <c r="AB380" s="38">
        <v>4.4782000000000002</v>
      </c>
      <c r="AC380" s="38">
        <v>4.5214400000000001</v>
      </c>
      <c r="AD380" s="38">
        <v>4.4045449999999997</v>
      </c>
      <c r="AE380" s="38">
        <v>3.9164349999999999</v>
      </c>
      <c r="AF380" s="38">
        <v>3.3467630000000002</v>
      </c>
      <c r="AG380" s="38">
        <v>2.9027910000000001</v>
      </c>
      <c r="AH380" s="38">
        <v>2.5890650000000002</v>
      </c>
      <c r="AI380" s="38">
        <v>2.2853699999999999</v>
      </c>
      <c r="AJ380" s="38">
        <v>2.011679</v>
      </c>
      <c r="AK380" s="38">
        <v>1.8406880000000001</v>
      </c>
      <c r="AL380" s="38">
        <v>-9.6226000000000003E-3</v>
      </c>
      <c r="AM380" s="38">
        <v>-2.3963999999999999E-3</v>
      </c>
      <c r="AN380" s="38">
        <v>-5.2576999999999997E-3</v>
      </c>
      <c r="AO380" s="38">
        <v>2.6118999999999999E-3</v>
      </c>
      <c r="AP380" s="38">
        <v>1.963E-4</v>
      </c>
      <c r="AQ380" s="38">
        <v>2.28614E-2</v>
      </c>
      <c r="AR380" s="38">
        <v>2.46036E-2</v>
      </c>
      <c r="AS380" s="38">
        <v>-3.37475E-2</v>
      </c>
      <c r="AT380" s="38">
        <v>-1.79536E-2</v>
      </c>
      <c r="AU380" s="38">
        <v>-1.9242200000000001E-2</v>
      </c>
      <c r="AV380" s="38">
        <v>-1.41406E-2</v>
      </c>
      <c r="AW380" s="38">
        <v>-7.5544000000000002E-3</v>
      </c>
      <c r="AX380" s="38">
        <v>1.1852E-3</v>
      </c>
      <c r="AY380" s="38">
        <v>5.4580000000000004E-4</v>
      </c>
      <c r="AZ380" s="38">
        <v>-1.1398999999999999E-3</v>
      </c>
      <c r="BA380" s="38">
        <v>1.3513300000000001E-2</v>
      </c>
      <c r="BB380" s="38">
        <v>3.31148E-2</v>
      </c>
      <c r="BC380" s="38">
        <v>-1.3345E-3</v>
      </c>
      <c r="BD380" s="38">
        <v>-2.6615099999999999E-2</v>
      </c>
      <c r="BE380" s="38">
        <v>-4.1417500000000003E-2</v>
      </c>
      <c r="BF380" s="38">
        <v>1.65182E-2</v>
      </c>
      <c r="BG380" s="38">
        <v>-5.9225100000000003E-2</v>
      </c>
      <c r="BH380" s="38">
        <v>-4.6586799999999998E-2</v>
      </c>
      <c r="BI380" s="38">
        <v>-3.4265400000000001E-2</v>
      </c>
      <c r="BJ380" s="38">
        <v>-6.1691999999999997E-3</v>
      </c>
      <c r="BK380" s="38">
        <v>-9.0320000000000005E-4</v>
      </c>
      <c r="BL380" s="38">
        <v>-4.0680999999999998E-3</v>
      </c>
      <c r="BM380" s="38">
        <v>4.0133E-3</v>
      </c>
      <c r="BN380" s="38">
        <v>2.2304999999999998E-3</v>
      </c>
      <c r="BO380" s="38">
        <v>2.7296999999999998E-2</v>
      </c>
      <c r="BP380" s="38">
        <v>3.3559600000000002E-2</v>
      </c>
      <c r="BQ380" s="38">
        <v>-3.0414799999999999E-2</v>
      </c>
      <c r="BR380" s="38">
        <v>-1.3656400000000001E-2</v>
      </c>
      <c r="BS380" s="38">
        <v>-1.3285999999999999E-2</v>
      </c>
      <c r="BT380" s="38">
        <v>-5.2034999999999998E-3</v>
      </c>
      <c r="BU380" s="38">
        <v>-1.3327E-3</v>
      </c>
      <c r="BV380" s="38">
        <v>4.4397999999999998E-3</v>
      </c>
      <c r="BW380" s="38">
        <v>3.1235E-3</v>
      </c>
      <c r="BX380" s="38">
        <v>6.0264999999999997E-3</v>
      </c>
      <c r="BY380" s="38">
        <v>2.1434000000000002E-2</v>
      </c>
      <c r="BZ380" s="38">
        <v>4.1880800000000003E-2</v>
      </c>
      <c r="CA380" s="38">
        <v>8.5158999999999999E-3</v>
      </c>
      <c r="CB380" s="38">
        <v>-1.6156500000000001E-2</v>
      </c>
      <c r="CC380" s="38">
        <v>-2.8671499999999999E-2</v>
      </c>
      <c r="CD380" s="38">
        <v>2.65379E-2</v>
      </c>
      <c r="CE380" s="38">
        <v>-5.1614E-2</v>
      </c>
      <c r="CF380" s="38">
        <v>-4.0731299999999998E-2</v>
      </c>
      <c r="CG380" s="38">
        <v>-3.0438400000000001E-2</v>
      </c>
      <c r="CH380" s="38">
        <v>-3.7774000000000002E-3</v>
      </c>
      <c r="CI380" s="38">
        <v>1.3100000000000001E-4</v>
      </c>
      <c r="CJ380" s="38">
        <v>-3.2441000000000002E-3</v>
      </c>
      <c r="CK380" s="38">
        <v>4.9839000000000003E-3</v>
      </c>
      <c r="CL380" s="38">
        <v>3.6394000000000001E-3</v>
      </c>
      <c r="CM380" s="38">
        <v>3.03691E-2</v>
      </c>
      <c r="CN380" s="38">
        <v>3.9762499999999999E-2</v>
      </c>
      <c r="CO380" s="38">
        <v>-2.8106599999999999E-2</v>
      </c>
      <c r="CP380" s="38">
        <v>-1.06801E-2</v>
      </c>
      <c r="CQ380" s="38">
        <v>-9.1608000000000002E-3</v>
      </c>
      <c r="CR380" s="38">
        <v>9.8630000000000007E-4</v>
      </c>
      <c r="CS380" s="38">
        <v>2.9765E-3</v>
      </c>
      <c r="CT380" s="38">
        <v>6.6940000000000003E-3</v>
      </c>
      <c r="CU380" s="38">
        <v>4.9087999999999996E-3</v>
      </c>
      <c r="CV380" s="38">
        <v>1.099E-2</v>
      </c>
      <c r="CW380" s="38">
        <v>2.6919800000000001E-2</v>
      </c>
      <c r="CX380" s="38">
        <v>4.7952000000000002E-2</v>
      </c>
      <c r="CY380" s="38">
        <v>1.53382E-2</v>
      </c>
      <c r="CZ380" s="38">
        <v>-8.9128999999999996E-3</v>
      </c>
      <c r="DA380" s="38">
        <v>-1.9843699999999999E-2</v>
      </c>
      <c r="DB380" s="38">
        <v>3.34775E-2</v>
      </c>
      <c r="DC380" s="38">
        <v>-4.6342500000000002E-2</v>
      </c>
      <c r="DD380" s="38">
        <v>-3.6675899999999997E-2</v>
      </c>
      <c r="DE380" s="38">
        <v>-2.7787900000000001E-2</v>
      </c>
      <c r="DF380" s="38">
        <v>-1.3856999999999999E-3</v>
      </c>
      <c r="DG380" s="38">
        <v>1.1651999999999999E-3</v>
      </c>
      <c r="DH380" s="38">
        <v>-2.4202E-3</v>
      </c>
      <c r="DI380" s="38">
        <v>5.9544999999999997E-3</v>
      </c>
      <c r="DJ380" s="38">
        <v>5.0483999999999998E-3</v>
      </c>
      <c r="DK380" s="38">
        <v>3.3441199999999997E-2</v>
      </c>
      <c r="DL380" s="38">
        <v>4.5965399999999997E-2</v>
      </c>
      <c r="DM380" s="38">
        <v>-2.5798399999999999E-2</v>
      </c>
      <c r="DN380" s="38">
        <v>-7.7038999999999996E-3</v>
      </c>
      <c r="DO380" s="38">
        <v>-5.0356000000000003E-3</v>
      </c>
      <c r="DP380" s="38">
        <v>7.1761000000000004E-3</v>
      </c>
      <c r="DQ380" s="38">
        <v>7.2857E-3</v>
      </c>
      <c r="DR380" s="38">
        <v>8.9481999999999999E-3</v>
      </c>
      <c r="DS380" s="38">
        <v>6.6940999999999997E-3</v>
      </c>
      <c r="DT380" s="38">
        <v>1.5953499999999999E-2</v>
      </c>
      <c r="DU380" s="38">
        <v>3.24056E-2</v>
      </c>
      <c r="DV380" s="38">
        <v>5.4023300000000003E-2</v>
      </c>
      <c r="DW380" s="38">
        <v>2.2160599999999999E-2</v>
      </c>
      <c r="DX380" s="38">
        <v>-1.6693000000000001E-3</v>
      </c>
      <c r="DY380" s="38">
        <v>-1.10159E-2</v>
      </c>
      <c r="DZ380" s="38">
        <v>4.0417099999999997E-2</v>
      </c>
      <c r="EA380" s="38">
        <v>-4.1071000000000003E-2</v>
      </c>
      <c r="EB380" s="38">
        <v>-3.2620400000000001E-2</v>
      </c>
      <c r="EC380" s="38">
        <v>-2.5137300000000001E-2</v>
      </c>
      <c r="ED380" s="38">
        <v>2.0677E-3</v>
      </c>
      <c r="EE380" s="38">
        <v>2.6584999999999998E-3</v>
      </c>
      <c r="EF380" s="38">
        <v>-1.2305E-3</v>
      </c>
      <c r="EG380" s="38">
        <v>7.3558E-3</v>
      </c>
      <c r="EH380" s="38">
        <v>7.0825999999999997E-3</v>
      </c>
      <c r="EI380" s="38">
        <v>3.7876899999999998E-2</v>
      </c>
      <c r="EJ380" s="38">
        <v>5.4921400000000002E-2</v>
      </c>
      <c r="EK380" s="38">
        <v>-2.2465700000000002E-2</v>
      </c>
      <c r="EL380" s="38">
        <v>-3.4066999999999999E-3</v>
      </c>
      <c r="EM380" s="38">
        <v>9.2060000000000004E-4</v>
      </c>
      <c r="EN380" s="38">
        <v>1.6113200000000001E-2</v>
      </c>
      <c r="EO380" s="38">
        <v>1.35075E-2</v>
      </c>
      <c r="EP380" s="38">
        <v>1.2202899999999999E-2</v>
      </c>
      <c r="EQ380" s="38">
        <v>9.2718000000000002E-3</v>
      </c>
      <c r="ER380" s="38">
        <v>2.3120000000000002E-2</v>
      </c>
      <c r="ES380" s="38">
        <v>4.0326300000000002E-2</v>
      </c>
      <c r="ET380" s="38">
        <v>6.2789200000000003E-2</v>
      </c>
      <c r="EU380" s="38">
        <v>3.2010999999999998E-2</v>
      </c>
      <c r="EV380" s="38">
        <v>8.7892999999999999E-3</v>
      </c>
      <c r="EW380" s="38">
        <v>1.73E-3</v>
      </c>
      <c r="EX380" s="38">
        <v>5.0436799999999997E-2</v>
      </c>
      <c r="EY380" s="38">
        <v>-3.3459900000000001E-2</v>
      </c>
      <c r="EZ380" s="38">
        <v>-2.6765000000000001E-2</v>
      </c>
      <c r="FA380" s="38">
        <v>-2.13104E-2</v>
      </c>
      <c r="FB380" s="38">
        <v>76.453000000000003</v>
      </c>
      <c r="FC380" s="38">
        <v>74.440579999999997</v>
      </c>
      <c r="FD380" s="38">
        <v>72.460160000000002</v>
      </c>
      <c r="FE380" s="38">
        <v>70.811549999999997</v>
      </c>
      <c r="FF380" s="38">
        <v>69.711119999999994</v>
      </c>
      <c r="FG380" s="38">
        <v>68.419809999999998</v>
      </c>
      <c r="FH380" s="38">
        <v>68.623500000000007</v>
      </c>
      <c r="FI380" s="38">
        <v>72.147469999999998</v>
      </c>
      <c r="FJ380" s="38">
        <v>77.208860000000001</v>
      </c>
      <c r="FK380" s="38">
        <v>81.578090000000003</v>
      </c>
      <c r="FL380" s="38">
        <v>85.884460000000004</v>
      </c>
      <c r="FM380" s="38">
        <v>89.85078</v>
      </c>
      <c r="FN380" s="38">
        <v>93.265050000000002</v>
      </c>
      <c r="FO380" s="38">
        <v>96.144360000000006</v>
      </c>
      <c r="FP380" s="38">
        <v>98.329499999999996</v>
      </c>
      <c r="FQ380" s="38">
        <v>99.933000000000007</v>
      </c>
      <c r="FR380" s="38">
        <v>100.0947</v>
      </c>
      <c r="FS380" s="38">
        <v>99.84666</v>
      </c>
      <c r="FT380" s="38">
        <v>98.281679999999994</v>
      </c>
      <c r="FU380" s="38">
        <v>95.209400000000002</v>
      </c>
      <c r="FV380" s="38">
        <v>90.55865</v>
      </c>
      <c r="FW380">
        <v>86.789109999999994</v>
      </c>
      <c r="FX380">
        <v>83.367369999999994</v>
      </c>
      <c r="FY380">
        <v>80.616870000000006</v>
      </c>
      <c r="FZ380">
        <v>1.2896599999999999E-2</v>
      </c>
      <c r="GA380">
        <v>0.11358210000000001</v>
      </c>
      <c r="GB380">
        <v>1</v>
      </c>
    </row>
    <row r="381" spans="1:184" x14ac:dyDescent="0.3">
      <c r="A381" t="s">
        <v>277</v>
      </c>
      <c r="B381" t="s">
        <v>188</v>
      </c>
      <c r="C381" t="s">
        <v>1</v>
      </c>
      <c r="D381" t="s">
        <v>1</v>
      </c>
      <c r="E381" t="s">
        <v>1</v>
      </c>
      <c r="F381" t="s">
        <v>1</v>
      </c>
      <c r="G381" s="16" t="s">
        <v>1</v>
      </c>
      <c r="H381" s="40" t="s">
        <v>1</v>
      </c>
      <c r="I381" s="18" t="s">
        <v>1</v>
      </c>
      <c r="J381" s="38" t="s">
        <v>1</v>
      </c>
      <c r="K381" s="18">
        <v>44753</v>
      </c>
      <c r="L381" s="38">
        <v>8875</v>
      </c>
      <c r="M381" s="38">
        <v>8875</v>
      </c>
      <c r="N381" s="38">
        <v>1.643662</v>
      </c>
      <c r="O381" s="38">
        <v>1.587037</v>
      </c>
      <c r="P381" s="38">
        <v>1.545963</v>
      </c>
      <c r="Q381" s="38">
        <v>1.5193749999999999</v>
      </c>
      <c r="R381" s="38">
        <v>1.5122990000000001</v>
      </c>
      <c r="S381" s="38">
        <v>1.552678</v>
      </c>
      <c r="T381" s="38">
        <v>1.5884100000000001</v>
      </c>
      <c r="U381" s="38">
        <v>1.8367549999999999</v>
      </c>
      <c r="V381" s="38">
        <v>2.3646210000000001</v>
      </c>
      <c r="W381" s="38">
        <v>2.990545</v>
      </c>
      <c r="X381" s="38">
        <v>3.5713520000000001</v>
      </c>
      <c r="Y381" s="38">
        <v>3.892439</v>
      </c>
      <c r="Z381" s="38">
        <v>4.1063900000000002</v>
      </c>
      <c r="AA381" s="38">
        <v>4.2669980000000001</v>
      </c>
      <c r="AB381" s="38">
        <v>4.390701</v>
      </c>
      <c r="AC381" s="38">
        <v>4.4216030000000002</v>
      </c>
      <c r="AD381" s="38">
        <v>4.3150599999999999</v>
      </c>
      <c r="AE381" s="38">
        <v>3.8408500000000001</v>
      </c>
      <c r="AF381" s="38">
        <v>3.2908270000000002</v>
      </c>
      <c r="AG381" s="38">
        <v>2.858473</v>
      </c>
      <c r="AH381" s="38">
        <v>2.5540620000000001</v>
      </c>
      <c r="AI381" s="38">
        <v>2.2649140000000001</v>
      </c>
      <c r="AJ381" s="38">
        <v>2.0024329999999999</v>
      </c>
      <c r="AK381" s="38">
        <v>1.8268230000000001</v>
      </c>
      <c r="AL381" s="38">
        <v>-2.1925999999999998E-3</v>
      </c>
      <c r="AM381" s="38">
        <v>7.1421000000000002E-3</v>
      </c>
      <c r="AN381" s="38">
        <v>5.6118000000000001E-3</v>
      </c>
      <c r="AO381" s="38">
        <v>5.5402999999999997E-3</v>
      </c>
      <c r="AP381" s="38">
        <v>5.9500000000000004E-3</v>
      </c>
      <c r="AQ381" s="38">
        <v>1.37041E-2</v>
      </c>
      <c r="AR381" s="38">
        <v>2.1063800000000001E-2</v>
      </c>
      <c r="AS381" s="38">
        <v>-2.7345399999999999E-2</v>
      </c>
      <c r="AT381" s="38">
        <v>-4.2252999999999999E-2</v>
      </c>
      <c r="AU381" s="38">
        <v>-4.9786999999999998E-2</v>
      </c>
      <c r="AV381" s="38">
        <v>-6.5342399999999995E-2</v>
      </c>
      <c r="AW381" s="38">
        <v>-3.7148899999999999E-2</v>
      </c>
      <c r="AX381" s="38">
        <v>-6.0090999999999999E-3</v>
      </c>
      <c r="AY381" s="38">
        <v>1.32169E-2</v>
      </c>
      <c r="AZ381" s="38">
        <v>2.4234700000000001E-2</v>
      </c>
      <c r="BA381" s="38">
        <v>1.31766E-2</v>
      </c>
      <c r="BB381" s="38">
        <v>4.8061899999999998E-2</v>
      </c>
      <c r="BC381" s="38">
        <v>1.51389E-2</v>
      </c>
      <c r="BD381" s="38">
        <v>-2.1621399999999999E-2</v>
      </c>
      <c r="BE381" s="38">
        <v>-2.2158799999999999E-2</v>
      </c>
      <c r="BF381" s="38">
        <v>7.6902000000000003E-3</v>
      </c>
      <c r="BG381" s="38">
        <v>-3.5640600000000001E-2</v>
      </c>
      <c r="BH381" s="38">
        <v>-2.4652899999999998E-2</v>
      </c>
      <c r="BI381" s="38">
        <v>-2.2502000000000001E-2</v>
      </c>
      <c r="BJ381" s="38">
        <v>1.977E-3</v>
      </c>
      <c r="BK381" s="38">
        <v>9.1149000000000004E-3</v>
      </c>
      <c r="BL381" s="38">
        <v>7.5404000000000001E-3</v>
      </c>
      <c r="BM381" s="38">
        <v>7.4922000000000001E-3</v>
      </c>
      <c r="BN381" s="38">
        <v>8.2345000000000005E-3</v>
      </c>
      <c r="BO381" s="38">
        <v>1.9080400000000001E-2</v>
      </c>
      <c r="BP381" s="38">
        <v>3.06348E-2</v>
      </c>
      <c r="BQ381" s="38">
        <v>-2.3388599999999999E-2</v>
      </c>
      <c r="BR381" s="38">
        <v>-3.7270600000000001E-2</v>
      </c>
      <c r="BS381" s="38">
        <v>-4.2998000000000001E-2</v>
      </c>
      <c r="BT381" s="38">
        <v>-5.5495999999999997E-2</v>
      </c>
      <c r="BU381" s="38">
        <v>-3.0284100000000001E-2</v>
      </c>
      <c r="BV381" s="38">
        <v>-2.1316999999999998E-3</v>
      </c>
      <c r="BW381" s="38">
        <v>1.6167500000000001E-2</v>
      </c>
      <c r="BX381" s="38">
        <v>3.2291599999999997E-2</v>
      </c>
      <c r="BY381" s="38">
        <v>2.2249100000000001E-2</v>
      </c>
      <c r="BZ381" s="38">
        <v>5.70137E-2</v>
      </c>
      <c r="CA381" s="38">
        <v>2.5610299999999999E-2</v>
      </c>
      <c r="CB381" s="38">
        <v>-8.0551000000000008E-3</v>
      </c>
      <c r="CC381" s="38">
        <v>-7.3777000000000001E-3</v>
      </c>
      <c r="CD381" s="38">
        <v>1.8777499999999999E-2</v>
      </c>
      <c r="CE381" s="38">
        <v>-2.6587900000000001E-2</v>
      </c>
      <c r="CF381" s="38">
        <v>-1.7438800000000001E-2</v>
      </c>
      <c r="CG381" s="38">
        <v>-1.7190199999999999E-2</v>
      </c>
      <c r="CH381" s="38">
        <v>4.8647999999999999E-3</v>
      </c>
      <c r="CI381" s="38">
        <v>1.0481300000000001E-2</v>
      </c>
      <c r="CJ381" s="38">
        <v>8.8760999999999996E-3</v>
      </c>
      <c r="CK381" s="38">
        <v>8.8441000000000006E-3</v>
      </c>
      <c r="CL381" s="38">
        <v>9.8168000000000005E-3</v>
      </c>
      <c r="CM381" s="38">
        <v>2.2804000000000001E-2</v>
      </c>
      <c r="CN381" s="38">
        <v>3.7263600000000001E-2</v>
      </c>
      <c r="CO381" s="38">
        <v>-2.0648199999999998E-2</v>
      </c>
      <c r="CP381" s="38">
        <v>-3.38199E-2</v>
      </c>
      <c r="CQ381" s="38">
        <v>-3.82961E-2</v>
      </c>
      <c r="CR381" s="38">
        <v>-4.8676400000000002E-2</v>
      </c>
      <c r="CS381" s="38">
        <v>-2.55295E-2</v>
      </c>
      <c r="CT381" s="38">
        <v>5.5380000000000002E-4</v>
      </c>
      <c r="CU381" s="38">
        <v>1.8211000000000001E-2</v>
      </c>
      <c r="CV381" s="38">
        <v>3.7871799999999997E-2</v>
      </c>
      <c r="CW381" s="38">
        <v>2.8532700000000001E-2</v>
      </c>
      <c r="CX381" s="38">
        <v>6.3213599999999995E-2</v>
      </c>
      <c r="CY381" s="38">
        <v>3.2862700000000002E-2</v>
      </c>
      <c r="CZ381" s="38">
        <v>1.3408000000000001E-3</v>
      </c>
      <c r="DA381" s="38">
        <v>2.8595999999999999E-3</v>
      </c>
      <c r="DB381" s="38">
        <v>2.6456500000000001E-2</v>
      </c>
      <c r="DC381" s="38">
        <v>-2.0317999999999999E-2</v>
      </c>
      <c r="DD381" s="38">
        <v>-1.24423E-2</v>
      </c>
      <c r="DE381" s="38">
        <v>-1.35113E-2</v>
      </c>
      <c r="DF381" s="38">
        <v>7.7526000000000001E-3</v>
      </c>
      <c r="DG381" s="38">
        <v>1.1847699999999999E-2</v>
      </c>
      <c r="DH381" s="38">
        <v>1.02118E-2</v>
      </c>
      <c r="DI381" s="38">
        <v>1.01961E-2</v>
      </c>
      <c r="DJ381" s="38">
        <v>1.1399100000000001E-2</v>
      </c>
      <c r="DK381" s="38">
        <v>2.6527599999999998E-2</v>
      </c>
      <c r="DL381" s="38">
        <v>4.3892399999999998E-2</v>
      </c>
      <c r="DM381" s="38">
        <v>-1.7907699999999999E-2</v>
      </c>
      <c r="DN381" s="38">
        <v>-3.03691E-2</v>
      </c>
      <c r="DO381" s="38">
        <v>-3.3594100000000002E-2</v>
      </c>
      <c r="DP381" s="38">
        <v>-4.1856699999999997E-2</v>
      </c>
      <c r="DQ381" s="38">
        <v>-2.0774999999999998E-2</v>
      </c>
      <c r="DR381" s="38">
        <v>3.2391999999999998E-3</v>
      </c>
      <c r="DS381" s="38">
        <v>2.0254600000000001E-2</v>
      </c>
      <c r="DT381" s="38">
        <v>4.3451999999999998E-2</v>
      </c>
      <c r="DU381" s="38">
        <v>3.4816300000000001E-2</v>
      </c>
      <c r="DV381" s="38">
        <v>6.9413600000000006E-2</v>
      </c>
      <c r="DW381" s="38">
        <v>4.0115100000000001E-2</v>
      </c>
      <c r="DX381" s="38">
        <v>1.0736799999999999E-2</v>
      </c>
      <c r="DY381" s="38">
        <v>1.30969E-2</v>
      </c>
      <c r="DZ381" s="38">
        <v>3.4135499999999999E-2</v>
      </c>
      <c r="EA381" s="38">
        <v>-1.4048100000000001E-2</v>
      </c>
      <c r="EB381" s="38">
        <v>-7.4457999999999998E-3</v>
      </c>
      <c r="EC381" s="38">
        <v>-9.8323000000000004E-3</v>
      </c>
      <c r="ED381" s="38">
        <v>1.1922200000000001E-2</v>
      </c>
      <c r="EE381" s="38">
        <v>1.3820600000000001E-2</v>
      </c>
      <c r="EF381" s="38">
        <v>1.2140400000000001E-2</v>
      </c>
      <c r="EG381" s="38">
        <v>1.2148000000000001E-2</v>
      </c>
      <c r="EH381" s="38">
        <v>1.3683600000000001E-2</v>
      </c>
      <c r="EI381" s="38">
        <v>3.1903899999999999E-2</v>
      </c>
      <c r="EJ381" s="38">
        <v>5.3463299999999998E-2</v>
      </c>
      <c r="EK381" s="38">
        <v>-1.39509E-2</v>
      </c>
      <c r="EL381" s="38">
        <v>-2.5386700000000002E-2</v>
      </c>
      <c r="EM381" s="38">
        <v>-2.6805200000000001E-2</v>
      </c>
      <c r="EN381" s="38">
        <v>-3.2010299999999998E-2</v>
      </c>
      <c r="EO381" s="38">
        <v>-1.39101E-2</v>
      </c>
      <c r="EP381" s="38">
        <v>7.1165999999999998E-3</v>
      </c>
      <c r="EQ381" s="38">
        <v>2.3205199999999999E-2</v>
      </c>
      <c r="ER381" s="38">
        <v>5.15088E-2</v>
      </c>
      <c r="ES381" s="38">
        <v>4.3888900000000002E-2</v>
      </c>
      <c r="ET381" s="38">
        <v>7.8365299999999999E-2</v>
      </c>
      <c r="EU381" s="38">
        <v>5.0586399999999997E-2</v>
      </c>
      <c r="EV381" s="38">
        <v>2.4303000000000002E-2</v>
      </c>
      <c r="EW381" s="38">
        <v>2.7877900000000001E-2</v>
      </c>
      <c r="EX381" s="38">
        <v>4.52228E-2</v>
      </c>
      <c r="EY381" s="38">
        <v>-4.9953000000000003E-3</v>
      </c>
      <c r="EZ381" s="38">
        <v>-2.3169999999999999E-4</v>
      </c>
      <c r="FA381" s="38">
        <v>-4.5205000000000002E-3</v>
      </c>
      <c r="FB381" s="38">
        <v>78.832819999999998</v>
      </c>
      <c r="FC381" s="38">
        <v>77.680459999999997</v>
      </c>
      <c r="FD381" s="38">
        <v>76.259280000000004</v>
      </c>
      <c r="FE381" s="38">
        <v>74.641469999999998</v>
      </c>
      <c r="FF381" s="38">
        <v>72.523619999999994</v>
      </c>
      <c r="FG381" s="38">
        <v>71.526600000000002</v>
      </c>
      <c r="FH381" s="38">
        <v>71.293909999999997</v>
      </c>
      <c r="FI381" s="38">
        <v>74.435040000000001</v>
      </c>
      <c r="FJ381" s="38">
        <v>79.110039999999998</v>
      </c>
      <c r="FK381" s="38">
        <v>84.204610000000002</v>
      </c>
      <c r="FL381" s="38">
        <v>88.195430000000002</v>
      </c>
      <c r="FM381" s="38">
        <v>91.552530000000004</v>
      </c>
      <c r="FN381" s="38">
        <v>94.670670000000001</v>
      </c>
      <c r="FO381" s="38">
        <v>97.019260000000003</v>
      </c>
      <c r="FP381" s="38">
        <v>98.565969999999993</v>
      </c>
      <c r="FQ381" s="38">
        <v>100.158</v>
      </c>
      <c r="FR381" s="38">
        <v>100.7393</v>
      </c>
      <c r="FS381" s="38">
        <v>100.37779999999999</v>
      </c>
      <c r="FT381" s="38">
        <v>98.962479999999999</v>
      </c>
      <c r="FU381" s="38">
        <v>96.20626</v>
      </c>
      <c r="FV381" s="38">
        <v>92.188810000000004</v>
      </c>
      <c r="FW381">
        <v>88.606840000000005</v>
      </c>
      <c r="FX381">
        <v>85.938270000000003</v>
      </c>
      <c r="FY381">
        <v>82.991479999999996</v>
      </c>
      <c r="FZ381">
        <v>1.40746E-2</v>
      </c>
      <c r="GA381">
        <v>0.13251389999999999</v>
      </c>
      <c r="GB381">
        <v>1</v>
      </c>
    </row>
    <row r="382" spans="1:184" x14ac:dyDescent="0.3">
      <c r="A382" t="s">
        <v>277</v>
      </c>
      <c r="B382" t="s">
        <v>188</v>
      </c>
      <c r="C382" t="s">
        <v>1</v>
      </c>
      <c r="D382" t="s">
        <v>1</v>
      </c>
      <c r="E382" t="s">
        <v>1</v>
      </c>
      <c r="F382" t="s">
        <v>1</v>
      </c>
      <c r="G382" s="16" t="s">
        <v>1</v>
      </c>
      <c r="H382" s="40" t="s">
        <v>1</v>
      </c>
      <c r="I382" s="18" t="s">
        <v>1</v>
      </c>
      <c r="J382" s="38" t="s">
        <v>1</v>
      </c>
      <c r="K382" s="18">
        <v>44760</v>
      </c>
      <c r="L382" s="38">
        <v>8861</v>
      </c>
      <c r="M382" s="38">
        <v>8861</v>
      </c>
      <c r="N382" s="38">
        <v>1.7720210000000001</v>
      </c>
      <c r="O382" s="38">
        <v>1.7063060000000001</v>
      </c>
      <c r="P382" s="38">
        <v>1.657446</v>
      </c>
      <c r="Q382" s="38">
        <v>1.624163</v>
      </c>
      <c r="R382" s="38">
        <v>1.612161</v>
      </c>
      <c r="S382" s="38">
        <v>1.6594770000000001</v>
      </c>
      <c r="T382" s="38">
        <v>1.701959</v>
      </c>
      <c r="U382" s="38">
        <v>1.9548000000000001</v>
      </c>
      <c r="V382" s="38">
        <v>2.4979260000000001</v>
      </c>
      <c r="W382" s="38">
        <v>3.1282399999999999</v>
      </c>
      <c r="X382" s="38">
        <v>3.6939320000000002</v>
      </c>
      <c r="Y382" s="38">
        <v>3.9899939999999998</v>
      </c>
      <c r="Z382" s="38">
        <v>4.1833660000000004</v>
      </c>
      <c r="AA382" s="38">
        <v>4.3207250000000004</v>
      </c>
      <c r="AB382" s="38">
        <v>4.4336779999999996</v>
      </c>
      <c r="AC382" s="38">
        <v>4.4586300000000003</v>
      </c>
      <c r="AD382" s="38">
        <v>4.3344100000000001</v>
      </c>
      <c r="AE382" s="38">
        <v>3.8628300000000002</v>
      </c>
      <c r="AF382" s="38">
        <v>3.3091050000000002</v>
      </c>
      <c r="AG382" s="38">
        <v>2.8769490000000002</v>
      </c>
      <c r="AH382" s="38">
        <v>2.582843</v>
      </c>
      <c r="AI382" s="38">
        <v>2.2925960000000001</v>
      </c>
      <c r="AJ382" s="38">
        <v>2.0276459999999998</v>
      </c>
      <c r="AK382" s="38">
        <v>1.8566149999999999</v>
      </c>
      <c r="AL382" s="38">
        <v>1.2300000000000001E-5</v>
      </c>
      <c r="AM382" s="38">
        <v>4.1495000000000004E-3</v>
      </c>
      <c r="AN382" s="38">
        <v>6.3727999999999996E-3</v>
      </c>
      <c r="AO382" s="38">
        <v>1.16741E-2</v>
      </c>
      <c r="AP382" s="38">
        <v>-2.2247E-3</v>
      </c>
      <c r="AQ382" s="38">
        <v>1.19455E-2</v>
      </c>
      <c r="AR382" s="38">
        <v>1.7455999999999999E-2</v>
      </c>
      <c r="AS382" s="38">
        <v>-3.20065E-2</v>
      </c>
      <c r="AT382" s="38">
        <v>-2.93087E-2</v>
      </c>
      <c r="AU382" s="38">
        <v>-4.0447400000000001E-2</v>
      </c>
      <c r="AV382" s="38">
        <v>-8.4512299999999999E-2</v>
      </c>
      <c r="AW382" s="38">
        <v>-6.6262299999999996E-2</v>
      </c>
      <c r="AX382" s="38">
        <v>-1.14203E-2</v>
      </c>
      <c r="AY382" s="38">
        <v>2.6389099999999999E-2</v>
      </c>
      <c r="AZ382" s="38">
        <v>4.8656499999999998E-2</v>
      </c>
      <c r="BA382" s="38">
        <v>6.1593599999999998E-2</v>
      </c>
      <c r="BB382" s="38">
        <v>6.2558699999999995E-2</v>
      </c>
      <c r="BC382" s="38">
        <v>5.5671199999999997E-2</v>
      </c>
      <c r="BD382" s="38">
        <v>1.9015000000000001E-2</v>
      </c>
      <c r="BE382" s="38">
        <v>3.5614899999999998E-2</v>
      </c>
      <c r="BF382" s="38">
        <v>5.9945900000000003E-2</v>
      </c>
      <c r="BG382" s="38">
        <v>5.7312999999999999E-3</v>
      </c>
      <c r="BH382" s="38">
        <v>2.2425500000000001E-2</v>
      </c>
      <c r="BI382" s="38">
        <v>1.6151499999999999E-2</v>
      </c>
      <c r="BJ382" s="38">
        <v>3.8733999999999999E-3</v>
      </c>
      <c r="BK382" s="38">
        <v>6.0958000000000002E-3</v>
      </c>
      <c r="BL382" s="38">
        <v>8.1084999999999994E-3</v>
      </c>
      <c r="BM382" s="38">
        <v>1.35885E-2</v>
      </c>
      <c r="BN382" s="38">
        <v>9.4900000000000003E-5</v>
      </c>
      <c r="BO382" s="38">
        <v>1.71211E-2</v>
      </c>
      <c r="BP382" s="38">
        <v>2.7736400000000001E-2</v>
      </c>
      <c r="BQ382" s="38">
        <v>-2.7720700000000001E-2</v>
      </c>
      <c r="BR382" s="38">
        <v>-2.4797300000000001E-2</v>
      </c>
      <c r="BS382" s="38">
        <v>-3.4325300000000003E-2</v>
      </c>
      <c r="BT382" s="38">
        <v>-7.5192300000000004E-2</v>
      </c>
      <c r="BU382" s="38">
        <v>-5.9647499999999999E-2</v>
      </c>
      <c r="BV382" s="38">
        <v>-7.7228000000000002E-3</v>
      </c>
      <c r="BW382" s="38">
        <v>2.92924E-2</v>
      </c>
      <c r="BX382" s="38">
        <v>5.6315700000000003E-2</v>
      </c>
      <c r="BY382" s="38">
        <v>7.0532800000000007E-2</v>
      </c>
      <c r="BZ382" s="38">
        <v>7.3270799999999997E-2</v>
      </c>
      <c r="CA382" s="38">
        <v>6.8863400000000005E-2</v>
      </c>
      <c r="CB382" s="38">
        <v>3.4707399999999999E-2</v>
      </c>
      <c r="CC382" s="38">
        <v>5.1222200000000002E-2</v>
      </c>
      <c r="CD382" s="38">
        <v>7.1633799999999997E-2</v>
      </c>
      <c r="CE382" s="38">
        <v>1.52189E-2</v>
      </c>
      <c r="CF382" s="38">
        <v>2.9818399999999998E-2</v>
      </c>
      <c r="CG382" s="38">
        <v>2.1810599999999999E-2</v>
      </c>
      <c r="CH382" s="38">
        <v>6.5475999999999998E-3</v>
      </c>
      <c r="CI382" s="38">
        <v>7.4438000000000004E-3</v>
      </c>
      <c r="CJ382" s="38">
        <v>9.3106999999999999E-3</v>
      </c>
      <c r="CK382" s="38">
        <v>1.49144E-2</v>
      </c>
      <c r="CL382" s="38">
        <v>1.7015000000000001E-3</v>
      </c>
      <c r="CM382" s="38">
        <v>2.0705600000000001E-2</v>
      </c>
      <c r="CN382" s="38">
        <v>3.4856600000000001E-2</v>
      </c>
      <c r="CO382" s="38">
        <v>-2.4752400000000001E-2</v>
      </c>
      <c r="CP382" s="38">
        <v>-2.1672799999999999E-2</v>
      </c>
      <c r="CQ382" s="38">
        <v>-3.00851E-2</v>
      </c>
      <c r="CR382" s="38">
        <v>-6.8737300000000001E-2</v>
      </c>
      <c r="CS382" s="38">
        <v>-5.50661E-2</v>
      </c>
      <c r="CT382" s="38">
        <v>-5.1618999999999996E-3</v>
      </c>
      <c r="CU382" s="38">
        <v>3.1303200000000003E-2</v>
      </c>
      <c r="CV382" s="38">
        <v>6.1620399999999999E-2</v>
      </c>
      <c r="CW382" s="38">
        <v>7.6724100000000003E-2</v>
      </c>
      <c r="CX382" s="38">
        <v>8.0689999999999998E-2</v>
      </c>
      <c r="CY382" s="38">
        <v>7.8000299999999995E-2</v>
      </c>
      <c r="CZ382" s="38">
        <v>4.55758E-2</v>
      </c>
      <c r="DA382" s="38">
        <v>6.2031799999999998E-2</v>
      </c>
      <c r="DB382" s="38">
        <v>7.9728800000000002E-2</v>
      </c>
      <c r="DC382" s="38">
        <v>2.17901E-2</v>
      </c>
      <c r="DD382" s="38">
        <v>3.4938700000000003E-2</v>
      </c>
      <c r="DE382" s="38">
        <v>2.5729999999999999E-2</v>
      </c>
      <c r="DF382" s="38">
        <v>9.2218000000000005E-3</v>
      </c>
      <c r="DG382" s="38">
        <v>8.7918000000000007E-3</v>
      </c>
      <c r="DH382" s="38">
        <v>1.0512799999999999E-2</v>
      </c>
      <c r="DI382" s="38">
        <v>1.6240299999999999E-2</v>
      </c>
      <c r="DJ382" s="38">
        <v>3.3081E-3</v>
      </c>
      <c r="DK382" s="38">
        <v>2.4290099999999998E-2</v>
      </c>
      <c r="DL382" s="38">
        <v>4.1976699999999999E-2</v>
      </c>
      <c r="DM382" s="38">
        <v>-2.1784100000000001E-2</v>
      </c>
      <c r="DN382" s="38">
        <v>-1.8548200000000001E-2</v>
      </c>
      <c r="DO382" s="38">
        <v>-2.5845E-2</v>
      </c>
      <c r="DP382" s="38">
        <v>-6.2282299999999999E-2</v>
      </c>
      <c r="DQ382" s="38">
        <v>-5.0484800000000003E-2</v>
      </c>
      <c r="DR382" s="38">
        <v>-2.6010999999999999E-3</v>
      </c>
      <c r="DS382" s="38">
        <v>3.3314000000000003E-2</v>
      </c>
      <c r="DT382" s="38">
        <v>6.6925200000000004E-2</v>
      </c>
      <c r="DU382" s="38">
        <v>8.29154E-2</v>
      </c>
      <c r="DV382" s="38">
        <v>8.8109099999999996E-2</v>
      </c>
      <c r="DW382" s="38">
        <v>8.7137199999999998E-2</v>
      </c>
      <c r="DX382" s="38">
        <v>5.6444300000000003E-2</v>
      </c>
      <c r="DY382" s="38">
        <v>7.2841299999999998E-2</v>
      </c>
      <c r="DZ382" s="38">
        <v>8.7823899999999996E-2</v>
      </c>
      <c r="EA382" s="38">
        <v>2.83612E-2</v>
      </c>
      <c r="EB382" s="38">
        <v>4.0058999999999997E-2</v>
      </c>
      <c r="EC382" s="38">
        <v>2.9649399999999999E-2</v>
      </c>
      <c r="ED382" s="38">
        <v>1.30829E-2</v>
      </c>
      <c r="EE382" s="38">
        <v>1.0737999999999999E-2</v>
      </c>
      <c r="EF382" s="38">
        <v>1.2248500000000001E-2</v>
      </c>
      <c r="EG382" s="38">
        <v>1.8154699999999999E-2</v>
      </c>
      <c r="EH382" s="38">
        <v>5.6277000000000002E-3</v>
      </c>
      <c r="EI382" s="38">
        <v>2.9465700000000001E-2</v>
      </c>
      <c r="EJ382" s="38">
        <v>5.2257199999999997E-2</v>
      </c>
      <c r="EK382" s="38">
        <v>-1.7498300000000001E-2</v>
      </c>
      <c r="EL382" s="38">
        <v>-1.40368E-2</v>
      </c>
      <c r="EM382" s="38">
        <v>-1.9722900000000002E-2</v>
      </c>
      <c r="EN382" s="38">
        <v>-5.2962200000000001E-2</v>
      </c>
      <c r="EO382" s="38">
        <v>-4.3869999999999999E-2</v>
      </c>
      <c r="EP382" s="38">
        <v>1.0964E-3</v>
      </c>
      <c r="EQ382" s="38">
        <v>3.6217300000000001E-2</v>
      </c>
      <c r="ER382" s="38">
        <v>7.4584399999999995E-2</v>
      </c>
      <c r="ES382" s="38">
        <v>9.1854599999999995E-2</v>
      </c>
      <c r="ET382" s="38">
        <v>9.8821199999999998E-2</v>
      </c>
      <c r="EU382" s="38">
        <v>0.1003294</v>
      </c>
      <c r="EV382" s="38">
        <v>7.2136599999999995E-2</v>
      </c>
      <c r="EW382" s="38">
        <v>8.8448700000000005E-2</v>
      </c>
      <c r="EX382" s="38">
        <v>9.9511799999999997E-2</v>
      </c>
      <c r="EY382" s="38">
        <v>3.7848899999999998E-2</v>
      </c>
      <c r="EZ382" s="38">
        <v>4.7451899999999998E-2</v>
      </c>
      <c r="FA382" s="38">
        <v>3.5308399999999997E-2</v>
      </c>
      <c r="FB382" s="38">
        <v>81.315979999999996</v>
      </c>
      <c r="FC382" s="38">
        <v>80.377279999999999</v>
      </c>
      <c r="FD382" s="38">
        <v>78.994540000000001</v>
      </c>
      <c r="FE382" s="38">
        <v>77.272599999999997</v>
      </c>
      <c r="FF382" s="38">
        <v>76.101839999999996</v>
      </c>
      <c r="FG382" s="38">
        <v>74.66019</v>
      </c>
      <c r="FH382" s="38">
        <v>74.66431</v>
      </c>
      <c r="FI382" s="38">
        <v>76.745249999999999</v>
      </c>
      <c r="FJ382" s="38">
        <v>79.66516</v>
      </c>
      <c r="FK382" s="38">
        <v>83.676249999999996</v>
      </c>
      <c r="FL382" s="38">
        <v>88.070139999999995</v>
      </c>
      <c r="FM382" s="38">
        <v>92.3904</v>
      </c>
      <c r="FN382" s="38">
        <v>93.491950000000003</v>
      </c>
      <c r="FO382" s="38">
        <v>95.697109999999995</v>
      </c>
      <c r="FP382" s="38">
        <v>97.984899999999996</v>
      </c>
      <c r="FQ382" s="38">
        <v>99.103080000000006</v>
      </c>
      <c r="FR382" s="38">
        <v>99.226990000000001</v>
      </c>
      <c r="FS382" s="38">
        <v>98.357249999999993</v>
      </c>
      <c r="FT382" s="38">
        <v>96.600189999999998</v>
      </c>
      <c r="FU382" s="38">
        <v>93.33596</v>
      </c>
      <c r="FV382" s="38">
        <v>89.713210000000004</v>
      </c>
      <c r="FW382">
        <v>87.090029999999999</v>
      </c>
      <c r="FX382">
        <v>84.351159999999993</v>
      </c>
      <c r="FY382">
        <v>81.386979999999994</v>
      </c>
      <c r="FZ382">
        <v>1.6678999999999999E-2</v>
      </c>
      <c r="GA382">
        <v>0.13713520000000001</v>
      </c>
      <c r="GB382">
        <v>1</v>
      </c>
    </row>
    <row r="383" spans="1:184" x14ac:dyDescent="0.3">
      <c r="A383" t="s">
        <v>277</v>
      </c>
      <c r="B383" t="s">
        <v>188</v>
      </c>
      <c r="C383" t="s">
        <v>1</v>
      </c>
      <c r="D383" t="s">
        <v>1</v>
      </c>
      <c r="E383" t="s">
        <v>1</v>
      </c>
      <c r="F383" t="s">
        <v>1</v>
      </c>
      <c r="G383" s="16" t="s">
        <v>1</v>
      </c>
      <c r="H383" s="40" t="s">
        <v>1</v>
      </c>
      <c r="I383" s="18" t="s">
        <v>1</v>
      </c>
      <c r="J383" s="38" t="s">
        <v>1</v>
      </c>
      <c r="K383" s="18">
        <v>44763</v>
      </c>
      <c r="L383" s="38">
        <v>8845</v>
      </c>
      <c r="M383" s="38">
        <v>8845</v>
      </c>
      <c r="N383" s="38">
        <v>1.6859729999999999</v>
      </c>
      <c r="O383" s="38">
        <v>1.6264350000000001</v>
      </c>
      <c r="P383" s="38">
        <v>1.582473</v>
      </c>
      <c r="Q383" s="38">
        <v>1.553939</v>
      </c>
      <c r="R383" s="38">
        <v>1.550581</v>
      </c>
      <c r="S383" s="38">
        <v>1.586738</v>
      </c>
      <c r="T383" s="38">
        <v>1.616959</v>
      </c>
      <c r="U383" s="38">
        <v>1.8731089999999999</v>
      </c>
      <c r="V383" s="38">
        <v>2.3889209999999999</v>
      </c>
      <c r="W383" s="38">
        <v>3.02216</v>
      </c>
      <c r="X383" s="38">
        <v>3.6517909999999998</v>
      </c>
      <c r="Y383" s="38">
        <v>3.9817109999999998</v>
      </c>
      <c r="Z383" s="38">
        <v>4.1966469999999996</v>
      </c>
      <c r="AA383" s="38">
        <v>4.3754299999999997</v>
      </c>
      <c r="AB383" s="38">
        <v>4.4965169999999999</v>
      </c>
      <c r="AC383" s="38">
        <v>4.5316270000000003</v>
      </c>
      <c r="AD383" s="38">
        <v>4.4293380000000004</v>
      </c>
      <c r="AE383" s="38">
        <v>3.9138099999999998</v>
      </c>
      <c r="AF383" s="38">
        <v>3.3169559999999998</v>
      </c>
      <c r="AG383" s="38">
        <v>2.8593459999999999</v>
      </c>
      <c r="AH383" s="38">
        <v>2.5413600000000001</v>
      </c>
      <c r="AI383" s="38">
        <v>2.252014</v>
      </c>
      <c r="AJ383" s="38">
        <v>1.982497</v>
      </c>
      <c r="AK383" s="38">
        <v>1.8072159999999999</v>
      </c>
      <c r="AL383" s="38">
        <v>-3.2481000000000003E-2</v>
      </c>
      <c r="AM383" s="38">
        <v>-1.8964999999999999E-2</v>
      </c>
      <c r="AN383" s="38">
        <v>-1.04756E-2</v>
      </c>
      <c r="AO383" s="38">
        <v>-7.0669999999999999E-4</v>
      </c>
      <c r="AP383" s="38">
        <v>1.6892000000000001E-3</v>
      </c>
      <c r="AQ383" s="38">
        <v>8.6639000000000004E-3</v>
      </c>
      <c r="AR383" s="38">
        <v>2.55553E-2</v>
      </c>
      <c r="AS383" s="38">
        <v>3.6958999999999998E-3</v>
      </c>
      <c r="AT383" s="38">
        <v>-6.9864999999999997E-3</v>
      </c>
      <c r="AU383" s="38">
        <v>-7.1307999999999996E-3</v>
      </c>
      <c r="AV383" s="38">
        <v>1.67E-3</v>
      </c>
      <c r="AW383" s="38">
        <v>1.5772E-3</v>
      </c>
      <c r="AX383" s="38">
        <v>-4.7919999999999999E-4</v>
      </c>
      <c r="AY383" s="38">
        <v>1.5264399999999999E-2</v>
      </c>
      <c r="AZ383" s="38">
        <v>-3.1001299999999999E-2</v>
      </c>
      <c r="BA383" s="38">
        <v>-4.2655100000000001E-2</v>
      </c>
      <c r="BB383" s="38">
        <v>2.4574499999999999E-2</v>
      </c>
      <c r="BC383" s="38">
        <v>1.63073E-2</v>
      </c>
      <c r="BD383" s="38">
        <v>2.2319700000000001E-2</v>
      </c>
      <c r="BE383" s="38">
        <v>2.6987000000000001E-3</v>
      </c>
      <c r="BF383" s="38">
        <v>2.5045899999999999E-2</v>
      </c>
      <c r="BG383" s="38">
        <v>-2.61493E-2</v>
      </c>
      <c r="BH383" s="38">
        <v>-1.32785E-2</v>
      </c>
      <c r="BI383" s="38">
        <v>-5.4945000000000003E-3</v>
      </c>
      <c r="BJ383" s="38">
        <v>-2.9569000000000002E-2</v>
      </c>
      <c r="BK383" s="38">
        <v>-1.6810800000000001E-2</v>
      </c>
      <c r="BL383" s="38">
        <v>-9.0789000000000009E-3</v>
      </c>
      <c r="BM383" s="38">
        <v>4.3120000000000002E-4</v>
      </c>
      <c r="BN383" s="38">
        <v>2.9588000000000001E-3</v>
      </c>
      <c r="BO383" s="38">
        <v>1.13635E-2</v>
      </c>
      <c r="BP383" s="38">
        <v>3.08785E-2</v>
      </c>
      <c r="BQ383" s="38">
        <v>6.2027000000000002E-3</v>
      </c>
      <c r="BR383" s="38">
        <v>-4.3914999999999996E-3</v>
      </c>
      <c r="BS383" s="38">
        <v>-3.5197000000000002E-3</v>
      </c>
      <c r="BT383" s="38">
        <v>6.7251000000000003E-3</v>
      </c>
      <c r="BU383" s="38">
        <v>5.2342999999999999E-3</v>
      </c>
      <c r="BV383" s="38">
        <v>1.0252E-3</v>
      </c>
      <c r="BW383" s="38">
        <v>1.7303599999999999E-2</v>
      </c>
      <c r="BX383" s="38">
        <v>-2.7868500000000001E-2</v>
      </c>
      <c r="BY383" s="38">
        <v>-3.8408299999999999E-2</v>
      </c>
      <c r="BZ383" s="38">
        <v>2.9471500000000001E-2</v>
      </c>
      <c r="CA383" s="38">
        <v>2.0878600000000001E-2</v>
      </c>
      <c r="CB383" s="38">
        <v>2.8925200000000002E-2</v>
      </c>
      <c r="CC383" s="38">
        <v>8.4703000000000001E-3</v>
      </c>
      <c r="CD383" s="38">
        <v>2.9681099999999998E-2</v>
      </c>
      <c r="CE383" s="38">
        <v>-2.0487200000000001E-2</v>
      </c>
      <c r="CF383" s="38">
        <v>-8.1697000000000002E-3</v>
      </c>
      <c r="CG383" s="38">
        <v>-5.8009999999999995E-4</v>
      </c>
      <c r="CH383" s="38">
        <v>-2.7552199999999999E-2</v>
      </c>
      <c r="CI383" s="38">
        <v>-1.53189E-2</v>
      </c>
      <c r="CJ383" s="38">
        <v>-8.1115000000000007E-3</v>
      </c>
      <c r="CK383" s="38">
        <v>1.2193E-3</v>
      </c>
      <c r="CL383" s="38">
        <v>3.8381000000000001E-3</v>
      </c>
      <c r="CM383" s="38">
        <v>1.3233200000000001E-2</v>
      </c>
      <c r="CN383" s="38">
        <v>3.45653E-2</v>
      </c>
      <c r="CO383" s="38">
        <v>7.9389000000000005E-3</v>
      </c>
      <c r="CP383" s="38">
        <v>-2.5942000000000001E-3</v>
      </c>
      <c r="CQ383" s="38">
        <v>-1.0187E-3</v>
      </c>
      <c r="CR383" s="38">
        <v>1.02262E-2</v>
      </c>
      <c r="CS383" s="38">
        <v>7.7672000000000001E-3</v>
      </c>
      <c r="CT383" s="38">
        <v>2.0671000000000001E-3</v>
      </c>
      <c r="CU383" s="38">
        <v>1.8715900000000001E-2</v>
      </c>
      <c r="CV383" s="38">
        <v>-2.5698700000000001E-2</v>
      </c>
      <c r="CW383" s="38">
        <v>-3.5466900000000003E-2</v>
      </c>
      <c r="CX383" s="38">
        <v>3.2863099999999999E-2</v>
      </c>
      <c r="CY383" s="38">
        <v>2.4044599999999999E-2</v>
      </c>
      <c r="CZ383" s="38">
        <v>3.3500200000000001E-2</v>
      </c>
      <c r="DA383" s="38">
        <v>1.2467799999999999E-2</v>
      </c>
      <c r="DB383" s="38">
        <v>3.2891499999999997E-2</v>
      </c>
      <c r="DC383" s="38">
        <v>-1.65655E-2</v>
      </c>
      <c r="DD383" s="38">
        <v>-4.6313999999999999E-3</v>
      </c>
      <c r="DE383" s="38">
        <v>2.8235999999999999E-3</v>
      </c>
      <c r="DF383" s="38">
        <v>-2.55353E-2</v>
      </c>
      <c r="DG383" s="38">
        <v>-1.38269E-2</v>
      </c>
      <c r="DH383" s="38">
        <v>-7.1441999999999999E-3</v>
      </c>
      <c r="DI383" s="38">
        <v>2.0073999999999999E-3</v>
      </c>
      <c r="DJ383" s="38">
        <v>4.7174000000000001E-3</v>
      </c>
      <c r="DK383" s="38">
        <v>1.5102900000000001E-2</v>
      </c>
      <c r="DL383" s="38">
        <v>3.8252099999999997E-2</v>
      </c>
      <c r="DM383" s="38">
        <v>9.6752000000000001E-3</v>
      </c>
      <c r="DN383" s="38">
        <v>-7.9690000000000002E-4</v>
      </c>
      <c r="DO383" s="38">
        <v>1.4823E-3</v>
      </c>
      <c r="DP383" s="38">
        <v>1.37273E-2</v>
      </c>
      <c r="DQ383" s="38">
        <v>1.03001E-2</v>
      </c>
      <c r="DR383" s="38">
        <v>3.1089999999999998E-3</v>
      </c>
      <c r="DS383" s="38">
        <v>2.0128199999999999E-2</v>
      </c>
      <c r="DT383" s="38">
        <v>-2.3528899999999998E-2</v>
      </c>
      <c r="DU383" s="38">
        <v>-3.2525499999999999E-2</v>
      </c>
      <c r="DV383" s="38">
        <v>3.6254799999999997E-2</v>
      </c>
      <c r="DW383" s="38">
        <v>2.7210700000000001E-2</v>
      </c>
      <c r="DX383" s="38">
        <v>3.8075199999999997E-2</v>
      </c>
      <c r="DY383" s="38">
        <v>1.6465199999999999E-2</v>
      </c>
      <c r="DZ383" s="38">
        <v>3.6101800000000003E-2</v>
      </c>
      <c r="EA383" s="38">
        <v>-1.26439E-2</v>
      </c>
      <c r="EB383" s="38">
        <v>-1.093E-3</v>
      </c>
      <c r="EC383" s="38">
        <v>6.2272999999999998E-3</v>
      </c>
      <c r="ED383" s="38">
        <v>-2.2623399999999998E-2</v>
      </c>
      <c r="EE383" s="38">
        <v>-1.1672699999999999E-2</v>
      </c>
      <c r="EF383" s="38">
        <v>-5.7473999999999997E-3</v>
      </c>
      <c r="EG383" s="38">
        <v>3.1451999999999999E-3</v>
      </c>
      <c r="EH383" s="38">
        <v>5.9870000000000001E-3</v>
      </c>
      <c r="EI383" s="38">
        <v>1.7802599999999998E-2</v>
      </c>
      <c r="EJ383" s="38">
        <v>4.3575299999999997E-2</v>
      </c>
      <c r="EK383" s="38">
        <v>1.2182E-2</v>
      </c>
      <c r="EL383" s="38">
        <v>1.7981E-3</v>
      </c>
      <c r="EM383" s="38">
        <v>5.0933000000000003E-3</v>
      </c>
      <c r="EN383" s="38">
        <v>1.8782400000000001E-2</v>
      </c>
      <c r="EO383" s="38">
        <v>1.3957199999999999E-2</v>
      </c>
      <c r="EP383" s="38">
        <v>4.6134000000000001E-3</v>
      </c>
      <c r="EQ383" s="38">
        <v>2.2167300000000001E-2</v>
      </c>
      <c r="ER383" s="38">
        <v>-2.0396000000000001E-2</v>
      </c>
      <c r="ES383" s="38">
        <v>-2.82787E-2</v>
      </c>
      <c r="ET383" s="38">
        <v>4.1151699999999999E-2</v>
      </c>
      <c r="EU383" s="38">
        <v>3.1781999999999998E-2</v>
      </c>
      <c r="EV383" s="38">
        <v>4.46808E-2</v>
      </c>
      <c r="EW383" s="38">
        <v>2.2236800000000001E-2</v>
      </c>
      <c r="EX383" s="38">
        <v>4.0737000000000002E-2</v>
      </c>
      <c r="EY383" s="38">
        <v>-6.9817000000000004E-3</v>
      </c>
      <c r="EZ383" s="38">
        <v>4.0157999999999999E-3</v>
      </c>
      <c r="FA383" s="38">
        <v>1.11416E-2</v>
      </c>
      <c r="FB383" s="38">
        <v>77.624309999999994</v>
      </c>
      <c r="FC383" s="38">
        <v>75.441109999999995</v>
      </c>
      <c r="FD383" s="38">
        <v>73.810169999999999</v>
      </c>
      <c r="FE383" s="38">
        <v>72.176860000000005</v>
      </c>
      <c r="FF383" s="38">
        <v>70.703779999999995</v>
      </c>
      <c r="FG383" s="38">
        <v>69.045509999999993</v>
      </c>
      <c r="FH383" s="38">
        <v>68.758889999999994</v>
      </c>
      <c r="FI383" s="38">
        <v>72.145300000000006</v>
      </c>
      <c r="FJ383" s="38">
        <v>76.540719999999993</v>
      </c>
      <c r="FK383" s="38">
        <v>81.072590000000005</v>
      </c>
      <c r="FL383" s="38">
        <v>85.856819999999999</v>
      </c>
      <c r="FM383" s="38">
        <v>89.281630000000007</v>
      </c>
      <c r="FN383" s="38">
        <v>92.304730000000006</v>
      </c>
      <c r="FO383" s="38">
        <v>94.592380000000006</v>
      </c>
      <c r="FP383" s="38">
        <v>96.179199999999994</v>
      </c>
      <c r="FQ383" s="38">
        <v>97.211910000000003</v>
      </c>
      <c r="FR383" s="38">
        <v>99.310680000000005</v>
      </c>
      <c r="FS383" s="38">
        <v>98.927850000000007</v>
      </c>
      <c r="FT383" s="38">
        <v>97.113200000000006</v>
      </c>
      <c r="FU383" s="38">
        <v>93.852329999999995</v>
      </c>
      <c r="FV383" s="38">
        <v>89.4983</v>
      </c>
      <c r="FW383">
        <v>85.817210000000003</v>
      </c>
      <c r="FX383">
        <v>82.743260000000006</v>
      </c>
      <c r="FY383">
        <v>79.571560000000005</v>
      </c>
      <c r="FZ383">
        <v>6.1298000000000004E-3</v>
      </c>
      <c r="GA383">
        <v>5.6982499999999998E-2</v>
      </c>
      <c r="GB383">
        <v>1</v>
      </c>
    </row>
    <row r="384" spans="1:184" x14ac:dyDescent="0.3">
      <c r="A384" t="s">
        <v>277</v>
      </c>
      <c r="B384" t="s">
        <v>188</v>
      </c>
      <c r="C384" t="s">
        <v>1</v>
      </c>
      <c r="D384" t="s">
        <v>1</v>
      </c>
      <c r="E384" t="s">
        <v>1</v>
      </c>
      <c r="F384" t="s">
        <v>1</v>
      </c>
      <c r="G384" s="16" t="s">
        <v>1</v>
      </c>
      <c r="H384" s="40" t="s">
        <v>1</v>
      </c>
      <c r="I384" s="18" t="s">
        <v>1</v>
      </c>
      <c r="J384" s="38" t="s">
        <v>1</v>
      </c>
      <c r="K384" s="18">
        <v>44789</v>
      </c>
      <c r="L384" s="38">
        <v>8795</v>
      </c>
      <c r="M384" s="38">
        <v>8795</v>
      </c>
      <c r="N384" s="38">
        <v>1.6515089999999999</v>
      </c>
      <c r="O384" s="38">
        <v>1.593893</v>
      </c>
      <c r="P384" s="38">
        <v>1.550854</v>
      </c>
      <c r="Q384" s="38">
        <v>1.524578</v>
      </c>
      <c r="R384" s="38">
        <v>1.5223139999999999</v>
      </c>
      <c r="S384" s="38">
        <v>1.55461</v>
      </c>
      <c r="T384" s="38">
        <v>1.5825929999999999</v>
      </c>
      <c r="U384" s="38">
        <v>1.8438559999999999</v>
      </c>
      <c r="V384" s="38">
        <v>2.3646189999999998</v>
      </c>
      <c r="W384" s="38">
        <v>3.0312800000000002</v>
      </c>
      <c r="X384" s="38">
        <v>3.698509</v>
      </c>
      <c r="Y384" s="38">
        <v>4.0544140000000004</v>
      </c>
      <c r="Z384" s="38">
        <v>4.280786</v>
      </c>
      <c r="AA384" s="38">
        <v>4.4760759999999999</v>
      </c>
      <c r="AB384" s="38">
        <v>4.6158229999999998</v>
      </c>
      <c r="AC384" s="38">
        <v>4.6546839999999996</v>
      </c>
      <c r="AD384" s="38">
        <v>4.515771</v>
      </c>
      <c r="AE384" s="38">
        <v>3.9890720000000002</v>
      </c>
      <c r="AF384" s="38">
        <v>3.3841860000000001</v>
      </c>
      <c r="AG384" s="38">
        <v>2.9161049999999999</v>
      </c>
      <c r="AH384" s="38">
        <v>2.5856499999999998</v>
      </c>
      <c r="AI384" s="38">
        <v>2.294486</v>
      </c>
      <c r="AJ384" s="38">
        <v>2.0200390000000001</v>
      </c>
      <c r="AK384" s="38">
        <v>1.8433280000000001</v>
      </c>
      <c r="AL384" s="38">
        <v>-6.6546000000000001E-3</v>
      </c>
      <c r="AM384" s="38">
        <v>-1.3997600000000001E-2</v>
      </c>
      <c r="AN384" s="38">
        <v>-1.42712E-2</v>
      </c>
      <c r="AO384" s="38">
        <v>-3.7277E-3</v>
      </c>
      <c r="AP384" s="38">
        <v>-7.4600000000000003E-4</v>
      </c>
      <c r="AQ384" s="38">
        <v>-9.7753000000000007E-3</v>
      </c>
      <c r="AR384" s="38">
        <v>-3.2236399999999998E-2</v>
      </c>
      <c r="AS384" s="38">
        <v>6.3302000000000002E-3</v>
      </c>
      <c r="AT384" s="38">
        <v>1.2558000000000001E-3</v>
      </c>
      <c r="AU384" s="38">
        <v>8.3765999999999997E-3</v>
      </c>
      <c r="AV384" s="38">
        <v>3.7213200000000002E-2</v>
      </c>
      <c r="AW384" s="38">
        <v>1.7472100000000001E-2</v>
      </c>
      <c r="AX384" s="38">
        <v>-7.3493999999999999E-3</v>
      </c>
      <c r="AY384" s="38">
        <v>-2.09161E-2</v>
      </c>
      <c r="AZ384" s="38">
        <v>-8.5463999999999991E-3</v>
      </c>
      <c r="BA384" s="38">
        <v>5.6324000000000001E-3</v>
      </c>
      <c r="BB384" s="38">
        <v>2.7181400000000001E-2</v>
      </c>
      <c r="BC384" s="38">
        <v>1.1275800000000001E-2</v>
      </c>
      <c r="BD384" s="38">
        <v>-4.2966999999999997E-3</v>
      </c>
      <c r="BE384" s="38">
        <v>-1.4683399999999999E-2</v>
      </c>
      <c r="BF384" s="38">
        <v>-4.2862999999999998E-2</v>
      </c>
      <c r="BG384" s="38">
        <v>-2.79569E-2</v>
      </c>
      <c r="BH384" s="38">
        <v>-2.34259E-2</v>
      </c>
      <c r="BI384" s="38">
        <v>-2.87018E-2</v>
      </c>
      <c r="BJ384" s="38">
        <v>-3.7789999999999998E-3</v>
      </c>
      <c r="BK384" s="38">
        <v>-1.1882800000000001E-2</v>
      </c>
      <c r="BL384" s="38">
        <v>-1.2848500000000001E-2</v>
      </c>
      <c r="BM384" s="38">
        <v>-2.5349999999999999E-3</v>
      </c>
      <c r="BN384" s="38">
        <v>4.8999999999999998E-4</v>
      </c>
      <c r="BO384" s="38">
        <v>-7.5104000000000004E-3</v>
      </c>
      <c r="BP384" s="38">
        <v>-2.7585200000000001E-2</v>
      </c>
      <c r="BQ384" s="38">
        <v>8.8083999999999992E-3</v>
      </c>
      <c r="BR384" s="38">
        <v>4.6521000000000002E-3</v>
      </c>
      <c r="BS384" s="38">
        <v>1.1802099999999999E-2</v>
      </c>
      <c r="BT384" s="38">
        <v>4.1552899999999997E-2</v>
      </c>
      <c r="BU384" s="38">
        <v>2.1032800000000001E-2</v>
      </c>
      <c r="BV384" s="38">
        <v>-5.5675999999999998E-3</v>
      </c>
      <c r="BW384" s="38">
        <v>-1.70492E-2</v>
      </c>
      <c r="BX384" s="38">
        <v>-3.4769000000000002E-3</v>
      </c>
      <c r="BY384" s="38">
        <v>1.1965399999999999E-2</v>
      </c>
      <c r="BZ384" s="38">
        <v>3.3342799999999999E-2</v>
      </c>
      <c r="CA384" s="38">
        <v>1.7760399999999999E-2</v>
      </c>
      <c r="CB384" s="38">
        <v>3.5906000000000002E-3</v>
      </c>
      <c r="CC384" s="38">
        <v>-8.5839999999999996E-3</v>
      </c>
      <c r="CD384" s="38">
        <v>-3.8344000000000003E-2</v>
      </c>
      <c r="CE384" s="38">
        <v>-2.2993599999999999E-2</v>
      </c>
      <c r="CF384" s="38">
        <v>-1.92798E-2</v>
      </c>
      <c r="CG384" s="38">
        <v>-2.47193E-2</v>
      </c>
      <c r="CH384" s="38">
        <v>-1.7874E-3</v>
      </c>
      <c r="CI384" s="38">
        <v>-1.04181E-2</v>
      </c>
      <c r="CJ384" s="38">
        <v>-1.18631E-2</v>
      </c>
      <c r="CK384" s="38">
        <v>-1.7089E-3</v>
      </c>
      <c r="CL384" s="38">
        <v>1.3461E-3</v>
      </c>
      <c r="CM384" s="38">
        <v>-5.9417999999999997E-3</v>
      </c>
      <c r="CN384" s="38">
        <v>-2.4363800000000001E-2</v>
      </c>
      <c r="CO384" s="38">
        <v>1.0524800000000001E-2</v>
      </c>
      <c r="CP384" s="38">
        <v>7.0042999999999998E-3</v>
      </c>
      <c r="CQ384" s="38">
        <v>1.41745E-2</v>
      </c>
      <c r="CR384" s="38">
        <v>4.4558500000000001E-2</v>
      </c>
      <c r="CS384" s="38">
        <v>2.34989E-2</v>
      </c>
      <c r="CT384" s="38">
        <v>-4.3334000000000003E-3</v>
      </c>
      <c r="CU384" s="38">
        <v>-1.4371E-2</v>
      </c>
      <c r="CV384" s="38">
        <v>3.4199999999999998E-5</v>
      </c>
      <c r="CW384" s="38">
        <v>1.63517E-2</v>
      </c>
      <c r="CX384" s="38">
        <v>3.76101E-2</v>
      </c>
      <c r="CY384" s="38">
        <v>2.22516E-2</v>
      </c>
      <c r="CZ384" s="38">
        <v>9.0533000000000002E-3</v>
      </c>
      <c r="DA384" s="38">
        <v>-4.3594999999999997E-3</v>
      </c>
      <c r="DB384" s="38">
        <v>-3.5214200000000001E-2</v>
      </c>
      <c r="DC384" s="38">
        <v>-1.9556E-2</v>
      </c>
      <c r="DD384" s="38">
        <v>-1.6408200000000001E-2</v>
      </c>
      <c r="DE384" s="38">
        <v>-2.1961000000000001E-2</v>
      </c>
      <c r="DF384" s="38">
        <v>2.042E-4</v>
      </c>
      <c r="DG384" s="38">
        <v>-8.9534000000000002E-3</v>
      </c>
      <c r="DH384" s="38">
        <v>-1.08778E-2</v>
      </c>
      <c r="DI384" s="38">
        <v>-8.8279999999999999E-4</v>
      </c>
      <c r="DJ384" s="38">
        <v>2.2022000000000001E-3</v>
      </c>
      <c r="DK384" s="38">
        <v>-4.3731999999999998E-3</v>
      </c>
      <c r="DL384" s="38">
        <v>-2.1142399999999999E-2</v>
      </c>
      <c r="DM384" s="38">
        <v>1.2241200000000001E-2</v>
      </c>
      <c r="DN384" s="38">
        <v>9.3565999999999996E-3</v>
      </c>
      <c r="DO384" s="38">
        <v>1.6546999999999999E-2</v>
      </c>
      <c r="DP384" s="38">
        <v>4.7564200000000001E-2</v>
      </c>
      <c r="DQ384" s="38">
        <v>2.5964999999999998E-2</v>
      </c>
      <c r="DR384" s="38">
        <v>-3.0993000000000001E-3</v>
      </c>
      <c r="DS384" s="38">
        <v>-1.16928E-2</v>
      </c>
      <c r="DT384" s="38">
        <v>3.5452000000000001E-3</v>
      </c>
      <c r="DU384" s="38">
        <v>2.07379E-2</v>
      </c>
      <c r="DV384" s="38">
        <v>4.1877499999999998E-2</v>
      </c>
      <c r="DW384" s="38">
        <v>2.6742800000000001E-2</v>
      </c>
      <c r="DX384" s="38">
        <v>1.4515999999999999E-2</v>
      </c>
      <c r="DY384" s="38">
        <v>-1.351E-4</v>
      </c>
      <c r="DZ384" s="38">
        <v>-3.2084500000000002E-2</v>
      </c>
      <c r="EA384" s="38">
        <v>-1.6118500000000001E-2</v>
      </c>
      <c r="EB384" s="38">
        <v>-1.35367E-2</v>
      </c>
      <c r="EC384" s="38">
        <v>-1.92027E-2</v>
      </c>
      <c r="ED384" s="38">
        <v>3.0798000000000002E-3</v>
      </c>
      <c r="EE384" s="38">
        <v>-6.8386000000000002E-3</v>
      </c>
      <c r="EF384" s="38">
        <v>-9.4550999999999993E-3</v>
      </c>
      <c r="EG384" s="38">
        <v>3.1E-4</v>
      </c>
      <c r="EH384" s="38">
        <v>3.4382000000000002E-3</v>
      </c>
      <c r="EI384" s="38">
        <v>-2.1083E-3</v>
      </c>
      <c r="EJ384" s="38">
        <v>-1.6491200000000001E-2</v>
      </c>
      <c r="EK384" s="38">
        <v>1.4719400000000001E-2</v>
      </c>
      <c r="EL384" s="38">
        <v>1.2752899999999999E-2</v>
      </c>
      <c r="EM384" s="38">
        <v>1.9972400000000001E-2</v>
      </c>
      <c r="EN384" s="38">
        <v>5.1903900000000003E-2</v>
      </c>
      <c r="EO384" s="38">
        <v>2.9525699999999998E-2</v>
      </c>
      <c r="EP384" s="38">
        <v>-1.3175000000000001E-3</v>
      </c>
      <c r="EQ384" s="38">
        <v>-7.8259000000000002E-3</v>
      </c>
      <c r="ER384" s="38">
        <v>8.6146999999999994E-3</v>
      </c>
      <c r="ES384" s="38">
        <v>2.7070899999999998E-2</v>
      </c>
      <c r="ET384" s="38">
        <v>4.80388E-2</v>
      </c>
      <c r="EU384" s="38">
        <v>3.3227399999999997E-2</v>
      </c>
      <c r="EV384" s="38">
        <v>2.2403300000000001E-2</v>
      </c>
      <c r="EW384" s="38">
        <v>5.9643999999999999E-3</v>
      </c>
      <c r="EX384" s="38">
        <v>-2.75655E-2</v>
      </c>
      <c r="EY384" s="38">
        <v>-1.1155200000000001E-2</v>
      </c>
      <c r="EZ384" s="38">
        <v>-9.3906000000000007E-3</v>
      </c>
      <c r="FA384" s="38">
        <v>-1.52202E-2</v>
      </c>
      <c r="FB384" s="38">
        <v>78.048829999999995</v>
      </c>
      <c r="FC384" s="38">
        <v>76.864620000000002</v>
      </c>
      <c r="FD384" s="38">
        <v>75.084450000000004</v>
      </c>
      <c r="FE384" s="38">
        <v>73.415629999999993</v>
      </c>
      <c r="FF384" s="38">
        <v>71.565960000000004</v>
      </c>
      <c r="FG384" s="38">
        <v>70.633979999999994</v>
      </c>
      <c r="FH384" s="38">
        <v>69.920100000000005</v>
      </c>
      <c r="FI384" s="38">
        <v>72.068049999999999</v>
      </c>
      <c r="FJ384" s="38">
        <v>76.930859999999996</v>
      </c>
      <c r="FK384" s="38">
        <v>82.483540000000005</v>
      </c>
      <c r="FL384" s="38">
        <v>87.30198</v>
      </c>
      <c r="FM384" s="38">
        <v>91.578249999999997</v>
      </c>
      <c r="FN384" s="38">
        <v>95.697239999999994</v>
      </c>
      <c r="FO384" s="38">
        <v>99.000140000000002</v>
      </c>
      <c r="FP384" s="38">
        <v>101.4332</v>
      </c>
      <c r="FQ384" s="38">
        <v>102.59780000000001</v>
      </c>
      <c r="FR384" s="38">
        <v>102.89919999999999</v>
      </c>
      <c r="FS384" s="38">
        <v>102.61969999999999</v>
      </c>
      <c r="FT384" s="38">
        <v>101.15300000000001</v>
      </c>
      <c r="FU384" s="38">
        <v>97.862030000000004</v>
      </c>
      <c r="FV384" s="38">
        <v>93.328900000000004</v>
      </c>
      <c r="FW384">
        <v>89.805109999999999</v>
      </c>
      <c r="FX384">
        <v>86.545779999999993</v>
      </c>
      <c r="FY384">
        <v>84.257720000000006</v>
      </c>
      <c r="FZ384">
        <v>6.8113000000000002E-3</v>
      </c>
      <c r="GA384">
        <v>6.2075600000000002E-2</v>
      </c>
      <c r="GB384">
        <v>1</v>
      </c>
    </row>
    <row r="385" spans="1:184" x14ac:dyDescent="0.3">
      <c r="A385" t="s">
        <v>277</v>
      </c>
      <c r="B385" t="s">
        <v>188</v>
      </c>
      <c r="C385" t="s">
        <v>1</v>
      </c>
      <c r="D385" t="s">
        <v>1</v>
      </c>
      <c r="E385" t="s">
        <v>1</v>
      </c>
      <c r="F385" t="s">
        <v>1</v>
      </c>
      <c r="G385" s="16" t="s">
        <v>1</v>
      </c>
      <c r="H385" s="40" t="s">
        <v>1</v>
      </c>
      <c r="I385" s="18" t="s">
        <v>1</v>
      </c>
      <c r="J385" s="38" t="s">
        <v>1</v>
      </c>
      <c r="K385" s="18">
        <v>44790</v>
      </c>
      <c r="L385" s="38">
        <v>8793</v>
      </c>
      <c r="M385" s="38">
        <v>8793</v>
      </c>
      <c r="N385" s="38">
        <v>1.7918799999999999</v>
      </c>
      <c r="O385" s="38">
        <v>1.7262630000000001</v>
      </c>
      <c r="P385" s="38">
        <v>1.6768339999999999</v>
      </c>
      <c r="Q385" s="38">
        <v>1.6437619999999999</v>
      </c>
      <c r="R385" s="38">
        <v>1.6389320000000001</v>
      </c>
      <c r="S385" s="38">
        <v>1.680029</v>
      </c>
      <c r="T385" s="38">
        <v>1.714127</v>
      </c>
      <c r="U385" s="38">
        <v>1.994095</v>
      </c>
      <c r="V385" s="38">
        <v>2.5381969999999998</v>
      </c>
      <c r="W385" s="38">
        <v>3.181171</v>
      </c>
      <c r="X385" s="38">
        <v>3.7898399999999999</v>
      </c>
      <c r="Y385" s="38">
        <v>4.1118100000000002</v>
      </c>
      <c r="Z385" s="38">
        <v>4.3141949999999998</v>
      </c>
      <c r="AA385" s="38">
        <v>4.4675209999999996</v>
      </c>
      <c r="AB385" s="38">
        <v>4.5607579999999999</v>
      </c>
      <c r="AC385" s="38">
        <v>4.5770920000000004</v>
      </c>
      <c r="AD385" s="38">
        <v>4.4248940000000001</v>
      </c>
      <c r="AE385" s="38">
        <v>3.9314269999999998</v>
      </c>
      <c r="AF385" s="38">
        <v>3.3550610000000001</v>
      </c>
      <c r="AG385" s="38">
        <v>2.9101819999999998</v>
      </c>
      <c r="AH385" s="38">
        <v>2.603647</v>
      </c>
      <c r="AI385" s="38">
        <v>2.31846</v>
      </c>
      <c r="AJ385" s="38">
        <v>2.046964</v>
      </c>
      <c r="AK385" s="38">
        <v>1.8775440000000001</v>
      </c>
      <c r="AL385" s="38">
        <v>2.34211E-2</v>
      </c>
      <c r="AM385" s="38">
        <v>1.7329799999999999E-2</v>
      </c>
      <c r="AN385" s="38">
        <v>6.3962000000000003E-3</v>
      </c>
      <c r="AO385" s="38">
        <v>1.49388E-2</v>
      </c>
      <c r="AP385" s="38">
        <v>1.511E-3</v>
      </c>
      <c r="AQ385" s="38">
        <v>-1.822E-2</v>
      </c>
      <c r="AR385" s="38">
        <v>-5.2359999999999997E-2</v>
      </c>
      <c r="AS385" s="38">
        <v>5.0575999999999998E-3</v>
      </c>
      <c r="AT385" s="38">
        <v>1.38735E-2</v>
      </c>
      <c r="AU385" s="38">
        <v>-4.5425300000000002E-2</v>
      </c>
      <c r="AV385" s="38">
        <v>-5.2944999999999999E-2</v>
      </c>
      <c r="AW385" s="38">
        <v>-3.5922099999999998E-2</v>
      </c>
      <c r="AX385" s="38">
        <v>-1.73676E-2</v>
      </c>
      <c r="AY385" s="38">
        <v>3.3649000000000001E-3</v>
      </c>
      <c r="AZ385" s="38">
        <v>3.5639700000000003E-2</v>
      </c>
      <c r="BA385" s="38">
        <v>7.2361700000000001E-2</v>
      </c>
      <c r="BB385" s="38">
        <v>9.6578499999999998E-2</v>
      </c>
      <c r="BC385" s="38">
        <v>0.11161450000000001</v>
      </c>
      <c r="BD385" s="38">
        <v>0.1075511</v>
      </c>
      <c r="BE385" s="38">
        <v>0.1142314</v>
      </c>
      <c r="BF385" s="38">
        <v>8.6222300000000002E-2</v>
      </c>
      <c r="BG385" s="38">
        <v>7.9336000000000004E-2</v>
      </c>
      <c r="BH385" s="38">
        <v>6.4960900000000002E-2</v>
      </c>
      <c r="BI385" s="38">
        <v>6.5107700000000004E-2</v>
      </c>
      <c r="BJ385" s="38">
        <v>2.6022099999999999E-2</v>
      </c>
      <c r="BK385" s="38">
        <v>1.9390899999999999E-2</v>
      </c>
      <c r="BL385" s="38">
        <v>7.9261999999999996E-3</v>
      </c>
      <c r="BM385" s="38">
        <v>1.6416799999999999E-2</v>
      </c>
      <c r="BN385" s="38">
        <v>2.9436000000000002E-3</v>
      </c>
      <c r="BO385" s="38">
        <v>-1.55494E-2</v>
      </c>
      <c r="BP385" s="38">
        <v>-4.7612799999999997E-2</v>
      </c>
      <c r="BQ385" s="38">
        <v>7.9512999999999997E-3</v>
      </c>
      <c r="BR385" s="38">
        <v>1.6695600000000001E-2</v>
      </c>
      <c r="BS385" s="38">
        <v>-4.2061300000000003E-2</v>
      </c>
      <c r="BT385" s="38">
        <v>-4.8557099999999999E-2</v>
      </c>
      <c r="BU385" s="38">
        <v>-3.1992399999999997E-2</v>
      </c>
      <c r="BV385" s="38">
        <v>-1.5198700000000001E-2</v>
      </c>
      <c r="BW385" s="38">
        <v>5.6274999999999997E-3</v>
      </c>
      <c r="BX385" s="38">
        <v>3.92722E-2</v>
      </c>
      <c r="BY385" s="38">
        <v>7.8139399999999998E-2</v>
      </c>
      <c r="BZ385" s="38">
        <v>0.1054908</v>
      </c>
      <c r="CA385" s="38">
        <v>0.12330579999999999</v>
      </c>
      <c r="CB385" s="38">
        <v>0.12233090000000001</v>
      </c>
      <c r="CC385" s="38">
        <v>0.12538350000000001</v>
      </c>
      <c r="CD385" s="38">
        <v>9.3710799999999997E-2</v>
      </c>
      <c r="CE385" s="38">
        <v>8.6896000000000001E-2</v>
      </c>
      <c r="CF385" s="38">
        <v>7.1331699999999998E-2</v>
      </c>
      <c r="CG385" s="38">
        <v>7.0693900000000004E-2</v>
      </c>
      <c r="CH385" s="38">
        <v>2.78236E-2</v>
      </c>
      <c r="CI385" s="38">
        <v>2.08185E-2</v>
      </c>
      <c r="CJ385" s="38">
        <v>8.9858999999999998E-3</v>
      </c>
      <c r="CK385" s="38">
        <v>1.7440400000000002E-2</v>
      </c>
      <c r="CL385" s="38">
        <v>3.9357999999999997E-3</v>
      </c>
      <c r="CM385" s="38">
        <v>-1.36997E-2</v>
      </c>
      <c r="CN385" s="38">
        <v>-4.4324799999999998E-2</v>
      </c>
      <c r="CO385" s="38">
        <v>9.9553999999999997E-3</v>
      </c>
      <c r="CP385" s="38">
        <v>1.8650199999999999E-2</v>
      </c>
      <c r="CQ385" s="38">
        <v>-3.9731500000000003E-2</v>
      </c>
      <c r="CR385" s="38">
        <v>-4.5518099999999999E-2</v>
      </c>
      <c r="CS385" s="38">
        <v>-2.92707E-2</v>
      </c>
      <c r="CT385" s="38">
        <v>-1.36965E-2</v>
      </c>
      <c r="CU385" s="38">
        <v>7.1945999999999998E-3</v>
      </c>
      <c r="CV385" s="38">
        <v>4.1787999999999999E-2</v>
      </c>
      <c r="CW385" s="38">
        <v>8.2140900000000003E-2</v>
      </c>
      <c r="CX385" s="38">
        <v>0.1116634</v>
      </c>
      <c r="CY385" s="38">
        <v>0.1314032</v>
      </c>
      <c r="CZ385" s="38">
        <v>0.1325673</v>
      </c>
      <c r="DA385" s="38">
        <v>0.13310749999999999</v>
      </c>
      <c r="DB385" s="38">
        <v>9.8897200000000005E-2</v>
      </c>
      <c r="DC385" s="38">
        <v>9.2132099999999995E-2</v>
      </c>
      <c r="DD385" s="38">
        <v>7.5744000000000006E-2</v>
      </c>
      <c r="DE385" s="38">
        <v>7.4562900000000001E-2</v>
      </c>
      <c r="DF385" s="38">
        <v>2.9624999999999999E-2</v>
      </c>
      <c r="DG385" s="38">
        <v>2.2245999999999998E-2</v>
      </c>
      <c r="DH385" s="38">
        <v>1.0045699999999999E-2</v>
      </c>
      <c r="DI385" s="38">
        <v>1.8464000000000001E-2</v>
      </c>
      <c r="DJ385" s="38">
        <v>4.9280000000000001E-3</v>
      </c>
      <c r="DK385" s="38">
        <v>-1.18499E-2</v>
      </c>
      <c r="DL385" s="38">
        <v>-4.1036900000000001E-2</v>
      </c>
      <c r="DM385" s="38">
        <v>1.1959600000000001E-2</v>
      </c>
      <c r="DN385" s="38">
        <v>2.06048E-2</v>
      </c>
      <c r="DO385" s="38">
        <v>-3.74016E-2</v>
      </c>
      <c r="DP385" s="38">
        <v>-4.2479099999999999E-2</v>
      </c>
      <c r="DQ385" s="38">
        <v>-2.6549E-2</v>
      </c>
      <c r="DR385" s="38">
        <v>-1.21943E-2</v>
      </c>
      <c r="DS385" s="38">
        <v>8.7617000000000007E-3</v>
      </c>
      <c r="DT385" s="38">
        <v>4.4303799999999997E-2</v>
      </c>
      <c r="DU385" s="38">
        <v>8.6142499999999997E-2</v>
      </c>
      <c r="DV385" s="38">
        <v>0.1178361</v>
      </c>
      <c r="DW385" s="38">
        <v>0.1395005</v>
      </c>
      <c r="DX385" s="38">
        <v>0.14280370000000001</v>
      </c>
      <c r="DY385" s="38">
        <v>0.1408314</v>
      </c>
      <c r="DZ385" s="38">
        <v>0.1040837</v>
      </c>
      <c r="EA385" s="38">
        <v>9.7368200000000002E-2</v>
      </c>
      <c r="EB385" s="38">
        <v>8.0156400000000003E-2</v>
      </c>
      <c r="EC385" s="38">
        <v>7.8431899999999999E-2</v>
      </c>
      <c r="ED385" s="38">
        <v>3.2225999999999998E-2</v>
      </c>
      <c r="EE385" s="38">
        <v>2.4307200000000001E-2</v>
      </c>
      <c r="EF385" s="38">
        <v>1.15757E-2</v>
      </c>
      <c r="EG385" s="38">
        <v>1.9941899999999999E-2</v>
      </c>
      <c r="EH385" s="38">
        <v>6.3606000000000001E-3</v>
      </c>
      <c r="EI385" s="38">
        <v>-9.1792999999999996E-3</v>
      </c>
      <c r="EJ385" s="38">
        <v>-3.6289700000000001E-2</v>
      </c>
      <c r="EK385" s="38">
        <v>1.48532E-2</v>
      </c>
      <c r="EL385" s="38">
        <v>2.3426900000000001E-2</v>
      </c>
      <c r="EM385" s="38">
        <v>-3.4037699999999997E-2</v>
      </c>
      <c r="EN385" s="38">
        <v>-3.8091199999999999E-2</v>
      </c>
      <c r="EO385" s="38">
        <v>-2.2619299999999998E-2</v>
      </c>
      <c r="EP385" s="38">
        <v>-1.00254E-2</v>
      </c>
      <c r="EQ385" s="38">
        <v>1.1024300000000001E-2</v>
      </c>
      <c r="ER385" s="38">
        <v>4.7936300000000001E-2</v>
      </c>
      <c r="ES385" s="38">
        <v>9.1920199999999994E-2</v>
      </c>
      <c r="ET385" s="38">
        <v>0.12674830000000001</v>
      </c>
      <c r="EU385" s="38">
        <v>0.15119179999999999</v>
      </c>
      <c r="EV385" s="38">
        <v>0.15758349999999999</v>
      </c>
      <c r="EW385" s="38">
        <v>0.1519836</v>
      </c>
      <c r="EX385" s="38">
        <v>0.1115722</v>
      </c>
      <c r="EY385" s="38">
        <v>0.1049283</v>
      </c>
      <c r="EZ385" s="38">
        <v>8.6527199999999999E-2</v>
      </c>
      <c r="FA385" s="38">
        <v>8.4018099999999998E-2</v>
      </c>
      <c r="FB385" s="38">
        <v>82.555220000000006</v>
      </c>
      <c r="FC385" s="38">
        <v>81.056179999999998</v>
      </c>
      <c r="FD385" s="38">
        <v>79.472530000000006</v>
      </c>
      <c r="FE385" s="38">
        <v>77.919650000000004</v>
      </c>
      <c r="FF385" s="38">
        <v>77.432550000000006</v>
      </c>
      <c r="FG385" s="38">
        <v>76.775750000000002</v>
      </c>
      <c r="FH385" s="38">
        <v>75.781620000000004</v>
      </c>
      <c r="FI385" s="38">
        <v>77.055890000000005</v>
      </c>
      <c r="FJ385" s="38">
        <v>81.311239999999998</v>
      </c>
      <c r="FK385" s="38">
        <v>84.500820000000004</v>
      </c>
      <c r="FL385" s="38">
        <v>87.752489999999995</v>
      </c>
      <c r="FM385" s="38">
        <v>91.410039999999995</v>
      </c>
      <c r="FN385" s="38">
        <v>95.180030000000002</v>
      </c>
      <c r="FO385" s="38">
        <v>96.834509999999995</v>
      </c>
      <c r="FP385" s="38">
        <v>97.578670000000002</v>
      </c>
      <c r="FQ385" s="38">
        <v>98.113349999999997</v>
      </c>
      <c r="FR385" s="38">
        <v>98.173119999999997</v>
      </c>
      <c r="FS385" s="38">
        <v>98.033619999999999</v>
      </c>
      <c r="FT385" s="38">
        <v>96.961879999999994</v>
      </c>
      <c r="FU385" s="38">
        <v>94.176569999999998</v>
      </c>
      <c r="FV385" s="38">
        <v>90.62003</v>
      </c>
      <c r="FW385">
        <v>87.03313</v>
      </c>
      <c r="FX385">
        <v>83.797489999999996</v>
      </c>
      <c r="FY385">
        <v>81.412769999999995</v>
      </c>
      <c r="FZ385">
        <v>1.40897E-2</v>
      </c>
      <c r="GA385">
        <v>0.1156662</v>
      </c>
      <c r="GB385">
        <v>1</v>
      </c>
    </row>
    <row r="386" spans="1:184" x14ac:dyDescent="0.3">
      <c r="A386" t="s">
        <v>277</v>
      </c>
      <c r="B386" t="s">
        <v>188</v>
      </c>
      <c r="C386" t="s">
        <v>1</v>
      </c>
      <c r="D386" t="s">
        <v>1</v>
      </c>
      <c r="E386" t="s">
        <v>1</v>
      </c>
      <c r="F386" t="s">
        <v>1</v>
      </c>
      <c r="G386" s="16" t="s">
        <v>1</v>
      </c>
      <c r="H386" s="40" t="s">
        <v>1</v>
      </c>
      <c r="I386" s="18" t="s">
        <v>1</v>
      </c>
      <c r="J386" s="38" t="s">
        <v>1</v>
      </c>
      <c r="K386" s="18">
        <v>44792</v>
      </c>
      <c r="L386" s="38">
        <v>8791</v>
      </c>
      <c r="M386" s="38">
        <v>8791</v>
      </c>
      <c r="N386" s="38">
        <v>1.7232229999999999</v>
      </c>
      <c r="O386" s="38">
        <v>1.6564730000000001</v>
      </c>
      <c r="P386" s="38">
        <v>1.608287</v>
      </c>
      <c r="Q386" s="38">
        <v>1.5718760000000001</v>
      </c>
      <c r="R386" s="38">
        <v>1.5693950000000001</v>
      </c>
      <c r="S386" s="38">
        <v>1.605413</v>
      </c>
      <c r="T386" s="38">
        <v>1.629526</v>
      </c>
      <c r="U386" s="38">
        <v>1.889081</v>
      </c>
      <c r="V386" s="38">
        <v>2.417983</v>
      </c>
      <c r="W386" s="38">
        <v>3.06142</v>
      </c>
      <c r="X386" s="38">
        <v>3.7193160000000001</v>
      </c>
      <c r="Y386" s="38">
        <v>4.0601539999999998</v>
      </c>
      <c r="Z386" s="38">
        <v>4.2832710000000001</v>
      </c>
      <c r="AA386" s="38">
        <v>4.4613639999999997</v>
      </c>
      <c r="AB386" s="38">
        <v>4.5905230000000001</v>
      </c>
      <c r="AC386" s="38">
        <v>4.6272019999999996</v>
      </c>
      <c r="AD386" s="38">
        <v>4.4923169999999999</v>
      </c>
      <c r="AE386" s="38">
        <v>3.975889</v>
      </c>
      <c r="AF386" s="38">
        <v>3.378504</v>
      </c>
      <c r="AG386" s="38">
        <v>2.9254760000000002</v>
      </c>
      <c r="AH386" s="38">
        <v>2.601693</v>
      </c>
      <c r="AI386" s="38">
        <v>2.3079619999999998</v>
      </c>
      <c r="AJ386" s="38">
        <v>2.033855</v>
      </c>
      <c r="AK386" s="38">
        <v>1.8555809999999999</v>
      </c>
      <c r="AL386" s="38">
        <v>-1.0785899999999999E-2</v>
      </c>
      <c r="AM386" s="38">
        <v>-5.6579000000000004E-3</v>
      </c>
      <c r="AN386" s="38">
        <v>-1.5494E-3</v>
      </c>
      <c r="AO386" s="38">
        <v>-9.0012000000000009E-3</v>
      </c>
      <c r="AP386" s="38">
        <v>-1.0568999999999999E-3</v>
      </c>
      <c r="AQ386" s="38">
        <v>-2.0954400000000001E-2</v>
      </c>
      <c r="AR386" s="38">
        <v>-4.91761E-2</v>
      </c>
      <c r="AS386" s="38">
        <v>9.9275000000000006E-3</v>
      </c>
      <c r="AT386" s="38">
        <v>9.8052E-3</v>
      </c>
      <c r="AU386" s="38">
        <v>1.5430000000000001E-3</v>
      </c>
      <c r="AV386" s="38">
        <v>8.0827E-3</v>
      </c>
      <c r="AW386" s="38">
        <v>-6.0016999999999996E-3</v>
      </c>
      <c r="AX386" s="38">
        <v>3.7975000000000001E-3</v>
      </c>
      <c r="AY386" s="38">
        <v>-1.4743E-3</v>
      </c>
      <c r="AZ386" s="38">
        <v>-4.6224099999999997E-2</v>
      </c>
      <c r="BA386" s="38">
        <v>-3.60404E-2</v>
      </c>
      <c r="BB386" s="38">
        <v>2.3476E-3</v>
      </c>
      <c r="BC386" s="38">
        <v>1.8202900000000001E-2</v>
      </c>
      <c r="BD386" s="38">
        <v>2.93613E-2</v>
      </c>
      <c r="BE386" s="38">
        <v>2.4062799999999999E-2</v>
      </c>
      <c r="BF386" s="38">
        <v>3.5806000000000002E-3</v>
      </c>
      <c r="BG386" s="38">
        <v>2.1329999999999999E-3</v>
      </c>
      <c r="BH386" s="38">
        <v>-5.1872000000000003E-3</v>
      </c>
      <c r="BI386" s="38">
        <v>1.289E-3</v>
      </c>
      <c r="BJ386" s="38">
        <v>-7.1162999999999999E-3</v>
      </c>
      <c r="BK386" s="38">
        <v>-3.1051999999999998E-3</v>
      </c>
      <c r="BL386" s="38">
        <v>-1.4469999999999999E-4</v>
      </c>
      <c r="BM386" s="38">
        <v>-7.4085000000000002E-3</v>
      </c>
      <c r="BN386" s="38">
        <v>8.5369999999999999E-4</v>
      </c>
      <c r="BO386" s="38">
        <v>-1.45992E-2</v>
      </c>
      <c r="BP386" s="38">
        <v>-4.0104099999999997E-2</v>
      </c>
      <c r="BQ386" s="38">
        <v>1.2607699999999999E-2</v>
      </c>
      <c r="BR386" s="38">
        <v>1.48901E-2</v>
      </c>
      <c r="BS386" s="38">
        <v>7.6458000000000003E-3</v>
      </c>
      <c r="BT386" s="38">
        <v>1.20316E-2</v>
      </c>
      <c r="BU386" s="38">
        <v>-1.4162000000000001E-3</v>
      </c>
      <c r="BV386" s="38">
        <v>6.8485999999999998E-3</v>
      </c>
      <c r="BW386" s="38">
        <v>2.4053E-3</v>
      </c>
      <c r="BX386" s="38">
        <v>-3.7919300000000003E-2</v>
      </c>
      <c r="BY386" s="38">
        <v>-2.7918499999999999E-2</v>
      </c>
      <c r="BZ386" s="38">
        <v>9.4692999999999999E-3</v>
      </c>
      <c r="CA386" s="38">
        <v>2.47438E-2</v>
      </c>
      <c r="CB386" s="38">
        <v>3.7741299999999998E-2</v>
      </c>
      <c r="CC386" s="38">
        <v>2.9942699999999999E-2</v>
      </c>
      <c r="CD386" s="38">
        <v>8.0833999999999993E-3</v>
      </c>
      <c r="CE386" s="38">
        <v>1.04403E-2</v>
      </c>
      <c r="CF386" s="38">
        <v>6.7759999999999999E-4</v>
      </c>
      <c r="CG386" s="38">
        <v>6.9293000000000002E-3</v>
      </c>
      <c r="CH386" s="38">
        <v>-4.5747000000000001E-3</v>
      </c>
      <c r="CI386" s="38">
        <v>-1.3372E-3</v>
      </c>
      <c r="CJ386" s="38">
        <v>8.2819999999999996E-4</v>
      </c>
      <c r="CK386" s="38">
        <v>-6.3054000000000001E-3</v>
      </c>
      <c r="CL386" s="38">
        <v>2.1768999999999998E-3</v>
      </c>
      <c r="CM386" s="38">
        <v>-1.01975E-2</v>
      </c>
      <c r="CN386" s="38">
        <v>-3.3820900000000001E-2</v>
      </c>
      <c r="CO386" s="38">
        <v>1.4463999999999999E-2</v>
      </c>
      <c r="CP386" s="38">
        <v>1.8411799999999999E-2</v>
      </c>
      <c r="CQ386" s="38">
        <v>1.18727E-2</v>
      </c>
      <c r="CR386" s="38">
        <v>1.47666E-2</v>
      </c>
      <c r="CS386" s="38">
        <v>1.7596999999999999E-3</v>
      </c>
      <c r="CT386" s="38">
        <v>8.9618000000000007E-3</v>
      </c>
      <c r="CU386" s="38">
        <v>5.0924000000000004E-3</v>
      </c>
      <c r="CV386" s="38">
        <v>-3.2167399999999999E-2</v>
      </c>
      <c r="CW386" s="38">
        <v>-2.2293299999999999E-2</v>
      </c>
      <c r="CX386" s="38">
        <v>1.4401799999999999E-2</v>
      </c>
      <c r="CY386" s="38">
        <v>2.9274100000000001E-2</v>
      </c>
      <c r="CZ386" s="38">
        <v>4.3545199999999999E-2</v>
      </c>
      <c r="DA386" s="38">
        <v>3.40151E-2</v>
      </c>
      <c r="DB386" s="38">
        <v>1.12021E-2</v>
      </c>
      <c r="DC386" s="38">
        <v>1.6193900000000001E-2</v>
      </c>
      <c r="DD386" s="38">
        <v>4.7394999999999998E-3</v>
      </c>
      <c r="DE386" s="38">
        <v>1.0835600000000001E-2</v>
      </c>
      <c r="DF386" s="38">
        <v>-2.0330999999999999E-3</v>
      </c>
      <c r="DG386" s="38">
        <v>4.3080000000000001E-4</v>
      </c>
      <c r="DH386" s="38">
        <v>1.8010999999999999E-3</v>
      </c>
      <c r="DI386" s="38">
        <v>-5.2024000000000003E-3</v>
      </c>
      <c r="DJ386" s="38">
        <v>3.5000999999999999E-3</v>
      </c>
      <c r="DK386" s="38">
        <v>-5.7958999999999997E-3</v>
      </c>
      <c r="DL386" s="38">
        <v>-2.7537599999999999E-2</v>
      </c>
      <c r="DM386" s="38">
        <v>1.6320299999999999E-2</v>
      </c>
      <c r="DN386" s="38">
        <v>2.1933600000000001E-2</v>
      </c>
      <c r="DO386" s="38">
        <v>1.6099499999999999E-2</v>
      </c>
      <c r="DP386" s="38">
        <v>1.75015E-2</v>
      </c>
      <c r="DQ386" s="38">
        <v>4.9354999999999998E-3</v>
      </c>
      <c r="DR386" s="38">
        <v>1.1075E-2</v>
      </c>
      <c r="DS386" s="38">
        <v>7.7793999999999997E-3</v>
      </c>
      <c r="DT386" s="38">
        <v>-2.6415399999999999E-2</v>
      </c>
      <c r="DU386" s="38">
        <v>-1.6668100000000002E-2</v>
      </c>
      <c r="DV386" s="38">
        <v>1.9334199999999999E-2</v>
      </c>
      <c r="DW386" s="38">
        <v>3.3804300000000002E-2</v>
      </c>
      <c r="DX386" s="38">
        <v>4.93491E-2</v>
      </c>
      <c r="DY386" s="38">
        <v>3.8087500000000003E-2</v>
      </c>
      <c r="DZ386" s="38">
        <v>1.43207E-2</v>
      </c>
      <c r="EA386" s="38">
        <v>2.1947500000000002E-2</v>
      </c>
      <c r="EB386" s="38">
        <v>8.8015000000000003E-3</v>
      </c>
      <c r="EC386" s="38">
        <v>1.4742E-2</v>
      </c>
      <c r="ED386" s="38">
        <v>1.6364999999999999E-3</v>
      </c>
      <c r="EE386" s="38">
        <v>2.9834000000000002E-3</v>
      </c>
      <c r="EF386" s="38">
        <v>3.2058E-3</v>
      </c>
      <c r="EG386" s="38">
        <v>-3.6097E-3</v>
      </c>
      <c r="EH386" s="38">
        <v>5.4105999999999998E-3</v>
      </c>
      <c r="EI386" s="38">
        <v>5.5940000000000004E-4</v>
      </c>
      <c r="EJ386" s="38">
        <v>-1.8465599999999999E-2</v>
      </c>
      <c r="EK386" s="38">
        <v>1.90005E-2</v>
      </c>
      <c r="EL386" s="38">
        <v>2.7018400000000001E-2</v>
      </c>
      <c r="EM386" s="38">
        <v>2.2202300000000001E-2</v>
      </c>
      <c r="EN386" s="38">
        <v>2.1450400000000001E-2</v>
      </c>
      <c r="EO386" s="38">
        <v>9.5209999999999999E-3</v>
      </c>
      <c r="EP386" s="38">
        <v>1.4126100000000001E-2</v>
      </c>
      <c r="EQ386" s="38">
        <v>1.16591E-2</v>
      </c>
      <c r="ER386" s="38">
        <v>-1.8110600000000001E-2</v>
      </c>
      <c r="ES386" s="38">
        <v>-8.5460999999999992E-3</v>
      </c>
      <c r="ET386" s="38">
        <v>2.6456E-2</v>
      </c>
      <c r="EU386" s="38">
        <v>4.0345199999999998E-2</v>
      </c>
      <c r="EV386" s="38">
        <v>5.7729000000000003E-2</v>
      </c>
      <c r="EW386" s="38">
        <v>4.3967399999999997E-2</v>
      </c>
      <c r="EX386" s="38">
        <v>1.88235E-2</v>
      </c>
      <c r="EY386" s="38">
        <v>3.0254799999999998E-2</v>
      </c>
      <c r="EZ386" s="38">
        <v>1.46663E-2</v>
      </c>
      <c r="FA386" s="38">
        <v>2.0382299999999999E-2</v>
      </c>
      <c r="FB386" s="38">
        <v>78.818250000000006</v>
      </c>
      <c r="FC386" s="38">
        <v>77.373670000000004</v>
      </c>
      <c r="FD386" s="38">
        <v>75.511470000000003</v>
      </c>
      <c r="FE386" s="38">
        <v>73.76088</v>
      </c>
      <c r="FF386" s="38">
        <v>72.031490000000005</v>
      </c>
      <c r="FG386" s="38">
        <v>71.282820000000001</v>
      </c>
      <c r="FH386" s="38">
        <v>70.211169999999996</v>
      </c>
      <c r="FI386" s="38">
        <v>72.228980000000007</v>
      </c>
      <c r="FJ386" s="38">
        <v>76.052189999999996</v>
      </c>
      <c r="FK386" s="38">
        <v>80.351950000000002</v>
      </c>
      <c r="FL386" s="38">
        <v>85.028819999999996</v>
      </c>
      <c r="FM386" s="38">
        <v>89.147829999999999</v>
      </c>
      <c r="FN386" s="38">
        <v>92.701189999999997</v>
      </c>
      <c r="FO386" s="38">
        <v>95.526669999999996</v>
      </c>
      <c r="FP386" s="38">
        <v>98.335400000000007</v>
      </c>
      <c r="FQ386" s="38">
        <v>100.0275</v>
      </c>
      <c r="FR386" s="38">
        <v>100.5543</v>
      </c>
      <c r="FS386" s="38">
        <v>99.874219999999994</v>
      </c>
      <c r="FT386" s="38">
        <v>97.581689999999995</v>
      </c>
      <c r="FU386" s="38">
        <v>94.056420000000003</v>
      </c>
      <c r="FV386" s="38">
        <v>89.684470000000005</v>
      </c>
      <c r="FW386">
        <v>86.247699999999995</v>
      </c>
      <c r="FX386">
        <v>83.436989999999994</v>
      </c>
      <c r="FY386">
        <v>80.673820000000006</v>
      </c>
      <c r="FZ386">
        <v>5.8119000000000001E-3</v>
      </c>
      <c r="GA386">
        <v>4.9032800000000001E-2</v>
      </c>
      <c r="GB386">
        <v>1</v>
      </c>
    </row>
    <row r="387" spans="1:184" x14ac:dyDescent="0.3">
      <c r="A387" t="s">
        <v>277</v>
      </c>
      <c r="B387" t="s">
        <v>188</v>
      </c>
      <c r="C387" t="s">
        <v>1</v>
      </c>
      <c r="D387" t="s">
        <v>1</v>
      </c>
      <c r="E387" t="s">
        <v>1</v>
      </c>
      <c r="F387" t="s">
        <v>1</v>
      </c>
      <c r="G387" s="16" t="s">
        <v>1</v>
      </c>
      <c r="H387" s="40" t="s">
        <v>1</v>
      </c>
      <c r="I387" s="18" t="s">
        <v>1</v>
      </c>
      <c r="J387" s="38" t="s">
        <v>1</v>
      </c>
      <c r="K387" s="18">
        <v>44805</v>
      </c>
      <c r="L387" s="38">
        <v>8778</v>
      </c>
      <c r="M387" s="38">
        <v>8778</v>
      </c>
      <c r="N387" s="38">
        <v>1.6257509999999999</v>
      </c>
      <c r="O387" s="38">
        <v>1.5708070000000001</v>
      </c>
      <c r="P387" s="38">
        <v>1.530292</v>
      </c>
      <c r="Q387" s="38">
        <v>1.505339</v>
      </c>
      <c r="R387" s="38">
        <v>1.5038119999999999</v>
      </c>
      <c r="S387" s="38">
        <v>1.53793</v>
      </c>
      <c r="T387" s="38">
        <v>1.5662609999999999</v>
      </c>
      <c r="U387" s="38">
        <v>1.819669</v>
      </c>
      <c r="V387" s="38">
        <v>2.3309030000000002</v>
      </c>
      <c r="W387" s="38">
        <v>2.9848430000000001</v>
      </c>
      <c r="X387" s="38">
        <v>3.6480839999999999</v>
      </c>
      <c r="Y387" s="38">
        <v>4.0044839999999997</v>
      </c>
      <c r="Z387" s="38">
        <v>4.2335919999999998</v>
      </c>
      <c r="AA387" s="38">
        <v>4.4313039999999999</v>
      </c>
      <c r="AB387" s="38">
        <v>4.5753899999999996</v>
      </c>
      <c r="AC387" s="38">
        <v>4.6247340000000001</v>
      </c>
      <c r="AD387" s="38">
        <v>4.4921610000000003</v>
      </c>
      <c r="AE387" s="38">
        <v>3.9614859999999998</v>
      </c>
      <c r="AF387" s="38">
        <v>3.3624320000000001</v>
      </c>
      <c r="AG387" s="38">
        <v>2.8781279999999998</v>
      </c>
      <c r="AH387" s="38">
        <v>2.5475089999999998</v>
      </c>
      <c r="AI387" s="38">
        <v>2.250356</v>
      </c>
      <c r="AJ387" s="38">
        <v>1.987174</v>
      </c>
      <c r="AK387" s="38">
        <v>1.81776</v>
      </c>
      <c r="AL387" s="38">
        <v>-9.6583999999999993E-3</v>
      </c>
      <c r="AM387" s="38">
        <v>-6.2998999999999998E-3</v>
      </c>
      <c r="AN387" s="38">
        <v>-3.6191000000000001E-3</v>
      </c>
      <c r="AO387" s="38">
        <v>-1.1264999999999999E-3</v>
      </c>
      <c r="AP387" s="38">
        <v>-9.2277999999999995E-3</v>
      </c>
      <c r="AQ387" s="38">
        <v>-3.0484000000000001E-2</v>
      </c>
      <c r="AR387" s="38">
        <v>-6.2329700000000002E-2</v>
      </c>
      <c r="AS387" s="38">
        <v>1.6602200000000001E-2</v>
      </c>
      <c r="AT387" s="38">
        <v>1.0476900000000001E-2</v>
      </c>
      <c r="AU387" s="38">
        <v>3.2972599999999998E-2</v>
      </c>
      <c r="AV387" s="38">
        <v>5.6699300000000001E-2</v>
      </c>
      <c r="AW387" s="38">
        <v>3.3622899999999997E-2</v>
      </c>
      <c r="AX387" s="38">
        <v>-1.5092E-3</v>
      </c>
      <c r="AY387" s="38">
        <v>-3.2512899999999997E-2</v>
      </c>
      <c r="AZ387" s="38">
        <v>-3.7214999999999998E-2</v>
      </c>
      <c r="BA387" s="38">
        <v>-3.2878600000000001E-2</v>
      </c>
      <c r="BB387" s="38">
        <v>-1.66106E-2</v>
      </c>
      <c r="BC387" s="38">
        <v>-2.25068E-2</v>
      </c>
      <c r="BD387" s="38">
        <v>-6.5589999999999997E-3</v>
      </c>
      <c r="BE387" s="38">
        <v>-2.1255099999999999E-2</v>
      </c>
      <c r="BF387" s="38">
        <v>-1.76305E-2</v>
      </c>
      <c r="BG387" s="38">
        <v>-1.5589799999999999E-2</v>
      </c>
      <c r="BH387" s="38">
        <v>-8.5342000000000005E-3</v>
      </c>
      <c r="BI387" s="38">
        <v>-1.4979599999999999E-2</v>
      </c>
      <c r="BJ387" s="38">
        <v>-6.6727000000000002E-3</v>
      </c>
      <c r="BK387" s="38">
        <v>-4.0264999999999997E-3</v>
      </c>
      <c r="BL387" s="38">
        <v>-2.2542999999999999E-3</v>
      </c>
      <c r="BM387" s="38">
        <v>4.3099999999999997E-5</v>
      </c>
      <c r="BN387" s="38">
        <v>-8.1741000000000001E-3</v>
      </c>
      <c r="BO387" s="38">
        <v>-2.84744E-2</v>
      </c>
      <c r="BP387" s="38">
        <v>-5.7646999999999997E-2</v>
      </c>
      <c r="BQ387" s="38">
        <v>1.8837099999999999E-2</v>
      </c>
      <c r="BR387" s="38">
        <v>1.34419E-2</v>
      </c>
      <c r="BS387" s="38">
        <v>3.6336300000000002E-2</v>
      </c>
      <c r="BT387" s="38">
        <v>6.0951900000000003E-2</v>
      </c>
      <c r="BU387" s="38">
        <v>3.6938699999999998E-2</v>
      </c>
      <c r="BV387" s="38">
        <v>2.3279999999999999E-4</v>
      </c>
      <c r="BW387" s="38">
        <v>-2.8877799999999999E-2</v>
      </c>
      <c r="BX387" s="38">
        <v>-3.2312E-2</v>
      </c>
      <c r="BY387" s="38">
        <v>-2.6508299999999999E-2</v>
      </c>
      <c r="BZ387" s="38">
        <v>-1.04151E-2</v>
      </c>
      <c r="CA387" s="38">
        <v>-1.6365500000000002E-2</v>
      </c>
      <c r="CB387" s="38">
        <v>7.8100000000000001E-4</v>
      </c>
      <c r="CC387" s="38">
        <v>-1.5938500000000001E-2</v>
      </c>
      <c r="CD387" s="38">
        <v>-1.3658699999999999E-2</v>
      </c>
      <c r="CE387" s="38">
        <v>-1.00897E-2</v>
      </c>
      <c r="CF387" s="38">
        <v>-4.1406000000000004E-3</v>
      </c>
      <c r="CG387" s="38">
        <v>-1.0858100000000001E-2</v>
      </c>
      <c r="CH387" s="38">
        <v>-4.6049000000000003E-3</v>
      </c>
      <c r="CI387" s="38">
        <v>-2.4520000000000002E-3</v>
      </c>
      <c r="CJ387" s="38">
        <v>-1.3091000000000001E-3</v>
      </c>
      <c r="CK387" s="38">
        <v>8.5309999999999997E-4</v>
      </c>
      <c r="CL387" s="38">
        <v>-7.4443E-3</v>
      </c>
      <c r="CM387" s="38">
        <v>-2.7082499999999999E-2</v>
      </c>
      <c r="CN387" s="38">
        <v>-5.4403699999999999E-2</v>
      </c>
      <c r="CO387" s="38">
        <v>2.0385E-2</v>
      </c>
      <c r="CP387" s="38">
        <v>1.5495500000000001E-2</v>
      </c>
      <c r="CQ387" s="38">
        <v>3.8665900000000003E-2</v>
      </c>
      <c r="CR387" s="38">
        <v>6.3897200000000001E-2</v>
      </c>
      <c r="CS387" s="38">
        <v>3.9235199999999998E-2</v>
      </c>
      <c r="CT387" s="38">
        <v>1.4392000000000001E-3</v>
      </c>
      <c r="CU387" s="38">
        <v>-2.6360100000000001E-2</v>
      </c>
      <c r="CV387" s="38">
        <v>-2.89162E-2</v>
      </c>
      <c r="CW387" s="38">
        <v>-2.20962E-2</v>
      </c>
      <c r="CX387" s="38">
        <v>-6.1241000000000004E-3</v>
      </c>
      <c r="CY387" s="38">
        <v>-1.2112E-2</v>
      </c>
      <c r="CZ387" s="38">
        <v>5.8646999999999996E-3</v>
      </c>
      <c r="DA387" s="38">
        <v>-1.2256299999999999E-2</v>
      </c>
      <c r="DB387" s="38">
        <v>-1.09078E-2</v>
      </c>
      <c r="DC387" s="38">
        <v>-6.2802999999999999E-3</v>
      </c>
      <c r="DD387" s="38">
        <v>-1.0977000000000001E-3</v>
      </c>
      <c r="DE387" s="38">
        <v>-8.0035000000000002E-3</v>
      </c>
      <c r="DF387" s="38">
        <v>-2.5370000000000002E-3</v>
      </c>
      <c r="DG387" s="38">
        <v>-8.7750000000000002E-4</v>
      </c>
      <c r="DH387" s="38">
        <v>-3.6380000000000001E-4</v>
      </c>
      <c r="DI387" s="38">
        <v>1.6632000000000001E-3</v>
      </c>
      <c r="DJ387" s="38">
        <v>-6.7146000000000003E-3</v>
      </c>
      <c r="DK387" s="38">
        <v>-2.56907E-2</v>
      </c>
      <c r="DL387" s="38">
        <v>-5.1160499999999998E-2</v>
      </c>
      <c r="DM387" s="38">
        <v>2.1932900000000002E-2</v>
      </c>
      <c r="DN387" s="38">
        <v>1.7549100000000002E-2</v>
      </c>
      <c r="DO387" s="38">
        <v>4.09956E-2</v>
      </c>
      <c r="DP387" s="38">
        <v>6.6842499999999999E-2</v>
      </c>
      <c r="DQ387" s="38">
        <v>4.1531699999999998E-2</v>
      </c>
      <c r="DR387" s="38">
        <v>2.6457E-3</v>
      </c>
      <c r="DS387" s="38">
        <v>-2.38424E-2</v>
      </c>
      <c r="DT387" s="38">
        <v>-2.5520399999999999E-2</v>
      </c>
      <c r="DU387" s="38">
        <v>-1.7684100000000001E-2</v>
      </c>
      <c r="DV387" s="38">
        <v>-1.8332000000000001E-3</v>
      </c>
      <c r="DW387" s="38">
        <v>-7.8584999999999992E-3</v>
      </c>
      <c r="DX387" s="38">
        <v>1.09484E-2</v>
      </c>
      <c r="DY387" s="38">
        <v>-8.574E-3</v>
      </c>
      <c r="DZ387" s="38">
        <v>-8.1569999999999993E-3</v>
      </c>
      <c r="EA387" s="38">
        <v>-2.4710000000000001E-3</v>
      </c>
      <c r="EB387" s="38">
        <v>1.9453000000000001E-3</v>
      </c>
      <c r="EC387" s="38">
        <v>-5.1488999999999997E-3</v>
      </c>
      <c r="ED387" s="38">
        <v>4.4860000000000001E-4</v>
      </c>
      <c r="EE387" s="38">
        <v>1.3959E-3</v>
      </c>
      <c r="EF387" s="38">
        <v>1.0009999999999999E-3</v>
      </c>
      <c r="EG387" s="38">
        <v>2.8327000000000001E-3</v>
      </c>
      <c r="EH387" s="38">
        <v>-5.6609E-3</v>
      </c>
      <c r="EI387" s="38">
        <v>-2.36811E-2</v>
      </c>
      <c r="EJ387" s="38">
        <v>-4.6477699999999997E-2</v>
      </c>
      <c r="EK387" s="38">
        <v>2.41678E-2</v>
      </c>
      <c r="EL387" s="38">
        <v>2.05141E-2</v>
      </c>
      <c r="EM387" s="38">
        <v>4.4359299999999997E-2</v>
      </c>
      <c r="EN387" s="38">
        <v>7.1095099999999994E-2</v>
      </c>
      <c r="EO387" s="38">
        <v>4.4847499999999998E-2</v>
      </c>
      <c r="EP387" s="38">
        <v>4.3876000000000002E-3</v>
      </c>
      <c r="EQ387" s="38">
        <v>-2.0207200000000002E-2</v>
      </c>
      <c r="ER387" s="38">
        <v>-2.06175E-2</v>
      </c>
      <c r="ES387" s="38">
        <v>-1.1313699999999999E-2</v>
      </c>
      <c r="ET387" s="38">
        <v>4.3623000000000004E-3</v>
      </c>
      <c r="EU387" s="38">
        <v>-1.7172000000000001E-3</v>
      </c>
      <c r="EV387" s="38">
        <v>1.82884E-2</v>
      </c>
      <c r="EW387" s="38">
        <v>-3.2574000000000001E-3</v>
      </c>
      <c r="EX387" s="38">
        <v>-4.1852E-3</v>
      </c>
      <c r="EY387" s="38">
        <v>3.0290999999999998E-3</v>
      </c>
      <c r="EZ387" s="38">
        <v>6.3388000000000003E-3</v>
      </c>
      <c r="FA387" s="38">
        <v>-1.0273999999999999E-3</v>
      </c>
      <c r="FB387" s="38">
        <v>76.908450000000002</v>
      </c>
      <c r="FC387" s="38">
        <v>74.938580000000002</v>
      </c>
      <c r="FD387" s="38">
        <v>73.328670000000002</v>
      </c>
      <c r="FE387" s="38">
        <v>72.141620000000003</v>
      </c>
      <c r="FF387" s="38">
        <v>70.90652</v>
      </c>
      <c r="FG387" s="38">
        <v>69.682270000000003</v>
      </c>
      <c r="FH387" s="38">
        <v>68.963340000000002</v>
      </c>
      <c r="FI387" s="38">
        <v>70.869680000000002</v>
      </c>
      <c r="FJ387" s="38">
        <v>75.889099999999999</v>
      </c>
      <c r="FK387" s="38">
        <v>81.376689999999996</v>
      </c>
      <c r="FL387" s="38">
        <v>86.399249999999995</v>
      </c>
      <c r="FM387" s="38">
        <v>90.690079999999995</v>
      </c>
      <c r="FN387" s="38">
        <v>94.533159999999995</v>
      </c>
      <c r="FO387" s="38">
        <v>97.674840000000003</v>
      </c>
      <c r="FP387" s="38">
        <v>100.2478</v>
      </c>
      <c r="FQ387" s="38">
        <v>101.83320000000001</v>
      </c>
      <c r="FR387" s="38">
        <v>102.1786</v>
      </c>
      <c r="FS387" s="38">
        <v>101.4405</v>
      </c>
      <c r="FT387" s="38">
        <v>99.908100000000005</v>
      </c>
      <c r="FU387" s="38">
        <v>95.400199999999998</v>
      </c>
      <c r="FV387" s="38">
        <v>90.734859999999998</v>
      </c>
      <c r="FW387">
        <v>86.613010000000003</v>
      </c>
      <c r="FX387">
        <v>84.103710000000007</v>
      </c>
      <c r="FY387">
        <v>82.228440000000006</v>
      </c>
      <c r="FZ387">
        <v>6.2459000000000004E-3</v>
      </c>
      <c r="GA387">
        <v>5.4987500000000002E-2</v>
      </c>
      <c r="GB387">
        <v>1</v>
      </c>
    </row>
    <row r="388" spans="1:184" x14ac:dyDescent="0.3">
      <c r="A388" t="s">
        <v>277</v>
      </c>
      <c r="B388" t="s">
        <v>188</v>
      </c>
      <c r="C388" t="s">
        <v>1</v>
      </c>
      <c r="D388" t="s">
        <v>1</v>
      </c>
      <c r="E388" t="s">
        <v>1</v>
      </c>
      <c r="F388" t="s">
        <v>1</v>
      </c>
      <c r="G388" s="16" t="s">
        <v>1</v>
      </c>
      <c r="H388" s="40" t="s">
        <v>1</v>
      </c>
      <c r="I388" s="18" t="s">
        <v>1</v>
      </c>
      <c r="J388" s="38" t="s">
        <v>1</v>
      </c>
      <c r="K388" s="18">
        <v>44809</v>
      </c>
      <c r="L388" s="38">
        <v>8778</v>
      </c>
      <c r="M388" s="38">
        <v>8778</v>
      </c>
      <c r="N388" s="38">
        <v>1.7735570000000001</v>
      </c>
      <c r="O388" s="38">
        <v>1.696779</v>
      </c>
      <c r="P388" s="38">
        <v>1.64384</v>
      </c>
      <c r="Q388" s="38">
        <v>1.5990530000000001</v>
      </c>
      <c r="R388" s="38">
        <v>1.579116</v>
      </c>
      <c r="S388" s="38">
        <v>1.572252</v>
      </c>
      <c r="T388" s="38">
        <v>1.555609</v>
      </c>
      <c r="U388" s="38">
        <v>1.741671</v>
      </c>
      <c r="V388" s="38">
        <v>2.1350660000000001</v>
      </c>
      <c r="W388" s="38">
        <v>2.6670410000000002</v>
      </c>
      <c r="X388" s="38">
        <v>3.1814170000000002</v>
      </c>
      <c r="Y388" s="38">
        <v>3.435724</v>
      </c>
      <c r="Z388" s="38">
        <v>3.5957539999999999</v>
      </c>
      <c r="AA388" s="38">
        <v>3.7004329999999999</v>
      </c>
      <c r="AB388" s="38">
        <v>3.7562310000000001</v>
      </c>
      <c r="AC388" s="38">
        <v>3.7862070000000001</v>
      </c>
      <c r="AD388" s="38">
        <v>3.683481</v>
      </c>
      <c r="AE388" s="38">
        <v>3.3936829999999998</v>
      </c>
      <c r="AF388" s="38">
        <v>3.079364</v>
      </c>
      <c r="AG388" s="38">
        <v>2.729447</v>
      </c>
      <c r="AH388" s="38">
        <v>2.5087839999999999</v>
      </c>
      <c r="AI388" s="38">
        <v>2.283731</v>
      </c>
      <c r="AJ388" s="38">
        <v>2.0232770000000002</v>
      </c>
      <c r="AK388" s="38">
        <v>1.867723</v>
      </c>
      <c r="AL388" s="38">
        <v>2.9997000000000001E-3</v>
      </c>
      <c r="AM388" s="38">
        <v>-1.2741199999999999E-2</v>
      </c>
      <c r="AN388" s="38">
        <v>-2.2402200000000001E-2</v>
      </c>
      <c r="AO388" s="38">
        <v>-2.8377099999999999E-2</v>
      </c>
      <c r="AP388" s="38">
        <v>-3.9005100000000001E-2</v>
      </c>
      <c r="AQ388" s="38">
        <v>-8.5252599999999998E-2</v>
      </c>
      <c r="AR388" s="38">
        <v>-0.13103509999999999</v>
      </c>
      <c r="AS388" s="38">
        <v>1.3021599999999999E-2</v>
      </c>
      <c r="AT388" s="38">
        <v>6.2337200000000002E-2</v>
      </c>
      <c r="AU388" s="38">
        <v>6.2331299999999999E-2</v>
      </c>
      <c r="AV388" s="38">
        <v>1.9362999999999998E-2</v>
      </c>
      <c r="AW388" s="38">
        <v>-4.9180000000000003E-4</v>
      </c>
      <c r="AX388" s="38">
        <v>-1.53676E-2</v>
      </c>
      <c r="AY388" s="38">
        <v>-5.2515100000000002E-2</v>
      </c>
      <c r="AZ388" s="38">
        <v>-6.2740199999999996E-2</v>
      </c>
      <c r="BA388" s="38">
        <v>-1.85717E-2</v>
      </c>
      <c r="BB388" s="38">
        <v>4.3693999999999998E-3</v>
      </c>
      <c r="BC388" s="38">
        <v>-7.5698799999999997E-2</v>
      </c>
      <c r="BD388" s="38">
        <v>-9.3421400000000002E-2</v>
      </c>
      <c r="BE388" s="38">
        <v>-0.21739349999999999</v>
      </c>
      <c r="BF388" s="38">
        <v>-0.18172820000000001</v>
      </c>
      <c r="BG388" s="38">
        <v>-0.11479499999999999</v>
      </c>
      <c r="BH388" s="38">
        <v>-0.12659029999999999</v>
      </c>
      <c r="BI388" s="38">
        <v>-0.10996019999999999</v>
      </c>
      <c r="BJ388" s="38">
        <v>1.06683E-2</v>
      </c>
      <c r="BK388" s="38">
        <v>-8.4652000000000008E-3</v>
      </c>
      <c r="BL388" s="38">
        <v>-1.7616199999999999E-2</v>
      </c>
      <c r="BM388" s="38">
        <v>-2.3444400000000001E-2</v>
      </c>
      <c r="BN388" s="38">
        <v>-3.4565100000000001E-2</v>
      </c>
      <c r="BO388" s="38">
        <v>-7.53804E-2</v>
      </c>
      <c r="BP388" s="38">
        <v>-0.1153585</v>
      </c>
      <c r="BQ388" s="38">
        <v>1.8667300000000001E-2</v>
      </c>
      <c r="BR388" s="38">
        <v>6.9737900000000005E-2</v>
      </c>
      <c r="BS388" s="38">
        <v>7.8403399999999998E-2</v>
      </c>
      <c r="BT388" s="38">
        <v>3.79501E-2</v>
      </c>
      <c r="BU388" s="38">
        <v>1.4277700000000001E-2</v>
      </c>
      <c r="BV388" s="38">
        <v>-9.4640999999999996E-3</v>
      </c>
      <c r="BW388" s="38">
        <v>-4.0737500000000003E-2</v>
      </c>
      <c r="BX388" s="38">
        <v>-4.4531300000000003E-2</v>
      </c>
      <c r="BY388" s="38">
        <v>2.3478000000000001E-3</v>
      </c>
      <c r="BZ388" s="38">
        <v>2.7399699999999999E-2</v>
      </c>
      <c r="CA388" s="38">
        <v>-5.1183199999999998E-2</v>
      </c>
      <c r="CB388" s="38">
        <v>-6.0196300000000001E-2</v>
      </c>
      <c r="CC388" s="38">
        <v>-0.18146090000000001</v>
      </c>
      <c r="CD388" s="38">
        <v>-0.14298549999999999</v>
      </c>
      <c r="CE388" s="38">
        <v>-8.8692699999999999E-2</v>
      </c>
      <c r="CF388" s="38">
        <v>-0.10257810000000001</v>
      </c>
      <c r="CG388" s="38">
        <v>-8.9846200000000001E-2</v>
      </c>
      <c r="CH388" s="38">
        <v>1.59796E-2</v>
      </c>
      <c r="CI388" s="38">
        <v>-5.5037000000000003E-3</v>
      </c>
      <c r="CJ388" s="38">
        <v>-1.43015E-2</v>
      </c>
      <c r="CK388" s="38">
        <v>-2.0028000000000001E-2</v>
      </c>
      <c r="CL388" s="38">
        <v>-3.1489900000000001E-2</v>
      </c>
      <c r="CM388" s="38">
        <v>-6.8543000000000007E-2</v>
      </c>
      <c r="CN388" s="38">
        <v>-0.104501</v>
      </c>
      <c r="CO388" s="38">
        <v>2.25775E-2</v>
      </c>
      <c r="CP388" s="38">
        <v>7.4863499999999999E-2</v>
      </c>
      <c r="CQ388" s="38">
        <v>8.9534900000000001E-2</v>
      </c>
      <c r="CR388" s="38">
        <v>5.0823500000000001E-2</v>
      </c>
      <c r="CS388" s="38">
        <v>2.4506900000000002E-2</v>
      </c>
      <c r="CT388" s="38">
        <v>-5.3753999999999998E-3</v>
      </c>
      <c r="CU388" s="38">
        <v>-3.2580400000000002E-2</v>
      </c>
      <c r="CV388" s="38">
        <v>-3.1919799999999998E-2</v>
      </c>
      <c r="CW388" s="38">
        <v>1.68367E-2</v>
      </c>
      <c r="CX388" s="38">
        <v>4.3350399999999997E-2</v>
      </c>
      <c r="CY388" s="38">
        <v>-3.4203699999999997E-2</v>
      </c>
      <c r="CZ388" s="38">
        <v>-3.7184599999999998E-2</v>
      </c>
      <c r="DA388" s="38">
        <v>-0.15657409999999999</v>
      </c>
      <c r="DB388" s="38">
        <v>-0.1161524</v>
      </c>
      <c r="DC388" s="38">
        <v>-7.0614300000000005E-2</v>
      </c>
      <c r="DD388" s="38">
        <v>-8.5947399999999993E-2</v>
      </c>
      <c r="DE388" s="38">
        <v>-7.5915300000000005E-2</v>
      </c>
      <c r="DF388" s="38">
        <v>2.1290799999999999E-2</v>
      </c>
      <c r="DG388" s="38">
        <v>-2.5422000000000001E-3</v>
      </c>
      <c r="DH388" s="38">
        <v>-1.09867E-2</v>
      </c>
      <c r="DI388" s="38">
        <v>-1.66117E-2</v>
      </c>
      <c r="DJ388" s="38">
        <v>-2.84148E-2</v>
      </c>
      <c r="DK388" s="38">
        <v>-6.1705599999999999E-2</v>
      </c>
      <c r="DL388" s="38">
        <v>-9.3643400000000002E-2</v>
      </c>
      <c r="DM388" s="38">
        <v>2.6487699999999999E-2</v>
      </c>
      <c r="DN388" s="38">
        <v>7.9989199999999996E-2</v>
      </c>
      <c r="DO388" s="38">
        <v>0.1006663</v>
      </c>
      <c r="DP388" s="38">
        <v>6.3696799999999998E-2</v>
      </c>
      <c r="DQ388" s="38">
        <v>3.4736200000000002E-2</v>
      </c>
      <c r="DR388" s="38">
        <v>-1.2867E-3</v>
      </c>
      <c r="DS388" s="38">
        <v>-2.4423299999999998E-2</v>
      </c>
      <c r="DT388" s="38">
        <v>-1.93084E-2</v>
      </c>
      <c r="DU388" s="38">
        <v>3.1325499999999999E-2</v>
      </c>
      <c r="DV388" s="38">
        <v>5.9301100000000002E-2</v>
      </c>
      <c r="DW388" s="38">
        <v>-1.7224300000000001E-2</v>
      </c>
      <c r="DX388" s="38">
        <v>-1.41729E-2</v>
      </c>
      <c r="DY388" s="38">
        <v>-0.13168730000000001</v>
      </c>
      <c r="DZ388" s="38">
        <v>-8.9319300000000004E-2</v>
      </c>
      <c r="EA388" s="38">
        <v>-5.2535900000000003E-2</v>
      </c>
      <c r="EB388" s="38">
        <v>-6.9316600000000006E-2</v>
      </c>
      <c r="EC388" s="38">
        <v>-6.1984400000000002E-2</v>
      </c>
      <c r="ED388" s="38">
        <v>2.89594E-2</v>
      </c>
      <c r="EE388" s="38">
        <v>1.7336999999999999E-3</v>
      </c>
      <c r="EF388" s="38">
        <v>-6.2007E-3</v>
      </c>
      <c r="EG388" s="38">
        <v>-1.1679E-2</v>
      </c>
      <c r="EH388" s="38">
        <v>-2.3974800000000001E-2</v>
      </c>
      <c r="EI388" s="38">
        <v>-5.1833400000000002E-2</v>
      </c>
      <c r="EJ388" s="38">
        <v>-7.7966900000000006E-2</v>
      </c>
      <c r="EK388" s="38">
        <v>3.2133399999999999E-2</v>
      </c>
      <c r="EL388" s="38">
        <v>8.7389900000000006E-2</v>
      </c>
      <c r="EM388" s="38">
        <v>0.11673840000000001</v>
      </c>
      <c r="EN388" s="38">
        <v>8.2283899999999993E-2</v>
      </c>
      <c r="EO388" s="38">
        <v>4.9505599999999997E-2</v>
      </c>
      <c r="EP388" s="38">
        <v>4.6167999999999999E-3</v>
      </c>
      <c r="EQ388" s="38">
        <v>-1.2645699999999999E-2</v>
      </c>
      <c r="ER388" s="38">
        <v>-1.0995E-3</v>
      </c>
      <c r="ES388" s="38">
        <v>5.2245100000000003E-2</v>
      </c>
      <c r="ET388" s="38">
        <v>8.2331399999999999E-2</v>
      </c>
      <c r="EU388" s="38">
        <v>7.2912999999999997E-3</v>
      </c>
      <c r="EV388" s="38">
        <v>1.9052199999999998E-2</v>
      </c>
      <c r="EW388" s="38">
        <v>-9.5754699999999998E-2</v>
      </c>
      <c r="EX388" s="38">
        <v>-5.0576599999999999E-2</v>
      </c>
      <c r="EY388" s="38">
        <v>-2.6433600000000002E-2</v>
      </c>
      <c r="EZ388" s="38">
        <v>-4.5304499999999998E-2</v>
      </c>
      <c r="FA388" s="38">
        <v>-4.1870299999999999E-2</v>
      </c>
      <c r="FB388" s="38">
        <v>82.829610000000002</v>
      </c>
      <c r="FC388" s="38">
        <v>81.607439999999997</v>
      </c>
      <c r="FD388" s="38">
        <v>79.856750000000005</v>
      </c>
      <c r="FE388" s="38">
        <v>78.407020000000003</v>
      </c>
      <c r="FF388" s="38">
        <v>77.237660000000005</v>
      </c>
      <c r="FG388" s="38">
        <v>76.308689999999999</v>
      </c>
      <c r="FH388" s="38">
        <v>75.077659999999995</v>
      </c>
      <c r="FI388" s="38">
        <v>75.8279</v>
      </c>
      <c r="FJ388" s="38">
        <v>80.704610000000002</v>
      </c>
      <c r="FK388" s="38">
        <v>86.549719999999994</v>
      </c>
      <c r="FL388" s="38">
        <v>91.73124</v>
      </c>
      <c r="FM388" s="38">
        <v>95.855909999999994</v>
      </c>
      <c r="FN388" s="38">
        <v>99.882509999999996</v>
      </c>
      <c r="FO388" s="38">
        <v>103.05419999999999</v>
      </c>
      <c r="FP388" s="38">
        <v>105.0865</v>
      </c>
      <c r="FQ388" s="38">
        <v>106.51300000000001</v>
      </c>
      <c r="FR388" s="38">
        <v>107.0288</v>
      </c>
      <c r="FS388" s="38">
        <v>106.41079999999999</v>
      </c>
      <c r="FT388" s="38">
        <v>104.1219</v>
      </c>
      <c r="FU388" s="38">
        <v>99.537379999999999</v>
      </c>
      <c r="FV388" s="38">
        <v>96.298609999999996</v>
      </c>
      <c r="FW388">
        <v>92.86985</v>
      </c>
      <c r="FX388">
        <v>89.545450000000002</v>
      </c>
      <c r="FY388">
        <v>87.848759999999999</v>
      </c>
      <c r="FZ388">
        <v>3.9029300000000003E-2</v>
      </c>
      <c r="GA388">
        <v>0.53087810000000002</v>
      </c>
      <c r="GB388">
        <v>1</v>
      </c>
    </row>
    <row r="389" spans="1:184" x14ac:dyDescent="0.3">
      <c r="A389" t="s">
        <v>277</v>
      </c>
      <c r="B389" t="s">
        <v>188</v>
      </c>
      <c r="C389" t="s">
        <v>1</v>
      </c>
      <c r="D389" t="s">
        <v>1</v>
      </c>
      <c r="E389" t="s">
        <v>1</v>
      </c>
      <c r="F389" t="s">
        <v>1</v>
      </c>
      <c r="G389" s="16" t="s">
        <v>1</v>
      </c>
      <c r="H389" s="40" t="s">
        <v>1</v>
      </c>
      <c r="I389" s="18" t="s">
        <v>1</v>
      </c>
      <c r="J389" s="38" t="s">
        <v>1</v>
      </c>
      <c r="K389" s="18">
        <v>44810</v>
      </c>
      <c r="L389" s="38">
        <v>8778</v>
      </c>
      <c r="M389" s="38">
        <v>8778</v>
      </c>
      <c r="N389" s="38">
        <v>1.8809899999999999</v>
      </c>
      <c r="O389" s="38">
        <v>1.8083039999999999</v>
      </c>
      <c r="P389" s="38">
        <v>1.754823</v>
      </c>
      <c r="Q389" s="38">
        <v>1.7196039999999999</v>
      </c>
      <c r="R389" s="38">
        <v>1.7110939999999999</v>
      </c>
      <c r="S389" s="38">
        <v>1.762764</v>
      </c>
      <c r="T389" s="38">
        <v>1.8146929999999999</v>
      </c>
      <c r="U389" s="38">
        <v>2.1241469999999998</v>
      </c>
      <c r="V389" s="38">
        <v>2.7699760000000002</v>
      </c>
      <c r="W389" s="38">
        <v>3.5526749999999998</v>
      </c>
      <c r="X389" s="38">
        <v>4.2739750000000001</v>
      </c>
      <c r="Y389" s="38">
        <v>4.6567959999999999</v>
      </c>
      <c r="Z389" s="38">
        <v>4.8773169999999997</v>
      </c>
      <c r="AA389" s="38">
        <v>5.0453330000000003</v>
      </c>
      <c r="AB389" s="38">
        <v>5.1606129999999997</v>
      </c>
      <c r="AC389" s="38">
        <v>5.1602370000000004</v>
      </c>
      <c r="AD389" s="38">
        <v>4.9876480000000001</v>
      </c>
      <c r="AE389" s="38">
        <v>4.4270069999999997</v>
      </c>
      <c r="AF389" s="38">
        <v>3.771773</v>
      </c>
      <c r="AG389" s="38">
        <v>3.2564190000000002</v>
      </c>
      <c r="AH389" s="38">
        <v>2.8983970000000001</v>
      </c>
      <c r="AI389" s="38">
        <v>2.5641820000000002</v>
      </c>
      <c r="AJ389" s="38">
        <v>2.2743169999999999</v>
      </c>
      <c r="AK389" s="38">
        <v>2.0781360000000002</v>
      </c>
      <c r="AL389" s="38">
        <v>3.0240400000000001E-2</v>
      </c>
      <c r="AM389" s="38">
        <v>2.0317700000000001E-2</v>
      </c>
      <c r="AN389" s="38">
        <v>9.4564999999999996E-3</v>
      </c>
      <c r="AO389" s="38">
        <v>1.23035E-2</v>
      </c>
      <c r="AP389" s="38">
        <v>-2.8716000000000002E-3</v>
      </c>
      <c r="AQ389" s="38">
        <v>-1.07942E-2</v>
      </c>
      <c r="AR389" s="38">
        <v>-6.9360199999999997E-2</v>
      </c>
      <c r="AS389" s="38">
        <v>-2.9076000000000002E-3</v>
      </c>
      <c r="AT389" s="38">
        <v>-2.70058E-2</v>
      </c>
      <c r="AU389" s="38">
        <v>-3.5060800000000003E-2</v>
      </c>
      <c r="AV389" s="38">
        <v>-7.1437299999999995E-2</v>
      </c>
      <c r="AW389" s="38">
        <v>-6.4308599999999994E-2</v>
      </c>
      <c r="AX389" s="38">
        <v>-2.5733300000000001E-2</v>
      </c>
      <c r="AY389" s="38">
        <v>2.4322099999999999E-2</v>
      </c>
      <c r="AZ389" s="38">
        <v>8.0989000000000005E-2</v>
      </c>
      <c r="BA389" s="38">
        <v>0.1399089</v>
      </c>
      <c r="BB389" s="38">
        <v>0.20431569999999999</v>
      </c>
      <c r="BC389" s="38">
        <v>0.1478266</v>
      </c>
      <c r="BD389" s="38">
        <v>0.1367594</v>
      </c>
      <c r="BE389" s="38">
        <v>2.4381300000000002E-2</v>
      </c>
      <c r="BF389" s="38">
        <v>2.8516199999999998E-2</v>
      </c>
      <c r="BG389" s="38">
        <v>1.32053E-2</v>
      </c>
      <c r="BH389" s="38">
        <v>1.4040199999999999E-2</v>
      </c>
      <c r="BI389" s="38">
        <v>4.4092999999999997E-3</v>
      </c>
      <c r="BJ389" s="38">
        <v>3.6113699999999999E-2</v>
      </c>
      <c r="BK389" s="38">
        <v>2.3265299999999999E-2</v>
      </c>
      <c r="BL389" s="38">
        <v>1.3037699999999999E-2</v>
      </c>
      <c r="BM389" s="38">
        <v>1.55183E-2</v>
      </c>
      <c r="BN389" s="38">
        <v>5.0969999999999998E-4</v>
      </c>
      <c r="BO389" s="38">
        <v>-3.8544999999999999E-3</v>
      </c>
      <c r="BP389" s="38">
        <v>-5.8751299999999999E-2</v>
      </c>
      <c r="BQ389" s="38">
        <v>3.5574999999999999E-3</v>
      </c>
      <c r="BR389" s="38">
        <v>-1.9497799999999999E-2</v>
      </c>
      <c r="BS389" s="38">
        <v>-2.5415500000000001E-2</v>
      </c>
      <c r="BT389" s="38">
        <v>-5.8952299999999999E-2</v>
      </c>
      <c r="BU389" s="38">
        <v>-5.2655599999999997E-2</v>
      </c>
      <c r="BV389" s="38">
        <v>-2.0034099999999999E-2</v>
      </c>
      <c r="BW389" s="38">
        <v>3.1166800000000001E-2</v>
      </c>
      <c r="BX389" s="38">
        <v>9.3190499999999996E-2</v>
      </c>
      <c r="BY389" s="38">
        <v>0.1542434</v>
      </c>
      <c r="BZ389" s="38">
        <v>0.21987409999999999</v>
      </c>
      <c r="CA389" s="38">
        <v>0.1656232</v>
      </c>
      <c r="CB389" s="38">
        <v>0.15962080000000001</v>
      </c>
      <c r="CC389" s="38">
        <v>4.6887999999999999E-2</v>
      </c>
      <c r="CD389" s="38">
        <v>4.5507300000000001E-2</v>
      </c>
      <c r="CE389" s="38">
        <v>2.92386E-2</v>
      </c>
      <c r="CF389" s="38">
        <v>2.6474399999999999E-2</v>
      </c>
      <c r="CG389" s="38">
        <v>1.47674E-2</v>
      </c>
      <c r="CH389" s="38">
        <v>4.0181500000000002E-2</v>
      </c>
      <c r="CI389" s="38">
        <v>2.5306800000000001E-2</v>
      </c>
      <c r="CJ389" s="38">
        <v>1.5518000000000001E-2</v>
      </c>
      <c r="CK389" s="38">
        <v>1.7744800000000002E-2</v>
      </c>
      <c r="CL389" s="38">
        <v>2.8516000000000001E-3</v>
      </c>
      <c r="CM389" s="38">
        <v>9.5200000000000005E-4</v>
      </c>
      <c r="CN389" s="38">
        <v>-5.1403499999999998E-2</v>
      </c>
      <c r="CO389" s="38">
        <v>8.0351999999999993E-3</v>
      </c>
      <c r="CP389" s="38">
        <v>-1.4297799999999999E-2</v>
      </c>
      <c r="CQ389" s="38">
        <v>-1.8735100000000001E-2</v>
      </c>
      <c r="CR389" s="38">
        <v>-5.0305299999999997E-2</v>
      </c>
      <c r="CS389" s="38">
        <v>-4.4584800000000001E-2</v>
      </c>
      <c r="CT389" s="38">
        <v>-1.6086799999999998E-2</v>
      </c>
      <c r="CU389" s="38">
        <v>3.5907399999999999E-2</v>
      </c>
      <c r="CV389" s="38">
        <v>0.1016412</v>
      </c>
      <c r="CW389" s="38">
        <v>0.1641714</v>
      </c>
      <c r="CX389" s="38">
        <v>0.23064979999999999</v>
      </c>
      <c r="CY389" s="38">
        <v>0.1779491</v>
      </c>
      <c r="CZ389" s="38">
        <v>0.17545459999999999</v>
      </c>
      <c r="DA389" s="38">
        <v>6.2476200000000003E-2</v>
      </c>
      <c r="DB389" s="38">
        <v>5.7275300000000001E-2</v>
      </c>
      <c r="DC389" s="38">
        <v>4.0343200000000003E-2</v>
      </c>
      <c r="DD389" s="38">
        <v>3.5086300000000001E-2</v>
      </c>
      <c r="DE389" s="38">
        <v>2.19413E-2</v>
      </c>
      <c r="DF389" s="38">
        <v>4.4249299999999998E-2</v>
      </c>
      <c r="DG389" s="38">
        <v>2.7348299999999999E-2</v>
      </c>
      <c r="DH389" s="38">
        <v>1.7998299999999998E-2</v>
      </c>
      <c r="DI389" s="38">
        <v>1.9971300000000001E-2</v>
      </c>
      <c r="DJ389" s="38">
        <v>5.1935000000000002E-3</v>
      </c>
      <c r="DK389" s="38">
        <v>5.7584000000000003E-3</v>
      </c>
      <c r="DL389" s="38">
        <v>-4.4055799999999999E-2</v>
      </c>
      <c r="DM389" s="38">
        <v>1.25129E-2</v>
      </c>
      <c r="DN389" s="38">
        <v>-9.0977000000000002E-3</v>
      </c>
      <c r="DO389" s="38">
        <v>-1.2054799999999999E-2</v>
      </c>
      <c r="DP389" s="38">
        <v>-4.1658199999999999E-2</v>
      </c>
      <c r="DQ389" s="38">
        <v>-3.6514100000000001E-2</v>
      </c>
      <c r="DR389" s="38">
        <v>-1.2139499999999999E-2</v>
      </c>
      <c r="DS389" s="38">
        <v>4.0647999999999997E-2</v>
      </c>
      <c r="DT389" s="38">
        <v>0.11009190000000001</v>
      </c>
      <c r="DU389" s="38">
        <v>0.17409939999999999</v>
      </c>
      <c r="DV389" s="38">
        <v>0.24142549999999999</v>
      </c>
      <c r="DW389" s="38">
        <v>0.190275</v>
      </c>
      <c r="DX389" s="38">
        <v>0.1912884</v>
      </c>
      <c r="DY389" s="38">
        <v>7.8064300000000003E-2</v>
      </c>
      <c r="DZ389" s="38">
        <v>6.9043300000000002E-2</v>
      </c>
      <c r="EA389" s="38">
        <v>5.1447800000000002E-2</v>
      </c>
      <c r="EB389" s="38">
        <v>4.3698300000000002E-2</v>
      </c>
      <c r="EC389" s="38">
        <v>2.91153E-2</v>
      </c>
      <c r="ED389" s="38">
        <v>5.0122600000000003E-2</v>
      </c>
      <c r="EE389" s="38">
        <v>3.0295900000000001E-2</v>
      </c>
      <c r="EF389" s="38">
        <v>2.1579500000000001E-2</v>
      </c>
      <c r="EG389" s="38">
        <v>2.3186100000000001E-2</v>
      </c>
      <c r="EH389" s="38">
        <v>8.5746999999999993E-3</v>
      </c>
      <c r="EI389" s="38">
        <v>1.26981E-2</v>
      </c>
      <c r="EJ389" s="38">
        <v>-3.3446900000000002E-2</v>
      </c>
      <c r="EK389" s="38">
        <v>1.8977999999999998E-2</v>
      </c>
      <c r="EL389" s="38">
        <v>-1.5897000000000001E-3</v>
      </c>
      <c r="EM389" s="38">
        <v>-2.4095000000000002E-3</v>
      </c>
      <c r="EN389" s="38">
        <v>-2.9173299999999999E-2</v>
      </c>
      <c r="EO389" s="38">
        <v>-2.4861100000000001E-2</v>
      </c>
      <c r="EP389" s="38">
        <v>-6.4402000000000001E-3</v>
      </c>
      <c r="EQ389" s="38">
        <v>4.7492600000000003E-2</v>
      </c>
      <c r="ER389" s="38">
        <v>0.12229329999999999</v>
      </c>
      <c r="ES389" s="38">
        <v>0.18843389999999999</v>
      </c>
      <c r="ET389" s="38">
        <v>0.25698379999999998</v>
      </c>
      <c r="EU389" s="38">
        <v>0.2080717</v>
      </c>
      <c r="EV389" s="38">
        <v>0.2141498</v>
      </c>
      <c r="EW389" s="38">
        <v>0.10057099999999999</v>
      </c>
      <c r="EX389" s="38">
        <v>8.6034399999999997E-2</v>
      </c>
      <c r="EY389" s="38">
        <v>6.7481100000000002E-2</v>
      </c>
      <c r="EZ389" s="38">
        <v>5.6132500000000002E-2</v>
      </c>
      <c r="FA389" s="38">
        <v>3.9473399999999999E-2</v>
      </c>
      <c r="FB389" s="38">
        <v>84.955600000000004</v>
      </c>
      <c r="FC389" s="38">
        <v>83.538749999999993</v>
      </c>
      <c r="FD389" s="38">
        <v>82.052940000000007</v>
      </c>
      <c r="FE389" s="38">
        <v>80.945189999999997</v>
      </c>
      <c r="FF389" s="38">
        <v>79.813569999999999</v>
      </c>
      <c r="FG389" s="38">
        <v>79.334230000000005</v>
      </c>
      <c r="FH389" s="38">
        <v>78.585759999999993</v>
      </c>
      <c r="FI389" s="38">
        <v>80.684079999999994</v>
      </c>
      <c r="FJ389" s="38">
        <v>85.778769999999994</v>
      </c>
      <c r="FK389" s="38">
        <v>91.721249999999998</v>
      </c>
      <c r="FL389" s="38">
        <v>96.394869999999997</v>
      </c>
      <c r="FM389" s="38">
        <v>101.04640000000001</v>
      </c>
      <c r="FN389" s="38">
        <v>104.38460000000001</v>
      </c>
      <c r="FO389" s="38">
        <v>107.40770000000001</v>
      </c>
      <c r="FP389" s="38">
        <v>109.47190000000001</v>
      </c>
      <c r="FQ389" s="38">
        <v>111.0792</v>
      </c>
      <c r="FR389" s="38">
        <v>111.0466</v>
      </c>
      <c r="FS389" s="38">
        <v>109.75109999999999</v>
      </c>
      <c r="FT389" s="38">
        <v>106.91540000000001</v>
      </c>
      <c r="FU389" s="38">
        <v>101.29430000000001</v>
      </c>
      <c r="FV389" s="38">
        <v>96.516869999999997</v>
      </c>
      <c r="FW389">
        <v>93.712299999999999</v>
      </c>
      <c r="FX389">
        <v>91.826099999999997</v>
      </c>
      <c r="FY389">
        <v>89.227140000000006</v>
      </c>
      <c r="FZ389">
        <v>2.2639900000000001E-2</v>
      </c>
      <c r="GA389">
        <v>0.20058239999999999</v>
      </c>
      <c r="GB389">
        <v>1</v>
      </c>
    </row>
    <row r="390" spans="1:184" x14ac:dyDescent="0.3">
      <c r="A390" t="s">
        <v>277</v>
      </c>
      <c r="B390" t="s">
        <v>188</v>
      </c>
      <c r="C390" t="s">
        <v>1</v>
      </c>
      <c r="D390" t="s">
        <v>1</v>
      </c>
      <c r="E390" t="s">
        <v>1</v>
      </c>
      <c r="F390" t="s">
        <v>1</v>
      </c>
      <c r="G390" s="16" t="s">
        <v>1</v>
      </c>
      <c r="H390" s="40" t="s">
        <v>1</v>
      </c>
      <c r="I390" s="18" t="s">
        <v>1</v>
      </c>
      <c r="J390" s="38" t="s">
        <v>1</v>
      </c>
      <c r="K390" s="18">
        <v>44811</v>
      </c>
      <c r="L390" s="38">
        <v>8778</v>
      </c>
      <c r="M390" s="38">
        <v>8778</v>
      </c>
      <c r="N390" s="38">
        <v>1.9601420000000001</v>
      </c>
      <c r="O390" s="38">
        <v>1.879243</v>
      </c>
      <c r="P390" s="38">
        <v>1.820171</v>
      </c>
      <c r="Q390" s="38">
        <v>1.778483</v>
      </c>
      <c r="R390" s="38">
        <v>1.7701100000000001</v>
      </c>
      <c r="S390" s="38">
        <v>1.809844</v>
      </c>
      <c r="T390" s="38">
        <v>1.855526</v>
      </c>
      <c r="U390" s="38">
        <v>2.1748240000000001</v>
      </c>
      <c r="V390" s="38">
        <v>2.785533</v>
      </c>
      <c r="W390" s="38">
        <v>3.5499170000000002</v>
      </c>
      <c r="X390" s="38">
        <v>4.2540550000000001</v>
      </c>
      <c r="Y390" s="38">
        <v>4.5992309999999996</v>
      </c>
      <c r="Z390" s="38">
        <v>4.7907310000000001</v>
      </c>
      <c r="AA390" s="38">
        <v>4.9338879999999996</v>
      </c>
      <c r="AB390" s="38">
        <v>5.0270200000000003</v>
      </c>
      <c r="AC390" s="38">
        <v>5.046862</v>
      </c>
      <c r="AD390" s="38">
        <v>4.8681330000000003</v>
      </c>
      <c r="AE390" s="38">
        <v>4.2922419999999999</v>
      </c>
      <c r="AF390" s="38">
        <v>3.6332499999999999</v>
      </c>
      <c r="AG390" s="38">
        <v>3.1356820000000001</v>
      </c>
      <c r="AH390" s="38">
        <v>2.803159</v>
      </c>
      <c r="AI390" s="38">
        <v>2.5056850000000002</v>
      </c>
      <c r="AJ390" s="38">
        <v>2.2107860000000001</v>
      </c>
      <c r="AK390" s="38">
        <v>2.0207549999999999</v>
      </c>
      <c r="AL390" s="38">
        <v>1.28231E-2</v>
      </c>
      <c r="AM390" s="38">
        <v>5.3391000000000003E-3</v>
      </c>
      <c r="AN390" s="38">
        <v>-5.6115999999999996E-3</v>
      </c>
      <c r="AO390" s="38">
        <v>2.6362999999999998E-3</v>
      </c>
      <c r="AP390" s="38">
        <v>-3.8403999999999999E-3</v>
      </c>
      <c r="AQ390" s="38">
        <v>-1.69272E-2</v>
      </c>
      <c r="AR390" s="38">
        <v>-8.4506300000000006E-2</v>
      </c>
      <c r="AS390" s="38">
        <v>9.7418000000000001E-3</v>
      </c>
      <c r="AT390" s="38">
        <v>2.5745999999999998E-3</v>
      </c>
      <c r="AU390" s="38">
        <v>-2.1195499999999999E-2</v>
      </c>
      <c r="AV390" s="38">
        <v>-4.3748200000000001E-2</v>
      </c>
      <c r="AW390" s="38">
        <v>-2.3191300000000001E-2</v>
      </c>
      <c r="AX390" s="38">
        <v>-1.0612E-2</v>
      </c>
      <c r="AY390" s="38">
        <v>2.0782100000000001E-2</v>
      </c>
      <c r="AZ390" s="38">
        <v>3.5888299999999998E-2</v>
      </c>
      <c r="BA390" s="38">
        <v>7.6755799999999999E-2</v>
      </c>
      <c r="BB390" s="38">
        <v>0.1163242</v>
      </c>
      <c r="BC390" s="38">
        <v>9.5303600000000002E-2</v>
      </c>
      <c r="BD390" s="38">
        <v>6.9851200000000002E-2</v>
      </c>
      <c r="BE390" s="38">
        <v>-2.0289999999999999E-2</v>
      </c>
      <c r="BF390" s="38">
        <v>2.4812500000000001E-2</v>
      </c>
      <c r="BG390" s="38">
        <v>4.72034E-2</v>
      </c>
      <c r="BH390" s="38">
        <v>1.7348100000000002E-2</v>
      </c>
      <c r="BI390" s="38">
        <v>1.3370999999999999E-2</v>
      </c>
      <c r="BJ390" s="38">
        <v>1.76242E-2</v>
      </c>
      <c r="BK390" s="38">
        <v>8.7314999999999997E-3</v>
      </c>
      <c r="BL390" s="38">
        <v>-2.9101999999999999E-3</v>
      </c>
      <c r="BM390" s="38">
        <v>5.1485999999999997E-3</v>
      </c>
      <c r="BN390" s="38">
        <v>-1.2849000000000001E-3</v>
      </c>
      <c r="BO390" s="38">
        <v>-1.16994E-2</v>
      </c>
      <c r="BP390" s="38">
        <v>-7.6019000000000003E-2</v>
      </c>
      <c r="BQ390" s="38">
        <v>1.52681E-2</v>
      </c>
      <c r="BR390" s="38">
        <v>8.4227999999999994E-3</v>
      </c>
      <c r="BS390" s="38">
        <v>-1.4565099999999999E-2</v>
      </c>
      <c r="BT390" s="38">
        <v>-3.5735900000000001E-2</v>
      </c>
      <c r="BU390" s="38">
        <v>-1.50089E-2</v>
      </c>
      <c r="BV390" s="38">
        <v>-6.7020999999999999E-3</v>
      </c>
      <c r="BW390" s="38">
        <v>2.5264700000000001E-2</v>
      </c>
      <c r="BX390" s="38">
        <v>4.3624999999999997E-2</v>
      </c>
      <c r="BY390" s="38">
        <v>8.7929300000000002E-2</v>
      </c>
      <c r="BZ390" s="38">
        <v>0.12972320000000001</v>
      </c>
      <c r="CA390" s="38">
        <v>0.1106596</v>
      </c>
      <c r="CB390" s="38">
        <v>9.2008999999999994E-2</v>
      </c>
      <c r="CC390" s="38">
        <v>-1.1432E-3</v>
      </c>
      <c r="CD390" s="38">
        <v>3.8422600000000001E-2</v>
      </c>
      <c r="CE390" s="38">
        <v>6.02626E-2</v>
      </c>
      <c r="CF390" s="38">
        <v>2.8207099999999999E-2</v>
      </c>
      <c r="CG390" s="38">
        <v>2.28265E-2</v>
      </c>
      <c r="CH390" s="38">
        <v>2.09494E-2</v>
      </c>
      <c r="CI390" s="38">
        <v>1.1081000000000001E-2</v>
      </c>
      <c r="CJ390" s="38">
        <v>-1.0392000000000001E-3</v>
      </c>
      <c r="CK390" s="38">
        <v>6.8885999999999999E-3</v>
      </c>
      <c r="CL390" s="38">
        <v>4.8500000000000003E-4</v>
      </c>
      <c r="CM390" s="38">
        <v>-8.0786E-3</v>
      </c>
      <c r="CN390" s="38">
        <v>-7.01407E-2</v>
      </c>
      <c r="CO390" s="38">
        <v>1.9095600000000001E-2</v>
      </c>
      <c r="CP390" s="38">
        <v>1.24732E-2</v>
      </c>
      <c r="CQ390" s="38">
        <v>-9.9728000000000004E-3</v>
      </c>
      <c r="CR390" s="38">
        <v>-3.01867E-2</v>
      </c>
      <c r="CS390" s="38">
        <v>-9.3418000000000008E-3</v>
      </c>
      <c r="CT390" s="38">
        <v>-3.9941000000000004E-3</v>
      </c>
      <c r="CU390" s="38">
        <v>2.83693E-2</v>
      </c>
      <c r="CV390" s="38">
        <v>4.8983400000000003E-2</v>
      </c>
      <c r="CW390" s="38">
        <v>9.5668100000000006E-2</v>
      </c>
      <c r="CX390" s="38">
        <v>0.1390033</v>
      </c>
      <c r="CY390" s="38">
        <v>0.12129520000000001</v>
      </c>
      <c r="CZ390" s="38">
        <v>0.10735550000000001</v>
      </c>
      <c r="DA390" s="38">
        <v>1.2117899999999999E-2</v>
      </c>
      <c r="DB390" s="38">
        <v>4.78489E-2</v>
      </c>
      <c r="DC390" s="38">
        <v>6.9307400000000005E-2</v>
      </c>
      <c r="DD390" s="38">
        <v>3.5728000000000003E-2</v>
      </c>
      <c r="DE390" s="38">
        <v>2.93753E-2</v>
      </c>
      <c r="DF390" s="38">
        <v>2.42746E-2</v>
      </c>
      <c r="DG390" s="38">
        <v>1.34305E-2</v>
      </c>
      <c r="DH390" s="38">
        <v>8.3180000000000005E-4</v>
      </c>
      <c r="DI390" s="38">
        <v>8.6286000000000002E-3</v>
      </c>
      <c r="DJ390" s="38">
        <v>2.2548999999999998E-3</v>
      </c>
      <c r="DK390" s="38">
        <v>-4.4577999999999996E-3</v>
      </c>
      <c r="DL390" s="38">
        <v>-6.4262299999999994E-2</v>
      </c>
      <c r="DM390" s="38">
        <v>2.2923099999999998E-2</v>
      </c>
      <c r="DN390" s="38">
        <v>1.6523599999999999E-2</v>
      </c>
      <c r="DO390" s="38">
        <v>-5.3806000000000001E-3</v>
      </c>
      <c r="DP390" s="38">
        <v>-2.46374E-2</v>
      </c>
      <c r="DQ390" s="38">
        <v>-3.6746999999999999E-3</v>
      </c>
      <c r="DR390" s="38">
        <v>-1.2861000000000001E-3</v>
      </c>
      <c r="DS390" s="38">
        <v>3.1473899999999999E-2</v>
      </c>
      <c r="DT390" s="38">
        <v>5.4341800000000003E-2</v>
      </c>
      <c r="DU390" s="38">
        <v>0.10340679999999999</v>
      </c>
      <c r="DV390" s="38">
        <v>0.14828340000000001</v>
      </c>
      <c r="DW390" s="38">
        <v>0.13193070000000001</v>
      </c>
      <c r="DX390" s="38">
        <v>0.12270200000000001</v>
      </c>
      <c r="DY390" s="38">
        <v>2.5378899999999999E-2</v>
      </c>
      <c r="DZ390" s="38">
        <v>5.7275199999999998E-2</v>
      </c>
      <c r="EA390" s="38">
        <v>7.8352199999999997E-2</v>
      </c>
      <c r="EB390" s="38">
        <v>4.32489E-2</v>
      </c>
      <c r="EC390" s="38">
        <v>3.59241E-2</v>
      </c>
      <c r="ED390" s="38">
        <v>2.90756E-2</v>
      </c>
      <c r="EE390" s="38">
        <v>1.6822899999999998E-2</v>
      </c>
      <c r="EF390" s="38">
        <v>3.5331999999999998E-3</v>
      </c>
      <c r="EG390" s="38">
        <v>1.11409E-2</v>
      </c>
      <c r="EH390" s="38">
        <v>4.8104000000000003E-3</v>
      </c>
      <c r="EI390" s="38">
        <v>7.6999999999999996E-4</v>
      </c>
      <c r="EJ390" s="38">
        <v>-5.5774999999999998E-2</v>
      </c>
      <c r="EK390" s="38">
        <v>2.8449499999999999E-2</v>
      </c>
      <c r="EL390" s="38">
        <v>2.2371800000000001E-2</v>
      </c>
      <c r="EM390" s="38">
        <v>1.2497999999999999E-3</v>
      </c>
      <c r="EN390" s="38">
        <v>-1.66251E-2</v>
      </c>
      <c r="EO390" s="38">
        <v>4.5076999999999999E-3</v>
      </c>
      <c r="EP390" s="38">
        <v>2.6237999999999999E-3</v>
      </c>
      <c r="EQ390" s="38">
        <v>3.5956500000000002E-2</v>
      </c>
      <c r="ER390" s="38">
        <v>6.2078500000000002E-2</v>
      </c>
      <c r="ES390" s="38">
        <v>0.1145804</v>
      </c>
      <c r="ET390" s="38">
        <v>0.1616824</v>
      </c>
      <c r="EU390" s="38">
        <v>0.1472868</v>
      </c>
      <c r="EV390" s="38">
        <v>0.14485980000000001</v>
      </c>
      <c r="EW390" s="38">
        <v>4.4525700000000001E-2</v>
      </c>
      <c r="EX390" s="38">
        <v>7.0885299999999998E-2</v>
      </c>
      <c r="EY390" s="38">
        <v>9.1411400000000004E-2</v>
      </c>
      <c r="EZ390" s="38">
        <v>5.41079E-2</v>
      </c>
      <c r="FA390" s="38">
        <v>4.5379599999999999E-2</v>
      </c>
      <c r="FB390" s="38">
        <v>87.826369999999997</v>
      </c>
      <c r="FC390" s="38">
        <v>86.176990000000004</v>
      </c>
      <c r="FD390" s="38">
        <v>83.622309999999999</v>
      </c>
      <c r="FE390" s="38">
        <v>82.340010000000007</v>
      </c>
      <c r="FF390" s="38">
        <v>81.014179999999996</v>
      </c>
      <c r="FG390" s="38">
        <v>79.081209999999999</v>
      </c>
      <c r="FH390" s="38">
        <v>78.247919999999993</v>
      </c>
      <c r="FI390" s="38">
        <v>79.005330000000001</v>
      </c>
      <c r="FJ390" s="38">
        <v>83.949330000000003</v>
      </c>
      <c r="FK390" s="38">
        <v>89.541870000000003</v>
      </c>
      <c r="FL390" s="38">
        <v>94.844840000000005</v>
      </c>
      <c r="FM390" s="38">
        <v>98.570610000000002</v>
      </c>
      <c r="FN390" s="38">
        <v>101.9667</v>
      </c>
      <c r="FO390" s="38">
        <v>104.3994</v>
      </c>
      <c r="FP390" s="38">
        <v>106.1138</v>
      </c>
      <c r="FQ390" s="38">
        <v>107.1369</v>
      </c>
      <c r="FR390" s="38">
        <v>107.0266</v>
      </c>
      <c r="FS390" s="38">
        <v>105.4849</v>
      </c>
      <c r="FT390" s="38">
        <v>102.3257</v>
      </c>
      <c r="FU390" s="38">
        <v>97.877179999999996</v>
      </c>
      <c r="FV390" s="38">
        <v>94.681529999999995</v>
      </c>
      <c r="FW390">
        <v>92.595439999999996</v>
      </c>
      <c r="FX390">
        <v>89.794430000000006</v>
      </c>
      <c r="FY390">
        <v>86.833740000000006</v>
      </c>
      <c r="FZ390">
        <v>1.9912200000000001E-2</v>
      </c>
      <c r="GA390">
        <v>0.18420449999999999</v>
      </c>
      <c r="GB390">
        <v>1</v>
      </c>
    </row>
    <row r="391" spans="1:184" x14ac:dyDescent="0.3">
      <c r="A391" t="s">
        <v>277</v>
      </c>
      <c r="B391" t="s">
        <v>188</v>
      </c>
      <c r="C391" t="s">
        <v>1</v>
      </c>
      <c r="D391" t="s">
        <v>1</v>
      </c>
      <c r="E391" t="s">
        <v>1</v>
      </c>
      <c r="F391" t="s">
        <v>1</v>
      </c>
      <c r="G391" t="s">
        <v>1</v>
      </c>
      <c r="H391" s="40" t="s">
        <v>1</v>
      </c>
      <c r="I391" s="18" t="s">
        <v>1</v>
      </c>
      <c r="J391" s="38" t="s">
        <v>1</v>
      </c>
      <c r="K391" s="18" t="s">
        <v>2</v>
      </c>
      <c r="L391" s="38">
        <v>8831</v>
      </c>
      <c r="M391" s="38">
        <v>8831</v>
      </c>
      <c r="N391" s="38">
        <v>1.733738</v>
      </c>
      <c r="O391" s="38">
        <v>1.6700660000000001</v>
      </c>
      <c r="P391" s="38">
        <v>1.623597</v>
      </c>
      <c r="Q391" s="38">
        <v>1.592247</v>
      </c>
      <c r="R391" s="38">
        <v>1.58683</v>
      </c>
      <c r="S391" s="38">
        <v>1.6259170000000001</v>
      </c>
      <c r="T391" s="38">
        <v>1.660596</v>
      </c>
      <c r="U391" s="38">
        <v>1.928974</v>
      </c>
      <c r="V391" s="38">
        <v>2.4753750000000001</v>
      </c>
      <c r="W391" s="38">
        <v>3.138782</v>
      </c>
      <c r="X391" s="38">
        <v>3.7780649999999998</v>
      </c>
      <c r="Y391" s="38">
        <v>4.1164670000000001</v>
      </c>
      <c r="Z391" s="38">
        <v>4.3306789999999999</v>
      </c>
      <c r="AA391" s="38">
        <v>4.499485</v>
      </c>
      <c r="AB391" s="38">
        <v>4.6201379999999999</v>
      </c>
      <c r="AC391" s="38">
        <v>4.6481139999999996</v>
      </c>
      <c r="AD391" s="38">
        <v>4.5122540000000004</v>
      </c>
      <c r="AE391" s="38">
        <v>3.9981450000000001</v>
      </c>
      <c r="AF391" s="38">
        <v>3.404595</v>
      </c>
      <c r="AG391" s="38">
        <v>2.9440659999999998</v>
      </c>
      <c r="AH391" s="38">
        <v>2.6240679999999998</v>
      </c>
      <c r="AI391" s="38">
        <v>2.3303129999999999</v>
      </c>
      <c r="AJ391" s="38">
        <v>2.0564480000000001</v>
      </c>
      <c r="AK391" s="38">
        <v>1.8788130000000001</v>
      </c>
      <c r="AL391" s="38">
        <v>-6.2660000000000005E-4</v>
      </c>
      <c r="AM391" s="38">
        <v>4.8739999999999998E-4</v>
      </c>
      <c r="AN391" s="38">
        <v>-6.3750000000000005E-4</v>
      </c>
      <c r="AO391" s="38">
        <v>3.7268000000000002E-3</v>
      </c>
      <c r="AP391" s="38">
        <v>5.9060000000000004E-4</v>
      </c>
      <c r="AQ391" s="38">
        <v>-3.9601000000000003E-3</v>
      </c>
      <c r="AR391" s="38">
        <v>-2.6361800000000001E-2</v>
      </c>
      <c r="AS391" s="38">
        <v>-6.2176000000000002E-3</v>
      </c>
      <c r="AT391" s="38">
        <v>-1.06611E-2</v>
      </c>
      <c r="AU391" s="38">
        <v>-2.54857E-2</v>
      </c>
      <c r="AV391" s="38">
        <v>-3.3378100000000001E-2</v>
      </c>
      <c r="AW391" s="38">
        <v>-2.04435E-2</v>
      </c>
      <c r="AX391" s="38">
        <v>-6.1235999999999999E-3</v>
      </c>
      <c r="AY391" s="38">
        <v>4.3338999999999999E-3</v>
      </c>
      <c r="AZ391" s="38">
        <v>9.7325999999999992E-3</v>
      </c>
      <c r="BA391" s="38">
        <v>2.2510700000000002E-2</v>
      </c>
      <c r="BB391" s="38">
        <v>5.6663999999999999E-2</v>
      </c>
      <c r="BC391" s="38">
        <v>4.0647799999999998E-2</v>
      </c>
      <c r="BD391" s="38">
        <v>3.00903E-2</v>
      </c>
      <c r="BE391" s="38">
        <v>4.3268999999999998E-3</v>
      </c>
      <c r="BF391" s="38">
        <v>1.6686599999999999E-2</v>
      </c>
      <c r="BG391" s="38">
        <v>-4.7399E-3</v>
      </c>
      <c r="BH391" s="38">
        <v>-4.2862000000000004E-3</v>
      </c>
      <c r="BI391" s="38">
        <v>-5.9813000000000002E-3</v>
      </c>
      <c r="BJ391" s="38">
        <v>3.7366000000000001E-3</v>
      </c>
      <c r="BK391" s="38">
        <v>3.6698E-3</v>
      </c>
      <c r="BL391" s="38">
        <v>1.6712000000000001E-3</v>
      </c>
      <c r="BM391" s="38">
        <v>5.7185999999999999E-3</v>
      </c>
      <c r="BN391" s="38">
        <v>2.2891999999999999E-3</v>
      </c>
      <c r="BO391" s="38">
        <v>8.5979999999999997E-4</v>
      </c>
      <c r="BP391" s="38">
        <v>-1.7213300000000001E-2</v>
      </c>
      <c r="BQ391" s="38">
        <v>-2.5103999999999999E-3</v>
      </c>
      <c r="BR391" s="38">
        <v>-6.3664999999999998E-3</v>
      </c>
      <c r="BS391" s="38">
        <v>-1.8056099999999999E-2</v>
      </c>
      <c r="BT391" s="38">
        <v>-2.2649900000000001E-2</v>
      </c>
      <c r="BU391" s="38">
        <v>-1.40357E-2</v>
      </c>
      <c r="BV391" s="38">
        <v>-3.9744999999999997E-3</v>
      </c>
      <c r="BW391" s="38">
        <v>8.8757999999999997E-3</v>
      </c>
      <c r="BX391" s="38">
        <v>1.7387699999999999E-2</v>
      </c>
      <c r="BY391" s="38">
        <v>3.3130399999999997E-2</v>
      </c>
      <c r="BZ391" s="38">
        <v>6.6520700000000002E-2</v>
      </c>
      <c r="CA391" s="38">
        <v>5.2155600000000003E-2</v>
      </c>
      <c r="CB391" s="38">
        <v>4.2318399999999999E-2</v>
      </c>
      <c r="CC391" s="38">
        <v>1.70984E-2</v>
      </c>
      <c r="CD391" s="38">
        <v>2.7100599999999999E-2</v>
      </c>
      <c r="CE391" s="38">
        <v>5.1723999999999997E-3</v>
      </c>
      <c r="CF391" s="38">
        <v>3.5538000000000002E-3</v>
      </c>
      <c r="CG391" s="38">
        <v>1.4610000000000001E-3</v>
      </c>
      <c r="CH391" s="38">
        <v>6.7586E-3</v>
      </c>
      <c r="CI391" s="38">
        <v>5.8738999999999996E-3</v>
      </c>
      <c r="CJ391" s="38">
        <v>3.2702999999999999E-3</v>
      </c>
      <c r="CK391" s="38">
        <v>7.0981000000000004E-3</v>
      </c>
      <c r="CL391" s="38">
        <v>3.4656000000000001E-3</v>
      </c>
      <c r="CM391" s="38">
        <v>4.1980000000000003E-3</v>
      </c>
      <c r="CN391" s="38">
        <v>-1.0877100000000001E-2</v>
      </c>
      <c r="CO391" s="38">
        <v>5.7200000000000001E-5</v>
      </c>
      <c r="CP391" s="38">
        <v>-3.392E-3</v>
      </c>
      <c r="CQ391" s="38">
        <v>-1.2910400000000001E-2</v>
      </c>
      <c r="CR391" s="38">
        <v>-1.52196E-2</v>
      </c>
      <c r="CS391" s="38">
        <v>-9.5977000000000007E-3</v>
      </c>
      <c r="CT391" s="38">
        <v>-2.4861000000000002E-3</v>
      </c>
      <c r="CU391" s="38">
        <v>1.2021499999999999E-2</v>
      </c>
      <c r="CV391" s="38">
        <v>2.2689600000000001E-2</v>
      </c>
      <c r="CW391" s="38">
        <v>4.0485500000000001E-2</v>
      </c>
      <c r="CX391" s="38">
        <v>7.3347499999999996E-2</v>
      </c>
      <c r="CY391" s="38">
        <v>6.01258E-2</v>
      </c>
      <c r="CZ391" s="38">
        <v>5.0787600000000002E-2</v>
      </c>
      <c r="DA391" s="38">
        <v>2.5943899999999999E-2</v>
      </c>
      <c r="DB391" s="38">
        <v>3.4313200000000002E-2</v>
      </c>
      <c r="DC391" s="38">
        <v>1.2037600000000001E-2</v>
      </c>
      <c r="DD391" s="38">
        <v>8.9838000000000001E-3</v>
      </c>
      <c r="DE391" s="38">
        <v>6.6154999999999999E-3</v>
      </c>
      <c r="DF391" s="38">
        <v>9.7804999999999993E-3</v>
      </c>
      <c r="DG391" s="38">
        <v>8.0780000000000001E-3</v>
      </c>
      <c r="DH391" s="38">
        <v>4.8693E-3</v>
      </c>
      <c r="DI391" s="38">
        <v>8.4776000000000001E-3</v>
      </c>
      <c r="DJ391" s="38">
        <v>4.6420999999999997E-3</v>
      </c>
      <c r="DK391" s="38">
        <v>7.5363000000000001E-3</v>
      </c>
      <c r="DL391" s="38">
        <v>-4.5408000000000002E-3</v>
      </c>
      <c r="DM391" s="38">
        <v>2.6248E-3</v>
      </c>
      <c r="DN391" s="38">
        <v>-4.1760000000000001E-4</v>
      </c>
      <c r="DO391" s="38">
        <v>-7.7647000000000002E-3</v>
      </c>
      <c r="DP391" s="38">
        <v>-7.7892999999999999E-3</v>
      </c>
      <c r="DQ391" s="38">
        <v>-5.1596999999999997E-3</v>
      </c>
      <c r="DR391" s="38">
        <v>-9.9770000000000002E-4</v>
      </c>
      <c r="DS391" s="38">
        <v>1.51672E-2</v>
      </c>
      <c r="DT391" s="38">
        <v>2.7991499999999999E-2</v>
      </c>
      <c r="DU391" s="38">
        <v>4.78407E-2</v>
      </c>
      <c r="DV391" s="38">
        <v>8.0174200000000001E-2</v>
      </c>
      <c r="DW391" s="38">
        <v>6.8096100000000007E-2</v>
      </c>
      <c r="DX391" s="38">
        <v>5.9256700000000002E-2</v>
      </c>
      <c r="DY391" s="38">
        <v>3.4789399999999998E-2</v>
      </c>
      <c r="DZ391" s="38">
        <v>4.1525899999999998E-2</v>
      </c>
      <c r="EA391" s="38">
        <v>1.89029E-2</v>
      </c>
      <c r="EB391" s="38">
        <v>1.44137E-2</v>
      </c>
      <c r="EC391" s="38">
        <v>1.17701E-2</v>
      </c>
      <c r="ED391" s="38">
        <v>1.41437E-2</v>
      </c>
      <c r="EE391" s="38">
        <v>1.12604E-2</v>
      </c>
      <c r="EF391" s="38">
        <v>7.1780000000000004E-3</v>
      </c>
      <c r="EG391" s="38">
        <v>1.0469300000000001E-2</v>
      </c>
      <c r="EH391" s="38">
        <v>6.3407000000000003E-3</v>
      </c>
      <c r="EI391" s="38">
        <v>1.2356199999999999E-2</v>
      </c>
      <c r="EJ391" s="38">
        <v>4.6077000000000002E-3</v>
      </c>
      <c r="EK391" s="38">
        <v>6.3318999999999997E-3</v>
      </c>
      <c r="EL391" s="38">
        <v>3.8769999999999998E-3</v>
      </c>
      <c r="EM391" s="38">
        <v>-3.3510000000000001E-4</v>
      </c>
      <c r="EN391" s="38">
        <v>2.9388999999999999E-3</v>
      </c>
      <c r="EO391" s="38">
        <v>1.248E-3</v>
      </c>
      <c r="EP391" s="38">
        <v>1.1513999999999999E-3</v>
      </c>
      <c r="EQ391" s="38">
        <v>1.97091E-2</v>
      </c>
      <c r="ER391" s="38">
        <v>3.5646499999999998E-2</v>
      </c>
      <c r="ES391" s="38">
        <v>5.8460400000000003E-2</v>
      </c>
      <c r="ET391" s="38">
        <v>9.0030899999999997E-2</v>
      </c>
      <c r="EU391" s="38">
        <v>7.9603900000000005E-2</v>
      </c>
      <c r="EV391" s="38">
        <v>7.1484800000000001E-2</v>
      </c>
      <c r="EW391" s="38">
        <v>4.75608E-2</v>
      </c>
      <c r="EX391" s="38">
        <v>5.1939800000000001E-2</v>
      </c>
      <c r="EY391" s="38">
        <v>2.8815199999999999E-2</v>
      </c>
      <c r="EZ391" s="38">
        <v>2.2253700000000001E-2</v>
      </c>
      <c r="FA391" s="38">
        <v>1.9212400000000001E-2</v>
      </c>
      <c r="FB391" s="38">
        <v>80.187929999999994</v>
      </c>
      <c r="FC391" s="38">
        <v>78.624279999999999</v>
      </c>
      <c r="FD391" s="38">
        <v>76.834850000000003</v>
      </c>
      <c r="FE391" s="38">
        <v>75.279240000000001</v>
      </c>
      <c r="FF391" s="38">
        <v>73.953339999999997</v>
      </c>
      <c r="FG391" s="38">
        <v>72.826070000000001</v>
      </c>
      <c r="FH391" s="38">
        <v>72.384829999999994</v>
      </c>
      <c r="FI391" s="38">
        <v>74.789519999999996</v>
      </c>
      <c r="FJ391" s="38">
        <v>79.345870000000005</v>
      </c>
      <c r="FK391" s="38">
        <v>84.067009999999996</v>
      </c>
      <c r="FL391" s="38">
        <v>88.514570000000006</v>
      </c>
      <c r="FM391" s="38">
        <v>92.455590000000001</v>
      </c>
      <c r="FN391" s="38">
        <v>95.652140000000003</v>
      </c>
      <c r="FO391" s="38">
        <v>98.221739999999997</v>
      </c>
      <c r="FP391" s="38">
        <v>100.1671</v>
      </c>
      <c r="FQ391" s="38">
        <v>101.44710000000001</v>
      </c>
      <c r="FR391" s="38">
        <v>101.84439999999999</v>
      </c>
      <c r="FS391" s="38">
        <v>101.21599999999999</v>
      </c>
      <c r="FT391" s="38">
        <v>99.343410000000006</v>
      </c>
      <c r="FU391" s="38">
        <v>95.798029999999997</v>
      </c>
      <c r="FV391" s="38">
        <v>91.69511</v>
      </c>
      <c r="FW391">
        <v>88.424220000000005</v>
      </c>
      <c r="FX391">
        <v>85.57929</v>
      </c>
      <c r="FY391">
        <v>82.898169999999993</v>
      </c>
      <c r="FZ391">
        <v>1.3616100000000001E-2</v>
      </c>
      <c r="GA391">
        <v>0.1355191</v>
      </c>
      <c r="GB391">
        <v>1</v>
      </c>
    </row>
    <row r="392" spans="1:184" x14ac:dyDescent="0.3">
      <c r="A392" t="s">
        <v>277</v>
      </c>
      <c r="B392" t="s">
        <v>224</v>
      </c>
      <c r="C392" t="s">
        <v>1</v>
      </c>
      <c r="D392" t="s">
        <v>1</v>
      </c>
      <c r="E392" t="s">
        <v>1</v>
      </c>
      <c r="F392" t="s">
        <v>1</v>
      </c>
      <c r="G392" s="16" t="s">
        <v>1</v>
      </c>
      <c r="H392" s="40" t="s">
        <v>1</v>
      </c>
      <c r="I392" s="18" t="s">
        <v>1</v>
      </c>
      <c r="J392" s="38" t="s">
        <v>1</v>
      </c>
      <c r="K392" s="18">
        <v>44722</v>
      </c>
      <c r="L392" s="38">
        <v>1301</v>
      </c>
      <c r="M392" s="38">
        <v>1301</v>
      </c>
      <c r="N392" s="38">
        <v>0.90088109999999999</v>
      </c>
      <c r="O392" s="38">
        <v>0.85131659999999998</v>
      </c>
      <c r="P392" s="38">
        <v>0.80286979999999997</v>
      </c>
      <c r="Q392" s="38">
        <v>0.76501019999999997</v>
      </c>
      <c r="R392" s="38">
        <v>0.75617630000000002</v>
      </c>
      <c r="S392" s="38">
        <v>0.76397400000000004</v>
      </c>
      <c r="T392" s="38">
        <v>0.83878209999999997</v>
      </c>
      <c r="U392" s="38">
        <v>1.0496220000000001</v>
      </c>
      <c r="V392" s="38">
        <v>1.3930130000000001</v>
      </c>
      <c r="W392" s="38">
        <v>1.6789080000000001</v>
      </c>
      <c r="X392" s="38">
        <v>1.915286</v>
      </c>
      <c r="Y392" s="38">
        <v>2.1202160000000001</v>
      </c>
      <c r="Z392" s="38">
        <v>2.2446299999999999</v>
      </c>
      <c r="AA392" s="38">
        <v>2.388064</v>
      </c>
      <c r="AB392" s="38">
        <v>2.469481</v>
      </c>
      <c r="AC392" s="38">
        <v>2.4719600000000002</v>
      </c>
      <c r="AD392" s="38">
        <v>2.4003489999999998</v>
      </c>
      <c r="AE392" s="38">
        <v>2.189708</v>
      </c>
      <c r="AF392" s="38">
        <v>1.932059</v>
      </c>
      <c r="AG392" s="38">
        <v>1.6495359999999999</v>
      </c>
      <c r="AH392" s="38">
        <v>1.417832</v>
      </c>
      <c r="AI392" s="38">
        <v>1.244874</v>
      </c>
      <c r="AJ392" s="38">
        <v>1.1395759999999999</v>
      </c>
      <c r="AK392" s="38">
        <v>1.0283310000000001</v>
      </c>
      <c r="AL392" s="38">
        <v>-1.8861900000000001E-2</v>
      </c>
      <c r="AM392" s="38">
        <v>1.5799999999999999E-6</v>
      </c>
      <c r="AN392" s="38">
        <v>3.3322E-3</v>
      </c>
      <c r="AO392" s="38">
        <v>-6.9220000000000002E-3</v>
      </c>
      <c r="AP392" s="38">
        <v>4.1310000000000001E-3</v>
      </c>
      <c r="AQ392" s="38">
        <v>-9.5387000000000007E-3</v>
      </c>
      <c r="AR392" s="38">
        <v>-1.8709E-2</v>
      </c>
      <c r="AS392" s="38">
        <v>1.8106000000000001E-3</v>
      </c>
      <c r="AT392" s="38">
        <v>-4.0251599999999998E-2</v>
      </c>
      <c r="AU392" s="38">
        <v>-7.7129699999999995E-2</v>
      </c>
      <c r="AV392" s="38">
        <v>-9.7697699999999998E-2</v>
      </c>
      <c r="AW392" s="38">
        <v>-5.4110999999999999E-2</v>
      </c>
      <c r="AX392" s="38">
        <v>-8.7755000000000003E-3</v>
      </c>
      <c r="AY392" s="38">
        <v>4.8963000000000001E-3</v>
      </c>
      <c r="AZ392" s="38">
        <v>6.9383399999999998E-2</v>
      </c>
      <c r="BA392" s="38">
        <v>4.5101099999999998E-2</v>
      </c>
      <c r="BB392" s="38">
        <v>4.1218600000000001E-2</v>
      </c>
      <c r="BC392" s="38">
        <v>-3.7731500000000001E-2</v>
      </c>
      <c r="BD392" s="38">
        <v>-2.34492E-2</v>
      </c>
      <c r="BE392" s="38">
        <v>-4.4231000000000001E-3</v>
      </c>
      <c r="BF392" s="38">
        <v>3.1161299999999999E-2</v>
      </c>
      <c r="BG392" s="38">
        <v>4.8288000000000003E-3</v>
      </c>
      <c r="BH392" s="38">
        <v>-8.1030000000000002E-4</v>
      </c>
      <c r="BI392" s="38">
        <v>-2.2571000000000002E-3</v>
      </c>
      <c r="BJ392" s="38">
        <v>-8.6298E-3</v>
      </c>
      <c r="BK392" s="38">
        <v>7.7343999999999998E-3</v>
      </c>
      <c r="BL392" s="38">
        <v>1.0790299999999999E-2</v>
      </c>
      <c r="BM392" s="38">
        <v>-4.551E-4</v>
      </c>
      <c r="BN392" s="38">
        <v>1.00695E-2</v>
      </c>
      <c r="BO392" s="38">
        <v>-6.4070000000000002E-4</v>
      </c>
      <c r="BP392" s="38">
        <v>-1.08634E-2</v>
      </c>
      <c r="BQ392" s="38">
        <v>1.1380400000000001E-2</v>
      </c>
      <c r="BR392" s="38">
        <v>-1.94486E-2</v>
      </c>
      <c r="BS392" s="38">
        <v>-6.0748499999999997E-2</v>
      </c>
      <c r="BT392" s="38">
        <v>-8.6976300000000006E-2</v>
      </c>
      <c r="BU392" s="38">
        <v>-4.6181600000000003E-2</v>
      </c>
      <c r="BV392" s="38">
        <v>-6.4400000000000004E-4</v>
      </c>
      <c r="BW392" s="38">
        <v>1.2122000000000001E-2</v>
      </c>
      <c r="BX392" s="38">
        <v>8.2072699999999998E-2</v>
      </c>
      <c r="BY392" s="38">
        <v>6.4658900000000005E-2</v>
      </c>
      <c r="BZ392" s="38">
        <v>6.3769699999999999E-2</v>
      </c>
      <c r="CA392" s="38">
        <v>-2.3247400000000001E-2</v>
      </c>
      <c r="CB392" s="38">
        <v>-3.9547999999999996E-3</v>
      </c>
      <c r="CC392" s="38">
        <v>1.98925E-2</v>
      </c>
      <c r="CD392" s="38">
        <v>5.0950000000000002E-2</v>
      </c>
      <c r="CE392" s="38">
        <v>2.2221299999999999E-2</v>
      </c>
      <c r="CF392" s="38">
        <v>1.6505599999999999E-2</v>
      </c>
      <c r="CG392" s="38">
        <v>1.3588299999999999E-2</v>
      </c>
      <c r="CH392" s="38">
        <v>-1.5430999999999999E-3</v>
      </c>
      <c r="CI392" s="38">
        <v>1.30901E-2</v>
      </c>
      <c r="CJ392" s="38">
        <v>1.59557E-2</v>
      </c>
      <c r="CK392" s="38">
        <v>4.0239000000000004E-3</v>
      </c>
      <c r="CL392" s="38">
        <v>1.41824E-2</v>
      </c>
      <c r="CM392" s="38">
        <v>5.522E-3</v>
      </c>
      <c r="CN392" s="38">
        <v>-5.4295999999999997E-3</v>
      </c>
      <c r="CO392" s="38">
        <v>1.8008300000000001E-2</v>
      </c>
      <c r="CP392" s="38">
        <v>-5.0404999999999998E-3</v>
      </c>
      <c r="CQ392" s="38">
        <v>-4.94029E-2</v>
      </c>
      <c r="CR392" s="38">
        <v>-7.9550700000000002E-2</v>
      </c>
      <c r="CS392" s="38">
        <v>-4.0689700000000002E-2</v>
      </c>
      <c r="CT392" s="38">
        <v>4.9879E-3</v>
      </c>
      <c r="CU392" s="38">
        <v>1.7126599999999999E-2</v>
      </c>
      <c r="CV392" s="38">
        <v>9.0861200000000003E-2</v>
      </c>
      <c r="CW392" s="38">
        <v>7.8204499999999996E-2</v>
      </c>
      <c r="CX392" s="38">
        <v>7.9388600000000004E-2</v>
      </c>
      <c r="CY392" s="38">
        <v>-1.32158E-2</v>
      </c>
      <c r="CZ392" s="38">
        <v>9.5469999999999999E-3</v>
      </c>
      <c r="DA392" s="38">
        <v>3.6733500000000002E-2</v>
      </c>
      <c r="DB392" s="38">
        <v>6.4655599999999994E-2</v>
      </c>
      <c r="DC392" s="38">
        <v>3.4267300000000001E-2</v>
      </c>
      <c r="DD392" s="38">
        <v>2.84985E-2</v>
      </c>
      <c r="DE392" s="38">
        <v>2.45627E-2</v>
      </c>
      <c r="DF392" s="38">
        <v>5.5436000000000001E-3</v>
      </c>
      <c r="DG392" s="38">
        <v>1.8445799999999998E-2</v>
      </c>
      <c r="DH392" s="38">
        <v>2.11211E-2</v>
      </c>
      <c r="DI392" s="38">
        <v>8.5030000000000001E-3</v>
      </c>
      <c r="DJ392" s="38">
        <v>1.82954E-2</v>
      </c>
      <c r="DK392" s="38">
        <v>1.16848E-2</v>
      </c>
      <c r="DL392" s="38">
        <v>4.2200000000000003E-6</v>
      </c>
      <c r="DM392" s="38">
        <v>2.46363E-2</v>
      </c>
      <c r="DN392" s="38">
        <v>9.3676999999999996E-3</v>
      </c>
      <c r="DO392" s="38">
        <v>-3.8057300000000002E-2</v>
      </c>
      <c r="DP392" s="38">
        <v>-7.2125099999999998E-2</v>
      </c>
      <c r="DQ392" s="38">
        <v>-3.5197800000000001E-2</v>
      </c>
      <c r="DR392" s="38">
        <v>1.0619699999999999E-2</v>
      </c>
      <c r="DS392" s="38">
        <v>2.2131100000000001E-2</v>
      </c>
      <c r="DT392" s="38">
        <v>9.9649799999999997E-2</v>
      </c>
      <c r="DU392" s="38">
        <v>9.1750100000000001E-2</v>
      </c>
      <c r="DV392" s="38">
        <v>9.5007499999999995E-2</v>
      </c>
      <c r="DW392" s="38">
        <v>-3.1841999999999999E-3</v>
      </c>
      <c r="DX392" s="38">
        <v>2.3048699999999998E-2</v>
      </c>
      <c r="DY392" s="38">
        <v>5.3574400000000001E-2</v>
      </c>
      <c r="DZ392" s="38">
        <v>7.8361200000000006E-2</v>
      </c>
      <c r="EA392" s="38">
        <v>4.6313300000000002E-2</v>
      </c>
      <c r="EB392" s="38">
        <v>4.0491399999999997E-2</v>
      </c>
      <c r="EC392" s="38">
        <v>3.5537100000000002E-2</v>
      </c>
      <c r="ED392" s="38">
        <v>1.57757E-2</v>
      </c>
      <c r="EE392" s="38">
        <v>2.61786E-2</v>
      </c>
      <c r="EF392" s="38">
        <v>2.8579199999999999E-2</v>
      </c>
      <c r="EG392" s="38">
        <v>1.49699E-2</v>
      </c>
      <c r="EH392" s="38">
        <v>2.42338E-2</v>
      </c>
      <c r="EI392" s="38">
        <v>2.0582799999999998E-2</v>
      </c>
      <c r="EJ392" s="38">
        <v>7.8498000000000005E-3</v>
      </c>
      <c r="EK392" s="38">
        <v>3.4206100000000003E-2</v>
      </c>
      <c r="EL392" s="38">
        <v>3.0170700000000002E-2</v>
      </c>
      <c r="EM392" s="38">
        <v>-2.16761E-2</v>
      </c>
      <c r="EN392" s="38">
        <v>-6.1403699999999999E-2</v>
      </c>
      <c r="EO392" s="38">
        <v>-2.7268500000000001E-2</v>
      </c>
      <c r="EP392" s="38">
        <v>1.8751199999999999E-2</v>
      </c>
      <c r="EQ392" s="38">
        <v>2.9356899999999998E-2</v>
      </c>
      <c r="ER392" s="38">
        <v>0.11233899999999999</v>
      </c>
      <c r="ES392" s="38">
        <v>0.1113079</v>
      </c>
      <c r="ET392" s="38">
        <v>0.1175587</v>
      </c>
      <c r="EU392" s="38">
        <v>1.12999E-2</v>
      </c>
      <c r="EV392" s="38">
        <v>4.25431E-2</v>
      </c>
      <c r="EW392" s="38">
        <v>7.7890100000000004E-2</v>
      </c>
      <c r="EX392" s="38">
        <v>9.8149899999999998E-2</v>
      </c>
      <c r="EY392" s="38">
        <v>6.3705800000000007E-2</v>
      </c>
      <c r="EZ392" s="38">
        <v>5.7807200000000003E-2</v>
      </c>
      <c r="FA392" s="38">
        <v>5.1382499999999998E-2</v>
      </c>
      <c r="FB392" s="38">
        <v>78.082549999999998</v>
      </c>
      <c r="FC392" s="38">
        <v>76.119789999999995</v>
      </c>
      <c r="FD392" s="38">
        <v>73.893469999999994</v>
      </c>
      <c r="FE392" s="38">
        <v>71.940280000000001</v>
      </c>
      <c r="FF392" s="38">
        <v>70.906139999999994</v>
      </c>
      <c r="FG392" s="38">
        <v>69.927400000000006</v>
      </c>
      <c r="FH392" s="38">
        <v>70.738659999999996</v>
      </c>
      <c r="FI392" s="38">
        <v>75.258510000000001</v>
      </c>
      <c r="FJ392" s="38">
        <v>80.387569999999997</v>
      </c>
      <c r="FK392" s="38">
        <v>84.29468</v>
      </c>
      <c r="FL392" s="38">
        <v>88.093369999999993</v>
      </c>
      <c r="FM392" s="38">
        <v>91.81277</v>
      </c>
      <c r="FN392" s="38">
        <v>94.435550000000006</v>
      </c>
      <c r="FO392" s="38">
        <v>96.560209999999998</v>
      </c>
      <c r="FP392" s="38">
        <v>97.991739999999993</v>
      </c>
      <c r="FQ392" s="38">
        <v>98.966700000000003</v>
      </c>
      <c r="FR392" s="38">
        <v>99.419489999999996</v>
      </c>
      <c r="FS392" s="38">
        <v>98.895899999999997</v>
      </c>
      <c r="FT392" s="38">
        <v>97.233810000000005</v>
      </c>
      <c r="FU392" s="38">
        <v>94.354699999999994</v>
      </c>
      <c r="FV392" s="38">
        <v>90.443190000000001</v>
      </c>
      <c r="FW392">
        <v>87.376480000000001</v>
      </c>
      <c r="FX392">
        <v>84.689040000000006</v>
      </c>
      <c r="FY392">
        <v>82.055090000000007</v>
      </c>
      <c r="FZ392">
        <v>1.6901200000000002E-2</v>
      </c>
      <c r="GA392">
        <v>0.12389699999999999</v>
      </c>
      <c r="GB392">
        <v>1</v>
      </c>
    </row>
    <row r="393" spans="1:184" x14ac:dyDescent="0.3">
      <c r="A393" t="s">
        <v>277</v>
      </c>
      <c r="B393" t="s">
        <v>224</v>
      </c>
      <c r="C393" t="s">
        <v>1</v>
      </c>
      <c r="D393" t="s">
        <v>1</v>
      </c>
      <c r="E393" t="s">
        <v>1</v>
      </c>
      <c r="F393" t="s">
        <v>1</v>
      </c>
      <c r="G393" s="16" t="s">
        <v>1</v>
      </c>
      <c r="H393" s="40" t="s">
        <v>1</v>
      </c>
      <c r="I393" s="18" t="s">
        <v>1</v>
      </c>
      <c r="J393" s="38" t="s">
        <v>1</v>
      </c>
      <c r="K393" s="18">
        <v>44739</v>
      </c>
      <c r="L393" s="38">
        <v>1296</v>
      </c>
      <c r="M393" s="38">
        <v>1296</v>
      </c>
      <c r="N393" s="38">
        <v>0.89983400000000002</v>
      </c>
      <c r="O393" s="38">
        <v>0.84820709999999999</v>
      </c>
      <c r="P393" s="38">
        <v>0.81769650000000005</v>
      </c>
      <c r="Q393" s="38">
        <v>0.78195709999999996</v>
      </c>
      <c r="R393" s="38">
        <v>0.75902899999999995</v>
      </c>
      <c r="S393" s="38">
        <v>0.81024989999999997</v>
      </c>
      <c r="T393" s="38">
        <v>0.90411280000000005</v>
      </c>
      <c r="U393" s="38">
        <v>1.1087940000000001</v>
      </c>
      <c r="V393" s="38">
        <v>1.429664</v>
      </c>
      <c r="W393" s="38">
        <v>1.6973800000000001</v>
      </c>
      <c r="X393" s="38">
        <v>1.894628</v>
      </c>
      <c r="Y393" s="38">
        <v>2.1209199999999999</v>
      </c>
      <c r="Z393" s="38">
        <v>2.2815569999999998</v>
      </c>
      <c r="AA393" s="38">
        <v>2.4952830000000001</v>
      </c>
      <c r="AB393" s="38">
        <v>2.715023</v>
      </c>
      <c r="AC393" s="38">
        <v>2.925643</v>
      </c>
      <c r="AD393" s="38">
        <v>2.9226109999999998</v>
      </c>
      <c r="AE393" s="38">
        <v>2.7469809999999999</v>
      </c>
      <c r="AF393" s="38">
        <v>2.478685</v>
      </c>
      <c r="AG393" s="38">
        <v>2.0838510000000001</v>
      </c>
      <c r="AH393" s="38">
        <v>1.5723450000000001</v>
      </c>
      <c r="AI393" s="38">
        <v>1.2566010000000001</v>
      </c>
      <c r="AJ393" s="38">
        <v>1.0716650000000001</v>
      </c>
      <c r="AK393" s="38">
        <v>0.97785739999999999</v>
      </c>
      <c r="AL393" s="38">
        <v>-1.78228E-2</v>
      </c>
      <c r="AM393" s="38">
        <v>-1.97559E-2</v>
      </c>
      <c r="AN393" s="38">
        <v>-2.7926000000000001E-3</v>
      </c>
      <c r="AO393" s="38">
        <v>9.0054000000000002E-3</v>
      </c>
      <c r="AP393" s="38">
        <v>1.5845700000000001E-2</v>
      </c>
      <c r="AQ393" s="38">
        <v>3.7738599999999997E-2</v>
      </c>
      <c r="AR393" s="38">
        <v>-2.78033E-2</v>
      </c>
      <c r="AS393" s="38">
        <v>-2.8616200000000001E-2</v>
      </c>
      <c r="AT393" s="38">
        <v>-3.9353300000000001E-2</v>
      </c>
      <c r="AU393" s="38">
        <v>-5.7742000000000002E-2</v>
      </c>
      <c r="AV393" s="38">
        <v>-8.0545599999999995E-2</v>
      </c>
      <c r="AW393" s="38">
        <v>-6.0664200000000001E-2</v>
      </c>
      <c r="AX393" s="38">
        <v>-5.7715599999999999E-2</v>
      </c>
      <c r="AY393" s="38">
        <v>1.23517E-2</v>
      </c>
      <c r="AZ393" s="38">
        <v>9.5055500000000001E-2</v>
      </c>
      <c r="BA393" s="38">
        <v>0.20735819999999999</v>
      </c>
      <c r="BB393" s="38">
        <v>0.23739589999999999</v>
      </c>
      <c r="BC393" s="38">
        <v>0.2256736</v>
      </c>
      <c r="BD393" s="38">
        <v>0.17904970000000001</v>
      </c>
      <c r="BE393" s="38">
        <v>0.1510813</v>
      </c>
      <c r="BF393" s="38">
        <v>7.5417300000000007E-2</v>
      </c>
      <c r="BG393" s="38">
        <v>-1.8130899999999998E-2</v>
      </c>
      <c r="BH393" s="38">
        <v>-4.3313200000000003E-2</v>
      </c>
      <c r="BI393" s="38">
        <v>-5.0897999999999999E-2</v>
      </c>
      <c r="BJ393" s="38">
        <v>-9.6141999999999998E-3</v>
      </c>
      <c r="BK393" s="38">
        <v>-1.16381E-2</v>
      </c>
      <c r="BL393" s="38">
        <v>4.8043000000000001E-3</v>
      </c>
      <c r="BM393" s="38">
        <v>1.44257E-2</v>
      </c>
      <c r="BN393" s="38">
        <v>2.16189E-2</v>
      </c>
      <c r="BO393" s="38">
        <v>4.4167699999999997E-2</v>
      </c>
      <c r="BP393" s="38">
        <v>-1.8458599999999999E-2</v>
      </c>
      <c r="BQ393" s="38">
        <v>-1.93476E-2</v>
      </c>
      <c r="BR393" s="38">
        <v>-1.54752E-2</v>
      </c>
      <c r="BS393" s="38">
        <v>-4.3883699999999998E-2</v>
      </c>
      <c r="BT393" s="38">
        <v>-6.9025699999999995E-2</v>
      </c>
      <c r="BU393" s="38">
        <v>-4.4019000000000003E-2</v>
      </c>
      <c r="BV393" s="38">
        <v>-4.7988599999999999E-2</v>
      </c>
      <c r="BW393" s="38">
        <v>2.3062200000000001E-2</v>
      </c>
      <c r="BX393" s="38">
        <v>0.11511440000000001</v>
      </c>
      <c r="BY393" s="38">
        <v>0.24147289999999999</v>
      </c>
      <c r="BZ393" s="38">
        <v>0.26878360000000001</v>
      </c>
      <c r="CA393" s="38">
        <v>0.25397829999999999</v>
      </c>
      <c r="CB393" s="38">
        <v>0.1966038</v>
      </c>
      <c r="CC393" s="38">
        <v>0.16361120000000001</v>
      </c>
      <c r="CD393" s="38">
        <v>8.8503299999999993E-2</v>
      </c>
      <c r="CE393" s="38">
        <v>-3.0138000000000001E-3</v>
      </c>
      <c r="CF393" s="38">
        <v>-2.4408599999999999E-2</v>
      </c>
      <c r="CG393" s="38">
        <v>-2.8468799999999999E-2</v>
      </c>
      <c r="CH393" s="38">
        <v>-3.9288999999999999E-3</v>
      </c>
      <c r="CI393" s="38">
        <v>-6.0156999999999997E-3</v>
      </c>
      <c r="CJ393" s="38">
        <v>1.0065899999999999E-2</v>
      </c>
      <c r="CK393" s="38">
        <v>1.8179799999999999E-2</v>
      </c>
      <c r="CL393" s="38">
        <v>2.5617399999999999E-2</v>
      </c>
      <c r="CM393" s="38">
        <v>4.86206E-2</v>
      </c>
      <c r="CN393" s="38">
        <v>-1.1986399999999999E-2</v>
      </c>
      <c r="CO393" s="38">
        <v>-1.29283E-2</v>
      </c>
      <c r="CP393" s="38">
        <v>1.0628E-3</v>
      </c>
      <c r="CQ393" s="38">
        <v>-3.4285499999999997E-2</v>
      </c>
      <c r="CR393" s="38">
        <v>-6.1046999999999997E-2</v>
      </c>
      <c r="CS393" s="38">
        <v>-3.2490600000000001E-2</v>
      </c>
      <c r="CT393" s="38">
        <v>-4.1251700000000002E-2</v>
      </c>
      <c r="CU393" s="38">
        <v>3.0480299999999998E-2</v>
      </c>
      <c r="CV393" s="38">
        <v>0.12900700000000001</v>
      </c>
      <c r="CW393" s="38">
        <v>0.26510070000000002</v>
      </c>
      <c r="CX393" s="38">
        <v>0.29052260000000002</v>
      </c>
      <c r="CY393" s="38">
        <v>0.27358209999999999</v>
      </c>
      <c r="CZ393" s="38">
        <v>0.20876169999999999</v>
      </c>
      <c r="DA393" s="38">
        <v>0.17228950000000001</v>
      </c>
      <c r="DB393" s="38">
        <v>9.7566600000000003E-2</v>
      </c>
      <c r="DC393" s="38">
        <v>7.4562999999999999E-3</v>
      </c>
      <c r="DD393" s="38">
        <v>-1.13153E-2</v>
      </c>
      <c r="DE393" s="38">
        <v>-1.2934299999999999E-2</v>
      </c>
      <c r="DF393" s="38">
        <v>1.7562999999999999E-3</v>
      </c>
      <c r="DG393" s="38">
        <v>-3.9330000000000002E-4</v>
      </c>
      <c r="DH393" s="38">
        <v>1.5327500000000001E-2</v>
      </c>
      <c r="DI393" s="38">
        <v>2.1933899999999999E-2</v>
      </c>
      <c r="DJ393" s="38">
        <v>2.9615900000000001E-2</v>
      </c>
      <c r="DK393" s="38">
        <v>5.30734E-2</v>
      </c>
      <c r="DL393" s="38">
        <v>-5.5142999999999998E-3</v>
      </c>
      <c r="DM393" s="38">
        <v>-6.5088999999999998E-3</v>
      </c>
      <c r="DN393" s="38">
        <v>1.76007E-2</v>
      </c>
      <c r="DO393" s="38">
        <v>-2.4687199999999999E-2</v>
      </c>
      <c r="DP393" s="38">
        <v>-5.3068400000000002E-2</v>
      </c>
      <c r="DQ393" s="38">
        <v>-2.09622E-2</v>
      </c>
      <c r="DR393" s="38">
        <v>-3.4514700000000002E-2</v>
      </c>
      <c r="DS393" s="38">
        <v>3.7898399999999999E-2</v>
      </c>
      <c r="DT393" s="38">
        <v>0.14289969999999999</v>
      </c>
      <c r="DU393" s="38">
        <v>0.2887284</v>
      </c>
      <c r="DV393" s="38">
        <v>0.31226159999999997</v>
      </c>
      <c r="DW393" s="38">
        <v>0.2931858</v>
      </c>
      <c r="DX393" s="38">
        <v>0.22091959999999999</v>
      </c>
      <c r="DY393" s="38">
        <v>0.18096770000000001</v>
      </c>
      <c r="DZ393" s="38">
        <v>0.1066299</v>
      </c>
      <c r="EA393" s="38">
        <v>1.7926399999999999E-2</v>
      </c>
      <c r="EB393" s="38">
        <v>1.7780000000000001E-3</v>
      </c>
      <c r="EC393" s="38">
        <v>2.6001000000000002E-3</v>
      </c>
      <c r="ED393" s="38">
        <v>9.9649999999999999E-3</v>
      </c>
      <c r="EE393" s="38">
        <v>7.7244999999999996E-3</v>
      </c>
      <c r="EF393" s="38">
        <v>2.29245E-2</v>
      </c>
      <c r="EG393" s="38">
        <v>2.7354199999999999E-2</v>
      </c>
      <c r="EH393" s="38">
        <v>3.5388999999999997E-2</v>
      </c>
      <c r="EI393" s="38">
        <v>5.9502600000000003E-2</v>
      </c>
      <c r="EJ393" s="38">
        <v>3.8305000000000001E-3</v>
      </c>
      <c r="EK393" s="38">
        <v>2.7596999999999999E-3</v>
      </c>
      <c r="EL393" s="38">
        <v>4.1478899999999999E-2</v>
      </c>
      <c r="EM393" s="38">
        <v>-1.0828900000000001E-2</v>
      </c>
      <c r="EN393" s="38">
        <v>-4.1548500000000002E-2</v>
      </c>
      <c r="EO393" s="38">
        <v>-4.3169999999999997E-3</v>
      </c>
      <c r="EP393" s="38">
        <v>-2.4787699999999999E-2</v>
      </c>
      <c r="EQ393" s="38">
        <v>4.8608899999999997E-2</v>
      </c>
      <c r="ER393" s="38">
        <v>0.16295860000000001</v>
      </c>
      <c r="ES393" s="38">
        <v>0.32284309999999999</v>
      </c>
      <c r="ET393" s="38">
        <v>0.34364939999999999</v>
      </c>
      <c r="EU393" s="38">
        <v>0.32149060000000002</v>
      </c>
      <c r="EV393" s="38">
        <v>0.23847360000000001</v>
      </c>
      <c r="EW393" s="38">
        <v>0.19349769999999999</v>
      </c>
      <c r="EX393" s="38">
        <v>0.1197159</v>
      </c>
      <c r="EY393" s="38">
        <v>3.3043500000000003E-2</v>
      </c>
      <c r="EZ393" s="38">
        <v>2.0682699999999998E-2</v>
      </c>
      <c r="FA393" s="38">
        <v>2.5029300000000001E-2</v>
      </c>
      <c r="FB393" s="38">
        <v>76.209990000000005</v>
      </c>
      <c r="FC393" s="38">
        <v>74.185839999999999</v>
      </c>
      <c r="FD393" s="38">
        <v>71.74915</v>
      </c>
      <c r="FE393" s="38">
        <v>70.355699999999999</v>
      </c>
      <c r="FF393" s="38">
        <v>69.3249</v>
      </c>
      <c r="FG393" s="38">
        <v>68.10736</v>
      </c>
      <c r="FH393" s="38">
        <v>68.743350000000007</v>
      </c>
      <c r="FI393" s="38">
        <v>72.868729999999999</v>
      </c>
      <c r="FJ393" s="38">
        <v>77.703490000000002</v>
      </c>
      <c r="FK393" s="38">
        <v>81.833470000000005</v>
      </c>
      <c r="FL393" s="38">
        <v>86.181849999999997</v>
      </c>
      <c r="FM393" s="38">
        <v>90.105959999999996</v>
      </c>
      <c r="FN393" s="38">
        <v>93.499830000000003</v>
      </c>
      <c r="FO393" s="38">
        <v>96.459059999999994</v>
      </c>
      <c r="FP393" s="38">
        <v>98.68965</v>
      </c>
      <c r="FQ393" s="38">
        <v>100.31189999999999</v>
      </c>
      <c r="FR393" s="38">
        <v>100.4126</v>
      </c>
      <c r="FS393" s="38">
        <v>100.0565</v>
      </c>
      <c r="FT393" s="38">
        <v>98.381450000000001</v>
      </c>
      <c r="FU393" s="38">
        <v>95.106629999999996</v>
      </c>
      <c r="FV393" s="38">
        <v>90.164230000000003</v>
      </c>
      <c r="FW393">
        <v>86.343180000000004</v>
      </c>
      <c r="FX393">
        <v>82.908479999999997</v>
      </c>
      <c r="FY393">
        <v>80.081649999999996</v>
      </c>
      <c r="FZ393">
        <v>2.4325300000000001E-2</v>
      </c>
      <c r="GA393">
        <v>0.16496659999999999</v>
      </c>
      <c r="GB393">
        <v>1</v>
      </c>
    </row>
    <row r="394" spans="1:184" x14ac:dyDescent="0.3">
      <c r="A394" t="s">
        <v>277</v>
      </c>
      <c r="B394" t="s">
        <v>224</v>
      </c>
      <c r="C394" t="s">
        <v>1</v>
      </c>
      <c r="D394" t="s">
        <v>1</v>
      </c>
      <c r="E394" t="s">
        <v>1</v>
      </c>
      <c r="F394" t="s">
        <v>1</v>
      </c>
      <c r="G394" s="16" t="s">
        <v>1</v>
      </c>
      <c r="H394" s="40" t="s">
        <v>1</v>
      </c>
      <c r="I394" s="18" t="s">
        <v>1</v>
      </c>
      <c r="J394" s="38" t="s">
        <v>1</v>
      </c>
      <c r="K394" s="18">
        <v>44753</v>
      </c>
      <c r="L394" s="38">
        <v>1291</v>
      </c>
      <c r="M394" s="38">
        <v>1291</v>
      </c>
      <c r="N394" s="38">
        <v>0.91602600000000001</v>
      </c>
      <c r="O394" s="38">
        <v>0.8673592</v>
      </c>
      <c r="P394" s="38">
        <v>0.83746290000000001</v>
      </c>
      <c r="Q394" s="38">
        <v>0.80006319999999997</v>
      </c>
      <c r="R394" s="38">
        <v>0.77863530000000003</v>
      </c>
      <c r="S394" s="38">
        <v>0.82524920000000002</v>
      </c>
      <c r="T394" s="38">
        <v>0.93462970000000001</v>
      </c>
      <c r="U394" s="38">
        <v>1.153105</v>
      </c>
      <c r="V394" s="38">
        <v>1.5182819999999999</v>
      </c>
      <c r="W394" s="38">
        <v>1.795606</v>
      </c>
      <c r="X394" s="38">
        <v>1.994945</v>
      </c>
      <c r="Y394" s="38">
        <v>2.2126420000000002</v>
      </c>
      <c r="Z394" s="38">
        <v>2.3599519999999998</v>
      </c>
      <c r="AA394" s="38">
        <v>2.55707</v>
      </c>
      <c r="AB394" s="38">
        <v>2.7399089999999999</v>
      </c>
      <c r="AC394" s="38">
        <v>2.9284089999999998</v>
      </c>
      <c r="AD394" s="38">
        <v>2.9163969999999999</v>
      </c>
      <c r="AE394" s="38">
        <v>2.7367889999999999</v>
      </c>
      <c r="AF394" s="38">
        <v>2.4594900000000002</v>
      </c>
      <c r="AG394" s="38">
        <v>2.0818279999999998</v>
      </c>
      <c r="AH394" s="38">
        <v>1.5935250000000001</v>
      </c>
      <c r="AI394" s="38">
        <v>1.285129</v>
      </c>
      <c r="AJ394" s="38">
        <v>1.108074</v>
      </c>
      <c r="AK394" s="38">
        <v>1.0028649999999999</v>
      </c>
      <c r="AL394" s="38">
        <v>-1.24943E-2</v>
      </c>
      <c r="AM394" s="38">
        <v>-3.4017800000000001E-2</v>
      </c>
      <c r="AN394" s="38">
        <v>-3.0007099999999998E-2</v>
      </c>
      <c r="AO394" s="38">
        <v>-8.9265000000000004E-3</v>
      </c>
      <c r="AP394" s="38">
        <v>-1.35592E-2</v>
      </c>
      <c r="AQ394" s="38">
        <v>-1.1454000000000001E-2</v>
      </c>
      <c r="AR394" s="38">
        <v>-3.18769E-2</v>
      </c>
      <c r="AS394" s="38">
        <v>-3.1924500000000001E-2</v>
      </c>
      <c r="AT394" s="38">
        <v>9.2542000000000006E-3</v>
      </c>
      <c r="AU394" s="38">
        <v>-1.8476099999999999E-2</v>
      </c>
      <c r="AV394" s="38">
        <v>-4.1526100000000003E-2</v>
      </c>
      <c r="AW394" s="38">
        <v>-3.87681E-2</v>
      </c>
      <c r="AX394" s="38">
        <v>-8.7917499999999996E-2</v>
      </c>
      <c r="AY394" s="38">
        <v>-1.6119000000000001E-3</v>
      </c>
      <c r="AZ394" s="38">
        <v>3.2218799999999999E-2</v>
      </c>
      <c r="BA394" s="38">
        <v>2.8345200000000001E-2</v>
      </c>
      <c r="BB394" s="38">
        <v>4.15926E-2</v>
      </c>
      <c r="BC394" s="38">
        <v>-1.2896700000000001E-2</v>
      </c>
      <c r="BD394" s="38">
        <v>-5.9674499999999998E-2</v>
      </c>
      <c r="BE394" s="38">
        <v>-2.48261E-2</v>
      </c>
      <c r="BF394" s="38">
        <v>-5.3650299999999998E-2</v>
      </c>
      <c r="BG394" s="38">
        <v>-4.8077599999999998E-2</v>
      </c>
      <c r="BH394" s="38">
        <v>-7.8234100000000001E-2</v>
      </c>
      <c r="BI394" s="38">
        <v>-0.1156256</v>
      </c>
      <c r="BJ394" s="38">
        <v>-3.7626000000000001E-3</v>
      </c>
      <c r="BK394" s="38">
        <v>-2.4364799999999999E-2</v>
      </c>
      <c r="BL394" s="38">
        <v>-2.12234E-2</v>
      </c>
      <c r="BM394" s="38">
        <v>-2.1278E-3</v>
      </c>
      <c r="BN394" s="38">
        <v>-7.5320999999999999E-3</v>
      </c>
      <c r="BO394" s="38">
        <v>-3.7835999999999998E-3</v>
      </c>
      <c r="BP394" s="38">
        <v>-2.1463699999999999E-2</v>
      </c>
      <c r="BQ394" s="38">
        <v>-2.12701E-2</v>
      </c>
      <c r="BR394" s="38">
        <v>3.2991800000000002E-2</v>
      </c>
      <c r="BS394" s="38">
        <v>-3.0376000000000001E-3</v>
      </c>
      <c r="BT394" s="38">
        <v>-2.79341E-2</v>
      </c>
      <c r="BU394" s="38">
        <v>-2.0728300000000002E-2</v>
      </c>
      <c r="BV394" s="38">
        <v>-7.8018199999999996E-2</v>
      </c>
      <c r="BW394" s="38">
        <v>9.1798999999999995E-3</v>
      </c>
      <c r="BX394" s="38">
        <v>5.54288E-2</v>
      </c>
      <c r="BY394" s="38">
        <v>6.6697099999999995E-2</v>
      </c>
      <c r="BZ394" s="38">
        <v>7.7588400000000002E-2</v>
      </c>
      <c r="CA394" s="38">
        <v>1.6285899999999999E-2</v>
      </c>
      <c r="CB394" s="38">
        <v>-3.9356200000000001E-2</v>
      </c>
      <c r="CC394" s="38">
        <v>-7.9991999999999997E-3</v>
      </c>
      <c r="CD394" s="38">
        <v>-3.7135099999999997E-2</v>
      </c>
      <c r="CE394" s="38">
        <v>-3.1262100000000001E-2</v>
      </c>
      <c r="CF394" s="38">
        <v>-5.8726899999999999E-2</v>
      </c>
      <c r="CG394" s="38">
        <v>-9.2900200000000002E-2</v>
      </c>
      <c r="CH394" s="38">
        <v>2.2850000000000001E-3</v>
      </c>
      <c r="CI394" s="38">
        <v>-1.7679199999999999E-2</v>
      </c>
      <c r="CJ394" s="38">
        <v>-1.51399E-2</v>
      </c>
      <c r="CK394" s="38">
        <v>2.5809000000000001E-3</v>
      </c>
      <c r="CL394" s="38">
        <v>-3.3576999999999999E-3</v>
      </c>
      <c r="CM394" s="38">
        <v>1.5288000000000001E-3</v>
      </c>
      <c r="CN394" s="38">
        <v>-1.42516E-2</v>
      </c>
      <c r="CO394" s="38">
        <v>-1.3890899999999999E-2</v>
      </c>
      <c r="CP394" s="38">
        <v>4.9432299999999998E-2</v>
      </c>
      <c r="CQ394" s="38">
        <v>7.6550000000000003E-3</v>
      </c>
      <c r="CR394" s="38">
        <v>-1.85203E-2</v>
      </c>
      <c r="CS394" s="38">
        <v>-8.2339000000000006E-3</v>
      </c>
      <c r="CT394" s="38">
        <v>-7.11619E-2</v>
      </c>
      <c r="CU394" s="38">
        <v>1.6654200000000001E-2</v>
      </c>
      <c r="CV394" s="38">
        <v>7.1503999999999998E-2</v>
      </c>
      <c r="CW394" s="38">
        <v>9.3259400000000006E-2</v>
      </c>
      <c r="CX394" s="38">
        <v>0.102519</v>
      </c>
      <c r="CY394" s="38">
        <v>3.6497599999999998E-2</v>
      </c>
      <c r="CZ394" s="38">
        <v>-2.5283799999999999E-2</v>
      </c>
      <c r="DA394" s="38">
        <v>3.6549999999999998E-3</v>
      </c>
      <c r="DB394" s="38">
        <v>-2.5696799999999999E-2</v>
      </c>
      <c r="DC394" s="38">
        <v>-1.9615799999999999E-2</v>
      </c>
      <c r="DD394" s="38">
        <v>-4.5216300000000001E-2</v>
      </c>
      <c r="DE394" s="38">
        <v>-7.7160599999999996E-2</v>
      </c>
      <c r="DF394" s="38">
        <v>8.3324999999999996E-3</v>
      </c>
      <c r="DG394" s="38">
        <v>-1.09935E-2</v>
      </c>
      <c r="DH394" s="38">
        <v>-9.0562999999999998E-3</v>
      </c>
      <c r="DI394" s="38">
        <v>7.2896999999999997E-3</v>
      </c>
      <c r="DJ394" s="38">
        <v>8.1660000000000001E-4</v>
      </c>
      <c r="DK394" s="38">
        <v>6.8412999999999998E-3</v>
      </c>
      <c r="DL394" s="38">
        <v>-7.0394000000000003E-3</v>
      </c>
      <c r="DM394" s="38">
        <v>-6.5116999999999996E-3</v>
      </c>
      <c r="DN394" s="38">
        <v>6.5872799999999995E-2</v>
      </c>
      <c r="DO394" s="38">
        <v>1.8347700000000002E-2</v>
      </c>
      <c r="DP394" s="38">
        <v>-9.1065E-3</v>
      </c>
      <c r="DQ394" s="38">
        <v>4.2604000000000001E-3</v>
      </c>
      <c r="DR394" s="38">
        <v>-6.4305699999999993E-2</v>
      </c>
      <c r="DS394" s="38">
        <v>2.4128500000000001E-2</v>
      </c>
      <c r="DT394" s="38">
        <v>8.7579199999999996E-2</v>
      </c>
      <c r="DU394" s="38">
        <v>0.11982180000000001</v>
      </c>
      <c r="DV394" s="38">
        <v>0.1274496</v>
      </c>
      <c r="DW394" s="38">
        <v>5.67094E-2</v>
      </c>
      <c r="DX394" s="38">
        <v>-1.12113E-2</v>
      </c>
      <c r="DY394" s="38">
        <v>1.53093E-2</v>
      </c>
      <c r="DZ394" s="38">
        <v>-1.42585E-2</v>
      </c>
      <c r="EA394" s="38">
        <v>-7.9694999999999992E-3</v>
      </c>
      <c r="EB394" s="38">
        <v>-3.1705700000000003E-2</v>
      </c>
      <c r="EC394" s="38">
        <v>-6.1421099999999999E-2</v>
      </c>
      <c r="ED394" s="38">
        <v>1.7064200000000002E-2</v>
      </c>
      <c r="EE394" s="38">
        <v>-1.3404999999999999E-3</v>
      </c>
      <c r="EF394" s="38">
        <v>-2.7260000000000001E-4</v>
      </c>
      <c r="EG394" s="38">
        <v>1.4088399999999999E-2</v>
      </c>
      <c r="EH394" s="38">
        <v>6.8437000000000003E-3</v>
      </c>
      <c r="EI394" s="38">
        <v>1.4511700000000001E-2</v>
      </c>
      <c r="EJ394" s="38">
        <v>3.3736999999999999E-3</v>
      </c>
      <c r="EK394" s="38">
        <v>4.1425999999999998E-3</v>
      </c>
      <c r="EL394" s="38">
        <v>8.9610400000000007E-2</v>
      </c>
      <c r="EM394" s="38">
        <v>3.3786200000000002E-2</v>
      </c>
      <c r="EN394" s="38">
        <v>4.4854999999999999E-3</v>
      </c>
      <c r="EO394" s="38">
        <v>2.2300199999999999E-2</v>
      </c>
      <c r="EP394" s="38">
        <v>-5.4406299999999998E-2</v>
      </c>
      <c r="EQ394" s="38">
        <v>3.4920199999999998E-2</v>
      </c>
      <c r="ER394" s="38">
        <v>0.1107891</v>
      </c>
      <c r="ES394" s="38">
        <v>0.1581736</v>
      </c>
      <c r="ET394" s="38">
        <v>0.16344549999999999</v>
      </c>
      <c r="EU394" s="38">
        <v>8.5891899999999993E-2</v>
      </c>
      <c r="EV394" s="38">
        <v>9.1070000000000005E-3</v>
      </c>
      <c r="EW394" s="38">
        <v>3.2136100000000001E-2</v>
      </c>
      <c r="EX394" s="38">
        <v>2.2566999999999999E-3</v>
      </c>
      <c r="EY394" s="38">
        <v>8.8459000000000003E-3</v>
      </c>
      <c r="EZ394" s="38">
        <v>-1.2198499999999999E-2</v>
      </c>
      <c r="FA394" s="38">
        <v>-3.86957E-2</v>
      </c>
      <c r="FB394" s="38">
        <v>78.305760000000006</v>
      </c>
      <c r="FC394" s="38">
        <v>77.089290000000005</v>
      </c>
      <c r="FD394" s="38">
        <v>75.401030000000006</v>
      </c>
      <c r="FE394" s="38">
        <v>73.774640000000005</v>
      </c>
      <c r="FF394" s="38">
        <v>71.731319999999997</v>
      </c>
      <c r="FG394" s="38">
        <v>70.777469999999994</v>
      </c>
      <c r="FH394" s="38">
        <v>71.118920000000003</v>
      </c>
      <c r="FI394" s="38">
        <v>74.565110000000004</v>
      </c>
      <c r="FJ394" s="38">
        <v>79.351190000000003</v>
      </c>
      <c r="FK394" s="38">
        <v>84.481870000000001</v>
      </c>
      <c r="FL394" s="38">
        <v>88.512469999999993</v>
      </c>
      <c r="FM394" s="38">
        <v>91.821359999999999</v>
      </c>
      <c r="FN394" s="38">
        <v>94.995130000000003</v>
      </c>
      <c r="FO394" s="38">
        <v>97.300899999999999</v>
      </c>
      <c r="FP394" s="38">
        <v>98.797330000000002</v>
      </c>
      <c r="FQ394" s="38">
        <v>100.32389999999999</v>
      </c>
      <c r="FR394" s="38">
        <v>100.9834</v>
      </c>
      <c r="FS394" s="38">
        <v>100.6392</v>
      </c>
      <c r="FT394" s="38">
        <v>99.255240000000001</v>
      </c>
      <c r="FU394" s="38">
        <v>96.425179999999997</v>
      </c>
      <c r="FV394" s="38">
        <v>92.110919999999993</v>
      </c>
      <c r="FW394">
        <v>88.347210000000004</v>
      </c>
      <c r="FX394">
        <v>85.469440000000006</v>
      </c>
      <c r="FY394">
        <v>82.480130000000003</v>
      </c>
      <c r="FZ394">
        <v>2.75877E-2</v>
      </c>
      <c r="GA394">
        <v>0.19282669999999999</v>
      </c>
      <c r="GB394">
        <v>1</v>
      </c>
    </row>
    <row r="395" spans="1:184" x14ac:dyDescent="0.3">
      <c r="A395" t="s">
        <v>277</v>
      </c>
      <c r="B395" t="s">
        <v>224</v>
      </c>
      <c r="C395" t="s">
        <v>1</v>
      </c>
      <c r="D395" t="s">
        <v>1</v>
      </c>
      <c r="E395" t="s">
        <v>1</v>
      </c>
      <c r="F395" t="s">
        <v>1</v>
      </c>
      <c r="G395" s="16" t="s">
        <v>1</v>
      </c>
      <c r="H395" s="40" t="s">
        <v>1</v>
      </c>
      <c r="I395" s="18" t="s">
        <v>1</v>
      </c>
      <c r="J395" s="38" t="s">
        <v>1</v>
      </c>
      <c r="K395" s="18">
        <v>44760</v>
      </c>
      <c r="L395" s="38">
        <v>1291</v>
      </c>
      <c r="M395" s="38">
        <v>1291</v>
      </c>
      <c r="N395" s="38">
        <v>1.013074</v>
      </c>
      <c r="O395" s="38">
        <v>0.95271059999999996</v>
      </c>
      <c r="P395" s="38">
        <v>0.91078329999999996</v>
      </c>
      <c r="Q395" s="38">
        <v>0.87814239999999999</v>
      </c>
      <c r="R395" s="38">
        <v>0.85224630000000001</v>
      </c>
      <c r="S395" s="38">
        <v>0.91470969999999996</v>
      </c>
      <c r="T395" s="38">
        <v>1.0391550000000001</v>
      </c>
      <c r="U395" s="38">
        <v>1.256392</v>
      </c>
      <c r="V395" s="38">
        <v>1.590103</v>
      </c>
      <c r="W395" s="38">
        <v>1.880701</v>
      </c>
      <c r="X395" s="38">
        <v>2.0875020000000002</v>
      </c>
      <c r="Y395" s="38">
        <v>2.3021479999999999</v>
      </c>
      <c r="Z395" s="38">
        <v>2.457166</v>
      </c>
      <c r="AA395" s="38">
        <v>2.6613169999999999</v>
      </c>
      <c r="AB395" s="38">
        <v>2.844614</v>
      </c>
      <c r="AC395" s="38">
        <v>3.0039220000000002</v>
      </c>
      <c r="AD395" s="38">
        <v>2.9782860000000002</v>
      </c>
      <c r="AE395" s="38">
        <v>2.7917930000000002</v>
      </c>
      <c r="AF395" s="38">
        <v>2.5142829999999998</v>
      </c>
      <c r="AG395" s="38">
        <v>2.1414149999999998</v>
      </c>
      <c r="AH395" s="38">
        <v>1.6460870000000001</v>
      </c>
      <c r="AI395" s="38">
        <v>1.3302860000000001</v>
      </c>
      <c r="AJ395" s="38">
        <v>1.1390279999999999</v>
      </c>
      <c r="AK395" s="38">
        <v>1.0390809999999999</v>
      </c>
      <c r="AL395" s="38">
        <v>-1.1192199999999999E-2</v>
      </c>
      <c r="AM395" s="38">
        <v>-3.0151000000000002E-3</v>
      </c>
      <c r="AN395" s="38">
        <v>8.7142000000000001E-3</v>
      </c>
      <c r="AO395" s="38">
        <v>7.3891E-3</v>
      </c>
      <c r="AP395" s="38">
        <v>-7.5429999999999996E-4</v>
      </c>
      <c r="AQ395" s="38">
        <v>-4.0359999999999997E-3</v>
      </c>
      <c r="AR395" s="38">
        <v>-8.1570000000000004E-4</v>
      </c>
      <c r="AS395" s="38">
        <v>-4.2202799999999999E-2</v>
      </c>
      <c r="AT395" s="38">
        <v>-6.24469E-2</v>
      </c>
      <c r="AU395" s="38">
        <v>-6.2703099999999998E-2</v>
      </c>
      <c r="AV395" s="38">
        <v>-0.1244325</v>
      </c>
      <c r="AW395" s="38">
        <v>-0.1127903</v>
      </c>
      <c r="AX395" s="38">
        <v>-4.1800400000000001E-2</v>
      </c>
      <c r="AY395" s="38">
        <v>5.1247399999999999E-2</v>
      </c>
      <c r="AZ395" s="38">
        <v>7.9110399999999997E-2</v>
      </c>
      <c r="BA395" s="38">
        <v>0.17507880000000001</v>
      </c>
      <c r="BB395" s="38">
        <v>0.1938445</v>
      </c>
      <c r="BC395" s="38">
        <v>0.16797709999999999</v>
      </c>
      <c r="BD395" s="38">
        <v>3.9038900000000001E-2</v>
      </c>
      <c r="BE395" s="38">
        <v>5.4068400000000003E-2</v>
      </c>
      <c r="BF395" s="38">
        <v>-7.8370000000000002E-4</v>
      </c>
      <c r="BG395" s="38">
        <v>-1.7186400000000001E-2</v>
      </c>
      <c r="BH395" s="38">
        <v>-6.5705399999999997E-2</v>
      </c>
      <c r="BI395" s="38">
        <v>-0.1039167</v>
      </c>
      <c r="BJ395" s="38">
        <v>-2.8118000000000001E-3</v>
      </c>
      <c r="BK395" s="38">
        <v>5.8741000000000002E-3</v>
      </c>
      <c r="BL395" s="38">
        <v>1.7349799999999999E-2</v>
      </c>
      <c r="BM395" s="38">
        <v>1.42369E-2</v>
      </c>
      <c r="BN395" s="38">
        <v>6.2582999999999996E-3</v>
      </c>
      <c r="BO395" s="38">
        <v>4.7660999999999997E-3</v>
      </c>
      <c r="BP395" s="38">
        <v>9.0383000000000008E-3</v>
      </c>
      <c r="BQ395" s="38">
        <v>-3.2064700000000002E-2</v>
      </c>
      <c r="BR395" s="38">
        <v>-3.8010799999999997E-2</v>
      </c>
      <c r="BS395" s="38">
        <v>-4.7087799999999999E-2</v>
      </c>
      <c r="BT395" s="38">
        <v>-0.1120678</v>
      </c>
      <c r="BU395" s="38">
        <v>-9.4671400000000003E-2</v>
      </c>
      <c r="BV395" s="38">
        <v>-3.1219299999999998E-2</v>
      </c>
      <c r="BW395" s="38">
        <v>6.2226700000000003E-2</v>
      </c>
      <c r="BX395" s="38">
        <v>0.1030677</v>
      </c>
      <c r="BY395" s="38">
        <v>0.21465500000000001</v>
      </c>
      <c r="BZ395" s="38">
        <v>0.22908690000000001</v>
      </c>
      <c r="CA395" s="38">
        <v>0.19961670000000001</v>
      </c>
      <c r="CB395" s="38">
        <v>6.4855499999999996E-2</v>
      </c>
      <c r="CC395" s="38">
        <v>7.3013099999999997E-2</v>
      </c>
      <c r="CD395" s="38">
        <v>1.4767799999999999E-2</v>
      </c>
      <c r="CE395" s="38">
        <v>-3.4900000000000001E-5</v>
      </c>
      <c r="CF395" s="38">
        <v>-4.5038500000000002E-2</v>
      </c>
      <c r="CG395" s="38">
        <v>-8.0700900000000006E-2</v>
      </c>
      <c r="CH395" s="38">
        <v>2.9924000000000001E-3</v>
      </c>
      <c r="CI395" s="38">
        <v>1.20307E-2</v>
      </c>
      <c r="CJ395" s="38">
        <v>2.3330799999999999E-2</v>
      </c>
      <c r="CK395" s="38">
        <v>1.8979599999999999E-2</v>
      </c>
      <c r="CL395" s="38">
        <v>1.11153E-2</v>
      </c>
      <c r="CM395" s="38">
        <v>1.0862500000000001E-2</v>
      </c>
      <c r="CN395" s="38">
        <v>1.5863200000000001E-2</v>
      </c>
      <c r="CO395" s="38">
        <v>-2.5043099999999999E-2</v>
      </c>
      <c r="CP395" s="38">
        <v>-2.1086500000000001E-2</v>
      </c>
      <c r="CQ395" s="38">
        <v>-3.6272600000000002E-2</v>
      </c>
      <c r="CR395" s="38">
        <v>-0.103504</v>
      </c>
      <c r="CS395" s="38">
        <v>-8.2122299999999995E-2</v>
      </c>
      <c r="CT395" s="38">
        <v>-2.38909E-2</v>
      </c>
      <c r="CU395" s="38">
        <v>6.9831000000000004E-2</v>
      </c>
      <c r="CV395" s="38">
        <v>0.1196604</v>
      </c>
      <c r="CW395" s="38">
        <v>0.24206539999999999</v>
      </c>
      <c r="CX395" s="38">
        <v>0.25349569999999999</v>
      </c>
      <c r="CY395" s="38">
        <v>0.22153020000000001</v>
      </c>
      <c r="CZ395" s="38">
        <v>8.2736000000000004E-2</v>
      </c>
      <c r="DA395" s="38">
        <v>8.6134000000000002E-2</v>
      </c>
      <c r="DB395" s="38">
        <v>2.55388E-2</v>
      </c>
      <c r="DC395" s="38">
        <v>1.1844199999999999E-2</v>
      </c>
      <c r="DD395" s="38">
        <v>-3.0724700000000001E-2</v>
      </c>
      <c r="DE395" s="38">
        <v>-6.4621700000000004E-2</v>
      </c>
      <c r="DF395" s="38">
        <v>8.7965999999999999E-3</v>
      </c>
      <c r="DG395" s="38">
        <v>1.81873E-2</v>
      </c>
      <c r="DH395" s="38">
        <v>2.9311799999999999E-2</v>
      </c>
      <c r="DI395" s="38">
        <v>2.3722400000000001E-2</v>
      </c>
      <c r="DJ395" s="38">
        <v>1.5972199999999999E-2</v>
      </c>
      <c r="DK395" s="38">
        <v>1.69588E-2</v>
      </c>
      <c r="DL395" s="38">
        <v>2.2688E-2</v>
      </c>
      <c r="DM395" s="38">
        <v>-1.8021499999999999E-2</v>
      </c>
      <c r="DN395" s="38">
        <v>-4.1621000000000002E-3</v>
      </c>
      <c r="DO395" s="38">
        <v>-2.5457500000000001E-2</v>
      </c>
      <c r="DP395" s="38">
        <v>-9.4940300000000005E-2</v>
      </c>
      <c r="DQ395" s="38">
        <v>-6.9573099999999999E-2</v>
      </c>
      <c r="DR395" s="38">
        <v>-1.6562500000000001E-2</v>
      </c>
      <c r="DS395" s="38">
        <v>7.7435199999999996E-2</v>
      </c>
      <c r="DT395" s="38">
        <v>0.13625309999999999</v>
      </c>
      <c r="DU395" s="38">
        <v>0.26947579999999999</v>
      </c>
      <c r="DV395" s="38">
        <v>0.2779044</v>
      </c>
      <c r="DW395" s="38">
        <v>0.24344370000000001</v>
      </c>
      <c r="DX395" s="38">
        <v>0.1006165</v>
      </c>
      <c r="DY395" s="38">
        <v>9.9254999999999996E-2</v>
      </c>
      <c r="DZ395" s="38">
        <v>3.6309800000000003E-2</v>
      </c>
      <c r="EA395" s="38">
        <v>2.37232E-2</v>
      </c>
      <c r="EB395" s="38">
        <v>-1.6410899999999999E-2</v>
      </c>
      <c r="EC395" s="38">
        <v>-4.8542599999999998E-2</v>
      </c>
      <c r="ED395" s="38">
        <v>1.7176899999999998E-2</v>
      </c>
      <c r="EE395" s="38">
        <v>2.70765E-2</v>
      </c>
      <c r="EF395" s="38">
        <v>3.7947399999999999E-2</v>
      </c>
      <c r="EG395" s="38">
        <v>3.0570199999999999E-2</v>
      </c>
      <c r="EH395" s="38">
        <v>2.29848E-2</v>
      </c>
      <c r="EI395" s="38">
        <v>2.5760999999999999E-2</v>
      </c>
      <c r="EJ395" s="38">
        <v>3.2542099999999997E-2</v>
      </c>
      <c r="EK395" s="38">
        <v>-7.8834000000000005E-3</v>
      </c>
      <c r="EL395" s="38">
        <v>2.0273900000000001E-2</v>
      </c>
      <c r="EM395" s="38">
        <v>-9.8420999999999995E-3</v>
      </c>
      <c r="EN395" s="38">
        <v>-8.2575499999999996E-2</v>
      </c>
      <c r="EO395" s="38">
        <v>-5.1454199999999999E-2</v>
      </c>
      <c r="EP395" s="38">
        <v>-5.9814999999999998E-3</v>
      </c>
      <c r="EQ395" s="38">
        <v>8.8414599999999996E-2</v>
      </c>
      <c r="ER395" s="38">
        <v>0.1602104</v>
      </c>
      <c r="ES395" s="38">
        <v>0.30905199999999999</v>
      </c>
      <c r="ET395" s="38">
        <v>0.3131468</v>
      </c>
      <c r="EU395" s="38">
        <v>0.27508329999999998</v>
      </c>
      <c r="EV395" s="38">
        <v>0.12643309999999999</v>
      </c>
      <c r="EW395" s="38">
        <v>0.1181996</v>
      </c>
      <c r="EX395" s="38">
        <v>5.1861400000000002E-2</v>
      </c>
      <c r="EY395" s="38">
        <v>4.08747E-2</v>
      </c>
      <c r="EZ395" s="38">
        <v>4.2560000000000002E-3</v>
      </c>
      <c r="FA395" s="38">
        <v>-2.53268E-2</v>
      </c>
      <c r="FB395" s="38">
        <v>80.762339999999995</v>
      </c>
      <c r="FC395" s="38">
        <v>79.510530000000003</v>
      </c>
      <c r="FD395" s="38">
        <v>78.069410000000005</v>
      </c>
      <c r="FE395" s="38">
        <v>76.233580000000003</v>
      </c>
      <c r="FF395" s="38">
        <v>74.996539999999996</v>
      </c>
      <c r="FG395" s="38">
        <v>73.73263</v>
      </c>
      <c r="FH395" s="38">
        <v>73.896559999999994</v>
      </c>
      <c r="FI395" s="38">
        <v>76.711320000000001</v>
      </c>
      <c r="FJ395" s="38">
        <v>79.904700000000005</v>
      </c>
      <c r="FK395" s="38">
        <v>83.695400000000006</v>
      </c>
      <c r="FL395" s="38">
        <v>87.715360000000004</v>
      </c>
      <c r="FM395" s="38">
        <v>92.205979999999997</v>
      </c>
      <c r="FN395" s="38">
        <v>93.542850000000001</v>
      </c>
      <c r="FO395" s="38">
        <v>95.664150000000006</v>
      </c>
      <c r="FP395" s="38">
        <v>97.866429999999994</v>
      </c>
      <c r="FQ395" s="38">
        <v>99.156390000000002</v>
      </c>
      <c r="FR395" s="38">
        <v>99.283940000000001</v>
      </c>
      <c r="FS395" s="38">
        <v>98.351650000000006</v>
      </c>
      <c r="FT395" s="38">
        <v>96.558940000000007</v>
      </c>
      <c r="FU395" s="38">
        <v>93.399860000000004</v>
      </c>
      <c r="FV395" s="38">
        <v>89.53528</v>
      </c>
      <c r="FW395">
        <v>86.681989999999999</v>
      </c>
      <c r="FX395">
        <v>83.767150000000001</v>
      </c>
      <c r="FY395">
        <v>80.702929999999995</v>
      </c>
      <c r="FZ395">
        <v>3.0326100000000002E-2</v>
      </c>
      <c r="GA395">
        <v>0.20025499999999999</v>
      </c>
      <c r="GB395">
        <v>1</v>
      </c>
    </row>
    <row r="396" spans="1:184" x14ac:dyDescent="0.3">
      <c r="A396" t="s">
        <v>277</v>
      </c>
      <c r="B396" t="s">
        <v>224</v>
      </c>
      <c r="C396" t="s">
        <v>1</v>
      </c>
      <c r="D396" t="s">
        <v>1</v>
      </c>
      <c r="E396" t="s">
        <v>1</v>
      </c>
      <c r="F396" t="s">
        <v>1</v>
      </c>
      <c r="G396" s="16" t="s">
        <v>1</v>
      </c>
      <c r="H396" s="40" t="s">
        <v>1</v>
      </c>
      <c r="I396" s="18" t="s">
        <v>1</v>
      </c>
      <c r="J396" s="38" t="s">
        <v>1</v>
      </c>
      <c r="K396" s="18">
        <v>44763</v>
      </c>
      <c r="L396" s="38">
        <v>1286</v>
      </c>
      <c r="M396" s="38">
        <v>1286</v>
      </c>
      <c r="N396" s="38">
        <v>0.96336250000000001</v>
      </c>
      <c r="O396" s="38">
        <v>0.8982272</v>
      </c>
      <c r="P396" s="38">
        <v>0.85345070000000001</v>
      </c>
      <c r="Q396" s="38">
        <v>0.82703020000000005</v>
      </c>
      <c r="R396" s="38">
        <v>0.80792730000000001</v>
      </c>
      <c r="S396" s="38">
        <v>0.84035740000000003</v>
      </c>
      <c r="T396" s="38">
        <v>0.90696019999999999</v>
      </c>
      <c r="U396" s="38">
        <v>1.0901650000000001</v>
      </c>
      <c r="V396" s="38">
        <v>1.4250769999999999</v>
      </c>
      <c r="W396" s="38">
        <v>1.7412240000000001</v>
      </c>
      <c r="X396" s="38">
        <v>1.9609989999999999</v>
      </c>
      <c r="Y396" s="38">
        <v>2.1757200000000001</v>
      </c>
      <c r="Z396" s="38">
        <v>2.3351000000000002</v>
      </c>
      <c r="AA396" s="38">
        <v>2.5214829999999999</v>
      </c>
      <c r="AB396" s="38">
        <v>2.7049799999999999</v>
      </c>
      <c r="AC396" s="38">
        <v>2.8248340000000001</v>
      </c>
      <c r="AD396" s="38">
        <v>2.8393000000000002</v>
      </c>
      <c r="AE396" s="38">
        <v>2.6746490000000001</v>
      </c>
      <c r="AF396" s="38">
        <v>2.4279000000000002</v>
      </c>
      <c r="AG396" s="38">
        <v>2.040699</v>
      </c>
      <c r="AH396" s="38">
        <v>1.615812</v>
      </c>
      <c r="AI396" s="38">
        <v>1.299042</v>
      </c>
      <c r="AJ396" s="38">
        <v>1.1166210000000001</v>
      </c>
      <c r="AK396" s="38">
        <v>1.021806</v>
      </c>
      <c r="AL396" s="38">
        <v>-4.69498E-2</v>
      </c>
      <c r="AM396" s="38">
        <v>-4.6815900000000001E-2</v>
      </c>
      <c r="AN396" s="38">
        <v>-3.3294499999999998E-2</v>
      </c>
      <c r="AO396" s="38">
        <v>-2.5672999999999998E-3</v>
      </c>
      <c r="AP396" s="38">
        <v>2.6492999999999998E-3</v>
      </c>
      <c r="AQ396" s="38">
        <v>-7.0540999999999998E-3</v>
      </c>
      <c r="AR396" s="38">
        <v>8.3803999999999997E-3</v>
      </c>
      <c r="AS396" s="38">
        <v>-2.58321E-2</v>
      </c>
      <c r="AT396" s="38">
        <v>4.3265900000000003E-2</v>
      </c>
      <c r="AU396" s="38">
        <v>1.1904000000000001E-3</v>
      </c>
      <c r="AV396" s="38">
        <v>-5.8621899999999998E-2</v>
      </c>
      <c r="AW396" s="38">
        <v>-1.2455300000000001E-2</v>
      </c>
      <c r="AX396" s="38">
        <v>-9.8694000000000004E-3</v>
      </c>
      <c r="AY396" s="38">
        <v>-1.6138099999999999E-2</v>
      </c>
      <c r="AZ396" s="38">
        <v>5.5345499999999999E-2</v>
      </c>
      <c r="BA396" s="38">
        <v>4.4080399999999999E-2</v>
      </c>
      <c r="BB396" s="38">
        <v>5.5491100000000002E-2</v>
      </c>
      <c r="BC396" s="38">
        <v>4.5138600000000001E-2</v>
      </c>
      <c r="BD396" s="38">
        <v>6.3604499999999994E-2</v>
      </c>
      <c r="BE396" s="38">
        <v>1.44467E-2</v>
      </c>
      <c r="BF396" s="38">
        <v>-5.9651000000000001E-3</v>
      </c>
      <c r="BG396" s="38">
        <v>-2.36758E-2</v>
      </c>
      <c r="BH396" s="38">
        <v>-4.0688099999999998E-2</v>
      </c>
      <c r="BI396" s="38">
        <v>-5.8270099999999998E-2</v>
      </c>
      <c r="BJ396" s="38">
        <v>-4.0593400000000002E-2</v>
      </c>
      <c r="BK396" s="38">
        <v>-4.2616800000000003E-2</v>
      </c>
      <c r="BL396" s="38">
        <v>-2.9029800000000001E-2</v>
      </c>
      <c r="BM396" s="38">
        <v>5.4480000000000002E-4</v>
      </c>
      <c r="BN396" s="38">
        <v>5.6351999999999999E-3</v>
      </c>
      <c r="BO396" s="38">
        <v>-2.1684E-3</v>
      </c>
      <c r="BP396" s="38">
        <v>1.4894599999999999E-2</v>
      </c>
      <c r="BQ396" s="38">
        <v>-2.0134099999999999E-2</v>
      </c>
      <c r="BR396" s="38">
        <v>5.5176799999999998E-2</v>
      </c>
      <c r="BS396" s="38">
        <v>1.2648100000000001E-2</v>
      </c>
      <c r="BT396" s="38">
        <v>-5.1869199999999997E-2</v>
      </c>
      <c r="BU396" s="38">
        <v>-6.9245000000000001E-3</v>
      </c>
      <c r="BV396" s="38">
        <v>-4.6798999999999999E-3</v>
      </c>
      <c r="BW396" s="38">
        <v>-1.0499700000000001E-2</v>
      </c>
      <c r="BX396" s="38">
        <v>6.5691299999999994E-2</v>
      </c>
      <c r="BY396" s="38">
        <v>6.4251799999999998E-2</v>
      </c>
      <c r="BZ396" s="38">
        <v>7.6255600000000007E-2</v>
      </c>
      <c r="CA396" s="38">
        <v>6.4344200000000004E-2</v>
      </c>
      <c r="CB396" s="38">
        <v>8.3016300000000001E-2</v>
      </c>
      <c r="CC396" s="38">
        <v>3.0022500000000001E-2</v>
      </c>
      <c r="CD396" s="38">
        <v>4.4416000000000004E-3</v>
      </c>
      <c r="CE396" s="38">
        <v>-1.4454399999999999E-2</v>
      </c>
      <c r="CF396" s="38">
        <v>-2.91971E-2</v>
      </c>
      <c r="CG396" s="38">
        <v>-4.7673199999999999E-2</v>
      </c>
      <c r="CH396" s="38">
        <v>-3.6191000000000001E-2</v>
      </c>
      <c r="CI396" s="38">
        <v>-3.9708500000000001E-2</v>
      </c>
      <c r="CJ396" s="38">
        <v>-2.6076100000000001E-2</v>
      </c>
      <c r="CK396" s="38">
        <v>2.7003000000000001E-3</v>
      </c>
      <c r="CL396" s="38">
        <v>7.7032999999999997E-3</v>
      </c>
      <c r="CM396" s="38">
        <v>1.2155E-3</v>
      </c>
      <c r="CN396" s="38">
        <v>1.9406300000000001E-2</v>
      </c>
      <c r="CO396" s="38">
        <v>-1.6187799999999999E-2</v>
      </c>
      <c r="CP396" s="38">
        <v>6.3426200000000002E-2</v>
      </c>
      <c r="CQ396" s="38">
        <v>2.05837E-2</v>
      </c>
      <c r="CR396" s="38">
        <v>-4.7192400000000002E-2</v>
      </c>
      <c r="CS396" s="38">
        <v>-3.0939000000000001E-3</v>
      </c>
      <c r="CT396" s="38">
        <v>-1.0857E-3</v>
      </c>
      <c r="CU396" s="38">
        <v>-6.5945999999999999E-3</v>
      </c>
      <c r="CV396" s="38">
        <v>7.2856799999999999E-2</v>
      </c>
      <c r="CW396" s="38">
        <v>7.82225E-2</v>
      </c>
      <c r="CX396" s="38">
        <v>9.0636999999999995E-2</v>
      </c>
      <c r="CY396" s="38">
        <v>7.7646000000000007E-2</v>
      </c>
      <c r="CZ396" s="38">
        <v>9.6460799999999999E-2</v>
      </c>
      <c r="DA396" s="38">
        <v>4.0810199999999998E-2</v>
      </c>
      <c r="DB396" s="38">
        <v>1.16493E-2</v>
      </c>
      <c r="DC396" s="38">
        <v>-8.0677000000000006E-3</v>
      </c>
      <c r="DD396" s="38">
        <v>-2.1238400000000001E-2</v>
      </c>
      <c r="DE396" s="38">
        <v>-4.03337E-2</v>
      </c>
      <c r="DF396" s="38">
        <v>-3.1788499999999997E-2</v>
      </c>
      <c r="DG396" s="38">
        <v>-3.6800199999999998E-2</v>
      </c>
      <c r="DH396" s="38">
        <v>-2.3122400000000001E-2</v>
      </c>
      <c r="DI396" s="38">
        <v>4.8557000000000001E-3</v>
      </c>
      <c r="DJ396" s="38">
        <v>9.7713000000000001E-3</v>
      </c>
      <c r="DK396" s="38">
        <v>4.5992999999999997E-3</v>
      </c>
      <c r="DL396" s="38">
        <v>2.3917999999999998E-2</v>
      </c>
      <c r="DM396" s="38">
        <v>-1.22414E-2</v>
      </c>
      <c r="DN396" s="38">
        <v>7.1675699999999995E-2</v>
      </c>
      <c r="DO396" s="38">
        <v>2.8519300000000001E-2</v>
      </c>
      <c r="DP396" s="38">
        <v>-4.2515499999999998E-2</v>
      </c>
      <c r="DQ396" s="38">
        <v>7.3669999999999996E-4</v>
      </c>
      <c r="DR396" s="38">
        <v>2.5084999999999999E-3</v>
      </c>
      <c r="DS396" s="38">
        <v>-2.6894000000000002E-3</v>
      </c>
      <c r="DT396" s="38">
        <v>8.0022300000000005E-2</v>
      </c>
      <c r="DU396" s="38">
        <v>9.2193200000000003E-2</v>
      </c>
      <c r="DV396" s="38">
        <v>0.10501829999999999</v>
      </c>
      <c r="DW396" s="38">
        <v>9.0947799999999995E-2</v>
      </c>
      <c r="DX396" s="38">
        <v>0.1099053</v>
      </c>
      <c r="DY396" s="38">
        <v>5.1597900000000002E-2</v>
      </c>
      <c r="DZ396" s="38">
        <v>1.8856899999999999E-2</v>
      </c>
      <c r="EA396" s="38">
        <v>-1.6811E-3</v>
      </c>
      <c r="EB396" s="38">
        <v>-1.32797E-2</v>
      </c>
      <c r="EC396" s="38">
        <v>-3.2994299999999997E-2</v>
      </c>
      <c r="ED396" s="38">
        <v>-2.5432099999999999E-2</v>
      </c>
      <c r="EE396" s="38">
        <v>-3.2601100000000001E-2</v>
      </c>
      <c r="EF396" s="38">
        <v>-1.8857700000000002E-2</v>
      </c>
      <c r="EG396" s="38">
        <v>7.9679E-3</v>
      </c>
      <c r="EH396" s="38">
        <v>1.27572E-2</v>
      </c>
      <c r="EI396" s="38">
        <v>9.4850000000000004E-3</v>
      </c>
      <c r="EJ396" s="38">
        <v>3.04322E-2</v>
      </c>
      <c r="EK396" s="38">
        <v>-6.5434999999999998E-3</v>
      </c>
      <c r="EL396" s="38">
        <v>8.3586599999999997E-2</v>
      </c>
      <c r="EM396" s="38">
        <v>3.9976999999999999E-2</v>
      </c>
      <c r="EN396" s="38">
        <v>-3.5762799999999997E-2</v>
      </c>
      <c r="EO396" s="38">
        <v>6.2674999999999996E-3</v>
      </c>
      <c r="EP396" s="38">
        <v>7.698E-3</v>
      </c>
      <c r="EQ396" s="38">
        <v>2.9489999999999998E-3</v>
      </c>
      <c r="ER396" s="38">
        <v>9.0368199999999996E-2</v>
      </c>
      <c r="ES396" s="38">
        <v>0.1123647</v>
      </c>
      <c r="ET396" s="38">
        <v>0.1257828</v>
      </c>
      <c r="EU396" s="38">
        <v>0.1101534</v>
      </c>
      <c r="EV396" s="38">
        <v>0.12931699999999999</v>
      </c>
      <c r="EW396" s="38">
        <v>6.7173700000000003E-2</v>
      </c>
      <c r="EX396" s="38">
        <v>2.9263600000000001E-2</v>
      </c>
      <c r="EY396" s="38">
        <v>7.5402999999999998E-3</v>
      </c>
      <c r="EZ396" s="38">
        <v>-1.7887000000000001E-3</v>
      </c>
      <c r="FA396" s="38">
        <v>-2.2397299999999998E-2</v>
      </c>
      <c r="FB396" s="38">
        <v>76.725880000000004</v>
      </c>
      <c r="FC396" s="38">
        <v>74.717380000000006</v>
      </c>
      <c r="FD396" s="38">
        <v>73.030680000000004</v>
      </c>
      <c r="FE396" s="38">
        <v>71.364429999999999</v>
      </c>
      <c r="FF396" s="38">
        <v>69.760949999999994</v>
      </c>
      <c r="FG396" s="38">
        <v>68.311040000000006</v>
      </c>
      <c r="FH396" s="38">
        <v>68.430750000000003</v>
      </c>
      <c r="FI396" s="38">
        <v>72.470050000000001</v>
      </c>
      <c r="FJ396" s="38">
        <v>76.575010000000006</v>
      </c>
      <c r="FK396" s="38">
        <v>81.095320000000001</v>
      </c>
      <c r="FL396" s="38">
        <v>85.735870000000006</v>
      </c>
      <c r="FM396" s="38">
        <v>89.372950000000003</v>
      </c>
      <c r="FN396" s="38">
        <v>92.551730000000006</v>
      </c>
      <c r="FO396" s="38">
        <v>95.024410000000003</v>
      </c>
      <c r="FP396" s="38">
        <v>96.616460000000004</v>
      </c>
      <c r="FQ396" s="38">
        <v>97.779430000000005</v>
      </c>
      <c r="FR396" s="38">
        <v>99.518619999999999</v>
      </c>
      <c r="FS396" s="38">
        <v>98.876450000000006</v>
      </c>
      <c r="FT396" s="38">
        <v>97.184389999999993</v>
      </c>
      <c r="FU396" s="38">
        <v>93.791290000000004</v>
      </c>
      <c r="FV396" s="38">
        <v>89.097149999999999</v>
      </c>
      <c r="FW396">
        <v>85.228610000000003</v>
      </c>
      <c r="FX396">
        <v>82.228930000000005</v>
      </c>
      <c r="FY396">
        <v>79.249639999999999</v>
      </c>
      <c r="FZ396">
        <v>1.8915100000000001E-2</v>
      </c>
      <c r="GA396">
        <v>0.11581080000000001</v>
      </c>
      <c r="GB396">
        <v>1</v>
      </c>
    </row>
    <row r="397" spans="1:184" x14ac:dyDescent="0.3">
      <c r="A397" t="s">
        <v>277</v>
      </c>
      <c r="B397" t="s">
        <v>224</v>
      </c>
      <c r="C397" t="s">
        <v>1</v>
      </c>
      <c r="D397" t="s">
        <v>1</v>
      </c>
      <c r="E397" t="s">
        <v>1</v>
      </c>
      <c r="F397" t="s">
        <v>1</v>
      </c>
      <c r="G397" s="16" t="s">
        <v>1</v>
      </c>
      <c r="H397" s="40" t="s">
        <v>1</v>
      </c>
      <c r="I397" s="18" t="s">
        <v>1</v>
      </c>
      <c r="J397" s="38" t="s">
        <v>1</v>
      </c>
      <c r="K397" s="18">
        <v>44789</v>
      </c>
      <c r="L397" s="38">
        <v>1275</v>
      </c>
      <c r="M397" s="38">
        <v>1275</v>
      </c>
      <c r="N397" s="38">
        <v>0.96132930000000005</v>
      </c>
      <c r="O397" s="38">
        <v>0.8983968</v>
      </c>
      <c r="P397" s="38">
        <v>0.85712390000000005</v>
      </c>
      <c r="Q397" s="38">
        <v>0.82362480000000005</v>
      </c>
      <c r="R397" s="38">
        <v>0.81445259999999997</v>
      </c>
      <c r="S397" s="38">
        <v>0.85058</v>
      </c>
      <c r="T397" s="38">
        <v>0.99718280000000004</v>
      </c>
      <c r="U397" s="38">
        <v>1.259933</v>
      </c>
      <c r="V397" s="38">
        <v>1.7659940000000001</v>
      </c>
      <c r="W397" s="38">
        <v>2.2352319999999999</v>
      </c>
      <c r="X397" s="38">
        <v>2.6237249999999999</v>
      </c>
      <c r="Y397" s="38">
        <v>2.962367</v>
      </c>
      <c r="Z397" s="38">
        <v>3.1646800000000002</v>
      </c>
      <c r="AA397" s="38">
        <v>3.401205</v>
      </c>
      <c r="AB397" s="38">
        <v>3.5763219999999998</v>
      </c>
      <c r="AC397" s="38">
        <v>3.5574780000000001</v>
      </c>
      <c r="AD397" s="38">
        <v>3.3766129999999999</v>
      </c>
      <c r="AE397" s="38">
        <v>3.0883319999999999</v>
      </c>
      <c r="AF397" s="38">
        <v>2.7605379999999999</v>
      </c>
      <c r="AG397" s="38">
        <v>2.3208009999999999</v>
      </c>
      <c r="AH397" s="38">
        <v>1.8487210000000001</v>
      </c>
      <c r="AI397" s="38">
        <v>1.461074</v>
      </c>
      <c r="AJ397" s="38">
        <v>1.2563059999999999</v>
      </c>
      <c r="AK397" s="38">
        <v>1.1451150000000001</v>
      </c>
      <c r="AL397" s="38">
        <v>-1.3441699999999999E-2</v>
      </c>
      <c r="AM397" s="38">
        <v>-2.0808699999999999E-2</v>
      </c>
      <c r="AN397" s="38">
        <v>-4.03361E-2</v>
      </c>
      <c r="AO397" s="38">
        <v>-3.10052E-2</v>
      </c>
      <c r="AP397" s="38">
        <v>-3.27671E-2</v>
      </c>
      <c r="AQ397" s="38">
        <v>-1.6373499999999999E-2</v>
      </c>
      <c r="AR397" s="38">
        <v>-1.5305900000000001E-2</v>
      </c>
      <c r="AS397" s="38">
        <v>5.3001000000000003E-3</v>
      </c>
      <c r="AT397" s="38">
        <v>-8.5781999999999994E-3</v>
      </c>
      <c r="AU397" s="38">
        <v>2.9463699999999999E-2</v>
      </c>
      <c r="AV397" s="38">
        <v>3.1876000000000002E-2</v>
      </c>
      <c r="AW397" s="38">
        <v>8.6268200000000003E-2</v>
      </c>
      <c r="AX397" s="38">
        <v>9.1356000000000007E-3</v>
      </c>
      <c r="AY397" s="38">
        <v>-6.7809900000000006E-2</v>
      </c>
      <c r="AZ397" s="38">
        <v>-0.1033242</v>
      </c>
      <c r="BA397" s="38">
        <v>-0.1853388</v>
      </c>
      <c r="BB397" s="38">
        <v>-0.141512</v>
      </c>
      <c r="BC397" s="38">
        <v>-0.19688079999999999</v>
      </c>
      <c r="BD397" s="38">
        <v>-0.18103459999999999</v>
      </c>
      <c r="BE397" s="38">
        <v>-0.1169298</v>
      </c>
      <c r="BF397" s="38">
        <v>-0.13981669999999999</v>
      </c>
      <c r="BG397" s="38">
        <v>-0.11</v>
      </c>
      <c r="BH397" s="38">
        <v>-6.5894900000000006E-2</v>
      </c>
      <c r="BI397" s="38">
        <v>-5.5422199999999998E-2</v>
      </c>
      <c r="BJ397" s="38">
        <v>-6.9620000000000003E-3</v>
      </c>
      <c r="BK397" s="38">
        <v>-1.6344399999999999E-2</v>
      </c>
      <c r="BL397" s="38">
        <v>-3.5735099999999999E-2</v>
      </c>
      <c r="BM397" s="38">
        <v>-2.6180599999999998E-2</v>
      </c>
      <c r="BN397" s="38">
        <v>-2.8351000000000001E-2</v>
      </c>
      <c r="BO397" s="38">
        <v>-1.0681599999999999E-2</v>
      </c>
      <c r="BP397" s="38">
        <v>-6.0399E-3</v>
      </c>
      <c r="BQ397" s="38">
        <v>1.3043600000000001E-2</v>
      </c>
      <c r="BR397" s="38">
        <v>5.2708E-3</v>
      </c>
      <c r="BS397" s="38">
        <v>4.3442799999999997E-2</v>
      </c>
      <c r="BT397" s="38">
        <v>4.4992499999999998E-2</v>
      </c>
      <c r="BU397" s="38">
        <v>9.3599600000000005E-2</v>
      </c>
      <c r="BV397" s="38">
        <v>1.68956E-2</v>
      </c>
      <c r="BW397" s="38">
        <v>-5.9664500000000002E-2</v>
      </c>
      <c r="BX397" s="38">
        <v>-8.8044200000000003E-2</v>
      </c>
      <c r="BY397" s="38">
        <v>-0.16067870000000001</v>
      </c>
      <c r="BZ397" s="38">
        <v>-0.1185794</v>
      </c>
      <c r="CA397" s="38">
        <v>-0.1749213</v>
      </c>
      <c r="CB397" s="38">
        <v>-0.15705620000000001</v>
      </c>
      <c r="CC397" s="38">
        <v>-9.5186800000000002E-2</v>
      </c>
      <c r="CD397" s="38">
        <v>-0.1222192</v>
      </c>
      <c r="CE397" s="38">
        <v>-9.0746599999999997E-2</v>
      </c>
      <c r="CF397" s="38">
        <v>-4.6614599999999999E-2</v>
      </c>
      <c r="CG397" s="38">
        <v>-3.6257299999999999E-2</v>
      </c>
      <c r="CH397" s="38">
        <v>-2.4742000000000002E-3</v>
      </c>
      <c r="CI397" s="38">
        <v>-1.32525E-2</v>
      </c>
      <c r="CJ397" s="38">
        <v>-3.2548500000000001E-2</v>
      </c>
      <c r="CK397" s="38">
        <v>-2.2839100000000001E-2</v>
      </c>
      <c r="CL397" s="38">
        <v>-2.52924E-2</v>
      </c>
      <c r="CM397" s="38">
        <v>-6.7394000000000004E-3</v>
      </c>
      <c r="CN397" s="38">
        <v>3.7770000000000002E-4</v>
      </c>
      <c r="CO397" s="38">
        <v>1.8406700000000002E-2</v>
      </c>
      <c r="CP397" s="38">
        <v>1.48626E-2</v>
      </c>
      <c r="CQ397" s="38">
        <v>5.3124699999999997E-2</v>
      </c>
      <c r="CR397" s="38">
        <v>5.4076899999999997E-2</v>
      </c>
      <c r="CS397" s="38">
        <v>9.8677299999999996E-2</v>
      </c>
      <c r="CT397" s="38">
        <v>2.2270100000000001E-2</v>
      </c>
      <c r="CU397" s="38">
        <v>-5.4023000000000002E-2</v>
      </c>
      <c r="CV397" s="38">
        <v>-7.74614E-2</v>
      </c>
      <c r="CW397" s="38">
        <v>-0.14359910000000001</v>
      </c>
      <c r="CX397" s="38">
        <v>-0.1026963</v>
      </c>
      <c r="CY397" s="38">
        <v>-0.1597122</v>
      </c>
      <c r="CZ397" s="38">
        <v>-0.14044880000000001</v>
      </c>
      <c r="DA397" s="38">
        <v>-8.0127699999999996E-2</v>
      </c>
      <c r="DB397" s="38">
        <v>-0.1100313</v>
      </c>
      <c r="DC397" s="38">
        <v>-7.7411800000000003E-2</v>
      </c>
      <c r="DD397" s="38">
        <v>-3.3261100000000002E-2</v>
      </c>
      <c r="DE397" s="38">
        <v>-2.2983799999999999E-2</v>
      </c>
      <c r="DF397" s="38">
        <v>2.0135999999999999E-3</v>
      </c>
      <c r="DG397" s="38">
        <v>-1.0160600000000001E-2</v>
      </c>
      <c r="DH397" s="38">
        <v>-2.93619E-2</v>
      </c>
      <c r="DI397" s="38">
        <v>-1.94976E-2</v>
      </c>
      <c r="DJ397" s="38">
        <v>-2.2233800000000001E-2</v>
      </c>
      <c r="DK397" s="38">
        <v>-2.7972000000000001E-3</v>
      </c>
      <c r="DL397" s="38">
        <v>6.7952999999999998E-3</v>
      </c>
      <c r="DM397" s="38">
        <v>2.3769800000000001E-2</v>
      </c>
      <c r="DN397" s="38">
        <v>2.4454400000000001E-2</v>
      </c>
      <c r="DO397" s="38">
        <v>6.2806500000000001E-2</v>
      </c>
      <c r="DP397" s="38">
        <v>6.3161300000000004E-2</v>
      </c>
      <c r="DQ397" s="38">
        <v>0.1037549</v>
      </c>
      <c r="DR397" s="38">
        <v>2.7644700000000001E-2</v>
      </c>
      <c r="DS397" s="38">
        <v>-4.8381500000000001E-2</v>
      </c>
      <c r="DT397" s="38">
        <v>-6.6878599999999996E-2</v>
      </c>
      <c r="DU397" s="38">
        <v>-0.12651960000000001</v>
      </c>
      <c r="DV397" s="38">
        <v>-8.6813199999999993E-2</v>
      </c>
      <c r="DW397" s="38">
        <v>-0.1445031</v>
      </c>
      <c r="DX397" s="38">
        <v>-0.1238414</v>
      </c>
      <c r="DY397" s="38">
        <v>-6.5068600000000004E-2</v>
      </c>
      <c r="DZ397" s="38">
        <v>-9.7843299999999994E-2</v>
      </c>
      <c r="EA397" s="38">
        <v>-6.4076999999999995E-2</v>
      </c>
      <c r="EB397" s="38">
        <v>-1.99077E-2</v>
      </c>
      <c r="EC397" s="38">
        <v>-9.7102000000000004E-3</v>
      </c>
      <c r="ED397" s="38">
        <v>8.4933000000000005E-3</v>
      </c>
      <c r="EE397" s="38">
        <v>-5.6962999999999996E-3</v>
      </c>
      <c r="EF397" s="38">
        <v>-2.4760999999999998E-2</v>
      </c>
      <c r="EG397" s="38">
        <v>-1.4673E-2</v>
      </c>
      <c r="EH397" s="38">
        <v>-1.7817699999999999E-2</v>
      </c>
      <c r="EI397" s="38">
        <v>2.8946000000000002E-3</v>
      </c>
      <c r="EJ397" s="38">
        <v>1.60614E-2</v>
      </c>
      <c r="EK397" s="38">
        <v>3.1513300000000001E-2</v>
      </c>
      <c r="EL397" s="38">
        <v>3.8303499999999997E-2</v>
      </c>
      <c r="EM397" s="38">
        <v>7.6785599999999996E-2</v>
      </c>
      <c r="EN397" s="38">
        <v>7.6277800000000007E-2</v>
      </c>
      <c r="EO397" s="38">
        <v>0.1110863</v>
      </c>
      <c r="EP397" s="38">
        <v>3.5404600000000001E-2</v>
      </c>
      <c r="EQ397" s="38">
        <v>-4.0236099999999997E-2</v>
      </c>
      <c r="ER397" s="38">
        <v>-5.1598600000000001E-2</v>
      </c>
      <c r="ES397" s="38">
        <v>-0.10185950000000001</v>
      </c>
      <c r="ET397" s="38">
        <v>-6.3880599999999996E-2</v>
      </c>
      <c r="EU397" s="38">
        <v>-0.1225436</v>
      </c>
      <c r="EV397" s="38">
        <v>-9.9862999999999993E-2</v>
      </c>
      <c r="EW397" s="38">
        <v>-4.3325599999999999E-2</v>
      </c>
      <c r="EX397" s="38">
        <v>-8.0245800000000006E-2</v>
      </c>
      <c r="EY397" s="38">
        <v>-4.4823599999999998E-2</v>
      </c>
      <c r="EZ397" s="38">
        <v>-6.2739999999999996E-4</v>
      </c>
      <c r="FA397" s="38">
        <v>9.4546999999999999E-3</v>
      </c>
      <c r="FB397" s="38">
        <v>76.813149999999993</v>
      </c>
      <c r="FC397" s="38">
        <v>75.557019999999994</v>
      </c>
      <c r="FD397" s="38">
        <v>73.694400000000002</v>
      </c>
      <c r="FE397" s="38">
        <v>72.185169999999999</v>
      </c>
      <c r="FF397" s="38">
        <v>70.46217</v>
      </c>
      <c r="FG397" s="38">
        <v>69.483680000000007</v>
      </c>
      <c r="FH397" s="38">
        <v>69.328000000000003</v>
      </c>
      <c r="FI397" s="38">
        <v>71.825779999999995</v>
      </c>
      <c r="FJ397" s="38">
        <v>76.894530000000003</v>
      </c>
      <c r="FK397" s="38">
        <v>82.62567</v>
      </c>
      <c r="FL397" s="38">
        <v>87.36551</v>
      </c>
      <c r="FM397" s="38">
        <v>91.578710000000001</v>
      </c>
      <c r="FN397" s="38">
        <v>95.715260000000001</v>
      </c>
      <c r="FO397" s="38">
        <v>99.056349999999995</v>
      </c>
      <c r="FP397" s="38">
        <v>101.398</v>
      </c>
      <c r="FQ397" s="38">
        <v>102.5013</v>
      </c>
      <c r="FR397" s="38">
        <v>102.7606</v>
      </c>
      <c r="FS397" s="38">
        <v>102.23739999999999</v>
      </c>
      <c r="FT397" s="38">
        <v>100.5997</v>
      </c>
      <c r="FU397" s="38">
        <v>97.009910000000005</v>
      </c>
      <c r="FV397" s="38">
        <v>92.324290000000005</v>
      </c>
      <c r="FW397">
        <v>88.792540000000002</v>
      </c>
      <c r="FX397">
        <v>85.430660000000003</v>
      </c>
      <c r="FY397">
        <v>83.133539999999996</v>
      </c>
      <c r="FZ397">
        <v>2.53508E-2</v>
      </c>
      <c r="GA397">
        <v>0.1903367</v>
      </c>
      <c r="GB397">
        <v>1</v>
      </c>
    </row>
    <row r="398" spans="1:184" x14ac:dyDescent="0.3">
      <c r="A398" t="s">
        <v>277</v>
      </c>
      <c r="B398" t="s">
        <v>224</v>
      </c>
      <c r="C398" t="s">
        <v>1</v>
      </c>
      <c r="D398" t="s">
        <v>1</v>
      </c>
      <c r="E398" t="s">
        <v>1</v>
      </c>
      <c r="F398" t="s">
        <v>1</v>
      </c>
      <c r="G398" s="16" t="s">
        <v>1</v>
      </c>
      <c r="H398" s="40" t="s">
        <v>1</v>
      </c>
      <c r="I398" s="18" t="s">
        <v>1</v>
      </c>
      <c r="J398" s="38" t="s">
        <v>1</v>
      </c>
      <c r="K398" s="18">
        <v>44790</v>
      </c>
      <c r="L398" s="38">
        <v>1275</v>
      </c>
      <c r="M398" s="38">
        <v>1275</v>
      </c>
      <c r="N398" s="38">
        <v>1.1594519999999999</v>
      </c>
      <c r="O398" s="38">
        <v>1.089405</v>
      </c>
      <c r="P398" s="38">
        <v>1.037045</v>
      </c>
      <c r="Q398" s="38">
        <v>1.0037210000000001</v>
      </c>
      <c r="R398" s="38">
        <v>0.97788450000000005</v>
      </c>
      <c r="S398" s="38">
        <v>1.022694</v>
      </c>
      <c r="T398" s="38">
        <v>1.188877</v>
      </c>
      <c r="U398" s="38">
        <v>1.450124</v>
      </c>
      <c r="V398" s="38">
        <v>1.9219170000000001</v>
      </c>
      <c r="W398" s="38">
        <v>2.3642569999999998</v>
      </c>
      <c r="X398" s="38">
        <v>2.6966109999999999</v>
      </c>
      <c r="Y398" s="38">
        <v>2.976048</v>
      </c>
      <c r="Z398" s="38">
        <v>3.1553550000000001</v>
      </c>
      <c r="AA398" s="38">
        <v>3.347035</v>
      </c>
      <c r="AB398" s="38">
        <v>3.4720719999999998</v>
      </c>
      <c r="AC398" s="38">
        <v>3.4273250000000002</v>
      </c>
      <c r="AD398" s="38">
        <v>3.2591060000000001</v>
      </c>
      <c r="AE398" s="38">
        <v>3.0087709999999999</v>
      </c>
      <c r="AF398" s="38">
        <v>2.703109</v>
      </c>
      <c r="AG398" s="38">
        <v>2.3139189999999998</v>
      </c>
      <c r="AH398" s="38">
        <v>1.87913</v>
      </c>
      <c r="AI398" s="38">
        <v>1.505417</v>
      </c>
      <c r="AJ398" s="38">
        <v>1.3017840000000001</v>
      </c>
      <c r="AK398" s="38">
        <v>1.192677</v>
      </c>
      <c r="AL398" s="38">
        <v>3.1987399999999999E-2</v>
      </c>
      <c r="AM398" s="38">
        <v>1.9554499999999999E-2</v>
      </c>
      <c r="AN398" s="38">
        <v>3.1127599999999998E-2</v>
      </c>
      <c r="AO398" s="38">
        <v>2.91434E-2</v>
      </c>
      <c r="AP398" s="38">
        <v>3.3141400000000001E-2</v>
      </c>
      <c r="AQ398" s="38">
        <v>2.22054E-2</v>
      </c>
      <c r="AR398" s="38">
        <v>6.8455E-3</v>
      </c>
      <c r="AS398" s="38">
        <v>-4.5915999999999998E-2</v>
      </c>
      <c r="AT398" s="38">
        <v>-0.1606138</v>
      </c>
      <c r="AU398" s="38">
        <v>-0.10914699999999999</v>
      </c>
      <c r="AV398" s="38">
        <v>-4.7656900000000002E-2</v>
      </c>
      <c r="AW398" s="38">
        <v>-4.77034E-2</v>
      </c>
      <c r="AX398" s="38">
        <v>-2.7577399999999998E-2</v>
      </c>
      <c r="AY398" s="38">
        <v>4.7064000000000003E-3</v>
      </c>
      <c r="AZ398" s="38">
        <v>1.52981E-2</v>
      </c>
      <c r="BA398" s="38">
        <v>-7.3950999999999999E-3</v>
      </c>
      <c r="BB398" s="38">
        <v>0.1270057</v>
      </c>
      <c r="BC398" s="38">
        <v>7.4591500000000005E-2</v>
      </c>
      <c r="BD398" s="38">
        <v>8.4755200000000003E-2</v>
      </c>
      <c r="BE398" s="38">
        <v>0.11336309999999999</v>
      </c>
      <c r="BF398" s="38">
        <v>0.10725079999999999</v>
      </c>
      <c r="BG398" s="38">
        <v>6.8544900000000006E-2</v>
      </c>
      <c r="BH398" s="38">
        <v>4.0844600000000002E-2</v>
      </c>
      <c r="BI398" s="38">
        <v>4.8713399999999997E-2</v>
      </c>
      <c r="BJ398" s="38">
        <v>3.9345400000000003E-2</v>
      </c>
      <c r="BK398" s="38">
        <v>2.48793E-2</v>
      </c>
      <c r="BL398" s="38">
        <v>3.6062400000000001E-2</v>
      </c>
      <c r="BM398" s="38">
        <v>3.3833200000000001E-2</v>
      </c>
      <c r="BN398" s="38">
        <v>3.7776799999999999E-2</v>
      </c>
      <c r="BO398" s="38">
        <v>3.11332E-2</v>
      </c>
      <c r="BP398" s="38">
        <v>1.53545E-2</v>
      </c>
      <c r="BQ398" s="38">
        <v>-4.0093200000000002E-2</v>
      </c>
      <c r="BR398" s="38">
        <v>-0.14622850000000001</v>
      </c>
      <c r="BS398" s="38">
        <v>-9.3674400000000005E-2</v>
      </c>
      <c r="BT398" s="38">
        <v>-3.7636599999999999E-2</v>
      </c>
      <c r="BU398" s="38">
        <v>-4.0342099999999999E-2</v>
      </c>
      <c r="BV398" s="38">
        <v>-2.1016799999999999E-2</v>
      </c>
      <c r="BW398" s="38">
        <v>1.2372299999999999E-2</v>
      </c>
      <c r="BX398" s="38">
        <v>2.9275099999999998E-2</v>
      </c>
      <c r="BY398" s="38">
        <v>1.4440700000000001E-2</v>
      </c>
      <c r="BZ398" s="38">
        <v>0.1477937</v>
      </c>
      <c r="CA398" s="38">
        <v>9.69806E-2</v>
      </c>
      <c r="CB398" s="38">
        <v>0.11012139999999999</v>
      </c>
      <c r="CC398" s="38">
        <v>0.13521230000000001</v>
      </c>
      <c r="CD398" s="38">
        <v>0.1209305</v>
      </c>
      <c r="CE398" s="38">
        <v>8.1911700000000004E-2</v>
      </c>
      <c r="CF398" s="38">
        <v>5.4479300000000001E-2</v>
      </c>
      <c r="CG398" s="38">
        <v>6.2011900000000002E-2</v>
      </c>
      <c r="CH398" s="38">
        <v>4.4441500000000002E-2</v>
      </c>
      <c r="CI398" s="38">
        <v>2.85673E-2</v>
      </c>
      <c r="CJ398" s="38">
        <v>3.94802E-2</v>
      </c>
      <c r="CK398" s="38">
        <v>3.70814E-2</v>
      </c>
      <c r="CL398" s="38">
        <v>4.0987299999999997E-2</v>
      </c>
      <c r="CM398" s="38">
        <v>3.7316500000000002E-2</v>
      </c>
      <c r="CN398" s="38">
        <v>2.12479E-2</v>
      </c>
      <c r="CO398" s="38">
        <v>-3.6060399999999999E-2</v>
      </c>
      <c r="CP398" s="38">
        <v>-0.13626530000000001</v>
      </c>
      <c r="CQ398" s="38">
        <v>-8.2958199999999996E-2</v>
      </c>
      <c r="CR398" s="38">
        <v>-3.0696500000000002E-2</v>
      </c>
      <c r="CS398" s="38">
        <v>-3.52436E-2</v>
      </c>
      <c r="CT398" s="38">
        <v>-1.6472899999999999E-2</v>
      </c>
      <c r="CU398" s="38">
        <v>1.7681700000000002E-2</v>
      </c>
      <c r="CV398" s="38">
        <v>3.8955400000000001E-2</v>
      </c>
      <c r="CW398" s="38">
        <v>2.9564099999999999E-2</v>
      </c>
      <c r="CX398" s="38">
        <v>0.16219140000000001</v>
      </c>
      <c r="CY398" s="38">
        <v>0.1124872</v>
      </c>
      <c r="CZ398" s="38">
        <v>0.12769</v>
      </c>
      <c r="DA398" s="38">
        <v>0.15034510000000001</v>
      </c>
      <c r="DB398" s="38">
        <v>0.13040499999999999</v>
      </c>
      <c r="DC398" s="38">
        <v>9.1169600000000003E-2</v>
      </c>
      <c r="DD398" s="38">
        <v>6.3922599999999996E-2</v>
      </c>
      <c r="DE398" s="38">
        <v>7.1222400000000005E-2</v>
      </c>
      <c r="DF398" s="38">
        <v>4.9537600000000001E-2</v>
      </c>
      <c r="DG398" s="38">
        <v>3.2255199999999998E-2</v>
      </c>
      <c r="DH398" s="38">
        <v>4.2897999999999999E-2</v>
      </c>
      <c r="DI398" s="38">
        <v>4.0329499999999997E-2</v>
      </c>
      <c r="DJ398" s="38">
        <v>4.4197699999999999E-2</v>
      </c>
      <c r="DK398" s="38">
        <v>4.3499900000000001E-2</v>
      </c>
      <c r="DL398" s="38">
        <v>2.7141200000000001E-2</v>
      </c>
      <c r="DM398" s="38">
        <v>-3.20275E-2</v>
      </c>
      <c r="DN398" s="38">
        <v>-0.1263021</v>
      </c>
      <c r="DO398" s="38">
        <v>-7.2242000000000001E-2</v>
      </c>
      <c r="DP398" s="38">
        <v>-2.37565E-2</v>
      </c>
      <c r="DQ398" s="38">
        <v>-3.01452E-2</v>
      </c>
      <c r="DR398" s="38">
        <v>-1.1929E-2</v>
      </c>
      <c r="DS398" s="38">
        <v>2.29911E-2</v>
      </c>
      <c r="DT398" s="38">
        <v>4.86358E-2</v>
      </c>
      <c r="DU398" s="38">
        <v>4.4687499999999998E-2</v>
      </c>
      <c r="DV398" s="38">
        <v>0.1765891</v>
      </c>
      <c r="DW398" s="38">
        <v>0.12799389999999999</v>
      </c>
      <c r="DX398" s="38">
        <v>0.14525859999999999</v>
      </c>
      <c r="DY398" s="38">
        <v>0.16547780000000001</v>
      </c>
      <c r="DZ398" s="38">
        <v>0.13987949999999999</v>
      </c>
      <c r="EA398" s="38">
        <v>0.1004274</v>
      </c>
      <c r="EB398" s="38">
        <v>7.3365899999999998E-2</v>
      </c>
      <c r="EC398" s="38">
        <v>8.0432799999999999E-2</v>
      </c>
      <c r="ED398" s="38">
        <v>5.68957E-2</v>
      </c>
      <c r="EE398" s="38">
        <v>3.7580099999999998E-2</v>
      </c>
      <c r="EF398" s="38">
        <v>4.7832699999999999E-2</v>
      </c>
      <c r="EG398" s="38">
        <v>4.5019299999999998E-2</v>
      </c>
      <c r="EH398" s="38">
        <v>4.8833099999999997E-2</v>
      </c>
      <c r="EI398" s="38">
        <v>5.2427700000000001E-2</v>
      </c>
      <c r="EJ398" s="38">
        <v>3.5650300000000003E-2</v>
      </c>
      <c r="EK398" s="38">
        <v>-2.6204700000000001E-2</v>
      </c>
      <c r="EL398" s="38">
        <v>-0.1119168</v>
      </c>
      <c r="EM398" s="38">
        <v>-5.6769399999999998E-2</v>
      </c>
      <c r="EN398" s="38">
        <v>-1.37362E-2</v>
      </c>
      <c r="EO398" s="38">
        <v>-2.2783899999999999E-2</v>
      </c>
      <c r="EP398" s="38">
        <v>-5.3683000000000003E-3</v>
      </c>
      <c r="EQ398" s="38">
        <v>3.06571E-2</v>
      </c>
      <c r="ER398" s="38">
        <v>6.2612699999999993E-2</v>
      </c>
      <c r="ES398" s="38">
        <v>6.6523200000000005E-2</v>
      </c>
      <c r="ET398" s="38">
        <v>0.1973771</v>
      </c>
      <c r="EU398" s="38">
        <v>0.15038299999999999</v>
      </c>
      <c r="EV398" s="38">
        <v>0.1706249</v>
      </c>
      <c r="EW398" s="38">
        <v>0.18732699999999999</v>
      </c>
      <c r="EX398" s="38">
        <v>0.15355920000000001</v>
      </c>
      <c r="EY398" s="38">
        <v>0.1137942</v>
      </c>
      <c r="EZ398" s="38">
        <v>8.7000599999999997E-2</v>
      </c>
      <c r="FA398" s="38">
        <v>9.3731300000000004E-2</v>
      </c>
      <c r="FB398" s="38">
        <v>81.140079999999998</v>
      </c>
      <c r="FC398" s="38">
        <v>79.787610000000001</v>
      </c>
      <c r="FD398" s="38">
        <v>78.125810000000001</v>
      </c>
      <c r="FE398" s="38">
        <v>76.518230000000003</v>
      </c>
      <c r="FF398" s="38">
        <v>76.01652</v>
      </c>
      <c r="FG398" s="38">
        <v>75.237189999999998</v>
      </c>
      <c r="FH398" s="38">
        <v>74.36994</v>
      </c>
      <c r="FI398" s="38">
        <v>76.322620000000001</v>
      </c>
      <c r="FJ398" s="38">
        <v>81.044579999999996</v>
      </c>
      <c r="FK398" s="38">
        <v>84.583430000000007</v>
      </c>
      <c r="FL398" s="38">
        <v>87.871679999999998</v>
      </c>
      <c r="FM398" s="38">
        <v>91.809389999999993</v>
      </c>
      <c r="FN398" s="38">
        <v>95.690839999999994</v>
      </c>
      <c r="FO398" s="38">
        <v>97.102900000000005</v>
      </c>
      <c r="FP398" s="38">
        <v>97.444500000000005</v>
      </c>
      <c r="FQ398" s="38">
        <v>97.876530000000002</v>
      </c>
      <c r="FR398" s="38">
        <v>97.431629999999998</v>
      </c>
      <c r="FS398" s="38">
        <v>97.135329999999996</v>
      </c>
      <c r="FT398" s="38">
        <v>95.836920000000006</v>
      </c>
      <c r="FU398" s="38">
        <v>93.247569999999996</v>
      </c>
      <c r="FV398" s="38">
        <v>89.571690000000004</v>
      </c>
      <c r="FW398">
        <v>86.173320000000004</v>
      </c>
      <c r="FX398">
        <v>83.179339999999996</v>
      </c>
      <c r="FY398">
        <v>80.687100000000001</v>
      </c>
      <c r="FZ398">
        <v>2.5910200000000001E-2</v>
      </c>
      <c r="GA398">
        <v>0.17399590000000001</v>
      </c>
      <c r="GB398">
        <v>1</v>
      </c>
    </row>
    <row r="399" spans="1:184" x14ac:dyDescent="0.3">
      <c r="A399" t="s">
        <v>277</v>
      </c>
      <c r="B399" t="s">
        <v>224</v>
      </c>
      <c r="C399" t="s">
        <v>1</v>
      </c>
      <c r="D399" t="s">
        <v>1</v>
      </c>
      <c r="E399" t="s">
        <v>1</v>
      </c>
      <c r="F399" t="s">
        <v>1</v>
      </c>
      <c r="G399" s="16" t="s">
        <v>1</v>
      </c>
      <c r="H399" s="40" t="s">
        <v>1</v>
      </c>
      <c r="I399" s="18" t="s">
        <v>1</v>
      </c>
      <c r="J399" s="38" t="s">
        <v>1</v>
      </c>
      <c r="K399" s="18">
        <v>44792</v>
      </c>
      <c r="L399" s="38">
        <v>1274</v>
      </c>
      <c r="M399" s="38">
        <v>1274</v>
      </c>
      <c r="N399" s="38">
        <v>1.052235</v>
      </c>
      <c r="O399" s="38">
        <v>0.98356259999999995</v>
      </c>
      <c r="P399" s="38">
        <v>0.91907360000000005</v>
      </c>
      <c r="Q399" s="38">
        <v>0.88480440000000005</v>
      </c>
      <c r="R399" s="38">
        <v>0.87784620000000002</v>
      </c>
      <c r="S399" s="38">
        <v>0.91382249999999998</v>
      </c>
      <c r="T399" s="38">
        <v>1.0499400000000001</v>
      </c>
      <c r="U399" s="38">
        <v>1.3055000000000001</v>
      </c>
      <c r="V399" s="38">
        <v>1.72045</v>
      </c>
      <c r="W399" s="38">
        <v>2.118401</v>
      </c>
      <c r="X399" s="38">
        <v>2.4650720000000002</v>
      </c>
      <c r="Y399" s="38">
        <v>2.7503419999999998</v>
      </c>
      <c r="Z399" s="38">
        <v>2.9438200000000001</v>
      </c>
      <c r="AA399" s="38">
        <v>3.161251</v>
      </c>
      <c r="AB399" s="38">
        <v>3.252964</v>
      </c>
      <c r="AC399" s="38">
        <v>3.1473270000000002</v>
      </c>
      <c r="AD399" s="38">
        <v>2.933881</v>
      </c>
      <c r="AE399" s="38">
        <v>2.6285569999999998</v>
      </c>
      <c r="AF399" s="38">
        <v>2.3123079999999998</v>
      </c>
      <c r="AG399" s="38">
        <v>1.9760070000000001</v>
      </c>
      <c r="AH399" s="38">
        <v>1.668893</v>
      </c>
      <c r="AI399" s="38">
        <v>1.4152400000000001</v>
      </c>
      <c r="AJ399" s="38">
        <v>1.2816399999999999</v>
      </c>
      <c r="AK399" s="38">
        <v>1.1682619999999999</v>
      </c>
      <c r="AL399" s="38">
        <v>1.6691999999999999E-2</v>
      </c>
      <c r="AM399" s="38">
        <v>1.9643600000000001E-2</v>
      </c>
      <c r="AN399" s="38">
        <v>1.7312999999999999E-2</v>
      </c>
      <c r="AO399" s="38">
        <v>1.6008499999999998E-2</v>
      </c>
      <c r="AP399" s="38">
        <v>2.46322E-2</v>
      </c>
      <c r="AQ399" s="38">
        <v>2.1953500000000001E-2</v>
      </c>
      <c r="AR399" s="38">
        <v>3.5818E-3</v>
      </c>
      <c r="AS399" s="38">
        <v>-4.0634299999999998E-2</v>
      </c>
      <c r="AT399" s="38">
        <v>-0.14888080000000001</v>
      </c>
      <c r="AU399" s="38">
        <v>-0.116892</v>
      </c>
      <c r="AV399" s="38">
        <v>-2.3171799999999999E-2</v>
      </c>
      <c r="AW399" s="38">
        <v>-5.7851999999999999E-3</v>
      </c>
      <c r="AX399" s="38">
        <v>3.4589E-3</v>
      </c>
      <c r="AY399" s="38">
        <v>2.0610300000000002E-2</v>
      </c>
      <c r="AZ399" s="38">
        <v>-7.4649499999999994E-2</v>
      </c>
      <c r="BA399" s="38">
        <v>-0.10861759999999999</v>
      </c>
      <c r="BB399" s="38">
        <v>-8.9064699999999997E-2</v>
      </c>
      <c r="BC399" s="38">
        <v>-5.6351800000000001E-2</v>
      </c>
      <c r="BD399" s="38">
        <v>-4.2118500000000003E-2</v>
      </c>
      <c r="BE399" s="38">
        <v>-6.4783999999999996E-3</v>
      </c>
      <c r="BF399" s="38">
        <v>6.3736799999999996E-2</v>
      </c>
      <c r="BG399" s="38">
        <v>3.96549E-2</v>
      </c>
      <c r="BH399" s="38">
        <v>5.5935699999999998E-2</v>
      </c>
      <c r="BI399" s="38">
        <v>6.9098499999999993E-2</v>
      </c>
      <c r="BJ399" s="38">
        <v>2.8045500000000001E-2</v>
      </c>
      <c r="BK399" s="38">
        <v>2.72261E-2</v>
      </c>
      <c r="BL399" s="38">
        <v>2.4351600000000001E-2</v>
      </c>
      <c r="BM399" s="38">
        <v>2.2577400000000001E-2</v>
      </c>
      <c r="BN399" s="38">
        <v>3.1256800000000001E-2</v>
      </c>
      <c r="BO399" s="38">
        <v>3.10122E-2</v>
      </c>
      <c r="BP399" s="38">
        <v>1.1759E-2</v>
      </c>
      <c r="BQ399" s="38">
        <v>-3.3335200000000002E-2</v>
      </c>
      <c r="BR399" s="38">
        <v>-0.12788559999999999</v>
      </c>
      <c r="BS399" s="38">
        <v>-9.8087400000000005E-2</v>
      </c>
      <c r="BT399" s="38">
        <v>-1.04253E-2</v>
      </c>
      <c r="BU399" s="38">
        <v>8.8900000000000003E-4</v>
      </c>
      <c r="BV399" s="38">
        <v>1.1599399999999999E-2</v>
      </c>
      <c r="BW399" s="38">
        <v>2.8637900000000001E-2</v>
      </c>
      <c r="BX399" s="38">
        <v>-6.2520699999999998E-2</v>
      </c>
      <c r="BY399" s="38">
        <v>-8.9564299999999999E-2</v>
      </c>
      <c r="BZ399" s="38">
        <v>-6.4494499999999996E-2</v>
      </c>
      <c r="CA399" s="38">
        <v>-3.7897500000000001E-2</v>
      </c>
      <c r="CB399" s="38">
        <v>-1.9823299999999999E-2</v>
      </c>
      <c r="CC399" s="38">
        <v>2.0712399999999999E-2</v>
      </c>
      <c r="CD399" s="38">
        <v>8.7228799999999995E-2</v>
      </c>
      <c r="CE399" s="38">
        <v>6.20811E-2</v>
      </c>
      <c r="CF399" s="38">
        <v>7.89932E-2</v>
      </c>
      <c r="CG399" s="38">
        <v>9.1690300000000002E-2</v>
      </c>
      <c r="CH399" s="38">
        <v>3.5908900000000001E-2</v>
      </c>
      <c r="CI399" s="38">
        <v>3.2477699999999998E-2</v>
      </c>
      <c r="CJ399" s="38">
        <v>2.9226499999999999E-2</v>
      </c>
      <c r="CK399" s="38">
        <v>2.7126899999999999E-2</v>
      </c>
      <c r="CL399" s="38">
        <v>3.5844899999999999E-2</v>
      </c>
      <c r="CM399" s="38">
        <v>3.7286300000000001E-2</v>
      </c>
      <c r="CN399" s="38">
        <v>1.7422400000000001E-2</v>
      </c>
      <c r="CO399" s="38">
        <v>-2.8279800000000001E-2</v>
      </c>
      <c r="CP399" s="38">
        <v>-0.1133443</v>
      </c>
      <c r="CQ399" s="38">
        <v>-8.5063299999999994E-2</v>
      </c>
      <c r="CR399" s="38">
        <v>-1.5969999999999999E-3</v>
      </c>
      <c r="CS399" s="38">
        <v>5.5116000000000002E-3</v>
      </c>
      <c r="CT399" s="38">
        <v>1.7237499999999999E-2</v>
      </c>
      <c r="CU399" s="38">
        <v>3.4197900000000003E-2</v>
      </c>
      <c r="CV399" s="38">
        <v>-5.4120300000000003E-2</v>
      </c>
      <c r="CW399" s="38">
        <v>-7.6368000000000005E-2</v>
      </c>
      <c r="CX399" s="38">
        <v>-4.7477199999999997E-2</v>
      </c>
      <c r="CY399" s="38">
        <v>-2.5115999999999999E-2</v>
      </c>
      <c r="CZ399" s="38">
        <v>-4.3817999999999999E-3</v>
      </c>
      <c r="DA399" s="38">
        <v>3.9544700000000002E-2</v>
      </c>
      <c r="DB399" s="38">
        <v>0.1034993</v>
      </c>
      <c r="DC399" s="38">
        <v>7.7613500000000002E-2</v>
      </c>
      <c r="DD399" s="38">
        <v>9.4962900000000003E-2</v>
      </c>
      <c r="DE399" s="38">
        <v>0.1073374</v>
      </c>
      <c r="DF399" s="38">
        <v>4.37723E-2</v>
      </c>
      <c r="DG399" s="38">
        <v>3.77293E-2</v>
      </c>
      <c r="DH399" s="38">
        <v>3.4101399999999997E-2</v>
      </c>
      <c r="DI399" s="38">
        <v>3.1676500000000003E-2</v>
      </c>
      <c r="DJ399" s="38">
        <v>4.04331E-2</v>
      </c>
      <c r="DK399" s="38">
        <v>4.3560300000000003E-2</v>
      </c>
      <c r="DL399" s="38">
        <v>2.3085899999999999E-2</v>
      </c>
      <c r="DM399" s="38">
        <v>-2.3224499999999999E-2</v>
      </c>
      <c r="DN399" s="38">
        <v>-9.8803100000000005E-2</v>
      </c>
      <c r="DO399" s="38">
        <v>-7.2039300000000001E-2</v>
      </c>
      <c r="DP399" s="38">
        <v>7.2312000000000001E-3</v>
      </c>
      <c r="DQ399" s="38">
        <v>1.01341E-2</v>
      </c>
      <c r="DR399" s="38">
        <v>2.28755E-2</v>
      </c>
      <c r="DS399" s="38">
        <v>3.9757800000000003E-2</v>
      </c>
      <c r="DT399" s="38">
        <v>-4.5719999999999997E-2</v>
      </c>
      <c r="DU399" s="38">
        <v>-6.31718E-2</v>
      </c>
      <c r="DV399" s="38">
        <v>-3.0460000000000001E-2</v>
      </c>
      <c r="DW399" s="38">
        <v>-1.2334599999999999E-2</v>
      </c>
      <c r="DX399" s="38">
        <v>1.10598E-2</v>
      </c>
      <c r="DY399" s="38">
        <v>5.8376900000000002E-2</v>
      </c>
      <c r="DZ399" s="38">
        <v>0.1197698</v>
      </c>
      <c r="EA399" s="38">
        <v>9.3145800000000001E-2</v>
      </c>
      <c r="EB399" s="38">
        <v>0.1109325</v>
      </c>
      <c r="EC399" s="38">
        <v>0.1229845</v>
      </c>
      <c r="ED399" s="38">
        <v>5.5125800000000003E-2</v>
      </c>
      <c r="EE399" s="38">
        <v>4.5311799999999999E-2</v>
      </c>
      <c r="EF399" s="38">
        <v>4.11399E-2</v>
      </c>
      <c r="EG399" s="38">
        <v>3.8245300000000003E-2</v>
      </c>
      <c r="EH399" s="38">
        <v>4.7057700000000001E-2</v>
      </c>
      <c r="EI399" s="38">
        <v>5.2618999999999999E-2</v>
      </c>
      <c r="EJ399" s="38">
        <v>3.1262999999999999E-2</v>
      </c>
      <c r="EK399" s="38">
        <v>-1.5925399999999999E-2</v>
      </c>
      <c r="EL399" s="38">
        <v>-7.7807799999999996E-2</v>
      </c>
      <c r="EM399" s="38">
        <v>-5.3234700000000003E-2</v>
      </c>
      <c r="EN399" s="38">
        <v>1.9977700000000001E-2</v>
      </c>
      <c r="EO399" s="38">
        <v>1.6808400000000001E-2</v>
      </c>
      <c r="EP399" s="38">
        <v>3.1015999999999998E-2</v>
      </c>
      <c r="EQ399" s="38">
        <v>4.7785500000000002E-2</v>
      </c>
      <c r="ER399" s="38">
        <v>-3.3591200000000002E-2</v>
      </c>
      <c r="ES399" s="38">
        <v>-4.4118499999999998E-2</v>
      </c>
      <c r="ET399" s="38">
        <v>-5.8897999999999997E-3</v>
      </c>
      <c r="EU399" s="38">
        <v>6.1196999999999996E-3</v>
      </c>
      <c r="EV399" s="38">
        <v>3.33549E-2</v>
      </c>
      <c r="EW399" s="38">
        <v>8.5567699999999997E-2</v>
      </c>
      <c r="EX399" s="38">
        <v>0.14326179999999999</v>
      </c>
      <c r="EY399" s="38">
        <v>0.1155721</v>
      </c>
      <c r="EZ399" s="38">
        <v>0.1339901</v>
      </c>
      <c r="FA399" s="38">
        <v>0.14557629999999999</v>
      </c>
      <c r="FB399" s="38">
        <v>78.469220000000007</v>
      </c>
      <c r="FC399" s="38">
        <v>76.942629999999994</v>
      </c>
      <c r="FD399" s="38">
        <v>75.135540000000006</v>
      </c>
      <c r="FE399" s="38">
        <v>73.527730000000005</v>
      </c>
      <c r="FF399" s="38">
        <v>71.843170000000001</v>
      </c>
      <c r="FG399" s="38">
        <v>71.031009999999995</v>
      </c>
      <c r="FH399" s="38">
        <v>70.110500000000002</v>
      </c>
      <c r="FI399" s="38">
        <v>72.431120000000007</v>
      </c>
      <c r="FJ399" s="38">
        <v>76.1464</v>
      </c>
      <c r="FK399" s="38">
        <v>80.470889999999997</v>
      </c>
      <c r="FL399" s="38">
        <v>85.295249999999996</v>
      </c>
      <c r="FM399" s="38">
        <v>89.306479999999993</v>
      </c>
      <c r="FN399" s="38">
        <v>92.977239999999995</v>
      </c>
      <c r="FO399" s="38">
        <v>95.728149999999999</v>
      </c>
      <c r="FP399" s="38">
        <v>98.43741</v>
      </c>
      <c r="FQ399" s="38">
        <v>100.0172</v>
      </c>
      <c r="FR399" s="38">
        <v>100.5218</v>
      </c>
      <c r="FS399" s="38">
        <v>99.738569999999996</v>
      </c>
      <c r="FT399" s="38">
        <v>97.46114</v>
      </c>
      <c r="FU399" s="38">
        <v>93.575829999999996</v>
      </c>
      <c r="FV399" s="38">
        <v>88.782060000000001</v>
      </c>
      <c r="FW399">
        <v>85.366609999999994</v>
      </c>
      <c r="FX399">
        <v>82.706379999999996</v>
      </c>
      <c r="FY399">
        <v>79.790599999999998</v>
      </c>
      <c r="FZ399">
        <v>2.1665E-2</v>
      </c>
      <c r="GA399">
        <v>0.18526680000000001</v>
      </c>
      <c r="GB399">
        <v>1</v>
      </c>
    </row>
    <row r="400" spans="1:184" x14ac:dyDescent="0.3">
      <c r="A400" t="s">
        <v>277</v>
      </c>
      <c r="B400" t="s">
        <v>224</v>
      </c>
      <c r="C400" t="s">
        <v>1</v>
      </c>
      <c r="D400" t="s">
        <v>1</v>
      </c>
      <c r="E400" t="s">
        <v>1</v>
      </c>
      <c r="F400" t="s">
        <v>1</v>
      </c>
      <c r="G400" s="16" t="s">
        <v>1</v>
      </c>
      <c r="H400" s="40" t="s">
        <v>1</v>
      </c>
      <c r="I400" s="18" t="s">
        <v>1</v>
      </c>
      <c r="J400" s="38" t="s">
        <v>1</v>
      </c>
      <c r="K400" s="18">
        <v>44805</v>
      </c>
      <c r="L400" s="38">
        <v>1274</v>
      </c>
      <c r="M400" s="38">
        <v>1274</v>
      </c>
      <c r="N400" s="38">
        <v>0.909744</v>
      </c>
      <c r="O400" s="38">
        <v>0.85054059999999998</v>
      </c>
      <c r="P400" s="38">
        <v>0.81099100000000002</v>
      </c>
      <c r="Q400" s="38">
        <v>0.77807870000000001</v>
      </c>
      <c r="R400" s="38">
        <v>0.76952039999999999</v>
      </c>
      <c r="S400" s="38">
        <v>0.80576840000000005</v>
      </c>
      <c r="T400" s="38">
        <v>0.95856850000000005</v>
      </c>
      <c r="U400" s="38">
        <v>1.2235929999999999</v>
      </c>
      <c r="V400" s="38">
        <v>1.7375929999999999</v>
      </c>
      <c r="W400" s="38">
        <v>2.2126980000000001</v>
      </c>
      <c r="X400" s="38">
        <v>2.616581</v>
      </c>
      <c r="Y400" s="38">
        <v>2.97092</v>
      </c>
      <c r="Z400" s="38">
        <v>3.1810770000000002</v>
      </c>
      <c r="AA400" s="38">
        <v>3.423918</v>
      </c>
      <c r="AB400" s="38">
        <v>3.6002519999999998</v>
      </c>
      <c r="AC400" s="38">
        <v>3.5824729999999998</v>
      </c>
      <c r="AD400" s="38">
        <v>3.3866299999999998</v>
      </c>
      <c r="AE400" s="38">
        <v>3.082665</v>
      </c>
      <c r="AF400" s="38">
        <v>2.7507950000000001</v>
      </c>
      <c r="AG400" s="38">
        <v>2.287137</v>
      </c>
      <c r="AH400" s="38">
        <v>1.8207180000000001</v>
      </c>
      <c r="AI400" s="38">
        <v>1.423135</v>
      </c>
      <c r="AJ400" s="38">
        <v>1.22523</v>
      </c>
      <c r="AK400" s="38">
        <v>1.11951</v>
      </c>
      <c r="AL400" s="38">
        <v>-3.4700500000000002E-2</v>
      </c>
      <c r="AM400" s="38">
        <v>-4.9764299999999997E-2</v>
      </c>
      <c r="AN400" s="38">
        <v>-3.92688E-2</v>
      </c>
      <c r="AO400" s="38">
        <v>-2.25221E-2</v>
      </c>
      <c r="AP400" s="38">
        <v>-3.7650700000000002E-2</v>
      </c>
      <c r="AQ400" s="38">
        <v>-1.42153E-2</v>
      </c>
      <c r="AR400" s="38">
        <v>-2.7660899999999999E-2</v>
      </c>
      <c r="AS400" s="38">
        <v>4.4754E-3</v>
      </c>
      <c r="AT400" s="38">
        <v>7.9611000000000005E-3</v>
      </c>
      <c r="AU400" s="38">
        <v>6.9002999999999995E-2</v>
      </c>
      <c r="AV400" s="38">
        <v>5.6906499999999999E-2</v>
      </c>
      <c r="AW400" s="38">
        <v>0.10169110000000001</v>
      </c>
      <c r="AX400" s="38">
        <v>4.8288200000000003E-2</v>
      </c>
      <c r="AY400" s="38">
        <v>-8.2024399999999997E-2</v>
      </c>
      <c r="AZ400" s="38">
        <v>-0.16411010000000001</v>
      </c>
      <c r="BA400" s="38">
        <v>-0.22278239999999999</v>
      </c>
      <c r="BB400" s="38">
        <v>-0.1398403</v>
      </c>
      <c r="BC400" s="38">
        <v>-0.17153950000000001</v>
      </c>
      <c r="BD400" s="38">
        <v>-0.1562228</v>
      </c>
      <c r="BE400" s="38">
        <v>-0.14710290000000001</v>
      </c>
      <c r="BF400" s="38">
        <v>-3.8069199999999997E-2</v>
      </c>
      <c r="BG400" s="38">
        <v>-7.2602299999999995E-2</v>
      </c>
      <c r="BH400" s="38">
        <v>-4.0817100000000002E-2</v>
      </c>
      <c r="BI400" s="38">
        <v>-4.1383400000000001E-2</v>
      </c>
      <c r="BJ400" s="38">
        <v>-2.8418800000000001E-2</v>
      </c>
      <c r="BK400" s="38">
        <v>-4.4753300000000003E-2</v>
      </c>
      <c r="BL400" s="38">
        <v>-3.4060800000000002E-2</v>
      </c>
      <c r="BM400" s="38">
        <v>-1.7219999999999999E-2</v>
      </c>
      <c r="BN400" s="38">
        <v>-3.2958399999999999E-2</v>
      </c>
      <c r="BO400" s="38">
        <v>-8.3789999999999993E-3</v>
      </c>
      <c r="BP400" s="38">
        <v>-1.84636E-2</v>
      </c>
      <c r="BQ400" s="38">
        <v>1.2870700000000001E-2</v>
      </c>
      <c r="BR400" s="38">
        <v>2.15844E-2</v>
      </c>
      <c r="BS400" s="38">
        <v>8.2880099999999998E-2</v>
      </c>
      <c r="BT400" s="38">
        <v>6.9888699999999998E-2</v>
      </c>
      <c r="BU400" s="38">
        <v>0.10914790000000001</v>
      </c>
      <c r="BV400" s="38">
        <v>5.6605299999999997E-2</v>
      </c>
      <c r="BW400" s="38">
        <v>-7.4502100000000002E-2</v>
      </c>
      <c r="BX400" s="38">
        <v>-0.1489383</v>
      </c>
      <c r="BY400" s="38">
        <v>-0.19540660000000001</v>
      </c>
      <c r="BZ400" s="38">
        <v>-0.1145235</v>
      </c>
      <c r="CA400" s="38">
        <v>-0.14781169999999999</v>
      </c>
      <c r="CB400" s="38">
        <v>-0.13042970000000001</v>
      </c>
      <c r="CC400" s="38">
        <v>-0.1247113</v>
      </c>
      <c r="CD400" s="38">
        <v>-1.9480500000000001E-2</v>
      </c>
      <c r="CE400" s="38">
        <v>-5.2660999999999999E-2</v>
      </c>
      <c r="CF400" s="38">
        <v>-2.0203700000000002E-2</v>
      </c>
      <c r="CG400" s="38">
        <v>-2.07782E-2</v>
      </c>
      <c r="CH400" s="38">
        <v>-2.4068099999999999E-2</v>
      </c>
      <c r="CI400" s="38">
        <v>-4.1282800000000001E-2</v>
      </c>
      <c r="CJ400" s="38">
        <v>-3.04538E-2</v>
      </c>
      <c r="CK400" s="38">
        <v>-1.35478E-2</v>
      </c>
      <c r="CL400" s="38">
        <v>-2.9708600000000002E-2</v>
      </c>
      <c r="CM400" s="38">
        <v>-4.3368E-3</v>
      </c>
      <c r="CN400" s="38">
        <v>-1.20935E-2</v>
      </c>
      <c r="CO400" s="38">
        <v>1.8685299999999998E-2</v>
      </c>
      <c r="CP400" s="38">
        <v>3.1019700000000001E-2</v>
      </c>
      <c r="CQ400" s="38">
        <v>9.2491299999999999E-2</v>
      </c>
      <c r="CR400" s="38">
        <v>7.8880199999999998E-2</v>
      </c>
      <c r="CS400" s="38">
        <v>0.1143126</v>
      </c>
      <c r="CT400" s="38">
        <v>6.2365799999999999E-2</v>
      </c>
      <c r="CU400" s="38">
        <v>-6.9292199999999998E-2</v>
      </c>
      <c r="CV400" s="38">
        <v>-0.13843040000000001</v>
      </c>
      <c r="CW400" s="38">
        <v>-0.1764463</v>
      </c>
      <c r="CX400" s="38">
        <v>-9.6989199999999998E-2</v>
      </c>
      <c r="CY400" s="38">
        <v>-0.13137799999999999</v>
      </c>
      <c r="CZ400" s="38">
        <v>-0.1125655</v>
      </c>
      <c r="DA400" s="38">
        <v>-0.10920290000000001</v>
      </c>
      <c r="DB400" s="38">
        <v>-6.6059999999999999E-3</v>
      </c>
      <c r="DC400" s="38">
        <v>-3.8849700000000001E-2</v>
      </c>
      <c r="DD400" s="38">
        <v>-5.927E-3</v>
      </c>
      <c r="DE400" s="38">
        <v>-6.5072000000000003E-3</v>
      </c>
      <c r="DF400" s="38">
        <v>-1.9717499999999999E-2</v>
      </c>
      <c r="DG400" s="38">
        <v>-3.7812199999999997E-2</v>
      </c>
      <c r="DH400" s="38">
        <v>-2.6846800000000001E-2</v>
      </c>
      <c r="DI400" s="38">
        <v>-9.8756E-3</v>
      </c>
      <c r="DJ400" s="38">
        <v>-2.6458700000000002E-2</v>
      </c>
      <c r="DK400" s="38">
        <v>-2.9460000000000001E-4</v>
      </c>
      <c r="DL400" s="38">
        <v>-5.7235000000000003E-3</v>
      </c>
      <c r="DM400" s="38">
        <v>2.4499799999999999E-2</v>
      </c>
      <c r="DN400" s="38">
        <v>4.0455100000000001E-2</v>
      </c>
      <c r="DO400" s="38">
        <v>0.1021025</v>
      </c>
      <c r="DP400" s="38">
        <v>8.7871699999999997E-2</v>
      </c>
      <c r="DQ400" s="38">
        <v>0.11947720000000001</v>
      </c>
      <c r="DR400" s="38">
        <v>6.8126199999999998E-2</v>
      </c>
      <c r="DS400" s="38">
        <v>-6.4082299999999995E-2</v>
      </c>
      <c r="DT400" s="38">
        <v>-0.12792249999999999</v>
      </c>
      <c r="DU400" s="38">
        <v>-0.15748590000000001</v>
      </c>
      <c r="DV400" s="38">
        <v>-7.9454899999999995E-2</v>
      </c>
      <c r="DW400" s="38">
        <v>-0.1149442</v>
      </c>
      <c r="DX400" s="38">
        <v>-9.4701300000000002E-2</v>
      </c>
      <c r="DY400" s="38">
        <v>-9.36945E-2</v>
      </c>
      <c r="DZ400" s="38">
        <v>6.2684999999999998E-3</v>
      </c>
      <c r="EA400" s="38">
        <v>-2.5038399999999999E-2</v>
      </c>
      <c r="EB400" s="38">
        <v>8.3497999999999992E-3</v>
      </c>
      <c r="EC400" s="38">
        <v>7.7638999999999998E-3</v>
      </c>
      <c r="ED400" s="38">
        <v>-1.3435799999999999E-2</v>
      </c>
      <c r="EE400" s="38">
        <v>-3.2801299999999999E-2</v>
      </c>
      <c r="EF400" s="38">
        <v>-2.1638899999999999E-2</v>
      </c>
      <c r="EG400" s="38">
        <v>-4.5735000000000003E-3</v>
      </c>
      <c r="EH400" s="38">
        <v>-2.1766500000000001E-2</v>
      </c>
      <c r="EI400" s="38">
        <v>5.5417000000000001E-3</v>
      </c>
      <c r="EJ400" s="38">
        <v>3.4738999999999998E-3</v>
      </c>
      <c r="EK400" s="38">
        <v>3.2895099999999997E-2</v>
      </c>
      <c r="EL400" s="38">
        <v>5.4078399999999999E-2</v>
      </c>
      <c r="EM400" s="38">
        <v>0.1159796</v>
      </c>
      <c r="EN400" s="38">
        <v>0.100854</v>
      </c>
      <c r="EO400" s="38">
        <v>0.12693409999999999</v>
      </c>
      <c r="EP400" s="38">
        <v>7.6443399999999995E-2</v>
      </c>
      <c r="EQ400" s="38">
        <v>-5.6559999999999999E-2</v>
      </c>
      <c r="ER400" s="38">
        <v>-0.1127507</v>
      </c>
      <c r="ES400" s="38">
        <v>-0.13011020000000001</v>
      </c>
      <c r="ET400" s="38">
        <v>-5.4138199999999997E-2</v>
      </c>
      <c r="EU400" s="38">
        <v>-9.1216500000000006E-2</v>
      </c>
      <c r="EV400" s="38">
        <v>-6.8908200000000003E-2</v>
      </c>
      <c r="EW400" s="38">
        <v>-7.1302900000000002E-2</v>
      </c>
      <c r="EX400" s="38">
        <v>2.4857299999999999E-2</v>
      </c>
      <c r="EY400" s="38">
        <v>-5.0971000000000002E-3</v>
      </c>
      <c r="EZ400" s="38">
        <v>2.8963099999999999E-2</v>
      </c>
      <c r="FA400" s="38">
        <v>2.8369100000000001E-2</v>
      </c>
      <c r="FB400" s="38">
        <v>75.656199999999998</v>
      </c>
      <c r="FC400" s="38">
        <v>73.667479999999998</v>
      </c>
      <c r="FD400" s="38">
        <v>72.070989999999995</v>
      </c>
      <c r="FE400" s="38">
        <v>70.835269999999994</v>
      </c>
      <c r="FF400" s="38">
        <v>69.640659999999997</v>
      </c>
      <c r="FG400" s="38">
        <v>68.383669999999995</v>
      </c>
      <c r="FH400" s="38">
        <v>67.907669999999996</v>
      </c>
      <c r="FI400" s="38">
        <v>70.189890000000005</v>
      </c>
      <c r="FJ400" s="38">
        <v>75.523219999999995</v>
      </c>
      <c r="FK400" s="38">
        <v>81.319900000000004</v>
      </c>
      <c r="FL400" s="38">
        <v>86.491110000000006</v>
      </c>
      <c r="FM400" s="38">
        <v>91.038730000000001</v>
      </c>
      <c r="FN400" s="38">
        <v>95.074619999999996</v>
      </c>
      <c r="FO400" s="38">
        <v>98.275729999999996</v>
      </c>
      <c r="FP400" s="38">
        <v>100.7062</v>
      </c>
      <c r="FQ400" s="38">
        <v>102.22709999999999</v>
      </c>
      <c r="FR400" s="38">
        <v>102.3878</v>
      </c>
      <c r="FS400" s="38">
        <v>101.4928</v>
      </c>
      <c r="FT400" s="38">
        <v>99.942549999999997</v>
      </c>
      <c r="FU400" s="38">
        <v>95.198650000000001</v>
      </c>
      <c r="FV400" s="38">
        <v>90.104740000000007</v>
      </c>
      <c r="FW400">
        <v>85.806160000000006</v>
      </c>
      <c r="FX400">
        <v>83.211039999999997</v>
      </c>
      <c r="FY400">
        <v>81.375720000000001</v>
      </c>
      <c r="FZ400">
        <v>2.7282500000000001E-2</v>
      </c>
      <c r="GA400">
        <v>0.20199610000000001</v>
      </c>
      <c r="GB400">
        <v>1</v>
      </c>
    </row>
    <row r="401" spans="1:184" x14ac:dyDescent="0.3">
      <c r="A401" t="s">
        <v>277</v>
      </c>
      <c r="B401" t="s">
        <v>224</v>
      </c>
      <c r="C401" t="s">
        <v>1</v>
      </c>
      <c r="D401" t="s">
        <v>1</v>
      </c>
      <c r="E401" t="s">
        <v>1</v>
      </c>
      <c r="F401" t="s">
        <v>1</v>
      </c>
      <c r="G401" s="16" t="s">
        <v>1</v>
      </c>
      <c r="H401" s="40" t="s">
        <v>1</v>
      </c>
      <c r="I401" s="18" t="s">
        <v>1</v>
      </c>
      <c r="J401" s="38" t="s">
        <v>1</v>
      </c>
      <c r="K401" s="18">
        <v>44809</v>
      </c>
      <c r="L401" s="38">
        <v>1274</v>
      </c>
      <c r="M401" s="38">
        <v>1274</v>
      </c>
      <c r="N401" s="38">
        <v>1.0477129999999999</v>
      </c>
      <c r="O401" s="38">
        <v>0.9910563</v>
      </c>
      <c r="P401" s="38">
        <v>0.93184659999999997</v>
      </c>
      <c r="Q401" s="38">
        <v>0.88686469999999995</v>
      </c>
      <c r="R401" s="38">
        <v>0.83098360000000004</v>
      </c>
      <c r="S401" s="38">
        <v>0.82460489999999997</v>
      </c>
      <c r="T401" s="38">
        <v>0.78636620000000002</v>
      </c>
      <c r="U401" s="38">
        <v>0.85144180000000003</v>
      </c>
      <c r="V401" s="38">
        <v>1.0773189999999999</v>
      </c>
      <c r="W401" s="38">
        <v>1.3979699999999999</v>
      </c>
      <c r="X401" s="38">
        <v>1.6865250000000001</v>
      </c>
      <c r="Y401" s="38">
        <v>1.8259909999999999</v>
      </c>
      <c r="Z401" s="38">
        <v>1.8879109999999999</v>
      </c>
      <c r="AA401" s="38">
        <v>1.9708829999999999</v>
      </c>
      <c r="AB401" s="38">
        <v>2.0658479999999999</v>
      </c>
      <c r="AC401" s="38">
        <v>2.0840559999999999</v>
      </c>
      <c r="AD401" s="38">
        <v>2.0235609999999999</v>
      </c>
      <c r="AE401" s="38">
        <v>1.9591780000000001</v>
      </c>
      <c r="AF401" s="38">
        <v>1.8502540000000001</v>
      </c>
      <c r="AG401" s="38">
        <v>1.654466</v>
      </c>
      <c r="AH401" s="38">
        <v>1.525987</v>
      </c>
      <c r="AI401" s="38">
        <v>1.3924430000000001</v>
      </c>
      <c r="AJ401" s="38">
        <v>1.288295</v>
      </c>
      <c r="AK401" s="38">
        <v>1.1974469999999999</v>
      </c>
      <c r="AL401" s="38">
        <v>2.1347000000000001E-2</v>
      </c>
      <c r="AM401" s="38">
        <v>5.0479499999999997E-2</v>
      </c>
      <c r="AN401" s="38">
        <v>3.7009199999999999E-2</v>
      </c>
      <c r="AO401" s="38">
        <v>9.1839999999999995E-3</v>
      </c>
      <c r="AP401" s="38">
        <v>-3.1876500000000002E-2</v>
      </c>
      <c r="AQ401" s="38">
        <v>-5.5674500000000002E-2</v>
      </c>
      <c r="AR401" s="38">
        <v>-0.22845989999999999</v>
      </c>
      <c r="AS401" s="38">
        <v>-0.1490834</v>
      </c>
      <c r="AT401" s="38">
        <v>6.7768000000000004E-3</v>
      </c>
      <c r="AU401" s="38">
        <v>0.13578689999999999</v>
      </c>
      <c r="AV401" s="38">
        <v>0.2076519</v>
      </c>
      <c r="AW401" s="38">
        <v>0.12642600000000001</v>
      </c>
      <c r="AX401" s="38">
        <v>-2.8387300000000001E-2</v>
      </c>
      <c r="AY401" s="38">
        <v>-0.13302639999999999</v>
      </c>
      <c r="AZ401" s="38">
        <v>-0.2367097</v>
      </c>
      <c r="BA401" s="38">
        <v>-0.35187099999999999</v>
      </c>
      <c r="BB401" s="38">
        <v>-0.44696979999999997</v>
      </c>
      <c r="BC401" s="38">
        <v>-0.4011149</v>
      </c>
      <c r="BD401" s="38">
        <v>-0.34794540000000002</v>
      </c>
      <c r="BE401" s="38">
        <v>-0.21452489999999999</v>
      </c>
      <c r="BF401" s="38">
        <v>-9.9054799999999998E-2</v>
      </c>
      <c r="BG401" s="38">
        <v>-9.5779000000000003E-3</v>
      </c>
      <c r="BH401" s="38">
        <v>1.95E-2</v>
      </c>
      <c r="BI401" s="38">
        <v>2.6658299999999999E-2</v>
      </c>
      <c r="BJ401" s="38">
        <v>3.1894699999999998E-2</v>
      </c>
      <c r="BK401" s="38">
        <v>5.8022700000000003E-2</v>
      </c>
      <c r="BL401" s="38">
        <v>4.4354299999999999E-2</v>
      </c>
      <c r="BM401" s="38">
        <v>1.5833900000000001E-2</v>
      </c>
      <c r="BN401" s="38">
        <v>-2.7290399999999999E-2</v>
      </c>
      <c r="BO401" s="38">
        <v>-4.7228100000000002E-2</v>
      </c>
      <c r="BP401" s="38">
        <v>-0.21926000000000001</v>
      </c>
      <c r="BQ401" s="38">
        <v>-0.13293749999999999</v>
      </c>
      <c r="BR401" s="38">
        <v>1.8689899999999999E-2</v>
      </c>
      <c r="BS401" s="38">
        <v>0.15080199999999999</v>
      </c>
      <c r="BT401" s="38">
        <v>0.22087580000000001</v>
      </c>
      <c r="BU401" s="38">
        <v>0.13561280000000001</v>
      </c>
      <c r="BV401" s="38">
        <v>-2.23731E-2</v>
      </c>
      <c r="BW401" s="38">
        <v>-0.1262971</v>
      </c>
      <c r="BX401" s="38">
        <v>-0.2270915</v>
      </c>
      <c r="BY401" s="38">
        <v>-0.33350540000000001</v>
      </c>
      <c r="BZ401" s="38">
        <v>-0.41979240000000001</v>
      </c>
      <c r="CA401" s="38">
        <v>-0.37314950000000002</v>
      </c>
      <c r="CB401" s="38">
        <v>-0.31117640000000002</v>
      </c>
      <c r="CC401" s="38">
        <v>-0.18051529999999999</v>
      </c>
      <c r="CD401" s="38">
        <v>-7.2965299999999997E-2</v>
      </c>
      <c r="CE401" s="38">
        <v>1.48589E-2</v>
      </c>
      <c r="CF401" s="38">
        <v>3.8821799999999997E-2</v>
      </c>
      <c r="CG401" s="38">
        <v>4.7665899999999997E-2</v>
      </c>
      <c r="CH401" s="38">
        <v>3.9199999999999999E-2</v>
      </c>
      <c r="CI401" s="38">
        <v>6.3247200000000003E-2</v>
      </c>
      <c r="CJ401" s="38">
        <v>4.9441499999999999E-2</v>
      </c>
      <c r="CK401" s="38">
        <v>2.0439599999999999E-2</v>
      </c>
      <c r="CL401" s="38">
        <v>-2.4114E-2</v>
      </c>
      <c r="CM401" s="38">
        <v>-4.1378199999999997E-2</v>
      </c>
      <c r="CN401" s="38">
        <v>-0.2128882</v>
      </c>
      <c r="CO401" s="38">
        <v>-0.1217549</v>
      </c>
      <c r="CP401" s="38">
        <v>2.69409E-2</v>
      </c>
      <c r="CQ401" s="38">
        <v>0.1612015</v>
      </c>
      <c r="CR401" s="38">
        <v>0.23003460000000001</v>
      </c>
      <c r="CS401" s="38">
        <v>0.14197560000000001</v>
      </c>
      <c r="CT401" s="38">
        <v>-1.82077E-2</v>
      </c>
      <c r="CU401" s="38">
        <v>-0.12163640000000001</v>
      </c>
      <c r="CV401" s="38">
        <v>-0.22042999999999999</v>
      </c>
      <c r="CW401" s="38">
        <v>-0.3207854</v>
      </c>
      <c r="CX401" s="38">
        <v>-0.40096939999999998</v>
      </c>
      <c r="CY401" s="38">
        <v>-0.3537807</v>
      </c>
      <c r="CZ401" s="38">
        <v>-0.28571029999999997</v>
      </c>
      <c r="DA401" s="38">
        <v>-0.1569604</v>
      </c>
      <c r="DB401" s="38">
        <v>-5.4895800000000002E-2</v>
      </c>
      <c r="DC401" s="38">
        <v>3.1783800000000001E-2</v>
      </c>
      <c r="DD401" s="38">
        <v>5.2204100000000003E-2</v>
      </c>
      <c r="DE401" s="38">
        <v>6.2215600000000003E-2</v>
      </c>
      <c r="DF401" s="38">
        <v>4.6505299999999999E-2</v>
      </c>
      <c r="DG401" s="38">
        <v>6.8471599999999994E-2</v>
      </c>
      <c r="DH401" s="38">
        <v>5.4528699999999999E-2</v>
      </c>
      <c r="DI401" s="38">
        <v>2.50453E-2</v>
      </c>
      <c r="DJ401" s="38">
        <v>-2.09377E-2</v>
      </c>
      <c r="DK401" s="38">
        <v>-3.5528200000000003E-2</v>
      </c>
      <c r="DL401" s="38">
        <v>-0.20651639999999999</v>
      </c>
      <c r="DM401" s="38">
        <v>-0.1105723</v>
      </c>
      <c r="DN401" s="38">
        <v>3.5191899999999998E-2</v>
      </c>
      <c r="DO401" s="38">
        <v>0.171601</v>
      </c>
      <c r="DP401" s="38">
        <v>0.2391934</v>
      </c>
      <c r="DQ401" s="38">
        <v>0.14833840000000001</v>
      </c>
      <c r="DR401" s="38">
        <v>-1.4042300000000001E-2</v>
      </c>
      <c r="DS401" s="38">
        <v>-0.1169757</v>
      </c>
      <c r="DT401" s="38">
        <v>-0.2137684</v>
      </c>
      <c r="DU401" s="38">
        <v>-0.30806539999999999</v>
      </c>
      <c r="DV401" s="38">
        <v>-0.3821465</v>
      </c>
      <c r="DW401" s="38">
        <v>-0.33441199999999999</v>
      </c>
      <c r="DX401" s="38">
        <v>-0.26024429999999998</v>
      </c>
      <c r="DY401" s="38">
        <v>-0.13340550000000001</v>
      </c>
      <c r="DZ401" s="38">
        <v>-3.6826200000000003E-2</v>
      </c>
      <c r="EA401" s="38">
        <v>4.8708700000000001E-2</v>
      </c>
      <c r="EB401" s="38">
        <v>6.5586400000000003E-2</v>
      </c>
      <c r="EC401" s="38">
        <v>7.6765299999999995E-2</v>
      </c>
      <c r="ED401" s="38">
        <v>5.7052899999999997E-2</v>
      </c>
      <c r="EE401" s="38">
        <v>7.6014799999999993E-2</v>
      </c>
      <c r="EF401" s="38">
        <v>6.18738E-2</v>
      </c>
      <c r="EG401" s="38">
        <v>3.16952E-2</v>
      </c>
      <c r="EH401" s="38">
        <v>-1.6351500000000001E-2</v>
      </c>
      <c r="EI401" s="38">
        <v>-2.7081899999999999E-2</v>
      </c>
      <c r="EJ401" s="38">
        <v>-0.19731650000000001</v>
      </c>
      <c r="EK401" s="38">
        <v>-9.4426399999999994E-2</v>
      </c>
      <c r="EL401" s="38">
        <v>4.7105000000000001E-2</v>
      </c>
      <c r="EM401" s="38">
        <v>0.18661610000000001</v>
      </c>
      <c r="EN401" s="38">
        <v>0.25241730000000001</v>
      </c>
      <c r="EO401" s="38">
        <v>0.15752530000000001</v>
      </c>
      <c r="EP401" s="38">
        <v>-8.0280999999999998E-3</v>
      </c>
      <c r="EQ401" s="38">
        <v>-0.11024639999999999</v>
      </c>
      <c r="ER401" s="38">
        <v>-0.2041502</v>
      </c>
      <c r="ES401" s="38">
        <v>-0.2896997</v>
      </c>
      <c r="ET401" s="38">
        <v>-0.35496909999999998</v>
      </c>
      <c r="EU401" s="38">
        <v>-0.30644660000000001</v>
      </c>
      <c r="EV401" s="38">
        <v>-0.22347529999999999</v>
      </c>
      <c r="EW401" s="38">
        <v>-9.9395899999999995E-2</v>
      </c>
      <c r="EX401" s="38">
        <v>-1.07367E-2</v>
      </c>
      <c r="EY401" s="38">
        <v>7.3145600000000005E-2</v>
      </c>
      <c r="EZ401" s="38">
        <v>8.4908300000000006E-2</v>
      </c>
      <c r="FA401" s="38">
        <v>9.7772899999999996E-2</v>
      </c>
      <c r="FB401" s="38">
        <v>81.850740000000002</v>
      </c>
      <c r="FC401" s="38">
        <v>80.493679999999998</v>
      </c>
      <c r="FD401" s="38">
        <v>78.803539999999998</v>
      </c>
      <c r="FE401" s="38">
        <v>77.393379999999993</v>
      </c>
      <c r="FF401" s="38">
        <v>76.265469999999993</v>
      </c>
      <c r="FG401" s="38">
        <v>75.231319999999997</v>
      </c>
      <c r="FH401" s="38">
        <v>74.1678</v>
      </c>
      <c r="FI401" s="38">
        <v>75.23366</v>
      </c>
      <c r="FJ401" s="38">
        <v>80.381829999999994</v>
      </c>
      <c r="FK401" s="38">
        <v>86.480310000000003</v>
      </c>
      <c r="FL401" s="38">
        <v>91.766490000000005</v>
      </c>
      <c r="FM401" s="38">
        <v>96.359120000000004</v>
      </c>
      <c r="FN401" s="38">
        <v>100.4894</v>
      </c>
      <c r="FO401" s="38">
        <v>103.7466</v>
      </c>
      <c r="FP401" s="38">
        <v>105.79430000000001</v>
      </c>
      <c r="FQ401" s="38">
        <v>107.11539999999999</v>
      </c>
      <c r="FR401" s="38">
        <v>107.3916</v>
      </c>
      <c r="FS401" s="38">
        <v>106.52719999999999</v>
      </c>
      <c r="FT401" s="38">
        <v>104.286</v>
      </c>
      <c r="FU401" s="38">
        <v>99.213830000000002</v>
      </c>
      <c r="FV401" s="38">
        <v>95.557760000000002</v>
      </c>
      <c r="FW401">
        <v>91.902569999999997</v>
      </c>
      <c r="FX401">
        <v>88.492800000000003</v>
      </c>
      <c r="FY401">
        <v>86.694519999999997</v>
      </c>
      <c r="FZ401">
        <v>3.7176000000000001E-2</v>
      </c>
      <c r="GA401">
        <v>0.39643260000000002</v>
      </c>
      <c r="GB401">
        <v>1</v>
      </c>
    </row>
    <row r="402" spans="1:184" x14ac:dyDescent="0.3">
      <c r="A402" t="s">
        <v>277</v>
      </c>
      <c r="B402" t="s">
        <v>224</v>
      </c>
      <c r="C402" t="s">
        <v>1</v>
      </c>
      <c r="D402" t="s">
        <v>1</v>
      </c>
      <c r="E402" t="s">
        <v>1</v>
      </c>
      <c r="F402" t="s">
        <v>1</v>
      </c>
      <c r="G402" s="16" t="s">
        <v>1</v>
      </c>
      <c r="H402" s="40" t="s">
        <v>1</v>
      </c>
      <c r="I402" s="18" t="s">
        <v>1</v>
      </c>
      <c r="J402" s="38" t="s">
        <v>1</v>
      </c>
      <c r="K402" s="18">
        <v>44810</v>
      </c>
      <c r="L402" s="38">
        <v>1274</v>
      </c>
      <c r="M402" s="38">
        <v>1274</v>
      </c>
      <c r="N402" s="38">
        <v>1.10904</v>
      </c>
      <c r="O402" s="38">
        <v>1.046983</v>
      </c>
      <c r="P402" s="38">
        <v>0.99875630000000004</v>
      </c>
      <c r="Q402" s="38">
        <v>0.9501792</v>
      </c>
      <c r="R402" s="38">
        <v>0.94685600000000003</v>
      </c>
      <c r="S402" s="38">
        <v>1.0223180000000001</v>
      </c>
      <c r="T402" s="38">
        <v>1.2787649999999999</v>
      </c>
      <c r="U402" s="38">
        <v>1.6593100000000001</v>
      </c>
      <c r="V402" s="38">
        <v>2.2719649999999998</v>
      </c>
      <c r="W402" s="38">
        <v>2.8494489999999999</v>
      </c>
      <c r="X402" s="38">
        <v>3.3367840000000002</v>
      </c>
      <c r="Y402" s="38">
        <v>3.781784</v>
      </c>
      <c r="Z402" s="38">
        <v>4.0128870000000001</v>
      </c>
      <c r="AA402" s="38">
        <v>4.3212849999999996</v>
      </c>
      <c r="AB402" s="38">
        <v>4.4933360000000002</v>
      </c>
      <c r="AC402" s="38">
        <v>4.4287520000000002</v>
      </c>
      <c r="AD402" s="38">
        <v>4.1246119999999999</v>
      </c>
      <c r="AE402" s="38">
        <v>3.7155390000000001</v>
      </c>
      <c r="AF402" s="38">
        <v>3.2781440000000002</v>
      </c>
      <c r="AG402" s="38">
        <v>2.778918</v>
      </c>
      <c r="AH402" s="38">
        <v>2.1832729999999998</v>
      </c>
      <c r="AI402" s="38">
        <v>1.708677</v>
      </c>
      <c r="AJ402" s="38">
        <v>1.4674430000000001</v>
      </c>
      <c r="AK402" s="38">
        <v>1.327</v>
      </c>
      <c r="AL402" s="38">
        <v>3.8409699999999998E-2</v>
      </c>
      <c r="AM402" s="38">
        <v>5.8922799999999997E-2</v>
      </c>
      <c r="AN402" s="38">
        <v>6.8532999999999997E-2</v>
      </c>
      <c r="AO402" s="38">
        <v>2.0237999999999999E-2</v>
      </c>
      <c r="AP402" s="38">
        <v>5.8011E-3</v>
      </c>
      <c r="AQ402" s="38">
        <v>1.3583100000000001E-2</v>
      </c>
      <c r="AR402" s="38">
        <v>-2.5755199999999999E-2</v>
      </c>
      <c r="AS402" s="38">
        <v>-2.0830600000000001E-2</v>
      </c>
      <c r="AT402" s="38">
        <v>-0.2102617</v>
      </c>
      <c r="AU402" s="38">
        <v>-0.1716472</v>
      </c>
      <c r="AV402" s="38">
        <v>-8.18609E-2</v>
      </c>
      <c r="AW402" s="38">
        <v>2.1302999999999999E-2</v>
      </c>
      <c r="AX402" s="38">
        <v>-3.4479700000000002E-2</v>
      </c>
      <c r="AY402" s="38">
        <v>-2.1374299999999999E-2</v>
      </c>
      <c r="AZ402" s="38">
        <v>-5.4862500000000002E-2</v>
      </c>
      <c r="BA402" s="38">
        <v>-0.1204491</v>
      </c>
      <c r="BB402" s="38">
        <v>-7.3082499999999995E-2</v>
      </c>
      <c r="BC402" s="38">
        <v>-7.2555300000000003E-2</v>
      </c>
      <c r="BD402" s="38">
        <v>-5.6557799999999998E-2</v>
      </c>
      <c r="BE402" s="38">
        <v>4.6559000000000003E-2</v>
      </c>
      <c r="BF402" s="38">
        <v>3.4831800000000003E-2</v>
      </c>
      <c r="BG402" s="38">
        <v>-2.1392100000000001E-2</v>
      </c>
      <c r="BH402" s="38">
        <v>-2.6158000000000001E-2</v>
      </c>
      <c r="BI402" s="38">
        <v>-2.65759E-2</v>
      </c>
      <c r="BJ402" s="38">
        <v>5.1962300000000003E-2</v>
      </c>
      <c r="BK402" s="38">
        <v>6.9643099999999999E-2</v>
      </c>
      <c r="BL402" s="38">
        <v>7.89884E-2</v>
      </c>
      <c r="BM402" s="38">
        <v>2.8616200000000001E-2</v>
      </c>
      <c r="BN402" s="38">
        <v>1.4440700000000001E-2</v>
      </c>
      <c r="BO402" s="38">
        <v>2.5557400000000001E-2</v>
      </c>
      <c r="BP402" s="38">
        <v>-1.03274E-2</v>
      </c>
      <c r="BQ402" s="38">
        <v>-9.6761E-3</v>
      </c>
      <c r="BR402" s="38">
        <v>-0.17752029999999999</v>
      </c>
      <c r="BS402" s="38">
        <v>-0.14932709999999999</v>
      </c>
      <c r="BT402" s="38">
        <v>-5.0510699999999999E-2</v>
      </c>
      <c r="BU402" s="38">
        <v>4.5369800000000002E-2</v>
      </c>
      <c r="BV402" s="38">
        <v>-2.0339900000000001E-2</v>
      </c>
      <c r="BW402" s="38">
        <v>-2.3254999999999999E-3</v>
      </c>
      <c r="BX402" s="38">
        <v>-2.0802600000000001E-2</v>
      </c>
      <c r="BY402" s="38">
        <v>-7.6410500000000006E-2</v>
      </c>
      <c r="BZ402" s="38">
        <v>-3.34582E-2</v>
      </c>
      <c r="CA402" s="38">
        <v>-3.3398999999999998E-2</v>
      </c>
      <c r="CB402" s="38">
        <v>-1.5110800000000001E-2</v>
      </c>
      <c r="CC402" s="38">
        <v>8.6263300000000001E-2</v>
      </c>
      <c r="CD402" s="38">
        <v>6.7988499999999993E-2</v>
      </c>
      <c r="CE402" s="38">
        <v>1.6012200000000001E-2</v>
      </c>
      <c r="CF402" s="38">
        <v>1.4260999999999999E-2</v>
      </c>
      <c r="CG402" s="38">
        <v>1.4741000000000001E-2</v>
      </c>
      <c r="CH402" s="38">
        <v>6.1348899999999998E-2</v>
      </c>
      <c r="CI402" s="38">
        <v>7.7067899999999995E-2</v>
      </c>
      <c r="CJ402" s="38">
        <v>8.6229799999999995E-2</v>
      </c>
      <c r="CK402" s="38">
        <v>3.4418900000000002E-2</v>
      </c>
      <c r="CL402" s="38">
        <v>2.0424399999999999E-2</v>
      </c>
      <c r="CM402" s="38">
        <v>3.38508E-2</v>
      </c>
      <c r="CN402" s="38">
        <v>3.5780000000000002E-4</v>
      </c>
      <c r="CO402" s="38">
        <v>-1.9506E-3</v>
      </c>
      <c r="CP402" s="38">
        <v>-0.1548438</v>
      </c>
      <c r="CQ402" s="38">
        <v>-0.1338683</v>
      </c>
      <c r="CR402" s="38">
        <v>-2.87976E-2</v>
      </c>
      <c r="CS402" s="38">
        <v>6.2038299999999998E-2</v>
      </c>
      <c r="CT402" s="38">
        <v>-1.0546700000000001E-2</v>
      </c>
      <c r="CU402" s="38">
        <v>1.08676E-2</v>
      </c>
      <c r="CV402" s="38">
        <v>2.7870999999999998E-3</v>
      </c>
      <c r="CW402" s="38">
        <v>-4.5909499999999999E-2</v>
      </c>
      <c r="CX402" s="38">
        <v>-6.0144999999999999E-3</v>
      </c>
      <c r="CY402" s="38">
        <v>-6.2794000000000001E-3</v>
      </c>
      <c r="CZ402" s="38">
        <v>1.3595299999999999E-2</v>
      </c>
      <c r="DA402" s="38">
        <v>0.1137624</v>
      </c>
      <c r="DB402" s="38">
        <v>9.0952699999999997E-2</v>
      </c>
      <c r="DC402" s="38">
        <v>4.1918299999999999E-2</v>
      </c>
      <c r="DD402" s="38">
        <v>4.2255000000000001E-2</v>
      </c>
      <c r="DE402" s="38">
        <v>4.3356899999999997E-2</v>
      </c>
      <c r="DF402" s="38">
        <v>7.0735400000000004E-2</v>
      </c>
      <c r="DG402" s="38">
        <v>8.4492700000000004E-2</v>
      </c>
      <c r="DH402" s="38">
        <v>9.3471200000000004E-2</v>
      </c>
      <c r="DI402" s="38">
        <v>4.0221699999999999E-2</v>
      </c>
      <c r="DJ402" s="38">
        <v>2.64082E-2</v>
      </c>
      <c r="DK402" s="38">
        <v>4.2144099999999997E-2</v>
      </c>
      <c r="DL402" s="38">
        <v>1.1043000000000001E-2</v>
      </c>
      <c r="DM402" s="38">
        <v>5.7749999999999998E-3</v>
      </c>
      <c r="DN402" s="38">
        <v>-0.13216720000000001</v>
      </c>
      <c r="DO402" s="38">
        <v>-0.1184094</v>
      </c>
      <c r="DP402" s="38">
        <v>-7.0844000000000002E-3</v>
      </c>
      <c r="DQ402" s="38">
        <v>7.8706899999999996E-2</v>
      </c>
      <c r="DR402" s="38">
        <v>-7.5359999999999999E-4</v>
      </c>
      <c r="DS402" s="38">
        <v>2.40608E-2</v>
      </c>
      <c r="DT402" s="38">
        <v>2.6376900000000002E-2</v>
      </c>
      <c r="DU402" s="38">
        <v>-1.54085E-2</v>
      </c>
      <c r="DV402" s="38">
        <v>2.1429199999999999E-2</v>
      </c>
      <c r="DW402" s="38">
        <v>2.08401E-2</v>
      </c>
      <c r="DX402" s="38">
        <v>4.23013E-2</v>
      </c>
      <c r="DY402" s="38">
        <v>0.14126150000000001</v>
      </c>
      <c r="DZ402" s="38">
        <v>0.113917</v>
      </c>
      <c r="EA402" s="38">
        <v>6.7824499999999996E-2</v>
      </c>
      <c r="EB402" s="38">
        <v>7.0249099999999995E-2</v>
      </c>
      <c r="EC402" s="38">
        <v>7.1972900000000006E-2</v>
      </c>
      <c r="ED402" s="38">
        <v>8.4288000000000002E-2</v>
      </c>
      <c r="EE402" s="38">
        <v>9.5212900000000003E-2</v>
      </c>
      <c r="EF402" s="38">
        <v>0.1039265</v>
      </c>
      <c r="EG402" s="38">
        <v>4.8599900000000001E-2</v>
      </c>
      <c r="EH402" s="38">
        <v>3.5047799999999997E-2</v>
      </c>
      <c r="EI402" s="38">
        <v>5.41185E-2</v>
      </c>
      <c r="EJ402" s="38">
        <v>2.6470799999999999E-2</v>
      </c>
      <c r="EK402" s="38">
        <v>1.69295E-2</v>
      </c>
      <c r="EL402" s="38">
        <v>-9.9425799999999995E-2</v>
      </c>
      <c r="EM402" s="38">
        <v>-9.6089400000000005E-2</v>
      </c>
      <c r="EN402" s="38">
        <v>2.4265800000000001E-2</v>
      </c>
      <c r="EO402" s="38">
        <v>0.10277360000000001</v>
      </c>
      <c r="EP402" s="38">
        <v>1.3386199999999999E-2</v>
      </c>
      <c r="EQ402" s="38">
        <v>4.3109599999999998E-2</v>
      </c>
      <c r="ER402" s="38">
        <v>6.0436700000000003E-2</v>
      </c>
      <c r="ES402" s="38">
        <v>2.8630099999999999E-2</v>
      </c>
      <c r="ET402" s="38">
        <v>6.1053400000000001E-2</v>
      </c>
      <c r="EU402" s="38">
        <v>5.9996399999999998E-2</v>
      </c>
      <c r="EV402" s="38">
        <v>8.3748400000000001E-2</v>
      </c>
      <c r="EW402" s="38">
        <v>0.18096590000000001</v>
      </c>
      <c r="EX402" s="38">
        <v>0.1470737</v>
      </c>
      <c r="EY402" s="38">
        <v>0.1052288</v>
      </c>
      <c r="EZ402" s="38">
        <v>0.11066810000000001</v>
      </c>
      <c r="FA402" s="38">
        <v>0.1132898</v>
      </c>
      <c r="FB402" s="38">
        <v>84.024190000000004</v>
      </c>
      <c r="FC402" s="38">
        <v>82.791240000000002</v>
      </c>
      <c r="FD402" s="38">
        <v>81.277150000000006</v>
      </c>
      <c r="FE402" s="38">
        <v>80.059579999999997</v>
      </c>
      <c r="FF402" s="38">
        <v>78.954939999999993</v>
      </c>
      <c r="FG402" s="38">
        <v>78.409220000000005</v>
      </c>
      <c r="FH402" s="38">
        <v>77.588700000000003</v>
      </c>
      <c r="FI402" s="38">
        <v>79.935860000000005</v>
      </c>
      <c r="FJ402" s="38">
        <v>85.534719999999993</v>
      </c>
      <c r="FK402" s="38">
        <v>91.302570000000003</v>
      </c>
      <c r="FL402" s="38">
        <v>95.85324</v>
      </c>
      <c r="FM402" s="38">
        <v>100.76</v>
      </c>
      <c r="FN402" s="38">
        <v>104.17100000000001</v>
      </c>
      <c r="FO402" s="38">
        <v>107.0673</v>
      </c>
      <c r="FP402" s="38">
        <v>109.1495</v>
      </c>
      <c r="FQ402" s="38">
        <v>110.7582</v>
      </c>
      <c r="FR402" s="38">
        <v>110.6134</v>
      </c>
      <c r="FS402" s="38">
        <v>109.2041</v>
      </c>
      <c r="FT402" s="38">
        <v>106.232</v>
      </c>
      <c r="FU402" s="38">
        <v>100.4014</v>
      </c>
      <c r="FV402" s="38">
        <v>95.594830000000002</v>
      </c>
      <c r="FW402">
        <v>92.926280000000006</v>
      </c>
      <c r="FX402">
        <v>90.839190000000002</v>
      </c>
      <c r="FY402">
        <v>88.075609999999998</v>
      </c>
      <c r="FZ402">
        <v>4.2470099999999997E-2</v>
      </c>
      <c r="GA402">
        <v>0.31994640000000002</v>
      </c>
      <c r="GB402">
        <v>1</v>
      </c>
    </row>
    <row r="403" spans="1:184" x14ac:dyDescent="0.3">
      <c r="A403" t="s">
        <v>277</v>
      </c>
      <c r="B403" t="s">
        <v>224</v>
      </c>
      <c r="C403" t="s">
        <v>1</v>
      </c>
      <c r="D403" t="s">
        <v>1</v>
      </c>
      <c r="E403" t="s">
        <v>1</v>
      </c>
      <c r="F403" t="s">
        <v>1</v>
      </c>
      <c r="G403" s="16" t="s">
        <v>1</v>
      </c>
      <c r="H403" s="40" t="s">
        <v>1</v>
      </c>
      <c r="I403" s="18" t="s">
        <v>1</v>
      </c>
      <c r="J403" s="38" t="s">
        <v>1</v>
      </c>
      <c r="K403" s="18">
        <v>44811</v>
      </c>
      <c r="L403" s="38">
        <v>1274</v>
      </c>
      <c r="M403" s="38">
        <v>1274</v>
      </c>
      <c r="N403" s="38">
        <v>1.2387980000000001</v>
      </c>
      <c r="O403" s="38">
        <v>1.1580090000000001</v>
      </c>
      <c r="P403" s="38">
        <v>1.0962320000000001</v>
      </c>
      <c r="Q403" s="38">
        <v>1.057995</v>
      </c>
      <c r="R403" s="38">
        <v>1.0432319999999999</v>
      </c>
      <c r="S403" s="38">
        <v>1.1065210000000001</v>
      </c>
      <c r="T403" s="38">
        <v>1.318273</v>
      </c>
      <c r="U403" s="38">
        <v>1.6352899999999999</v>
      </c>
      <c r="V403" s="38">
        <v>2.1914899999999999</v>
      </c>
      <c r="W403" s="38">
        <v>2.767385</v>
      </c>
      <c r="X403" s="38">
        <v>3.231033</v>
      </c>
      <c r="Y403" s="38">
        <v>3.5874410000000001</v>
      </c>
      <c r="Z403" s="38">
        <v>3.7958020000000001</v>
      </c>
      <c r="AA403" s="38">
        <v>4.02461</v>
      </c>
      <c r="AB403" s="38">
        <v>4.1756919999999997</v>
      </c>
      <c r="AC403" s="38">
        <v>4.0684290000000001</v>
      </c>
      <c r="AD403" s="38">
        <v>3.8115929999999998</v>
      </c>
      <c r="AE403" s="38">
        <v>3.4446819999999998</v>
      </c>
      <c r="AF403" s="38">
        <v>3.074605</v>
      </c>
      <c r="AG403" s="38">
        <v>2.6259540000000001</v>
      </c>
      <c r="AH403" s="38">
        <v>2.1284670000000001</v>
      </c>
      <c r="AI403" s="38">
        <v>1.69384</v>
      </c>
      <c r="AJ403" s="38">
        <v>1.4501850000000001</v>
      </c>
      <c r="AK403" s="38">
        <v>1.324872</v>
      </c>
      <c r="AL403" s="38">
        <v>2.8835900000000001E-2</v>
      </c>
      <c r="AM403" s="38">
        <v>9.6754000000000007E-3</v>
      </c>
      <c r="AN403" s="38">
        <v>1.7212100000000001E-2</v>
      </c>
      <c r="AO403" s="38">
        <v>-5.2579000000000002E-3</v>
      </c>
      <c r="AP403" s="38">
        <v>3.8173999999999999E-3</v>
      </c>
      <c r="AQ403" s="38">
        <v>1.53291E-2</v>
      </c>
      <c r="AR403" s="38">
        <v>-2.7334199999999999E-2</v>
      </c>
      <c r="AS403" s="38">
        <v>-4.4385099999999997E-2</v>
      </c>
      <c r="AT403" s="38">
        <v>-0.15960199999999999</v>
      </c>
      <c r="AU403" s="38">
        <v>-8.2852300000000004E-2</v>
      </c>
      <c r="AV403" s="38">
        <v>2.8721199999999999E-2</v>
      </c>
      <c r="AW403" s="38">
        <v>2.0014899999999999E-2</v>
      </c>
      <c r="AX403" s="38">
        <v>-4.4533900000000001E-2</v>
      </c>
      <c r="AY403" s="38">
        <v>-5.5642700000000003E-2</v>
      </c>
      <c r="AZ403" s="38">
        <v>-7.2600300000000006E-2</v>
      </c>
      <c r="BA403" s="38">
        <v>-0.13587160000000001</v>
      </c>
      <c r="BB403" s="38">
        <v>-4.6694899999999998E-2</v>
      </c>
      <c r="BC403" s="38">
        <v>-6.8125400000000003E-2</v>
      </c>
      <c r="BD403" s="38">
        <v>-5.20317E-2</v>
      </c>
      <c r="BE403" s="38">
        <v>7.2344999999999996E-3</v>
      </c>
      <c r="BF403" s="38">
        <v>0.1038274</v>
      </c>
      <c r="BG403" s="38">
        <v>8.4888000000000005E-2</v>
      </c>
      <c r="BH403" s="38">
        <v>8.2253400000000004E-2</v>
      </c>
      <c r="BI403" s="38">
        <v>6.1997999999999998E-2</v>
      </c>
      <c r="BJ403" s="38">
        <v>4.1510199999999997E-2</v>
      </c>
      <c r="BK403" s="38">
        <v>1.7962800000000001E-2</v>
      </c>
      <c r="BL403" s="38">
        <v>2.48805E-2</v>
      </c>
      <c r="BM403" s="38">
        <v>1.5629000000000001E-3</v>
      </c>
      <c r="BN403" s="38">
        <v>1.09833E-2</v>
      </c>
      <c r="BO403" s="38">
        <v>2.8510799999999999E-2</v>
      </c>
      <c r="BP403" s="38">
        <v>-1.17746E-2</v>
      </c>
      <c r="BQ403" s="38">
        <v>-3.4697499999999999E-2</v>
      </c>
      <c r="BR403" s="38">
        <v>-0.13532150000000001</v>
      </c>
      <c r="BS403" s="38">
        <v>-5.5226900000000002E-2</v>
      </c>
      <c r="BT403" s="38">
        <v>5.0095500000000001E-2</v>
      </c>
      <c r="BU403" s="38">
        <v>3.3805700000000001E-2</v>
      </c>
      <c r="BV403" s="38">
        <v>-3.08439E-2</v>
      </c>
      <c r="BW403" s="38">
        <v>-4.0284E-2</v>
      </c>
      <c r="BX403" s="38">
        <v>-4.6338900000000002E-2</v>
      </c>
      <c r="BY403" s="38">
        <v>-0.10024959999999999</v>
      </c>
      <c r="BZ403" s="38">
        <v>-1.29949E-2</v>
      </c>
      <c r="CA403" s="38">
        <v>-3.0322499999999999E-2</v>
      </c>
      <c r="CB403" s="38">
        <v>-7.5269999999999998E-3</v>
      </c>
      <c r="CC403" s="38">
        <v>4.7270699999999999E-2</v>
      </c>
      <c r="CD403" s="38">
        <v>0.13082469999999999</v>
      </c>
      <c r="CE403" s="38">
        <v>0.1136856</v>
      </c>
      <c r="CF403" s="38">
        <v>0.1115949</v>
      </c>
      <c r="CG403" s="38">
        <v>8.9887099999999998E-2</v>
      </c>
      <c r="CH403" s="38">
        <v>5.0288300000000001E-2</v>
      </c>
      <c r="CI403" s="38">
        <v>2.3702600000000001E-2</v>
      </c>
      <c r="CJ403" s="38">
        <v>3.0191599999999999E-2</v>
      </c>
      <c r="CK403" s="38">
        <v>6.2870000000000001E-3</v>
      </c>
      <c r="CL403" s="38">
        <v>1.59463E-2</v>
      </c>
      <c r="CM403" s="38">
        <v>3.7640399999999997E-2</v>
      </c>
      <c r="CN403" s="38">
        <v>-9.9810000000000003E-4</v>
      </c>
      <c r="CO403" s="38">
        <v>-2.79879E-2</v>
      </c>
      <c r="CP403" s="38">
        <v>-0.11850479999999999</v>
      </c>
      <c r="CQ403" s="38">
        <v>-3.6093600000000003E-2</v>
      </c>
      <c r="CR403" s="38">
        <v>6.4899200000000004E-2</v>
      </c>
      <c r="CS403" s="38">
        <v>4.3357100000000003E-2</v>
      </c>
      <c r="CT403" s="38">
        <v>-2.1362300000000001E-2</v>
      </c>
      <c r="CU403" s="38">
        <v>-2.9646599999999999E-2</v>
      </c>
      <c r="CV403" s="38">
        <v>-2.8150399999999999E-2</v>
      </c>
      <c r="CW403" s="38">
        <v>-7.5577900000000003E-2</v>
      </c>
      <c r="CX403" s="38">
        <v>1.0345699999999999E-2</v>
      </c>
      <c r="CY403" s="38">
        <v>-4.1403000000000004E-3</v>
      </c>
      <c r="CZ403" s="38">
        <v>2.3296799999999999E-2</v>
      </c>
      <c r="DA403" s="38">
        <v>7.4999499999999997E-2</v>
      </c>
      <c r="DB403" s="38">
        <v>0.14952289999999999</v>
      </c>
      <c r="DC403" s="38">
        <v>0.13363079999999999</v>
      </c>
      <c r="DD403" s="38">
        <v>0.1319167</v>
      </c>
      <c r="DE403" s="38">
        <v>0.1092031</v>
      </c>
      <c r="DF403" s="38">
        <v>5.9066399999999998E-2</v>
      </c>
      <c r="DG403" s="38">
        <v>2.9442400000000001E-2</v>
      </c>
      <c r="DH403" s="38">
        <v>3.5502800000000001E-2</v>
      </c>
      <c r="DI403" s="38">
        <v>1.1011E-2</v>
      </c>
      <c r="DJ403" s="38">
        <v>2.0909400000000002E-2</v>
      </c>
      <c r="DK403" s="38">
        <v>4.6769999999999999E-2</v>
      </c>
      <c r="DL403" s="38">
        <v>9.7783999999999996E-3</v>
      </c>
      <c r="DM403" s="38">
        <v>-2.12783E-2</v>
      </c>
      <c r="DN403" s="38">
        <v>-0.10168820000000001</v>
      </c>
      <c r="DO403" s="38">
        <v>-1.6960300000000001E-2</v>
      </c>
      <c r="DP403" s="38">
        <v>7.9702999999999996E-2</v>
      </c>
      <c r="DQ403" s="38">
        <v>5.29086E-2</v>
      </c>
      <c r="DR403" s="38">
        <v>-1.1880699999999999E-2</v>
      </c>
      <c r="DS403" s="38">
        <v>-1.90092E-2</v>
      </c>
      <c r="DT403" s="38">
        <v>-9.9617999999999998E-3</v>
      </c>
      <c r="DU403" s="38">
        <v>-5.0906199999999999E-2</v>
      </c>
      <c r="DV403" s="38">
        <v>3.3686199999999999E-2</v>
      </c>
      <c r="DW403" s="38">
        <v>2.20418E-2</v>
      </c>
      <c r="DX403" s="38">
        <v>5.4120599999999998E-2</v>
      </c>
      <c r="DY403" s="38">
        <v>0.1027284</v>
      </c>
      <c r="DZ403" s="38">
        <v>0.16822110000000001</v>
      </c>
      <c r="EA403" s="38">
        <v>0.15357599999999999</v>
      </c>
      <c r="EB403" s="38">
        <v>0.1522385</v>
      </c>
      <c r="EC403" s="38">
        <v>0.1285191</v>
      </c>
      <c r="ED403" s="38">
        <v>7.1740700000000004E-2</v>
      </c>
      <c r="EE403" s="38">
        <v>3.7729800000000001E-2</v>
      </c>
      <c r="EF403" s="38">
        <v>4.3171099999999997E-2</v>
      </c>
      <c r="EG403" s="38">
        <v>1.7831799999999998E-2</v>
      </c>
      <c r="EH403" s="38">
        <v>2.8075200000000002E-2</v>
      </c>
      <c r="EI403" s="38">
        <v>5.9951699999999997E-2</v>
      </c>
      <c r="EJ403" s="38">
        <v>2.5337999999999999E-2</v>
      </c>
      <c r="EK403" s="38">
        <v>-1.15908E-2</v>
      </c>
      <c r="EL403" s="38">
        <v>-7.7407599999999993E-2</v>
      </c>
      <c r="EM403" s="38">
        <v>1.06651E-2</v>
      </c>
      <c r="EN403" s="38">
        <v>0.10107720000000001</v>
      </c>
      <c r="EO403" s="38">
        <v>6.6699400000000006E-2</v>
      </c>
      <c r="EP403" s="38">
        <v>1.8093E-3</v>
      </c>
      <c r="EQ403" s="38">
        <v>-3.6503999999999998E-3</v>
      </c>
      <c r="ER403" s="38">
        <v>1.6299500000000001E-2</v>
      </c>
      <c r="ES403" s="38">
        <v>-1.52842E-2</v>
      </c>
      <c r="ET403" s="38">
        <v>6.7386299999999996E-2</v>
      </c>
      <c r="EU403" s="38">
        <v>5.9844700000000001E-2</v>
      </c>
      <c r="EV403" s="38">
        <v>9.8625199999999996E-2</v>
      </c>
      <c r="EW403" s="38">
        <v>0.14276459999999999</v>
      </c>
      <c r="EX403" s="38">
        <v>0.19521839999999999</v>
      </c>
      <c r="EY403" s="38">
        <v>0.1823737</v>
      </c>
      <c r="EZ403" s="38">
        <v>0.18157999999999999</v>
      </c>
      <c r="FA403" s="38">
        <v>0.1564083</v>
      </c>
      <c r="FB403" s="38">
        <v>86.634510000000006</v>
      </c>
      <c r="FC403" s="38">
        <v>85.207139999999995</v>
      </c>
      <c r="FD403" s="38">
        <v>82.846490000000003</v>
      </c>
      <c r="FE403" s="38">
        <v>81.413939999999997</v>
      </c>
      <c r="FF403" s="38">
        <v>79.988609999999994</v>
      </c>
      <c r="FG403" s="38">
        <v>78.331630000000004</v>
      </c>
      <c r="FH403" s="38">
        <v>77.484380000000002</v>
      </c>
      <c r="FI403" s="38">
        <v>78.514960000000002</v>
      </c>
      <c r="FJ403" s="38">
        <v>83.535219999999995</v>
      </c>
      <c r="FK403" s="38">
        <v>89.105130000000003</v>
      </c>
      <c r="FL403" s="38">
        <v>94.240729999999999</v>
      </c>
      <c r="FM403" s="38">
        <v>98.101190000000003</v>
      </c>
      <c r="FN403" s="38">
        <v>101.6322</v>
      </c>
      <c r="FO403" s="38">
        <v>104.1343</v>
      </c>
      <c r="FP403" s="38">
        <v>105.83</v>
      </c>
      <c r="FQ403" s="38">
        <v>106.7268</v>
      </c>
      <c r="FR403" s="38">
        <v>106.66419999999999</v>
      </c>
      <c r="FS403" s="38">
        <v>105.0521</v>
      </c>
      <c r="FT403" s="38">
        <v>101.51260000000001</v>
      </c>
      <c r="FU403" s="38">
        <v>97.048519999999996</v>
      </c>
      <c r="FV403" s="38">
        <v>93.648399999999995</v>
      </c>
      <c r="FW403">
        <v>91.492099999999994</v>
      </c>
      <c r="FX403">
        <v>88.497410000000002</v>
      </c>
      <c r="FY403">
        <v>85.787620000000004</v>
      </c>
      <c r="FZ403">
        <v>4.3175100000000001E-2</v>
      </c>
      <c r="GA403">
        <v>0.32522879999999998</v>
      </c>
      <c r="GB403">
        <v>1</v>
      </c>
    </row>
    <row r="404" spans="1:184" x14ac:dyDescent="0.3">
      <c r="A404" t="s">
        <v>277</v>
      </c>
      <c r="B404" t="s">
        <v>224</v>
      </c>
      <c r="C404" t="s">
        <v>1</v>
      </c>
      <c r="D404" t="s">
        <v>1</v>
      </c>
      <c r="E404" t="s">
        <v>1</v>
      </c>
      <c r="F404" t="s">
        <v>1</v>
      </c>
      <c r="G404" t="s">
        <v>1</v>
      </c>
      <c r="H404" s="40" t="s">
        <v>1</v>
      </c>
      <c r="I404" s="18" t="s">
        <v>1</v>
      </c>
      <c r="J404" s="38" t="s">
        <v>1</v>
      </c>
      <c r="K404" s="18" t="s">
        <v>2</v>
      </c>
      <c r="L404" s="38">
        <v>1283</v>
      </c>
      <c r="M404" s="38">
        <v>1283</v>
      </c>
      <c r="N404" s="38">
        <v>1.011252</v>
      </c>
      <c r="O404" s="38">
        <v>0.94951980000000002</v>
      </c>
      <c r="P404" s="38">
        <v>0.9037714</v>
      </c>
      <c r="Q404" s="38">
        <v>0.86823689999999998</v>
      </c>
      <c r="R404" s="38">
        <v>0.85307330000000003</v>
      </c>
      <c r="S404" s="38">
        <v>0.89784039999999998</v>
      </c>
      <c r="T404" s="38">
        <v>1.03775</v>
      </c>
      <c r="U404" s="38">
        <v>1.2901659999999999</v>
      </c>
      <c r="V404" s="38">
        <v>1.7241409999999999</v>
      </c>
      <c r="W404" s="38">
        <v>2.121931</v>
      </c>
      <c r="X404" s="38">
        <v>2.4384700000000001</v>
      </c>
      <c r="Y404" s="38">
        <v>2.7236859999999998</v>
      </c>
      <c r="Z404" s="38">
        <v>2.9029120000000002</v>
      </c>
      <c r="AA404" s="38">
        <v>3.118411</v>
      </c>
      <c r="AB404" s="38">
        <v>3.276786</v>
      </c>
      <c r="AC404" s="38">
        <v>3.3060499999999999</v>
      </c>
      <c r="AD404" s="38">
        <v>3.177216</v>
      </c>
      <c r="AE404" s="38">
        <v>2.918952</v>
      </c>
      <c r="AF404" s="38">
        <v>2.6083560000000001</v>
      </c>
      <c r="AG404" s="38">
        <v>2.2090969999999999</v>
      </c>
      <c r="AH404" s="38">
        <v>1.7613460000000001</v>
      </c>
      <c r="AI404" s="38">
        <v>1.420301</v>
      </c>
      <c r="AJ404" s="38">
        <v>1.232505</v>
      </c>
      <c r="AK404" s="38">
        <v>1.1224890000000001</v>
      </c>
      <c r="AL404" s="38">
        <v>-1.5501E-3</v>
      </c>
      <c r="AM404" s="38">
        <v>-5.8415999999999997E-3</v>
      </c>
      <c r="AN404" s="38">
        <v>-6.491E-4</v>
      </c>
      <c r="AO404" s="38">
        <v>1.7676E-3</v>
      </c>
      <c r="AP404" s="38">
        <v>-2.2780000000000001E-4</v>
      </c>
      <c r="AQ404" s="38">
        <v>7.8440999999999997E-3</v>
      </c>
      <c r="AR404" s="38">
        <v>-7.4126000000000001E-3</v>
      </c>
      <c r="AS404" s="38">
        <v>-1.9263499999999999E-2</v>
      </c>
      <c r="AT404" s="38">
        <v>-6.7306400000000002E-2</v>
      </c>
      <c r="AU404" s="38">
        <v>-5.3228699999999997E-2</v>
      </c>
      <c r="AV404" s="38">
        <v>-4.13163E-2</v>
      </c>
      <c r="AW404" s="38">
        <v>-1.38534E-2</v>
      </c>
      <c r="AX404" s="38">
        <v>-2.0399400000000002E-2</v>
      </c>
      <c r="AY404" s="38">
        <v>-1.24844E-2</v>
      </c>
      <c r="AZ404" s="38">
        <v>-1.54574E-2</v>
      </c>
      <c r="BA404" s="38">
        <v>-2.8022600000000002E-2</v>
      </c>
      <c r="BB404" s="38">
        <v>1.8800999999999998E-2</v>
      </c>
      <c r="BC404" s="38">
        <v>-1.3877E-2</v>
      </c>
      <c r="BD404" s="38">
        <v>-1.8710299999999999E-2</v>
      </c>
      <c r="BE404" s="38">
        <v>9.7164999999999994E-3</v>
      </c>
      <c r="BF404" s="38">
        <v>1.4889100000000001E-2</v>
      </c>
      <c r="BG404" s="38">
        <v>-3.9915000000000003E-3</v>
      </c>
      <c r="BH404" s="38">
        <v>-5.3708000000000002E-3</v>
      </c>
      <c r="BI404" s="38">
        <v>-1.50343E-2</v>
      </c>
      <c r="BJ404" s="38">
        <v>6.2975000000000001E-3</v>
      </c>
      <c r="BK404" s="38">
        <v>1.3155E-3</v>
      </c>
      <c r="BL404" s="38">
        <v>6.7308000000000003E-3</v>
      </c>
      <c r="BM404" s="38">
        <v>6.8995000000000003E-3</v>
      </c>
      <c r="BN404" s="38">
        <v>6.0007999999999997E-3</v>
      </c>
      <c r="BO404" s="38">
        <v>1.41003E-2</v>
      </c>
      <c r="BP404" s="38">
        <v>-1.4264E-3</v>
      </c>
      <c r="BQ404" s="38">
        <v>-1.36417E-2</v>
      </c>
      <c r="BR404" s="38">
        <v>-4.84495E-2</v>
      </c>
      <c r="BS404" s="38">
        <v>-3.7039099999999998E-2</v>
      </c>
      <c r="BT404" s="38">
        <v>-2.62008E-2</v>
      </c>
      <c r="BU404" s="38">
        <v>8.8509999999999999E-4</v>
      </c>
      <c r="BV404" s="38">
        <v>-1.2585600000000001E-2</v>
      </c>
      <c r="BW404" s="38">
        <v>-3.1059999999999998E-3</v>
      </c>
      <c r="BX404" s="38">
        <v>5.8922999999999996E-3</v>
      </c>
      <c r="BY404" s="38">
        <v>2.9553000000000001E-3</v>
      </c>
      <c r="BZ404" s="38">
        <v>4.7219499999999998E-2</v>
      </c>
      <c r="CA404" s="38">
        <v>1.4833499999999999E-2</v>
      </c>
      <c r="CB404" s="38">
        <v>7.3508000000000002E-3</v>
      </c>
      <c r="CC404" s="38">
        <v>3.2385400000000002E-2</v>
      </c>
      <c r="CD404" s="38">
        <v>3.4636899999999998E-2</v>
      </c>
      <c r="CE404" s="38">
        <v>1.2006599999999999E-2</v>
      </c>
      <c r="CF404" s="38">
        <v>9.2893999999999997E-3</v>
      </c>
      <c r="CG404" s="38">
        <v>8.9170000000000004E-4</v>
      </c>
      <c r="CH404" s="38">
        <v>1.17327E-2</v>
      </c>
      <c r="CI404" s="38">
        <v>6.2725000000000003E-3</v>
      </c>
      <c r="CJ404" s="38">
        <v>1.1842E-2</v>
      </c>
      <c r="CK404" s="38">
        <v>1.0453799999999999E-2</v>
      </c>
      <c r="CL404" s="38">
        <v>1.0314800000000001E-2</v>
      </c>
      <c r="CM404" s="38">
        <v>1.8433399999999999E-2</v>
      </c>
      <c r="CN404" s="38">
        <v>2.7196E-3</v>
      </c>
      <c r="CO404" s="38">
        <v>-9.7479999999999997E-3</v>
      </c>
      <c r="CP404" s="38">
        <v>-3.5389200000000003E-2</v>
      </c>
      <c r="CQ404" s="38">
        <v>-2.58263E-2</v>
      </c>
      <c r="CR404" s="38">
        <v>-1.5731700000000001E-2</v>
      </c>
      <c r="CS404" s="38">
        <v>1.1093E-2</v>
      </c>
      <c r="CT404" s="38">
        <v>-7.1736999999999999E-3</v>
      </c>
      <c r="CU404" s="38">
        <v>3.3893999999999999E-3</v>
      </c>
      <c r="CV404" s="38">
        <v>2.0678999999999999E-2</v>
      </c>
      <c r="CW404" s="38">
        <v>2.4410500000000002E-2</v>
      </c>
      <c r="CX404" s="38">
        <v>6.6902100000000006E-2</v>
      </c>
      <c r="CY404" s="38">
        <v>3.4718300000000001E-2</v>
      </c>
      <c r="CZ404" s="38">
        <v>2.5400699999999998E-2</v>
      </c>
      <c r="DA404" s="38">
        <v>4.8085799999999998E-2</v>
      </c>
      <c r="DB404" s="38">
        <v>4.8314200000000002E-2</v>
      </c>
      <c r="DC404" s="38">
        <v>2.3086800000000001E-2</v>
      </c>
      <c r="DD404" s="38">
        <v>1.9442999999999998E-2</v>
      </c>
      <c r="DE404" s="38">
        <v>1.1921899999999999E-2</v>
      </c>
      <c r="DF404" s="38">
        <v>1.71679E-2</v>
      </c>
      <c r="DG404" s="38">
        <v>1.12295E-2</v>
      </c>
      <c r="DH404" s="38">
        <v>1.6953300000000001E-2</v>
      </c>
      <c r="DI404" s="38">
        <v>1.4008100000000001E-2</v>
      </c>
      <c r="DJ404" s="38">
        <v>1.46287E-2</v>
      </c>
      <c r="DK404" s="38">
        <v>2.2766399999999999E-2</v>
      </c>
      <c r="DL404" s="38">
        <v>6.8656999999999998E-3</v>
      </c>
      <c r="DM404" s="38">
        <v>-5.8544000000000001E-3</v>
      </c>
      <c r="DN404" s="38">
        <v>-2.2329000000000002E-2</v>
      </c>
      <c r="DO404" s="38">
        <v>-1.46135E-2</v>
      </c>
      <c r="DP404" s="38">
        <v>-5.2627000000000004E-3</v>
      </c>
      <c r="DQ404" s="38">
        <v>2.1300800000000002E-2</v>
      </c>
      <c r="DR404" s="38">
        <v>-1.7619000000000001E-3</v>
      </c>
      <c r="DS404" s="38">
        <v>9.8846999999999997E-3</v>
      </c>
      <c r="DT404" s="38">
        <v>3.5465799999999999E-2</v>
      </c>
      <c r="DU404" s="38">
        <v>4.5865700000000002E-2</v>
      </c>
      <c r="DV404" s="38">
        <v>8.6584599999999998E-2</v>
      </c>
      <c r="DW404" s="38">
        <v>5.4603100000000002E-2</v>
      </c>
      <c r="DX404" s="38">
        <v>4.3450599999999999E-2</v>
      </c>
      <c r="DY404" s="38">
        <v>6.3786099999999998E-2</v>
      </c>
      <c r="DZ404" s="38">
        <v>6.1991499999999998E-2</v>
      </c>
      <c r="EA404" s="38">
        <v>3.4167000000000003E-2</v>
      </c>
      <c r="EB404" s="38">
        <v>2.9596600000000001E-2</v>
      </c>
      <c r="EC404" s="38">
        <v>2.2952199999999999E-2</v>
      </c>
      <c r="ED404" s="38">
        <v>2.50155E-2</v>
      </c>
      <c r="EE404" s="38">
        <v>1.8386599999999999E-2</v>
      </c>
      <c r="EF404" s="38">
        <v>2.43331E-2</v>
      </c>
      <c r="EG404" s="38">
        <v>1.9140000000000001E-2</v>
      </c>
      <c r="EH404" s="38">
        <v>2.0857400000000002E-2</v>
      </c>
      <c r="EI404" s="38">
        <v>2.9022599999999999E-2</v>
      </c>
      <c r="EJ404" s="38">
        <v>1.2851899999999999E-2</v>
      </c>
      <c r="EK404" s="38">
        <v>-2.3259999999999999E-4</v>
      </c>
      <c r="EL404" s="38">
        <v>-3.4719999999999998E-3</v>
      </c>
      <c r="EM404" s="38">
        <v>1.5759999999999999E-3</v>
      </c>
      <c r="EN404" s="38">
        <v>9.8528000000000001E-3</v>
      </c>
      <c r="EO404" s="38">
        <v>3.6039399999999999E-2</v>
      </c>
      <c r="EP404" s="38">
        <v>6.0520000000000001E-3</v>
      </c>
      <c r="EQ404" s="38">
        <v>1.9263099999999998E-2</v>
      </c>
      <c r="ER404" s="38">
        <v>5.6815400000000002E-2</v>
      </c>
      <c r="ES404" s="38">
        <v>7.6843599999999998E-2</v>
      </c>
      <c r="ET404" s="38">
        <v>0.1150031</v>
      </c>
      <c r="EU404" s="38">
        <v>8.3313600000000002E-2</v>
      </c>
      <c r="EV404" s="38">
        <v>6.9511699999999996E-2</v>
      </c>
      <c r="EW404" s="38">
        <v>8.6455000000000004E-2</v>
      </c>
      <c r="EX404" s="38">
        <v>8.1739300000000001E-2</v>
      </c>
      <c r="EY404" s="38">
        <v>5.0165099999999997E-2</v>
      </c>
      <c r="EZ404" s="38">
        <v>4.4256700000000003E-2</v>
      </c>
      <c r="FA404" s="38">
        <v>3.8878099999999999E-2</v>
      </c>
      <c r="FB404" s="38">
        <v>79.347629999999995</v>
      </c>
      <c r="FC404" s="38">
        <v>77.779629999999997</v>
      </c>
      <c r="FD404" s="38">
        <v>75.935829999999996</v>
      </c>
      <c r="FE404" s="38">
        <v>74.382589999999993</v>
      </c>
      <c r="FF404" s="38">
        <v>73.056899999999999</v>
      </c>
      <c r="FG404" s="38">
        <v>71.975660000000005</v>
      </c>
      <c r="FH404" s="38">
        <v>71.792500000000004</v>
      </c>
      <c r="FI404" s="38">
        <v>74.644909999999996</v>
      </c>
      <c r="FJ404" s="38">
        <v>79.327330000000003</v>
      </c>
      <c r="FK404" s="38">
        <v>84.073490000000007</v>
      </c>
      <c r="FL404" s="38">
        <v>88.486949999999993</v>
      </c>
      <c r="FM404" s="38">
        <v>92.537599999999998</v>
      </c>
      <c r="FN404" s="38">
        <v>95.844200000000001</v>
      </c>
      <c r="FO404" s="38">
        <v>98.397580000000005</v>
      </c>
      <c r="FP404" s="38">
        <v>100.26609999999999</v>
      </c>
      <c r="FQ404" s="38">
        <v>101.5132</v>
      </c>
      <c r="FR404" s="38">
        <v>101.818</v>
      </c>
      <c r="FS404" s="38">
        <v>101.06180000000001</v>
      </c>
      <c r="FT404" s="38">
        <v>99.108980000000003</v>
      </c>
      <c r="FU404" s="38">
        <v>95.414510000000007</v>
      </c>
      <c r="FV404" s="38">
        <v>91.034260000000003</v>
      </c>
      <c r="FW404">
        <v>87.684950000000001</v>
      </c>
      <c r="FX404">
        <v>84.81156</v>
      </c>
      <c r="FY404">
        <v>82.129059999999996</v>
      </c>
      <c r="FZ404">
        <v>3.0602299999999999E-2</v>
      </c>
      <c r="GA404">
        <v>0.22712470000000001</v>
      </c>
      <c r="GB404">
        <v>1</v>
      </c>
    </row>
    <row r="405" spans="1:184" x14ac:dyDescent="0.3">
      <c r="A405" t="s">
        <v>277</v>
      </c>
      <c r="B405" t="s">
        <v>189</v>
      </c>
      <c r="C405" t="s">
        <v>1</v>
      </c>
      <c r="D405" t="s">
        <v>1</v>
      </c>
      <c r="E405" t="s">
        <v>1</v>
      </c>
      <c r="F405" t="s">
        <v>1</v>
      </c>
      <c r="G405" s="16" t="s">
        <v>1</v>
      </c>
      <c r="H405" s="40" t="s">
        <v>1</v>
      </c>
      <c r="I405" s="18" t="s">
        <v>1</v>
      </c>
      <c r="J405" s="38" t="s">
        <v>1</v>
      </c>
      <c r="K405" s="18">
        <v>44722</v>
      </c>
      <c r="L405" s="38">
        <v>16005</v>
      </c>
      <c r="M405" s="38">
        <v>16005</v>
      </c>
      <c r="N405" s="38">
        <v>0.87818470000000004</v>
      </c>
      <c r="O405" s="38">
        <v>0.84520700000000004</v>
      </c>
      <c r="P405" s="38">
        <v>0.82934750000000002</v>
      </c>
      <c r="Q405" s="38">
        <v>0.81632939999999998</v>
      </c>
      <c r="R405" s="38">
        <v>0.8320398</v>
      </c>
      <c r="S405" s="38">
        <v>0.86309840000000004</v>
      </c>
      <c r="T405" s="38">
        <v>0.89645520000000001</v>
      </c>
      <c r="U405" s="38">
        <v>1.064819</v>
      </c>
      <c r="V405" s="38">
        <v>1.2405250000000001</v>
      </c>
      <c r="W405" s="38">
        <v>1.348438</v>
      </c>
      <c r="X405" s="38">
        <v>1.436874</v>
      </c>
      <c r="Y405" s="38">
        <v>1.4988140000000001</v>
      </c>
      <c r="Z405" s="38">
        <v>1.5410489999999999</v>
      </c>
      <c r="AA405" s="38">
        <v>1.5792330000000001</v>
      </c>
      <c r="AB405" s="38">
        <v>1.589002</v>
      </c>
      <c r="AC405" s="38">
        <v>1.540581</v>
      </c>
      <c r="AD405" s="38">
        <v>1.39032</v>
      </c>
      <c r="AE405" s="38">
        <v>1.162326</v>
      </c>
      <c r="AF405" s="38">
        <v>1.0690390000000001</v>
      </c>
      <c r="AG405" s="38">
        <v>1.032572</v>
      </c>
      <c r="AH405" s="38">
        <v>1.0337069999999999</v>
      </c>
      <c r="AI405" s="38">
        <v>1.036605</v>
      </c>
      <c r="AJ405" s="38">
        <v>0.98564399999999996</v>
      </c>
      <c r="AK405" s="38">
        <v>0.93487949999999997</v>
      </c>
      <c r="AL405" s="38">
        <v>8.5781E-3</v>
      </c>
      <c r="AM405" s="38">
        <v>-3.2702E-3</v>
      </c>
      <c r="AN405" s="38">
        <v>6.6140000000000003E-4</v>
      </c>
      <c r="AO405" s="38">
        <v>-1.816E-4</v>
      </c>
      <c r="AP405" s="38">
        <v>1.1785000000000001E-3</v>
      </c>
      <c r="AQ405" s="38">
        <v>1.5428000000000001E-2</v>
      </c>
      <c r="AR405" s="38">
        <v>2.0349999999999999E-3</v>
      </c>
      <c r="AS405" s="38">
        <v>-2.0294E-2</v>
      </c>
      <c r="AT405" s="38">
        <v>-3.1851900000000002E-2</v>
      </c>
      <c r="AU405" s="38">
        <v>-3.1630699999999998E-2</v>
      </c>
      <c r="AV405" s="38">
        <v>-2.02957E-2</v>
      </c>
      <c r="AW405" s="38">
        <v>-7.2205000000000004E-3</v>
      </c>
      <c r="AX405" s="38">
        <v>3.1183999999999999E-3</v>
      </c>
      <c r="AY405" s="38">
        <v>-3.5714000000000002E-3</v>
      </c>
      <c r="AZ405" s="38">
        <v>2.7583999999999998E-3</v>
      </c>
      <c r="BA405" s="38">
        <v>8.4411999999999994E-3</v>
      </c>
      <c r="BB405" s="38">
        <v>6.9404000000000002E-3</v>
      </c>
      <c r="BC405" s="38">
        <v>1.6559299999999999E-2</v>
      </c>
      <c r="BD405" s="38">
        <v>4.3005999999999999E-3</v>
      </c>
      <c r="BE405" s="38">
        <v>5.3566999999999998E-3</v>
      </c>
      <c r="BF405" s="38">
        <v>1.6460700000000002E-2</v>
      </c>
      <c r="BG405" s="38">
        <v>-1.8213199999999999E-2</v>
      </c>
      <c r="BH405" s="38">
        <v>-2.7291800000000001E-2</v>
      </c>
      <c r="BI405" s="38">
        <v>-2.9302600000000002E-2</v>
      </c>
      <c r="BJ405" s="38">
        <v>1.2115300000000001E-2</v>
      </c>
      <c r="BK405" s="38">
        <v>2.6380000000000002E-4</v>
      </c>
      <c r="BL405" s="38">
        <v>2.7496E-3</v>
      </c>
      <c r="BM405" s="38">
        <v>2.4409000000000002E-3</v>
      </c>
      <c r="BN405" s="38">
        <v>3.2028E-3</v>
      </c>
      <c r="BO405" s="38">
        <v>2.1333299999999999E-2</v>
      </c>
      <c r="BP405" s="38">
        <v>7.6134999999999996E-3</v>
      </c>
      <c r="BQ405" s="38">
        <v>-1.6972999999999999E-2</v>
      </c>
      <c r="BR405" s="38">
        <v>-2.6541800000000001E-2</v>
      </c>
      <c r="BS405" s="38">
        <v>-2.6230900000000001E-2</v>
      </c>
      <c r="BT405" s="38">
        <v>-1.7651900000000002E-2</v>
      </c>
      <c r="BU405" s="38">
        <v>-4.9626000000000002E-3</v>
      </c>
      <c r="BV405" s="38">
        <v>5.0150999999999998E-3</v>
      </c>
      <c r="BW405" s="38">
        <v>-1.2539999999999999E-3</v>
      </c>
      <c r="BX405" s="38">
        <v>6.4301000000000002E-3</v>
      </c>
      <c r="BY405" s="38">
        <v>1.26307E-2</v>
      </c>
      <c r="BZ405" s="38">
        <v>1.0977900000000001E-2</v>
      </c>
      <c r="CA405" s="38">
        <v>2.1024500000000002E-2</v>
      </c>
      <c r="CB405" s="38">
        <v>8.8974999999999992E-3</v>
      </c>
      <c r="CC405" s="38">
        <v>1.0246E-2</v>
      </c>
      <c r="CD405" s="38">
        <v>2.0676300000000002E-2</v>
      </c>
      <c r="CE405" s="38">
        <v>-1.3269E-2</v>
      </c>
      <c r="CF405" s="38">
        <v>-2.3151399999999999E-2</v>
      </c>
      <c r="CG405" s="38">
        <v>-2.50166E-2</v>
      </c>
      <c r="CH405" s="38">
        <v>1.45652E-2</v>
      </c>
      <c r="CI405" s="38">
        <v>2.7114999999999999E-3</v>
      </c>
      <c r="CJ405" s="38">
        <v>4.1958000000000004E-3</v>
      </c>
      <c r="CK405" s="38">
        <v>4.2572E-3</v>
      </c>
      <c r="CL405" s="38">
        <v>4.6048E-3</v>
      </c>
      <c r="CM405" s="38">
        <v>2.5423399999999999E-2</v>
      </c>
      <c r="CN405" s="38">
        <v>1.14772E-2</v>
      </c>
      <c r="CO405" s="38">
        <v>-1.4673E-2</v>
      </c>
      <c r="CP405" s="38">
        <v>-2.2863999999999999E-2</v>
      </c>
      <c r="CQ405" s="38">
        <v>-2.2490900000000001E-2</v>
      </c>
      <c r="CR405" s="38">
        <v>-1.5820799999999999E-2</v>
      </c>
      <c r="CS405" s="38">
        <v>-3.3987000000000002E-3</v>
      </c>
      <c r="CT405" s="38">
        <v>6.3286999999999996E-3</v>
      </c>
      <c r="CU405" s="38">
        <v>3.5100000000000002E-4</v>
      </c>
      <c r="CV405" s="38">
        <v>8.9730999999999995E-3</v>
      </c>
      <c r="CW405" s="38">
        <v>1.55324E-2</v>
      </c>
      <c r="CX405" s="38">
        <v>1.37743E-2</v>
      </c>
      <c r="CY405" s="38">
        <v>2.4117E-2</v>
      </c>
      <c r="CZ405" s="38">
        <v>1.2081400000000001E-2</v>
      </c>
      <c r="DA405" s="38">
        <v>1.36323E-2</v>
      </c>
      <c r="DB405" s="38">
        <v>2.35959E-2</v>
      </c>
      <c r="DC405" s="38">
        <v>-9.8446999999999996E-3</v>
      </c>
      <c r="DD405" s="38">
        <v>-2.0283700000000002E-2</v>
      </c>
      <c r="DE405" s="38">
        <v>-2.20482E-2</v>
      </c>
      <c r="DF405" s="38">
        <v>1.7015099999999998E-2</v>
      </c>
      <c r="DG405" s="38">
        <v>5.1592000000000001E-3</v>
      </c>
      <c r="DH405" s="38">
        <v>5.6420999999999997E-3</v>
      </c>
      <c r="DI405" s="38">
        <v>6.0734999999999999E-3</v>
      </c>
      <c r="DJ405" s="38">
        <v>6.0067999999999996E-3</v>
      </c>
      <c r="DK405" s="38">
        <v>2.9513399999999999E-2</v>
      </c>
      <c r="DL405" s="38">
        <v>1.5340899999999999E-2</v>
      </c>
      <c r="DM405" s="38">
        <v>-1.2372899999999999E-2</v>
      </c>
      <c r="DN405" s="38">
        <v>-1.91863E-2</v>
      </c>
      <c r="DO405" s="38">
        <v>-1.8751E-2</v>
      </c>
      <c r="DP405" s="38">
        <v>-1.39898E-2</v>
      </c>
      <c r="DQ405" s="38">
        <v>-1.8349E-3</v>
      </c>
      <c r="DR405" s="38">
        <v>7.6423999999999997E-3</v>
      </c>
      <c r="DS405" s="38">
        <v>1.9559999999999998E-3</v>
      </c>
      <c r="DT405" s="38">
        <v>1.1516200000000001E-2</v>
      </c>
      <c r="DU405" s="38">
        <v>1.8433999999999999E-2</v>
      </c>
      <c r="DV405" s="38">
        <v>1.6570600000000001E-2</v>
      </c>
      <c r="DW405" s="38">
        <v>2.72096E-2</v>
      </c>
      <c r="DX405" s="38">
        <v>1.52652E-2</v>
      </c>
      <c r="DY405" s="38">
        <v>1.7018599999999998E-2</v>
      </c>
      <c r="DZ405" s="38">
        <v>2.65156E-2</v>
      </c>
      <c r="EA405" s="38">
        <v>-6.4203000000000003E-3</v>
      </c>
      <c r="EB405" s="38">
        <v>-1.74161E-2</v>
      </c>
      <c r="EC405" s="38">
        <v>-1.9079800000000001E-2</v>
      </c>
      <c r="ED405" s="38">
        <v>2.0552299999999999E-2</v>
      </c>
      <c r="EE405" s="38">
        <v>8.6931999999999999E-3</v>
      </c>
      <c r="EF405" s="38">
        <v>7.7301999999999996E-3</v>
      </c>
      <c r="EG405" s="38">
        <v>8.6958999999999995E-3</v>
      </c>
      <c r="EH405" s="38">
        <v>8.0310999999999994E-3</v>
      </c>
      <c r="EI405" s="38">
        <v>3.5418699999999997E-2</v>
      </c>
      <c r="EJ405" s="38">
        <v>2.0919500000000001E-2</v>
      </c>
      <c r="EK405" s="38">
        <v>-9.0518999999999999E-3</v>
      </c>
      <c r="EL405" s="38">
        <v>-1.38762E-2</v>
      </c>
      <c r="EM405" s="38">
        <v>-1.3351099999999999E-2</v>
      </c>
      <c r="EN405" s="38">
        <v>-1.1346E-2</v>
      </c>
      <c r="EO405" s="38">
        <v>4.2309999999999998E-4</v>
      </c>
      <c r="EP405" s="38">
        <v>9.5391E-3</v>
      </c>
      <c r="EQ405" s="38">
        <v>4.2734000000000001E-3</v>
      </c>
      <c r="ER405" s="38">
        <v>1.5187900000000001E-2</v>
      </c>
      <c r="ES405" s="38">
        <v>2.2623600000000001E-2</v>
      </c>
      <c r="ET405" s="38">
        <v>2.0608100000000001E-2</v>
      </c>
      <c r="EU405" s="38">
        <v>3.16747E-2</v>
      </c>
      <c r="EV405" s="38">
        <v>1.9862100000000001E-2</v>
      </c>
      <c r="EW405" s="38">
        <v>2.1907800000000002E-2</v>
      </c>
      <c r="EX405" s="38">
        <v>3.0731100000000001E-2</v>
      </c>
      <c r="EY405" s="38">
        <v>-1.4760999999999999E-3</v>
      </c>
      <c r="EZ405" s="38">
        <v>-1.32756E-2</v>
      </c>
      <c r="FA405" s="38">
        <v>-1.47939E-2</v>
      </c>
      <c r="FB405" s="38">
        <v>78.100030000000004</v>
      </c>
      <c r="FC405" s="38">
        <v>76.415859999999995</v>
      </c>
      <c r="FD405" s="38">
        <v>74.154759999999996</v>
      </c>
      <c r="FE405" s="38">
        <v>72.24145</v>
      </c>
      <c r="FF405" s="38">
        <v>71.317570000000003</v>
      </c>
      <c r="FG405" s="38">
        <v>70.290130000000005</v>
      </c>
      <c r="FH405" s="38">
        <v>70.806719999999999</v>
      </c>
      <c r="FI405" s="38">
        <v>75.050479999999993</v>
      </c>
      <c r="FJ405" s="38">
        <v>80.089669999999998</v>
      </c>
      <c r="FK405" s="38">
        <v>84.09984</v>
      </c>
      <c r="FL405" s="38">
        <v>87.819720000000004</v>
      </c>
      <c r="FM405" s="38">
        <v>91.447220000000002</v>
      </c>
      <c r="FN405" s="38">
        <v>93.959220000000002</v>
      </c>
      <c r="FO405" s="38">
        <v>96.128380000000007</v>
      </c>
      <c r="FP405" s="38">
        <v>97.569209999999998</v>
      </c>
      <c r="FQ405" s="38">
        <v>98.576070000000001</v>
      </c>
      <c r="FR405" s="38">
        <v>98.819890000000001</v>
      </c>
      <c r="FS405" s="38">
        <v>97.98133</v>
      </c>
      <c r="FT405" s="38">
        <v>96.226169999999996</v>
      </c>
      <c r="FU405" s="38">
        <v>93.496830000000003</v>
      </c>
      <c r="FV405" s="38">
        <v>90.103769999999997</v>
      </c>
      <c r="FW405">
        <v>87.23272</v>
      </c>
      <c r="FX405">
        <v>84.490970000000004</v>
      </c>
      <c r="FY405">
        <v>81.798749999999998</v>
      </c>
      <c r="FZ405">
        <v>4.5522999999999996E-3</v>
      </c>
      <c r="GA405">
        <v>3.6067399999999999E-2</v>
      </c>
      <c r="GB405">
        <v>1</v>
      </c>
    </row>
    <row r="406" spans="1:184" x14ac:dyDescent="0.3">
      <c r="A406" t="s">
        <v>277</v>
      </c>
      <c r="B406" t="s">
        <v>189</v>
      </c>
      <c r="C406" t="s">
        <v>1</v>
      </c>
      <c r="D406" t="s">
        <v>1</v>
      </c>
      <c r="E406" t="s">
        <v>1</v>
      </c>
      <c r="F406" t="s">
        <v>1</v>
      </c>
      <c r="G406" s="16" t="s">
        <v>1</v>
      </c>
      <c r="H406" s="40" t="s">
        <v>1</v>
      </c>
      <c r="I406" s="18" t="s">
        <v>1</v>
      </c>
      <c r="J406" s="38" t="s">
        <v>1</v>
      </c>
      <c r="K406" s="18">
        <v>44739</v>
      </c>
      <c r="L406" s="38">
        <v>15977</v>
      </c>
      <c r="M406" s="38">
        <v>15977</v>
      </c>
      <c r="N406" s="38">
        <v>0.87377609999999994</v>
      </c>
      <c r="O406" s="38">
        <v>0.84491510000000003</v>
      </c>
      <c r="P406" s="38">
        <v>0.82897540000000003</v>
      </c>
      <c r="Q406" s="38">
        <v>0.82097980000000004</v>
      </c>
      <c r="R406" s="38">
        <v>0.83771189999999995</v>
      </c>
      <c r="S406" s="38">
        <v>0.89930489999999996</v>
      </c>
      <c r="T406" s="38">
        <v>0.96173370000000002</v>
      </c>
      <c r="U406" s="38">
        <v>1.1180270000000001</v>
      </c>
      <c r="V406" s="38">
        <v>1.2897080000000001</v>
      </c>
      <c r="W406" s="38">
        <v>1.3900669999999999</v>
      </c>
      <c r="X406" s="38">
        <v>1.484062</v>
      </c>
      <c r="Y406" s="38">
        <v>1.5477339999999999</v>
      </c>
      <c r="Z406" s="38">
        <v>1.5922210000000001</v>
      </c>
      <c r="AA406" s="38">
        <v>1.6462000000000001</v>
      </c>
      <c r="AB406" s="38">
        <v>1.6646650000000001</v>
      </c>
      <c r="AC406" s="38">
        <v>1.627313</v>
      </c>
      <c r="AD406" s="38">
        <v>1.4769350000000001</v>
      </c>
      <c r="AE406" s="38">
        <v>1.2379929999999999</v>
      </c>
      <c r="AF406" s="38">
        <v>1.1359269999999999</v>
      </c>
      <c r="AG406" s="38">
        <v>1.0881080000000001</v>
      </c>
      <c r="AH406" s="38">
        <v>1.0994390000000001</v>
      </c>
      <c r="AI406" s="38">
        <v>1.068452</v>
      </c>
      <c r="AJ406" s="38">
        <v>1.0158739999999999</v>
      </c>
      <c r="AK406" s="38">
        <v>0.9598854</v>
      </c>
      <c r="AL406" s="38">
        <v>-1.3015000000000001E-2</v>
      </c>
      <c r="AM406" s="38">
        <v>-1.12011E-2</v>
      </c>
      <c r="AN406" s="38">
        <v>-5.7846E-3</v>
      </c>
      <c r="AO406" s="38">
        <v>-3.1773999999999999E-3</v>
      </c>
      <c r="AP406" s="38">
        <v>-8.6379999999999998E-3</v>
      </c>
      <c r="AQ406" s="38">
        <v>2.2421699999999999E-2</v>
      </c>
      <c r="AR406" s="38">
        <v>2.53111E-2</v>
      </c>
      <c r="AS406" s="38">
        <v>-1.37415E-2</v>
      </c>
      <c r="AT406" s="38">
        <v>-1.1352299999999999E-2</v>
      </c>
      <c r="AU406" s="38">
        <v>-1.26321E-2</v>
      </c>
      <c r="AV406" s="38">
        <v>-4.6870999999999996E-3</v>
      </c>
      <c r="AW406" s="38">
        <v>-1.07688E-2</v>
      </c>
      <c r="AX406" s="38">
        <v>-5.4152000000000002E-3</v>
      </c>
      <c r="AY406" s="38">
        <v>-9.3190000000000005E-4</v>
      </c>
      <c r="AZ406" s="38">
        <v>9.0644000000000002E-3</v>
      </c>
      <c r="BA406" s="38">
        <v>1.16022E-2</v>
      </c>
      <c r="BB406" s="38">
        <v>2.0454400000000001E-2</v>
      </c>
      <c r="BC406" s="38">
        <v>2.10902E-2</v>
      </c>
      <c r="BD406" s="38">
        <v>1.1629E-2</v>
      </c>
      <c r="BE406" s="38">
        <v>2.08331E-2</v>
      </c>
      <c r="BF406" s="38">
        <v>3.3008500000000003E-2</v>
      </c>
      <c r="BG406" s="38">
        <v>-2.3950599999999999E-2</v>
      </c>
      <c r="BH406" s="38">
        <v>-1.3883E-2</v>
      </c>
      <c r="BI406" s="38">
        <v>-6.2925000000000003E-3</v>
      </c>
      <c r="BJ406" s="38">
        <v>-9.6775000000000003E-3</v>
      </c>
      <c r="BK406" s="38">
        <v>-8.6053999999999992E-3</v>
      </c>
      <c r="BL406" s="38">
        <v>-3.5915000000000001E-3</v>
      </c>
      <c r="BM406" s="38">
        <v>-1.5746E-3</v>
      </c>
      <c r="BN406" s="38">
        <v>-6.6936000000000001E-3</v>
      </c>
      <c r="BO406" s="38">
        <v>2.6129099999999999E-2</v>
      </c>
      <c r="BP406" s="38">
        <v>2.9941599999999999E-2</v>
      </c>
      <c r="BQ406" s="38">
        <v>-1.0342E-2</v>
      </c>
      <c r="BR406" s="38">
        <v>-7.6340000000000002E-3</v>
      </c>
      <c r="BS406" s="38">
        <v>-8.8952000000000007E-3</v>
      </c>
      <c r="BT406" s="38">
        <v>-2.4589E-3</v>
      </c>
      <c r="BU406" s="38">
        <v>-8.0061000000000004E-3</v>
      </c>
      <c r="BV406" s="38">
        <v>-3.4229E-3</v>
      </c>
      <c r="BW406" s="38">
        <v>7.3059999999999998E-4</v>
      </c>
      <c r="BX406" s="38">
        <v>1.23883E-2</v>
      </c>
      <c r="BY406" s="38">
        <v>1.3547099999999999E-2</v>
      </c>
      <c r="BZ406" s="38">
        <v>2.3031200000000002E-2</v>
      </c>
      <c r="CA406" s="38">
        <v>2.5094700000000001E-2</v>
      </c>
      <c r="CB406" s="38">
        <v>1.70645E-2</v>
      </c>
      <c r="CC406" s="38">
        <v>2.5191700000000001E-2</v>
      </c>
      <c r="CD406" s="38">
        <v>4.0450800000000002E-2</v>
      </c>
      <c r="CE406" s="38">
        <v>-1.8605699999999999E-2</v>
      </c>
      <c r="CF406" s="38">
        <v>-8.6920000000000001E-3</v>
      </c>
      <c r="CG406" s="38">
        <v>-2.4174999999999999E-3</v>
      </c>
      <c r="CH406" s="38">
        <v>-7.3660000000000002E-3</v>
      </c>
      <c r="CI406" s="38">
        <v>-6.8075999999999996E-3</v>
      </c>
      <c r="CJ406" s="38">
        <v>-2.0726E-3</v>
      </c>
      <c r="CK406" s="38">
        <v>-4.6450000000000001E-4</v>
      </c>
      <c r="CL406" s="38">
        <v>-5.3467999999999996E-3</v>
      </c>
      <c r="CM406" s="38">
        <v>2.8696800000000001E-2</v>
      </c>
      <c r="CN406" s="38">
        <v>3.3148700000000003E-2</v>
      </c>
      <c r="CO406" s="38">
        <v>-7.9875999999999992E-3</v>
      </c>
      <c r="CP406" s="38">
        <v>-5.0587999999999996E-3</v>
      </c>
      <c r="CQ406" s="38">
        <v>-6.3071000000000004E-3</v>
      </c>
      <c r="CR406" s="38">
        <v>-9.1560000000000003E-4</v>
      </c>
      <c r="CS406" s="38">
        <v>-6.0926000000000001E-3</v>
      </c>
      <c r="CT406" s="38">
        <v>-2.0431E-3</v>
      </c>
      <c r="CU406" s="38">
        <v>1.8821E-3</v>
      </c>
      <c r="CV406" s="38">
        <v>1.46905E-2</v>
      </c>
      <c r="CW406" s="38">
        <v>1.48941E-2</v>
      </c>
      <c r="CX406" s="38">
        <v>2.4815899999999998E-2</v>
      </c>
      <c r="CY406" s="38">
        <v>2.7868199999999999E-2</v>
      </c>
      <c r="CZ406" s="38">
        <v>2.0829E-2</v>
      </c>
      <c r="DA406" s="38">
        <v>2.8210499999999999E-2</v>
      </c>
      <c r="DB406" s="38">
        <v>4.5605300000000001E-2</v>
      </c>
      <c r="DC406" s="38">
        <v>-1.49038E-2</v>
      </c>
      <c r="DD406" s="38">
        <v>-5.0967E-3</v>
      </c>
      <c r="DE406" s="38">
        <v>2.6630000000000002E-4</v>
      </c>
      <c r="DF406" s="38">
        <v>-5.0543999999999997E-3</v>
      </c>
      <c r="DG406" s="38">
        <v>-5.0099000000000003E-3</v>
      </c>
      <c r="DH406" s="38">
        <v>-5.5369999999999996E-4</v>
      </c>
      <c r="DI406" s="38">
        <v>6.4570000000000003E-4</v>
      </c>
      <c r="DJ406" s="38">
        <v>-4.0001000000000004E-3</v>
      </c>
      <c r="DK406" s="38">
        <v>3.1264599999999997E-2</v>
      </c>
      <c r="DL406" s="38">
        <v>3.6355699999999998E-2</v>
      </c>
      <c r="DM406" s="38">
        <v>-5.6331000000000003E-3</v>
      </c>
      <c r="DN406" s="38">
        <v>-2.4835E-3</v>
      </c>
      <c r="DO406" s="38">
        <v>-3.7190000000000001E-3</v>
      </c>
      <c r="DP406" s="38">
        <v>6.2770000000000002E-4</v>
      </c>
      <c r="DQ406" s="38">
        <v>-4.1792000000000001E-3</v>
      </c>
      <c r="DR406" s="38">
        <v>-6.6319999999999997E-4</v>
      </c>
      <c r="DS406" s="38">
        <v>3.0336E-3</v>
      </c>
      <c r="DT406" s="38">
        <v>1.69926E-2</v>
      </c>
      <c r="DU406" s="38">
        <v>1.6241100000000001E-2</v>
      </c>
      <c r="DV406" s="38">
        <v>2.6600700000000001E-2</v>
      </c>
      <c r="DW406" s="38">
        <v>3.06418E-2</v>
      </c>
      <c r="DX406" s="38">
        <v>2.45936E-2</v>
      </c>
      <c r="DY406" s="38">
        <v>3.1229199999999999E-2</v>
      </c>
      <c r="DZ406" s="38">
        <v>5.0759800000000001E-2</v>
      </c>
      <c r="EA406" s="38">
        <v>-1.1201900000000001E-2</v>
      </c>
      <c r="EB406" s="38">
        <v>-1.5014E-3</v>
      </c>
      <c r="EC406" s="38">
        <v>2.9501000000000002E-3</v>
      </c>
      <c r="ED406" s="38">
        <v>-1.717E-3</v>
      </c>
      <c r="EE406" s="38">
        <v>-2.4141000000000002E-3</v>
      </c>
      <c r="EF406" s="38">
        <v>1.6394000000000001E-3</v>
      </c>
      <c r="EG406" s="38">
        <v>2.2485000000000001E-3</v>
      </c>
      <c r="EH406" s="38">
        <v>-2.0555999999999999E-3</v>
      </c>
      <c r="EI406" s="38">
        <v>3.4972000000000003E-2</v>
      </c>
      <c r="EJ406" s="38">
        <v>4.09862E-2</v>
      </c>
      <c r="EK406" s="38">
        <v>-2.2336000000000001E-3</v>
      </c>
      <c r="EL406" s="38">
        <v>1.2348000000000001E-3</v>
      </c>
      <c r="EM406" s="38">
        <v>1.7799999999999999E-5</v>
      </c>
      <c r="EN406" s="38">
        <v>2.8559000000000002E-3</v>
      </c>
      <c r="EO406" s="38">
        <v>-1.4164E-3</v>
      </c>
      <c r="EP406" s="38">
        <v>1.3290000000000001E-3</v>
      </c>
      <c r="EQ406" s="38">
        <v>4.6962000000000002E-3</v>
      </c>
      <c r="ER406" s="38">
        <v>2.0316600000000001E-2</v>
      </c>
      <c r="ES406" s="38">
        <v>1.8185900000000001E-2</v>
      </c>
      <c r="ET406" s="38">
        <v>2.9177499999999999E-2</v>
      </c>
      <c r="EU406" s="38">
        <v>3.4646299999999998E-2</v>
      </c>
      <c r="EV406" s="38">
        <v>3.0029E-2</v>
      </c>
      <c r="EW406" s="38">
        <v>3.5587800000000003E-2</v>
      </c>
      <c r="EX406" s="38">
        <v>5.8201999999999997E-2</v>
      </c>
      <c r="EY406" s="38">
        <v>-5.8570000000000002E-3</v>
      </c>
      <c r="EZ406" s="38">
        <v>3.6897000000000002E-3</v>
      </c>
      <c r="FA406" s="38">
        <v>6.8250999999999997E-3</v>
      </c>
      <c r="FB406" s="38">
        <v>75.684010000000001</v>
      </c>
      <c r="FC406" s="38">
        <v>73.652760000000001</v>
      </c>
      <c r="FD406" s="38">
        <v>71.710949999999997</v>
      </c>
      <c r="FE406" s="38">
        <v>70.148700000000005</v>
      </c>
      <c r="FF406" s="38">
        <v>69.206959999999995</v>
      </c>
      <c r="FG406" s="38">
        <v>67.948589999999996</v>
      </c>
      <c r="FH406" s="38">
        <v>68.337969999999999</v>
      </c>
      <c r="FI406" s="38">
        <v>72.207890000000006</v>
      </c>
      <c r="FJ406" s="38">
        <v>77.174009999999996</v>
      </c>
      <c r="FK406" s="38">
        <v>81.462230000000005</v>
      </c>
      <c r="FL406" s="38">
        <v>85.815070000000006</v>
      </c>
      <c r="FM406" s="38">
        <v>89.845389999999995</v>
      </c>
      <c r="FN406" s="38">
        <v>93.313159999999996</v>
      </c>
      <c r="FO406" s="38">
        <v>96.142740000000003</v>
      </c>
      <c r="FP406" s="38">
        <v>98.283429999999996</v>
      </c>
      <c r="FQ406" s="38">
        <v>99.705259999999996</v>
      </c>
      <c r="FR406" s="38">
        <v>99.768709999999999</v>
      </c>
      <c r="FS406" s="38">
        <v>99.09469</v>
      </c>
      <c r="FT406" s="38">
        <v>97.429370000000006</v>
      </c>
      <c r="FU406" s="38">
        <v>94.283630000000002</v>
      </c>
      <c r="FV406" s="38">
        <v>89.646360000000001</v>
      </c>
      <c r="FW406">
        <v>85.690780000000004</v>
      </c>
      <c r="FX406">
        <v>82.356740000000002</v>
      </c>
      <c r="FY406">
        <v>79.775180000000006</v>
      </c>
      <c r="FZ406">
        <v>5.2394E-3</v>
      </c>
      <c r="GA406">
        <v>4.3226100000000003E-2</v>
      </c>
      <c r="GB406">
        <v>1</v>
      </c>
    </row>
    <row r="407" spans="1:184" x14ac:dyDescent="0.3">
      <c r="A407" t="s">
        <v>277</v>
      </c>
      <c r="B407" t="s">
        <v>189</v>
      </c>
      <c r="C407" t="s">
        <v>1</v>
      </c>
      <c r="D407" t="s">
        <v>1</v>
      </c>
      <c r="E407" t="s">
        <v>1</v>
      </c>
      <c r="F407" t="s">
        <v>1</v>
      </c>
      <c r="G407" s="16" t="s">
        <v>1</v>
      </c>
      <c r="H407" s="40" t="s">
        <v>1</v>
      </c>
      <c r="I407" s="18" t="s">
        <v>1</v>
      </c>
      <c r="J407" s="38" t="s">
        <v>1</v>
      </c>
      <c r="K407" s="18">
        <v>44753</v>
      </c>
      <c r="L407" s="38">
        <v>15953</v>
      </c>
      <c r="M407" s="38">
        <v>15953</v>
      </c>
      <c r="N407" s="38">
        <v>0.87409099999999995</v>
      </c>
      <c r="O407" s="38">
        <v>0.843113</v>
      </c>
      <c r="P407" s="38">
        <v>0.83031600000000005</v>
      </c>
      <c r="Q407" s="38">
        <v>0.82241900000000001</v>
      </c>
      <c r="R407" s="38">
        <v>0.8436572</v>
      </c>
      <c r="S407" s="38">
        <v>0.89758819999999995</v>
      </c>
      <c r="T407" s="38">
        <v>0.95842400000000005</v>
      </c>
      <c r="U407" s="38">
        <v>1.123777</v>
      </c>
      <c r="V407" s="38">
        <v>1.307456</v>
      </c>
      <c r="W407" s="38">
        <v>1.417216</v>
      </c>
      <c r="X407" s="38">
        <v>1.5085379999999999</v>
      </c>
      <c r="Y407" s="38">
        <v>1.5711580000000001</v>
      </c>
      <c r="Z407" s="38">
        <v>1.6199760000000001</v>
      </c>
      <c r="AA407" s="38">
        <v>1.6676800000000001</v>
      </c>
      <c r="AB407" s="38">
        <v>1.676801</v>
      </c>
      <c r="AC407" s="38">
        <v>1.6354359999999999</v>
      </c>
      <c r="AD407" s="38">
        <v>1.4793270000000001</v>
      </c>
      <c r="AE407" s="38">
        <v>1.240256</v>
      </c>
      <c r="AF407" s="38">
        <v>1.141251</v>
      </c>
      <c r="AG407" s="38">
        <v>1.098878</v>
      </c>
      <c r="AH407" s="38">
        <v>1.103073</v>
      </c>
      <c r="AI407" s="38">
        <v>1.0790869999999999</v>
      </c>
      <c r="AJ407" s="38">
        <v>1.0241359999999999</v>
      </c>
      <c r="AK407" s="38">
        <v>0.96831330000000004</v>
      </c>
      <c r="AL407" s="38">
        <v>-4.4879999999999998E-3</v>
      </c>
      <c r="AM407" s="38">
        <v>-1.35265E-2</v>
      </c>
      <c r="AN407" s="38">
        <v>-7.8820999999999995E-3</v>
      </c>
      <c r="AO407" s="38">
        <v>-8.1244000000000004E-3</v>
      </c>
      <c r="AP407" s="38">
        <v>9.7050000000000001E-4</v>
      </c>
      <c r="AQ407" s="38">
        <v>1.4807600000000001E-2</v>
      </c>
      <c r="AR407" s="38">
        <v>1.50393E-2</v>
      </c>
      <c r="AS407" s="38">
        <v>-9.0747999999999992E-3</v>
      </c>
      <c r="AT407" s="38">
        <v>-2.3832800000000001E-2</v>
      </c>
      <c r="AU407" s="38">
        <v>-2.20868E-2</v>
      </c>
      <c r="AV407" s="38">
        <v>-2.1995000000000001E-2</v>
      </c>
      <c r="AW407" s="38">
        <v>-1.7671099999999999E-2</v>
      </c>
      <c r="AX407" s="38">
        <v>-4.7019999999999999E-4</v>
      </c>
      <c r="AY407" s="38">
        <v>8.6412999999999993E-3</v>
      </c>
      <c r="AZ407" s="38">
        <v>6.9858999999999997E-3</v>
      </c>
      <c r="BA407" s="38">
        <v>3.6654000000000001E-3</v>
      </c>
      <c r="BB407" s="38">
        <v>-2.3728999999999998E-3</v>
      </c>
      <c r="BC407" s="38">
        <v>-5.7594999999999999E-3</v>
      </c>
      <c r="BD407" s="38">
        <v>-9.6560000000000005E-4</v>
      </c>
      <c r="BE407" s="38">
        <v>1.31568E-2</v>
      </c>
      <c r="BF407" s="38">
        <v>1.0591100000000001E-2</v>
      </c>
      <c r="BG407" s="38">
        <v>-2.6614200000000001E-2</v>
      </c>
      <c r="BH407" s="38">
        <v>-2.0893499999999999E-2</v>
      </c>
      <c r="BI407" s="38">
        <v>-1.8027700000000001E-2</v>
      </c>
      <c r="BJ407" s="38">
        <v>-9.6219999999999997E-4</v>
      </c>
      <c r="BK407" s="38">
        <v>-1.0591700000000001E-2</v>
      </c>
      <c r="BL407" s="38">
        <v>-5.3096000000000003E-3</v>
      </c>
      <c r="BM407" s="38">
        <v>-6.2738000000000004E-3</v>
      </c>
      <c r="BN407" s="38">
        <v>3.4673E-3</v>
      </c>
      <c r="BO407" s="38">
        <v>1.9677099999999999E-2</v>
      </c>
      <c r="BP407" s="38">
        <v>2.0338700000000001E-2</v>
      </c>
      <c r="BQ407" s="38">
        <v>-4.7764000000000001E-3</v>
      </c>
      <c r="BR407" s="38">
        <v>-1.9841600000000001E-2</v>
      </c>
      <c r="BS407" s="38">
        <v>-1.7644900000000002E-2</v>
      </c>
      <c r="BT407" s="38">
        <v>-1.9330799999999999E-2</v>
      </c>
      <c r="BU407" s="38">
        <v>-1.4819300000000001E-2</v>
      </c>
      <c r="BV407" s="38">
        <v>1.6861000000000001E-3</v>
      </c>
      <c r="BW407" s="38">
        <v>1.0256599999999999E-2</v>
      </c>
      <c r="BX407" s="38">
        <v>1.0531499999999999E-2</v>
      </c>
      <c r="BY407" s="38">
        <v>6.6049999999999998E-3</v>
      </c>
      <c r="BZ407" s="38">
        <v>1.0384000000000001E-3</v>
      </c>
      <c r="CA407" s="38">
        <v>-8.6620000000000002E-4</v>
      </c>
      <c r="CB407" s="38">
        <v>5.7025000000000001E-3</v>
      </c>
      <c r="CC407" s="38">
        <v>1.8547500000000001E-2</v>
      </c>
      <c r="CD407" s="38">
        <v>1.9376000000000001E-2</v>
      </c>
      <c r="CE407" s="38">
        <v>-2.1141699999999999E-2</v>
      </c>
      <c r="CF407" s="38">
        <v>-1.5769200000000001E-2</v>
      </c>
      <c r="CG407" s="38">
        <v>-1.43178E-2</v>
      </c>
      <c r="CH407" s="38">
        <v>1.4797E-3</v>
      </c>
      <c r="CI407" s="38">
        <v>-8.5591999999999994E-3</v>
      </c>
      <c r="CJ407" s="38">
        <v>-3.5279E-3</v>
      </c>
      <c r="CK407" s="38">
        <v>-4.9919999999999999E-3</v>
      </c>
      <c r="CL407" s="38">
        <v>5.1964999999999997E-3</v>
      </c>
      <c r="CM407" s="38">
        <v>2.3049699999999999E-2</v>
      </c>
      <c r="CN407" s="38">
        <v>2.4008999999999999E-2</v>
      </c>
      <c r="CO407" s="38">
        <v>-1.7993E-3</v>
      </c>
      <c r="CP407" s="38">
        <v>-1.70774E-2</v>
      </c>
      <c r="CQ407" s="38">
        <v>-1.45684E-2</v>
      </c>
      <c r="CR407" s="38">
        <v>-1.74856E-2</v>
      </c>
      <c r="CS407" s="38">
        <v>-1.28442E-2</v>
      </c>
      <c r="CT407" s="38">
        <v>3.1795E-3</v>
      </c>
      <c r="CU407" s="38">
        <v>1.1375400000000001E-2</v>
      </c>
      <c r="CV407" s="38">
        <v>1.2987200000000001E-2</v>
      </c>
      <c r="CW407" s="38">
        <v>8.6409999999999994E-3</v>
      </c>
      <c r="CX407" s="38">
        <v>3.4009999999999999E-3</v>
      </c>
      <c r="CY407" s="38">
        <v>2.5230000000000001E-3</v>
      </c>
      <c r="CZ407" s="38">
        <v>1.03208E-2</v>
      </c>
      <c r="DA407" s="38">
        <v>2.2281100000000002E-2</v>
      </c>
      <c r="DB407" s="38">
        <v>2.54605E-2</v>
      </c>
      <c r="DC407" s="38">
        <v>-1.7351399999999999E-2</v>
      </c>
      <c r="DD407" s="38">
        <v>-1.2220099999999999E-2</v>
      </c>
      <c r="DE407" s="38">
        <v>-1.1748400000000001E-2</v>
      </c>
      <c r="DF407" s="38">
        <v>3.9215999999999999E-3</v>
      </c>
      <c r="DG407" s="38">
        <v>-6.5265999999999996E-3</v>
      </c>
      <c r="DH407" s="38">
        <v>-1.7462000000000001E-3</v>
      </c>
      <c r="DI407" s="38">
        <v>-3.7103000000000001E-3</v>
      </c>
      <c r="DJ407" s="38">
        <v>6.9258000000000002E-3</v>
      </c>
      <c r="DK407" s="38">
        <v>2.6422299999999999E-2</v>
      </c>
      <c r="DL407" s="38">
        <v>2.76794E-2</v>
      </c>
      <c r="DM407" s="38">
        <v>1.1777999999999999E-3</v>
      </c>
      <c r="DN407" s="38">
        <v>-1.43132E-2</v>
      </c>
      <c r="DO407" s="38">
        <v>-1.1491899999999999E-2</v>
      </c>
      <c r="DP407" s="38">
        <v>-1.5640399999999999E-2</v>
      </c>
      <c r="DQ407" s="38">
        <v>-1.08691E-2</v>
      </c>
      <c r="DR407" s="38">
        <v>4.6728999999999998E-3</v>
      </c>
      <c r="DS407" s="38">
        <v>1.24942E-2</v>
      </c>
      <c r="DT407" s="38">
        <v>1.5442900000000001E-2</v>
      </c>
      <c r="DU407" s="38">
        <v>1.0677000000000001E-2</v>
      </c>
      <c r="DV407" s="38">
        <v>5.7637000000000001E-3</v>
      </c>
      <c r="DW407" s="38">
        <v>5.9121E-3</v>
      </c>
      <c r="DX407" s="38">
        <v>1.49392E-2</v>
      </c>
      <c r="DY407" s="38">
        <v>2.6014599999999999E-2</v>
      </c>
      <c r="DZ407" s="38">
        <v>3.1544999999999997E-2</v>
      </c>
      <c r="EA407" s="38">
        <v>-1.3561200000000001E-2</v>
      </c>
      <c r="EB407" s="38">
        <v>-8.6709999999999999E-3</v>
      </c>
      <c r="EC407" s="38">
        <v>-9.1789000000000003E-3</v>
      </c>
      <c r="ED407" s="38">
        <v>7.4473999999999999E-3</v>
      </c>
      <c r="EE407" s="38">
        <v>-3.5918999999999999E-3</v>
      </c>
      <c r="EF407" s="38">
        <v>8.2629999999999997E-4</v>
      </c>
      <c r="EG407" s="38">
        <v>-1.8596999999999999E-3</v>
      </c>
      <c r="EH407" s="38">
        <v>9.4225000000000003E-3</v>
      </c>
      <c r="EI407" s="38">
        <v>3.1291800000000002E-2</v>
      </c>
      <c r="EJ407" s="38">
        <v>3.2978800000000003E-2</v>
      </c>
      <c r="EK407" s="38">
        <v>5.4761999999999996E-3</v>
      </c>
      <c r="EL407" s="38">
        <v>-1.0322100000000001E-2</v>
      </c>
      <c r="EM407" s="38">
        <v>-7.0498999999999996E-3</v>
      </c>
      <c r="EN407" s="38">
        <v>-1.29762E-2</v>
      </c>
      <c r="EO407" s="38">
        <v>-8.0172999999999998E-3</v>
      </c>
      <c r="EP407" s="38">
        <v>6.8291999999999997E-3</v>
      </c>
      <c r="EQ407" s="38">
        <v>1.41096E-2</v>
      </c>
      <c r="ER407" s="38">
        <v>1.8988600000000001E-2</v>
      </c>
      <c r="ES407" s="38">
        <v>1.36166E-2</v>
      </c>
      <c r="ET407" s="38">
        <v>9.1750000000000009E-3</v>
      </c>
      <c r="EU407" s="38">
        <v>1.08054E-2</v>
      </c>
      <c r="EV407" s="38">
        <v>2.1607299999999999E-2</v>
      </c>
      <c r="EW407" s="38">
        <v>3.1405299999999997E-2</v>
      </c>
      <c r="EX407" s="38">
        <v>4.0329999999999998E-2</v>
      </c>
      <c r="EY407" s="38">
        <v>-8.0885999999999996E-3</v>
      </c>
      <c r="EZ407" s="38">
        <v>-3.5466999999999999E-3</v>
      </c>
      <c r="FA407" s="38">
        <v>-5.4689999999999999E-3</v>
      </c>
      <c r="FB407" s="38">
        <v>78.085080000000005</v>
      </c>
      <c r="FC407" s="38">
        <v>77.053179999999998</v>
      </c>
      <c r="FD407" s="38">
        <v>75.517039999999994</v>
      </c>
      <c r="FE407" s="38">
        <v>73.877430000000004</v>
      </c>
      <c r="FF407" s="38">
        <v>72.036109999999994</v>
      </c>
      <c r="FG407" s="38">
        <v>70.996070000000003</v>
      </c>
      <c r="FH407" s="38">
        <v>70.966380000000001</v>
      </c>
      <c r="FI407" s="38">
        <v>74.204049999999995</v>
      </c>
      <c r="FJ407" s="38">
        <v>78.931070000000005</v>
      </c>
      <c r="FK407" s="38">
        <v>84.018799999999999</v>
      </c>
      <c r="FL407" s="38">
        <v>88.053579999999997</v>
      </c>
      <c r="FM407" s="38">
        <v>91.502330000000001</v>
      </c>
      <c r="FN407" s="38">
        <v>94.635890000000003</v>
      </c>
      <c r="FO407" s="38">
        <v>96.94144</v>
      </c>
      <c r="FP407" s="38">
        <v>98.423580000000001</v>
      </c>
      <c r="FQ407" s="38">
        <v>99.930400000000006</v>
      </c>
      <c r="FR407" s="38">
        <v>100.4537</v>
      </c>
      <c r="FS407" s="38">
        <v>99.862200000000001</v>
      </c>
      <c r="FT407" s="38">
        <v>98.500810000000001</v>
      </c>
      <c r="FU407" s="38">
        <v>95.59742</v>
      </c>
      <c r="FV407" s="38">
        <v>91.463130000000007</v>
      </c>
      <c r="FW407">
        <v>87.660740000000004</v>
      </c>
      <c r="FX407">
        <v>85.077449999999999</v>
      </c>
      <c r="FY407">
        <v>82.252449999999996</v>
      </c>
      <c r="FZ407">
        <v>6.4746999999999999E-3</v>
      </c>
      <c r="GA407">
        <v>5.0050799999999999E-2</v>
      </c>
      <c r="GB407">
        <v>1</v>
      </c>
    </row>
    <row r="408" spans="1:184" x14ac:dyDescent="0.3">
      <c r="A408" t="s">
        <v>277</v>
      </c>
      <c r="B408" t="s">
        <v>189</v>
      </c>
      <c r="C408" t="s">
        <v>1</v>
      </c>
      <c r="D408" t="s">
        <v>1</v>
      </c>
      <c r="E408" t="s">
        <v>1</v>
      </c>
      <c r="F408" t="s">
        <v>1</v>
      </c>
      <c r="G408" s="16" t="s">
        <v>1</v>
      </c>
      <c r="H408" s="40" t="s">
        <v>1</v>
      </c>
      <c r="I408" s="18" t="s">
        <v>1</v>
      </c>
      <c r="J408" s="38" t="s">
        <v>1</v>
      </c>
      <c r="K408" s="18">
        <v>44760</v>
      </c>
      <c r="L408" s="38">
        <v>15932</v>
      </c>
      <c r="M408" s="38">
        <v>15932</v>
      </c>
      <c r="N408" s="38">
        <v>0.93720800000000004</v>
      </c>
      <c r="O408" s="38">
        <v>0.90451539999999997</v>
      </c>
      <c r="P408" s="38">
        <v>0.88256219999999996</v>
      </c>
      <c r="Q408" s="38">
        <v>0.87298109999999995</v>
      </c>
      <c r="R408" s="38">
        <v>0.88781909999999997</v>
      </c>
      <c r="S408" s="38">
        <v>0.95548429999999995</v>
      </c>
      <c r="T408" s="38">
        <v>1.0185360000000001</v>
      </c>
      <c r="U408" s="38">
        <v>1.1832480000000001</v>
      </c>
      <c r="V408" s="38">
        <v>1.357391</v>
      </c>
      <c r="W408" s="38">
        <v>1.4559629999999999</v>
      </c>
      <c r="X408" s="38">
        <v>1.54027</v>
      </c>
      <c r="Y408" s="38">
        <v>1.600293</v>
      </c>
      <c r="Z408" s="38">
        <v>1.643265</v>
      </c>
      <c r="AA408" s="38">
        <v>1.6862919999999999</v>
      </c>
      <c r="AB408" s="38">
        <v>1.6990940000000001</v>
      </c>
      <c r="AC408" s="38">
        <v>1.6531210000000001</v>
      </c>
      <c r="AD408" s="38">
        <v>1.4976879999999999</v>
      </c>
      <c r="AE408" s="38">
        <v>1.2567299999999999</v>
      </c>
      <c r="AF408" s="38">
        <v>1.154774</v>
      </c>
      <c r="AG408" s="38">
        <v>1.108117</v>
      </c>
      <c r="AH408" s="38">
        <v>1.1258539999999999</v>
      </c>
      <c r="AI408" s="38">
        <v>1.0983560000000001</v>
      </c>
      <c r="AJ408" s="38">
        <v>1.043806</v>
      </c>
      <c r="AK408" s="38">
        <v>0.98442430000000003</v>
      </c>
      <c r="AL408" s="38">
        <v>-9.8642999999999995E-3</v>
      </c>
      <c r="AM408" s="38">
        <v>-3.7447000000000001E-3</v>
      </c>
      <c r="AN408" s="38">
        <v>-3.4455000000000002E-3</v>
      </c>
      <c r="AO408" s="38">
        <v>5.4156999999999999E-3</v>
      </c>
      <c r="AP408" s="38">
        <v>-7.1080000000000004E-4</v>
      </c>
      <c r="AQ408" s="38">
        <v>6.1649000000000001E-3</v>
      </c>
      <c r="AR408" s="38">
        <v>9.7429000000000005E-3</v>
      </c>
      <c r="AS408" s="38">
        <v>-9.0576000000000007E-3</v>
      </c>
      <c r="AT408" s="38">
        <v>-1.8938400000000001E-2</v>
      </c>
      <c r="AU408" s="38">
        <v>-2.4762699999999999E-2</v>
      </c>
      <c r="AV408" s="38">
        <v>-2.2280700000000001E-2</v>
      </c>
      <c r="AW408" s="38">
        <v>-2.4729399999999999E-2</v>
      </c>
      <c r="AX408" s="38">
        <v>-1.7622E-3</v>
      </c>
      <c r="AY408" s="38">
        <v>4.7534999999999999E-3</v>
      </c>
      <c r="AZ408" s="38">
        <v>1.3524E-2</v>
      </c>
      <c r="BA408" s="38">
        <v>2.0994499999999999E-2</v>
      </c>
      <c r="BB408" s="38">
        <v>3.1207200000000001E-2</v>
      </c>
      <c r="BC408" s="38">
        <v>3.1111300000000001E-2</v>
      </c>
      <c r="BD408" s="38">
        <v>3.06815E-2</v>
      </c>
      <c r="BE408" s="38">
        <v>3.2299899999999999E-2</v>
      </c>
      <c r="BF408" s="38">
        <v>3.8290699999999997E-2</v>
      </c>
      <c r="BG408" s="38">
        <v>-3.9100000000000003E-3</v>
      </c>
      <c r="BH408" s="38">
        <v>6.4224E-3</v>
      </c>
      <c r="BI408" s="38">
        <v>-3.0447E-3</v>
      </c>
      <c r="BJ408" s="38">
        <v>-6.2255000000000001E-3</v>
      </c>
      <c r="BK408" s="38">
        <v>-9.703E-4</v>
      </c>
      <c r="BL408" s="38">
        <v>-1.1776E-3</v>
      </c>
      <c r="BM408" s="38">
        <v>7.0619999999999997E-3</v>
      </c>
      <c r="BN408" s="38">
        <v>1.7761999999999999E-3</v>
      </c>
      <c r="BO408" s="38">
        <v>1.0419599999999999E-2</v>
      </c>
      <c r="BP408" s="38">
        <v>1.53127E-2</v>
      </c>
      <c r="BQ408" s="38">
        <v>-5.4083999999999998E-3</v>
      </c>
      <c r="BR408" s="38">
        <v>-1.52482E-2</v>
      </c>
      <c r="BS408" s="38">
        <v>-2.07624E-2</v>
      </c>
      <c r="BT408" s="38">
        <v>-1.96653E-2</v>
      </c>
      <c r="BU408" s="38">
        <v>-2.15972E-2</v>
      </c>
      <c r="BV408" s="38">
        <v>4.214E-4</v>
      </c>
      <c r="BW408" s="38">
        <v>6.8222999999999999E-3</v>
      </c>
      <c r="BX408" s="38">
        <v>1.73378E-2</v>
      </c>
      <c r="BY408" s="38">
        <v>2.4629999999999999E-2</v>
      </c>
      <c r="BZ408" s="38">
        <v>3.5954300000000002E-2</v>
      </c>
      <c r="CA408" s="38">
        <v>3.6264100000000001E-2</v>
      </c>
      <c r="CB408" s="38">
        <v>3.7405099999999997E-2</v>
      </c>
      <c r="CC408" s="38">
        <v>3.7798199999999997E-2</v>
      </c>
      <c r="CD408" s="38">
        <v>4.6375600000000003E-2</v>
      </c>
      <c r="CE408" s="38">
        <v>1.9869000000000002E-3</v>
      </c>
      <c r="CF408" s="38">
        <v>1.20267E-2</v>
      </c>
      <c r="CG408" s="38">
        <v>1.191E-3</v>
      </c>
      <c r="CH408" s="38">
        <v>-3.7054000000000002E-3</v>
      </c>
      <c r="CI408" s="38">
        <v>9.5120000000000003E-4</v>
      </c>
      <c r="CJ408" s="38">
        <v>3.9320000000000002E-4</v>
      </c>
      <c r="CK408" s="38">
        <v>8.2022999999999992E-3</v>
      </c>
      <c r="CL408" s="38">
        <v>3.4987999999999998E-3</v>
      </c>
      <c r="CM408" s="38">
        <v>1.3366299999999999E-2</v>
      </c>
      <c r="CN408" s="38">
        <v>1.9170400000000001E-2</v>
      </c>
      <c r="CO408" s="38">
        <v>-2.8809999999999999E-3</v>
      </c>
      <c r="CP408" s="38">
        <v>-1.26924E-2</v>
      </c>
      <c r="CQ408" s="38">
        <v>-1.7991799999999999E-2</v>
      </c>
      <c r="CR408" s="38">
        <v>-1.78538E-2</v>
      </c>
      <c r="CS408" s="38">
        <v>-1.9427799999999999E-2</v>
      </c>
      <c r="CT408" s="38">
        <v>1.9338999999999999E-3</v>
      </c>
      <c r="CU408" s="38">
        <v>8.2552000000000007E-3</v>
      </c>
      <c r="CV408" s="38">
        <v>1.9979199999999999E-2</v>
      </c>
      <c r="CW408" s="38">
        <v>2.7147899999999999E-2</v>
      </c>
      <c r="CX408" s="38">
        <v>3.9242199999999998E-2</v>
      </c>
      <c r="CY408" s="38">
        <v>3.9833E-2</v>
      </c>
      <c r="CZ408" s="38">
        <v>4.2061800000000003E-2</v>
      </c>
      <c r="DA408" s="38">
        <v>4.1606400000000002E-2</v>
      </c>
      <c r="DB408" s="38">
        <v>5.1975199999999999E-2</v>
      </c>
      <c r="DC408" s="38">
        <v>6.0711000000000003E-3</v>
      </c>
      <c r="DD408" s="38">
        <v>1.5908200000000001E-2</v>
      </c>
      <c r="DE408" s="38">
        <v>4.1246E-3</v>
      </c>
      <c r="DF408" s="38">
        <v>-1.1852E-3</v>
      </c>
      <c r="DG408" s="38">
        <v>2.8727000000000002E-3</v>
      </c>
      <c r="DH408" s="38">
        <v>1.9639000000000002E-3</v>
      </c>
      <c r="DI408" s="38">
        <v>9.3425000000000001E-3</v>
      </c>
      <c r="DJ408" s="38">
        <v>5.2212999999999999E-3</v>
      </c>
      <c r="DK408" s="38">
        <v>1.6313100000000001E-2</v>
      </c>
      <c r="DL408" s="38">
        <v>2.3028E-2</v>
      </c>
      <c r="DM408" s="38">
        <v>-3.5349999999999997E-4</v>
      </c>
      <c r="DN408" s="38">
        <v>-1.0136600000000001E-2</v>
      </c>
      <c r="DO408" s="38">
        <v>-1.5221200000000001E-2</v>
      </c>
      <c r="DP408" s="38">
        <v>-1.6042399999999998E-2</v>
      </c>
      <c r="DQ408" s="38">
        <v>-1.72584E-2</v>
      </c>
      <c r="DR408" s="38">
        <v>3.4462999999999998E-3</v>
      </c>
      <c r="DS408" s="38">
        <v>9.6880999999999998E-3</v>
      </c>
      <c r="DT408" s="38">
        <v>2.2620600000000001E-2</v>
      </c>
      <c r="DU408" s="38">
        <v>2.9665899999999999E-2</v>
      </c>
      <c r="DV408" s="38">
        <v>4.2529999999999998E-2</v>
      </c>
      <c r="DW408" s="38">
        <v>4.34019E-2</v>
      </c>
      <c r="DX408" s="38">
        <v>4.6718500000000003E-2</v>
      </c>
      <c r="DY408" s="38">
        <v>4.5414599999999999E-2</v>
      </c>
      <c r="DZ408" s="38">
        <v>5.7574699999999999E-2</v>
      </c>
      <c r="EA408" s="38">
        <v>1.0155300000000001E-2</v>
      </c>
      <c r="EB408" s="38">
        <v>1.97898E-2</v>
      </c>
      <c r="EC408" s="38">
        <v>7.0581999999999997E-3</v>
      </c>
      <c r="ED408" s="38">
        <v>2.4535E-3</v>
      </c>
      <c r="EE408" s="38">
        <v>5.6471000000000004E-3</v>
      </c>
      <c r="EF408" s="38">
        <v>4.2318E-3</v>
      </c>
      <c r="EG408" s="38">
        <v>1.09888E-2</v>
      </c>
      <c r="EH408" s="38">
        <v>7.7083000000000004E-3</v>
      </c>
      <c r="EI408" s="38">
        <v>2.0567700000000001E-2</v>
      </c>
      <c r="EJ408" s="38">
        <v>2.8597899999999999E-2</v>
      </c>
      <c r="EK408" s="38">
        <v>3.2956000000000001E-3</v>
      </c>
      <c r="EL408" s="38">
        <v>-6.4463999999999997E-3</v>
      </c>
      <c r="EM408" s="38">
        <v>-1.1220900000000001E-2</v>
      </c>
      <c r="EN408" s="38">
        <v>-1.3427E-2</v>
      </c>
      <c r="EO408" s="38">
        <v>-1.4126100000000001E-2</v>
      </c>
      <c r="EP408" s="38">
        <v>5.6299999999999996E-3</v>
      </c>
      <c r="EQ408" s="38">
        <v>1.1756900000000001E-2</v>
      </c>
      <c r="ER408" s="38">
        <v>2.64345E-2</v>
      </c>
      <c r="ES408" s="38">
        <v>3.3301400000000002E-2</v>
      </c>
      <c r="ET408" s="38">
        <v>4.7277199999999998E-2</v>
      </c>
      <c r="EU408" s="38">
        <v>4.8554699999999999E-2</v>
      </c>
      <c r="EV408" s="38">
        <v>5.3442099999999999E-2</v>
      </c>
      <c r="EW408" s="38">
        <v>5.0912899999999997E-2</v>
      </c>
      <c r="EX408" s="38">
        <v>6.5659599999999999E-2</v>
      </c>
      <c r="EY408" s="38">
        <v>1.6052199999999999E-2</v>
      </c>
      <c r="EZ408" s="38">
        <v>2.5394E-2</v>
      </c>
      <c r="FA408" s="38">
        <v>1.12938E-2</v>
      </c>
      <c r="FB408" s="38">
        <v>80.590249999999997</v>
      </c>
      <c r="FC408" s="38">
        <v>79.690969999999993</v>
      </c>
      <c r="FD408" s="38">
        <v>78.3232</v>
      </c>
      <c r="FE408" s="38">
        <v>76.536109999999994</v>
      </c>
      <c r="FF408" s="38">
        <v>75.437799999999996</v>
      </c>
      <c r="FG408" s="38">
        <v>73.943269999999998</v>
      </c>
      <c r="FH408" s="38">
        <v>74.028210000000001</v>
      </c>
      <c r="FI408" s="38">
        <v>76.352279999999993</v>
      </c>
      <c r="FJ408" s="38">
        <v>79.407600000000002</v>
      </c>
      <c r="FK408" s="38">
        <v>83.459379999999996</v>
      </c>
      <c r="FL408" s="38">
        <v>87.836299999999994</v>
      </c>
      <c r="FM408" s="38">
        <v>92.089650000000006</v>
      </c>
      <c r="FN408" s="38">
        <v>93.376810000000006</v>
      </c>
      <c r="FO408" s="38">
        <v>95.543880000000001</v>
      </c>
      <c r="FP408" s="38">
        <v>97.789730000000006</v>
      </c>
      <c r="FQ408" s="38">
        <v>98.908479999999997</v>
      </c>
      <c r="FR408" s="38">
        <v>98.902050000000003</v>
      </c>
      <c r="FS408" s="38">
        <v>97.90128</v>
      </c>
      <c r="FT408" s="38">
        <v>96.150279999999995</v>
      </c>
      <c r="FU408" s="38">
        <v>92.833609999999993</v>
      </c>
      <c r="FV408" s="38">
        <v>89.140280000000004</v>
      </c>
      <c r="FW408">
        <v>86.268259999999998</v>
      </c>
      <c r="FX408">
        <v>83.572689999999994</v>
      </c>
      <c r="FY408">
        <v>80.674959999999999</v>
      </c>
      <c r="FZ408">
        <v>6.8113999999999996E-3</v>
      </c>
      <c r="GA408">
        <v>5.1557499999999999E-2</v>
      </c>
      <c r="GB408">
        <v>1</v>
      </c>
    </row>
    <row r="409" spans="1:184" x14ac:dyDescent="0.3">
      <c r="A409" t="s">
        <v>277</v>
      </c>
      <c r="B409" t="s">
        <v>189</v>
      </c>
      <c r="C409" t="s">
        <v>1</v>
      </c>
      <c r="D409" t="s">
        <v>1</v>
      </c>
      <c r="E409" t="s">
        <v>1</v>
      </c>
      <c r="F409" t="s">
        <v>1</v>
      </c>
      <c r="G409" s="16" t="s">
        <v>1</v>
      </c>
      <c r="H409" s="40" t="s">
        <v>1</v>
      </c>
      <c r="I409" s="18" t="s">
        <v>1</v>
      </c>
      <c r="J409" s="38" t="s">
        <v>1</v>
      </c>
      <c r="K409" s="18">
        <v>44763</v>
      </c>
      <c r="L409" s="38">
        <v>15923</v>
      </c>
      <c r="M409" s="38">
        <v>15923</v>
      </c>
      <c r="N409" s="38">
        <v>0.93598680000000001</v>
      </c>
      <c r="O409" s="38">
        <v>0.90705690000000005</v>
      </c>
      <c r="P409" s="38">
        <v>0.88890590000000003</v>
      </c>
      <c r="Q409" s="38">
        <v>0.87665409999999999</v>
      </c>
      <c r="R409" s="38">
        <v>0.8919011</v>
      </c>
      <c r="S409" s="38">
        <v>0.93896729999999995</v>
      </c>
      <c r="T409" s="38">
        <v>0.98677090000000001</v>
      </c>
      <c r="U409" s="38">
        <v>1.142064</v>
      </c>
      <c r="V409" s="38">
        <v>1.301156</v>
      </c>
      <c r="W409" s="38">
        <v>1.400846</v>
      </c>
      <c r="X409" s="38">
        <v>1.4848619999999999</v>
      </c>
      <c r="Y409" s="38">
        <v>1.5451999999999999</v>
      </c>
      <c r="Z409" s="38">
        <v>1.5849299999999999</v>
      </c>
      <c r="AA409" s="38">
        <v>1.6362490000000001</v>
      </c>
      <c r="AB409" s="38">
        <v>1.651427</v>
      </c>
      <c r="AC409" s="38">
        <v>1.6080779999999999</v>
      </c>
      <c r="AD409" s="38">
        <v>1.473552</v>
      </c>
      <c r="AE409" s="38">
        <v>1.23112</v>
      </c>
      <c r="AF409" s="38">
        <v>1.128401</v>
      </c>
      <c r="AG409" s="38">
        <v>1.078689</v>
      </c>
      <c r="AH409" s="38">
        <v>1.0938829999999999</v>
      </c>
      <c r="AI409" s="38">
        <v>1.082101</v>
      </c>
      <c r="AJ409" s="38">
        <v>1.032648</v>
      </c>
      <c r="AK409" s="38">
        <v>0.97472769999999997</v>
      </c>
      <c r="AL409" s="38">
        <v>-2.3457800000000001E-2</v>
      </c>
      <c r="AM409" s="38">
        <v>-1.1501000000000001E-2</v>
      </c>
      <c r="AN409" s="38">
        <v>-3.1310000000000001E-3</v>
      </c>
      <c r="AO409" s="38">
        <v>-1.5150999999999999E-3</v>
      </c>
      <c r="AP409" s="38">
        <v>3.5146999999999999E-3</v>
      </c>
      <c r="AQ409" s="38">
        <v>5.555E-4</v>
      </c>
      <c r="AR409" s="38">
        <v>1.33805E-2</v>
      </c>
      <c r="AS409" s="38">
        <v>7.7665E-3</v>
      </c>
      <c r="AT409" s="38">
        <v>-5.4571999999999997E-3</v>
      </c>
      <c r="AU409" s="38">
        <v>-8.4256000000000001E-3</v>
      </c>
      <c r="AV409" s="38">
        <v>-2.8430999999999999E-3</v>
      </c>
      <c r="AW409" s="38">
        <v>3.4621999999999999E-3</v>
      </c>
      <c r="AX409" s="38">
        <v>-5.3258000000000003E-3</v>
      </c>
      <c r="AY409" s="38">
        <v>1.3626000000000001E-3</v>
      </c>
      <c r="AZ409" s="38">
        <v>-4.3880000000000004E-3</v>
      </c>
      <c r="BA409" s="38">
        <v>-8.5241999999999991E-3</v>
      </c>
      <c r="BB409" s="38">
        <v>7.1294000000000001E-3</v>
      </c>
      <c r="BC409" s="38">
        <v>1.9503000000000001E-3</v>
      </c>
      <c r="BD409" s="38">
        <v>-4.7876000000000004E-3</v>
      </c>
      <c r="BE409" s="38">
        <v>2.8546999999999999E-3</v>
      </c>
      <c r="BF409" s="38">
        <v>1.6221300000000001E-2</v>
      </c>
      <c r="BG409" s="38">
        <v>-1.2354E-2</v>
      </c>
      <c r="BH409" s="38">
        <v>-6.7026999999999998E-3</v>
      </c>
      <c r="BI409" s="38">
        <v>-3.6786000000000002E-3</v>
      </c>
      <c r="BJ409" s="38">
        <v>-2.1213099999999999E-2</v>
      </c>
      <c r="BK409" s="38">
        <v>-9.7862999999999995E-3</v>
      </c>
      <c r="BL409" s="38">
        <v>-1.9666000000000002E-3</v>
      </c>
      <c r="BM409" s="38">
        <v>-6.9550000000000005E-4</v>
      </c>
      <c r="BN409" s="38">
        <v>4.6016E-3</v>
      </c>
      <c r="BO409" s="38">
        <v>3.1898999999999999E-3</v>
      </c>
      <c r="BP409" s="38">
        <v>1.7029800000000001E-2</v>
      </c>
      <c r="BQ409" s="38">
        <v>8.7717000000000003E-3</v>
      </c>
      <c r="BR409" s="38">
        <v>-4.1124000000000004E-3</v>
      </c>
      <c r="BS409" s="38">
        <v>-6.1050000000000002E-3</v>
      </c>
      <c r="BT409" s="38">
        <v>-1.1567000000000001E-3</v>
      </c>
      <c r="BU409" s="38">
        <v>4.7188000000000004E-3</v>
      </c>
      <c r="BV409" s="38">
        <v>-4.3017999999999997E-3</v>
      </c>
      <c r="BW409" s="38">
        <v>2.6784000000000001E-3</v>
      </c>
      <c r="BX409" s="38">
        <v>-2.7483E-3</v>
      </c>
      <c r="BY409" s="38">
        <v>-6.7711999999999998E-3</v>
      </c>
      <c r="BZ409" s="38">
        <v>9.6524999999999996E-3</v>
      </c>
      <c r="CA409" s="38">
        <v>3.8340000000000002E-3</v>
      </c>
      <c r="CB409" s="38">
        <v>-2.3241999999999998E-3</v>
      </c>
      <c r="CC409" s="38">
        <v>5.3185000000000003E-3</v>
      </c>
      <c r="CD409" s="38">
        <v>1.9323799999999999E-2</v>
      </c>
      <c r="CE409" s="38">
        <v>-9.5093E-3</v>
      </c>
      <c r="CF409" s="38">
        <v>-4.1412999999999997E-3</v>
      </c>
      <c r="CG409" s="38">
        <v>-1.3225000000000001E-3</v>
      </c>
      <c r="CH409" s="38">
        <v>-1.9658499999999999E-2</v>
      </c>
      <c r="CI409" s="38">
        <v>-8.5987000000000008E-3</v>
      </c>
      <c r="CJ409" s="38">
        <v>-1.1601999999999999E-3</v>
      </c>
      <c r="CK409" s="38">
        <v>-1.2789999999999999E-4</v>
      </c>
      <c r="CL409" s="38">
        <v>5.3543999999999996E-3</v>
      </c>
      <c r="CM409" s="38">
        <v>5.0143999999999996E-3</v>
      </c>
      <c r="CN409" s="38">
        <v>1.95572E-2</v>
      </c>
      <c r="CO409" s="38">
        <v>9.4678999999999996E-3</v>
      </c>
      <c r="CP409" s="38">
        <v>-3.1809E-3</v>
      </c>
      <c r="CQ409" s="38">
        <v>-4.4979E-3</v>
      </c>
      <c r="CR409" s="38">
        <v>1.13E-5</v>
      </c>
      <c r="CS409" s="38">
        <v>5.5890999999999996E-3</v>
      </c>
      <c r="CT409" s="38">
        <v>-3.5925000000000002E-3</v>
      </c>
      <c r="CU409" s="38">
        <v>3.5896999999999999E-3</v>
      </c>
      <c r="CV409" s="38">
        <v>-1.6126000000000001E-3</v>
      </c>
      <c r="CW409" s="38">
        <v>-5.5572E-3</v>
      </c>
      <c r="CX409" s="38">
        <v>1.1399899999999999E-2</v>
      </c>
      <c r="CY409" s="38">
        <v>5.1386000000000001E-3</v>
      </c>
      <c r="CZ409" s="38">
        <v>-6.1810000000000001E-4</v>
      </c>
      <c r="DA409" s="38">
        <v>7.0248999999999997E-3</v>
      </c>
      <c r="DB409" s="38">
        <v>2.1472499999999999E-2</v>
      </c>
      <c r="DC409" s="38">
        <v>-7.5389999999999997E-3</v>
      </c>
      <c r="DD409" s="38">
        <v>-2.3673000000000001E-3</v>
      </c>
      <c r="DE409" s="38">
        <v>3.0929999999999998E-4</v>
      </c>
      <c r="DF409" s="38">
        <v>-1.81038E-2</v>
      </c>
      <c r="DG409" s="38">
        <v>-7.4111999999999997E-3</v>
      </c>
      <c r="DH409" s="38">
        <v>-3.5369999999999998E-4</v>
      </c>
      <c r="DI409" s="38">
        <v>4.3970000000000001E-4</v>
      </c>
      <c r="DJ409" s="38">
        <v>6.1072000000000001E-3</v>
      </c>
      <c r="DK409" s="38">
        <v>6.8389999999999996E-3</v>
      </c>
      <c r="DL409" s="38">
        <v>2.2084599999999999E-2</v>
      </c>
      <c r="DM409" s="38">
        <v>1.01642E-2</v>
      </c>
      <c r="DN409" s="38">
        <v>-2.2495000000000002E-3</v>
      </c>
      <c r="DO409" s="38">
        <v>-2.8907E-3</v>
      </c>
      <c r="DP409" s="38">
        <v>1.1792E-3</v>
      </c>
      <c r="DQ409" s="38">
        <v>6.4593999999999997E-3</v>
      </c>
      <c r="DR409" s="38">
        <v>-2.8833000000000001E-3</v>
      </c>
      <c r="DS409" s="38">
        <v>4.5009999999999998E-3</v>
      </c>
      <c r="DT409" s="38">
        <v>-4.7689999999999999E-4</v>
      </c>
      <c r="DU409" s="38">
        <v>-4.3430999999999999E-3</v>
      </c>
      <c r="DV409" s="38">
        <v>1.31474E-2</v>
      </c>
      <c r="DW409" s="38">
        <v>6.4431999999999996E-3</v>
      </c>
      <c r="DX409" s="38">
        <v>1.088E-3</v>
      </c>
      <c r="DY409" s="38">
        <v>8.7313000000000009E-3</v>
      </c>
      <c r="DZ409" s="38">
        <v>2.3621199999999998E-2</v>
      </c>
      <c r="EA409" s="38">
        <v>-5.5687000000000002E-3</v>
      </c>
      <c r="EB409" s="38">
        <v>-5.9329999999999995E-4</v>
      </c>
      <c r="EC409" s="38">
        <v>1.941E-3</v>
      </c>
      <c r="ED409" s="38">
        <v>-1.58592E-2</v>
      </c>
      <c r="EE409" s="38">
        <v>-5.6965000000000002E-3</v>
      </c>
      <c r="EF409" s="38">
        <v>8.1059999999999997E-4</v>
      </c>
      <c r="EG409" s="38">
        <v>1.2592E-3</v>
      </c>
      <c r="EH409" s="38">
        <v>7.1941000000000001E-3</v>
      </c>
      <c r="EI409" s="38">
        <v>9.4733999999999999E-3</v>
      </c>
      <c r="EJ409" s="38">
        <v>2.5733900000000001E-2</v>
      </c>
      <c r="EK409" s="38">
        <v>1.1169399999999999E-2</v>
      </c>
      <c r="EL409" s="38">
        <v>-9.0470000000000004E-4</v>
      </c>
      <c r="EM409" s="38">
        <v>-5.7019999999999998E-4</v>
      </c>
      <c r="EN409" s="38">
        <v>2.8655999999999998E-3</v>
      </c>
      <c r="EO409" s="38">
        <v>7.7159999999999998E-3</v>
      </c>
      <c r="EP409" s="38">
        <v>-1.8592999999999999E-3</v>
      </c>
      <c r="EQ409" s="38">
        <v>5.8167999999999996E-3</v>
      </c>
      <c r="ER409" s="38">
        <v>1.1628999999999999E-3</v>
      </c>
      <c r="ES409" s="38">
        <v>-2.5901000000000001E-3</v>
      </c>
      <c r="ET409" s="38">
        <v>1.5670400000000001E-2</v>
      </c>
      <c r="EU409" s="38">
        <v>8.3268999999999999E-3</v>
      </c>
      <c r="EV409" s="38">
        <v>3.5514000000000001E-3</v>
      </c>
      <c r="EW409" s="38">
        <v>1.1195E-2</v>
      </c>
      <c r="EX409" s="38">
        <v>2.67237E-2</v>
      </c>
      <c r="EY409" s="38">
        <v>-2.7239E-3</v>
      </c>
      <c r="EZ409" s="38">
        <v>1.9681E-3</v>
      </c>
      <c r="FA409" s="38">
        <v>4.2970999999999999E-3</v>
      </c>
      <c r="FB409" s="38">
        <v>76.993780000000001</v>
      </c>
      <c r="FC409" s="38">
        <v>74.867099999999994</v>
      </c>
      <c r="FD409" s="38">
        <v>73.257329999999996</v>
      </c>
      <c r="FE409" s="38">
        <v>71.61</v>
      </c>
      <c r="FF409" s="38">
        <v>70.093950000000007</v>
      </c>
      <c r="FG409" s="38">
        <v>68.449190000000002</v>
      </c>
      <c r="FH409" s="38">
        <v>68.264560000000003</v>
      </c>
      <c r="FI409" s="38">
        <v>71.722110000000001</v>
      </c>
      <c r="FJ409" s="38">
        <v>76.042699999999996</v>
      </c>
      <c r="FK409" s="38">
        <v>80.642039999999994</v>
      </c>
      <c r="FL409" s="38">
        <v>85.577969999999993</v>
      </c>
      <c r="FM409" s="38">
        <v>89.131649999999993</v>
      </c>
      <c r="FN409" s="38">
        <v>92.181089999999998</v>
      </c>
      <c r="FO409" s="38">
        <v>94.429820000000007</v>
      </c>
      <c r="FP409" s="38">
        <v>95.997119999999995</v>
      </c>
      <c r="FQ409" s="38">
        <v>96.932010000000005</v>
      </c>
      <c r="FR409" s="38">
        <v>98.871399999999994</v>
      </c>
      <c r="FS409" s="38">
        <v>98.253739999999993</v>
      </c>
      <c r="FT409" s="38">
        <v>96.369420000000005</v>
      </c>
      <c r="FU409" s="38">
        <v>93.004069999999999</v>
      </c>
      <c r="FV409" s="38">
        <v>88.740039999999993</v>
      </c>
      <c r="FW409">
        <v>84.855220000000003</v>
      </c>
      <c r="FX409">
        <v>81.853080000000006</v>
      </c>
      <c r="FY409">
        <v>78.864329999999995</v>
      </c>
      <c r="FZ409">
        <v>2.5344E-3</v>
      </c>
      <c r="GA409">
        <v>2.0673199999999999E-2</v>
      </c>
      <c r="GB409">
        <v>1</v>
      </c>
    </row>
    <row r="410" spans="1:184" x14ac:dyDescent="0.3">
      <c r="A410" t="s">
        <v>277</v>
      </c>
      <c r="B410" t="s">
        <v>189</v>
      </c>
      <c r="C410" t="s">
        <v>1</v>
      </c>
      <c r="D410" t="s">
        <v>1</v>
      </c>
      <c r="E410" t="s">
        <v>1</v>
      </c>
      <c r="F410" t="s">
        <v>1</v>
      </c>
      <c r="G410" s="16" t="s">
        <v>1</v>
      </c>
      <c r="H410" s="40" t="s">
        <v>1</v>
      </c>
      <c r="I410" s="18" t="s">
        <v>1</v>
      </c>
      <c r="J410" s="38" t="s">
        <v>1</v>
      </c>
      <c r="K410" s="18">
        <v>44789</v>
      </c>
      <c r="L410" s="38">
        <v>15858</v>
      </c>
      <c r="M410" s="38">
        <v>15858</v>
      </c>
      <c r="N410" s="38">
        <v>0.93038310000000002</v>
      </c>
      <c r="O410" s="38">
        <v>0.89909209999999995</v>
      </c>
      <c r="P410" s="38">
        <v>0.88347869999999995</v>
      </c>
      <c r="Q410" s="38">
        <v>0.86974419999999997</v>
      </c>
      <c r="R410" s="38">
        <v>0.8877912</v>
      </c>
      <c r="S410" s="38">
        <v>0.92991140000000005</v>
      </c>
      <c r="T410" s="38">
        <v>0.97863540000000004</v>
      </c>
      <c r="U410" s="38">
        <v>1.1416230000000001</v>
      </c>
      <c r="V410" s="38">
        <v>1.3148679999999999</v>
      </c>
      <c r="W410" s="38">
        <v>1.42987</v>
      </c>
      <c r="X410" s="38">
        <v>1.526135</v>
      </c>
      <c r="Y410" s="38">
        <v>1.5904990000000001</v>
      </c>
      <c r="Z410" s="38">
        <v>1.634965</v>
      </c>
      <c r="AA410" s="38">
        <v>1.6897439999999999</v>
      </c>
      <c r="AB410" s="38">
        <v>1.7042870000000001</v>
      </c>
      <c r="AC410" s="38">
        <v>1.6641619999999999</v>
      </c>
      <c r="AD410" s="38">
        <v>1.5137609999999999</v>
      </c>
      <c r="AE410" s="38">
        <v>1.262667</v>
      </c>
      <c r="AF410" s="38">
        <v>1.1594640000000001</v>
      </c>
      <c r="AG410" s="38">
        <v>1.1102050000000001</v>
      </c>
      <c r="AH410" s="38">
        <v>1.120733</v>
      </c>
      <c r="AI410" s="38">
        <v>1.1120509999999999</v>
      </c>
      <c r="AJ410" s="38">
        <v>1.056983</v>
      </c>
      <c r="AK410" s="38">
        <v>1.000081</v>
      </c>
      <c r="AL410" s="38">
        <v>-3.3207000000000002E-3</v>
      </c>
      <c r="AM410" s="38">
        <v>-2.1148E-3</v>
      </c>
      <c r="AN410" s="38">
        <v>4.5592999999999996E-3</v>
      </c>
      <c r="AO410" s="38">
        <v>-4.1579E-3</v>
      </c>
      <c r="AP410" s="38">
        <v>-1.40473E-2</v>
      </c>
      <c r="AQ410" s="38">
        <v>-2.5484199999999999E-2</v>
      </c>
      <c r="AR410" s="38">
        <v>-2.74002E-2</v>
      </c>
      <c r="AS410" s="38">
        <v>3.9667000000000001E-3</v>
      </c>
      <c r="AT410" s="38">
        <v>6.7970000000000001E-3</v>
      </c>
      <c r="AU410" s="38">
        <v>1.7451500000000002E-2</v>
      </c>
      <c r="AV410" s="38">
        <v>1.13861E-2</v>
      </c>
      <c r="AW410" s="38">
        <v>6.6350000000000003E-3</v>
      </c>
      <c r="AX410" s="38">
        <v>-8.3464000000000003E-3</v>
      </c>
      <c r="AY410" s="38">
        <v>-3.7347999999999999E-3</v>
      </c>
      <c r="AZ410" s="38">
        <v>-1.0882899999999999E-2</v>
      </c>
      <c r="BA410" s="38">
        <v>-9.0281000000000007E-3</v>
      </c>
      <c r="BB410" s="38">
        <v>3.7859999999999999E-3</v>
      </c>
      <c r="BC410" s="38">
        <v>-4.0588999999999998E-3</v>
      </c>
      <c r="BD410" s="38">
        <v>-2.8484000000000001E-3</v>
      </c>
      <c r="BE410" s="38">
        <v>-1.01034E-2</v>
      </c>
      <c r="BF410" s="38">
        <v>-2.9572999999999999E-2</v>
      </c>
      <c r="BG410" s="38">
        <v>-1.81809E-2</v>
      </c>
      <c r="BH410" s="38">
        <v>-1.05872E-2</v>
      </c>
      <c r="BI410" s="38">
        <v>-1.5643E-3</v>
      </c>
      <c r="BJ410" s="38">
        <v>-1.2084000000000001E-3</v>
      </c>
      <c r="BK410" s="38">
        <v>-6.5479999999999998E-4</v>
      </c>
      <c r="BL410" s="38">
        <v>5.8240999999999996E-3</v>
      </c>
      <c r="BM410" s="38">
        <v>-3.1153000000000001E-3</v>
      </c>
      <c r="BN410" s="38">
        <v>-1.27551E-2</v>
      </c>
      <c r="BO410" s="38">
        <v>-2.3037800000000001E-2</v>
      </c>
      <c r="BP410" s="38">
        <v>-2.37845E-2</v>
      </c>
      <c r="BQ410" s="38">
        <v>6.1957999999999996E-3</v>
      </c>
      <c r="BR410" s="38">
        <v>9.1976999999999996E-3</v>
      </c>
      <c r="BS410" s="38">
        <v>1.9677699999999999E-2</v>
      </c>
      <c r="BT410" s="38">
        <v>1.3492799999999999E-2</v>
      </c>
      <c r="BU410" s="38">
        <v>8.2427999999999998E-3</v>
      </c>
      <c r="BV410" s="38">
        <v>-7.1498000000000004E-3</v>
      </c>
      <c r="BW410" s="38">
        <v>-1.7746000000000001E-3</v>
      </c>
      <c r="BX410" s="38">
        <v>-7.9105000000000009E-3</v>
      </c>
      <c r="BY410" s="38">
        <v>-6.3019E-3</v>
      </c>
      <c r="BZ410" s="38">
        <v>6.9442000000000002E-3</v>
      </c>
      <c r="CA410" s="38">
        <v>-8.9740000000000002E-4</v>
      </c>
      <c r="CB410" s="38">
        <v>-6.5899999999999996E-6</v>
      </c>
      <c r="CC410" s="38">
        <v>-7.4580000000000002E-3</v>
      </c>
      <c r="CD410" s="38">
        <v>-2.5960299999999999E-2</v>
      </c>
      <c r="CE410" s="38">
        <v>-1.51068E-2</v>
      </c>
      <c r="CF410" s="38">
        <v>-7.7299999999999999E-3</v>
      </c>
      <c r="CG410" s="38">
        <v>1.2534E-3</v>
      </c>
      <c r="CH410" s="38">
        <v>2.5470000000000001E-4</v>
      </c>
      <c r="CI410" s="38">
        <v>3.5639999999999999E-4</v>
      </c>
      <c r="CJ410" s="38">
        <v>6.7000999999999996E-3</v>
      </c>
      <c r="CK410" s="38">
        <v>-2.3931E-3</v>
      </c>
      <c r="CL410" s="38">
        <v>-1.18602E-2</v>
      </c>
      <c r="CM410" s="38">
        <v>-2.1343500000000001E-2</v>
      </c>
      <c r="CN410" s="38">
        <v>-2.1280299999999999E-2</v>
      </c>
      <c r="CO410" s="38">
        <v>7.7397999999999998E-3</v>
      </c>
      <c r="CP410" s="38">
        <v>1.0860399999999999E-2</v>
      </c>
      <c r="CQ410" s="38">
        <v>2.1219600000000002E-2</v>
      </c>
      <c r="CR410" s="38">
        <v>1.4952E-2</v>
      </c>
      <c r="CS410" s="38">
        <v>9.3562999999999997E-3</v>
      </c>
      <c r="CT410" s="38">
        <v>-6.3210999999999996E-3</v>
      </c>
      <c r="CU410" s="38">
        <v>-4.17E-4</v>
      </c>
      <c r="CV410" s="38">
        <v>-5.8519000000000002E-3</v>
      </c>
      <c r="CW410" s="38">
        <v>-4.4136999999999996E-3</v>
      </c>
      <c r="CX410" s="38">
        <v>9.1315000000000007E-3</v>
      </c>
      <c r="CY410" s="38">
        <v>1.2922000000000001E-3</v>
      </c>
      <c r="CZ410" s="38">
        <v>1.9616E-3</v>
      </c>
      <c r="DA410" s="38">
        <v>-5.6258999999999997E-3</v>
      </c>
      <c r="DB410" s="38">
        <v>-2.3458199999999998E-2</v>
      </c>
      <c r="DC410" s="38">
        <v>-1.29777E-2</v>
      </c>
      <c r="DD410" s="38">
        <v>-5.7511000000000003E-3</v>
      </c>
      <c r="DE410" s="38">
        <v>3.2049000000000001E-3</v>
      </c>
      <c r="DF410" s="38">
        <v>1.7177E-3</v>
      </c>
      <c r="DG410" s="38">
        <v>1.3676000000000001E-3</v>
      </c>
      <c r="DH410" s="38">
        <v>7.5760999999999997E-3</v>
      </c>
      <c r="DI410" s="38">
        <v>-1.671E-3</v>
      </c>
      <c r="DJ410" s="38">
        <v>-1.09652E-2</v>
      </c>
      <c r="DK410" s="38">
        <v>-1.9649199999999999E-2</v>
      </c>
      <c r="DL410" s="38">
        <v>-1.8776000000000001E-2</v>
      </c>
      <c r="DM410" s="38">
        <v>9.2837000000000006E-3</v>
      </c>
      <c r="DN410" s="38">
        <v>1.2522999999999999E-2</v>
      </c>
      <c r="DO410" s="38">
        <v>2.27615E-2</v>
      </c>
      <c r="DP410" s="38">
        <v>1.6411200000000001E-2</v>
      </c>
      <c r="DQ410" s="38">
        <v>1.0469900000000001E-2</v>
      </c>
      <c r="DR410" s="38">
        <v>-5.4923000000000003E-3</v>
      </c>
      <c r="DS410" s="38">
        <v>9.4059999999999999E-4</v>
      </c>
      <c r="DT410" s="38">
        <v>-3.7932E-3</v>
      </c>
      <c r="DU410" s="38">
        <v>-2.5255999999999998E-3</v>
      </c>
      <c r="DV410" s="38">
        <v>1.13188E-2</v>
      </c>
      <c r="DW410" s="38">
        <v>3.4818000000000002E-3</v>
      </c>
      <c r="DX410" s="38">
        <v>3.9297999999999998E-3</v>
      </c>
      <c r="DY410" s="38">
        <v>-3.7937000000000001E-3</v>
      </c>
      <c r="DZ410" s="38">
        <v>-2.0956099999999998E-2</v>
      </c>
      <c r="EA410" s="38">
        <v>-1.08486E-2</v>
      </c>
      <c r="EB410" s="38">
        <v>-3.7721999999999999E-3</v>
      </c>
      <c r="EC410" s="38">
        <v>5.1564000000000002E-3</v>
      </c>
      <c r="ED410" s="38">
        <v>3.8300999999999999E-3</v>
      </c>
      <c r="EE410" s="38">
        <v>2.8276E-3</v>
      </c>
      <c r="EF410" s="38">
        <v>8.8407999999999994E-3</v>
      </c>
      <c r="EG410" s="38">
        <v>-6.2830000000000004E-4</v>
      </c>
      <c r="EH410" s="38">
        <v>-9.6729999999999993E-3</v>
      </c>
      <c r="EI410" s="38">
        <v>-1.7202800000000001E-2</v>
      </c>
      <c r="EJ410" s="38">
        <v>-1.51603E-2</v>
      </c>
      <c r="EK410" s="38">
        <v>1.15129E-2</v>
      </c>
      <c r="EL410" s="38">
        <v>1.49237E-2</v>
      </c>
      <c r="EM410" s="38">
        <v>2.4987700000000002E-2</v>
      </c>
      <c r="EN410" s="38">
        <v>1.8518E-2</v>
      </c>
      <c r="EO410" s="38">
        <v>1.2077600000000001E-2</v>
      </c>
      <c r="EP410" s="38">
        <v>-4.2957000000000004E-3</v>
      </c>
      <c r="EQ410" s="38">
        <v>2.9007999999999998E-3</v>
      </c>
      <c r="ER410" s="38">
        <v>-8.208E-4</v>
      </c>
      <c r="ES410" s="38">
        <v>2.006E-4</v>
      </c>
      <c r="ET410" s="38">
        <v>1.4476899999999999E-2</v>
      </c>
      <c r="EU410" s="38">
        <v>6.6433000000000004E-3</v>
      </c>
      <c r="EV410" s="38">
        <v>6.7716E-3</v>
      </c>
      <c r="EW410" s="38">
        <v>-1.1483999999999999E-3</v>
      </c>
      <c r="EX410" s="38">
        <v>-1.7343399999999998E-2</v>
      </c>
      <c r="EY410" s="38">
        <v>-7.7745000000000002E-3</v>
      </c>
      <c r="EZ410" s="38">
        <v>-9.1500000000000001E-4</v>
      </c>
      <c r="FA410" s="38">
        <v>7.9740999999999996E-3</v>
      </c>
      <c r="FB410" s="38">
        <v>77.494630000000001</v>
      </c>
      <c r="FC410" s="38">
        <v>76.344380000000001</v>
      </c>
      <c r="FD410" s="38">
        <v>74.586650000000006</v>
      </c>
      <c r="FE410" s="38">
        <v>72.987880000000004</v>
      </c>
      <c r="FF410" s="38">
        <v>71.233329999999995</v>
      </c>
      <c r="FG410" s="38">
        <v>70.232320000000001</v>
      </c>
      <c r="FH410" s="38">
        <v>69.577569999999994</v>
      </c>
      <c r="FI410" s="38">
        <v>71.79007</v>
      </c>
      <c r="FJ410" s="38">
        <v>76.69032</v>
      </c>
      <c r="FK410" s="38">
        <v>82.276769999999999</v>
      </c>
      <c r="FL410" s="38">
        <v>87.065280000000001</v>
      </c>
      <c r="FM410" s="38">
        <v>91.375739999999993</v>
      </c>
      <c r="FN410" s="38">
        <v>95.487859999999998</v>
      </c>
      <c r="FO410" s="38">
        <v>98.741669999999999</v>
      </c>
      <c r="FP410" s="38">
        <v>101.1755</v>
      </c>
      <c r="FQ410" s="38">
        <v>102.27379999999999</v>
      </c>
      <c r="FR410" s="38">
        <v>102.5672</v>
      </c>
      <c r="FS410" s="38">
        <v>102.06310000000001</v>
      </c>
      <c r="FT410" s="38">
        <v>100.37779999999999</v>
      </c>
      <c r="FU410" s="38">
        <v>96.973969999999994</v>
      </c>
      <c r="FV410" s="38">
        <v>92.561449999999994</v>
      </c>
      <c r="FW410">
        <v>88.910409999999999</v>
      </c>
      <c r="FX410">
        <v>85.728669999999994</v>
      </c>
      <c r="FY410">
        <v>83.456620000000001</v>
      </c>
      <c r="FZ410">
        <v>3.1673000000000001E-3</v>
      </c>
      <c r="GA410">
        <v>2.6577900000000002E-2</v>
      </c>
      <c r="GB410">
        <v>1</v>
      </c>
    </row>
    <row r="411" spans="1:184" x14ac:dyDescent="0.3">
      <c r="A411" t="s">
        <v>277</v>
      </c>
      <c r="B411" t="s">
        <v>189</v>
      </c>
      <c r="C411" t="s">
        <v>1</v>
      </c>
      <c r="D411" t="s">
        <v>1</v>
      </c>
      <c r="E411" t="s">
        <v>1</v>
      </c>
      <c r="F411" t="s">
        <v>1</v>
      </c>
      <c r="G411" s="16" t="s">
        <v>1</v>
      </c>
      <c r="H411" s="40" t="s">
        <v>1</v>
      </c>
      <c r="I411" s="18" t="s">
        <v>1</v>
      </c>
      <c r="J411" s="38" t="s">
        <v>1</v>
      </c>
      <c r="K411" s="18">
        <v>44790</v>
      </c>
      <c r="L411" s="38">
        <v>15860</v>
      </c>
      <c r="M411" s="38">
        <v>15860</v>
      </c>
      <c r="N411" s="38">
        <v>0.99175899999999995</v>
      </c>
      <c r="O411" s="38">
        <v>0.95936469999999996</v>
      </c>
      <c r="P411" s="38">
        <v>0.93785870000000005</v>
      </c>
      <c r="Q411" s="38">
        <v>0.92386509999999999</v>
      </c>
      <c r="R411" s="38">
        <v>0.93725400000000003</v>
      </c>
      <c r="S411" s="38">
        <v>0.98590040000000001</v>
      </c>
      <c r="T411" s="38">
        <v>1.032184</v>
      </c>
      <c r="U411" s="38">
        <v>1.1978230000000001</v>
      </c>
      <c r="V411" s="38">
        <v>1.36646</v>
      </c>
      <c r="W411" s="38">
        <v>1.462154</v>
      </c>
      <c r="X411" s="38">
        <v>1.5300929999999999</v>
      </c>
      <c r="Y411" s="38">
        <v>1.5854269999999999</v>
      </c>
      <c r="Z411" s="38">
        <v>1.626261</v>
      </c>
      <c r="AA411" s="38">
        <v>1.6685380000000001</v>
      </c>
      <c r="AB411" s="38">
        <v>1.676774</v>
      </c>
      <c r="AC411" s="38">
        <v>1.626277</v>
      </c>
      <c r="AD411" s="38">
        <v>1.476178</v>
      </c>
      <c r="AE411" s="38">
        <v>1.2357320000000001</v>
      </c>
      <c r="AF411" s="38">
        <v>1.138898</v>
      </c>
      <c r="AG411" s="38">
        <v>1.093844</v>
      </c>
      <c r="AH411" s="38">
        <v>1.112547</v>
      </c>
      <c r="AI411" s="38">
        <v>1.10453</v>
      </c>
      <c r="AJ411" s="38">
        <v>1.0494810000000001</v>
      </c>
      <c r="AK411" s="38">
        <v>0.99200520000000003</v>
      </c>
      <c r="AL411" s="38">
        <v>1.8014800000000001E-2</v>
      </c>
      <c r="AM411" s="38">
        <v>1.43131E-2</v>
      </c>
      <c r="AN411" s="38">
        <v>1.47311E-2</v>
      </c>
      <c r="AO411" s="38">
        <v>1.09639E-2</v>
      </c>
      <c r="AP411" s="38">
        <v>-5.6979999999999997E-4</v>
      </c>
      <c r="AQ411" s="38">
        <v>-1.5867200000000001E-2</v>
      </c>
      <c r="AR411" s="38">
        <v>-4.2383499999999998E-2</v>
      </c>
      <c r="AS411" s="38">
        <v>-1.2074100000000001E-2</v>
      </c>
      <c r="AT411" s="38">
        <v>-6.5763999999999996E-3</v>
      </c>
      <c r="AU411" s="38">
        <v>-1.6344600000000001E-2</v>
      </c>
      <c r="AV411" s="38">
        <v>-1.65013E-2</v>
      </c>
      <c r="AW411" s="38">
        <v>-3.0669999999999998E-3</v>
      </c>
      <c r="AX411" s="38">
        <v>1.0849999999999999E-4</v>
      </c>
      <c r="AY411" s="38">
        <v>-1.38675E-2</v>
      </c>
      <c r="AZ411" s="38">
        <v>9.1657000000000006E-3</v>
      </c>
      <c r="BA411" s="38">
        <v>1.11831E-2</v>
      </c>
      <c r="BB411" s="38">
        <v>2.2655000000000002E-2</v>
      </c>
      <c r="BC411" s="38">
        <v>1.5592999999999999E-2</v>
      </c>
      <c r="BD411" s="38">
        <v>2.18935E-2</v>
      </c>
      <c r="BE411" s="38">
        <v>2.3847799999999999E-2</v>
      </c>
      <c r="BF411" s="38">
        <v>5.6838000000000001E-3</v>
      </c>
      <c r="BG411" s="38">
        <v>1.8099199999999999E-2</v>
      </c>
      <c r="BH411" s="38">
        <v>1.8545200000000001E-2</v>
      </c>
      <c r="BI411" s="38">
        <v>1.47516E-2</v>
      </c>
      <c r="BJ411" s="38">
        <v>2.00211E-2</v>
      </c>
      <c r="BK411" s="38">
        <v>1.5944099999999999E-2</v>
      </c>
      <c r="BL411" s="38">
        <v>1.6105700000000001E-2</v>
      </c>
      <c r="BM411" s="38">
        <v>1.20876E-2</v>
      </c>
      <c r="BN411" s="38">
        <v>8.7759999999999997E-4</v>
      </c>
      <c r="BO411" s="38">
        <v>-1.35263E-2</v>
      </c>
      <c r="BP411" s="38">
        <v>-3.9350200000000002E-2</v>
      </c>
      <c r="BQ411" s="38">
        <v>-1.0565400000000001E-2</v>
      </c>
      <c r="BR411" s="38">
        <v>-4.4723999999999996E-3</v>
      </c>
      <c r="BS411" s="38">
        <v>-1.2676099999999999E-2</v>
      </c>
      <c r="BT411" s="38">
        <v>-1.42392E-2</v>
      </c>
      <c r="BU411" s="38">
        <v>-1.6421999999999999E-3</v>
      </c>
      <c r="BV411" s="38">
        <v>1.0727E-3</v>
      </c>
      <c r="BW411" s="38">
        <v>-1.19814E-2</v>
      </c>
      <c r="BX411" s="38">
        <v>1.13109E-2</v>
      </c>
      <c r="BY411" s="38">
        <v>1.4247299999999999E-2</v>
      </c>
      <c r="BZ411" s="38">
        <v>2.63457E-2</v>
      </c>
      <c r="CA411" s="38">
        <v>1.9154399999999999E-2</v>
      </c>
      <c r="CB411" s="38">
        <v>2.6035599999999999E-2</v>
      </c>
      <c r="CC411" s="38">
        <v>2.7418399999999999E-2</v>
      </c>
      <c r="CD411" s="38">
        <v>1.01187E-2</v>
      </c>
      <c r="CE411" s="38">
        <v>2.1489100000000001E-2</v>
      </c>
      <c r="CF411" s="38">
        <v>2.1686799999999999E-2</v>
      </c>
      <c r="CG411" s="38">
        <v>1.7959800000000001E-2</v>
      </c>
      <c r="CH411" s="38">
        <v>2.1410599999999998E-2</v>
      </c>
      <c r="CI411" s="38">
        <v>1.7073700000000001E-2</v>
      </c>
      <c r="CJ411" s="38">
        <v>1.7057699999999999E-2</v>
      </c>
      <c r="CK411" s="38">
        <v>1.28659E-2</v>
      </c>
      <c r="CL411" s="38">
        <v>1.8802000000000001E-3</v>
      </c>
      <c r="CM411" s="38">
        <v>-1.1905000000000001E-2</v>
      </c>
      <c r="CN411" s="38">
        <v>-3.7249400000000002E-2</v>
      </c>
      <c r="CO411" s="38">
        <v>-9.5204999999999994E-3</v>
      </c>
      <c r="CP411" s="38">
        <v>-3.0152E-3</v>
      </c>
      <c r="CQ411" s="38">
        <v>-1.01353E-2</v>
      </c>
      <c r="CR411" s="38">
        <v>-1.26724E-2</v>
      </c>
      <c r="CS411" s="38">
        <v>-6.5539999999999999E-4</v>
      </c>
      <c r="CT411" s="38">
        <v>1.7405999999999999E-3</v>
      </c>
      <c r="CU411" s="38">
        <v>-1.0675199999999999E-2</v>
      </c>
      <c r="CV411" s="38">
        <v>1.27966E-2</v>
      </c>
      <c r="CW411" s="38">
        <v>1.6369499999999999E-2</v>
      </c>
      <c r="CX411" s="38">
        <v>2.8901900000000001E-2</v>
      </c>
      <c r="CY411" s="38">
        <v>2.1620899999999998E-2</v>
      </c>
      <c r="CZ411" s="38">
        <v>2.89044E-2</v>
      </c>
      <c r="DA411" s="38">
        <v>2.9891299999999999E-2</v>
      </c>
      <c r="DB411" s="38">
        <v>1.31903E-2</v>
      </c>
      <c r="DC411" s="38">
        <v>2.3837000000000001E-2</v>
      </c>
      <c r="DD411" s="38">
        <v>2.3862700000000001E-2</v>
      </c>
      <c r="DE411" s="38">
        <v>2.01818E-2</v>
      </c>
      <c r="DF411" s="38">
        <v>2.28002E-2</v>
      </c>
      <c r="DG411" s="38">
        <v>1.8203299999999999E-2</v>
      </c>
      <c r="DH411" s="38">
        <v>1.8009799999999999E-2</v>
      </c>
      <c r="DI411" s="38">
        <v>1.3644099999999999E-2</v>
      </c>
      <c r="DJ411" s="38">
        <v>2.8827000000000002E-3</v>
      </c>
      <c r="DK411" s="38">
        <v>-1.02836E-2</v>
      </c>
      <c r="DL411" s="38">
        <v>-3.5148600000000002E-2</v>
      </c>
      <c r="DM411" s="38">
        <v>-8.4755999999999998E-3</v>
      </c>
      <c r="DN411" s="38">
        <v>-1.5579999999999999E-3</v>
      </c>
      <c r="DO411" s="38">
        <v>-7.5944999999999997E-3</v>
      </c>
      <c r="DP411" s="38">
        <v>-1.11057E-2</v>
      </c>
      <c r="DQ411" s="38">
        <v>3.3139999999999998E-4</v>
      </c>
      <c r="DR411" s="38">
        <v>2.4085000000000001E-3</v>
      </c>
      <c r="DS411" s="38">
        <v>-9.3688999999999995E-3</v>
      </c>
      <c r="DT411" s="38">
        <v>1.4282400000000001E-2</v>
      </c>
      <c r="DU411" s="38">
        <v>1.84916E-2</v>
      </c>
      <c r="DV411" s="38">
        <v>3.1458E-2</v>
      </c>
      <c r="DW411" s="38">
        <v>2.4087500000000001E-2</v>
      </c>
      <c r="DX411" s="38">
        <v>3.1773299999999997E-2</v>
      </c>
      <c r="DY411" s="38">
        <v>3.2364299999999999E-2</v>
      </c>
      <c r="DZ411" s="38">
        <v>1.6261999999999999E-2</v>
      </c>
      <c r="EA411" s="38">
        <v>2.6184900000000001E-2</v>
      </c>
      <c r="EB411" s="38">
        <v>2.6038599999999999E-2</v>
      </c>
      <c r="EC411" s="38">
        <v>2.2403800000000001E-2</v>
      </c>
      <c r="ED411" s="38">
        <v>2.4806499999999999E-2</v>
      </c>
      <c r="EE411" s="38">
        <v>1.9834299999999999E-2</v>
      </c>
      <c r="EF411" s="38">
        <v>1.93844E-2</v>
      </c>
      <c r="EG411" s="38">
        <v>1.4767799999999999E-2</v>
      </c>
      <c r="EH411" s="38">
        <v>4.3302000000000002E-3</v>
      </c>
      <c r="EI411" s="38">
        <v>-7.9427000000000005E-3</v>
      </c>
      <c r="EJ411" s="38">
        <v>-3.2115299999999999E-2</v>
      </c>
      <c r="EK411" s="38">
        <v>-6.9668999999999998E-3</v>
      </c>
      <c r="EL411" s="38">
        <v>5.4609999999999999E-4</v>
      </c>
      <c r="EM411" s="38">
        <v>-3.9259999999999998E-3</v>
      </c>
      <c r="EN411" s="38">
        <v>-8.8435000000000007E-3</v>
      </c>
      <c r="EO411" s="38">
        <v>1.7562000000000001E-3</v>
      </c>
      <c r="EP411" s="38">
        <v>3.3728E-3</v>
      </c>
      <c r="EQ411" s="38">
        <v>-7.4828999999999998E-3</v>
      </c>
      <c r="ER411" s="38">
        <v>1.6427500000000001E-2</v>
      </c>
      <c r="ES411" s="38">
        <v>2.15558E-2</v>
      </c>
      <c r="ET411" s="38">
        <v>3.5148699999999998E-2</v>
      </c>
      <c r="EU411" s="38">
        <v>2.7648900000000001E-2</v>
      </c>
      <c r="EV411" s="38">
        <v>3.59154E-2</v>
      </c>
      <c r="EW411" s="38">
        <v>3.5934899999999999E-2</v>
      </c>
      <c r="EX411" s="38">
        <v>2.0696900000000001E-2</v>
      </c>
      <c r="EY411" s="38">
        <v>2.9574799999999998E-2</v>
      </c>
      <c r="EZ411" s="38">
        <v>2.91802E-2</v>
      </c>
      <c r="FA411" s="38">
        <v>2.5611999999999999E-2</v>
      </c>
      <c r="FB411" s="38">
        <v>81.841170000000005</v>
      </c>
      <c r="FC411" s="38">
        <v>80.423259999999999</v>
      </c>
      <c r="FD411" s="38">
        <v>78.873019999999997</v>
      </c>
      <c r="FE411" s="38">
        <v>77.222440000000006</v>
      </c>
      <c r="FF411" s="38">
        <v>76.769930000000002</v>
      </c>
      <c r="FG411" s="38">
        <v>76.12397</v>
      </c>
      <c r="FH411" s="38">
        <v>75.149959999999993</v>
      </c>
      <c r="FI411" s="38">
        <v>76.606830000000002</v>
      </c>
      <c r="FJ411" s="38">
        <v>81.005279999999999</v>
      </c>
      <c r="FK411" s="38">
        <v>84.242400000000004</v>
      </c>
      <c r="FL411" s="38">
        <v>87.524600000000007</v>
      </c>
      <c r="FM411" s="38">
        <v>91.301519999999996</v>
      </c>
      <c r="FN411" s="38">
        <v>95.042169999999999</v>
      </c>
      <c r="FO411" s="38">
        <v>96.54871</v>
      </c>
      <c r="FP411" s="38">
        <v>97.303089999999997</v>
      </c>
      <c r="FQ411" s="38">
        <v>97.745289999999997</v>
      </c>
      <c r="FR411" s="38">
        <v>97.688220000000001</v>
      </c>
      <c r="FS411" s="38">
        <v>97.223200000000006</v>
      </c>
      <c r="FT411" s="38">
        <v>95.971609999999998</v>
      </c>
      <c r="FU411" s="38">
        <v>93.247309999999999</v>
      </c>
      <c r="FV411" s="38">
        <v>89.770560000000003</v>
      </c>
      <c r="FW411">
        <v>86.071110000000004</v>
      </c>
      <c r="FX411">
        <v>82.9666</v>
      </c>
      <c r="FY411">
        <v>80.659559999999999</v>
      </c>
      <c r="FZ411">
        <v>4.4467999999999999E-3</v>
      </c>
      <c r="GA411">
        <v>3.3108100000000001E-2</v>
      </c>
      <c r="GB411">
        <v>1</v>
      </c>
    </row>
    <row r="412" spans="1:184" x14ac:dyDescent="0.3">
      <c r="A412" t="s">
        <v>277</v>
      </c>
      <c r="B412" t="s">
        <v>189</v>
      </c>
      <c r="C412" t="s">
        <v>1</v>
      </c>
      <c r="D412" t="s">
        <v>1</v>
      </c>
      <c r="E412" t="s">
        <v>1</v>
      </c>
      <c r="F412" t="s">
        <v>1</v>
      </c>
      <c r="G412" s="16" t="s">
        <v>1</v>
      </c>
      <c r="H412" s="40" t="s">
        <v>1</v>
      </c>
      <c r="I412" s="18" t="s">
        <v>1</v>
      </c>
      <c r="J412" s="38" t="s">
        <v>1</v>
      </c>
      <c r="K412" s="18">
        <v>44792</v>
      </c>
      <c r="L412" s="38">
        <v>15856</v>
      </c>
      <c r="M412" s="38">
        <v>15856</v>
      </c>
      <c r="N412" s="38">
        <v>0.96248440000000002</v>
      </c>
      <c r="O412" s="38">
        <v>0.93074420000000002</v>
      </c>
      <c r="P412" s="38">
        <v>0.90679719999999997</v>
      </c>
      <c r="Q412" s="38">
        <v>0.89221629999999996</v>
      </c>
      <c r="R412" s="38">
        <v>0.90382479999999998</v>
      </c>
      <c r="S412" s="38">
        <v>0.95329229999999998</v>
      </c>
      <c r="T412" s="38">
        <v>0.99234279999999997</v>
      </c>
      <c r="U412" s="38">
        <v>1.1458440000000001</v>
      </c>
      <c r="V412" s="38">
        <v>1.306033</v>
      </c>
      <c r="W412" s="38">
        <v>1.405216</v>
      </c>
      <c r="X412" s="38">
        <v>1.4908239999999999</v>
      </c>
      <c r="Y412" s="38">
        <v>1.5522769999999999</v>
      </c>
      <c r="Z412" s="38">
        <v>1.5888709999999999</v>
      </c>
      <c r="AA412" s="38">
        <v>1.630485</v>
      </c>
      <c r="AB412" s="38">
        <v>1.6488529999999999</v>
      </c>
      <c r="AC412" s="38">
        <v>1.6044480000000001</v>
      </c>
      <c r="AD412" s="38">
        <v>1.4599839999999999</v>
      </c>
      <c r="AE412" s="38">
        <v>1.225419</v>
      </c>
      <c r="AF412" s="38">
        <v>1.12327</v>
      </c>
      <c r="AG412" s="38">
        <v>1.076724</v>
      </c>
      <c r="AH412" s="38">
        <v>1.0890679999999999</v>
      </c>
      <c r="AI412" s="38">
        <v>1.07917</v>
      </c>
      <c r="AJ412" s="38">
        <v>1.030106</v>
      </c>
      <c r="AK412" s="38">
        <v>0.97482729999999995</v>
      </c>
      <c r="AL412" s="38">
        <v>-3.6028000000000002E-3</v>
      </c>
      <c r="AM412" s="38">
        <v>-4.1510000000000002E-3</v>
      </c>
      <c r="AN412" s="38">
        <v>-5.5547000000000001E-3</v>
      </c>
      <c r="AO412" s="38">
        <v>-1.06737E-2</v>
      </c>
      <c r="AP412" s="38">
        <v>-3.6172000000000001E-3</v>
      </c>
      <c r="AQ412" s="38">
        <v>-1.7643300000000001E-2</v>
      </c>
      <c r="AR412" s="38">
        <v>-3.0405100000000001E-2</v>
      </c>
      <c r="AS412" s="38">
        <v>5.5525000000000001E-3</v>
      </c>
      <c r="AT412" s="38">
        <v>5.2510999999999999E-3</v>
      </c>
      <c r="AU412" s="38">
        <v>1.2459999999999999E-4</v>
      </c>
      <c r="AV412" s="38">
        <v>6.7666000000000002E-3</v>
      </c>
      <c r="AW412" s="38">
        <v>-9.7700000000000003E-5</v>
      </c>
      <c r="AX412" s="38">
        <v>-2.1351999999999999E-3</v>
      </c>
      <c r="AY412" s="38">
        <v>-1.6025399999999999E-2</v>
      </c>
      <c r="AZ412" s="38">
        <v>-4.9399999999999999E-3</v>
      </c>
      <c r="BA412" s="38">
        <v>-1.0252600000000001E-2</v>
      </c>
      <c r="BB412" s="38">
        <v>8.1106000000000008E-3</v>
      </c>
      <c r="BC412" s="38">
        <v>1.37558E-2</v>
      </c>
      <c r="BD412" s="38">
        <v>3.7575E-3</v>
      </c>
      <c r="BE412" s="38">
        <v>-8.7916999999999995E-3</v>
      </c>
      <c r="BF412" s="38">
        <v>-1.7217400000000001E-2</v>
      </c>
      <c r="BG412" s="38">
        <v>3.2320000000000001E-3</v>
      </c>
      <c r="BH412" s="38">
        <v>4.3651000000000002E-3</v>
      </c>
      <c r="BI412" s="38">
        <v>7.2807999999999996E-3</v>
      </c>
      <c r="BJ412" s="38">
        <v>-1.3679999999999999E-4</v>
      </c>
      <c r="BK412" s="38">
        <v>-8.1130000000000004E-4</v>
      </c>
      <c r="BL412" s="38">
        <v>-3.9613000000000001E-3</v>
      </c>
      <c r="BM412" s="38">
        <v>-8.5278000000000003E-3</v>
      </c>
      <c r="BN412" s="38">
        <v>-2.0341999999999999E-3</v>
      </c>
      <c r="BO412" s="38">
        <v>-1.28526E-2</v>
      </c>
      <c r="BP412" s="38">
        <v>-2.3903899999999999E-2</v>
      </c>
      <c r="BQ412" s="38">
        <v>7.7851999999999999E-3</v>
      </c>
      <c r="BR412" s="38">
        <v>9.4807999999999993E-3</v>
      </c>
      <c r="BS412" s="38">
        <v>4.6287000000000003E-3</v>
      </c>
      <c r="BT412" s="38">
        <v>8.7708999999999999E-3</v>
      </c>
      <c r="BU412" s="38">
        <v>1.6443E-3</v>
      </c>
      <c r="BV412" s="38">
        <v>-7.2889999999999999E-4</v>
      </c>
      <c r="BW412" s="38">
        <v>-1.44783E-2</v>
      </c>
      <c r="BX412" s="38">
        <v>-2.1764000000000002E-3</v>
      </c>
      <c r="BY412" s="38">
        <v>-7.0529E-3</v>
      </c>
      <c r="BZ412" s="38">
        <v>1.08682E-2</v>
      </c>
      <c r="CA412" s="38">
        <v>1.6504700000000001E-2</v>
      </c>
      <c r="CB412" s="38">
        <v>7.0087999999999999E-3</v>
      </c>
      <c r="CC412" s="38">
        <v>-5.2713999999999999E-3</v>
      </c>
      <c r="CD412" s="38">
        <v>-1.38383E-2</v>
      </c>
      <c r="CE412" s="38">
        <v>9.0100000000000006E-3</v>
      </c>
      <c r="CF412" s="38">
        <v>8.3599E-3</v>
      </c>
      <c r="CG412" s="38">
        <v>1.10569E-2</v>
      </c>
      <c r="CH412" s="38">
        <v>2.2637999999999998E-3</v>
      </c>
      <c r="CI412" s="38">
        <v>1.5018E-3</v>
      </c>
      <c r="CJ412" s="38">
        <v>-2.8576999999999999E-3</v>
      </c>
      <c r="CK412" s="38">
        <v>-7.0415E-3</v>
      </c>
      <c r="CL412" s="38">
        <v>-9.3789999999999998E-4</v>
      </c>
      <c r="CM412" s="38">
        <v>-9.5347000000000001E-3</v>
      </c>
      <c r="CN412" s="38">
        <v>-1.94012E-2</v>
      </c>
      <c r="CO412" s="38">
        <v>9.3316000000000007E-3</v>
      </c>
      <c r="CP412" s="38">
        <v>1.2410300000000001E-2</v>
      </c>
      <c r="CQ412" s="38">
        <v>7.7482000000000002E-3</v>
      </c>
      <c r="CR412" s="38">
        <v>1.0159E-2</v>
      </c>
      <c r="CS412" s="38">
        <v>2.8506999999999998E-3</v>
      </c>
      <c r="CT412" s="38">
        <v>2.452E-4</v>
      </c>
      <c r="CU412" s="38">
        <v>-1.34068E-2</v>
      </c>
      <c r="CV412" s="38">
        <v>-2.6229999999999998E-4</v>
      </c>
      <c r="CW412" s="38">
        <v>-4.8367000000000002E-3</v>
      </c>
      <c r="CX412" s="38">
        <v>1.2778100000000001E-2</v>
      </c>
      <c r="CY412" s="38">
        <v>1.8408500000000001E-2</v>
      </c>
      <c r="CZ412" s="38">
        <v>9.2606000000000008E-3</v>
      </c>
      <c r="DA412" s="38">
        <v>-2.8333E-3</v>
      </c>
      <c r="DB412" s="38">
        <v>-1.14979E-2</v>
      </c>
      <c r="DC412" s="38">
        <v>1.30118E-2</v>
      </c>
      <c r="DD412" s="38">
        <v>1.11266E-2</v>
      </c>
      <c r="DE412" s="38">
        <v>1.3672200000000001E-2</v>
      </c>
      <c r="DF412" s="38">
        <v>4.6642999999999997E-3</v>
      </c>
      <c r="DG412" s="38">
        <v>3.8149E-3</v>
      </c>
      <c r="DH412" s="38">
        <v>-1.7542E-3</v>
      </c>
      <c r="DI412" s="38">
        <v>-5.5551999999999997E-3</v>
      </c>
      <c r="DJ412" s="38">
        <v>1.585E-4</v>
      </c>
      <c r="DK412" s="38">
        <v>-6.2167000000000004E-3</v>
      </c>
      <c r="DL412" s="38">
        <v>-1.48985E-2</v>
      </c>
      <c r="DM412" s="38">
        <v>1.0878000000000001E-2</v>
      </c>
      <c r="DN412" s="38">
        <v>1.53397E-2</v>
      </c>
      <c r="DO412" s="38">
        <v>1.0867699999999999E-2</v>
      </c>
      <c r="DP412" s="38">
        <v>1.1547200000000001E-2</v>
      </c>
      <c r="DQ412" s="38">
        <v>4.0572000000000004E-3</v>
      </c>
      <c r="DR412" s="38">
        <v>1.2191999999999999E-3</v>
      </c>
      <c r="DS412" s="38">
        <v>-1.23353E-2</v>
      </c>
      <c r="DT412" s="38">
        <v>1.6517999999999999E-3</v>
      </c>
      <c r="DU412" s="38">
        <v>-2.6205E-3</v>
      </c>
      <c r="DV412" s="38">
        <v>1.4688E-2</v>
      </c>
      <c r="DW412" s="38">
        <v>2.0312400000000001E-2</v>
      </c>
      <c r="DX412" s="38">
        <v>1.1512400000000001E-2</v>
      </c>
      <c r="DY412" s="38">
        <v>-3.9510000000000001E-4</v>
      </c>
      <c r="DZ412" s="38">
        <v>-9.1576000000000001E-3</v>
      </c>
      <c r="EA412" s="38">
        <v>1.70137E-2</v>
      </c>
      <c r="EB412" s="38">
        <v>1.38934E-2</v>
      </c>
      <c r="EC412" s="38">
        <v>1.6287599999999999E-2</v>
      </c>
      <c r="ED412" s="38">
        <v>8.1303E-3</v>
      </c>
      <c r="EE412" s="38">
        <v>7.1546999999999999E-3</v>
      </c>
      <c r="EF412" s="38">
        <v>-1.607E-4</v>
      </c>
      <c r="EG412" s="38">
        <v>-3.4091999999999998E-3</v>
      </c>
      <c r="EH412" s="38">
        <v>1.7415E-3</v>
      </c>
      <c r="EI412" s="38">
        <v>-1.4261E-3</v>
      </c>
      <c r="EJ412" s="38">
        <v>-8.3972999999999999E-3</v>
      </c>
      <c r="EK412" s="38">
        <v>1.3110699999999999E-2</v>
      </c>
      <c r="EL412" s="38">
        <v>1.9569400000000001E-2</v>
      </c>
      <c r="EM412" s="38">
        <v>1.5371900000000001E-2</v>
      </c>
      <c r="EN412" s="38">
        <v>1.3551499999999999E-2</v>
      </c>
      <c r="EO412" s="38">
        <v>5.7992E-3</v>
      </c>
      <c r="EP412" s="38">
        <v>2.6256000000000001E-3</v>
      </c>
      <c r="EQ412" s="38">
        <v>-1.0788300000000001E-2</v>
      </c>
      <c r="ER412" s="38">
        <v>4.4155000000000002E-3</v>
      </c>
      <c r="ES412" s="38">
        <v>5.7930000000000004E-4</v>
      </c>
      <c r="ET412" s="38">
        <v>1.7445700000000001E-2</v>
      </c>
      <c r="EU412" s="38">
        <v>2.30613E-2</v>
      </c>
      <c r="EV412" s="38">
        <v>1.4763699999999999E-2</v>
      </c>
      <c r="EW412" s="38">
        <v>3.1251999999999999E-3</v>
      </c>
      <c r="EX412" s="38">
        <v>-5.7784999999999998E-3</v>
      </c>
      <c r="EY412" s="38">
        <v>2.2791700000000002E-2</v>
      </c>
      <c r="EZ412" s="38">
        <v>1.78882E-2</v>
      </c>
      <c r="FA412" s="38">
        <v>2.00637E-2</v>
      </c>
      <c r="FB412" s="38">
        <v>78.3202</v>
      </c>
      <c r="FC412" s="38">
        <v>76.895300000000006</v>
      </c>
      <c r="FD412" s="38">
        <v>75.061549999999997</v>
      </c>
      <c r="FE412" s="38">
        <v>73.292209999999997</v>
      </c>
      <c r="FF412" s="38">
        <v>71.658749999999998</v>
      </c>
      <c r="FG412" s="38">
        <v>70.762180000000001</v>
      </c>
      <c r="FH412" s="38">
        <v>69.791790000000006</v>
      </c>
      <c r="FI412" s="38">
        <v>71.885300000000001</v>
      </c>
      <c r="FJ412" s="38">
        <v>75.687370000000001</v>
      </c>
      <c r="FK412" s="38">
        <v>80.049549999999996</v>
      </c>
      <c r="FL412" s="38">
        <v>84.765680000000003</v>
      </c>
      <c r="FM412" s="38">
        <v>89.022869999999998</v>
      </c>
      <c r="FN412" s="38">
        <v>92.602230000000006</v>
      </c>
      <c r="FO412" s="38">
        <v>95.344539999999995</v>
      </c>
      <c r="FP412" s="38">
        <v>98.143780000000007</v>
      </c>
      <c r="FQ412" s="38">
        <v>99.86327</v>
      </c>
      <c r="FR412" s="38">
        <v>100.22280000000001</v>
      </c>
      <c r="FS412" s="38">
        <v>99.297899999999998</v>
      </c>
      <c r="FT412" s="38">
        <v>96.961089999999999</v>
      </c>
      <c r="FU412" s="38">
        <v>93.180070000000001</v>
      </c>
      <c r="FV412" s="38">
        <v>88.840230000000005</v>
      </c>
      <c r="FW412">
        <v>85.292959999999994</v>
      </c>
      <c r="FX412">
        <v>82.588319999999996</v>
      </c>
      <c r="FY412">
        <v>80.011629999999997</v>
      </c>
      <c r="FZ412">
        <v>3.2623999999999999E-3</v>
      </c>
      <c r="GA412">
        <v>2.5214799999999999E-2</v>
      </c>
      <c r="GB412">
        <v>1</v>
      </c>
    </row>
    <row r="413" spans="1:184" x14ac:dyDescent="0.3">
      <c r="A413" t="s">
        <v>277</v>
      </c>
      <c r="B413" t="s">
        <v>189</v>
      </c>
      <c r="C413" t="s">
        <v>1</v>
      </c>
      <c r="D413" t="s">
        <v>1</v>
      </c>
      <c r="E413" t="s">
        <v>1</v>
      </c>
      <c r="F413" t="s">
        <v>1</v>
      </c>
      <c r="G413" s="16" t="s">
        <v>1</v>
      </c>
      <c r="H413" s="40" t="s">
        <v>1</v>
      </c>
      <c r="I413" s="18" t="s">
        <v>1</v>
      </c>
      <c r="J413" s="38" t="s">
        <v>1</v>
      </c>
      <c r="K413" s="18">
        <v>44805</v>
      </c>
      <c r="L413" s="38">
        <v>15842</v>
      </c>
      <c r="M413" s="38">
        <v>15842</v>
      </c>
      <c r="N413" s="38">
        <v>0.92035250000000002</v>
      </c>
      <c r="O413" s="38">
        <v>0.89079399999999997</v>
      </c>
      <c r="P413" s="38">
        <v>0.87735759999999996</v>
      </c>
      <c r="Q413" s="38">
        <v>0.86399530000000002</v>
      </c>
      <c r="R413" s="38">
        <v>0.88190290000000005</v>
      </c>
      <c r="S413" s="38">
        <v>0.92364489999999999</v>
      </c>
      <c r="T413" s="38">
        <v>0.97093910000000005</v>
      </c>
      <c r="U413" s="38">
        <v>1.1265540000000001</v>
      </c>
      <c r="V413" s="38">
        <v>1.2948040000000001</v>
      </c>
      <c r="W413" s="38">
        <v>1.4035679999999999</v>
      </c>
      <c r="X413" s="38">
        <v>1.4907980000000001</v>
      </c>
      <c r="Y413" s="38">
        <v>1.552481</v>
      </c>
      <c r="Z413" s="38">
        <v>1.596198</v>
      </c>
      <c r="AA413" s="38">
        <v>1.651794</v>
      </c>
      <c r="AB413" s="38">
        <v>1.6712320000000001</v>
      </c>
      <c r="AC413" s="38">
        <v>1.6392359999999999</v>
      </c>
      <c r="AD413" s="38">
        <v>1.4941549999999999</v>
      </c>
      <c r="AE413" s="38">
        <v>1.2450540000000001</v>
      </c>
      <c r="AF413" s="38">
        <v>1.143319</v>
      </c>
      <c r="AG413" s="38">
        <v>1.0927750000000001</v>
      </c>
      <c r="AH413" s="38">
        <v>1.10287</v>
      </c>
      <c r="AI413" s="38">
        <v>1.088635</v>
      </c>
      <c r="AJ413" s="38">
        <v>1.0372790000000001</v>
      </c>
      <c r="AK413" s="38">
        <v>0.98352379999999995</v>
      </c>
      <c r="AL413" s="38">
        <v>-8.7972999999999992E-3</v>
      </c>
      <c r="AM413" s="38">
        <v>-1.00106E-2</v>
      </c>
      <c r="AN413" s="38">
        <v>-4.9240000000000004E-3</v>
      </c>
      <c r="AO413" s="38">
        <v>-1.6895400000000001E-2</v>
      </c>
      <c r="AP413" s="38">
        <v>-1.57447E-2</v>
      </c>
      <c r="AQ413" s="38">
        <v>-2.7328700000000001E-2</v>
      </c>
      <c r="AR413" s="38">
        <v>-4.4266800000000002E-2</v>
      </c>
      <c r="AS413" s="38">
        <v>2.0319400000000001E-2</v>
      </c>
      <c r="AT413" s="38">
        <v>3.8195199999999999E-2</v>
      </c>
      <c r="AU413" s="38">
        <v>2.93216E-2</v>
      </c>
      <c r="AV413" s="38">
        <v>1.9393799999999999E-2</v>
      </c>
      <c r="AW413" s="38">
        <v>1.2591400000000001E-2</v>
      </c>
      <c r="AX413" s="38">
        <v>1.1356000000000001E-3</v>
      </c>
      <c r="AY413" s="38">
        <v>-1.4843500000000001E-2</v>
      </c>
      <c r="AZ413" s="38">
        <v>-2.1884000000000001E-2</v>
      </c>
      <c r="BA413" s="38">
        <v>-1.4152E-2</v>
      </c>
      <c r="BB413" s="38">
        <v>3.4034E-3</v>
      </c>
      <c r="BC413" s="38">
        <v>-1.5658E-3</v>
      </c>
      <c r="BD413" s="38">
        <v>-3.9229999999999999E-4</v>
      </c>
      <c r="BE413" s="38">
        <v>-2.6577300000000002E-2</v>
      </c>
      <c r="BF413" s="38">
        <v>-1.9478200000000001E-2</v>
      </c>
      <c r="BG413" s="38">
        <v>3.2693000000000002E-3</v>
      </c>
      <c r="BH413" s="38">
        <v>-3.6865999999999999E-3</v>
      </c>
      <c r="BI413" s="38">
        <v>-7.6861999999999998E-3</v>
      </c>
      <c r="BJ413" s="38">
        <v>-6.7426999999999999E-3</v>
      </c>
      <c r="BK413" s="38">
        <v>-8.5921000000000001E-3</v>
      </c>
      <c r="BL413" s="38">
        <v>-3.7355999999999999E-3</v>
      </c>
      <c r="BM413" s="38">
        <v>-1.6007899999999999E-2</v>
      </c>
      <c r="BN413" s="38">
        <v>-1.46383E-2</v>
      </c>
      <c r="BO413" s="38">
        <v>-2.4794E-2</v>
      </c>
      <c r="BP413" s="38">
        <v>-4.0610199999999999E-2</v>
      </c>
      <c r="BQ413" s="38">
        <v>2.2168400000000001E-2</v>
      </c>
      <c r="BR413" s="38">
        <v>4.0172800000000002E-2</v>
      </c>
      <c r="BS413" s="38">
        <v>3.1110200000000001E-2</v>
      </c>
      <c r="BT413" s="38">
        <v>2.1306499999999999E-2</v>
      </c>
      <c r="BU413" s="38">
        <v>1.41315E-2</v>
      </c>
      <c r="BV413" s="38">
        <v>2.2893000000000002E-3</v>
      </c>
      <c r="BW413" s="38">
        <v>-1.3067199999999999E-2</v>
      </c>
      <c r="BX413" s="38">
        <v>-1.8879199999999999E-2</v>
      </c>
      <c r="BY413" s="38">
        <v>-1.09871E-2</v>
      </c>
      <c r="BZ413" s="38">
        <v>7.3239000000000004E-3</v>
      </c>
      <c r="CA413" s="38">
        <v>1.7918999999999999E-3</v>
      </c>
      <c r="CB413" s="38">
        <v>2.6013E-3</v>
      </c>
      <c r="CC413" s="38">
        <v>-2.3881599999999999E-2</v>
      </c>
      <c r="CD413" s="38">
        <v>-1.6185100000000001E-2</v>
      </c>
      <c r="CE413" s="38">
        <v>6.1075000000000001E-3</v>
      </c>
      <c r="CF413" s="38">
        <v>-1.0198E-3</v>
      </c>
      <c r="CG413" s="38">
        <v>-5.2804000000000002E-3</v>
      </c>
      <c r="CH413" s="38">
        <v>-5.3197000000000001E-3</v>
      </c>
      <c r="CI413" s="38">
        <v>-7.6096999999999996E-3</v>
      </c>
      <c r="CJ413" s="38">
        <v>-2.9125000000000002E-3</v>
      </c>
      <c r="CK413" s="38">
        <v>-1.53933E-2</v>
      </c>
      <c r="CL413" s="38">
        <v>-1.3872000000000001E-2</v>
      </c>
      <c r="CM413" s="38">
        <v>-2.3038400000000001E-2</v>
      </c>
      <c r="CN413" s="38">
        <v>-3.8077699999999999E-2</v>
      </c>
      <c r="CO413" s="38">
        <v>2.34491E-2</v>
      </c>
      <c r="CP413" s="38">
        <v>4.15424E-2</v>
      </c>
      <c r="CQ413" s="38">
        <v>3.2349099999999999E-2</v>
      </c>
      <c r="CR413" s="38">
        <v>2.2631200000000001E-2</v>
      </c>
      <c r="CS413" s="38">
        <v>1.51982E-2</v>
      </c>
      <c r="CT413" s="38">
        <v>3.0883E-3</v>
      </c>
      <c r="CU413" s="38">
        <v>-1.1837E-2</v>
      </c>
      <c r="CV413" s="38">
        <v>-1.67981E-2</v>
      </c>
      <c r="CW413" s="38">
        <v>-8.7950000000000007E-3</v>
      </c>
      <c r="CX413" s="38">
        <v>1.0039299999999999E-2</v>
      </c>
      <c r="CY413" s="38">
        <v>4.1174000000000002E-3</v>
      </c>
      <c r="CZ413" s="38">
        <v>4.6747000000000004E-3</v>
      </c>
      <c r="DA413" s="38">
        <v>-2.2014499999999999E-2</v>
      </c>
      <c r="DB413" s="38">
        <v>-1.39042E-2</v>
      </c>
      <c r="DC413" s="38">
        <v>8.0732000000000009E-3</v>
      </c>
      <c r="DD413" s="38">
        <v>8.273E-4</v>
      </c>
      <c r="DE413" s="38">
        <v>-3.6142000000000001E-3</v>
      </c>
      <c r="DF413" s="38">
        <v>-3.8966999999999999E-3</v>
      </c>
      <c r="DG413" s="38">
        <v>-6.6273E-3</v>
      </c>
      <c r="DH413" s="38">
        <v>-2.0895000000000002E-3</v>
      </c>
      <c r="DI413" s="38">
        <v>-1.4778599999999999E-2</v>
      </c>
      <c r="DJ413" s="38">
        <v>-1.31057E-2</v>
      </c>
      <c r="DK413" s="38">
        <v>-2.1282800000000001E-2</v>
      </c>
      <c r="DL413" s="38">
        <v>-3.5545100000000003E-2</v>
      </c>
      <c r="DM413" s="38">
        <v>2.47297E-2</v>
      </c>
      <c r="DN413" s="38">
        <v>4.2912100000000002E-2</v>
      </c>
      <c r="DO413" s="38">
        <v>3.3587899999999997E-2</v>
      </c>
      <c r="DP413" s="38">
        <v>2.3956000000000002E-2</v>
      </c>
      <c r="DQ413" s="38">
        <v>1.6264799999999999E-2</v>
      </c>
      <c r="DR413" s="38">
        <v>3.8872999999999998E-3</v>
      </c>
      <c r="DS413" s="38">
        <v>-1.06067E-2</v>
      </c>
      <c r="DT413" s="38">
        <v>-1.47169E-2</v>
      </c>
      <c r="DU413" s="38">
        <v>-6.6030000000000004E-3</v>
      </c>
      <c r="DV413" s="38">
        <v>1.27546E-2</v>
      </c>
      <c r="DW413" s="38">
        <v>6.4428999999999997E-3</v>
      </c>
      <c r="DX413" s="38">
        <v>6.7480999999999999E-3</v>
      </c>
      <c r="DY413" s="38">
        <v>-2.0147499999999999E-2</v>
      </c>
      <c r="DZ413" s="38">
        <v>-1.1623400000000001E-2</v>
      </c>
      <c r="EA413" s="38">
        <v>1.00389E-2</v>
      </c>
      <c r="EB413" s="38">
        <v>2.6743000000000001E-3</v>
      </c>
      <c r="EC413" s="38">
        <v>-1.9480000000000001E-3</v>
      </c>
      <c r="ED413" s="38">
        <v>-1.8420999999999999E-3</v>
      </c>
      <c r="EE413" s="38">
        <v>-5.2088999999999998E-3</v>
      </c>
      <c r="EF413" s="38">
        <v>-9.0109999999999995E-4</v>
      </c>
      <c r="EG413" s="38">
        <v>-1.38911E-2</v>
      </c>
      <c r="EH413" s="38">
        <v>-1.19994E-2</v>
      </c>
      <c r="EI413" s="38">
        <v>-1.87481E-2</v>
      </c>
      <c r="EJ413" s="38">
        <v>-3.18885E-2</v>
      </c>
      <c r="EK413" s="38">
        <v>2.65787E-2</v>
      </c>
      <c r="EL413" s="38">
        <v>4.4889600000000002E-2</v>
      </c>
      <c r="EM413" s="38">
        <v>3.5376600000000001E-2</v>
      </c>
      <c r="EN413" s="38">
        <v>2.5868700000000001E-2</v>
      </c>
      <c r="EO413" s="38">
        <v>1.7804899999999999E-2</v>
      </c>
      <c r="EP413" s="38">
        <v>5.0409000000000001E-3</v>
      </c>
      <c r="EQ413" s="38">
        <v>-8.8304000000000004E-3</v>
      </c>
      <c r="ER413" s="38">
        <v>-1.17121E-2</v>
      </c>
      <c r="ES413" s="38">
        <v>-3.4380999999999999E-3</v>
      </c>
      <c r="ET413" s="38">
        <v>1.6675200000000001E-2</v>
      </c>
      <c r="EU413" s="38">
        <v>9.8005999999999996E-3</v>
      </c>
      <c r="EV413" s="38">
        <v>9.7417000000000007E-3</v>
      </c>
      <c r="EW413" s="38">
        <v>-1.7451700000000001E-2</v>
      </c>
      <c r="EX413" s="38">
        <v>-8.3303000000000006E-3</v>
      </c>
      <c r="EY413" s="38">
        <v>1.2877100000000001E-2</v>
      </c>
      <c r="EZ413" s="38">
        <v>5.3410999999999997E-3</v>
      </c>
      <c r="FA413" s="38">
        <v>4.5780000000000001E-4</v>
      </c>
      <c r="FB413" s="38">
        <v>76.079440000000005</v>
      </c>
      <c r="FC413" s="38">
        <v>74.130439999999993</v>
      </c>
      <c r="FD413" s="38">
        <v>72.622990000000001</v>
      </c>
      <c r="FE413" s="38">
        <v>71.471850000000003</v>
      </c>
      <c r="FF413" s="38">
        <v>70.393060000000006</v>
      </c>
      <c r="FG413" s="38">
        <v>69.187359999999998</v>
      </c>
      <c r="FH413" s="38">
        <v>68.504329999999996</v>
      </c>
      <c r="FI413" s="38">
        <v>70.520870000000002</v>
      </c>
      <c r="FJ413" s="38">
        <v>75.64734</v>
      </c>
      <c r="FK413" s="38">
        <v>81.139330000000001</v>
      </c>
      <c r="FL413" s="38">
        <v>86.175110000000004</v>
      </c>
      <c r="FM413" s="38">
        <v>90.538539999999998</v>
      </c>
      <c r="FN413" s="38">
        <v>94.44538</v>
      </c>
      <c r="FO413" s="38">
        <v>97.552220000000005</v>
      </c>
      <c r="FP413" s="38">
        <v>100.0913</v>
      </c>
      <c r="FQ413" s="38">
        <v>101.6495</v>
      </c>
      <c r="FR413" s="38">
        <v>101.98350000000001</v>
      </c>
      <c r="FS413" s="38">
        <v>101.15179999999999</v>
      </c>
      <c r="FT413" s="38">
        <v>99.609409999999997</v>
      </c>
      <c r="FU413" s="38">
        <v>95.0685</v>
      </c>
      <c r="FV413" s="38">
        <v>90.439109999999999</v>
      </c>
      <c r="FW413">
        <v>86.076480000000004</v>
      </c>
      <c r="FX413">
        <v>83.476590000000002</v>
      </c>
      <c r="FY413">
        <v>81.556510000000003</v>
      </c>
      <c r="FZ413">
        <v>3.4734000000000002E-3</v>
      </c>
      <c r="GA413">
        <v>2.7117800000000001E-2</v>
      </c>
      <c r="GB413">
        <v>1</v>
      </c>
    </row>
    <row r="414" spans="1:184" x14ac:dyDescent="0.3">
      <c r="A414" t="s">
        <v>277</v>
      </c>
      <c r="B414" t="s">
        <v>189</v>
      </c>
      <c r="C414" t="s">
        <v>1</v>
      </c>
      <c r="D414" t="s">
        <v>1</v>
      </c>
      <c r="E414" t="s">
        <v>1</v>
      </c>
      <c r="F414" t="s">
        <v>1</v>
      </c>
      <c r="G414" s="16" t="s">
        <v>1</v>
      </c>
      <c r="H414" s="40" t="s">
        <v>1</v>
      </c>
      <c r="I414" s="18" t="s">
        <v>1</v>
      </c>
      <c r="J414" s="38" t="s">
        <v>1</v>
      </c>
      <c r="K414" s="18">
        <v>44809</v>
      </c>
      <c r="L414" s="38">
        <v>15840</v>
      </c>
      <c r="M414" s="38">
        <v>15840</v>
      </c>
      <c r="N414" s="38">
        <v>0.95692080000000002</v>
      </c>
      <c r="O414" s="38">
        <v>0.91573700000000002</v>
      </c>
      <c r="P414" s="38">
        <v>0.8916596</v>
      </c>
      <c r="Q414" s="38">
        <v>0.86336579999999996</v>
      </c>
      <c r="R414" s="38">
        <v>0.86091600000000001</v>
      </c>
      <c r="S414" s="38">
        <v>0.8508928</v>
      </c>
      <c r="T414" s="38">
        <v>0.79578970000000004</v>
      </c>
      <c r="U414" s="38">
        <v>0.85418260000000001</v>
      </c>
      <c r="V414" s="38">
        <v>0.93967520000000004</v>
      </c>
      <c r="W414" s="38">
        <v>1.03684</v>
      </c>
      <c r="X414" s="38">
        <v>1.11449</v>
      </c>
      <c r="Y414" s="38">
        <v>1.1580299999999999</v>
      </c>
      <c r="Z414" s="38">
        <v>1.1688400000000001</v>
      </c>
      <c r="AA414" s="38">
        <v>1.1892940000000001</v>
      </c>
      <c r="AB414" s="38">
        <v>1.2050650000000001</v>
      </c>
      <c r="AC414" s="38">
        <v>1.19567</v>
      </c>
      <c r="AD414" s="38">
        <v>1.1759139999999999</v>
      </c>
      <c r="AE414" s="38">
        <v>1.140666</v>
      </c>
      <c r="AF414" s="38">
        <v>1.111246</v>
      </c>
      <c r="AG414" s="38">
        <v>1.0681799999999999</v>
      </c>
      <c r="AH414" s="38">
        <v>1.0919129999999999</v>
      </c>
      <c r="AI414" s="38">
        <v>1.097782</v>
      </c>
      <c r="AJ414" s="38">
        <v>1.03996</v>
      </c>
      <c r="AK414" s="38">
        <v>0.99482579999999998</v>
      </c>
      <c r="AL414" s="38">
        <v>3.27386E-2</v>
      </c>
      <c r="AM414" s="38">
        <v>1.8438900000000001E-2</v>
      </c>
      <c r="AN414" s="38">
        <v>1.6056299999999999E-2</v>
      </c>
      <c r="AO414" s="38">
        <v>-6.3490999999999999E-3</v>
      </c>
      <c r="AP414" s="38">
        <v>-1.7232500000000001E-2</v>
      </c>
      <c r="AQ414" s="38">
        <v>-5.2371000000000001E-2</v>
      </c>
      <c r="AR414" s="38">
        <v>-0.1009116</v>
      </c>
      <c r="AS414" s="38">
        <v>-1.14834E-2</v>
      </c>
      <c r="AT414" s="38">
        <v>1.5656000000000001E-3</v>
      </c>
      <c r="AU414" s="38">
        <v>2.0927000000000001E-2</v>
      </c>
      <c r="AV414" s="38">
        <v>1.8222100000000001E-2</v>
      </c>
      <c r="AW414" s="38">
        <v>1.5994100000000001E-2</v>
      </c>
      <c r="AX414" s="38">
        <v>-1.0351300000000001E-2</v>
      </c>
      <c r="AY414" s="38">
        <v>-2.5651500000000001E-2</v>
      </c>
      <c r="AZ414" s="38">
        <v>-2.8324700000000001E-2</v>
      </c>
      <c r="BA414" s="38">
        <v>-4.8386899999999997E-2</v>
      </c>
      <c r="BB414" s="38">
        <v>-3.8098600000000003E-2</v>
      </c>
      <c r="BC414" s="38">
        <v>-2.50324E-2</v>
      </c>
      <c r="BD414" s="38">
        <v>-2.4535700000000001E-2</v>
      </c>
      <c r="BE414" s="38">
        <v>-7.6891200000000007E-2</v>
      </c>
      <c r="BF414" s="38">
        <v>-6.2413400000000001E-2</v>
      </c>
      <c r="BG414" s="38">
        <v>-2.0304800000000001E-2</v>
      </c>
      <c r="BH414" s="38">
        <v>-3.2408899999999997E-2</v>
      </c>
      <c r="BI414" s="38">
        <v>-2.28854E-2</v>
      </c>
      <c r="BJ414" s="38">
        <v>3.6067399999999999E-2</v>
      </c>
      <c r="BK414" s="38">
        <v>2.1863899999999999E-2</v>
      </c>
      <c r="BL414" s="38">
        <v>1.8630399999999998E-2</v>
      </c>
      <c r="BM414" s="38">
        <v>-3.9766999999999997E-3</v>
      </c>
      <c r="BN414" s="38">
        <v>-1.4943100000000001E-2</v>
      </c>
      <c r="BO414" s="38">
        <v>-4.4378599999999997E-2</v>
      </c>
      <c r="BP414" s="38">
        <v>-9.0614600000000003E-2</v>
      </c>
      <c r="BQ414" s="38">
        <v>-7.6842000000000004E-3</v>
      </c>
      <c r="BR414" s="38">
        <v>6.5405999999999997E-3</v>
      </c>
      <c r="BS414" s="38">
        <v>2.6636099999999999E-2</v>
      </c>
      <c r="BT414" s="38">
        <v>2.4065300000000001E-2</v>
      </c>
      <c r="BU414" s="38">
        <v>1.95093E-2</v>
      </c>
      <c r="BV414" s="38">
        <v>-8.9186000000000005E-3</v>
      </c>
      <c r="BW414" s="38">
        <v>-2.2310699999999999E-2</v>
      </c>
      <c r="BX414" s="38">
        <v>-2.35514E-2</v>
      </c>
      <c r="BY414" s="38">
        <v>-4.1251700000000002E-2</v>
      </c>
      <c r="BZ414" s="38">
        <v>-2.9724400000000002E-2</v>
      </c>
      <c r="CA414" s="38">
        <v>-1.4874800000000001E-2</v>
      </c>
      <c r="CB414" s="38">
        <v>-1.2399500000000001E-2</v>
      </c>
      <c r="CC414" s="38">
        <v>-6.5215899999999993E-2</v>
      </c>
      <c r="CD414" s="38">
        <v>-4.8765700000000002E-2</v>
      </c>
      <c r="CE414" s="38">
        <v>-1.0960900000000001E-2</v>
      </c>
      <c r="CF414" s="38">
        <v>-2.27423E-2</v>
      </c>
      <c r="CG414" s="38">
        <v>-1.4256700000000001E-2</v>
      </c>
      <c r="CH414" s="38">
        <v>3.8372999999999997E-2</v>
      </c>
      <c r="CI414" s="38">
        <v>2.4236000000000001E-2</v>
      </c>
      <c r="CJ414" s="38">
        <v>2.0413199999999999E-2</v>
      </c>
      <c r="CK414" s="38">
        <v>-2.3335999999999999E-3</v>
      </c>
      <c r="CL414" s="38">
        <v>-1.33574E-2</v>
      </c>
      <c r="CM414" s="38">
        <v>-3.8843099999999998E-2</v>
      </c>
      <c r="CN414" s="38">
        <v>-8.3483000000000002E-2</v>
      </c>
      <c r="CO414" s="38">
        <v>-5.0527999999999997E-3</v>
      </c>
      <c r="CP414" s="38">
        <v>9.9863E-3</v>
      </c>
      <c r="CQ414" s="38">
        <v>3.0590300000000001E-2</v>
      </c>
      <c r="CR414" s="38">
        <v>2.81123E-2</v>
      </c>
      <c r="CS414" s="38">
        <v>2.1944000000000002E-2</v>
      </c>
      <c r="CT414" s="38">
        <v>-7.9263000000000007E-3</v>
      </c>
      <c r="CU414" s="38">
        <v>-1.9996799999999999E-2</v>
      </c>
      <c r="CV414" s="38">
        <v>-2.02455E-2</v>
      </c>
      <c r="CW414" s="38">
        <v>-3.6309899999999999E-2</v>
      </c>
      <c r="CX414" s="38">
        <v>-2.3924500000000001E-2</v>
      </c>
      <c r="CY414" s="38">
        <v>-7.8397999999999992E-3</v>
      </c>
      <c r="CZ414" s="38">
        <v>-3.9941000000000004E-3</v>
      </c>
      <c r="DA414" s="38">
        <v>-5.7129600000000003E-2</v>
      </c>
      <c r="DB414" s="38">
        <v>-3.9313399999999998E-2</v>
      </c>
      <c r="DC414" s="38">
        <v>-4.4894000000000002E-3</v>
      </c>
      <c r="DD414" s="38">
        <v>-1.60473E-2</v>
      </c>
      <c r="DE414" s="38">
        <v>-8.2804999999999997E-3</v>
      </c>
      <c r="DF414" s="38">
        <v>4.0678499999999999E-2</v>
      </c>
      <c r="DG414" s="38">
        <v>2.6608099999999999E-2</v>
      </c>
      <c r="DH414" s="38">
        <v>2.2196E-2</v>
      </c>
      <c r="DI414" s="38">
        <v>-6.9039999999999998E-4</v>
      </c>
      <c r="DJ414" s="38">
        <v>-1.1771800000000001E-2</v>
      </c>
      <c r="DK414" s="38">
        <v>-3.33076E-2</v>
      </c>
      <c r="DL414" s="38">
        <v>-7.6351299999999997E-2</v>
      </c>
      <c r="DM414" s="38">
        <v>-2.4214000000000002E-3</v>
      </c>
      <c r="DN414" s="38">
        <v>1.3431999999999999E-2</v>
      </c>
      <c r="DO414" s="38">
        <v>3.4544400000000003E-2</v>
      </c>
      <c r="DP414" s="38">
        <v>3.2159300000000002E-2</v>
      </c>
      <c r="DQ414" s="38">
        <v>2.43787E-2</v>
      </c>
      <c r="DR414" s="38">
        <v>-6.9340000000000001E-3</v>
      </c>
      <c r="DS414" s="38">
        <v>-1.7683000000000001E-2</v>
      </c>
      <c r="DT414" s="38">
        <v>-1.69395E-2</v>
      </c>
      <c r="DU414" s="38">
        <v>-3.1368100000000003E-2</v>
      </c>
      <c r="DV414" s="38">
        <v>-1.8124600000000001E-2</v>
      </c>
      <c r="DW414" s="38">
        <v>-8.0469999999999999E-4</v>
      </c>
      <c r="DX414" s="38">
        <v>4.4112999999999999E-3</v>
      </c>
      <c r="DY414" s="38">
        <v>-4.9043299999999998E-2</v>
      </c>
      <c r="DZ414" s="38">
        <v>-2.9860999999999999E-2</v>
      </c>
      <c r="EA414" s="38">
        <v>1.9821000000000001E-3</v>
      </c>
      <c r="EB414" s="38">
        <v>-9.3522999999999992E-3</v>
      </c>
      <c r="EC414" s="38">
        <v>-2.3043E-3</v>
      </c>
      <c r="ED414" s="38">
        <v>4.4007400000000002E-2</v>
      </c>
      <c r="EE414" s="38">
        <v>3.00331E-2</v>
      </c>
      <c r="EF414" s="38">
        <v>2.47701E-2</v>
      </c>
      <c r="EG414" s="38">
        <v>1.6819999999999999E-3</v>
      </c>
      <c r="EH414" s="38">
        <v>-9.4824000000000002E-3</v>
      </c>
      <c r="EI414" s="38">
        <v>-2.53152E-2</v>
      </c>
      <c r="EJ414" s="38">
        <v>-6.6054299999999996E-2</v>
      </c>
      <c r="EK414" s="38">
        <v>1.3779E-3</v>
      </c>
      <c r="EL414" s="38">
        <v>1.8407E-2</v>
      </c>
      <c r="EM414" s="38">
        <v>4.02536E-2</v>
      </c>
      <c r="EN414" s="38">
        <v>3.8002500000000002E-2</v>
      </c>
      <c r="EO414" s="38">
        <v>2.7893999999999999E-2</v>
      </c>
      <c r="EP414" s="38">
        <v>-5.5012999999999998E-3</v>
      </c>
      <c r="EQ414" s="38">
        <v>-1.4342199999999999E-2</v>
      </c>
      <c r="ER414" s="38">
        <v>-1.21662E-2</v>
      </c>
      <c r="ES414" s="38">
        <v>-2.4232900000000002E-2</v>
      </c>
      <c r="ET414" s="38">
        <v>-9.7503999999999993E-3</v>
      </c>
      <c r="EU414" s="38">
        <v>9.3527999999999997E-3</v>
      </c>
      <c r="EV414" s="38">
        <v>1.65474E-2</v>
      </c>
      <c r="EW414" s="38">
        <v>-3.7367999999999998E-2</v>
      </c>
      <c r="EX414" s="38">
        <v>-1.62133E-2</v>
      </c>
      <c r="EY414" s="38">
        <v>1.1325999999999999E-2</v>
      </c>
      <c r="EZ414" s="38">
        <v>3.143E-4</v>
      </c>
      <c r="FA414" s="38">
        <v>6.3245000000000003E-3</v>
      </c>
      <c r="FB414" s="38">
        <v>82.144859999999994</v>
      </c>
      <c r="FC414" s="38">
        <v>80.881450000000001</v>
      </c>
      <c r="FD414" s="38">
        <v>79.17062</v>
      </c>
      <c r="FE414" s="38">
        <v>77.724209999999999</v>
      </c>
      <c r="FF414" s="38">
        <v>76.578869999999995</v>
      </c>
      <c r="FG414" s="38">
        <v>75.548739999999995</v>
      </c>
      <c r="FH414" s="38">
        <v>74.397790000000001</v>
      </c>
      <c r="FI414" s="38">
        <v>75.237750000000005</v>
      </c>
      <c r="FJ414" s="38">
        <v>80.33381</v>
      </c>
      <c r="FK414" s="38">
        <v>86.389240000000001</v>
      </c>
      <c r="FL414" s="38">
        <v>91.529939999999996</v>
      </c>
      <c r="FM414" s="38">
        <v>95.779039999999995</v>
      </c>
      <c r="FN414" s="38">
        <v>99.749189999999999</v>
      </c>
      <c r="FO414" s="38">
        <v>102.8171</v>
      </c>
      <c r="FP414" s="38">
        <v>104.8283</v>
      </c>
      <c r="FQ414" s="38">
        <v>106.2461</v>
      </c>
      <c r="FR414" s="38">
        <v>106.7646</v>
      </c>
      <c r="FS414" s="38">
        <v>106.1063</v>
      </c>
      <c r="FT414" s="38">
        <v>103.9166</v>
      </c>
      <c r="FU414" s="38">
        <v>99.356160000000003</v>
      </c>
      <c r="FV414" s="38">
        <v>96.015259999999998</v>
      </c>
      <c r="FW414">
        <v>92.456379999999996</v>
      </c>
      <c r="FX414">
        <v>89.105990000000006</v>
      </c>
      <c r="FY414">
        <v>87.412509999999997</v>
      </c>
      <c r="FZ414">
        <v>1.3909700000000001E-2</v>
      </c>
      <c r="GA414">
        <v>0.15275749999999999</v>
      </c>
      <c r="GB414">
        <v>1</v>
      </c>
    </row>
    <row r="415" spans="1:184" x14ac:dyDescent="0.3">
      <c r="A415" t="s">
        <v>277</v>
      </c>
      <c r="B415" t="s">
        <v>189</v>
      </c>
      <c r="C415" t="s">
        <v>1</v>
      </c>
      <c r="D415" t="s">
        <v>1</v>
      </c>
      <c r="E415" t="s">
        <v>1</v>
      </c>
      <c r="F415" t="s">
        <v>1</v>
      </c>
      <c r="G415" s="16" t="s">
        <v>1</v>
      </c>
      <c r="H415" s="40" t="s">
        <v>1</v>
      </c>
      <c r="I415" s="18" t="s">
        <v>1</v>
      </c>
      <c r="J415" s="38" t="s">
        <v>1</v>
      </c>
      <c r="K415" s="18">
        <v>44810</v>
      </c>
      <c r="L415" s="38">
        <v>15840</v>
      </c>
      <c r="M415" s="38">
        <v>15840</v>
      </c>
      <c r="N415" s="38">
        <v>1.0046090000000001</v>
      </c>
      <c r="O415" s="38">
        <v>0.96819200000000005</v>
      </c>
      <c r="P415" s="38">
        <v>0.94778110000000004</v>
      </c>
      <c r="Q415" s="38">
        <v>0.93244669999999996</v>
      </c>
      <c r="R415" s="38">
        <v>0.94927269999999997</v>
      </c>
      <c r="S415" s="38">
        <v>1.0194270000000001</v>
      </c>
      <c r="T415" s="38">
        <v>1.089423</v>
      </c>
      <c r="U415" s="38">
        <v>1.2831630000000001</v>
      </c>
      <c r="V415" s="38">
        <v>1.490313</v>
      </c>
      <c r="W415" s="38">
        <v>1.611577</v>
      </c>
      <c r="X415" s="38">
        <v>1.7059850000000001</v>
      </c>
      <c r="Y415" s="38">
        <v>1.768947</v>
      </c>
      <c r="Z415" s="38">
        <v>1.8124720000000001</v>
      </c>
      <c r="AA415" s="38">
        <v>1.8599460000000001</v>
      </c>
      <c r="AB415" s="38">
        <v>1.873197</v>
      </c>
      <c r="AC415" s="38">
        <v>1.8333839999999999</v>
      </c>
      <c r="AD415" s="38">
        <v>1.6583349999999999</v>
      </c>
      <c r="AE415" s="38">
        <v>1.384236</v>
      </c>
      <c r="AF415" s="38">
        <v>1.2720860000000001</v>
      </c>
      <c r="AG415" s="38">
        <v>1.2203109999999999</v>
      </c>
      <c r="AH415" s="38">
        <v>1.235957</v>
      </c>
      <c r="AI415" s="38">
        <v>1.2044379999999999</v>
      </c>
      <c r="AJ415" s="38">
        <v>1.1407320000000001</v>
      </c>
      <c r="AK415" s="38">
        <v>1.0738479999999999</v>
      </c>
      <c r="AL415" s="38">
        <v>1.4507900000000001E-2</v>
      </c>
      <c r="AM415" s="38">
        <v>7.4888999999999997E-3</v>
      </c>
      <c r="AN415" s="38">
        <v>1.0486199999999999E-2</v>
      </c>
      <c r="AO415" s="38">
        <v>-5.156E-3</v>
      </c>
      <c r="AP415" s="38">
        <v>-1.33919E-2</v>
      </c>
      <c r="AQ415" s="38">
        <v>-1.9839300000000001E-2</v>
      </c>
      <c r="AR415" s="38">
        <v>-4.2948600000000003E-2</v>
      </c>
      <c r="AS415" s="38">
        <v>-2.6370000000000001E-4</v>
      </c>
      <c r="AT415" s="38">
        <v>-5.2129999999999998E-3</v>
      </c>
      <c r="AU415" s="38">
        <v>-1.35958E-2</v>
      </c>
      <c r="AV415" s="38">
        <v>-2.6202900000000001E-2</v>
      </c>
      <c r="AW415" s="38">
        <v>-2.3651100000000001E-2</v>
      </c>
      <c r="AX415" s="38">
        <v>-1.6549399999999999E-2</v>
      </c>
      <c r="AY415" s="38">
        <v>3.0138999999999999E-3</v>
      </c>
      <c r="AZ415" s="38">
        <v>3.27794E-2</v>
      </c>
      <c r="BA415" s="38">
        <v>6.6805900000000001E-2</v>
      </c>
      <c r="BB415" s="38">
        <v>4.5620300000000003E-2</v>
      </c>
      <c r="BC415" s="38">
        <v>1.06588E-2</v>
      </c>
      <c r="BD415" s="38">
        <v>7.9258000000000002E-3</v>
      </c>
      <c r="BE415" s="38">
        <v>-3.2467000000000003E-2</v>
      </c>
      <c r="BF415" s="38">
        <v>-1.52795E-2</v>
      </c>
      <c r="BG415" s="38">
        <v>-6.4310000000000001E-3</v>
      </c>
      <c r="BH415" s="38">
        <v>-1.40071E-2</v>
      </c>
      <c r="BI415" s="38">
        <v>-1.71018E-2</v>
      </c>
      <c r="BJ415" s="38">
        <v>1.98546E-2</v>
      </c>
      <c r="BK415" s="38">
        <v>1.13381E-2</v>
      </c>
      <c r="BL415" s="38">
        <v>1.40938E-2</v>
      </c>
      <c r="BM415" s="38">
        <v>-2.2138000000000001E-3</v>
      </c>
      <c r="BN415" s="38">
        <v>-9.4664999999999992E-3</v>
      </c>
      <c r="BO415" s="38">
        <v>-1.3546300000000001E-2</v>
      </c>
      <c r="BP415" s="38">
        <v>-3.7145499999999998E-2</v>
      </c>
      <c r="BQ415" s="38">
        <v>5.4990999999999998E-3</v>
      </c>
      <c r="BR415" s="38">
        <v>4.996E-4</v>
      </c>
      <c r="BS415" s="38">
        <v>-7.2839999999999997E-3</v>
      </c>
      <c r="BT415" s="38">
        <v>-2.1482100000000001E-2</v>
      </c>
      <c r="BU415" s="38">
        <v>-1.8217000000000001E-2</v>
      </c>
      <c r="BV415" s="38">
        <v>-1.31457E-2</v>
      </c>
      <c r="BW415" s="38">
        <v>6.3740999999999997E-3</v>
      </c>
      <c r="BX415" s="38">
        <v>3.9119800000000003E-2</v>
      </c>
      <c r="BY415" s="38">
        <v>7.3746900000000004E-2</v>
      </c>
      <c r="BZ415" s="38">
        <v>5.28707E-2</v>
      </c>
      <c r="CA415" s="38">
        <v>1.96349E-2</v>
      </c>
      <c r="CB415" s="38">
        <v>1.8297600000000001E-2</v>
      </c>
      <c r="CC415" s="38">
        <v>-2.3654000000000001E-2</v>
      </c>
      <c r="CD415" s="38">
        <v>-3.9786999999999999E-3</v>
      </c>
      <c r="CE415" s="38">
        <v>1.4764999999999999E-3</v>
      </c>
      <c r="CF415" s="38">
        <v>-6.8306E-3</v>
      </c>
      <c r="CG415" s="38">
        <v>-1.02556E-2</v>
      </c>
      <c r="CH415" s="38">
        <v>2.3557700000000001E-2</v>
      </c>
      <c r="CI415" s="38">
        <v>1.40041E-2</v>
      </c>
      <c r="CJ415" s="38">
        <v>1.65924E-2</v>
      </c>
      <c r="CK415" s="38">
        <v>-1.76E-4</v>
      </c>
      <c r="CL415" s="38">
        <v>-6.7478E-3</v>
      </c>
      <c r="CM415" s="38">
        <v>-9.1877999999999994E-3</v>
      </c>
      <c r="CN415" s="38">
        <v>-3.3126299999999997E-2</v>
      </c>
      <c r="CO415" s="38">
        <v>9.4903999999999995E-3</v>
      </c>
      <c r="CP415" s="38">
        <v>4.4561000000000002E-3</v>
      </c>
      <c r="CQ415" s="38">
        <v>-2.9125000000000002E-3</v>
      </c>
      <c r="CR415" s="38">
        <v>-1.82124E-2</v>
      </c>
      <c r="CS415" s="38">
        <v>-1.4453300000000001E-2</v>
      </c>
      <c r="CT415" s="38">
        <v>-1.0788300000000001E-2</v>
      </c>
      <c r="CU415" s="38">
        <v>8.7013999999999998E-3</v>
      </c>
      <c r="CV415" s="38">
        <v>4.3511099999999997E-2</v>
      </c>
      <c r="CW415" s="38">
        <v>7.8554200000000005E-2</v>
      </c>
      <c r="CX415" s="38">
        <v>5.7892199999999998E-2</v>
      </c>
      <c r="CY415" s="38">
        <v>2.5851699999999998E-2</v>
      </c>
      <c r="CZ415" s="38">
        <v>2.5481E-2</v>
      </c>
      <c r="DA415" s="38">
        <v>-1.7550199999999998E-2</v>
      </c>
      <c r="DB415" s="38">
        <v>3.8481000000000001E-3</v>
      </c>
      <c r="DC415" s="38">
        <v>6.9531999999999997E-3</v>
      </c>
      <c r="DD415" s="38">
        <v>-1.8603000000000001E-3</v>
      </c>
      <c r="DE415" s="38">
        <v>-5.5139000000000004E-3</v>
      </c>
      <c r="DF415" s="38">
        <v>2.7260800000000002E-2</v>
      </c>
      <c r="DG415" s="38">
        <v>1.66701E-2</v>
      </c>
      <c r="DH415" s="38">
        <v>1.9090900000000001E-2</v>
      </c>
      <c r="DI415" s="38">
        <v>1.8617E-3</v>
      </c>
      <c r="DJ415" s="38">
        <v>-4.0292000000000001E-3</v>
      </c>
      <c r="DK415" s="38">
        <v>-4.8292999999999999E-3</v>
      </c>
      <c r="DL415" s="38">
        <v>-2.91071E-2</v>
      </c>
      <c r="DM415" s="38">
        <v>1.3481699999999999E-2</v>
      </c>
      <c r="DN415" s="38">
        <v>8.4125999999999992E-3</v>
      </c>
      <c r="DO415" s="38">
        <v>1.4591000000000001E-3</v>
      </c>
      <c r="DP415" s="38">
        <v>-1.49427E-2</v>
      </c>
      <c r="DQ415" s="38">
        <v>-1.06897E-2</v>
      </c>
      <c r="DR415" s="38">
        <v>-8.4308999999999999E-3</v>
      </c>
      <c r="DS415" s="38">
        <v>1.1028700000000001E-2</v>
      </c>
      <c r="DT415" s="38">
        <v>4.7902500000000001E-2</v>
      </c>
      <c r="DU415" s="38">
        <v>8.3361500000000005E-2</v>
      </c>
      <c r="DV415" s="38">
        <v>6.2913800000000006E-2</v>
      </c>
      <c r="DW415" s="38">
        <v>3.20685E-2</v>
      </c>
      <c r="DX415" s="38">
        <v>3.2664400000000003E-2</v>
      </c>
      <c r="DY415" s="38">
        <v>-1.1446400000000001E-2</v>
      </c>
      <c r="DZ415" s="38">
        <v>1.1675E-2</v>
      </c>
      <c r="EA415" s="38">
        <v>1.2429900000000001E-2</v>
      </c>
      <c r="EB415" s="38">
        <v>3.1101000000000002E-3</v>
      </c>
      <c r="EC415" s="38">
        <v>-7.7220000000000001E-4</v>
      </c>
      <c r="ED415" s="38">
        <v>3.2607499999999998E-2</v>
      </c>
      <c r="EE415" s="38">
        <v>2.0519300000000001E-2</v>
      </c>
      <c r="EF415" s="38">
        <v>2.26985E-2</v>
      </c>
      <c r="EG415" s="38">
        <v>4.8040000000000001E-3</v>
      </c>
      <c r="EH415" s="38">
        <v>-1.038E-4</v>
      </c>
      <c r="EI415" s="38">
        <v>1.4637000000000001E-3</v>
      </c>
      <c r="EJ415" s="38">
        <v>-2.3303999999999998E-2</v>
      </c>
      <c r="EK415" s="38">
        <v>1.9244500000000001E-2</v>
      </c>
      <c r="EL415" s="38">
        <v>1.41251E-2</v>
      </c>
      <c r="EM415" s="38">
        <v>7.7708999999999999E-3</v>
      </c>
      <c r="EN415" s="38">
        <v>-1.02218E-2</v>
      </c>
      <c r="EO415" s="38">
        <v>-5.2556E-3</v>
      </c>
      <c r="EP415" s="38">
        <v>-5.0271999999999999E-3</v>
      </c>
      <c r="EQ415" s="38">
        <v>1.43889E-2</v>
      </c>
      <c r="ER415" s="38">
        <v>5.4242899999999997E-2</v>
      </c>
      <c r="ES415" s="38">
        <v>9.0302499999999994E-2</v>
      </c>
      <c r="ET415" s="38">
        <v>7.0164199999999996E-2</v>
      </c>
      <c r="EU415" s="38">
        <v>4.1044499999999998E-2</v>
      </c>
      <c r="EV415" s="38">
        <v>4.3036199999999997E-2</v>
      </c>
      <c r="EW415" s="38">
        <v>-2.6334000000000002E-3</v>
      </c>
      <c r="EX415" s="38">
        <v>2.2975700000000002E-2</v>
      </c>
      <c r="EY415" s="38">
        <v>2.0337399999999999E-2</v>
      </c>
      <c r="EZ415" s="38">
        <v>1.0286500000000001E-2</v>
      </c>
      <c r="FA415" s="38">
        <v>6.0740000000000004E-3</v>
      </c>
      <c r="FB415" s="38">
        <v>84.604870000000005</v>
      </c>
      <c r="FC415" s="38">
        <v>83.296120000000002</v>
      </c>
      <c r="FD415" s="38">
        <v>81.912090000000006</v>
      </c>
      <c r="FE415" s="38">
        <v>80.796340000000001</v>
      </c>
      <c r="FF415" s="38">
        <v>79.566929999999999</v>
      </c>
      <c r="FG415" s="38">
        <v>79.161550000000005</v>
      </c>
      <c r="FH415" s="38">
        <v>78.410340000000005</v>
      </c>
      <c r="FI415" s="38">
        <v>80.552319999999995</v>
      </c>
      <c r="FJ415" s="38">
        <v>85.621030000000005</v>
      </c>
      <c r="FK415" s="38">
        <v>91.552350000000004</v>
      </c>
      <c r="FL415" s="38">
        <v>96.165670000000006</v>
      </c>
      <c r="FM415" s="38">
        <v>100.8865</v>
      </c>
      <c r="FN415" s="38">
        <v>104.1871</v>
      </c>
      <c r="FO415" s="38">
        <v>107.1524</v>
      </c>
      <c r="FP415" s="38">
        <v>109.16030000000001</v>
      </c>
      <c r="FQ415" s="38">
        <v>110.79170000000001</v>
      </c>
      <c r="FR415" s="38">
        <v>110.7236</v>
      </c>
      <c r="FS415" s="38">
        <v>109.30110000000001</v>
      </c>
      <c r="FT415" s="38">
        <v>106.42959999999999</v>
      </c>
      <c r="FU415" s="38">
        <v>100.9327</v>
      </c>
      <c r="FV415" s="38">
        <v>96.150790000000001</v>
      </c>
      <c r="FW415">
        <v>93.340369999999993</v>
      </c>
      <c r="FX415">
        <v>91.358670000000004</v>
      </c>
      <c r="FY415">
        <v>88.732900000000001</v>
      </c>
      <c r="FZ415">
        <v>1.0925499999999999E-2</v>
      </c>
      <c r="GA415">
        <v>7.9789499999999999E-2</v>
      </c>
      <c r="GB415">
        <v>1</v>
      </c>
    </row>
    <row r="416" spans="1:184" x14ac:dyDescent="0.3">
      <c r="A416" t="s">
        <v>277</v>
      </c>
      <c r="B416" t="s">
        <v>189</v>
      </c>
      <c r="C416" t="s">
        <v>1</v>
      </c>
      <c r="D416" t="s">
        <v>1</v>
      </c>
      <c r="E416" t="s">
        <v>1</v>
      </c>
      <c r="F416" t="s">
        <v>1</v>
      </c>
      <c r="G416" s="16" t="s">
        <v>1</v>
      </c>
      <c r="H416" s="40" t="s">
        <v>1</v>
      </c>
      <c r="I416" s="18" t="s">
        <v>1</v>
      </c>
      <c r="J416" s="38" t="s">
        <v>1</v>
      </c>
      <c r="K416" s="18">
        <v>44811</v>
      </c>
      <c r="L416" s="38">
        <v>15840</v>
      </c>
      <c r="M416" s="38">
        <v>15840</v>
      </c>
      <c r="N416" s="38">
        <v>1.06898</v>
      </c>
      <c r="O416" s="38">
        <v>1.030673</v>
      </c>
      <c r="P416" s="38">
        <v>1.001125</v>
      </c>
      <c r="Q416" s="38">
        <v>0.98155760000000003</v>
      </c>
      <c r="R416" s="38">
        <v>0.99103249999999998</v>
      </c>
      <c r="S416" s="38">
        <v>1.048945</v>
      </c>
      <c r="T416" s="38">
        <v>1.1032930000000001</v>
      </c>
      <c r="U416" s="38">
        <v>1.2928139999999999</v>
      </c>
      <c r="V416" s="38">
        <v>1.4855879999999999</v>
      </c>
      <c r="W416" s="38">
        <v>1.6037330000000001</v>
      </c>
      <c r="X416" s="38">
        <v>1.6952389999999999</v>
      </c>
      <c r="Y416" s="38">
        <v>1.7532719999999999</v>
      </c>
      <c r="Z416" s="38">
        <v>1.788287</v>
      </c>
      <c r="AA416" s="38">
        <v>1.8286420000000001</v>
      </c>
      <c r="AB416" s="38">
        <v>1.834419</v>
      </c>
      <c r="AC416" s="38">
        <v>1.7818860000000001</v>
      </c>
      <c r="AD416" s="38">
        <v>1.620007</v>
      </c>
      <c r="AE416" s="38">
        <v>1.3446560000000001</v>
      </c>
      <c r="AF416" s="38">
        <v>1.232334</v>
      </c>
      <c r="AG416" s="38">
        <v>1.1753610000000001</v>
      </c>
      <c r="AH416" s="38">
        <v>1.1982900000000001</v>
      </c>
      <c r="AI416" s="38">
        <v>1.192839</v>
      </c>
      <c r="AJ416" s="38">
        <v>1.1334379999999999</v>
      </c>
      <c r="AK416" s="38">
        <v>1.067761</v>
      </c>
      <c r="AL416" s="38">
        <v>9.8735999999999997E-3</v>
      </c>
      <c r="AM416" s="38">
        <v>1.46941E-2</v>
      </c>
      <c r="AN416" s="38">
        <v>1.2252799999999999E-2</v>
      </c>
      <c r="AO416" s="38">
        <v>5.4665E-3</v>
      </c>
      <c r="AP416" s="38">
        <v>-9.0199000000000008E-3</v>
      </c>
      <c r="AQ416" s="38">
        <v>-2.3188E-2</v>
      </c>
      <c r="AR416" s="38">
        <v>-6.9392599999999999E-2</v>
      </c>
      <c r="AS416" s="38">
        <v>-1.06658E-2</v>
      </c>
      <c r="AT416" s="38">
        <v>-3.1088999999999999E-3</v>
      </c>
      <c r="AU416" s="38">
        <v>-3.4269999999999998E-4</v>
      </c>
      <c r="AV416" s="38">
        <v>-8.9768999999999995E-3</v>
      </c>
      <c r="AW416" s="38">
        <v>-5.3927000000000003E-3</v>
      </c>
      <c r="AX416" s="38">
        <v>3.4353999999999999E-3</v>
      </c>
      <c r="AY416" s="38">
        <v>-6.5369E-3</v>
      </c>
      <c r="AZ416" s="38">
        <v>-1.6624000000000001E-3</v>
      </c>
      <c r="BA416" s="38">
        <v>2.26616E-2</v>
      </c>
      <c r="BB416" s="38">
        <v>3.9309200000000002E-2</v>
      </c>
      <c r="BC416" s="38">
        <v>9.8936000000000007E-3</v>
      </c>
      <c r="BD416" s="38">
        <v>8.5182000000000001E-3</v>
      </c>
      <c r="BE416" s="38">
        <v>-3.61369E-2</v>
      </c>
      <c r="BF416" s="38">
        <v>-6.9369000000000002E-3</v>
      </c>
      <c r="BG416" s="38">
        <v>2.8920700000000001E-2</v>
      </c>
      <c r="BH416" s="38">
        <v>2.1939500000000001E-2</v>
      </c>
      <c r="BI416" s="38">
        <v>1.3243400000000001E-2</v>
      </c>
      <c r="BJ416" s="38">
        <v>1.42249E-2</v>
      </c>
      <c r="BK416" s="38">
        <v>1.7621000000000001E-2</v>
      </c>
      <c r="BL416" s="38">
        <v>1.49452E-2</v>
      </c>
      <c r="BM416" s="38">
        <v>7.3936000000000002E-3</v>
      </c>
      <c r="BN416" s="38">
        <v>-6.8015000000000003E-3</v>
      </c>
      <c r="BO416" s="38">
        <v>-1.9151999999999999E-2</v>
      </c>
      <c r="BP416" s="38">
        <v>-6.3718999999999998E-2</v>
      </c>
      <c r="BQ416" s="38">
        <v>-6.8450999999999998E-3</v>
      </c>
      <c r="BR416" s="38">
        <v>8.0199999999999998E-4</v>
      </c>
      <c r="BS416" s="38">
        <v>4.3457000000000001E-3</v>
      </c>
      <c r="BT416" s="38">
        <v>-5.1637000000000002E-3</v>
      </c>
      <c r="BU416" s="38">
        <v>-2.4796000000000002E-3</v>
      </c>
      <c r="BV416" s="38">
        <v>5.7394999999999998E-3</v>
      </c>
      <c r="BW416" s="38">
        <v>-3.4494999999999999E-3</v>
      </c>
      <c r="BX416" s="38">
        <v>2.7625000000000002E-3</v>
      </c>
      <c r="BY416" s="38">
        <v>2.7577299999999999E-2</v>
      </c>
      <c r="BZ416" s="38">
        <v>4.4998499999999997E-2</v>
      </c>
      <c r="CA416" s="38">
        <v>1.58552E-2</v>
      </c>
      <c r="CB416" s="38">
        <v>1.6100300000000001E-2</v>
      </c>
      <c r="CC416" s="38">
        <v>-2.9101200000000001E-2</v>
      </c>
      <c r="CD416" s="38">
        <v>1.2210000000000001E-4</v>
      </c>
      <c r="CE416" s="38">
        <v>3.4237099999999999E-2</v>
      </c>
      <c r="CF416" s="38">
        <v>2.6773999999999999E-2</v>
      </c>
      <c r="CG416" s="38">
        <v>1.8111100000000002E-2</v>
      </c>
      <c r="CH416" s="38">
        <v>1.72385E-2</v>
      </c>
      <c r="CI416" s="38">
        <v>1.9648200000000001E-2</v>
      </c>
      <c r="CJ416" s="38">
        <v>1.6809999999999999E-2</v>
      </c>
      <c r="CK416" s="38">
        <v>8.7282999999999996E-3</v>
      </c>
      <c r="CL416" s="38">
        <v>-5.2651E-3</v>
      </c>
      <c r="CM416" s="38">
        <v>-1.6356800000000001E-2</v>
      </c>
      <c r="CN416" s="38">
        <v>-5.9789399999999999E-2</v>
      </c>
      <c r="CO416" s="38">
        <v>-4.1989999999999996E-3</v>
      </c>
      <c r="CP416" s="38">
        <v>3.5106999999999998E-3</v>
      </c>
      <c r="CQ416" s="38">
        <v>7.5928000000000002E-3</v>
      </c>
      <c r="CR416" s="38">
        <v>-2.5227000000000001E-3</v>
      </c>
      <c r="CS416" s="38">
        <v>-4.6200000000000001E-4</v>
      </c>
      <c r="CT416" s="38">
        <v>7.3353999999999997E-3</v>
      </c>
      <c r="CU416" s="38">
        <v>-1.3110999999999999E-3</v>
      </c>
      <c r="CV416" s="38">
        <v>5.8272000000000003E-3</v>
      </c>
      <c r="CW416" s="38">
        <v>3.0981999999999999E-2</v>
      </c>
      <c r="CX416" s="38">
        <v>4.89389E-2</v>
      </c>
      <c r="CY416" s="38">
        <v>1.9984200000000001E-2</v>
      </c>
      <c r="CZ416" s="38">
        <v>2.1351700000000001E-2</v>
      </c>
      <c r="DA416" s="38">
        <v>-2.4228199999999998E-2</v>
      </c>
      <c r="DB416" s="38">
        <v>5.0111000000000001E-3</v>
      </c>
      <c r="DC416" s="38">
        <v>3.7919099999999997E-2</v>
      </c>
      <c r="DD416" s="38">
        <v>3.0122300000000001E-2</v>
      </c>
      <c r="DE416" s="38">
        <v>2.1482500000000002E-2</v>
      </c>
      <c r="DF416" s="38">
        <v>2.0252200000000001E-2</v>
      </c>
      <c r="DG416" s="38">
        <v>2.1675400000000001E-2</v>
      </c>
      <c r="DH416" s="38">
        <v>1.8674799999999998E-2</v>
      </c>
      <c r="DI416" s="38">
        <v>1.0063000000000001E-2</v>
      </c>
      <c r="DJ416" s="38">
        <v>-3.7285999999999999E-3</v>
      </c>
      <c r="DK416" s="38">
        <v>-1.3561500000000001E-2</v>
      </c>
      <c r="DL416" s="38">
        <v>-5.5859899999999997E-2</v>
      </c>
      <c r="DM416" s="38">
        <v>-1.5528E-3</v>
      </c>
      <c r="DN416" s="38">
        <v>6.2193999999999999E-3</v>
      </c>
      <c r="DO416" s="38">
        <v>1.0840000000000001E-2</v>
      </c>
      <c r="DP416" s="38">
        <v>1.184E-4</v>
      </c>
      <c r="DQ416" s="38">
        <v>1.5556999999999999E-3</v>
      </c>
      <c r="DR416" s="38">
        <v>8.9312000000000002E-3</v>
      </c>
      <c r="DS416" s="38">
        <v>8.2720000000000005E-4</v>
      </c>
      <c r="DT416" s="38">
        <v>8.8918999999999995E-3</v>
      </c>
      <c r="DU416" s="38">
        <v>3.4386600000000003E-2</v>
      </c>
      <c r="DV416" s="38">
        <v>5.2879299999999997E-2</v>
      </c>
      <c r="DW416" s="38">
        <v>2.4113200000000001E-2</v>
      </c>
      <c r="DX416" s="38">
        <v>2.6603000000000002E-2</v>
      </c>
      <c r="DY416" s="38">
        <v>-1.9355299999999999E-2</v>
      </c>
      <c r="DZ416" s="38">
        <v>9.9001999999999996E-3</v>
      </c>
      <c r="EA416" s="38">
        <v>4.1601199999999998E-2</v>
      </c>
      <c r="EB416" s="38">
        <v>3.3470600000000003E-2</v>
      </c>
      <c r="EC416" s="38">
        <v>2.4853799999999999E-2</v>
      </c>
      <c r="ED416" s="38">
        <v>2.46035E-2</v>
      </c>
      <c r="EE416" s="38">
        <v>2.46024E-2</v>
      </c>
      <c r="EF416" s="38">
        <v>2.1367299999999999E-2</v>
      </c>
      <c r="EG416" s="38">
        <v>1.19901E-2</v>
      </c>
      <c r="EH416" s="38">
        <v>-1.5102E-3</v>
      </c>
      <c r="EI416" s="38">
        <v>-9.5256000000000004E-3</v>
      </c>
      <c r="EJ416" s="38">
        <v>-5.0186300000000003E-2</v>
      </c>
      <c r="EK416" s="38">
        <v>2.2677999999999999E-3</v>
      </c>
      <c r="EL416" s="38">
        <v>1.0130399999999999E-2</v>
      </c>
      <c r="EM416" s="38">
        <v>1.5528399999999999E-2</v>
      </c>
      <c r="EN416" s="38">
        <v>3.9316000000000004E-3</v>
      </c>
      <c r="EO416" s="38">
        <v>4.4688000000000002E-3</v>
      </c>
      <c r="EP416" s="38">
        <v>1.12354E-2</v>
      </c>
      <c r="EQ416" s="38">
        <v>3.9147000000000001E-3</v>
      </c>
      <c r="ER416" s="38">
        <v>1.3316700000000001E-2</v>
      </c>
      <c r="ES416" s="38">
        <v>3.9302400000000001E-2</v>
      </c>
      <c r="ET416" s="38">
        <v>5.8568599999999998E-2</v>
      </c>
      <c r="EU416" s="38">
        <v>3.0074699999999999E-2</v>
      </c>
      <c r="EV416" s="38">
        <v>3.4185100000000003E-2</v>
      </c>
      <c r="EW416" s="38">
        <v>-1.2319500000000001E-2</v>
      </c>
      <c r="EX416" s="38">
        <v>1.6959200000000001E-2</v>
      </c>
      <c r="EY416" s="38">
        <v>4.6917599999999997E-2</v>
      </c>
      <c r="EZ416" s="38">
        <v>3.8305100000000002E-2</v>
      </c>
      <c r="FA416" s="38">
        <v>2.9721500000000001E-2</v>
      </c>
      <c r="FB416" s="38">
        <v>87.224010000000007</v>
      </c>
      <c r="FC416" s="38">
        <v>85.744669999999999</v>
      </c>
      <c r="FD416" s="38">
        <v>83.206760000000003</v>
      </c>
      <c r="FE416" s="38">
        <v>81.946299999999994</v>
      </c>
      <c r="FF416" s="38">
        <v>80.620919999999998</v>
      </c>
      <c r="FG416" s="38">
        <v>78.671400000000006</v>
      </c>
      <c r="FH416" s="38">
        <v>77.916210000000007</v>
      </c>
      <c r="FI416" s="38">
        <v>78.833179999999999</v>
      </c>
      <c r="FJ416" s="38">
        <v>83.679789999999997</v>
      </c>
      <c r="FK416" s="38">
        <v>89.269099999999995</v>
      </c>
      <c r="FL416" s="38">
        <v>94.63091</v>
      </c>
      <c r="FM416" s="38">
        <v>98.402109999999993</v>
      </c>
      <c r="FN416" s="38">
        <v>101.8741</v>
      </c>
      <c r="FO416" s="38">
        <v>104.2195</v>
      </c>
      <c r="FP416" s="38">
        <v>105.8674</v>
      </c>
      <c r="FQ416" s="38">
        <v>106.8545</v>
      </c>
      <c r="FR416" s="38">
        <v>106.7033</v>
      </c>
      <c r="FS416" s="38">
        <v>105.06010000000001</v>
      </c>
      <c r="FT416" s="38">
        <v>101.82</v>
      </c>
      <c r="FU416" s="38">
        <v>97.406289999999998</v>
      </c>
      <c r="FV416" s="38">
        <v>94.155199999999994</v>
      </c>
      <c r="FW416">
        <v>92.012919999999994</v>
      </c>
      <c r="FX416">
        <v>89.07902</v>
      </c>
      <c r="FY416">
        <v>86.227890000000002</v>
      </c>
      <c r="FZ416">
        <v>8.0137000000000003E-3</v>
      </c>
      <c r="GA416">
        <v>5.84007E-2</v>
      </c>
      <c r="GB416">
        <v>1</v>
      </c>
    </row>
    <row r="417" spans="1:184" x14ac:dyDescent="0.3">
      <c r="A417" t="s">
        <v>277</v>
      </c>
      <c r="B417" t="s">
        <v>189</v>
      </c>
      <c r="C417" t="s">
        <v>1</v>
      </c>
      <c r="D417" t="s">
        <v>1</v>
      </c>
      <c r="E417" t="s">
        <v>1</v>
      </c>
      <c r="F417" t="s">
        <v>1</v>
      </c>
      <c r="G417" t="s">
        <v>1</v>
      </c>
      <c r="H417" s="40" t="s">
        <v>1</v>
      </c>
      <c r="I417" s="18" t="s">
        <v>1</v>
      </c>
      <c r="J417" s="38" t="s">
        <v>1</v>
      </c>
      <c r="K417" s="18" t="s">
        <v>2</v>
      </c>
      <c r="L417" s="38">
        <v>15899</v>
      </c>
      <c r="M417" s="38">
        <v>15899</v>
      </c>
      <c r="N417" s="38">
        <v>0.94343770000000005</v>
      </c>
      <c r="O417" s="38">
        <v>0.91124249999999996</v>
      </c>
      <c r="P417" s="38">
        <v>0.89222780000000002</v>
      </c>
      <c r="Q417" s="38">
        <v>0.87938079999999996</v>
      </c>
      <c r="R417" s="38">
        <v>0.8949279</v>
      </c>
      <c r="S417" s="38">
        <v>0.94686939999999997</v>
      </c>
      <c r="T417" s="38">
        <v>0.99897610000000003</v>
      </c>
      <c r="U417" s="38">
        <v>1.1654329999999999</v>
      </c>
      <c r="V417" s="38">
        <v>1.3412999999999999</v>
      </c>
      <c r="W417" s="38">
        <v>1.448059</v>
      </c>
      <c r="X417" s="38">
        <v>1.5357890000000001</v>
      </c>
      <c r="Y417" s="38">
        <v>1.5969180000000001</v>
      </c>
      <c r="Z417" s="38">
        <v>1.638954</v>
      </c>
      <c r="AA417" s="38">
        <v>1.685891</v>
      </c>
      <c r="AB417" s="38">
        <v>1.699068</v>
      </c>
      <c r="AC417" s="38">
        <v>1.6558109999999999</v>
      </c>
      <c r="AD417" s="38">
        <v>1.5036590000000001</v>
      </c>
      <c r="AE417" s="38">
        <v>1.256926</v>
      </c>
      <c r="AF417" s="38">
        <v>1.154433</v>
      </c>
      <c r="AG417" s="38">
        <v>1.1068709999999999</v>
      </c>
      <c r="AH417" s="38">
        <v>1.1195839999999999</v>
      </c>
      <c r="AI417" s="38">
        <v>1.104206</v>
      </c>
      <c r="AJ417" s="38">
        <v>1.0500119999999999</v>
      </c>
      <c r="AK417" s="38">
        <v>0.99220710000000001</v>
      </c>
      <c r="AL417" s="38">
        <v>-1.6226000000000001E-3</v>
      </c>
      <c r="AM417" s="38">
        <v>-1.8312000000000001E-3</v>
      </c>
      <c r="AN417" s="38">
        <v>1.2830000000000001E-3</v>
      </c>
      <c r="AO417" s="38">
        <v>-3.1925999999999999E-3</v>
      </c>
      <c r="AP417" s="38">
        <v>-5.3899999999999998E-3</v>
      </c>
      <c r="AQ417" s="38">
        <v>-7.1126000000000002E-3</v>
      </c>
      <c r="AR417" s="38">
        <v>-2.00719E-2</v>
      </c>
      <c r="AS417" s="38">
        <v>-3.5022E-3</v>
      </c>
      <c r="AT417" s="38">
        <v>-7.1609000000000004E-3</v>
      </c>
      <c r="AU417" s="38">
        <v>-8.7121000000000004E-3</v>
      </c>
      <c r="AV417" s="38">
        <v>-9.5501000000000006E-3</v>
      </c>
      <c r="AW417" s="38">
        <v>-5.6987000000000001E-3</v>
      </c>
      <c r="AX417" s="38">
        <v>-1.9381999999999999E-3</v>
      </c>
      <c r="AY417" s="38">
        <v>-3.7055999999999999E-3</v>
      </c>
      <c r="AZ417" s="38">
        <v>3.9341000000000003E-3</v>
      </c>
      <c r="BA417" s="38">
        <v>9.2943999999999995E-3</v>
      </c>
      <c r="BB417" s="38">
        <v>1.8374399999999999E-2</v>
      </c>
      <c r="BC417" s="38">
        <v>1.15642E-2</v>
      </c>
      <c r="BD417" s="38">
        <v>9.7955000000000004E-3</v>
      </c>
      <c r="BE417" s="38">
        <v>-1.4234E-3</v>
      </c>
      <c r="BF417" s="38">
        <v>3.1026999999999999E-3</v>
      </c>
      <c r="BG417" s="38">
        <v>-3.5143000000000001E-3</v>
      </c>
      <c r="BH417" s="38">
        <v>-2.5446000000000002E-3</v>
      </c>
      <c r="BI417" s="38">
        <v>-3.1389999999999999E-3</v>
      </c>
      <c r="BJ417" s="38">
        <v>1.738E-3</v>
      </c>
      <c r="BK417" s="38">
        <v>5.7580000000000001E-4</v>
      </c>
      <c r="BL417" s="38">
        <v>3.1684999999999999E-3</v>
      </c>
      <c r="BM417" s="38">
        <v>-1.1203000000000001E-3</v>
      </c>
      <c r="BN417" s="38">
        <v>-3.4675000000000001E-3</v>
      </c>
      <c r="BO417" s="38">
        <v>-2.6857000000000001E-3</v>
      </c>
      <c r="BP417" s="38">
        <v>-1.3668100000000001E-2</v>
      </c>
      <c r="BQ417" s="38">
        <v>-4.438E-4</v>
      </c>
      <c r="BR417" s="38">
        <v>-2.4526000000000001E-3</v>
      </c>
      <c r="BS417" s="38">
        <v>-4.1016999999999998E-3</v>
      </c>
      <c r="BT417" s="38">
        <v>-5.9343E-3</v>
      </c>
      <c r="BU417" s="38">
        <v>-3.6392E-3</v>
      </c>
      <c r="BV417" s="38">
        <v>-7.337E-4</v>
      </c>
      <c r="BW417" s="38">
        <v>-1.7038999999999999E-3</v>
      </c>
      <c r="BX417" s="38">
        <v>6.6714000000000001E-3</v>
      </c>
      <c r="BY417" s="38">
        <v>1.2854300000000001E-2</v>
      </c>
      <c r="BZ417" s="38">
        <v>2.1500100000000001E-2</v>
      </c>
      <c r="CA417" s="38">
        <v>1.49774E-2</v>
      </c>
      <c r="CB417" s="38">
        <v>1.34778E-2</v>
      </c>
      <c r="CC417" s="38">
        <v>3.1984000000000001E-3</v>
      </c>
      <c r="CD417" s="38">
        <v>8.8587000000000006E-3</v>
      </c>
      <c r="CE417" s="38">
        <v>3.478E-4</v>
      </c>
      <c r="CF417" s="38">
        <v>7.9929999999999997E-4</v>
      </c>
      <c r="CG417" s="38">
        <v>-1.9320000000000001E-4</v>
      </c>
      <c r="CH417" s="38">
        <v>4.0654999999999997E-3</v>
      </c>
      <c r="CI417" s="38">
        <v>2.2428999999999999E-3</v>
      </c>
      <c r="CJ417" s="38">
        <v>4.4743999999999999E-3</v>
      </c>
      <c r="CK417" s="38">
        <v>3.1500000000000001E-4</v>
      </c>
      <c r="CL417" s="38">
        <v>-2.1359E-3</v>
      </c>
      <c r="CM417" s="38">
        <v>3.8039999999999998E-4</v>
      </c>
      <c r="CN417" s="38">
        <v>-9.2329000000000005E-3</v>
      </c>
      <c r="CO417" s="38">
        <v>1.6743999999999999E-3</v>
      </c>
      <c r="CP417" s="38">
        <v>8.0829999999999997E-4</v>
      </c>
      <c r="CQ417" s="38">
        <v>-9.0859999999999997E-4</v>
      </c>
      <c r="CR417" s="38">
        <v>-3.4299999999999999E-3</v>
      </c>
      <c r="CS417" s="38">
        <v>-2.2127000000000002E-3</v>
      </c>
      <c r="CT417" s="38">
        <v>1.0060000000000001E-4</v>
      </c>
      <c r="CU417" s="38">
        <v>-3.1750000000000002E-4</v>
      </c>
      <c r="CV417" s="38">
        <v>8.5672999999999999E-3</v>
      </c>
      <c r="CW417" s="38">
        <v>1.5319899999999999E-2</v>
      </c>
      <c r="CX417" s="38">
        <v>2.3664999999999999E-2</v>
      </c>
      <c r="CY417" s="38">
        <v>1.73413E-2</v>
      </c>
      <c r="CZ417" s="38">
        <v>1.60281E-2</v>
      </c>
      <c r="DA417" s="38">
        <v>6.3994999999999998E-3</v>
      </c>
      <c r="DB417" s="38">
        <v>1.28453E-2</v>
      </c>
      <c r="DC417" s="38">
        <v>3.0225999999999999E-3</v>
      </c>
      <c r="DD417" s="38">
        <v>3.1153000000000001E-3</v>
      </c>
      <c r="DE417" s="38">
        <v>1.8469999999999999E-3</v>
      </c>
      <c r="DF417" s="38">
        <v>6.3930000000000002E-3</v>
      </c>
      <c r="DG417" s="38">
        <v>3.9100000000000003E-3</v>
      </c>
      <c r="DH417" s="38">
        <v>5.7803000000000004E-3</v>
      </c>
      <c r="DI417" s="38">
        <v>1.7503E-3</v>
      </c>
      <c r="DJ417" s="38">
        <v>-8.0440000000000004E-4</v>
      </c>
      <c r="DK417" s="38">
        <v>3.4464999999999999E-3</v>
      </c>
      <c r="DL417" s="38">
        <v>-4.7977000000000002E-3</v>
      </c>
      <c r="DM417" s="38">
        <v>3.7926000000000001E-3</v>
      </c>
      <c r="DN417" s="38">
        <v>4.0692000000000002E-3</v>
      </c>
      <c r="DO417" s="38">
        <v>2.2845999999999999E-3</v>
      </c>
      <c r="DP417" s="38">
        <v>-9.257E-4</v>
      </c>
      <c r="DQ417" s="38">
        <v>-7.8620000000000003E-4</v>
      </c>
      <c r="DR417" s="38">
        <v>9.3490000000000001E-4</v>
      </c>
      <c r="DS417" s="38">
        <v>1.0689E-3</v>
      </c>
      <c r="DT417" s="38">
        <v>1.0463200000000001E-2</v>
      </c>
      <c r="DU417" s="38">
        <v>1.77854E-2</v>
      </c>
      <c r="DV417" s="38">
        <v>2.5829899999999999E-2</v>
      </c>
      <c r="DW417" s="38">
        <v>1.9705299999999999E-2</v>
      </c>
      <c r="DX417" s="38">
        <v>1.8578399999999998E-2</v>
      </c>
      <c r="DY417" s="38">
        <v>9.6004999999999997E-3</v>
      </c>
      <c r="DZ417" s="38">
        <v>1.68319E-2</v>
      </c>
      <c r="EA417" s="38">
        <v>5.6975000000000003E-3</v>
      </c>
      <c r="EB417" s="38">
        <v>5.4313E-3</v>
      </c>
      <c r="EC417" s="38">
        <v>3.8871999999999999E-3</v>
      </c>
      <c r="ED417" s="38">
        <v>9.7535999999999994E-3</v>
      </c>
      <c r="EE417" s="38">
        <v>6.3169999999999997E-3</v>
      </c>
      <c r="EF417" s="38">
        <v>7.6658000000000004E-3</v>
      </c>
      <c r="EG417" s="38">
        <v>3.8227000000000001E-3</v>
      </c>
      <c r="EH417" s="38">
        <v>1.1180999999999999E-3</v>
      </c>
      <c r="EI417" s="38">
        <v>7.8733999999999991E-3</v>
      </c>
      <c r="EJ417" s="38">
        <v>1.6061000000000001E-3</v>
      </c>
      <c r="EK417" s="38">
        <v>6.8510000000000003E-3</v>
      </c>
      <c r="EL417" s="38">
        <v>8.7775000000000006E-3</v>
      </c>
      <c r="EM417" s="38">
        <v>6.8948999999999998E-3</v>
      </c>
      <c r="EN417" s="38">
        <v>2.6901999999999998E-3</v>
      </c>
      <c r="EO417" s="38">
        <v>1.2734000000000001E-3</v>
      </c>
      <c r="EP417" s="38">
        <v>2.1394000000000001E-3</v>
      </c>
      <c r="EQ417" s="38">
        <v>3.0706000000000002E-3</v>
      </c>
      <c r="ER417" s="38">
        <v>1.32005E-2</v>
      </c>
      <c r="ES417" s="38">
        <v>2.1345300000000001E-2</v>
      </c>
      <c r="ET417" s="38">
        <v>2.8955600000000001E-2</v>
      </c>
      <c r="EU417" s="38">
        <v>2.31185E-2</v>
      </c>
      <c r="EV417" s="38">
        <v>2.2260599999999998E-2</v>
      </c>
      <c r="EW417" s="38">
        <v>1.42223E-2</v>
      </c>
      <c r="EX417" s="38">
        <v>2.2588E-2</v>
      </c>
      <c r="EY417" s="38">
        <v>9.5595000000000003E-3</v>
      </c>
      <c r="EZ417" s="38">
        <v>8.7752000000000004E-3</v>
      </c>
      <c r="FA417" s="38">
        <v>6.8329999999999997E-3</v>
      </c>
      <c r="FB417" s="38">
        <v>79.547039999999996</v>
      </c>
      <c r="FC417" s="38">
        <v>78.046729999999997</v>
      </c>
      <c r="FD417" s="38">
        <v>76.293300000000002</v>
      </c>
      <c r="FE417" s="38">
        <v>74.739159999999998</v>
      </c>
      <c r="FF417" s="38">
        <v>73.485020000000006</v>
      </c>
      <c r="FG417" s="38">
        <v>72.342370000000003</v>
      </c>
      <c r="FH417" s="38">
        <v>71.977639999999994</v>
      </c>
      <c r="FI417" s="38">
        <v>74.520489999999995</v>
      </c>
      <c r="FJ417" s="38">
        <v>79.088750000000005</v>
      </c>
      <c r="FK417" s="38">
        <v>83.837429999999998</v>
      </c>
      <c r="FL417" s="38">
        <v>88.311809999999994</v>
      </c>
      <c r="FM417" s="38">
        <v>92.322149999999993</v>
      </c>
      <c r="FN417" s="38">
        <v>95.555000000000007</v>
      </c>
      <c r="FO417" s="38">
        <v>98.067760000000007</v>
      </c>
      <c r="FP417" s="38">
        <v>99.982219999999998</v>
      </c>
      <c r="FQ417" s="38">
        <v>101.2028</v>
      </c>
      <c r="FR417" s="38">
        <v>101.51860000000001</v>
      </c>
      <c r="FS417" s="38">
        <v>100.6537</v>
      </c>
      <c r="FT417" s="38">
        <v>98.713229999999996</v>
      </c>
      <c r="FU417" s="38">
        <v>95.093119999999999</v>
      </c>
      <c r="FV417" s="38">
        <v>91.000990000000002</v>
      </c>
      <c r="FW417">
        <v>87.582909999999998</v>
      </c>
      <c r="FX417">
        <v>84.777159999999995</v>
      </c>
      <c r="FY417">
        <v>82.1828</v>
      </c>
      <c r="FZ417">
        <v>4.6309999999999997E-3</v>
      </c>
      <c r="GA417">
        <v>3.755E-2</v>
      </c>
      <c r="GB417">
        <v>1</v>
      </c>
    </row>
    <row r="418" spans="1:184" x14ac:dyDescent="0.3">
      <c r="A418" t="s">
        <v>279</v>
      </c>
      <c r="B418" t="s">
        <v>184</v>
      </c>
      <c r="C418" t="s">
        <v>1</v>
      </c>
      <c r="D418" t="s">
        <v>1</v>
      </c>
      <c r="E418" t="s">
        <v>1</v>
      </c>
      <c r="F418" t="s">
        <v>1</v>
      </c>
      <c r="G418" s="16" t="s">
        <v>1</v>
      </c>
      <c r="H418" s="40" t="s">
        <v>1</v>
      </c>
      <c r="I418" s="18" t="s">
        <v>1</v>
      </c>
      <c r="J418" s="38" t="s">
        <v>1</v>
      </c>
      <c r="K418" s="18">
        <v>44722</v>
      </c>
      <c r="L418" s="38">
        <v>826</v>
      </c>
      <c r="M418" s="38">
        <v>826</v>
      </c>
      <c r="N418" s="38">
        <v>17.50038</v>
      </c>
      <c r="O418" s="38">
        <v>17.293140000000001</v>
      </c>
      <c r="P418" s="38">
        <v>17.22099</v>
      </c>
      <c r="Q418" s="38">
        <v>17.221029999999999</v>
      </c>
      <c r="R418" s="38">
        <v>18.130579999999998</v>
      </c>
      <c r="S418" s="38">
        <v>19.79684</v>
      </c>
      <c r="T418" s="38">
        <v>22.08258</v>
      </c>
      <c r="U418" s="38">
        <v>24.38777</v>
      </c>
      <c r="V418" s="38">
        <v>26.022739999999999</v>
      </c>
      <c r="W418" s="38">
        <v>26.58914</v>
      </c>
      <c r="X418" s="38">
        <v>26.794709999999998</v>
      </c>
      <c r="Y418" s="38">
        <v>27.337340000000001</v>
      </c>
      <c r="Z418" s="38">
        <v>27.22099</v>
      </c>
      <c r="AA418" s="38">
        <v>27.382739999999998</v>
      </c>
      <c r="AB418" s="38">
        <v>26.169170000000001</v>
      </c>
      <c r="AC418" s="38">
        <v>24.34751</v>
      </c>
      <c r="AD418" s="38">
        <v>21.75375</v>
      </c>
      <c r="AE418" s="38">
        <v>19.85745</v>
      </c>
      <c r="AF418" s="38">
        <v>19.094670000000001</v>
      </c>
      <c r="AG418" s="38">
        <v>18.575749999999999</v>
      </c>
      <c r="AH418" s="38">
        <v>18.234030000000001</v>
      </c>
      <c r="AI418" s="38">
        <v>18.477630000000001</v>
      </c>
      <c r="AJ418" s="38">
        <v>18.486059999999998</v>
      </c>
      <c r="AK418" s="38">
        <v>18.025739999999999</v>
      </c>
      <c r="AL418" s="38">
        <v>-0.49458530000000001</v>
      </c>
      <c r="AM418" s="38">
        <v>-0.36247249999999998</v>
      </c>
      <c r="AN418" s="38">
        <v>-4.63176E-2</v>
      </c>
      <c r="AO418" s="38">
        <v>-0.25590990000000002</v>
      </c>
      <c r="AP418" s="38">
        <v>-0.15604960000000001</v>
      </c>
      <c r="AQ418" s="38">
        <v>5.1295999999999998E-3</v>
      </c>
      <c r="AR418" s="38">
        <v>-8.3025000000000002E-2</v>
      </c>
      <c r="AS418" s="38">
        <v>-0.10838159999999999</v>
      </c>
      <c r="AT418" s="38">
        <v>0.18626609999999999</v>
      </c>
      <c r="AU418" s="38">
        <v>-0.40632639999999998</v>
      </c>
      <c r="AV418" s="38">
        <v>-0.36625730000000001</v>
      </c>
      <c r="AW418" s="38">
        <v>-0.31752399999999997</v>
      </c>
      <c r="AX418" s="38">
        <v>-0.38772440000000002</v>
      </c>
      <c r="AY418" s="38">
        <v>6.9315600000000005E-2</v>
      </c>
      <c r="AZ418" s="38">
        <v>7.4027300000000004E-2</v>
      </c>
      <c r="BA418" s="38">
        <v>0.82981450000000001</v>
      </c>
      <c r="BB418" s="38">
        <v>1.0403150000000001</v>
      </c>
      <c r="BC418" s="38">
        <v>1.0549660000000001</v>
      </c>
      <c r="BD418" s="38">
        <v>1.275746</v>
      </c>
      <c r="BE418" s="38">
        <v>1.100997</v>
      </c>
      <c r="BF418" s="38">
        <v>1.2379739999999999</v>
      </c>
      <c r="BG418" s="38">
        <v>0.36168610000000001</v>
      </c>
      <c r="BH418" s="38">
        <v>-1.1999299999999999E-2</v>
      </c>
      <c r="BI418" s="38">
        <v>-0.13781309999999999</v>
      </c>
      <c r="BJ418" s="38">
        <v>-0.3963372</v>
      </c>
      <c r="BK418" s="38">
        <v>-0.28091430000000001</v>
      </c>
      <c r="BL418" s="38">
        <v>1.2438599999999999E-2</v>
      </c>
      <c r="BM418" s="38">
        <v>-0.186112</v>
      </c>
      <c r="BN418" s="38">
        <v>-5.0498599999999998E-2</v>
      </c>
      <c r="BO418" s="38">
        <v>0.12191</v>
      </c>
      <c r="BP418" s="38">
        <v>5.7933999999999999E-2</v>
      </c>
      <c r="BQ418" s="38">
        <v>8.2733000000000008E-3</v>
      </c>
      <c r="BR418" s="38">
        <v>0.29045700000000002</v>
      </c>
      <c r="BS418" s="38">
        <v>-0.26193</v>
      </c>
      <c r="BT418" s="38">
        <v>-0.25588919999999998</v>
      </c>
      <c r="BU418" s="38">
        <v>-0.2418169</v>
      </c>
      <c r="BV418" s="38">
        <v>-0.34067579999999997</v>
      </c>
      <c r="BW418" s="38">
        <v>0.1404128</v>
      </c>
      <c r="BX418" s="38">
        <v>0.2210181</v>
      </c>
      <c r="BY418" s="38">
        <v>0.98887879999999995</v>
      </c>
      <c r="BZ418" s="38">
        <v>1.308103</v>
      </c>
      <c r="CA418" s="38">
        <v>1.424463</v>
      </c>
      <c r="CB418" s="38">
        <v>1.619604</v>
      </c>
      <c r="CC418" s="38">
        <v>1.35361</v>
      </c>
      <c r="CD418" s="38">
        <v>1.4198230000000001</v>
      </c>
      <c r="CE418" s="38">
        <v>0.56712110000000004</v>
      </c>
      <c r="CF418" s="38">
        <v>0.22803850000000001</v>
      </c>
      <c r="CG418" s="38">
        <v>0.1150028</v>
      </c>
      <c r="CH418" s="38">
        <v>-0.3282909</v>
      </c>
      <c r="CI418" s="38">
        <v>-0.2244274</v>
      </c>
      <c r="CJ418" s="38">
        <v>5.3133E-2</v>
      </c>
      <c r="CK418" s="38">
        <v>-0.13777020000000001</v>
      </c>
      <c r="CL418" s="38">
        <v>2.2605699999999999E-2</v>
      </c>
      <c r="CM418" s="38">
        <v>0.20279169999999999</v>
      </c>
      <c r="CN418" s="38">
        <v>0.1555617</v>
      </c>
      <c r="CO418" s="38">
        <v>8.90682E-2</v>
      </c>
      <c r="CP418" s="38">
        <v>0.36261939999999998</v>
      </c>
      <c r="CQ418" s="38">
        <v>-0.1619216</v>
      </c>
      <c r="CR418" s="38">
        <v>-0.17944860000000001</v>
      </c>
      <c r="CS418" s="38">
        <v>-0.1893823</v>
      </c>
      <c r="CT418" s="38">
        <v>-0.30809009999999998</v>
      </c>
      <c r="CU418" s="38">
        <v>0.1896545</v>
      </c>
      <c r="CV418" s="38">
        <v>0.32282349999999999</v>
      </c>
      <c r="CW418" s="38">
        <v>1.099046</v>
      </c>
      <c r="CX418" s="38">
        <v>1.493573</v>
      </c>
      <c r="CY418" s="38">
        <v>1.6803760000000001</v>
      </c>
      <c r="CZ418" s="38">
        <v>1.8577589999999999</v>
      </c>
      <c r="DA418" s="38">
        <v>1.5285690000000001</v>
      </c>
      <c r="DB418" s="38">
        <v>1.5457719999999999</v>
      </c>
      <c r="DC418" s="38">
        <v>0.70940479999999995</v>
      </c>
      <c r="DD418" s="38">
        <v>0.39428800000000003</v>
      </c>
      <c r="DE418" s="38">
        <v>0.29010239999999998</v>
      </c>
      <c r="DF418" s="38">
        <v>-0.26024459999999999</v>
      </c>
      <c r="DG418" s="38">
        <v>-0.16794049999999999</v>
      </c>
      <c r="DH418" s="38">
        <v>9.3827400000000005E-2</v>
      </c>
      <c r="DI418" s="38">
        <v>-8.9428300000000002E-2</v>
      </c>
      <c r="DJ418" s="38">
        <v>9.5710000000000003E-2</v>
      </c>
      <c r="DK418" s="38">
        <v>0.28367340000000002</v>
      </c>
      <c r="DL418" s="38">
        <v>0.25318950000000001</v>
      </c>
      <c r="DM418" s="38">
        <v>0.16986309999999999</v>
      </c>
      <c r="DN418" s="38">
        <v>0.43478169999999999</v>
      </c>
      <c r="DO418" s="38">
        <v>-6.1913200000000002E-2</v>
      </c>
      <c r="DP418" s="38">
        <v>-0.103008</v>
      </c>
      <c r="DQ418" s="38">
        <v>-0.13694780000000001</v>
      </c>
      <c r="DR418" s="38">
        <v>-0.27550439999999998</v>
      </c>
      <c r="DS418" s="38">
        <v>0.23889630000000001</v>
      </c>
      <c r="DT418" s="38">
        <v>0.42462889999999998</v>
      </c>
      <c r="DU418" s="38">
        <v>1.209214</v>
      </c>
      <c r="DV418" s="38">
        <v>1.6790430000000001</v>
      </c>
      <c r="DW418" s="38">
        <v>1.936288</v>
      </c>
      <c r="DX418" s="38">
        <v>2.0959129999999999</v>
      </c>
      <c r="DY418" s="38">
        <v>1.7035290000000001</v>
      </c>
      <c r="DZ418" s="38">
        <v>1.671721</v>
      </c>
      <c r="EA418" s="38">
        <v>0.85168840000000001</v>
      </c>
      <c r="EB418" s="38">
        <v>0.56053750000000002</v>
      </c>
      <c r="EC418" s="38">
        <v>0.4652019</v>
      </c>
      <c r="ED418" s="38">
        <v>-0.16199659999999999</v>
      </c>
      <c r="EE418" s="38">
        <v>-8.6382299999999995E-2</v>
      </c>
      <c r="EF418" s="38">
        <v>0.15258360000000001</v>
      </c>
      <c r="EG418" s="38">
        <v>-1.9630399999999999E-2</v>
      </c>
      <c r="EH418" s="38">
        <v>0.201261</v>
      </c>
      <c r="EI418" s="38">
        <v>0.40045380000000003</v>
      </c>
      <c r="EJ418" s="38">
        <v>0.39414850000000001</v>
      </c>
      <c r="EK418" s="38">
        <v>0.28651799999999999</v>
      </c>
      <c r="EL418" s="38">
        <v>0.53897269999999997</v>
      </c>
      <c r="EM418" s="38">
        <v>8.2483100000000004E-2</v>
      </c>
      <c r="EN418" s="38">
        <v>7.3600999999999996E-3</v>
      </c>
      <c r="EO418" s="38">
        <v>-6.1240700000000002E-2</v>
      </c>
      <c r="EP418" s="38">
        <v>-0.22845579999999999</v>
      </c>
      <c r="EQ418" s="38">
        <v>0.30999349999999998</v>
      </c>
      <c r="ER418" s="38">
        <v>0.57161980000000001</v>
      </c>
      <c r="ES418" s="38">
        <v>1.3682780000000001</v>
      </c>
      <c r="ET418" s="38">
        <v>1.9468319999999999</v>
      </c>
      <c r="EU418" s="38">
        <v>2.3057850000000002</v>
      </c>
      <c r="EV418" s="38">
        <v>2.4397709999999999</v>
      </c>
      <c r="EW418" s="38">
        <v>1.956142</v>
      </c>
      <c r="EX418" s="38">
        <v>1.8535699999999999</v>
      </c>
      <c r="EY418" s="38">
        <v>1.057123</v>
      </c>
      <c r="EZ418" s="38">
        <v>0.80057540000000005</v>
      </c>
      <c r="FA418" s="38">
        <v>0.71801780000000004</v>
      </c>
      <c r="FB418" s="38">
        <v>81.132800000000003</v>
      </c>
      <c r="FC418" s="38">
        <v>79.277789999999996</v>
      </c>
      <c r="FD418" s="38">
        <v>76.718680000000006</v>
      </c>
      <c r="FE418" s="38">
        <v>74.63467</v>
      </c>
      <c r="FF418" s="38">
        <v>73.477130000000002</v>
      </c>
      <c r="FG418" s="38">
        <v>72.630679999999998</v>
      </c>
      <c r="FH418" s="38">
        <v>73.203599999999994</v>
      </c>
      <c r="FI418" s="38">
        <v>77.131929999999997</v>
      </c>
      <c r="FJ418" s="38">
        <v>81.888170000000002</v>
      </c>
      <c r="FK418" s="38">
        <v>85.115099999999998</v>
      </c>
      <c r="FL418" s="38">
        <v>88.540949999999995</v>
      </c>
      <c r="FM418" s="38">
        <v>91.90598</v>
      </c>
      <c r="FN418" s="38">
        <v>94.335520000000002</v>
      </c>
      <c r="FO418" s="38">
        <v>96.630809999999997</v>
      </c>
      <c r="FP418" s="38">
        <v>98.194749999999999</v>
      </c>
      <c r="FQ418" s="38">
        <v>99.780079999999998</v>
      </c>
      <c r="FR418" s="38">
        <v>100.3858</v>
      </c>
      <c r="FS418" s="38">
        <v>100.3839</v>
      </c>
      <c r="FT418" s="38">
        <v>99.008359999999996</v>
      </c>
      <c r="FU418" s="38">
        <v>97.108220000000003</v>
      </c>
      <c r="FV418" s="38">
        <v>94.262780000000006</v>
      </c>
      <c r="FW418">
        <v>91.615309999999994</v>
      </c>
      <c r="FX418">
        <v>88.709190000000007</v>
      </c>
      <c r="FY418">
        <v>85.698080000000004</v>
      </c>
      <c r="FZ418">
        <v>0.35097260000000002</v>
      </c>
      <c r="GA418">
        <v>2.1284640000000001</v>
      </c>
      <c r="GB418">
        <v>1</v>
      </c>
    </row>
    <row r="419" spans="1:184" x14ac:dyDescent="0.3">
      <c r="A419" t="s">
        <v>279</v>
      </c>
      <c r="B419" t="s">
        <v>184</v>
      </c>
      <c r="C419" t="s">
        <v>1</v>
      </c>
      <c r="D419" t="s">
        <v>1</v>
      </c>
      <c r="E419" t="s">
        <v>1</v>
      </c>
      <c r="F419" t="s">
        <v>1</v>
      </c>
      <c r="G419" s="16" t="s">
        <v>1</v>
      </c>
      <c r="H419" s="40" t="s">
        <v>1</v>
      </c>
      <c r="I419" s="18" t="s">
        <v>1</v>
      </c>
      <c r="J419" s="38" t="s">
        <v>1</v>
      </c>
      <c r="K419" s="18">
        <v>44739</v>
      </c>
      <c r="L419" s="38">
        <v>824</v>
      </c>
      <c r="M419" s="38">
        <v>824</v>
      </c>
      <c r="N419" s="38">
        <v>16.837879999999998</v>
      </c>
      <c r="O419" s="38">
        <v>16.65052</v>
      </c>
      <c r="P419" s="38">
        <v>16.44183</v>
      </c>
      <c r="Q419" s="38">
        <v>16.579619999999998</v>
      </c>
      <c r="R419" s="38">
        <v>17.37144</v>
      </c>
      <c r="S419" s="38">
        <v>19.083200000000001</v>
      </c>
      <c r="T419" s="38">
        <v>21.446909999999999</v>
      </c>
      <c r="U419" s="38">
        <v>23.449549999999999</v>
      </c>
      <c r="V419" s="38">
        <v>25.091899999999999</v>
      </c>
      <c r="W419" s="38">
        <v>25.663920000000001</v>
      </c>
      <c r="X419" s="38">
        <v>25.97832</v>
      </c>
      <c r="Y419" s="38">
        <v>26.47261</v>
      </c>
      <c r="Z419" s="38">
        <v>26.775200000000002</v>
      </c>
      <c r="AA419" s="38">
        <v>27.305050000000001</v>
      </c>
      <c r="AB419" s="38">
        <v>26.721789999999999</v>
      </c>
      <c r="AC419" s="38">
        <v>24.778469999999999</v>
      </c>
      <c r="AD419" s="38">
        <v>22.657430000000002</v>
      </c>
      <c r="AE419" s="38">
        <v>20.448129999999999</v>
      </c>
      <c r="AF419" s="38">
        <v>19.528559999999999</v>
      </c>
      <c r="AG419" s="38">
        <v>18.936959999999999</v>
      </c>
      <c r="AH419" s="38">
        <v>18.89274</v>
      </c>
      <c r="AI419" s="38">
        <v>18.878640000000001</v>
      </c>
      <c r="AJ419" s="38">
        <v>18.81522</v>
      </c>
      <c r="AK419" s="38">
        <v>18.624780000000001</v>
      </c>
      <c r="AL419" s="38">
        <v>0.59888580000000002</v>
      </c>
      <c r="AM419" s="38">
        <v>0.4161842</v>
      </c>
      <c r="AN419" s="38">
        <v>0.35957260000000002</v>
      </c>
      <c r="AO419" s="38">
        <v>0.35198439999999998</v>
      </c>
      <c r="AP419" s="38">
        <v>-4.1447400000000002E-2</v>
      </c>
      <c r="AQ419" s="38">
        <v>-3.6418000000000002E-3</v>
      </c>
      <c r="AR419" s="38">
        <v>-9.7842799999999994E-2</v>
      </c>
      <c r="AS419" s="38">
        <v>-1.393445</v>
      </c>
      <c r="AT419" s="38">
        <v>-0.86966460000000001</v>
      </c>
      <c r="AU419" s="38">
        <v>-0.84352800000000006</v>
      </c>
      <c r="AV419" s="38">
        <v>-0.59235009999999999</v>
      </c>
      <c r="AW419" s="38">
        <v>-0.41181580000000001</v>
      </c>
      <c r="AX419" s="38">
        <v>-0.1489074</v>
      </c>
      <c r="AY419" s="38">
        <v>0.14134559999999999</v>
      </c>
      <c r="AZ419" s="38">
        <v>0.62031579999999997</v>
      </c>
      <c r="BA419" s="38">
        <v>0.69661220000000001</v>
      </c>
      <c r="BB419" s="38">
        <v>1.3396790000000001</v>
      </c>
      <c r="BC419" s="38">
        <v>1.7295560000000001</v>
      </c>
      <c r="BD419" s="38">
        <v>1.5625819999999999</v>
      </c>
      <c r="BE419" s="38">
        <v>1.115135</v>
      </c>
      <c r="BF419" s="38">
        <v>1.372441</v>
      </c>
      <c r="BG419" s="38">
        <v>0.23202120000000001</v>
      </c>
      <c r="BH419" s="38">
        <v>-0.2102416</v>
      </c>
      <c r="BI419" s="38">
        <v>-0.21039930000000001</v>
      </c>
      <c r="BJ419" s="38">
        <v>0.69452029999999998</v>
      </c>
      <c r="BK419" s="38">
        <v>0.49623499999999998</v>
      </c>
      <c r="BL419" s="38">
        <v>0.44528760000000001</v>
      </c>
      <c r="BM419" s="38">
        <v>0.4070763</v>
      </c>
      <c r="BN419" s="38">
        <v>2.68737E-2</v>
      </c>
      <c r="BO419" s="38">
        <v>0.10477259999999999</v>
      </c>
      <c r="BP419" s="38">
        <v>-1.3092100000000001E-2</v>
      </c>
      <c r="BQ419" s="38">
        <v>-1.2184619999999999</v>
      </c>
      <c r="BR419" s="38">
        <v>-0.73047010000000001</v>
      </c>
      <c r="BS419" s="38">
        <v>-0.67918619999999996</v>
      </c>
      <c r="BT419" s="38">
        <v>-0.53251950000000003</v>
      </c>
      <c r="BU419" s="38">
        <v>-0.3754806</v>
      </c>
      <c r="BV419" s="38">
        <v>-8.5306699999999999E-2</v>
      </c>
      <c r="BW419" s="38">
        <v>0.2132328</v>
      </c>
      <c r="BX419" s="38">
        <v>0.69638949999999999</v>
      </c>
      <c r="BY419" s="38">
        <v>0.75115390000000004</v>
      </c>
      <c r="BZ419" s="38">
        <v>1.461538</v>
      </c>
      <c r="CA419" s="38">
        <v>1.881408</v>
      </c>
      <c r="CB419" s="38">
        <v>1.69645</v>
      </c>
      <c r="CC419" s="38">
        <v>1.236782</v>
      </c>
      <c r="CD419" s="38">
        <v>1.5339970000000001</v>
      </c>
      <c r="CE419" s="38">
        <v>0.33794560000000001</v>
      </c>
      <c r="CF419" s="38">
        <v>-9.1185600000000006E-2</v>
      </c>
      <c r="CG419" s="38">
        <v>-7.6485399999999995E-2</v>
      </c>
      <c r="CH419" s="38">
        <v>0.7607564</v>
      </c>
      <c r="CI419" s="38">
        <v>0.551678</v>
      </c>
      <c r="CJ419" s="38">
        <v>0.50465360000000004</v>
      </c>
      <c r="CK419" s="38">
        <v>0.44523279999999998</v>
      </c>
      <c r="CL419" s="38">
        <v>7.4192800000000003E-2</v>
      </c>
      <c r="CM419" s="38">
        <v>0.17986009999999999</v>
      </c>
      <c r="CN419" s="38">
        <v>4.5606099999999997E-2</v>
      </c>
      <c r="CO419" s="38">
        <v>-1.097269</v>
      </c>
      <c r="CP419" s="38">
        <v>-0.63406439999999997</v>
      </c>
      <c r="CQ419" s="38">
        <v>-0.56536359999999997</v>
      </c>
      <c r="CR419" s="38">
        <v>-0.49108099999999999</v>
      </c>
      <c r="CS419" s="38">
        <v>-0.35031489999999998</v>
      </c>
      <c r="CT419" s="38">
        <v>-4.1257099999999998E-2</v>
      </c>
      <c r="CU419" s="38">
        <v>0.26302170000000002</v>
      </c>
      <c r="CV419" s="38">
        <v>0.74907789999999996</v>
      </c>
      <c r="CW419" s="38">
        <v>0.78892949999999995</v>
      </c>
      <c r="CX419" s="38">
        <v>1.545938</v>
      </c>
      <c r="CY419" s="38">
        <v>1.9865809999999999</v>
      </c>
      <c r="CZ419" s="38">
        <v>1.789166</v>
      </c>
      <c r="DA419" s="38">
        <v>1.321035</v>
      </c>
      <c r="DB419" s="38">
        <v>1.6458889999999999</v>
      </c>
      <c r="DC419" s="38">
        <v>0.41130850000000002</v>
      </c>
      <c r="DD419" s="38">
        <v>-8.7278000000000008E-3</v>
      </c>
      <c r="DE419" s="38">
        <v>1.6263E-2</v>
      </c>
      <c r="DF419" s="38">
        <v>0.82699259999999997</v>
      </c>
      <c r="DG419" s="38">
        <v>0.60712100000000002</v>
      </c>
      <c r="DH419" s="38">
        <v>0.56401959999999995</v>
      </c>
      <c r="DI419" s="38">
        <v>0.48338930000000002</v>
      </c>
      <c r="DJ419" s="38">
        <v>0.1215118</v>
      </c>
      <c r="DK419" s="38">
        <v>0.2549477</v>
      </c>
      <c r="DL419" s="38">
        <v>0.1043042</v>
      </c>
      <c r="DM419" s="38">
        <v>-0.97607670000000002</v>
      </c>
      <c r="DN419" s="38">
        <v>-0.53765870000000004</v>
      </c>
      <c r="DO419" s="38">
        <v>-0.45154109999999997</v>
      </c>
      <c r="DP419" s="38">
        <v>-0.4496426</v>
      </c>
      <c r="DQ419" s="38">
        <v>-0.32514920000000003</v>
      </c>
      <c r="DR419" s="38">
        <v>2.7924999999999998E-3</v>
      </c>
      <c r="DS419" s="38">
        <v>0.31281059999999999</v>
      </c>
      <c r="DT419" s="38">
        <v>0.80176619999999998</v>
      </c>
      <c r="DU419" s="38">
        <v>0.82670500000000002</v>
      </c>
      <c r="DV419" s="38">
        <v>1.6303369999999999</v>
      </c>
      <c r="DW419" s="38">
        <v>2.0917530000000002</v>
      </c>
      <c r="DX419" s="38">
        <v>1.881883</v>
      </c>
      <c r="DY419" s="38">
        <v>1.405287</v>
      </c>
      <c r="DZ419" s="38">
        <v>1.757782</v>
      </c>
      <c r="EA419" s="38">
        <v>0.48467139999999997</v>
      </c>
      <c r="EB419" s="38">
        <v>7.3730000000000004E-2</v>
      </c>
      <c r="EC419" s="38">
        <v>0.10901130000000001</v>
      </c>
      <c r="ED419" s="38">
        <v>0.92262699999999997</v>
      </c>
      <c r="EE419" s="38">
        <v>0.6871718</v>
      </c>
      <c r="EF419" s="38">
        <v>0.64973460000000005</v>
      </c>
      <c r="EG419" s="38">
        <v>0.53848119999999999</v>
      </c>
      <c r="EH419" s="38">
        <v>0.1898329</v>
      </c>
      <c r="EI419" s="38">
        <v>0.36336210000000002</v>
      </c>
      <c r="EJ419" s="38">
        <v>0.189055</v>
      </c>
      <c r="EK419" s="38">
        <v>-0.80109370000000002</v>
      </c>
      <c r="EL419" s="38">
        <v>-0.39846409999999999</v>
      </c>
      <c r="EM419" s="38">
        <v>-0.28719929999999999</v>
      </c>
      <c r="EN419" s="38">
        <v>-0.38981199999999999</v>
      </c>
      <c r="EO419" s="38">
        <v>-0.28881400000000002</v>
      </c>
      <c r="EP419" s="38">
        <v>6.6393199999999999E-2</v>
      </c>
      <c r="EQ419" s="38">
        <v>0.38469779999999998</v>
      </c>
      <c r="ER419" s="38">
        <v>0.87783990000000001</v>
      </c>
      <c r="ES419" s="38">
        <v>0.88124670000000005</v>
      </c>
      <c r="ET419" s="38">
        <v>1.752197</v>
      </c>
      <c r="EU419" s="38">
        <v>2.2436050000000001</v>
      </c>
      <c r="EV419" s="38">
        <v>2.0157509999999998</v>
      </c>
      <c r="EW419" s="38">
        <v>1.5269349999999999</v>
      </c>
      <c r="EX419" s="38">
        <v>1.919338</v>
      </c>
      <c r="EY419" s="38">
        <v>0.5905958</v>
      </c>
      <c r="EZ419" s="38">
        <v>0.19278600000000001</v>
      </c>
      <c r="FA419" s="38">
        <v>0.24292520000000001</v>
      </c>
      <c r="FB419" s="38">
        <v>80.448449999999994</v>
      </c>
      <c r="FC419" s="38">
        <v>78.541759999999996</v>
      </c>
      <c r="FD419" s="38">
        <v>76.28116</v>
      </c>
      <c r="FE419" s="38">
        <v>74.25864</v>
      </c>
      <c r="FF419" s="38">
        <v>73.101879999999994</v>
      </c>
      <c r="FG419" s="38">
        <v>71.615870000000001</v>
      </c>
      <c r="FH419" s="38">
        <v>71.879909999999995</v>
      </c>
      <c r="FI419" s="38">
        <v>75.248589999999993</v>
      </c>
      <c r="FJ419" s="38">
        <v>80.156049999999993</v>
      </c>
      <c r="FK419" s="38">
        <v>84.185850000000002</v>
      </c>
      <c r="FL419" s="38">
        <v>88.296859999999995</v>
      </c>
      <c r="FM419" s="38">
        <v>92.185940000000002</v>
      </c>
      <c r="FN419" s="38">
        <v>95.579819999999998</v>
      </c>
      <c r="FO419" s="38">
        <v>98.291759999999996</v>
      </c>
      <c r="FP419" s="38">
        <v>100.3172</v>
      </c>
      <c r="FQ419" s="38">
        <v>102.1296</v>
      </c>
      <c r="FR419" s="38">
        <v>102.65519999999999</v>
      </c>
      <c r="FS419" s="38">
        <v>102.5599</v>
      </c>
      <c r="FT419" s="38">
        <v>101.2734</v>
      </c>
      <c r="FU419" s="38">
        <v>98.675970000000007</v>
      </c>
      <c r="FV419" s="38">
        <v>94.422489999999996</v>
      </c>
      <c r="FW419">
        <v>90.984669999999994</v>
      </c>
      <c r="FX419">
        <v>87.621420000000001</v>
      </c>
      <c r="FY419">
        <v>84.829149999999998</v>
      </c>
      <c r="FZ419">
        <v>0.16980429999999999</v>
      </c>
      <c r="GA419">
        <v>0.97731049999999997</v>
      </c>
      <c r="GB419">
        <v>1</v>
      </c>
    </row>
    <row r="420" spans="1:184" x14ac:dyDescent="0.3">
      <c r="A420" t="s">
        <v>279</v>
      </c>
      <c r="B420" t="s">
        <v>184</v>
      </c>
      <c r="C420" t="s">
        <v>1</v>
      </c>
      <c r="D420" t="s">
        <v>1</v>
      </c>
      <c r="E420" t="s">
        <v>1</v>
      </c>
      <c r="F420" t="s">
        <v>1</v>
      </c>
      <c r="G420" s="16" t="s">
        <v>1</v>
      </c>
      <c r="H420" s="40" t="s">
        <v>1</v>
      </c>
      <c r="I420" s="18" t="s">
        <v>1</v>
      </c>
      <c r="J420" s="38" t="s">
        <v>1</v>
      </c>
      <c r="K420" s="18">
        <v>44753</v>
      </c>
      <c r="L420" s="38">
        <v>820</v>
      </c>
      <c r="M420" s="38">
        <v>820</v>
      </c>
      <c r="N420" s="38">
        <v>14.65184</v>
      </c>
      <c r="O420" s="38">
        <v>14.56188</v>
      </c>
      <c r="P420" s="38">
        <v>14.451029999999999</v>
      </c>
      <c r="Q420" s="38">
        <v>14.54571</v>
      </c>
      <c r="R420" s="38">
        <v>15.25822</v>
      </c>
      <c r="S420" s="38">
        <v>16.985099999999999</v>
      </c>
      <c r="T420" s="38">
        <v>19.323139999999999</v>
      </c>
      <c r="U420" s="38">
        <v>21.503360000000001</v>
      </c>
      <c r="V420" s="38">
        <v>23.353159999999999</v>
      </c>
      <c r="W420" s="38">
        <v>24.103639999999999</v>
      </c>
      <c r="X420" s="38">
        <v>24.560669999999998</v>
      </c>
      <c r="Y420" s="38">
        <v>25.036719999999999</v>
      </c>
      <c r="Z420" s="38">
        <v>25.261970000000002</v>
      </c>
      <c r="AA420" s="38">
        <v>25.71977</v>
      </c>
      <c r="AB420" s="38">
        <v>24.94276</v>
      </c>
      <c r="AC420" s="38">
        <v>23.291979999999999</v>
      </c>
      <c r="AD420" s="38">
        <v>20.91977</v>
      </c>
      <c r="AE420" s="38">
        <v>18.924430000000001</v>
      </c>
      <c r="AF420" s="38">
        <v>18.162929999999999</v>
      </c>
      <c r="AG420" s="38">
        <v>17.62069</v>
      </c>
      <c r="AH420" s="38">
        <v>17.586770000000001</v>
      </c>
      <c r="AI420" s="38">
        <v>17.69136</v>
      </c>
      <c r="AJ420" s="38">
        <v>17.691790000000001</v>
      </c>
      <c r="AK420" s="38">
        <v>17.376190000000001</v>
      </c>
      <c r="AL420" s="38">
        <v>-0.2897943</v>
      </c>
      <c r="AM420" s="38">
        <v>-0.21621879999999999</v>
      </c>
      <c r="AN420" s="38">
        <v>6.5563099999999999E-2</v>
      </c>
      <c r="AO420" s="38">
        <v>0.1418941</v>
      </c>
      <c r="AP420" s="38">
        <v>-0.2263251</v>
      </c>
      <c r="AQ420" s="38">
        <v>-0.16872190000000001</v>
      </c>
      <c r="AR420" s="38">
        <v>-0.16331399999999999</v>
      </c>
      <c r="AS420" s="38">
        <v>-0.92214359999999995</v>
      </c>
      <c r="AT420" s="38">
        <v>-0.2314088</v>
      </c>
      <c r="AU420" s="38">
        <v>-9.4369300000000003E-2</v>
      </c>
      <c r="AV420" s="38">
        <v>-0.26628879999999999</v>
      </c>
      <c r="AW420" s="38">
        <v>-0.17427139999999999</v>
      </c>
      <c r="AX420" s="38">
        <v>-0.1252578</v>
      </c>
      <c r="AY420" s="38">
        <v>-2.3266499999999999E-2</v>
      </c>
      <c r="AZ420" s="38">
        <v>-0.20296819999999999</v>
      </c>
      <c r="BA420" s="38">
        <v>2.4968E-3</v>
      </c>
      <c r="BB420" s="38">
        <v>0.25096239999999997</v>
      </c>
      <c r="BC420" s="38">
        <v>0.35582599999999998</v>
      </c>
      <c r="BD420" s="38">
        <v>0.4818596</v>
      </c>
      <c r="BE420" s="38">
        <v>0.61356569999999999</v>
      </c>
      <c r="BF420" s="38">
        <v>0.93742669999999995</v>
      </c>
      <c r="BG420" s="38">
        <v>-7.3543600000000001E-2</v>
      </c>
      <c r="BH420" s="38">
        <v>5.4284399999999997E-2</v>
      </c>
      <c r="BI420" s="38">
        <v>-1.48442E-2</v>
      </c>
      <c r="BJ420" s="38">
        <v>-0.16973489999999999</v>
      </c>
      <c r="BK420" s="38">
        <v>-0.13002530000000001</v>
      </c>
      <c r="BL420" s="38">
        <v>0.15621080000000001</v>
      </c>
      <c r="BM420" s="38">
        <v>0.20904639999999999</v>
      </c>
      <c r="BN420" s="38">
        <v>-0.13352330000000001</v>
      </c>
      <c r="BO420" s="38">
        <v>-3.2003700000000003E-2</v>
      </c>
      <c r="BP420" s="38">
        <v>-5.3785899999999998E-2</v>
      </c>
      <c r="BQ420" s="38">
        <v>-0.71634149999999996</v>
      </c>
      <c r="BR420" s="38">
        <v>-7.0705100000000007E-2</v>
      </c>
      <c r="BS420" s="38">
        <v>9.3330399999999994E-2</v>
      </c>
      <c r="BT420" s="38">
        <v>-0.18522749999999999</v>
      </c>
      <c r="BU420" s="38">
        <v>-0.1198258</v>
      </c>
      <c r="BV420" s="38">
        <v>-5.0783000000000002E-2</v>
      </c>
      <c r="BW420" s="38">
        <v>5.7972299999999997E-2</v>
      </c>
      <c r="BX420" s="38">
        <v>-0.101974</v>
      </c>
      <c r="BY420" s="38">
        <v>0.1111147</v>
      </c>
      <c r="BZ420" s="38">
        <v>0.4159349</v>
      </c>
      <c r="CA420" s="38">
        <v>0.55167670000000002</v>
      </c>
      <c r="CB420" s="38">
        <v>0.65431079999999997</v>
      </c>
      <c r="CC420" s="38">
        <v>0.75119979999999997</v>
      </c>
      <c r="CD420" s="38">
        <v>1.098139</v>
      </c>
      <c r="CE420" s="38">
        <v>8.7487899999999993E-2</v>
      </c>
      <c r="CF420" s="38">
        <v>0.2390226</v>
      </c>
      <c r="CG420" s="38">
        <v>0.18189259999999999</v>
      </c>
      <c r="CH420" s="38">
        <v>-8.6582099999999995E-2</v>
      </c>
      <c r="CI420" s="38">
        <v>-7.0327899999999999E-2</v>
      </c>
      <c r="CJ420" s="38">
        <v>0.21899299999999999</v>
      </c>
      <c r="CK420" s="38">
        <v>0.2555559</v>
      </c>
      <c r="CL420" s="38">
        <v>-6.9249000000000005E-2</v>
      </c>
      <c r="CM420" s="38">
        <v>6.2686800000000001E-2</v>
      </c>
      <c r="CN420" s="38">
        <v>2.2072999999999999E-2</v>
      </c>
      <c r="CO420" s="38">
        <v>-0.57380359999999997</v>
      </c>
      <c r="CP420" s="38">
        <v>4.0597800000000003E-2</v>
      </c>
      <c r="CQ420" s="38">
        <v>0.22333059999999999</v>
      </c>
      <c r="CR420" s="38">
        <v>-0.12908459999999999</v>
      </c>
      <c r="CS420" s="38">
        <v>-8.2116999999999996E-2</v>
      </c>
      <c r="CT420" s="38">
        <v>7.9799999999999999E-4</v>
      </c>
      <c r="CU420" s="38">
        <v>0.1142381</v>
      </c>
      <c r="CV420" s="38">
        <v>-3.2025699999999997E-2</v>
      </c>
      <c r="CW420" s="38">
        <v>0.18634310000000001</v>
      </c>
      <c r="CX420" s="38">
        <v>0.53019430000000001</v>
      </c>
      <c r="CY420" s="38">
        <v>0.68732230000000005</v>
      </c>
      <c r="CZ420" s="38">
        <v>0.77374989999999999</v>
      </c>
      <c r="DA420" s="38">
        <v>0.84652470000000002</v>
      </c>
      <c r="DB420" s="38">
        <v>1.2094469999999999</v>
      </c>
      <c r="DC420" s="38">
        <v>0.19901769999999999</v>
      </c>
      <c r="DD420" s="38">
        <v>0.36697160000000001</v>
      </c>
      <c r="DE420" s="38">
        <v>0.31815199999999999</v>
      </c>
      <c r="DF420" s="38">
        <v>-3.4294E-3</v>
      </c>
      <c r="DG420" s="38">
        <v>-1.0630499999999999E-2</v>
      </c>
      <c r="DH420" s="38">
        <v>0.28177530000000001</v>
      </c>
      <c r="DI420" s="38">
        <v>0.30206529999999998</v>
      </c>
      <c r="DJ420" s="38">
        <v>-4.9747999999999997E-3</v>
      </c>
      <c r="DK420" s="38">
        <v>0.1573774</v>
      </c>
      <c r="DL420" s="38">
        <v>9.7931900000000002E-2</v>
      </c>
      <c r="DM420" s="38">
        <v>-0.43126569999999997</v>
      </c>
      <c r="DN420" s="38">
        <v>0.1519007</v>
      </c>
      <c r="DO420" s="38">
        <v>0.3533309</v>
      </c>
      <c r="DP420" s="38">
        <v>-7.2941699999999998E-2</v>
      </c>
      <c r="DQ420" s="38">
        <v>-4.4408099999999999E-2</v>
      </c>
      <c r="DR420" s="38">
        <v>5.2379000000000002E-2</v>
      </c>
      <c r="DS420" s="38">
        <v>0.17050380000000001</v>
      </c>
      <c r="DT420" s="38">
        <v>3.7922600000000001E-2</v>
      </c>
      <c r="DU420" s="38">
        <v>0.26157150000000001</v>
      </c>
      <c r="DV420" s="38">
        <v>0.64445379999999997</v>
      </c>
      <c r="DW420" s="38">
        <v>0.82296780000000003</v>
      </c>
      <c r="DX420" s="38">
        <v>0.89318909999999996</v>
      </c>
      <c r="DY420" s="38">
        <v>0.94184950000000001</v>
      </c>
      <c r="DZ420" s="38">
        <v>1.3207549999999999</v>
      </c>
      <c r="EA420" s="38">
        <v>0.31054759999999998</v>
      </c>
      <c r="EB420" s="38">
        <v>0.49492069999999999</v>
      </c>
      <c r="EC420" s="38">
        <v>0.45441130000000002</v>
      </c>
      <c r="ED420" s="38">
        <v>0.11663</v>
      </c>
      <c r="EE420" s="38">
        <v>7.5563099999999994E-2</v>
      </c>
      <c r="EF420" s="38">
        <v>0.3724229</v>
      </c>
      <c r="EG420" s="38">
        <v>0.36921769999999998</v>
      </c>
      <c r="EH420" s="38">
        <v>8.7827000000000002E-2</v>
      </c>
      <c r="EI420" s="38">
        <v>0.29409560000000001</v>
      </c>
      <c r="EJ420" s="38">
        <v>0.20746000000000001</v>
      </c>
      <c r="EK420" s="38">
        <v>-0.22546359999999999</v>
      </c>
      <c r="EL420" s="38">
        <v>0.3126044</v>
      </c>
      <c r="EM420" s="38">
        <v>0.54103049999999997</v>
      </c>
      <c r="EN420" s="38">
        <v>8.1197000000000005E-3</v>
      </c>
      <c r="EO420" s="38">
        <v>1.00375E-2</v>
      </c>
      <c r="EP420" s="38">
        <v>0.12685379999999999</v>
      </c>
      <c r="EQ420" s="38">
        <v>0.25174269999999999</v>
      </c>
      <c r="ER420" s="38">
        <v>0.13891690000000001</v>
      </c>
      <c r="ES420" s="38">
        <v>0.3701894</v>
      </c>
      <c r="ET420" s="38">
        <v>0.80942619999999998</v>
      </c>
      <c r="EU420" s="38">
        <v>1.018818</v>
      </c>
      <c r="EV420" s="38">
        <v>1.0656399999999999</v>
      </c>
      <c r="EW420" s="38">
        <v>1.0794840000000001</v>
      </c>
      <c r="EX420" s="38">
        <v>1.4814670000000001</v>
      </c>
      <c r="EY420" s="38">
        <v>0.47157909999999997</v>
      </c>
      <c r="EZ420" s="38">
        <v>0.67965880000000001</v>
      </c>
      <c r="FA420" s="38">
        <v>0.65114819999999995</v>
      </c>
      <c r="FB420" s="38">
        <v>81.137079999999997</v>
      </c>
      <c r="FC420" s="38">
        <v>79.688689999999994</v>
      </c>
      <c r="FD420" s="38">
        <v>78.445340000000002</v>
      </c>
      <c r="FE420" s="38">
        <v>76.816320000000005</v>
      </c>
      <c r="FF420" s="38">
        <v>74.345569999999995</v>
      </c>
      <c r="FG420" s="38">
        <v>73.47484</v>
      </c>
      <c r="FH420" s="38">
        <v>73.166370000000001</v>
      </c>
      <c r="FI420" s="38">
        <v>76.137330000000006</v>
      </c>
      <c r="FJ420" s="38">
        <v>80.437070000000006</v>
      </c>
      <c r="FK420" s="38">
        <v>85.384190000000004</v>
      </c>
      <c r="FL420" s="38">
        <v>89.360770000000002</v>
      </c>
      <c r="FM420" s="38">
        <v>92.797510000000003</v>
      </c>
      <c r="FN420" s="38">
        <v>95.869749999999996</v>
      </c>
      <c r="FO420" s="38">
        <v>98.139629999999997</v>
      </c>
      <c r="FP420" s="38">
        <v>99.735849999999999</v>
      </c>
      <c r="FQ420" s="38">
        <v>101.48990000000001</v>
      </c>
      <c r="FR420" s="38">
        <v>102.36239999999999</v>
      </c>
      <c r="FS420" s="38">
        <v>102.0365</v>
      </c>
      <c r="FT420" s="38">
        <v>100.83240000000001</v>
      </c>
      <c r="FU420" s="38">
        <v>98.493560000000002</v>
      </c>
      <c r="FV420" s="38">
        <v>94.971919999999997</v>
      </c>
      <c r="FW420">
        <v>91.740359999999995</v>
      </c>
      <c r="FX420">
        <v>89.327269999999999</v>
      </c>
      <c r="FY420">
        <v>86.126609999999999</v>
      </c>
      <c r="FZ420">
        <v>0.20205890000000001</v>
      </c>
      <c r="GA420">
        <v>1.3272919999999999</v>
      </c>
      <c r="GB420">
        <v>1</v>
      </c>
    </row>
    <row r="421" spans="1:184" x14ac:dyDescent="0.3">
      <c r="A421" t="s">
        <v>279</v>
      </c>
      <c r="B421" t="s">
        <v>184</v>
      </c>
      <c r="C421" t="s">
        <v>1</v>
      </c>
      <c r="D421" t="s">
        <v>1</v>
      </c>
      <c r="E421" t="s">
        <v>1</v>
      </c>
      <c r="F421" t="s">
        <v>1</v>
      </c>
      <c r="G421" s="16" t="s">
        <v>1</v>
      </c>
      <c r="H421" s="40" t="s">
        <v>1</v>
      </c>
      <c r="I421" s="18" t="s">
        <v>1</v>
      </c>
      <c r="J421" s="38" t="s">
        <v>1</v>
      </c>
      <c r="K421" s="18">
        <v>44760</v>
      </c>
      <c r="L421" s="38">
        <v>818</v>
      </c>
      <c r="M421" s="38">
        <v>818</v>
      </c>
      <c r="N421" s="38">
        <v>16.032440000000001</v>
      </c>
      <c r="O421" s="38">
        <v>15.86683</v>
      </c>
      <c r="P421" s="38">
        <v>15.7349</v>
      </c>
      <c r="Q421" s="38">
        <v>15.76604</v>
      </c>
      <c r="R421" s="38">
        <v>16.55499</v>
      </c>
      <c r="S421" s="38">
        <v>18.59066</v>
      </c>
      <c r="T421" s="38">
        <v>20.981280000000002</v>
      </c>
      <c r="U421" s="38">
        <v>23.447130000000001</v>
      </c>
      <c r="V421" s="38">
        <v>25.449629999999999</v>
      </c>
      <c r="W421" s="38">
        <v>26.23488</v>
      </c>
      <c r="X421" s="38">
        <v>26.747420000000002</v>
      </c>
      <c r="Y421" s="38">
        <v>27.48807</v>
      </c>
      <c r="Z421" s="38">
        <v>27.955110000000001</v>
      </c>
      <c r="AA421" s="38">
        <v>28.42577</v>
      </c>
      <c r="AB421" s="38">
        <v>27.723030000000001</v>
      </c>
      <c r="AC421" s="38">
        <v>25.690719999999999</v>
      </c>
      <c r="AD421" s="38">
        <v>23.390149999999998</v>
      </c>
      <c r="AE421" s="38">
        <v>21.1496</v>
      </c>
      <c r="AF421" s="38">
        <v>20.322209999999998</v>
      </c>
      <c r="AG421" s="38">
        <v>19.736820000000002</v>
      </c>
      <c r="AH421" s="38">
        <v>19.563189999999999</v>
      </c>
      <c r="AI421" s="38">
        <v>19.610199999999999</v>
      </c>
      <c r="AJ421" s="38">
        <v>19.493390000000002</v>
      </c>
      <c r="AK421" s="38">
        <v>19.41611</v>
      </c>
      <c r="AL421" s="38">
        <v>4.1952999999999997E-2</v>
      </c>
      <c r="AM421" s="38">
        <v>9.2955499999999996E-2</v>
      </c>
      <c r="AN421" s="38">
        <v>0.20300799999999999</v>
      </c>
      <c r="AO421" s="38">
        <v>7.7709999999999997E-4</v>
      </c>
      <c r="AP421" s="38">
        <v>-0.2442558</v>
      </c>
      <c r="AQ421" s="38">
        <v>-0.14758450000000001</v>
      </c>
      <c r="AR421" s="38">
        <v>-8.3734500000000003E-2</v>
      </c>
      <c r="AS421" s="38">
        <v>-0.70585909999999996</v>
      </c>
      <c r="AT421" s="38">
        <v>-0.86181240000000003</v>
      </c>
      <c r="AU421" s="38">
        <v>-0.45405069999999997</v>
      </c>
      <c r="AV421" s="38">
        <v>-0.60273359999999998</v>
      </c>
      <c r="AW421" s="38">
        <v>-0.7790205</v>
      </c>
      <c r="AX421" s="38">
        <v>-0.37359809999999999</v>
      </c>
      <c r="AY421" s="38">
        <v>0.18678520000000001</v>
      </c>
      <c r="AZ421" s="38">
        <v>0.65489980000000003</v>
      </c>
      <c r="BA421" s="38">
        <v>0.81967060000000003</v>
      </c>
      <c r="BB421" s="38">
        <v>1.137278</v>
      </c>
      <c r="BC421" s="38">
        <v>1.4833209999999999</v>
      </c>
      <c r="BD421" s="38">
        <v>1.61754</v>
      </c>
      <c r="BE421" s="38">
        <v>1.7262379999999999</v>
      </c>
      <c r="BF421" s="38">
        <v>1.349731</v>
      </c>
      <c r="BG421" s="38">
        <v>0.41854530000000001</v>
      </c>
      <c r="BH421" s="38">
        <v>0.40396579999999999</v>
      </c>
      <c r="BI421" s="38">
        <v>0.42049779999999998</v>
      </c>
      <c r="BJ421" s="38">
        <v>0.15383089999999999</v>
      </c>
      <c r="BK421" s="38">
        <v>0.18526809999999999</v>
      </c>
      <c r="BL421" s="38">
        <v>0.30302249999999997</v>
      </c>
      <c r="BM421" s="38">
        <v>7.5217800000000001E-2</v>
      </c>
      <c r="BN421" s="38">
        <v>-0.14815159999999999</v>
      </c>
      <c r="BO421" s="38">
        <v>-1.5129500000000001E-2</v>
      </c>
      <c r="BP421" s="38">
        <v>2.86071E-2</v>
      </c>
      <c r="BQ421" s="38">
        <v>-0.50132109999999996</v>
      </c>
      <c r="BR421" s="38">
        <v>-0.69924450000000005</v>
      </c>
      <c r="BS421" s="38">
        <v>-0.26801180000000002</v>
      </c>
      <c r="BT421" s="38">
        <v>-0.52125460000000001</v>
      </c>
      <c r="BU421" s="38">
        <v>-0.72614639999999997</v>
      </c>
      <c r="BV421" s="38">
        <v>-0.30227860000000001</v>
      </c>
      <c r="BW421" s="38">
        <v>0.28174329999999997</v>
      </c>
      <c r="BX421" s="38">
        <v>0.76136970000000004</v>
      </c>
      <c r="BY421" s="38">
        <v>0.9213327</v>
      </c>
      <c r="BZ421" s="38">
        <v>1.311766</v>
      </c>
      <c r="CA421" s="38">
        <v>1.677119</v>
      </c>
      <c r="CB421" s="38">
        <v>1.785725</v>
      </c>
      <c r="CC421" s="38">
        <v>1.8839090000000001</v>
      </c>
      <c r="CD421" s="38">
        <v>1.552535</v>
      </c>
      <c r="CE421" s="38">
        <v>0.57046249999999998</v>
      </c>
      <c r="CF421" s="38">
        <v>0.57164970000000004</v>
      </c>
      <c r="CG421" s="38">
        <v>0.59406570000000003</v>
      </c>
      <c r="CH421" s="38">
        <v>0.2313172</v>
      </c>
      <c r="CI421" s="38">
        <v>0.24920349999999999</v>
      </c>
      <c r="CJ421" s="38">
        <v>0.37229220000000002</v>
      </c>
      <c r="CK421" s="38">
        <v>0.1267752</v>
      </c>
      <c r="CL421" s="38">
        <v>-8.1590200000000002E-2</v>
      </c>
      <c r="CM421" s="38">
        <v>7.6608399999999993E-2</v>
      </c>
      <c r="CN421" s="38">
        <v>0.1064145</v>
      </c>
      <c r="CO421" s="38">
        <v>-0.35965859999999999</v>
      </c>
      <c r="CP421" s="38">
        <v>-0.58665040000000002</v>
      </c>
      <c r="CQ421" s="38">
        <v>-0.1391618</v>
      </c>
      <c r="CR421" s="38">
        <v>-0.46482250000000003</v>
      </c>
      <c r="CS421" s="38">
        <v>-0.68952590000000002</v>
      </c>
      <c r="CT421" s="38">
        <v>-0.25288300000000002</v>
      </c>
      <c r="CU421" s="38">
        <v>0.34751100000000001</v>
      </c>
      <c r="CV421" s="38">
        <v>0.83511040000000003</v>
      </c>
      <c r="CW421" s="38">
        <v>0.99174359999999995</v>
      </c>
      <c r="CX421" s="38">
        <v>1.432615</v>
      </c>
      <c r="CY421" s="38">
        <v>1.811342</v>
      </c>
      <c r="CZ421" s="38">
        <v>1.90221</v>
      </c>
      <c r="DA421" s="38">
        <v>1.9931110000000001</v>
      </c>
      <c r="DB421" s="38">
        <v>1.6929959999999999</v>
      </c>
      <c r="DC421" s="38">
        <v>0.6756799</v>
      </c>
      <c r="DD421" s="38">
        <v>0.68778700000000004</v>
      </c>
      <c r="DE421" s="38">
        <v>0.71427830000000003</v>
      </c>
      <c r="DF421" s="38">
        <v>0.30880350000000001</v>
      </c>
      <c r="DG421" s="38">
        <v>0.31313879999999999</v>
      </c>
      <c r="DH421" s="38">
        <v>0.44156200000000001</v>
      </c>
      <c r="DI421" s="38">
        <v>0.17833260000000001</v>
      </c>
      <c r="DJ421" s="38">
        <v>-1.5028700000000001E-2</v>
      </c>
      <c r="DK421" s="38">
        <v>0.1683462</v>
      </c>
      <c r="DL421" s="38">
        <v>0.18422189999999999</v>
      </c>
      <c r="DM421" s="38">
        <v>-0.2179961</v>
      </c>
      <c r="DN421" s="38">
        <v>-0.47405639999999999</v>
      </c>
      <c r="DO421" s="38">
        <v>-1.0311799999999999E-2</v>
      </c>
      <c r="DP421" s="38">
        <v>-0.40839029999999998</v>
      </c>
      <c r="DQ421" s="38">
        <v>-0.65290539999999997</v>
      </c>
      <c r="DR421" s="38">
        <v>-0.20348730000000001</v>
      </c>
      <c r="DS421" s="38">
        <v>0.4132787</v>
      </c>
      <c r="DT421" s="38">
        <v>0.90885099999999996</v>
      </c>
      <c r="DU421" s="38">
        <v>1.062155</v>
      </c>
      <c r="DV421" s="38">
        <v>1.553464</v>
      </c>
      <c r="DW421" s="38">
        <v>1.9455659999999999</v>
      </c>
      <c r="DX421" s="38">
        <v>2.0186950000000001</v>
      </c>
      <c r="DY421" s="38">
        <v>2.1023130000000001</v>
      </c>
      <c r="DZ421" s="38">
        <v>1.8334569999999999</v>
      </c>
      <c r="EA421" s="38">
        <v>0.78089730000000002</v>
      </c>
      <c r="EB421" s="38">
        <v>0.80392430000000004</v>
      </c>
      <c r="EC421" s="38">
        <v>0.83449099999999998</v>
      </c>
      <c r="ED421" s="38">
        <v>0.42068139999999998</v>
      </c>
      <c r="EE421" s="38">
        <v>0.40545140000000002</v>
      </c>
      <c r="EF421" s="38">
        <v>0.54157650000000002</v>
      </c>
      <c r="EG421" s="38">
        <v>0.25277329999999998</v>
      </c>
      <c r="EH421" s="38">
        <v>8.1075499999999995E-2</v>
      </c>
      <c r="EI421" s="38">
        <v>0.30080119999999999</v>
      </c>
      <c r="EJ421" s="38">
        <v>0.29656349999999998</v>
      </c>
      <c r="EK421" s="38">
        <v>-1.3458100000000001E-2</v>
      </c>
      <c r="EL421" s="38">
        <v>-0.3114885</v>
      </c>
      <c r="EM421" s="38">
        <v>0.1757271</v>
      </c>
      <c r="EN421" s="38">
        <v>-0.32691130000000002</v>
      </c>
      <c r="EO421" s="38">
        <v>-0.60003130000000005</v>
      </c>
      <c r="EP421" s="38">
        <v>-0.1321678</v>
      </c>
      <c r="EQ421" s="38">
        <v>0.50823689999999999</v>
      </c>
      <c r="ER421" s="38">
        <v>1.0153209999999999</v>
      </c>
      <c r="ES421" s="38">
        <v>1.1638170000000001</v>
      </c>
      <c r="ET421" s="38">
        <v>1.7279519999999999</v>
      </c>
      <c r="EU421" s="38">
        <v>2.1393629999999999</v>
      </c>
      <c r="EV421" s="38">
        <v>2.1868810000000001</v>
      </c>
      <c r="EW421" s="38">
        <v>2.2599830000000001</v>
      </c>
      <c r="EX421" s="38">
        <v>2.03626</v>
      </c>
      <c r="EY421" s="38">
        <v>0.93281449999999999</v>
      </c>
      <c r="EZ421" s="38">
        <v>0.97160820000000003</v>
      </c>
      <c r="FA421" s="38">
        <v>1.008059</v>
      </c>
      <c r="FB421" s="38">
        <v>84.882819999999995</v>
      </c>
      <c r="FC421" s="38">
        <v>84.14734</v>
      </c>
      <c r="FD421" s="38">
        <v>82.645889999999994</v>
      </c>
      <c r="FE421" s="38">
        <v>80.85633</v>
      </c>
      <c r="FF421" s="38">
        <v>79.54034</v>
      </c>
      <c r="FG421" s="38">
        <v>78.17089</v>
      </c>
      <c r="FH421" s="38">
        <v>78.22175</v>
      </c>
      <c r="FI421" s="38">
        <v>79.911420000000007</v>
      </c>
      <c r="FJ421" s="38">
        <v>82.033180000000002</v>
      </c>
      <c r="FK421" s="38">
        <v>85.905720000000002</v>
      </c>
      <c r="FL421" s="38">
        <v>90.514259999999993</v>
      </c>
      <c r="FM421" s="38">
        <v>94.927120000000002</v>
      </c>
      <c r="FN421" s="38">
        <v>95.171300000000002</v>
      </c>
      <c r="FO421" s="38">
        <v>97.205089999999998</v>
      </c>
      <c r="FP421" s="38">
        <v>99.675150000000002</v>
      </c>
      <c r="FQ421" s="38">
        <v>100.92010000000001</v>
      </c>
      <c r="FR421" s="38">
        <v>101.1101</v>
      </c>
      <c r="FS421" s="38">
        <v>100.2364</v>
      </c>
      <c r="FT421" s="38">
        <v>98.727000000000004</v>
      </c>
      <c r="FU421" s="38">
        <v>95.769990000000007</v>
      </c>
      <c r="FV421" s="38">
        <v>92.930909999999997</v>
      </c>
      <c r="FW421">
        <v>91.115080000000006</v>
      </c>
      <c r="FX421">
        <v>88.44923</v>
      </c>
      <c r="FY421">
        <v>85.146900000000002</v>
      </c>
      <c r="FZ421">
        <v>0.21005779999999999</v>
      </c>
      <c r="GA421">
        <v>1.370514</v>
      </c>
      <c r="GB421">
        <v>1</v>
      </c>
    </row>
    <row r="422" spans="1:184" x14ac:dyDescent="0.3">
      <c r="A422" t="s">
        <v>279</v>
      </c>
      <c r="B422" t="s">
        <v>184</v>
      </c>
      <c r="C422" t="s">
        <v>1</v>
      </c>
      <c r="D422" t="s">
        <v>1</v>
      </c>
      <c r="E422" t="s">
        <v>1</v>
      </c>
      <c r="F422" t="s">
        <v>1</v>
      </c>
      <c r="G422" s="16" t="s">
        <v>1</v>
      </c>
      <c r="H422" s="40" t="s">
        <v>1</v>
      </c>
      <c r="I422" s="18" t="s">
        <v>1</v>
      </c>
      <c r="J422" s="38" t="s">
        <v>1</v>
      </c>
      <c r="K422" s="18">
        <v>44763</v>
      </c>
      <c r="L422" s="38">
        <v>818</v>
      </c>
      <c r="M422" s="38">
        <v>818</v>
      </c>
      <c r="N422" s="38">
        <v>18.466539999999998</v>
      </c>
      <c r="O422" s="38">
        <v>18.172619999999998</v>
      </c>
      <c r="P422" s="38">
        <v>17.913060000000002</v>
      </c>
      <c r="Q422" s="38">
        <v>17.971019999999999</v>
      </c>
      <c r="R422" s="38">
        <v>18.783200000000001</v>
      </c>
      <c r="S422" s="38">
        <v>20.346209999999999</v>
      </c>
      <c r="T422" s="38">
        <v>22.327079999999999</v>
      </c>
      <c r="U422" s="38">
        <v>24.040310000000002</v>
      </c>
      <c r="V422" s="38">
        <v>24.82038</v>
      </c>
      <c r="W422" s="38">
        <v>24.946190000000001</v>
      </c>
      <c r="X422" s="38">
        <v>25.165600000000001</v>
      </c>
      <c r="Y422" s="38">
        <v>25.639030000000002</v>
      </c>
      <c r="Z422" s="38">
        <v>25.697880000000001</v>
      </c>
      <c r="AA422" s="38">
        <v>25.829509999999999</v>
      </c>
      <c r="AB422" s="38">
        <v>25.241959999999999</v>
      </c>
      <c r="AC422" s="38">
        <v>23.588280000000001</v>
      </c>
      <c r="AD422" s="38">
        <v>21.772819999999999</v>
      </c>
      <c r="AE422" s="38">
        <v>19.451129999999999</v>
      </c>
      <c r="AF422" s="38">
        <v>18.423120000000001</v>
      </c>
      <c r="AG422" s="38">
        <v>17.968330000000002</v>
      </c>
      <c r="AH422" s="38">
        <v>17.979890000000001</v>
      </c>
      <c r="AI422" s="38">
        <v>18.211760000000002</v>
      </c>
      <c r="AJ422" s="38">
        <v>18.038930000000001</v>
      </c>
      <c r="AK422" s="38">
        <v>17.90531</v>
      </c>
      <c r="AL422" s="38">
        <v>1.8125100000000002E-2</v>
      </c>
      <c r="AM422" s="38">
        <v>4.2505599999999998E-2</v>
      </c>
      <c r="AN422" s="38">
        <v>0.17031779999999999</v>
      </c>
      <c r="AO422" s="38">
        <v>2.28609E-2</v>
      </c>
      <c r="AP422" s="38">
        <v>-0.28079660000000001</v>
      </c>
      <c r="AQ422" s="38">
        <v>-0.5869972</v>
      </c>
      <c r="AR422" s="38">
        <v>-0.41665649999999999</v>
      </c>
      <c r="AS422" s="38">
        <v>0.1751981</v>
      </c>
      <c r="AT422" s="38">
        <v>0.14551710000000001</v>
      </c>
      <c r="AU422" s="38">
        <v>-0.1800899</v>
      </c>
      <c r="AV422" s="38">
        <v>-0.1426723</v>
      </c>
      <c r="AW422" s="38">
        <v>-0.14011889999999999</v>
      </c>
      <c r="AX422" s="38">
        <v>9.4564099999999998E-2</v>
      </c>
      <c r="AY422" s="38">
        <v>-0.38824750000000002</v>
      </c>
      <c r="AZ422" s="38">
        <v>0.20739060000000001</v>
      </c>
      <c r="BA422" s="38">
        <v>0.14245050000000001</v>
      </c>
      <c r="BB422" s="38">
        <v>1.3984989999999999</v>
      </c>
      <c r="BC422" s="38">
        <v>1.0828</v>
      </c>
      <c r="BD422" s="38">
        <v>1.1240889999999999</v>
      </c>
      <c r="BE422" s="38">
        <v>1.246373</v>
      </c>
      <c r="BF422" s="38">
        <v>1.5351330000000001</v>
      </c>
      <c r="BG422" s="38">
        <v>0.21905079999999999</v>
      </c>
      <c r="BH422" s="38">
        <v>8.2456000000000005E-3</v>
      </c>
      <c r="BI422" s="38">
        <v>7.8967499999999996E-2</v>
      </c>
      <c r="BJ422" s="38">
        <v>6.4255000000000007E-2</v>
      </c>
      <c r="BK422" s="38">
        <v>9.0186699999999995E-2</v>
      </c>
      <c r="BL422" s="38">
        <v>0.21028350000000001</v>
      </c>
      <c r="BM422" s="38">
        <v>6.4761899999999997E-2</v>
      </c>
      <c r="BN422" s="38">
        <v>-0.24070739999999999</v>
      </c>
      <c r="BO422" s="38">
        <v>-0.52355160000000001</v>
      </c>
      <c r="BP422" s="38">
        <v>-0.34196860000000001</v>
      </c>
      <c r="BQ422" s="38">
        <v>0.2370969</v>
      </c>
      <c r="BR422" s="38">
        <v>0.21493770000000001</v>
      </c>
      <c r="BS422" s="38">
        <v>-9.8365099999999997E-2</v>
      </c>
      <c r="BT422" s="38">
        <v>-8.3523799999999995E-2</v>
      </c>
      <c r="BU422" s="38">
        <v>-9.9662399999999998E-2</v>
      </c>
      <c r="BV422" s="38">
        <v>0.1384454</v>
      </c>
      <c r="BW422" s="38">
        <v>-0.34477740000000001</v>
      </c>
      <c r="BX422" s="38">
        <v>0.26489449999999998</v>
      </c>
      <c r="BY422" s="38">
        <v>0.19894400000000001</v>
      </c>
      <c r="BZ422" s="38">
        <v>1.542888</v>
      </c>
      <c r="CA422" s="38">
        <v>1.255018</v>
      </c>
      <c r="CB422" s="38">
        <v>1.281309</v>
      </c>
      <c r="CC422" s="38">
        <v>1.3682829999999999</v>
      </c>
      <c r="CD422" s="38">
        <v>1.645192</v>
      </c>
      <c r="CE422" s="38">
        <v>0.33038060000000002</v>
      </c>
      <c r="CF422" s="38">
        <v>0.11785470000000001</v>
      </c>
      <c r="CG422" s="38">
        <v>0.18745439999999999</v>
      </c>
      <c r="CH422" s="38">
        <v>9.6204399999999995E-2</v>
      </c>
      <c r="CI422" s="38">
        <v>0.1232105</v>
      </c>
      <c r="CJ422" s="38">
        <v>0.23796349999999999</v>
      </c>
      <c r="CK422" s="38">
        <v>9.3782299999999999E-2</v>
      </c>
      <c r="CL422" s="38">
        <v>-0.21294170000000001</v>
      </c>
      <c r="CM422" s="38">
        <v>-0.47960950000000002</v>
      </c>
      <c r="CN422" s="38">
        <v>-0.29024</v>
      </c>
      <c r="CO422" s="38">
        <v>0.27996779999999999</v>
      </c>
      <c r="CP422" s="38">
        <v>0.26301819999999998</v>
      </c>
      <c r="CQ422" s="38">
        <v>-4.17627E-2</v>
      </c>
      <c r="CR422" s="38">
        <v>-4.2557600000000001E-2</v>
      </c>
      <c r="CS422" s="38">
        <v>-7.1642399999999995E-2</v>
      </c>
      <c r="CT422" s="38">
        <v>0.1688374</v>
      </c>
      <c r="CU422" s="38">
        <v>-0.31467020000000001</v>
      </c>
      <c r="CV422" s="38">
        <v>0.30472149999999998</v>
      </c>
      <c r="CW422" s="38">
        <v>0.23807120000000001</v>
      </c>
      <c r="CX422" s="38">
        <v>1.6428910000000001</v>
      </c>
      <c r="CY422" s="38">
        <v>1.374296</v>
      </c>
      <c r="CZ422" s="38">
        <v>1.390199</v>
      </c>
      <c r="DA422" s="38">
        <v>1.452717</v>
      </c>
      <c r="DB422" s="38">
        <v>1.721419</v>
      </c>
      <c r="DC422" s="38">
        <v>0.40748719999999999</v>
      </c>
      <c r="DD422" s="38">
        <v>0.19376959999999999</v>
      </c>
      <c r="DE422" s="38">
        <v>0.26259199999999999</v>
      </c>
      <c r="DF422" s="38">
        <v>0.12815380000000001</v>
      </c>
      <c r="DG422" s="38">
        <v>0.15623429999999999</v>
      </c>
      <c r="DH422" s="38">
        <v>0.26564359999999998</v>
      </c>
      <c r="DI422" s="38">
        <v>0.1228028</v>
      </c>
      <c r="DJ422" s="38">
        <v>-0.18517610000000001</v>
      </c>
      <c r="DK422" s="38">
        <v>-0.43566729999999998</v>
      </c>
      <c r="DL422" s="38">
        <v>-0.23851140000000001</v>
      </c>
      <c r="DM422" s="38">
        <v>0.32283869999999998</v>
      </c>
      <c r="DN422" s="38">
        <v>0.31109880000000001</v>
      </c>
      <c r="DO422" s="38">
        <v>1.4839700000000001E-2</v>
      </c>
      <c r="DP422" s="38">
        <v>-1.5915E-3</v>
      </c>
      <c r="DQ422" s="38">
        <v>-4.3622300000000003E-2</v>
      </c>
      <c r="DR422" s="38">
        <v>0.1992295</v>
      </c>
      <c r="DS422" s="38">
        <v>-0.28456300000000001</v>
      </c>
      <c r="DT422" s="38">
        <v>0.34454849999999998</v>
      </c>
      <c r="DU422" s="38">
        <v>0.27719850000000001</v>
      </c>
      <c r="DV422" s="38">
        <v>1.7428939999999999</v>
      </c>
      <c r="DW422" s="38">
        <v>1.493574</v>
      </c>
      <c r="DX422" s="38">
        <v>1.4990889999999999</v>
      </c>
      <c r="DY422" s="38">
        <v>1.5371520000000001</v>
      </c>
      <c r="DZ422" s="38">
        <v>1.7976449999999999</v>
      </c>
      <c r="EA422" s="38">
        <v>0.48459390000000002</v>
      </c>
      <c r="EB422" s="38">
        <v>0.26968449999999999</v>
      </c>
      <c r="EC422" s="38">
        <v>0.33772970000000002</v>
      </c>
      <c r="ED422" s="38">
        <v>0.17428360000000001</v>
      </c>
      <c r="EE422" s="38">
        <v>0.2039154</v>
      </c>
      <c r="EF422" s="38">
        <v>0.30560920000000003</v>
      </c>
      <c r="EG422" s="38">
        <v>0.16470370000000001</v>
      </c>
      <c r="EH422" s="38">
        <v>-0.14508689999999999</v>
      </c>
      <c r="EI422" s="38">
        <v>-0.37222179999999999</v>
      </c>
      <c r="EJ422" s="38">
        <v>-0.16382350000000001</v>
      </c>
      <c r="EK422" s="38">
        <v>0.38473740000000001</v>
      </c>
      <c r="EL422" s="38">
        <v>0.38051940000000001</v>
      </c>
      <c r="EM422" s="38">
        <v>9.65646E-2</v>
      </c>
      <c r="EN422" s="38">
        <v>5.7556999999999997E-2</v>
      </c>
      <c r="EO422" s="38">
        <v>-3.1657999999999999E-3</v>
      </c>
      <c r="EP422" s="38">
        <v>0.24311079999999999</v>
      </c>
      <c r="EQ422" s="38">
        <v>-0.2410929</v>
      </c>
      <c r="ER422" s="38">
        <v>0.40205229999999997</v>
      </c>
      <c r="ES422" s="38">
        <v>0.33369199999999999</v>
      </c>
      <c r="ET422" s="38">
        <v>1.887283</v>
      </c>
      <c r="EU422" s="38">
        <v>1.6657919999999999</v>
      </c>
      <c r="EV422" s="38">
        <v>1.656309</v>
      </c>
      <c r="EW422" s="38">
        <v>1.659062</v>
      </c>
      <c r="EX422" s="38">
        <v>1.9077040000000001</v>
      </c>
      <c r="EY422" s="38">
        <v>0.59592369999999995</v>
      </c>
      <c r="EZ422" s="38">
        <v>0.37929360000000001</v>
      </c>
      <c r="FA422" s="38">
        <v>0.44621660000000002</v>
      </c>
      <c r="FB422" s="38">
        <v>81.774870000000007</v>
      </c>
      <c r="FC422" s="38">
        <v>79.469329999999999</v>
      </c>
      <c r="FD422" s="38">
        <v>77.613780000000006</v>
      </c>
      <c r="FE422" s="38">
        <v>76.035340000000005</v>
      </c>
      <c r="FF422" s="38">
        <v>74.415379999999999</v>
      </c>
      <c r="FG422" s="38">
        <v>72.513530000000003</v>
      </c>
      <c r="FH422" s="38">
        <v>72.144490000000005</v>
      </c>
      <c r="FI422" s="38">
        <v>75.692250000000001</v>
      </c>
      <c r="FJ422" s="38">
        <v>79.778589999999994</v>
      </c>
      <c r="FK422" s="38">
        <v>84.143069999999994</v>
      </c>
      <c r="FL422" s="38">
        <v>88.710740000000001</v>
      </c>
      <c r="FM422" s="38">
        <v>91.88082</v>
      </c>
      <c r="FN422" s="38">
        <v>94.674970000000002</v>
      </c>
      <c r="FO422" s="38">
        <v>96.758359999999996</v>
      </c>
      <c r="FP422" s="38">
        <v>97.921989999999994</v>
      </c>
      <c r="FQ422" s="38">
        <v>98.645650000000003</v>
      </c>
      <c r="FR422" s="38">
        <v>101.6742</v>
      </c>
      <c r="FS422" s="38">
        <v>101.2709</v>
      </c>
      <c r="FT422" s="38">
        <v>99.810419999999993</v>
      </c>
      <c r="FU422" s="38">
        <v>96.912090000000006</v>
      </c>
      <c r="FV422" s="38">
        <v>92.895780000000002</v>
      </c>
      <c r="FW422">
        <v>89.721950000000007</v>
      </c>
      <c r="FX422">
        <v>86.735079999999996</v>
      </c>
      <c r="FY422">
        <v>83.130099999999999</v>
      </c>
      <c r="FZ422">
        <v>0.17288729999999999</v>
      </c>
      <c r="GA422">
        <v>1.116854</v>
      </c>
      <c r="GB422">
        <v>1</v>
      </c>
    </row>
    <row r="423" spans="1:184" x14ac:dyDescent="0.3">
      <c r="A423" t="s">
        <v>279</v>
      </c>
      <c r="B423" t="s">
        <v>184</v>
      </c>
      <c r="C423" t="s">
        <v>1</v>
      </c>
      <c r="D423" t="s">
        <v>1</v>
      </c>
      <c r="E423" t="s">
        <v>1</v>
      </c>
      <c r="F423" t="s">
        <v>1</v>
      </c>
      <c r="G423" s="16" t="s">
        <v>1</v>
      </c>
      <c r="H423" s="40" t="s">
        <v>1</v>
      </c>
      <c r="I423" s="18" t="s">
        <v>1</v>
      </c>
      <c r="J423" s="38" t="s">
        <v>1</v>
      </c>
      <c r="K423" s="18">
        <v>44789</v>
      </c>
      <c r="L423" s="38">
        <v>815</v>
      </c>
      <c r="M423" s="38">
        <v>815</v>
      </c>
      <c r="N423" s="38">
        <v>17.41</v>
      </c>
      <c r="O423" s="38">
        <v>17.161480000000001</v>
      </c>
      <c r="P423" s="38">
        <v>16.9087</v>
      </c>
      <c r="Q423" s="38">
        <v>16.985700000000001</v>
      </c>
      <c r="R423" s="38">
        <v>17.878710000000002</v>
      </c>
      <c r="S423" s="38">
        <v>19.432729999999999</v>
      </c>
      <c r="T423" s="38">
        <v>21.616879999999998</v>
      </c>
      <c r="U423" s="38">
        <v>23.71143</v>
      </c>
      <c r="V423" s="38">
        <v>25.08389</v>
      </c>
      <c r="W423" s="38">
        <v>25.550080000000001</v>
      </c>
      <c r="X423" s="38">
        <v>26.017679999999999</v>
      </c>
      <c r="Y423" s="38">
        <v>26.618310000000001</v>
      </c>
      <c r="Z423" s="38">
        <v>26.7775</v>
      </c>
      <c r="AA423" s="38">
        <v>26.961880000000001</v>
      </c>
      <c r="AB423" s="38">
        <v>26.42399</v>
      </c>
      <c r="AC423" s="38">
        <v>24.57001</v>
      </c>
      <c r="AD423" s="38">
        <v>22.410270000000001</v>
      </c>
      <c r="AE423" s="38">
        <v>20.04222</v>
      </c>
      <c r="AF423" s="38">
        <v>19.00198</v>
      </c>
      <c r="AG423" s="38">
        <v>18.458570000000002</v>
      </c>
      <c r="AH423" s="38">
        <v>18.42745</v>
      </c>
      <c r="AI423" s="38">
        <v>18.75714</v>
      </c>
      <c r="AJ423" s="38">
        <v>18.49774</v>
      </c>
      <c r="AK423" s="38">
        <v>18.149039999999999</v>
      </c>
      <c r="AL423" s="38">
        <v>-0.35303849999999998</v>
      </c>
      <c r="AM423" s="38">
        <v>5.3891000000000001E-2</v>
      </c>
      <c r="AN423" s="38">
        <v>-8.7954099999999993E-2</v>
      </c>
      <c r="AO423" s="38">
        <v>-1.3887999999999999E-3</v>
      </c>
      <c r="AP423" s="38">
        <v>0.2281986</v>
      </c>
      <c r="AQ423" s="38">
        <v>-0.45387420000000001</v>
      </c>
      <c r="AR423" s="38">
        <v>-0.25337700000000002</v>
      </c>
      <c r="AS423" s="38">
        <v>-0.18145049999999999</v>
      </c>
      <c r="AT423" s="38">
        <v>-7.8889000000000008E-3</v>
      </c>
      <c r="AU423" s="38">
        <v>-2.8007000000000002E-3</v>
      </c>
      <c r="AV423" s="38">
        <v>2.4184299999999999E-2</v>
      </c>
      <c r="AW423" s="38">
        <v>-4.5904100000000003E-2</v>
      </c>
      <c r="AX423" s="38">
        <v>-0.27158300000000002</v>
      </c>
      <c r="AY423" s="38">
        <v>-0.48435630000000002</v>
      </c>
      <c r="AZ423" s="38">
        <v>0.58168980000000003</v>
      </c>
      <c r="BA423" s="38">
        <v>0.64246340000000002</v>
      </c>
      <c r="BB423" s="38">
        <v>0.9794214</v>
      </c>
      <c r="BC423" s="38">
        <v>0.48500549999999998</v>
      </c>
      <c r="BD423" s="38">
        <v>0.16881289999999999</v>
      </c>
      <c r="BE423" s="38">
        <v>0.24512819999999999</v>
      </c>
      <c r="BF423" s="38">
        <v>0.32933069999999998</v>
      </c>
      <c r="BG423" s="38">
        <v>-0.15180879999999999</v>
      </c>
      <c r="BH423" s="38">
        <v>-0.4637423</v>
      </c>
      <c r="BI423" s="38">
        <v>-0.36123729999999998</v>
      </c>
      <c r="BJ423" s="38">
        <v>-0.30001929999999999</v>
      </c>
      <c r="BK423" s="38">
        <v>0.108886</v>
      </c>
      <c r="BL423" s="38">
        <v>-4.8795900000000003E-2</v>
      </c>
      <c r="BM423" s="38">
        <v>3.61058E-2</v>
      </c>
      <c r="BN423" s="38">
        <v>0.28775650000000003</v>
      </c>
      <c r="BO423" s="38">
        <v>-0.40205649999999998</v>
      </c>
      <c r="BP423" s="38">
        <v>-0.18709609999999999</v>
      </c>
      <c r="BQ423" s="38">
        <v>-8.6181400000000005E-2</v>
      </c>
      <c r="BR423" s="38">
        <v>5.9426600000000003E-2</v>
      </c>
      <c r="BS423" s="38">
        <v>7.0207900000000004E-2</v>
      </c>
      <c r="BT423" s="38">
        <v>7.9989199999999996E-2</v>
      </c>
      <c r="BU423" s="38">
        <v>5.9337000000000001E-3</v>
      </c>
      <c r="BV423" s="38">
        <v>-0.230152</v>
      </c>
      <c r="BW423" s="38">
        <v>-0.42910769999999998</v>
      </c>
      <c r="BX423" s="38">
        <v>0.65243759999999995</v>
      </c>
      <c r="BY423" s="38">
        <v>0.74122940000000004</v>
      </c>
      <c r="BZ423" s="38">
        <v>1.1601509999999999</v>
      </c>
      <c r="CA423" s="38">
        <v>0.7022699</v>
      </c>
      <c r="CB423" s="38">
        <v>0.36530089999999998</v>
      </c>
      <c r="CC423" s="38">
        <v>0.4035569</v>
      </c>
      <c r="CD423" s="38">
        <v>0.48233280000000001</v>
      </c>
      <c r="CE423" s="38">
        <v>-4.2056700000000002E-2</v>
      </c>
      <c r="CF423" s="38">
        <v>-0.3484353</v>
      </c>
      <c r="CG423" s="38">
        <v>-0.25127349999999998</v>
      </c>
      <c r="CH423" s="38">
        <v>-0.26329849999999999</v>
      </c>
      <c r="CI423" s="38">
        <v>0.1469753</v>
      </c>
      <c r="CJ423" s="38">
        <v>-2.1675E-2</v>
      </c>
      <c r="CK423" s="38">
        <v>6.2074400000000002E-2</v>
      </c>
      <c r="CL423" s="38">
        <v>0.32900600000000002</v>
      </c>
      <c r="CM423" s="38">
        <v>-0.36616779999999999</v>
      </c>
      <c r="CN423" s="38">
        <v>-0.14119010000000001</v>
      </c>
      <c r="CO423" s="38">
        <v>-2.0198299999999999E-2</v>
      </c>
      <c r="CP423" s="38">
        <v>0.10604909999999999</v>
      </c>
      <c r="CQ423" s="38">
        <v>0.12077350000000001</v>
      </c>
      <c r="CR423" s="38">
        <v>0.1186396</v>
      </c>
      <c r="CS423" s="38">
        <v>4.18363E-2</v>
      </c>
      <c r="CT423" s="38">
        <v>-0.201457</v>
      </c>
      <c r="CU423" s="38">
        <v>-0.39084259999999998</v>
      </c>
      <c r="CV423" s="38">
        <v>0.70143739999999999</v>
      </c>
      <c r="CW423" s="38">
        <v>0.80963430000000003</v>
      </c>
      <c r="CX423" s="38">
        <v>1.285323</v>
      </c>
      <c r="CY423" s="38">
        <v>0.85274660000000002</v>
      </c>
      <c r="CZ423" s="38">
        <v>0.5013879</v>
      </c>
      <c r="DA423" s="38">
        <v>0.51328410000000002</v>
      </c>
      <c r="DB423" s="38">
        <v>0.58830159999999998</v>
      </c>
      <c r="DC423" s="38">
        <v>3.3957300000000003E-2</v>
      </c>
      <c r="DD423" s="38">
        <v>-0.26857409999999998</v>
      </c>
      <c r="DE423" s="38">
        <v>-0.17511289999999999</v>
      </c>
      <c r="DF423" s="38">
        <v>-0.22657759999999999</v>
      </c>
      <c r="DG423" s="38">
        <v>0.1850647</v>
      </c>
      <c r="DH423" s="38">
        <v>5.4457999999999998E-3</v>
      </c>
      <c r="DI423" s="38">
        <v>8.8042999999999996E-2</v>
      </c>
      <c r="DJ423" s="38">
        <v>0.37025560000000002</v>
      </c>
      <c r="DK423" s="38">
        <v>-0.33027909999999999</v>
      </c>
      <c r="DL423" s="38">
        <v>-9.5284099999999997E-2</v>
      </c>
      <c r="DM423" s="38">
        <v>4.5784699999999998E-2</v>
      </c>
      <c r="DN423" s="38">
        <v>0.15267169999999999</v>
      </c>
      <c r="DO423" s="38">
        <v>0.17133909999999999</v>
      </c>
      <c r="DP423" s="38">
        <v>0.15728990000000001</v>
      </c>
      <c r="DQ423" s="38">
        <v>7.7739000000000003E-2</v>
      </c>
      <c r="DR423" s="38">
        <v>-0.172762</v>
      </c>
      <c r="DS423" s="38">
        <v>-0.35257749999999999</v>
      </c>
      <c r="DT423" s="38">
        <v>0.75043709999999997</v>
      </c>
      <c r="DU423" s="38">
        <v>0.87803929999999997</v>
      </c>
      <c r="DV423" s="38">
        <v>1.410496</v>
      </c>
      <c r="DW423" s="38">
        <v>1.003223</v>
      </c>
      <c r="DX423" s="38">
        <v>0.63747489999999996</v>
      </c>
      <c r="DY423" s="38">
        <v>0.62301139999999999</v>
      </c>
      <c r="DZ423" s="38">
        <v>0.69427039999999995</v>
      </c>
      <c r="EA423" s="38">
        <v>0.10997129999999999</v>
      </c>
      <c r="EB423" s="38">
        <v>-0.18871289999999999</v>
      </c>
      <c r="EC423" s="38">
        <v>-9.8952200000000004E-2</v>
      </c>
      <c r="ED423" s="38">
        <v>-0.1735584</v>
      </c>
      <c r="EE423" s="38">
        <v>0.24005969999999999</v>
      </c>
      <c r="EF423" s="38">
        <v>4.4604100000000001E-2</v>
      </c>
      <c r="EG423" s="38">
        <v>0.1255376</v>
      </c>
      <c r="EH423" s="38">
        <v>0.42981350000000001</v>
      </c>
      <c r="EI423" s="38">
        <v>-0.27846140000000003</v>
      </c>
      <c r="EJ423" s="38">
        <v>-2.90032E-2</v>
      </c>
      <c r="EK423" s="38">
        <v>0.14105380000000001</v>
      </c>
      <c r="EL423" s="38">
        <v>0.21998719999999999</v>
      </c>
      <c r="EM423" s="38">
        <v>0.2443478</v>
      </c>
      <c r="EN423" s="38">
        <v>0.2130948</v>
      </c>
      <c r="EO423" s="38">
        <v>0.12957679999999999</v>
      </c>
      <c r="EP423" s="38">
        <v>-0.131331</v>
      </c>
      <c r="EQ423" s="38">
        <v>-0.2973288</v>
      </c>
      <c r="ER423" s="38">
        <v>0.8211849</v>
      </c>
      <c r="ES423" s="38">
        <v>0.97680520000000004</v>
      </c>
      <c r="ET423" s="38">
        <v>1.5912249999999999</v>
      </c>
      <c r="EU423" s="38">
        <v>1.220488</v>
      </c>
      <c r="EV423" s="38">
        <v>0.83396289999999995</v>
      </c>
      <c r="EW423" s="38">
        <v>0.78144009999999997</v>
      </c>
      <c r="EX423" s="38">
        <v>0.84727249999999998</v>
      </c>
      <c r="EY423" s="38">
        <v>0.21972340000000001</v>
      </c>
      <c r="EZ423" s="38">
        <v>-7.3405899999999996E-2</v>
      </c>
      <c r="FA423" s="38">
        <v>1.10116E-2</v>
      </c>
      <c r="FB423" s="38">
        <v>80.316860000000005</v>
      </c>
      <c r="FC423" s="38">
        <v>79.032359999999997</v>
      </c>
      <c r="FD423" s="38">
        <v>77.179029999999997</v>
      </c>
      <c r="FE423" s="38">
        <v>75.272689999999997</v>
      </c>
      <c r="FF423" s="38">
        <v>73.333609999999993</v>
      </c>
      <c r="FG423" s="38">
        <v>72.414280000000005</v>
      </c>
      <c r="FH423" s="38">
        <v>71.85333</v>
      </c>
      <c r="FI423" s="38">
        <v>74.036000000000001</v>
      </c>
      <c r="FJ423" s="38">
        <v>78.431849999999997</v>
      </c>
      <c r="FK423" s="38">
        <v>83.795360000000002</v>
      </c>
      <c r="FL423" s="38">
        <v>88.426000000000002</v>
      </c>
      <c r="FM423" s="38">
        <v>92.616720000000001</v>
      </c>
      <c r="FN423" s="38">
        <v>96.591710000000006</v>
      </c>
      <c r="FO423" s="38">
        <v>99.917280000000005</v>
      </c>
      <c r="FP423" s="38">
        <v>102.2662</v>
      </c>
      <c r="FQ423" s="38">
        <v>103.5312</v>
      </c>
      <c r="FR423" s="38">
        <v>103.9893</v>
      </c>
      <c r="FS423" s="38">
        <v>103.8291</v>
      </c>
      <c r="FT423" s="38">
        <v>102.723</v>
      </c>
      <c r="FU423" s="38">
        <v>100.0257</v>
      </c>
      <c r="FV423" s="38">
        <v>95.749470000000002</v>
      </c>
      <c r="FW423">
        <v>92.252269999999996</v>
      </c>
      <c r="FX423">
        <v>89.130870000000002</v>
      </c>
      <c r="FY423">
        <v>86.869799999999998</v>
      </c>
      <c r="FZ423">
        <v>0.22933709999999999</v>
      </c>
      <c r="GA423">
        <v>1.5478700000000001</v>
      </c>
      <c r="GB423">
        <v>1</v>
      </c>
    </row>
    <row r="424" spans="1:184" x14ac:dyDescent="0.3">
      <c r="A424" t="s">
        <v>279</v>
      </c>
      <c r="B424" t="s">
        <v>184</v>
      </c>
      <c r="C424" t="s">
        <v>1</v>
      </c>
      <c r="D424" t="s">
        <v>1</v>
      </c>
      <c r="E424" t="s">
        <v>1</v>
      </c>
      <c r="F424" t="s">
        <v>1</v>
      </c>
      <c r="G424" s="16" t="s">
        <v>1</v>
      </c>
      <c r="H424" s="40" t="s">
        <v>1</v>
      </c>
      <c r="I424" s="18" t="s">
        <v>1</v>
      </c>
      <c r="J424" s="38" t="s">
        <v>1</v>
      </c>
      <c r="K424" s="18">
        <v>44790</v>
      </c>
      <c r="L424" s="38">
        <v>815</v>
      </c>
      <c r="M424" s="38">
        <v>815</v>
      </c>
      <c r="N424" s="38">
        <v>18.337039999999998</v>
      </c>
      <c r="O424" s="38">
        <v>18.131499999999999</v>
      </c>
      <c r="P424" s="38">
        <v>17.956479999999999</v>
      </c>
      <c r="Q424" s="38">
        <v>17.983650000000001</v>
      </c>
      <c r="R424" s="38">
        <v>18.8262</v>
      </c>
      <c r="S424" s="38">
        <v>20.685210000000001</v>
      </c>
      <c r="T424" s="38">
        <v>22.715920000000001</v>
      </c>
      <c r="U424" s="38">
        <v>24.824090000000002</v>
      </c>
      <c r="V424" s="38">
        <v>26.12997</v>
      </c>
      <c r="W424" s="38">
        <v>26.408750000000001</v>
      </c>
      <c r="X424" s="38">
        <v>26.79927</v>
      </c>
      <c r="Y424" s="38">
        <v>27.421620000000001</v>
      </c>
      <c r="Z424" s="38">
        <v>27.548210000000001</v>
      </c>
      <c r="AA424" s="38">
        <v>27.600449999999999</v>
      </c>
      <c r="AB424" s="38">
        <v>26.718299999999999</v>
      </c>
      <c r="AC424" s="38">
        <v>24.906179999999999</v>
      </c>
      <c r="AD424" s="38">
        <v>22.574390000000001</v>
      </c>
      <c r="AE424" s="38">
        <v>20.274090000000001</v>
      </c>
      <c r="AF424" s="38">
        <v>19.43826</v>
      </c>
      <c r="AG424" s="38">
        <v>19.00489</v>
      </c>
      <c r="AH424" s="38">
        <v>18.934329999999999</v>
      </c>
      <c r="AI424" s="38">
        <v>19.295680000000001</v>
      </c>
      <c r="AJ424" s="38">
        <v>19.089459999999999</v>
      </c>
      <c r="AK424" s="38">
        <v>18.94558</v>
      </c>
      <c r="AL424" s="38">
        <v>0.29826999999999998</v>
      </c>
      <c r="AM424" s="38">
        <v>0.30675599999999997</v>
      </c>
      <c r="AN424" s="38">
        <v>0.26193830000000001</v>
      </c>
      <c r="AO424" s="38">
        <v>0.22094630000000001</v>
      </c>
      <c r="AP424" s="38">
        <v>0.4830467</v>
      </c>
      <c r="AQ424" s="38">
        <v>-0.21924469999999999</v>
      </c>
      <c r="AR424" s="38">
        <v>-0.61744279999999996</v>
      </c>
      <c r="AS424" s="38">
        <v>-0.65362880000000001</v>
      </c>
      <c r="AT424" s="38">
        <v>-0.49100549999999998</v>
      </c>
      <c r="AU424" s="38">
        <v>-0.83609739999999999</v>
      </c>
      <c r="AV424" s="38">
        <v>-0.66676590000000002</v>
      </c>
      <c r="AW424" s="38">
        <v>-0.2063489</v>
      </c>
      <c r="AX424" s="38">
        <v>-0.2329194</v>
      </c>
      <c r="AY424" s="38">
        <v>5.1889999999999999E-2</v>
      </c>
      <c r="AZ424" s="38">
        <v>0.35108800000000001</v>
      </c>
      <c r="BA424" s="38">
        <v>0.76800380000000001</v>
      </c>
      <c r="BB424" s="38">
        <v>1.5148079999999999</v>
      </c>
      <c r="BC424" s="38">
        <v>1.113442</v>
      </c>
      <c r="BD424" s="38">
        <v>1.158488</v>
      </c>
      <c r="BE424" s="38">
        <v>1.211908</v>
      </c>
      <c r="BF424" s="38">
        <v>1.5562180000000001</v>
      </c>
      <c r="BG424" s="38">
        <v>1.550381</v>
      </c>
      <c r="BH424" s="38">
        <v>1.2091369999999999</v>
      </c>
      <c r="BI424" s="38">
        <v>1.2327900000000001</v>
      </c>
      <c r="BJ424" s="38">
        <v>0.36074869999999998</v>
      </c>
      <c r="BK424" s="38">
        <v>0.36281950000000002</v>
      </c>
      <c r="BL424" s="38">
        <v>0.31498340000000002</v>
      </c>
      <c r="BM424" s="38">
        <v>0.27301209999999998</v>
      </c>
      <c r="BN424" s="38">
        <v>0.54819459999999998</v>
      </c>
      <c r="BO424" s="38">
        <v>-0.1484095</v>
      </c>
      <c r="BP424" s="38">
        <v>-0.54888870000000001</v>
      </c>
      <c r="BQ424" s="38">
        <v>-0.58015190000000005</v>
      </c>
      <c r="BR424" s="38">
        <v>-0.42238900000000001</v>
      </c>
      <c r="BS424" s="38">
        <v>-0.74811349999999999</v>
      </c>
      <c r="BT424" s="38">
        <v>-0.59711610000000004</v>
      </c>
      <c r="BU424" s="38">
        <v>-0.15042949999999999</v>
      </c>
      <c r="BV424" s="38">
        <v>-0.1972286</v>
      </c>
      <c r="BW424" s="38">
        <v>9.7750699999999996E-2</v>
      </c>
      <c r="BX424" s="38">
        <v>0.42559669999999999</v>
      </c>
      <c r="BY424" s="38">
        <v>0.85977150000000002</v>
      </c>
      <c r="BZ424" s="38">
        <v>1.668944</v>
      </c>
      <c r="CA424" s="38">
        <v>1.284837</v>
      </c>
      <c r="CB424" s="38">
        <v>1.340544</v>
      </c>
      <c r="CC424" s="38">
        <v>1.3716060000000001</v>
      </c>
      <c r="CD424" s="38">
        <v>1.7196530000000001</v>
      </c>
      <c r="CE424" s="38">
        <v>1.68652</v>
      </c>
      <c r="CF424" s="38">
        <v>1.369219</v>
      </c>
      <c r="CG424" s="38">
        <v>1.386001</v>
      </c>
      <c r="CH424" s="38">
        <v>0.40402130000000003</v>
      </c>
      <c r="CI424" s="38">
        <v>0.40164879999999997</v>
      </c>
      <c r="CJ424" s="38">
        <v>0.35172219999999998</v>
      </c>
      <c r="CK424" s="38">
        <v>0.30907259999999998</v>
      </c>
      <c r="CL424" s="38">
        <v>0.59331579999999995</v>
      </c>
      <c r="CM424" s="38">
        <v>-9.9349300000000001E-2</v>
      </c>
      <c r="CN424" s="38">
        <v>-0.50140830000000003</v>
      </c>
      <c r="CO424" s="38">
        <v>-0.52926189999999995</v>
      </c>
      <c r="CP424" s="38">
        <v>-0.37486540000000002</v>
      </c>
      <c r="CQ424" s="38">
        <v>-0.68717620000000001</v>
      </c>
      <c r="CR424" s="38">
        <v>-0.5488769</v>
      </c>
      <c r="CS424" s="38">
        <v>-0.1116999</v>
      </c>
      <c r="CT424" s="38">
        <v>-0.1725092</v>
      </c>
      <c r="CU424" s="38">
        <v>0.12951370000000001</v>
      </c>
      <c r="CV424" s="38">
        <v>0.47720119999999999</v>
      </c>
      <c r="CW424" s="38">
        <v>0.92332950000000003</v>
      </c>
      <c r="CX424" s="38">
        <v>1.775698</v>
      </c>
      <c r="CY424" s="38">
        <v>1.4035439999999999</v>
      </c>
      <c r="CZ424" s="38">
        <v>1.4666349999999999</v>
      </c>
      <c r="DA424" s="38">
        <v>1.482213</v>
      </c>
      <c r="DB424" s="38">
        <v>1.832848</v>
      </c>
      <c r="DC424" s="38">
        <v>1.7808090000000001</v>
      </c>
      <c r="DD424" s="38">
        <v>1.480091</v>
      </c>
      <c r="DE424" s="38">
        <v>1.4921139999999999</v>
      </c>
      <c r="DF424" s="38">
        <v>0.44729390000000002</v>
      </c>
      <c r="DG424" s="38">
        <v>0.44047819999999999</v>
      </c>
      <c r="DH424" s="38">
        <v>0.3884611</v>
      </c>
      <c r="DI424" s="38">
        <v>0.34513319999999997</v>
      </c>
      <c r="DJ424" s="38">
        <v>0.63843709999999998</v>
      </c>
      <c r="DK424" s="38">
        <v>-5.0289E-2</v>
      </c>
      <c r="DL424" s="38">
        <v>-0.453928</v>
      </c>
      <c r="DM424" s="38">
        <v>-0.47837210000000002</v>
      </c>
      <c r="DN424" s="38">
        <v>-0.32734190000000002</v>
      </c>
      <c r="DO424" s="38">
        <v>-0.62623890000000004</v>
      </c>
      <c r="DP424" s="38">
        <v>-0.50063780000000002</v>
      </c>
      <c r="DQ424" s="38">
        <v>-7.2970300000000002E-2</v>
      </c>
      <c r="DR424" s="38">
        <v>-0.1477899</v>
      </c>
      <c r="DS424" s="38">
        <v>0.1612767</v>
      </c>
      <c r="DT424" s="38">
        <v>0.52880570000000005</v>
      </c>
      <c r="DU424" s="38">
        <v>0.98688759999999998</v>
      </c>
      <c r="DV424" s="38">
        <v>1.882452</v>
      </c>
      <c r="DW424" s="38">
        <v>1.522251</v>
      </c>
      <c r="DX424" s="38">
        <v>1.5927260000000001</v>
      </c>
      <c r="DY424" s="38">
        <v>1.592819</v>
      </c>
      <c r="DZ424" s="38">
        <v>1.946043</v>
      </c>
      <c r="EA424" s="38">
        <v>1.8750990000000001</v>
      </c>
      <c r="EB424" s="38">
        <v>1.590964</v>
      </c>
      <c r="EC424" s="38">
        <v>1.5982270000000001</v>
      </c>
      <c r="ED424" s="38">
        <v>0.50977260000000002</v>
      </c>
      <c r="EE424" s="38">
        <v>0.49654160000000003</v>
      </c>
      <c r="EF424" s="38">
        <v>0.44150610000000001</v>
      </c>
      <c r="EG424" s="38">
        <v>0.39719900000000002</v>
      </c>
      <c r="EH424" s="38">
        <v>0.70358500000000002</v>
      </c>
      <c r="EI424" s="38">
        <v>2.0546200000000001E-2</v>
      </c>
      <c r="EJ424" s="38">
        <v>-0.38537389999999999</v>
      </c>
      <c r="EK424" s="38">
        <v>-0.40489510000000001</v>
      </c>
      <c r="EL424" s="38">
        <v>-0.25872529999999999</v>
      </c>
      <c r="EM424" s="38">
        <v>-0.53825509999999999</v>
      </c>
      <c r="EN424" s="38">
        <v>-0.43098799999999998</v>
      </c>
      <c r="EO424" s="38">
        <v>-1.7050900000000001E-2</v>
      </c>
      <c r="EP424" s="38">
        <v>-0.11209909999999999</v>
      </c>
      <c r="EQ424" s="38">
        <v>0.2071375</v>
      </c>
      <c r="ER424" s="38">
        <v>0.60331440000000003</v>
      </c>
      <c r="ES424" s="38">
        <v>1.0786549999999999</v>
      </c>
      <c r="ET424" s="38">
        <v>2.0365880000000001</v>
      </c>
      <c r="EU424" s="38">
        <v>1.693646</v>
      </c>
      <c r="EV424" s="38">
        <v>1.7747820000000001</v>
      </c>
      <c r="EW424" s="38">
        <v>1.752518</v>
      </c>
      <c r="EX424" s="38">
        <v>2.1094789999999999</v>
      </c>
      <c r="EY424" s="38">
        <v>2.0112380000000001</v>
      </c>
      <c r="EZ424" s="38">
        <v>1.7510460000000001</v>
      </c>
      <c r="FA424" s="38">
        <v>1.7514380000000001</v>
      </c>
      <c r="FB424" s="38">
        <v>85.093490000000003</v>
      </c>
      <c r="FC424" s="38">
        <v>83.508859999999999</v>
      </c>
      <c r="FD424" s="38">
        <v>81.907979999999995</v>
      </c>
      <c r="FE424" s="38">
        <v>80.370699999999999</v>
      </c>
      <c r="FF424" s="38">
        <v>79.624589999999998</v>
      </c>
      <c r="FG424" s="38">
        <v>78.971100000000007</v>
      </c>
      <c r="FH424" s="38">
        <v>78.117789999999999</v>
      </c>
      <c r="FI424" s="38">
        <v>79.35145</v>
      </c>
      <c r="FJ424" s="38">
        <v>83.416529999999995</v>
      </c>
      <c r="FK424" s="38">
        <v>86.210470000000001</v>
      </c>
      <c r="FL424" s="38">
        <v>89.33417</v>
      </c>
      <c r="FM424" s="38">
        <v>92.938320000000004</v>
      </c>
      <c r="FN424" s="38">
        <v>96.857349999999997</v>
      </c>
      <c r="FO424" s="38">
        <v>98.612340000000003</v>
      </c>
      <c r="FP424" s="38">
        <v>99.403400000000005</v>
      </c>
      <c r="FQ424" s="38">
        <v>99.985789999999994</v>
      </c>
      <c r="FR424" s="38">
        <v>100.3742</v>
      </c>
      <c r="FS424" s="38">
        <v>100.2603</v>
      </c>
      <c r="FT424" s="38">
        <v>99.255439999999993</v>
      </c>
      <c r="FU424" s="38">
        <v>96.86703</v>
      </c>
      <c r="FV424" s="38">
        <v>93.457930000000005</v>
      </c>
      <c r="FW424">
        <v>89.747299999999996</v>
      </c>
      <c r="FX424">
        <v>86.473560000000006</v>
      </c>
      <c r="FY424">
        <v>84.000150000000005</v>
      </c>
      <c r="FZ424">
        <v>0.20681359999999999</v>
      </c>
      <c r="GA424">
        <v>1.5115099999999999</v>
      </c>
      <c r="GB424">
        <v>1</v>
      </c>
    </row>
    <row r="425" spans="1:184" x14ac:dyDescent="0.3">
      <c r="A425" t="s">
        <v>279</v>
      </c>
      <c r="B425" t="s">
        <v>184</v>
      </c>
      <c r="C425" t="s">
        <v>1</v>
      </c>
      <c r="D425" t="s">
        <v>1</v>
      </c>
      <c r="E425" t="s">
        <v>1</v>
      </c>
      <c r="F425" t="s">
        <v>1</v>
      </c>
      <c r="G425" s="16" t="s">
        <v>1</v>
      </c>
      <c r="H425" s="40" t="s">
        <v>1</v>
      </c>
      <c r="I425" s="18" t="s">
        <v>1</v>
      </c>
      <c r="J425" s="38" t="s">
        <v>1</v>
      </c>
      <c r="K425" s="18">
        <v>44792</v>
      </c>
      <c r="L425" s="38">
        <v>815</v>
      </c>
      <c r="M425" s="38">
        <v>815</v>
      </c>
      <c r="N425" s="38">
        <v>18.872109999999999</v>
      </c>
      <c r="O425" s="38">
        <v>18.53856</v>
      </c>
      <c r="P425" s="38">
        <v>18.382819999999999</v>
      </c>
      <c r="Q425" s="38">
        <v>18.311019999999999</v>
      </c>
      <c r="R425" s="38">
        <v>19.277329999999999</v>
      </c>
      <c r="S425" s="38">
        <v>21.092549999999999</v>
      </c>
      <c r="T425" s="38">
        <v>23.113230000000001</v>
      </c>
      <c r="U425" s="38">
        <v>24.87894</v>
      </c>
      <c r="V425" s="38">
        <v>26.05198</v>
      </c>
      <c r="W425" s="38">
        <v>26.171389999999999</v>
      </c>
      <c r="X425" s="38">
        <v>26.17238</v>
      </c>
      <c r="Y425" s="38">
        <v>26.71988</v>
      </c>
      <c r="Z425" s="38">
        <v>26.86139</v>
      </c>
      <c r="AA425" s="38">
        <v>27.14329</v>
      </c>
      <c r="AB425" s="38">
        <v>26.37763</v>
      </c>
      <c r="AC425" s="38">
        <v>24.456900000000001</v>
      </c>
      <c r="AD425" s="38">
        <v>22.512060000000002</v>
      </c>
      <c r="AE425" s="38">
        <v>20.481449999999999</v>
      </c>
      <c r="AF425" s="38">
        <v>19.623699999999999</v>
      </c>
      <c r="AG425" s="38">
        <v>19.076740000000001</v>
      </c>
      <c r="AH425" s="38">
        <v>18.584720000000001</v>
      </c>
      <c r="AI425" s="38">
        <v>18.59619</v>
      </c>
      <c r="AJ425" s="38">
        <v>18.473299999999998</v>
      </c>
      <c r="AK425" s="38">
        <v>18.285530000000001</v>
      </c>
      <c r="AL425" s="38">
        <v>-0.20893610000000001</v>
      </c>
      <c r="AM425" s="38">
        <v>-0.38164910000000002</v>
      </c>
      <c r="AN425" s="38">
        <v>-0.35414600000000002</v>
      </c>
      <c r="AO425" s="38">
        <v>-0.32293379999999999</v>
      </c>
      <c r="AP425" s="38">
        <v>-7.0935200000000004E-2</v>
      </c>
      <c r="AQ425" s="38">
        <v>0.14406169999999999</v>
      </c>
      <c r="AR425" s="38">
        <v>-0.2894177</v>
      </c>
      <c r="AS425" s="38">
        <v>-5.1494900000000003E-2</v>
      </c>
      <c r="AT425" s="38">
        <v>0.25383149999999999</v>
      </c>
      <c r="AU425" s="38">
        <v>-0.49591590000000002</v>
      </c>
      <c r="AV425" s="38">
        <v>-0.33678859999999999</v>
      </c>
      <c r="AW425" s="38">
        <v>-0.59672360000000002</v>
      </c>
      <c r="AX425" s="38">
        <v>-0.32449210000000001</v>
      </c>
      <c r="AY425" s="38">
        <v>0.44404690000000002</v>
      </c>
      <c r="AZ425" s="38">
        <v>0.25975300000000001</v>
      </c>
      <c r="BA425" s="38">
        <v>0.62587060000000005</v>
      </c>
      <c r="BB425" s="38">
        <v>1.080781</v>
      </c>
      <c r="BC425" s="38">
        <v>0.93332669999999995</v>
      </c>
      <c r="BD425" s="38">
        <v>0.61580460000000004</v>
      </c>
      <c r="BE425" s="38">
        <v>0.89576560000000005</v>
      </c>
      <c r="BF425" s="38">
        <v>0.71597180000000005</v>
      </c>
      <c r="BG425" s="38">
        <v>-6.51751E-2</v>
      </c>
      <c r="BH425" s="38">
        <v>-0.4815354</v>
      </c>
      <c r="BI425" s="38">
        <v>-0.44100630000000002</v>
      </c>
      <c r="BJ425" s="38">
        <v>-0.1438837</v>
      </c>
      <c r="BK425" s="38">
        <v>-0.3023904</v>
      </c>
      <c r="BL425" s="38">
        <v>-0.30140810000000001</v>
      </c>
      <c r="BM425" s="38">
        <v>-0.23748430000000001</v>
      </c>
      <c r="BN425" s="38">
        <v>4.8022500000000003E-2</v>
      </c>
      <c r="BO425" s="38">
        <v>0.25082399999999999</v>
      </c>
      <c r="BP425" s="38">
        <v>-0.1235657</v>
      </c>
      <c r="BQ425" s="38">
        <v>5.8315899999999997E-2</v>
      </c>
      <c r="BR425" s="38">
        <v>0.35048109999999999</v>
      </c>
      <c r="BS425" s="38">
        <v>-0.36485719999999999</v>
      </c>
      <c r="BT425" s="38">
        <v>-0.25118980000000002</v>
      </c>
      <c r="BU425" s="38">
        <v>-0.54576930000000001</v>
      </c>
      <c r="BV425" s="38">
        <v>-0.2830433</v>
      </c>
      <c r="BW425" s="38">
        <v>0.50320169999999997</v>
      </c>
      <c r="BX425" s="38">
        <v>0.38082579999999999</v>
      </c>
      <c r="BY425" s="38">
        <v>0.76998230000000001</v>
      </c>
      <c r="BZ425" s="38">
        <v>1.3235950000000001</v>
      </c>
      <c r="CA425" s="38">
        <v>1.224847</v>
      </c>
      <c r="CB425" s="38">
        <v>0.86892760000000002</v>
      </c>
      <c r="CC425" s="38">
        <v>1.0783720000000001</v>
      </c>
      <c r="CD425" s="38">
        <v>0.84798620000000002</v>
      </c>
      <c r="CE425" s="38">
        <v>0.1014654</v>
      </c>
      <c r="CF425" s="38">
        <v>-0.2923153</v>
      </c>
      <c r="CG425" s="38">
        <v>-0.26267049999999997</v>
      </c>
      <c r="CH425" s="38">
        <v>-9.8828700000000005E-2</v>
      </c>
      <c r="CI425" s="38">
        <v>-0.2474961</v>
      </c>
      <c r="CJ425" s="38">
        <v>-0.2648819</v>
      </c>
      <c r="CK425" s="38">
        <v>-0.17830219999999999</v>
      </c>
      <c r="CL425" s="38">
        <v>0.13041220000000001</v>
      </c>
      <c r="CM425" s="38">
        <v>0.32476729999999998</v>
      </c>
      <c r="CN425" s="38">
        <v>-8.6969999999999999E-3</v>
      </c>
      <c r="CO425" s="38">
        <v>0.1343705</v>
      </c>
      <c r="CP425" s="38">
        <v>0.41742040000000002</v>
      </c>
      <c r="CQ425" s="38">
        <v>-0.2740863</v>
      </c>
      <c r="CR425" s="38">
        <v>-0.1919043</v>
      </c>
      <c r="CS425" s="38">
        <v>-0.5104784</v>
      </c>
      <c r="CT425" s="38">
        <v>-0.25433600000000001</v>
      </c>
      <c r="CU425" s="38">
        <v>0.54417199999999999</v>
      </c>
      <c r="CV425" s="38">
        <v>0.46468039999999999</v>
      </c>
      <c r="CW425" s="38">
        <v>0.86979359999999994</v>
      </c>
      <c r="CX425" s="38">
        <v>1.491768</v>
      </c>
      <c r="CY425" s="38">
        <v>1.4267529999999999</v>
      </c>
      <c r="CZ425" s="38">
        <v>1.0442400000000001</v>
      </c>
      <c r="DA425" s="38">
        <v>1.2048449999999999</v>
      </c>
      <c r="DB425" s="38">
        <v>0.939419</v>
      </c>
      <c r="DC425" s="38">
        <v>0.2168802</v>
      </c>
      <c r="DD425" s="38">
        <v>-0.16126199999999999</v>
      </c>
      <c r="DE425" s="38">
        <v>-0.13915569999999999</v>
      </c>
      <c r="DF425" s="38">
        <v>-5.3773700000000001E-2</v>
      </c>
      <c r="DG425" s="38">
        <v>-0.19260169999999999</v>
      </c>
      <c r="DH425" s="38">
        <v>-0.2283558</v>
      </c>
      <c r="DI425" s="38">
        <v>-0.11912010000000001</v>
      </c>
      <c r="DJ425" s="38">
        <v>0.21280189999999999</v>
      </c>
      <c r="DK425" s="38">
        <v>0.39871060000000003</v>
      </c>
      <c r="DL425" s="38">
        <v>0.1061716</v>
      </c>
      <c r="DM425" s="38">
        <v>0.2104251</v>
      </c>
      <c r="DN425" s="38">
        <v>0.4843596</v>
      </c>
      <c r="DO425" s="38">
        <v>-0.18331549999999999</v>
      </c>
      <c r="DP425" s="38">
        <v>-0.13261880000000001</v>
      </c>
      <c r="DQ425" s="38">
        <v>-0.47518759999999999</v>
      </c>
      <c r="DR425" s="38">
        <v>-0.22562860000000001</v>
      </c>
      <c r="DS425" s="38">
        <v>0.58514239999999995</v>
      </c>
      <c r="DT425" s="38">
        <v>0.54853499999999999</v>
      </c>
      <c r="DU425" s="38">
        <v>0.96960489999999999</v>
      </c>
      <c r="DV425" s="38">
        <v>1.65994</v>
      </c>
      <c r="DW425" s="38">
        <v>1.6286579999999999</v>
      </c>
      <c r="DX425" s="38">
        <v>1.219552</v>
      </c>
      <c r="DY425" s="38">
        <v>1.3313170000000001</v>
      </c>
      <c r="DZ425" s="38">
        <v>1.0308520000000001</v>
      </c>
      <c r="EA425" s="38">
        <v>0.3322949</v>
      </c>
      <c r="EB425" s="38">
        <v>-3.0208700000000002E-2</v>
      </c>
      <c r="EC425" s="38">
        <v>-1.5640899999999999E-2</v>
      </c>
      <c r="ED425" s="38">
        <v>1.12786E-2</v>
      </c>
      <c r="EE425" s="38">
        <v>-0.113343</v>
      </c>
      <c r="EF425" s="38">
        <v>-0.17561779999999999</v>
      </c>
      <c r="EG425" s="38">
        <v>-3.3670600000000002E-2</v>
      </c>
      <c r="EH425" s="38">
        <v>0.33175969999999999</v>
      </c>
      <c r="EI425" s="38">
        <v>0.50547299999999995</v>
      </c>
      <c r="EJ425" s="38">
        <v>0.27202369999999998</v>
      </c>
      <c r="EK425" s="38">
        <v>0.32023590000000002</v>
      </c>
      <c r="EL425" s="38">
        <v>0.5810092</v>
      </c>
      <c r="EM425" s="38">
        <v>-5.2256799999999999E-2</v>
      </c>
      <c r="EN425" s="38">
        <v>-4.7019999999999999E-2</v>
      </c>
      <c r="EO425" s="38">
        <v>-0.42423329999999998</v>
      </c>
      <c r="EP425" s="38">
        <v>-0.1841798</v>
      </c>
      <c r="EQ425" s="38">
        <v>0.64429709999999996</v>
      </c>
      <c r="ER425" s="38">
        <v>0.66960779999999998</v>
      </c>
      <c r="ES425" s="38">
        <v>1.1137170000000001</v>
      </c>
      <c r="ET425" s="38">
        <v>1.9027540000000001</v>
      </c>
      <c r="EU425" s="38">
        <v>1.9201779999999999</v>
      </c>
      <c r="EV425" s="38">
        <v>1.472675</v>
      </c>
      <c r="EW425" s="38">
        <v>1.513924</v>
      </c>
      <c r="EX425" s="38">
        <v>1.162866</v>
      </c>
      <c r="EY425" s="38">
        <v>0.49893539999999997</v>
      </c>
      <c r="EZ425" s="38">
        <v>0.1590114</v>
      </c>
      <c r="FA425" s="38">
        <v>0.1626949</v>
      </c>
      <c r="FB425" s="38">
        <v>81.798749999999998</v>
      </c>
      <c r="FC425" s="38">
        <v>80.263739999999999</v>
      </c>
      <c r="FD425" s="38">
        <v>78.180689999999998</v>
      </c>
      <c r="FE425" s="38">
        <v>76.263339999999999</v>
      </c>
      <c r="FF425" s="38">
        <v>74.239879999999999</v>
      </c>
      <c r="FG425" s="38">
        <v>73.488709999999998</v>
      </c>
      <c r="FH425" s="38">
        <v>72.476500000000001</v>
      </c>
      <c r="FI425" s="38">
        <v>74.397800000000004</v>
      </c>
      <c r="FJ425" s="38">
        <v>77.818939999999998</v>
      </c>
      <c r="FK425" s="38">
        <v>82.017390000000006</v>
      </c>
      <c r="FL425" s="38">
        <v>86.40746</v>
      </c>
      <c r="FM425" s="38">
        <v>90.663409999999999</v>
      </c>
      <c r="FN425" s="38">
        <v>94.207279999999997</v>
      </c>
      <c r="FO425" s="38">
        <v>97.244399999999999</v>
      </c>
      <c r="FP425" s="38">
        <v>100.2788</v>
      </c>
      <c r="FQ425" s="38">
        <v>101.9605</v>
      </c>
      <c r="FR425" s="38">
        <v>102.7</v>
      </c>
      <c r="FS425" s="38">
        <v>102.17189999999999</v>
      </c>
      <c r="FT425" s="38">
        <v>100.3451</v>
      </c>
      <c r="FU425" s="38">
        <v>97.298360000000002</v>
      </c>
      <c r="FV425" s="38">
        <v>93.0655</v>
      </c>
      <c r="FW425">
        <v>89.644199999999998</v>
      </c>
      <c r="FX425">
        <v>86.791079999999994</v>
      </c>
      <c r="FY425">
        <v>83.765469999999993</v>
      </c>
      <c r="FZ425">
        <v>0.26263120000000001</v>
      </c>
      <c r="GA425">
        <v>1.415667</v>
      </c>
      <c r="GB425">
        <v>1</v>
      </c>
    </row>
    <row r="426" spans="1:184" x14ac:dyDescent="0.3">
      <c r="A426" t="s">
        <v>279</v>
      </c>
      <c r="B426" t="s">
        <v>184</v>
      </c>
      <c r="C426" t="s">
        <v>1</v>
      </c>
      <c r="D426" t="s">
        <v>1</v>
      </c>
      <c r="E426" t="s">
        <v>1</v>
      </c>
      <c r="F426" t="s">
        <v>1</v>
      </c>
      <c r="G426" s="16" t="s">
        <v>1</v>
      </c>
      <c r="H426" s="40" t="s">
        <v>1</v>
      </c>
      <c r="I426" s="18" t="s">
        <v>1</v>
      </c>
      <c r="J426" s="38" t="s">
        <v>1</v>
      </c>
      <c r="K426" s="18">
        <v>44805</v>
      </c>
      <c r="L426" s="38">
        <v>813</v>
      </c>
      <c r="M426" s="38">
        <v>813</v>
      </c>
      <c r="N426" s="38">
        <v>17.6172</v>
      </c>
      <c r="O426" s="38">
        <v>17.398070000000001</v>
      </c>
      <c r="P426" s="38">
        <v>17.123909999999999</v>
      </c>
      <c r="Q426" s="38">
        <v>17.221209999999999</v>
      </c>
      <c r="R426" s="38">
        <v>18.035340000000001</v>
      </c>
      <c r="S426" s="38">
        <v>19.562100000000001</v>
      </c>
      <c r="T426" s="38">
        <v>21.434740000000001</v>
      </c>
      <c r="U426" s="38">
        <v>23.1767</v>
      </c>
      <c r="V426" s="38">
        <v>24.212319999999998</v>
      </c>
      <c r="W426" s="38">
        <v>24.453859999999999</v>
      </c>
      <c r="X426" s="38">
        <v>24.786280000000001</v>
      </c>
      <c r="Y426" s="38">
        <v>25.240549999999999</v>
      </c>
      <c r="Z426" s="38">
        <v>25.321729999999999</v>
      </c>
      <c r="AA426" s="38">
        <v>25.475349999999999</v>
      </c>
      <c r="AB426" s="38">
        <v>25.092849999999999</v>
      </c>
      <c r="AC426" s="38">
        <v>23.4697</v>
      </c>
      <c r="AD426" s="38">
        <v>21.47871</v>
      </c>
      <c r="AE426" s="38">
        <v>19.169889999999999</v>
      </c>
      <c r="AF426" s="38">
        <v>18.191790000000001</v>
      </c>
      <c r="AG426" s="38">
        <v>17.713380000000001</v>
      </c>
      <c r="AH426" s="38">
        <v>17.674469999999999</v>
      </c>
      <c r="AI426" s="38">
        <v>17.977</v>
      </c>
      <c r="AJ426" s="38">
        <v>17.791340000000002</v>
      </c>
      <c r="AK426" s="38">
        <v>17.502130000000001</v>
      </c>
      <c r="AL426" s="38">
        <v>0.13230130000000001</v>
      </c>
      <c r="AM426" s="38">
        <v>8.6223999999999995E-2</v>
      </c>
      <c r="AN426" s="38">
        <v>-0.25543080000000001</v>
      </c>
      <c r="AO426" s="38">
        <v>-3.2899699999999997E-2</v>
      </c>
      <c r="AP426" s="38">
        <v>0.1452698</v>
      </c>
      <c r="AQ426" s="38">
        <v>0.17438719999999999</v>
      </c>
      <c r="AR426" s="38">
        <v>-0.28000370000000002</v>
      </c>
      <c r="AS426" s="38">
        <v>-0.56816279999999997</v>
      </c>
      <c r="AT426" s="38">
        <v>-0.1423403</v>
      </c>
      <c r="AU426" s="38">
        <v>-0.2270432</v>
      </c>
      <c r="AV426" s="38">
        <v>-6.8337099999999998E-2</v>
      </c>
      <c r="AW426" s="38">
        <v>9.6263199999999993E-2</v>
      </c>
      <c r="AX426" s="38">
        <v>-6.2218500000000003E-2</v>
      </c>
      <c r="AY426" s="38">
        <v>1.9525799999999999E-2</v>
      </c>
      <c r="AZ426" s="38">
        <v>-0.17499960000000001</v>
      </c>
      <c r="BA426" s="38">
        <v>0.18606049999999999</v>
      </c>
      <c r="BB426" s="38">
        <v>1.3031219999999999</v>
      </c>
      <c r="BC426" s="38">
        <v>0.70591660000000001</v>
      </c>
      <c r="BD426" s="38">
        <v>0.69269630000000004</v>
      </c>
      <c r="BE426" s="38">
        <v>0.86116060000000005</v>
      </c>
      <c r="BF426" s="38">
        <v>1.452947</v>
      </c>
      <c r="BG426" s="38">
        <v>1.129448</v>
      </c>
      <c r="BH426" s="38">
        <v>0.84062680000000001</v>
      </c>
      <c r="BI426" s="38">
        <v>0.74929049999999997</v>
      </c>
      <c r="BJ426" s="38">
        <v>0.1757349</v>
      </c>
      <c r="BK426" s="38">
        <v>0.1367613</v>
      </c>
      <c r="BL426" s="38">
        <v>-0.21645929999999999</v>
      </c>
      <c r="BM426" s="38">
        <v>1.2595E-3</v>
      </c>
      <c r="BN426" s="38">
        <v>0.19548399999999999</v>
      </c>
      <c r="BO426" s="38">
        <v>0.22590550000000001</v>
      </c>
      <c r="BP426" s="38">
        <v>-0.21798390000000001</v>
      </c>
      <c r="BQ426" s="38">
        <v>-0.48580230000000002</v>
      </c>
      <c r="BR426" s="38">
        <v>-8.8256699999999993E-2</v>
      </c>
      <c r="BS426" s="38">
        <v>-0.1671059</v>
      </c>
      <c r="BT426" s="38">
        <v>-1.99528E-2</v>
      </c>
      <c r="BU426" s="38">
        <v>0.14598820000000001</v>
      </c>
      <c r="BV426" s="38">
        <v>-2.1512300000000002E-2</v>
      </c>
      <c r="BW426" s="38">
        <v>6.9220400000000001E-2</v>
      </c>
      <c r="BX426" s="38">
        <v>-0.1081143</v>
      </c>
      <c r="BY426" s="38">
        <v>0.27521899999999999</v>
      </c>
      <c r="BZ426" s="38">
        <v>1.470064</v>
      </c>
      <c r="CA426" s="38">
        <v>0.89288920000000005</v>
      </c>
      <c r="CB426" s="38">
        <v>0.86344730000000003</v>
      </c>
      <c r="CC426" s="38">
        <v>0.99556129999999998</v>
      </c>
      <c r="CD426" s="38">
        <v>1.5825309999999999</v>
      </c>
      <c r="CE426" s="38">
        <v>1.227382</v>
      </c>
      <c r="CF426" s="38">
        <v>0.94058609999999998</v>
      </c>
      <c r="CG426" s="38">
        <v>0.83391009999999999</v>
      </c>
      <c r="CH426" s="38">
        <v>0.205817</v>
      </c>
      <c r="CI426" s="38">
        <v>0.17176330000000001</v>
      </c>
      <c r="CJ426" s="38">
        <v>-0.18946779999999999</v>
      </c>
      <c r="CK426" s="38">
        <v>2.4917999999999999E-2</v>
      </c>
      <c r="CL426" s="38">
        <v>0.2302621</v>
      </c>
      <c r="CM426" s="38">
        <v>0.26158690000000001</v>
      </c>
      <c r="CN426" s="38">
        <v>-0.17502909999999999</v>
      </c>
      <c r="CO426" s="38">
        <v>-0.42875960000000002</v>
      </c>
      <c r="CP426" s="38">
        <v>-5.0798500000000003E-2</v>
      </c>
      <c r="CQ426" s="38">
        <v>-0.1255935</v>
      </c>
      <c r="CR426" s="38">
        <v>1.35581E-2</v>
      </c>
      <c r="CS426" s="38">
        <v>0.18042759999999999</v>
      </c>
      <c r="CT426" s="38">
        <v>6.6807000000000004E-3</v>
      </c>
      <c r="CU426" s="38">
        <v>0.1036388</v>
      </c>
      <c r="CV426" s="38">
        <v>-6.1789700000000003E-2</v>
      </c>
      <c r="CW426" s="38">
        <v>0.33696989999999999</v>
      </c>
      <c r="CX426" s="38">
        <v>1.5856870000000001</v>
      </c>
      <c r="CY426" s="38">
        <v>1.022386</v>
      </c>
      <c r="CZ426" s="38">
        <v>0.9817089</v>
      </c>
      <c r="DA426" s="38">
        <v>1.0886469999999999</v>
      </c>
      <c r="DB426" s="38">
        <v>1.6722809999999999</v>
      </c>
      <c r="DC426" s="38">
        <v>1.29521</v>
      </c>
      <c r="DD426" s="38">
        <v>1.0098180000000001</v>
      </c>
      <c r="DE426" s="38">
        <v>0.89251740000000002</v>
      </c>
      <c r="DF426" s="38">
        <v>0.235899</v>
      </c>
      <c r="DG426" s="38">
        <v>0.20676520000000001</v>
      </c>
      <c r="DH426" s="38">
        <v>-0.16247619999999999</v>
      </c>
      <c r="DI426" s="38">
        <v>4.8576500000000002E-2</v>
      </c>
      <c r="DJ426" s="38">
        <v>0.26504030000000001</v>
      </c>
      <c r="DK426" s="38">
        <v>0.29726829999999999</v>
      </c>
      <c r="DL426" s="38">
        <v>-0.13207440000000001</v>
      </c>
      <c r="DM426" s="38">
        <v>-0.37171700000000002</v>
      </c>
      <c r="DN426" s="38">
        <v>-1.3340299999999999E-2</v>
      </c>
      <c r="DO426" s="38">
        <v>-8.4081199999999995E-2</v>
      </c>
      <c r="DP426" s="38">
        <v>4.7068899999999997E-2</v>
      </c>
      <c r="DQ426" s="38">
        <v>0.2148669</v>
      </c>
      <c r="DR426" s="38">
        <v>3.4873599999999998E-2</v>
      </c>
      <c r="DS426" s="38">
        <v>0.13805719999999999</v>
      </c>
      <c r="DT426" s="38">
        <v>-1.54652E-2</v>
      </c>
      <c r="DU426" s="38">
        <v>0.39872089999999999</v>
      </c>
      <c r="DV426" s="38">
        <v>1.7013100000000001</v>
      </c>
      <c r="DW426" s="38">
        <v>1.151883</v>
      </c>
      <c r="DX426" s="38">
        <v>1.099971</v>
      </c>
      <c r="DY426" s="38">
        <v>1.181732</v>
      </c>
      <c r="DZ426" s="38">
        <v>1.7620309999999999</v>
      </c>
      <c r="EA426" s="38">
        <v>1.3630389999999999</v>
      </c>
      <c r="EB426" s="38">
        <v>1.0790489999999999</v>
      </c>
      <c r="EC426" s="38">
        <v>0.95112479999999999</v>
      </c>
      <c r="ED426" s="38">
        <v>0.27933259999999999</v>
      </c>
      <c r="EE426" s="38">
        <v>0.25730259999999999</v>
      </c>
      <c r="EF426" s="38">
        <v>-0.1235047</v>
      </c>
      <c r="EG426" s="38">
        <v>8.2735699999999995E-2</v>
      </c>
      <c r="EH426" s="38">
        <v>0.31525439999999999</v>
      </c>
      <c r="EI426" s="38">
        <v>0.3487866</v>
      </c>
      <c r="EJ426" s="38">
        <v>-7.0054599999999995E-2</v>
      </c>
      <c r="EK426" s="38">
        <v>-0.28935650000000002</v>
      </c>
      <c r="EL426" s="38">
        <v>4.0743399999999999E-2</v>
      </c>
      <c r="EM426" s="38">
        <v>-2.4143899999999999E-2</v>
      </c>
      <c r="EN426" s="38">
        <v>9.5453200000000002E-2</v>
      </c>
      <c r="EO426" s="38">
        <v>0.26459189999999999</v>
      </c>
      <c r="EP426" s="38">
        <v>7.5579800000000003E-2</v>
      </c>
      <c r="EQ426" s="38">
        <v>0.1877518</v>
      </c>
      <c r="ER426" s="38">
        <v>5.1420100000000003E-2</v>
      </c>
      <c r="ES426" s="38">
        <v>0.48787940000000002</v>
      </c>
      <c r="ET426" s="38">
        <v>1.868252</v>
      </c>
      <c r="EU426" s="38">
        <v>1.3388549999999999</v>
      </c>
      <c r="EV426" s="38">
        <v>1.2707219999999999</v>
      </c>
      <c r="EW426" s="38">
        <v>1.316133</v>
      </c>
      <c r="EX426" s="38">
        <v>1.891616</v>
      </c>
      <c r="EY426" s="38">
        <v>1.4609730000000001</v>
      </c>
      <c r="EZ426" s="38">
        <v>1.1790080000000001</v>
      </c>
      <c r="FA426" s="38">
        <v>1.035744</v>
      </c>
      <c r="FB426" s="38">
        <v>80.434340000000006</v>
      </c>
      <c r="FC426" s="38">
        <v>78.146510000000006</v>
      </c>
      <c r="FD426" s="38">
        <v>76.397030000000001</v>
      </c>
      <c r="FE426" s="38">
        <v>75.030990000000003</v>
      </c>
      <c r="FF426" s="38">
        <v>73.646259999999998</v>
      </c>
      <c r="FG426" s="38">
        <v>72.271709999999999</v>
      </c>
      <c r="FH426" s="38">
        <v>71.680660000000003</v>
      </c>
      <c r="FI426" s="38">
        <v>73.394940000000005</v>
      </c>
      <c r="FJ426" s="38">
        <v>77.660049999999998</v>
      </c>
      <c r="FK426" s="38">
        <v>82.731650000000002</v>
      </c>
      <c r="FL426" s="38">
        <v>87.540409999999994</v>
      </c>
      <c r="FM426" s="38">
        <v>91.71105</v>
      </c>
      <c r="FN426" s="38">
        <v>95.481740000000002</v>
      </c>
      <c r="FO426" s="38">
        <v>98.37594</v>
      </c>
      <c r="FP426" s="38">
        <v>100.9346</v>
      </c>
      <c r="FQ426" s="38">
        <v>102.6979</v>
      </c>
      <c r="FR426" s="38">
        <v>103.4228</v>
      </c>
      <c r="FS426" s="38">
        <v>102.9123</v>
      </c>
      <c r="FT426" s="38">
        <v>101.9158</v>
      </c>
      <c r="FU426" s="38">
        <v>97.964780000000005</v>
      </c>
      <c r="FV426" s="38">
        <v>93.661060000000006</v>
      </c>
      <c r="FW426">
        <v>89.368189999999998</v>
      </c>
      <c r="FX426">
        <v>87.183199999999999</v>
      </c>
      <c r="FY426">
        <v>85.380129999999994</v>
      </c>
      <c r="FZ426">
        <v>0.19334680000000001</v>
      </c>
      <c r="GA426">
        <v>1.2503329999999999</v>
      </c>
      <c r="GB426">
        <v>1</v>
      </c>
    </row>
    <row r="427" spans="1:184" x14ac:dyDescent="0.3">
      <c r="A427" t="s">
        <v>279</v>
      </c>
      <c r="B427" t="s">
        <v>184</v>
      </c>
      <c r="C427" t="s">
        <v>1</v>
      </c>
      <c r="D427" t="s">
        <v>1</v>
      </c>
      <c r="E427" t="s">
        <v>1</v>
      </c>
      <c r="F427" t="s">
        <v>1</v>
      </c>
      <c r="G427" s="16" t="s">
        <v>1</v>
      </c>
      <c r="H427" s="40" t="s">
        <v>1</v>
      </c>
      <c r="I427" s="18" t="s">
        <v>1</v>
      </c>
      <c r="J427" s="38" t="s">
        <v>1</v>
      </c>
      <c r="K427" s="18">
        <v>44809</v>
      </c>
      <c r="L427" s="38">
        <v>813</v>
      </c>
      <c r="M427" s="38">
        <v>813</v>
      </c>
      <c r="N427" s="38">
        <v>14.44966</v>
      </c>
      <c r="O427" s="38">
        <v>13.99878</v>
      </c>
      <c r="P427" s="38">
        <v>13.60676</v>
      </c>
      <c r="Q427" s="38">
        <v>13.443</v>
      </c>
      <c r="R427" s="38">
        <v>13.495200000000001</v>
      </c>
      <c r="S427" s="38">
        <v>14.252789999999999</v>
      </c>
      <c r="T427" s="38">
        <v>15.216089999999999</v>
      </c>
      <c r="U427" s="38">
        <v>16.17192</v>
      </c>
      <c r="V427" s="38">
        <v>17.662990000000001</v>
      </c>
      <c r="W427" s="38">
        <v>18.56419</v>
      </c>
      <c r="X427" s="38">
        <v>19.207270000000001</v>
      </c>
      <c r="Y427" s="38">
        <v>19.594809999999999</v>
      </c>
      <c r="Z427" s="38">
        <v>20.026029999999999</v>
      </c>
      <c r="AA427" s="38">
        <v>20.197870000000002</v>
      </c>
      <c r="AB427" s="38">
        <v>19.800470000000001</v>
      </c>
      <c r="AC427" s="38">
        <v>19.069099999999999</v>
      </c>
      <c r="AD427" s="38">
        <v>18.181290000000001</v>
      </c>
      <c r="AE427" s="38">
        <v>17.24934</v>
      </c>
      <c r="AF427" s="38">
        <v>16.88579</v>
      </c>
      <c r="AG427" s="38">
        <v>16.330469999999998</v>
      </c>
      <c r="AH427" s="38">
        <v>16.341139999999999</v>
      </c>
      <c r="AI427" s="38">
        <v>16.69312</v>
      </c>
      <c r="AJ427" s="38">
        <v>16.380890000000001</v>
      </c>
      <c r="AK427" s="38">
        <v>16.24484</v>
      </c>
      <c r="AL427" s="38">
        <v>0.32236369999999998</v>
      </c>
      <c r="AM427" s="38">
        <v>0.131658</v>
      </c>
      <c r="AN427" s="38">
        <v>-1.0035799999999999E-2</v>
      </c>
      <c r="AO427" s="38">
        <v>-0.20427029999999999</v>
      </c>
      <c r="AP427" s="38">
        <v>-0.33958250000000001</v>
      </c>
      <c r="AQ427" s="38">
        <v>-0.43539660000000002</v>
      </c>
      <c r="AR427" s="38">
        <v>-0.5323215</v>
      </c>
      <c r="AS427" s="38">
        <v>-0.93260200000000004</v>
      </c>
      <c r="AT427" s="38">
        <v>-0.62375749999999996</v>
      </c>
      <c r="AU427" s="38">
        <v>-0.28017760000000003</v>
      </c>
      <c r="AV427" s="38">
        <v>-0.50460289999999997</v>
      </c>
      <c r="AW427" s="38">
        <v>-0.51052759999999997</v>
      </c>
      <c r="AX427" s="38">
        <v>0.1074932</v>
      </c>
      <c r="AY427" s="38">
        <v>0.2030672</v>
      </c>
      <c r="AZ427" s="38">
        <v>-0.14107800000000001</v>
      </c>
      <c r="BA427" s="38">
        <v>-3.6635599999999997E-2</v>
      </c>
      <c r="BB427" s="38">
        <v>1.0470489999999999</v>
      </c>
      <c r="BC427" s="38">
        <v>0.69923610000000003</v>
      </c>
      <c r="BD427" s="38">
        <v>0.68998440000000005</v>
      </c>
      <c r="BE427" s="38">
        <v>0.43023230000000001</v>
      </c>
      <c r="BF427" s="38">
        <v>0.47312460000000001</v>
      </c>
      <c r="BG427" s="38">
        <v>0.11617959999999999</v>
      </c>
      <c r="BH427" s="38">
        <v>-0.2264756</v>
      </c>
      <c r="BI427" s="38">
        <v>-0.11370769999999999</v>
      </c>
      <c r="BJ427" s="38">
        <v>0.45626800000000001</v>
      </c>
      <c r="BK427" s="38">
        <v>0.25583689999999998</v>
      </c>
      <c r="BL427" s="38">
        <v>0.1181836</v>
      </c>
      <c r="BM427" s="38">
        <v>-9.5278799999999997E-2</v>
      </c>
      <c r="BN427" s="38">
        <v>-0.26485209999999998</v>
      </c>
      <c r="BO427" s="38">
        <v>-0.29316789999999998</v>
      </c>
      <c r="BP427" s="38">
        <v>-0.41830489999999998</v>
      </c>
      <c r="BQ427" s="38">
        <v>-0.7970296</v>
      </c>
      <c r="BR427" s="38">
        <v>-0.42811290000000002</v>
      </c>
      <c r="BS427" s="38">
        <v>-0.1079529</v>
      </c>
      <c r="BT427" s="38">
        <v>-0.36058220000000002</v>
      </c>
      <c r="BU427" s="38">
        <v>-0.43978460000000003</v>
      </c>
      <c r="BV427" s="38">
        <v>0.19394690000000001</v>
      </c>
      <c r="BW427" s="38">
        <v>0.28906660000000001</v>
      </c>
      <c r="BX427" s="38">
        <v>-2.4427500000000001E-2</v>
      </c>
      <c r="BY427" s="38">
        <v>8.7368199999999993E-2</v>
      </c>
      <c r="BZ427" s="38">
        <v>1.2124440000000001</v>
      </c>
      <c r="CA427" s="38">
        <v>0.89195679999999999</v>
      </c>
      <c r="CB427" s="38">
        <v>0.89417060000000004</v>
      </c>
      <c r="CC427" s="38">
        <v>0.63196249999999998</v>
      </c>
      <c r="CD427" s="38">
        <v>0.72509199999999996</v>
      </c>
      <c r="CE427" s="38">
        <v>0.36380129999999999</v>
      </c>
      <c r="CF427" s="38">
        <v>4.5305600000000001E-2</v>
      </c>
      <c r="CG427" s="38">
        <v>0.1518554</v>
      </c>
      <c r="CH427" s="38">
        <v>0.54900970000000004</v>
      </c>
      <c r="CI427" s="38">
        <v>0.3418428</v>
      </c>
      <c r="CJ427" s="38">
        <v>0.2069879</v>
      </c>
      <c r="CK427" s="38">
        <v>-1.9791599999999999E-2</v>
      </c>
      <c r="CL427" s="38">
        <v>-0.21309410000000001</v>
      </c>
      <c r="CM427" s="38">
        <v>-0.19466079999999999</v>
      </c>
      <c r="CN427" s="38">
        <v>-0.33933740000000001</v>
      </c>
      <c r="CO427" s="38">
        <v>-0.70313250000000005</v>
      </c>
      <c r="CP427" s="38">
        <v>-0.29261009999999998</v>
      </c>
      <c r="CQ427" s="38">
        <v>1.1329499999999999E-2</v>
      </c>
      <c r="CR427" s="38">
        <v>-0.26083390000000001</v>
      </c>
      <c r="CS427" s="38">
        <v>-0.39078810000000003</v>
      </c>
      <c r="CT427" s="38">
        <v>0.25382450000000001</v>
      </c>
      <c r="CU427" s="38">
        <v>0.34862949999999998</v>
      </c>
      <c r="CV427" s="38">
        <v>5.6364299999999999E-2</v>
      </c>
      <c r="CW427" s="38">
        <v>0.17325280000000001</v>
      </c>
      <c r="CX427" s="38">
        <v>1.3269960000000001</v>
      </c>
      <c r="CY427" s="38">
        <v>1.0254350000000001</v>
      </c>
      <c r="CZ427" s="38">
        <v>1.0355890000000001</v>
      </c>
      <c r="DA427" s="38">
        <v>0.77168020000000004</v>
      </c>
      <c r="DB427" s="38">
        <v>0.89960379999999995</v>
      </c>
      <c r="DC427" s="38">
        <v>0.53530330000000004</v>
      </c>
      <c r="DD427" s="38">
        <v>0.23354050000000001</v>
      </c>
      <c r="DE427" s="38">
        <v>0.33578350000000001</v>
      </c>
      <c r="DF427" s="38">
        <v>0.64175150000000003</v>
      </c>
      <c r="DG427" s="38">
        <v>0.42784870000000003</v>
      </c>
      <c r="DH427" s="38">
        <v>0.29579230000000001</v>
      </c>
      <c r="DI427" s="38">
        <v>5.5695599999999998E-2</v>
      </c>
      <c r="DJ427" s="38">
        <v>-0.16133610000000001</v>
      </c>
      <c r="DK427" s="38">
        <v>-9.6153600000000006E-2</v>
      </c>
      <c r="DL427" s="38">
        <v>-0.26036999999999999</v>
      </c>
      <c r="DM427" s="38">
        <v>-0.60923530000000004</v>
      </c>
      <c r="DN427" s="38">
        <v>-0.1571072</v>
      </c>
      <c r="DO427" s="38">
        <v>0.1306118</v>
      </c>
      <c r="DP427" s="38">
        <v>-0.1610857</v>
      </c>
      <c r="DQ427" s="38">
        <v>-0.34179169999999998</v>
      </c>
      <c r="DR427" s="38">
        <v>0.31370199999999998</v>
      </c>
      <c r="DS427" s="38">
        <v>0.40819240000000001</v>
      </c>
      <c r="DT427" s="38">
        <v>0.13715620000000001</v>
      </c>
      <c r="DU427" s="38">
        <v>0.25913750000000002</v>
      </c>
      <c r="DV427" s="38">
        <v>1.4415480000000001</v>
      </c>
      <c r="DW427" s="38">
        <v>1.1589119999999999</v>
      </c>
      <c r="DX427" s="38">
        <v>1.1770080000000001</v>
      </c>
      <c r="DY427" s="38">
        <v>0.91139789999999998</v>
      </c>
      <c r="DZ427" s="38">
        <v>1.0741160000000001</v>
      </c>
      <c r="EA427" s="38">
        <v>0.70680529999999997</v>
      </c>
      <c r="EB427" s="38">
        <v>0.42177530000000002</v>
      </c>
      <c r="EC427" s="38">
        <v>0.5197117</v>
      </c>
      <c r="ED427" s="38">
        <v>0.77565569999999995</v>
      </c>
      <c r="EE427" s="38">
        <v>0.5520275</v>
      </c>
      <c r="EF427" s="38">
        <v>0.42401159999999999</v>
      </c>
      <c r="EG427" s="38">
        <v>0.16468720000000001</v>
      </c>
      <c r="EH427" s="38">
        <v>-8.6605699999999994E-2</v>
      </c>
      <c r="EI427" s="38">
        <v>4.6074999999999998E-2</v>
      </c>
      <c r="EJ427" s="38">
        <v>-0.14635339999999999</v>
      </c>
      <c r="EK427" s="38">
        <v>-0.4736629</v>
      </c>
      <c r="EL427" s="38">
        <v>3.8537299999999997E-2</v>
      </c>
      <c r="EM427" s="38">
        <v>0.30283660000000001</v>
      </c>
      <c r="EN427" s="38">
        <v>-1.7065E-2</v>
      </c>
      <c r="EO427" s="38">
        <v>-0.27104869999999998</v>
      </c>
      <c r="EP427" s="38">
        <v>0.4001557</v>
      </c>
      <c r="EQ427" s="38">
        <v>0.49419180000000001</v>
      </c>
      <c r="ER427" s="38">
        <v>0.2538067</v>
      </c>
      <c r="ES427" s="38">
        <v>0.38314130000000002</v>
      </c>
      <c r="ET427" s="38">
        <v>1.606943</v>
      </c>
      <c r="EU427" s="38">
        <v>1.3516330000000001</v>
      </c>
      <c r="EV427" s="38">
        <v>1.381194</v>
      </c>
      <c r="EW427" s="38">
        <v>1.1131279999999999</v>
      </c>
      <c r="EX427" s="38">
        <v>1.3260829999999999</v>
      </c>
      <c r="EY427" s="38">
        <v>0.95442700000000003</v>
      </c>
      <c r="EZ427" s="38">
        <v>0.69355650000000002</v>
      </c>
      <c r="FA427" s="38">
        <v>0.78527469999999999</v>
      </c>
      <c r="FB427" s="38">
        <v>85.047409999999999</v>
      </c>
      <c r="FC427" s="38">
        <v>83.855339999999998</v>
      </c>
      <c r="FD427" s="38">
        <v>82.1357</v>
      </c>
      <c r="FE427" s="38">
        <v>80.615719999999996</v>
      </c>
      <c r="FF427" s="38">
        <v>79.28295</v>
      </c>
      <c r="FG427" s="38">
        <v>78.33126</v>
      </c>
      <c r="FH427" s="38">
        <v>77.222890000000007</v>
      </c>
      <c r="FI427" s="38">
        <v>77.802279999999996</v>
      </c>
      <c r="FJ427" s="38">
        <v>82.158249999999995</v>
      </c>
      <c r="FK427" s="38">
        <v>87.610420000000005</v>
      </c>
      <c r="FL427" s="38">
        <v>92.704130000000006</v>
      </c>
      <c r="FM427" s="38">
        <v>96.505970000000005</v>
      </c>
      <c r="FN427" s="38">
        <v>100.37139999999999</v>
      </c>
      <c r="FO427" s="38">
        <v>103.4265</v>
      </c>
      <c r="FP427" s="38">
        <v>105.1207</v>
      </c>
      <c r="FQ427" s="38">
        <v>106.6485</v>
      </c>
      <c r="FR427" s="38">
        <v>107.31780000000001</v>
      </c>
      <c r="FS427" s="38">
        <v>106.99809999999999</v>
      </c>
      <c r="FT427" s="38">
        <v>105.0565</v>
      </c>
      <c r="FU427" s="38">
        <v>101.15430000000001</v>
      </c>
      <c r="FV427" s="38">
        <v>98.337040000000002</v>
      </c>
      <c r="FW427">
        <v>94.882279999999994</v>
      </c>
      <c r="FX427">
        <v>91.420940000000002</v>
      </c>
      <c r="FY427">
        <v>89.623230000000007</v>
      </c>
      <c r="FZ427">
        <v>0.2281512</v>
      </c>
      <c r="GA427">
        <v>3.2440769999999999</v>
      </c>
      <c r="GB427">
        <v>1</v>
      </c>
    </row>
    <row r="428" spans="1:184" x14ac:dyDescent="0.3">
      <c r="A428" t="s">
        <v>279</v>
      </c>
      <c r="B428" t="s">
        <v>184</v>
      </c>
      <c r="C428" t="s">
        <v>1</v>
      </c>
      <c r="D428" t="s">
        <v>1</v>
      </c>
      <c r="E428" t="s">
        <v>1</v>
      </c>
      <c r="F428" t="s">
        <v>1</v>
      </c>
      <c r="G428" s="16" t="s">
        <v>1</v>
      </c>
      <c r="H428" s="40" t="s">
        <v>1</v>
      </c>
      <c r="I428" s="18" t="s">
        <v>1</v>
      </c>
      <c r="J428" s="38" t="s">
        <v>1</v>
      </c>
      <c r="K428" s="18">
        <v>44810</v>
      </c>
      <c r="L428" s="38">
        <v>813</v>
      </c>
      <c r="M428" s="38">
        <v>813</v>
      </c>
      <c r="N428" s="38">
        <v>16.192589999999999</v>
      </c>
      <c r="O428" s="38">
        <v>16.071400000000001</v>
      </c>
      <c r="P428" s="38">
        <v>15.794980000000001</v>
      </c>
      <c r="Q428" s="38">
        <v>15.871639999999999</v>
      </c>
      <c r="R428" s="38">
        <v>16.66367</v>
      </c>
      <c r="S428" s="38">
        <v>18.662690000000001</v>
      </c>
      <c r="T428" s="38">
        <v>20.704080000000001</v>
      </c>
      <c r="U428" s="38">
        <v>22.635919999999999</v>
      </c>
      <c r="V428" s="38">
        <v>24.919709999999998</v>
      </c>
      <c r="W428" s="38">
        <v>25.271789999999999</v>
      </c>
      <c r="X428" s="38">
        <v>25.473949999999999</v>
      </c>
      <c r="Y428" s="38">
        <v>26.041810000000002</v>
      </c>
      <c r="Z428" s="38">
        <v>26.629049999999999</v>
      </c>
      <c r="AA428" s="38">
        <v>27.19877</v>
      </c>
      <c r="AB428" s="38">
        <v>26.81879</v>
      </c>
      <c r="AC428" s="38">
        <v>25.035740000000001</v>
      </c>
      <c r="AD428" s="38">
        <v>23.104500000000002</v>
      </c>
      <c r="AE428" s="38">
        <v>20.89528</v>
      </c>
      <c r="AF428" s="38">
        <v>20.093399999999999</v>
      </c>
      <c r="AG428" s="38">
        <v>19.38945</v>
      </c>
      <c r="AH428" s="38">
        <v>19.090250000000001</v>
      </c>
      <c r="AI428" s="38">
        <v>19.193850000000001</v>
      </c>
      <c r="AJ428" s="38">
        <v>18.914950000000001</v>
      </c>
      <c r="AK428" s="38">
        <v>18.74269</v>
      </c>
      <c r="AL428" s="38">
        <v>0.1992873</v>
      </c>
      <c r="AM428" s="38">
        <v>0.2590229</v>
      </c>
      <c r="AN428" s="38">
        <v>0.20814199999999999</v>
      </c>
      <c r="AO428" s="38">
        <v>0.1250387</v>
      </c>
      <c r="AP428" s="38">
        <v>0.30874049999999997</v>
      </c>
      <c r="AQ428" s="38">
        <v>0.20376379999999999</v>
      </c>
      <c r="AR428" s="38">
        <v>-1.0978410000000001</v>
      </c>
      <c r="AS428" s="38">
        <v>-1.699973</v>
      </c>
      <c r="AT428" s="38">
        <v>-0.56539709999999999</v>
      </c>
      <c r="AU428" s="38">
        <v>-0.77645120000000001</v>
      </c>
      <c r="AV428" s="38">
        <v>-0.68911100000000003</v>
      </c>
      <c r="AW428" s="38">
        <v>-1.22401</v>
      </c>
      <c r="AX428" s="38">
        <v>-0.46245520000000001</v>
      </c>
      <c r="AY428" s="38">
        <v>0.2112919</v>
      </c>
      <c r="AZ428" s="38">
        <v>1.1778329999999999</v>
      </c>
      <c r="BA428" s="38">
        <v>1.4217630000000001</v>
      </c>
      <c r="BB428" s="38">
        <v>2.1301230000000002</v>
      </c>
      <c r="BC428" s="38">
        <v>1.438577</v>
      </c>
      <c r="BD428" s="38">
        <v>1.99031</v>
      </c>
      <c r="BE428" s="38">
        <v>1.728871</v>
      </c>
      <c r="BF428" s="38">
        <v>1.789849</v>
      </c>
      <c r="BG428" s="38">
        <v>1.1849069999999999</v>
      </c>
      <c r="BH428" s="38">
        <v>1.288699</v>
      </c>
      <c r="BI428" s="38">
        <v>1.3854880000000001</v>
      </c>
      <c r="BJ428" s="38">
        <v>0.36629869999999998</v>
      </c>
      <c r="BK428" s="38">
        <v>0.39114409999999999</v>
      </c>
      <c r="BL428" s="38">
        <v>0.34145350000000002</v>
      </c>
      <c r="BM428" s="38">
        <v>0.2351356</v>
      </c>
      <c r="BN428" s="38">
        <v>0.46697689999999997</v>
      </c>
      <c r="BO428" s="38">
        <v>0.41001739999999998</v>
      </c>
      <c r="BP428" s="38">
        <v>-0.93868229999999997</v>
      </c>
      <c r="BQ428" s="38">
        <v>-1.409454</v>
      </c>
      <c r="BR428" s="38">
        <v>-0.32970270000000002</v>
      </c>
      <c r="BS428" s="38">
        <v>-0.52454299999999998</v>
      </c>
      <c r="BT428" s="38">
        <v>-0.54827000000000004</v>
      </c>
      <c r="BU428" s="38">
        <v>-1.1248020000000001</v>
      </c>
      <c r="BV428" s="38">
        <v>-0.3464759</v>
      </c>
      <c r="BW428" s="38">
        <v>0.35457359999999999</v>
      </c>
      <c r="BX428" s="38">
        <v>1.337507</v>
      </c>
      <c r="BY428" s="38">
        <v>1.6412070000000001</v>
      </c>
      <c r="BZ428" s="38">
        <v>2.4396149999999999</v>
      </c>
      <c r="CA428" s="38">
        <v>1.7951980000000001</v>
      </c>
      <c r="CB428" s="38">
        <v>2.3188</v>
      </c>
      <c r="CC428" s="38">
        <v>2.0403709999999999</v>
      </c>
      <c r="CD428" s="38">
        <v>2.130487</v>
      </c>
      <c r="CE428" s="38">
        <v>1.4462079999999999</v>
      </c>
      <c r="CF428" s="38">
        <v>1.5778129999999999</v>
      </c>
      <c r="CG428" s="38">
        <v>1.663999</v>
      </c>
      <c r="CH428" s="38">
        <v>0.48197020000000002</v>
      </c>
      <c r="CI428" s="38">
        <v>0.48265079999999999</v>
      </c>
      <c r="CJ428" s="38">
        <v>0.43378460000000002</v>
      </c>
      <c r="CK428" s="38">
        <v>0.31138840000000001</v>
      </c>
      <c r="CL428" s="38">
        <v>0.5765709</v>
      </c>
      <c r="CM428" s="38">
        <v>0.55286800000000003</v>
      </c>
      <c r="CN428" s="38">
        <v>-0.8284494</v>
      </c>
      <c r="CO428" s="38">
        <v>-1.2082409999999999</v>
      </c>
      <c r="CP428" s="38">
        <v>-0.16646140000000001</v>
      </c>
      <c r="CQ428" s="38">
        <v>-0.3500722</v>
      </c>
      <c r="CR428" s="38">
        <v>-0.45072390000000001</v>
      </c>
      <c r="CS428" s="38">
        <v>-1.05609</v>
      </c>
      <c r="CT428" s="38">
        <v>-0.26614900000000002</v>
      </c>
      <c r="CU428" s="38">
        <v>0.45381009999999999</v>
      </c>
      <c r="CV428" s="38">
        <v>1.448097</v>
      </c>
      <c r="CW428" s="38">
        <v>1.793193</v>
      </c>
      <c r="CX428" s="38">
        <v>2.653969</v>
      </c>
      <c r="CY428" s="38">
        <v>2.0421930000000001</v>
      </c>
      <c r="CZ428" s="38">
        <v>2.5463119999999999</v>
      </c>
      <c r="DA428" s="38">
        <v>2.256116</v>
      </c>
      <c r="DB428" s="38">
        <v>2.3664130000000001</v>
      </c>
      <c r="DC428" s="38">
        <v>1.627184</v>
      </c>
      <c r="DD428" s="38">
        <v>1.7780530000000001</v>
      </c>
      <c r="DE428" s="38">
        <v>1.8568960000000001</v>
      </c>
      <c r="DF428" s="38">
        <v>0.5976418</v>
      </c>
      <c r="DG428" s="38">
        <v>0.57415760000000005</v>
      </c>
      <c r="DH428" s="38">
        <v>0.52611580000000002</v>
      </c>
      <c r="DI428" s="38">
        <v>0.38764110000000002</v>
      </c>
      <c r="DJ428" s="38">
        <v>0.68616500000000002</v>
      </c>
      <c r="DK428" s="38">
        <v>0.69571859999999996</v>
      </c>
      <c r="DL428" s="38">
        <v>-0.71821639999999998</v>
      </c>
      <c r="DM428" s="38">
        <v>-1.007029</v>
      </c>
      <c r="DN428" s="38">
        <v>-3.2201E-3</v>
      </c>
      <c r="DO428" s="38">
        <v>-0.17560139999999999</v>
      </c>
      <c r="DP428" s="38">
        <v>-0.35317779999999999</v>
      </c>
      <c r="DQ428" s="38">
        <v>-0.98737870000000005</v>
      </c>
      <c r="DR428" s="38">
        <v>-0.18582209999999999</v>
      </c>
      <c r="DS428" s="38">
        <v>0.55304660000000005</v>
      </c>
      <c r="DT428" s="38">
        <v>1.558686</v>
      </c>
      <c r="DU428" s="38">
        <v>1.945179</v>
      </c>
      <c r="DV428" s="38">
        <v>2.8683230000000002</v>
      </c>
      <c r="DW428" s="38">
        <v>2.2891879999999998</v>
      </c>
      <c r="DX428" s="38">
        <v>2.7738230000000001</v>
      </c>
      <c r="DY428" s="38">
        <v>2.4718599999999999</v>
      </c>
      <c r="DZ428" s="38">
        <v>2.602338</v>
      </c>
      <c r="EA428" s="38">
        <v>1.80816</v>
      </c>
      <c r="EB428" s="38">
        <v>1.9782919999999999</v>
      </c>
      <c r="EC428" s="38">
        <v>2.0497920000000001</v>
      </c>
      <c r="ED428" s="38">
        <v>0.76465309999999997</v>
      </c>
      <c r="EE428" s="38">
        <v>0.70627879999999998</v>
      </c>
      <c r="EF428" s="38">
        <v>0.65942719999999999</v>
      </c>
      <c r="EG428" s="38">
        <v>0.49773800000000001</v>
      </c>
      <c r="EH428" s="38">
        <v>0.84440139999999997</v>
      </c>
      <c r="EI428" s="38">
        <v>0.90197229999999995</v>
      </c>
      <c r="EJ428" s="38">
        <v>-0.55905749999999999</v>
      </c>
      <c r="EK428" s="38">
        <v>-0.71650939999999996</v>
      </c>
      <c r="EL428" s="38">
        <v>0.23247429999999999</v>
      </c>
      <c r="EM428" s="38">
        <v>7.6306799999999994E-2</v>
      </c>
      <c r="EN428" s="38">
        <v>-0.21233679999999999</v>
      </c>
      <c r="EO428" s="38">
        <v>-0.88817029999999997</v>
      </c>
      <c r="EP428" s="38">
        <v>-6.9842899999999999E-2</v>
      </c>
      <c r="EQ428" s="38">
        <v>0.69632830000000001</v>
      </c>
      <c r="ER428" s="38">
        <v>1.718361</v>
      </c>
      <c r="ES428" s="38">
        <v>2.1646230000000002</v>
      </c>
      <c r="ET428" s="38">
        <v>3.1778149999999998</v>
      </c>
      <c r="EU428" s="38">
        <v>2.6458089999999999</v>
      </c>
      <c r="EV428" s="38">
        <v>3.1023139999999998</v>
      </c>
      <c r="EW428" s="38">
        <v>2.7833610000000002</v>
      </c>
      <c r="EX428" s="38">
        <v>2.9429759999999998</v>
      </c>
      <c r="EY428" s="38">
        <v>2.0694620000000001</v>
      </c>
      <c r="EZ428" s="38">
        <v>2.267407</v>
      </c>
      <c r="FA428" s="38">
        <v>2.3283040000000002</v>
      </c>
      <c r="FB428" s="38">
        <v>86.734790000000004</v>
      </c>
      <c r="FC428" s="38">
        <v>85.067670000000007</v>
      </c>
      <c r="FD428" s="38">
        <v>83.299869999999999</v>
      </c>
      <c r="FE428" s="38">
        <v>82.264020000000002</v>
      </c>
      <c r="FF428" s="38">
        <v>81.323719999999994</v>
      </c>
      <c r="FG428" s="38">
        <v>80.644919999999999</v>
      </c>
      <c r="FH428" s="38">
        <v>80.034369999999996</v>
      </c>
      <c r="FI428" s="38">
        <v>82.161150000000006</v>
      </c>
      <c r="FJ428" s="38">
        <v>86.412750000000003</v>
      </c>
      <c r="FK428" s="38">
        <v>92.589020000000005</v>
      </c>
      <c r="FL428" s="38">
        <v>97.430120000000002</v>
      </c>
      <c r="FM428" s="38">
        <v>101.8402</v>
      </c>
      <c r="FN428" s="38">
        <v>105.0629</v>
      </c>
      <c r="FO428" s="38">
        <v>108.0483</v>
      </c>
      <c r="FP428" s="38">
        <v>110.0817</v>
      </c>
      <c r="FQ428" s="38">
        <v>111.8472</v>
      </c>
      <c r="FR428" s="38">
        <v>112.2103</v>
      </c>
      <c r="FS428" s="38">
        <v>111.1272</v>
      </c>
      <c r="FT428" s="38">
        <v>108.77419999999999</v>
      </c>
      <c r="FU428" s="38">
        <v>103.6348</v>
      </c>
      <c r="FV428" s="38">
        <v>99.043210000000002</v>
      </c>
      <c r="FW428">
        <v>95.981020000000001</v>
      </c>
      <c r="FX428">
        <v>94.277950000000004</v>
      </c>
      <c r="FY428">
        <v>91.727029999999999</v>
      </c>
      <c r="FZ428">
        <v>0.4047481</v>
      </c>
      <c r="GA428">
        <v>2.8374540000000001</v>
      </c>
      <c r="GB428">
        <v>1</v>
      </c>
    </row>
    <row r="429" spans="1:184" x14ac:dyDescent="0.3">
      <c r="A429" t="s">
        <v>279</v>
      </c>
      <c r="B429" t="s">
        <v>184</v>
      </c>
      <c r="C429" t="s">
        <v>1</v>
      </c>
      <c r="D429" t="s">
        <v>1</v>
      </c>
      <c r="E429" t="s">
        <v>1</v>
      </c>
      <c r="F429" t="s">
        <v>1</v>
      </c>
      <c r="G429" s="16" t="s">
        <v>1</v>
      </c>
      <c r="H429" s="40" t="s">
        <v>1</v>
      </c>
      <c r="I429" s="18" t="s">
        <v>1</v>
      </c>
      <c r="J429" s="38" t="s">
        <v>1</v>
      </c>
      <c r="K429" s="18">
        <v>44811</v>
      </c>
      <c r="L429" s="38">
        <v>813</v>
      </c>
      <c r="M429" s="38">
        <v>813</v>
      </c>
      <c r="N429" s="38">
        <v>17.12604</v>
      </c>
      <c r="O429" s="38">
        <v>16.87744</v>
      </c>
      <c r="P429" s="38">
        <v>16.556750000000001</v>
      </c>
      <c r="Q429" s="38">
        <v>16.61467</v>
      </c>
      <c r="R429" s="38">
        <v>17.590240000000001</v>
      </c>
      <c r="S429" s="38">
        <v>19.552949999999999</v>
      </c>
      <c r="T429" s="38">
        <v>21.40907</v>
      </c>
      <c r="U429" s="38">
        <v>23.579730000000001</v>
      </c>
      <c r="V429" s="38">
        <v>25.1449</v>
      </c>
      <c r="W429" s="38">
        <v>25.446909999999999</v>
      </c>
      <c r="X429" s="38">
        <v>25.797619999999998</v>
      </c>
      <c r="Y429" s="38">
        <v>26.6267</v>
      </c>
      <c r="Z429" s="38">
        <v>26.9878</v>
      </c>
      <c r="AA429" s="38">
        <v>27.295079999999999</v>
      </c>
      <c r="AB429" s="38">
        <v>26.829989999999999</v>
      </c>
      <c r="AC429" s="38">
        <v>24.889309999999998</v>
      </c>
      <c r="AD429" s="38">
        <v>23.029319999999998</v>
      </c>
      <c r="AE429" s="38">
        <v>20.515229999999999</v>
      </c>
      <c r="AF429" s="38">
        <v>19.619620000000001</v>
      </c>
      <c r="AG429" s="38">
        <v>19.074079999999999</v>
      </c>
      <c r="AH429" s="38">
        <v>18.90297</v>
      </c>
      <c r="AI429" s="38">
        <v>19.17435</v>
      </c>
      <c r="AJ429" s="38">
        <v>18.754259999999999</v>
      </c>
      <c r="AK429" s="38">
        <v>18.69209</v>
      </c>
      <c r="AL429" s="38">
        <v>0.29012890000000002</v>
      </c>
      <c r="AM429" s="38">
        <v>0.3215075</v>
      </c>
      <c r="AN429" s="38">
        <v>0.24674650000000001</v>
      </c>
      <c r="AO429" s="38">
        <v>0.1121967</v>
      </c>
      <c r="AP429" s="38">
        <v>0.25138899999999997</v>
      </c>
      <c r="AQ429" s="38">
        <v>0.32488099999999998</v>
      </c>
      <c r="AR429" s="38">
        <v>-0.73218030000000001</v>
      </c>
      <c r="AS429" s="38">
        <v>-1.181708</v>
      </c>
      <c r="AT429" s="38">
        <v>-1.0574429999999999</v>
      </c>
      <c r="AU429" s="38">
        <v>-0.90180300000000002</v>
      </c>
      <c r="AV429" s="38">
        <v>-0.70520819999999995</v>
      </c>
      <c r="AW429" s="38">
        <v>-0.73709230000000003</v>
      </c>
      <c r="AX429" s="38">
        <v>-0.38837749999999999</v>
      </c>
      <c r="AY429" s="38">
        <v>2.07584E-2</v>
      </c>
      <c r="AZ429" s="38">
        <v>1.1576550000000001</v>
      </c>
      <c r="BA429" s="38">
        <v>1.078562</v>
      </c>
      <c r="BB429" s="38">
        <v>1.5818399999999999</v>
      </c>
      <c r="BC429" s="38">
        <v>0.79855330000000002</v>
      </c>
      <c r="BD429" s="38">
        <v>1.319564</v>
      </c>
      <c r="BE429" s="38">
        <v>1.329569</v>
      </c>
      <c r="BF429" s="38">
        <v>1.789032</v>
      </c>
      <c r="BG429" s="38">
        <v>1.7366520000000001</v>
      </c>
      <c r="BH429" s="38">
        <v>1.4693890000000001</v>
      </c>
      <c r="BI429" s="38">
        <v>1.8201270000000001</v>
      </c>
      <c r="BJ429" s="38">
        <v>0.40447060000000001</v>
      </c>
      <c r="BK429" s="38">
        <v>0.42302499999999998</v>
      </c>
      <c r="BL429" s="38">
        <v>0.34358919999999998</v>
      </c>
      <c r="BM429" s="38">
        <v>0.20312920000000001</v>
      </c>
      <c r="BN429" s="38">
        <v>0.3555043</v>
      </c>
      <c r="BO429" s="38">
        <v>0.4562329</v>
      </c>
      <c r="BP429" s="38">
        <v>-0.59011709999999995</v>
      </c>
      <c r="BQ429" s="38">
        <v>-1.0014240000000001</v>
      </c>
      <c r="BR429" s="38">
        <v>-0.90609439999999997</v>
      </c>
      <c r="BS429" s="38">
        <v>-0.7370487</v>
      </c>
      <c r="BT429" s="38">
        <v>-0.57978130000000005</v>
      </c>
      <c r="BU429" s="38">
        <v>-0.64570439999999996</v>
      </c>
      <c r="BV429" s="38">
        <v>-0.31498409999999999</v>
      </c>
      <c r="BW429" s="38">
        <v>0.12313350000000001</v>
      </c>
      <c r="BX429" s="38">
        <v>1.272146</v>
      </c>
      <c r="BY429" s="38">
        <v>1.2323360000000001</v>
      </c>
      <c r="BZ429" s="38">
        <v>1.866601</v>
      </c>
      <c r="CA429" s="38">
        <v>1.140161</v>
      </c>
      <c r="CB429" s="38">
        <v>1.6326080000000001</v>
      </c>
      <c r="CC429" s="38">
        <v>1.592851</v>
      </c>
      <c r="CD429" s="38">
        <v>2.0724459999999998</v>
      </c>
      <c r="CE429" s="38">
        <v>1.9827859999999999</v>
      </c>
      <c r="CF429" s="38">
        <v>1.726145</v>
      </c>
      <c r="CG429" s="38">
        <v>2.0429840000000001</v>
      </c>
      <c r="CH429" s="38">
        <v>0.48366340000000002</v>
      </c>
      <c r="CI429" s="38">
        <v>0.49333579999999999</v>
      </c>
      <c r="CJ429" s="38">
        <v>0.41066219999999998</v>
      </c>
      <c r="CK429" s="38">
        <v>0.26610869999999998</v>
      </c>
      <c r="CL429" s="38">
        <v>0.4276142</v>
      </c>
      <c r="CM429" s="38">
        <v>0.54720679999999999</v>
      </c>
      <c r="CN429" s="38">
        <v>-0.49172460000000001</v>
      </c>
      <c r="CO429" s="38">
        <v>-0.87655930000000004</v>
      </c>
      <c r="CP429" s="38">
        <v>-0.80127099999999996</v>
      </c>
      <c r="CQ429" s="38">
        <v>-0.62294050000000001</v>
      </c>
      <c r="CR429" s="38">
        <v>-0.49291099999999999</v>
      </c>
      <c r="CS429" s="38">
        <v>-0.58240959999999997</v>
      </c>
      <c r="CT429" s="38">
        <v>-0.2641521</v>
      </c>
      <c r="CU429" s="38">
        <v>0.19403819999999999</v>
      </c>
      <c r="CV429" s="38">
        <v>1.3514429999999999</v>
      </c>
      <c r="CW429" s="38">
        <v>1.33884</v>
      </c>
      <c r="CX429" s="38">
        <v>2.0638260000000002</v>
      </c>
      <c r="CY429" s="38">
        <v>1.376757</v>
      </c>
      <c r="CZ429" s="38">
        <v>1.849421</v>
      </c>
      <c r="DA429" s="38">
        <v>1.775199</v>
      </c>
      <c r="DB429" s="38">
        <v>2.2687369999999998</v>
      </c>
      <c r="DC429" s="38">
        <v>2.1532580000000001</v>
      </c>
      <c r="DD429" s="38">
        <v>1.9039729999999999</v>
      </c>
      <c r="DE429" s="38">
        <v>2.1973349999999998</v>
      </c>
      <c r="DF429" s="38">
        <v>0.56285609999999997</v>
      </c>
      <c r="DG429" s="38">
        <v>0.5636466</v>
      </c>
      <c r="DH429" s="38">
        <v>0.47773520000000003</v>
      </c>
      <c r="DI429" s="38">
        <v>0.3290883</v>
      </c>
      <c r="DJ429" s="38">
        <v>0.49972420000000001</v>
      </c>
      <c r="DK429" s="38">
        <v>0.63818059999999999</v>
      </c>
      <c r="DL429" s="38">
        <v>-0.39333200000000001</v>
      </c>
      <c r="DM429" s="38">
        <v>-0.75169490000000005</v>
      </c>
      <c r="DN429" s="38">
        <v>-0.6964475</v>
      </c>
      <c r="DO429" s="38">
        <v>-0.50883230000000002</v>
      </c>
      <c r="DP429" s="38">
        <v>-0.40604069999999998</v>
      </c>
      <c r="DQ429" s="38">
        <v>-0.51911470000000004</v>
      </c>
      <c r="DR429" s="38">
        <v>-0.21332010000000001</v>
      </c>
      <c r="DS429" s="38">
        <v>0.26494289999999998</v>
      </c>
      <c r="DT429" s="38">
        <v>1.430739</v>
      </c>
      <c r="DU429" s="38">
        <v>1.445344</v>
      </c>
      <c r="DV429" s="38">
        <v>2.26105</v>
      </c>
      <c r="DW429" s="38">
        <v>1.613353</v>
      </c>
      <c r="DX429" s="38">
        <v>2.0662340000000001</v>
      </c>
      <c r="DY429" s="38">
        <v>1.9575469999999999</v>
      </c>
      <c r="DZ429" s="38">
        <v>2.4650289999999999</v>
      </c>
      <c r="EA429" s="38">
        <v>2.3237299999999999</v>
      </c>
      <c r="EB429" s="38">
        <v>2.0818020000000002</v>
      </c>
      <c r="EC429" s="38">
        <v>2.3516859999999999</v>
      </c>
      <c r="ED429" s="38">
        <v>0.67719790000000002</v>
      </c>
      <c r="EE429" s="38">
        <v>0.66516419999999998</v>
      </c>
      <c r="EF429" s="38">
        <v>0.57457789999999997</v>
      </c>
      <c r="EG429" s="38">
        <v>0.42002070000000002</v>
      </c>
      <c r="EH429" s="38">
        <v>0.60383949999999997</v>
      </c>
      <c r="EI429" s="38">
        <v>0.76953240000000001</v>
      </c>
      <c r="EJ429" s="38">
        <v>-0.25126880000000001</v>
      </c>
      <c r="EK429" s="38">
        <v>-0.57141059999999999</v>
      </c>
      <c r="EL429" s="38">
        <v>-0.545099</v>
      </c>
      <c r="EM429" s="38">
        <v>-0.3440782</v>
      </c>
      <c r="EN429" s="38">
        <v>-0.28061380000000002</v>
      </c>
      <c r="EO429" s="38">
        <v>-0.42772690000000002</v>
      </c>
      <c r="EP429" s="38">
        <v>-0.13992669999999999</v>
      </c>
      <c r="EQ429" s="38">
        <v>0.36731799999999998</v>
      </c>
      <c r="ER429" s="38">
        <v>1.545231</v>
      </c>
      <c r="ES429" s="38">
        <v>1.599118</v>
      </c>
      <c r="ET429" s="38">
        <v>2.545811</v>
      </c>
      <c r="EU429" s="38">
        <v>1.95496</v>
      </c>
      <c r="EV429" s="38">
        <v>2.3792779999999998</v>
      </c>
      <c r="EW429" s="38">
        <v>2.2208290000000002</v>
      </c>
      <c r="EX429" s="38">
        <v>2.748443</v>
      </c>
      <c r="EY429" s="38">
        <v>2.5698639999999999</v>
      </c>
      <c r="EZ429" s="38">
        <v>2.3385570000000002</v>
      </c>
      <c r="FA429" s="38">
        <v>2.5745429999999998</v>
      </c>
      <c r="FB429" s="38">
        <v>90.472530000000006</v>
      </c>
      <c r="FC429" s="38">
        <v>88.832189999999997</v>
      </c>
      <c r="FD429" s="38">
        <v>85.983170000000001</v>
      </c>
      <c r="FE429" s="38">
        <v>84.499260000000007</v>
      </c>
      <c r="FF429" s="38">
        <v>83.188500000000005</v>
      </c>
      <c r="FG429" s="38">
        <v>81.033299999999997</v>
      </c>
      <c r="FH429" s="38">
        <v>80.392430000000004</v>
      </c>
      <c r="FI429" s="38">
        <v>80.982650000000007</v>
      </c>
      <c r="FJ429" s="38">
        <v>85.690420000000003</v>
      </c>
      <c r="FK429" s="38">
        <v>91.269289999999998</v>
      </c>
      <c r="FL429" s="38">
        <v>96.818020000000004</v>
      </c>
      <c r="FM429" s="38">
        <v>100.4649</v>
      </c>
      <c r="FN429" s="38">
        <v>103.6666</v>
      </c>
      <c r="FO429" s="38">
        <v>105.9609</v>
      </c>
      <c r="FP429" s="38">
        <v>107.5656</v>
      </c>
      <c r="FQ429" s="38">
        <v>108.7299</v>
      </c>
      <c r="FR429" s="38">
        <v>108.7273</v>
      </c>
      <c r="FS429" s="38">
        <v>107.1507</v>
      </c>
      <c r="FT429" s="38">
        <v>104.5051</v>
      </c>
      <c r="FU429" s="38">
        <v>100.5677</v>
      </c>
      <c r="FV429" s="38">
        <v>97.711340000000007</v>
      </c>
      <c r="FW429">
        <v>95.456980000000001</v>
      </c>
      <c r="FX429">
        <v>92.627619999999993</v>
      </c>
      <c r="FY429">
        <v>89.656180000000006</v>
      </c>
      <c r="FZ429">
        <v>0.36003049999999998</v>
      </c>
      <c r="GA429">
        <v>2.5440740000000002</v>
      </c>
      <c r="GB429">
        <v>1</v>
      </c>
    </row>
    <row r="430" spans="1:184" x14ac:dyDescent="0.3">
      <c r="A430" t="s">
        <v>279</v>
      </c>
      <c r="B430" t="s">
        <v>184</v>
      </c>
      <c r="C430" t="s">
        <v>1</v>
      </c>
      <c r="D430" t="s">
        <v>1</v>
      </c>
      <c r="E430" t="s">
        <v>1</v>
      </c>
      <c r="F430" t="s">
        <v>1</v>
      </c>
      <c r="G430" t="s">
        <v>1</v>
      </c>
      <c r="H430" s="40" t="s">
        <v>1</v>
      </c>
      <c r="I430" s="18" t="s">
        <v>1</v>
      </c>
      <c r="J430" s="38" t="s">
        <v>1</v>
      </c>
      <c r="K430" s="18" t="s">
        <v>2</v>
      </c>
      <c r="L430" s="38">
        <v>817</v>
      </c>
      <c r="M430" s="38">
        <v>817</v>
      </c>
      <c r="N430" s="38">
        <v>17.18582</v>
      </c>
      <c r="O430" s="38">
        <v>16.97486</v>
      </c>
      <c r="P430" s="38">
        <v>16.7714</v>
      </c>
      <c r="Q430" s="38">
        <v>16.824670000000001</v>
      </c>
      <c r="R430" s="38">
        <v>17.669989999999999</v>
      </c>
      <c r="S430" s="38">
        <v>19.435479999999998</v>
      </c>
      <c r="T430" s="38">
        <v>21.559539999999998</v>
      </c>
      <c r="U430" s="38">
        <v>23.603179999999998</v>
      </c>
      <c r="V430" s="38">
        <v>25.116420000000002</v>
      </c>
      <c r="W430" s="38">
        <v>25.53096</v>
      </c>
      <c r="X430" s="38">
        <v>25.844899999999999</v>
      </c>
      <c r="Y430" s="38">
        <v>26.422059999999998</v>
      </c>
      <c r="Z430" s="38">
        <v>26.639710000000001</v>
      </c>
      <c r="AA430" s="38">
        <v>26.939789999999999</v>
      </c>
      <c r="AB430" s="38">
        <v>26.278210000000001</v>
      </c>
      <c r="AC430" s="38">
        <v>24.456800000000001</v>
      </c>
      <c r="AD430" s="38">
        <v>22.327559999999998</v>
      </c>
      <c r="AE430" s="38">
        <v>20.1099</v>
      </c>
      <c r="AF430" s="38">
        <v>19.22729</v>
      </c>
      <c r="AG430" s="38">
        <v>18.686879999999999</v>
      </c>
      <c r="AH430" s="38">
        <v>18.533709999999999</v>
      </c>
      <c r="AI430" s="38">
        <v>18.71489</v>
      </c>
      <c r="AJ430" s="38">
        <v>18.549679999999999</v>
      </c>
      <c r="AK430" s="38">
        <v>18.333200000000001</v>
      </c>
      <c r="AL430" s="38">
        <v>3.44509E-2</v>
      </c>
      <c r="AM430" s="38">
        <v>8.2857899999999998E-2</v>
      </c>
      <c r="AN430" s="38">
        <v>8.7256500000000001E-2</v>
      </c>
      <c r="AO430" s="38">
        <v>5.91729E-2</v>
      </c>
      <c r="AP430" s="38">
        <v>6.2336200000000001E-2</v>
      </c>
      <c r="AQ430" s="38">
        <v>-3.6626100000000002E-2</v>
      </c>
      <c r="AR430" s="38">
        <v>-0.31450739999999999</v>
      </c>
      <c r="AS430" s="38">
        <v>-0.61910589999999999</v>
      </c>
      <c r="AT430" s="38">
        <v>-0.29342309999999999</v>
      </c>
      <c r="AU430" s="38">
        <v>-0.3962002</v>
      </c>
      <c r="AV430" s="38">
        <v>-0.37381189999999997</v>
      </c>
      <c r="AW430" s="38">
        <v>-0.41454619999999998</v>
      </c>
      <c r="AX430" s="38">
        <v>-0.2263001</v>
      </c>
      <c r="AY430" s="38">
        <v>1.93849E-2</v>
      </c>
      <c r="AZ430" s="38">
        <v>0.44046010000000002</v>
      </c>
      <c r="BA430" s="38">
        <v>0.68193440000000005</v>
      </c>
      <c r="BB430" s="38">
        <v>1.3600479999999999</v>
      </c>
      <c r="BC430" s="38">
        <v>1.153761</v>
      </c>
      <c r="BD430" s="38">
        <v>1.18588</v>
      </c>
      <c r="BE430" s="38">
        <v>1.1883349999999999</v>
      </c>
      <c r="BF430" s="38">
        <v>1.349863</v>
      </c>
      <c r="BG430" s="38">
        <v>0.59356750000000003</v>
      </c>
      <c r="BH430" s="38">
        <v>0.3934703</v>
      </c>
      <c r="BI430" s="38">
        <v>0.43504670000000001</v>
      </c>
      <c r="BJ430" s="38">
        <v>0.11543399999999999</v>
      </c>
      <c r="BK430" s="38">
        <v>0.1455253</v>
      </c>
      <c r="BL430" s="38">
        <v>0.14888090000000001</v>
      </c>
      <c r="BM430" s="38">
        <v>0.1090121</v>
      </c>
      <c r="BN430" s="38">
        <v>0.13401199999999999</v>
      </c>
      <c r="BO430" s="38">
        <v>5.28618E-2</v>
      </c>
      <c r="BP430" s="38">
        <v>-0.241865</v>
      </c>
      <c r="BQ430" s="38">
        <v>-0.49987979999999999</v>
      </c>
      <c r="BR430" s="38">
        <v>-0.196571</v>
      </c>
      <c r="BS430" s="38">
        <v>-0.30305510000000002</v>
      </c>
      <c r="BT430" s="38">
        <v>-0.30652859999999998</v>
      </c>
      <c r="BU430" s="38">
        <v>-0.35339159999999997</v>
      </c>
      <c r="BV430" s="38">
        <v>-0.17770430000000001</v>
      </c>
      <c r="BW430" s="38">
        <v>9.5698599999999995E-2</v>
      </c>
      <c r="BX430" s="38">
        <v>0.5326109</v>
      </c>
      <c r="BY430" s="38">
        <v>0.78261970000000003</v>
      </c>
      <c r="BZ430" s="38">
        <v>1.4965219999999999</v>
      </c>
      <c r="CA430" s="38">
        <v>1.313437</v>
      </c>
      <c r="CB430" s="38">
        <v>1.3501300000000001</v>
      </c>
      <c r="CC430" s="38">
        <v>1.316732</v>
      </c>
      <c r="CD430" s="38">
        <v>1.49139</v>
      </c>
      <c r="CE430" s="38">
        <v>0.75367410000000001</v>
      </c>
      <c r="CF430" s="38">
        <v>0.55717859999999997</v>
      </c>
      <c r="CG430" s="38">
        <v>0.59297869999999997</v>
      </c>
      <c r="CH430" s="38">
        <v>0.1715227</v>
      </c>
      <c r="CI430" s="38">
        <v>0.1889286</v>
      </c>
      <c r="CJ430" s="38">
        <v>0.1915618</v>
      </c>
      <c r="CK430" s="38">
        <v>0.14353050000000001</v>
      </c>
      <c r="CL430" s="38">
        <v>0.1836545</v>
      </c>
      <c r="CM430" s="38">
        <v>0.1148409</v>
      </c>
      <c r="CN430" s="38">
        <v>-0.191553</v>
      </c>
      <c r="CO430" s="38">
        <v>-0.41730420000000001</v>
      </c>
      <c r="CP430" s="38">
        <v>-0.12949150000000001</v>
      </c>
      <c r="CQ430" s="38">
        <v>-0.23854310000000001</v>
      </c>
      <c r="CR430" s="38">
        <v>-0.2599284</v>
      </c>
      <c r="CS430" s="38">
        <v>-0.31103609999999998</v>
      </c>
      <c r="CT430" s="38">
        <v>-0.14404700000000001</v>
      </c>
      <c r="CU430" s="38">
        <v>0.1485532</v>
      </c>
      <c r="CV430" s="38">
        <v>0.59643420000000003</v>
      </c>
      <c r="CW430" s="38">
        <v>0.85235399999999995</v>
      </c>
      <c r="CX430" s="38">
        <v>1.5910439999999999</v>
      </c>
      <c r="CY430" s="38">
        <v>1.4240269999999999</v>
      </c>
      <c r="CZ430" s="38">
        <v>1.4638899999999999</v>
      </c>
      <c r="DA430" s="38">
        <v>1.4056599999999999</v>
      </c>
      <c r="DB430" s="38">
        <v>1.5894109999999999</v>
      </c>
      <c r="DC430" s="38">
        <v>0.86456339999999998</v>
      </c>
      <c r="DD430" s="38">
        <v>0.67056249999999995</v>
      </c>
      <c r="DE430" s="38">
        <v>0.70236189999999998</v>
      </c>
      <c r="DF430" s="38">
        <v>0.22761129999999999</v>
      </c>
      <c r="DG430" s="38">
        <v>0.23233190000000001</v>
      </c>
      <c r="DH430" s="38">
        <v>0.2342427</v>
      </c>
      <c r="DI430" s="38">
        <v>0.17804900000000001</v>
      </c>
      <c r="DJ430" s="38">
        <v>0.2332969</v>
      </c>
      <c r="DK430" s="38">
        <v>0.1768199</v>
      </c>
      <c r="DL430" s="38">
        <v>-0.14124110000000001</v>
      </c>
      <c r="DM430" s="38">
        <v>-0.33472849999999998</v>
      </c>
      <c r="DN430" s="38">
        <v>-6.2411899999999999E-2</v>
      </c>
      <c r="DO430" s="38">
        <v>-0.17403109999999999</v>
      </c>
      <c r="DP430" s="38">
        <v>-0.2133283</v>
      </c>
      <c r="DQ430" s="38">
        <v>-0.26868049999999999</v>
      </c>
      <c r="DR430" s="38">
        <v>-0.1103898</v>
      </c>
      <c r="DS430" s="38">
        <v>0.2014078</v>
      </c>
      <c r="DT430" s="38">
        <v>0.6602576</v>
      </c>
      <c r="DU430" s="38">
        <v>0.92208840000000003</v>
      </c>
      <c r="DV430" s="38">
        <v>1.6855659999999999</v>
      </c>
      <c r="DW430" s="38">
        <v>1.5346169999999999</v>
      </c>
      <c r="DX430" s="38">
        <v>1.5776490000000001</v>
      </c>
      <c r="DY430" s="38">
        <v>1.494588</v>
      </c>
      <c r="DZ430" s="38">
        <v>1.687432</v>
      </c>
      <c r="EA430" s="38">
        <v>0.97545269999999995</v>
      </c>
      <c r="EB430" s="38">
        <v>0.78394640000000004</v>
      </c>
      <c r="EC430" s="38">
        <v>0.81174519999999994</v>
      </c>
      <c r="ED430" s="38">
        <v>0.30859449999999999</v>
      </c>
      <c r="EE430" s="38">
        <v>0.29499930000000002</v>
      </c>
      <c r="EF430" s="38">
        <v>0.29586709999999999</v>
      </c>
      <c r="EG430" s="38">
        <v>0.22788820000000001</v>
      </c>
      <c r="EH430" s="38">
        <v>0.30497269999999999</v>
      </c>
      <c r="EI430" s="38">
        <v>0.26630789999999999</v>
      </c>
      <c r="EJ430" s="38">
        <v>-6.8598599999999996E-2</v>
      </c>
      <c r="EK430" s="38">
        <v>-0.21550240000000001</v>
      </c>
      <c r="EL430" s="38">
        <v>3.4440199999999997E-2</v>
      </c>
      <c r="EM430" s="38">
        <v>-8.0886100000000002E-2</v>
      </c>
      <c r="EN430" s="38">
        <v>-0.14604500000000001</v>
      </c>
      <c r="EO430" s="38">
        <v>-0.20752590000000001</v>
      </c>
      <c r="EP430" s="38">
        <v>-6.1794000000000002E-2</v>
      </c>
      <c r="EQ430" s="38">
        <v>0.27772150000000001</v>
      </c>
      <c r="ER430" s="38">
        <v>0.75240830000000003</v>
      </c>
      <c r="ES430" s="38">
        <v>1.0227740000000001</v>
      </c>
      <c r="ET430" s="38">
        <v>1.8220400000000001</v>
      </c>
      <c r="EU430" s="38">
        <v>1.694293</v>
      </c>
      <c r="EV430" s="38">
        <v>1.7419</v>
      </c>
      <c r="EW430" s="38">
        <v>1.6229849999999999</v>
      </c>
      <c r="EX430" s="38">
        <v>1.828959</v>
      </c>
      <c r="EY430" s="38">
        <v>1.135559</v>
      </c>
      <c r="EZ430" s="38">
        <v>0.94765480000000002</v>
      </c>
      <c r="FA430" s="38">
        <v>0.96967720000000002</v>
      </c>
      <c r="FB430" s="38">
        <v>83.111530000000002</v>
      </c>
      <c r="FC430" s="38">
        <v>81.452380000000005</v>
      </c>
      <c r="FD430" s="38">
        <v>79.513859999999994</v>
      </c>
      <c r="FE430" s="38">
        <v>77.845659999999995</v>
      </c>
      <c r="FF430" s="38">
        <v>76.385170000000002</v>
      </c>
      <c r="FG430" s="38">
        <v>75.202709999999996</v>
      </c>
      <c r="FH430" s="38">
        <v>74.833749999999995</v>
      </c>
      <c r="FI430" s="38">
        <v>77.131410000000002</v>
      </c>
      <c r="FJ430" s="38">
        <v>81.247600000000006</v>
      </c>
      <c r="FK430" s="38">
        <v>85.758830000000003</v>
      </c>
      <c r="FL430" s="38">
        <v>90.125429999999994</v>
      </c>
      <c r="FM430" s="38">
        <v>93.993809999999996</v>
      </c>
      <c r="FN430" s="38">
        <v>97.045360000000002</v>
      </c>
      <c r="FO430" s="38">
        <v>99.562250000000006</v>
      </c>
      <c r="FP430" s="38">
        <v>101.48869999999999</v>
      </c>
      <c r="FQ430" s="38">
        <v>102.88339999999999</v>
      </c>
      <c r="FR430" s="38">
        <v>103.601</v>
      </c>
      <c r="FS430" s="38">
        <v>103.08540000000001</v>
      </c>
      <c r="FT430" s="38">
        <v>101.5609</v>
      </c>
      <c r="FU430" s="38">
        <v>98.48348</v>
      </c>
      <c r="FV430" s="38">
        <v>94.742940000000004</v>
      </c>
      <c r="FW430">
        <v>91.602490000000003</v>
      </c>
      <c r="FX430">
        <v>88.84787</v>
      </c>
      <c r="FY430">
        <v>86.029970000000006</v>
      </c>
      <c r="FZ430">
        <v>0.178622</v>
      </c>
      <c r="GA430">
        <v>1.3262719999999999</v>
      </c>
      <c r="GB430">
        <v>1</v>
      </c>
    </row>
    <row r="431" spans="1:184" x14ac:dyDescent="0.3">
      <c r="A431" t="s">
        <v>279</v>
      </c>
      <c r="B431" t="s">
        <v>1</v>
      </c>
      <c r="C431" t="s">
        <v>1</v>
      </c>
      <c r="D431" t="s">
        <v>1</v>
      </c>
      <c r="E431" t="s">
        <v>1</v>
      </c>
      <c r="F431" t="s">
        <v>1</v>
      </c>
      <c r="G431" t="s">
        <v>1</v>
      </c>
      <c r="H431" s="40" t="s">
        <v>268</v>
      </c>
      <c r="I431" s="18" t="s">
        <v>1</v>
      </c>
      <c r="J431" s="38" t="s">
        <v>1</v>
      </c>
      <c r="K431" s="18">
        <v>44722</v>
      </c>
      <c r="L431" s="38">
        <v>216</v>
      </c>
      <c r="M431" s="38">
        <v>216</v>
      </c>
      <c r="N431" s="38">
        <v>37.770580000000002</v>
      </c>
      <c r="O431" s="38">
        <v>37.477150000000002</v>
      </c>
      <c r="P431" s="38">
        <v>37.10857</v>
      </c>
      <c r="Q431" s="38">
        <v>37.193080000000002</v>
      </c>
      <c r="R431" s="38">
        <v>37.778399999999998</v>
      </c>
      <c r="S431" s="38">
        <v>39.589239999999997</v>
      </c>
      <c r="T431" s="38">
        <v>43.13805</v>
      </c>
      <c r="U431" s="38">
        <v>47.001159999999999</v>
      </c>
      <c r="V431" s="38">
        <v>49.941490000000002</v>
      </c>
      <c r="W431" s="38">
        <v>50.99532</v>
      </c>
      <c r="X431" s="38">
        <v>51.719369999999998</v>
      </c>
      <c r="Y431" s="38">
        <v>52.284590000000001</v>
      </c>
      <c r="Z431" s="38">
        <v>51.814689999999999</v>
      </c>
      <c r="AA431" s="38">
        <v>51.2151</v>
      </c>
      <c r="AB431" s="38">
        <v>48.964170000000003</v>
      </c>
      <c r="AC431" s="38">
        <v>45.248559999999998</v>
      </c>
      <c r="AD431" s="38">
        <v>41.124079999999999</v>
      </c>
      <c r="AE431" s="38">
        <v>38.285919999999997</v>
      </c>
      <c r="AF431" s="38">
        <v>37.420050000000003</v>
      </c>
      <c r="AG431" s="38">
        <v>37.232239999999997</v>
      </c>
      <c r="AH431" s="38">
        <v>37.506659999999997</v>
      </c>
      <c r="AI431" s="38">
        <v>38.926479999999998</v>
      </c>
      <c r="AJ431" s="38">
        <v>39.170999999999999</v>
      </c>
      <c r="AK431" s="38">
        <v>38.811889999999998</v>
      </c>
      <c r="AL431" s="38">
        <v>1.7562600000000001E-2</v>
      </c>
      <c r="AM431" s="38">
        <v>-4.6634000000000002E-2</v>
      </c>
      <c r="AN431" s="38">
        <v>-0.37995109999999999</v>
      </c>
      <c r="AO431" s="38">
        <v>-1.1366970000000001</v>
      </c>
      <c r="AP431" s="38">
        <v>-0.9527909</v>
      </c>
      <c r="AQ431" s="38">
        <v>-0.65312879999999995</v>
      </c>
      <c r="AR431" s="38">
        <v>-0.46275189999999999</v>
      </c>
      <c r="AS431" s="38">
        <v>0.39355299999999999</v>
      </c>
      <c r="AT431" s="38">
        <v>0.79309649999999998</v>
      </c>
      <c r="AU431" s="38">
        <v>0.1103085</v>
      </c>
      <c r="AV431" s="38">
        <v>0.75631179999999998</v>
      </c>
      <c r="AW431" s="38">
        <v>-1.9124000000000001E-3</v>
      </c>
      <c r="AX431" s="38">
        <v>-0.87348150000000002</v>
      </c>
      <c r="AY431" s="38">
        <v>-0.79399969999999997</v>
      </c>
      <c r="AZ431" s="38">
        <v>-0.27616220000000002</v>
      </c>
      <c r="BA431" s="38">
        <v>0.73964510000000006</v>
      </c>
      <c r="BB431" s="38">
        <v>2.756599</v>
      </c>
      <c r="BC431" s="38">
        <v>2.7471169999999998</v>
      </c>
      <c r="BD431" s="38">
        <v>1.681978</v>
      </c>
      <c r="BE431" s="38">
        <v>2.3302429999999998</v>
      </c>
      <c r="BF431" s="38">
        <v>2.7922940000000001</v>
      </c>
      <c r="BG431" s="38">
        <v>0.1425149</v>
      </c>
      <c r="BH431" s="38">
        <v>-0.53748260000000003</v>
      </c>
      <c r="BI431" s="38">
        <v>-5.5750300000000003E-2</v>
      </c>
      <c r="BJ431" s="38">
        <v>0.17524600000000001</v>
      </c>
      <c r="BK431" s="38">
        <v>8.1614599999999995E-2</v>
      </c>
      <c r="BL431" s="38">
        <v>-0.25003039999999999</v>
      </c>
      <c r="BM431" s="38">
        <v>-1.0237050000000001</v>
      </c>
      <c r="BN431" s="38">
        <v>-0.85049529999999995</v>
      </c>
      <c r="BO431" s="38">
        <v>-0.52932570000000001</v>
      </c>
      <c r="BP431" s="38">
        <v>-0.31643900000000003</v>
      </c>
      <c r="BQ431" s="38">
        <v>0.5796502</v>
      </c>
      <c r="BR431" s="38">
        <v>0.96954260000000003</v>
      </c>
      <c r="BS431" s="38">
        <v>0.28959439999999997</v>
      </c>
      <c r="BT431" s="38">
        <v>0.91155509999999995</v>
      </c>
      <c r="BU431" s="38">
        <v>0.1091245</v>
      </c>
      <c r="BV431" s="38">
        <v>-0.79597689999999999</v>
      </c>
      <c r="BW431" s="38">
        <v>-0.69166340000000004</v>
      </c>
      <c r="BX431" s="38">
        <v>-0.1095782</v>
      </c>
      <c r="BY431" s="38">
        <v>0.92625710000000006</v>
      </c>
      <c r="BZ431" s="38">
        <v>2.9787499999999998</v>
      </c>
      <c r="CA431" s="38">
        <v>3.0205709999999999</v>
      </c>
      <c r="CB431" s="38">
        <v>1.963862</v>
      </c>
      <c r="CC431" s="38">
        <v>2.5979000000000001</v>
      </c>
      <c r="CD431" s="38">
        <v>3.0962730000000001</v>
      </c>
      <c r="CE431" s="38">
        <v>0.51596770000000003</v>
      </c>
      <c r="CF431" s="38">
        <v>-0.17436979999999999</v>
      </c>
      <c r="CG431" s="38">
        <v>0.30399999999999999</v>
      </c>
      <c r="CH431" s="38">
        <v>0.28445700000000002</v>
      </c>
      <c r="CI431" s="38">
        <v>0.17043920000000001</v>
      </c>
      <c r="CJ431" s="38">
        <v>-0.16004769999999999</v>
      </c>
      <c r="CK431" s="38">
        <v>-0.94544740000000005</v>
      </c>
      <c r="CL431" s="38">
        <v>-0.7796457</v>
      </c>
      <c r="CM431" s="38">
        <v>-0.44358019999999998</v>
      </c>
      <c r="CN431" s="38">
        <v>-0.21510309999999999</v>
      </c>
      <c r="CO431" s="38">
        <v>0.70854050000000002</v>
      </c>
      <c r="CP431" s="38">
        <v>1.0917490000000001</v>
      </c>
      <c r="CQ431" s="38">
        <v>0.4137672</v>
      </c>
      <c r="CR431" s="38">
        <v>1.0190760000000001</v>
      </c>
      <c r="CS431" s="38">
        <v>0.18602830000000001</v>
      </c>
      <c r="CT431" s="38">
        <v>-0.74229750000000005</v>
      </c>
      <c r="CU431" s="38">
        <v>-0.6207857</v>
      </c>
      <c r="CV431" s="38">
        <v>5.7973E-3</v>
      </c>
      <c r="CW431" s="38">
        <v>1.055504</v>
      </c>
      <c r="CX431" s="38">
        <v>3.1326100000000001</v>
      </c>
      <c r="CY431" s="38">
        <v>3.209965</v>
      </c>
      <c r="CZ431" s="38">
        <v>2.1590940000000001</v>
      </c>
      <c r="DA431" s="38">
        <v>2.7832780000000001</v>
      </c>
      <c r="DB431" s="38">
        <v>3.3068080000000002</v>
      </c>
      <c r="DC431" s="38">
        <v>0.77461990000000003</v>
      </c>
      <c r="DD431" s="38">
        <v>7.7120999999999995E-2</v>
      </c>
      <c r="DE431" s="38">
        <v>0.55316200000000004</v>
      </c>
      <c r="DF431" s="38">
        <v>0.39366800000000002</v>
      </c>
      <c r="DG431" s="38">
        <v>0.25926379999999999</v>
      </c>
      <c r="DH431" s="38">
        <v>-7.0065000000000002E-2</v>
      </c>
      <c r="DI431" s="38">
        <v>-0.86718980000000001</v>
      </c>
      <c r="DJ431" s="38">
        <v>-0.70879610000000004</v>
      </c>
      <c r="DK431" s="38">
        <v>-0.3578345</v>
      </c>
      <c r="DL431" s="38">
        <v>-0.1137673</v>
      </c>
      <c r="DM431" s="38">
        <v>0.83743080000000003</v>
      </c>
      <c r="DN431" s="38">
        <v>1.2139549999999999</v>
      </c>
      <c r="DO431" s="38">
        <v>0.53793999999999997</v>
      </c>
      <c r="DP431" s="38">
        <v>1.1265970000000001</v>
      </c>
      <c r="DQ431" s="38">
        <v>0.2629322</v>
      </c>
      <c r="DR431" s="38">
        <v>-0.68861799999999995</v>
      </c>
      <c r="DS431" s="38">
        <v>-0.54990799999999995</v>
      </c>
      <c r="DT431" s="38">
        <v>0.1211729</v>
      </c>
      <c r="DU431" s="38">
        <v>1.1847510000000001</v>
      </c>
      <c r="DV431" s="38">
        <v>3.2864710000000001</v>
      </c>
      <c r="DW431" s="38">
        <v>3.3993579999999999</v>
      </c>
      <c r="DX431" s="38">
        <v>2.3543259999999999</v>
      </c>
      <c r="DY431" s="38">
        <v>2.9686569999999999</v>
      </c>
      <c r="DZ431" s="38">
        <v>3.5173420000000002</v>
      </c>
      <c r="EA431" s="38">
        <v>1.033272</v>
      </c>
      <c r="EB431" s="38">
        <v>0.32861180000000001</v>
      </c>
      <c r="EC431" s="38">
        <v>0.80232389999999998</v>
      </c>
      <c r="ED431" s="38">
        <v>0.55135140000000005</v>
      </c>
      <c r="EE431" s="38">
        <v>0.38751239999999998</v>
      </c>
      <c r="EF431" s="38">
        <v>5.9855800000000001E-2</v>
      </c>
      <c r="EG431" s="38">
        <v>-0.75419809999999998</v>
      </c>
      <c r="EH431" s="38">
        <v>-0.6065005</v>
      </c>
      <c r="EI431" s="38">
        <v>-0.2340315</v>
      </c>
      <c r="EJ431" s="38">
        <v>3.2545699999999997E-2</v>
      </c>
      <c r="EK431" s="38">
        <v>1.023528</v>
      </c>
      <c r="EL431" s="38">
        <v>1.390401</v>
      </c>
      <c r="EM431" s="38">
        <v>0.71722580000000002</v>
      </c>
      <c r="EN431" s="38">
        <v>1.2818400000000001</v>
      </c>
      <c r="EO431" s="38">
        <v>0.3739691</v>
      </c>
      <c r="EP431" s="38">
        <v>-0.61111340000000003</v>
      </c>
      <c r="EQ431" s="38">
        <v>-0.44757180000000002</v>
      </c>
      <c r="ER431" s="38">
        <v>0.28775689999999998</v>
      </c>
      <c r="ES431" s="38">
        <v>1.3713630000000001</v>
      </c>
      <c r="ET431" s="38">
        <v>3.5086210000000002</v>
      </c>
      <c r="EU431" s="38">
        <v>3.672812</v>
      </c>
      <c r="EV431" s="38">
        <v>2.636209</v>
      </c>
      <c r="EW431" s="38">
        <v>3.2363140000000001</v>
      </c>
      <c r="EX431" s="38">
        <v>3.8213210000000002</v>
      </c>
      <c r="EY431" s="38">
        <v>1.406725</v>
      </c>
      <c r="EZ431" s="38">
        <v>0.69172449999999996</v>
      </c>
      <c r="FA431" s="38">
        <v>1.1620740000000001</v>
      </c>
      <c r="FB431" s="38">
        <v>82.85351</v>
      </c>
      <c r="FC431" s="38">
        <v>80.768420000000006</v>
      </c>
      <c r="FD431" s="38">
        <v>77.782650000000004</v>
      </c>
      <c r="FE431" s="38">
        <v>75.406610000000001</v>
      </c>
      <c r="FF431" s="38">
        <v>74.304079999999999</v>
      </c>
      <c r="FG431" s="38">
        <v>73.516810000000007</v>
      </c>
      <c r="FH431" s="38">
        <v>73.900530000000003</v>
      </c>
      <c r="FI431" s="38">
        <v>77.593270000000004</v>
      </c>
      <c r="FJ431" s="38">
        <v>82.349170000000001</v>
      </c>
      <c r="FK431" s="38">
        <v>85.486559999999997</v>
      </c>
      <c r="FL431" s="38">
        <v>88.748019999999997</v>
      </c>
      <c r="FM431" s="38">
        <v>91.945869999999999</v>
      </c>
      <c r="FN431" s="38">
        <v>94.364019999999996</v>
      </c>
      <c r="FO431" s="38">
        <v>96.772829999999999</v>
      </c>
      <c r="FP431" s="38">
        <v>98.435699999999997</v>
      </c>
      <c r="FQ431" s="38">
        <v>100.4325</v>
      </c>
      <c r="FR431" s="38">
        <v>101.0462</v>
      </c>
      <c r="FS431" s="38">
        <v>101.2406</v>
      </c>
      <c r="FT431" s="38">
        <v>100.0241</v>
      </c>
      <c r="FU431" s="38">
        <v>98.620909999999995</v>
      </c>
      <c r="FV431" s="38">
        <v>95.832509999999999</v>
      </c>
      <c r="FW431">
        <v>93.264939999999996</v>
      </c>
      <c r="FX431">
        <v>90.176569999999998</v>
      </c>
      <c r="FY431">
        <v>87.046940000000006</v>
      </c>
      <c r="FZ431">
        <v>0.32447939999999997</v>
      </c>
      <c r="GA431">
        <v>2.8960129999999999</v>
      </c>
      <c r="GB431">
        <v>1</v>
      </c>
    </row>
    <row r="432" spans="1:184" x14ac:dyDescent="0.3">
      <c r="A432" t="s">
        <v>279</v>
      </c>
      <c r="B432" t="s">
        <v>1</v>
      </c>
      <c r="C432" t="s">
        <v>1</v>
      </c>
      <c r="D432" t="s">
        <v>1</v>
      </c>
      <c r="E432" t="s">
        <v>1</v>
      </c>
      <c r="F432" t="s">
        <v>1</v>
      </c>
      <c r="G432" t="s">
        <v>1</v>
      </c>
      <c r="H432" s="40" t="s">
        <v>268</v>
      </c>
      <c r="I432" s="18" t="s">
        <v>1</v>
      </c>
      <c r="J432" s="38" t="s">
        <v>1</v>
      </c>
      <c r="K432" s="18">
        <v>44739</v>
      </c>
      <c r="L432" s="38">
        <v>217</v>
      </c>
      <c r="M432" s="38">
        <v>217</v>
      </c>
      <c r="N432" s="38">
        <v>35.687309999999997</v>
      </c>
      <c r="O432" s="38">
        <v>35.543170000000003</v>
      </c>
      <c r="P432" s="38">
        <v>35.173520000000003</v>
      </c>
      <c r="Q432" s="38">
        <v>35.35342</v>
      </c>
      <c r="R432" s="38">
        <v>36.039850000000001</v>
      </c>
      <c r="S432" s="38">
        <v>38.04569</v>
      </c>
      <c r="T432" s="38">
        <v>41.56861</v>
      </c>
      <c r="U432" s="38">
        <v>44.888210000000001</v>
      </c>
      <c r="V432" s="38">
        <v>47.406269999999999</v>
      </c>
      <c r="W432" s="38">
        <v>48.239089999999997</v>
      </c>
      <c r="X432" s="38">
        <v>48.888590000000001</v>
      </c>
      <c r="Y432" s="38">
        <v>49.383029999999998</v>
      </c>
      <c r="Z432" s="38">
        <v>49.144199999999998</v>
      </c>
      <c r="AA432" s="38">
        <v>48.778799999999997</v>
      </c>
      <c r="AB432" s="38">
        <v>46.860259999999997</v>
      </c>
      <c r="AC432" s="38">
        <v>43.575020000000002</v>
      </c>
      <c r="AD432" s="38">
        <v>39.83887</v>
      </c>
      <c r="AE432" s="38">
        <v>36.918050000000001</v>
      </c>
      <c r="AF432" s="38">
        <v>36.02281</v>
      </c>
      <c r="AG432" s="38">
        <v>35.803870000000003</v>
      </c>
      <c r="AH432" s="38">
        <v>35.929670000000002</v>
      </c>
      <c r="AI432" s="38">
        <v>37.212040000000002</v>
      </c>
      <c r="AJ432" s="38">
        <v>37.411639999999998</v>
      </c>
      <c r="AK432" s="38">
        <v>37.18141</v>
      </c>
      <c r="AL432" s="38">
        <v>1.6589229999999999</v>
      </c>
      <c r="AM432" s="38">
        <v>1.3896649999999999</v>
      </c>
      <c r="AN432" s="38">
        <v>1.485824</v>
      </c>
      <c r="AO432" s="38">
        <v>0.91563229999999995</v>
      </c>
      <c r="AP432" s="38">
        <v>6.1866600000000001E-2</v>
      </c>
      <c r="AQ432" s="38">
        <v>-0.32571529999999999</v>
      </c>
      <c r="AR432" s="38">
        <v>-0.74830180000000002</v>
      </c>
      <c r="AS432" s="38">
        <v>-2.963689</v>
      </c>
      <c r="AT432" s="38">
        <v>-2.0314420000000002</v>
      </c>
      <c r="AU432" s="38">
        <v>-1.4936739999999999</v>
      </c>
      <c r="AV432" s="38">
        <v>-1.0292289999999999</v>
      </c>
      <c r="AW432" s="38">
        <v>9.7127099999999994E-2</v>
      </c>
      <c r="AX432" s="38">
        <v>-0.2526871</v>
      </c>
      <c r="AY432" s="38">
        <v>-9.2687699999999998E-2</v>
      </c>
      <c r="AZ432" s="38">
        <v>0.42085869999999997</v>
      </c>
      <c r="BA432" s="38">
        <v>0.34369290000000002</v>
      </c>
      <c r="BB432" s="38">
        <v>1.383168</v>
      </c>
      <c r="BC432" s="38">
        <v>1.1238269999999999</v>
      </c>
      <c r="BD432" s="38">
        <v>0.49711139999999998</v>
      </c>
      <c r="BE432" s="38">
        <v>-2.0369200000000001E-2</v>
      </c>
      <c r="BF432" s="38">
        <v>-3.2289499999999999E-2</v>
      </c>
      <c r="BG432" s="38">
        <v>-4.3597250000000001</v>
      </c>
      <c r="BH432" s="38">
        <v>-4.2454140000000002</v>
      </c>
      <c r="BI432" s="38">
        <v>-4.3462680000000002</v>
      </c>
      <c r="BJ432" s="38">
        <v>1.78989</v>
      </c>
      <c r="BK432" s="38">
        <v>1.508675</v>
      </c>
      <c r="BL432" s="38">
        <v>1.6061719999999999</v>
      </c>
      <c r="BM432" s="38">
        <v>1.0229820000000001</v>
      </c>
      <c r="BN432" s="38">
        <v>0.1643473</v>
      </c>
      <c r="BO432" s="38">
        <v>-0.20640420000000001</v>
      </c>
      <c r="BP432" s="38">
        <v>-0.60193909999999995</v>
      </c>
      <c r="BQ432" s="38">
        <v>-2.7807010000000001</v>
      </c>
      <c r="BR432" s="38">
        <v>-1.862201</v>
      </c>
      <c r="BS432" s="38">
        <v>-1.338884</v>
      </c>
      <c r="BT432" s="38">
        <v>-0.87958349999999996</v>
      </c>
      <c r="BU432" s="38">
        <v>0.20559520000000001</v>
      </c>
      <c r="BV432" s="38">
        <v>-0.17576369999999999</v>
      </c>
      <c r="BW432" s="38">
        <v>4.5938999999999997E-3</v>
      </c>
      <c r="BX432" s="38">
        <v>0.57201259999999998</v>
      </c>
      <c r="BY432" s="38">
        <v>0.5137834</v>
      </c>
      <c r="BZ432" s="38">
        <v>1.5872329999999999</v>
      </c>
      <c r="CA432" s="38">
        <v>1.3795679999999999</v>
      </c>
      <c r="CB432" s="38">
        <v>0.76684390000000002</v>
      </c>
      <c r="CC432" s="38">
        <v>0.24198030000000001</v>
      </c>
      <c r="CD432" s="38">
        <v>0.25689669999999998</v>
      </c>
      <c r="CE432" s="38">
        <v>-3.9957600000000002</v>
      </c>
      <c r="CF432" s="38">
        <v>-3.8795820000000001</v>
      </c>
      <c r="CG432" s="38">
        <v>-3.983034</v>
      </c>
      <c r="CH432" s="38">
        <v>1.8805970000000001</v>
      </c>
      <c r="CI432" s="38">
        <v>1.5911010000000001</v>
      </c>
      <c r="CJ432" s="38">
        <v>1.689524</v>
      </c>
      <c r="CK432" s="38">
        <v>1.097332</v>
      </c>
      <c r="CL432" s="38">
        <v>0.23532510000000001</v>
      </c>
      <c r="CM432" s="38">
        <v>-0.1237697</v>
      </c>
      <c r="CN432" s="38">
        <v>-0.50056869999999998</v>
      </c>
      <c r="CO432" s="38">
        <v>-2.6539640000000002</v>
      </c>
      <c r="CP432" s="38">
        <v>-1.7449859999999999</v>
      </c>
      <c r="CQ432" s="38">
        <v>-1.2316769999999999</v>
      </c>
      <c r="CR432" s="38">
        <v>-0.7759393</v>
      </c>
      <c r="CS432" s="38">
        <v>0.28071980000000002</v>
      </c>
      <c r="CT432" s="38">
        <v>-0.12248680000000001</v>
      </c>
      <c r="CU432" s="38">
        <v>7.1970900000000004E-2</v>
      </c>
      <c r="CV432" s="38">
        <v>0.67670140000000001</v>
      </c>
      <c r="CW432" s="38">
        <v>0.63158760000000003</v>
      </c>
      <c r="CX432" s="38">
        <v>1.7285680000000001</v>
      </c>
      <c r="CY432" s="38">
        <v>1.5566930000000001</v>
      </c>
      <c r="CZ432" s="38">
        <v>0.95365979999999995</v>
      </c>
      <c r="DA432" s="38">
        <v>0.42368280000000003</v>
      </c>
      <c r="DB432" s="38">
        <v>0.45718609999999998</v>
      </c>
      <c r="DC432" s="38">
        <v>-3.7436799999999999</v>
      </c>
      <c r="DD432" s="38">
        <v>-3.6262080000000001</v>
      </c>
      <c r="DE432" s="38">
        <v>-3.7314600000000002</v>
      </c>
      <c r="DF432" s="38">
        <v>1.9713039999999999</v>
      </c>
      <c r="DG432" s="38">
        <v>1.673527</v>
      </c>
      <c r="DH432" s="38">
        <v>1.7728759999999999</v>
      </c>
      <c r="DI432" s="38">
        <v>1.1716819999999999</v>
      </c>
      <c r="DJ432" s="38">
        <v>0.30630289999999999</v>
      </c>
      <c r="DK432" s="38">
        <v>-4.1135199999999997E-2</v>
      </c>
      <c r="DL432" s="38">
        <v>-0.39919830000000001</v>
      </c>
      <c r="DM432" s="38">
        <v>-2.527228</v>
      </c>
      <c r="DN432" s="38">
        <v>-1.6277699999999999</v>
      </c>
      <c r="DO432" s="38">
        <v>-1.1244700000000001</v>
      </c>
      <c r="DP432" s="38">
        <v>-0.67229499999999998</v>
      </c>
      <c r="DQ432" s="38">
        <v>0.35584450000000001</v>
      </c>
      <c r="DR432" s="38">
        <v>-6.9209900000000005E-2</v>
      </c>
      <c r="DS432" s="38">
        <v>0.13934779999999999</v>
      </c>
      <c r="DT432" s="38">
        <v>0.78139009999999998</v>
      </c>
      <c r="DU432" s="38">
        <v>0.74939169999999999</v>
      </c>
      <c r="DV432" s="38">
        <v>1.869904</v>
      </c>
      <c r="DW432" s="38">
        <v>1.733819</v>
      </c>
      <c r="DX432" s="38">
        <v>1.140476</v>
      </c>
      <c r="DY432" s="38">
        <v>0.60538519999999996</v>
      </c>
      <c r="DZ432" s="38">
        <v>0.65747560000000005</v>
      </c>
      <c r="EA432" s="38">
        <v>-3.4916</v>
      </c>
      <c r="EB432" s="38">
        <v>-3.372833</v>
      </c>
      <c r="EC432" s="38">
        <v>-3.4798849999999999</v>
      </c>
      <c r="ED432" s="38">
        <v>2.1022699999999999</v>
      </c>
      <c r="EE432" s="38">
        <v>1.792537</v>
      </c>
      <c r="EF432" s="38">
        <v>1.893224</v>
      </c>
      <c r="EG432" s="38">
        <v>1.279031</v>
      </c>
      <c r="EH432" s="38">
        <v>0.40878360000000002</v>
      </c>
      <c r="EI432" s="38">
        <v>7.8175900000000006E-2</v>
      </c>
      <c r="EJ432" s="38">
        <v>-0.25283559999999999</v>
      </c>
      <c r="EK432" s="38">
        <v>-2.3442400000000001</v>
      </c>
      <c r="EL432" s="38">
        <v>-1.458529</v>
      </c>
      <c r="EM432" s="38">
        <v>-0.9696804</v>
      </c>
      <c r="EN432" s="38">
        <v>-0.52264920000000004</v>
      </c>
      <c r="EO432" s="38">
        <v>0.46431260000000002</v>
      </c>
      <c r="EP432" s="38">
        <v>7.7136000000000001E-3</v>
      </c>
      <c r="EQ432" s="38">
        <v>0.23662939999999999</v>
      </c>
      <c r="ER432" s="38">
        <v>0.93254409999999999</v>
      </c>
      <c r="ES432" s="38">
        <v>0.91948220000000003</v>
      </c>
      <c r="ET432" s="38">
        <v>2.073969</v>
      </c>
      <c r="EU432" s="38">
        <v>1.98956</v>
      </c>
      <c r="EV432" s="38">
        <v>1.4102079999999999</v>
      </c>
      <c r="EW432" s="38">
        <v>0.86773469999999997</v>
      </c>
      <c r="EX432" s="38">
        <v>0.9466618</v>
      </c>
      <c r="EY432" s="38">
        <v>-3.1276350000000002</v>
      </c>
      <c r="EZ432" s="38">
        <v>-3.0070009999999998</v>
      </c>
      <c r="FA432" s="38">
        <v>-3.1166520000000002</v>
      </c>
      <c r="FB432" s="38">
        <v>82.100939999999994</v>
      </c>
      <c r="FC432" s="38">
        <v>80.092780000000005</v>
      </c>
      <c r="FD432" s="38">
        <v>77.902559999999994</v>
      </c>
      <c r="FE432" s="38">
        <v>75.83202</v>
      </c>
      <c r="FF432" s="38">
        <v>74.624210000000005</v>
      </c>
      <c r="FG432" s="38">
        <v>73.110299999999995</v>
      </c>
      <c r="FH432" s="38">
        <v>73.281440000000003</v>
      </c>
      <c r="FI432" s="38">
        <v>76.777630000000002</v>
      </c>
      <c r="FJ432" s="38">
        <v>82.064250000000001</v>
      </c>
      <c r="FK432" s="38">
        <v>85.803470000000004</v>
      </c>
      <c r="FL432" s="38">
        <v>89.725110000000001</v>
      </c>
      <c r="FM432" s="38">
        <v>93.725589999999997</v>
      </c>
      <c r="FN432" s="38">
        <v>96.872870000000006</v>
      </c>
      <c r="FO432" s="38">
        <v>99.748710000000003</v>
      </c>
      <c r="FP432" s="38">
        <v>101.6604</v>
      </c>
      <c r="FQ432" s="38">
        <v>103.768</v>
      </c>
      <c r="FR432" s="38">
        <v>104.21</v>
      </c>
      <c r="FS432" s="38">
        <v>104.1542</v>
      </c>
      <c r="FT432" s="38">
        <v>102.6404</v>
      </c>
      <c r="FU432" s="38">
        <v>100.1853</v>
      </c>
      <c r="FV432" s="38">
        <v>96.057789999999997</v>
      </c>
      <c r="FW432">
        <v>92.78519</v>
      </c>
      <c r="FX432">
        <v>89.500889999999998</v>
      </c>
      <c r="FY432">
        <v>86.794319999999999</v>
      </c>
      <c r="FZ432">
        <v>0.31061620000000001</v>
      </c>
      <c r="GA432">
        <v>2.7950210000000002</v>
      </c>
      <c r="GB432">
        <v>1</v>
      </c>
    </row>
    <row r="433" spans="1:184" x14ac:dyDescent="0.3">
      <c r="A433" t="s">
        <v>279</v>
      </c>
      <c r="B433" t="s">
        <v>1</v>
      </c>
      <c r="C433" t="s">
        <v>1</v>
      </c>
      <c r="D433" t="s">
        <v>1</v>
      </c>
      <c r="E433" t="s">
        <v>1</v>
      </c>
      <c r="F433" t="s">
        <v>1</v>
      </c>
      <c r="G433" t="s">
        <v>1</v>
      </c>
      <c r="H433" s="40" t="s">
        <v>268</v>
      </c>
      <c r="I433" s="18" t="s">
        <v>1</v>
      </c>
      <c r="J433" s="38" t="s">
        <v>1</v>
      </c>
      <c r="K433" s="18">
        <v>44753</v>
      </c>
      <c r="L433" s="38">
        <v>215</v>
      </c>
      <c r="M433" s="38">
        <v>215</v>
      </c>
      <c r="N433" s="38">
        <v>29.095140000000001</v>
      </c>
      <c r="O433" s="38">
        <v>28.77657</v>
      </c>
      <c r="P433" s="38">
        <v>28.402750000000001</v>
      </c>
      <c r="Q433" s="38">
        <v>28.52197</v>
      </c>
      <c r="R433" s="38">
        <v>29.01154</v>
      </c>
      <c r="S433" s="38">
        <v>30.750979999999998</v>
      </c>
      <c r="T433" s="38">
        <v>33.904949999999999</v>
      </c>
      <c r="U433" s="38">
        <v>37.065719999999999</v>
      </c>
      <c r="V433" s="38">
        <v>39.414180000000002</v>
      </c>
      <c r="W433" s="38">
        <v>40.53228</v>
      </c>
      <c r="X433" s="38">
        <v>41.638170000000002</v>
      </c>
      <c r="Y433" s="38">
        <v>42.401400000000002</v>
      </c>
      <c r="Z433" s="38">
        <v>42.30894</v>
      </c>
      <c r="AA433" s="38">
        <v>42.138309999999997</v>
      </c>
      <c r="AB433" s="38">
        <v>40.569000000000003</v>
      </c>
      <c r="AC433" s="38">
        <v>38.006279999999997</v>
      </c>
      <c r="AD433" s="38">
        <v>34.872199999999999</v>
      </c>
      <c r="AE433" s="38">
        <v>32.461709999999997</v>
      </c>
      <c r="AF433" s="38">
        <v>31.822289999999999</v>
      </c>
      <c r="AG433" s="38">
        <v>31.680489999999999</v>
      </c>
      <c r="AH433" s="38">
        <v>32.061199999999999</v>
      </c>
      <c r="AI433" s="38">
        <v>33.344659999999998</v>
      </c>
      <c r="AJ433" s="38">
        <v>33.597360000000002</v>
      </c>
      <c r="AK433" s="38">
        <v>33.430320000000002</v>
      </c>
      <c r="AL433" s="38">
        <v>0.13053139999999999</v>
      </c>
      <c r="AM433" s="38">
        <v>-0.12989919999999999</v>
      </c>
      <c r="AN433" s="38">
        <v>-0.41885460000000002</v>
      </c>
      <c r="AO433" s="38">
        <v>-1.48798E-2</v>
      </c>
      <c r="AP433" s="38">
        <v>0.32935170000000002</v>
      </c>
      <c r="AQ433" s="38">
        <v>-2.8742699999999999E-2</v>
      </c>
      <c r="AR433" s="38">
        <v>-1.383443</v>
      </c>
      <c r="AS433" s="38">
        <v>-1.774502</v>
      </c>
      <c r="AT433" s="38">
        <v>-8.1859399999999999E-2</v>
      </c>
      <c r="AU433" s="38">
        <v>1.0101279999999999</v>
      </c>
      <c r="AV433" s="38">
        <v>0.59096780000000004</v>
      </c>
      <c r="AW433" s="38">
        <v>0.13069520000000001</v>
      </c>
      <c r="AX433" s="38">
        <v>-1.0393110000000001</v>
      </c>
      <c r="AY433" s="38">
        <v>3.9639800000000003E-2</v>
      </c>
      <c r="AZ433" s="38">
        <v>-0.81356200000000001</v>
      </c>
      <c r="BA433" s="38">
        <v>-1.1218319999999999</v>
      </c>
      <c r="BB433" s="38">
        <v>-0.1457329</v>
      </c>
      <c r="BC433" s="38">
        <v>-0.70256839999999998</v>
      </c>
      <c r="BD433" s="38">
        <v>-0.88397930000000002</v>
      </c>
      <c r="BE433" s="38">
        <v>-0.46345760000000003</v>
      </c>
      <c r="BF433" s="38">
        <v>0.61193050000000004</v>
      </c>
      <c r="BG433" s="38">
        <v>-2.07931</v>
      </c>
      <c r="BH433" s="38">
        <v>-2.8322780000000001</v>
      </c>
      <c r="BI433" s="38">
        <v>-1.6881839999999999</v>
      </c>
      <c r="BJ433" s="38">
        <v>0.26731490000000002</v>
      </c>
      <c r="BK433" s="38">
        <v>-7.2103000000000002E-3</v>
      </c>
      <c r="BL433" s="38">
        <v>-0.29362060000000001</v>
      </c>
      <c r="BM433" s="38">
        <v>9.7912700000000005E-2</v>
      </c>
      <c r="BN433" s="38">
        <v>0.4314094</v>
      </c>
      <c r="BO433" s="38">
        <v>9.5086199999999996E-2</v>
      </c>
      <c r="BP433" s="38">
        <v>-1.2424630000000001</v>
      </c>
      <c r="BQ433" s="38">
        <v>-1.5799000000000001</v>
      </c>
      <c r="BR433" s="38">
        <v>9.2031699999999994E-2</v>
      </c>
      <c r="BS433" s="38">
        <v>1.178186</v>
      </c>
      <c r="BT433" s="38">
        <v>0.74731159999999996</v>
      </c>
      <c r="BU433" s="38">
        <v>0.2443612</v>
      </c>
      <c r="BV433" s="38">
        <v>-0.96025380000000005</v>
      </c>
      <c r="BW433" s="38">
        <v>0.14491609999999999</v>
      </c>
      <c r="BX433" s="38">
        <v>-0.65583389999999997</v>
      </c>
      <c r="BY433" s="38">
        <v>-0.94718349999999996</v>
      </c>
      <c r="BZ433" s="38">
        <v>7.0627300000000004E-2</v>
      </c>
      <c r="CA433" s="38">
        <v>-0.43494179999999999</v>
      </c>
      <c r="CB433" s="38">
        <v>-0.60004069999999998</v>
      </c>
      <c r="CC433" s="38">
        <v>-0.18582099999999999</v>
      </c>
      <c r="CD433" s="38">
        <v>0.91673539999999998</v>
      </c>
      <c r="CE433" s="38">
        <v>-1.6947680000000001</v>
      </c>
      <c r="CF433" s="38">
        <v>-2.4468909999999999</v>
      </c>
      <c r="CG433" s="38">
        <v>-1.3007869999999999</v>
      </c>
      <c r="CH433" s="38">
        <v>0.3620507</v>
      </c>
      <c r="CI433" s="38">
        <v>7.7763799999999994E-2</v>
      </c>
      <c r="CJ433" s="38">
        <v>-0.20688390000000001</v>
      </c>
      <c r="CK433" s="38">
        <v>0.17603240000000001</v>
      </c>
      <c r="CL433" s="38">
        <v>0.50209429999999999</v>
      </c>
      <c r="CM433" s="38">
        <v>0.1808498</v>
      </c>
      <c r="CN433" s="38">
        <v>-1.1448210000000001</v>
      </c>
      <c r="CO433" s="38">
        <v>-1.44512</v>
      </c>
      <c r="CP433" s="38">
        <v>0.21246799999999999</v>
      </c>
      <c r="CQ433" s="38">
        <v>1.294583</v>
      </c>
      <c r="CR433" s="38">
        <v>0.85559479999999999</v>
      </c>
      <c r="CS433" s="38">
        <v>0.32308589999999998</v>
      </c>
      <c r="CT433" s="38">
        <v>-0.90549919999999995</v>
      </c>
      <c r="CU433" s="38">
        <v>0.2178301</v>
      </c>
      <c r="CV433" s="38">
        <v>-0.54659190000000002</v>
      </c>
      <c r="CW433" s="38">
        <v>-0.82622280000000003</v>
      </c>
      <c r="CX433" s="38">
        <v>0.2204777</v>
      </c>
      <c r="CY433" s="38">
        <v>-0.24958440000000001</v>
      </c>
      <c r="CZ433" s="38">
        <v>-0.40338570000000001</v>
      </c>
      <c r="DA433" s="38">
        <v>6.4692999999999999E-3</v>
      </c>
      <c r="DB433" s="38">
        <v>1.127842</v>
      </c>
      <c r="DC433" s="38">
        <v>-1.428436</v>
      </c>
      <c r="DD433" s="38">
        <v>-2.1799740000000001</v>
      </c>
      <c r="DE433" s="38">
        <v>-1.0324770000000001</v>
      </c>
      <c r="DF433" s="38">
        <v>0.45678649999999998</v>
      </c>
      <c r="DG433" s="38">
        <v>0.16273779999999999</v>
      </c>
      <c r="DH433" s="38">
        <v>-0.1201472</v>
      </c>
      <c r="DI433" s="38">
        <v>0.25415209999999999</v>
      </c>
      <c r="DJ433" s="38">
        <v>0.57277909999999999</v>
      </c>
      <c r="DK433" s="38">
        <v>0.2666133</v>
      </c>
      <c r="DL433" s="38">
        <v>-1.0471779999999999</v>
      </c>
      <c r="DM433" s="38">
        <v>-1.3103400000000001</v>
      </c>
      <c r="DN433" s="38">
        <v>0.33290439999999999</v>
      </c>
      <c r="DO433" s="38">
        <v>1.4109799999999999</v>
      </c>
      <c r="DP433" s="38">
        <v>0.96387800000000001</v>
      </c>
      <c r="DQ433" s="38">
        <v>0.40181060000000002</v>
      </c>
      <c r="DR433" s="38">
        <v>-0.85074450000000001</v>
      </c>
      <c r="DS433" s="38">
        <v>0.29074410000000001</v>
      </c>
      <c r="DT433" s="38">
        <v>-0.43734990000000001</v>
      </c>
      <c r="DU433" s="38">
        <v>-0.7052621</v>
      </c>
      <c r="DV433" s="38">
        <v>0.37032809999999999</v>
      </c>
      <c r="DW433" s="38">
        <v>-6.4227099999999995E-2</v>
      </c>
      <c r="DX433" s="38">
        <v>-0.20673069999999999</v>
      </c>
      <c r="DY433" s="38">
        <v>0.19875960000000001</v>
      </c>
      <c r="DZ433" s="38">
        <v>1.3389489999999999</v>
      </c>
      <c r="EA433" s="38">
        <v>-1.1621030000000001</v>
      </c>
      <c r="EB433" s="38">
        <v>-1.9130560000000001</v>
      </c>
      <c r="EC433" s="38">
        <v>-0.76416689999999998</v>
      </c>
      <c r="ED433" s="38">
        <v>0.59357009999999999</v>
      </c>
      <c r="EE433" s="38">
        <v>0.28542669999999998</v>
      </c>
      <c r="EF433" s="38">
        <v>5.0867999999999998E-3</v>
      </c>
      <c r="EG433" s="38">
        <v>0.36694470000000001</v>
      </c>
      <c r="EH433" s="38">
        <v>0.67483689999999996</v>
      </c>
      <c r="EI433" s="38">
        <v>0.39044220000000002</v>
      </c>
      <c r="EJ433" s="38">
        <v>-0.90619870000000002</v>
      </c>
      <c r="EK433" s="38">
        <v>-1.1157379999999999</v>
      </c>
      <c r="EL433" s="38">
        <v>0.50679540000000001</v>
      </c>
      <c r="EM433" s="38">
        <v>1.5790379999999999</v>
      </c>
      <c r="EN433" s="38">
        <v>1.1202220000000001</v>
      </c>
      <c r="EO433" s="38">
        <v>0.51547659999999995</v>
      </c>
      <c r="EP433" s="38">
        <v>-0.77168760000000003</v>
      </c>
      <c r="EQ433" s="38">
        <v>0.39602029999999999</v>
      </c>
      <c r="ER433" s="38">
        <v>-0.27962169999999997</v>
      </c>
      <c r="ES433" s="38">
        <v>-0.53061400000000003</v>
      </c>
      <c r="ET433" s="38">
        <v>0.58668830000000005</v>
      </c>
      <c r="EU433" s="38">
        <v>0.20339950000000001</v>
      </c>
      <c r="EV433" s="38">
        <v>7.7207899999999996E-2</v>
      </c>
      <c r="EW433" s="38">
        <v>0.47639629999999999</v>
      </c>
      <c r="EX433" s="38">
        <v>1.6437539999999999</v>
      </c>
      <c r="EY433" s="38">
        <v>-0.77756150000000002</v>
      </c>
      <c r="EZ433" s="38">
        <v>-1.5276700000000001</v>
      </c>
      <c r="FA433" s="38">
        <v>-0.37676979999999999</v>
      </c>
      <c r="FB433" s="38">
        <v>83.034700000000001</v>
      </c>
      <c r="FC433" s="38">
        <v>81.347790000000003</v>
      </c>
      <c r="FD433" s="38">
        <v>80.146370000000005</v>
      </c>
      <c r="FE433" s="38">
        <v>78.05959</v>
      </c>
      <c r="FF433" s="38">
        <v>75.194000000000003</v>
      </c>
      <c r="FG433" s="38">
        <v>74.510959999999997</v>
      </c>
      <c r="FH433" s="38">
        <v>74.156229999999994</v>
      </c>
      <c r="FI433" s="38">
        <v>77.153120000000001</v>
      </c>
      <c r="FJ433" s="38">
        <v>81.556430000000006</v>
      </c>
      <c r="FK433" s="38">
        <v>86.223119999999994</v>
      </c>
      <c r="FL433" s="38">
        <v>90.119380000000007</v>
      </c>
      <c r="FM433" s="38">
        <v>93.593649999999997</v>
      </c>
      <c r="FN433" s="38">
        <v>96.719849999999994</v>
      </c>
      <c r="FO433" s="38">
        <v>99.033839999999998</v>
      </c>
      <c r="FP433" s="38">
        <v>100.64019999999999</v>
      </c>
      <c r="FQ433" s="38">
        <v>102.5042</v>
      </c>
      <c r="FR433" s="38">
        <v>103.5872</v>
      </c>
      <c r="FS433" s="38">
        <v>103.377</v>
      </c>
      <c r="FT433" s="38">
        <v>102.2773</v>
      </c>
      <c r="FU433" s="38">
        <v>100.3584</v>
      </c>
      <c r="FV433" s="38">
        <v>97.396330000000006</v>
      </c>
      <c r="FW433">
        <v>94.160489999999996</v>
      </c>
      <c r="FX433">
        <v>91.663550000000001</v>
      </c>
      <c r="FY433">
        <v>88.080600000000004</v>
      </c>
      <c r="FZ433">
        <v>0.32940130000000001</v>
      </c>
      <c r="GA433">
        <v>2.9885929999999998</v>
      </c>
      <c r="GB433">
        <v>1</v>
      </c>
    </row>
    <row r="434" spans="1:184" x14ac:dyDescent="0.3">
      <c r="A434" t="s">
        <v>279</v>
      </c>
      <c r="B434" t="s">
        <v>1</v>
      </c>
      <c r="C434" t="s">
        <v>1</v>
      </c>
      <c r="D434" t="s">
        <v>1</v>
      </c>
      <c r="E434" t="s">
        <v>1</v>
      </c>
      <c r="F434" t="s">
        <v>1</v>
      </c>
      <c r="G434" t="s">
        <v>1</v>
      </c>
      <c r="H434" s="40" t="s">
        <v>268</v>
      </c>
      <c r="I434" s="18" t="s">
        <v>1</v>
      </c>
      <c r="J434" s="38" t="s">
        <v>1</v>
      </c>
      <c r="K434" s="18">
        <v>44760</v>
      </c>
      <c r="L434" s="38">
        <v>215</v>
      </c>
      <c r="M434" s="38">
        <v>215</v>
      </c>
      <c r="N434" s="38">
        <v>32.340730000000001</v>
      </c>
      <c r="O434" s="38">
        <v>31.933499999999999</v>
      </c>
      <c r="P434" s="38">
        <v>31.492660000000001</v>
      </c>
      <c r="Q434" s="38">
        <v>31.640809999999998</v>
      </c>
      <c r="R434" s="38">
        <v>32.141249999999999</v>
      </c>
      <c r="S434" s="38">
        <v>34.297580000000004</v>
      </c>
      <c r="T434" s="38">
        <v>38.498519999999999</v>
      </c>
      <c r="U434" s="38">
        <v>42.840240000000001</v>
      </c>
      <c r="V434" s="38">
        <v>46.422780000000003</v>
      </c>
      <c r="W434" s="38">
        <v>48.500039999999998</v>
      </c>
      <c r="X434" s="38">
        <v>50.639240000000001</v>
      </c>
      <c r="Y434" s="38">
        <v>52.147500000000001</v>
      </c>
      <c r="Z434" s="38">
        <v>52.42653</v>
      </c>
      <c r="AA434" s="38">
        <v>52.217869999999998</v>
      </c>
      <c r="AB434" s="38">
        <v>50.200560000000003</v>
      </c>
      <c r="AC434" s="38">
        <v>46.282989999999998</v>
      </c>
      <c r="AD434" s="38">
        <v>42.032850000000003</v>
      </c>
      <c r="AE434" s="38">
        <v>38.840130000000002</v>
      </c>
      <c r="AF434" s="38">
        <v>37.489089999999997</v>
      </c>
      <c r="AG434" s="38">
        <v>36.975650000000002</v>
      </c>
      <c r="AH434" s="38">
        <v>36.898699999999998</v>
      </c>
      <c r="AI434" s="38">
        <v>37.871259999999999</v>
      </c>
      <c r="AJ434" s="38">
        <v>37.786589999999997</v>
      </c>
      <c r="AK434" s="38">
        <v>37.392110000000002</v>
      </c>
      <c r="AL434" s="38">
        <v>0.45424930000000002</v>
      </c>
      <c r="AM434" s="38">
        <v>0.21114189999999999</v>
      </c>
      <c r="AN434" s="38">
        <v>0.25829200000000002</v>
      </c>
      <c r="AO434" s="38">
        <v>0.41695280000000001</v>
      </c>
      <c r="AP434" s="38">
        <v>0.3436476</v>
      </c>
      <c r="AQ434" s="38">
        <v>-0.26772790000000002</v>
      </c>
      <c r="AR434" s="38">
        <v>0.14366899999999999</v>
      </c>
      <c r="AS434" s="38">
        <v>-0.2729664</v>
      </c>
      <c r="AT434" s="38">
        <v>-2.0549529999999998</v>
      </c>
      <c r="AU434" s="38">
        <v>-1.2635810000000001</v>
      </c>
      <c r="AV434" s="38">
        <v>-0.7560597</v>
      </c>
      <c r="AW434" s="38">
        <v>-1.2928740000000001</v>
      </c>
      <c r="AX434" s="38">
        <v>-0.90050269999999999</v>
      </c>
      <c r="AY434" s="38">
        <v>-0.183806</v>
      </c>
      <c r="AZ434" s="38">
        <v>1.746907</v>
      </c>
      <c r="BA434" s="38">
        <v>1.008751</v>
      </c>
      <c r="BB434" s="38">
        <v>1.409959</v>
      </c>
      <c r="BC434" s="38">
        <v>1.1127849999999999</v>
      </c>
      <c r="BD434" s="38">
        <v>6.1397999999999999E-3</v>
      </c>
      <c r="BE434" s="38">
        <v>0.73679819999999996</v>
      </c>
      <c r="BF434" s="38">
        <v>4.2653499999999997E-2</v>
      </c>
      <c r="BG434" s="38">
        <v>-2.5602</v>
      </c>
      <c r="BH434" s="38">
        <v>-2.3678810000000001</v>
      </c>
      <c r="BI434" s="38">
        <v>-2.4648620000000001</v>
      </c>
      <c r="BJ434" s="38">
        <v>0.59328510000000001</v>
      </c>
      <c r="BK434" s="38">
        <v>0.33288180000000001</v>
      </c>
      <c r="BL434" s="38">
        <v>0.3769171</v>
      </c>
      <c r="BM434" s="38">
        <v>0.52741930000000004</v>
      </c>
      <c r="BN434" s="38">
        <v>0.44766149999999999</v>
      </c>
      <c r="BO434" s="38">
        <v>-0.1454666</v>
      </c>
      <c r="BP434" s="38">
        <v>0.28861150000000002</v>
      </c>
      <c r="BQ434" s="38">
        <v>-8.5666999999999993E-2</v>
      </c>
      <c r="BR434" s="38">
        <v>-1.8852610000000001</v>
      </c>
      <c r="BS434" s="38">
        <v>-1.0991930000000001</v>
      </c>
      <c r="BT434" s="38">
        <v>-0.59891720000000004</v>
      </c>
      <c r="BU434" s="38">
        <v>-1.177765</v>
      </c>
      <c r="BV434" s="38">
        <v>-0.82033590000000001</v>
      </c>
      <c r="BW434" s="38">
        <v>-7.5265200000000004E-2</v>
      </c>
      <c r="BX434" s="38">
        <v>1.9043380000000001</v>
      </c>
      <c r="BY434" s="38">
        <v>1.194709</v>
      </c>
      <c r="BZ434" s="38">
        <v>1.635839</v>
      </c>
      <c r="CA434" s="38">
        <v>1.4010009999999999</v>
      </c>
      <c r="CB434" s="38">
        <v>0.30498930000000002</v>
      </c>
      <c r="CC434" s="38">
        <v>1.016805</v>
      </c>
      <c r="CD434" s="38">
        <v>0.34190930000000003</v>
      </c>
      <c r="CE434" s="38">
        <v>-2.1856369999999998</v>
      </c>
      <c r="CF434" s="38">
        <v>-1.990362</v>
      </c>
      <c r="CG434" s="38">
        <v>-2.0858219999999998</v>
      </c>
      <c r="CH434" s="38">
        <v>0.68958090000000005</v>
      </c>
      <c r="CI434" s="38">
        <v>0.41719850000000003</v>
      </c>
      <c r="CJ434" s="38">
        <v>0.4590764</v>
      </c>
      <c r="CK434" s="38">
        <v>0.60392809999999997</v>
      </c>
      <c r="CL434" s="38">
        <v>0.51970110000000003</v>
      </c>
      <c r="CM434" s="38">
        <v>-6.0788700000000001E-2</v>
      </c>
      <c r="CN434" s="38">
        <v>0.38899820000000002</v>
      </c>
      <c r="CO434" s="38">
        <v>4.4055999999999998E-2</v>
      </c>
      <c r="CP434" s="38">
        <v>-1.767733</v>
      </c>
      <c r="CQ434" s="38">
        <v>-0.98533899999999996</v>
      </c>
      <c r="CR434" s="38">
        <v>-0.49008079999999998</v>
      </c>
      <c r="CS434" s="38">
        <v>-1.0980399999999999</v>
      </c>
      <c r="CT434" s="38">
        <v>-0.76481250000000001</v>
      </c>
      <c r="CU434" s="38">
        <v>-9.0099999999999995E-5</v>
      </c>
      <c r="CV434" s="38">
        <v>2.0133740000000002</v>
      </c>
      <c r="CW434" s="38">
        <v>1.323502</v>
      </c>
      <c r="CX434" s="38">
        <v>1.7922819999999999</v>
      </c>
      <c r="CY434" s="38">
        <v>1.600619</v>
      </c>
      <c r="CZ434" s="38">
        <v>0.51197159999999997</v>
      </c>
      <c r="DA434" s="38">
        <v>1.210736</v>
      </c>
      <c r="DB434" s="38">
        <v>0.54917289999999996</v>
      </c>
      <c r="DC434" s="38">
        <v>-1.9262159999999999</v>
      </c>
      <c r="DD434" s="38">
        <v>-1.728893</v>
      </c>
      <c r="DE434" s="38">
        <v>-1.8233010000000001</v>
      </c>
      <c r="DF434" s="38">
        <v>0.78587660000000004</v>
      </c>
      <c r="DG434" s="38">
        <v>0.50151520000000005</v>
      </c>
      <c r="DH434" s="38">
        <v>0.54123580000000004</v>
      </c>
      <c r="DI434" s="38">
        <v>0.68043690000000001</v>
      </c>
      <c r="DJ434" s="38">
        <v>0.59174079999999996</v>
      </c>
      <c r="DK434" s="38">
        <v>2.38891E-2</v>
      </c>
      <c r="DL434" s="38">
        <v>0.48938490000000001</v>
      </c>
      <c r="DM434" s="38">
        <v>0.17377899999999999</v>
      </c>
      <c r="DN434" s="38">
        <v>-1.6502049999999999</v>
      </c>
      <c r="DO434" s="38">
        <v>-0.87148460000000005</v>
      </c>
      <c r="DP434" s="38">
        <v>-0.38124439999999998</v>
      </c>
      <c r="DQ434" s="38">
        <v>-1.018316</v>
      </c>
      <c r="DR434" s="38">
        <v>-0.70928919999999995</v>
      </c>
      <c r="DS434" s="38">
        <v>7.5084899999999996E-2</v>
      </c>
      <c r="DT434" s="38">
        <v>2.122411</v>
      </c>
      <c r="DU434" s="38">
        <v>1.452296</v>
      </c>
      <c r="DV434" s="38">
        <v>1.948726</v>
      </c>
      <c r="DW434" s="38">
        <v>1.800238</v>
      </c>
      <c r="DX434" s="38">
        <v>0.71895379999999998</v>
      </c>
      <c r="DY434" s="38">
        <v>1.404668</v>
      </c>
      <c r="DZ434" s="38">
        <v>0.75643660000000001</v>
      </c>
      <c r="EA434" s="38">
        <v>-1.6667940000000001</v>
      </c>
      <c r="EB434" s="38">
        <v>-1.467425</v>
      </c>
      <c r="EC434" s="38">
        <v>-1.5607789999999999</v>
      </c>
      <c r="ED434" s="38">
        <v>0.92491239999999997</v>
      </c>
      <c r="EE434" s="38">
        <v>0.62325509999999995</v>
      </c>
      <c r="EF434" s="38">
        <v>0.65986089999999997</v>
      </c>
      <c r="EG434" s="38">
        <v>0.79090340000000003</v>
      </c>
      <c r="EH434" s="38">
        <v>0.6957546</v>
      </c>
      <c r="EI434" s="38">
        <v>0.14615049999999999</v>
      </c>
      <c r="EJ434" s="38">
        <v>0.63432739999999999</v>
      </c>
      <c r="EK434" s="38">
        <v>0.36107850000000002</v>
      </c>
      <c r="EL434" s="38">
        <v>-1.4805120000000001</v>
      </c>
      <c r="EM434" s="38">
        <v>-0.70709690000000003</v>
      </c>
      <c r="EN434" s="38">
        <v>-0.22410189999999999</v>
      </c>
      <c r="EO434" s="38">
        <v>-0.90320679999999998</v>
      </c>
      <c r="EP434" s="38">
        <v>-0.62912230000000002</v>
      </c>
      <c r="EQ434" s="38">
        <v>0.18362580000000001</v>
      </c>
      <c r="ER434" s="38">
        <v>2.2798409999999998</v>
      </c>
      <c r="ES434" s="38">
        <v>1.6382540000000001</v>
      </c>
      <c r="ET434" s="38">
        <v>2.1746059999999998</v>
      </c>
      <c r="EU434" s="38">
        <v>2.088454</v>
      </c>
      <c r="EV434" s="38">
        <v>1.017803</v>
      </c>
      <c r="EW434" s="38">
        <v>1.684674</v>
      </c>
      <c r="EX434" s="38">
        <v>1.0556920000000001</v>
      </c>
      <c r="EY434" s="38">
        <v>-1.2922309999999999</v>
      </c>
      <c r="EZ434" s="38">
        <v>-1.089906</v>
      </c>
      <c r="FA434" s="38">
        <v>-1.1817390000000001</v>
      </c>
      <c r="FB434" s="38">
        <v>86.064959999999999</v>
      </c>
      <c r="FC434" s="38">
        <v>85.161320000000003</v>
      </c>
      <c r="FD434" s="38">
        <v>83.656229999999994</v>
      </c>
      <c r="FE434" s="38">
        <v>81.994820000000004</v>
      </c>
      <c r="FF434" s="38">
        <v>80.531829999999999</v>
      </c>
      <c r="FG434" s="38">
        <v>79.759379999999993</v>
      </c>
      <c r="FH434" s="38">
        <v>79.783389999999997</v>
      </c>
      <c r="FI434" s="38">
        <v>81.130300000000005</v>
      </c>
      <c r="FJ434" s="38">
        <v>83.498149999999995</v>
      </c>
      <c r="FK434" s="38">
        <v>87.112690000000001</v>
      </c>
      <c r="FL434" s="38">
        <v>91.732849999999999</v>
      </c>
      <c r="FM434" s="38">
        <v>96.178629999999998</v>
      </c>
      <c r="FN434" s="38">
        <v>94.910150000000002</v>
      </c>
      <c r="FO434" s="38">
        <v>96.746089999999995</v>
      </c>
      <c r="FP434" s="38">
        <v>99.712909999999994</v>
      </c>
      <c r="FQ434" s="38">
        <v>101.4211</v>
      </c>
      <c r="FR434" s="38">
        <v>101.68559999999999</v>
      </c>
      <c r="FS434" s="38">
        <v>100.60769999999999</v>
      </c>
      <c r="FT434" s="38">
        <v>99.597499999999997</v>
      </c>
      <c r="FU434" s="38">
        <v>96.831400000000002</v>
      </c>
      <c r="FV434" s="38">
        <v>94.590919999999997</v>
      </c>
      <c r="FW434">
        <v>93.105739999999997</v>
      </c>
      <c r="FX434">
        <v>90.600489999999994</v>
      </c>
      <c r="FY434">
        <v>86.781469999999999</v>
      </c>
      <c r="FZ434">
        <v>0.33933269999999999</v>
      </c>
      <c r="GA434">
        <v>2.9160509999999999</v>
      </c>
      <c r="GB434">
        <v>1</v>
      </c>
    </row>
    <row r="435" spans="1:184" x14ac:dyDescent="0.3">
      <c r="A435" t="s">
        <v>279</v>
      </c>
      <c r="B435" t="s">
        <v>1</v>
      </c>
      <c r="C435" t="s">
        <v>1</v>
      </c>
      <c r="D435" t="s">
        <v>1</v>
      </c>
      <c r="E435" t="s">
        <v>1</v>
      </c>
      <c r="F435" t="s">
        <v>1</v>
      </c>
      <c r="G435" t="s">
        <v>1</v>
      </c>
      <c r="H435" s="40" t="s">
        <v>268</v>
      </c>
      <c r="I435" s="18" t="s">
        <v>1</v>
      </c>
      <c r="J435" s="38" t="s">
        <v>1</v>
      </c>
      <c r="K435" s="18">
        <v>44763</v>
      </c>
      <c r="L435" s="38">
        <v>215</v>
      </c>
      <c r="M435" s="38">
        <v>215</v>
      </c>
      <c r="N435" s="38">
        <v>40.111750000000001</v>
      </c>
      <c r="O435" s="38">
        <v>40.005360000000003</v>
      </c>
      <c r="P435" s="38">
        <v>39.635309999999997</v>
      </c>
      <c r="Q435" s="38">
        <v>39.616340000000001</v>
      </c>
      <c r="R435" s="38">
        <v>40.078769999999999</v>
      </c>
      <c r="S435" s="38">
        <v>41.778239999999997</v>
      </c>
      <c r="T435" s="38">
        <v>44.736260000000001</v>
      </c>
      <c r="U435" s="38">
        <v>47.222230000000003</v>
      </c>
      <c r="V435" s="38">
        <v>48.591880000000003</v>
      </c>
      <c r="W435" s="38">
        <v>48.453609999999998</v>
      </c>
      <c r="X435" s="38">
        <v>48.007199999999997</v>
      </c>
      <c r="Y435" s="38">
        <v>47.808610000000002</v>
      </c>
      <c r="Z435" s="38">
        <v>47.146509999999999</v>
      </c>
      <c r="AA435" s="38">
        <v>46.482489999999999</v>
      </c>
      <c r="AB435" s="38">
        <v>44.821379999999998</v>
      </c>
      <c r="AC435" s="38">
        <v>42.26493</v>
      </c>
      <c r="AD435" s="38">
        <v>39.299500000000002</v>
      </c>
      <c r="AE435" s="38">
        <v>36.881860000000003</v>
      </c>
      <c r="AF435" s="38">
        <v>36.451340000000002</v>
      </c>
      <c r="AG435" s="38">
        <v>36.47598</v>
      </c>
      <c r="AH435" s="38">
        <v>36.997129999999999</v>
      </c>
      <c r="AI435" s="38">
        <v>38.508189999999999</v>
      </c>
      <c r="AJ435" s="38">
        <v>38.830309999999997</v>
      </c>
      <c r="AK435" s="38">
        <v>38.683349999999997</v>
      </c>
      <c r="AL435" s="38">
        <v>-0.31042639999999999</v>
      </c>
      <c r="AM435" s="38">
        <v>-0.26956649999999999</v>
      </c>
      <c r="AN435" s="38">
        <v>1.84444E-2</v>
      </c>
      <c r="AO435" s="38">
        <v>1.4338169999999999</v>
      </c>
      <c r="AP435" s="38">
        <v>-0.41535</v>
      </c>
      <c r="AQ435" s="38">
        <v>-2.035819</v>
      </c>
      <c r="AR435" s="38">
        <v>-2.0084219999999999</v>
      </c>
      <c r="AS435" s="38">
        <v>-0.47178009999999998</v>
      </c>
      <c r="AT435" s="38">
        <v>1.0070410000000001</v>
      </c>
      <c r="AU435" s="38">
        <v>0.81943639999999995</v>
      </c>
      <c r="AV435" s="38">
        <v>-0.50752819999999998</v>
      </c>
      <c r="AW435" s="38">
        <v>-0.96400669999999999</v>
      </c>
      <c r="AX435" s="38">
        <v>0.38862200000000002</v>
      </c>
      <c r="AY435" s="38">
        <v>-1.240138</v>
      </c>
      <c r="AZ435" s="38">
        <v>1.486084</v>
      </c>
      <c r="BA435" s="38">
        <v>1.2240839999999999</v>
      </c>
      <c r="BB435" s="38">
        <v>5.8803080000000003</v>
      </c>
      <c r="BC435" s="38">
        <v>5.4292299999999996</v>
      </c>
      <c r="BD435" s="38">
        <v>5.3011990000000004</v>
      </c>
      <c r="BE435" s="38">
        <v>6.2647279999999999</v>
      </c>
      <c r="BF435" s="38">
        <v>6.2328910000000004</v>
      </c>
      <c r="BG435" s="38">
        <v>0.5053744</v>
      </c>
      <c r="BH435" s="38">
        <v>0.40767569999999997</v>
      </c>
      <c r="BI435" s="38">
        <v>0.6256022</v>
      </c>
      <c r="BJ435" s="38">
        <v>-0.1774984</v>
      </c>
      <c r="BK435" s="38">
        <v>-0.15518560000000001</v>
      </c>
      <c r="BL435" s="38">
        <v>0.13234080000000001</v>
      </c>
      <c r="BM435" s="38">
        <v>1.532165</v>
      </c>
      <c r="BN435" s="38">
        <v>-0.3208145</v>
      </c>
      <c r="BO435" s="38">
        <v>-1.9193690000000001</v>
      </c>
      <c r="BP435" s="38">
        <v>-1.8668359999999999</v>
      </c>
      <c r="BQ435" s="38">
        <v>-0.30070920000000001</v>
      </c>
      <c r="BR435" s="38">
        <v>1.17638</v>
      </c>
      <c r="BS435" s="38">
        <v>0.97548259999999998</v>
      </c>
      <c r="BT435" s="38">
        <v>-0.36090620000000001</v>
      </c>
      <c r="BU435" s="38">
        <v>-0.867537</v>
      </c>
      <c r="BV435" s="38">
        <v>0.4615419</v>
      </c>
      <c r="BW435" s="38">
        <v>-1.1482110000000001</v>
      </c>
      <c r="BX435" s="38">
        <v>1.624133</v>
      </c>
      <c r="BY435" s="38">
        <v>1.3954759999999999</v>
      </c>
      <c r="BZ435" s="38">
        <v>6.0902599999999998</v>
      </c>
      <c r="CA435" s="38">
        <v>5.6939739999999999</v>
      </c>
      <c r="CB435" s="38">
        <v>5.5859370000000004</v>
      </c>
      <c r="CC435" s="38">
        <v>6.5427059999999999</v>
      </c>
      <c r="CD435" s="38">
        <v>6.5386540000000002</v>
      </c>
      <c r="CE435" s="38">
        <v>0.87183980000000005</v>
      </c>
      <c r="CF435" s="38">
        <v>0.77730569999999999</v>
      </c>
      <c r="CG435" s="38">
        <v>0.99396390000000001</v>
      </c>
      <c r="CH435" s="38">
        <v>-8.5432900000000006E-2</v>
      </c>
      <c r="CI435" s="38">
        <v>-7.59658E-2</v>
      </c>
      <c r="CJ435" s="38">
        <v>0.2112251</v>
      </c>
      <c r="CK435" s="38">
        <v>1.6002810000000001</v>
      </c>
      <c r="CL435" s="38">
        <v>-0.2553396</v>
      </c>
      <c r="CM435" s="38">
        <v>-1.8387150000000001</v>
      </c>
      <c r="CN435" s="38">
        <v>-1.768775</v>
      </c>
      <c r="CO435" s="38">
        <v>-0.182226</v>
      </c>
      <c r="CP435" s="38">
        <v>1.2936639999999999</v>
      </c>
      <c r="CQ435" s="38">
        <v>1.0835600000000001</v>
      </c>
      <c r="CR435" s="38">
        <v>-0.25935619999999998</v>
      </c>
      <c r="CS435" s="38">
        <v>-0.80072239999999995</v>
      </c>
      <c r="CT435" s="38">
        <v>0.512046</v>
      </c>
      <c r="CU435" s="38">
        <v>-1.084544</v>
      </c>
      <c r="CV435" s="38">
        <v>1.7197450000000001</v>
      </c>
      <c r="CW435" s="38">
        <v>1.5141819999999999</v>
      </c>
      <c r="CX435" s="38">
        <v>6.2356720000000001</v>
      </c>
      <c r="CY435" s="38">
        <v>5.8773359999999997</v>
      </c>
      <c r="CZ435" s="38">
        <v>5.7831450000000002</v>
      </c>
      <c r="DA435" s="38">
        <v>6.7352340000000002</v>
      </c>
      <c r="DB435" s="38">
        <v>6.7504239999999998</v>
      </c>
      <c r="DC435" s="38">
        <v>1.125653</v>
      </c>
      <c r="DD435" s="38">
        <v>1.03331</v>
      </c>
      <c r="DE435" s="38">
        <v>1.24909</v>
      </c>
      <c r="DF435" s="38">
        <v>6.6325999999999998E-3</v>
      </c>
      <c r="DG435" s="38">
        <v>3.2540999999999998E-3</v>
      </c>
      <c r="DH435" s="38">
        <v>0.29010940000000002</v>
      </c>
      <c r="DI435" s="38">
        <v>1.668398</v>
      </c>
      <c r="DJ435" s="38">
        <v>-0.18986459999999999</v>
      </c>
      <c r="DK435" s="38">
        <v>-1.758062</v>
      </c>
      <c r="DL435" s="38">
        <v>-1.6707129999999999</v>
      </c>
      <c r="DM435" s="38">
        <v>-6.3742699999999999E-2</v>
      </c>
      <c r="DN435" s="38">
        <v>1.4109480000000001</v>
      </c>
      <c r="DO435" s="38">
        <v>1.1916370000000001</v>
      </c>
      <c r="DP435" s="38">
        <v>-0.15780620000000001</v>
      </c>
      <c r="DQ435" s="38">
        <v>-0.7339078</v>
      </c>
      <c r="DR435" s="38">
        <v>0.56255010000000005</v>
      </c>
      <c r="DS435" s="38">
        <v>-1.0208759999999999</v>
      </c>
      <c r="DT435" s="38">
        <v>1.8153570000000001</v>
      </c>
      <c r="DU435" s="38">
        <v>1.6328879999999999</v>
      </c>
      <c r="DV435" s="38">
        <v>6.3810849999999997</v>
      </c>
      <c r="DW435" s="38">
        <v>6.0606970000000002</v>
      </c>
      <c r="DX435" s="38">
        <v>5.9803540000000002</v>
      </c>
      <c r="DY435" s="38">
        <v>6.9277610000000003</v>
      </c>
      <c r="DZ435" s="38">
        <v>6.9621950000000004</v>
      </c>
      <c r="EA435" s="38">
        <v>1.3794649999999999</v>
      </c>
      <c r="EB435" s="38">
        <v>1.289315</v>
      </c>
      <c r="EC435" s="38">
        <v>1.504216</v>
      </c>
      <c r="ED435" s="38">
        <v>0.13956060000000001</v>
      </c>
      <c r="EE435" s="38">
        <v>0.1176349</v>
      </c>
      <c r="EF435" s="38">
        <v>0.40400570000000002</v>
      </c>
      <c r="EG435" s="38">
        <v>1.7667459999999999</v>
      </c>
      <c r="EH435" s="38">
        <v>-9.53291E-2</v>
      </c>
      <c r="EI435" s="38">
        <v>-1.6416120000000001</v>
      </c>
      <c r="EJ435" s="38">
        <v>-1.5291269999999999</v>
      </c>
      <c r="EK435" s="38">
        <v>0.1073282</v>
      </c>
      <c r="EL435" s="38">
        <v>1.5802879999999999</v>
      </c>
      <c r="EM435" s="38">
        <v>1.347683</v>
      </c>
      <c r="EN435" s="38">
        <v>-1.11842E-2</v>
      </c>
      <c r="EO435" s="38">
        <v>-0.63743810000000001</v>
      </c>
      <c r="EP435" s="38">
        <v>0.63546990000000003</v>
      </c>
      <c r="EQ435" s="38">
        <v>-0.92894980000000005</v>
      </c>
      <c r="ER435" s="38">
        <v>1.953406</v>
      </c>
      <c r="ES435" s="38">
        <v>1.8042800000000001</v>
      </c>
      <c r="ET435" s="38">
        <v>6.591037</v>
      </c>
      <c r="EU435" s="38">
        <v>6.3254409999999996</v>
      </c>
      <c r="EV435" s="38">
        <v>6.2650920000000001</v>
      </c>
      <c r="EW435" s="38">
        <v>7.2057390000000003</v>
      </c>
      <c r="EX435" s="38">
        <v>7.2679580000000001</v>
      </c>
      <c r="EY435" s="38">
        <v>1.7459309999999999</v>
      </c>
      <c r="EZ435" s="38">
        <v>1.6589449999999999</v>
      </c>
      <c r="FA435" s="38">
        <v>1.8725780000000001</v>
      </c>
      <c r="FB435" s="38">
        <v>82.998279999999994</v>
      </c>
      <c r="FC435" s="38">
        <v>80.68553</v>
      </c>
      <c r="FD435" s="38">
        <v>78.731030000000004</v>
      </c>
      <c r="FE435" s="38">
        <v>77.286569999999998</v>
      </c>
      <c r="FF435" s="38">
        <v>75.512180000000001</v>
      </c>
      <c r="FG435" s="38">
        <v>73.417590000000004</v>
      </c>
      <c r="FH435" s="38">
        <v>73.180949999999996</v>
      </c>
      <c r="FI435" s="38">
        <v>76.731899999999996</v>
      </c>
      <c r="FJ435" s="38">
        <v>80.993089999999995</v>
      </c>
      <c r="FK435" s="38">
        <v>85.471239999999995</v>
      </c>
      <c r="FL435" s="38">
        <v>90.423320000000004</v>
      </c>
      <c r="FM435" s="38">
        <v>93.401200000000003</v>
      </c>
      <c r="FN435" s="38">
        <v>96.162379999999999</v>
      </c>
      <c r="FO435" s="38">
        <v>98.261759999999995</v>
      </c>
      <c r="FP435" s="38">
        <v>99.578379999999996</v>
      </c>
      <c r="FQ435" s="38">
        <v>100.4803</v>
      </c>
      <c r="FR435" s="38">
        <v>103.2499</v>
      </c>
      <c r="FS435" s="38">
        <v>102.6467</v>
      </c>
      <c r="FT435" s="38">
        <v>101.16379999999999</v>
      </c>
      <c r="FU435" s="38">
        <v>98.685550000000006</v>
      </c>
      <c r="FV435" s="38">
        <v>94.790419999999997</v>
      </c>
      <c r="FW435">
        <v>91.422399999999996</v>
      </c>
      <c r="FX435">
        <v>88.265559999999994</v>
      </c>
      <c r="FY435">
        <v>83.962050000000005</v>
      </c>
      <c r="FZ435">
        <v>0.33039849999999998</v>
      </c>
      <c r="GA435">
        <v>2.9717199999999999</v>
      </c>
      <c r="GB435">
        <v>1</v>
      </c>
    </row>
    <row r="436" spans="1:184" x14ac:dyDescent="0.3">
      <c r="A436" t="s">
        <v>279</v>
      </c>
      <c r="B436" t="s">
        <v>1</v>
      </c>
      <c r="C436" t="s">
        <v>1</v>
      </c>
      <c r="D436" t="s">
        <v>1</v>
      </c>
      <c r="E436" t="s">
        <v>1</v>
      </c>
      <c r="F436" t="s">
        <v>1</v>
      </c>
      <c r="G436" t="s">
        <v>1</v>
      </c>
      <c r="H436" s="40" t="s">
        <v>268</v>
      </c>
      <c r="I436" s="18" t="s">
        <v>1</v>
      </c>
      <c r="J436" s="38" t="s">
        <v>1</v>
      </c>
      <c r="K436" s="18">
        <v>44789</v>
      </c>
      <c r="L436" s="38">
        <v>214</v>
      </c>
      <c r="M436" s="38">
        <v>214</v>
      </c>
      <c r="N436" s="38">
        <v>31.576360000000001</v>
      </c>
      <c r="O436" s="38">
        <v>31.20008</v>
      </c>
      <c r="P436" s="38">
        <v>30.82029</v>
      </c>
      <c r="Q436" s="38">
        <v>30.8689</v>
      </c>
      <c r="R436" s="38">
        <v>31.419460000000001</v>
      </c>
      <c r="S436" s="38">
        <v>33.09158</v>
      </c>
      <c r="T436" s="38">
        <v>36.104619999999997</v>
      </c>
      <c r="U436" s="38">
        <v>38.940919999999998</v>
      </c>
      <c r="V436" s="38">
        <v>40.841639999999998</v>
      </c>
      <c r="W436" s="38">
        <v>41.524979999999999</v>
      </c>
      <c r="X436" s="38">
        <v>42.121850000000002</v>
      </c>
      <c r="Y436" s="38">
        <v>42.541930000000001</v>
      </c>
      <c r="Z436" s="38">
        <v>42.286879999999996</v>
      </c>
      <c r="AA436" s="38">
        <v>42.037239999999997</v>
      </c>
      <c r="AB436" s="38">
        <v>40.558880000000002</v>
      </c>
      <c r="AC436" s="38">
        <v>38.243200000000002</v>
      </c>
      <c r="AD436" s="38">
        <v>35.152760000000001</v>
      </c>
      <c r="AE436" s="38">
        <v>32.862130000000001</v>
      </c>
      <c r="AF436" s="38">
        <v>32.469709999999999</v>
      </c>
      <c r="AG436" s="38">
        <v>32.356619999999999</v>
      </c>
      <c r="AH436" s="38">
        <v>32.713090000000001</v>
      </c>
      <c r="AI436" s="38">
        <v>34.046230000000001</v>
      </c>
      <c r="AJ436" s="38">
        <v>34.240459999999999</v>
      </c>
      <c r="AK436" s="38">
        <v>34.082599999999999</v>
      </c>
      <c r="AL436" s="38">
        <v>-0.63384700000000005</v>
      </c>
      <c r="AM436" s="38">
        <v>-3.4958099999999999E-2</v>
      </c>
      <c r="AN436" s="38">
        <v>5.3591899999999998E-2</v>
      </c>
      <c r="AO436" s="38">
        <v>0.52187680000000003</v>
      </c>
      <c r="AP436" s="38">
        <v>0.97487140000000005</v>
      </c>
      <c r="AQ436" s="38">
        <v>-0.85185279999999997</v>
      </c>
      <c r="AR436" s="38">
        <v>-0.83443299999999998</v>
      </c>
      <c r="AS436" s="38">
        <v>-0.95998470000000002</v>
      </c>
      <c r="AT436" s="38">
        <v>-0.98403470000000004</v>
      </c>
      <c r="AU436" s="38">
        <v>0.13895440000000001</v>
      </c>
      <c r="AV436" s="38">
        <v>-0.28221889999999999</v>
      </c>
      <c r="AW436" s="38">
        <v>-1.2989539999999999</v>
      </c>
      <c r="AX436" s="38">
        <v>-0.93260600000000005</v>
      </c>
      <c r="AY436" s="38">
        <v>-0.56072149999999998</v>
      </c>
      <c r="AZ436" s="38">
        <v>2.287833</v>
      </c>
      <c r="BA436" s="38">
        <v>4.5895299999999999</v>
      </c>
      <c r="BB436" s="38">
        <v>7.181775</v>
      </c>
      <c r="BC436" s="38">
        <v>4.6001620000000001</v>
      </c>
      <c r="BD436" s="38">
        <v>3.9310830000000001</v>
      </c>
      <c r="BE436" s="38">
        <v>2.926641</v>
      </c>
      <c r="BF436" s="38">
        <v>3.6629529999999999</v>
      </c>
      <c r="BG436" s="38">
        <v>9.9727499999999997E-2</v>
      </c>
      <c r="BH436" s="38">
        <v>-0.70205550000000005</v>
      </c>
      <c r="BI436" s="38">
        <v>-0.1085764</v>
      </c>
      <c r="BJ436" s="38">
        <v>-0.50341089999999999</v>
      </c>
      <c r="BK436" s="38">
        <v>8.1840200000000002E-2</v>
      </c>
      <c r="BL436" s="38">
        <v>0.17101759999999999</v>
      </c>
      <c r="BM436" s="38">
        <v>0.62473089999999998</v>
      </c>
      <c r="BN436" s="38">
        <v>1.073323</v>
      </c>
      <c r="BO436" s="38">
        <v>-0.73129789999999995</v>
      </c>
      <c r="BP436" s="38">
        <v>-0.69111590000000001</v>
      </c>
      <c r="BQ436" s="38">
        <v>-0.77743960000000001</v>
      </c>
      <c r="BR436" s="38">
        <v>-0.80876150000000002</v>
      </c>
      <c r="BS436" s="38">
        <v>0.30309629999999999</v>
      </c>
      <c r="BT436" s="38">
        <v>-0.1361639</v>
      </c>
      <c r="BU436" s="38">
        <v>-1.1882820000000001</v>
      </c>
      <c r="BV436" s="38">
        <v>-0.85110180000000002</v>
      </c>
      <c r="BW436" s="38">
        <v>-0.46047129999999997</v>
      </c>
      <c r="BX436" s="38">
        <v>2.4443220000000001</v>
      </c>
      <c r="BY436" s="38">
        <v>4.7630210000000002</v>
      </c>
      <c r="BZ436" s="38">
        <v>7.3895999999999997</v>
      </c>
      <c r="CA436" s="38">
        <v>4.8594270000000002</v>
      </c>
      <c r="CB436" s="38">
        <v>4.2113659999999999</v>
      </c>
      <c r="CC436" s="38">
        <v>3.2124199999999998</v>
      </c>
      <c r="CD436" s="38">
        <v>3.9690470000000002</v>
      </c>
      <c r="CE436" s="38">
        <v>0.46828249999999999</v>
      </c>
      <c r="CF436" s="38">
        <v>-0.33289649999999998</v>
      </c>
      <c r="CG436" s="38">
        <v>0.25832129999999998</v>
      </c>
      <c r="CH436" s="38">
        <v>-0.41307129999999997</v>
      </c>
      <c r="CI436" s="38">
        <v>0.1627344</v>
      </c>
      <c r="CJ436" s="38">
        <v>0.25234630000000002</v>
      </c>
      <c r="CK436" s="38">
        <v>0.69596740000000001</v>
      </c>
      <c r="CL436" s="38">
        <v>1.14151</v>
      </c>
      <c r="CM436" s="38">
        <v>-0.64780199999999999</v>
      </c>
      <c r="CN436" s="38">
        <v>-0.59185489999999996</v>
      </c>
      <c r="CO436" s="38">
        <v>-0.65100939999999996</v>
      </c>
      <c r="CP436" s="38">
        <v>-0.68736770000000003</v>
      </c>
      <c r="CQ436" s="38">
        <v>0.4167806</v>
      </c>
      <c r="CR436" s="38">
        <v>-3.5006599999999999E-2</v>
      </c>
      <c r="CS436" s="38">
        <v>-1.111631</v>
      </c>
      <c r="CT436" s="38">
        <v>-0.79465220000000003</v>
      </c>
      <c r="CU436" s="38">
        <v>-0.39103830000000001</v>
      </c>
      <c r="CV436" s="38">
        <v>2.5527060000000001</v>
      </c>
      <c r="CW436" s="38">
        <v>4.8831810000000004</v>
      </c>
      <c r="CX436" s="38">
        <v>7.5335390000000002</v>
      </c>
      <c r="CY436" s="38">
        <v>5.0389939999999998</v>
      </c>
      <c r="CZ436" s="38">
        <v>4.4054890000000002</v>
      </c>
      <c r="DA436" s="38">
        <v>3.4103490000000001</v>
      </c>
      <c r="DB436" s="38">
        <v>4.1810460000000003</v>
      </c>
      <c r="DC436" s="38">
        <v>0.72354260000000004</v>
      </c>
      <c r="DD436" s="38">
        <v>-7.7218099999999998E-2</v>
      </c>
      <c r="DE436" s="38">
        <v>0.51243349999999999</v>
      </c>
      <c r="DF436" s="38">
        <v>-0.32273160000000001</v>
      </c>
      <c r="DG436" s="38">
        <v>0.2436286</v>
      </c>
      <c r="DH436" s="38">
        <v>0.333675</v>
      </c>
      <c r="DI436" s="38">
        <v>0.76720390000000005</v>
      </c>
      <c r="DJ436" s="38">
        <v>1.209697</v>
      </c>
      <c r="DK436" s="38">
        <v>-0.56430610000000003</v>
      </c>
      <c r="DL436" s="38">
        <v>-0.49259389999999997</v>
      </c>
      <c r="DM436" s="38">
        <v>-0.52457920000000002</v>
      </c>
      <c r="DN436" s="38">
        <v>-0.56597399999999998</v>
      </c>
      <c r="DO436" s="38">
        <v>0.53046479999999996</v>
      </c>
      <c r="DP436" s="38">
        <v>6.6150700000000007E-2</v>
      </c>
      <c r="DQ436" s="38">
        <v>-1.0349809999999999</v>
      </c>
      <c r="DR436" s="38">
        <v>-0.73820260000000004</v>
      </c>
      <c r="DS436" s="38">
        <v>-0.32160529999999998</v>
      </c>
      <c r="DT436" s="38">
        <v>2.661089</v>
      </c>
      <c r="DU436" s="38">
        <v>5.0033399999999997</v>
      </c>
      <c r="DV436" s="38">
        <v>7.6774779999999998</v>
      </c>
      <c r="DW436" s="38">
        <v>5.2185610000000002</v>
      </c>
      <c r="DX436" s="38">
        <v>4.5996129999999997</v>
      </c>
      <c r="DY436" s="38">
        <v>3.608279</v>
      </c>
      <c r="DZ436" s="38">
        <v>4.393046</v>
      </c>
      <c r="EA436" s="38">
        <v>0.97880259999999997</v>
      </c>
      <c r="EB436" s="38">
        <v>0.17846039999999999</v>
      </c>
      <c r="EC436" s="38">
        <v>0.76654580000000005</v>
      </c>
      <c r="ED436" s="38">
        <v>-0.19229560000000001</v>
      </c>
      <c r="EE436" s="38">
        <v>0.360427</v>
      </c>
      <c r="EF436" s="38">
        <v>0.45110070000000002</v>
      </c>
      <c r="EG436" s="38">
        <v>0.87005809999999995</v>
      </c>
      <c r="EH436" s="38">
        <v>1.3081480000000001</v>
      </c>
      <c r="EI436" s="38">
        <v>-0.44375120000000001</v>
      </c>
      <c r="EJ436" s="38">
        <v>-0.3492768</v>
      </c>
      <c r="EK436" s="38">
        <v>-0.34203410000000001</v>
      </c>
      <c r="EL436" s="38">
        <v>-0.39070080000000001</v>
      </c>
      <c r="EM436" s="38">
        <v>0.69460679999999997</v>
      </c>
      <c r="EN436" s="38">
        <v>0.2122057</v>
      </c>
      <c r="EO436" s="38">
        <v>-0.92430889999999999</v>
      </c>
      <c r="EP436" s="38">
        <v>-0.65669829999999996</v>
      </c>
      <c r="EQ436" s="38">
        <v>-0.2213551</v>
      </c>
      <c r="ER436" s="38">
        <v>2.8175780000000001</v>
      </c>
      <c r="ES436" s="38">
        <v>5.1768320000000001</v>
      </c>
      <c r="ET436" s="38">
        <v>7.8853030000000004</v>
      </c>
      <c r="EU436" s="38">
        <v>5.4778269999999996</v>
      </c>
      <c r="EV436" s="38">
        <v>4.8798959999999996</v>
      </c>
      <c r="EW436" s="38">
        <v>3.8940570000000001</v>
      </c>
      <c r="EX436" s="38">
        <v>4.6991399999999999</v>
      </c>
      <c r="EY436" s="38">
        <v>1.3473580000000001</v>
      </c>
      <c r="EZ436" s="38">
        <v>0.54761939999999998</v>
      </c>
      <c r="FA436" s="38">
        <v>1.133443</v>
      </c>
      <c r="FB436" s="38">
        <v>82.154390000000006</v>
      </c>
      <c r="FC436" s="38">
        <v>81.047430000000006</v>
      </c>
      <c r="FD436" s="38">
        <v>79.206760000000003</v>
      </c>
      <c r="FE436" s="38">
        <v>77.380579999999995</v>
      </c>
      <c r="FF436" s="38">
        <v>75.233429999999998</v>
      </c>
      <c r="FG436" s="38">
        <v>74.136120000000005</v>
      </c>
      <c r="FH436" s="38">
        <v>73.195369999999997</v>
      </c>
      <c r="FI436" s="38">
        <v>74.776759999999996</v>
      </c>
      <c r="FJ436" s="38">
        <v>78.918520000000001</v>
      </c>
      <c r="FK436" s="38">
        <v>84.386669999999995</v>
      </c>
      <c r="FL436" s="38">
        <v>89.051150000000007</v>
      </c>
      <c r="FM436" s="38">
        <v>93.357150000000004</v>
      </c>
      <c r="FN436" s="38">
        <v>97.183710000000005</v>
      </c>
      <c r="FO436" s="38">
        <v>100.56699999999999</v>
      </c>
      <c r="FP436" s="38">
        <v>103.0767</v>
      </c>
      <c r="FQ436" s="38">
        <v>104.438</v>
      </c>
      <c r="FR436" s="38">
        <v>105.1122</v>
      </c>
      <c r="FS436" s="38">
        <v>104.9833</v>
      </c>
      <c r="FT436" s="38">
        <v>104.173</v>
      </c>
      <c r="FU436" s="38">
        <v>102.1353</v>
      </c>
      <c r="FV436" s="38">
        <v>98.191190000000006</v>
      </c>
      <c r="FW436">
        <v>94.505170000000007</v>
      </c>
      <c r="FX436">
        <v>91.539959999999994</v>
      </c>
      <c r="FY436">
        <v>89.336600000000004</v>
      </c>
      <c r="FZ436">
        <v>0.32777430000000002</v>
      </c>
      <c r="GA436">
        <v>2.9808340000000002</v>
      </c>
      <c r="GB436">
        <v>1</v>
      </c>
    </row>
    <row r="437" spans="1:184" x14ac:dyDescent="0.3">
      <c r="A437" t="s">
        <v>279</v>
      </c>
      <c r="B437" t="s">
        <v>1</v>
      </c>
      <c r="C437" t="s">
        <v>1</v>
      </c>
      <c r="D437" t="s">
        <v>1</v>
      </c>
      <c r="E437" t="s">
        <v>1</v>
      </c>
      <c r="F437" t="s">
        <v>1</v>
      </c>
      <c r="G437" t="s">
        <v>1</v>
      </c>
      <c r="H437" s="40" t="s">
        <v>268</v>
      </c>
      <c r="I437" s="18" t="s">
        <v>1</v>
      </c>
      <c r="J437" s="38" t="s">
        <v>1</v>
      </c>
      <c r="K437" s="18">
        <v>44790</v>
      </c>
      <c r="L437" s="38">
        <v>214</v>
      </c>
      <c r="M437" s="38">
        <v>214</v>
      </c>
      <c r="N437" s="38">
        <v>32.97972</v>
      </c>
      <c r="O437" s="38">
        <v>32.557259999999999</v>
      </c>
      <c r="P437" s="38">
        <v>32.185630000000003</v>
      </c>
      <c r="Q437" s="38">
        <v>32.237900000000003</v>
      </c>
      <c r="R437" s="38">
        <v>32.765709999999999</v>
      </c>
      <c r="S437" s="38">
        <v>34.620649999999998</v>
      </c>
      <c r="T437" s="38">
        <v>37.694679999999998</v>
      </c>
      <c r="U437" s="38">
        <v>40.537219999999998</v>
      </c>
      <c r="V437" s="38">
        <v>42.330599999999997</v>
      </c>
      <c r="W437" s="38">
        <v>42.639270000000003</v>
      </c>
      <c r="X437" s="38">
        <v>43.06785</v>
      </c>
      <c r="Y437" s="38">
        <v>43.38326</v>
      </c>
      <c r="Z437" s="38">
        <v>42.996420000000001</v>
      </c>
      <c r="AA437" s="38">
        <v>42.540900000000001</v>
      </c>
      <c r="AB437" s="38">
        <v>40.856479999999998</v>
      </c>
      <c r="AC437" s="38">
        <v>38.469630000000002</v>
      </c>
      <c r="AD437" s="38">
        <v>35.415300000000002</v>
      </c>
      <c r="AE437" s="38">
        <v>33.168500000000002</v>
      </c>
      <c r="AF437" s="38">
        <v>32.729970000000002</v>
      </c>
      <c r="AG437" s="38">
        <v>32.725810000000003</v>
      </c>
      <c r="AH437" s="38">
        <v>33.207419999999999</v>
      </c>
      <c r="AI437" s="38">
        <v>34.473260000000003</v>
      </c>
      <c r="AJ437" s="38">
        <v>34.570500000000003</v>
      </c>
      <c r="AK437" s="38">
        <v>34.42841</v>
      </c>
      <c r="AL437" s="38">
        <v>-0.26323210000000002</v>
      </c>
      <c r="AM437" s="38">
        <v>-0.32952229999999999</v>
      </c>
      <c r="AN437" s="38">
        <v>-0.72237280000000004</v>
      </c>
      <c r="AO437" s="38">
        <v>-0.79229039999999995</v>
      </c>
      <c r="AP437" s="38">
        <v>-0.1970626</v>
      </c>
      <c r="AQ437" s="38">
        <v>-1.758659</v>
      </c>
      <c r="AR437" s="38">
        <v>-0.75971069999999996</v>
      </c>
      <c r="AS437" s="38">
        <v>1.166439</v>
      </c>
      <c r="AT437" s="38">
        <v>1.2128840000000001</v>
      </c>
      <c r="AU437" s="38">
        <v>6.9846900000000003E-2</v>
      </c>
      <c r="AV437" s="38">
        <v>2.3740500000000001E-2</v>
      </c>
      <c r="AW437" s="38">
        <v>-0.75925730000000002</v>
      </c>
      <c r="AX437" s="38">
        <v>-1.605748</v>
      </c>
      <c r="AY437" s="38">
        <v>-7.6465699999999998E-2</v>
      </c>
      <c r="AZ437" s="38">
        <v>1.174326</v>
      </c>
      <c r="BA437" s="38">
        <v>2.7023890000000002</v>
      </c>
      <c r="BB437" s="38">
        <v>5.6740399999999998</v>
      </c>
      <c r="BC437" s="38">
        <v>3.8200850000000002</v>
      </c>
      <c r="BD437" s="38">
        <v>3.5393870000000001</v>
      </c>
      <c r="BE437" s="38">
        <v>4.3648119999999997</v>
      </c>
      <c r="BF437" s="38">
        <v>6.9152060000000004</v>
      </c>
      <c r="BG437" s="38">
        <v>4.7614660000000004</v>
      </c>
      <c r="BH437" s="38">
        <v>4.7471940000000004</v>
      </c>
      <c r="BI437" s="38">
        <v>4.2943199999999999</v>
      </c>
      <c r="BJ437" s="38">
        <v>-0.1192759</v>
      </c>
      <c r="BK437" s="38">
        <v>-0.20485819999999999</v>
      </c>
      <c r="BL437" s="38">
        <v>-0.59875230000000002</v>
      </c>
      <c r="BM437" s="38">
        <v>-0.68166749999999998</v>
      </c>
      <c r="BN437" s="38">
        <v>-9.3483899999999995E-2</v>
      </c>
      <c r="BO437" s="38">
        <v>-1.6321220000000001</v>
      </c>
      <c r="BP437" s="38">
        <v>-0.62100739999999999</v>
      </c>
      <c r="BQ437" s="38">
        <v>1.3466720000000001</v>
      </c>
      <c r="BR437" s="38">
        <v>1.3851659999999999</v>
      </c>
      <c r="BS437" s="38">
        <v>0.25300420000000001</v>
      </c>
      <c r="BT437" s="38">
        <v>0.17535220000000001</v>
      </c>
      <c r="BU437" s="38">
        <v>-0.64669080000000001</v>
      </c>
      <c r="BV437" s="38">
        <v>-1.52325</v>
      </c>
      <c r="BW437" s="38">
        <v>2.6587199999999998E-2</v>
      </c>
      <c r="BX437" s="38">
        <v>1.3364370000000001</v>
      </c>
      <c r="BY437" s="38">
        <v>2.8870390000000001</v>
      </c>
      <c r="BZ437" s="38">
        <v>5.9013410000000004</v>
      </c>
      <c r="CA437" s="38">
        <v>4.1012959999999996</v>
      </c>
      <c r="CB437" s="38">
        <v>3.8385340000000001</v>
      </c>
      <c r="CC437" s="38">
        <v>4.6593780000000002</v>
      </c>
      <c r="CD437" s="38">
        <v>7.219824</v>
      </c>
      <c r="CE437" s="38">
        <v>5.1401519999999996</v>
      </c>
      <c r="CF437" s="38">
        <v>5.1322739999999998</v>
      </c>
      <c r="CG437" s="38">
        <v>4.6677410000000004</v>
      </c>
      <c r="CH437" s="38">
        <v>-1.9572300000000001E-2</v>
      </c>
      <c r="CI437" s="38">
        <v>-0.1185163</v>
      </c>
      <c r="CJ437" s="38">
        <v>-0.51313299999999995</v>
      </c>
      <c r="CK437" s="38">
        <v>-0.60505039999999999</v>
      </c>
      <c r="CL437" s="38">
        <v>-2.17457E-2</v>
      </c>
      <c r="CM437" s="38">
        <v>-1.5444819999999999</v>
      </c>
      <c r="CN437" s="38">
        <v>-0.52494189999999996</v>
      </c>
      <c r="CO437" s="38">
        <v>1.4715009999999999</v>
      </c>
      <c r="CP437" s="38">
        <v>1.504489</v>
      </c>
      <c r="CQ437" s="38">
        <v>0.37985839999999998</v>
      </c>
      <c r="CR437" s="38">
        <v>0.28035789999999999</v>
      </c>
      <c r="CS437" s="38">
        <v>-0.56872769999999995</v>
      </c>
      <c r="CT437" s="38">
        <v>-1.466113</v>
      </c>
      <c r="CU437" s="38">
        <v>9.7961300000000001E-2</v>
      </c>
      <c r="CV437" s="38">
        <v>1.4487140000000001</v>
      </c>
      <c r="CW437" s="38">
        <v>3.0149270000000001</v>
      </c>
      <c r="CX437" s="38">
        <v>6.0587689999999998</v>
      </c>
      <c r="CY437" s="38">
        <v>4.296062</v>
      </c>
      <c r="CZ437" s="38">
        <v>4.0457219999999996</v>
      </c>
      <c r="DA437" s="38">
        <v>4.8633940000000004</v>
      </c>
      <c r="DB437" s="38">
        <v>7.4308009999999998</v>
      </c>
      <c r="DC437" s="38">
        <v>5.4024279999999996</v>
      </c>
      <c r="DD437" s="38">
        <v>5.3989789999999998</v>
      </c>
      <c r="DE437" s="38">
        <v>4.9263719999999998</v>
      </c>
      <c r="DF437" s="38">
        <v>8.0131400000000005E-2</v>
      </c>
      <c r="DG437" s="38">
        <v>-3.2174399999999999E-2</v>
      </c>
      <c r="DH437" s="38">
        <v>-0.4275138</v>
      </c>
      <c r="DI437" s="38">
        <v>-0.52843340000000005</v>
      </c>
      <c r="DJ437" s="38">
        <v>4.9992599999999998E-2</v>
      </c>
      <c r="DK437" s="38">
        <v>-1.456842</v>
      </c>
      <c r="DL437" s="38">
        <v>-0.42887639999999999</v>
      </c>
      <c r="DM437" s="38">
        <v>1.5963290000000001</v>
      </c>
      <c r="DN437" s="38">
        <v>1.6238109999999999</v>
      </c>
      <c r="DO437" s="38">
        <v>0.50671259999999996</v>
      </c>
      <c r="DP437" s="38">
        <v>0.38536359999999997</v>
      </c>
      <c r="DQ437" s="38">
        <v>-0.4907646</v>
      </c>
      <c r="DR437" s="38">
        <v>-1.4089750000000001</v>
      </c>
      <c r="DS437" s="38">
        <v>0.16933529999999999</v>
      </c>
      <c r="DT437" s="38">
        <v>1.5609919999999999</v>
      </c>
      <c r="DU437" s="38">
        <v>3.142814</v>
      </c>
      <c r="DV437" s="38">
        <v>6.2161970000000002</v>
      </c>
      <c r="DW437" s="38">
        <v>4.4908279999999996</v>
      </c>
      <c r="DX437" s="38">
        <v>4.25291</v>
      </c>
      <c r="DY437" s="38">
        <v>5.0674099999999997</v>
      </c>
      <c r="DZ437" s="38">
        <v>7.6417780000000004</v>
      </c>
      <c r="EA437" s="38">
        <v>5.6647049999999997</v>
      </c>
      <c r="EB437" s="38">
        <v>5.6656839999999997</v>
      </c>
      <c r="EC437" s="38">
        <v>5.1850019999999999</v>
      </c>
      <c r="ED437" s="38">
        <v>0.2240876</v>
      </c>
      <c r="EE437" s="38">
        <v>9.2489600000000005E-2</v>
      </c>
      <c r="EF437" s="38">
        <v>-0.30389329999999998</v>
      </c>
      <c r="EG437" s="38">
        <v>-0.41781049999999997</v>
      </c>
      <c r="EH437" s="38">
        <v>0.15357119999999999</v>
      </c>
      <c r="EI437" s="38">
        <v>-1.3303039999999999</v>
      </c>
      <c r="EJ437" s="38">
        <v>-0.29017310000000002</v>
      </c>
      <c r="EK437" s="38">
        <v>1.776562</v>
      </c>
      <c r="EL437" s="38">
        <v>1.7960929999999999</v>
      </c>
      <c r="EM437" s="38">
        <v>0.68986979999999998</v>
      </c>
      <c r="EN437" s="38">
        <v>0.53697530000000004</v>
      </c>
      <c r="EO437" s="38">
        <v>-0.37819819999999998</v>
      </c>
      <c r="EP437" s="38">
        <v>-1.326478</v>
      </c>
      <c r="EQ437" s="38">
        <v>0.27238820000000002</v>
      </c>
      <c r="ER437" s="38">
        <v>1.7231030000000001</v>
      </c>
      <c r="ES437" s="38">
        <v>3.327464</v>
      </c>
      <c r="ET437" s="38">
        <v>6.4434969999999998</v>
      </c>
      <c r="EU437" s="38">
        <v>4.7720390000000004</v>
      </c>
      <c r="EV437" s="38">
        <v>4.5520569999999996</v>
      </c>
      <c r="EW437" s="38">
        <v>5.3619750000000002</v>
      </c>
      <c r="EX437" s="38">
        <v>7.9463949999999999</v>
      </c>
      <c r="EY437" s="38">
        <v>6.0433909999999997</v>
      </c>
      <c r="EZ437" s="38">
        <v>6.050764</v>
      </c>
      <c r="FA437" s="38">
        <v>5.5584230000000003</v>
      </c>
      <c r="FB437" s="38">
        <v>87.667950000000005</v>
      </c>
      <c r="FC437" s="38">
        <v>85.855670000000003</v>
      </c>
      <c r="FD437" s="38">
        <v>83.907120000000006</v>
      </c>
      <c r="FE437" s="38">
        <v>82.255870000000002</v>
      </c>
      <c r="FF437" s="38">
        <v>81.845560000000006</v>
      </c>
      <c r="FG437" s="38">
        <v>80.94408</v>
      </c>
      <c r="FH437" s="38">
        <v>80.264449999999997</v>
      </c>
      <c r="FI437" s="38">
        <v>80.803299999999993</v>
      </c>
      <c r="FJ437" s="38">
        <v>84.309569999999994</v>
      </c>
      <c r="FK437" s="38">
        <v>86.106359999999995</v>
      </c>
      <c r="FL437" s="38">
        <v>89.114270000000005</v>
      </c>
      <c r="FM437" s="38">
        <v>92.840670000000003</v>
      </c>
      <c r="FN437" s="38">
        <v>97.529240000000001</v>
      </c>
      <c r="FO437" s="38">
        <v>99.513540000000006</v>
      </c>
      <c r="FP437" s="38">
        <v>100.52330000000001</v>
      </c>
      <c r="FQ437" s="38">
        <v>101.0478</v>
      </c>
      <c r="FR437" s="38">
        <v>101.6495</v>
      </c>
      <c r="FS437" s="38">
        <v>101.9427</v>
      </c>
      <c r="FT437" s="38">
        <v>101.27249999999999</v>
      </c>
      <c r="FU437" s="38">
        <v>98.948509999999999</v>
      </c>
      <c r="FV437" s="38">
        <v>95.653869999999998</v>
      </c>
      <c r="FW437">
        <v>91.123739999999998</v>
      </c>
      <c r="FX437">
        <v>87.630449999999996</v>
      </c>
      <c r="FY437">
        <v>85.158370000000005</v>
      </c>
      <c r="FZ437">
        <v>0.3445088</v>
      </c>
      <c r="GA437">
        <v>2.948944</v>
      </c>
      <c r="GB437">
        <v>1</v>
      </c>
    </row>
    <row r="438" spans="1:184" x14ac:dyDescent="0.3">
      <c r="A438" t="s">
        <v>279</v>
      </c>
      <c r="B438" t="s">
        <v>1</v>
      </c>
      <c r="C438" t="s">
        <v>1</v>
      </c>
      <c r="D438" t="s">
        <v>1</v>
      </c>
      <c r="E438" t="s">
        <v>1</v>
      </c>
      <c r="F438" t="s">
        <v>1</v>
      </c>
      <c r="G438" t="s">
        <v>1</v>
      </c>
      <c r="H438" s="40" t="s">
        <v>268</v>
      </c>
      <c r="I438" s="18" t="s">
        <v>1</v>
      </c>
      <c r="J438" s="38" t="s">
        <v>1</v>
      </c>
      <c r="K438" s="18">
        <v>44792</v>
      </c>
      <c r="L438" s="38">
        <v>214</v>
      </c>
      <c r="M438" s="38">
        <v>214</v>
      </c>
      <c r="N438" s="38">
        <v>34.323430000000002</v>
      </c>
      <c r="O438" s="38">
        <v>33.91263</v>
      </c>
      <c r="P438" s="38">
        <v>33.517389999999999</v>
      </c>
      <c r="Q438" s="38">
        <v>33.574129999999997</v>
      </c>
      <c r="R438" s="38">
        <v>34.136049999999997</v>
      </c>
      <c r="S438" s="38">
        <v>35.824069999999999</v>
      </c>
      <c r="T438" s="38">
        <v>38.73274</v>
      </c>
      <c r="U438" s="38">
        <v>41.333190000000002</v>
      </c>
      <c r="V438" s="38">
        <v>42.836930000000002</v>
      </c>
      <c r="W438" s="38">
        <v>43.135910000000003</v>
      </c>
      <c r="X438" s="38">
        <v>43.557920000000003</v>
      </c>
      <c r="Y438" s="38">
        <v>43.840499999999999</v>
      </c>
      <c r="Z438" s="38">
        <v>43.466940000000001</v>
      </c>
      <c r="AA438" s="38">
        <v>43.068980000000003</v>
      </c>
      <c r="AB438" s="38">
        <v>41.381180000000001</v>
      </c>
      <c r="AC438" s="38">
        <v>39.107410000000002</v>
      </c>
      <c r="AD438" s="38">
        <v>36.229790000000001</v>
      </c>
      <c r="AE438" s="38">
        <v>34.066490000000002</v>
      </c>
      <c r="AF438" s="38">
        <v>33.611809999999998</v>
      </c>
      <c r="AG438" s="38">
        <v>33.512560000000001</v>
      </c>
      <c r="AH438" s="38">
        <v>33.894919999999999</v>
      </c>
      <c r="AI438" s="38">
        <v>35.34348</v>
      </c>
      <c r="AJ438" s="38">
        <v>35.689309999999999</v>
      </c>
      <c r="AK438" s="38">
        <v>35.350940000000001</v>
      </c>
      <c r="AL438" s="38">
        <v>-0.21837129999999999</v>
      </c>
      <c r="AM438" s="38">
        <v>-0.75302809999999998</v>
      </c>
      <c r="AN438" s="38">
        <v>-1.462917</v>
      </c>
      <c r="AO438" s="38">
        <v>-0.81493179999999998</v>
      </c>
      <c r="AP438" s="38">
        <v>-0.3138647</v>
      </c>
      <c r="AQ438" s="38">
        <v>0.25772650000000003</v>
      </c>
      <c r="AR438" s="38">
        <v>-0.34865790000000002</v>
      </c>
      <c r="AS438" s="38">
        <v>1.1136219999999999</v>
      </c>
      <c r="AT438" s="38">
        <v>0.79201010000000005</v>
      </c>
      <c r="AU438" s="38">
        <v>-0.69692350000000003</v>
      </c>
      <c r="AV438" s="38">
        <v>0.30483159999999998</v>
      </c>
      <c r="AW438" s="38">
        <v>-0.81391000000000002</v>
      </c>
      <c r="AX438" s="38">
        <v>-0.57062060000000003</v>
      </c>
      <c r="AY438" s="38">
        <v>-0.29105259999999999</v>
      </c>
      <c r="AZ438" s="38">
        <v>0.25231320000000002</v>
      </c>
      <c r="BA438" s="38">
        <v>2.7549890000000001</v>
      </c>
      <c r="BB438" s="38">
        <v>5.5238079999999998</v>
      </c>
      <c r="BC438" s="38">
        <v>4.6992919999999998</v>
      </c>
      <c r="BD438" s="38">
        <v>4.827941</v>
      </c>
      <c r="BE438" s="38">
        <v>4.4253749999999998</v>
      </c>
      <c r="BF438" s="38">
        <v>5.5785600000000004</v>
      </c>
      <c r="BG438" s="38">
        <v>2.4763069999999998</v>
      </c>
      <c r="BH438" s="38">
        <v>1.002227</v>
      </c>
      <c r="BI438" s="38">
        <v>0.58777290000000004</v>
      </c>
      <c r="BJ438" s="38">
        <v>-7.1996199999999996E-2</v>
      </c>
      <c r="BK438" s="38">
        <v>-0.62180639999999998</v>
      </c>
      <c r="BL438" s="38">
        <v>-1.332341</v>
      </c>
      <c r="BM438" s="38">
        <v>-0.70192359999999998</v>
      </c>
      <c r="BN438" s="38">
        <v>-0.20462520000000001</v>
      </c>
      <c r="BO438" s="38">
        <v>0.39603349999999998</v>
      </c>
      <c r="BP438" s="38">
        <v>-0.18922140000000001</v>
      </c>
      <c r="BQ438" s="38">
        <v>1.2955239999999999</v>
      </c>
      <c r="BR438" s="38">
        <v>0.97022260000000005</v>
      </c>
      <c r="BS438" s="38">
        <v>-0.51271180000000005</v>
      </c>
      <c r="BT438" s="38">
        <v>0.46748600000000001</v>
      </c>
      <c r="BU438" s="38">
        <v>-0.70165290000000002</v>
      </c>
      <c r="BV438" s="38">
        <v>-0.48498330000000001</v>
      </c>
      <c r="BW438" s="38">
        <v>-0.18458749999999999</v>
      </c>
      <c r="BX438" s="38">
        <v>0.42204360000000002</v>
      </c>
      <c r="BY438" s="38">
        <v>2.9363579999999998</v>
      </c>
      <c r="BZ438" s="38">
        <v>5.7512850000000002</v>
      </c>
      <c r="CA438" s="38">
        <v>4.9821299999999997</v>
      </c>
      <c r="CB438" s="38">
        <v>5.1336899999999996</v>
      </c>
      <c r="CC438" s="38">
        <v>4.722899</v>
      </c>
      <c r="CD438" s="38">
        <v>5.9109619999999996</v>
      </c>
      <c r="CE438" s="38">
        <v>2.9012259999999999</v>
      </c>
      <c r="CF438" s="38">
        <v>1.4160349999999999</v>
      </c>
      <c r="CG438" s="38">
        <v>0.98943159999999997</v>
      </c>
      <c r="CH438" s="38">
        <v>2.9382700000000001E-2</v>
      </c>
      <c r="CI438" s="38">
        <v>-0.53092260000000002</v>
      </c>
      <c r="CJ438" s="38">
        <v>-1.241905</v>
      </c>
      <c r="CK438" s="38">
        <v>-0.6236545</v>
      </c>
      <c r="CL438" s="38">
        <v>-0.12896630000000001</v>
      </c>
      <c r="CM438" s="38">
        <v>0.49182439999999999</v>
      </c>
      <c r="CN438" s="38">
        <v>-7.8796099999999994E-2</v>
      </c>
      <c r="CO438" s="38">
        <v>1.421508</v>
      </c>
      <c r="CP438" s="38">
        <v>1.0936520000000001</v>
      </c>
      <c r="CQ438" s="38">
        <v>-0.38512730000000001</v>
      </c>
      <c r="CR438" s="38">
        <v>0.58013999999999999</v>
      </c>
      <c r="CS438" s="38">
        <v>-0.62390400000000001</v>
      </c>
      <c r="CT438" s="38">
        <v>-0.42567110000000002</v>
      </c>
      <c r="CU438" s="38">
        <v>-0.11085009999999999</v>
      </c>
      <c r="CV438" s="38">
        <v>0.53959840000000003</v>
      </c>
      <c r="CW438" s="38">
        <v>3.0619730000000001</v>
      </c>
      <c r="CX438" s="38">
        <v>5.9088339999999997</v>
      </c>
      <c r="CY438" s="38">
        <v>5.1780229999999996</v>
      </c>
      <c r="CZ438" s="38">
        <v>5.3454499999999996</v>
      </c>
      <c r="DA438" s="38">
        <v>4.9289630000000004</v>
      </c>
      <c r="DB438" s="38">
        <v>6.1411819999999997</v>
      </c>
      <c r="DC438" s="38">
        <v>3.1955239999999998</v>
      </c>
      <c r="DD438" s="38">
        <v>1.702636</v>
      </c>
      <c r="DE438" s="38">
        <v>1.2676190000000001</v>
      </c>
      <c r="DF438" s="38">
        <v>0.13076170000000001</v>
      </c>
      <c r="DG438" s="38">
        <v>-0.44003880000000001</v>
      </c>
      <c r="DH438" s="38">
        <v>-1.1514690000000001</v>
      </c>
      <c r="DI438" s="38">
        <v>-0.54538549999999997</v>
      </c>
      <c r="DJ438" s="38">
        <v>-5.3307399999999998E-2</v>
      </c>
      <c r="DK438" s="38">
        <v>0.58761540000000001</v>
      </c>
      <c r="DL438" s="38">
        <v>3.1629200000000003E-2</v>
      </c>
      <c r="DM438" s="38">
        <v>1.547493</v>
      </c>
      <c r="DN438" s="38">
        <v>1.2170810000000001</v>
      </c>
      <c r="DO438" s="38">
        <v>-0.25754280000000002</v>
      </c>
      <c r="DP438" s="38">
        <v>0.69279400000000002</v>
      </c>
      <c r="DQ438" s="38">
        <v>-0.5461551</v>
      </c>
      <c r="DR438" s="38">
        <v>-0.36635889999999999</v>
      </c>
      <c r="DS438" s="38">
        <v>-3.7112699999999998E-2</v>
      </c>
      <c r="DT438" s="38">
        <v>0.65715319999999999</v>
      </c>
      <c r="DU438" s="38">
        <v>3.187589</v>
      </c>
      <c r="DV438" s="38">
        <v>6.0663830000000001</v>
      </c>
      <c r="DW438" s="38">
        <v>5.3739160000000004</v>
      </c>
      <c r="DX438" s="38">
        <v>5.5572109999999997</v>
      </c>
      <c r="DY438" s="38">
        <v>5.135027</v>
      </c>
      <c r="DZ438" s="38">
        <v>6.3714029999999999</v>
      </c>
      <c r="EA438" s="38">
        <v>3.4898220000000002</v>
      </c>
      <c r="EB438" s="38">
        <v>1.9892380000000001</v>
      </c>
      <c r="EC438" s="38">
        <v>1.5458069999999999</v>
      </c>
      <c r="ED438" s="38">
        <v>0.27713680000000002</v>
      </c>
      <c r="EE438" s="38">
        <v>-0.30881710000000001</v>
      </c>
      <c r="EF438" s="38">
        <v>-1.0208930000000001</v>
      </c>
      <c r="EG438" s="38">
        <v>-0.43237730000000002</v>
      </c>
      <c r="EH438" s="38">
        <v>5.5932099999999998E-2</v>
      </c>
      <c r="EI438" s="38">
        <v>0.72592230000000002</v>
      </c>
      <c r="EJ438" s="38">
        <v>0.19106580000000001</v>
      </c>
      <c r="EK438" s="38">
        <v>1.729395</v>
      </c>
      <c r="EL438" s="38">
        <v>1.395294</v>
      </c>
      <c r="EM438" s="38">
        <v>-7.3331099999999996E-2</v>
      </c>
      <c r="EN438" s="38">
        <v>0.8554484</v>
      </c>
      <c r="EO438" s="38">
        <v>-0.43389800000000001</v>
      </c>
      <c r="EP438" s="38">
        <v>-0.28072160000000002</v>
      </c>
      <c r="EQ438" s="38">
        <v>6.9352399999999995E-2</v>
      </c>
      <c r="ER438" s="38">
        <v>0.82688360000000005</v>
      </c>
      <c r="ES438" s="38">
        <v>3.3689580000000001</v>
      </c>
      <c r="ET438" s="38">
        <v>6.2938599999999996</v>
      </c>
      <c r="EU438" s="38">
        <v>5.6567540000000003</v>
      </c>
      <c r="EV438" s="38">
        <v>5.862959</v>
      </c>
      <c r="EW438" s="38">
        <v>5.4325510000000001</v>
      </c>
      <c r="EX438" s="38">
        <v>6.7038039999999999</v>
      </c>
      <c r="EY438" s="38">
        <v>3.9147419999999999</v>
      </c>
      <c r="EZ438" s="38">
        <v>2.4030459999999998</v>
      </c>
      <c r="FA438" s="38">
        <v>1.947465</v>
      </c>
      <c r="FB438" s="38">
        <v>82.494540000000001</v>
      </c>
      <c r="FC438" s="38">
        <v>80.888540000000006</v>
      </c>
      <c r="FD438" s="38">
        <v>79.007540000000006</v>
      </c>
      <c r="FE438" s="38">
        <v>77.346279999999993</v>
      </c>
      <c r="FF438" s="38">
        <v>75.384050000000002</v>
      </c>
      <c r="FG438" s="38">
        <v>74.916210000000007</v>
      </c>
      <c r="FH438" s="38">
        <v>73.929299999999998</v>
      </c>
      <c r="FI438" s="38">
        <v>75.517110000000002</v>
      </c>
      <c r="FJ438" s="38">
        <v>78.718739999999997</v>
      </c>
      <c r="FK438" s="38">
        <v>82.866789999999995</v>
      </c>
      <c r="FL438" s="38">
        <v>87.019329999999997</v>
      </c>
      <c r="FM438" s="38">
        <v>91.296019999999999</v>
      </c>
      <c r="FN438" s="38">
        <v>94.394289999999998</v>
      </c>
      <c r="FO438" s="38">
        <v>97.757409999999993</v>
      </c>
      <c r="FP438" s="38">
        <v>101.2821</v>
      </c>
      <c r="FQ438" s="38">
        <v>103.3133</v>
      </c>
      <c r="FR438" s="38">
        <v>104.24379999999999</v>
      </c>
      <c r="FS438" s="38">
        <v>103.648</v>
      </c>
      <c r="FT438" s="38">
        <v>102.02509999999999</v>
      </c>
      <c r="FU438" s="38">
        <v>99.391369999999995</v>
      </c>
      <c r="FV438" s="38">
        <v>95.171670000000006</v>
      </c>
      <c r="FW438">
        <v>91.925290000000004</v>
      </c>
      <c r="FX438">
        <v>88.875380000000007</v>
      </c>
      <c r="FY438">
        <v>85.335009999999997</v>
      </c>
      <c r="FZ438">
        <v>0.35363729999999999</v>
      </c>
      <c r="GA438">
        <v>3.229422</v>
      </c>
      <c r="GB438">
        <v>1</v>
      </c>
    </row>
    <row r="439" spans="1:184" x14ac:dyDescent="0.3">
      <c r="A439" t="s">
        <v>279</v>
      </c>
      <c r="B439" t="s">
        <v>1</v>
      </c>
      <c r="C439" t="s">
        <v>1</v>
      </c>
      <c r="D439" t="s">
        <v>1</v>
      </c>
      <c r="E439" t="s">
        <v>1</v>
      </c>
      <c r="F439" t="s">
        <v>1</v>
      </c>
      <c r="G439" t="s">
        <v>1</v>
      </c>
      <c r="H439" s="40" t="s">
        <v>268</v>
      </c>
      <c r="I439" s="18" t="s">
        <v>1</v>
      </c>
      <c r="J439" s="38" t="s">
        <v>1</v>
      </c>
      <c r="K439" s="18">
        <v>44805</v>
      </c>
      <c r="L439" s="38">
        <v>214</v>
      </c>
      <c r="M439" s="38">
        <v>214</v>
      </c>
      <c r="N439" s="38">
        <v>33.430489999999999</v>
      </c>
      <c r="O439" s="38">
        <v>33.171550000000003</v>
      </c>
      <c r="P439" s="38">
        <v>32.824060000000003</v>
      </c>
      <c r="Q439" s="38">
        <v>32.874479999999998</v>
      </c>
      <c r="R439" s="38">
        <v>33.439430000000002</v>
      </c>
      <c r="S439" s="38">
        <v>34.906379999999999</v>
      </c>
      <c r="T439" s="38">
        <v>36.668039999999998</v>
      </c>
      <c r="U439" s="38">
        <v>38.413269999999997</v>
      </c>
      <c r="V439" s="38">
        <v>39.096629999999998</v>
      </c>
      <c r="W439" s="38">
        <v>38.570740000000001</v>
      </c>
      <c r="X439" s="38">
        <v>37.935450000000003</v>
      </c>
      <c r="Y439" s="38">
        <v>37.58616</v>
      </c>
      <c r="Z439" s="38">
        <v>36.947270000000003</v>
      </c>
      <c r="AA439" s="38">
        <v>36.52214</v>
      </c>
      <c r="AB439" s="38">
        <v>35.73133</v>
      </c>
      <c r="AC439" s="38">
        <v>34.47278</v>
      </c>
      <c r="AD439" s="38">
        <v>32.256860000000003</v>
      </c>
      <c r="AE439" s="38">
        <v>30.401620000000001</v>
      </c>
      <c r="AF439" s="38">
        <v>30.474609999999998</v>
      </c>
      <c r="AG439" s="38">
        <v>30.645579999999999</v>
      </c>
      <c r="AH439" s="38">
        <v>31.360669999999999</v>
      </c>
      <c r="AI439" s="38">
        <v>32.90493</v>
      </c>
      <c r="AJ439" s="38">
        <v>33.425530000000002</v>
      </c>
      <c r="AK439" s="38">
        <v>33.454149999999998</v>
      </c>
      <c r="AL439" s="38">
        <v>-0.43899100000000002</v>
      </c>
      <c r="AM439" s="38">
        <v>-0.36492869999999999</v>
      </c>
      <c r="AN439" s="38">
        <v>-1.4995499999999999</v>
      </c>
      <c r="AO439" s="38">
        <v>-0.81706100000000004</v>
      </c>
      <c r="AP439" s="38">
        <v>-0.36826399999999998</v>
      </c>
      <c r="AQ439" s="38">
        <v>0.48163590000000001</v>
      </c>
      <c r="AR439" s="38">
        <v>-0.4571307</v>
      </c>
      <c r="AS439" s="38">
        <v>-0.43122539999999998</v>
      </c>
      <c r="AT439" s="38">
        <v>1.088406</v>
      </c>
      <c r="AU439" s="38">
        <v>0.28957549999999999</v>
      </c>
      <c r="AV439" s="38">
        <v>0.76489220000000002</v>
      </c>
      <c r="AW439" s="38">
        <v>1.167451</v>
      </c>
      <c r="AX439" s="38">
        <v>4.2230499999999997E-2</v>
      </c>
      <c r="AY439" s="38">
        <v>-0.94136549999999997</v>
      </c>
      <c r="AZ439" s="38">
        <v>-1.856808</v>
      </c>
      <c r="BA439" s="38">
        <v>0.88583080000000003</v>
      </c>
      <c r="BB439" s="38">
        <v>6.4160579999999996</v>
      </c>
      <c r="BC439" s="38">
        <v>6.5864209999999996</v>
      </c>
      <c r="BD439" s="38">
        <v>7.0342269999999996</v>
      </c>
      <c r="BE439" s="38">
        <v>7.3478440000000003</v>
      </c>
      <c r="BF439" s="38">
        <v>8.5671549999999996</v>
      </c>
      <c r="BG439" s="38">
        <v>5.1278129999999997</v>
      </c>
      <c r="BH439" s="38">
        <v>4.4885799999999998</v>
      </c>
      <c r="BI439" s="38">
        <v>4.4874850000000004</v>
      </c>
      <c r="BJ439" s="38">
        <v>-0.3034733</v>
      </c>
      <c r="BK439" s="38">
        <v>-0.2435514</v>
      </c>
      <c r="BL439" s="38">
        <v>-1.3785700000000001</v>
      </c>
      <c r="BM439" s="38">
        <v>-0.70940619999999999</v>
      </c>
      <c r="BN439" s="38">
        <v>-0.2644203</v>
      </c>
      <c r="BO439" s="38">
        <v>0.60124060000000001</v>
      </c>
      <c r="BP439" s="38">
        <v>-0.31417260000000002</v>
      </c>
      <c r="BQ439" s="38">
        <v>-0.2530966</v>
      </c>
      <c r="BR439" s="38">
        <v>1.2649330000000001</v>
      </c>
      <c r="BS439" s="38">
        <v>0.4615475</v>
      </c>
      <c r="BT439" s="38">
        <v>0.91086509999999998</v>
      </c>
      <c r="BU439" s="38">
        <v>1.277155</v>
      </c>
      <c r="BV439" s="38">
        <v>0.1239097</v>
      </c>
      <c r="BW439" s="38">
        <v>-0.83958920000000004</v>
      </c>
      <c r="BX439" s="38">
        <v>-1.70783</v>
      </c>
      <c r="BY439" s="38">
        <v>1.062953</v>
      </c>
      <c r="BZ439" s="38">
        <v>6.6303669999999997</v>
      </c>
      <c r="CA439" s="38">
        <v>6.8473189999999997</v>
      </c>
      <c r="CB439" s="38">
        <v>7.3182020000000003</v>
      </c>
      <c r="CC439" s="38">
        <v>7.6420909999999997</v>
      </c>
      <c r="CD439" s="38">
        <v>8.8844860000000008</v>
      </c>
      <c r="CE439" s="38">
        <v>5.521261</v>
      </c>
      <c r="CF439" s="38">
        <v>4.8787789999999998</v>
      </c>
      <c r="CG439" s="38">
        <v>4.8662169999999998</v>
      </c>
      <c r="CH439" s="38">
        <v>-0.2096141</v>
      </c>
      <c r="CI439" s="38">
        <v>-0.15948580000000001</v>
      </c>
      <c r="CJ439" s="38">
        <v>-1.29478</v>
      </c>
      <c r="CK439" s="38">
        <v>-0.63484479999999999</v>
      </c>
      <c r="CL439" s="38">
        <v>-0.19249849999999999</v>
      </c>
      <c r="CM439" s="38">
        <v>0.68407850000000003</v>
      </c>
      <c r="CN439" s="38">
        <v>-0.2151603</v>
      </c>
      <c r="CO439" s="38">
        <v>-0.12972510000000001</v>
      </c>
      <c r="CP439" s="38">
        <v>1.387195</v>
      </c>
      <c r="CQ439" s="38">
        <v>0.58065480000000003</v>
      </c>
      <c r="CR439" s="38">
        <v>1.0119659999999999</v>
      </c>
      <c r="CS439" s="38">
        <v>1.3531359999999999</v>
      </c>
      <c r="CT439" s="38">
        <v>0.18048040000000001</v>
      </c>
      <c r="CU439" s="38">
        <v>-0.76909919999999998</v>
      </c>
      <c r="CV439" s="38">
        <v>-1.604649</v>
      </c>
      <c r="CW439" s="38">
        <v>1.185627</v>
      </c>
      <c r="CX439" s="38">
        <v>6.778797</v>
      </c>
      <c r="CY439" s="38">
        <v>7.028016</v>
      </c>
      <c r="CZ439" s="38">
        <v>7.5148830000000002</v>
      </c>
      <c r="DA439" s="38">
        <v>7.845885</v>
      </c>
      <c r="DB439" s="38">
        <v>9.1042679999999994</v>
      </c>
      <c r="DC439" s="38">
        <v>5.7937620000000001</v>
      </c>
      <c r="DD439" s="38">
        <v>5.1490309999999999</v>
      </c>
      <c r="DE439" s="38">
        <v>5.1285259999999999</v>
      </c>
      <c r="DF439" s="38">
        <v>-0.11575489999999999</v>
      </c>
      <c r="DG439" s="38">
        <v>-7.5420299999999996E-2</v>
      </c>
      <c r="DH439" s="38">
        <v>-1.2109890000000001</v>
      </c>
      <c r="DI439" s="38">
        <v>-0.56028350000000005</v>
      </c>
      <c r="DJ439" s="38">
        <v>-0.1205768</v>
      </c>
      <c r="DK439" s="38">
        <v>0.76691640000000005</v>
      </c>
      <c r="DL439" s="38">
        <v>-0.1161479</v>
      </c>
      <c r="DM439" s="38">
        <v>-6.3536E-3</v>
      </c>
      <c r="DN439" s="38">
        <v>1.509457</v>
      </c>
      <c r="DO439" s="38">
        <v>0.699762</v>
      </c>
      <c r="DP439" s="38">
        <v>1.1130660000000001</v>
      </c>
      <c r="DQ439" s="38">
        <v>1.429117</v>
      </c>
      <c r="DR439" s="38">
        <v>0.23705109999999999</v>
      </c>
      <c r="DS439" s="38">
        <v>-0.69860920000000004</v>
      </c>
      <c r="DT439" s="38">
        <v>-1.501468</v>
      </c>
      <c r="DU439" s="38">
        <v>1.3083009999999999</v>
      </c>
      <c r="DV439" s="38">
        <v>6.9272270000000002</v>
      </c>
      <c r="DW439" s="38">
        <v>7.2087130000000004</v>
      </c>
      <c r="DX439" s="38">
        <v>7.7115629999999999</v>
      </c>
      <c r="DY439" s="38">
        <v>8.0496800000000004</v>
      </c>
      <c r="DZ439" s="38">
        <v>9.3240499999999997</v>
      </c>
      <c r="EA439" s="38">
        <v>6.0662630000000002</v>
      </c>
      <c r="EB439" s="38">
        <v>5.4192819999999999</v>
      </c>
      <c r="EC439" s="38">
        <v>5.3908339999999999</v>
      </c>
      <c r="ED439" s="38">
        <v>1.9762800000000001E-2</v>
      </c>
      <c r="EE439" s="38">
        <v>4.5956999999999998E-2</v>
      </c>
      <c r="EF439" s="38">
        <v>-1.0900099999999999</v>
      </c>
      <c r="EG439" s="38">
        <v>-0.45262869999999999</v>
      </c>
      <c r="EH439" s="38">
        <v>-1.6733100000000001E-2</v>
      </c>
      <c r="EI439" s="38">
        <v>0.88652120000000001</v>
      </c>
      <c r="EJ439" s="38">
        <v>2.68101E-2</v>
      </c>
      <c r="EK439" s="38">
        <v>0.17177519999999999</v>
      </c>
      <c r="EL439" s="38">
        <v>1.6859839999999999</v>
      </c>
      <c r="EM439" s="38">
        <v>0.87173409999999996</v>
      </c>
      <c r="EN439" s="38">
        <v>1.259039</v>
      </c>
      <c r="EO439" s="38">
        <v>1.538821</v>
      </c>
      <c r="EP439" s="38">
        <v>0.31873030000000002</v>
      </c>
      <c r="EQ439" s="38">
        <v>-0.5968329</v>
      </c>
      <c r="ER439" s="38">
        <v>-1.35249</v>
      </c>
      <c r="ES439" s="38">
        <v>1.485422</v>
      </c>
      <c r="ET439" s="38">
        <v>7.1415369999999996</v>
      </c>
      <c r="EU439" s="38">
        <v>7.4696109999999996</v>
      </c>
      <c r="EV439" s="38">
        <v>7.9955379999999998</v>
      </c>
      <c r="EW439" s="38">
        <v>8.3439259999999997</v>
      </c>
      <c r="EX439" s="38">
        <v>9.6413810000000009</v>
      </c>
      <c r="EY439" s="38">
        <v>6.4597110000000004</v>
      </c>
      <c r="EZ439" s="38">
        <v>5.8094809999999999</v>
      </c>
      <c r="FA439" s="38">
        <v>5.7695670000000003</v>
      </c>
      <c r="FB439" s="38">
        <v>81.529669999999996</v>
      </c>
      <c r="FC439" s="38">
        <v>79.126040000000003</v>
      </c>
      <c r="FD439" s="38">
        <v>77.372739999999993</v>
      </c>
      <c r="FE439" s="38">
        <v>76.033810000000003</v>
      </c>
      <c r="FF439" s="38">
        <v>74.372839999999997</v>
      </c>
      <c r="FG439" s="38">
        <v>73.149090000000001</v>
      </c>
      <c r="FH439" s="38">
        <v>72.786649999999995</v>
      </c>
      <c r="FI439" s="38">
        <v>74.702960000000004</v>
      </c>
      <c r="FJ439" s="38">
        <v>78.981009999999998</v>
      </c>
      <c r="FK439" s="38">
        <v>83.660709999999995</v>
      </c>
      <c r="FL439" s="38">
        <v>88.620959999999997</v>
      </c>
      <c r="FM439" s="38">
        <v>92.669399999999996</v>
      </c>
      <c r="FN439" s="38">
        <v>96.306700000000006</v>
      </c>
      <c r="FO439" s="38">
        <v>99.196280000000002</v>
      </c>
      <c r="FP439" s="38">
        <v>101.7283</v>
      </c>
      <c r="FQ439" s="38">
        <v>103.5292</v>
      </c>
      <c r="FR439" s="38">
        <v>104.5069</v>
      </c>
      <c r="FS439" s="38">
        <v>104.0363</v>
      </c>
      <c r="FT439" s="38">
        <v>103.1688</v>
      </c>
      <c r="FU439" s="38">
        <v>99.374859999999998</v>
      </c>
      <c r="FV439" s="38">
        <v>94.989180000000005</v>
      </c>
      <c r="FW439">
        <v>90.515050000000002</v>
      </c>
      <c r="FX439">
        <v>88.845290000000006</v>
      </c>
      <c r="FY439">
        <v>87.095950000000002</v>
      </c>
      <c r="FZ439">
        <v>0.33721380000000001</v>
      </c>
      <c r="GA439">
        <v>3.0768550000000001</v>
      </c>
      <c r="GB439">
        <v>1</v>
      </c>
    </row>
    <row r="440" spans="1:184" x14ac:dyDescent="0.3">
      <c r="A440" t="s">
        <v>279</v>
      </c>
      <c r="B440" t="s">
        <v>1</v>
      </c>
      <c r="C440" t="s">
        <v>1</v>
      </c>
      <c r="D440" t="s">
        <v>1</v>
      </c>
      <c r="E440" t="s">
        <v>1</v>
      </c>
      <c r="F440" t="s">
        <v>1</v>
      </c>
      <c r="G440" t="s">
        <v>1</v>
      </c>
      <c r="H440" s="40" t="s">
        <v>268</v>
      </c>
      <c r="I440" s="18" t="s">
        <v>1</v>
      </c>
      <c r="J440" s="38" t="s">
        <v>1</v>
      </c>
      <c r="K440" s="18">
        <v>44809</v>
      </c>
      <c r="L440" s="38">
        <v>212</v>
      </c>
      <c r="M440" s="38">
        <v>214</v>
      </c>
      <c r="N440" s="38">
        <v>23.93778</v>
      </c>
      <c r="O440" s="38">
        <v>23.20872</v>
      </c>
      <c r="P440" s="38">
        <v>22.725709999999999</v>
      </c>
      <c r="Q440" s="38">
        <v>22.60154</v>
      </c>
      <c r="R440" s="38">
        <v>22.665590000000002</v>
      </c>
      <c r="S440" s="38">
        <v>23.576789999999999</v>
      </c>
      <c r="T440" s="38">
        <v>25.370450000000002</v>
      </c>
      <c r="U440" s="38">
        <v>27.807390000000002</v>
      </c>
      <c r="V440" s="38">
        <v>30.47383</v>
      </c>
      <c r="W440" s="38">
        <v>32.964320000000001</v>
      </c>
      <c r="X440" s="38">
        <v>35.235469999999999</v>
      </c>
      <c r="Y440" s="38">
        <v>36.478900000000003</v>
      </c>
      <c r="Z440" s="38">
        <v>36.917650000000002</v>
      </c>
      <c r="AA440" s="38">
        <v>36.716659999999997</v>
      </c>
      <c r="AB440" s="38">
        <v>35.534820000000003</v>
      </c>
      <c r="AC440" s="38">
        <v>33.343170000000001</v>
      </c>
      <c r="AD440" s="38">
        <v>30.17296</v>
      </c>
      <c r="AE440" s="38">
        <v>27.948930000000001</v>
      </c>
      <c r="AF440" s="38">
        <v>26.9819</v>
      </c>
      <c r="AG440" s="38">
        <v>26.1431</v>
      </c>
      <c r="AH440" s="38">
        <v>26.115110000000001</v>
      </c>
      <c r="AI440" s="38">
        <v>27.04964</v>
      </c>
      <c r="AJ440" s="38">
        <v>26.9481</v>
      </c>
      <c r="AK440" s="38">
        <v>26.557300000000001</v>
      </c>
      <c r="AL440" s="38">
        <v>2.2637559999999999</v>
      </c>
      <c r="AM440" s="38">
        <v>2.1289319999999998</v>
      </c>
      <c r="AN440" s="38">
        <v>1.9327909999999999</v>
      </c>
      <c r="AO440" s="38">
        <v>0.99499040000000005</v>
      </c>
      <c r="AP440" s="38">
        <v>1.0893729999999999</v>
      </c>
      <c r="AQ440" s="38">
        <v>0.4174078</v>
      </c>
      <c r="AR440" s="38">
        <v>-2.2857889999999998</v>
      </c>
      <c r="AS440" s="38">
        <v>-4.5474319999999997</v>
      </c>
      <c r="AT440" s="38">
        <v>-3.9523139999999999</v>
      </c>
      <c r="AU440" s="38">
        <v>-2.3287490000000002</v>
      </c>
      <c r="AV440" s="38">
        <v>-1.4174389999999999</v>
      </c>
      <c r="AW440" s="38">
        <v>-1.26427</v>
      </c>
      <c r="AX440" s="38">
        <v>0.51445969999999996</v>
      </c>
      <c r="AY440" s="38">
        <v>0.79860030000000004</v>
      </c>
      <c r="AZ440" s="38">
        <v>-0.28078059999999999</v>
      </c>
      <c r="BA440" s="38">
        <v>1.5338000000000001</v>
      </c>
      <c r="BB440" s="38">
        <v>4.5090009999999996</v>
      </c>
      <c r="BC440" s="38">
        <v>4.5894139999999997</v>
      </c>
      <c r="BD440" s="38">
        <v>3.2669549999999998</v>
      </c>
      <c r="BE440" s="38">
        <v>2.305682</v>
      </c>
      <c r="BF440" s="38">
        <v>1.963071</v>
      </c>
      <c r="BG440" s="38">
        <v>0.2096827</v>
      </c>
      <c r="BH440" s="38">
        <v>0.49999130000000003</v>
      </c>
      <c r="BI440" s="38">
        <v>0.1220026</v>
      </c>
      <c r="BJ440" s="38">
        <v>2.507425</v>
      </c>
      <c r="BK440" s="38">
        <v>2.322381</v>
      </c>
      <c r="BL440" s="38">
        <v>2.1284160000000001</v>
      </c>
      <c r="BM440" s="38">
        <v>1.1850179999999999</v>
      </c>
      <c r="BN440" s="38">
        <v>1.273487</v>
      </c>
      <c r="BO440" s="38">
        <v>0.57324699999999995</v>
      </c>
      <c r="BP440" s="38">
        <v>-2.0792169999999999</v>
      </c>
      <c r="BQ440" s="38">
        <v>-4.2668569999999999</v>
      </c>
      <c r="BR440" s="38">
        <v>-3.6496080000000002</v>
      </c>
      <c r="BS440" s="38">
        <v>-1.965805</v>
      </c>
      <c r="BT440" s="38">
        <v>-1.1455550000000001</v>
      </c>
      <c r="BU440" s="38">
        <v>-1.106571</v>
      </c>
      <c r="BV440" s="38">
        <v>0.61421380000000003</v>
      </c>
      <c r="BW440" s="38">
        <v>0.96426089999999998</v>
      </c>
      <c r="BX440" s="38">
        <v>-2.8027799999999999E-2</v>
      </c>
      <c r="BY440" s="38">
        <v>1.8099130000000001</v>
      </c>
      <c r="BZ440" s="38">
        <v>4.8639479999999997</v>
      </c>
      <c r="CA440" s="38">
        <v>4.9735880000000003</v>
      </c>
      <c r="CB440" s="38">
        <v>3.691516</v>
      </c>
      <c r="CC440" s="38">
        <v>2.698763</v>
      </c>
      <c r="CD440" s="38">
        <v>2.3478059999999998</v>
      </c>
      <c r="CE440" s="38">
        <v>0.65683329999999995</v>
      </c>
      <c r="CF440" s="38">
        <v>0.94596559999999996</v>
      </c>
      <c r="CG440" s="38">
        <v>0.57257499999999995</v>
      </c>
      <c r="CH440" s="38">
        <v>2.6761889999999999</v>
      </c>
      <c r="CI440" s="38">
        <v>2.4563640000000002</v>
      </c>
      <c r="CJ440" s="38">
        <v>2.263906</v>
      </c>
      <c r="CK440" s="38">
        <v>1.3166310000000001</v>
      </c>
      <c r="CL440" s="38">
        <v>1.401003</v>
      </c>
      <c r="CM440" s="38">
        <v>0.68118080000000003</v>
      </c>
      <c r="CN440" s="38">
        <v>-1.9361459999999999</v>
      </c>
      <c r="CO440" s="38">
        <v>-4.0725309999999997</v>
      </c>
      <c r="CP440" s="38">
        <v>-3.439956</v>
      </c>
      <c r="CQ440" s="38">
        <v>-1.7144299999999999</v>
      </c>
      <c r="CR440" s="38">
        <v>-0.95724889999999996</v>
      </c>
      <c r="CS440" s="38">
        <v>-0.99734959999999995</v>
      </c>
      <c r="CT440" s="38">
        <v>0.6833032</v>
      </c>
      <c r="CU440" s="38">
        <v>1.078997</v>
      </c>
      <c r="CV440" s="38">
        <v>0.14702789999999999</v>
      </c>
      <c r="CW440" s="38">
        <v>2.001147</v>
      </c>
      <c r="CX440" s="38">
        <v>5.1097840000000003</v>
      </c>
      <c r="CY440" s="38">
        <v>5.2396659999999997</v>
      </c>
      <c r="CZ440" s="38">
        <v>3.9855649999999998</v>
      </c>
      <c r="DA440" s="38">
        <v>2.971009</v>
      </c>
      <c r="DB440" s="38">
        <v>2.6142729999999998</v>
      </c>
      <c r="DC440" s="38">
        <v>0.96652839999999995</v>
      </c>
      <c r="DD440" s="38">
        <v>1.2548459999999999</v>
      </c>
      <c r="DE440" s="38">
        <v>0.88464010000000004</v>
      </c>
      <c r="DF440" s="38">
        <v>2.8449529999999998</v>
      </c>
      <c r="DG440" s="38">
        <v>2.5903459999999998</v>
      </c>
      <c r="DH440" s="38">
        <v>2.3993959999999999</v>
      </c>
      <c r="DI440" s="38">
        <v>1.4482440000000001</v>
      </c>
      <c r="DJ440" s="38">
        <v>1.5285200000000001</v>
      </c>
      <c r="DK440" s="38">
        <v>0.78911450000000005</v>
      </c>
      <c r="DL440" s="38">
        <v>-1.793075</v>
      </c>
      <c r="DM440" s="38">
        <v>-3.8782049999999999</v>
      </c>
      <c r="DN440" s="38">
        <v>-3.2303030000000001</v>
      </c>
      <c r="DO440" s="38">
        <v>-1.4630559999999999</v>
      </c>
      <c r="DP440" s="38">
        <v>-0.76894300000000004</v>
      </c>
      <c r="DQ440" s="38">
        <v>-0.88812789999999997</v>
      </c>
      <c r="DR440" s="38">
        <v>0.75239259999999997</v>
      </c>
      <c r="DS440" s="38">
        <v>1.1937329999999999</v>
      </c>
      <c r="DT440" s="38">
        <v>0.32208369999999997</v>
      </c>
      <c r="DU440" s="38">
        <v>2.1923819999999998</v>
      </c>
      <c r="DV440" s="38">
        <v>5.3556189999999999</v>
      </c>
      <c r="DW440" s="38">
        <v>5.5057429999999998</v>
      </c>
      <c r="DX440" s="38">
        <v>4.2796149999999997</v>
      </c>
      <c r="DY440" s="38">
        <v>3.2432560000000001</v>
      </c>
      <c r="DZ440" s="38">
        <v>2.8807399999999999</v>
      </c>
      <c r="EA440" s="38">
        <v>1.276224</v>
      </c>
      <c r="EB440" s="38">
        <v>1.5637270000000001</v>
      </c>
      <c r="EC440" s="38">
        <v>1.1967049999999999</v>
      </c>
      <c r="ED440" s="38">
        <v>3.088622</v>
      </c>
      <c r="EE440" s="38">
        <v>2.7837960000000002</v>
      </c>
      <c r="EF440" s="38">
        <v>2.595021</v>
      </c>
      <c r="EG440" s="38">
        <v>1.638272</v>
      </c>
      <c r="EH440" s="38">
        <v>1.7126330000000001</v>
      </c>
      <c r="EI440" s="38">
        <v>0.94495370000000001</v>
      </c>
      <c r="EJ440" s="38">
        <v>-1.586503</v>
      </c>
      <c r="EK440" s="38">
        <v>-3.5976300000000001</v>
      </c>
      <c r="EL440" s="38">
        <v>-2.9275980000000001</v>
      </c>
      <c r="EM440" s="38">
        <v>-1.100112</v>
      </c>
      <c r="EN440" s="38">
        <v>-0.49705909999999998</v>
      </c>
      <c r="EO440" s="38">
        <v>-0.73042890000000005</v>
      </c>
      <c r="EP440" s="38">
        <v>0.85214670000000003</v>
      </c>
      <c r="EQ440" s="38">
        <v>1.359394</v>
      </c>
      <c r="ER440" s="38">
        <v>0.57483640000000003</v>
      </c>
      <c r="ES440" s="38">
        <v>2.4684940000000002</v>
      </c>
      <c r="ET440" s="38">
        <v>5.7105670000000002</v>
      </c>
      <c r="EU440" s="38">
        <v>5.8899169999999996</v>
      </c>
      <c r="EV440" s="38">
        <v>4.7041750000000002</v>
      </c>
      <c r="EW440" s="38">
        <v>3.6363370000000002</v>
      </c>
      <c r="EX440" s="38">
        <v>3.265476</v>
      </c>
      <c r="EY440" s="38">
        <v>1.723374</v>
      </c>
      <c r="EZ440" s="38">
        <v>2.0097010000000002</v>
      </c>
      <c r="FA440" s="38">
        <v>1.647278</v>
      </c>
      <c r="FB440" s="38">
        <v>86.342280000000002</v>
      </c>
      <c r="FC440" s="38">
        <v>84.886570000000006</v>
      </c>
      <c r="FD440" s="38">
        <v>83.259709999999998</v>
      </c>
      <c r="FE440" s="38">
        <v>81.761049999999997</v>
      </c>
      <c r="FF440" s="38">
        <v>80.445809999999994</v>
      </c>
      <c r="FG440" s="38">
        <v>79.474010000000007</v>
      </c>
      <c r="FH440" s="38">
        <v>78.08869</v>
      </c>
      <c r="FI440" s="38">
        <v>78.633939999999996</v>
      </c>
      <c r="FJ440" s="38">
        <v>82.786659999999998</v>
      </c>
      <c r="FK440" s="38">
        <v>88.069249999999997</v>
      </c>
      <c r="FL440" s="38">
        <v>92.903729999999996</v>
      </c>
      <c r="FM440" s="38">
        <v>96.289760000000001</v>
      </c>
      <c r="FN440" s="38">
        <v>100.0243</v>
      </c>
      <c r="FO440" s="38">
        <v>102.9342</v>
      </c>
      <c r="FP440" s="38">
        <v>104.39619999999999</v>
      </c>
      <c r="FQ440" s="38">
        <v>105.9462</v>
      </c>
      <c r="FR440" s="38">
        <v>106.9627</v>
      </c>
      <c r="FS440" s="38">
        <v>107.0808</v>
      </c>
      <c r="FT440" s="38">
        <v>105.1938</v>
      </c>
      <c r="FU440" s="38">
        <v>101.45050000000001</v>
      </c>
      <c r="FV440" s="38">
        <v>99.138919999999999</v>
      </c>
      <c r="FW440">
        <v>95.53586</v>
      </c>
      <c r="FX440">
        <v>92.298230000000004</v>
      </c>
      <c r="FY440">
        <v>91.113609999999994</v>
      </c>
      <c r="FZ440">
        <v>0.48025380000000001</v>
      </c>
      <c r="GA440">
        <v>4.5698189999999999</v>
      </c>
      <c r="GB440">
        <v>1</v>
      </c>
    </row>
    <row r="441" spans="1:184" x14ac:dyDescent="0.3">
      <c r="A441" t="s">
        <v>279</v>
      </c>
      <c r="B441" t="s">
        <v>1</v>
      </c>
      <c r="C441" t="s">
        <v>1</v>
      </c>
      <c r="D441" t="s">
        <v>1</v>
      </c>
      <c r="E441" t="s">
        <v>1</v>
      </c>
      <c r="F441" t="s">
        <v>1</v>
      </c>
      <c r="G441" t="s">
        <v>1</v>
      </c>
      <c r="H441" s="40" t="s">
        <v>268</v>
      </c>
      <c r="I441" s="18" t="s">
        <v>1</v>
      </c>
      <c r="J441" s="38" t="s">
        <v>1</v>
      </c>
      <c r="K441" s="18">
        <v>44810</v>
      </c>
      <c r="L441" s="38">
        <v>212</v>
      </c>
      <c r="M441" s="38">
        <v>214</v>
      </c>
      <c r="N441" s="38">
        <v>26.504570000000001</v>
      </c>
      <c r="O441" s="38">
        <v>26.07685</v>
      </c>
      <c r="P441" s="38">
        <v>25.616399999999999</v>
      </c>
      <c r="Q441" s="38">
        <v>25.703779999999998</v>
      </c>
      <c r="R441" s="38">
        <v>26.241109999999999</v>
      </c>
      <c r="S441" s="38">
        <v>27.988720000000001</v>
      </c>
      <c r="T441" s="38">
        <v>30.919049999999999</v>
      </c>
      <c r="U441" s="38">
        <v>33.72531</v>
      </c>
      <c r="V441" s="38">
        <v>35.605429999999998</v>
      </c>
      <c r="W441" s="38">
        <v>36.314529999999998</v>
      </c>
      <c r="X441" s="38">
        <v>36.960590000000003</v>
      </c>
      <c r="Y441" s="38">
        <v>37.591500000000003</v>
      </c>
      <c r="Z441" s="38">
        <v>37.594859999999997</v>
      </c>
      <c r="AA441" s="38">
        <v>37.581040000000002</v>
      </c>
      <c r="AB441" s="38">
        <v>36.324550000000002</v>
      </c>
      <c r="AC441" s="38">
        <v>34.540089999999999</v>
      </c>
      <c r="AD441" s="38">
        <v>32.025440000000003</v>
      </c>
      <c r="AE441" s="38">
        <v>29.764710000000001</v>
      </c>
      <c r="AF441" s="38">
        <v>29.209910000000001</v>
      </c>
      <c r="AG441" s="38">
        <v>29.041810000000002</v>
      </c>
      <c r="AH441" s="38">
        <v>29.447500000000002</v>
      </c>
      <c r="AI441" s="38">
        <v>30.420559999999998</v>
      </c>
      <c r="AJ441" s="38">
        <v>30.66001</v>
      </c>
      <c r="AK441" s="38">
        <v>30.438199999999998</v>
      </c>
      <c r="AL441" s="38">
        <v>1.00474</v>
      </c>
      <c r="AM441" s="38">
        <v>0.17934169999999999</v>
      </c>
      <c r="AN441" s="38">
        <v>0.23937069999999999</v>
      </c>
      <c r="AO441" s="38">
        <v>5.8028200000000002E-2</v>
      </c>
      <c r="AP441" s="38">
        <v>0.69174159999999996</v>
      </c>
      <c r="AQ441" s="38">
        <v>1.5279069999999999</v>
      </c>
      <c r="AR441" s="38">
        <v>-0.42985210000000001</v>
      </c>
      <c r="AS441" s="38">
        <v>-2.055561</v>
      </c>
      <c r="AT441" s="38">
        <v>-1.665554</v>
      </c>
      <c r="AU441" s="38">
        <v>-1.68577</v>
      </c>
      <c r="AV441" s="38">
        <v>-0.95443409999999995</v>
      </c>
      <c r="AW441" s="38">
        <v>-1.0853950000000001</v>
      </c>
      <c r="AX441" s="38">
        <v>0.63520120000000002</v>
      </c>
      <c r="AY441" s="38">
        <v>-4.3865300000000003E-2</v>
      </c>
      <c r="AZ441" s="38">
        <v>0.36702600000000002</v>
      </c>
      <c r="BA441" s="38">
        <v>3.084619</v>
      </c>
      <c r="BB441" s="38">
        <v>5.2541380000000002</v>
      </c>
      <c r="BC441" s="38">
        <v>4.5443389999999999</v>
      </c>
      <c r="BD441" s="38">
        <v>4.8740240000000004</v>
      </c>
      <c r="BE441" s="38">
        <v>4.5348709999999999</v>
      </c>
      <c r="BF441" s="38">
        <v>5.4401060000000001</v>
      </c>
      <c r="BG441" s="38">
        <v>2.6443910000000002</v>
      </c>
      <c r="BH441" s="38">
        <v>2.666919</v>
      </c>
      <c r="BI441" s="38">
        <v>2.5997499999999998</v>
      </c>
      <c r="BJ441" s="38">
        <v>1.1462380000000001</v>
      </c>
      <c r="BK441" s="38">
        <v>0.31388329999999998</v>
      </c>
      <c r="BL441" s="38">
        <v>0.3713748</v>
      </c>
      <c r="BM441" s="38">
        <v>0.17737420000000001</v>
      </c>
      <c r="BN441" s="38">
        <v>0.80917130000000004</v>
      </c>
      <c r="BO441" s="38">
        <v>1.667251</v>
      </c>
      <c r="BP441" s="38">
        <v>-0.26739350000000001</v>
      </c>
      <c r="BQ441" s="38">
        <v>-1.85687</v>
      </c>
      <c r="BR441" s="38">
        <v>-1.4853879999999999</v>
      </c>
      <c r="BS441" s="38">
        <v>-1.5109459999999999</v>
      </c>
      <c r="BT441" s="38">
        <v>-0.78454389999999996</v>
      </c>
      <c r="BU441" s="38">
        <v>-0.95927459999999998</v>
      </c>
      <c r="BV441" s="38">
        <v>0.73026279999999999</v>
      </c>
      <c r="BW441" s="38">
        <v>6.7723199999999997E-2</v>
      </c>
      <c r="BX441" s="38">
        <v>0.54824720000000005</v>
      </c>
      <c r="BY441" s="38">
        <v>3.2835930000000002</v>
      </c>
      <c r="BZ441" s="38">
        <v>5.4991709999999996</v>
      </c>
      <c r="CA441" s="38">
        <v>4.8456289999999997</v>
      </c>
      <c r="CB441" s="38">
        <v>5.2026770000000004</v>
      </c>
      <c r="CC441" s="38">
        <v>4.8738659999999996</v>
      </c>
      <c r="CD441" s="38">
        <v>5.7835999999999999</v>
      </c>
      <c r="CE441" s="38">
        <v>3.087262</v>
      </c>
      <c r="CF441" s="38">
        <v>3.0985849999999999</v>
      </c>
      <c r="CG441" s="38">
        <v>3.026621</v>
      </c>
      <c r="CH441" s="38">
        <v>1.24424</v>
      </c>
      <c r="CI441" s="38">
        <v>0.40706639999999999</v>
      </c>
      <c r="CJ441" s="38">
        <v>0.4628005</v>
      </c>
      <c r="CK441" s="38">
        <v>0.26003290000000001</v>
      </c>
      <c r="CL441" s="38">
        <v>0.89050280000000004</v>
      </c>
      <c r="CM441" s="38">
        <v>1.7637590000000001</v>
      </c>
      <c r="CN441" s="38">
        <v>-0.15487509999999999</v>
      </c>
      <c r="CO441" s="38">
        <v>-1.719257</v>
      </c>
      <c r="CP441" s="38">
        <v>-1.3606050000000001</v>
      </c>
      <c r="CQ441" s="38">
        <v>-1.389864</v>
      </c>
      <c r="CR441" s="38">
        <v>-0.66687850000000004</v>
      </c>
      <c r="CS441" s="38">
        <v>-0.87192429999999999</v>
      </c>
      <c r="CT441" s="38">
        <v>0.79610210000000003</v>
      </c>
      <c r="CU441" s="38">
        <v>0.1450091</v>
      </c>
      <c r="CV441" s="38">
        <v>0.67376040000000004</v>
      </c>
      <c r="CW441" s="38">
        <v>3.4214020000000001</v>
      </c>
      <c r="CX441" s="38">
        <v>5.6688799999999997</v>
      </c>
      <c r="CY441" s="38">
        <v>5.0543019999999999</v>
      </c>
      <c r="CZ441" s="38">
        <v>5.4303020000000002</v>
      </c>
      <c r="DA441" s="38">
        <v>5.1086520000000002</v>
      </c>
      <c r="DB441" s="38">
        <v>6.0215040000000002</v>
      </c>
      <c r="DC441" s="38">
        <v>3.393993</v>
      </c>
      <c r="DD441" s="38">
        <v>3.3975559999999998</v>
      </c>
      <c r="DE441" s="38">
        <v>3.3222700000000001</v>
      </c>
      <c r="DF441" s="38">
        <v>1.342241</v>
      </c>
      <c r="DG441" s="38">
        <v>0.50024959999999996</v>
      </c>
      <c r="DH441" s="38">
        <v>0.5542262</v>
      </c>
      <c r="DI441" s="38">
        <v>0.34269159999999999</v>
      </c>
      <c r="DJ441" s="38">
        <v>0.97183430000000004</v>
      </c>
      <c r="DK441" s="38">
        <v>1.860268</v>
      </c>
      <c r="DL441" s="38">
        <v>-4.23568E-2</v>
      </c>
      <c r="DM441" s="38">
        <v>-1.581645</v>
      </c>
      <c r="DN441" s="38">
        <v>-1.2358229999999999</v>
      </c>
      <c r="DO441" s="38">
        <v>-1.2687809999999999</v>
      </c>
      <c r="DP441" s="38">
        <v>-0.54921299999999995</v>
      </c>
      <c r="DQ441" s="38">
        <v>-0.78457390000000005</v>
      </c>
      <c r="DR441" s="38">
        <v>0.86194150000000003</v>
      </c>
      <c r="DS441" s="38">
        <v>0.2222951</v>
      </c>
      <c r="DT441" s="38">
        <v>0.79927369999999998</v>
      </c>
      <c r="DU441" s="38">
        <v>3.559212</v>
      </c>
      <c r="DV441" s="38">
        <v>5.8385899999999999</v>
      </c>
      <c r="DW441" s="38">
        <v>5.2629739999999998</v>
      </c>
      <c r="DX441" s="38">
        <v>5.6579259999999998</v>
      </c>
      <c r="DY441" s="38">
        <v>5.343439</v>
      </c>
      <c r="DZ441" s="38">
        <v>6.2594079999999996</v>
      </c>
      <c r="EA441" s="38">
        <v>3.7007240000000001</v>
      </c>
      <c r="EB441" s="38">
        <v>3.696526</v>
      </c>
      <c r="EC441" s="38">
        <v>3.6179190000000001</v>
      </c>
      <c r="ED441" s="38">
        <v>1.4837389999999999</v>
      </c>
      <c r="EE441" s="38">
        <v>0.6347912</v>
      </c>
      <c r="EF441" s="38">
        <v>0.68623020000000001</v>
      </c>
      <c r="EG441" s="38">
        <v>0.4620377</v>
      </c>
      <c r="EH441" s="38">
        <v>1.089264</v>
      </c>
      <c r="EI441" s="38">
        <v>1.9996119999999999</v>
      </c>
      <c r="EJ441" s="38">
        <v>0.1201019</v>
      </c>
      <c r="EK441" s="38">
        <v>-1.382954</v>
      </c>
      <c r="EL441" s="38">
        <v>-1.0556570000000001</v>
      </c>
      <c r="EM441" s="38">
        <v>-1.093958</v>
      </c>
      <c r="EN441" s="38">
        <v>-0.37932280000000002</v>
      </c>
      <c r="EO441" s="38">
        <v>-0.65845390000000004</v>
      </c>
      <c r="EP441" s="38">
        <v>0.95700300000000005</v>
      </c>
      <c r="EQ441" s="38">
        <v>0.3338836</v>
      </c>
      <c r="ER441" s="38">
        <v>0.98049489999999995</v>
      </c>
      <c r="ES441" s="38">
        <v>3.7581859999999998</v>
      </c>
      <c r="ET441" s="38">
        <v>6.0836230000000002</v>
      </c>
      <c r="EU441" s="38">
        <v>5.5642639999999997</v>
      </c>
      <c r="EV441" s="38">
        <v>5.9865789999999999</v>
      </c>
      <c r="EW441" s="38">
        <v>5.6824329999999996</v>
      </c>
      <c r="EX441" s="38">
        <v>6.6029020000000003</v>
      </c>
      <c r="EY441" s="38">
        <v>4.1435940000000002</v>
      </c>
      <c r="EZ441" s="38">
        <v>4.1281920000000003</v>
      </c>
      <c r="FA441" s="38">
        <v>4.0447889999999997</v>
      </c>
      <c r="FB441" s="38">
        <v>87.881200000000007</v>
      </c>
      <c r="FC441" s="38">
        <v>85.644469999999998</v>
      </c>
      <c r="FD441" s="38">
        <v>83.54522</v>
      </c>
      <c r="FE441" s="38">
        <v>82.668310000000005</v>
      </c>
      <c r="FF441" s="38">
        <v>81.879289999999997</v>
      </c>
      <c r="FG441" s="38">
        <v>81.489829999999998</v>
      </c>
      <c r="FH441" s="38">
        <v>80.908680000000004</v>
      </c>
      <c r="FI441" s="38">
        <v>82.715230000000005</v>
      </c>
      <c r="FJ441" s="38">
        <v>86.691079999999999</v>
      </c>
      <c r="FK441" s="38">
        <v>93.167330000000007</v>
      </c>
      <c r="FL441" s="38">
        <v>97.607550000000003</v>
      </c>
      <c r="FM441" s="38">
        <v>102.00539999999999</v>
      </c>
      <c r="FN441" s="38">
        <v>104.9444</v>
      </c>
      <c r="FO441" s="38">
        <v>108.0348</v>
      </c>
      <c r="FP441" s="38">
        <v>110.3083</v>
      </c>
      <c r="FQ441" s="38">
        <v>112.1713</v>
      </c>
      <c r="FR441" s="38">
        <v>113.00069999999999</v>
      </c>
      <c r="FS441" s="38">
        <v>112.2786</v>
      </c>
      <c r="FT441" s="38">
        <v>110.1219</v>
      </c>
      <c r="FU441" s="38">
        <v>105.1921</v>
      </c>
      <c r="FV441" s="38">
        <v>100.667</v>
      </c>
      <c r="FW441">
        <v>97.60239</v>
      </c>
      <c r="FX441">
        <v>96.225909999999999</v>
      </c>
      <c r="FY441">
        <v>93.441959999999995</v>
      </c>
      <c r="FZ441">
        <v>0.38526199999999999</v>
      </c>
      <c r="GA441">
        <v>3.3205079999999998</v>
      </c>
      <c r="GB441">
        <v>1</v>
      </c>
    </row>
    <row r="442" spans="1:184" x14ac:dyDescent="0.3">
      <c r="A442" t="s">
        <v>279</v>
      </c>
      <c r="B442" t="s">
        <v>1</v>
      </c>
      <c r="C442" t="s">
        <v>1</v>
      </c>
      <c r="D442" t="s">
        <v>1</v>
      </c>
      <c r="E442" t="s">
        <v>1</v>
      </c>
      <c r="F442" t="s">
        <v>1</v>
      </c>
      <c r="G442" t="s">
        <v>1</v>
      </c>
      <c r="H442" s="40" t="s">
        <v>268</v>
      </c>
      <c r="I442" s="18" t="s">
        <v>1</v>
      </c>
      <c r="J442" s="38" t="s">
        <v>1</v>
      </c>
      <c r="K442" s="18">
        <v>44811</v>
      </c>
      <c r="L442" s="38">
        <v>212</v>
      </c>
      <c r="M442" s="38">
        <v>214</v>
      </c>
      <c r="N442" s="38">
        <v>29.08493</v>
      </c>
      <c r="O442" s="38">
        <v>28.47466</v>
      </c>
      <c r="P442" s="38">
        <v>27.987690000000001</v>
      </c>
      <c r="Q442" s="38">
        <v>27.950410000000002</v>
      </c>
      <c r="R442" s="38">
        <v>28.435210000000001</v>
      </c>
      <c r="S442" s="38">
        <v>30.14988</v>
      </c>
      <c r="T442" s="38">
        <v>33.171050000000001</v>
      </c>
      <c r="U442" s="38">
        <v>36.164459999999998</v>
      </c>
      <c r="V442" s="38">
        <v>38.140210000000003</v>
      </c>
      <c r="W442" s="38">
        <v>38.905320000000003</v>
      </c>
      <c r="X442" s="38">
        <v>39.629660000000001</v>
      </c>
      <c r="Y442" s="38">
        <v>40.089739999999999</v>
      </c>
      <c r="Z442" s="38">
        <v>39.899830000000001</v>
      </c>
      <c r="AA442" s="38">
        <v>39.67398</v>
      </c>
      <c r="AB442" s="38">
        <v>38.184939999999997</v>
      </c>
      <c r="AC442" s="38">
        <v>36.116329999999998</v>
      </c>
      <c r="AD442" s="38">
        <v>33.322769999999998</v>
      </c>
      <c r="AE442" s="38">
        <v>31.027450000000002</v>
      </c>
      <c r="AF442" s="38">
        <v>30.57048</v>
      </c>
      <c r="AG442" s="38">
        <v>30.4222</v>
      </c>
      <c r="AH442" s="38">
        <v>30.895890000000001</v>
      </c>
      <c r="AI442" s="38">
        <v>32.022129999999997</v>
      </c>
      <c r="AJ442" s="38">
        <v>32.030720000000002</v>
      </c>
      <c r="AK442" s="38">
        <v>31.70787</v>
      </c>
      <c r="AL442" s="38">
        <v>1.2179260000000001</v>
      </c>
      <c r="AM442" s="38">
        <v>0.61766279999999996</v>
      </c>
      <c r="AN442" s="38">
        <v>0.1550222</v>
      </c>
      <c r="AO442" s="38">
        <v>-0.51366619999999996</v>
      </c>
      <c r="AP442" s="38">
        <v>-0.1832326</v>
      </c>
      <c r="AQ442" s="38">
        <v>-8.8068099999999996E-2</v>
      </c>
      <c r="AR442" s="38">
        <v>-0.50106589999999995</v>
      </c>
      <c r="AS442" s="38">
        <v>-1.2018880000000001</v>
      </c>
      <c r="AT442" s="38">
        <v>-1.822811</v>
      </c>
      <c r="AU442" s="38">
        <v>-0.54958560000000001</v>
      </c>
      <c r="AV442" s="38">
        <v>-0.2077242</v>
      </c>
      <c r="AW442" s="38">
        <v>-0.84399179999999996</v>
      </c>
      <c r="AX442" s="38">
        <v>-0.72534639999999995</v>
      </c>
      <c r="AY442" s="38">
        <v>-8.0547400000000005E-2</v>
      </c>
      <c r="AZ442" s="38">
        <v>0.93947179999999997</v>
      </c>
      <c r="BA442" s="38">
        <v>2.5495380000000001</v>
      </c>
      <c r="BB442" s="38">
        <v>3.756535</v>
      </c>
      <c r="BC442" s="38">
        <v>3.6270289999999998</v>
      </c>
      <c r="BD442" s="38">
        <v>4.4835560000000001</v>
      </c>
      <c r="BE442" s="38">
        <v>3.3967499999999999</v>
      </c>
      <c r="BF442" s="38">
        <v>5.19719</v>
      </c>
      <c r="BG442" s="38">
        <v>5.1592560000000001</v>
      </c>
      <c r="BH442" s="38">
        <v>4.1498939999999997</v>
      </c>
      <c r="BI442" s="38">
        <v>3.4878149999999999</v>
      </c>
      <c r="BJ442" s="38">
        <v>1.3657280000000001</v>
      </c>
      <c r="BK442" s="38">
        <v>0.73978100000000002</v>
      </c>
      <c r="BL442" s="38">
        <v>0.27249800000000002</v>
      </c>
      <c r="BM442" s="38">
        <v>-0.4099835</v>
      </c>
      <c r="BN442" s="38">
        <v>-7.9102900000000004E-2</v>
      </c>
      <c r="BO442" s="38">
        <v>4.3421000000000001E-2</v>
      </c>
      <c r="BP442" s="38">
        <v>-0.3403233</v>
      </c>
      <c r="BQ442" s="38">
        <v>-1.0126869999999999</v>
      </c>
      <c r="BR442" s="38">
        <v>-1.640371</v>
      </c>
      <c r="BS442" s="38">
        <v>-0.37473770000000001</v>
      </c>
      <c r="BT442" s="38">
        <v>-5.0345399999999998E-2</v>
      </c>
      <c r="BU442" s="38">
        <v>-0.72359079999999998</v>
      </c>
      <c r="BV442" s="38">
        <v>-0.63548760000000004</v>
      </c>
      <c r="BW442" s="38">
        <v>2.6431900000000001E-2</v>
      </c>
      <c r="BX442" s="38">
        <v>1.106954</v>
      </c>
      <c r="BY442" s="38">
        <v>2.7330939999999999</v>
      </c>
      <c r="BZ442" s="38">
        <v>3.9857770000000001</v>
      </c>
      <c r="CA442" s="38">
        <v>3.91343</v>
      </c>
      <c r="CB442" s="38">
        <v>4.8072939999999997</v>
      </c>
      <c r="CC442" s="38">
        <v>3.7245659999999998</v>
      </c>
      <c r="CD442" s="38">
        <v>5.5272839999999999</v>
      </c>
      <c r="CE442" s="38">
        <v>5.5590289999999998</v>
      </c>
      <c r="CF442" s="38">
        <v>4.5482329999999997</v>
      </c>
      <c r="CG442" s="38">
        <v>3.8816030000000001</v>
      </c>
      <c r="CH442" s="38">
        <v>1.4680960000000001</v>
      </c>
      <c r="CI442" s="38">
        <v>0.82435970000000003</v>
      </c>
      <c r="CJ442" s="38">
        <v>0.3538615</v>
      </c>
      <c r="CK442" s="38">
        <v>-0.33817320000000001</v>
      </c>
      <c r="CL442" s="38">
        <v>-6.9829000000000002E-3</v>
      </c>
      <c r="CM442" s="38">
        <v>0.1344899</v>
      </c>
      <c r="CN442" s="38">
        <v>-0.22899349999999999</v>
      </c>
      <c r="CO442" s="38">
        <v>-0.88164730000000002</v>
      </c>
      <c r="CP442" s="38">
        <v>-1.514014</v>
      </c>
      <c r="CQ442" s="38">
        <v>-0.25363869999999999</v>
      </c>
      <c r="CR442" s="38">
        <v>5.8654699999999997E-2</v>
      </c>
      <c r="CS442" s="38">
        <v>-0.64020140000000003</v>
      </c>
      <c r="CT442" s="38">
        <v>-0.57325170000000003</v>
      </c>
      <c r="CU442" s="38">
        <v>0.1005255</v>
      </c>
      <c r="CV442" s="38">
        <v>1.222952</v>
      </c>
      <c r="CW442" s="38">
        <v>2.8602240000000001</v>
      </c>
      <c r="CX442" s="38">
        <v>4.1445489999999996</v>
      </c>
      <c r="CY442" s="38">
        <v>4.1117900000000001</v>
      </c>
      <c r="CZ442" s="38">
        <v>5.0315139999999996</v>
      </c>
      <c r="DA442" s="38">
        <v>3.9516100000000001</v>
      </c>
      <c r="DB442" s="38">
        <v>5.7559060000000004</v>
      </c>
      <c r="DC442" s="38">
        <v>5.8359100000000002</v>
      </c>
      <c r="DD442" s="38">
        <v>4.8241209999999999</v>
      </c>
      <c r="DE442" s="38">
        <v>4.1543390000000002</v>
      </c>
      <c r="DF442" s="38">
        <v>1.5704629999999999</v>
      </c>
      <c r="DG442" s="38">
        <v>0.90893829999999998</v>
      </c>
      <c r="DH442" s="38">
        <v>0.43522490000000003</v>
      </c>
      <c r="DI442" s="38">
        <v>-0.26636280000000001</v>
      </c>
      <c r="DJ442" s="38">
        <v>6.5137100000000003E-2</v>
      </c>
      <c r="DK442" s="38">
        <v>0.2255588</v>
      </c>
      <c r="DL442" s="38">
        <v>-0.1176638</v>
      </c>
      <c r="DM442" s="38">
        <v>-0.75060740000000004</v>
      </c>
      <c r="DN442" s="38">
        <v>-1.3876569999999999</v>
      </c>
      <c r="DO442" s="38">
        <v>-0.13253960000000001</v>
      </c>
      <c r="DP442" s="38">
        <v>0.16765479999999999</v>
      </c>
      <c r="DQ442" s="38">
        <v>-0.55681210000000003</v>
      </c>
      <c r="DR442" s="38">
        <v>-0.51101569999999996</v>
      </c>
      <c r="DS442" s="38">
        <v>0.174619</v>
      </c>
      <c r="DT442" s="38">
        <v>1.3389500000000001</v>
      </c>
      <c r="DU442" s="38">
        <v>2.987355</v>
      </c>
      <c r="DV442" s="38">
        <v>4.3033210000000004</v>
      </c>
      <c r="DW442" s="38">
        <v>4.3101500000000001</v>
      </c>
      <c r="DX442" s="38">
        <v>5.2557330000000002</v>
      </c>
      <c r="DY442" s="38">
        <v>4.1786539999999999</v>
      </c>
      <c r="DZ442" s="38">
        <v>5.9845290000000002</v>
      </c>
      <c r="EA442" s="38">
        <v>6.1127909999999996</v>
      </c>
      <c r="EB442" s="38">
        <v>5.1000100000000002</v>
      </c>
      <c r="EC442" s="38">
        <v>4.4270750000000003</v>
      </c>
      <c r="ED442" s="38">
        <v>1.7182649999999999</v>
      </c>
      <c r="EE442" s="38">
        <v>1.031056</v>
      </c>
      <c r="EF442" s="38">
        <v>0.55270079999999999</v>
      </c>
      <c r="EG442" s="38">
        <v>-0.16268009999999999</v>
      </c>
      <c r="EH442" s="38">
        <v>0.1692669</v>
      </c>
      <c r="EI442" s="38">
        <v>0.35704789999999997</v>
      </c>
      <c r="EJ442" s="38">
        <v>4.30788E-2</v>
      </c>
      <c r="EK442" s="38">
        <v>-0.56140639999999997</v>
      </c>
      <c r="EL442" s="38">
        <v>-1.205217</v>
      </c>
      <c r="EM442" s="38">
        <v>4.2308199999999997E-2</v>
      </c>
      <c r="EN442" s="38">
        <v>0.32503349999999998</v>
      </c>
      <c r="EO442" s="38">
        <v>-0.4364111</v>
      </c>
      <c r="EP442" s="38">
        <v>-0.4211569</v>
      </c>
      <c r="EQ442" s="38">
        <v>0.28159830000000002</v>
      </c>
      <c r="ER442" s="38">
        <v>1.5064329999999999</v>
      </c>
      <c r="ES442" s="38">
        <v>3.1709109999999998</v>
      </c>
      <c r="ET442" s="38">
        <v>4.5325629999999997</v>
      </c>
      <c r="EU442" s="38">
        <v>4.5965499999999997</v>
      </c>
      <c r="EV442" s="38">
        <v>5.5794709999999998</v>
      </c>
      <c r="EW442" s="38">
        <v>4.5064700000000002</v>
      </c>
      <c r="EX442" s="38">
        <v>6.314622</v>
      </c>
      <c r="EY442" s="38">
        <v>6.5125630000000001</v>
      </c>
      <c r="EZ442" s="38">
        <v>5.4983490000000002</v>
      </c>
      <c r="FA442" s="38">
        <v>4.8208640000000003</v>
      </c>
      <c r="FB442" s="38">
        <v>92.107089999999999</v>
      </c>
      <c r="FC442" s="38">
        <v>89.991230000000002</v>
      </c>
      <c r="FD442" s="38">
        <v>86.8446</v>
      </c>
      <c r="FE442" s="38">
        <v>85.348830000000007</v>
      </c>
      <c r="FF442" s="38">
        <v>83.942959999999999</v>
      </c>
      <c r="FG442" s="38">
        <v>81.646379999999994</v>
      </c>
      <c r="FH442" s="38">
        <v>81.08305</v>
      </c>
      <c r="FI442" s="38">
        <v>81.451549999999997</v>
      </c>
      <c r="FJ442" s="38">
        <v>86.299539999999993</v>
      </c>
      <c r="FK442" s="38">
        <v>92.00224</v>
      </c>
      <c r="FL442" s="38">
        <v>97.807119999999998</v>
      </c>
      <c r="FM442" s="38">
        <v>101.702</v>
      </c>
      <c r="FN442" s="38">
        <v>104.9567</v>
      </c>
      <c r="FO442" s="38">
        <v>107.1009</v>
      </c>
      <c r="FP442" s="38">
        <v>108.5016</v>
      </c>
      <c r="FQ442" s="38">
        <v>109.7595</v>
      </c>
      <c r="FR442" s="38">
        <v>109.8869</v>
      </c>
      <c r="FS442" s="38">
        <v>108.3471</v>
      </c>
      <c r="FT442" s="38">
        <v>105.8753</v>
      </c>
      <c r="FU442" s="38">
        <v>102.0714</v>
      </c>
      <c r="FV442" s="38">
        <v>99.215680000000006</v>
      </c>
      <c r="FW442">
        <v>96.885589999999993</v>
      </c>
      <c r="FX442">
        <v>94.378370000000004</v>
      </c>
      <c r="FY442">
        <v>90.839590000000001</v>
      </c>
      <c r="FZ442">
        <v>0.36912060000000002</v>
      </c>
      <c r="GA442">
        <v>3.196151</v>
      </c>
      <c r="GB442">
        <v>1</v>
      </c>
    </row>
    <row r="443" spans="1:184" x14ac:dyDescent="0.3">
      <c r="A443" t="s">
        <v>279</v>
      </c>
      <c r="B443" t="s">
        <v>1</v>
      </c>
      <c r="C443" t="s">
        <v>1</v>
      </c>
      <c r="D443" t="s">
        <v>1</v>
      </c>
      <c r="E443" t="s">
        <v>1</v>
      </c>
      <c r="F443" t="s">
        <v>1</v>
      </c>
      <c r="G443" t="s">
        <v>1</v>
      </c>
      <c r="H443" s="40" t="s">
        <v>268</v>
      </c>
      <c r="I443" s="18" t="s">
        <v>1</v>
      </c>
      <c r="J443" s="38" t="s">
        <v>1</v>
      </c>
      <c r="K443" s="18" t="s">
        <v>2</v>
      </c>
      <c r="L443" s="38">
        <v>214</v>
      </c>
      <c r="M443" s="38">
        <v>215</v>
      </c>
      <c r="N443" s="38">
        <v>32.98471</v>
      </c>
      <c r="O443" s="38">
        <v>32.641359999999999</v>
      </c>
      <c r="P443" s="38">
        <v>32.244579999999999</v>
      </c>
      <c r="Q443" s="38">
        <v>32.314590000000003</v>
      </c>
      <c r="R443" s="38">
        <v>32.85548</v>
      </c>
      <c r="S443" s="38">
        <v>34.632989999999999</v>
      </c>
      <c r="T443" s="38">
        <v>37.731830000000002</v>
      </c>
      <c r="U443" s="38">
        <v>40.730440000000002</v>
      </c>
      <c r="V443" s="38">
        <v>42.77431</v>
      </c>
      <c r="W443" s="38">
        <v>43.42651</v>
      </c>
      <c r="X443" s="38">
        <v>44.003489999999999</v>
      </c>
      <c r="Y443" s="38">
        <v>44.447749999999999</v>
      </c>
      <c r="Z443" s="38">
        <v>44.172609999999999</v>
      </c>
      <c r="AA443" s="38">
        <v>43.829659999999997</v>
      </c>
      <c r="AB443" s="38">
        <v>42.211620000000003</v>
      </c>
      <c r="AC443" s="38">
        <v>39.656379999999999</v>
      </c>
      <c r="AD443" s="38">
        <v>36.498370000000001</v>
      </c>
      <c r="AE443" s="38">
        <v>34.054729999999999</v>
      </c>
      <c r="AF443" s="38">
        <v>33.472999999999999</v>
      </c>
      <c r="AG443" s="38">
        <v>33.346040000000002</v>
      </c>
      <c r="AH443" s="38">
        <v>33.713479999999997</v>
      </c>
      <c r="AI443" s="38">
        <v>35.000390000000003</v>
      </c>
      <c r="AJ443" s="38">
        <v>35.213419999999999</v>
      </c>
      <c r="AK443" s="38">
        <v>34.990630000000003</v>
      </c>
      <c r="AL443" s="38">
        <v>0.1083677</v>
      </c>
      <c r="AM443" s="38">
        <v>-7.79416E-2</v>
      </c>
      <c r="AN443" s="38">
        <v>-0.34881040000000002</v>
      </c>
      <c r="AO443" s="38">
        <v>-0.22717670000000001</v>
      </c>
      <c r="AP443" s="38">
        <v>-0.12568579999999999</v>
      </c>
      <c r="AQ443" s="38">
        <v>-0.52488429999999997</v>
      </c>
      <c r="AR443" s="38">
        <v>-0.89575450000000001</v>
      </c>
      <c r="AS443" s="38">
        <v>-0.88973310000000005</v>
      </c>
      <c r="AT443" s="38">
        <v>-0.5617316</v>
      </c>
      <c r="AU443" s="38">
        <v>-0.50443309999999997</v>
      </c>
      <c r="AV443" s="38">
        <v>-0.22416079999999999</v>
      </c>
      <c r="AW443" s="38">
        <v>-0.6707999</v>
      </c>
      <c r="AX443" s="38">
        <v>-0.62782289999999996</v>
      </c>
      <c r="AY443" s="38">
        <v>-0.47470079999999998</v>
      </c>
      <c r="AZ443" s="38">
        <v>0.30667719999999998</v>
      </c>
      <c r="BA443" s="38">
        <v>1.4036660000000001</v>
      </c>
      <c r="BB443" s="38">
        <v>3.602795</v>
      </c>
      <c r="BC443" s="38">
        <v>3.0030000000000001</v>
      </c>
      <c r="BD443" s="38">
        <v>2.7054320000000001</v>
      </c>
      <c r="BE443" s="38">
        <v>2.7768229999999998</v>
      </c>
      <c r="BF443" s="38">
        <v>3.5136959999999999</v>
      </c>
      <c r="BG443" s="38">
        <v>0.54619989999999996</v>
      </c>
      <c r="BH443" s="38">
        <v>0.1127896</v>
      </c>
      <c r="BI443" s="38">
        <v>0.20066629999999999</v>
      </c>
      <c r="BJ443" s="38">
        <v>0.32674399999999998</v>
      </c>
      <c r="BK443" s="38">
        <v>0.1172178</v>
      </c>
      <c r="BL443" s="38">
        <v>-0.14090859999999999</v>
      </c>
      <c r="BM443" s="38">
        <v>-2.2627899999999999E-2</v>
      </c>
      <c r="BN443" s="38">
        <v>5.0770799999999998E-2</v>
      </c>
      <c r="BO443" s="38">
        <v>-0.29006939999999998</v>
      </c>
      <c r="BP443" s="38">
        <v>-0.63875979999999999</v>
      </c>
      <c r="BQ443" s="38">
        <v>-0.58024810000000004</v>
      </c>
      <c r="BR443" s="38">
        <v>-0.25642730000000002</v>
      </c>
      <c r="BS443" s="38">
        <v>-0.21253279999999999</v>
      </c>
      <c r="BT443" s="38">
        <v>-7.8282999999999998E-3</v>
      </c>
      <c r="BU443" s="38">
        <v>-0.4668061</v>
      </c>
      <c r="BV443" s="38">
        <v>-0.48802010000000001</v>
      </c>
      <c r="BW443" s="38">
        <v>-0.31991809999999998</v>
      </c>
      <c r="BX443" s="38">
        <v>0.59375420000000001</v>
      </c>
      <c r="BY443" s="38">
        <v>1.7635190000000001</v>
      </c>
      <c r="BZ443" s="38">
        <v>4.1188940000000001</v>
      </c>
      <c r="CA443" s="38">
        <v>3.5257679999999998</v>
      </c>
      <c r="CB443" s="38">
        <v>3.300853</v>
      </c>
      <c r="CC443" s="38">
        <v>3.3559450000000002</v>
      </c>
      <c r="CD443" s="38">
        <v>4.1715059999999999</v>
      </c>
      <c r="CE443" s="38">
        <v>1.2555019999999999</v>
      </c>
      <c r="CF443" s="38">
        <v>0.79968910000000004</v>
      </c>
      <c r="CG443" s="38">
        <v>0.86603209999999997</v>
      </c>
      <c r="CH443" s="38">
        <v>0.47799079999999999</v>
      </c>
      <c r="CI443" s="38">
        <v>0.25238460000000001</v>
      </c>
      <c r="CJ443" s="38">
        <v>3.0836000000000001E-3</v>
      </c>
      <c r="CK443" s="38">
        <v>0.119042</v>
      </c>
      <c r="CL443" s="38">
        <v>0.1729841</v>
      </c>
      <c r="CM443" s="38">
        <v>-0.1274373</v>
      </c>
      <c r="CN443" s="38">
        <v>-0.46076600000000001</v>
      </c>
      <c r="CO443" s="38">
        <v>-0.36589969999999999</v>
      </c>
      <c r="CP443" s="38">
        <v>-4.4974600000000003E-2</v>
      </c>
      <c r="CQ443" s="38">
        <v>-1.0363499999999999E-2</v>
      </c>
      <c r="CR443" s="38">
        <v>0.14200289999999999</v>
      </c>
      <c r="CS443" s="38">
        <v>-0.32552059999999999</v>
      </c>
      <c r="CT443" s="38">
        <v>-0.39119310000000002</v>
      </c>
      <c r="CU443" s="38">
        <v>-0.21271599999999999</v>
      </c>
      <c r="CV443" s="38">
        <v>0.79258289999999998</v>
      </c>
      <c r="CW443" s="38">
        <v>2.0127519999999999</v>
      </c>
      <c r="CX443" s="38">
        <v>4.4763409999999997</v>
      </c>
      <c r="CY443" s="38">
        <v>3.8878349999999999</v>
      </c>
      <c r="CZ443" s="38">
        <v>3.7132390000000002</v>
      </c>
      <c r="DA443" s="38">
        <v>3.7570420000000002</v>
      </c>
      <c r="DB443" s="38">
        <v>4.627103</v>
      </c>
      <c r="DC443" s="38">
        <v>1.7467619999999999</v>
      </c>
      <c r="DD443" s="38">
        <v>1.275434</v>
      </c>
      <c r="DE443" s="38">
        <v>1.326862</v>
      </c>
      <c r="DF443" s="38">
        <v>0.62923759999999995</v>
      </c>
      <c r="DG443" s="38">
        <v>0.38755139999999999</v>
      </c>
      <c r="DH443" s="38">
        <v>0.1470757</v>
      </c>
      <c r="DI443" s="38">
        <v>0.26071179999999999</v>
      </c>
      <c r="DJ443" s="38">
        <v>0.2951975</v>
      </c>
      <c r="DK443" s="38">
        <v>3.5194799999999998E-2</v>
      </c>
      <c r="DL443" s="38">
        <v>-0.28277229999999998</v>
      </c>
      <c r="DM443" s="38">
        <v>-0.1515513</v>
      </c>
      <c r="DN443" s="38">
        <v>0.16647819999999999</v>
      </c>
      <c r="DO443" s="38">
        <v>0.1918057</v>
      </c>
      <c r="DP443" s="38">
        <v>0.29183419999999999</v>
      </c>
      <c r="DQ443" s="38">
        <v>-0.18423519999999999</v>
      </c>
      <c r="DR443" s="38">
        <v>-0.29436610000000002</v>
      </c>
      <c r="DS443" s="38">
        <v>-0.10551389999999999</v>
      </c>
      <c r="DT443" s="38">
        <v>0.99141159999999995</v>
      </c>
      <c r="DU443" s="38">
        <v>2.2619850000000001</v>
      </c>
      <c r="DV443" s="38">
        <v>4.8337890000000003</v>
      </c>
      <c r="DW443" s="38">
        <v>4.2499029999999998</v>
      </c>
      <c r="DX443" s="38">
        <v>4.1256250000000003</v>
      </c>
      <c r="DY443" s="38">
        <v>4.1581400000000004</v>
      </c>
      <c r="DZ443" s="38">
        <v>5.0827</v>
      </c>
      <c r="EA443" s="38">
        <v>2.238022</v>
      </c>
      <c r="EB443" s="38">
        <v>1.7511779999999999</v>
      </c>
      <c r="EC443" s="38">
        <v>1.787693</v>
      </c>
      <c r="ED443" s="38">
        <v>0.84761390000000003</v>
      </c>
      <c r="EE443" s="38">
        <v>0.58271079999999997</v>
      </c>
      <c r="EF443" s="38">
        <v>0.3549776</v>
      </c>
      <c r="EG443" s="38">
        <v>0.46526060000000002</v>
      </c>
      <c r="EH443" s="38">
        <v>0.47165410000000002</v>
      </c>
      <c r="EI443" s="38">
        <v>0.27000970000000002</v>
      </c>
      <c r="EJ443" s="38">
        <v>-2.5777600000000001E-2</v>
      </c>
      <c r="EK443" s="38">
        <v>0.15793380000000001</v>
      </c>
      <c r="EL443" s="38">
        <v>0.47178239999999999</v>
      </c>
      <c r="EM443" s="38">
        <v>0.48370610000000003</v>
      </c>
      <c r="EN443" s="38">
        <v>0.50816669999999997</v>
      </c>
      <c r="EO443" s="38">
        <v>1.9758600000000001E-2</v>
      </c>
      <c r="EP443" s="38">
        <v>-0.15456320000000001</v>
      </c>
      <c r="EQ443" s="38">
        <v>4.9268899999999997E-2</v>
      </c>
      <c r="ER443" s="38">
        <v>1.278489</v>
      </c>
      <c r="ES443" s="38">
        <v>2.6218379999999999</v>
      </c>
      <c r="ET443" s="38">
        <v>5.3498869999999998</v>
      </c>
      <c r="EU443" s="38">
        <v>4.7726709999999999</v>
      </c>
      <c r="EV443" s="38">
        <v>4.7210450000000002</v>
      </c>
      <c r="EW443" s="38">
        <v>4.7372620000000003</v>
      </c>
      <c r="EX443" s="38">
        <v>5.7405099999999996</v>
      </c>
      <c r="EY443" s="38">
        <v>2.9473240000000001</v>
      </c>
      <c r="EZ443" s="38">
        <v>2.4380769999999998</v>
      </c>
      <c r="FA443" s="38">
        <v>2.4530590000000001</v>
      </c>
      <c r="FB443" s="38">
        <v>84.640590000000003</v>
      </c>
      <c r="FC443" s="38">
        <v>82.763490000000004</v>
      </c>
      <c r="FD443" s="38">
        <v>80.711849999999998</v>
      </c>
      <c r="FE443" s="38">
        <v>79.034260000000003</v>
      </c>
      <c r="FF443" s="38">
        <v>77.507559999999998</v>
      </c>
      <c r="FG443" s="38">
        <v>76.387180000000001</v>
      </c>
      <c r="FH443" s="38">
        <v>76.016249999999999</v>
      </c>
      <c r="FI443" s="38">
        <v>78.104150000000004</v>
      </c>
      <c r="FJ443" s="38">
        <v>82.172920000000005</v>
      </c>
      <c r="FK443" s="38">
        <v>86.536420000000007</v>
      </c>
      <c r="FL443" s="38">
        <v>90.876310000000004</v>
      </c>
      <c r="FM443" s="38">
        <v>94.775980000000004</v>
      </c>
      <c r="FN443" s="38">
        <v>97.665490000000005</v>
      </c>
      <c r="FO443" s="38">
        <v>100.245</v>
      </c>
      <c r="FP443" s="38">
        <v>102.30719999999999</v>
      </c>
      <c r="FQ443" s="38">
        <v>103.90389999999999</v>
      </c>
      <c r="FR443" s="38">
        <v>104.76179999999999</v>
      </c>
      <c r="FS443" s="38">
        <v>104.31180000000001</v>
      </c>
      <c r="FT443" s="38">
        <v>102.968</v>
      </c>
      <c r="FU443" s="38">
        <v>100.1681</v>
      </c>
      <c r="FV443" s="38">
        <v>96.588369999999998</v>
      </c>
      <c r="FW443">
        <v>93.400989999999993</v>
      </c>
      <c r="FX443">
        <v>90.729669999999999</v>
      </c>
      <c r="FY443">
        <v>87.641760000000005</v>
      </c>
      <c r="FZ443">
        <v>0.72295279999999995</v>
      </c>
      <c r="GA443">
        <v>6.170528</v>
      </c>
      <c r="GB443">
        <v>1</v>
      </c>
    </row>
    <row r="444" spans="1:184" x14ac:dyDescent="0.3">
      <c r="A444" t="s">
        <v>279</v>
      </c>
      <c r="B444" t="s">
        <v>1</v>
      </c>
      <c r="C444" t="s">
        <v>1</v>
      </c>
      <c r="D444" t="s">
        <v>1</v>
      </c>
      <c r="E444" t="s">
        <v>1</v>
      </c>
      <c r="F444" t="s">
        <v>1</v>
      </c>
      <c r="G444" t="s">
        <v>1</v>
      </c>
      <c r="H444" s="40" t="s">
        <v>1</v>
      </c>
      <c r="I444" s="18" t="s">
        <v>1</v>
      </c>
      <c r="J444" s="38" t="s">
        <v>1</v>
      </c>
      <c r="K444" s="18">
        <v>44722</v>
      </c>
      <c r="L444" s="38">
        <v>17853</v>
      </c>
      <c r="M444" s="38">
        <v>17853</v>
      </c>
      <c r="N444" s="38">
        <v>13.72179</v>
      </c>
      <c r="O444" s="38">
        <v>13.10028</v>
      </c>
      <c r="P444" s="38">
        <v>12.72574</v>
      </c>
      <c r="Q444" s="38">
        <v>12.61623</v>
      </c>
      <c r="R444" s="38">
        <v>13.08657</v>
      </c>
      <c r="S444" s="38">
        <v>14.271000000000001</v>
      </c>
      <c r="T444" s="38">
        <v>15.70571</v>
      </c>
      <c r="U444" s="38">
        <v>17.96041</v>
      </c>
      <c r="V444" s="38">
        <v>20.475940000000001</v>
      </c>
      <c r="W444" s="38">
        <v>22.33663</v>
      </c>
      <c r="X444" s="38">
        <v>23.992899999999999</v>
      </c>
      <c r="Y444" s="38">
        <v>25.303280000000001</v>
      </c>
      <c r="Z444" s="38">
        <v>26.027069999999998</v>
      </c>
      <c r="AA444" s="38">
        <v>26.795580000000001</v>
      </c>
      <c r="AB444" s="38">
        <v>26.895720000000001</v>
      </c>
      <c r="AC444" s="38">
        <v>26.370509999999999</v>
      </c>
      <c r="AD444" s="38">
        <v>25.20262</v>
      </c>
      <c r="AE444" s="38">
        <v>23.568049999999999</v>
      </c>
      <c r="AF444" s="38">
        <v>22.01418</v>
      </c>
      <c r="AG444" s="38">
        <v>20.896999999999998</v>
      </c>
      <c r="AH444" s="38">
        <v>19.926200000000001</v>
      </c>
      <c r="AI444" s="38">
        <v>18.529209999999999</v>
      </c>
      <c r="AJ444" s="38">
        <v>16.709589999999999</v>
      </c>
      <c r="AK444" s="38">
        <v>15.173640000000001</v>
      </c>
      <c r="AL444" s="38">
        <v>2.1539599999999999E-2</v>
      </c>
      <c r="AM444" s="38">
        <v>9.4456999999999996E-3</v>
      </c>
      <c r="AN444" s="38">
        <v>6.8640599999999996E-2</v>
      </c>
      <c r="AO444" s="38">
        <v>9.5155100000000006E-2</v>
      </c>
      <c r="AP444" s="38">
        <v>0.13857449999999999</v>
      </c>
      <c r="AQ444" s="38">
        <v>0.11015</v>
      </c>
      <c r="AR444" s="38">
        <v>-3.8220999999999998E-2</v>
      </c>
      <c r="AS444" s="38">
        <v>-0.1567925</v>
      </c>
      <c r="AT444" s="38">
        <v>-0.23385909999999999</v>
      </c>
      <c r="AU444" s="38">
        <v>-0.30450660000000002</v>
      </c>
      <c r="AV444" s="38">
        <v>-0.27835900000000002</v>
      </c>
      <c r="AW444" s="38">
        <v>-0.1463419</v>
      </c>
      <c r="AX444" s="38">
        <v>-5.0931499999999998E-2</v>
      </c>
      <c r="AY444" s="38">
        <v>4.1034599999999997E-2</v>
      </c>
      <c r="AZ444" s="38">
        <v>0.15473490000000001</v>
      </c>
      <c r="BA444" s="38">
        <v>0.1247011</v>
      </c>
      <c r="BB444" s="38">
        <v>9.0420600000000004E-2</v>
      </c>
      <c r="BC444" s="38">
        <v>4.7469499999999998E-2</v>
      </c>
      <c r="BD444" s="38">
        <v>-7.0885299999999998E-2</v>
      </c>
      <c r="BE444" s="38">
        <v>-0.16293389999999999</v>
      </c>
      <c r="BF444" s="38">
        <v>-0.1121994</v>
      </c>
      <c r="BG444" s="38">
        <v>-0.34492990000000001</v>
      </c>
      <c r="BH444" s="38">
        <v>-0.36290260000000002</v>
      </c>
      <c r="BI444" s="38">
        <v>-0.42321720000000002</v>
      </c>
      <c r="BJ444" s="38">
        <v>5.6454699999999997E-2</v>
      </c>
      <c r="BK444" s="38">
        <v>3.6842899999999998E-2</v>
      </c>
      <c r="BL444" s="38">
        <v>9.0615000000000001E-2</v>
      </c>
      <c r="BM444" s="38">
        <v>0.11305560000000001</v>
      </c>
      <c r="BN444" s="38">
        <v>0.1565966</v>
      </c>
      <c r="BO444" s="38">
        <v>0.13551820000000001</v>
      </c>
      <c r="BP444" s="38">
        <v>-7.7194999999999998E-3</v>
      </c>
      <c r="BQ444" s="38">
        <v>-0.13491629999999999</v>
      </c>
      <c r="BR444" s="38">
        <v>-0.2048875</v>
      </c>
      <c r="BS444" s="38">
        <v>-0.26352039999999999</v>
      </c>
      <c r="BT444" s="38">
        <v>-0.24769430000000001</v>
      </c>
      <c r="BU444" s="38">
        <v>-0.1241203</v>
      </c>
      <c r="BV444" s="38">
        <v>-3.80927E-2</v>
      </c>
      <c r="BW444" s="38">
        <v>5.9584100000000001E-2</v>
      </c>
      <c r="BX444" s="38">
        <v>0.1896418</v>
      </c>
      <c r="BY444" s="38">
        <v>0.1675741</v>
      </c>
      <c r="BZ444" s="38">
        <v>0.13709850000000001</v>
      </c>
      <c r="CA444" s="38">
        <v>9.3529600000000004E-2</v>
      </c>
      <c r="CB444" s="38">
        <v>-2.67897E-2</v>
      </c>
      <c r="CC444" s="38">
        <v>-0.1213534</v>
      </c>
      <c r="CD444" s="38">
        <v>-7.2437199999999993E-2</v>
      </c>
      <c r="CE444" s="38">
        <v>-0.28769329999999999</v>
      </c>
      <c r="CF444" s="38">
        <v>-0.30901260000000003</v>
      </c>
      <c r="CG444" s="38">
        <v>-0.36950499999999997</v>
      </c>
      <c r="CH444" s="38">
        <v>8.0636799999999995E-2</v>
      </c>
      <c r="CI444" s="38">
        <v>5.5818100000000002E-2</v>
      </c>
      <c r="CJ444" s="38">
        <v>0.10583430000000001</v>
      </c>
      <c r="CK444" s="38">
        <v>0.1254535</v>
      </c>
      <c r="CL444" s="38">
        <v>0.1690786</v>
      </c>
      <c r="CM444" s="38">
        <v>0.1530881</v>
      </c>
      <c r="CN444" s="38">
        <v>1.34057E-2</v>
      </c>
      <c r="CO444" s="38">
        <v>-0.11976489999999999</v>
      </c>
      <c r="CP444" s="38">
        <v>-0.18482190000000001</v>
      </c>
      <c r="CQ444" s="38">
        <v>-0.23513339999999999</v>
      </c>
      <c r="CR444" s="38">
        <v>-0.22645599999999999</v>
      </c>
      <c r="CS444" s="38">
        <v>-0.1087296</v>
      </c>
      <c r="CT444" s="38">
        <v>-2.9200500000000001E-2</v>
      </c>
      <c r="CU444" s="38">
        <v>7.2431499999999996E-2</v>
      </c>
      <c r="CV444" s="38">
        <v>0.21381810000000001</v>
      </c>
      <c r="CW444" s="38">
        <v>0.1972679</v>
      </c>
      <c r="CX444" s="38">
        <v>0.16942740000000001</v>
      </c>
      <c r="CY444" s="38">
        <v>0.12543070000000001</v>
      </c>
      <c r="CZ444" s="38">
        <v>3.7507999999999999E-3</v>
      </c>
      <c r="DA444" s="38">
        <v>-9.2554899999999996E-2</v>
      </c>
      <c r="DB444" s="38">
        <v>-4.4897899999999998E-2</v>
      </c>
      <c r="DC444" s="38">
        <v>-0.24805140000000001</v>
      </c>
      <c r="DD444" s="38">
        <v>-0.2716885</v>
      </c>
      <c r="DE444" s="38">
        <v>-0.33230409999999999</v>
      </c>
      <c r="DF444" s="38">
        <v>0.1048188</v>
      </c>
      <c r="DG444" s="38">
        <v>7.4793299999999993E-2</v>
      </c>
      <c r="DH444" s="38">
        <v>0.1210537</v>
      </c>
      <c r="DI444" s="38">
        <v>0.13785130000000001</v>
      </c>
      <c r="DJ444" s="38">
        <v>0.18156059999999999</v>
      </c>
      <c r="DK444" s="38">
        <v>0.170658</v>
      </c>
      <c r="DL444" s="38">
        <v>3.4530999999999999E-2</v>
      </c>
      <c r="DM444" s="38">
        <v>-0.1046136</v>
      </c>
      <c r="DN444" s="38">
        <v>-0.16475619999999999</v>
      </c>
      <c r="DO444" s="38">
        <v>-0.2067465</v>
      </c>
      <c r="DP444" s="38">
        <v>-0.2052177</v>
      </c>
      <c r="DQ444" s="38">
        <v>-9.3339000000000005E-2</v>
      </c>
      <c r="DR444" s="38">
        <v>-2.0308300000000001E-2</v>
      </c>
      <c r="DS444" s="38">
        <v>8.5278900000000005E-2</v>
      </c>
      <c r="DT444" s="38">
        <v>0.2379945</v>
      </c>
      <c r="DU444" s="38">
        <v>0.22696160000000001</v>
      </c>
      <c r="DV444" s="38">
        <v>0.2017563</v>
      </c>
      <c r="DW444" s="38">
        <v>0.15733169999999999</v>
      </c>
      <c r="DX444" s="38">
        <v>3.4291200000000001E-2</v>
      </c>
      <c r="DY444" s="38">
        <v>-6.3756400000000005E-2</v>
      </c>
      <c r="DZ444" s="38">
        <v>-1.7358700000000001E-2</v>
      </c>
      <c r="EA444" s="38">
        <v>-0.2084095</v>
      </c>
      <c r="EB444" s="38">
        <v>-0.2343644</v>
      </c>
      <c r="EC444" s="38">
        <v>-0.29510320000000001</v>
      </c>
      <c r="ED444" s="38">
        <v>0.13973389999999999</v>
      </c>
      <c r="EE444" s="38">
        <v>0.1021905</v>
      </c>
      <c r="EF444" s="38">
        <v>0.14302809999999999</v>
      </c>
      <c r="EG444" s="38">
        <v>0.1557519</v>
      </c>
      <c r="EH444" s="38">
        <v>0.1995827</v>
      </c>
      <c r="EI444" s="38">
        <v>0.19602620000000001</v>
      </c>
      <c r="EJ444" s="38">
        <v>6.5032400000000004E-2</v>
      </c>
      <c r="EK444" s="38">
        <v>-8.2737400000000003E-2</v>
      </c>
      <c r="EL444" s="38">
        <v>-0.13578460000000001</v>
      </c>
      <c r="EM444" s="38">
        <v>-0.1657602</v>
      </c>
      <c r="EN444" s="38">
        <v>-0.17455290000000001</v>
      </c>
      <c r="EO444" s="38">
        <v>-7.1117399999999997E-2</v>
      </c>
      <c r="EP444" s="38">
        <v>-7.4694000000000002E-3</v>
      </c>
      <c r="EQ444" s="38">
        <v>0.1038284</v>
      </c>
      <c r="ER444" s="38">
        <v>0.27290140000000002</v>
      </c>
      <c r="ES444" s="38">
        <v>0.26983469999999998</v>
      </c>
      <c r="ET444" s="38">
        <v>0.24843419999999999</v>
      </c>
      <c r="EU444" s="38">
        <v>0.20339180000000001</v>
      </c>
      <c r="EV444" s="38">
        <v>7.8386800000000006E-2</v>
      </c>
      <c r="EW444" s="38">
        <v>-2.2175899999999998E-2</v>
      </c>
      <c r="EX444" s="38">
        <v>2.2403599999999999E-2</v>
      </c>
      <c r="EY444" s="38">
        <v>-0.1511729</v>
      </c>
      <c r="EZ444" s="38">
        <v>-0.1804743</v>
      </c>
      <c r="FA444" s="38">
        <v>-0.24139099999999999</v>
      </c>
      <c r="FB444" s="38">
        <v>78.951999999999998</v>
      </c>
      <c r="FC444" s="38">
        <v>77.253749999999997</v>
      </c>
      <c r="FD444" s="38">
        <v>74.895229999999998</v>
      </c>
      <c r="FE444" s="38">
        <v>72.923330000000007</v>
      </c>
      <c r="FF444" s="38">
        <v>71.885570000000001</v>
      </c>
      <c r="FG444" s="38">
        <v>70.934579999999997</v>
      </c>
      <c r="FH444" s="38">
        <v>71.551900000000003</v>
      </c>
      <c r="FI444" s="38">
        <v>75.672579999999996</v>
      </c>
      <c r="FJ444" s="38">
        <v>80.589460000000003</v>
      </c>
      <c r="FK444" s="38">
        <v>84.325850000000003</v>
      </c>
      <c r="FL444" s="38">
        <v>87.991100000000003</v>
      </c>
      <c r="FM444" s="38">
        <v>91.570530000000005</v>
      </c>
      <c r="FN444" s="38">
        <v>94.099159999999998</v>
      </c>
      <c r="FO444" s="38">
        <v>96.28725</v>
      </c>
      <c r="FP444" s="38">
        <v>97.744380000000007</v>
      </c>
      <c r="FQ444" s="38">
        <v>98.906610000000001</v>
      </c>
      <c r="FR444" s="38">
        <v>99.236779999999996</v>
      </c>
      <c r="FS444" s="38">
        <v>98.710049999999995</v>
      </c>
      <c r="FT444" s="38">
        <v>97.026060000000001</v>
      </c>
      <c r="FU444" s="38">
        <v>94.694969999999998</v>
      </c>
      <c r="FV444" s="38">
        <v>91.375619999999998</v>
      </c>
      <c r="FW444">
        <v>88.646900000000002</v>
      </c>
      <c r="FX444">
        <v>85.86403</v>
      </c>
      <c r="FY444">
        <v>83.016249999999999</v>
      </c>
      <c r="FZ444">
        <v>5.0493900000000001E-2</v>
      </c>
      <c r="GA444">
        <v>0.45209110000000002</v>
      </c>
      <c r="GB444">
        <v>1</v>
      </c>
    </row>
    <row r="445" spans="1:184" x14ac:dyDescent="0.3">
      <c r="A445" t="s">
        <v>279</v>
      </c>
      <c r="B445" t="s">
        <v>1</v>
      </c>
      <c r="C445" t="s">
        <v>1</v>
      </c>
      <c r="D445" t="s">
        <v>1</v>
      </c>
      <c r="E445" t="s">
        <v>1</v>
      </c>
      <c r="F445" t="s">
        <v>1</v>
      </c>
      <c r="G445" t="s">
        <v>1</v>
      </c>
      <c r="H445" s="40" t="s">
        <v>1</v>
      </c>
      <c r="I445" s="18" t="s">
        <v>1</v>
      </c>
      <c r="J445" s="38" t="s">
        <v>1</v>
      </c>
      <c r="K445" s="18">
        <v>44739</v>
      </c>
      <c r="L445" s="38">
        <v>17829</v>
      </c>
      <c r="M445" s="38">
        <v>17829</v>
      </c>
      <c r="N445" s="38">
        <v>13.238910000000001</v>
      </c>
      <c r="O445" s="38">
        <v>12.75421</v>
      </c>
      <c r="P445" s="38">
        <v>12.4061</v>
      </c>
      <c r="Q445" s="38">
        <v>12.419890000000001</v>
      </c>
      <c r="R445" s="38">
        <v>12.950939999999999</v>
      </c>
      <c r="S445" s="38">
        <v>14.39062</v>
      </c>
      <c r="T445" s="38">
        <v>16.028189999999999</v>
      </c>
      <c r="U445" s="38">
        <v>18.069769999999998</v>
      </c>
      <c r="V445" s="38">
        <v>20.491679999999999</v>
      </c>
      <c r="W445" s="38">
        <v>22.130030000000001</v>
      </c>
      <c r="X445" s="38">
        <v>23.626100000000001</v>
      </c>
      <c r="Y445" s="38">
        <v>24.84281</v>
      </c>
      <c r="Z445" s="38">
        <v>25.749130000000001</v>
      </c>
      <c r="AA445" s="38">
        <v>26.71838</v>
      </c>
      <c r="AB445" s="38">
        <v>27.102820000000001</v>
      </c>
      <c r="AC445" s="38">
        <v>26.792200000000001</v>
      </c>
      <c r="AD445" s="38">
        <v>25.73338</v>
      </c>
      <c r="AE445" s="38">
        <v>23.89846</v>
      </c>
      <c r="AF445" s="38">
        <v>22.218540000000001</v>
      </c>
      <c r="AG445" s="38">
        <v>21.058309999999999</v>
      </c>
      <c r="AH445" s="38">
        <v>19.81635</v>
      </c>
      <c r="AI445" s="38">
        <v>18.033169999999998</v>
      </c>
      <c r="AJ445" s="38">
        <v>16.1782</v>
      </c>
      <c r="AK445" s="38">
        <v>14.77727</v>
      </c>
      <c r="AL445" s="38">
        <v>-0.21663689999999999</v>
      </c>
      <c r="AM445" s="38">
        <v>-0.10881680000000001</v>
      </c>
      <c r="AN445" s="38">
        <v>-7.34181E-2</v>
      </c>
      <c r="AO445" s="38">
        <v>-9.3097000000000006E-3</v>
      </c>
      <c r="AP445" s="38">
        <v>-1.1724999999999999E-2</v>
      </c>
      <c r="AQ445" s="38">
        <v>0.2495742</v>
      </c>
      <c r="AR445" s="38">
        <v>0.2776824</v>
      </c>
      <c r="AS445" s="38">
        <v>-7.2897600000000007E-2</v>
      </c>
      <c r="AT445" s="38">
        <v>-6.9056099999999995E-2</v>
      </c>
      <c r="AU445" s="38">
        <v>-0.1506014</v>
      </c>
      <c r="AV445" s="38">
        <v>-0.1496334</v>
      </c>
      <c r="AW445" s="38">
        <v>-9.16077E-2</v>
      </c>
      <c r="AX445" s="38">
        <v>-2.1318999999999999E-3</v>
      </c>
      <c r="AY445" s="38">
        <v>7.9807000000000003E-2</v>
      </c>
      <c r="AZ445" s="38">
        <v>0.170681</v>
      </c>
      <c r="BA445" s="38">
        <v>0.1914804</v>
      </c>
      <c r="BB445" s="38">
        <v>0.34110810000000003</v>
      </c>
      <c r="BC445" s="38">
        <v>0.25174229999999997</v>
      </c>
      <c r="BD445" s="38">
        <v>9.7281500000000007E-2</v>
      </c>
      <c r="BE445" s="38">
        <v>8.8651800000000003E-2</v>
      </c>
      <c r="BF445" s="38">
        <v>5.5819500000000001E-2</v>
      </c>
      <c r="BG445" s="38">
        <v>-0.38327240000000001</v>
      </c>
      <c r="BH445" s="38">
        <v>-0.26083119999999999</v>
      </c>
      <c r="BI445" s="38">
        <v>-0.27189869999999999</v>
      </c>
      <c r="BJ445" s="38">
        <v>-0.19271859999999999</v>
      </c>
      <c r="BK445" s="38">
        <v>-8.6440500000000003E-2</v>
      </c>
      <c r="BL445" s="38">
        <v>-5.3303299999999998E-2</v>
      </c>
      <c r="BM445" s="38">
        <v>7.5388E-3</v>
      </c>
      <c r="BN445" s="38">
        <v>4.0921999999999998E-3</v>
      </c>
      <c r="BO445" s="38">
        <v>0.26948470000000002</v>
      </c>
      <c r="BP445" s="38">
        <v>0.30704009999999998</v>
      </c>
      <c r="BQ445" s="38">
        <v>-5.3420200000000001E-2</v>
      </c>
      <c r="BR445" s="38">
        <v>-4.0995700000000003E-2</v>
      </c>
      <c r="BS445" s="38">
        <v>-0.11883050000000001</v>
      </c>
      <c r="BT445" s="38">
        <v>-0.1213883</v>
      </c>
      <c r="BU445" s="38">
        <v>-6.9534200000000004E-2</v>
      </c>
      <c r="BV445" s="38">
        <v>8.4411999999999994E-3</v>
      </c>
      <c r="BW445" s="38">
        <v>9.4242500000000007E-2</v>
      </c>
      <c r="BX445" s="38">
        <v>0.19244220000000001</v>
      </c>
      <c r="BY445" s="38">
        <v>0.215254</v>
      </c>
      <c r="BZ445" s="38">
        <v>0.37421510000000002</v>
      </c>
      <c r="CA445" s="38">
        <v>0.2840066</v>
      </c>
      <c r="CB445" s="38">
        <v>0.13413510000000001</v>
      </c>
      <c r="CC445" s="38">
        <v>0.1243774</v>
      </c>
      <c r="CD445" s="38">
        <v>8.7567800000000001E-2</v>
      </c>
      <c r="CE445" s="38">
        <v>-0.32988669999999998</v>
      </c>
      <c r="CF445" s="38">
        <v>-0.21133209999999999</v>
      </c>
      <c r="CG445" s="38">
        <v>-0.2182809</v>
      </c>
      <c r="CH445" s="38">
        <v>-0.1761528</v>
      </c>
      <c r="CI445" s="38">
        <v>-7.0942699999999997E-2</v>
      </c>
      <c r="CJ445" s="38">
        <v>-3.9371900000000001E-2</v>
      </c>
      <c r="CK445" s="38">
        <v>1.9207999999999999E-2</v>
      </c>
      <c r="CL445" s="38">
        <v>1.5047100000000001E-2</v>
      </c>
      <c r="CM445" s="38">
        <v>0.28327459999999999</v>
      </c>
      <c r="CN445" s="38">
        <v>0.32737309999999997</v>
      </c>
      <c r="CO445" s="38">
        <v>-3.9930199999999999E-2</v>
      </c>
      <c r="CP445" s="38">
        <v>-2.1561199999999999E-2</v>
      </c>
      <c r="CQ445" s="38">
        <v>-9.6825999999999995E-2</v>
      </c>
      <c r="CR445" s="38">
        <v>-0.1018259</v>
      </c>
      <c r="CS445" s="38">
        <v>-5.4246099999999998E-2</v>
      </c>
      <c r="CT445" s="38">
        <v>1.5764199999999999E-2</v>
      </c>
      <c r="CU445" s="38">
        <v>0.1042405</v>
      </c>
      <c r="CV445" s="38">
        <v>0.207514</v>
      </c>
      <c r="CW445" s="38">
        <v>0.23171949999999999</v>
      </c>
      <c r="CX445" s="38">
        <v>0.39714490000000002</v>
      </c>
      <c r="CY445" s="38">
        <v>0.30635269999999998</v>
      </c>
      <c r="CZ445" s="38">
        <v>0.15965979999999999</v>
      </c>
      <c r="DA445" s="38">
        <v>0.1491208</v>
      </c>
      <c r="DB445" s="38">
        <v>0.10955670000000001</v>
      </c>
      <c r="DC445" s="38">
        <v>-0.2929119</v>
      </c>
      <c r="DD445" s="38">
        <v>-0.17704929999999999</v>
      </c>
      <c r="DE445" s="38">
        <v>-0.18114540000000001</v>
      </c>
      <c r="DF445" s="38">
        <v>-0.15958710000000001</v>
      </c>
      <c r="DG445" s="38">
        <v>-5.5445000000000001E-2</v>
      </c>
      <c r="DH445" s="38">
        <v>-2.5440500000000001E-2</v>
      </c>
      <c r="DI445" s="38">
        <v>3.08772E-2</v>
      </c>
      <c r="DJ445" s="38">
        <v>2.6002000000000001E-2</v>
      </c>
      <c r="DK445" s="38">
        <v>0.29706450000000001</v>
      </c>
      <c r="DL445" s="38">
        <v>0.34770610000000002</v>
      </c>
      <c r="DM445" s="38">
        <v>-2.6440200000000001E-2</v>
      </c>
      <c r="DN445" s="38">
        <v>-2.1266000000000002E-3</v>
      </c>
      <c r="DO445" s="38">
        <v>-7.4821499999999999E-2</v>
      </c>
      <c r="DP445" s="38">
        <v>-8.22634E-2</v>
      </c>
      <c r="DQ445" s="38">
        <v>-3.8958100000000002E-2</v>
      </c>
      <c r="DR445" s="38">
        <v>2.3087099999999999E-2</v>
      </c>
      <c r="DS445" s="38">
        <v>0.11423850000000001</v>
      </c>
      <c r="DT445" s="38">
        <v>0.2225858</v>
      </c>
      <c r="DU445" s="38">
        <v>0.24818499999999999</v>
      </c>
      <c r="DV445" s="38">
        <v>0.42007480000000003</v>
      </c>
      <c r="DW445" s="38">
        <v>0.32869890000000002</v>
      </c>
      <c r="DX445" s="38">
        <v>0.1851846</v>
      </c>
      <c r="DY445" s="38">
        <v>0.1738642</v>
      </c>
      <c r="DZ445" s="38">
        <v>0.13154550000000001</v>
      </c>
      <c r="EA445" s="38">
        <v>-0.25593719999999998</v>
      </c>
      <c r="EB445" s="38">
        <v>-0.14276639999999999</v>
      </c>
      <c r="EC445" s="38">
        <v>-0.1440099</v>
      </c>
      <c r="ED445" s="38">
        <v>-0.1356687</v>
      </c>
      <c r="EE445" s="38">
        <v>-3.3068699999999999E-2</v>
      </c>
      <c r="EF445" s="38">
        <v>-5.3258000000000003E-3</v>
      </c>
      <c r="EG445" s="38">
        <v>4.77256E-2</v>
      </c>
      <c r="EH445" s="38">
        <v>4.1819099999999998E-2</v>
      </c>
      <c r="EI445" s="38">
        <v>0.3169749</v>
      </c>
      <c r="EJ445" s="38">
        <v>0.3770638</v>
      </c>
      <c r="EK445" s="38">
        <v>-6.9627999999999999E-3</v>
      </c>
      <c r="EL445" s="38">
        <v>2.5933700000000001E-2</v>
      </c>
      <c r="EM445" s="38">
        <v>-4.3050600000000001E-2</v>
      </c>
      <c r="EN445" s="38">
        <v>-5.4018400000000001E-2</v>
      </c>
      <c r="EO445" s="38">
        <v>-1.68845E-2</v>
      </c>
      <c r="EP445" s="38">
        <v>3.3660299999999997E-2</v>
      </c>
      <c r="EQ445" s="38">
        <v>0.12867400000000001</v>
      </c>
      <c r="ER445" s="38">
        <v>0.24434700000000001</v>
      </c>
      <c r="ES445" s="38">
        <v>0.27195859999999999</v>
      </c>
      <c r="ET445" s="38">
        <v>0.45318180000000002</v>
      </c>
      <c r="EU445" s="38">
        <v>0.36096319999999998</v>
      </c>
      <c r="EV445" s="38">
        <v>0.22203819999999999</v>
      </c>
      <c r="EW445" s="38">
        <v>0.20958979999999999</v>
      </c>
      <c r="EX445" s="38">
        <v>0.16329389999999999</v>
      </c>
      <c r="EY445" s="38">
        <v>-0.2025515</v>
      </c>
      <c r="EZ445" s="38">
        <v>-9.3267299999999997E-2</v>
      </c>
      <c r="FA445" s="38">
        <v>-9.0392100000000003E-2</v>
      </c>
      <c r="FB445" s="38">
        <v>76.814089999999993</v>
      </c>
      <c r="FC445" s="38">
        <v>74.78022</v>
      </c>
      <c r="FD445" s="38">
        <v>72.744029999999995</v>
      </c>
      <c r="FE445" s="38">
        <v>71.050560000000004</v>
      </c>
      <c r="FF445" s="38">
        <v>70.051419999999993</v>
      </c>
      <c r="FG445" s="38">
        <v>68.831620000000001</v>
      </c>
      <c r="FH445" s="38">
        <v>69.084760000000003</v>
      </c>
      <c r="FI445" s="38">
        <v>72.476749999999996</v>
      </c>
      <c r="FJ445" s="38">
        <v>77.293499999999995</v>
      </c>
      <c r="FK445" s="38">
        <v>81.483279999999993</v>
      </c>
      <c r="FL445" s="38">
        <v>85.764889999999994</v>
      </c>
      <c r="FM445" s="38">
        <v>89.770480000000006</v>
      </c>
      <c r="FN445" s="38">
        <v>93.25591</v>
      </c>
      <c r="FO445" s="38">
        <v>96.198139999999995</v>
      </c>
      <c r="FP445" s="38">
        <v>98.424000000000007</v>
      </c>
      <c r="FQ445" s="38">
        <v>100.0671</v>
      </c>
      <c r="FR445" s="38">
        <v>100.2402</v>
      </c>
      <c r="FS445" s="38">
        <v>99.862369999999999</v>
      </c>
      <c r="FT445" s="38">
        <v>98.250780000000006</v>
      </c>
      <c r="FU445" s="38">
        <v>95.300780000000003</v>
      </c>
      <c r="FV445" s="38">
        <v>90.792199999999994</v>
      </c>
      <c r="FW445">
        <v>87.028310000000005</v>
      </c>
      <c r="FX445">
        <v>83.702029999999993</v>
      </c>
      <c r="FY445">
        <v>81.021379999999994</v>
      </c>
      <c r="FZ445">
        <v>4.0280499999999997E-2</v>
      </c>
      <c r="GA445">
        <v>0.34731430000000002</v>
      </c>
      <c r="GB445">
        <v>1</v>
      </c>
    </row>
    <row r="446" spans="1:184" x14ac:dyDescent="0.3">
      <c r="A446" t="s">
        <v>279</v>
      </c>
      <c r="B446" t="s">
        <v>1</v>
      </c>
      <c r="C446" t="s">
        <v>1</v>
      </c>
      <c r="D446" t="s">
        <v>1</v>
      </c>
      <c r="E446" t="s">
        <v>1</v>
      </c>
      <c r="F446" t="s">
        <v>1</v>
      </c>
      <c r="G446" t="s">
        <v>1</v>
      </c>
      <c r="H446" s="40" t="s">
        <v>1</v>
      </c>
      <c r="I446" s="18" t="s">
        <v>1</v>
      </c>
      <c r="J446" s="38" t="s">
        <v>1</v>
      </c>
      <c r="K446" s="18">
        <v>44753</v>
      </c>
      <c r="L446" s="38">
        <v>17791</v>
      </c>
      <c r="M446" s="38">
        <v>17791</v>
      </c>
      <c r="N446" s="38">
        <v>13.26643</v>
      </c>
      <c r="O446" s="38">
        <v>12.775679999999999</v>
      </c>
      <c r="P446" s="38">
        <v>12.43685</v>
      </c>
      <c r="Q446" s="38">
        <v>12.441269999999999</v>
      </c>
      <c r="R446" s="38">
        <v>12.9832</v>
      </c>
      <c r="S446" s="38">
        <v>14.394119999999999</v>
      </c>
      <c r="T446" s="38">
        <v>16.014759999999999</v>
      </c>
      <c r="U446" s="38">
        <v>18.1937</v>
      </c>
      <c r="V446" s="38">
        <v>20.733920000000001</v>
      </c>
      <c r="W446" s="38">
        <v>22.530819999999999</v>
      </c>
      <c r="X446" s="38">
        <v>24.092220000000001</v>
      </c>
      <c r="Y446" s="38">
        <v>25.319430000000001</v>
      </c>
      <c r="Z446" s="38">
        <v>26.137149999999998</v>
      </c>
      <c r="AA446" s="38">
        <v>27.013439999999999</v>
      </c>
      <c r="AB446" s="38">
        <v>27.292899999999999</v>
      </c>
      <c r="AC446" s="38">
        <v>26.91602</v>
      </c>
      <c r="AD446" s="38">
        <v>25.784859999999998</v>
      </c>
      <c r="AE446" s="38">
        <v>23.91206</v>
      </c>
      <c r="AF446" s="38">
        <v>22.237030000000001</v>
      </c>
      <c r="AG446" s="38">
        <v>21.132110000000001</v>
      </c>
      <c r="AH446" s="38">
        <v>19.97607</v>
      </c>
      <c r="AI446" s="38">
        <v>18.264520000000001</v>
      </c>
      <c r="AJ446" s="38">
        <v>16.46848</v>
      </c>
      <c r="AK446" s="38">
        <v>15.0311</v>
      </c>
      <c r="AL446" s="38">
        <v>-0.1134578</v>
      </c>
      <c r="AM446" s="38">
        <v>-4.4866999999999997E-2</v>
      </c>
      <c r="AN446" s="38">
        <v>-5.7407999999999999E-3</v>
      </c>
      <c r="AO446" s="38">
        <v>-1.0194099999999999E-2</v>
      </c>
      <c r="AP446" s="38">
        <v>-3.2833800000000003E-2</v>
      </c>
      <c r="AQ446" s="38">
        <v>8.9108099999999996E-2</v>
      </c>
      <c r="AR446" s="38">
        <v>0.11969730000000001</v>
      </c>
      <c r="AS446" s="38">
        <v>-0.18342159999999999</v>
      </c>
      <c r="AT446" s="38">
        <v>-9.9089099999999999E-2</v>
      </c>
      <c r="AU446" s="38">
        <v>-0.1714</v>
      </c>
      <c r="AV446" s="38">
        <v>-0.1176403</v>
      </c>
      <c r="AW446" s="38">
        <v>-0.14850089999999999</v>
      </c>
      <c r="AX446" s="38">
        <v>-8.0734899999999998E-2</v>
      </c>
      <c r="AY446" s="38">
        <v>3.00728E-2</v>
      </c>
      <c r="AZ446" s="38">
        <v>9.1679399999999994E-2</v>
      </c>
      <c r="BA446" s="38">
        <v>0.1278512</v>
      </c>
      <c r="BB446" s="38">
        <v>0.22471169999999999</v>
      </c>
      <c r="BC446" s="38">
        <v>9.7891599999999995E-2</v>
      </c>
      <c r="BD446" s="38">
        <v>-3.8694199999999998E-2</v>
      </c>
      <c r="BE446" s="38">
        <v>-3.4680900000000001E-2</v>
      </c>
      <c r="BF446" s="38">
        <v>-7.67095E-2</v>
      </c>
      <c r="BG446" s="38">
        <v>-0.61066319999999996</v>
      </c>
      <c r="BH446" s="38">
        <v>-0.46490559999999997</v>
      </c>
      <c r="BI446" s="38">
        <v>-0.38945730000000001</v>
      </c>
      <c r="BJ446" s="38">
        <v>-8.2874799999999998E-2</v>
      </c>
      <c r="BK446" s="38">
        <v>-1.74407E-2</v>
      </c>
      <c r="BL446" s="38">
        <v>1.77673E-2</v>
      </c>
      <c r="BM446" s="38">
        <v>9.6640000000000007E-3</v>
      </c>
      <c r="BN446" s="38">
        <v>-1.4049499999999999E-2</v>
      </c>
      <c r="BO446" s="38">
        <v>0.1124875</v>
      </c>
      <c r="BP446" s="38">
        <v>0.1550299</v>
      </c>
      <c r="BQ446" s="38">
        <v>-0.15769469999999999</v>
      </c>
      <c r="BR446" s="38">
        <v>-6.5157300000000001E-2</v>
      </c>
      <c r="BS446" s="38">
        <v>-0.13117380000000001</v>
      </c>
      <c r="BT446" s="38">
        <v>-8.3409899999999995E-2</v>
      </c>
      <c r="BU446" s="38">
        <v>-0.12183430000000001</v>
      </c>
      <c r="BV446" s="38">
        <v>-6.8083599999999994E-2</v>
      </c>
      <c r="BW446" s="38">
        <v>4.7766200000000002E-2</v>
      </c>
      <c r="BX446" s="38">
        <v>0.11834310000000001</v>
      </c>
      <c r="BY446" s="38">
        <v>0.15925719999999999</v>
      </c>
      <c r="BZ446" s="38">
        <v>0.2642448</v>
      </c>
      <c r="CA446" s="38">
        <v>0.1385538</v>
      </c>
      <c r="CB446" s="38">
        <v>7.1193000000000003E-3</v>
      </c>
      <c r="CC446" s="38">
        <v>8.7665E-3</v>
      </c>
      <c r="CD446" s="38">
        <v>-3.7403499999999999E-2</v>
      </c>
      <c r="CE446" s="38">
        <v>-0.55125139999999995</v>
      </c>
      <c r="CF446" s="38">
        <v>-0.40382269999999998</v>
      </c>
      <c r="CG446" s="38">
        <v>-0.32242359999999998</v>
      </c>
      <c r="CH446" s="38">
        <v>-6.1693100000000001E-2</v>
      </c>
      <c r="CI446" s="38">
        <v>1.5548000000000001E-3</v>
      </c>
      <c r="CJ446" s="38">
        <v>3.4049000000000003E-2</v>
      </c>
      <c r="CK446" s="38">
        <v>2.34177E-2</v>
      </c>
      <c r="CL446" s="38">
        <v>-1.0397E-3</v>
      </c>
      <c r="CM446" s="38">
        <v>0.12867999999999999</v>
      </c>
      <c r="CN446" s="38">
        <v>0.1795011</v>
      </c>
      <c r="CO446" s="38">
        <v>-0.13987630000000001</v>
      </c>
      <c r="CP446" s="38">
        <v>-4.16563E-2</v>
      </c>
      <c r="CQ446" s="38">
        <v>-0.1033133</v>
      </c>
      <c r="CR446" s="38">
        <v>-5.9702100000000001E-2</v>
      </c>
      <c r="CS446" s="38">
        <v>-0.1033652</v>
      </c>
      <c r="CT446" s="38">
        <v>-5.9321400000000003E-2</v>
      </c>
      <c r="CU446" s="38">
        <v>6.00206E-2</v>
      </c>
      <c r="CV446" s="38">
        <v>0.1368104</v>
      </c>
      <c r="CW446" s="38">
        <v>0.1810089</v>
      </c>
      <c r="CX446" s="38">
        <v>0.29162519999999997</v>
      </c>
      <c r="CY446" s="38">
        <v>0.16671639999999999</v>
      </c>
      <c r="CZ446" s="38">
        <v>3.8849500000000002E-2</v>
      </c>
      <c r="DA446" s="38">
        <v>3.88581E-2</v>
      </c>
      <c r="DB446" s="38">
        <v>-1.0180399999999999E-2</v>
      </c>
      <c r="DC446" s="38">
        <v>-0.51010290000000003</v>
      </c>
      <c r="DD446" s="38">
        <v>-0.36151680000000003</v>
      </c>
      <c r="DE446" s="38">
        <v>-0.27599630000000003</v>
      </c>
      <c r="DF446" s="38">
        <v>-4.0511400000000003E-2</v>
      </c>
      <c r="DG446" s="38">
        <v>2.0550200000000001E-2</v>
      </c>
      <c r="DH446" s="38">
        <v>5.0330699999999999E-2</v>
      </c>
      <c r="DI446" s="38">
        <v>3.71714E-2</v>
      </c>
      <c r="DJ446" s="38">
        <v>1.19702E-2</v>
      </c>
      <c r="DK446" s="38">
        <v>0.14487259999999999</v>
      </c>
      <c r="DL446" s="38">
        <v>0.2039723</v>
      </c>
      <c r="DM446" s="38">
        <v>-0.122058</v>
      </c>
      <c r="DN446" s="38">
        <v>-1.81552E-2</v>
      </c>
      <c r="DO446" s="38">
        <v>-7.5452699999999998E-2</v>
      </c>
      <c r="DP446" s="38">
        <v>-3.59943E-2</v>
      </c>
      <c r="DQ446" s="38">
        <v>-8.4895999999999999E-2</v>
      </c>
      <c r="DR446" s="38">
        <v>-5.0559100000000003E-2</v>
      </c>
      <c r="DS446" s="38">
        <v>7.2275099999999995E-2</v>
      </c>
      <c r="DT446" s="38">
        <v>0.15527759999999999</v>
      </c>
      <c r="DU446" s="38">
        <v>0.20276060000000001</v>
      </c>
      <c r="DV446" s="38">
        <v>0.3190056</v>
      </c>
      <c r="DW446" s="38">
        <v>0.19487889999999999</v>
      </c>
      <c r="DX446" s="38">
        <v>7.0579799999999998E-2</v>
      </c>
      <c r="DY446" s="38">
        <v>6.89496E-2</v>
      </c>
      <c r="DZ446" s="38">
        <v>1.70428E-2</v>
      </c>
      <c r="EA446" s="38">
        <v>-0.4689545</v>
      </c>
      <c r="EB446" s="38">
        <v>-0.31921100000000002</v>
      </c>
      <c r="EC446" s="38">
        <v>-0.229569</v>
      </c>
      <c r="ED446" s="38">
        <v>-9.9282999999999993E-3</v>
      </c>
      <c r="EE446" s="38">
        <v>4.7976600000000001E-2</v>
      </c>
      <c r="EF446" s="38">
        <v>7.3838799999999996E-2</v>
      </c>
      <c r="EG446" s="38">
        <v>5.7029499999999997E-2</v>
      </c>
      <c r="EH446" s="38">
        <v>3.0754400000000001E-2</v>
      </c>
      <c r="EI446" s="38">
        <v>0.16825200000000001</v>
      </c>
      <c r="EJ446" s="38">
        <v>0.23930480000000001</v>
      </c>
      <c r="EK446" s="38">
        <v>-9.6331E-2</v>
      </c>
      <c r="EL446" s="38">
        <v>1.5776499999999999E-2</v>
      </c>
      <c r="EM446" s="38">
        <v>-3.5226500000000001E-2</v>
      </c>
      <c r="EN446" s="38">
        <v>-1.7639000000000001E-3</v>
      </c>
      <c r="EO446" s="38">
        <v>-5.8229499999999997E-2</v>
      </c>
      <c r="EP446" s="38">
        <v>-3.7907799999999998E-2</v>
      </c>
      <c r="EQ446" s="38">
        <v>8.9968500000000007E-2</v>
      </c>
      <c r="ER446" s="38">
        <v>0.1819414</v>
      </c>
      <c r="ES446" s="38">
        <v>0.2341666</v>
      </c>
      <c r="ET446" s="38">
        <v>0.35853869999999999</v>
      </c>
      <c r="EU446" s="38">
        <v>0.2355411</v>
      </c>
      <c r="EV446" s="38">
        <v>0.11639330000000001</v>
      </c>
      <c r="EW446" s="38">
        <v>0.112397</v>
      </c>
      <c r="EX446" s="38">
        <v>5.6348700000000002E-2</v>
      </c>
      <c r="EY446" s="38">
        <v>-0.40954259999999998</v>
      </c>
      <c r="EZ446" s="38">
        <v>-0.25812810000000003</v>
      </c>
      <c r="FA446" s="38">
        <v>-0.16253529999999999</v>
      </c>
      <c r="FB446" s="38">
        <v>78.919049999999999</v>
      </c>
      <c r="FC446" s="38">
        <v>77.786259999999999</v>
      </c>
      <c r="FD446" s="38">
        <v>76.337479999999999</v>
      </c>
      <c r="FE446" s="38">
        <v>74.728549999999998</v>
      </c>
      <c r="FF446" s="38">
        <v>72.670469999999995</v>
      </c>
      <c r="FG446" s="38">
        <v>71.760949999999994</v>
      </c>
      <c r="FH446" s="38">
        <v>71.654719999999998</v>
      </c>
      <c r="FI446" s="38">
        <v>74.704080000000005</v>
      </c>
      <c r="FJ446" s="38">
        <v>79.165570000000002</v>
      </c>
      <c r="FK446" s="38">
        <v>84.122929999999997</v>
      </c>
      <c r="FL446" s="38">
        <v>88.080470000000005</v>
      </c>
      <c r="FM446" s="38">
        <v>91.475340000000003</v>
      </c>
      <c r="FN446" s="38">
        <v>94.611360000000005</v>
      </c>
      <c r="FO446" s="38">
        <v>96.950469999999996</v>
      </c>
      <c r="FP446" s="38">
        <v>98.510959999999997</v>
      </c>
      <c r="FQ446" s="38">
        <v>100.1446</v>
      </c>
      <c r="FR446" s="38">
        <v>100.7718</v>
      </c>
      <c r="FS446" s="38">
        <v>100.3244</v>
      </c>
      <c r="FT446" s="38">
        <v>98.927120000000002</v>
      </c>
      <c r="FU446" s="38">
        <v>96.273650000000004</v>
      </c>
      <c r="FV446" s="38">
        <v>92.338560000000001</v>
      </c>
      <c r="FW446">
        <v>88.720870000000005</v>
      </c>
      <c r="FX446">
        <v>86.090649999999997</v>
      </c>
      <c r="FY446">
        <v>83.105329999999995</v>
      </c>
      <c r="FZ446">
        <v>4.9867099999999998E-2</v>
      </c>
      <c r="GA446">
        <v>0.43263560000000001</v>
      </c>
      <c r="GB446">
        <v>1</v>
      </c>
    </row>
    <row r="447" spans="1:184" x14ac:dyDescent="0.3">
      <c r="A447" t="s">
        <v>279</v>
      </c>
      <c r="B447" t="s">
        <v>1</v>
      </c>
      <c r="C447" t="s">
        <v>1</v>
      </c>
      <c r="D447" t="s">
        <v>1</v>
      </c>
      <c r="E447" t="s">
        <v>1</v>
      </c>
      <c r="F447" t="s">
        <v>1</v>
      </c>
      <c r="G447" t="s">
        <v>1</v>
      </c>
      <c r="H447" s="40" t="s">
        <v>1</v>
      </c>
      <c r="I447" s="18" t="s">
        <v>1</v>
      </c>
      <c r="J447" s="38" t="s">
        <v>1</v>
      </c>
      <c r="K447" s="18">
        <v>44760</v>
      </c>
      <c r="L447" s="38">
        <v>17770</v>
      </c>
      <c r="M447" s="38">
        <v>17770</v>
      </c>
      <c r="N447" s="38">
        <v>14.215299999999999</v>
      </c>
      <c r="O447" s="38">
        <v>13.68149</v>
      </c>
      <c r="P447" s="38">
        <v>13.312419999999999</v>
      </c>
      <c r="Q447" s="38">
        <v>13.31087</v>
      </c>
      <c r="R447" s="38">
        <v>13.84417</v>
      </c>
      <c r="S447" s="38">
        <v>15.38442</v>
      </c>
      <c r="T447" s="38">
        <v>17.07639</v>
      </c>
      <c r="U447" s="38">
        <v>19.13571</v>
      </c>
      <c r="V447" s="38">
        <v>21.43573</v>
      </c>
      <c r="W447" s="38">
        <v>23.02337</v>
      </c>
      <c r="X447" s="38">
        <v>24.414380000000001</v>
      </c>
      <c r="Y447" s="38">
        <v>25.597480000000001</v>
      </c>
      <c r="Z447" s="38">
        <v>26.42231</v>
      </c>
      <c r="AA447" s="38">
        <v>27.249369999999999</v>
      </c>
      <c r="AB447" s="38">
        <v>27.562560000000001</v>
      </c>
      <c r="AC447" s="38">
        <v>27.17473</v>
      </c>
      <c r="AD447" s="38">
        <v>26.08314</v>
      </c>
      <c r="AE447" s="38">
        <v>24.200430000000001</v>
      </c>
      <c r="AF447" s="38">
        <v>22.453250000000001</v>
      </c>
      <c r="AG447" s="38">
        <v>21.39695</v>
      </c>
      <c r="AH447" s="38">
        <v>20.250820000000001</v>
      </c>
      <c r="AI447" s="38">
        <v>18.491420000000002</v>
      </c>
      <c r="AJ447" s="38">
        <v>16.59065</v>
      </c>
      <c r="AK447" s="38">
        <v>15.13898</v>
      </c>
      <c r="AL447" s="38">
        <v>-7.8087799999999999E-2</v>
      </c>
      <c r="AM447" s="38">
        <v>2.5268700000000002E-2</v>
      </c>
      <c r="AN447" s="38">
        <v>6.8270800000000006E-2</v>
      </c>
      <c r="AO447" s="38">
        <v>9.1942700000000002E-2</v>
      </c>
      <c r="AP447" s="38">
        <v>2.9547299999999999E-2</v>
      </c>
      <c r="AQ447" s="38">
        <v>6.1063600000000003E-2</v>
      </c>
      <c r="AR447" s="38">
        <v>9.3764299999999995E-2</v>
      </c>
      <c r="AS447" s="38">
        <v>-0.1751818</v>
      </c>
      <c r="AT447" s="38">
        <v>-0.19911490000000001</v>
      </c>
      <c r="AU447" s="38">
        <v>-0.2299966</v>
      </c>
      <c r="AV447" s="38">
        <v>-0.36256050000000001</v>
      </c>
      <c r="AW447" s="38">
        <v>-0.44069170000000002</v>
      </c>
      <c r="AX447" s="38">
        <v>-0.19910520000000001</v>
      </c>
      <c r="AY447" s="38">
        <v>0.19400990000000001</v>
      </c>
      <c r="AZ447" s="38">
        <v>0.36050670000000001</v>
      </c>
      <c r="BA447" s="38">
        <v>0.51452520000000002</v>
      </c>
      <c r="BB447" s="38">
        <v>0.64335019999999998</v>
      </c>
      <c r="BC447" s="38">
        <v>0.55112050000000001</v>
      </c>
      <c r="BD447" s="38">
        <v>0.48015079999999999</v>
      </c>
      <c r="BE447" s="38">
        <v>0.62366299999999997</v>
      </c>
      <c r="BF447" s="38">
        <v>0.42481639999999998</v>
      </c>
      <c r="BG447" s="38">
        <v>-8.2090800000000005E-2</v>
      </c>
      <c r="BH447" s="38">
        <v>-0.1127865</v>
      </c>
      <c r="BI447" s="38">
        <v>-0.13441049999999999</v>
      </c>
      <c r="BJ447" s="38">
        <v>-4.8841700000000002E-2</v>
      </c>
      <c r="BK447" s="38">
        <v>4.9055500000000002E-2</v>
      </c>
      <c r="BL447" s="38">
        <v>8.8500499999999996E-2</v>
      </c>
      <c r="BM447" s="38">
        <v>0.1115535</v>
      </c>
      <c r="BN447" s="38">
        <v>4.7845199999999997E-2</v>
      </c>
      <c r="BO447" s="38">
        <v>8.3412399999999998E-2</v>
      </c>
      <c r="BP447" s="38">
        <v>0.13322690000000001</v>
      </c>
      <c r="BQ447" s="38">
        <v>-0.15154819999999999</v>
      </c>
      <c r="BR447" s="38">
        <v>-0.1637623</v>
      </c>
      <c r="BS447" s="38">
        <v>-0.19137580000000001</v>
      </c>
      <c r="BT447" s="38">
        <v>-0.33090219999999998</v>
      </c>
      <c r="BU447" s="38">
        <v>-0.41271020000000003</v>
      </c>
      <c r="BV447" s="38">
        <v>-0.18478749999999999</v>
      </c>
      <c r="BW447" s="38">
        <v>0.21570420000000001</v>
      </c>
      <c r="BX447" s="38">
        <v>0.39371980000000001</v>
      </c>
      <c r="BY447" s="38">
        <v>0.55280810000000002</v>
      </c>
      <c r="BZ447" s="38">
        <v>0.68980640000000004</v>
      </c>
      <c r="CA447" s="38">
        <v>0.60688759999999997</v>
      </c>
      <c r="CB447" s="38">
        <v>0.54371420000000004</v>
      </c>
      <c r="CC447" s="38">
        <v>0.68028180000000005</v>
      </c>
      <c r="CD447" s="38">
        <v>0.46617809999999998</v>
      </c>
      <c r="CE447" s="38">
        <v>-1.52844E-2</v>
      </c>
      <c r="CF447" s="38">
        <v>-4.9985700000000001E-2</v>
      </c>
      <c r="CG447" s="38">
        <v>-6.9947599999999999E-2</v>
      </c>
      <c r="CH447" s="38">
        <v>-2.8586E-2</v>
      </c>
      <c r="CI447" s="38">
        <v>6.5530199999999997E-2</v>
      </c>
      <c r="CJ447" s="38">
        <v>0.10251150000000001</v>
      </c>
      <c r="CK447" s="38">
        <v>0.12513589999999999</v>
      </c>
      <c r="CL447" s="38">
        <v>6.0518299999999997E-2</v>
      </c>
      <c r="CM447" s="38">
        <v>9.8891099999999996E-2</v>
      </c>
      <c r="CN447" s="38">
        <v>0.1605586</v>
      </c>
      <c r="CO447" s="38">
        <v>-0.13517970000000001</v>
      </c>
      <c r="CP447" s="38">
        <v>-0.13927719999999999</v>
      </c>
      <c r="CQ447" s="38">
        <v>-0.1646272</v>
      </c>
      <c r="CR447" s="38">
        <v>-0.30897570000000002</v>
      </c>
      <c r="CS447" s="38">
        <v>-0.39333030000000002</v>
      </c>
      <c r="CT447" s="38">
        <v>-0.1748711</v>
      </c>
      <c r="CU447" s="38">
        <v>0.23072960000000001</v>
      </c>
      <c r="CV447" s="38">
        <v>0.41672310000000001</v>
      </c>
      <c r="CW447" s="38">
        <v>0.57932260000000002</v>
      </c>
      <c r="CX447" s="38">
        <v>0.72198180000000001</v>
      </c>
      <c r="CY447" s="38">
        <v>0.64551179999999997</v>
      </c>
      <c r="CZ447" s="38">
        <v>0.58773790000000004</v>
      </c>
      <c r="DA447" s="38">
        <v>0.71949589999999997</v>
      </c>
      <c r="DB447" s="38">
        <v>0.49482510000000002</v>
      </c>
      <c r="DC447" s="38">
        <v>3.0985499999999999E-2</v>
      </c>
      <c r="DD447" s="38">
        <v>-6.4900000000000001E-3</v>
      </c>
      <c r="DE447" s="38">
        <v>-2.5300900000000001E-2</v>
      </c>
      <c r="DF447" s="38">
        <v>-8.3303000000000006E-3</v>
      </c>
      <c r="DG447" s="38">
        <v>8.2004800000000003E-2</v>
      </c>
      <c r="DH447" s="38">
        <v>0.1165226</v>
      </c>
      <c r="DI447" s="38">
        <v>0.13871839999999999</v>
      </c>
      <c r="DJ447" s="38">
        <v>7.3191400000000004E-2</v>
      </c>
      <c r="DK447" s="38">
        <v>0.11436979999999999</v>
      </c>
      <c r="DL447" s="38">
        <v>0.18789030000000001</v>
      </c>
      <c r="DM447" s="38">
        <v>-0.11881120000000001</v>
      </c>
      <c r="DN447" s="38">
        <v>-0.11479209999999999</v>
      </c>
      <c r="DO447" s="38">
        <v>-0.13787859999999999</v>
      </c>
      <c r="DP447" s="38">
        <v>-0.28704930000000001</v>
      </c>
      <c r="DQ447" s="38">
        <v>-0.37395040000000002</v>
      </c>
      <c r="DR447" s="38">
        <v>-0.16495460000000001</v>
      </c>
      <c r="DS447" s="38">
        <v>0.245755</v>
      </c>
      <c r="DT447" s="38">
        <v>0.43972640000000002</v>
      </c>
      <c r="DU447" s="38">
        <v>0.60583719999999996</v>
      </c>
      <c r="DV447" s="38">
        <v>0.75415710000000002</v>
      </c>
      <c r="DW447" s="38">
        <v>0.68413599999999997</v>
      </c>
      <c r="DX447" s="38">
        <v>0.63176169999999998</v>
      </c>
      <c r="DY447" s="38">
        <v>0.75871</v>
      </c>
      <c r="DZ447" s="38">
        <v>0.5234721</v>
      </c>
      <c r="EA447" s="38">
        <v>7.7255400000000002E-2</v>
      </c>
      <c r="EB447" s="38">
        <v>3.7005700000000002E-2</v>
      </c>
      <c r="EC447" s="38">
        <v>1.9345899999999999E-2</v>
      </c>
      <c r="ED447" s="38">
        <v>2.0915699999999999E-2</v>
      </c>
      <c r="EE447" s="38">
        <v>0.1057916</v>
      </c>
      <c r="EF447" s="38">
        <v>0.13675229999999999</v>
      </c>
      <c r="EG447" s="38">
        <v>0.1583292</v>
      </c>
      <c r="EH447" s="38">
        <v>9.1489299999999996E-2</v>
      </c>
      <c r="EI447" s="38">
        <v>0.13671849999999999</v>
      </c>
      <c r="EJ447" s="38">
        <v>0.2273529</v>
      </c>
      <c r="EK447" s="38">
        <v>-9.5177700000000004E-2</v>
      </c>
      <c r="EL447" s="38">
        <v>-7.9439599999999999E-2</v>
      </c>
      <c r="EM447" s="38">
        <v>-9.9257799999999993E-2</v>
      </c>
      <c r="EN447" s="38">
        <v>-0.25539099999999998</v>
      </c>
      <c r="EO447" s="38">
        <v>-0.34596890000000002</v>
      </c>
      <c r="EP447" s="38">
        <v>-0.15063689999999999</v>
      </c>
      <c r="EQ447" s="38">
        <v>0.2674493</v>
      </c>
      <c r="ER447" s="38">
        <v>0.47293950000000001</v>
      </c>
      <c r="ES447" s="38">
        <v>0.64412000000000003</v>
      </c>
      <c r="ET447" s="38">
        <v>0.80061329999999997</v>
      </c>
      <c r="EU447" s="38">
        <v>0.73990310000000004</v>
      </c>
      <c r="EV447" s="38">
        <v>0.69532499999999997</v>
      </c>
      <c r="EW447" s="38">
        <v>0.81532879999999996</v>
      </c>
      <c r="EX447" s="38">
        <v>0.5648339</v>
      </c>
      <c r="EY447" s="38">
        <v>0.14406179999999999</v>
      </c>
      <c r="EZ447" s="38">
        <v>9.9806599999999995E-2</v>
      </c>
      <c r="FA447" s="38">
        <v>8.38087E-2</v>
      </c>
      <c r="FB447" s="38">
        <v>81.515720000000002</v>
      </c>
      <c r="FC447" s="38">
        <v>80.609759999999994</v>
      </c>
      <c r="FD447" s="38">
        <v>79.240539999999996</v>
      </c>
      <c r="FE447" s="38">
        <v>77.516080000000002</v>
      </c>
      <c r="FF447" s="38">
        <v>76.337860000000006</v>
      </c>
      <c r="FG447" s="38">
        <v>74.990229999999997</v>
      </c>
      <c r="FH447" s="38">
        <v>75.104680000000002</v>
      </c>
      <c r="FI447" s="38">
        <v>77.082920000000001</v>
      </c>
      <c r="FJ447" s="38">
        <v>79.827619999999996</v>
      </c>
      <c r="FK447" s="38">
        <v>83.732150000000004</v>
      </c>
      <c r="FL447" s="38">
        <v>88.027979999999999</v>
      </c>
      <c r="FM447" s="38">
        <v>92.379800000000003</v>
      </c>
      <c r="FN447" s="38">
        <v>93.447140000000005</v>
      </c>
      <c r="FO447" s="38">
        <v>95.638440000000003</v>
      </c>
      <c r="FP447" s="38">
        <v>97.977980000000002</v>
      </c>
      <c r="FQ447" s="38">
        <v>99.152370000000005</v>
      </c>
      <c r="FR447" s="38">
        <v>99.264799999999994</v>
      </c>
      <c r="FS447" s="38">
        <v>98.272210000000001</v>
      </c>
      <c r="FT447" s="38">
        <v>96.531490000000005</v>
      </c>
      <c r="FU447" s="38">
        <v>93.415530000000004</v>
      </c>
      <c r="FV447" s="38">
        <v>89.931929999999994</v>
      </c>
      <c r="FW447">
        <v>87.348740000000006</v>
      </c>
      <c r="FX447">
        <v>84.640770000000003</v>
      </c>
      <c r="FY447">
        <v>81.601770000000002</v>
      </c>
      <c r="FZ447">
        <v>6.4632099999999998E-2</v>
      </c>
      <c r="GA447">
        <v>0.4835004</v>
      </c>
      <c r="GB447">
        <v>1</v>
      </c>
    </row>
    <row r="448" spans="1:184" x14ac:dyDescent="0.3">
      <c r="A448" t="s">
        <v>279</v>
      </c>
      <c r="B448" t="s">
        <v>1</v>
      </c>
      <c r="C448" t="s">
        <v>1</v>
      </c>
      <c r="D448" t="s">
        <v>1</v>
      </c>
      <c r="E448" t="s">
        <v>1</v>
      </c>
      <c r="F448" t="s">
        <v>1</v>
      </c>
      <c r="G448" t="s">
        <v>1</v>
      </c>
      <c r="H448" s="40" t="s">
        <v>1</v>
      </c>
      <c r="I448" s="18" t="s">
        <v>1</v>
      </c>
      <c r="J448" s="38" t="s">
        <v>1</v>
      </c>
      <c r="K448" s="18">
        <v>44763</v>
      </c>
      <c r="L448" s="38">
        <v>17760</v>
      </c>
      <c r="M448" s="38">
        <v>17760</v>
      </c>
      <c r="N448" s="38">
        <v>13.95425</v>
      </c>
      <c r="O448" s="38">
        <v>13.38557</v>
      </c>
      <c r="P448" s="38">
        <v>13.00867</v>
      </c>
      <c r="Q448" s="38">
        <v>12.919370000000001</v>
      </c>
      <c r="R448" s="38">
        <v>13.45059</v>
      </c>
      <c r="S448" s="38">
        <v>14.819290000000001</v>
      </c>
      <c r="T448" s="38">
        <v>16.37604</v>
      </c>
      <c r="U448" s="38">
        <v>18.328389999999999</v>
      </c>
      <c r="V448" s="38">
        <v>20.563600000000001</v>
      </c>
      <c r="W448" s="38">
        <v>22.177579999999999</v>
      </c>
      <c r="X448" s="38">
        <v>23.605409999999999</v>
      </c>
      <c r="Y448" s="38">
        <v>24.775539999999999</v>
      </c>
      <c r="Z448" s="38">
        <v>25.641649999999998</v>
      </c>
      <c r="AA448" s="38">
        <v>26.547540000000001</v>
      </c>
      <c r="AB448" s="38">
        <v>26.888290000000001</v>
      </c>
      <c r="AC448" s="38">
        <v>26.51332</v>
      </c>
      <c r="AD448" s="38">
        <v>25.73302</v>
      </c>
      <c r="AE448" s="38">
        <v>24.02131</v>
      </c>
      <c r="AF448" s="38">
        <v>22.473949999999999</v>
      </c>
      <c r="AG448" s="38">
        <v>21.289339999999999</v>
      </c>
      <c r="AH448" s="38">
        <v>20.094609999999999</v>
      </c>
      <c r="AI448" s="38">
        <v>18.329709999999999</v>
      </c>
      <c r="AJ448" s="38">
        <v>16.404920000000001</v>
      </c>
      <c r="AK448" s="38">
        <v>14.94636</v>
      </c>
      <c r="AL448" s="38">
        <v>-0.33145960000000002</v>
      </c>
      <c r="AM448" s="38">
        <v>-0.2023443</v>
      </c>
      <c r="AN448" s="38">
        <v>-0.13117010000000001</v>
      </c>
      <c r="AO448" s="38">
        <v>-7.6569100000000001E-2</v>
      </c>
      <c r="AP448" s="38">
        <v>-3.2028999999999998E-3</v>
      </c>
      <c r="AQ448" s="38">
        <v>1.9647399999999999E-2</v>
      </c>
      <c r="AR448" s="38">
        <v>0.1978328</v>
      </c>
      <c r="AS448" s="38">
        <v>8.75856E-2</v>
      </c>
      <c r="AT448" s="38">
        <v>0.12899669999999999</v>
      </c>
      <c r="AU448" s="38">
        <v>6.5984500000000001E-2</v>
      </c>
      <c r="AV448" s="38">
        <v>-6.10898E-2</v>
      </c>
      <c r="AW448" s="38">
        <v>-5.2657599999999999E-2</v>
      </c>
      <c r="AX448" s="38">
        <v>4.8225200000000003E-2</v>
      </c>
      <c r="AY448" s="38">
        <v>2.7467800000000001E-2</v>
      </c>
      <c r="AZ448" s="38">
        <v>-1.1941E-3</v>
      </c>
      <c r="BA448" s="38">
        <v>-0.17050899999999999</v>
      </c>
      <c r="BB448" s="38">
        <v>8.9684399999999997E-2</v>
      </c>
      <c r="BC448" s="38">
        <v>5.9493699999999997E-2</v>
      </c>
      <c r="BD448" s="38">
        <v>6.4338300000000001E-2</v>
      </c>
      <c r="BE448" s="38">
        <v>0.1892104</v>
      </c>
      <c r="BF448" s="38">
        <v>0.20376169999999999</v>
      </c>
      <c r="BG448" s="38">
        <v>-0.1564246</v>
      </c>
      <c r="BH448" s="38">
        <v>-0.16443260000000001</v>
      </c>
      <c r="BI448" s="38">
        <v>-0.12587480000000001</v>
      </c>
      <c r="BJ448" s="38">
        <v>-0.30881629999999999</v>
      </c>
      <c r="BK448" s="38">
        <v>-0.18484339999999999</v>
      </c>
      <c r="BL448" s="38">
        <v>-0.1164109</v>
      </c>
      <c r="BM448" s="38">
        <v>-6.4990800000000001E-2</v>
      </c>
      <c r="BN448" s="38">
        <v>8.1741000000000001E-3</v>
      </c>
      <c r="BO448" s="38">
        <v>3.4158899999999999E-2</v>
      </c>
      <c r="BP448" s="38">
        <v>0.21997659999999999</v>
      </c>
      <c r="BQ448" s="38">
        <v>0.1005952</v>
      </c>
      <c r="BR448" s="38">
        <v>0.1455255</v>
      </c>
      <c r="BS448" s="38">
        <v>8.6407700000000004E-2</v>
      </c>
      <c r="BT448" s="38">
        <v>-4.2031399999999997E-2</v>
      </c>
      <c r="BU448" s="38">
        <v>-3.9496900000000001E-2</v>
      </c>
      <c r="BV448" s="38">
        <v>5.6409000000000001E-2</v>
      </c>
      <c r="BW448" s="38">
        <v>3.72819E-2</v>
      </c>
      <c r="BX448" s="38">
        <v>1.54307E-2</v>
      </c>
      <c r="BY448" s="38">
        <v>-0.14485000000000001</v>
      </c>
      <c r="BZ448" s="38">
        <v>0.11946379999999999</v>
      </c>
      <c r="CA448" s="38">
        <v>9.1025200000000001E-2</v>
      </c>
      <c r="CB448" s="38">
        <v>9.9957799999999999E-2</v>
      </c>
      <c r="CC448" s="38">
        <v>0.2244054</v>
      </c>
      <c r="CD448" s="38">
        <v>0.23218430000000001</v>
      </c>
      <c r="CE448" s="38">
        <v>-0.1221849</v>
      </c>
      <c r="CF448" s="38">
        <v>-0.13178819999999999</v>
      </c>
      <c r="CG448" s="38">
        <v>-9.1085200000000005E-2</v>
      </c>
      <c r="CH448" s="38">
        <v>-0.2931337</v>
      </c>
      <c r="CI448" s="38">
        <v>-0.1727224</v>
      </c>
      <c r="CJ448" s="38">
        <v>-0.1061888</v>
      </c>
      <c r="CK448" s="38">
        <v>-5.6971599999999997E-2</v>
      </c>
      <c r="CL448" s="38">
        <v>1.60538E-2</v>
      </c>
      <c r="CM448" s="38">
        <v>4.4209600000000002E-2</v>
      </c>
      <c r="CN448" s="38">
        <v>0.2353133</v>
      </c>
      <c r="CO448" s="38">
        <v>0.1096056</v>
      </c>
      <c r="CP448" s="38">
        <v>0.15697330000000001</v>
      </c>
      <c r="CQ448" s="38">
        <v>0.1005528</v>
      </c>
      <c r="CR448" s="38">
        <v>-2.8831699999999998E-2</v>
      </c>
      <c r="CS448" s="38">
        <v>-3.03818E-2</v>
      </c>
      <c r="CT448" s="38">
        <v>6.2077100000000003E-2</v>
      </c>
      <c r="CU448" s="38">
        <v>4.4079199999999999E-2</v>
      </c>
      <c r="CV448" s="38">
        <v>2.69451E-2</v>
      </c>
      <c r="CW448" s="38">
        <v>-0.12707860000000001</v>
      </c>
      <c r="CX448" s="38">
        <v>0.14008889999999999</v>
      </c>
      <c r="CY448" s="38">
        <v>0.1128638</v>
      </c>
      <c r="CZ448" s="38">
        <v>0.1246278</v>
      </c>
      <c r="DA448" s="38">
        <v>0.24878140000000001</v>
      </c>
      <c r="DB448" s="38">
        <v>0.25186969999999997</v>
      </c>
      <c r="DC448" s="38">
        <v>-9.8470699999999994E-2</v>
      </c>
      <c r="DD448" s="38">
        <v>-0.10917880000000001</v>
      </c>
      <c r="DE448" s="38">
        <v>-6.6989999999999994E-2</v>
      </c>
      <c r="DF448" s="38">
        <v>-0.277451</v>
      </c>
      <c r="DG448" s="38">
        <v>-0.16060140000000001</v>
      </c>
      <c r="DH448" s="38">
        <v>-9.5966700000000002E-2</v>
      </c>
      <c r="DI448" s="38">
        <v>-4.8952500000000003E-2</v>
      </c>
      <c r="DJ448" s="38">
        <v>2.39335E-2</v>
      </c>
      <c r="DK448" s="38">
        <v>5.4260200000000001E-2</v>
      </c>
      <c r="DL448" s="38">
        <v>0.25064999999999998</v>
      </c>
      <c r="DM448" s="38">
        <v>0.118616</v>
      </c>
      <c r="DN448" s="38">
        <v>0.16842109999999999</v>
      </c>
      <c r="DO448" s="38">
        <v>0.11469790000000001</v>
      </c>
      <c r="DP448" s="38">
        <v>-1.5631900000000001E-2</v>
      </c>
      <c r="DQ448" s="38">
        <v>-2.1266699999999999E-2</v>
      </c>
      <c r="DR448" s="38">
        <v>6.7745200000000005E-2</v>
      </c>
      <c r="DS448" s="38">
        <v>5.0876400000000002E-2</v>
      </c>
      <c r="DT448" s="38">
        <v>3.8459399999999998E-2</v>
      </c>
      <c r="DU448" s="38">
        <v>-0.10930719999999999</v>
      </c>
      <c r="DV448" s="38">
        <v>0.160714</v>
      </c>
      <c r="DW448" s="38">
        <v>0.1347024</v>
      </c>
      <c r="DX448" s="38">
        <v>0.14929780000000001</v>
      </c>
      <c r="DY448" s="38">
        <v>0.27315729999999999</v>
      </c>
      <c r="DZ448" s="38">
        <v>0.27155509999999999</v>
      </c>
      <c r="EA448" s="38">
        <v>-7.4756400000000001E-2</v>
      </c>
      <c r="EB448" s="38">
        <v>-8.6569400000000005E-2</v>
      </c>
      <c r="EC448" s="38">
        <v>-4.2894799999999997E-2</v>
      </c>
      <c r="ED448" s="38">
        <v>-0.25480770000000003</v>
      </c>
      <c r="EE448" s="38">
        <v>-0.14310059999999999</v>
      </c>
      <c r="EF448" s="38">
        <v>-8.1207600000000005E-2</v>
      </c>
      <c r="EG448" s="38">
        <v>-3.7374200000000003E-2</v>
      </c>
      <c r="EH448" s="38">
        <v>3.5310500000000002E-2</v>
      </c>
      <c r="EI448" s="38">
        <v>6.8771799999999994E-2</v>
      </c>
      <c r="EJ448" s="38">
        <v>0.27279379999999998</v>
      </c>
      <c r="EK448" s="38">
        <v>0.13162550000000001</v>
      </c>
      <c r="EL448" s="38">
        <v>0.1849499</v>
      </c>
      <c r="EM448" s="38">
        <v>0.1351212</v>
      </c>
      <c r="EN448" s="38">
        <v>3.4264999999999999E-3</v>
      </c>
      <c r="EO448" s="38">
        <v>-8.1058999999999992E-3</v>
      </c>
      <c r="EP448" s="38">
        <v>7.5929099999999999E-2</v>
      </c>
      <c r="EQ448" s="38">
        <v>6.0690500000000001E-2</v>
      </c>
      <c r="ER448" s="38">
        <v>5.50842E-2</v>
      </c>
      <c r="ES448" s="38">
        <v>-8.3648100000000003E-2</v>
      </c>
      <c r="ET448" s="38">
        <v>0.19049340000000001</v>
      </c>
      <c r="EU448" s="38">
        <v>0.16623379999999999</v>
      </c>
      <c r="EV448" s="38">
        <v>0.18491740000000001</v>
      </c>
      <c r="EW448" s="38">
        <v>0.30835230000000002</v>
      </c>
      <c r="EX448" s="38">
        <v>0.29997770000000001</v>
      </c>
      <c r="EY448" s="38">
        <v>-4.0516799999999999E-2</v>
      </c>
      <c r="EZ448" s="38">
        <v>-5.3925000000000001E-2</v>
      </c>
      <c r="FA448" s="38">
        <v>-8.1051999999999999E-3</v>
      </c>
      <c r="FB448" s="38">
        <v>77.723179999999999</v>
      </c>
      <c r="FC448" s="38">
        <v>75.594319999999996</v>
      </c>
      <c r="FD448" s="38">
        <v>73.978300000000004</v>
      </c>
      <c r="FE448" s="38">
        <v>72.336070000000007</v>
      </c>
      <c r="FF448" s="38">
        <v>70.889529999999993</v>
      </c>
      <c r="FG448" s="38">
        <v>69.296379999999999</v>
      </c>
      <c r="FH448" s="38">
        <v>69.065809999999999</v>
      </c>
      <c r="FI448" s="38">
        <v>72.283749999999998</v>
      </c>
      <c r="FJ448" s="38">
        <v>76.445059999999998</v>
      </c>
      <c r="FK448" s="38">
        <v>80.826499999999996</v>
      </c>
      <c r="FL448" s="38">
        <v>85.529439999999994</v>
      </c>
      <c r="FM448" s="38">
        <v>88.99879</v>
      </c>
      <c r="FN448" s="38">
        <v>92.060789999999997</v>
      </c>
      <c r="FO448" s="38">
        <v>94.383319999999998</v>
      </c>
      <c r="FP448" s="38">
        <v>96.028549999999996</v>
      </c>
      <c r="FQ448" s="38">
        <v>97.155720000000002</v>
      </c>
      <c r="FR448" s="38">
        <v>99.322149999999993</v>
      </c>
      <c r="FS448" s="38">
        <v>98.824929999999995</v>
      </c>
      <c r="FT448" s="38">
        <v>97.033919999999995</v>
      </c>
      <c r="FU448" s="38">
        <v>93.914540000000002</v>
      </c>
      <c r="FV448" s="38">
        <v>89.643609999999995</v>
      </c>
      <c r="FW448">
        <v>85.945449999999994</v>
      </c>
      <c r="FX448">
        <v>82.958399999999997</v>
      </c>
      <c r="FY448">
        <v>79.787779999999998</v>
      </c>
      <c r="FZ448">
        <v>3.92927E-2</v>
      </c>
      <c r="GA448">
        <v>0.3145521</v>
      </c>
      <c r="GB448">
        <v>1</v>
      </c>
    </row>
    <row r="449" spans="1:184" x14ac:dyDescent="0.3">
      <c r="A449" t="s">
        <v>279</v>
      </c>
      <c r="B449" t="s">
        <v>1</v>
      </c>
      <c r="C449" t="s">
        <v>1</v>
      </c>
      <c r="D449" t="s">
        <v>1</v>
      </c>
      <c r="E449" t="s">
        <v>1</v>
      </c>
      <c r="F449" t="s">
        <v>1</v>
      </c>
      <c r="G449" t="s">
        <v>1</v>
      </c>
      <c r="H449" s="40" t="s">
        <v>1</v>
      </c>
      <c r="I449" s="18" t="s">
        <v>1</v>
      </c>
      <c r="J449" s="38" t="s">
        <v>1</v>
      </c>
      <c r="K449" s="18">
        <v>44789</v>
      </c>
      <c r="L449" s="38">
        <v>17666</v>
      </c>
      <c r="M449" s="38">
        <v>17666</v>
      </c>
      <c r="N449" s="38">
        <v>13.85567</v>
      </c>
      <c r="O449" s="38">
        <v>13.26559</v>
      </c>
      <c r="P449" s="38">
        <v>12.903119999999999</v>
      </c>
      <c r="Q449" s="38">
        <v>12.809480000000001</v>
      </c>
      <c r="R449" s="38">
        <v>13.37128</v>
      </c>
      <c r="S449" s="38">
        <v>14.741059999999999</v>
      </c>
      <c r="T449" s="38">
        <v>16.465810000000001</v>
      </c>
      <c r="U449" s="38">
        <v>18.658930000000002</v>
      </c>
      <c r="V449" s="38">
        <v>21.330580000000001</v>
      </c>
      <c r="W449" s="38">
        <v>23.40888</v>
      </c>
      <c r="X449" s="38">
        <v>25.256989999999998</v>
      </c>
      <c r="Y449" s="38">
        <v>26.692509999999999</v>
      </c>
      <c r="Z449" s="38">
        <v>27.674479999999999</v>
      </c>
      <c r="AA449" s="38">
        <v>28.704899999999999</v>
      </c>
      <c r="AB449" s="38">
        <v>29.04504</v>
      </c>
      <c r="AC449" s="38">
        <v>28.568449999999999</v>
      </c>
      <c r="AD449" s="38">
        <v>27.302630000000001</v>
      </c>
      <c r="AE449" s="38">
        <v>25.395489999999999</v>
      </c>
      <c r="AF449" s="38">
        <v>23.693269999999998</v>
      </c>
      <c r="AG449" s="38">
        <v>22.40006</v>
      </c>
      <c r="AH449" s="38">
        <v>21.09629</v>
      </c>
      <c r="AI449" s="38">
        <v>19.261590000000002</v>
      </c>
      <c r="AJ449" s="38">
        <v>17.211369999999999</v>
      </c>
      <c r="AK449" s="38">
        <v>15.694279999999999</v>
      </c>
      <c r="AL449" s="38">
        <v>-6.0135399999999999E-2</v>
      </c>
      <c r="AM449" s="38">
        <v>-0.13741229999999999</v>
      </c>
      <c r="AN449" s="38">
        <v>-0.1059232</v>
      </c>
      <c r="AO449" s="38">
        <v>-9.3757400000000005E-2</v>
      </c>
      <c r="AP449" s="38">
        <v>-2.7542500000000001E-2</v>
      </c>
      <c r="AQ449" s="38">
        <v>-0.15805839999999999</v>
      </c>
      <c r="AR449" s="38">
        <v>-0.1913511</v>
      </c>
      <c r="AS449" s="38">
        <v>7.6375200000000004E-2</v>
      </c>
      <c r="AT449" s="38">
        <v>5.8685599999999997E-2</v>
      </c>
      <c r="AU449" s="38">
        <v>0.11122559999999999</v>
      </c>
      <c r="AV449" s="38">
        <v>0.1032723</v>
      </c>
      <c r="AW449" s="38">
        <v>4.9940600000000002E-2</v>
      </c>
      <c r="AX449" s="38">
        <v>-1.78281E-2</v>
      </c>
      <c r="AY449" s="38">
        <v>-5.0888000000000001E-3</v>
      </c>
      <c r="AZ449" s="38">
        <v>-2.4831599999999999E-2</v>
      </c>
      <c r="BA449" s="38">
        <v>-3.9506000000000003E-3</v>
      </c>
      <c r="BB449" s="38">
        <v>0.216111</v>
      </c>
      <c r="BC449" s="38">
        <v>0.18751010000000001</v>
      </c>
      <c r="BD449" s="38">
        <v>0.25881880000000002</v>
      </c>
      <c r="BE449" s="38">
        <v>0.14696670000000001</v>
      </c>
      <c r="BF449" s="38">
        <v>9.2225699999999994E-2</v>
      </c>
      <c r="BG449" s="38">
        <v>8.8565099999999994E-2</v>
      </c>
      <c r="BH449" s="38">
        <v>2.28054E-2</v>
      </c>
      <c r="BI449" s="38">
        <v>-8.7857999999999999E-3</v>
      </c>
      <c r="BJ449" s="38">
        <v>-4.1108600000000002E-2</v>
      </c>
      <c r="BK449" s="38">
        <v>-0.1224117</v>
      </c>
      <c r="BL449" s="38">
        <v>-9.2628100000000005E-2</v>
      </c>
      <c r="BM449" s="38">
        <v>-8.19743E-2</v>
      </c>
      <c r="BN449" s="38">
        <v>-1.54158E-2</v>
      </c>
      <c r="BO449" s="38">
        <v>-0.14197219999999999</v>
      </c>
      <c r="BP449" s="38">
        <v>-0.1659486</v>
      </c>
      <c r="BQ449" s="38">
        <v>9.2828900000000006E-2</v>
      </c>
      <c r="BR449" s="38">
        <v>7.9120099999999999E-2</v>
      </c>
      <c r="BS449" s="38">
        <v>0.13466230000000001</v>
      </c>
      <c r="BT449" s="38">
        <v>0.11996759999999999</v>
      </c>
      <c r="BU449" s="38">
        <v>6.4971699999999993E-2</v>
      </c>
      <c r="BV449" s="38">
        <v>-7.6191000000000002E-3</v>
      </c>
      <c r="BW449" s="38">
        <v>9.2016000000000008E-3</v>
      </c>
      <c r="BX449" s="38">
        <v>6.1890000000000003E-4</v>
      </c>
      <c r="BY449" s="38">
        <v>2.9602E-2</v>
      </c>
      <c r="BZ449" s="38">
        <v>0.24979270000000001</v>
      </c>
      <c r="CA449" s="38">
        <v>0.2224276</v>
      </c>
      <c r="CB449" s="38">
        <v>0.29835089999999997</v>
      </c>
      <c r="CC449" s="38">
        <v>0.187052</v>
      </c>
      <c r="CD449" s="38">
        <v>0.12666179999999999</v>
      </c>
      <c r="CE449" s="38">
        <v>0.1269554</v>
      </c>
      <c r="CF449" s="38">
        <v>6.5945500000000004E-2</v>
      </c>
      <c r="CG449" s="38">
        <v>3.9954099999999999E-2</v>
      </c>
      <c r="CH449" s="38">
        <v>-2.7930699999999999E-2</v>
      </c>
      <c r="CI449" s="38">
        <v>-0.11202239999999999</v>
      </c>
      <c r="CJ449" s="38">
        <v>-8.3419999999999994E-2</v>
      </c>
      <c r="CK449" s="38">
        <v>-7.3813299999999998E-2</v>
      </c>
      <c r="CL449" s="38">
        <v>-7.0168000000000001E-3</v>
      </c>
      <c r="CM449" s="38">
        <v>-0.130831</v>
      </c>
      <c r="CN449" s="38">
        <v>-0.14835499999999999</v>
      </c>
      <c r="CO449" s="38">
        <v>0.1042247</v>
      </c>
      <c r="CP449" s="38">
        <v>9.3272900000000006E-2</v>
      </c>
      <c r="CQ449" s="38">
        <v>0.15089440000000001</v>
      </c>
      <c r="CR449" s="38">
        <v>0.1315307</v>
      </c>
      <c r="CS449" s="38">
        <v>7.5382299999999999E-2</v>
      </c>
      <c r="CT449" s="38">
        <v>-5.4830000000000005E-4</v>
      </c>
      <c r="CU449" s="38">
        <v>1.9099100000000001E-2</v>
      </c>
      <c r="CV449" s="38">
        <v>1.8245899999999999E-2</v>
      </c>
      <c r="CW449" s="38">
        <v>5.2840499999999999E-2</v>
      </c>
      <c r="CX449" s="38">
        <v>0.27312049999999999</v>
      </c>
      <c r="CY449" s="38">
        <v>0.24661140000000001</v>
      </c>
      <c r="CZ449" s="38">
        <v>0.32573069999999998</v>
      </c>
      <c r="DA449" s="38">
        <v>0.21481500000000001</v>
      </c>
      <c r="DB449" s="38">
        <v>0.15051220000000001</v>
      </c>
      <c r="DC449" s="38">
        <v>0.1535445</v>
      </c>
      <c r="DD449" s="38">
        <v>9.5824099999999995E-2</v>
      </c>
      <c r="DE449" s="38">
        <v>7.3711200000000004E-2</v>
      </c>
      <c r="DF449" s="38">
        <v>-1.47528E-2</v>
      </c>
      <c r="DG449" s="38">
        <v>-0.1016331</v>
      </c>
      <c r="DH449" s="38">
        <v>-7.4211799999999994E-2</v>
      </c>
      <c r="DI449" s="38">
        <v>-6.5652299999999997E-2</v>
      </c>
      <c r="DJ449" s="38">
        <v>1.3821E-3</v>
      </c>
      <c r="DK449" s="38">
        <v>-0.1196898</v>
      </c>
      <c r="DL449" s="38">
        <v>-0.1307614</v>
      </c>
      <c r="DM449" s="38">
        <v>0.1156205</v>
      </c>
      <c r="DN449" s="38">
        <v>0.1074258</v>
      </c>
      <c r="DO449" s="38">
        <v>0.16712659999999999</v>
      </c>
      <c r="DP449" s="38">
        <v>0.14309379999999999</v>
      </c>
      <c r="DQ449" s="38">
        <v>8.5792800000000002E-2</v>
      </c>
      <c r="DR449" s="38">
        <v>6.5224999999999997E-3</v>
      </c>
      <c r="DS449" s="38">
        <v>2.8996600000000001E-2</v>
      </c>
      <c r="DT449" s="38">
        <v>3.5872800000000003E-2</v>
      </c>
      <c r="DU449" s="38">
        <v>7.6078999999999994E-2</v>
      </c>
      <c r="DV449" s="38">
        <v>0.2964483</v>
      </c>
      <c r="DW449" s="38">
        <v>0.27079520000000001</v>
      </c>
      <c r="DX449" s="38">
        <v>0.3531106</v>
      </c>
      <c r="DY449" s="38">
        <v>0.24257799999999999</v>
      </c>
      <c r="DZ449" s="38">
        <v>0.1743625</v>
      </c>
      <c r="EA449" s="38">
        <v>0.1801335</v>
      </c>
      <c r="EB449" s="38">
        <v>0.1257028</v>
      </c>
      <c r="EC449" s="38">
        <v>0.1074683</v>
      </c>
      <c r="ED449" s="38">
        <v>4.274E-3</v>
      </c>
      <c r="EE449" s="38">
        <v>-8.6632600000000004E-2</v>
      </c>
      <c r="EF449" s="38">
        <v>-6.0916699999999997E-2</v>
      </c>
      <c r="EG449" s="38">
        <v>-5.3869199999999999E-2</v>
      </c>
      <c r="EH449" s="38">
        <v>1.3508900000000001E-2</v>
      </c>
      <c r="EI449" s="38">
        <v>-0.1036036</v>
      </c>
      <c r="EJ449" s="38">
        <v>-0.10535890000000001</v>
      </c>
      <c r="EK449" s="38">
        <v>0.1320742</v>
      </c>
      <c r="EL449" s="38">
        <v>0.12786020000000001</v>
      </c>
      <c r="EM449" s="38">
        <v>0.19056319999999999</v>
      </c>
      <c r="EN449" s="38">
        <v>0.15978899999999999</v>
      </c>
      <c r="EO449" s="38">
        <v>0.10082389999999999</v>
      </c>
      <c r="EP449" s="38">
        <v>1.67315E-2</v>
      </c>
      <c r="EQ449" s="38">
        <v>4.3286999999999999E-2</v>
      </c>
      <c r="ER449" s="38">
        <v>6.13234E-2</v>
      </c>
      <c r="ES449" s="38">
        <v>0.1096316</v>
      </c>
      <c r="ET449" s="38">
        <v>0.33012989999999998</v>
      </c>
      <c r="EU449" s="38">
        <v>0.3057127</v>
      </c>
      <c r="EV449" s="38">
        <v>0.39264260000000001</v>
      </c>
      <c r="EW449" s="38">
        <v>0.28266330000000001</v>
      </c>
      <c r="EX449" s="38">
        <v>0.2087987</v>
      </c>
      <c r="EY449" s="38">
        <v>0.21852379999999999</v>
      </c>
      <c r="EZ449" s="38">
        <v>0.16884279999999999</v>
      </c>
      <c r="FA449" s="38">
        <v>0.15620819999999999</v>
      </c>
      <c r="FB449" s="38">
        <v>78.095550000000003</v>
      </c>
      <c r="FC449" s="38">
        <v>76.869450000000001</v>
      </c>
      <c r="FD449" s="38">
        <v>75.114519999999999</v>
      </c>
      <c r="FE449" s="38">
        <v>73.514210000000006</v>
      </c>
      <c r="FF449" s="38">
        <v>71.715689999999995</v>
      </c>
      <c r="FG449" s="38">
        <v>70.804190000000006</v>
      </c>
      <c r="FH449" s="38">
        <v>70.208359999999999</v>
      </c>
      <c r="FI449" s="38">
        <v>72.307209999999998</v>
      </c>
      <c r="FJ449" s="38">
        <v>77.007649999999998</v>
      </c>
      <c r="FK449" s="38">
        <v>82.475399999999993</v>
      </c>
      <c r="FL449" s="38">
        <v>87.224010000000007</v>
      </c>
      <c r="FM449" s="38">
        <v>91.490840000000006</v>
      </c>
      <c r="FN449" s="38">
        <v>95.613799999999998</v>
      </c>
      <c r="FO449" s="38">
        <v>98.956680000000006</v>
      </c>
      <c r="FP449" s="38">
        <v>101.4464</v>
      </c>
      <c r="FQ449" s="38">
        <v>102.66500000000001</v>
      </c>
      <c r="FR449" s="38">
        <v>103.0312</v>
      </c>
      <c r="FS449" s="38">
        <v>102.63500000000001</v>
      </c>
      <c r="FT449" s="38">
        <v>101.12730000000001</v>
      </c>
      <c r="FU449" s="38">
        <v>98.050190000000001</v>
      </c>
      <c r="FV449" s="38">
        <v>93.64385</v>
      </c>
      <c r="FW449">
        <v>90.006870000000006</v>
      </c>
      <c r="FX449">
        <v>86.869479999999996</v>
      </c>
      <c r="FY449">
        <v>84.494860000000003</v>
      </c>
      <c r="FZ449">
        <v>4.4491799999999998E-2</v>
      </c>
      <c r="GA449">
        <v>0.35927559999999997</v>
      </c>
      <c r="GB449">
        <v>1</v>
      </c>
    </row>
    <row r="450" spans="1:184" x14ac:dyDescent="0.3">
      <c r="A450" t="s">
        <v>279</v>
      </c>
      <c r="B450" t="s">
        <v>1</v>
      </c>
      <c r="C450" t="s">
        <v>1</v>
      </c>
      <c r="D450" t="s">
        <v>1</v>
      </c>
      <c r="E450" t="s">
        <v>1</v>
      </c>
      <c r="F450" t="s">
        <v>1</v>
      </c>
      <c r="G450" t="s">
        <v>1</v>
      </c>
      <c r="H450" s="40" t="s">
        <v>1</v>
      </c>
      <c r="I450" s="18" t="s">
        <v>1</v>
      </c>
      <c r="J450" s="38" t="s">
        <v>1</v>
      </c>
      <c r="K450" s="18">
        <v>44790</v>
      </c>
      <c r="L450" s="38">
        <v>17666</v>
      </c>
      <c r="M450" s="38">
        <v>17666</v>
      </c>
      <c r="N450" s="38">
        <v>15.15682</v>
      </c>
      <c r="O450" s="38">
        <v>14.52913</v>
      </c>
      <c r="P450" s="38">
        <v>14.13782</v>
      </c>
      <c r="Q450" s="38">
        <v>14.04228</v>
      </c>
      <c r="R450" s="38">
        <v>14.59629</v>
      </c>
      <c r="S450" s="38">
        <v>16.071120000000001</v>
      </c>
      <c r="T450" s="38">
        <v>17.793420000000001</v>
      </c>
      <c r="U450" s="38">
        <v>19.929770000000001</v>
      </c>
      <c r="V450" s="38">
        <v>22.41403</v>
      </c>
      <c r="W450" s="38">
        <v>24.136099999999999</v>
      </c>
      <c r="X450" s="38">
        <v>25.721170000000001</v>
      </c>
      <c r="Y450" s="38">
        <v>26.966280000000001</v>
      </c>
      <c r="Z450" s="38">
        <v>27.796880000000002</v>
      </c>
      <c r="AA450" s="38">
        <v>28.585049999999999</v>
      </c>
      <c r="AB450" s="38">
        <v>28.70337</v>
      </c>
      <c r="AC450" s="38">
        <v>28.10239</v>
      </c>
      <c r="AD450" s="38">
        <v>26.836290000000002</v>
      </c>
      <c r="AE450" s="38">
        <v>24.999079999999999</v>
      </c>
      <c r="AF450" s="38">
        <v>23.357559999999999</v>
      </c>
      <c r="AG450" s="38">
        <v>22.24081</v>
      </c>
      <c r="AH450" s="38">
        <v>21.099969999999999</v>
      </c>
      <c r="AI450" s="38">
        <v>19.307790000000001</v>
      </c>
      <c r="AJ450" s="38">
        <v>17.27824</v>
      </c>
      <c r="AK450" s="38">
        <v>15.825329999999999</v>
      </c>
      <c r="AL450" s="38">
        <v>0.36071609999999998</v>
      </c>
      <c r="AM450" s="38">
        <v>0.28573569999999998</v>
      </c>
      <c r="AN450" s="38">
        <v>0.2707891</v>
      </c>
      <c r="AO450" s="38">
        <v>0.24179990000000001</v>
      </c>
      <c r="AP450" s="38">
        <v>0.16334380000000001</v>
      </c>
      <c r="AQ450" s="38">
        <v>-7.1436299999999994E-2</v>
      </c>
      <c r="AR450" s="38">
        <v>-0.38207849999999999</v>
      </c>
      <c r="AS450" s="38">
        <v>-0.1963712</v>
      </c>
      <c r="AT450" s="38">
        <v>-0.41386079999999997</v>
      </c>
      <c r="AU450" s="38">
        <v>-0.609823</v>
      </c>
      <c r="AV450" s="38">
        <v>-0.43358449999999998</v>
      </c>
      <c r="AW450" s="38">
        <v>-0.14965719999999999</v>
      </c>
      <c r="AX450" s="38">
        <v>-0.10115590000000001</v>
      </c>
      <c r="AY450" s="38">
        <v>5.9289099999999997E-2</v>
      </c>
      <c r="AZ450" s="38">
        <v>0.26133859999999998</v>
      </c>
      <c r="BA450" s="38">
        <v>0.45073760000000002</v>
      </c>
      <c r="BB450" s="38">
        <v>0.82820800000000006</v>
      </c>
      <c r="BC450" s="38">
        <v>0.71827129999999995</v>
      </c>
      <c r="BD450" s="38">
        <v>0.65640529999999997</v>
      </c>
      <c r="BE450" s="38">
        <v>0.64623149999999996</v>
      </c>
      <c r="BF450" s="38">
        <v>0.69413519999999995</v>
      </c>
      <c r="BG450" s="38">
        <v>0.80487920000000002</v>
      </c>
      <c r="BH450" s="38">
        <v>0.62375400000000003</v>
      </c>
      <c r="BI450" s="38">
        <v>0.58432790000000001</v>
      </c>
      <c r="BJ450" s="38">
        <v>0.3885478</v>
      </c>
      <c r="BK450" s="38">
        <v>0.31256139999999999</v>
      </c>
      <c r="BL450" s="38">
        <v>0.29376449999999998</v>
      </c>
      <c r="BM450" s="38">
        <v>0.2648008</v>
      </c>
      <c r="BN450" s="38">
        <v>0.18209539999999999</v>
      </c>
      <c r="BO450" s="38">
        <v>-4.9418499999999997E-2</v>
      </c>
      <c r="BP450" s="38">
        <v>-0.35475079999999998</v>
      </c>
      <c r="BQ450" s="38">
        <v>-0.1770051</v>
      </c>
      <c r="BR450" s="38">
        <v>-0.39290580000000003</v>
      </c>
      <c r="BS450" s="38">
        <v>-0.56583139999999998</v>
      </c>
      <c r="BT450" s="38">
        <v>-0.4025629</v>
      </c>
      <c r="BU450" s="38">
        <v>-0.1309902</v>
      </c>
      <c r="BV450" s="38">
        <v>-8.9492000000000002E-2</v>
      </c>
      <c r="BW450" s="38">
        <v>7.5461799999999996E-2</v>
      </c>
      <c r="BX450" s="38">
        <v>0.29247669999999998</v>
      </c>
      <c r="BY450" s="38">
        <v>0.49705680000000002</v>
      </c>
      <c r="BZ450" s="38">
        <v>0.88177380000000005</v>
      </c>
      <c r="CA450" s="38">
        <v>0.77169169999999998</v>
      </c>
      <c r="CB450" s="38">
        <v>0.7148584</v>
      </c>
      <c r="CC450" s="38">
        <v>0.7007487</v>
      </c>
      <c r="CD450" s="38">
        <v>0.73725470000000004</v>
      </c>
      <c r="CE450" s="38">
        <v>0.85936270000000003</v>
      </c>
      <c r="CF450" s="38">
        <v>0.67742749999999996</v>
      </c>
      <c r="CG450" s="38">
        <v>0.62919670000000005</v>
      </c>
      <c r="CH450" s="38">
        <v>0.40782390000000002</v>
      </c>
      <c r="CI450" s="38">
        <v>0.33114080000000001</v>
      </c>
      <c r="CJ450" s="38">
        <v>0.30967719999999999</v>
      </c>
      <c r="CK450" s="38">
        <v>0.28073110000000001</v>
      </c>
      <c r="CL450" s="38">
        <v>0.1950828</v>
      </c>
      <c r="CM450" s="38">
        <v>-3.4169100000000001E-2</v>
      </c>
      <c r="CN450" s="38">
        <v>-0.3358236</v>
      </c>
      <c r="CO450" s="38">
        <v>-0.16359219999999999</v>
      </c>
      <c r="CP450" s="38">
        <v>-0.37839240000000002</v>
      </c>
      <c r="CQ450" s="38">
        <v>-0.53536300000000003</v>
      </c>
      <c r="CR450" s="38">
        <v>-0.38107740000000001</v>
      </c>
      <c r="CS450" s="38">
        <v>-0.1180615</v>
      </c>
      <c r="CT450" s="38">
        <v>-8.1413600000000003E-2</v>
      </c>
      <c r="CU450" s="38">
        <v>8.6662900000000001E-2</v>
      </c>
      <c r="CV450" s="38">
        <v>0.31404280000000001</v>
      </c>
      <c r="CW450" s="38">
        <v>0.52913739999999998</v>
      </c>
      <c r="CX450" s="38">
        <v>0.9188733</v>
      </c>
      <c r="CY450" s="38">
        <v>0.80869060000000004</v>
      </c>
      <c r="CZ450" s="38">
        <v>0.75534279999999998</v>
      </c>
      <c r="DA450" s="38">
        <v>0.73850709999999997</v>
      </c>
      <c r="DB450" s="38">
        <v>0.7671192</v>
      </c>
      <c r="DC450" s="38">
        <v>0.89709779999999995</v>
      </c>
      <c r="DD450" s="38">
        <v>0.7146015</v>
      </c>
      <c r="DE450" s="38">
        <v>0.66027270000000005</v>
      </c>
      <c r="DF450" s="38">
        <v>0.42709999999999998</v>
      </c>
      <c r="DG450" s="38">
        <v>0.34972019999999998</v>
      </c>
      <c r="DH450" s="38">
        <v>0.32558979999999998</v>
      </c>
      <c r="DI450" s="38">
        <v>0.29666150000000002</v>
      </c>
      <c r="DJ450" s="38">
        <v>0.20807010000000001</v>
      </c>
      <c r="DK450" s="38">
        <v>-1.8919700000000001E-2</v>
      </c>
      <c r="DL450" s="38">
        <v>-0.31689650000000003</v>
      </c>
      <c r="DM450" s="38">
        <v>-0.15017929999999999</v>
      </c>
      <c r="DN450" s="38">
        <v>-0.36387900000000001</v>
      </c>
      <c r="DO450" s="38">
        <v>-0.50489450000000002</v>
      </c>
      <c r="DP450" s="38">
        <v>-0.35959190000000002</v>
      </c>
      <c r="DQ450" s="38">
        <v>-0.1051328</v>
      </c>
      <c r="DR450" s="38">
        <v>-7.3335200000000003E-2</v>
      </c>
      <c r="DS450" s="38">
        <v>9.7864000000000007E-2</v>
      </c>
      <c r="DT450" s="38">
        <v>0.33560889999999999</v>
      </c>
      <c r="DU450" s="38">
        <v>0.56121790000000005</v>
      </c>
      <c r="DV450" s="38">
        <v>0.95597279999999996</v>
      </c>
      <c r="DW450" s="38">
        <v>0.84568949999999998</v>
      </c>
      <c r="DX450" s="38">
        <v>0.79582730000000002</v>
      </c>
      <c r="DY450" s="38">
        <v>0.77626550000000005</v>
      </c>
      <c r="DZ450" s="38">
        <v>0.79698360000000001</v>
      </c>
      <c r="EA450" s="38">
        <v>0.93483289999999997</v>
      </c>
      <c r="EB450" s="38">
        <v>0.75177559999999999</v>
      </c>
      <c r="EC450" s="38">
        <v>0.69134859999999998</v>
      </c>
      <c r="ED450" s="38">
        <v>0.45493159999999999</v>
      </c>
      <c r="EE450" s="38">
        <v>0.37654599999999999</v>
      </c>
      <c r="EF450" s="38">
        <v>0.34856520000000002</v>
      </c>
      <c r="EG450" s="38">
        <v>0.31966240000000001</v>
      </c>
      <c r="EH450" s="38">
        <v>0.22682169999999999</v>
      </c>
      <c r="EI450" s="38">
        <v>3.0980999999999999E-3</v>
      </c>
      <c r="EJ450" s="38">
        <v>-0.28956880000000002</v>
      </c>
      <c r="EK450" s="38">
        <v>-0.13081319999999999</v>
      </c>
      <c r="EL450" s="38">
        <v>-0.3429239</v>
      </c>
      <c r="EM450" s="38">
        <v>-0.4609029</v>
      </c>
      <c r="EN450" s="38">
        <v>-0.32857029999999998</v>
      </c>
      <c r="EO450" s="38">
        <v>-8.6465799999999995E-2</v>
      </c>
      <c r="EP450" s="38">
        <v>-6.1671299999999998E-2</v>
      </c>
      <c r="EQ450" s="38">
        <v>0.1140367</v>
      </c>
      <c r="ER450" s="38">
        <v>0.36674699999999999</v>
      </c>
      <c r="ES450" s="38">
        <v>0.6075372</v>
      </c>
      <c r="ET450" s="38">
        <v>1.009539</v>
      </c>
      <c r="EU450" s="38">
        <v>0.89910990000000002</v>
      </c>
      <c r="EV450" s="38">
        <v>0.85428040000000005</v>
      </c>
      <c r="EW450" s="38">
        <v>0.83078269999999999</v>
      </c>
      <c r="EX450" s="38">
        <v>0.84010309999999999</v>
      </c>
      <c r="EY450" s="38">
        <v>0.98931630000000004</v>
      </c>
      <c r="EZ450" s="38">
        <v>0.80544899999999997</v>
      </c>
      <c r="FA450" s="38">
        <v>0.73621740000000002</v>
      </c>
      <c r="FB450" s="38">
        <v>82.657849999999996</v>
      </c>
      <c r="FC450" s="38">
        <v>81.191550000000007</v>
      </c>
      <c r="FD450" s="38">
        <v>79.632840000000002</v>
      </c>
      <c r="FE450" s="38">
        <v>78.091729999999998</v>
      </c>
      <c r="FF450" s="38">
        <v>77.664400000000001</v>
      </c>
      <c r="FG450" s="38">
        <v>77.010480000000001</v>
      </c>
      <c r="FH450" s="38">
        <v>76.108829999999998</v>
      </c>
      <c r="FI450" s="38">
        <v>77.371589999999998</v>
      </c>
      <c r="FJ450" s="38">
        <v>81.429860000000005</v>
      </c>
      <c r="FK450" s="38">
        <v>84.417550000000006</v>
      </c>
      <c r="FL450" s="38">
        <v>87.525239999999997</v>
      </c>
      <c r="FM450" s="38">
        <v>91.135779999999997</v>
      </c>
      <c r="FN450" s="38">
        <v>94.916529999999995</v>
      </c>
      <c r="FO450" s="38">
        <v>96.622870000000006</v>
      </c>
      <c r="FP450" s="38">
        <v>97.402559999999994</v>
      </c>
      <c r="FQ450" s="38">
        <v>97.896140000000003</v>
      </c>
      <c r="FR450" s="38">
        <v>98.102800000000002</v>
      </c>
      <c r="FS450" s="38">
        <v>97.864009999999993</v>
      </c>
      <c r="FT450" s="38">
        <v>96.867720000000006</v>
      </c>
      <c r="FU450" s="38">
        <v>94.213390000000004</v>
      </c>
      <c r="FV450" s="38">
        <v>90.693479999999994</v>
      </c>
      <c r="FW450">
        <v>87.058700000000002</v>
      </c>
      <c r="FX450">
        <v>83.94659</v>
      </c>
      <c r="FY450">
        <v>81.573620000000005</v>
      </c>
      <c r="FZ450">
        <v>6.3228199999999998E-2</v>
      </c>
      <c r="GA450">
        <v>0.43379420000000002</v>
      </c>
      <c r="GB450">
        <v>1</v>
      </c>
    </row>
    <row r="451" spans="1:184" x14ac:dyDescent="0.3">
      <c r="A451" t="s">
        <v>279</v>
      </c>
      <c r="B451" t="s">
        <v>1</v>
      </c>
      <c r="C451" t="s">
        <v>1</v>
      </c>
      <c r="D451" t="s">
        <v>1</v>
      </c>
      <c r="E451" t="s">
        <v>1</v>
      </c>
      <c r="F451" t="s">
        <v>1</v>
      </c>
      <c r="G451" t="s">
        <v>1</v>
      </c>
      <c r="H451" s="40" t="s">
        <v>1</v>
      </c>
      <c r="I451" s="18" t="s">
        <v>1</v>
      </c>
      <c r="J451" s="38" t="s">
        <v>1</v>
      </c>
      <c r="K451" s="18">
        <v>44792</v>
      </c>
      <c r="L451" s="38">
        <v>17665</v>
      </c>
      <c r="M451" s="38">
        <v>17665</v>
      </c>
      <c r="N451" s="38">
        <v>14.529780000000001</v>
      </c>
      <c r="O451" s="38">
        <v>13.86384</v>
      </c>
      <c r="P451" s="38">
        <v>13.460100000000001</v>
      </c>
      <c r="Q451" s="38">
        <v>13.346439999999999</v>
      </c>
      <c r="R451" s="38">
        <v>13.859540000000001</v>
      </c>
      <c r="S451" s="38">
        <v>15.200060000000001</v>
      </c>
      <c r="T451" s="38">
        <v>16.767690000000002</v>
      </c>
      <c r="U451" s="38">
        <v>18.768599999999999</v>
      </c>
      <c r="V451" s="38">
        <v>21.159559999999999</v>
      </c>
      <c r="W451" s="38">
        <v>22.995550000000001</v>
      </c>
      <c r="X451" s="38">
        <v>24.759340000000002</v>
      </c>
      <c r="Y451" s="38">
        <v>26.160720000000001</v>
      </c>
      <c r="Z451" s="38">
        <v>27.068239999999999</v>
      </c>
      <c r="AA451" s="38">
        <v>27.947970000000002</v>
      </c>
      <c r="AB451" s="38">
        <v>28.111740000000001</v>
      </c>
      <c r="AC451" s="38">
        <v>27.59348</v>
      </c>
      <c r="AD451" s="38">
        <v>26.429780000000001</v>
      </c>
      <c r="AE451" s="38">
        <v>24.678450000000002</v>
      </c>
      <c r="AF451" s="38">
        <v>22.98424</v>
      </c>
      <c r="AG451" s="38">
        <v>21.749510000000001</v>
      </c>
      <c r="AH451" s="38">
        <v>20.617799999999999</v>
      </c>
      <c r="AI451" s="38">
        <v>18.957550000000001</v>
      </c>
      <c r="AJ451" s="38">
        <v>17.059449999999998</v>
      </c>
      <c r="AK451" s="38">
        <v>15.509600000000001</v>
      </c>
      <c r="AL451" s="38">
        <v>-9.0787699999999999E-2</v>
      </c>
      <c r="AM451" s="38">
        <v>-0.1079203</v>
      </c>
      <c r="AN451" s="38">
        <v>-7.7332300000000007E-2</v>
      </c>
      <c r="AO451" s="38">
        <v>-6.40014E-2</v>
      </c>
      <c r="AP451" s="38">
        <v>-1.2707700000000001E-2</v>
      </c>
      <c r="AQ451" s="38">
        <v>-2.0823600000000001E-2</v>
      </c>
      <c r="AR451" s="38">
        <v>-5.7710699999999997E-2</v>
      </c>
      <c r="AS451" s="38">
        <v>6.7592299999999994E-2</v>
      </c>
      <c r="AT451" s="38">
        <v>-7.2085499999999997E-2</v>
      </c>
      <c r="AU451" s="38">
        <v>-0.1236869</v>
      </c>
      <c r="AV451" s="38">
        <v>2.4622399999999999E-2</v>
      </c>
      <c r="AW451" s="38">
        <v>5.0565600000000002E-2</v>
      </c>
      <c r="AX451" s="38">
        <v>4.3180700000000002E-2</v>
      </c>
      <c r="AY451" s="38">
        <v>-3.4790799999999997E-2</v>
      </c>
      <c r="AZ451" s="38">
        <v>-0.2777599</v>
      </c>
      <c r="BA451" s="38">
        <v>-0.27671449999999997</v>
      </c>
      <c r="BB451" s="38">
        <v>8.4033000000000007E-3</v>
      </c>
      <c r="BC451" s="38">
        <v>0.1109709</v>
      </c>
      <c r="BD451" s="38">
        <v>0.14541399999999999</v>
      </c>
      <c r="BE451" s="38">
        <v>0.153698</v>
      </c>
      <c r="BF451" s="38">
        <v>0.14418059999999999</v>
      </c>
      <c r="BG451" s="38">
        <v>0.19000800000000001</v>
      </c>
      <c r="BH451" s="38">
        <v>0.1675074</v>
      </c>
      <c r="BI451" s="38">
        <v>0.1008066</v>
      </c>
      <c r="BJ451" s="38">
        <v>-5.7373199999999999E-2</v>
      </c>
      <c r="BK451" s="38">
        <v>-7.5573699999999994E-2</v>
      </c>
      <c r="BL451" s="38">
        <v>-4.5812199999999997E-2</v>
      </c>
      <c r="BM451" s="38">
        <v>-3.6156899999999999E-2</v>
      </c>
      <c r="BN451" s="38">
        <v>9.7853999999999997E-3</v>
      </c>
      <c r="BO451" s="38">
        <v>3.0994999999999998E-3</v>
      </c>
      <c r="BP451" s="38">
        <v>-2.3406699999999999E-2</v>
      </c>
      <c r="BQ451" s="38">
        <v>9.0854799999999999E-2</v>
      </c>
      <c r="BR451" s="38">
        <v>-4.2695900000000002E-2</v>
      </c>
      <c r="BS451" s="38">
        <v>-7.9216300000000003E-2</v>
      </c>
      <c r="BT451" s="38">
        <v>5.3432500000000001E-2</v>
      </c>
      <c r="BU451" s="38">
        <v>6.9813899999999998E-2</v>
      </c>
      <c r="BV451" s="38">
        <v>5.8016699999999997E-2</v>
      </c>
      <c r="BW451" s="38">
        <v>-1.56495E-2</v>
      </c>
      <c r="BX451" s="38">
        <v>-0.24172080000000001</v>
      </c>
      <c r="BY451" s="38">
        <v>-0.2307796</v>
      </c>
      <c r="BZ451" s="38">
        <v>5.9265999999999999E-2</v>
      </c>
      <c r="CA451" s="38">
        <v>0.16575139999999999</v>
      </c>
      <c r="CB451" s="38">
        <v>0.20299210000000001</v>
      </c>
      <c r="CC451" s="38">
        <v>0.2111181</v>
      </c>
      <c r="CD451" s="38">
        <v>0.19878409999999999</v>
      </c>
      <c r="CE451" s="38">
        <v>0.26063389999999997</v>
      </c>
      <c r="CF451" s="38">
        <v>0.22706570000000001</v>
      </c>
      <c r="CG451" s="38">
        <v>0.15739790000000001</v>
      </c>
      <c r="CH451" s="38">
        <v>-3.4230400000000001E-2</v>
      </c>
      <c r="CI451" s="38">
        <v>-5.3170500000000002E-2</v>
      </c>
      <c r="CJ451" s="38">
        <v>-2.39814E-2</v>
      </c>
      <c r="CK451" s="38">
        <v>-1.6871899999999999E-2</v>
      </c>
      <c r="CL451" s="38">
        <v>2.5364100000000001E-2</v>
      </c>
      <c r="CM451" s="38">
        <v>1.9668600000000001E-2</v>
      </c>
      <c r="CN451" s="38">
        <v>3.522E-4</v>
      </c>
      <c r="CO451" s="38">
        <v>0.1069663</v>
      </c>
      <c r="CP451" s="38">
        <v>-2.2340700000000002E-2</v>
      </c>
      <c r="CQ451" s="38">
        <v>-4.8416099999999997E-2</v>
      </c>
      <c r="CR451" s="38">
        <v>7.3386300000000002E-2</v>
      </c>
      <c r="CS451" s="38">
        <v>8.3145200000000002E-2</v>
      </c>
      <c r="CT451" s="38">
        <v>6.8292099999999994E-2</v>
      </c>
      <c r="CU451" s="38">
        <v>-2.3923E-3</v>
      </c>
      <c r="CV451" s="38">
        <v>-0.21676029999999999</v>
      </c>
      <c r="CW451" s="38">
        <v>-0.19896520000000001</v>
      </c>
      <c r="CX451" s="38">
        <v>9.4493400000000005E-2</v>
      </c>
      <c r="CY451" s="38">
        <v>0.20369219999999999</v>
      </c>
      <c r="CZ451" s="38">
        <v>0.24287059999999999</v>
      </c>
      <c r="DA451" s="38">
        <v>0.25088719999999998</v>
      </c>
      <c r="DB451" s="38">
        <v>0.23660229999999999</v>
      </c>
      <c r="DC451" s="38">
        <v>0.30954920000000002</v>
      </c>
      <c r="DD451" s="38">
        <v>0.26831549999999998</v>
      </c>
      <c r="DE451" s="38">
        <v>0.19659289999999999</v>
      </c>
      <c r="DF451" s="38">
        <v>-1.10876E-2</v>
      </c>
      <c r="DG451" s="38">
        <v>-3.07674E-2</v>
      </c>
      <c r="DH451" s="38">
        <v>-2.1507000000000002E-3</v>
      </c>
      <c r="DI451" s="38">
        <v>2.4131999999999999E-3</v>
      </c>
      <c r="DJ451" s="38">
        <v>4.0942699999999999E-2</v>
      </c>
      <c r="DK451" s="38">
        <v>3.6237600000000002E-2</v>
      </c>
      <c r="DL451" s="38">
        <v>2.41111E-2</v>
      </c>
      <c r="DM451" s="38">
        <v>0.1230777</v>
      </c>
      <c r="DN451" s="38">
        <v>-1.9856000000000001E-3</v>
      </c>
      <c r="DO451" s="38">
        <v>-1.76159E-2</v>
      </c>
      <c r="DP451" s="38">
        <v>9.3340099999999995E-2</v>
      </c>
      <c r="DQ451" s="38">
        <v>9.6476500000000007E-2</v>
      </c>
      <c r="DR451" s="38">
        <v>7.8567399999999996E-2</v>
      </c>
      <c r="DS451" s="38">
        <v>1.08649E-2</v>
      </c>
      <c r="DT451" s="38">
        <v>-0.19179979999999999</v>
      </c>
      <c r="DU451" s="38">
        <v>-0.16715089999999999</v>
      </c>
      <c r="DV451" s="38">
        <v>0.1297209</v>
      </c>
      <c r="DW451" s="38">
        <v>0.24163299999999999</v>
      </c>
      <c r="DX451" s="38">
        <v>0.28274909999999998</v>
      </c>
      <c r="DY451" s="38">
        <v>0.29065619999999998</v>
      </c>
      <c r="DZ451" s="38">
        <v>0.27442050000000001</v>
      </c>
      <c r="EA451" s="38">
        <v>0.35846450000000002</v>
      </c>
      <c r="EB451" s="38">
        <v>0.30956539999999999</v>
      </c>
      <c r="EC451" s="38">
        <v>0.23578779999999999</v>
      </c>
      <c r="ED451" s="38">
        <v>2.2327E-2</v>
      </c>
      <c r="EE451" s="38">
        <v>1.5793000000000001E-3</v>
      </c>
      <c r="EF451" s="38">
        <v>2.93694E-2</v>
      </c>
      <c r="EG451" s="38">
        <v>3.0257699999999998E-2</v>
      </c>
      <c r="EH451" s="38">
        <v>6.3435900000000003E-2</v>
      </c>
      <c r="EI451" s="38">
        <v>6.0160699999999998E-2</v>
      </c>
      <c r="EJ451" s="38">
        <v>5.8415099999999998E-2</v>
      </c>
      <c r="EK451" s="38">
        <v>0.1463402</v>
      </c>
      <c r="EL451" s="38">
        <v>2.7404000000000001E-2</v>
      </c>
      <c r="EM451" s="38">
        <v>2.6854699999999999E-2</v>
      </c>
      <c r="EN451" s="38">
        <v>0.1221502</v>
      </c>
      <c r="EO451" s="38">
        <v>0.1157248</v>
      </c>
      <c r="EP451" s="38">
        <v>9.3403399999999998E-2</v>
      </c>
      <c r="EQ451" s="38">
        <v>3.00062E-2</v>
      </c>
      <c r="ER451" s="38">
        <v>-0.1557607</v>
      </c>
      <c r="ES451" s="38">
        <v>-0.1212159</v>
      </c>
      <c r="ET451" s="38">
        <v>0.18058360000000001</v>
      </c>
      <c r="EU451" s="38">
        <v>0.2964135</v>
      </c>
      <c r="EV451" s="38">
        <v>0.3403273</v>
      </c>
      <c r="EW451" s="38">
        <v>0.34807630000000001</v>
      </c>
      <c r="EX451" s="38">
        <v>0.32902399999999998</v>
      </c>
      <c r="EY451" s="38">
        <v>0.42909039999999998</v>
      </c>
      <c r="EZ451" s="38">
        <v>0.3691237</v>
      </c>
      <c r="FA451" s="38">
        <v>0.2923791</v>
      </c>
      <c r="FB451" s="38">
        <v>78.982439999999997</v>
      </c>
      <c r="FC451" s="38">
        <v>77.569029999999998</v>
      </c>
      <c r="FD451" s="38">
        <v>75.703040000000001</v>
      </c>
      <c r="FE451" s="38">
        <v>73.930019999999999</v>
      </c>
      <c r="FF451" s="38">
        <v>72.214150000000004</v>
      </c>
      <c r="FG451" s="38">
        <v>71.457310000000007</v>
      </c>
      <c r="FH451" s="38">
        <v>70.470699999999994</v>
      </c>
      <c r="FI451" s="38">
        <v>72.315539999999999</v>
      </c>
      <c r="FJ451" s="38">
        <v>75.900490000000005</v>
      </c>
      <c r="FK451" s="38">
        <v>80.051439999999999</v>
      </c>
      <c r="FL451" s="38">
        <v>84.645089999999996</v>
      </c>
      <c r="FM451" s="38">
        <v>88.857349999999997</v>
      </c>
      <c r="FN451" s="38">
        <v>92.499690000000001</v>
      </c>
      <c r="FO451" s="38">
        <v>95.393199999999993</v>
      </c>
      <c r="FP451" s="38">
        <v>98.299899999999994</v>
      </c>
      <c r="FQ451" s="38">
        <v>100.05800000000001</v>
      </c>
      <c r="FR451" s="38">
        <v>100.6267</v>
      </c>
      <c r="FS451" s="38">
        <v>99.809820000000002</v>
      </c>
      <c r="FT451" s="38">
        <v>97.576980000000006</v>
      </c>
      <c r="FU451" s="38">
        <v>94.185239999999993</v>
      </c>
      <c r="FV451" s="38">
        <v>89.834119999999999</v>
      </c>
      <c r="FW451">
        <v>86.39179</v>
      </c>
      <c r="FX451">
        <v>83.592609999999993</v>
      </c>
      <c r="FY451">
        <v>80.817700000000002</v>
      </c>
      <c r="FZ451">
        <v>6.7076300000000005E-2</v>
      </c>
      <c r="GA451">
        <v>0.55987640000000005</v>
      </c>
      <c r="GB451">
        <v>1</v>
      </c>
    </row>
    <row r="452" spans="1:184" x14ac:dyDescent="0.3">
      <c r="A452" t="s">
        <v>279</v>
      </c>
      <c r="B452" t="s">
        <v>1</v>
      </c>
      <c r="C452" t="s">
        <v>1</v>
      </c>
      <c r="D452" t="s">
        <v>1</v>
      </c>
      <c r="E452" t="s">
        <v>1</v>
      </c>
      <c r="F452" t="s">
        <v>1</v>
      </c>
      <c r="G452" t="s">
        <v>1</v>
      </c>
      <c r="H452" s="40" t="s">
        <v>1</v>
      </c>
      <c r="I452" s="18" t="s">
        <v>1</v>
      </c>
      <c r="J452" s="38" t="s">
        <v>1</v>
      </c>
      <c r="K452" s="18">
        <v>44805</v>
      </c>
      <c r="L452" s="38">
        <v>17652</v>
      </c>
      <c r="M452" s="38">
        <v>17652</v>
      </c>
      <c r="N452" s="38">
        <v>13.61914</v>
      </c>
      <c r="O452" s="38">
        <v>13.058759999999999</v>
      </c>
      <c r="P452" s="38">
        <v>12.694129999999999</v>
      </c>
      <c r="Q452" s="38">
        <v>12.60806</v>
      </c>
      <c r="R452" s="38">
        <v>13.165330000000001</v>
      </c>
      <c r="S452" s="38">
        <v>14.53478</v>
      </c>
      <c r="T452" s="38">
        <v>16.214739999999999</v>
      </c>
      <c r="U452" s="38">
        <v>18.344719999999999</v>
      </c>
      <c r="V452" s="38">
        <v>20.961549999999999</v>
      </c>
      <c r="W452" s="38">
        <v>22.983599999999999</v>
      </c>
      <c r="X452" s="38">
        <v>24.802720000000001</v>
      </c>
      <c r="Y452" s="38">
        <v>26.224810000000002</v>
      </c>
      <c r="Z452" s="38">
        <v>27.20965</v>
      </c>
      <c r="AA452" s="38">
        <v>28.241119999999999</v>
      </c>
      <c r="AB452" s="38">
        <v>28.59835</v>
      </c>
      <c r="AC452" s="38">
        <v>28.14</v>
      </c>
      <c r="AD452" s="38">
        <v>26.87848</v>
      </c>
      <c r="AE452" s="38">
        <v>24.948270000000001</v>
      </c>
      <c r="AF452" s="38">
        <v>23.30143</v>
      </c>
      <c r="AG452" s="38">
        <v>21.934439999999999</v>
      </c>
      <c r="AH452" s="38">
        <v>20.659300000000002</v>
      </c>
      <c r="AI452" s="38">
        <v>18.81082</v>
      </c>
      <c r="AJ452" s="38">
        <v>16.862200000000001</v>
      </c>
      <c r="AK452" s="38">
        <v>15.41544</v>
      </c>
      <c r="AL452" s="38">
        <v>-0.15818009999999999</v>
      </c>
      <c r="AM452" s="38">
        <v>-0.14327319999999999</v>
      </c>
      <c r="AN452" s="38">
        <v>-0.14257400000000001</v>
      </c>
      <c r="AO452" s="38">
        <v>-0.1094879</v>
      </c>
      <c r="AP452" s="38">
        <v>-7.4250499999999997E-2</v>
      </c>
      <c r="AQ452" s="38">
        <v>-0.16548660000000001</v>
      </c>
      <c r="AR452" s="38">
        <v>-0.27906069999999999</v>
      </c>
      <c r="AS452" s="38">
        <v>0.15444340000000001</v>
      </c>
      <c r="AT452" s="38">
        <v>0.2020614</v>
      </c>
      <c r="AU452" s="38">
        <v>0.19798950000000001</v>
      </c>
      <c r="AV452" s="38">
        <v>0.28750439999999999</v>
      </c>
      <c r="AW452" s="38">
        <v>0.17722830000000001</v>
      </c>
      <c r="AX452" s="38">
        <v>6.0185500000000003E-2</v>
      </c>
      <c r="AY452" s="38">
        <v>-0.13102630000000001</v>
      </c>
      <c r="AZ452" s="38">
        <v>-0.31759959999999998</v>
      </c>
      <c r="BA452" s="38">
        <v>-0.4158114</v>
      </c>
      <c r="BB452" s="38">
        <v>-0.26384059999999998</v>
      </c>
      <c r="BC452" s="38">
        <v>-0.28518769999999999</v>
      </c>
      <c r="BD452" s="38">
        <v>-0.1506045</v>
      </c>
      <c r="BE452" s="38">
        <v>-0.25550859999999997</v>
      </c>
      <c r="BF452" s="38">
        <v>5.1702600000000001E-2</v>
      </c>
      <c r="BG452" s="38">
        <v>0.1307497</v>
      </c>
      <c r="BH452" s="38">
        <v>8.3424300000000007E-2</v>
      </c>
      <c r="BI452" s="38">
        <v>2.46264E-2</v>
      </c>
      <c r="BJ452" s="38">
        <v>-0.13421730000000001</v>
      </c>
      <c r="BK452" s="38">
        <v>-0.126303</v>
      </c>
      <c r="BL452" s="38">
        <v>-0.12829189999999999</v>
      </c>
      <c r="BM452" s="38">
        <v>-9.7054699999999994E-2</v>
      </c>
      <c r="BN452" s="38">
        <v>-6.2770800000000002E-2</v>
      </c>
      <c r="BO452" s="38">
        <v>-0.15109349999999999</v>
      </c>
      <c r="BP452" s="38">
        <v>-0.25362709999999999</v>
      </c>
      <c r="BQ452" s="38">
        <v>0.17196610000000001</v>
      </c>
      <c r="BR452" s="38">
        <v>0.22072259999999999</v>
      </c>
      <c r="BS452" s="38">
        <v>0.21967159999999999</v>
      </c>
      <c r="BT452" s="38">
        <v>0.30326039999999999</v>
      </c>
      <c r="BU452" s="38">
        <v>0.19307930000000001</v>
      </c>
      <c r="BV452" s="38">
        <v>7.0856699999999995E-2</v>
      </c>
      <c r="BW452" s="38">
        <v>-0.1161814</v>
      </c>
      <c r="BX452" s="38">
        <v>-0.29421960000000003</v>
      </c>
      <c r="BY452" s="38">
        <v>-0.38151220000000002</v>
      </c>
      <c r="BZ452" s="38">
        <v>-0.22874949999999999</v>
      </c>
      <c r="CA452" s="38">
        <v>-0.25092979999999998</v>
      </c>
      <c r="CB452" s="38">
        <v>-0.11164159999999999</v>
      </c>
      <c r="CC452" s="38">
        <v>-0.21784010000000001</v>
      </c>
      <c r="CD452" s="38">
        <v>8.6652699999999999E-2</v>
      </c>
      <c r="CE452" s="38">
        <v>0.17691709999999999</v>
      </c>
      <c r="CF452" s="38">
        <v>0.1219382</v>
      </c>
      <c r="CG452" s="38">
        <v>6.33658E-2</v>
      </c>
      <c r="CH452" s="38">
        <v>-0.1176208</v>
      </c>
      <c r="CI452" s="38">
        <v>-0.1145494</v>
      </c>
      <c r="CJ452" s="38">
        <v>-0.1184002</v>
      </c>
      <c r="CK452" s="38">
        <v>-8.8443499999999994E-2</v>
      </c>
      <c r="CL452" s="38">
        <v>-5.4819899999999998E-2</v>
      </c>
      <c r="CM452" s="38">
        <v>-0.14112479999999999</v>
      </c>
      <c r="CN452" s="38">
        <v>-0.23601179999999999</v>
      </c>
      <c r="CO452" s="38">
        <v>0.1841024</v>
      </c>
      <c r="CP452" s="38">
        <v>0.2336473</v>
      </c>
      <c r="CQ452" s="38">
        <v>0.2346886</v>
      </c>
      <c r="CR452" s="38">
        <v>0.31417299999999998</v>
      </c>
      <c r="CS452" s="38">
        <v>0.20405760000000001</v>
      </c>
      <c r="CT452" s="38">
        <v>7.8247499999999998E-2</v>
      </c>
      <c r="CU452" s="38">
        <v>-0.10589990000000001</v>
      </c>
      <c r="CV452" s="38">
        <v>-0.27802660000000001</v>
      </c>
      <c r="CW452" s="38">
        <v>-0.35775659999999998</v>
      </c>
      <c r="CX452" s="38">
        <v>-0.2044455</v>
      </c>
      <c r="CY452" s="38">
        <v>-0.22720280000000001</v>
      </c>
      <c r="CZ452" s="38">
        <v>-8.4655999999999995E-2</v>
      </c>
      <c r="DA452" s="38">
        <v>-0.191751</v>
      </c>
      <c r="DB452" s="38">
        <v>0.1108589</v>
      </c>
      <c r="DC452" s="38">
        <v>0.20889250000000001</v>
      </c>
      <c r="DD452" s="38">
        <v>0.14861289999999999</v>
      </c>
      <c r="DE452" s="38">
        <v>9.0196600000000002E-2</v>
      </c>
      <c r="DF452" s="38">
        <v>-0.1010243</v>
      </c>
      <c r="DG452" s="38">
        <v>-0.10279580000000001</v>
      </c>
      <c r="DH452" s="38">
        <v>-0.10850849999999999</v>
      </c>
      <c r="DI452" s="38">
        <v>-7.9832299999999995E-2</v>
      </c>
      <c r="DJ452" s="38">
        <v>-4.6869099999999997E-2</v>
      </c>
      <c r="DK452" s="38">
        <v>-0.1311561</v>
      </c>
      <c r="DL452" s="38">
        <v>-0.21839649999999999</v>
      </c>
      <c r="DM452" s="38">
        <v>0.19623860000000001</v>
      </c>
      <c r="DN452" s="38">
        <v>0.24657200000000001</v>
      </c>
      <c r="DO452" s="38">
        <v>0.2497056</v>
      </c>
      <c r="DP452" s="38">
        <v>0.32508559999999997</v>
      </c>
      <c r="DQ452" s="38">
        <v>0.215036</v>
      </c>
      <c r="DR452" s="38">
        <v>8.5638199999999998E-2</v>
      </c>
      <c r="DS452" s="38">
        <v>-9.5618300000000003E-2</v>
      </c>
      <c r="DT452" s="38">
        <v>-0.2618337</v>
      </c>
      <c r="DU452" s="38">
        <v>-0.3340011</v>
      </c>
      <c r="DV452" s="38">
        <v>-0.18014150000000001</v>
      </c>
      <c r="DW452" s="38">
        <v>-0.20347589999999999</v>
      </c>
      <c r="DX452" s="38">
        <v>-5.7670399999999997E-2</v>
      </c>
      <c r="DY452" s="38">
        <v>-0.1656619</v>
      </c>
      <c r="DZ452" s="38">
        <v>0.1350652</v>
      </c>
      <c r="EA452" s="38">
        <v>0.2408679</v>
      </c>
      <c r="EB452" s="38">
        <v>0.17528750000000001</v>
      </c>
      <c r="EC452" s="38">
        <v>0.1170274</v>
      </c>
      <c r="ED452" s="38">
        <v>-7.7061500000000005E-2</v>
      </c>
      <c r="EE452" s="38">
        <v>-8.5825499999999999E-2</v>
      </c>
      <c r="EF452" s="38">
        <v>-9.4226500000000005E-2</v>
      </c>
      <c r="EG452" s="38">
        <v>-6.7399100000000003E-2</v>
      </c>
      <c r="EH452" s="38">
        <v>-3.5389400000000001E-2</v>
      </c>
      <c r="EI452" s="38">
        <v>-0.11676300000000001</v>
      </c>
      <c r="EJ452" s="38">
        <v>-0.19296289999999999</v>
      </c>
      <c r="EK452" s="38">
        <v>0.21376139999999999</v>
      </c>
      <c r="EL452" s="38">
        <v>0.2652332</v>
      </c>
      <c r="EM452" s="38">
        <v>0.27138770000000001</v>
      </c>
      <c r="EN452" s="38">
        <v>0.34084170000000003</v>
      </c>
      <c r="EO452" s="38">
        <v>0.23088690000000001</v>
      </c>
      <c r="EP452" s="38">
        <v>9.6309400000000003E-2</v>
      </c>
      <c r="EQ452" s="38">
        <v>-8.0773399999999995E-2</v>
      </c>
      <c r="ER452" s="38">
        <v>-0.23845369999999999</v>
      </c>
      <c r="ES452" s="38">
        <v>-0.29970180000000002</v>
      </c>
      <c r="ET452" s="38">
        <v>-0.14505029999999999</v>
      </c>
      <c r="EU452" s="38">
        <v>-0.1692179</v>
      </c>
      <c r="EV452" s="38">
        <v>-1.8707499999999998E-2</v>
      </c>
      <c r="EW452" s="38">
        <v>-0.12799340000000001</v>
      </c>
      <c r="EX452" s="38">
        <v>0.17001520000000001</v>
      </c>
      <c r="EY452" s="38">
        <v>0.28703529999999999</v>
      </c>
      <c r="EZ452" s="38">
        <v>0.21380150000000001</v>
      </c>
      <c r="FA452" s="38">
        <v>0.15576680000000001</v>
      </c>
      <c r="FB452" s="38">
        <v>77.021079999999998</v>
      </c>
      <c r="FC452" s="38">
        <v>75.012860000000003</v>
      </c>
      <c r="FD452" s="38">
        <v>73.457899999999995</v>
      </c>
      <c r="FE452" s="38">
        <v>72.190730000000002</v>
      </c>
      <c r="FF452" s="38">
        <v>71.039789999999996</v>
      </c>
      <c r="FG452" s="38">
        <v>69.841669999999993</v>
      </c>
      <c r="FH452" s="38">
        <v>69.234499999999997</v>
      </c>
      <c r="FI452" s="38">
        <v>71.042100000000005</v>
      </c>
      <c r="FJ452" s="38">
        <v>75.748090000000005</v>
      </c>
      <c r="FK452" s="38">
        <v>81.050449999999998</v>
      </c>
      <c r="FL452" s="38">
        <v>86.038309999999996</v>
      </c>
      <c r="FM452" s="38">
        <v>90.40813</v>
      </c>
      <c r="FN452" s="38">
        <v>94.350300000000004</v>
      </c>
      <c r="FO452" s="38">
        <v>97.516890000000004</v>
      </c>
      <c r="FP452" s="38">
        <v>100.1408</v>
      </c>
      <c r="FQ452" s="38">
        <v>101.7779</v>
      </c>
      <c r="FR452" s="38">
        <v>102.19450000000001</v>
      </c>
      <c r="FS452" s="38">
        <v>101.4503</v>
      </c>
      <c r="FT452" s="38">
        <v>100.0067</v>
      </c>
      <c r="FU452" s="38">
        <v>95.608009999999993</v>
      </c>
      <c r="FV452" s="38">
        <v>91.011499999999998</v>
      </c>
      <c r="FW452">
        <v>86.846689999999995</v>
      </c>
      <c r="FX452">
        <v>84.383139999999997</v>
      </c>
      <c r="FY452">
        <v>82.445989999999995</v>
      </c>
      <c r="FZ452">
        <v>4.3003699999999999E-2</v>
      </c>
      <c r="GA452">
        <v>0.33461020000000002</v>
      </c>
      <c r="GB452">
        <v>1</v>
      </c>
    </row>
    <row r="453" spans="1:184" x14ac:dyDescent="0.3">
      <c r="A453" t="s">
        <v>279</v>
      </c>
      <c r="B453" t="s">
        <v>1</v>
      </c>
      <c r="C453" t="s">
        <v>1</v>
      </c>
      <c r="D453" t="s">
        <v>1</v>
      </c>
      <c r="E453" t="s">
        <v>1</v>
      </c>
      <c r="F453" t="s">
        <v>1</v>
      </c>
      <c r="G453" t="s">
        <v>1</v>
      </c>
      <c r="H453" s="40" t="s">
        <v>1</v>
      </c>
      <c r="I453" s="18" t="s">
        <v>1</v>
      </c>
      <c r="J453" s="38" t="s">
        <v>1</v>
      </c>
      <c r="K453" s="18">
        <v>44809</v>
      </c>
      <c r="L453" s="38">
        <v>17647</v>
      </c>
      <c r="M453" s="38">
        <v>17649</v>
      </c>
      <c r="N453" s="38">
        <v>14.72672</v>
      </c>
      <c r="O453" s="38">
        <v>13.95753</v>
      </c>
      <c r="P453" s="38">
        <v>13.400690000000001</v>
      </c>
      <c r="Q453" s="38">
        <v>13.04978</v>
      </c>
      <c r="R453" s="38">
        <v>13.12823</v>
      </c>
      <c r="S453" s="38">
        <v>13.588139999999999</v>
      </c>
      <c r="T453" s="38">
        <v>13.88636</v>
      </c>
      <c r="U453" s="38">
        <v>15.04372</v>
      </c>
      <c r="V453" s="38">
        <v>16.87105</v>
      </c>
      <c r="W453" s="38">
        <v>18.642060000000001</v>
      </c>
      <c r="X453" s="38">
        <v>20.236699999999999</v>
      </c>
      <c r="Y453" s="38">
        <v>21.544119999999999</v>
      </c>
      <c r="Z453" s="38">
        <v>22.421340000000001</v>
      </c>
      <c r="AA453" s="38">
        <v>23.066520000000001</v>
      </c>
      <c r="AB453" s="38">
        <v>23.377890000000001</v>
      </c>
      <c r="AC453" s="38">
        <v>23.553840000000001</v>
      </c>
      <c r="AD453" s="38">
        <v>23.49127</v>
      </c>
      <c r="AE453" s="38">
        <v>23.071290000000001</v>
      </c>
      <c r="AF453" s="38">
        <v>22.318090000000002</v>
      </c>
      <c r="AG453" s="38">
        <v>21.347169999999998</v>
      </c>
      <c r="AH453" s="38">
        <v>20.553709999999999</v>
      </c>
      <c r="AI453" s="38">
        <v>19.321560000000002</v>
      </c>
      <c r="AJ453" s="38">
        <v>17.437380000000001</v>
      </c>
      <c r="AK453" s="38">
        <v>16.060210000000001</v>
      </c>
      <c r="AL453" s="38">
        <v>0.4528452</v>
      </c>
      <c r="AM453" s="38">
        <v>0.22820940000000001</v>
      </c>
      <c r="AN453" s="38">
        <v>0.1284843</v>
      </c>
      <c r="AO453" s="38">
        <v>-0.1035573</v>
      </c>
      <c r="AP453" s="38">
        <v>-0.25936520000000002</v>
      </c>
      <c r="AQ453" s="38">
        <v>-0.56801959999999996</v>
      </c>
      <c r="AR453" s="38">
        <v>-1.0799529999999999</v>
      </c>
      <c r="AS453" s="38">
        <v>-0.33880159999999998</v>
      </c>
      <c r="AT453" s="38">
        <v>0.25129390000000001</v>
      </c>
      <c r="AU453" s="38">
        <v>0.35418889999999997</v>
      </c>
      <c r="AV453" s="38">
        <v>0.20601729999999999</v>
      </c>
      <c r="AW453" s="38">
        <v>0.22336729999999999</v>
      </c>
      <c r="AX453" s="38">
        <v>5.83288E-2</v>
      </c>
      <c r="AY453" s="38">
        <v>-0.22911909999999999</v>
      </c>
      <c r="AZ453" s="38">
        <v>-0.56104889999999996</v>
      </c>
      <c r="BA453" s="38">
        <v>-0.56330880000000005</v>
      </c>
      <c r="BB453" s="38">
        <v>-0.2009261</v>
      </c>
      <c r="BC453" s="38">
        <v>2.19817E-2</v>
      </c>
      <c r="BD453" s="38">
        <v>0.4084313</v>
      </c>
      <c r="BE453" s="38">
        <v>0.17560500000000001</v>
      </c>
      <c r="BF453" s="38">
        <v>0.42644989999999999</v>
      </c>
      <c r="BG453" s="38">
        <v>0.69364789999999998</v>
      </c>
      <c r="BH453" s="38">
        <v>0.41862749999999999</v>
      </c>
      <c r="BI453" s="38">
        <v>0.28764390000000001</v>
      </c>
      <c r="BJ453" s="38">
        <v>0.48985820000000002</v>
      </c>
      <c r="BK453" s="38">
        <v>0.2571059</v>
      </c>
      <c r="BL453" s="38">
        <v>0.15453520000000001</v>
      </c>
      <c r="BM453" s="38">
        <v>-7.8953200000000001E-2</v>
      </c>
      <c r="BN453" s="38">
        <v>-0.23513029999999999</v>
      </c>
      <c r="BO453" s="38">
        <v>-0.53483559999999997</v>
      </c>
      <c r="BP453" s="38">
        <v>-1.0328470000000001</v>
      </c>
      <c r="BQ453" s="38">
        <v>-0.30676979999999998</v>
      </c>
      <c r="BR453" s="38">
        <v>0.28775070000000003</v>
      </c>
      <c r="BS453" s="38">
        <v>0.39695570000000002</v>
      </c>
      <c r="BT453" s="38">
        <v>0.25061149999999999</v>
      </c>
      <c r="BU453" s="38">
        <v>0.25549379999999999</v>
      </c>
      <c r="BV453" s="38">
        <v>7.6661499999999994E-2</v>
      </c>
      <c r="BW453" s="38">
        <v>-0.20447779999999999</v>
      </c>
      <c r="BX453" s="38">
        <v>-0.51529709999999995</v>
      </c>
      <c r="BY453" s="38">
        <v>-0.50318260000000004</v>
      </c>
      <c r="BZ453" s="38">
        <v>-0.13676170000000001</v>
      </c>
      <c r="CA453" s="38">
        <v>8.3737500000000006E-2</v>
      </c>
      <c r="CB453" s="38">
        <v>0.47807539999999998</v>
      </c>
      <c r="CC453" s="38">
        <v>0.25796000000000002</v>
      </c>
      <c r="CD453" s="38">
        <v>0.51355459999999997</v>
      </c>
      <c r="CE453" s="38">
        <v>0.77839780000000003</v>
      </c>
      <c r="CF453" s="38">
        <v>0.49356329999999998</v>
      </c>
      <c r="CG453" s="38">
        <v>0.354715</v>
      </c>
      <c r="CH453" s="38">
        <v>0.51549319999999998</v>
      </c>
      <c r="CI453" s="38">
        <v>0.27711950000000002</v>
      </c>
      <c r="CJ453" s="38">
        <v>0.17257800000000001</v>
      </c>
      <c r="CK453" s="38">
        <v>-6.1912500000000002E-2</v>
      </c>
      <c r="CL453" s="38">
        <v>-0.21834529999999999</v>
      </c>
      <c r="CM453" s="38">
        <v>-0.51185250000000004</v>
      </c>
      <c r="CN453" s="38">
        <v>-1.000221</v>
      </c>
      <c r="CO453" s="38">
        <v>-0.28458470000000002</v>
      </c>
      <c r="CP453" s="38">
        <v>0.31300060000000002</v>
      </c>
      <c r="CQ453" s="38">
        <v>0.42657590000000001</v>
      </c>
      <c r="CR453" s="38">
        <v>0.2814972</v>
      </c>
      <c r="CS453" s="38">
        <v>0.27774460000000001</v>
      </c>
      <c r="CT453" s="38">
        <v>8.9358699999999999E-2</v>
      </c>
      <c r="CU453" s="38">
        <v>-0.1874113</v>
      </c>
      <c r="CV453" s="38">
        <v>-0.48360950000000003</v>
      </c>
      <c r="CW453" s="38">
        <v>-0.46153939999999999</v>
      </c>
      <c r="CX453" s="38">
        <v>-9.2321600000000004E-2</v>
      </c>
      <c r="CY453" s="38">
        <v>0.12650939999999999</v>
      </c>
      <c r="CZ453" s="38">
        <v>0.52631059999999996</v>
      </c>
      <c r="DA453" s="38">
        <v>0.31499890000000003</v>
      </c>
      <c r="DB453" s="38">
        <v>0.57388300000000003</v>
      </c>
      <c r="DC453" s="38">
        <v>0.83709529999999999</v>
      </c>
      <c r="DD453" s="38">
        <v>0.5454637</v>
      </c>
      <c r="DE453" s="38">
        <v>0.40116829999999998</v>
      </c>
      <c r="DF453" s="38">
        <v>0.54112819999999995</v>
      </c>
      <c r="DG453" s="38">
        <v>0.29713319999999999</v>
      </c>
      <c r="DH453" s="38">
        <v>0.19062080000000001</v>
      </c>
      <c r="DI453" s="38">
        <v>-4.4871800000000003E-2</v>
      </c>
      <c r="DJ453" s="38">
        <v>-0.2015604</v>
      </c>
      <c r="DK453" s="38">
        <v>-0.48886940000000001</v>
      </c>
      <c r="DL453" s="38">
        <v>-0.96759589999999995</v>
      </c>
      <c r="DM453" s="38">
        <v>-0.26239960000000001</v>
      </c>
      <c r="DN453" s="38">
        <v>0.33825040000000001</v>
      </c>
      <c r="DO453" s="38">
        <v>0.45619609999999999</v>
      </c>
      <c r="DP453" s="38">
        <v>0.31238300000000002</v>
      </c>
      <c r="DQ453" s="38">
        <v>0.29999530000000002</v>
      </c>
      <c r="DR453" s="38">
        <v>0.1020558</v>
      </c>
      <c r="DS453" s="38">
        <v>-0.17034479999999999</v>
      </c>
      <c r="DT453" s="38">
        <v>-0.45192189999999999</v>
      </c>
      <c r="DU453" s="38">
        <v>-0.4198962</v>
      </c>
      <c r="DV453" s="38">
        <v>-4.7881600000000003E-2</v>
      </c>
      <c r="DW453" s="38">
        <v>0.1692813</v>
      </c>
      <c r="DX453" s="38">
        <v>0.57454590000000005</v>
      </c>
      <c r="DY453" s="38">
        <v>0.37203770000000003</v>
      </c>
      <c r="DZ453" s="38">
        <v>0.63421139999999998</v>
      </c>
      <c r="EA453" s="38">
        <v>0.89579279999999994</v>
      </c>
      <c r="EB453" s="38">
        <v>0.59736400000000001</v>
      </c>
      <c r="EC453" s="38">
        <v>0.44762160000000001</v>
      </c>
      <c r="ED453" s="38">
        <v>0.57814100000000002</v>
      </c>
      <c r="EE453" s="38">
        <v>0.32602969999999998</v>
      </c>
      <c r="EF453" s="38">
        <v>0.21667169999999999</v>
      </c>
      <c r="EG453" s="38">
        <v>-2.0267799999999999E-2</v>
      </c>
      <c r="EH453" s="38">
        <v>-0.1773255</v>
      </c>
      <c r="EI453" s="38">
        <v>-0.45568540000000002</v>
      </c>
      <c r="EJ453" s="38">
        <v>-0.92048969999999997</v>
      </c>
      <c r="EK453" s="38">
        <v>-0.23036789999999999</v>
      </c>
      <c r="EL453" s="38">
        <v>0.37470730000000002</v>
      </c>
      <c r="EM453" s="38">
        <v>0.49896289999999999</v>
      </c>
      <c r="EN453" s="38">
        <v>0.35697709999999999</v>
      </c>
      <c r="EO453" s="38">
        <v>0.33212180000000002</v>
      </c>
      <c r="EP453" s="38">
        <v>0.1203885</v>
      </c>
      <c r="EQ453" s="38">
        <v>-0.14570340000000001</v>
      </c>
      <c r="ER453" s="38">
        <v>-0.40617009999999998</v>
      </c>
      <c r="ES453" s="38">
        <v>-0.35977009999999998</v>
      </c>
      <c r="ET453" s="38">
        <v>1.6282899999999999E-2</v>
      </c>
      <c r="EU453" s="38">
        <v>0.2310372</v>
      </c>
      <c r="EV453" s="38">
        <v>0.64419000000000004</v>
      </c>
      <c r="EW453" s="38">
        <v>0.45439279999999999</v>
      </c>
      <c r="EX453" s="38">
        <v>0.72131610000000002</v>
      </c>
      <c r="EY453" s="38">
        <v>0.98054269999999999</v>
      </c>
      <c r="EZ453" s="38">
        <v>0.67229989999999995</v>
      </c>
      <c r="FA453" s="38">
        <v>0.51469279999999995</v>
      </c>
      <c r="FB453" s="38">
        <v>82.874629999999996</v>
      </c>
      <c r="FC453" s="38">
        <v>81.636120000000005</v>
      </c>
      <c r="FD453" s="38">
        <v>79.893199999999993</v>
      </c>
      <c r="FE453" s="38">
        <v>78.415310000000005</v>
      </c>
      <c r="FF453" s="38">
        <v>77.241</v>
      </c>
      <c r="FG453" s="38">
        <v>76.329409999999996</v>
      </c>
      <c r="FH453" s="38">
        <v>75.130719999999997</v>
      </c>
      <c r="FI453" s="38">
        <v>75.870930000000001</v>
      </c>
      <c r="FJ453" s="38">
        <v>80.617490000000004</v>
      </c>
      <c r="FK453" s="38">
        <v>86.448089999999993</v>
      </c>
      <c r="FL453" s="38">
        <v>91.59554</v>
      </c>
      <c r="FM453" s="38">
        <v>95.780789999999996</v>
      </c>
      <c r="FN453" s="38">
        <v>99.837549999999993</v>
      </c>
      <c r="FO453" s="38">
        <v>103.0526</v>
      </c>
      <c r="FP453" s="38">
        <v>105.12860000000001</v>
      </c>
      <c r="FQ453" s="38">
        <v>106.5951</v>
      </c>
      <c r="FR453" s="38">
        <v>107.11620000000001</v>
      </c>
      <c r="FS453" s="38">
        <v>106.4958</v>
      </c>
      <c r="FT453" s="38">
        <v>104.25360000000001</v>
      </c>
      <c r="FU453" s="38">
        <v>99.692369999999997</v>
      </c>
      <c r="FV453" s="38">
        <v>96.486090000000004</v>
      </c>
      <c r="FW453">
        <v>93.007000000000005</v>
      </c>
      <c r="FX453">
        <v>89.707400000000007</v>
      </c>
      <c r="FY453">
        <v>87.949910000000003</v>
      </c>
      <c r="FZ453">
        <v>8.4606500000000001E-2</v>
      </c>
      <c r="GA453">
        <v>1.396037</v>
      </c>
      <c r="GB453">
        <v>1</v>
      </c>
    </row>
    <row r="454" spans="1:184" x14ac:dyDescent="0.3">
      <c r="A454" t="s">
        <v>279</v>
      </c>
      <c r="B454" t="s">
        <v>1</v>
      </c>
      <c r="C454" t="s">
        <v>1</v>
      </c>
      <c r="D454" t="s">
        <v>1</v>
      </c>
      <c r="E454" t="s">
        <v>1</v>
      </c>
      <c r="F454" t="s">
        <v>1</v>
      </c>
      <c r="G454" t="s">
        <v>1</v>
      </c>
      <c r="H454" s="40" t="s">
        <v>1</v>
      </c>
      <c r="I454" s="18" t="s">
        <v>1</v>
      </c>
      <c r="J454" s="38" t="s">
        <v>1</v>
      </c>
      <c r="K454" s="18">
        <v>44810</v>
      </c>
      <c r="L454" s="38">
        <v>17647</v>
      </c>
      <c r="M454" s="38">
        <v>17649</v>
      </c>
      <c r="N454" s="38">
        <v>15.238810000000001</v>
      </c>
      <c r="O454" s="38">
        <v>14.70528</v>
      </c>
      <c r="P454" s="38">
        <v>14.259399999999999</v>
      </c>
      <c r="Q454" s="38">
        <v>14.253170000000001</v>
      </c>
      <c r="R454" s="38">
        <v>14.88583</v>
      </c>
      <c r="S454" s="38">
        <v>16.49475</v>
      </c>
      <c r="T454" s="38">
        <v>18.479679999999998</v>
      </c>
      <c r="U454" s="38">
        <v>20.970590000000001</v>
      </c>
      <c r="V454" s="38">
        <v>24.066320000000001</v>
      </c>
      <c r="W454" s="38">
        <v>26.336259999999999</v>
      </c>
      <c r="X454" s="38">
        <v>28.24924</v>
      </c>
      <c r="Y454" s="38">
        <v>29.86739</v>
      </c>
      <c r="Z454" s="38">
        <v>30.940840000000001</v>
      </c>
      <c r="AA454" s="38">
        <v>31.971830000000001</v>
      </c>
      <c r="AB454" s="38">
        <v>32.224040000000002</v>
      </c>
      <c r="AC454" s="38">
        <v>31.594259999999998</v>
      </c>
      <c r="AD454" s="38">
        <v>30.09534</v>
      </c>
      <c r="AE454" s="38">
        <v>27.769960000000001</v>
      </c>
      <c r="AF454" s="38">
        <v>25.634969999999999</v>
      </c>
      <c r="AG454" s="38">
        <v>24.17502</v>
      </c>
      <c r="AH454" s="38">
        <v>22.78661</v>
      </c>
      <c r="AI454" s="38">
        <v>20.771470000000001</v>
      </c>
      <c r="AJ454" s="38">
        <v>18.686499999999999</v>
      </c>
      <c r="AK454" s="38">
        <v>17.060949999999998</v>
      </c>
      <c r="AL454" s="38">
        <v>0.2721597</v>
      </c>
      <c r="AM454" s="38">
        <v>0.19299849999999999</v>
      </c>
      <c r="AN454" s="38">
        <v>0.14007040000000001</v>
      </c>
      <c r="AO454" s="38">
        <v>0.1364765</v>
      </c>
      <c r="AP454" s="38">
        <v>7.5931299999999993E-2</v>
      </c>
      <c r="AQ454" s="38">
        <v>3.7258100000000002E-2</v>
      </c>
      <c r="AR454" s="38">
        <v>-0.40232469999999998</v>
      </c>
      <c r="AS454" s="38">
        <v>-0.1742657</v>
      </c>
      <c r="AT454" s="38">
        <v>-0.32303730000000003</v>
      </c>
      <c r="AU454" s="38">
        <v>-0.4883499</v>
      </c>
      <c r="AV454" s="38">
        <v>-0.54985980000000001</v>
      </c>
      <c r="AW454" s="38">
        <v>-0.46653480000000003</v>
      </c>
      <c r="AX454" s="38">
        <v>-0.1078588</v>
      </c>
      <c r="AY454" s="38">
        <v>0.29717120000000002</v>
      </c>
      <c r="AZ454" s="38">
        <v>0.60983240000000005</v>
      </c>
      <c r="BA454" s="38">
        <v>0.76084949999999996</v>
      </c>
      <c r="BB454" s="38">
        <v>1.012759</v>
      </c>
      <c r="BC454" s="38">
        <v>0.70289210000000002</v>
      </c>
      <c r="BD454" s="38">
        <v>0.63652019999999998</v>
      </c>
      <c r="BE454" s="38">
        <v>0.27826719999999999</v>
      </c>
      <c r="BF454" s="38">
        <v>0.49816870000000002</v>
      </c>
      <c r="BG454" s="38">
        <v>0.27479930000000002</v>
      </c>
      <c r="BH454" s="38">
        <v>0.1591398</v>
      </c>
      <c r="BI454" s="38">
        <v>-1.1984399999999999E-2</v>
      </c>
      <c r="BJ454" s="38">
        <v>0.32024229999999998</v>
      </c>
      <c r="BK454" s="38">
        <v>0.23538770000000001</v>
      </c>
      <c r="BL454" s="38">
        <v>0.17490510000000001</v>
      </c>
      <c r="BM454" s="38">
        <v>0.16800180000000001</v>
      </c>
      <c r="BN454" s="38">
        <v>0.10980769999999999</v>
      </c>
      <c r="BO454" s="38">
        <v>7.7200599999999994E-2</v>
      </c>
      <c r="BP454" s="38">
        <v>-0.34485500000000002</v>
      </c>
      <c r="BQ454" s="38">
        <v>-0.13068009999999999</v>
      </c>
      <c r="BR454" s="38">
        <v>-0.2729338</v>
      </c>
      <c r="BS454" s="38">
        <v>-0.42498639999999999</v>
      </c>
      <c r="BT454" s="38">
        <v>-0.4972973</v>
      </c>
      <c r="BU454" s="38">
        <v>-0.41919190000000001</v>
      </c>
      <c r="BV454" s="38">
        <v>-8.1687800000000005E-2</v>
      </c>
      <c r="BW454" s="38">
        <v>0.33005060000000003</v>
      </c>
      <c r="BX454" s="38">
        <v>0.66292359999999995</v>
      </c>
      <c r="BY454" s="38">
        <v>0.82989659999999998</v>
      </c>
      <c r="BZ454" s="38">
        <v>1.091216</v>
      </c>
      <c r="CA454" s="38">
        <v>0.78641269999999996</v>
      </c>
      <c r="CB454" s="38">
        <v>0.73403359999999995</v>
      </c>
      <c r="CC454" s="38">
        <v>0.38450329999999999</v>
      </c>
      <c r="CD454" s="38">
        <v>0.58641920000000003</v>
      </c>
      <c r="CE454" s="38">
        <v>0.3841466</v>
      </c>
      <c r="CF454" s="38">
        <v>0.25393690000000002</v>
      </c>
      <c r="CG454" s="38">
        <v>8.8560600000000003E-2</v>
      </c>
      <c r="CH454" s="38">
        <v>0.35354419999999998</v>
      </c>
      <c r="CI454" s="38">
        <v>0.26474629999999999</v>
      </c>
      <c r="CJ454" s="38">
        <v>0.1990315</v>
      </c>
      <c r="CK454" s="38">
        <v>0.18983610000000001</v>
      </c>
      <c r="CL454" s="38">
        <v>0.13327030000000001</v>
      </c>
      <c r="CM454" s="38">
        <v>0.1048646</v>
      </c>
      <c r="CN454" s="38">
        <v>-0.30505169999999998</v>
      </c>
      <c r="CO454" s="38">
        <v>-0.10049279999999999</v>
      </c>
      <c r="CP454" s="38">
        <v>-0.23823220000000001</v>
      </c>
      <c r="CQ454" s="38">
        <v>-0.38110100000000002</v>
      </c>
      <c r="CR454" s="38">
        <v>-0.46089269999999999</v>
      </c>
      <c r="CS454" s="38">
        <v>-0.38640229999999998</v>
      </c>
      <c r="CT454" s="38">
        <v>-6.3561800000000002E-2</v>
      </c>
      <c r="CU454" s="38">
        <v>0.35282279999999999</v>
      </c>
      <c r="CV454" s="38">
        <v>0.6996945</v>
      </c>
      <c r="CW454" s="38">
        <v>0.87771840000000001</v>
      </c>
      <c r="CX454" s="38">
        <v>1.145556</v>
      </c>
      <c r="CY454" s="38">
        <v>0.84425870000000003</v>
      </c>
      <c r="CZ454" s="38">
        <v>0.80157120000000004</v>
      </c>
      <c r="DA454" s="38">
        <v>0.45808209999999999</v>
      </c>
      <c r="DB454" s="38">
        <v>0.64754129999999999</v>
      </c>
      <c r="DC454" s="38">
        <v>0.45988020000000002</v>
      </c>
      <c r="DD454" s="38">
        <v>0.31959300000000002</v>
      </c>
      <c r="DE454" s="38">
        <v>0.1581978</v>
      </c>
      <c r="DF454" s="38">
        <v>0.38684610000000003</v>
      </c>
      <c r="DG454" s="38">
        <v>0.2941049</v>
      </c>
      <c r="DH454" s="38">
        <v>0.22315789999999999</v>
      </c>
      <c r="DI454" s="38">
        <v>0.21167040000000001</v>
      </c>
      <c r="DJ454" s="38">
        <v>0.15673290000000001</v>
      </c>
      <c r="DK454" s="38">
        <v>0.1325287</v>
      </c>
      <c r="DL454" s="38">
        <v>-0.26524829999999999</v>
      </c>
      <c r="DM454" s="38">
        <v>-7.0305500000000007E-2</v>
      </c>
      <c r="DN454" s="38">
        <v>-0.20353060000000001</v>
      </c>
      <c r="DO454" s="38">
        <v>-0.3372156</v>
      </c>
      <c r="DP454" s="38">
        <v>-0.42448809999999998</v>
      </c>
      <c r="DQ454" s="38">
        <v>-0.3536127</v>
      </c>
      <c r="DR454" s="38">
        <v>-4.5435900000000001E-2</v>
      </c>
      <c r="DS454" s="38">
        <v>0.37559500000000001</v>
      </c>
      <c r="DT454" s="38">
        <v>0.73646529999999999</v>
      </c>
      <c r="DU454" s="38">
        <v>0.92554020000000004</v>
      </c>
      <c r="DV454" s="38">
        <v>1.1998960000000001</v>
      </c>
      <c r="DW454" s="38">
        <v>0.90210480000000004</v>
      </c>
      <c r="DX454" s="38">
        <v>0.86910869999999996</v>
      </c>
      <c r="DY454" s="38">
        <v>0.53166089999999999</v>
      </c>
      <c r="DZ454" s="38">
        <v>0.7086633</v>
      </c>
      <c r="EA454" s="38">
        <v>0.53561380000000003</v>
      </c>
      <c r="EB454" s="38">
        <v>0.38524910000000001</v>
      </c>
      <c r="EC454" s="38">
        <v>0.22783500000000001</v>
      </c>
      <c r="ED454" s="38">
        <v>0.4349287</v>
      </c>
      <c r="EE454" s="38">
        <v>0.33649410000000002</v>
      </c>
      <c r="EF454" s="38">
        <v>0.25799250000000001</v>
      </c>
      <c r="EG454" s="38">
        <v>0.24319569999999999</v>
      </c>
      <c r="EH454" s="38">
        <v>0.19060920000000001</v>
      </c>
      <c r="EI454" s="38">
        <v>0.17247109999999999</v>
      </c>
      <c r="EJ454" s="38">
        <v>-0.20777860000000001</v>
      </c>
      <c r="EK454" s="38">
        <v>-2.6719900000000001E-2</v>
      </c>
      <c r="EL454" s="38">
        <v>-0.15342700000000001</v>
      </c>
      <c r="EM454" s="38">
        <v>-0.27385209999999999</v>
      </c>
      <c r="EN454" s="38">
        <v>-0.37192570000000003</v>
      </c>
      <c r="EO454" s="38">
        <v>-0.30626979999999998</v>
      </c>
      <c r="EP454" s="38">
        <v>-1.9264900000000001E-2</v>
      </c>
      <c r="EQ454" s="38">
        <v>0.40847450000000002</v>
      </c>
      <c r="ER454" s="38">
        <v>0.78955649999999999</v>
      </c>
      <c r="ES454" s="38">
        <v>0.9945872</v>
      </c>
      <c r="ET454" s="38">
        <v>1.2783530000000001</v>
      </c>
      <c r="EU454" s="38">
        <v>0.98562539999999998</v>
      </c>
      <c r="EV454" s="38">
        <v>0.96662219999999999</v>
      </c>
      <c r="EW454" s="38">
        <v>0.63789700000000005</v>
      </c>
      <c r="EX454" s="38">
        <v>0.79691389999999995</v>
      </c>
      <c r="EY454" s="38">
        <v>0.64496109999999995</v>
      </c>
      <c r="EZ454" s="38">
        <v>0.48004609999999998</v>
      </c>
      <c r="FA454" s="38">
        <v>0.32838000000000001</v>
      </c>
      <c r="FB454" s="38">
        <v>85.013210000000001</v>
      </c>
      <c r="FC454" s="38">
        <v>83.587329999999994</v>
      </c>
      <c r="FD454" s="38">
        <v>82.071460000000002</v>
      </c>
      <c r="FE454" s="38">
        <v>80.963939999999994</v>
      </c>
      <c r="FF454" s="38">
        <v>79.9054</v>
      </c>
      <c r="FG454" s="38">
        <v>79.436089999999993</v>
      </c>
      <c r="FH454" s="38">
        <v>78.780739999999994</v>
      </c>
      <c r="FI454" s="38">
        <v>80.856589999999997</v>
      </c>
      <c r="FJ454" s="38">
        <v>85.766229999999993</v>
      </c>
      <c r="FK454" s="38">
        <v>91.638570000000001</v>
      </c>
      <c r="FL454" s="38">
        <v>96.346689999999995</v>
      </c>
      <c r="FM454" s="38">
        <v>100.9738</v>
      </c>
      <c r="FN454" s="38">
        <v>104.3227</v>
      </c>
      <c r="FO454" s="38">
        <v>107.3899</v>
      </c>
      <c r="FP454" s="38">
        <v>109.4577</v>
      </c>
      <c r="FQ454" s="38">
        <v>111.0796</v>
      </c>
      <c r="FR454" s="38">
        <v>111.1203</v>
      </c>
      <c r="FS454" s="38">
        <v>109.7452</v>
      </c>
      <c r="FT454" s="38">
        <v>106.91970000000001</v>
      </c>
      <c r="FU454" s="38">
        <v>101.43640000000001</v>
      </c>
      <c r="FV454" s="38">
        <v>96.676829999999995</v>
      </c>
      <c r="FW454">
        <v>93.819469999999995</v>
      </c>
      <c r="FX454">
        <v>91.999089999999995</v>
      </c>
      <c r="FY454">
        <v>89.337549999999993</v>
      </c>
      <c r="FZ454">
        <v>0.1119211</v>
      </c>
      <c r="GA454">
        <v>0.85235170000000005</v>
      </c>
      <c r="GB454">
        <v>1</v>
      </c>
    </row>
    <row r="455" spans="1:184" x14ac:dyDescent="0.3">
      <c r="A455" t="s">
        <v>279</v>
      </c>
      <c r="B455" t="s">
        <v>1</v>
      </c>
      <c r="C455" t="s">
        <v>1</v>
      </c>
      <c r="D455" t="s">
        <v>1</v>
      </c>
      <c r="E455" t="s">
        <v>1</v>
      </c>
      <c r="F455" t="s">
        <v>1</v>
      </c>
      <c r="G455" t="s">
        <v>1</v>
      </c>
      <c r="H455" s="40" t="s">
        <v>1</v>
      </c>
      <c r="I455" s="18" t="s">
        <v>1</v>
      </c>
      <c r="J455" s="38" t="s">
        <v>1</v>
      </c>
      <c r="K455" s="18">
        <v>44811</v>
      </c>
      <c r="L455" s="38">
        <v>17647</v>
      </c>
      <c r="M455" s="38">
        <v>17649</v>
      </c>
      <c r="N455" s="38">
        <v>16.291599999999999</v>
      </c>
      <c r="O455" s="38">
        <v>15.5946</v>
      </c>
      <c r="P455" s="38">
        <v>15.12045</v>
      </c>
      <c r="Q455" s="38">
        <v>14.988910000000001</v>
      </c>
      <c r="R455" s="38">
        <v>15.557980000000001</v>
      </c>
      <c r="S455" s="38">
        <v>17.10342</v>
      </c>
      <c r="T455" s="38">
        <v>19.024719999999999</v>
      </c>
      <c r="U455" s="38">
        <v>21.367730000000002</v>
      </c>
      <c r="V455" s="38">
        <v>24.2102</v>
      </c>
      <c r="W455" s="38">
        <v>26.3231</v>
      </c>
      <c r="X455" s="38">
        <v>28.097999999999999</v>
      </c>
      <c r="Y455" s="38">
        <v>29.471270000000001</v>
      </c>
      <c r="Z455" s="38">
        <v>30.40794</v>
      </c>
      <c r="AA455" s="38">
        <v>31.26566</v>
      </c>
      <c r="AB455" s="38">
        <v>31.416920000000001</v>
      </c>
      <c r="AC455" s="38">
        <v>30.837990000000001</v>
      </c>
      <c r="AD455" s="38">
        <v>29.50347</v>
      </c>
      <c r="AE455" s="38">
        <v>27.334019999999999</v>
      </c>
      <c r="AF455" s="38">
        <v>25.349039999999999</v>
      </c>
      <c r="AG455" s="38">
        <v>23.96097</v>
      </c>
      <c r="AH455" s="38">
        <v>22.699169999999999</v>
      </c>
      <c r="AI455" s="38">
        <v>20.84703</v>
      </c>
      <c r="AJ455" s="38">
        <v>18.623419999999999</v>
      </c>
      <c r="AK455" s="38">
        <v>16.995550000000001</v>
      </c>
      <c r="AL455" s="38">
        <v>0.15884760000000001</v>
      </c>
      <c r="AM455" s="38">
        <v>9.5080899999999996E-2</v>
      </c>
      <c r="AN455" s="38">
        <v>7.2736400000000007E-2</v>
      </c>
      <c r="AO455" s="38">
        <v>2.46812E-2</v>
      </c>
      <c r="AP455" s="38">
        <v>-5.0044400000000003E-2</v>
      </c>
      <c r="AQ455" s="38">
        <v>-0.1671918</v>
      </c>
      <c r="AR455" s="38">
        <v>-0.48714859999999999</v>
      </c>
      <c r="AS455" s="38">
        <v>-0.1202273</v>
      </c>
      <c r="AT455" s="38">
        <v>-0.1994978</v>
      </c>
      <c r="AU455" s="38">
        <v>-0.1658386</v>
      </c>
      <c r="AV455" s="38">
        <v>-0.17678369999999999</v>
      </c>
      <c r="AW455" s="38">
        <v>-0.1896378</v>
      </c>
      <c r="AX455" s="38">
        <v>-3.4718600000000002E-2</v>
      </c>
      <c r="AY455" s="38">
        <v>0.1210717</v>
      </c>
      <c r="AZ455" s="38">
        <v>0.21001230000000001</v>
      </c>
      <c r="BA455" s="38">
        <v>0.2233097</v>
      </c>
      <c r="BB455" s="38">
        <v>0.51502179999999997</v>
      </c>
      <c r="BC455" s="38">
        <v>0.39183499999999999</v>
      </c>
      <c r="BD455" s="38">
        <v>0.37468800000000002</v>
      </c>
      <c r="BE455" s="38">
        <v>0.1060855</v>
      </c>
      <c r="BF455" s="38">
        <v>0.59999749999999996</v>
      </c>
      <c r="BG455" s="38">
        <v>0.79221770000000002</v>
      </c>
      <c r="BH455" s="38">
        <v>0.47728939999999997</v>
      </c>
      <c r="BI455" s="38">
        <v>0.33061829999999998</v>
      </c>
      <c r="BJ455" s="38">
        <v>0.19847629999999999</v>
      </c>
      <c r="BK455" s="38">
        <v>0.1232176</v>
      </c>
      <c r="BL455" s="38">
        <v>9.6214999999999995E-2</v>
      </c>
      <c r="BM455" s="38">
        <v>4.7781200000000003E-2</v>
      </c>
      <c r="BN455" s="38">
        <v>-2.5607600000000001E-2</v>
      </c>
      <c r="BO455" s="38">
        <v>-0.1350239</v>
      </c>
      <c r="BP455" s="38">
        <v>-0.44452710000000001</v>
      </c>
      <c r="BQ455" s="38">
        <v>-8.8874300000000003E-2</v>
      </c>
      <c r="BR455" s="38">
        <v>-0.1593734</v>
      </c>
      <c r="BS455" s="38">
        <v>-0.12420299999999999</v>
      </c>
      <c r="BT455" s="38">
        <v>-0.14302799999999999</v>
      </c>
      <c r="BU455" s="38">
        <v>-0.16077720000000001</v>
      </c>
      <c r="BV455" s="38">
        <v>-1.6316000000000001E-2</v>
      </c>
      <c r="BW455" s="38">
        <v>0.1443873</v>
      </c>
      <c r="BX455" s="38">
        <v>0.2463863</v>
      </c>
      <c r="BY455" s="38">
        <v>0.27842820000000001</v>
      </c>
      <c r="BZ455" s="38">
        <v>0.58226389999999995</v>
      </c>
      <c r="CA455" s="38">
        <v>0.46305980000000002</v>
      </c>
      <c r="CB455" s="38">
        <v>0.46010279999999998</v>
      </c>
      <c r="CC455" s="38">
        <v>0.19049389999999999</v>
      </c>
      <c r="CD455" s="38">
        <v>0.66431169999999995</v>
      </c>
      <c r="CE455" s="38">
        <v>0.8633499</v>
      </c>
      <c r="CF455" s="38">
        <v>0.54354219999999998</v>
      </c>
      <c r="CG455" s="38">
        <v>0.39453919999999998</v>
      </c>
      <c r="CH455" s="38">
        <v>0.22592300000000001</v>
      </c>
      <c r="CI455" s="38">
        <v>0.142705</v>
      </c>
      <c r="CJ455" s="38">
        <v>0.1124761</v>
      </c>
      <c r="CK455" s="38">
        <v>6.3780199999999995E-2</v>
      </c>
      <c r="CL455" s="38">
        <v>-8.6827999999999992E-3</v>
      </c>
      <c r="CM455" s="38">
        <v>-0.1127445</v>
      </c>
      <c r="CN455" s="38">
        <v>-0.41500749999999997</v>
      </c>
      <c r="CO455" s="38">
        <v>-6.7159300000000005E-2</v>
      </c>
      <c r="CP455" s="38">
        <v>-0.13158339999999999</v>
      </c>
      <c r="CQ455" s="38">
        <v>-9.5366199999999998E-2</v>
      </c>
      <c r="CR455" s="38">
        <v>-0.1196489</v>
      </c>
      <c r="CS455" s="38">
        <v>-0.14078840000000001</v>
      </c>
      <c r="CT455" s="38">
        <v>-3.5704999999999999E-3</v>
      </c>
      <c r="CU455" s="38">
        <v>0.1605357</v>
      </c>
      <c r="CV455" s="38">
        <v>0.27157880000000001</v>
      </c>
      <c r="CW455" s="38">
        <v>0.31660310000000003</v>
      </c>
      <c r="CX455" s="38">
        <v>0.6288357</v>
      </c>
      <c r="CY455" s="38">
        <v>0.51238989999999995</v>
      </c>
      <c r="CZ455" s="38">
        <v>0.51926079999999997</v>
      </c>
      <c r="DA455" s="38">
        <v>0.24895490000000001</v>
      </c>
      <c r="DB455" s="38">
        <v>0.70885549999999997</v>
      </c>
      <c r="DC455" s="38">
        <v>0.91261570000000003</v>
      </c>
      <c r="DD455" s="38">
        <v>0.58942870000000003</v>
      </c>
      <c r="DE455" s="38">
        <v>0.4388106</v>
      </c>
      <c r="DF455" s="38">
        <v>0.25336979999999998</v>
      </c>
      <c r="DG455" s="38">
        <v>0.16219239999999999</v>
      </c>
      <c r="DH455" s="38">
        <v>0.1287373</v>
      </c>
      <c r="DI455" s="38">
        <v>7.9779199999999995E-2</v>
      </c>
      <c r="DJ455" s="38">
        <v>8.2419999999999993E-3</v>
      </c>
      <c r="DK455" s="38">
        <v>-9.0465100000000007E-2</v>
      </c>
      <c r="DL455" s="38">
        <v>-0.385488</v>
      </c>
      <c r="DM455" s="38">
        <v>-4.54443E-2</v>
      </c>
      <c r="DN455" s="38">
        <v>-0.10379330000000001</v>
      </c>
      <c r="DO455" s="38">
        <v>-6.6529500000000005E-2</v>
      </c>
      <c r="DP455" s="38">
        <v>-9.6269900000000005E-2</v>
      </c>
      <c r="DQ455" s="38">
        <v>-0.12079959999999999</v>
      </c>
      <c r="DR455" s="38">
        <v>9.1750000000000009E-3</v>
      </c>
      <c r="DS455" s="38">
        <v>0.17668400000000001</v>
      </c>
      <c r="DT455" s="38">
        <v>0.29677130000000002</v>
      </c>
      <c r="DU455" s="38">
        <v>0.35477809999999999</v>
      </c>
      <c r="DV455" s="38">
        <v>0.67540739999999999</v>
      </c>
      <c r="DW455" s="38">
        <v>0.56172</v>
      </c>
      <c r="DX455" s="38">
        <v>0.57841889999999996</v>
      </c>
      <c r="DY455" s="38">
        <v>0.30741590000000002</v>
      </c>
      <c r="DZ455" s="38">
        <v>0.75339929999999999</v>
      </c>
      <c r="EA455" s="38">
        <v>0.9618816</v>
      </c>
      <c r="EB455" s="38">
        <v>0.63531510000000002</v>
      </c>
      <c r="EC455" s="38">
        <v>0.48308200000000001</v>
      </c>
      <c r="ED455" s="38">
        <v>0.2929985</v>
      </c>
      <c r="EE455" s="38">
        <v>0.1903291</v>
      </c>
      <c r="EF455" s="38">
        <v>0.15221580000000001</v>
      </c>
      <c r="EG455" s="38">
        <v>0.1028792</v>
      </c>
      <c r="EH455" s="38">
        <v>3.2678800000000001E-2</v>
      </c>
      <c r="EI455" s="38">
        <v>-5.8297099999999998E-2</v>
      </c>
      <c r="EJ455" s="38">
        <v>-0.34286640000000002</v>
      </c>
      <c r="EK455" s="38">
        <v>-1.4091299999999999E-2</v>
      </c>
      <c r="EL455" s="38">
        <v>-6.36689E-2</v>
      </c>
      <c r="EM455" s="38">
        <v>-2.48939E-2</v>
      </c>
      <c r="EN455" s="38">
        <v>-6.2514200000000006E-2</v>
      </c>
      <c r="EO455" s="38">
        <v>-9.1939000000000007E-2</v>
      </c>
      <c r="EP455" s="38">
        <v>2.7577500000000001E-2</v>
      </c>
      <c r="EQ455" s="38">
        <v>0.1999996</v>
      </c>
      <c r="ER455" s="38">
        <v>0.33314529999999998</v>
      </c>
      <c r="ES455" s="38">
        <v>0.4098966</v>
      </c>
      <c r="ET455" s="38">
        <v>0.74264960000000002</v>
      </c>
      <c r="EU455" s="38">
        <v>0.63294479999999997</v>
      </c>
      <c r="EV455" s="38">
        <v>0.66383369999999997</v>
      </c>
      <c r="EW455" s="38">
        <v>0.39182430000000001</v>
      </c>
      <c r="EX455" s="38">
        <v>0.81771349999999998</v>
      </c>
      <c r="EY455" s="38">
        <v>1.0330140000000001</v>
      </c>
      <c r="EZ455" s="38">
        <v>0.70156790000000002</v>
      </c>
      <c r="FA455" s="38">
        <v>0.54700289999999996</v>
      </c>
      <c r="FB455" s="38">
        <v>87.853740000000002</v>
      </c>
      <c r="FC455" s="38">
        <v>86.222809999999996</v>
      </c>
      <c r="FD455" s="38">
        <v>83.683790000000002</v>
      </c>
      <c r="FE455" s="38">
        <v>82.441019999999995</v>
      </c>
      <c r="FF455" s="38">
        <v>81.137140000000002</v>
      </c>
      <c r="FG455" s="38">
        <v>79.203469999999996</v>
      </c>
      <c r="FH455" s="38">
        <v>78.471819999999994</v>
      </c>
      <c r="FI455" s="38">
        <v>79.128129999999999</v>
      </c>
      <c r="FJ455" s="38">
        <v>83.864090000000004</v>
      </c>
      <c r="FK455" s="38">
        <v>89.385260000000002</v>
      </c>
      <c r="FL455" s="38">
        <v>94.693179999999998</v>
      </c>
      <c r="FM455" s="38">
        <v>98.428539999999998</v>
      </c>
      <c r="FN455" s="38">
        <v>101.84650000000001</v>
      </c>
      <c r="FO455" s="38">
        <v>104.33450000000001</v>
      </c>
      <c r="FP455" s="38">
        <v>106.06619999999999</v>
      </c>
      <c r="FQ455" s="38">
        <v>107.17010000000001</v>
      </c>
      <c r="FR455" s="38">
        <v>107.1127</v>
      </c>
      <c r="FS455" s="38">
        <v>105.5177</v>
      </c>
      <c r="FT455" s="38">
        <v>102.3931</v>
      </c>
      <c r="FU455" s="38">
        <v>98.080569999999994</v>
      </c>
      <c r="FV455" s="38">
        <v>94.935680000000005</v>
      </c>
      <c r="FW455">
        <v>92.742410000000007</v>
      </c>
      <c r="FX455">
        <v>90.008740000000003</v>
      </c>
      <c r="FY455">
        <v>87.016090000000005</v>
      </c>
      <c r="FZ455">
        <v>9.0191900000000005E-2</v>
      </c>
      <c r="GA455">
        <v>0.66493119999999994</v>
      </c>
      <c r="GB455">
        <v>1</v>
      </c>
    </row>
    <row r="456" spans="1:184" x14ac:dyDescent="0.3">
      <c r="A456" t="s">
        <v>279</v>
      </c>
      <c r="B456" t="s">
        <v>1</v>
      </c>
      <c r="C456" t="s">
        <v>1</v>
      </c>
      <c r="D456" t="s">
        <v>1</v>
      </c>
      <c r="E456" t="s">
        <v>1</v>
      </c>
      <c r="F456" t="s">
        <v>1</v>
      </c>
      <c r="G456" t="s">
        <v>1</v>
      </c>
      <c r="H456" s="40" t="s">
        <v>1</v>
      </c>
      <c r="I456" s="18" t="s">
        <v>1</v>
      </c>
      <c r="J456" s="38" t="s">
        <v>1</v>
      </c>
      <c r="K456" s="18" t="s">
        <v>2</v>
      </c>
      <c r="L456" s="38">
        <v>17722</v>
      </c>
      <c r="M456" s="38">
        <v>17723</v>
      </c>
      <c r="N456" s="38">
        <v>14.280860000000001</v>
      </c>
      <c r="O456" s="38">
        <v>13.70138</v>
      </c>
      <c r="P456" s="38">
        <v>13.315049999999999</v>
      </c>
      <c r="Q456" s="38">
        <v>13.250590000000001</v>
      </c>
      <c r="R456" s="38">
        <v>13.79566</v>
      </c>
      <c r="S456" s="38">
        <v>15.21866</v>
      </c>
      <c r="T456" s="38">
        <v>16.90438</v>
      </c>
      <c r="U456" s="38">
        <v>19.066389999999998</v>
      </c>
      <c r="V456" s="38">
        <v>21.622420000000002</v>
      </c>
      <c r="W456" s="38">
        <v>23.48969</v>
      </c>
      <c r="X456" s="38">
        <v>25.147639999999999</v>
      </c>
      <c r="Y456" s="38">
        <v>26.47522</v>
      </c>
      <c r="Z456" s="38">
        <v>27.371009999999998</v>
      </c>
      <c r="AA456" s="38">
        <v>28.276959999999999</v>
      </c>
      <c r="AB456" s="38">
        <v>28.531580000000002</v>
      </c>
      <c r="AC456" s="38">
        <v>28.055250000000001</v>
      </c>
      <c r="AD456" s="38">
        <v>26.87144</v>
      </c>
      <c r="AE456" s="38">
        <v>24.97523</v>
      </c>
      <c r="AF456" s="38">
        <v>23.247129999999999</v>
      </c>
      <c r="AG456" s="38">
        <v>22.021370000000001</v>
      </c>
      <c r="AH456" s="38">
        <v>20.820309999999999</v>
      </c>
      <c r="AI456" s="38">
        <v>19.05498</v>
      </c>
      <c r="AJ456" s="38">
        <v>17.09759</v>
      </c>
      <c r="AK456" s="38">
        <v>15.597189999999999</v>
      </c>
      <c r="AL456" s="38">
        <v>-1.3046500000000001E-2</v>
      </c>
      <c r="AM456" s="38">
        <v>-1.7393E-3</v>
      </c>
      <c r="AN456" s="38">
        <v>1.37251E-2</v>
      </c>
      <c r="AO456" s="38">
        <v>2.5693500000000001E-2</v>
      </c>
      <c r="AP456" s="38">
        <v>2.3382900000000002E-2</v>
      </c>
      <c r="AQ456" s="38">
        <v>5.6744999999999999E-3</v>
      </c>
      <c r="AR456" s="38">
        <v>-9.8955000000000001E-2</v>
      </c>
      <c r="AS456" s="38">
        <v>-5.5691600000000001E-2</v>
      </c>
      <c r="AT456" s="38">
        <v>-0.1100283</v>
      </c>
      <c r="AU456" s="38">
        <v>-0.16254479999999999</v>
      </c>
      <c r="AV456" s="38">
        <v>-0.15904940000000001</v>
      </c>
      <c r="AW456" s="38">
        <v>-0.1303127</v>
      </c>
      <c r="AX456" s="38">
        <v>-3.6539299999999997E-2</v>
      </c>
      <c r="AY456" s="38">
        <v>6.4017199999999996E-2</v>
      </c>
      <c r="AZ456" s="38">
        <v>0.1103362</v>
      </c>
      <c r="BA456" s="38">
        <v>0.14119000000000001</v>
      </c>
      <c r="BB456" s="38">
        <v>0.34366210000000003</v>
      </c>
      <c r="BC456" s="38">
        <v>0.26992359999999999</v>
      </c>
      <c r="BD456" s="38">
        <v>0.24327509999999999</v>
      </c>
      <c r="BE456" s="38">
        <v>0.1815707</v>
      </c>
      <c r="BF456" s="38">
        <v>0.25004729999999997</v>
      </c>
      <c r="BG456" s="38">
        <v>8.3103499999999997E-2</v>
      </c>
      <c r="BH456" s="38">
        <v>3.6838900000000001E-2</v>
      </c>
      <c r="BI456" s="38">
        <v>-4.1263999999999997E-3</v>
      </c>
      <c r="BJ456" s="38">
        <v>1.2335799999999999E-2</v>
      </c>
      <c r="BK456" s="38">
        <v>1.74816E-2</v>
      </c>
      <c r="BL456" s="38">
        <v>3.2093200000000002E-2</v>
      </c>
      <c r="BM456" s="38">
        <v>4.22856E-2</v>
      </c>
      <c r="BN456" s="38">
        <v>3.8723100000000003E-2</v>
      </c>
      <c r="BO456" s="38">
        <v>2.45352E-2</v>
      </c>
      <c r="BP456" s="38">
        <v>-6.8635699999999994E-2</v>
      </c>
      <c r="BQ456" s="38">
        <v>-3.6833200000000003E-2</v>
      </c>
      <c r="BR456" s="38">
        <v>-8.1238000000000005E-2</v>
      </c>
      <c r="BS456" s="38">
        <v>-0.12958629999999999</v>
      </c>
      <c r="BT456" s="38">
        <v>-0.12783520000000001</v>
      </c>
      <c r="BU456" s="38">
        <v>-0.1055777</v>
      </c>
      <c r="BV456" s="38">
        <v>-2.5057300000000001E-2</v>
      </c>
      <c r="BW456" s="38">
        <v>8.1102400000000005E-2</v>
      </c>
      <c r="BX456" s="38">
        <v>0.1424096</v>
      </c>
      <c r="BY456" s="38">
        <v>0.1803197</v>
      </c>
      <c r="BZ456" s="38">
        <v>0.3864668</v>
      </c>
      <c r="CA456" s="38">
        <v>0.3115985</v>
      </c>
      <c r="CB456" s="38">
        <v>0.2861398</v>
      </c>
      <c r="CC456" s="38">
        <v>0.22376570000000001</v>
      </c>
      <c r="CD456" s="38">
        <v>0.28613880000000003</v>
      </c>
      <c r="CE456" s="38">
        <v>0.13193250000000001</v>
      </c>
      <c r="CF456" s="38">
        <v>8.0113500000000004E-2</v>
      </c>
      <c r="CG456" s="38">
        <v>3.7872599999999999E-2</v>
      </c>
      <c r="CH456" s="38">
        <v>2.9915500000000001E-2</v>
      </c>
      <c r="CI456" s="38">
        <v>3.0793899999999999E-2</v>
      </c>
      <c r="CJ456" s="38">
        <v>4.4814899999999998E-2</v>
      </c>
      <c r="CK456" s="38">
        <v>5.3777100000000001E-2</v>
      </c>
      <c r="CL456" s="38">
        <v>4.9347700000000001E-2</v>
      </c>
      <c r="CM456" s="38">
        <v>3.7598100000000002E-2</v>
      </c>
      <c r="CN456" s="38">
        <v>-4.7636699999999997E-2</v>
      </c>
      <c r="CO456" s="38">
        <v>-2.3771899999999999E-2</v>
      </c>
      <c r="CP456" s="38">
        <v>-6.1297900000000002E-2</v>
      </c>
      <c r="CQ456" s="38">
        <v>-0.1067594</v>
      </c>
      <c r="CR456" s="38">
        <v>-0.1062163</v>
      </c>
      <c r="CS456" s="38">
        <v>-8.8446300000000005E-2</v>
      </c>
      <c r="CT456" s="38">
        <v>-1.7104899999999999E-2</v>
      </c>
      <c r="CU456" s="38">
        <v>9.2935599999999993E-2</v>
      </c>
      <c r="CV456" s="38">
        <v>0.16462360000000001</v>
      </c>
      <c r="CW456" s="38">
        <v>0.20742089999999999</v>
      </c>
      <c r="CX456" s="38">
        <v>0.41611330000000002</v>
      </c>
      <c r="CY456" s="38">
        <v>0.3404624</v>
      </c>
      <c r="CZ456" s="38">
        <v>0.31582779999999999</v>
      </c>
      <c r="DA456" s="38">
        <v>0.25298979999999999</v>
      </c>
      <c r="DB456" s="38">
        <v>0.31113570000000002</v>
      </c>
      <c r="DC456" s="38">
        <v>0.16575129999999999</v>
      </c>
      <c r="DD456" s="38">
        <v>0.1100854</v>
      </c>
      <c r="DE456" s="38">
        <v>6.6960900000000004E-2</v>
      </c>
      <c r="DF456" s="38">
        <v>4.7495099999999998E-2</v>
      </c>
      <c r="DG456" s="38">
        <v>4.4106300000000001E-2</v>
      </c>
      <c r="DH456" s="38">
        <v>5.75366E-2</v>
      </c>
      <c r="DI456" s="38">
        <v>6.5268699999999999E-2</v>
      </c>
      <c r="DJ456" s="38">
        <v>5.9972299999999999E-2</v>
      </c>
      <c r="DK456" s="38">
        <v>5.0660999999999998E-2</v>
      </c>
      <c r="DL456" s="38">
        <v>-2.6637600000000001E-2</v>
      </c>
      <c r="DM456" s="38">
        <v>-1.07107E-2</v>
      </c>
      <c r="DN456" s="38">
        <v>-4.13578E-2</v>
      </c>
      <c r="DO456" s="38">
        <v>-8.3932400000000004E-2</v>
      </c>
      <c r="DP456" s="38">
        <v>-8.4597400000000003E-2</v>
      </c>
      <c r="DQ456" s="38">
        <v>-7.1315000000000003E-2</v>
      </c>
      <c r="DR456" s="38">
        <v>-9.1523999999999998E-3</v>
      </c>
      <c r="DS456" s="38">
        <v>0.1047688</v>
      </c>
      <c r="DT456" s="38">
        <v>0.18683759999999999</v>
      </c>
      <c r="DU456" s="38">
        <v>0.23452200000000001</v>
      </c>
      <c r="DV456" s="38">
        <v>0.44575969999999998</v>
      </c>
      <c r="DW456" s="38">
        <v>0.3693263</v>
      </c>
      <c r="DX456" s="38">
        <v>0.34551579999999998</v>
      </c>
      <c r="DY456" s="38">
        <v>0.28221400000000002</v>
      </c>
      <c r="DZ456" s="38">
        <v>0.3361326</v>
      </c>
      <c r="EA456" s="38">
        <v>0.1995701</v>
      </c>
      <c r="EB456" s="38">
        <v>0.14005719999999999</v>
      </c>
      <c r="EC456" s="38">
        <v>9.6049200000000001E-2</v>
      </c>
      <c r="ED456" s="38">
        <v>7.2877399999999995E-2</v>
      </c>
      <c r="EE456" s="38">
        <v>6.33272E-2</v>
      </c>
      <c r="EF456" s="38">
        <v>7.5904700000000005E-2</v>
      </c>
      <c r="EG456" s="38">
        <v>8.1860799999999997E-2</v>
      </c>
      <c r="EH456" s="38">
        <v>7.5312599999999993E-2</v>
      </c>
      <c r="EI456" s="38">
        <v>6.9521799999999995E-2</v>
      </c>
      <c r="EJ456" s="38">
        <v>3.6816000000000002E-3</v>
      </c>
      <c r="EK456" s="38">
        <v>8.1477000000000008E-3</v>
      </c>
      <c r="EL456" s="38">
        <v>-1.2567500000000001E-2</v>
      </c>
      <c r="EM456" s="38">
        <v>-5.0973900000000003E-2</v>
      </c>
      <c r="EN456" s="38">
        <v>-5.3383199999999999E-2</v>
      </c>
      <c r="EO456" s="38">
        <v>-4.6580000000000003E-2</v>
      </c>
      <c r="EP456" s="38">
        <v>2.3295999999999998E-3</v>
      </c>
      <c r="EQ456" s="38">
        <v>0.121854</v>
      </c>
      <c r="ER456" s="38">
        <v>0.21891099999999999</v>
      </c>
      <c r="ES456" s="38">
        <v>0.2736518</v>
      </c>
      <c r="ET456" s="38">
        <v>0.48856450000000001</v>
      </c>
      <c r="EU456" s="38">
        <v>0.41100120000000001</v>
      </c>
      <c r="EV456" s="38">
        <v>0.38838060000000002</v>
      </c>
      <c r="EW456" s="38">
        <v>0.3244089</v>
      </c>
      <c r="EX456" s="38">
        <v>0.3722241</v>
      </c>
      <c r="EY456" s="38">
        <v>0.24839910000000001</v>
      </c>
      <c r="EZ456" s="38">
        <v>0.18333189999999999</v>
      </c>
      <c r="FA456" s="38">
        <v>0.13804820000000001</v>
      </c>
      <c r="FB456" s="38">
        <v>80.298519999999996</v>
      </c>
      <c r="FC456" s="38">
        <v>78.747559999999993</v>
      </c>
      <c r="FD456" s="38">
        <v>76.964820000000003</v>
      </c>
      <c r="FE456" s="38">
        <v>75.405940000000001</v>
      </c>
      <c r="FF456" s="38">
        <v>74.11542</v>
      </c>
      <c r="FG456" s="38">
        <v>73.030360000000002</v>
      </c>
      <c r="FH456" s="38">
        <v>72.682980000000001</v>
      </c>
      <c r="FI456" s="38">
        <v>74.995980000000003</v>
      </c>
      <c r="FJ456" s="38">
        <v>79.329390000000004</v>
      </c>
      <c r="FK456" s="38">
        <v>83.914019999999994</v>
      </c>
      <c r="FL456" s="38">
        <v>88.309020000000004</v>
      </c>
      <c r="FM456" s="38">
        <v>92.273970000000006</v>
      </c>
      <c r="FN456" s="38">
        <v>95.511210000000005</v>
      </c>
      <c r="FO456" s="38">
        <v>98.118210000000005</v>
      </c>
      <c r="FP456" s="38">
        <v>100.1086</v>
      </c>
      <c r="FQ456" s="38">
        <v>101.4365</v>
      </c>
      <c r="FR456" s="38">
        <v>101.8861</v>
      </c>
      <c r="FS456" s="38">
        <v>101.1622</v>
      </c>
      <c r="FT456" s="38">
        <v>99.316280000000006</v>
      </c>
      <c r="FU456" s="38">
        <v>95.912009999999995</v>
      </c>
      <c r="FV456" s="38">
        <v>91.886529999999993</v>
      </c>
      <c r="FW456">
        <v>88.585040000000006</v>
      </c>
      <c r="FX456">
        <v>85.814070000000001</v>
      </c>
      <c r="FY456">
        <v>83.099969999999999</v>
      </c>
      <c r="FZ456">
        <v>4.9910299999999998E-2</v>
      </c>
      <c r="GA456">
        <v>0.43154589999999998</v>
      </c>
      <c r="GB456">
        <v>1</v>
      </c>
    </row>
    <row r="457" spans="1:184" x14ac:dyDescent="0.3">
      <c r="A457" t="s">
        <v>279</v>
      </c>
      <c r="B457" t="s">
        <v>1</v>
      </c>
      <c r="C457" t="s">
        <v>1</v>
      </c>
      <c r="D457" t="s">
        <v>1</v>
      </c>
      <c r="E457" t="s">
        <v>1</v>
      </c>
      <c r="F457" t="s">
        <v>1</v>
      </c>
      <c r="G457" t="s">
        <v>1</v>
      </c>
      <c r="H457" s="40" t="s">
        <v>1</v>
      </c>
      <c r="I457" s="18" t="s">
        <v>1</v>
      </c>
      <c r="J457" s="38" t="s">
        <v>222</v>
      </c>
      <c r="K457" s="18">
        <v>44722</v>
      </c>
      <c r="L457" s="38">
        <v>13874</v>
      </c>
      <c r="M457" s="38">
        <v>13874</v>
      </c>
      <c r="N457" s="38">
        <v>12.00329</v>
      </c>
      <c r="O457" s="38">
        <v>11.45246</v>
      </c>
      <c r="P457" s="38">
        <v>11.11936</v>
      </c>
      <c r="Q457" s="38">
        <v>10.987159999999999</v>
      </c>
      <c r="R457" s="38">
        <v>11.332420000000001</v>
      </c>
      <c r="S457" s="38">
        <v>12.38626</v>
      </c>
      <c r="T457" s="38">
        <v>13.832330000000001</v>
      </c>
      <c r="U457" s="38">
        <v>16.11872</v>
      </c>
      <c r="V457" s="38">
        <v>18.603210000000001</v>
      </c>
      <c r="W457" s="38">
        <v>20.438669999999998</v>
      </c>
      <c r="X457" s="38">
        <v>22.05152</v>
      </c>
      <c r="Y457" s="38">
        <v>23.300699999999999</v>
      </c>
      <c r="Z457" s="38">
        <v>23.95346</v>
      </c>
      <c r="AA457" s="38">
        <v>24.680810000000001</v>
      </c>
      <c r="AB457" s="38">
        <v>24.7102</v>
      </c>
      <c r="AC457" s="38">
        <v>24.166650000000001</v>
      </c>
      <c r="AD457" s="38">
        <v>23.022459999999999</v>
      </c>
      <c r="AE457" s="38">
        <v>21.319890000000001</v>
      </c>
      <c r="AF457" s="38">
        <v>19.801500000000001</v>
      </c>
      <c r="AG457" s="38">
        <v>18.62951</v>
      </c>
      <c r="AH457" s="38">
        <v>17.56344</v>
      </c>
      <c r="AI457" s="38">
        <v>16.205559999999998</v>
      </c>
      <c r="AJ457" s="38">
        <v>14.582610000000001</v>
      </c>
      <c r="AK457" s="38">
        <v>13.276770000000001</v>
      </c>
      <c r="AL457" s="38">
        <v>4.5634899999999999E-2</v>
      </c>
      <c r="AM457" s="38">
        <v>4.4985900000000002E-2</v>
      </c>
      <c r="AN457" s="38">
        <v>9.1692999999999997E-2</v>
      </c>
      <c r="AO457" s="38">
        <v>9.0386400000000006E-2</v>
      </c>
      <c r="AP457" s="38">
        <v>0.102268</v>
      </c>
      <c r="AQ457" s="38">
        <v>6.4004099999999994E-2</v>
      </c>
      <c r="AR457" s="38">
        <v>-7.4643500000000002E-2</v>
      </c>
      <c r="AS457" s="38">
        <v>-0.16223489999999999</v>
      </c>
      <c r="AT457" s="38">
        <v>-0.2119538</v>
      </c>
      <c r="AU457" s="38">
        <v>-0.27405479999999999</v>
      </c>
      <c r="AV457" s="38">
        <v>-0.25766319999999998</v>
      </c>
      <c r="AW457" s="38">
        <v>-0.14549039999999999</v>
      </c>
      <c r="AX457" s="38">
        <v>-7.6703300000000002E-2</v>
      </c>
      <c r="AY457" s="38">
        <v>7.0978399999999997E-2</v>
      </c>
      <c r="AZ457" s="38">
        <v>0.13056780000000001</v>
      </c>
      <c r="BA457" s="38">
        <v>7.2043999999999997E-2</v>
      </c>
      <c r="BB457" s="38">
        <v>4.4981E-2</v>
      </c>
      <c r="BC457" s="38">
        <v>-2.3416200000000002E-2</v>
      </c>
      <c r="BD457" s="38">
        <v>-0.14465939999999999</v>
      </c>
      <c r="BE457" s="38">
        <v>-0.32083780000000001</v>
      </c>
      <c r="BF457" s="38">
        <v>-0.24256</v>
      </c>
      <c r="BG457" s="38">
        <v>-0.43209520000000001</v>
      </c>
      <c r="BH457" s="38">
        <v>-0.36803910000000001</v>
      </c>
      <c r="BI457" s="38">
        <v>-0.38627590000000001</v>
      </c>
      <c r="BJ457" s="38">
        <v>8.0567E-2</v>
      </c>
      <c r="BK457" s="38">
        <v>7.2395799999999996E-2</v>
      </c>
      <c r="BL457" s="38">
        <v>0.1130702</v>
      </c>
      <c r="BM457" s="38">
        <v>0.1083657</v>
      </c>
      <c r="BN457" s="38">
        <v>0.1203525</v>
      </c>
      <c r="BO457" s="38">
        <v>8.9416800000000005E-2</v>
      </c>
      <c r="BP457" s="38">
        <v>-4.4920799999999997E-2</v>
      </c>
      <c r="BQ457" s="38">
        <v>-0.14053889999999999</v>
      </c>
      <c r="BR457" s="38">
        <v>-0.18311769999999999</v>
      </c>
      <c r="BS457" s="38">
        <v>-0.23338929999999999</v>
      </c>
      <c r="BT457" s="38">
        <v>-0.2278066</v>
      </c>
      <c r="BU457" s="38">
        <v>-0.1242444</v>
      </c>
      <c r="BV457" s="38">
        <v>-6.4157800000000001E-2</v>
      </c>
      <c r="BW457" s="38">
        <v>8.9320899999999995E-2</v>
      </c>
      <c r="BX457" s="38">
        <v>0.1647488</v>
      </c>
      <c r="BY457" s="38">
        <v>0.1141518</v>
      </c>
      <c r="BZ457" s="38">
        <v>9.0591000000000005E-2</v>
      </c>
      <c r="CA457" s="38">
        <v>2.1494099999999999E-2</v>
      </c>
      <c r="CB457" s="38">
        <v>-0.10147100000000001</v>
      </c>
      <c r="CC457" s="38">
        <v>-0.27896840000000001</v>
      </c>
      <c r="CD457" s="38">
        <v>-0.20269880000000001</v>
      </c>
      <c r="CE457" s="38">
        <v>-0.37582680000000002</v>
      </c>
      <c r="CF457" s="38">
        <v>-0.3154053</v>
      </c>
      <c r="CG457" s="38">
        <v>-0.33353100000000002</v>
      </c>
      <c r="CH457" s="38">
        <v>0.1047609</v>
      </c>
      <c r="CI457" s="38">
        <v>9.1379799999999997E-2</v>
      </c>
      <c r="CJ457" s="38">
        <v>0.12787599999999999</v>
      </c>
      <c r="CK457" s="38">
        <v>0.1208182</v>
      </c>
      <c r="CL457" s="38">
        <v>0.13287779999999999</v>
      </c>
      <c r="CM457" s="38">
        <v>0.1070176</v>
      </c>
      <c r="CN457" s="38">
        <v>-2.4334999999999999E-2</v>
      </c>
      <c r="CO457" s="38">
        <v>-0.1255124</v>
      </c>
      <c r="CP457" s="38">
        <v>-0.16314580000000001</v>
      </c>
      <c r="CQ457" s="38">
        <v>-0.20522460000000001</v>
      </c>
      <c r="CR457" s="38">
        <v>-0.20712800000000001</v>
      </c>
      <c r="CS457" s="38">
        <v>-0.1095294</v>
      </c>
      <c r="CT457" s="38">
        <v>-5.5468799999999999E-2</v>
      </c>
      <c r="CU457" s="38">
        <v>0.1020249</v>
      </c>
      <c r="CV457" s="38">
        <v>0.18842239999999999</v>
      </c>
      <c r="CW457" s="38">
        <v>0.14331559999999999</v>
      </c>
      <c r="CX457" s="38">
        <v>0.12218030000000001</v>
      </c>
      <c r="CY457" s="38">
        <v>5.2598800000000001E-2</v>
      </c>
      <c r="CZ457" s="38">
        <v>-7.1558800000000006E-2</v>
      </c>
      <c r="DA457" s="38">
        <v>-0.24996979999999999</v>
      </c>
      <c r="DB457" s="38">
        <v>-0.175091</v>
      </c>
      <c r="DC457" s="38">
        <v>-0.33685549999999997</v>
      </c>
      <c r="DD457" s="38">
        <v>-0.27895130000000001</v>
      </c>
      <c r="DE457" s="38">
        <v>-0.29699999999999999</v>
      </c>
      <c r="DF457" s="38">
        <v>0.12895480000000001</v>
      </c>
      <c r="DG457" s="38">
        <v>0.1103638</v>
      </c>
      <c r="DH457" s="38">
        <v>0.1426818</v>
      </c>
      <c r="DI457" s="38">
        <v>0.13327059999999999</v>
      </c>
      <c r="DJ457" s="38">
        <v>0.145403</v>
      </c>
      <c r="DK457" s="38">
        <v>0.1246184</v>
      </c>
      <c r="DL457" s="38">
        <v>-3.7491E-3</v>
      </c>
      <c r="DM457" s="38">
        <v>-0.1104858</v>
      </c>
      <c r="DN457" s="38">
        <v>-0.14317389999999999</v>
      </c>
      <c r="DO457" s="38">
        <v>-0.17705979999999999</v>
      </c>
      <c r="DP457" s="38">
        <v>-0.18644939999999999</v>
      </c>
      <c r="DQ457" s="38">
        <v>-9.4814499999999996E-2</v>
      </c>
      <c r="DR457" s="38">
        <v>-4.6779899999999999E-2</v>
      </c>
      <c r="DS457" s="38">
        <v>0.11472889999999999</v>
      </c>
      <c r="DT457" s="38">
        <v>0.21209610000000001</v>
      </c>
      <c r="DU457" s="38">
        <v>0.1724794</v>
      </c>
      <c r="DV457" s="38">
        <v>0.15376960000000001</v>
      </c>
      <c r="DW457" s="38">
        <v>8.3703600000000003E-2</v>
      </c>
      <c r="DX457" s="38">
        <v>-4.1646700000000002E-2</v>
      </c>
      <c r="DY457" s="38">
        <v>-0.22097120000000001</v>
      </c>
      <c r="DZ457" s="38">
        <v>-0.14748320000000001</v>
      </c>
      <c r="EA457" s="38">
        <v>-0.29788409999999999</v>
      </c>
      <c r="EB457" s="38">
        <v>-0.2424973</v>
      </c>
      <c r="EC457" s="38">
        <v>-0.26046900000000001</v>
      </c>
      <c r="ED457" s="38">
        <v>0.1638869</v>
      </c>
      <c r="EE457" s="38">
        <v>0.1377737</v>
      </c>
      <c r="EF457" s="38">
        <v>0.16405890000000001</v>
      </c>
      <c r="EG457" s="38">
        <v>0.15124989999999999</v>
      </c>
      <c r="EH457" s="38">
        <v>0.16348760000000001</v>
      </c>
      <c r="EI457" s="38">
        <v>0.1500311</v>
      </c>
      <c r="EJ457" s="38">
        <v>2.5973599999999999E-2</v>
      </c>
      <c r="EK457" s="38">
        <v>-8.8789900000000005E-2</v>
      </c>
      <c r="EL457" s="38">
        <v>-0.1143377</v>
      </c>
      <c r="EM457" s="38">
        <v>-0.1363943</v>
      </c>
      <c r="EN457" s="38">
        <v>-0.1565927</v>
      </c>
      <c r="EO457" s="38">
        <v>-7.3568499999999995E-2</v>
      </c>
      <c r="EP457" s="38">
        <v>-3.4234399999999998E-2</v>
      </c>
      <c r="EQ457" s="38">
        <v>0.13307140000000001</v>
      </c>
      <c r="ER457" s="38">
        <v>0.2462771</v>
      </c>
      <c r="ES457" s="38">
        <v>0.21458720000000001</v>
      </c>
      <c r="ET457" s="38">
        <v>0.19937959999999999</v>
      </c>
      <c r="EU457" s="38">
        <v>0.1286139</v>
      </c>
      <c r="EV457" s="38">
        <v>1.5418000000000001E-3</v>
      </c>
      <c r="EW457" s="38">
        <v>-0.17910190000000001</v>
      </c>
      <c r="EX457" s="38">
        <v>-0.107622</v>
      </c>
      <c r="EY457" s="38">
        <v>-0.24161569999999999</v>
      </c>
      <c r="EZ457" s="38">
        <v>-0.18986359999999999</v>
      </c>
      <c r="FA457" s="38">
        <v>-0.20772409999999999</v>
      </c>
      <c r="FB457" s="38">
        <v>78.794120000000007</v>
      </c>
      <c r="FC457" s="38">
        <v>77.12979</v>
      </c>
      <c r="FD457" s="38">
        <v>74.763840000000002</v>
      </c>
      <c r="FE457" s="38">
        <v>72.850769999999997</v>
      </c>
      <c r="FF457" s="38">
        <v>71.817729999999997</v>
      </c>
      <c r="FG457" s="38">
        <v>70.844480000000004</v>
      </c>
      <c r="FH457" s="38">
        <v>71.495829999999998</v>
      </c>
      <c r="FI457" s="38">
        <v>75.616590000000002</v>
      </c>
      <c r="FJ457" s="38">
        <v>80.543909999999997</v>
      </c>
      <c r="FK457" s="38">
        <v>84.283069999999995</v>
      </c>
      <c r="FL457" s="38">
        <v>87.956530000000001</v>
      </c>
      <c r="FM457" s="38">
        <v>91.529979999999995</v>
      </c>
      <c r="FN457" s="38">
        <v>94.041179999999997</v>
      </c>
      <c r="FO457" s="38">
        <v>96.234210000000004</v>
      </c>
      <c r="FP457" s="38">
        <v>97.688130000000001</v>
      </c>
      <c r="FQ457" s="38">
        <v>98.862009999999998</v>
      </c>
      <c r="FR457" s="38">
        <v>99.165509999999998</v>
      </c>
      <c r="FS457" s="38">
        <v>98.651539999999997</v>
      </c>
      <c r="FT457" s="38">
        <v>96.974519999999998</v>
      </c>
      <c r="FU457" s="38">
        <v>94.673770000000005</v>
      </c>
      <c r="FV457" s="38">
        <v>91.342699999999994</v>
      </c>
      <c r="FW457">
        <v>88.564300000000003</v>
      </c>
      <c r="FX457">
        <v>85.757840000000002</v>
      </c>
      <c r="FY457">
        <v>82.933040000000005</v>
      </c>
      <c r="FZ457">
        <v>4.9530299999999999E-2</v>
      </c>
      <c r="GA457">
        <v>0.44154749999999998</v>
      </c>
      <c r="GB457">
        <v>1</v>
      </c>
    </row>
    <row r="458" spans="1:184" x14ac:dyDescent="0.3">
      <c r="A458" t="s">
        <v>279</v>
      </c>
      <c r="B458" t="s">
        <v>1</v>
      </c>
      <c r="C458" t="s">
        <v>1</v>
      </c>
      <c r="D458" t="s">
        <v>1</v>
      </c>
      <c r="E458" t="s">
        <v>1</v>
      </c>
      <c r="F458" t="s">
        <v>1</v>
      </c>
      <c r="G458" t="s">
        <v>1</v>
      </c>
      <c r="H458" s="40" t="s">
        <v>1</v>
      </c>
      <c r="I458" s="18" t="s">
        <v>1</v>
      </c>
      <c r="J458" s="38" t="s">
        <v>222</v>
      </c>
      <c r="K458" s="18">
        <v>44739</v>
      </c>
      <c r="L458" s="38">
        <v>13845</v>
      </c>
      <c r="M458" s="38">
        <v>13845</v>
      </c>
      <c r="N458" s="38">
        <v>11.553190000000001</v>
      </c>
      <c r="O458" s="38">
        <v>11.14331</v>
      </c>
      <c r="P458" s="38">
        <v>10.83661</v>
      </c>
      <c r="Q458" s="38">
        <v>10.826549999999999</v>
      </c>
      <c r="R458" s="38">
        <v>11.231339999999999</v>
      </c>
      <c r="S458" s="38">
        <v>12.542669999999999</v>
      </c>
      <c r="T458" s="38">
        <v>14.18383</v>
      </c>
      <c r="U458" s="38">
        <v>16.239609999999999</v>
      </c>
      <c r="V458" s="38">
        <v>18.61103</v>
      </c>
      <c r="W458" s="38">
        <v>20.20355</v>
      </c>
      <c r="X458" s="38">
        <v>21.636489999999998</v>
      </c>
      <c r="Y458" s="38">
        <v>22.77345</v>
      </c>
      <c r="Z458" s="38">
        <v>23.59761</v>
      </c>
      <c r="AA458" s="38">
        <v>24.51765</v>
      </c>
      <c r="AB458" s="38">
        <v>24.832560000000001</v>
      </c>
      <c r="AC458" s="38">
        <v>24.518409999999999</v>
      </c>
      <c r="AD458" s="38">
        <v>23.494520000000001</v>
      </c>
      <c r="AE458" s="38">
        <v>21.5915</v>
      </c>
      <c r="AF458" s="38">
        <v>19.951229999999999</v>
      </c>
      <c r="AG458" s="38">
        <v>18.746549999999999</v>
      </c>
      <c r="AH458" s="38">
        <v>17.418579999999999</v>
      </c>
      <c r="AI458" s="38">
        <v>15.68468</v>
      </c>
      <c r="AJ458" s="38">
        <v>14.037879999999999</v>
      </c>
      <c r="AK458" s="38">
        <v>12.867800000000001</v>
      </c>
      <c r="AL458" s="38">
        <v>-0.1722466</v>
      </c>
      <c r="AM458" s="38">
        <v>-9.0914200000000001E-2</v>
      </c>
      <c r="AN458" s="38">
        <v>-7.7266699999999994E-2</v>
      </c>
      <c r="AO458" s="38">
        <v>-2.0023900000000001E-2</v>
      </c>
      <c r="AP458" s="38">
        <v>-2.6254699999999999E-2</v>
      </c>
      <c r="AQ458" s="38">
        <v>0.2208842</v>
      </c>
      <c r="AR458" s="38">
        <v>0.21436430000000001</v>
      </c>
      <c r="AS458" s="38">
        <v>-8.0589099999999997E-2</v>
      </c>
      <c r="AT458" s="38">
        <v>-1.9121900000000001E-2</v>
      </c>
      <c r="AU458" s="38">
        <v>-0.13410859999999999</v>
      </c>
      <c r="AV458" s="38">
        <v>-0.1507423</v>
      </c>
      <c r="AW458" s="38">
        <v>-0.11029559999999999</v>
      </c>
      <c r="AX458" s="38">
        <v>-1.4437E-2</v>
      </c>
      <c r="AY458" s="38">
        <v>9.5326499999999995E-2</v>
      </c>
      <c r="AZ458" s="38">
        <v>0.1889139</v>
      </c>
      <c r="BA458" s="38">
        <v>0.28010099999999999</v>
      </c>
      <c r="BB458" s="38">
        <v>0.38479429999999998</v>
      </c>
      <c r="BC458" s="38">
        <v>0.3090406</v>
      </c>
      <c r="BD458" s="38">
        <v>0.13535620000000001</v>
      </c>
      <c r="BE458" s="38">
        <v>0.1117296</v>
      </c>
      <c r="BF458" s="38">
        <v>8.5611599999999996E-2</v>
      </c>
      <c r="BG458" s="38">
        <v>-0.29196870000000003</v>
      </c>
      <c r="BH458" s="38">
        <v>-0.26510129999999998</v>
      </c>
      <c r="BI458" s="38">
        <v>-0.28301100000000001</v>
      </c>
      <c r="BJ458" s="38">
        <v>-0.148424</v>
      </c>
      <c r="BK458" s="38">
        <v>-6.9309499999999996E-2</v>
      </c>
      <c r="BL458" s="38">
        <v>-5.7851E-2</v>
      </c>
      <c r="BM458" s="38">
        <v>-3.5406000000000001E-3</v>
      </c>
      <c r="BN458" s="38">
        <v>-1.0285799999999999E-2</v>
      </c>
      <c r="BO458" s="38">
        <v>0.2411624</v>
      </c>
      <c r="BP458" s="38">
        <v>0.24329529999999999</v>
      </c>
      <c r="BQ458" s="38">
        <v>-6.1036800000000002E-2</v>
      </c>
      <c r="BR458" s="38">
        <v>8.4688000000000003E-3</v>
      </c>
      <c r="BS458" s="38">
        <v>-0.1030204</v>
      </c>
      <c r="BT458" s="38">
        <v>-0.122932</v>
      </c>
      <c r="BU458" s="38">
        <v>-8.8290900000000005E-2</v>
      </c>
      <c r="BV458" s="38">
        <v>-3.6974E-3</v>
      </c>
      <c r="BW458" s="38">
        <v>0.1100028</v>
      </c>
      <c r="BX458" s="38">
        <v>0.21064959999999999</v>
      </c>
      <c r="BY458" s="38">
        <v>0.30464170000000002</v>
      </c>
      <c r="BZ458" s="38">
        <v>0.41720380000000001</v>
      </c>
      <c r="CA458" s="38">
        <v>0.34146199999999999</v>
      </c>
      <c r="CB458" s="38">
        <v>0.17157729999999999</v>
      </c>
      <c r="CC458" s="38">
        <v>0.1470921</v>
      </c>
      <c r="CD458" s="38">
        <v>0.1169413</v>
      </c>
      <c r="CE458" s="38">
        <v>-0.23957010000000001</v>
      </c>
      <c r="CF458" s="38">
        <v>-0.21675050000000001</v>
      </c>
      <c r="CG458" s="38">
        <v>-0.2312419</v>
      </c>
      <c r="CH458" s="38">
        <v>-0.1319245</v>
      </c>
      <c r="CI458" s="38">
        <v>-5.4346100000000001E-2</v>
      </c>
      <c r="CJ458" s="38">
        <v>-4.44038E-2</v>
      </c>
      <c r="CK458" s="38">
        <v>7.8756999999999994E-3</v>
      </c>
      <c r="CL458" s="38">
        <v>7.7430000000000001E-4</v>
      </c>
      <c r="CM458" s="38">
        <v>0.25520700000000002</v>
      </c>
      <c r="CN458" s="38">
        <v>0.26333289999999998</v>
      </c>
      <c r="CO458" s="38">
        <v>-4.74949E-2</v>
      </c>
      <c r="CP458" s="38">
        <v>2.7578100000000001E-2</v>
      </c>
      <c r="CQ458" s="38">
        <v>-8.1488699999999997E-2</v>
      </c>
      <c r="CR458" s="38">
        <v>-0.1036706</v>
      </c>
      <c r="CS458" s="38">
        <v>-7.3050500000000004E-2</v>
      </c>
      <c r="CT458" s="38">
        <v>3.7407999999999999E-3</v>
      </c>
      <c r="CU458" s="38">
        <v>0.1201676</v>
      </c>
      <c r="CV458" s="38">
        <v>0.22570370000000001</v>
      </c>
      <c r="CW458" s="38">
        <v>0.32163849999999999</v>
      </c>
      <c r="CX458" s="38">
        <v>0.4396505</v>
      </c>
      <c r="CY458" s="38">
        <v>0.36391689999999999</v>
      </c>
      <c r="CZ458" s="38">
        <v>0.1966639</v>
      </c>
      <c r="DA458" s="38">
        <v>0.17158409999999999</v>
      </c>
      <c r="DB458" s="38">
        <v>0.13864009999999999</v>
      </c>
      <c r="DC458" s="38">
        <v>-0.20327899999999999</v>
      </c>
      <c r="DD458" s="38">
        <v>-0.1832628</v>
      </c>
      <c r="DE458" s="38">
        <v>-0.1953867</v>
      </c>
      <c r="DF458" s="38">
        <v>-0.115425</v>
      </c>
      <c r="DG458" s="38">
        <v>-3.9382800000000003E-2</v>
      </c>
      <c r="DH458" s="38">
        <v>-3.0956600000000001E-2</v>
      </c>
      <c r="DI458" s="38">
        <v>1.9292E-2</v>
      </c>
      <c r="DJ458" s="38">
        <v>1.1834300000000001E-2</v>
      </c>
      <c r="DK458" s="38">
        <v>0.26925159999999998</v>
      </c>
      <c r="DL458" s="38">
        <v>0.28337050000000003</v>
      </c>
      <c r="DM458" s="38">
        <v>-3.39531E-2</v>
      </c>
      <c r="DN458" s="38">
        <v>4.6687399999999997E-2</v>
      </c>
      <c r="DO458" s="38">
        <v>-5.9957099999999999E-2</v>
      </c>
      <c r="DP458" s="38">
        <v>-8.4409200000000004E-2</v>
      </c>
      <c r="DQ458" s="38">
        <v>-5.7810100000000003E-2</v>
      </c>
      <c r="DR458" s="38">
        <v>1.11789E-2</v>
      </c>
      <c r="DS458" s="38">
        <v>0.13033239999999999</v>
      </c>
      <c r="DT458" s="38">
        <v>0.24075779999999999</v>
      </c>
      <c r="DU458" s="38">
        <v>0.33863529999999997</v>
      </c>
      <c r="DV458" s="38">
        <v>0.46209719999999999</v>
      </c>
      <c r="DW458" s="38">
        <v>0.38637189999999999</v>
      </c>
      <c r="DX458" s="38">
        <v>0.22175049999999999</v>
      </c>
      <c r="DY458" s="38">
        <v>0.196076</v>
      </c>
      <c r="DZ458" s="38">
        <v>0.16033890000000001</v>
      </c>
      <c r="EA458" s="38">
        <v>-0.166988</v>
      </c>
      <c r="EB458" s="38">
        <v>-0.14977509999999999</v>
      </c>
      <c r="EC458" s="38">
        <v>-0.15953149999999999</v>
      </c>
      <c r="ED458" s="38">
        <v>-9.1602299999999998E-2</v>
      </c>
      <c r="EE458" s="38">
        <v>-1.7778100000000002E-2</v>
      </c>
      <c r="EF458" s="38">
        <v>-1.15409E-2</v>
      </c>
      <c r="EG458" s="38">
        <v>3.5775300000000003E-2</v>
      </c>
      <c r="EH458" s="38">
        <v>2.78033E-2</v>
      </c>
      <c r="EI458" s="38">
        <v>0.2895298</v>
      </c>
      <c r="EJ458" s="38">
        <v>0.31230150000000001</v>
      </c>
      <c r="EK458" s="38">
        <v>-1.44008E-2</v>
      </c>
      <c r="EL458" s="38">
        <v>7.42781E-2</v>
      </c>
      <c r="EM458" s="38">
        <v>-2.8868899999999999E-2</v>
      </c>
      <c r="EN458" s="38">
        <v>-5.6598799999999998E-2</v>
      </c>
      <c r="EO458" s="38">
        <v>-3.5805299999999998E-2</v>
      </c>
      <c r="EP458" s="38">
        <v>2.19185E-2</v>
      </c>
      <c r="EQ458" s="38">
        <v>0.14500879999999999</v>
      </c>
      <c r="ER458" s="38">
        <v>0.26249349999999999</v>
      </c>
      <c r="ES458" s="38">
        <v>0.363176</v>
      </c>
      <c r="ET458" s="38">
        <v>0.49450670000000002</v>
      </c>
      <c r="EU458" s="38">
        <v>0.41879329999999998</v>
      </c>
      <c r="EV458" s="38">
        <v>0.25797150000000002</v>
      </c>
      <c r="EW458" s="38">
        <v>0.23143849999999999</v>
      </c>
      <c r="EX458" s="38">
        <v>0.19166849999999999</v>
      </c>
      <c r="EY458" s="38">
        <v>-0.11458939999999999</v>
      </c>
      <c r="EZ458" s="38">
        <v>-0.1014243</v>
      </c>
      <c r="FA458" s="38">
        <v>-0.10776239999999999</v>
      </c>
      <c r="FB458" s="38">
        <v>76.654499999999999</v>
      </c>
      <c r="FC458" s="38">
        <v>74.623480000000001</v>
      </c>
      <c r="FD458" s="38">
        <v>72.612859999999998</v>
      </c>
      <c r="FE458" s="38">
        <v>70.923519999999996</v>
      </c>
      <c r="FF458" s="38">
        <v>69.963989999999995</v>
      </c>
      <c r="FG458" s="38">
        <v>68.762439999999998</v>
      </c>
      <c r="FH458" s="38">
        <v>69.050129999999996</v>
      </c>
      <c r="FI458" s="38">
        <v>72.41028</v>
      </c>
      <c r="FJ458" s="38">
        <v>77.209699999999998</v>
      </c>
      <c r="FK458" s="38">
        <v>81.397540000000006</v>
      </c>
      <c r="FL458" s="38">
        <v>85.714830000000006</v>
      </c>
      <c r="FM458" s="38">
        <v>89.744510000000005</v>
      </c>
      <c r="FN458" s="38">
        <v>93.23948</v>
      </c>
      <c r="FO458" s="38">
        <v>96.162369999999996</v>
      </c>
      <c r="FP458" s="38">
        <v>98.370750000000001</v>
      </c>
      <c r="FQ458" s="38">
        <v>100.00490000000001</v>
      </c>
      <c r="FR458" s="38">
        <v>100.1678</v>
      </c>
      <c r="FS458" s="38">
        <v>99.802379999999999</v>
      </c>
      <c r="FT458" s="38">
        <v>98.203460000000007</v>
      </c>
      <c r="FU458" s="38">
        <v>95.253519999999995</v>
      </c>
      <c r="FV458" s="38">
        <v>90.714119999999994</v>
      </c>
      <c r="FW458">
        <v>86.901259999999994</v>
      </c>
      <c r="FX458">
        <v>83.532120000000006</v>
      </c>
      <c r="FY458">
        <v>80.849720000000005</v>
      </c>
      <c r="FZ458">
        <v>3.9440799999999998E-2</v>
      </c>
      <c r="GA458">
        <v>0.33742519999999998</v>
      </c>
      <c r="GB458">
        <v>1</v>
      </c>
    </row>
    <row r="459" spans="1:184" x14ac:dyDescent="0.3">
      <c r="A459" t="s">
        <v>279</v>
      </c>
      <c r="B459" t="s">
        <v>1</v>
      </c>
      <c r="C459" t="s">
        <v>1</v>
      </c>
      <c r="D459" t="s">
        <v>1</v>
      </c>
      <c r="E459" t="s">
        <v>1</v>
      </c>
      <c r="F459" t="s">
        <v>1</v>
      </c>
      <c r="G459" t="s">
        <v>1</v>
      </c>
      <c r="H459" s="40" t="s">
        <v>1</v>
      </c>
      <c r="I459" s="18" t="s">
        <v>1</v>
      </c>
      <c r="J459" s="38" t="s">
        <v>222</v>
      </c>
      <c r="K459" s="18">
        <v>44753</v>
      </c>
      <c r="L459" s="38">
        <v>13805</v>
      </c>
      <c r="M459" s="38">
        <v>13805</v>
      </c>
      <c r="N459" s="38">
        <v>11.536009999999999</v>
      </c>
      <c r="O459" s="38">
        <v>11.12041</v>
      </c>
      <c r="P459" s="38">
        <v>10.82263</v>
      </c>
      <c r="Q459" s="38">
        <v>10.802049999999999</v>
      </c>
      <c r="R459" s="38">
        <v>11.21698</v>
      </c>
      <c r="S459" s="38">
        <v>12.500159999999999</v>
      </c>
      <c r="T459" s="38">
        <v>14.13147</v>
      </c>
      <c r="U459" s="38">
        <v>16.333629999999999</v>
      </c>
      <c r="V459" s="38">
        <v>18.84121</v>
      </c>
      <c r="W459" s="38">
        <v>20.60745</v>
      </c>
      <c r="X459" s="38">
        <v>22.123889999999999</v>
      </c>
      <c r="Y459" s="38">
        <v>23.283719999999999</v>
      </c>
      <c r="Z459" s="38">
        <v>24.027149999999999</v>
      </c>
      <c r="AA459" s="38">
        <v>24.860250000000001</v>
      </c>
      <c r="AB459" s="38">
        <v>25.070689999999999</v>
      </c>
      <c r="AC459" s="38">
        <v>24.678629999999998</v>
      </c>
      <c r="AD459" s="38">
        <v>23.575030000000002</v>
      </c>
      <c r="AE459" s="38">
        <v>21.62444</v>
      </c>
      <c r="AF459" s="38">
        <v>19.98068</v>
      </c>
      <c r="AG459" s="38">
        <v>18.82573</v>
      </c>
      <c r="AH459" s="38">
        <v>17.578659999999999</v>
      </c>
      <c r="AI459" s="38">
        <v>15.90554</v>
      </c>
      <c r="AJ459" s="38">
        <v>14.3142</v>
      </c>
      <c r="AK459" s="38">
        <v>13.106680000000001</v>
      </c>
      <c r="AL459" s="38">
        <v>-9.4476400000000002E-2</v>
      </c>
      <c r="AM459" s="38">
        <v>-4.30081E-2</v>
      </c>
      <c r="AN459" s="38">
        <v>-1.9696700000000001E-2</v>
      </c>
      <c r="AO459" s="38">
        <v>-4.4148E-3</v>
      </c>
      <c r="AP459" s="38">
        <v>-4.0103E-2</v>
      </c>
      <c r="AQ459" s="38">
        <v>8.1344399999999997E-2</v>
      </c>
      <c r="AR459" s="38">
        <v>7.1514599999999998E-2</v>
      </c>
      <c r="AS459" s="38">
        <v>-0.16702230000000001</v>
      </c>
      <c r="AT459" s="38">
        <v>-8.8979100000000005E-2</v>
      </c>
      <c r="AU459" s="38">
        <v>-0.1409475</v>
      </c>
      <c r="AV459" s="38">
        <v>-0.121494</v>
      </c>
      <c r="AW459" s="38">
        <v>-0.17386850000000001</v>
      </c>
      <c r="AX459" s="38">
        <v>-5.71148E-2</v>
      </c>
      <c r="AY459" s="38">
        <v>3.0898499999999999E-2</v>
      </c>
      <c r="AZ459" s="38">
        <v>0.1055382</v>
      </c>
      <c r="BA459" s="38">
        <v>0.1340625</v>
      </c>
      <c r="BB459" s="38">
        <v>0.2258831</v>
      </c>
      <c r="BC459" s="38">
        <v>0.14666879999999999</v>
      </c>
      <c r="BD459" s="38">
        <v>3.7246899999999999E-2</v>
      </c>
      <c r="BE459" s="38">
        <v>-8.7699000000000006E-3</v>
      </c>
      <c r="BF459" s="38">
        <v>-6.2512100000000001E-2</v>
      </c>
      <c r="BG459" s="38">
        <v>-0.55715309999999996</v>
      </c>
      <c r="BH459" s="38">
        <v>-0.46078209999999997</v>
      </c>
      <c r="BI459" s="38">
        <v>-0.42063020000000001</v>
      </c>
      <c r="BJ459" s="38">
        <v>-6.3896300000000003E-2</v>
      </c>
      <c r="BK459" s="38">
        <v>-1.6032299999999999E-2</v>
      </c>
      <c r="BL459" s="38">
        <v>3.1094999999999999E-3</v>
      </c>
      <c r="BM459" s="38">
        <v>1.55625E-2</v>
      </c>
      <c r="BN459" s="38">
        <v>-2.1328699999999999E-2</v>
      </c>
      <c r="BO459" s="38">
        <v>0.1047553</v>
      </c>
      <c r="BP459" s="38">
        <v>0.1061647</v>
      </c>
      <c r="BQ459" s="38">
        <v>-0.14157349999999999</v>
      </c>
      <c r="BR459" s="38">
        <v>-5.6014899999999999E-2</v>
      </c>
      <c r="BS459" s="38">
        <v>-0.1010711</v>
      </c>
      <c r="BT459" s="38">
        <v>-8.8192900000000005E-2</v>
      </c>
      <c r="BU459" s="38">
        <v>-0.14798149999999999</v>
      </c>
      <c r="BV459" s="38">
        <v>-4.4703899999999998E-2</v>
      </c>
      <c r="BW459" s="38">
        <v>4.8395800000000003E-2</v>
      </c>
      <c r="BX459" s="38">
        <v>0.1313387</v>
      </c>
      <c r="BY459" s="38">
        <v>0.16479679999999999</v>
      </c>
      <c r="BZ459" s="38">
        <v>0.26381480000000002</v>
      </c>
      <c r="CA459" s="38">
        <v>0.18647059999999999</v>
      </c>
      <c r="CB459" s="38">
        <v>8.21823E-2</v>
      </c>
      <c r="CC459" s="38">
        <v>3.3941300000000001E-2</v>
      </c>
      <c r="CD459" s="38">
        <v>-2.39159E-2</v>
      </c>
      <c r="CE459" s="38">
        <v>-0.49880980000000003</v>
      </c>
      <c r="CF459" s="38">
        <v>-0.40108769999999999</v>
      </c>
      <c r="CG459" s="38">
        <v>-0.35559229999999997</v>
      </c>
      <c r="CH459" s="38">
        <v>-4.27166E-2</v>
      </c>
      <c r="CI459" s="38">
        <v>2.6510000000000001E-3</v>
      </c>
      <c r="CJ459" s="38">
        <v>1.8905000000000002E-2</v>
      </c>
      <c r="CK459" s="38">
        <v>2.93987E-2</v>
      </c>
      <c r="CL459" s="38">
        <v>-8.3257000000000001E-3</v>
      </c>
      <c r="CM459" s="38">
        <v>0.1209696</v>
      </c>
      <c r="CN459" s="38">
        <v>0.13016330000000001</v>
      </c>
      <c r="CO459" s="38">
        <v>-0.12394769999999999</v>
      </c>
      <c r="CP459" s="38">
        <v>-3.3183999999999998E-2</v>
      </c>
      <c r="CQ459" s="38">
        <v>-7.3452799999999999E-2</v>
      </c>
      <c r="CR459" s="38">
        <v>-6.5128699999999998E-2</v>
      </c>
      <c r="CS459" s="38">
        <v>-0.13005230000000001</v>
      </c>
      <c r="CT459" s="38">
        <v>-3.6108099999999997E-2</v>
      </c>
      <c r="CU459" s="38">
        <v>6.0514499999999999E-2</v>
      </c>
      <c r="CV459" s="38">
        <v>0.14920800000000001</v>
      </c>
      <c r="CW459" s="38">
        <v>0.18608330000000001</v>
      </c>
      <c r="CX459" s="38">
        <v>0.29008620000000002</v>
      </c>
      <c r="CY459" s="38">
        <v>0.21403720000000001</v>
      </c>
      <c r="CZ459" s="38">
        <v>0.1133043</v>
      </c>
      <c r="DA459" s="38">
        <v>6.3522999999999996E-2</v>
      </c>
      <c r="DB459" s="38">
        <v>2.8157E-3</v>
      </c>
      <c r="DC459" s="38">
        <v>-0.45840150000000002</v>
      </c>
      <c r="DD459" s="38">
        <v>-0.35974349999999999</v>
      </c>
      <c r="DE459" s="38">
        <v>-0.31054730000000003</v>
      </c>
      <c r="DF459" s="38">
        <v>-2.1536900000000001E-2</v>
      </c>
      <c r="DG459" s="38">
        <v>2.13343E-2</v>
      </c>
      <c r="DH459" s="38">
        <v>3.4700500000000002E-2</v>
      </c>
      <c r="DI459" s="38">
        <v>4.32349E-2</v>
      </c>
      <c r="DJ459" s="38">
        <v>4.6772999999999997E-3</v>
      </c>
      <c r="DK459" s="38">
        <v>0.1371839</v>
      </c>
      <c r="DL459" s="38">
        <v>0.15416189999999999</v>
      </c>
      <c r="DM459" s="38">
        <v>-0.1063219</v>
      </c>
      <c r="DN459" s="38">
        <v>-1.03531E-2</v>
      </c>
      <c r="DO459" s="38">
        <v>-4.58345E-2</v>
      </c>
      <c r="DP459" s="38">
        <v>-4.2064400000000002E-2</v>
      </c>
      <c r="DQ459" s="38">
        <v>-0.1121231</v>
      </c>
      <c r="DR459" s="38">
        <v>-2.7512399999999999E-2</v>
      </c>
      <c r="DS459" s="38">
        <v>7.2633100000000006E-2</v>
      </c>
      <c r="DT459" s="38">
        <v>0.16707739999999999</v>
      </c>
      <c r="DU459" s="38">
        <v>0.20736979999999999</v>
      </c>
      <c r="DV459" s="38">
        <v>0.31635750000000001</v>
      </c>
      <c r="DW459" s="38">
        <v>0.2416037</v>
      </c>
      <c r="DX459" s="38">
        <v>0.14442640000000001</v>
      </c>
      <c r="DY459" s="38">
        <v>9.3104599999999996E-2</v>
      </c>
      <c r="DZ459" s="38">
        <v>2.9547299999999999E-2</v>
      </c>
      <c r="EA459" s="38">
        <v>-0.41799320000000001</v>
      </c>
      <c r="EB459" s="38">
        <v>-0.3183994</v>
      </c>
      <c r="EC459" s="38">
        <v>-0.26550220000000002</v>
      </c>
      <c r="ED459" s="38">
        <v>9.0431999999999995E-3</v>
      </c>
      <c r="EE459" s="38">
        <v>4.8309999999999999E-2</v>
      </c>
      <c r="EF459" s="38">
        <v>5.7506700000000001E-2</v>
      </c>
      <c r="EG459" s="38">
        <v>6.3212199999999996E-2</v>
      </c>
      <c r="EH459" s="38">
        <v>2.34516E-2</v>
      </c>
      <c r="EI459" s="38">
        <v>0.16059480000000001</v>
      </c>
      <c r="EJ459" s="38">
        <v>0.18881200000000001</v>
      </c>
      <c r="EK459" s="38">
        <v>-8.0873100000000003E-2</v>
      </c>
      <c r="EL459" s="38">
        <v>2.2611099999999999E-2</v>
      </c>
      <c r="EM459" s="38">
        <v>-5.9581E-3</v>
      </c>
      <c r="EN459" s="38">
        <v>-8.7633999999999993E-3</v>
      </c>
      <c r="EO459" s="38">
        <v>-8.6236099999999996E-2</v>
      </c>
      <c r="EP459" s="38">
        <v>-1.51015E-2</v>
      </c>
      <c r="EQ459" s="38">
        <v>9.0130399999999999E-2</v>
      </c>
      <c r="ER459" s="38">
        <v>0.19287789999999999</v>
      </c>
      <c r="ES459" s="38">
        <v>0.23810410000000001</v>
      </c>
      <c r="ET459" s="38">
        <v>0.35428920000000003</v>
      </c>
      <c r="EU459" s="38">
        <v>0.28140549999999998</v>
      </c>
      <c r="EV459" s="38">
        <v>0.18936169999999999</v>
      </c>
      <c r="EW459" s="38">
        <v>0.13581579999999999</v>
      </c>
      <c r="EX459" s="38">
        <v>6.8143499999999996E-2</v>
      </c>
      <c r="EY459" s="38">
        <v>-0.35964990000000002</v>
      </c>
      <c r="EZ459" s="38">
        <v>-0.25870500000000002</v>
      </c>
      <c r="FA459" s="38">
        <v>-0.20046430000000001</v>
      </c>
      <c r="FB459" s="38">
        <v>78.647350000000003</v>
      </c>
      <c r="FC459" s="38">
        <v>77.516940000000005</v>
      </c>
      <c r="FD459" s="38">
        <v>76.093199999999996</v>
      </c>
      <c r="FE459" s="38">
        <v>74.518789999999996</v>
      </c>
      <c r="FF459" s="38">
        <v>72.496250000000003</v>
      </c>
      <c r="FG459" s="38">
        <v>71.64479</v>
      </c>
      <c r="FH459" s="38">
        <v>71.571659999999994</v>
      </c>
      <c r="FI459" s="38">
        <v>74.599620000000002</v>
      </c>
      <c r="FJ459" s="38">
        <v>79.044759999999997</v>
      </c>
      <c r="FK459" s="38">
        <v>84.008700000000005</v>
      </c>
      <c r="FL459" s="38">
        <v>87.979190000000003</v>
      </c>
      <c r="FM459" s="38">
        <v>91.399050000000003</v>
      </c>
      <c r="FN459" s="38">
        <v>94.531450000000007</v>
      </c>
      <c r="FO459" s="38">
        <v>96.847049999999996</v>
      </c>
      <c r="FP459" s="38">
        <v>98.412450000000007</v>
      </c>
      <c r="FQ459" s="38">
        <v>100.0292</v>
      </c>
      <c r="FR459" s="38">
        <v>100.643</v>
      </c>
      <c r="FS459" s="38">
        <v>100.1892</v>
      </c>
      <c r="FT459" s="38">
        <v>98.792429999999996</v>
      </c>
      <c r="FU459" s="38">
        <v>96.120249999999999</v>
      </c>
      <c r="FV459" s="38">
        <v>92.172709999999995</v>
      </c>
      <c r="FW459">
        <v>88.489850000000004</v>
      </c>
      <c r="FX459">
        <v>85.786739999999995</v>
      </c>
      <c r="FY459">
        <v>82.813829999999996</v>
      </c>
      <c r="FZ459">
        <v>4.8219900000000003E-2</v>
      </c>
      <c r="GA459">
        <v>0.41639290000000001</v>
      </c>
      <c r="GB459">
        <v>1</v>
      </c>
    </row>
    <row r="460" spans="1:184" x14ac:dyDescent="0.3">
      <c r="A460" t="s">
        <v>279</v>
      </c>
      <c r="B460" t="s">
        <v>1</v>
      </c>
      <c r="C460" t="s">
        <v>1</v>
      </c>
      <c r="D460" t="s">
        <v>1</v>
      </c>
      <c r="E460" t="s">
        <v>1</v>
      </c>
      <c r="F460" t="s">
        <v>1</v>
      </c>
      <c r="G460" t="s">
        <v>1</v>
      </c>
      <c r="H460" s="40" t="s">
        <v>1</v>
      </c>
      <c r="I460" s="18" t="s">
        <v>1</v>
      </c>
      <c r="J460" s="38" t="s">
        <v>222</v>
      </c>
      <c r="K460" s="18">
        <v>44760</v>
      </c>
      <c r="L460" s="38">
        <v>13784</v>
      </c>
      <c r="M460" s="38">
        <v>13784</v>
      </c>
      <c r="N460" s="38">
        <v>12.403790000000001</v>
      </c>
      <c r="O460" s="38">
        <v>11.94129</v>
      </c>
      <c r="P460" s="38">
        <v>11.612550000000001</v>
      </c>
      <c r="Q460" s="38">
        <v>11.586370000000001</v>
      </c>
      <c r="R460" s="38">
        <v>11.99502</v>
      </c>
      <c r="S460" s="38">
        <v>13.41179</v>
      </c>
      <c r="T460" s="38">
        <v>15.130179999999999</v>
      </c>
      <c r="U460" s="38">
        <v>17.231929999999998</v>
      </c>
      <c r="V460" s="38">
        <v>19.51812</v>
      </c>
      <c r="W460" s="38">
        <v>21.100159999999999</v>
      </c>
      <c r="X460" s="38">
        <v>22.47429</v>
      </c>
      <c r="Y460" s="38">
        <v>23.607479999999999</v>
      </c>
      <c r="Z460" s="38">
        <v>24.367709999999999</v>
      </c>
      <c r="AA460" s="38">
        <v>25.15889</v>
      </c>
      <c r="AB460" s="38">
        <v>25.39997</v>
      </c>
      <c r="AC460" s="38">
        <v>24.978020000000001</v>
      </c>
      <c r="AD460" s="38">
        <v>23.887969999999999</v>
      </c>
      <c r="AE460" s="38">
        <v>21.917000000000002</v>
      </c>
      <c r="AF460" s="38">
        <v>20.195080000000001</v>
      </c>
      <c r="AG460" s="38">
        <v>19.082630000000002</v>
      </c>
      <c r="AH460" s="38">
        <v>17.838470000000001</v>
      </c>
      <c r="AI460" s="38">
        <v>16.112159999999999</v>
      </c>
      <c r="AJ460" s="38">
        <v>14.407249999999999</v>
      </c>
      <c r="AK460" s="38">
        <v>13.177960000000001</v>
      </c>
      <c r="AL460" s="38">
        <v>-5.4891000000000002E-2</v>
      </c>
      <c r="AM460" s="38">
        <v>2.6622699999999999E-2</v>
      </c>
      <c r="AN460" s="38">
        <v>4.2984300000000003E-2</v>
      </c>
      <c r="AO460" s="38">
        <v>4.1997199999999998E-2</v>
      </c>
      <c r="AP460" s="38">
        <v>-5.2081599999999999E-2</v>
      </c>
      <c r="AQ460" s="38">
        <v>4.5061700000000003E-2</v>
      </c>
      <c r="AR460" s="38">
        <v>0.10951420000000001</v>
      </c>
      <c r="AS460" s="38">
        <v>-0.14698810000000001</v>
      </c>
      <c r="AT460" s="38">
        <v>-0.13412279999999999</v>
      </c>
      <c r="AU460" s="38">
        <v>-0.1928984</v>
      </c>
      <c r="AV460" s="38">
        <v>-0.33193339999999999</v>
      </c>
      <c r="AW460" s="38">
        <v>-0.3858916</v>
      </c>
      <c r="AX460" s="38">
        <v>-0.2268684</v>
      </c>
      <c r="AY460" s="38">
        <v>0.1364833</v>
      </c>
      <c r="AZ460" s="38">
        <v>0.36079299999999997</v>
      </c>
      <c r="BA460" s="38">
        <v>0.52644570000000002</v>
      </c>
      <c r="BB460" s="38">
        <v>0.6975903</v>
      </c>
      <c r="BC460" s="38">
        <v>0.6453989</v>
      </c>
      <c r="BD460" s="38">
        <v>0.54395850000000001</v>
      </c>
      <c r="BE460" s="38">
        <v>0.63742010000000004</v>
      </c>
      <c r="BF460" s="38">
        <v>0.4632947</v>
      </c>
      <c r="BG460" s="38">
        <v>-5.0167000000000003E-2</v>
      </c>
      <c r="BH460" s="38">
        <v>-0.11324620000000001</v>
      </c>
      <c r="BI460" s="38">
        <v>-0.18355920000000001</v>
      </c>
      <c r="BJ460" s="38">
        <v>-2.5764700000000001E-2</v>
      </c>
      <c r="BK460" s="38">
        <v>4.9460999999999998E-2</v>
      </c>
      <c r="BL460" s="38">
        <v>6.2140099999999997E-2</v>
      </c>
      <c r="BM460" s="38">
        <v>6.12288E-2</v>
      </c>
      <c r="BN460" s="38">
        <v>-3.3694700000000001E-2</v>
      </c>
      <c r="BO460" s="38">
        <v>6.7608699999999994E-2</v>
      </c>
      <c r="BP460" s="38">
        <v>0.14881359999999999</v>
      </c>
      <c r="BQ460" s="38">
        <v>-0.1233919</v>
      </c>
      <c r="BR460" s="38">
        <v>-9.9043999999999993E-2</v>
      </c>
      <c r="BS460" s="38">
        <v>-0.1551505</v>
      </c>
      <c r="BT460" s="38">
        <v>-0.30090230000000001</v>
      </c>
      <c r="BU460" s="38">
        <v>-0.35762129999999998</v>
      </c>
      <c r="BV460" s="38">
        <v>-0.21268799999999999</v>
      </c>
      <c r="BW460" s="38">
        <v>0.15854299999999999</v>
      </c>
      <c r="BX460" s="38">
        <v>0.39421149999999999</v>
      </c>
      <c r="BY460" s="38">
        <v>0.5653762</v>
      </c>
      <c r="BZ460" s="38">
        <v>0.74382879999999996</v>
      </c>
      <c r="CA460" s="38">
        <v>0.70177670000000003</v>
      </c>
      <c r="CB460" s="38">
        <v>0.60787420000000003</v>
      </c>
      <c r="CC460" s="38">
        <v>0.69477469999999997</v>
      </c>
      <c r="CD460" s="38">
        <v>0.50455950000000005</v>
      </c>
      <c r="CE460" s="38">
        <v>1.6663799999999999E-2</v>
      </c>
      <c r="CF460" s="38">
        <v>-5.0472000000000003E-2</v>
      </c>
      <c r="CG460" s="38">
        <v>-0.1198954</v>
      </c>
      <c r="CH460" s="38">
        <v>-5.5918000000000001E-3</v>
      </c>
      <c r="CI460" s="38">
        <v>6.5278799999999998E-2</v>
      </c>
      <c r="CJ460" s="38">
        <v>7.5407399999999999E-2</v>
      </c>
      <c r="CK460" s="38">
        <v>7.4548600000000007E-2</v>
      </c>
      <c r="CL460" s="38">
        <v>-2.0959999999999999E-2</v>
      </c>
      <c r="CM460" s="38">
        <v>8.3224599999999996E-2</v>
      </c>
      <c r="CN460" s="38">
        <v>0.1760322</v>
      </c>
      <c r="CO460" s="38">
        <v>-0.1070493</v>
      </c>
      <c r="CP460" s="38">
        <v>-7.4748400000000007E-2</v>
      </c>
      <c r="CQ460" s="38">
        <v>-0.12900639999999999</v>
      </c>
      <c r="CR460" s="38">
        <v>-0.2794102</v>
      </c>
      <c r="CS460" s="38">
        <v>-0.33804119999999999</v>
      </c>
      <c r="CT460" s="38">
        <v>-0.20286660000000001</v>
      </c>
      <c r="CU460" s="38">
        <v>0.17382149999999999</v>
      </c>
      <c r="CV460" s="38">
        <v>0.41735709999999998</v>
      </c>
      <c r="CW460" s="38">
        <v>0.59233930000000001</v>
      </c>
      <c r="CX460" s="38">
        <v>0.77585349999999997</v>
      </c>
      <c r="CY460" s="38">
        <v>0.74082389999999998</v>
      </c>
      <c r="CZ460" s="38">
        <v>0.652142</v>
      </c>
      <c r="DA460" s="38">
        <v>0.73449830000000005</v>
      </c>
      <c r="DB460" s="38">
        <v>0.53313929999999998</v>
      </c>
      <c r="DC460" s="38">
        <v>6.2950599999999995E-2</v>
      </c>
      <c r="DD460" s="38">
        <v>-6.9947000000000004E-3</v>
      </c>
      <c r="DE460" s="38">
        <v>-7.5802099999999997E-2</v>
      </c>
      <c r="DF460" s="38">
        <v>1.4581E-2</v>
      </c>
      <c r="DG460" s="38">
        <v>8.1096500000000002E-2</v>
      </c>
      <c r="DH460" s="38">
        <v>8.8674600000000006E-2</v>
      </c>
      <c r="DI460" s="38">
        <v>8.7868399999999999E-2</v>
      </c>
      <c r="DJ460" s="38">
        <v>-8.2252999999999996E-3</v>
      </c>
      <c r="DK460" s="38">
        <v>9.8840600000000001E-2</v>
      </c>
      <c r="DL460" s="38">
        <v>0.20325080000000001</v>
      </c>
      <c r="DM460" s="38">
        <v>-9.0706599999999998E-2</v>
      </c>
      <c r="DN460" s="38">
        <v>-5.0452900000000002E-2</v>
      </c>
      <c r="DO460" s="38">
        <v>-0.1028623</v>
      </c>
      <c r="DP460" s="38">
        <v>-0.25791809999999998</v>
      </c>
      <c r="DQ460" s="38">
        <v>-0.3184612</v>
      </c>
      <c r="DR460" s="38">
        <v>-0.1930453</v>
      </c>
      <c r="DS460" s="38">
        <v>0.18909999999999999</v>
      </c>
      <c r="DT460" s="38">
        <v>0.44050260000000002</v>
      </c>
      <c r="DU460" s="38">
        <v>0.61930240000000003</v>
      </c>
      <c r="DV460" s="38">
        <v>0.80787810000000004</v>
      </c>
      <c r="DW460" s="38">
        <v>0.77987099999999998</v>
      </c>
      <c r="DX460" s="38">
        <v>0.69640979999999997</v>
      </c>
      <c r="DY460" s="38">
        <v>0.77422199999999997</v>
      </c>
      <c r="DZ460" s="38">
        <v>0.56171910000000003</v>
      </c>
      <c r="EA460" s="38">
        <v>0.1092374</v>
      </c>
      <c r="EB460" s="38">
        <v>3.6482599999999997E-2</v>
      </c>
      <c r="EC460" s="38">
        <v>-3.1708800000000002E-2</v>
      </c>
      <c r="ED460" s="38">
        <v>4.37074E-2</v>
      </c>
      <c r="EE460" s="38">
        <v>0.10393479999999999</v>
      </c>
      <c r="EF460" s="38">
        <v>0.10783040000000001</v>
      </c>
      <c r="EG460" s="38">
        <v>0.1071</v>
      </c>
      <c r="EH460" s="38">
        <v>1.01616E-2</v>
      </c>
      <c r="EI460" s="38">
        <v>0.1213875</v>
      </c>
      <c r="EJ460" s="38">
        <v>0.24255019999999999</v>
      </c>
      <c r="EK460" s="38">
        <v>-6.7110400000000001E-2</v>
      </c>
      <c r="EL460" s="38">
        <v>-1.53741E-2</v>
      </c>
      <c r="EM460" s="38">
        <v>-6.5114400000000003E-2</v>
      </c>
      <c r="EN460" s="38">
        <v>-0.22688700000000001</v>
      </c>
      <c r="EO460" s="38">
        <v>-0.29019080000000003</v>
      </c>
      <c r="EP460" s="38">
        <v>-0.17886479999999999</v>
      </c>
      <c r="EQ460" s="38">
        <v>0.21115970000000001</v>
      </c>
      <c r="ER460" s="38">
        <v>0.47392109999999998</v>
      </c>
      <c r="ES460" s="38">
        <v>0.65823290000000001</v>
      </c>
      <c r="ET460" s="38">
        <v>0.8541166</v>
      </c>
      <c r="EU460" s="38">
        <v>0.83624880000000001</v>
      </c>
      <c r="EV460" s="38">
        <v>0.76032549999999999</v>
      </c>
      <c r="EW460" s="38">
        <v>0.8315766</v>
      </c>
      <c r="EX460" s="38">
        <v>0.60298390000000002</v>
      </c>
      <c r="EY460" s="38">
        <v>0.17606820000000001</v>
      </c>
      <c r="EZ460" s="38">
        <v>9.9256899999999995E-2</v>
      </c>
      <c r="FA460" s="38">
        <v>3.1954999999999997E-2</v>
      </c>
      <c r="FB460" s="38">
        <v>81.439509999999999</v>
      </c>
      <c r="FC460" s="38">
        <v>80.567599999999999</v>
      </c>
      <c r="FD460" s="38">
        <v>79.166179999999997</v>
      </c>
      <c r="FE460" s="38">
        <v>77.454049999999995</v>
      </c>
      <c r="FF460" s="38">
        <v>76.318740000000005</v>
      </c>
      <c r="FG460" s="38">
        <v>75.007869999999997</v>
      </c>
      <c r="FH460" s="38">
        <v>75.12988</v>
      </c>
      <c r="FI460" s="38">
        <v>77.053870000000003</v>
      </c>
      <c r="FJ460" s="38">
        <v>79.756720000000001</v>
      </c>
      <c r="FK460" s="38">
        <v>83.67268</v>
      </c>
      <c r="FL460" s="38">
        <v>88.002300000000005</v>
      </c>
      <c r="FM460" s="38">
        <v>92.372969999999995</v>
      </c>
      <c r="FN460" s="38">
        <v>93.470209999999994</v>
      </c>
      <c r="FO460" s="38">
        <v>95.664910000000006</v>
      </c>
      <c r="FP460" s="38">
        <v>97.990449999999996</v>
      </c>
      <c r="FQ460" s="38">
        <v>99.120069999999998</v>
      </c>
      <c r="FR460" s="38">
        <v>99.222229999999996</v>
      </c>
      <c r="FS460" s="38">
        <v>98.249440000000007</v>
      </c>
      <c r="FT460" s="38">
        <v>96.493729999999999</v>
      </c>
      <c r="FU460" s="38">
        <v>93.347130000000007</v>
      </c>
      <c r="FV460" s="38">
        <v>89.819109999999995</v>
      </c>
      <c r="FW460">
        <v>87.182689999999994</v>
      </c>
      <c r="FX460">
        <v>84.379810000000006</v>
      </c>
      <c r="FY460">
        <v>81.339129999999997</v>
      </c>
      <c r="FZ460">
        <v>6.4515000000000003E-2</v>
      </c>
      <c r="GA460">
        <v>0.48144310000000001</v>
      </c>
      <c r="GB460">
        <v>1</v>
      </c>
    </row>
    <row r="461" spans="1:184" x14ac:dyDescent="0.3">
      <c r="A461" t="s">
        <v>279</v>
      </c>
      <c r="B461" t="s">
        <v>1</v>
      </c>
      <c r="C461" t="s">
        <v>1</v>
      </c>
      <c r="D461" t="s">
        <v>1</v>
      </c>
      <c r="E461" t="s">
        <v>1</v>
      </c>
      <c r="F461" t="s">
        <v>1</v>
      </c>
      <c r="G461" t="s">
        <v>1</v>
      </c>
      <c r="H461" s="40" t="s">
        <v>1</v>
      </c>
      <c r="I461" s="18" t="s">
        <v>1</v>
      </c>
      <c r="J461" s="38" t="s">
        <v>222</v>
      </c>
      <c r="K461" s="18">
        <v>44763</v>
      </c>
      <c r="L461" s="38">
        <v>13774</v>
      </c>
      <c r="M461" s="38">
        <v>13774</v>
      </c>
      <c r="N461" s="38">
        <v>12.1364</v>
      </c>
      <c r="O461" s="38">
        <v>11.63715</v>
      </c>
      <c r="P461" s="38">
        <v>11.298389999999999</v>
      </c>
      <c r="Q461" s="38">
        <v>11.183389999999999</v>
      </c>
      <c r="R461" s="38">
        <v>11.585789999999999</v>
      </c>
      <c r="S461" s="38">
        <v>12.83154</v>
      </c>
      <c r="T461" s="38">
        <v>14.418010000000001</v>
      </c>
      <c r="U461" s="38">
        <v>16.43122</v>
      </c>
      <c r="V461" s="38">
        <v>18.66891</v>
      </c>
      <c r="W461" s="38">
        <v>20.285139999999998</v>
      </c>
      <c r="X461" s="38">
        <v>21.708539999999999</v>
      </c>
      <c r="Y461" s="38">
        <v>22.83428</v>
      </c>
      <c r="Z461" s="38">
        <v>23.636869999999998</v>
      </c>
      <c r="AA461" s="38">
        <v>24.509360000000001</v>
      </c>
      <c r="AB461" s="38">
        <v>24.774380000000001</v>
      </c>
      <c r="AC461" s="38">
        <v>24.34957</v>
      </c>
      <c r="AD461" s="38">
        <v>23.57741</v>
      </c>
      <c r="AE461" s="38">
        <v>21.777909999999999</v>
      </c>
      <c r="AF461" s="38">
        <v>20.24841</v>
      </c>
      <c r="AG461" s="38">
        <v>19.003270000000001</v>
      </c>
      <c r="AH461" s="38">
        <v>17.711449999999999</v>
      </c>
      <c r="AI461" s="38">
        <v>15.9834</v>
      </c>
      <c r="AJ461" s="38">
        <v>14.256</v>
      </c>
      <c r="AK461" s="38">
        <v>13.02107</v>
      </c>
      <c r="AL461" s="38">
        <v>-0.28550959999999997</v>
      </c>
      <c r="AM461" s="38">
        <v>-0.1835773</v>
      </c>
      <c r="AN461" s="38">
        <v>-0.12103899999999999</v>
      </c>
      <c r="AO461" s="38">
        <v>-6.1041499999999999E-2</v>
      </c>
      <c r="AP461" s="38">
        <v>-9.5129999999999998E-4</v>
      </c>
      <c r="AQ461" s="38">
        <v>3.3395300000000003E-2</v>
      </c>
      <c r="AR461" s="38">
        <v>0.15960569999999999</v>
      </c>
      <c r="AS461" s="38">
        <v>6.4030199999999995E-2</v>
      </c>
      <c r="AT461" s="38">
        <v>0.10931390000000001</v>
      </c>
      <c r="AU461" s="38">
        <v>5.21854E-2</v>
      </c>
      <c r="AV461" s="38">
        <v>-6.5553500000000001E-2</v>
      </c>
      <c r="AW461" s="38">
        <v>-2.80602E-2</v>
      </c>
      <c r="AX461" s="38">
        <v>5.8038399999999997E-2</v>
      </c>
      <c r="AY461" s="38">
        <v>-3.1882999999999998E-3</v>
      </c>
      <c r="AZ461" s="38">
        <v>8.2950000000000005E-4</v>
      </c>
      <c r="BA461" s="38">
        <v>-0.1532097</v>
      </c>
      <c r="BB461" s="38">
        <v>0.1064519</v>
      </c>
      <c r="BC461" s="38">
        <v>9.1238700000000006E-2</v>
      </c>
      <c r="BD461" s="38">
        <v>9.3704700000000002E-2</v>
      </c>
      <c r="BE461" s="38">
        <v>0.15480550000000001</v>
      </c>
      <c r="BF461" s="38">
        <v>0.16949449999999999</v>
      </c>
      <c r="BG461" s="38">
        <v>-5.0904699999999997E-2</v>
      </c>
      <c r="BH461" s="38">
        <v>-2.7564100000000001E-2</v>
      </c>
      <c r="BI461" s="38">
        <v>-2.5955200000000001E-2</v>
      </c>
      <c r="BJ461" s="38">
        <v>-0.26334489999999999</v>
      </c>
      <c r="BK461" s="38">
        <v>-0.1663907</v>
      </c>
      <c r="BL461" s="38">
        <v>-0.1065424</v>
      </c>
      <c r="BM461" s="38">
        <v>-5.02091E-2</v>
      </c>
      <c r="BN461" s="38">
        <v>1.0129600000000001E-2</v>
      </c>
      <c r="BO461" s="38">
        <v>4.7901800000000001E-2</v>
      </c>
      <c r="BP461" s="38">
        <v>0.18109420000000001</v>
      </c>
      <c r="BQ461" s="38">
        <v>7.7117599999999994E-2</v>
      </c>
      <c r="BR461" s="38">
        <v>0.1261728</v>
      </c>
      <c r="BS461" s="38">
        <v>7.2344599999999995E-2</v>
      </c>
      <c r="BT461" s="38">
        <v>-4.6532799999999999E-2</v>
      </c>
      <c r="BU461" s="38">
        <v>-1.4827999999999999E-2</v>
      </c>
      <c r="BV461" s="38">
        <v>6.6344500000000001E-2</v>
      </c>
      <c r="BW461" s="38">
        <v>6.5627000000000003E-3</v>
      </c>
      <c r="BX461" s="38">
        <v>1.7366900000000001E-2</v>
      </c>
      <c r="BY461" s="38">
        <v>-0.12773219999999999</v>
      </c>
      <c r="BZ461" s="38">
        <v>0.1358838</v>
      </c>
      <c r="CA461" s="38">
        <v>0.1222586</v>
      </c>
      <c r="CB461" s="38">
        <v>0.12812860000000001</v>
      </c>
      <c r="CC461" s="38">
        <v>0.18938820000000001</v>
      </c>
      <c r="CD461" s="38">
        <v>0.19689490000000001</v>
      </c>
      <c r="CE461" s="38">
        <v>-1.8696000000000001E-2</v>
      </c>
      <c r="CF461" s="38">
        <v>2.6497999999999999E-3</v>
      </c>
      <c r="CG461" s="38">
        <v>6.8418000000000003E-3</v>
      </c>
      <c r="CH461" s="38">
        <v>-0.24799360000000001</v>
      </c>
      <c r="CI461" s="38">
        <v>-0.15448729999999999</v>
      </c>
      <c r="CJ461" s="38">
        <v>-9.6502099999999993E-2</v>
      </c>
      <c r="CK461" s="38">
        <v>-4.2706599999999997E-2</v>
      </c>
      <c r="CL461" s="38">
        <v>1.7804199999999999E-2</v>
      </c>
      <c r="CM461" s="38">
        <v>5.7948899999999998E-2</v>
      </c>
      <c r="CN461" s="38">
        <v>0.19597700000000001</v>
      </c>
      <c r="CO461" s="38">
        <v>8.6181999999999995E-2</v>
      </c>
      <c r="CP461" s="38">
        <v>0.1378491</v>
      </c>
      <c r="CQ461" s="38">
        <v>8.6306800000000003E-2</v>
      </c>
      <c r="CR461" s="38">
        <v>-3.3359100000000003E-2</v>
      </c>
      <c r="CS461" s="38">
        <v>-5.6633999999999999E-3</v>
      </c>
      <c r="CT461" s="38">
        <v>7.2097300000000003E-2</v>
      </c>
      <c r="CU461" s="38">
        <v>1.3316100000000001E-2</v>
      </c>
      <c r="CV461" s="38">
        <v>2.8820599999999998E-2</v>
      </c>
      <c r="CW461" s="38">
        <v>-0.11008660000000001</v>
      </c>
      <c r="CX461" s="38">
        <v>0.1562683</v>
      </c>
      <c r="CY461" s="38">
        <v>0.14374300000000001</v>
      </c>
      <c r="CZ461" s="38">
        <v>0.15197040000000001</v>
      </c>
      <c r="DA461" s="38">
        <v>0.21334</v>
      </c>
      <c r="DB461" s="38">
        <v>0.21587239999999999</v>
      </c>
      <c r="DC461" s="38">
        <v>3.6116999999999998E-3</v>
      </c>
      <c r="DD461" s="38">
        <v>2.35759E-2</v>
      </c>
      <c r="DE461" s="38">
        <v>2.9556900000000001E-2</v>
      </c>
      <c r="DF461" s="38">
        <v>-0.2326424</v>
      </c>
      <c r="DG461" s="38">
        <v>-0.14258390000000001</v>
      </c>
      <c r="DH461" s="38">
        <v>-8.6461800000000005E-2</v>
      </c>
      <c r="DI461" s="38">
        <v>-3.5204199999999998E-2</v>
      </c>
      <c r="DJ461" s="38">
        <v>2.5478799999999999E-2</v>
      </c>
      <c r="DK461" s="38">
        <v>6.7996100000000004E-2</v>
      </c>
      <c r="DL461" s="38">
        <v>0.21085989999999999</v>
      </c>
      <c r="DM461" s="38">
        <v>9.5246300000000006E-2</v>
      </c>
      <c r="DN461" s="38">
        <v>0.14952550000000001</v>
      </c>
      <c r="DO461" s="38">
        <v>0.100269</v>
      </c>
      <c r="DP461" s="38">
        <v>-2.0185499999999999E-2</v>
      </c>
      <c r="DQ461" s="38">
        <v>3.5011999999999999E-3</v>
      </c>
      <c r="DR461" s="38">
        <v>7.7850100000000005E-2</v>
      </c>
      <c r="DS461" s="38">
        <v>2.00696E-2</v>
      </c>
      <c r="DT461" s="38">
        <v>4.0274299999999999E-2</v>
      </c>
      <c r="DU461" s="38">
        <v>-9.2440900000000006E-2</v>
      </c>
      <c r="DV461" s="38">
        <v>0.1766528</v>
      </c>
      <c r="DW461" s="38">
        <v>0.16522729999999999</v>
      </c>
      <c r="DX461" s="38">
        <v>0.1758123</v>
      </c>
      <c r="DY461" s="38">
        <v>0.2372919</v>
      </c>
      <c r="DZ461" s="38">
        <v>0.2348499</v>
      </c>
      <c r="EA461" s="38">
        <v>2.5919299999999999E-2</v>
      </c>
      <c r="EB461" s="38">
        <v>4.4501899999999997E-2</v>
      </c>
      <c r="EC461" s="38">
        <v>5.2271999999999999E-2</v>
      </c>
      <c r="ED461" s="38">
        <v>-0.21047759999999999</v>
      </c>
      <c r="EE461" s="38">
        <v>-0.12539729999999999</v>
      </c>
      <c r="EF461" s="38">
        <v>-7.1965100000000004E-2</v>
      </c>
      <c r="EG461" s="38">
        <v>-2.4371799999999999E-2</v>
      </c>
      <c r="EH461" s="38">
        <v>3.6559700000000001E-2</v>
      </c>
      <c r="EI461" s="38">
        <v>8.2502500000000006E-2</v>
      </c>
      <c r="EJ461" s="38">
        <v>0.23234840000000001</v>
      </c>
      <c r="EK461" s="38">
        <v>0.10833379999999999</v>
      </c>
      <c r="EL461" s="38">
        <v>0.16638439999999999</v>
      </c>
      <c r="EM461" s="38">
        <v>0.1204283</v>
      </c>
      <c r="EN461" s="38">
        <v>-1.1647999999999999E-3</v>
      </c>
      <c r="EO461" s="38">
        <v>1.67333E-2</v>
      </c>
      <c r="EP461" s="38">
        <v>8.6156300000000005E-2</v>
      </c>
      <c r="EQ461" s="38">
        <v>2.98205E-2</v>
      </c>
      <c r="ER461" s="38">
        <v>5.68117E-2</v>
      </c>
      <c r="ES461" s="38">
        <v>-6.6963400000000006E-2</v>
      </c>
      <c r="ET461" s="38">
        <v>0.20608470000000001</v>
      </c>
      <c r="EU461" s="38">
        <v>0.19624720000000001</v>
      </c>
      <c r="EV461" s="38">
        <v>0.21023620000000001</v>
      </c>
      <c r="EW461" s="38">
        <v>0.27187450000000002</v>
      </c>
      <c r="EX461" s="38">
        <v>0.26225039999999999</v>
      </c>
      <c r="EY461" s="38">
        <v>5.8128100000000002E-2</v>
      </c>
      <c r="EZ461" s="38">
        <v>7.4715799999999999E-2</v>
      </c>
      <c r="FA461" s="38">
        <v>8.5068900000000003E-2</v>
      </c>
      <c r="FB461" s="38">
        <v>77.575230000000005</v>
      </c>
      <c r="FC461" s="38">
        <v>75.451830000000001</v>
      </c>
      <c r="FD461" s="38">
        <v>73.798379999999995</v>
      </c>
      <c r="FE461" s="38">
        <v>72.189779999999999</v>
      </c>
      <c r="FF461" s="38">
        <v>70.779300000000006</v>
      </c>
      <c r="FG461" s="38">
        <v>69.230059999999995</v>
      </c>
      <c r="FH461" s="38">
        <v>69.013350000000003</v>
      </c>
      <c r="FI461" s="38">
        <v>72.269450000000006</v>
      </c>
      <c r="FJ461" s="38">
        <v>76.440669999999997</v>
      </c>
      <c r="FK461" s="38">
        <v>80.801649999999995</v>
      </c>
      <c r="FL461" s="38">
        <v>85.488460000000003</v>
      </c>
      <c r="FM461" s="38">
        <v>88.959000000000003</v>
      </c>
      <c r="FN461" s="38">
        <v>92.014300000000006</v>
      </c>
      <c r="FO461" s="38">
        <v>94.319649999999996</v>
      </c>
      <c r="FP461" s="38">
        <v>95.932479999999998</v>
      </c>
      <c r="FQ461" s="38">
        <v>97.008669999999995</v>
      </c>
      <c r="FR461" s="38">
        <v>99.257999999999996</v>
      </c>
      <c r="FS461" s="38">
        <v>98.765910000000005</v>
      </c>
      <c r="FT461" s="38">
        <v>96.973770000000002</v>
      </c>
      <c r="FU461" s="38">
        <v>93.841909999999999</v>
      </c>
      <c r="FV461" s="38">
        <v>89.523759999999996</v>
      </c>
      <c r="FW461">
        <v>85.765370000000004</v>
      </c>
      <c r="FX461">
        <v>82.686940000000007</v>
      </c>
      <c r="FY461">
        <v>79.553659999999994</v>
      </c>
      <c r="FZ461">
        <v>3.83113E-2</v>
      </c>
      <c r="GA461">
        <v>0.29645129999999997</v>
      </c>
      <c r="GB461">
        <v>1</v>
      </c>
    </row>
    <row r="462" spans="1:184" x14ac:dyDescent="0.3">
      <c r="A462" t="s">
        <v>279</v>
      </c>
      <c r="B462" t="s">
        <v>1</v>
      </c>
      <c r="C462" t="s">
        <v>1</v>
      </c>
      <c r="D462" t="s">
        <v>1</v>
      </c>
      <c r="E462" t="s">
        <v>1</v>
      </c>
      <c r="F462" t="s">
        <v>1</v>
      </c>
      <c r="G462" t="s">
        <v>1</v>
      </c>
      <c r="H462" s="40" t="s">
        <v>1</v>
      </c>
      <c r="I462" s="18" t="s">
        <v>1</v>
      </c>
      <c r="J462" s="38" t="s">
        <v>222</v>
      </c>
      <c r="K462" s="18">
        <v>44789</v>
      </c>
      <c r="L462" s="38">
        <v>13675</v>
      </c>
      <c r="M462" s="38">
        <v>13675</v>
      </c>
      <c r="N462" s="38">
        <v>11.93693</v>
      </c>
      <c r="O462" s="38">
        <v>11.42238</v>
      </c>
      <c r="P462" s="38">
        <v>11.09939</v>
      </c>
      <c r="Q462" s="38">
        <v>10.977499999999999</v>
      </c>
      <c r="R462" s="38">
        <v>11.401949999999999</v>
      </c>
      <c r="S462" s="38">
        <v>12.6295</v>
      </c>
      <c r="T462" s="38">
        <v>14.332750000000001</v>
      </c>
      <c r="U462" s="38">
        <v>16.500419999999998</v>
      </c>
      <c r="V462" s="38">
        <v>19.074940000000002</v>
      </c>
      <c r="W462" s="38">
        <v>21.07826</v>
      </c>
      <c r="X462" s="38">
        <v>22.845970000000001</v>
      </c>
      <c r="Y462" s="38">
        <v>24.19455</v>
      </c>
      <c r="Z462" s="38">
        <v>25.091419999999999</v>
      </c>
      <c r="AA462" s="38">
        <v>26.081600000000002</v>
      </c>
      <c r="AB462" s="38">
        <v>26.374970000000001</v>
      </c>
      <c r="AC462" s="38">
        <v>25.948499999999999</v>
      </c>
      <c r="AD462" s="38">
        <v>24.78603</v>
      </c>
      <c r="AE462" s="38">
        <v>22.835460000000001</v>
      </c>
      <c r="AF462" s="38">
        <v>21.18975</v>
      </c>
      <c r="AG462" s="38">
        <v>19.86271</v>
      </c>
      <c r="AH462" s="38">
        <v>18.483329999999999</v>
      </c>
      <c r="AI462" s="38">
        <v>16.701809999999998</v>
      </c>
      <c r="AJ462" s="38">
        <v>14.870850000000001</v>
      </c>
      <c r="AK462" s="38">
        <v>13.59455</v>
      </c>
      <c r="AL462" s="38">
        <v>-9.1784500000000005E-2</v>
      </c>
      <c r="AM462" s="38">
        <v>-0.13532540000000001</v>
      </c>
      <c r="AN462" s="38">
        <v>-9.0304099999999998E-2</v>
      </c>
      <c r="AO462" s="38">
        <v>-7.8600000000000003E-2</v>
      </c>
      <c r="AP462" s="38">
        <v>-5.1775399999999999E-2</v>
      </c>
      <c r="AQ462" s="38">
        <v>-0.16789519999999999</v>
      </c>
      <c r="AR462" s="38">
        <v>-0.13239100000000001</v>
      </c>
      <c r="AS462" s="38">
        <v>8.3546999999999996E-2</v>
      </c>
      <c r="AT462" s="38">
        <v>3.6331099999999998E-2</v>
      </c>
      <c r="AU462" s="38">
        <v>0.10199320000000001</v>
      </c>
      <c r="AV462" s="38">
        <v>0.1036358</v>
      </c>
      <c r="AW462" s="38">
        <v>6.9189399999999998E-2</v>
      </c>
      <c r="AX462" s="38">
        <v>-1.1281599999999999E-2</v>
      </c>
      <c r="AY462" s="38">
        <v>-4.6087400000000001E-2</v>
      </c>
      <c r="AZ462" s="38">
        <v>-2.4545000000000001E-3</v>
      </c>
      <c r="BA462" s="38">
        <v>5.8374799999999998E-2</v>
      </c>
      <c r="BB462" s="38">
        <v>0.21125749999999999</v>
      </c>
      <c r="BC462" s="38">
        <v>0.2260809</v>
      </c>
      <c r="BD462" s="38">
        <v>0.30331200000000003</v>
      </c>
      <c r="BE462" s="38">
        <v>0.25627759999999999</v>
      </c>
      <c r="BF462" s="38">
        <v>0.18118290000000001</v>
      </c>
      <c r="BG462" s="38">
        <v>0.1771578</v>
      </c>
      <c r="BH462" s="38">
        <v>7.4300699999999997E-2</v>
      </c>
      <c r="BI462" s="38">
        <v>-5.9908000000000001E-3</v>
      </c>
      <c r="BJ462" s="38">
        <v>-7.34379E-2</v>
      </c>
      <c r="BK462" s="38">
        <v>-0.1204457</v>
      </c>
      <c r="BL462" s="38">
        <v>-7.7453400000000006E-2</v>
      </c>
      <c r="BM462" s="38">
        <v>-6.6788399999999998E-2</v>
      </c>
      <c r="BN462" s="38">
        <v>-3.9657400000000002E-2</v>
      </c>
      <c r="BO462" s="38">
        <v>-0.1519943</v>
      </c>
      <c r="BP462" s="38">
        <v>-0.107851</v>
      </c>
      <c r="BQ462" s="38">
        <v>9.9302299999999996E-2</v>
      </c>
      <c r="BR462" s="38">
        <v>5.5833800000000003E-2</v>
      </c>
      <c r="BS462" s="38">
        <v>0.1249667</v>
      </c>
      <c r="BT462" s="38">
        <v>0.1195488</v>
      </c>
      <c r="BU462" s="38">
        <v>8.3346900000000002E-2</v>
      </c>
      <c r="BV462" s="38">
        <v>-1.3205999999999999E-3</v>
      </c>
      <c r="BW462" s="38">
        <v>-3.2332E-2</v>
      </c>
      <c r="BX462" s="38">
        <v>2.2007800000000001E-2</v>
      </c>
      <c r="BY462" s="38">
        <v>9.0682200000000004E-2</v>
      </c>
      <c r="BZ462" s="38">
        <v>0.24368790000000001</v>
      </c>
      <c r="CA462" s="38">
        <v>0.26003579999999998</v>
      </c>
      <c r="CB462" s="38">
        <v>0.34112789999999998</v>
      </c>
      <c r="CC462" s="38">
        <v>0.29520000000000002</v>
      </c>
      <c r="CD462" s="38">
        <v>0.21462310000000001</v>
      </c>
      <c r="CE462" s="38">
        <v>0.213642</v>
      </c>
      <c r="CF462" s="38">
        <v>0.115457</v>
      </c>
      <c r="CG462" s="38">
        <v>4.1252700000000003E-2</v>
      </c>
      <c r="CH462" s="38">
        <v>-6.0731100000000003E-2</v>
      </c>
      <c r="CI462" s="38">
        <v>-0.11014</v>
      </c>
      <c r="CJ462" s="38">
        <v>-6.8553000000000003E-2</v>
      </c>
      <c r="CK462" s="38">
        <v>-5.8607600000000003E-2</v>
      </c>
      <c r="CL462" s="38">
        <v>-3.1264599999999997E-2</v>
      </c>
      <c r="CM462" s="38">
        <v>-0.14098140000000001</v>
      </c>
      <c r="CN462" s="38">
        <v>-9.0854599999999994E-2</v>
      </c>
      <c r="CO462" s="38">
        <v>0.1102144</v>
      </c>
      <c r="CP462" s="38">
        <v>6.9341200000000006E-2</v>
      </c>
      <c r="CQ462" s="38">
        <v>0.140878</v>
      </c>
      <c r="CR462" s="38">
        <v>0.13057009999999999</v>
      </c>
      <c r="CS462" s="38">
        <v>9.3152299999999993E-2</v>
      </c>
      <c r="CT462" s="38">
        <v>5.5782999999999996E-3</v>
      </c>
      <c r="CU462" s="38">
        <v>-2.2804999999999999E-2</v>
      </c>
      <c r="CV462" s="38">
        <v>3.8950400000000003E-2</v>
      </c>
      <c r="CW462" s="38">
        <v>0.11305809999999999</v>
      </c>
      <c r="CX462" s="38">
        <v>0.26614919999999997</v>
      </c>
      <c r="CY462" s="38">
        <v>0.28355279999999999</v>
      </c>
      <c r="CZ462" s="38">
        <v>0.36731900000000001</v>
      </c>
      <c r="DA462" s="38">
        <v>0.32215759999999999</v>
      </c>
      <c r="DB462" s="38">
        <v>0.23778360000000001</v>
      </c>
      <c r="DC462" s="38">
        <v>0.23891080000000001</v>
      </c>
      <c r="DD462" s="38">
        <v>0.1439617</v>
      </c>
      <c r="DE462" s="38">
        <v>7.3973499999999998E-2</v>
      </c>
      <c r="DF462" s="38">
        <v>-4.8024299999999999E-2</v>
      </c>
      <c r="DG462" s="38">
        <v>-9.9834400000000004E-2</v>
      </c>
      <c r="DH462" s="38">
        <v>-5.96526E-2</v>
      </c>
      <c r="DI462" s="38">
        <v>-5.0426899999999997E-2</v>
      </c>
      <c r="DJ462" s="38">
        <v>-2.2871699999999998E-2</v>
      </c>
      <c r="DK462" s="38">
        <v>-0.12996849999999999</v>
      </c>
      <c r="DL462" s="38">
        <v>-7.3858300000000002E-2</v>
      </c>
      <c r="DM462" s="38">
        <v>0.1211265</v>
      </c>
      <c r="DN462" s="38">
        <v>8.2848699999999997E-2</v>
      </c>
      <c r="DO462" s="38">
        <v>0.1567894</v>
      </c>
      <c r="DP462" s="38">
        <v>0.1415913</v>
      </c>
      <c r="DQ462" s="38">
        <v>0.1029577</v>
      </c>
      <c r="DR462" s="38">
        <v>1.2477200000000001E-2</v>
      </c>
      <c r="DS462" s="38">
        <v>-1.3278E-2</v>
      </c>
      <c r="DT462" s="38">
        <v>5.5892900000000002E-2</v>
      </c>
      <c r="DU462" s="38">
        <v>0.1354341</v>
      </c>
      <c r="DV462" s="38">
        <v>0.28861039999999999</v>
      </c>
      <c r="DW462" s="38">
        <v>0.30706990000000001</v>
      </c>
      <c r="DX462" s="38">
        <v>0.39351019999999998</v>
      </c>
      <c r="DY462" s="38">
        <v>0.34911510000000001</v>
      </c>
      <c r="DZ462" s="38">
        <v>0.26094420000000002</v>
      </c>
      <c r="EA462" s="38">
        <v>0.26417960000000001</v>
      </c>
      <c r="EB462" s="38">
        <v>0.17246649999999999</v>
      </c>
      <c r="EC462" s="38">
        <v>0.10669430000000001</v>
      </c>
      <c r="ED462" s="38">
        <v>-2.9677700000000001E-2</v>
      </c>
      <c r="EE462" s="38">
        <v>-8.4954600000000005E-2</v>
      </c>
      <c r="EF462" s="38">
        <v>-4.68019E-2</v>
      </c>
      <c r="EG462" s="38">
        <v>-3.8615299999999998E-2</v>
      </c>
      <c r="EH462" s="38">
        <v>-1.07537E-2</v>
      </c>
      <c r="EI462" s="38">
        <v>-0.11406760000000001</v>
      </c>
      <c r="EJ462" s="38">
        <v>-4.93182E-2</v>
      </c>
      <c r="EK462" s="38">
        <v>0.1368818</v>
      </c>
      <c r="EL462" s="38">
        <v>0.10235130000000001</v>
      </c>
      <c r="EM462" s="38">
        <v>0.1797628</v>
      </c>
      <c r="EN462" s="38">
        <v>0.15750430000000001</v>
      </c>
      <c r="EO462" s="38">
        <v>0.1171152</v>
      </c>
      <c r="EP462" s="38">
        <v>2.2438199999999998E-2</v>
      </c>
      <c r="EQ462" s="38">
        <v>4.774E-4</v>
      </c>
      <c r="ER462" s="38">
        <v>8.0355200000000002E-2</v>
      </c>
      <c r="ES462" s="38">
        <v>0.16774140000000001</v>
      </c>
      <c r="ET462" s="38">
        <v>0.32104080000000002</v>
      </c>
      <c r="EU462" s="38">
        <v>0.34102480000000002</v>
      </c>
      <c r="EV462" s="38">
        <v>0.43132609999999999</v>
      </c>
      <c r="EW462" s="38">
        <v>0.38803749999999998</v>
      </c>
      <c r="EX462" s="38">
        <v>0.29438439999999999</v>
      </c>
      <c r="EY462" s="38">
        <v>0.30066379999999998</v>
      </c>
      <c r="EZ462" s="38">
        <v>0.2136228</v>
      </c>
      <c r="FA462" s="38">
        <v>0.15393780000000001</v>
      </c>
      <c r="FB462" s="38">
        <v>77.898970000000006</v>
      </c>
      <c r="FC462" s="38">
        <v>76.676699999999997</v>
      </c>
      <c r="FD462" s="38">
        <v>74.9803</v>
      </c>
      <c r="FE462" s="38">
        <v>73.375039999999998</v>
      </c>
      <c r="FF462" s="38">
        <v>71.600390000000004</v>
      </c>
      <c r="FG462" s="38">
        <v>70.746600000000001</v>
      </c>
      <c r="FH462" s="38">
        <v>70.168409999999994</v>
      </c>
      <c r="FI462" s="38">
        <v>72.300690000000003</v>
      </c>
      <c r="FJ462" s="38">
        <v>76.970190000000002</v>
      </c>
      <c r="FK462" s="38">
        <v>82.395669999999996</v>
      </c>
      <c r="FL462" s="38">
        <v>87.141599999999997</v>
      </c>
      <c r="FM462" s="38">
        <v>91.435770000000005</v>
      </c>
      <c r="FN462" s="38">
        <v>95.587289999999996</v>
      </c>
      <c r="FO462" s="38">
        <v>98.930599999999998</v>
      </c>
      <c r="FP462" s="38">
        <v>101.4308</v>
      </c>
      <c r="FQ462" s="38">
        <v>102.65300000000001</v>
      </c>
      <c r="FR462" s="38">
        <v>103.006</v>
      </c>
      <c r="FS462" s="38">
        <v>102.6057</v>
      </c>
      <c r="FT462" s="38">
        <v>101.07389999999999</v>
      </c>
      <c r="FU462" s="38">
        <v>98.006550000000004</v>
      </c>
      <c r="FV462" s="38">
        <v>93.573520000000002</v>
      </c>
      <c r="FW462">
        <v>89.857749999999996</v>
      </c>
      <c r="FX462">
        <v>86.676770000000005</v>
      </c>
      <c r="FY462">
        <v>84.290660000000003</v>
      </c>
      <c r="FZ462">
        <v>4.2759499999999999E-2</v>
      </c>
      <c r="GA462">
        <v>0.33741969999999999</v>
      </c>
      <c r="GB462">
        <v>1</v>
      </c>
    </row>
    <row r="463" spans="1:184" x14ac:dyDescent="0.3">
      <c r="A463" t="s">
        <v>279</v>
      </c>
      <c r="B463" t="s">
        <v>1</v>
      </c>
      <c r="C463" t="s">
        <v>1</v>
      </c>
      <c r="D463" t="s">
        <v>1</v>
      </c>
      <c r="E463" t="s">
        <v>1</v>
      </c>
      <c r="F463" t="s">
        <v>1</v>
      </c>
      <c r="G463" t="s">
        <v>1</v>
      </c>
      <c r="H463" s="40" t="s">
        <v>1</v>
      </c>
      <c r="I463" s="18" t="s">
        <v>1</v>
      </c>
      <c r="J463" s="38" t="s">
        <v>222</v>
      </c>
      <c r="K463" s="18">
        <v>44790</v>
      </c>
      <c r="L463" s="38">
        <v>13674</v>
      </c>
      <c r="M463" s="38">
        <v>13674</v>
      </c>
      <c r="N463" s="38">
        <v>13.091620000000001</v>
      </c>
      <c r="O463" s="38">
        <v>12.53805</v>
      </c>
      <c r="P463" s="38">
        <v>12.18094</v>
      </c>
      <c r="Q463" s="38">
        <v>12.0618</v>
      </c>
      <c r="R463" s="38">
        <v>12.483409999999999</v>
      </c>
      <c r="S463" s="38">
        <v>13.819520000000001</v>
      </c>
      <c r="T463" s="38">
        <v>15.53816</v>
      </c>
      <c r="U463" s="38">
        <v>17.688739999999999</v>
      </c>
      <c r="V463" s="38">
        <v>20.12538</v>
      </c>
      <c r="W463" s="38">
        <v>21.819109999999998</v>
      </c>
      <c r="X463" s="38">
        <v>23.369289999999999</v>
      </c>
      <c r="Y463" s="38">
        <v>24.559650000000001</v>
      </c>
      <c r="Z463" s="38">
        <v>25.3203</v>
      </c>
      <c r="AA463" s="38">
        <v>26.07742</v>
      </c>
      <c r="AB463" s="38">
        <v>26.149380000000001</v>
      </c>
      <c r="AC463" s="38">
        <v>25.565760000000001</v>
      </c>
      <c r="AD463" s="38">
        <v>24.364450000000001</v>
      </c>
      <c r="AE463" s="38">
        <v>22.457039999999999</v>
      </c>
      <c r="AF463" s="38">
        <v>20.86271</v>
      </c>
      <c r="AG463" s="38">
        <v>19.690370000000001</v>
      </c>
      <c r="AH463" s="38">
        <v>18.45628</v>
      </c>
      <c r="AI463" s="38">
        <v>16.707190000000001</v>
      </c>
      <c r="AJ463" s="38">
        <v>14.88219</v>
      </c>
      <c r="AK463" s="38">
        <v>13.67024</v>
      </c>
      <c r="AL463" s="38">
        <v>0.28851579999999999</v>
      </c>
      <c r="AM463" s="38">
        <v>0.23691129999999999</v>
      </c>
      <c r="AN463" s="38">
        <v>0.2287747</v>
      </c>
      <c r="AO463" s="38">
        <v>0.20110130000000001</v>
      </c>
      <c r="AP463" s="38">
        <v>0.13814489999999999</v>
      </c>
      <c r="AQ463" s="38">
        <v>-8.0947900000000003E-2</v>
      </c>
      <c r="AR463" s="38">
        <v>-0.31333810000000001</v>
      </c>
      <c r="AS463" s="38">
        <v>-0.1535319</v>
      </c>
      <c r="AT463" s="38">
        <v>-0.35331879999999999</v>
      </c>
      <c r="AU463" s="38">
        <v>-0.5432688</v>
      </c>
      <c r="AV463" s="38">
        <v>-0.3745328</v>
      </c>
      <c r="AW463" s="38">
        <v>-0.12973689999999999</v>
      </c>
      <c r="AX463" s="38">
        <v>-7.9039300000000007E-2</v>
      </c>
      <c r="AY463" s="38">
        <v>3.4061599999999997E-2</v>
      </c>
      <c r="AZ463" s="38">
        <v>0.1884979</v>
      </c>
      <c r="BA463" s="38">
        <v>0.3329548</v>
      </c>
      <c r="BB463" s="38">
        <v>0.65613670000000002</v>
      </c>
      <c r="BC463" s="38">
        <v>0.59357599999999999</v>
      </c>
      <c r="BD463" s="38">
        <v>0.49470389999999997</v>
      </c>
      <c r="BE463" s="38">
        <v>0.52136749999999998</v>
      </c>
      <c r="BF463" s="38">
        <v>0.6247433</v>
      </c>
      <c r="BG463" s="38">
        <v>0.78192870000000003</v>
      </c>
      <c r="BH463" s="38">
        <v>0.58097049999999995</v>
      </c>
      <c r="BI463" s="38">
        <v>0.52581820000000001</v>
      </c>
      <c r="BJ463" s="38">
        <v>0.3159595</v>
      </c>
      <c r="BK463" s="38">
        <v>0.26356279999999999</v>
      </c>
      <c r="BL463" s="38">
        <v>0.25158940000000002</v>
      </c>
      <c r="BM463" s="38">
        <v>0.22461500000000001</v>
      </c>
      <c r="BN463" s="38">
        <v>0.1566217</v>
      </c>
      <c r="BO463" s="38">
        <v>-5.9183399999999997E-2</v>
      </c>
      <c r="BP463" s="38">
        <v>-0.28648709999999999</v>
      </c>
      <c r="BQ463" s="38">
        <v>-0.1348695</v>
      </c>
      <c r="BR463" s="38">
        <v>-0.33310610000000002</v>
      </c>
      <c r="BS463" s="38">
        <v>-0.4993165</v>
      </c>
      <c r="BT463" s="38">
        <v>-0.34375470000000002</v>
      </c>
      <c r="BU463" s="38">
        <v>-0.1109962</v>
      </c>
      <c r="BV463" s="38">
        <v>-6.7560800000000004E-2</v>
      </c>
      <c r="BW463" s="38">
        <v>4.9986900000000001E-2</v>
      </c>
      <c r="BX463" s="38">
        <v>0.21913560000000001</v>
      </c>
      <c r="BY463" s="38">
        <v>0.37841399999999997</v>
      </c>
      <c r="BZ463" s="38">
        <v>0.70927260000000003</v>
      </c>
      <c r="CA463" s="38">
        <v>0.64720619999999995</v>
      </c>
      <c r="CB463" s="38">
        <v>0.5530448</v>
      </c>
      <c r="CC463" s="38">
        <v>0.57643719999999998</v>
      </c>
      <c r="CD463" s="38">
        <v>0.66755929999999997</v>
      </c>
      <c r="CE463" s="38">
        <v>0.8359029</v>
      </c>
      <c r="CF463" s="38">
        <v>0.63326669999999996</v>
      </c>
      <c r="CG463" s="38">
        <v>0.56959839999999995</v>
      </c>
      <c r="CH463" s="38">
        <v>0.33496680000000001</v>
      </c>
      <c r="CI463" s="38">
        <v>0.28202149999999998</v>
      </c>
      <c r="CJ463" s="38">
        <v>0.26739069999999998</v>
      </c>
      <c r="CK463" s="38">
        <v>0.24090049999999999</v>
      </c>
      <c r="CL463" s="38">
        <v>0.16941870000000001</v>
      </c>
      <c r="CM463" s="38">
        <v>-4.4109299999999997E-2</v>
      </c>
      <c r="CN463" s="38">
        <v>-0.26789020000000002</v>
      </c>
      <c r="CO463" s="38">
        <v>-0.1219441</v>
      </c>
      <c r="CP463" s="38">
        <v>-0.31910680000000002</v>
      </c>
      <c r="CQ463" s="38">
        <v>-0.46887519999999999</v>
      </c>
      <c r="CR463" s="38">
        <v>-0.322438</v>
      </c>
      <c r="CS463" s="38">
        <v>-9.8016400000000004E-2</v>
      </c>
      <c r="CT463" s="38">
        <v>-5.9610900000000001E-2</v>
      </c>
      <c r="CU463" s="38">
        <v>6.10167E-2</v>
      </c>
      <c r="CV463" s="38">
        <v>0.24035519999999999</v>
      </c>
      <c r="CW463" s="38">
        <v>0.40989900000000001</v>
      </c>
      <c r="CX463" s="38">
        <v>0.74607429999999997</v>
      </c>
      <c r="CY463" s="38">
        <v>0.68435029999999997</v>
      </c>
      <c r="CZ463" s="38">
        <v>0.59345159999999997</v>
      </c>
      <c r="DA463" s="38">
        <v>0.61457830000000002</v>
      </c>
      <c r="DB463" s="38">
        <v>0.69721359999999999</v>
      </c>
      <c r="DC463" s="38">
        <v>0.87328530000000004</v>
      </c>
      <c r="DD463" s="38">
        <v>0.66948680000000005</v>
      </c>
      <c r="DE463" s="38">
        <v>0.59992049999999997</v>
      </c>
      <c r="DF463" s="38">
        <v>0.35397420000000002</v>
      </c>
      <c r="DG463" s="38">
        <v>0.30048019999999998</v>
      </c>
      <c r="DH463" s="38">
        <v>0.2831921</v>
      </c>
      <c r="DI463" s="38">
        <v>0.25718600000000003</v>
      </c>
      <c r="DJ463" s="38">
        <v>0.18221570000000001</v>
      </c>
      <c r="DK463" s="38">
        <v>-2.90353E-2</v>
      </c>
      <c r="DL463" s="38">
        <v>-0.2492933</v>
      </c>
      <c r="DM463" s="38">
        <v>-0.10901859999999999</v>
      </c>
      <c r="DN463" s="38">
        <v>-0.30510759999999998</v>
      </c>
      <c r="DO463" s="38">
        <v>-0.43843399999999999</v>
      </c>
      <c r="DP463" s="38">
        <v>-0.30112119999999998</v>
      </c>
      <c r="DQ463" s="38">
        <v>-8.5036700000000007E-2</v>
      </c>
      <c r="DR463" s="38">
        <v>-5.1660900000000003E-2</v>
      </c>
      <c r="DS463" s="38">
        <v>7.2046399999999997E-2</v>
      </c>
      <c r="DT463" s="38">
        <v>0.2615748</v>
      </c>
      <c r="DU463" s="38">
        <v>0.4413839</v>
      </c>
      <c r="DV463" s="38">
        <v>0.78287609999999996</v>
      </c>
      <c r="DW463" s="38">
        <v>0.72149439999999998</v>
      </c>
      <c r="DX463" s="38">
        <v>0.63385829999999999</v>
      </c>
      <c r="DY463" s="38">
        <v>0.65271939999999995</v>
      </c>
      <c r="DZ463" s="38">
        <v>0.72686790000000001</v>
      </c>
      <c r="EA463" s="38">
        <v>0.91066769999999997</v>
      </c>
      <c r="EB463" s="38">
        <v>0.70570699999999997</v>
      </c>
      <c r="EC463" s="38">
        <v>0.63024259999999999</v>
      </c>
      <c r="ED463" s="38">
        <v>0.38141789999999998</v>
      </c>
      <c r="EE463" s="38">
        <v>0.32713160000000002</v>
      </c>
      <c r="EF463" s="38">
        <v>0.30600680000000002</v>
      </c>
      <c r="EG463" s="38">
        <v>0.2806997</v>
      </c>
      <c r="EH463" s="38">
        <v>0.2006925</v>
      </c>
      <c r="EI463" s="38">
        <v>-7.2708E-3</v>
      </c>
      <c r="EJ463" s="38">
        <v>-0.22244230000000001</v>
      </c>
      <c r="EK463" s="38">
        <v>-9.0356300000000001E-2</v>
      </c>
      <c r="EL463" s="38">
        <v>-0.28489490000000001</v>
      </c>
      <c r="EM463" s="38">
        <v>-0.39448169999999999</v>
      </c>
      <c r="EN463" s="38">
        <v>-0.27034320000000001</v>
      </c>
      <c r="EO463" s="38">
        <v>-6.6295999999999994E-2</v>
      </c>
      <c r="EP463" s="38">
        <v>-4.01824E-2</v>
      </c>
      <c r="EQ463" s="38">
        <v>8.79717E-2</v>
      </c>
      <c r="ER463" s="38">
        <v>0.29221249999999999</v>
      </c>
      <c r="ES463" s="38">
        <v>0.48684309999999997</v>
      </c>
      <c r="ET463" s="38">
        <v>0.83601190000000003</v>
      </c>
      <c r="EU463" s="38">
        <v>0.7751247</v>
      </c>
      <c r="EV463" s="38">
        <v>0.69219920000000001</v>
      </c>
      <c r="EW463" s="38">
        <v>0.70778909999999995</v>
      </c>
      <c r="EX463" s="38">
        <v>0.76968380000000003</v>
      </c>
      <c r="EY463" s="38">
        <v>0.96464190000000005</v>
      </c>
      <c r="EZ463" s="38">
        <v>0.75800310000000004</v>
      </c>
      <c r="FA463" s="38">
        <v>0.67402289999999998</v>
      </c>
      <c r="FB463" s="38">
        <v>82.476910000000004</v>
      </c>
      <c r="FC463" s="38">
        <v>81.02167</v>
      </c>
      <c r="FD463" s="38">
        <v>79.499539999999996</v>
      </c>
      <c r="FE463" s="38">
        <v>78.028760000000005</v>
      </c>
      <c r="FF463" s="38">
        <v>77.597239999999999</v>
      </c>
      <c r="FG463" s="38">
        <v>76.986329999999995</v>
      </c>
      <c r="FH463" s="38">
        <v>76.149159999999995</v>
      </c>
      <c r="FI463" s="38">
        <v>77.40916</v>
      </c>
      <c r="FJ463" s="38">
        <v>81.41713</v>
      </c>
      <c r="FK463" s="38">
        <v>84.410430000000005</v>
      </c>
      <c r="FL463" s="38">
        <v>87.536320000000003</v>
      </c>
      <c r="FM463" s="38">
        <v>91.133719999999997</v>
      </c>
      <c r="FN463" s="38">
        <v>94.901830000000004</v>
      </c>
      <c r="FO463" s="38">
        <v>96.625370000000004</v>
      </c>
      <c r="FP463" s="38">
        <v>97.451610000000002</v>
      </c>
      <c r="FQ463" s="38">
        <v>97.967160000000007</v>
      </c>
      <c r="FR463" s="38">
        <v>98.176969999999997</v>
      </c>
      <c r="FS463" s="38">
        <v>97.947400000000002</v>
      </c>
      <c r="FT463" s="38">
        <v>96.942319999999995</v>
      </c>
      <c r="FU463" s="38">
        <v>94.215069999999997</v>
      </c>
      <c r="FV463" s="38">
        <v>90.664439999999999</v>
      </c>
      <c r="FW463">
        <v>86.974789999999999</v>
      </c>
      <c r="FX463">
        <v>83.793809999999993</v>
      </c>
      <c r="FY463">
        <v>81.450550000000007</v>
      </c>
      <c r="FZ463">
        <v>6.3123200000000004E-2</v>
      </c>
      <c r="GA463">
        <v>0.42301470000000002</v>
      </c>
      <c r="GB463">
        <v>1</v>
      </c>
    </row>
    <row r="464" spans="1:184" x14ac:dyDescent="0.3">
      <c r="A464" t="s">
        <v>279</v>
      </c>
      <c r="B464" t="s">
        <v>1</v>
      </c>
      <c r="C464" t="s">
        <v>1</v>
      </c>
      <c r="D464" t="s">
        <v>1</v>
      </c>
      <c r="E464" t="s">
        <v>1</v>
      </c>
      <c r="F464" t="s">
        <v>1</v>
      </c>
      <c r="G464" t="s">
        <v>1</v>
      </c>
      <c r="H464" s="40" t="s">
        <v>1</v>
      </c>
      <c r="I464" s="18" t="s">
        <v>1</v>
      </c>
      <c r="J464" s="38" t="s">
        <v>222</v>
      </c>
      <c r="K464" s="18">
        <v>44792</v>
      </c>
      <c r="L464" s="38">
        <v>13673</v>
      </c>
      <c r="M464" s="38">
        <v>13673</v>
      </c>
      <c r="N464" s="38">
        <v>12.56785</v>
      </c>
      <c r="O464" s="38">
        <v>11.980560000000001</v>
      </c>
      <c r="P464" s="38">
        <v>11.61764</v>
      </c>
      <c r="Q464" s="38">
        <v>11.477460000000001</v>
      </c>
      <c r="R464" s="38">
        <v>11.859349999999999</v>
      </c>
      <c r="S464" s="38">
        <v>13.06437</v>
      </c>
      <c r="T464" s="38">
        <v>14.61633</v>
      </c>
      <c r="U464" s="38">
        <v>16.609369999999998</v>
      </c>
      <c r="V464" s="38">
        <v>18.927060000000001</v>
      </c>
      <c r="W464" s="38">
        <v>20.703579999999999</v>
      </c>
      <c r="X464" s="38">
        <v>22.393439999999998</v>
      </c>
      <c r="Y464" s="38">
        <v>23.711089999999999</v>
      </c>
      <c r="Z464" s="38">
        <v>24.53406</v>
      </c>
      <c r="AA464" s="38">
        <v>25.37191</v>
      </c>
      <c r="AB464" s="38">
        <v>25.483059999999998</v>
      </c>
      <c r="AC464" s="38">
        <v>25.00262</v>
      </c>
      <c r="AD464" s="38">
        <v>23.920860000000001</v>
      </c>
      <c r="AE464" s="38">
        <v>22.114139999999999</v>
      </c>
      <c r="AF464" s="38">
        <v>20.46949</v>
      </c>
      <c r="AG464" s="38">
        <v>19.19641</v>
      </c>
      <c r="AH464" s="38">
        <v>17.982600000000001</v>
      </c>
      <c r="AI464" s="38">
        <v>16.36862</v>
      </c>
      <c r="AJ464" s="38">
        <v>14.68229</v>
      </c>
      <c r="AK464" s="38">
        <v>13.37696</v>
      </c>
      <c r="AL464" s="38">
        <v>-8.6193599999999995E-2</v>
      </c>
      <c r="AM464" s="38">
        <v>-9.6471799999999996E-2</v>
      </c>
      <c r="AN464" s="38">
        <v>-7.8803100000000001E-2</v>
      </c>
      <c r="AO464" s="38">
        <v>-2.2734399999999998E-2</v>
      </c>
      <c r="AP464" s="38">
        <v>-3.9593099999999999E-2</v>
      </c>
      <c r="AQ464" s="38">
        <v>-3.95707E-2</v>
      </c>
      <c r="AR464" s="38">
        <v>-5.7133700000000003E-2</v>
      </c>
      <c r="AS464" s="38">
        <v>5.8199399999999998E-2</v>
      </c>
      <c r="AT464" s="38">
        <v>-5.7537900000000003E-2</v>
      </c>
      <c r="AU464" s="38">
        <v>-0.13689080000000001</v>
      </c>
      <c r="AV464" s="38">
        <v>-3.4648900000000003E-2</v>
      </c>
      <c r="AW464" s="38">
        <v>3.5899999999999999E-3</v>
      </c>
      <c r="AX464" s="38">
        <v>2.53402E-2</v>
      </c>
      <c r="AY464" s="38">
        <v>-1.5532E-3</v>
      </c>
      <c r="AZ464" s="38">
        <v>-0.18544340000000001</v>
      </c>
      <c r="BA464" s="38">
        <v>-0.15358479999999999</v>
      </c>
      <c r="BB464" s="38">
        <v>2.8939900000000001E-2</v>
      </c>
      <c r="BC464" s="38">
        <v>6.03946E-2</v>
      </c>
      <c r="BD464" s="38">
        <v>5.3694499999999999E-2</v>
      </c>
      <c r="BE464" s="38">
        <v>4.2094899999999998E-2</v>
      </c>
      <c r="BF464" s="38">
        <v>-2.3210399999999999E-2</v>
      </c>
      <c r="BG464" s="38">
        <v>5.8034299999999997E-2</v>
      </c>
      <c r="BH464" s="38">
        <v>0.1437882</v>
      </c>
      <c r="BI464" s="38">
        <v>8.4020399999999995E-2</v>
      </c>
      <c r="BJ464" s="38">
        <v>-5.3442700000000003E-2</v>
      </c>
      <c r="BK464" s="38">
        <v>-6.4489599999999994E-2</v>
      </c>
      <c r="BL464" s="38">
        <v>-4.7690299999999998E-2</v>
      </c>
      <c r="BM464" s="38">
        <v>5.5291000000000003E-3</v>
      </c>
      <c r="BN464" s="38">
        <v>-1.6982500000000001E-2</v>
      </c>
      <c r="BO464" s="38">
        <v>-1.55541E-2</v>
      </c>
      <c r="BP464" s="38">
        <v>-2.36683E-2</v>
      </c>
      <c r="BQ464" s="38">
        <v>8.1151699999999993E-2</v>
      </c>
      <c r="BR464" s="38">
        <v>-2.8430299999999999E-2</v>
      </c>
      <c r="BS464" s="38">
        <v>-9.3121999999999996E-2</v>
      </c>
      <c r="BT464" s="38">
        <v>-6.1545000000000002E-3</v>
      </c>
      <c r="BU464" s="38">
        <v>2.28843E-2</v>
      </c>
      <c r="BV464" s="38">
        <v>4.0390599999999999E-2</v>
      </c>
      <c r="BW464" s="38">
        <v>1.7754099999999998E-2</v>
      </c>
      <c r="BX464" s="38">
        <v>-0.14920649999999999</v>
      </c>
      <c r="BY464" s="38">
        <v>-0.10767119999999999</v>
      </c>
      <c r="BZ464" s="38">
        <v>7.9580600000000001E-2</v>
      </c>
      <c r="CA464" s="38">
        <v>0.1150386</v>
      </c>
      <c r="CB464" s="38">
        <v>0.1112814</v>
      </c>
      <c r="CC464" s="38">
        <v>0.1004208</v>
      </c>
      <c r="CD464" s="38">
        <v>3.1400499999999998E-2</v>
      </c>
      <c r="CE464" s="38">
        <v>0.1272993</v>
      </c>
      <c r="CF464" s="38">
        <v>0.20163639999999999</v>
      </c>
      <c r="CG464" s="38">
        <v>0.13975689999999999</v>
      </c>
      <c r="CH464" s="38">
        <v>-3.0759499999999999E-2</v>
      </c>
      <c r="CI464" s="38">
        <v>-4.2338899999999999E-2</v>
      </c>
      <c r="CJ464" s="38">
        <v>-2.6141600000000001E-2</v>
      </c>
      <c r="CK464" s="38">
        <v>2.51043E-2</v>
      </c>
      <c r="CL464" s="38">
        <v>-1.3225000000000001E-3</v>
      </c>
      <c r="CM464" s="38">
        <v>1.0797000000000001E-3</v>
      </c>
      <c r="CN464" s="38">
        <v>-4.9019999999999999E-4</v>
      </c>
      <c r="CO464" s="38">
        <v>9.7048499999999996E-2</v>
      </c>
      <c r="CP464" s="38">
        <v>-8.2705000000000001E-3</v>
      </c>
      <c r="CQ464" s="38">
        <v>-6.28079E-2</v>
      </c>
      <c r="CR464" s="38">
        <v>1.3580699999999999E-2</v>
      </c>
      <c r="CS464" s="38">
        <v>3.6247599999999998E-2</v>
      </c>
      <c r="CT464" s="38">
        <v>5.0814400000000003E-2</v>
      </c>
      <c r="CU464" s="38">
        <v>3.1126299999999999E-2</v>
      </c>
      <c r="CV464" s="38">
        <v>-0.124109</v>
      </c>
      <c r="CW464" s="38">
        <v>-7.5871599999999997E-2</v>
      </c>
      <c r="CX464" s="38">
        <v>0.1146542</v>
      </c>
      <c r="CY464" s="38">
        <v>0.15288489999999999</v>
      </c>
      <c r="CZ464" s="38">
        <v>0.15116589999999999</v>
      </c>
      <c r="DA464" s="38">
        <v>0.1408172</v>
      </c>
      <c r="DB464" s="38">
        <v>6.9223800000000002E-2</v>
      </c>
      <c r="DC464" s="38">
        <v>0.17527200000000001</v>
      </c>
      <c r="DD464" s="38">
        <v>0.2417019</v>
      </c>
      <c r="DE464" s="38">
        <v>0.17835980000000001</v>
      </c>
      <c r="DF464" s="38">
        <v>-8.0762999999999998E-3</v>
      </c>
      <c r="DG464" s="38">
        <v>-2.01881E-2</v>
      </c>
      <c r="DH464" s="38">
        <v>-4.5929999999999999E-3</v>
      </c>
      <c r="DI464" s="38">
        <v>4.4679499999999997E-2</v>
      </c>
      <c r="DJ464" s="38">
        <v>1.4337600000000001E-2</v>
      </c>
      <c r="DK464" s="38">
        <v>1.77135E-2</v>
      </c>
      <c r="DL464" s="38">
        <v>2.2687800000000001E-2</v>
      </c>
      <c r="DM464" s="38">
        <v>0.1129452</v>
      </c>
      <c r="DN464" s="38">
        <v>1.18893E-2</v>
      </c>
      <c r="DO464" s="38">
        <v>-3.2493800000000003E-2</v>
      </c>
      <c r="DP464" s="38">
        <v>3.33158E-2</v>
      </c>
      <c r="DQ464" s="38">
        <v>4.9610799999999997E-2</v>
      </c>
      <c r="DR464" s="38">
        <v>6.12382E-2</v>
      </c>
      <c r="DS464" s="38">
        <v>4.4498500000000003E-2</v>
      </c>
      <c r="DT464" s="38">
        <v>-9.9011500000000002E-2</v>
      </c>
      <c r="DU464" s="38">
        <v>-4.4072E-2</v>
      </c>
      <c r="DV464" s="38">
        <v>0.14972779999999999</v>
      </c>
      <c r="DW464" s="38">
        <v>0.19073109999999999</v>
      </c>
      <c r="DX464" s="38">
        <v>0.19105050000000001</v>
      </c>
      <c r="DY464" s="38">
        <v>0.1812136</v>
      </c>
      <c r="DZ464" s="38">
        <v>0.1070472</v>
      </c>
      <c r="EA464" s="38">
        <v>0.22324479999999999</v>
      </c>
      <c r="EB464" s="38">
        <v>0.2817674</v>
      </c>
      <c r="EC464" s="38">
        <v>0.21696270000000001</v>
      </c>
      <c r="ED464" s="38">
        <v>2.4674700000000001E-2</v>
      </c>
      <c r="EE464" s="38">
        <v>1.1794000000000001E-2</v>
      </c>
      <c r="EF464" s="38">
        <v>2.6519899999999999E-2</v>
      </c>
      <c r="EG464" s="38">
        <v>7.2942999999999994E-2</v>
      </c>
      <c r="EH464" s="38">
        <v>3.69482E-2</v>
      </c>
      <c r="EI464" s="38">
        <v>4.1730000000000003E-2</v>
      </c>
      <c r="EJ464" s="38">
        <v>5.61532E-2</v>
      </c>
      <c r="EK464" s="38">
        <v>0.13589760000000001</v>
      </c>
      <c r="EL464" s="38">
        <v>4.0996900000000003E-2</v>
      </c>
      <c r="EM464" s="38">
        <v>1.1275E-2</v>
      </c>
      <c r="EN464" s="38">
        <v>6.1810200000000003E-2</v>
      </c>
      <c r="EO464" s="38">
        <v>6.89052E-2</v>
      </c>
      <c r="EP464" s="38">
        <v>7.6288599999999998E-2</v>
      </c>
      <c r="EQ464" s="38">
        <v>6.3805799999999996E-2</v>
      </c>
      <c r="ER464" s="38">
        <v>-6.2774700000000003E-2</v>
      </c>
      <c r="ES464" s="38">
        <v>1.8415E-3</v>
      </c>
      <c r="ET464" s="38">
        <v>0.2003684</v>
      </c>
      <c r="EU464" s="38">
        <v>0.24537510000000001</v>
      </c>
      <c r="EV464" s="38">
        <v>0.24863740000000001</v>
      </c>
      <c r="EW464" s="38">
        <v>0.23953959999999999</v>
      </c>
      <c r="EX464" s="38">
        <v>0.1616581</v>
      </c>
      <c r="EY464" s="38">
        <v>0.29250979999999999</v>
      </c>
      <c r="EZ464" s="38">
        <v>0.33961560000000002</v>
      </c>
      <c r="FA464" s="38">
        <v>0.27269919999999997</v>
      </c>
      <c r="FB464" s="38">
        <v>78.75976</v>
      </c>
      <c r="FC464" s="38">
        <v>77.295910000000006</v>
      </c>
      <c r="FD464" s="38">
        <v>75.443299999999994</v>
      </c>
      <c r="FE464" s="38">
        <v>73.687550000000002</v>
      </c>
      <c r="FF464" s="38">
        <v>71.990870000000001</v>
      </c>
      <c r="FG464" s="38">
        <v>71.255300000000005</v>
      </c>
      <c r="FH464" s="38">
        <v>70.336489999999998</v>
      </c>
      <c r="FI464" s="38">
        <v>72.211600000000004</v>
      </c>
      <c r="FJ464" s="38">
        <v>75.827349999999996</v>
      </c>
      <c r="FK464" s="38">
        <v>79.982439999999997</v>
      </c>
      <c r="FL464" s="38">
        <v>84.581410000000005</v>
      </c>
      <c r="FM464" s="38">
        <v>88.817840000000004</v>
      </c>
      <c r="FN464" s="38">
        <v>92.471019999999996</v>
      </c>
      <c r="FO464" s="38">
        <v>95.371700000000004</v>
      </c>
      <c r="FP464" s="38">
        <v>98.274510000000006</v>
      </c>
      <c r="FQ464" s="38">
        <v>100.0455</v>
      </c>
      <c r="FR464" s="38">
        <v>100.5727</v>
      </c>
      <c r="FS464" s="38">
        <v>99.737669999999994</v>
      </c>
      <c r="FT464" s="38">
        <v>97.491560000000007</v>
      </c>
      <c r="FU464" s="38">
        <v>94.085040000000006</v>
      </c>
      <c r="FV464" s="38">
        <v>89.761859999999999</v>
      </c>
      <c r="FW464">
        <v>86.237309999999994</v>
      </c>
      <c r="FX464">
        <v>83.383150000000001</v>
      </c>
      <c r="FY464">
        <v>80.59384</v>
      </c>
      <c r="FZ464">
        <v>6.7335699999999998E-2</v>
      </c>
      <c r="GA464">
        <v>0.55527649999999995</v>
      </c>
      <c r="GB464">
        <v>1</v>
      </c>
    </row>
    <row r="465" spans="1:184" x14ac:dyDescent="0.3">
      <c r="A465" t="s">
        <v>279</v>
      </c>
      <c r="B465" t="s">
        <v>1</v>
      </c>
      <c r="C465" t="s">
        <v>1</v>
      </c>
      <c r="D465" t="s">
        <v>1</v>
      </c>
      <c r="E465" t="s">
        <v>1</v>
      </c>
      <c r="F465" t="s">
        <v>1</v>
      </c>
      <c r="G465" t="s">
        <v>1</v>
      </c>
      <c r="H465" s="40" t="s">
        <v>1</v>
      </c>
      <c r="I465" s="18" t="s">
        <v>1</v>
      </c>
      <c r="J465" s="38" t="s">
        <v>222</v>
      </c>
      <c r="K465" s="18">
        <v>44805</v>
      </c>
      <c r="L465" s="38">
        <v>13660</v>
      </c>
      <c r="M465" s="38">
        <v>13660</v>
      </c>
      <c r="N465" s="38">
        <v>11.737819999999999</v>
      </c>
      <c r="O465" s="38">
        <v>11.25259</v>
      </c>
      <c r="P465" s="38">
        <v>10.928660000000001</v>
      </c>
      <c r="Q465" s="38">
        <v>10.81762</v>
      </c>
      <c r="R465" s="38">
        <v>11.2418</v>
      </c>
      <c r="S465" s="38">
        <v>12.47378</v>
      </c>
      <c r="T465" s="38">
        <v>14.13575</v>
      </c>
      <c r="U465" s="38">
        <v>16.247640000000001</v>
      </c>
      <c r="V465" s="38">
        <v>18.77805</v>
      </c>
      <c r="W465" s="38">
        <v>20.72851</v>
      </c>
      <c r="X465" s="38">
        <v>22.464659999999999</v>
      </c>
      <c r="Y465" s="38">
        <v>23.796720000000001</v>
      </c>
      <c r="Z465" s="38">
        <v>24.694109999999998</v>
      </c>
      <c r="AA465" s="38">
        <v>25.681480000000001</v>
      </c>
      <c r="AB465" s="38">
        <v>25.989750000000001</v>
      </c>
      <c r="AC465" s="38">
        <v>25.567419999999998</v>
      </c>
      <c r="AD465" s="38">
        <v>24.3964</v>
      </c>
      <c r="AE465" s="38">
        <v>22.417919999999999</v>
      </c>
      <c r="AF465" s="38">
        <v>20.823910000000001</v>
      </c>
      <c r="AG465" s="38">
        <v>19.42137</v>
      </c>
      <c r="AH465" s="38">
        <v>18.065529999999999</v>
      </c>
      <c r="AI465" s="38">
        <v>16.271350000000002</v>
      </c>
      <c r="AJ465" s="38">
        <v>14.539339999999999</v>
      </c>
      <c r="AK465" s="38">
        <v>13.3309</v>
      </c>
      <c r="AL465" s="38">
        <v>-0.14358119999999999</v>
      </c>
      <c r="AM465" s="38">
        <v>-0.1375625</v>
      </c>
      <c r="AN465" s="38">
        <v>-0.132601</v>
      </c>
      <c r="AO465" s="38">
        <v>-0.1067471</v>
      </c>
      <c r="AP465" s="38">
        <v>-5.19342E-2</v>
      </c>
      <c r="AQ465" s="38">
        <v>-0.16077669999999999</v>
      </c>
      <c r="AR465" s="38">
        <v>-0.24663879999999999</v>
      </c>
      <c r="AS465" s="38">
        <v>0.10477789999999999</v>
      </c>
      <c r="AT465" s="38">
        <v>0.17113929999999999</v>
      </c>
      <c r="AU465" s="38">
        <v>0.19003059999999999</v>
      </c>
      <c r="AV465" s="38">
        <v>0.28051179999999998</v>
      </c>
      <c r="AW465" s="38">
        <v>0.16323570000000001</v>
      </c>
      <c r="AX465" s="38">
        <v>5.60615E-2</v>
      </c>
      <c r="AY465" s="38">
        <v>-0.13061529999999999</v>
      </c>
      <c r="AZ465" s="38">
        <v>-0.28861540000000002</v>
      </c>
      <c r="BA465" s="38">
        <v>-0.4023833</v>
      </c>
      <c r="BB465" s="38">
        <v>-0.3225922</v>
      </c>
      <c r="BC465" s="38">
        <v>-0.36191669999999998</v>
      </c>
      <c r="BD465" s="38">
        <v>-0.1759278</v>
      </c>
      <c r="BE465" s="38">
        <v>-0.23314190000000001</v>
      </c>
      <c r="BF465" s="38">
        <v>-3.16998E-2</v>
      </c>
      <c r="BG465" s="38">
        <v>5.7324199999999999E-2</v>
      </c>
      <c r="BH465" s="38">
        <v>1.1329199999999999E-2</v>
      </c>
      <c r="BI465" s="38">
        <v>-6.5486500000000003E-2</v>
      </c>
      <c r="BJ465" s="38">
        <v>-0.120431</v>
      </c>
      <c r="BK465" s="38">
        <v>-0.1208002</v>
      </c>
      <c r="BL465" s="38">
        <v>-0.1188473</v>
      </c>
      <c r="BM465" s="38">
        <v>-9.4330800000000006E-2</v>
      </c>
      <c r="BN465" s="38">
        <v>-4.0624E-2</v>
      </c>
      <c r="BO465" s="38">
        <v>-0.14665230000000001</v>
      </c>
      <c r="BP465" s="38">
        <v>-0.22253619999999999</v>
      </c>
      <c r="BQ465" s="38">
        <v>0.1214059</v>
      </c>
      <c r="BR465" s="38">
        <v>0.18921560000000001</v>
      </c>
      <c r="BS465" s="38">
        <v>0.21124709999999999</v>
      </c>
      <c r="BT465" s="38">
        <v>0.29549180000000003</v>
      </c>
      <c r="BU465" s="38">
        <v>0.1778353</v>
      </c>
      <c r="BV465" s="38">
        <v>6.6459000000000004E-2</v>
      </c>
      <c r="BW465" s="38">
        <v>-0.1167301</v>
      </c>
      <c r="BX465" s="38">
        <v>-0.26642349999999998</v>
      </c>
      <c r="BY465" s="38">
        <v>-0.36937759999999997</v>
      </c>
      <c r="BZ465" s="38">
        <v>-0.28893150000000001</v>
      </c>
      <c r="CA465" s="38">
        <v>-0.32842559999999998</v>
      </c>
      <c r="CB465" s="38">
        <v>-0.1386442</v>
      </c>
      <c r="CC465" s="38">
        <v>-0.196074</v>
      </c>
      <c r="CD465" s="38">
        <v>2.4716E-3</v>
      </c>
      <c r="CE465" s="38">
        <v>0.1017831</v>
      </c>
      <c r="CF465" s="38">
        <v>4.6715899999999998E-2</v>
      </c>
      <c r="CG465" s="38">
        <v>-2.9150599999999999E-2</v>
      </c>
      <c r="CH465" s="38">
        <v>-0.1043972</v>
      </c>
      <c r="CI465" s="38">
        <v>-0.1091907</v>
      </c>
      <c r="CJ465" s="38">
        <v>-0.1093216</v>
      </c>
      <c r="CK465" s="38">
        <v>-8.5731299999999996E-2</v>
      </c>
      <c r="CL465" s="38">
        <v>-3.2790600000000003E-2</v>
      </c>
      <c r="CM465" s="38">
        <v>-0.13686980000000001</v>
      </c>
      <c r="CN465" s="38">
        <v>-0.20584279999999999</v>
      </c>
      <c r="CO465" s="38">
        <v>0.1329224</v>
      </c>
      <c r="CP465" s="38">
        <v>0.2017352</v>
      </c>
      <c r="CQ465" s="38">
        <v>0.22594149999999999</v>
      </c>
      <c r="CR465" s="38">
        <v>0.3058669</v>
      </c>
      <c r="CS465" s="38">
        <v>0.1879469</v>
      </c>
      <c r="CT465" s="38">
        <v>7.3660199999999995E-2</v>
      </c>
      <c r="CU465" s="38">
        <v>-0.10711320000000001</v>
      </c>
      <c r="CV465" s="38">
        <v>-0.25105339999999998</v>
      </c>
      <c r="CW465" s="38">
        <v>-0.34651789999999999</v>
      </c>
      <c r="CX465" s="38">
        <v>-0.26561829999999997</v>
      </c>
      <c r="CY465" s="38">
        <v>-0.3052298</v>
      </c>
      <c r="CZ465" s="38">
        <v>-0.11282159999999999</v>
      </c>
      <c r="DA465" s="38">
        <v>-0.17040089999999999</v>
      </c>
      <c r="DB465" s="38">
        <v>2.6138600000000001E-2</v>
      </c>
      <c r="DC465" s="38">
        <v>0.1325752</v>
      </c>
      <c r="DD465" s="38">
        <v>7.1224700000000002E-2</v>
      </c>
      <c r="DE465" s="38">
        <v>-3.9845000000000002E-3</v>
      </c>
      <c r="DF465" s="38">
        <v>-8.8363499999999998E-2</v>
      </c>
      <c r="DG465" s="38">
        <v>-9.7581200000000007E-2</v>
      </c>
      <c r="DH465" s="38">
        <v>-9.9795900000000007E-2</v>
      </c>
      <c r="DI465" s="38">
        <v>-7.71318E-2</v>
      </c>
      <c r="DJ465" s="38">
        <v>-2.4957199999999999E-2</v>
      </c>
      <c r="DK465" s="38">
        <v>-0.12708720000000001</v>
      </c>
      <c r="DL465" s="38">
        <v>-0.1891494</v>
      </c>
      <c r="DM465" s="38">
        <v>0.14443890000000001</v>
      </c>
      <c r="DN465" s="38">
        <v>0.2142548</v>
      </c>
      <c r="DO465" s="38">
        <v>0.24063590000000001</v>
      </c>
      <c r="DP465" s="38">
        <v>0.31624200000000002</v>
      </c>
      <c r="DQ465" s="38">
        <v>0.1980585</v>
      </c>
      <c r="DR465" s="38">
        <v>8.0861500000000003E-2</v>
      </c>
      <c r="DS465" s="38">
        <v>-9.7496299999999994E-2</v>
      </c>
      <c r="DT465" s="38">
        <v>-0.23568330000000001</v>
      </c>
      <c r="DU465" s="38">
        <v>-0.32365830000000001</v>
      </c>
      <c r="DV465" s="38">
        <v>-0.2423051</v>
      </c>
      <c r="DW465" s="38">
        <v>-0.2820339</v>
      </c>
      <c r="DX465" s="38">
        <v>-8.6999099999999996E-2</v>
      </c>
      <c r="DY465" s="38">
        <v>-0.14472779999999999</v>
      </c>
      <c r="DZ465" s="38">
        <v>4.9805599999999998E-2</v>
      </c>
      <c r="EA465" s="38">
        <v>0.16336719999999999</v>
      </c>
      <c r="EB465" s="38">
        <v>9.5733499999999999E-2</v>
      </c>
      <c r="EC465" s="38">
        <v>2.1181499999999999E-2</v>
      </c>
      <c r="ED465" s="38">
        <v>-6.5213300000000002E-2</v>
      </c>
      <c r="EE465" s="38">
        <v>-8.0818899999999999E-2</v>
      </c>
      <c r="EF465" s="38">
        <v>-8.6042300000000002E-2</v>
      </c>
      <c r="EG465" s="38">
        <v>-6.4715400000000006E-2</v>
      </c>
      <c r="EH465" s="38">
        <v>-1.3646999999999999E-2</v>
      </c>
      <c r="EI465" s="38">
        <v>-0.1129628</v>
      </c>
      <c r="EJ465" s="38">
        <v>-0.16504679999999999</v>
      </c>
      <c r="EK465" s="38">
        <v>0.16106690000000001</v>
      </c>
      <c r="EL465" s="38">
        <v>0.23233110000000001</v>
      </c>
      <c r="EM465" s="38">
        <v>0.26185239999999999</v>
      </c>
      <c r="EN465" s="38">
        <v>0.33122200000000002</v>
      </c>
      <c r="EO465" s="38">
        <v>0.21265809999999999</v>
      </c>
      <c r="EP465" s="38">
        <v>9.1259000000000007E-2</v>
      </c>
      <c r="EQ465" s="38">
        <v>-8.3611099999999994E-2</v>
      </c>
      <c r="ER465" s="38">
        <v>-0.2134914</v>
      </c>
      <c r="ES465" s="38">
        <v>-0.29065249999999998</v>
      </c>
      <c r="ET465" s="38">
        <v>-0.20864450000000001</v>
      </c>
      <c r="EU465" s="38">
        <v>-0.24854280000000001</v>
      </c>
      <c r="EV465" s="38">
        <v>-4.97154E-2</v>
      </c>
      <c r="EW465" s="38">
        <v>-0.1076599</v>
      </c>
      <c r="EX465" s="38">
        <v>8.3977099999999999E-2</v>
      </c>
      <c r="EY465" s="38">
        <v>0.20782610000000001</v>
      </c>
      <c r="EZ465" s="38">
        <v>0.13112019999999999</v>
      </c>
      <c r="FA465" s="38">
        <v>5.7517400000000003E-2</v>
      </c>
      <c r="FB465" s="38">
        <v>76.893140000000002</v>
      </c>
      <c r="FC465" s="38">
        <v>74.928299999999993</v>
      </c>
      <c r="FD465" s="38">
        <v>73.401870000000002</v>
      </c>
      <c r="FE465" s="38">
        <v>72.162109999999998</v>
      </c>
      <c r="FF465" s="38">
        <v>71.029560000000004</v>
      </c>
      <c r="FG465" s="38">
        <v>69.828649999999996</v>
      </c>
      <c r="FH465" s="38">
        <v>69.261009999999999</v>
      </c>
      <c r="FI465" s="38">
        <v>71.021860000000004</v>
      </c>
      <c r="FJ465" s="38">
        <v>75.672129999999996</v>
      </c>
      <c r="FK465" s="38">
        <v>80.956019999999995</v>
      </c>
      <c r="FL465" s="38">
        <v>85.92483</v>
      </c>
      <c r="FM465" s="38">
        <v>90.295810000000003</v>
      </c>
      <c r="FN465" s="38">
        <v>94.227850000000004</v>
      </c>
      <c r="FO465" s="38">
        <v>97.394530000000003</v>
      </c>
      <c r="FP465" s="38">
        <v>100.045</v>
      </c>
      <c r="FQ465" s="38">
        <v>101.6845</v>
      </c>
      <c r="FR465" s="38">
        <v>102.10380000000001</v>
      </c>
      <c r="FS465" s="38">
        <v>101.3703</v>
      </c>
      <c r="FT465" s="38">
        <v>99.886700000000005</v>
      </c>
      <c r="FU465" s="38">
        <v>95.492940000000004</v>
      </c>
      <c r="FV465" s="38">
        <v>90.873649999999998</v>
      </c>
      <c r="FW465">
        <v>86.708470000000005</v>
      </c>
      <c r="FX465">
        <v>84.187860000000001</v>
      </c>
      <c r="FY465">
        <v>82.229159999999993</v>
      </c>
      <c r="FZ465">
        <v>4.1585799999999999E-2</v>
      </c>
      <c r="GA465">
        <v>0.31464550000000002</v>
      </c>
      <c r="GB465">
        <v>1</v>
      </c>
    </row>
    <row r="466" spans="1:184" x14ac:dyDescent="0.3">
      <c r="A466" t="s">
        <v>279</v>
      </c>
      <c r="B466" t="s">
        <v>1</v>
      </c>
      <c r="C466" t="s">
        <v>1</v>
      </c>
      <c r="D466" t="s">
        <v>1</v>
      </c>
      <c r="E466" t="s">
        <v>1</v>
      </c>
      <c r="F466" t="s">
        <v>1</v>
      </c>
      <c r="G466" t="s">
        <v>1</v>
      </c>
      <c r="H466" s="40" t="s">
        <v>1</v>
      </c>
      <c r="I466" s="18" t="s">
        <v>1</v>
      </c>
      <c r="J466" s="38" t="s">
        <v>222</v>
      </c>
      <c r="K466" s="18">
        <v>44809</v>
      </c>
      <c r="L466" s="38">
        <v>13657</v>
      </c>
      <c r="M466" s="38">
        <v>13657</v>
      </c>
      <c r="N466" s="38">
        <v>12.83478</v>
      </c>
      <c r="O466" s="38">
        <v>12.150130000000001</v>
      </c>
      <c r="P466" s="38">
        <v>11.645770000000001</v>
      </c>
      <c r="Q466" s="38">
        <v>11.2934</v>
      </c>
      <c r="R466" s="38">
        <v>11.26998</v>
      </c>
      <c r="S466" s="38">
        <v>11.59478</v>
      </c>
      <c r="T466" s="38">
        <v>11.819660000000001</v>
      </c>
      <c r="U466" s="38">
        <v>12.90395</v>
      </c>
      <c r="V466" s="38">
        <v>14.614990000000001</v>
      </c>
      <c r="W466" s="38">
        <v>16.2394</v>
      </c>
      <c r="X466" s="38">
        <v>17.705310000000001</v>
      </c>
      <c r="Y466" s="38">
        <v>18.872710000000001</v>
      </c>
      <c r="Z466" s="38">
        <v>19.630240000000001</v>
      </c>
      <c r="AA466" s="38">
        <v>20.210129999999999</v>
      </c>
      <c r="AB466" s="38">
        <v>20.51173</v>
      </c>
      <c r="AC466" s="38">
        <v>20.75759</v>
      </c>
      <c r="AD466" s="38">
        <v>20.79833</v>
      </c>
      <c r="AE466" s="38">
        <v>20.4513</v>
      </c>
      <c r="AF466" s="38">
        <v>19.746279999999999</v>
      </c>
      <c r="AG466" s="38">
        <v>18.777629999999998</v>
      </c>
      <c r="AH466" s="38">
        <v>17.98668</v>
      </c>
      <c r="AI466" s="38">
        <v>16.806979999999999</v>
      </c>
      <c r="AJ466" s="38">
        <v>15.08257</v>
      </c>
      <c r="AK466" s="38">
        <v>13.916370000000001</v>
      </c>
      <c r="AL466" s="38">
        <v>0.36184620000000001</v>
      </c>
      <c r="AM466" s="38">
        <v>0.170241</v>
      </c>
      <c r="AN466" s="38">
        <v>4.9934899999999997E-2</v>
      </c>
      <c r="AO466" s="38">
        <v>-0.13810790000000001</v>
      </c>
      <c r="AP466" s="38">
        <v>-0.26759270000000002</v>
      </c>
      <c r="AQ466" s="38">
        <v>-0.543265</v>
      </c>
      <c r="AR466" s="38">
        <v>-0.99558780000000002</v>
      </c>
      <c r="AS466" s="38">
        <v>-0.26705649999999997</v>
      </c>
      <c r="AT466" s="38">
        <v>0.287881</v>
      </c>
      <c r="AU466" s="38">
        <v>0.41216190000000003</v>
      </c>
      <c r="AV466" s="38">
        <v>0.28385310000000002</v>
      </c>
      <c r="AW466" s="38">
        <v>0.21646019999999999</v>
      </c>
      <c r="AX466" s="38">
        <v>9.2399999999999999E-3</v>
      </c>
      <c r="AY466" s="38">
        <v>-0.27072889999999999</v>
      </c>
      <c r="AZ466" s="38">
        <v>-0.53963289999999997</v>
      </c>
      <c r="BA466" s="38">
        <v>-0.47558689999999998</v>
      </c>
      <c r="BB466" s="38">
        <v>-0.20962459999999999</v>
      </c>
      <c r="BC466" s="38">
        <v>1.4202599999999999E-2</v>
      </c>
      <c r="BD466" s="38">
        <v>0.39778229999999998</v>
      </c>
      <c r="BE466" s="38">
        <v>0.18738959999999999</v>
      </c>
      <c r="BF466" s="38">
        <v>0.41952070000000002</v>
      </c>
      <c r="BG466" s="38">
        <v>0.68912669999999998</v>
      </c>
      <c r="BH466" s="38">
        <v>0.35309550000000001</v>
      </c>
      <c r="BI466" s="38">
        <v>0.2071018</v>
      </c>
      <c r="BJ466" s="38">
        <v>0.39894210000000002</v>
      </c>
      <c r="BK466" s="38">
        <v>0.19899120000000001</v>
      </c>
      <c r="BL466" s="38">
        <v>7.5217300000000001E-2</v>
      </c>
      <c r="BM466" s="38">
        <v>-0.11505990000000001</v>
      </c>
      <c r="BN466" s="38">
        <v>-0.24440429999999999</v>
      </c>
      <c r="BO466" s="38">
        <v>-0.50996920000000001</v>
      </c>
      <c r="BP466" s="38">
        <v>-0.95002759999999997</v>
      </c>
      <c r="BQ466" s="38">
        <v>-0.23475409999999999</v>
      </c>
      <c r="BR466" s="38">
        <v>0.32510749999999999</v>
      </c>
      <c r="BS466" s="38">
        <v>0.45286029999999999</v>
      </c>
      <c r="BT466" s="38">
        <v>0.3266075</v>
      </c>
      <c r="BU466" s="38">
        <v>0.2480871</v>
      </c>
      <c r="BV466" s="38">
        <v>2.7421600000000001E-2</v>
      </c>
      <c r="BW466" s="38">
        <v>-0.2462608</v>
      </c>
      <c r="BX466" s="38">
        <v>-0.49435210000000002</v>
      </c>
      <c r="BY466" s="38">
        <v>-0.41655449999999999</v>
      </c>
      <c r="BZ466" s="38">
        <v>-0.14734269999999999</v>
      </c>
      <c r="CA466" s="38">
        <v>7.4520400000000001E-2</v>
      </c>
      <c r="CB466" s="38">
        <v>0.46678750000000002</v>
      </c>
      <c r="CC466" s="38">
        <v>0.26708140000000002</v>
      </c>
      <c r="CD466" s="38">
        <v>0.50401649999999998</v>
      </c>
      <c r="CE466" s="38">
        <v>0.77225440000000001</v>
      </c>
      <c r="CF466" s="38">
        <v>0.4270487</v>
      </c>
      <c r="CG466" s="38">
        <v>0.2737986</v>
      </c>
      <c r="CH466" s="38">
        <v>0.42463469999999998</v>
      </c>
      <c r="CI466" s="38">
        <v>0.2189034</v>
      </c>
      <c r="CJ466" s="38">
        <v>9.2727799999999999E-2</v>
      </c>
      <c r="CK466" s="38">
        <v>-9.9097000000000005E-2</v>
      </c>
      <c r="CL466" s="38">
        <v>-0.22834409999999999</v>
      </c>
      <c r="CM466" s="38">
        <v>-0.48690860000000002</v>
      </c>
      <c r="CN466" s="38">
        <v>-0.91847259999999997</v>
      </c>
      <c r="CO466" s="38">
        <v>-0.2123815</v>
      </c>
      <c r="CP466" s="38">
        <v>0.35089039999999999</v>
      </c>
      <c r="CQ466" s="38">
        <v>0.48104789999999997</v>
      </c>
      <c r="CR466" s="38">
        <v>0.35621900000000001</v>
      </c>
      <c r="CS466" s="38">
        <v>0.2699918</v>
      </c>
      <c r="CT466" s="38">
        <v>4.00142E-2</v>
      </c>
      <c r="CU466" s="38">
        <v>-0.2293143</v>
      </c>
      <c r="CV466" s="38">
        <v>-0.46299079999999998</v>
      </c>
      <c r="CW466" s="38">
        <v>-0.37566889999999997</v>
      </c>
      <c r="CX466" s="38">
        <v>-0.1042064</v>
      </c>
      <c r="CY466" s="38">
        <v>0.11629639999999999</v>
      </c>
      <c r="CZ466" s="38">
        <v>0.51458020000000004</v>
      </c>
      <c r="DA466" s="38">
        <v>0.3222756</v>
      </c>
      <c r="DB466" s="38">
        <v>0.56253799999999998</v>
      </c>
      <c r="DC466" s="38">
        <v>0.82982840000000002</v>
      </c>
      <c r="DD466" s="38">
        <v>0.47826849999999999</v>
      </c>
      <c r="DE466" s="38">
        <v>0.31999250000000001</v>
      </c>
      <c r="DF466" s="38">
        <v>0.45032719999999998</v>
      </c>
      <c r="DG466" s="38">
        <v>0.23881569999999999</v>
      </c>
      <c r="DH466" s="38">
        <v>0.11023819999999999</v>
      </c>
      <c r="DI466" s="38">
        <v>-8.3134E-2</v>
      </c>
      <c r="DJ466" s="38">
        <v>-0.21228379999999999</v>
      </c>
      <c r="DK466" s="38">
        <v>-0.46384809999999999</v>
      </c>
      <c r="DL466" s="38">
        <v>-0.88691770000000003</v>
      </c>
      <c r="DM466" s="38">
        <v>-0.19000890000000001</v>
      </c>
      <c r="DN466" s="38">
        <v>0.37667329999999999</v>
      </c>
      <c r="DO466" s="38">
        <v>0.50923549999999995</v>
      </c>
      <c r="DP466" s="38">
        <v>0.38583060000000002</v>
      </c>
      <c r="DQ466" s="38">
        <v>0.2918965</v>
      </c>
      <c r="DR466" s="38">
        <v>5.2606699999999999E-2</v>
      </c>
      <c r="DS466" s="38">
        <v>-0.21236769999999999</v>
      </c>
      <c r="DT466" s="38">
        <v>-0.4316294</v>
      </c>
      <c r="DU466" s="38">
        <v>-0.3347832</v>
      </c>
      <c r="DV466" s="38">
        <v>-6.1070100000000002E-2</v>
      </c>
      <c r="DW466" s="38">
        <v>0.1580723</v>
      </c>
      <c r="DX466" s="38">
        <v>0.56237289999999995</v>
      </c>
      <c r="DY466" s="38">
        <v>0.37746990000000002</v>
      </c>
      <c r="DZ466" s="38">
        <v>0.62105949999999999</v>
      </c>
      <c r="EA466" s="38">
        <v>0.88740249999999998</v>
      </c>
      <c r="EB466" s="38">
        <v>0.52948830000000002</v>
      </c>
      <c r="EC466" s="38">
        <v>0.36618650000000003</v>
      </c>
      <c r="ED466" s="38">
        <v>0.4874232</v>
      </c>
      <c r="EE466" s="38">
        <v>0.26756580000000002</v>
      </c>
      <c r="EF466" s="38">
        <v>0.13552059999999999</v>
      </c>
      <c r="EG466" s="38">
        <v>-6.0086000000000001E-2</v>
      </c>
      <c r="EH466" s="38">
        <v>-0.1890954</v>
      </c>
      <c r="EI466" s="38">
        <v>-0.4305522</v>
      </c>
      <c r="EJ466" s="38">
        <v>-0.84135749999999998</v>
      </c>
      <c r="EK466" s="38">
        <v>-0.1577064</v>
      </c>
      <c r="EL466" s="38">
        <v>0.41389969999999998</v>
      </c>
      <c r="EM466" s="38">
        <v>0.54993389999999998</v>
      </c>
      <c r="EN466" s="38">
        <v>0.42858489999999999</v>
      </c>
      <c r="EO466" s="38">
        <v>0.32352340000000002</v>
      </c>
      <c r="EP466" s="38">
        <v>7.0788400000000001E-2</v>
      </c>
      <c r="EQ466" s="38">
        <v>-0.1878996</v>
      </c>
      <c r="ER466" s="38">
        <v>-0.38634869999999999</v>
      </c>
      <c r="ES466" s="38">
        <v>-0.27575080000000002</v>
      </c>
      <c r="ET466" s="38">
        <v>1.2118999999999999E-3</v>
      </c>
      <c r="EU466" s="38">
        <v>0.2183901</v>
      </c>
      <c r="EV466" s="38">
        <v>0.63137810000000005</v>
      </c>
      <c r="EW466" s="38">
        <v>0.4571616</v>
      </c>
      <c r="EX466" s="38">
        <v>0.7055553</v>
      </c>
      <c r="EY466" s="38">
        <v>0.97053020000000001</v>
      </c>
      <c r="EZ466" s="38">
        <v>0.60344160000000002</v>
      </c>
      <c r="FA466" s="38">
        <v>0.43288330000000003</v>
      </c>
      <c r="FB466" s="38">
        <v>82.885630000000006</v>
      </c>
      <c r="FC466" s="38">
        <v>81.662769999999995</v>
      </c>
      <c r="FD466" s="38">
        <v>79.906970000000001</v>
      </c>
      <c r="FE466" s="38">
        <v>78.413089999999997</v>
      </c>
      <c r="FF466" s="38">
        <v>77.256339999999994</v>
      </c>
      <c r="FG466" s="38">
        <v>76.377350000000007</v>
      </c>
      <c r="FH466" s="38">
        <v>75.198970000000003</v>
      </c>
      <c r="FI466" s="38">
        <v>75.948059999999998</v>
      </c>
      <c r="FJ466" s="38">
        <v>80.667230000000004</v>
      </c>
      <c r="FK466" s="38">
        <v>86.435490000000001</v>
      </c>
      <c r="FL466" s="38">
        <v>91.573670000000007</v>
      </c>
      <c r="FM466" s="38">
        <v>95.750380000000007</v>
      </c>
      <c r="FN466" s="38">
        <v>99.819050000000004</v>
      </c>
      <c r="FO466" s="38">
        <v>103.02500000000001</v>
      </c>
      <c r="FP466" s="38">
        <v>105.09690000000001</v>
      </c>
      <c r="FQ466" s="38">
        <v>106.57040000000001</v>
      </c>
      <c r="FR466" s="38">
        <v>107.0865</v>
      </c>
      <c r="FS466" s="38">
        <v>106.44540000000001</v>
      </c>
      <c r="FT466" s="38">
        <v>104.17059999999999</v>
      </c>
      <c r="FU466" s="38">
        <v>99.624499999999998</v>
      </c>
      <c r="FV466" s="38">
        <v>96.432689999999994</v>
      </c>
      <c r="FW466">
        <v>92.934169999999995</v>
      </c>
      <c r="FX466">
        <v>89.582570000000004</v>
      </c>
      <c r="FY466">
        <v>87.826880000000003</v>
      </c>
      <c r="FZ466">
        <v>8.2253300000000001E-2</v>
      </c>
      <c r="GA466">
        <v>1.3681209999999999</v>
      </c>
      <c r="GB466">
        <v>1</v>
      </c>
    </row>
    <row r="467" spans="1:184" x14ac:dyDescent="0.3">
      <c r="A467" t="s">
        <v>279</v>
      </c>
      <c r="B467" t="s">
        <v>1</v>
      </c>
      <c r="C467" t="s">
        <v>1</v>
      </c>
      <c r="D467" t="s">
        <v>1</v>
      </c>
      <c r="E467" t="s">
        <v>1</v>
      </c>
      <c r="F467" t="s">
        <v>1</v>
      </c>
      <c r="G467" t="s">
        <v>1</v>
      </c>
      <c r="H467" s="40" t="s">
        <v>1</v>
      </c>
      <c r="I467" s="18" t="s">
        <v>1</v>
      </c>
      <c r="J467" s="38" t="s">
        <v>222</v>
      </c>
      <c r="K467" s="18">
        <v>44810</v>
      </c>
      <c r="L467" s="38">
        <v>13657</v>
      </c>
      <c r="M467" s="38">
        <v>13657</v>
      </c>
      <c r="N467" s="38">
        <v>13.21055</v>
      </c>
      <c r="O467" s="38">
        <v>12.75207</v>
      </c>
      <c r="P467" s="38">
        <v>12.345560000000001</v>
      </c>
      <c r="Q467" s="38">
        <v>12.312849999999999</v>
      </c>
      <c r="R467" s="38">
        <v>12.807040000000001</v>
      </c>
      <c r="S467" s="38">
        <v>14.262840000000001</v>
      </c>
      <c r="T467" s="38">
        <v>16.206969999999998</v>
      </c>
      <c r="U467" s="38">
        <v>18.651720000000001</v>
      </c>
      <c r="V467" s="38">
        <v>21.637090000000001</v>
      </c>
      <c r="W467" s="38">
        <v>23.829830000000001</v>
      </c>
      <c r="X467" s="38">
        <v>25.651199999999999</v>
      </c>
      <c r="Y467" s="38">
        <v>27.175229999999999</v>
      </c>
      <c r="Z467" s="38">
        <v>28.16245</v>
      </c>
      <c r="AA467" s="38">
        <v>29.14799</v>
      </c>
      <c r="AB467" s="38">
        <v>29.357309999999998</v>
      </c>
      <c r="AC467" s="38">
        <v>28.801439999999999</v>
      </c>
      <c r="AD467" s="38">
        <v>27.432880000000001</v>
      </c>
      <c r="AE467" s="38">
        <v>25.080030000000001</v>
      </c>
      <c r="AF467" s="38">
        <v>23.025030000000001</v>
      </c>
      <c r="AG467" s="38">
        <v>21.534939999999999</v>
      </c>
      <c r="AH467" s="38">
        <v>20.066130000000001</v>
      </c>
      <c r="AI467" s="38">
        <v>18.109529999999999</v>
      </c>
      <c r="AJ467" s="38">
        <v>16.246949999999998</v>
      </c>
      <c r="AK467" s="38">
        <v>14.86393</v>
      </c>
      <c r="AL467" s="38">
        <v>0.2182192</v>
      </c>
      <c r="AM467" s="38">
        <v>0.14221139999999999</v>
      </c>
      <c r="AN467" s="38">
        <v>9.4321100000000005E-2</v>
      </c>
      <c r="AO467" s="38">
        <v>0.1199146</v>
      </c>
      <c r="AP467" s="38">
        <v>8.22793E-2</v>
      </c>
      <c r="AQ467" s="38">
        <v>3.8953399999999999E-2</v>
      </c>
      <c r="AR467" s="38">
        <v>-0.35486489999999998</v>
      </c>
      <c r="AS467" s="38">
        <v>-0.15895419999999999</v>
      </c>
      <c r="AT467" s="38">
        <v>-0.2936801</v>
      </c>
      <c r="AU467" s="38">
        <v>-0.42176629999999998</v>
      </c>
      <c r="AV467" s="38">
        <v>-0.53791319999999998</v>
      </c>
      <c r="AW467" s="38">
        <v>-0.4471966</v>
      </c>
      <c r="AX467" s="38">
        <v>-7.7025200000000002E-2</v>
      </c>
      <c r="AY467" s="38">
        <v>0.29582710000000001</v>
      </c>
      <c r="AZ467" s="38">
        <v>0.55643030000000004</v>
      </c>
      <c r="BA467" s="38">
        <v>0.72210870000000005</v>
      </c>
      <c r="BB467" s="38">
        <v>0.91040129999999997</v>
      </c>
      <c r="BC467" s="38">
        <v>0.59959419999999997</v>
      </c>
      <c r="BD467" s="38">
        <v>0.55773459999999997</v>
      </c>
      <c r="BE467" s="38">
        <v>0.28771740000000001</v>
      </c>
      <c r="BF467" s="38">
        <v>0.40682859999999998</v>
      </c>
      <c r="BG467" s="38">
        <v>0.1292856</v>
      </c>
      <c r="BH467" s="38">
        <v>1.90385E-2</v>
      </c>
      <c r="BI467" s="38">
        <v>-0.13311429999999999</v>
      </c>
      <c r="BJ467" s="38">
        <v>0.26600889999999999</v>
      </c>
      <c r="BK467" s="38">
        <v>0.1839865</v>
      </c>
      <c r="BL467" s="38">
        <v>0.128021</v>
      </c>
      <c r="BM467" s="38">
        <v>0.1512405</v>
      </c>
      <c r="BN467" s="38">
        <v>0.1163445</v>
      </c>
      <c r="BO467" s="38">
        <v>7.8825699999999999E-2</v>
      </c>
      <c r="BP467" s="38">
        <v>-0.29787619999999998</v>
      </c>
      <c r="BQ467" s="38">
        <v>-0.1160471</v>
      </c>
      <c r="BR467" s="38">
        <v>-0.24460129999999999</v>
      </c>
      <c r="BS467" s="38">
        <v>-0.35949500000000001</v>
      </c>
      <c r="BT467" s="38">
        <v>-0.48635339999999999</v>
      </c>
      <c r="BU467" s="38">
        <v>-0.40045130000000001</v>
      </c>
      <c r="BV467" s="38">
        <v>-5.0875700000000003E-2</v>
      </c>
      <c r="BW467" s="38">
        <v>0.32843070000000002</v>
      </c>
      <c r="BX467" s="38">
        <v>0.60893969999999997</v>
      </c>
      <c r="BY467" s="38">
        <v>0.79110119999999995</v>
      </c>
      <c r="BZ467" s="38">
        <v>0.98835810000000002</v>
      </c>
      <c r="CA467" s="38">
        <v>0.68330310000000005</v>
      </c>
      <c r="CB467" s="38">
        <v>0.65503230000000001</v>
      </c>
      <c r="CC467" s="38">
        <v>0.39427839999999997</v>
      </c>
      <c r="CD467" s="38">
        <v>0.49504239999999999</v>
      </c>
      <c r="CE467" s="38">
        <v>0.23828279999999999</v>
      </c>
      <c r="CF467" s="38">
        <v>0.1123577</v>
      </c>
      <c r="CG467" s="38">
        <v>-3.3973799999999998E-2</v>
      </c>
      <c r="CH467" s="38">
        <v>0.29910799999999998</v>
      </c>
      <c r="CI467" s="38">
        <v>0.21291979999999999</v>
      </c>
      <c r="CJ467" s="38">
        <v>0.15136150000000001</v>
      </c>
      <c r="CK467" s="38">
        <v>0.1729367</v>
      </c>
      <c r="CL467" s="38">
        <v>0.13993800000000001</v>
      </c>
      <c r="CM467" s="38">
        <v>0.1064411</v>
      </c>
      <c r="CN467" s="38">
        <v>-0.25840600000000002</v>
      </c>
      <c r="CO467" s="38">
        <v>-8.6329699999999995E-2</v>
      </c>
      <c r="CP467" s="38">
        <v>-0.21060950000000001</v>
      </c>
      <c r="CQ467" s="38">
        <v>-0.31636599999999998</v>
      </c>
      <c r="CR467" s="38">
        <v>-0.45064330000000002</v>
      </c>
      <c r="CS467" s="38">
        <v>-0.3680756</v>
      </c>
      <c r="CT467" s="38">
        <v>-3.2764599999999998E-2</v>
      </c>
      <c r="CU467" s="38">
        <v>0.35101189999999999</v>
      </c>
      <c r="CV467" s="38">
        <v>0.64530750000000003</v>
      </c>
      <c r="CW467" s="38">
        <v>0.83888510000000005</v>
      </c>
      <c r="CX467" s="38">
        <v>1.042351</v>
      </c>
      <c r="CY467" s="38">
        <v>0.74127949999999998</v>
      </c>
      <c r="CZ467" s="38">
        <v>0.72242039999999996</v>
      </c>
      <c r="DA467" s="38">
        <v>0.4680822</v>
      </c>
      <c r="DB467" s="38">
        <v>0.5561391</v>
      </c>
      <c r="DC467" s="38">
        <v>0.313774</v>
      </c>
      <c r="DD467" s="38">
        <v>0.17699029999999999</v>
      </c>
      <c r="DE467" s="38">
        <v>3.4690600000000002E-2</v>
      </c>
      <c r="DF467" s="38">
        <v>0.33220709999999998</v>
      </c>
      <c r="DG467" s="38">
        <v>0.24185309999999999</v>
      </c>
      <c r="DH467" s="38">
        <v>0.17470189999999999</v>
      </c>
      <c r="DI467" s="38">
        <v>0.1946329</v>
      </c>
      <c r="DJ467" s="38">
        <v>0.16353139999999999</v>
      </c>
      <c r="DK467" s="38">
        <v>0.1340565</v>
      </c>
      <c r="DL467" s="38">
        <v>-0.21893580000000001</v>
      </c>
      <c r="DM467" s="38">
        <v>-5.6612299999999997E-2</v>
      </c>
      <c r="DN467" s="38">
        <v>-0.17661769999999999</v>
      </c>
      <c r="DO467" s="38">
        <v>-0.27323710000000001</v>
      </c>
      <c r="DP467" s="38">
        <v>-0.4149332</v>
      </c>
      <c r="DQ467" s="38">
        <v>-0.3357</v>
      </c>
      <c r="DR467" s="38">
        <v>-1.46535E-2</v>
      </c>
      <c r="DS467" s="38">
        <v>0.37359310000000001</v>
      </c>
      <c r="DT467" s="38">
        <v>0.68167540000000004</v>
      </c>
      <c r="DU467" s="38">
        <v>0.88666909999999999</v>
      </c>
      <c r="DV467" s="38">
        <v>1.0963430000000001</v>
      </c>
      <c r="DW467" s="38">
        <v>0.79925599999999997</v>
      </c>
      <c r="DX467" s="38">
        <v>0.78980850000000002</v>
      </c>
      <c r="DY467" s="38">
        <v>0.54188599999999998</v>
      </c>
      <c r="DZ467" s="38">
        <v>0.61723570000000005</v>
      </c>
      <c r="EA467" s="38">
        <v>0.38926509999999998</v>
      </c>
      <c r="EB467" s="38">
        <v>0.2416229</v>
      </c>
      <c r="EC467" s="38">
        <v>0.1033549</v>
      </c>
      <c r="ED467" s="38">
        <v>0.37999680000000002</v>
      </c>
      <c r="EE467" s="38">
        <v>0.2836282</v>
      </c>
      <c r="EF467" s="38">
        <v>0.2084018</v>
      </c>
      <c r="EG467" s="38">
        <v>0.22595889999999999</v>
      </c>
      <c r="EH467" s="38">
        <v>0.19759660000000001</v>
      </c>
      <c r="EI467" s="38">
        <v>0.17392879999999999</v>
      </c>
      <c r="EJ467" s="38">
        <v>-0.16194710000000001</v>
      </c>
      <c r="EK467" s="38">
        <v>-1.3705200000000001E-2</v>
      </c>
      <c r="EL467" s="38">
        <v>-0.12753890000000001</v>
      </c>
      <c r="EM467" s="38">
        <v>-0.21096580000000001</v>
      </c>
      <c r="EN467" s="38">
        <v>-0.36337340000000001</v>
      </c>
      <c r="EO467" s="38">
        <v>-0.28895470000000001</v>
      </c>
      <c r="EP467" s="38">
        <v>1.1495999999999999E-2</v>
      </c>
      <c r="EQ467" s="38">
        <v>0.40619670000000002</v>
      </c>
      <c r="ER467" s="38">
        <v>0.73418470000000002</v>
      </c>
      <c r="ES467" s="38">
        <v>0.95566150000000005</v>
      </c>
      <c r="ET467" s="38">
        <v>1.1742999999999999</v>
      </c>
      <c r="EU467" s="38">
        <v>0.88296490000000005</v>
      </c>
      <c r="EV467" s="38">
        <v>0.88710619999999996</v>
      </c>
      <c r="EW467" s="38">
        <v>0.648447</v>
      </c>
      <c r="EX467" s="38">
        <v>0.70544949999999995</v>
      </c>
      <c r="EY467" s="38">
        <v>0.49826229999999999</v>
      </c>
      <c r="EZ467" s="38">
        <v>0.33494210000000002</v>
      </c>
      <c r="FA467" s="38">
        <v>0.20249539999999999</v>
      </c>
      <c r="FB467" s="38">
        <v>84.891180000000006</v>
      </c>
      <c r="FC467" s="38">
        <v>83.482470000000006</v>
      </c>
      <c r="FD467" s="38">
        <v>82.023960000000002</v>
      </c>
      <c r="FE467" s="38">
        <v>80.936070000000001</v>
      </c>
      <c r="FF467" s="38">
        <v>79.876050000000006</v>
      </c>
      <c r="FG467" s="38">
        <v>79.395219999999995</v>
      </c>
      <c r="FH467" s="38">
        <v>78.801770000000005</v>
      </c>
      <c r="FI467" s="38">
        <v>80.868979999999993</v>
      </c>
      <c r="FJ467" s="38">
        <v>85.718239999999994</v>
      </c>
      <c r="FK467" s="38">
        <v>91.603200000000001</v>
      </c>
      <c r="FL467" s="38">
        <v>96.366699999999994</v>
      </c>
      <c r="FM467" s="38">
        <v>100.9747</v>
      </c>
      <c r="FN467" s="38">
        <v>104.3467</v>
      </c>
      <c r="FO467" s="38">
        <v>107.4271</v>
      </c>
      <c r="FP467" s="38">
        <v>109.45699999999999</v>
      </c>
      <c r="FQ467" s="38">
        <v>111.0692</v>
      </c>
      <c r="FR467" s="38">
        <v>111.08880000000001</v>
      </c>
      <c r="FS467" s="38">
        <v>109.6865</v>
      </c>
      <c r="FT467" s="38">
        <v>106.8548</v>
      </c>
      <c r="FU467" s="38">
        <v>101.401</v>
      </c>
      <c r="FV467" s="38">
        <v>96.623980000000003</v>
      </c>
      <c r="FW467">
        <v>93.718230000000005</v>
      </c>
      <c r="FX467">
        <v>91.850170000000006</v>
      </c>
      <c r="FY467">
        <v>89.193920000000006</v>
      </c>
      <c r="FZ467">
        <v>0.1117696</v>
      </c>
      <c r="GA467">
        <v>0.84532499999999999</v>
      </c>
      <c r="GB467">
        <v>1</v>
      </c>
    </row>
    <row r="468" spans="1:184" x14ac:dyDescent="0.3">
      <c r="A468" t="s">
        <v>279</v>
      </c>
      <c r="B468" t="s">
        <v>1</v>
      </c>
      <c r="C468" t="s">
        <v>1</v>
      </c>
      <c r="D468" t="s">
        <v>1</v>
      </c>
      <c r="E468" t="s">
        <v>1</v>
      </c>
      <c r="F468" t="s">
        <v>1</v>
      </c>
      <c r="G468" t="s">
        <v>1</v>
      </c>
      <c r="H468" s="40" t="s">
        <v>1</v>
      </c>
      <c r="I468" s="18" t="s">
        <v>1</v>
      </c>
      <c r="J468" s="38" t="s">
        <v>222</v>
      </c>
      <c r="K468" s="18">
        <v>44811</v>
      </c>
      <c r="L468" s="38">
        <v>13657</v>
      </c>
      <c r="M468" s="38">
        <v>13657</v>
      </c>
      <c r="N468" s="38">
        <v>14.283770000000001</v>
      </c>
      <c r="O468" s="38">
        <v>13.661390000000001</v>
      </c>
      <c r="P468" s="38">
        <v>13.22485</v>
      </c>
      <c r="Q468" s="38">
        <v>13.06743</v>
      </c>
      <c r="R468" s="38">
        <v>13.50183</v>
      </c>
      <c r="S468" s="38">
        <v>14.903589999999999</v>
      </c>
      <c r="T468" s="38">
        <v>16.803629999999998</v>
      </c>
      <c r="U468" s="38">
        <v>19.1296</v>
      </c>
      <c r="V468" s="38">
        <v>21.898009999999999</v>
      </c>
      <c r="W468" s="38">
        <v>23.957540000000002</v>
      </c>
      <c r="X468" s="38">
        <v>25.669910000000002</v>
      </c>
      <c r="Y468" s="38">
        <v>26.96696</v>
      </c>
      <c r="Z468" s="38">
        <v>27.82497</v>
      </c>
      <c r="AA468" s="38">
        <v>28.642230000000001</v>
      </c>
      <c r="AB468" s="38">
        <v>28.74823</v>
      </c>
      <c r="AC468" s="38">
        <v>28.21367</v>
      </c>
      <c r="AD468" s="38">
        <v>26.962330000000001</v>
      </c>
      <c r="AE468" s="38">
        <v>24.744129999999998</v>
      </c>
      <c r="AF468" s="38">
        <v>22.8184</v>
      </c>
      <c r="AG468" s="38">
        <v>21.39143</v>
      </c>
      <c r="AH468" s="38">
        <v>20.044689999999999</v>
      </c>
      <c r="AI468" s="38">
        <v>18.243590000000001</v>
      </c>
      <c r="AJ468" s="38">
        <v>16.2332</v>
      </c>
      <c r="AK468" s="38">
        <v>14.84403</v>
      </c>
      <c r="AL468" s="38">
        <v>0.106804</v>
      </c>
      <c r="AM468" s="38">
        <v>4.2259600000000001E-2</v>
      </c>
      <c r="AN468" s="38">
        <v>4.3436500000000003E-2</v>
      </c>
      <c r="AO468" s="38">
        <v>5.04777E-2</v>
      </c>
      <c r="AP468" s="38">
        <v>5.4401600000000001E-2</v>
      </c>
      <c r="AQ468" s="38">
        <v>-0.1077187</v>
      </c>
      <c r="AR468" s="38">
        <v>-0.49633620000000001</v>
      </c>
      <c r="AS468" s="38">
        <v>-0.16268469999999999</v>
      </c>
      <c r="AT468" s="38">
        <v>-0.17803279999999999</v>
      </c>
      <c r="AU468" s="38">
        <v>-0.18463669999999999</v>
      </c>
      <c r="AV468" s="38">
        <v>-0.1669812</v>
      </c>
      <c r="AW468" s="38">
        <v>-0.19887740000000001</v>
      </c>
      <c r="AX468" s="38">
        <v>-2.1049999999999999E-4</v>
      </c>
      <c r="AY468" s="38">
        <v>0.1088856</v>
      </c>
      <c r="AZ468" s="38">
        <v>0.19072220000000001</v>
      </c>
      <c r="BA468" s="38">
        <v>0.2469499</v>
      </c>
      <c r="BB468" s="38">
        <v>0.4018042</v>
      </c>
      <c r="BC468" s="38">
        <v>0.2339485</v>
      </c>
      <c r="BD468" s="38">
        <v>0.1747573</v>
      </c>
      <c r="BE468" s="38">
        <v>-1.8245999999999998E-2</v>
      </c>
      <c r="BF468" s="38">
        <v>0.45602549999999997</v>
      </c>
      <c r="BG468" s="38">
        <v>0.72088649999999999</v>
      </c>
      <c r="BH468" s="38">
        <v>0.44701259999999998</v>
      </c>
      <c r="BI468" s="38">
        <v>0.30180960000000001</v>
      </c>
      <c r="BJ468" s="38">
        <v>0.14627960000000001</v>
      </c>
      <c r="BK468" s="38">
        <v>6.9980299999999995E-2</v>
      </c>
      <c r="BL468" s="38">
        <v>6.6187700000000002E-2</v>
      </c>
      <c r="BM468" s="38">
        <v>7.2679099999999996E-2</v>
      </c>
      <c r="BN468" s="38">
        <v>7.8754199999999996E-2</v>
      </c>
      <c r="BO468" s="38">
        <v>-7.5883500000000007E-2</v>
      </c>
      <c r="BP468" s="38">
        <v>-0.45397579999999998</v>
      </c>
      <c r="BQ468" s="38">
        <v>-0.1314977</v>
      </c>
      <c r="BR468" s="38">
        <v>-0.1384977</v>
      </c>
      <c r="BS468" s="38">
        <v>-0.1433905</v>
      </c>
      <c r="BT468" s="38">
        <v>-0.13374659999999999</v>
      </c>
      <c r="BU468" s="38">
        <v>-0.16973930000000001</v>
      </c>
      <c r="BV468" s="38">
        <v>1.8219099999999998E-2</v>
      </c>
      <c r="BW468" s="38">
        <v>0.13201940000000001</v>
      </c>
      <c r="BX468" s="38">
        <v>0.22681019999999999</v>
      </c>
      <c r="BY468" s="38">
        <v>0.30159320000000001</v>
      </c>
      <c r="BZ468" s="38">
        <v>0.4687344</v>
      </c>
      <c r="CA468" s="38">
        <v>0.30504769999999998</v>
      </c>
      <c r="CB468" s="38">
        <v>0.25989830000000003</v>
      </c>
      <c r="CC468" s="38">
        <v>6.6538100000000003E-2</v>
      </c>
      <c r="CD468" s="38">
        <v>0.51989600000000002</v>
      </c>
      <c r="CE468" s="38">
        <v>0.79158459999999997</v>
      </c>
      <c r="CF468" s="38">
        <v>0.51234190000000002</v>
      </c>
      <c r="CG468" s="38">
        <v>0.36480020000000002</v>
      </c>
      <c r="CH468" s="38">
        <v>0.1736202</v>
      </c>
      <c r="CI468" s="38">
        <v>8.9179700000000001E-2</v>
      </c>
      <c r="CJ468" s="38">
        <v>8.1945100000000007E-2</v>
      </c>
      <c r="CK468" s="38">
        <v>8.8055800000000004E-2</v>
      </c>
      <c r="CL468" s="38">
        <v>9.5620800000000006E-2</v>
      </c>
      <c r="CM468" s="38">
        <v>-5.38345E-2</v>
      </c>
      <c r="CN468" s="38">
        <v>-0.42463709999999999</v>
      </c>
      <c r="CO468" s="38">
        <v>-0.1098977</v>
      </c>
      <c r="CP468" s="38">
        <v>-0.1111159</v>
      </c>
      <c r="CQ468" s="38">
        <v>-0.11482340000000001</v>
      </c>
      <c r="CR468" s="38">
        <v>-0.11072849999999999</v>
      </c>
      <c r="CS468" s="38">
        <v>-0.14955840000000001</v>
      </c>
      <c r="CT468" s="38">
        <v>3.0983400000000001E-2</v>
      </c>
      <c r="CU468" s="38">
        <v>0.1480417</v>
      </c>
      <c r="CV468" s="38">
        <v>0.25180459999999999</v>
      </c>
      <c r="CW468" s="38">
        <v>0.33943899999999999</v>
      </c>
      <c r="CX468" s="38">
        <v>0.51509000000000005</v>
      </c>
      <c r="CY468" s="38">
        <v>0.35429090000000002</v>
      </c>
      <c r="CZ468" s="38">
        <v>0.3188667</v>
      </c>
      <c r="DA468" s="38">
        <v>0.12525929999999999</v>
      </c>
      <c r="DB468" s="38">
        <v>0.56413259999999998</v>
      </c>
      <c r="DC468" s="38">
        <v>0.84054989999999996</v>
      </c>
      <c r="DD468" s="38">
        <v>0.55758859999999999</v>
      </c>
      <c r="DE468" s="38">
        <v>0.40842719999999999</v>
      </c>
      <c r="DF468" s="38">
        <v>0.2009609</v>
      </c>
      <c r="DG468" s="38">
        <v>0.108379</v>
      </c>
      <c r="DH468" s="38">
        <v>9.7702499999999998E-2</v>
      </c>
      <c r="DI468" s="38">
        <v>0.1034325</v>
      </c>
      <c r="DJ468" s="38">
        <v>0.1124873</v>
      </c>
      <c r="DK468" s="38">
        <v>-3.1785599999999997E-2</v>
      </c>
      <c r="DL468" s="38">
        <v>-0.3952985</v>
      </c>
      <c r="DM468" s="38">
        <v>-8.8297799999999996E-2</v>
      </c>
      <c r="DN468" s="38">
        <v>-8.3734000000000003E-2</v>
      </c>
      <c r="DO468" s="38">
        <v>-8.6256399999999997E-2</v>
      </c>
      <c r="DP468" s="38">
        <v>-8.7710300000000005E-2</v>
      </c>
      <c r="DQ468" s="38">
        <v>-0.12937750000000001</v>
      </c>
      <c r="DR468" s="38">
        <v>4.37477E-2</v>
      </c>
      <c r="DS468" s="38">
        <v>0.16406409999999999</v>
      </c>
      <c r="DT468" s="38">
        <v>0.27679900000000002</v>
      </c>
      <c r="DU468" s="38">
        <v>0.37728479999999998</v>
      </c>
      <c r="DV468" s="38">
        <v>0.56144570000000005</v>
      </c>
      <c r="DW468" s="38">
        <v>0.403534</v>
      </c>
      <c r="DX468" s="38">
        <v>0.37783509999999998</v>
      </c>
      <c r="DY468" s="38">
        <v>0.18398049999999999</v>
      </c>
      <c r="DZ468" s="38">
        <v>0.6083691</v>
      </c>
      <c r="EA468" s="38">
        <v>0.88951519999999995</v>
      </c>
      <c r="EB468" s="38">
        <v>0.60283540000000002</v>
      </c>
      <c r="EC468" s="38">
        <v>0.45205430000000002</v>
      </c>
      <c r="ED468" s="38">
        <v>0.24043639999999999</v>
      </c>
      <c r="EE468" s="38">
        <v>0.13609979999999999</v>
      </c>
      <c r="EF468" s="38">
        <v>0.1204537</v>
      </c>
      <c r="EG468" s="38">
        <v>0.12563389999999999</v>
      </c>
      <c r="EH468" s="38">
        <v>0.13683989999999999</v>
      </c>
      <c r="EI468" s="38">
        <v>4.9599999999999999E-5</v>
      </c>
      <c r="EJ468" s="38">
        <v>-0.35293809999999998</v>
      </c>
      <c r="EK468" s="38">
        <v>-5.7110800000000003E-2</v>
      </c>
      <c r="EL468" s="38">
        <v>-4.4199000000000002E-2</v>
      </c>
      <c r="EM468" s="38">
        <v>-4.5010099999999997E-2</v>
      </c>
      <c r="EN468" s="38">
        <v>-5.4475799999999998E-2</v>
      </c>
      <c r="EO468" s="38">
        <v>-0.1002395</v>
      </c>
      <c r="EP468" s="38">
        <v>6.2177299999999998E-2</v>
      </c>
      <c r="EQ468" s="38">
        <v>0.1871979</v>
      </c>
      <c r="ER468" s="38">
        <v>0.31288690000000002</v>
      </c>
      <c r="ES468" s="38">
        <v>0.43192799999999998</v>
      </c>
      <c r="ET468" s="38">
        <v>0.62837580000000004</v>
      </c>
      <c r="EU468" s="38">
        <v>0.47463329999999998</v>
      </c>
      <c r="EV468" s="38">
        <v>0.4629761</v>
      </c>
      <c r="EW468" s="38">
        <v>0.26876460000000002</v>
      </c>
      <c r="EX468" s="38">
        <v>0.6722397</v>
      </c>
      <c r="EY468" s="38">
        <v>0.96021319999999999</v>
      </c>
      <c r="EZ468" s="38">
        <v>0.6681646</v>
      </c>
      <c r="FA468" s="38">
        <v>0.51504479999999997</v>
      </c>
      <c r="FB468" s="38">
        <v>87.727710000000002</v>
      </c>
      <c r="FC468" s="38">
        <v>86.092529999999996</v>
      </c>
      <c r="FD468" s="38">
        <v>83.538439999999994</v>
      </c>
      <c r="FE468" s="38">
        <v>82.303880000000007</v>
      </c>
      <c r="FF468" s="38">
        <v>81.087000000000003</v>
      </c>
      <c r="FG468" s="38">
        <v>79.158839999999998</v>
      </c>
      <c r="FH468" s="38">
        <v>78.468440000000001</v>
      </c>
      <c r="FI468" s="38">
        <v>79.109440000000006</v>
      </c>
      <c r="FJ468" s="38">
        <v>83.847849999999994</v>
      </c>
      <c r="FK468" s="38">
        <v>89.36797</v>
      </c>
      <c r="FL468" s="38">
        <v>94.703180000000003</v>
      </c>
      <c r="FM468" s="38">
        <v>98.427999999999997</v>
      </c>
      <c r="FN468" s="38">
        <v>101.8412</v>
      </c>
      <c r="FO468" s="38">
        <v>104.3206</v>
      </c>
      <c r="FP468" s="38">
        <v>106.0729</v>
      </c>
      <c r="FQ468" s="38">
        <v>107.17959999999999</v>
      </c>
      <c r="FR468" s="38">
        <v>107.0827</v>
      </c>
      <c r="FS468" s="38">
        <v>105.4756</v>
      </c>
      <c r="FT468" s="38">
        <v>102.36790000000001</v>
      </c>
      <c r="FU468" s="38">
        <v>98.056730000000002</v>
      </c>
      <c r="FV468" s="38">
        <v>94.881379999999993</v>
      </c>
      <c r="FW468">
        <v>92.637910000000005</v>
      </c>
      <c r="FX468">
        <v>89.854550000000003</v>
      </c>
      <c r="FY468">
        <v>86.874279999999999</v>
      </c>
      <c r="FZ468">
        <v>8.9902499999999996E-2</v>
      </c>
      <c r="GA468">
        <v>0.65681659999999997</v>
      </c>
      <c r="GB468">
        <v>1</v>
      </c>
    </row>
    <row r="469" spans="1:184" x14ac:dyDescent="0.3">
      <c r="A469" t="s">
        <v>279</v>
      </c>
      <c r="B469" t="s">
        <v>1</v>
      </c>
      <c r="C469" t="s">
        <v>1</v>
      </c>
      <c r="D469" t="s">
        <v>1</v>
      </c>
      <c r="E469" t="s">
        <v>1</v>
      </c>
      <c r="F469" t="s">
        <v>1</v>
      </c>
      <c r="G469" t="s">
        <v>1</v>
      </c>
      <c r="H469" s="40" t="s">
        <v>1</v>
      </c>
      <c r="I469" s="18" t="s">
        <v>1</v>
      </c>
      <c r="J469" s="38" t="s">
        <v>222</v>
      </c>
      <c r="K469" s="18" t="s">
        <v>2</v>
      </c>
      <c r="L469" s="38">
        <v>13734</v>
      </c>
      <c r="M469" s="38">
        <v>13734</v>
      </c>
      <c r="N469" s="38">
        <v>12.40564</v>
      </c>
      <c r="O469" s="38">
        <v>11.90021</v>
      </c>
      <c r="P469" s="38">
        <v>11.553380000000001</v>
      </c>
      <c r="Q469" s="38">
        <v>11.46367</v>
      </c>
      <c r="R469" s="38">
        <v>11.87792</v>
      </c>
      <c r="S469" s="38">
        <v>13.16601</v>
      </c>
      <c r="T469" s="38">
        <v>14.84815</v>
      </c>
      <c r="U469" s="38">
        <v>17.016729999999999</v>
      </c>
      <c r="V469" s="38">
        <v>19.516909999999999</v>
      </c>
      <c r="W469" s="38">
        <v>21.341439999999999</v>
      </c>
      <c r="X469" s="38">
        <v>22.94492</v>
      </c>
      <c r="Y469" s="38">
        <v>24.200810000000001</v>
      </c>
      <c r="Z469" s="38">
        <v>25.019539999999999</v>
      </c>
      <c r="AA469" s="38">
        <v>25.88494</v>
      </c>
      <c r="AB469" s="38">
        <v>26.081379999999999</v>
      </c>
      <c r="AC469" s="38">
        <v>25.617619999999999</v>
      </c>
      <c r="AD469" s="38">
        <v>24.492909999999998</v>
      </c>
      <c r="AE469" s="38">
        <v>22.534559999999999</v>
      </c>
      <c r="AF469" s="38">
        <v>20.85145</v>
      </c>
      <c r="AG469" s="38">
        <v>19.580390000000001</v>
      </c>
      <c r="AH469" s="38">
        <v>18.291679999999999</v>
      </c>
      <c r="AI469" s="38">
        <v>16.572109999999999</v>
      </c>
      <c r="AJ469" s="38">
        <v>14.82297</v>
      </c>
      <c r="AK469" s="38">
        <v>13.557370000000001</v>
      </c>
      <c r="AL469" s="38">
        <v>-1.2046400000000001E-2</v>
      </c>
      <c r="AM469" s="38">
        <v>-5.1463000000000004E-3</v>
      </c>
      <c r="AN469" s="38">
        <v>5.9467000000000001E-3</v>
      </c>
      <c r="AO469" s="38">
        <v>2.5336399999999999E-2</v>
      </c>
      <c r="AP469" s="38">
        <v>1.73343E-2</v>
      </c>
      <c r="AQ469" s="38">
        <v>1.1992000000000001E-3</v>
      </c>
      <c r="AR469" s="38">
        <v>-9.1755400000000001E-2</v>
      </c>
      <c r="AS469" s="38">
        <v>-5.6662400000000002E-2</v>
      </c>
      <c r="AT469" s="38">
        <v>-8.8663900000000004E-2</v>
      </c>
      <c r="AU469" s="38">
        <v>-0.14310600000000001</v>
      </c>
      <c r="AV469" s="38">
        <v>-0.1509749</v>
      </c>
      <c r="AW469" s="38">
        <v>-0.12502289999999999</v>
      </c>
      <c r="AX469" s="38">
        <v>-3.3535599999999999E-2</v>
      </c>
      <c r="AY469" s="38">
        <v>5.7631799999999997E-2</v>
      </c>
      <c r="AZ469" s="38">
        <v>0.11624660000000001</v>
      </c>
      <c r="BA469" s="38">
        <v>0.1558601</v>
      </c>
      <c r="BB469" s="38">
        <v>0.3130019</v>
      </c>
      <c r="BC469" s="38">
        <v>0.24134159999999999</v>
      </c>
      <c r="BD469" s="38">
        <v>0.21094270000000001</v>
      </c>
      <c r="BE469" s="38">
        <v>0.15151429999999999</v>
      </c>
      <c r="BF469" s="38">
        <v>0.20036660000000001</v>
      </c>
      <c r="BG469" s="38">
        <v>7.3558799999999994E-2</v>
      </c>
      <c r="BH469" s="38">
        <v>2.9357600000000001E-2</v>
      </c>
      <c r="BI469" s="38">
        <v>-2.40679E-2</v>
      </c>
      <c r="BJ469" s="38">
        <v>1.05849E-2</v>
      </c>
      <c r="BK469" s="38">
        <v>1.25854E-2</v>
      </c>
      <c r="BL469" s="38">
        <v>2.2772299999999999E-2</v>
      </c>
      <c r="BM469" s="38">
        <v>4.11242E-2</v>
      </c>
      <c r="BN469" s="38">
        <v>3.1892200000000002E-2</v>
      </c>
      <c r="BO469" s="38">
        <v>1.9591399999999998E-2</v>
      </c>
      <c r="BP469" s="38">
        <v>-6.4796999999999993E-2</v>
      </c>
      <c r="BQ469" s="38">
        <v>-3.90941E-2</v>
      </c>
      <c r="BR469" s="38">
        <v>-6.2259200000000001E-2</v>
      </c>
      <c r="BS469" s="38">
        <v>-0.1122003</v>
      </c>
      <c r="BT469" s="38">
        <v>-0.1220715</v>
      </c>
      <c r="BU469" s="38">
        <v>-0.1024379</v>
      </c>
      <c r="BV469" s="38">
        <v>-2.17766E-2</v>
      </c>
      <c r="BW469" s="38">
        <v>7.3589299999999996E-2</v>
      </c>
      <c r="BX469" s="38">
        <v>0.1448393</v>
      </c>
      <c r="BY469" s="38">
        <v>0.19332840000000001</v>
      </c>
      <c r="BZ469" s="38">
        <v>0.3538077</v>
      </c>
      <c r="CA469" s="38">
        <v>0.28274749999999998</v>
      </c>
      <c r="CB469" s="38">
        <v>0.25182520000000003</v>
      </c>
      <c r="CC469" s="38">
        <v>0.19265309999999999</v>
      </c>
      <c r="CD469" s="38">
        <v>0.23587610000000001</v>
      </c>
      <c r="CE469" s="38">
        <v>0.1183187</v>
      </c>
      <c r="CF469" s="38">
        <v>6.8729899999999997E-2</v>
      </c>
      <c r="CG469" s="38">
        <v>1.39294E-2</v>
      </c>
      <c r="CH469" s="38">
        <v>2.62592E-2</v>
      </c>
      <c r="CI469" s="38">
        <v>2.4866300000000001E-2</v>
      </c>
      <c r="CJ469" s="38">
        <v>3.4425699999999997E-2</v>
      </c>
      <c r="CK469" s="38">
        <v>5.2058800000000002E-2</v>
      </c>
      <c r="CL469" s="38">
        <v>4.1974999999999998E-2</v>
      </c>
      <c r="CM469" s="38">
        <v>3.2329700000000003E-2</v>
      </c>
      <c r="CN469" s="38">
        <v>-4.6125600000000003E-2</v>
      </c>
      <c r="CO469" s="38">
        <v>-2.69264E-2</v>
      </c>
      <c r="CP469" s="38">
        <v>-4.3971400000000001E-2</v>
      </c>
      <c r="CQ469" s="38">
        <v>-9.0795200000000006E-2</v>
      </c>
      <c r="CR469" s="38">
        <v>-0.10205309999999999</v>
      </c>
      <c r="CS469" s="38">
        <v>-8.6795600000000001E-2</v>
      </c>
      <c r="CT469" s="38">
        <v>-1.3632399999999999E-2</v>
      </c>
      <c r="CU469" s="38">
        <v>8.4641400000000006E-2</v>
      </c>
      <c r="CV469" s="38">
        <v>0.1646425</v>
      </c>
      <c r="CW469" s="38">
        <v>0.2192789</v>
      </c>
      <c r="CX469" s="38">
        <v>0.38206960000000001</v>
      </c>
      <c r="CY469" s="38">
        <v>0.31142510000000001</v>
      </c>
      <c r="CZ469" s="38">
        <v>0.28014030000000001</v>
      </c>
      <c r="DA469" s="38">
        <v>0.2211456</v>
      </c>
      <c r="DB469" s="38">
        <v>0.26046989999999998</v>
      </c>
      <c r="DC469" s="38">
        <v>0.14931929999999999</v>
      </c>
      <c r="DD469" s="38">
        <v>9.5999000000000001E-2</v>
      </c>
      <c r="DE469" s="38">
        <v>4.0246200000000003E-2</v>
      </c>
      <c r="DF469" s="38">
        <v>4.1933600000000001E-2</v>
      </c>
      <c r="DG469" s="38">
        <v>3.7147199999999998E-2</v>
      </c>
      <c r="DH469" s="38">
        <v>4.6079099999999998E-2</v>
      </c>
      <c r="DI469" s="38">
        <v>6.2993400000000005E-2</v>
      </c>
      <c r="DJ469" s="38">
        <v>5.2057699999999998E-2</v>
      </c>
      <c r="DK469" s="38">
        <v>4.50681E-2</v>
      </c>
      <c r="DL469" s="38">
        <v>-2.7454300000000001E-2</v>
      </c>
      <c r="DM469" s="38">
        <v>-1.47587E-2</v>
      </c>
      <c r="DN469" s="38">
        <v>-2.5683600000000001E-2</v>
      </c>
      <c r="DO469" s="38">
        <v>-6.9389999999999993E-2</v>
      </c>
      <c r="DP469" s="38">
        <v>-8.2034700000000002E-2</v>
      </c>
      <c r="DQ469" s="38">
        <v>-7.1153300000000003E-2</v>
      </c>
      <c r="DR469" s="38">
        <v>-5.4881000000000001E-3</v>
      </c>
      <c r="DS469" s="38">
        <v>9.5693600000000004E-2</v>
      </c>
      <c r="DT469" s="38">
        <v>0.18444569999999999</v>
      </c>
      <c r="DU469" s="38">
        <v>0.24522930000000001</v>
      </c>
      <c r="DV469" s="38">
        <v>0.41033150000000002</v>
      </c>
      <c r="DW469" s="38">
        <v>0.34010269999999998</v>
      </c>
      <c r="DX469" s="38">
        <v>0.30845539999999999</v>
      </c>
      <c r="DY469" s="38">
        <v>0.2496382</v>
      </c>
      <c r="DZ469" s="38">
        <v>0.28506369999999998</v>
      </c>
      <c r="EA469" s="38">
        <v>0.18031990000000001</v>
      </c>
      <c r="EB469" s="38">
        <v>0.12326810000000001</v>
      </c>
      <c r="EC469" s="38">
        <v>6.65631E-2</v>
      </c>
      <c r="ED469" s="38">
        <v>6.4564899999999995E-2</v>
      </c>
      <c r="EE469" s="38">
        <v>5.4878900000000001E-2</v>
      </c>
      <c r="EF469" s="38">
        <v>6.2904799999999997E-2</v>
      </c>
      <c r="EG469" s="38">
        <v>7.8781199999999996E-2</v>
      </c>
      <c r="EH469" s="38">
        <v>6.6615599999999997E-2</v>
      </c>
      <c r="EI469" s="38">
        <v>6.3460299999999997E-2</v>
      </c>
      <c r="EJ469" s="38">
        <v>-4.9580000000000002E-4</v>
      </c>
      <c r="EK469" s="38">
        <v>2.8096000000000002E-3</v>
      </c>
      <c r="EL469" s="38">
        <v>7.2110000000000002E-4</v>
      </c>
      <c r="EM469" s="38">
        <v>-3.8484299999999999E-2</v>
      </c>
      <c r="EN469" s="38">
        <v>-5.3131299999999999E-2</v>
      </c>
      <c r="EO469" s="38">
        <v>-4.8568399999999998E-2</v>
      </c>
      <c r="EP469" s="38">
        <v>6.2708E-3</v>
      </c>
      <c r="EQ469" s="38">
        <v>0.1116511</v>
      </c>
      <c r="ER469" s="38">
        <v>0.21303839999999999</v>
      </c>
      <c r="ES469" s="38">
        <v>0.28269759999999999</v>
      </c>
      <c r="ET469" s="38">
        <v>0.45113730000000002</v>
      </c>
      <c r="EU469" s="38">
        <v>0.38150859999999998</v>
      </c>
      <c r="EV469" s="38">
        <v>0.34933799999999998</v>
      </c>
      <c r="EW469" s="38">
        <v>0.29077700000000001</v>
      </c>
      <c r="EX469" s="38">
        <v>0.3205732</v>
      </c>
      <c r="EY469" s="38">
        <v>0.2250798</v>
      </c>
      <c r="EZ469" s="38">
        <v>0.16264039999999999</v>
      </c>
      <c r="FA469" s="38">
        <v>0.1045604</v>
      </c>
      <c r="FB469" s="38">
        <v>80.130170000000007</v>
      </c>
      <c r="FC469" s="38">
        <v>78.590230000000005</v>
      </c>
      <c r="FD469" s="38">
        <v>76.822580000000002</v>
      </c>
      <c r="FE469" s="38">
        <v>75.289420000000007</v>
      </c>
      <c r="FF469" s="38">
        <v>74.02628</v>
      </c>
      <c r="FG469" s="38">
        <v>72.963970000000003</v>
      </c>
      <c r="FH469" s="38">
        <v>72.654669999999996</v>
      </c>
      <c r="FI469" s="38">
        <v>74.961089999999999</v>
      </c>
      <c r="FJ469" s="38">
        <v>79.276359999999997</v>
      </c>
      <c r="FK469" s="38">
        <v>83.857219999999998</v>
      </c>
      <c r="FL469" s="38">
        <v>88.266139999999993</v>
      </c>
      <c r="FM469" s="38">
        <v>92.237120000000004</v>
      </c>
      <c r="FN469" s="38">
        <v>95.475170000000006</v>
      </c>
      <c r="FO469" s="38">
        <v>98.081029999999998</v>
      </c>
      <c r="FP469" s="38">
        <v>100.071</v>
      </c>
      <c r="FQ469" s="38">
        <v>101.3918</v>
      </c>
      <c r="FR469" s="38">
        <v>101.8335</v>
      </c>
      <c r="FS469" s="38">
        <v>101.1092</v>
      </c>
      <c r="FT469" s="38">
        <v>99.256889999999999</v>
      </c>
      <c r="FU469" s="38">
        <v>95.846310000000003</v>
      </c>
      <c r="FV469" s="38">
        <v>91.799449999999993</v>
      </c>
      <c r="FW469">
        <v>88.444599999999994</v>
      </c>
      <c r="FX469">
        <v>85.616100000000003</v>
      </c>
      <c r="FY469">
        <v>82.909620000000004</v>
      </c>
      <c r="FZ469">
        <v>4.8194800000000003E-2</v>
      </c>
      <c r="GA469">
        <v>0.39973609999999998</v>
      </c>
      <c r="GB469">
        <v>1</v>
      </c>
    </row>
    <row r="470" spans="1:184" x14ac:dyDescent="0.3">
      <c r="A470" t="s">
        <v>279</v>
      </c>
      <c r="B470" t="s">
        <v>1</v>
      </c>
      <c r="C470" t="s">
        <v>1</v>
      </c>
      <c r="D470" t="s">
        <v>1</v>
      </c>
      <c r="E470" t="s">
        <v>1</v>
      </c>
      <c r="F470" t="s">
        <v>1</v>
      </c>
      <c r="G470" t="s">
        <v>1</v>
      </c>
      <c r="H470" s="40" t="s">
        <v>1</v>
      </c>
      <c r="I470" s="18" t="s">
        <v>1</v>
      </c>
      <c r="J470" s="38" t="s">
        <v>223</v>
      </c>
      <c r="K470" s="18">
        <v>44722</v>
      </c>
      <c r="L470" s="38">
        <v>3979</v>
      </c>
      <c r="M470" s="38">
        <v>3979</v>
      </c>
      <c r="N470" s="38">
        <v>19.73687</v>
      </c>
      <c r="O470" s="38">
        <v>18.868230000000001</v>
      </c>
      <c r="P470" s="38">
        <v>18.34834</v>
      </c>
      <c r="Q470" s="38">
        <v>18.31747</v>
      </c>
      <c r="R470" s="38">
        <v>19.223369999999999</v>
      </c>
      <c r="S470" s="38">
        <v>20.864519999999999</v>
      </c>
      <c r="T470" s="38">
        <v>22.261700000000001</v>
      </c>
      <c r="U470" s="38">
        <v>24.40578</v>
      </c>
      <c r="V470" s="38">
        <v>27.03453</v>
      </c>
      <c r="W470" s="38">
        <v>28.983809999999998</v>
      </c>
      <c r="X470" s="38">
        <v>30.788450000000001</v>
      </c>
      <c r="Y470" s="38">
        <v>32.311660000000003</v>
      </c>
      <c r="Z470" s="38">
        <v>33.285690000000002</v>
      </c>
      <c r="AA470" s="38">
        <v>34.198309999999999</v>
      </c>
      <c r="AB470" s="38">
        <v>34.545180000000002</v>
      </c>
      <c r="AC470" s="38">
        <v>34.085610000000003</v>
      </c>
      <c r="AD470" s="38">
        <v>32.832680000000003</v>
      </c>
      <c r="AE470" s="38">
        <v>31.432230000000001</v>
      </c>
      <c r="AF470" s="38">
        <v>29.75253</v>
      </c>
      <c r="AG470" s="38">
        <v>28.832319999999999</v>
      </c>
      <c r="AH470" s="38">
        <v>28.196850000000001</v>
      </c>
      <c r="AI470" s="38">
        <v>26.66525</v>
      </c>
      <c r="AJ470" s="38">
        <v>24.157409999999999</v>
      </c>
      <c r="AK470" s="38">
        <v>21.81465</v>
      </c>
      <c r="AL470" s="38">
        <v>-6.9243600000000002E-2</v>
      </c>
      <c r="AM470" s="38">
        <v>-0.1219816</v>
      </c>
      <c r="AN470" s="38">
        <v>-1.91618E-2</v>
      </c>
      <c r="AO470" s="38">
        <v>0.10199370000000001</v>
      </c>
      <c r="AP470" s="38">
        <v>0.25680910000000001</v>
      </c>
      <c r="AQ470" s="38">
        <v>0.26470009999999999</v>
      </c>
      <c r="AR470" s="38">
        <v>8.2889099999999993E-2</v>
      </c>
      <c r="AS470" s="38">
        <v>-0.1506681</v>
      </c>
      <c r="AT470" s="38">
        <v>-0.31602629999999998</v>
      </c>
      <c r="AU470" s="38">
        <v>-0.41603709999999999</v>
      </c>
      <c r="AV470" s="38">
        <v>-0.36029840000000002</v>
      </c>
      <c r="AW470" s="38">
        <v>-0.15584809999999999</v>
      </c>
      <c r="AX470" s="38">
        <v>3.23938E-2</v>
      </c>
      <c r="AY470" s="38">
        <v>-7.0666900000000005E-2</v>
      </c>
      <c r="AZ470" s="38">
        <v>0.23164689999999999</v>
      </c>
      <c r="BA470" s="38">
        <v>0.29877369999999998</v>
      </c>
      <c r="BB470" s="38">
        <v>0.23144670000000001</v>
      </c>
      <c r="BC470" s="38">
        <v>0.27610069999999998</v>
      </c>
      <c r="BD470" s="38">
        <v>0.16290550000000001</v>
      </c>
      <c r="BE470" s="38">
        <v>0.36637150000000002</v>
      </c>
      <c r="BF470" s="38">
        <v>0.32553710000000002</v>
      </c>
      <c r="BG470" s="38">
        <v>-4.8704699999999997E-2</v>
      </c>
      <c r="BH470" s="38">
        <v>-0.35295569999999998</v>
      </c>
      <c r="BI470" s="38">
        <v>-0.56030159999999996</v>
      </c>
      <c r="BJ470" s="38">
        <v>-3.0657899999999998E-2</v>
      </c>
      <c r="BK470" s="38">
        <v>-9.03669E-2</v>
      </c>
      <c r="BL470" s="38">
        <v>9.2522000000000004E-3</v>
      </c>
      <c r="BM470" s="38">
        <v>0.12548129999999999</v>
      </c>
      <c r="BN470" s="38">
        <v>0.27929120000000002</v>
      </c>
      <c r="BO470" s="38">
        <v>0.29247309999999999</v>
      </c>
      <c r="BP470" s="38">
        <v>0.1194057</v>
      </c>
      <c r="BQ470" s="38">
        <v>-0.120506</v>
      </c>
      <c r="BR470" s="38">
        <v>-0.28113300000000002</v>
      </c>
      <c r="BS470" s="38">
        <v>-0.368927</v>
      </c>
      <c r="BT470" s="38">
        <v>-0.32143100000000002</v>
      </c>
      <c r="BU470" s="38">
        <v>-0.12730649999999999</v>
      </c>
      <c r="BV470" s="38">
        <v>5.0341200000000003E-2</v>
      </c>
      <c r="BW470" s="38">
        <v>-4.7039499999999998E-2</v>
      </c>
      <c r="BX470" s="38">
        <v>0.27342139999999998</v>
      </c>
      <c r="BY470" s="38">
        <v>0.35059249999999997</v>
      </c>
      <c r="BZ470" s="38">
        <v>0.29049350000000002</v>
      </c>
      <c r="CA470" s="38">
        <v>0.3342291</v>
      </c>
      <c r="CB470" s="38">
        <v>0.22060469999999999</v>
      </c>
      <c r="CC470" s="38">
        <v>0.41947830000000003</v>
      </c>
      <c r="CD470" s="38">
        <v>0.3761564</v>
      </c>
      <c r="CE470" s="38">
        <v>1.8659700000000001E-2</v>
      </c>
      <c r="CF470" s="38">
        <v>-0.28847689999999998</v>
      </c>
      <c r="CG470" s="38">
        <v>-0.49800870000000003</v>
      </c>
      <c r="CH470" s="38">
        <v>-3.9335999999999998E-3</v>
      </c>
      <c r="CI470" s="38">
        <v>-6.8470600000000006E-2</v>
      </c>
      <c r="CJ470" s="38">
        <v>2.8931700000000001E-2</v>
      </c>
      <c r="CK470" s="38">
        <v>0.14174880000000001</v>
      </c>
      <c r="CL470" s="38">
        <v>0.29486230000000002</v>
      </c>
      <c r="CM470" s="38">
        <v>0.3117085</v>
      </c>
      <c r="CN470" s="38">
        <v>0.14469699999999999</v>
      </c>
      <c r="CO470" s="38">
        <v>-9.9615800000000004E-2</v>
      </c>
      <c r="CP470" s="38">
        <v>-0.25696600000000003</v>
      </c>
      <c r="CQ470" s="38">
        <v>-0.33629870000000001</v>
      </c>
      <c r="CR470" s="38">
        <v>-0.29451159999999998</v>
      </c>
      <c r="CS470" s="38">
        <v>-0.1075387</v>
      </c>
      <c r="CT470" s="38">
        <v>6.2771599999999997E-2</v>
      </c>
      <c r="CU470" s="38">
        <v>-3.06752E-2</v>
      </c>
      <c r="CV470" s="38">
        <v>0.30235440000000002</v>
      </c>
      <c r="CW470" s="38">
        <v>0.38648189999999999</v>
      </c>
      <c r="CX470" s="38">
        <v>0.33138919999999999</v>
      </c>
      <c r="CY470" s="38">
        <v>0.37448870000000001</v>
      </c>
      <c r="CZ470" s="38">
        <v>0.26056689999999999</v>
      </c>
      <c r="DA470" s="38">
        <v>0.4562599</v>
      </c>
      <c r="DB470" s="38">
        <v>0.4112152</v>
      </c>
      <c r="DC470" s="38">
        <v>6.5316100000000002E-2</v>
      </c>
      <c r="DD470" s="38">
        <v>-0.24381910000000001</v>
      </c>
      <c r="DE470" s="38">
        <v>-0.45486480000000001</v>
      </c>
      <c r="DF470" s="38">
        <v>2.2790700000000001E-2</v>
      </c>
      <c r="DG470" s="38">
        <v>-4.6574299999999999E-2</v>
      </c>
      <c r="DH470" s="38">
        <v>4.86112E-2</v>
      </c>
      <c r="DI470" s="38">
        <v>0.1580162</v>
      </c>
      <c r="DJ470" s="38">
        <v>0.31043340000000003</v>
      </c>
      <c r="DK470" s="38">
        <v>0.33094400000000002</v>
      </c>
      <c r="DL470" s="38">
        <v>0.16998840000000001</v>
      </c>
      <c r="DM470" s="38">
        <v>-7.8725600000000007E-2</v>
      </c>
      <c r="DN470" s="38">
        <v>-0.23279900000000001</v>
      </c>
      <c r="DO470" s="38">
        <v>-0.30367040000000001</v>
      </c>
      <c r="DP470" s="38">
        <v>-0.2675921</v>
      </c>
      <c r="DQ470" s="38">
        <v>-8.7770799999999996E-2</v>
      </c>
      <c r="DR470" s="38">
        <v>7.5202000000000005E-2</v>
      </c>
      <c r="DS470" s="38">
        <v>-1.43109E-2</v>
      </c>
      <c r="DT470" s="38">
        <v>0.33128730000000001</v>
      </c>
      <c r="DU470" s="38">
        <v>0.42237140000000001</v>
      </c>
      <c r="DV470" s="38">
        <v>0.37228480000000003</v>
      </c>
      <c r="DW470" s="38">
        <v>0.41474820000000001</v>
      </c>
      <c r="DX470" s="38">
        <v>0.30052909999999999</v>
      </c>
      <c r="DY470" s="38">
        <v>0.49304150000000002</v>
      </c>
      <c r="DZ470" s="38">
        <v>0.4462739</v>
      </c>
      <c r="EA470" s="38">
        <v>0.1119725</v>
      </c>
      <c r="EB470" s="38">
        <v>-0.19916120000000001</v>
      </c>
      <c r="EC470" s="38">
        <v>-0.4117209</v>
      </c>
      <c r="ED470" s="38">
        <v>6.1376399999999998E-2</v>
      </c>
      <c r="EE470" s="38">
        <v>-1.49596E-2</v>
      </c>
      <c r="EF470" s="38">
        <v>7.7025300000000005E-2</v>
      </c>
      <c r="EG470" s="38">
        <v>0.18150379999999999</v>
      </c>
      <c r="EH470" s="38">
        <v>0.33291549999999998</v>
      </c>
      <c r="EI470" s="38">
        <v>0.35871690000000001</v>
      </c>
      <c r="EJ470" s="38">
        <v>0.20650499999999999</v>
      </c>
      <c r="EK470" s="38">
        <v>-4.8563500000000002E-2</v>
      </c>
      <c r="EL470" s="38">
        <v>-0.19790569999999999</v>
      </c>
      <c r="EM470" s="38">
        <v>-0.25656030000000002</v>
      </c>
      <c r="EN470" s="38">
        <v>-0.2287247</v>
      </c>
      <c r="EO470" s="38">
        <v>-5.9229299999999999E-2</v>
      </c>
      <c r="EP470" s="38">
        <v>9.3149499999999996E-2</v>
      </c>
      <c r="EQ470" s="38">
        <v>9.3165000000000001E-3</v>
      </c>
      <c r="ER470" s="38">
        <v>0.3730618</v>
      </c>
      <c r="ES470" s="38">
        <v>0.4741901</v>
      </c>
      <c r="ET470" s="38">
        <v>0.43133159999999998</v>
      </c>
      <c r="EU470" s="38">
        <v>0.47287659999999998</v>
      </c>
      <c r="EV470" s="38">
        <v>0.3582282</v>
      </c>
      <c r="EW470" s="38">
        <v>0.54614830000000003</v>
      </c>
      <c r="EX470" s="38">
        <v>0.49689319999999998</v>
      </c>
      <c r="EY470" s="38">
        <v>0.179337</v>
      </c>
      <c r="EZ470" s="38">
        <v>-0.13468240000000001</v>
      </c>
      <c r="FA470" s="38">
        <v>-0.34942800000000002</v>
      </c>
      <c r="FB470" s="38">
        <v>79.289829999999995</v>
      </c>
      <c r="FC470" s="38">
        <v>77.519090000000006</v>
      </c>
      <c r="FD470" s="38">
        <v>75.175790000000006</v>
      </c>
      <c r="FE470" s="38">
        <v>73.079589999999996</v>
      </c>
      <c r="FF470" s="38">
        <v>72.03</v>
      </c>
      <c r="FG470" s="38">
        <v>71.126940000000005</v>
      </c>
      <c r="FH470" s="38">
        <v>71.678640000000001</v>
      </c>
      <c r="FI470" s="38">
        <v>75.805570000000003</v>
      </c>
      <c r="FJ470" s="38">
        <v>80.701880000000003</v>
      </c>
      <c r="FK470" s="38">
        <v>84.433009999999996</v>
      </c>
      <c r="FL470" s="38">
        <v>88.07902</v>
      </c>
      <c r="FM470" s="38">
        <v>91.673670000000001</v>
      </c>
      <c r="FN470" s="38">
        <v>94.246200000000002</v>
      </c>
      <c r="FO470" s="38">
        <v>96.420820000000006</v>
      </c>
      <c r="FP470" s="38">
        <v>97.88588</v>
      </c>
      <c r="FQ470" s="38">
        <v>99.019229999999993</v>
      </c>
      <c r="FR470" s="38">
        <v>99.414190000000005</v>
      </c>
      <c r="FS470" s="38">
        <v>98.85342</v>
      </c>
      <c r="FT470" s="38">
        <v>97.152109999999993</v>
      </c>
      <c r="FU470" s="38">
        <v>94.750410000000002</v>
      </c>
      <c r="FV470" s="38">
        <v>91.456299999999999</v>
      </c>
      <c r="FW470">
        <v>88.834329999999994</v>
      </c>
      <c r="FX470">
        <v>86.097359999999995</v>
      </c>
      <c r="FY470">
        <v>83.200190000000006</v>
      </c>
      <c r="FZ470">
        <v>6.4680500000000002E-2</v>
      </c>
      <c r="GA470">
        <v>0.55183230000000005</v>
      </c>
      <c r="GB470">
        <v>1</v>
      </c>
    </row>
    <row r="471" spans="1:184" x14ac:dyDescent="0.3">
      <c r="A471" t="s">
        <v>279</v>
      </c>
      <c r="B471" t="s">
        <v>1</v>
      </c>
      <c r="C471" t="s">
        <v>1</v>
      </c>
      <c r="D471" t="s">
        <v>1</v>
      </c>
      <c r="E471" t="s">
        <v>1</v>
      </c>
      <c r="F471" t="s">
        <v>1</v>
      </c>
      <c r="G471" t="s">
        <v>1</v>
      </c>
      <c r="H471" s="40" t="s">
        <v>1</v>
      </c>
      <c r="I471" s="18" t="s">
        <v>1</v>
      </c>
      <c r="J471" s="38" t="s">
        <v>223</v>
      </c>
      <c r="K471" s="18">
        <v>44739</v>
      </c>
      <c r="L471" s="38">
        <v>3984</v>
      </c>
      <c r="M471" s="38">
        <v>3984</v>
      </c>
      <c r="N471" s="38">
        <v>19.114360000000001</v>
      </c>
      <c r="O471" s="38">
        <v>18.367840000000001</v>
      </c>
      <c r="P471" s="38">
        <v>17.875430000000001</v>
      </c>
      <c r="Q471" s="38">
        <v>17.976040000000001</v>
      </c>
      <c r="R471" s="38">
        <v>18.949010000000001</v>
      </c>
      <c r="S471" s="38">
        <v>20.83559</v>
      </c>
      <c r="T471" s="38">
        <v>22.458739999999999</v>
      </c>
      <c r="U471" s="38">
        <v>24.453309999999998</v>
      </c>
      <c r="V471" s="38">
        <v>27.054189999999998</v>
      </c>
      <c r="W471" s="38">
        <v>28.851610000000001</v>
      </c>
      <c r="X471" s="38">
        <v>30.565329999999999</v>
      </c>
      <c r="Y471" s="38">
        <v>32.060389999999998</v>
      </c>
      <c r="Z471" s="38">
        <v>33.254040000000003</v>
      </c>
      <c r="AA471" s="38">
        <v>34.392110000000002</v>
      </c>
      <c r="AB471" s="38">
        <v>35.017400000000002</v>
      </c>
      <c r="AC471" s="38">
        <v>34.722149999999999</v>
      </c>
      <c r="AD471" s="38">
        <v>33.535229999999999</v>
      </c>
      <c r="AE471" s="38">
        <v>31.939830000000001</v>
      </c>
      <c r="AF471" s="38">
        <v>30.11843</v>
      </c>
      <c r="AG471" s="38">
        <v>29.113140000000001</v>
      </c>
      <c r="AH471" s="38">
        <v>28.171810000000001</v>
      </c>
      <c r="AI471" s="38">
        <v>26.219339999999999</v>
      </c>
      <c r="AJ471" s="38">
        <v>23.637609999999999</v>
      </c>
      <c r="AK471" s="38">
        <v>21.432980000000001</v>
      </c>
      <c r="AL471" s="38">
        <v>-0.38197239999999999</v>
      </c>
      <c r="AM471" s="38">
        <v>-0.18156520000000001</v>
      </c>
      <c r="AN471" s="38">
        <v>-7.0406200000000002E-2</v>
      </c>
      <c r="AO471" s="38">
        <v>1.8956199999999999E-2</v>
      </c>
      <c r="AP471" s="38">
        <v>3.23839E-2</v>
      </c>
      <c r="AQ471" s="38">
        <v>0.34511789999999998</v>
      </c>
      <c r="AR471" s="38">
        <v>0.49204209999999998</v>
      </c>
      <c r="AS471" s="38">
        <v>-5.8008999999999998E-2</v>
      </c>
      <c r="AT471" s="38">
        <v>-0.24716050000000001</v>
      </c>
      <c r="AU471" s="38">
        <v>-0.21447859999999999</v>
      </c>
      <c r="AV471" s="38">
        <v>-0.15542980000000001</v>
      </c>
      <c r="AW471" s="38">
        <v>-3.15345E-2</v>
      </c>
      <c r="AX471" s="38">
        <v>3.3947600000000001E-2</v>
      </c>
      <c r="AY471" s="38">
        <v>1.5673599999999999E-2</v>
      </c>
      <c r="AZ471" s="38">
        <v>9.4287999999999997E-2</v>
      </c>
      <c r="BA471" s="38">
        <v>-0.13387099999999999</v>
      </c>
      <c r="BB471" s="38">
        <v>0.16368679999999999</v>
      </c>
      <c r="BC471" s="38">
        <v>2.87286E-2</v>
      </c>
      <c r="BD471" s="38">
        <v>-6.2776700000000005E-2</v>
      </c>
      <c r="BE471" s="38">
        <v>-2.0554599999999999E-2</v>
      </c>
      <c r="BF471" s="38">
        <v>-7.4214299999999997E-2</v>
      </c>
      <c r="BG471" s="38">
        <v>-0.71730079999999996</v>
      </c>
      <c r="BH471" s="38">
        <v>-0.26087060000000001</v>
      </c>
      <c r="BI471" s="38">
        <v>-0.24371519999999999</v>
      </c>
      <c r="BJ471" s="38">
        <v>-0.35316829999999999</v>
      </c>
      <c r="BK471" s="38">
        <v>-0.1525918</v>
      </c>
      <c r="BL471" s="38">
        <v>-4.3776200000000001E-2</v>
      </c>
      <c r="BM471" s="38">
        <v>4.2477599999999997E-2</v>
      </c>
      <c r="BN471" s="38">
        <v>5.2610499999999998E-2</v>
      </c>
      <c r="BO471" s="38">
        <v>0.36718659999999997</v>
      </c>
      <c r="BP471" s="38">
        <v>0.52648410000000001</v>
      </c>
      <c r="BQ471" s="38">
        <v>-3.0812800000000001E-2</v>
      </c>
      <c r="BR471" s="38">
        <v>-0.21257380000000001</v>
      </c>
      <c r="BS471" s="38">
        <v>-0.17463909999999999</v>
      </c>
      <c r="BT471" s="38">
        <v>-0.11975379999999999</v>
      </c>
      <c r="BU471" s="38">
        <v>-5.8998000000000002E-3</v>
      </c>
      <c r="BV471" s="38">
        <v>4.8955100000000001E-2</v>
      </c>
      <c r="BW471" s="38">
        <v>3.4703499999999998E-2</v>
      </c>
      <c r="BX471" s="38">
        <v>0.1223819</v>
      </c>
      <c r="BY471" s="38">
        <v>-0.1026131</v>
      </c>
      <c r="BZ471" s="38">
        <v>0.21060039999999999</v>
      </c>
      <c r="CA471" s="38">
        <v>7.2205800000000001E-2</v>
      </c>
      <c r="CB471" s="38">
        <v>-1.09709E-2</v>
      </c>
      <c r="CC471" s="38">
        <v>3.0069599999999998E-2</v>
      </c>
      <c r="CD471" s="38">
        <v>-2.84797E-2</v>
      </c>
      <c r="CE471" s="38">
        <v>-0.65294830000000004</v>
      </c>
      <c r="CF471" s="38">
        <v>-0.20056099999999999</v>
      </c>
      <c r="CG471" s="38">
        <v>-0.17894370000000001</v>
      </c>
      <c r="CH471" s="38">
        <v>-0.33321869999999998</v>
      </c>
      <c r="CI471" s="38">
        <v>-0.1325249</v>
      </c>
      <c r="CJ471" s="38">
        <v>-2.5332400000000001E-2</v>
      </c>
      <c r="CK471" s="38">
        <v>5.8768500000000001E-2</v>
      </c>
      <c r="CL471" s="38">
        <v>6.6619300000000006E-2</v>
      </c>
      <c r="CM471" s="38">
        <v>0.38247130000000001</v>
      </c>
      <c r="CN471" s="38">
        <v>0.55033860000000001</v>
      </c>
      <c r="CO471" s="38">
        <v>-1.1976799999999999E-2</v>
      </c>
      <c r="CP471" s="38">
        <v>-0.18861919999999999</v>
      </c>
      <c r="CQ471" s="38">
        <v>-0.14704639999999999</v>
      </c>
      <c r="CR471" s="38">
        <v>-9.5044799999999999E-2</v>
      </c>
      <c r="CS471" s="38">
        <v>1.18548E-2</v>
      </c>
      <c r="CT471" s="38">
        <v>5.9349199999999998E-2</v>
      </c>
      <c r="CU471" s="38">
        <v>4.7883599999999998E-2</v>
      </c>
      <c r="CV471" s="38">
        <v>0.14183960000000001</v>
      </c>
      <c r="CW471" s="38">
        <v>-8.0963999999999994E-2</v>
      </c>
      <c r="CX471" s="38">
        <v>0.24309269999999999</v>
      </c>
      <c r="CY471" s="38">
        <v>0.1023179</v>
      </c>
      <c r="CZ471" s="38">
        <v>2.49097E-2</v>
      </c>
      <c r="DA471" s="38">
        <v>6.5131700000000001E-2</v>
      </c>
      <c r="DB471" s="38">
        <v>3.1959000000000002E-3</v>
      </c>
      <c r="DC471" s="38">
        <v>-0.60837790000000003</v>
      </c>
      <c r="DD471" s="38">
        <v>-0.15879080000000001</v>
      </c>
      <c r="DE471" s="38">
        <v>-0.13408320000000001</v>
      </c>
      <c r="DF471" s="38">
        <v>-0.31326910000000002</v>
      </c>
      <c r="DG471" s="38">
        <v>-0.11245810000000001</v>
      </c>
      <c r="DH471" s="38">
        <v>-6.8885999999999999E-3</v>
      </c>
      <c r="DI471" s="38">
        <v>7.5059399999999998E-2</v>
      </c>
      <c r="DJ471" s="38">
        <v>8.0628199999999997E-2</v>
      </c>
      <c r="DK471" s="38">
        <v>0.397756</v>
      </c>
      <c r="DL471" s="38">
        <v>0.57419299999999995</v>
      </c>
      <c r="DM471" s="38">
        <v>6.8592000000000002E-3</v>
      </c>
      <c r="DN471" s="38">
        <v>-0.16466459999999999</v>
      </c>
      <c r="DO471" s="38">
        <v>-0.1194537</v>
      </c>
      <c r="DP471" s="38">
        <v>-7.0335800000000004E-2</v>
      </c>
      <c r="DQ471" s="38">
        <v>2.9609300000000002E-2</v>
      </c>
      <c r="DR471" s="38">
        <v>6.9743299999999994E-2</v>
      </c>
      <c r="DS471" s="38">
        <v>6.1063699999999999E-2</v>
      </c>
      <c r="DT471" s="38">
        <v>0.1612973</v>
      </c>
      <c r="DU471" s="38">
        <v>-5.9314899999999997E-2</v>
      </c>
      <c r="DV471" s="38">
        <v>0.27558490000000002</v>
      </c>
      <c r="DW471" s="38">
        <v>0.1324301</v>
      </c>
      <c r="DX471" s="38">
        <v>6.0790200000000003E-2</v>
      </c>
      <c r="DY471" s="38">
        <v>0.1001938</v>
      </c>
      <c r="DZ471" s="38">
        <v>3.48715E-2</v>
      </c>
      <c r="EA471" s="38">
        <v>-0.56380759999999996</v>
      </c>
      <c r="EB471" s="38">
        <v>-0.1170205</v>
      </c>
      <c r="EC471" s="38">
        <v>-8.9222700000000002E-2</v>
      </c>
      <c r="ED471" s="38">
        <v>-0.28446500000000002</v>
      </c>
      <c r="EE471" s="38">
        <v>-8.3484699999999995E-2</v>
      </c>
      <c r="EF471" s="38">
        <v>1.9741399999999999E-2</v>
      </c>
      <c r="EG471" s="38">
        <v>9.8580899999999999E-2</v>
      </c>
      <c r="EH471" s="38">
        <v>0.10085470000000001</v>
      </c>
      <c r="EI471" s="38">
        <v>0.4198247</v>
      </c>
      <c r="EJ471" s="38">
        <v>0.60863500000000004</v>
      </c>
      <c r="EK471" s="38">
        <v>3.40554E-2</v>
      </c>
      <c r="EL471" s="38">
        <v>-0.1300779</v>
      </c>
      <c r="EM471" s="38">
        <v>-7.9614299999999999E-2</v>
      </c>
      <c r="EN471" s="38">
        <v>-3.4659799999999998E-2</v>
      </c>
      <c r="EO471" s="38">
        <v>5.5244000000000001E-2</v>
      </c>
      <c r="EP471" s="38">
        <v>8.4750699999999998E-2</v>
      </c>
      <c r="EQ471" s="38">
        <v>8.0093700000000004E-2</v>
      </c>
      <c r="ER471" s="38">
        <v>0.18939120000000001</v>
      </c>
      <c r="ES471" s="38">
        <v>-2.8056999999999999E-2</v>
      </c>
      <c r="ET471" s="38">
        <v>0.32249860000000002</v>
      </c>
      <c r="EU471" s="38">
        <v>0.17590720000000001</v>
      </c>
      <c r="EV471" s="38">
        <v>0.1125961</v>
      </c>
      <c r="EW471" s="38">
        <v>0.15081800000000001</v>
      </c>
      <c r="EX471" s="38">
        <v>8.06061E-2</v>
      </c>
      <c r="EY471" s="38">
        <v>-0.49945509999999999</v>
      </c>
      <c r="EZ471" s="38">
        <v>-5.6710900000000002E-2</v>
      </c>
      <c r="FA471" s="38">
        <v>-2.4451199999999999E-2</v>
      </c>
      <c r="FB471" s="38">
        <v>77.14931</v>
      </c>
      <c r="FC471" s="38">
        <v>75.111890000000002</v>
      </c>
      <c r="FD471" s="38">
        <v>73.023229999999998</v>
      </c>
      <c r="FE471" s="38">
        <v>71.319310000000002</v>
      </c>
      <c r="FF471" s="38">
        <v>70.233980000000003</v>
      </c>
      <c r="FG471" s="38">
        <v>68.97766</v>
      </c>
      <c r="FH471" s="38">
        <v>69.16225</v>
      </c>
      <c r="FI471" s="38">
        <v>72.631379999999993</v>
      </c>
      <c r="FJ471" s="38">
        <v>77.493290000000002</v>
      </c>
      <c r="FK471" s="38">
        <v>81.692610000000002</v>
      </c>
      <c r="FL471" s="38">
        <v>85.888919999999999</v>
      </c>
      <c r="FM471" s="38">
        <v>89.835359999999994</v>
      </c>
      <c r="FN471" s="38">
        <v>93.296930000000003</v>
      </c>
      <c r="FO471" s="38">
        <v>96.287059999999997</v>
      </c>
      <c r="FP471" s="38">
        <v>98.555049999999994</v>
      </c>
      <c r="FQ471" s="38">
        <v>100.21810000000001</v>
      </c>
      <c r="FR471" s="38">
        <v>100.4152</v>
      </c>
      <c r="FS471" s="38">
        <v>100.002</v>
      </c>
      <c r="FT471" s="38">
        <v>98.358900000000006</v>
      </c>
      <c r="FU471" s="38">
        <v>95.406270000000006</v>
      </c>
      <c r="FV471" s="38">
        <v>90.959649999999996</v>
      </c>
      <c r="FW471">
        <v>87.291640000000001</v>
      </c>
      <c r="FX471">
        <v>84.056950000000001</v>
      </c>
      <c r="FY471">
        <v>81.384780000000006</v>
      </c>
      <c r="FZ471">
        <v>5.6278500000000002E-2</v>
      </c>
      <c r="GA471">
        <v>0.46251550000000002</v>
      </c>
      <c r="GB471">
        <v>1</v>
      </c>
    </row>
    <row r="472" spans="1:184" x14ac:dyDescent="0.3">
      <c r="A472" t="s">
        <v>279</v>
      </c>
      <c r="B472" t="s">
        <v>1</v>
      </c>
      <c r="C472" t="s">
        <v>1</v>
      </c>
      <c r="D472" t="s">
        <v>1</v>
      </c>
      <c r="E472" t="s">
        <v>1</v>
      </c>
      <c r="F472" t="s">
        <v>1</v>
      </c>
      <c r="G472" t="s">
        <v>1</v>
      </c>
      <c r="H472" s="40" t="s">
        <v>1</v>
      </c>
      <c r="I472" s="18" t="s">
        <v>1</v>
      </c>
      <c r="J472" s="38" t="s">
        <v>223</v>
      </c>
      <c r="K472" s="18">
        <v>44753</v>
      </c>
      <c r="L472" s="38">
        <v>3986</v>
      </c>
      <c r="M472" s="38">
        <v>3986</v>
      </c>
      <c r="N472" s="38">
        <v>19.27402</v>
      </c>
      <c r="O472" s="38">
        <v>18.524439999999998</v>
      </c>
      <c r="P472" s="38">
        <v>18.041820000000001</v>
      </c>
      <c r="Q472" s="38">
        <v>18.130759999999999</v>
      </c>
      <c r="R472" s="38">
        <v>19.116289999999999</v>
      </c>
      <c r="S472" s="38">
        <v>20.969280000000001</v>
      </c>
      <c r="T472" s="38">
        <v>22.554880000000001</v>
      </c>
      <c r="U472" s="38">
        <v>24.653580000000002</v>
      </c>
      <c r="V472" s="38">
        <v>27.30836</v>
      </c>
      <c r="W472" s="38">
        <v>29.21003</v>
      </c>
      <c r="X472" s="38">
        <v>30.92689</v>
      </c>
      <c r="Y472" s="38">
        <v>32.38937</v>
      </c>
      <c r="Z472" s="38">
        <v>33.465339999999998</v>
      </c>
      <c r="AA472" s="38">
        <v>34.490720000000003</v>
      </c>
      <c r="AB472" s="38">
        <v>35.008110000000002</v>
      </c>
      <c r="AC472" s="38">
        <v>34.685180000000003</v>
      </c>
      <c r="AD472" s="38">
        <v>33.453890000000001</v>
      </c>
      <c r="AE472" s="38">
        <v>31.852170000000001</v>
      </c>
      <c r="AF472" s="38">
        <v>30.06476</v>
      </c>
      <c r="AG472" s="38">
        <v>29.136379999999999</v>
      </c>
      <c r="AH472" s="38">
        <v>28.299969999999998</v>
      </c>
      <c r="AI472" s="38">
        <v>26.455950000000001</v>
      </c>
      <c r="AJ472" s="38">
        <v>23.950710000000001</v>
      </c>
      <c r="AK472" s="38">
        <v>21.71266</v>
      </c>
      <c r="AL472" s="38">
        <v>-0.1876139</v>
      </c>
      <c r="AM472" s="38">
        <v>-5.6603199999999999E-2</v>
      </c>
      <c r="AN472" s="38">
        <v>3.60848E-2</v>
      </c>
      <c r="AO472" s="38">
        <v>-4.1918499999999997E-2</v>
      </c>
      <c r="AP472" s="38">
        <v>-1.53755E-2</v>
      </c>
      <c r="AQ472" s="38">
        <v>0.1095199</v>
      </c>
      <c r="AR472" s="38">
        <v>0.28244989999999998</v>
      </c>
      <c r="AS472" s="38">
        <v>-0.25008619999999998</v>
      </c>
      <c r="AT472" s="38">
        <v>-0.13936660000000001</v>
      </c>
      <c r="AU472" s="38">
        <v>-0.28502339999999998</v>
      </c>
      <c r="AV472" s="38">
        <v>-0.1129714</v>
      </c>
      <c r="AW472" s="38">
        <v>-6.4453999999999997E-2</v>
      </c>
      <c r="AX472" s="38">
        <v>-0.16911680000000001</v>
      </c>
      <c r="AY472" s="38">
        <v>1.9145700000000002E-2</v>
      </c>
      <c r="AZ472" s="38">
        <v>3.3120799999999999E-2</v>
      </c>
      <c r="BA472" s="38">
        <v>9.1989899999999999E-2</v>
      </c>
      <c r="BB472" s="38">
        <v>0.1993499</v>
      </c>
      <c r="BC472" s="38">
        <v>-9.1093499999999994E-2</v>
      </c>
      <c r="BD472" s="38">
        <v>-0.32788319999999999</v>
      </c>
      <c r="BE472" s="38">
        <v>-0.14844550000000001</v>
      </c>
      <c r="BF472" s="38">
        <v>-0.1454724</v>
      </c>
      <c r="BG472" s="38">
        <v>-0.80882039999999999</v>
      </c>
      <c r="BH472" s="38">
        <v>-0.48889709999999997</v>
      </c>
      <c r="BI472" s="38">
        <v>-0.28994890000000001</v>
      </c>
      <c r="BJ472" s="38">
        <v>-0.15286449999999999</v>
      </c>
      <c r="BK472" s="38">
        <v>-2.37688E-2</v>
      </c>
      <c r="BL472" s="38">
        <v>6.5909099999999998E-2</v>
      </c>
      <c r="BM472" s="38">
        <v>-1.7167499999999999E-2</v>
      </c>
      <c r="BN472" s="38">
        <v>7.9550999999999997E-3</v>
      </c>
      <c r="BO472" s="38">
        <v>0.13580300000000001</v>
      </c>
      <c r="BP472" s="38">
        <v>0.3231908</v>
      </c>
      <c r="BQ472" s="38">
        <v>-0.21684149999999999</v>
      </c>
      <c r="BR472" s="38">
        <v>-9.7861900000000002E-2</v>
      </c>
      <c r="BS472" s="38">
        <v>-0.23861760000000001</v>
      </c>
      <c r="BT472" s="38">
        <v>-7.0437700000000006E-2</v>
      </c>
      <c r="BU472" s="38">
        <v>-3.2306300000000003E-2</v>
      </c>
      <c r="BV472" s="38">
        <v>-0.15149979999999999</v>
      </c>
      <c r="BW472" s="38">
        <v>4.19367E-2</v>
      </c>
      <c r="BX472" s="38">
        <v>6.7767499999999994E-2</v>
      </c>
      <c r="BY472" s="38">
        <v>0.1337343</v>
      </c>
      <c r="BZ472" s="38">
        <v>0.25430770000000003</v>
      </c>
      <c r="CA472" s="38">
        <v>-3.7953599999999997E-2</v>
      </c>
      <c r="CB472" s="38">
        <v>-0.26833899999999999</v>
      </c>
      <c r="CC472" s="38">
        <v>-9.1127399999999997E-2</v>
      </c>
      <c r="CD472" s="38">
        <v>-9.3026399999999995E-2</v>
      </c>
      <c r="CE472" s="38">
        <v>-0.73862170000000005</v>
      </c>
      <c r="CF472" s="38">
        <v>-0.41697919999999999</v>
      </c>
      <c r="CG472" s="38">
        <v>-0.21192349999999999</v>
      </c>
      <c r="CH472" s="38">
        <v>-0.1287972</v>
      </c>
      <c r="CI472" s="38">
        <v>-1.0279E-3</v>
      </c>
      <c r="CJ472" s="38">
        <v>8.6565299999999998E-2</v>
      </c>
      <c r="CK472" s="38">
        <v>-2.5000000000000001E-5</v>
      </c>
      <c r="CL472" s="38">
        <v>2.4113800000000001E-2</v>
      </c>
      <c r="CM472" s="38">
        <v>0.15400659999999999</v>
      </c>
      <c r="CN472" s="38">
        <v>0.3514079</v>
      </c>
      <c r="CO472" s="38">
        <v>-0.1938164</v>
      </c>
      <c r="CP472" s="38">
        <v>-6.9115899999999994E-2</v>
      </c>
      <c r="CQ472" s="38">
        <v>-0.2064771</v>
      </c>
      <c r="CR472" s="38">
        <v>-4.0979099999999997E-2</v>
      </c>
      <c r="CS472" s="38">
        <v>-1.00409E-2</v>
      </c>
      <c r="CT472" s="38">
        <v>-0.13929830000000001</v>
      </c>
      <c r="CU472" s="38">
        <v>5.7721700000000001E-2</v>
      </c>
      <c r="CV472" s="38">
        <v>9.1763700000000004E-2</v>
      </c>
      <c r="CW472" s="38">
        <v>0.16264629999999999</v>
      </c>
      <c r="CX472" s="38">
        <v>0.2923712</v>
      </c>
      <c r="CY472" s="38">
        <v>-1.1490999999999999E-3</v>
      </c>
      <c r="CZ472" s="38">
        <v>-0.22709889999999999</v>
      </c>
      <c r="DA472" s="38">
        <v>-5.1429099999999998E-2</v>
      </c>
      <c r="DB472" s="38">
        <v>-5.67024E-2</v>
      </c>
      <c r="DC472" s="38">
        <v>-0.69000220000000001</v>
      </c>
      <c r="DD472" s="38">
        <v>-0.36716910000000003</v>
      </c>
      <c r="DE472" s="38">
        <v>-0.15788340000000001</v>
      </c>
      <c r="DF472" s="38">
        <v>-0.1047298</v>
      </c>
      <c r="DG472" s="38">
        <v>2.1713099999999999E-2</v>
      </c>
      <c r="DH472" s="38">
        <v>0.1072215</v>
      </c>
      <c r="DI472" s="38">
        <v>1.7117500000000001E-2</v>
      </c>
      <c r="DJ472" s="38">
        <v>4.0272599999999999E-2</v>
      </c>
      <c r="DK472" s="38">
        <v>0.17221020000000001</v>
      </c>
      <c r="DL472" s="38">
        <v>0.37962499999999999</v>
      </c>
      <c r="DM472" s="38">
        <v>-0.17079130000000001</v>
      </c>
      <c r="DN472" s="38">
        <v>-4.03699E-2</v>
      </c>
      <c r="DO472" s="38">
        <v>-0.17433660000000001</v>
      </c>
      <c r="DP472" s="38">
        <v>-1.15204E-2</v>
      </c>
      <c r="DQ472" s="38">
        <v>1.22246E-2</v>
      </c>
      <c r="DR472" s="38">
        <v>-0.12709680000000001</v>
      </c>
      <c r="DS472" s="38">
        <v>7.3506699999999994E-2</v>
      </c>
      <c r="DT472" s="38">
        <v>0.11576</v>
      </c>
      <c r="DU472" s="38">
        <v>0.19155829999999999</v>
      </c>
      <c r="DV472" s="38">
        <v>0.33043479999999997</v>
      </c>
      <c r="DW472" s="38">
        <v>3.5655399999999997E-2</v>
      </c>
      <c r="DX472" s="38">
        <v>-0.18585869999999999</v>
      </c>
      <c r="DY472" s="38">
        <v>-1.17308E-2</v>
      </c>
      <c r="DZ472" s="38">
        <v>-2.0378400000000001E-2</v>
      </c>
      <c r="EA472" s="38">
        <v>-0.64138280000000003</v>
      </c>
      <c r="EB472" s="38">
        <v>-0.3173589</v>
      </c>
      <c r="EC472" s="38">
        <v>-0.1038432</v>
      </c>
      <c r="ED472" s="38">
        <v>-6.9980399999999998E-2</v>
      </c>
      <c r="EE472" s="38">
        <v>5.4547400000000003E-2</v>
      </c>
      <c r="EF472" s="38">
        <v>0.13704569999999999</v>
      </c>
      <c r="EG472" s="38">
        <v>4.1868599999999999E-2</v>
      </c>
      <c r="EH472" s="38">
        <v>6.3603199999999999E-2</v>
      </c>
      <c r="EI472" s="38">
        <v>0.19849330000000001</v>
      </c>
      <c r="EJ472" s="38">
        <v>0.42036600000000002</v>
      </c>
      <c r="EK472" s="38">
        <v>-0.13754659999999999</v>
      </c>
      <c r="EL472" s="38">
        <v>1.1347E-3</v>
      </c>
      <c r="EM472" s="38">
        <v>-0.12793070000000001</v>
      </c>
      <c r="EN472" s="38">
        <v>3.1013200000000001E-2</v>
      </c>
      <c r="EO472" s="38">
        <v>4.4372300000000003E-2</v>
      </c>
      <c r="EP472" s="38">
        <v>-0.1094799</v>
      </c>
      <c r="EQ472" s="38">
        <v>9.62977E-2</v>
      </c>
      <c r="ER472" s="38">
        <v>0.1504067</v>
      </c>
      <c r="ES472" s="38">
        <v>0.2333027</v>
      </c>
      <c r="ET472" s="38">
        <v>0.38539259999999997</v>
      </c>
      <c r="EU472" s="38">
        <v>8.8795200000000005E-2</v>
      </c>
      <c r="EV472" s="38">
        <v>-0.1263145</v>
      </c>
      <c r="EW472" s="38">
        <v>4.5587299999999997E-2</v>
      </c>
      <c r="EX472" s="38">
        <v>3.2067600000000002E-2</v>
      </c>
      <c r="EY472" s="38">
        <v>-0.57118400000000003</v>
      </c>
      <c r="EZ472" s="38">
        <v>-0.24544099999999999</v>
      </c>
      <c r="FA472" s="38">
        <v>-2.5817900000000001E-2</v>
      </c>
      <c r="FB472" s="38">
        <v>79.482830000000007</v>
      </c>
      <c r="FC472" s="38">
        <v>78.348330000000004</v>
      </c>
      <c r="FD472" s="38">
        <v>76.848749999999995</v>
      </c>
      <c r="FE472" s="38">
        <v>75.162710000000004</v>
      </c>
      <c r="FF472" s="38">
        <v>73.027770000000004</v>
      </c>
      <c r="FG472" s="38">
        <v>72.002399999999994</v>
      </c>
      <c r="FH472" s="38">
        <v>71.837950000000006</v>
      </c>
      <c r="FI472" s="38">
        <v>74.945400000000006</v>
      </c>
      <c r="FJ472" s="38">
        <v>79.455539999999999</v>
      </c>
      <c r="FK472" s="38">
        <v>84.402569999999997</v>
      </c>
      <c r="FL472" s="38">
        <v>88.333079999999995</v>
      </c>
      <c r="FM472" s="38">
        <v>91.667509999999993</v>
      </c>
      <c r="FN472" s="38">
        <v>94.810789999999997</v>
      </c>
      <c r="FO472" s="38">
        <v>97.209630000000004</v>
      </c>
      <c r="FP472" s="38">
        <v>98.755669999999995</v>
      </c>
      <c r="FQ472" s="38">
        <v>100.42959999999999</v>
      </c>
      <c r="FR472" s="38">
        <v>101.0865</v>
      </c>
      <c r="FS472" s="38">
        <v>100.6409</v>
      </c>
      <c r="FT472" s="38">
        <v>99.235609999999994</v>
      </c>
      <c r="FU472" s="38">
        <v>96.617750000000001</v>
      </c>
      <c r="FV472" s="38">
        <v>92.697490000000002</v>
      </c>
      <c r="FW472">
        <v>89.206770000000006</v>
      </c>
      <c r="FX472">
        <v>86.729349999999997</v>
      </c>
      <c r="FY472">
        <v>83.728300000000004</v>
      </c>
      <c r="FZ472">
        <v>6.6431100000000007E-2</v>
      </c>
      <c r="GA472">
        <v>0.55581009999999997</v>
      </c>
      <c r="GB472">
        <v>1</v>
      </c>
    </row>
    <row r="473" spans="1:184" x14ac:dyDescent="0.3">
      <c r="A473" t="s">
        <v>279</v>
      </c>
      <c r="B473" t="s">
        <v>1</v>
      </c>
      <c r="C473" t="s">
        <v>1</v>
      </c>
      <c r="D473" t="s">
        <v>1</v>
      </c>
      <c r="E473" t="s">
        <v>1</v>
      </c>
      <c r="F473" t="s">
        <v>1</v>
      </c>
      <c r="G473" t="s">
        <v>1</v>
      </c>
      <c r="H473" s="40" t="s">
        <v>1</v>
      </c>
      <c r="I473" s="18" t="s">
        <v>1</v>
      </c>
      <c r="J473" s="38" t="s">
        <v>223</v>
      </c>
      <c r="K473" s="18">
        <v>44760</v>
      </c>
      <c r="L473" s="38">
        <v>3986</v>
      </c>
      <c r="M473" s="38">
        <v>3986</v>
      </c>
      <c r="N473" s="38">
        <v>20.495290000000001</v>
      </c>
      <c r="O473" s="38">
        <v>19.7136</v>
      </c>
      <c r="P473" s="38">
        <v>19.203890000000001</v>
      </c>
      <c r="Q473" s="38">
        <v>19.28763</v>
      </c>
      <c r="R473" s="38">
        <v>20.25881</v>
      </c>
      <c r="S473" s="38">
        <v>22.226050000000001</v>
      </c>
      <c r="T473" s="38">
        <v>23.828600000000002</v>
      </c>
      <c r="U473" s="38">
        <v>25.741399999999999</v>
      </c>
      <c r="V473" s="38">
        <v>28.091629999999999</v>
      </c>
      <c r="W473" s="38">
        <v>29.69774</v>
      </c>
      <c r="X473" s="38">
        <v>31.145769999999999</v>
      </c>
      <c r="Y473" s="38">
        <v>32.501269999999998</v>
      </c>
      <c r="Z473" s="38">
        <v>33.549390000000002</v>
      </c>
      <c r="AA473" s="38">
        <v>34.494430000000001</v>
      </c>
      <c r="AB473" s="38">
        <v>35.058680000000003</v>
      </c>
      <c r="AC473" s="38">
        <v>34.79016</v>
      </c>
      <c r="AD473" s="38">
        <v>33.69265</v>
      </c>
      <c r="AE473" s="38">
        <v>32.115029999999997</v>
      </c>
      <c r="AF473" s="38">
        <v>30.2849</v>
      </c>
      <c r="AG473" s="38">
        <v>29.424109999999999</v>
      </c>
      <c r="AH473" s="38">
        <v>28.615179999999999</v>
      </c>
      <c r="AI473" s="38">
        <v>26.740320000000001</v>
      </c>
      <c r="AJ473" s="38">
        <v>24.159829999999999</v>
      </c>
      <c r="AK473" s="38">
        <v>21.93637</v>
      </c>
      <c r="AL473" s="38">
        <v>-0.1687447</v>
      </c>
      <c r="AM473" s="38">
        <v>1.1872799999999999E-2</v>
      </c>
      <c r="AN473" s="38">
        <v>0.14599619999999999</v>
      </c>
      <c r="AO473" s="38">
        <v>0.25372509999999998</v>
      </c>
      <c r="AP473" s="38">
        <v>0.30682009999999998</v>
      </c>
      <c r="AQ473" s="38">
        <v>0.1099907</v>
      </c>
      <c r="AR473" s="38">
        <v>3.5427100000000003E-2</v>
      </c>
      <c r="AS473" s="38">
        <v>-0.28143410000000002</v>
      </c>
      <c r="AT473" s="38">
        <v>-0.42794199999999999</v>
      </c>
      <c r="AU473" s="38">
        <v>-0.36425150000000001</v>
      </c>
      <c r="AV473" s="38">
        <v>-0.47582940000000001</v>
      </c>
      <c r="AW473" s="38">
        <v>-0.63437849999999996</v>
      </c>
      <c r="AX473" s="38">
        <v>-0.10801669999999999</v>
      </c>
      <c r="AY473" s="38">
        <v>0.38156089999999998</v>
      </c>
      <c r="AZ473" s="38">
        <v>0.34792590000000001</v>
      </c>
      <c r="BA473" s="38">
        <v>0.4579088</v>
      </c>
      <c r="BB473" s="38">
        <v>0.43507380000000001</v>
      </c>
      <c r="BC473" s="38">
        <v>0.20634830000000001</v>
      </c>
      <c r="BD473" s="38">
        <v>0.24448929999999999</v>
      </c>
      <c r="BE473" s="38">
        <v>0.55913310000000005</v>
      </c>
      <c r="BF473" s="38">
        <v>0.27009080000000002</v>
      </c>
      <c r="BG473" s="38">
        <v>-0.20969589999999999</v>
      </c>
      <c r="BH473" s="38">
        <v>-0.12634219999999999</v>
      </c>
      <c r="BI473" s="38">
        <v>2.3304200000000001E-2</v>
      </c>
      <c r="BJ473" s="38">
        <v>-0.13464329999999999</v>
      </c>
      <c r="BK473" s="38">
        <v>4.2903299999999998E-2</v>
      </c>
      <c r="BL473" s="38">
        <v>0.17396719999999999</v>
      </c>
      <c r="BM473" s="38">
        <v>0.27945609999999999</v>
      </c>
      <c r="BN473" s="38">
        <v>0.329204</v>
      </c>
      <c r="BO473" s="38">
        <v>0.1349552</v>
      </c>
      <c r="BP473" s="38">
        <v>7.8542699999999993E-2</v>
      </c>
      <c r="BQ473" s="38">
        <v>-0.2507394</v>
      </c>
      <c r="BR473" s="38">
        <v>-0.38730809999999999</v>
      </c>
      <c r="BS473" s="38">
        <v>-0.31787959999999998</v>
      </c>
      <c r="BT473" s="38">
        <v>-0.4366024</v>
      </c>
      <c r="BU473" s="38">
        <v>-0.60426009999999997</v>
      </c>
      <c r="BV473" s="38">
        <v>-8.9509599999999995E-2</v>
      </c>
      <c r="BW473" s="38">
        <v>0.40636860000000002</v>
      </c>
      <c r="BX473" s="38">
        <v>0.38545889999999999</v>
      </c>
      <c r="BY473" s="38">
        <v>0.50159679999999995</v>
      </c>
      <c r="BZ473" s="38">
        <v>0.49211110000000002</v>
      </c>
      <c r="CA473" s="38">
        <v>0.26813740000000003</v>
      </c>
      <c r="CB473" s="38">
        <v>0.31587029999999999</v>
      </c>
      <c r="CC473" s="38">
        <v>0.62362569999999995</v>
      </c>
      <c r="CD473" s="38">
        <v>0.3231386</v>
      </c>
      <c r="CE473" s="38">
        <v>-0.13534779999999999</v>
      </c>
      <c r="CF473" s="38">
        <v>-5.6812599999999998E-2</v>
      </c>
      <c r="CG473" s="38">
        <v>9.5437599999999997E-2</v>
      </c>
      <c r="CH473" s="38">
        <v>-0.11102480000000001</v>
      </c>
      <c r="CI473" s="38">
        <v>6.4394900000000005E-2</v>
      </c>
      <c r="CJ473" s="38">
        <v>0.19333980000000001</v>
      </c>
      <c r="CK473" s="38">
        <v>0.29727740000000002</v>
      </c>
      <c r="CL473" s="38">
        <v>0.34470699999999999</v>
      </c>
      <c r="CM473" s="38">
        <v>0.15224550000000001</v>
      </c>
      <c r="CN473" s="38">
        <v>0.1084044</v>
      </c>
      <c r="CO473" s="38">
        <v>-0.2294803</v>
      </c>
      <c r="CP473" s="38">
        <v>-0.35916510000000001</v>
      </c>
      <c r="CQ473" s="38">
        <v>-0.28576249999999997</v>
      </c>
      <c r="CR473" s="38">
        <v>-0.40943380000000001</v>
      </c>
      <c r="CS473" s="38">
        <v>-0.58340009999999998</v>
      </c>
      <c r="CT473" s="38">
        <v>-7.6691599999999999E-2</v>
      </c>
      <c r="CU473" s="38">
        <v>0.42355029999999999</v>
      </c>
      <c r="CV473" s="38">
        <v>0.41145409999999999</v>
      </c>
      <c r="CW473" s="38">
        <v>0.53185499999999997</v>
      </c>
      <c r="CX473" s="38">
        <v>0.53161499999999995</v>
      </c>
      <c r="CY473" s="38">
        <v>0.3109324</v>
      </c>
      <c r="CZ473" s="38">
        <v>0.36530859999999998</v>
      </c>
      <c r="DA473" s="38">
        <v>0.66829309999999997</v>
      </c>
      <c r="DB473" s="38">
        <v>0.35987930000000001</v>
      </c>
      <c r="DC473" s="38">
        <v>-8.3854499999999998E-2</v>
      </c>
      <c r="DD473" s="38">
        <v>-8.6566000000000004E-3</v>
      </c>
      <c r="DE473" s="38">
        <v>0.145397</v>
      </c>
      <c r="DF473" s="38">
        <v>-8.7406300000000006E-2</v>
      </c>
      <c r="DG473" s="38">
        <v>8.5886500000000005E-2</v>
      </c>
      <c r="DH473" s="38">
        <v>0.2127125</v>
      </c>
      <c r="DI473" s="38">
        <v>0.31509860000000001</v>
      </c>
      <c r="DJ473" s="38">
        <v>0.36020999999999997</v>
      </c>
      <c r="DK473" s="38">
        <v>0.16953579999999999</v>
      </c>
      <c r="DL473" s="38">
        <v>0.13826620000000001</v>
      </c>
      <c r="DM473" s="38">
        <v>-0.2082212</v>
      </c>
      <c r="DN473" s="38">
        <v>-0.33102209999999999</v>
      </c>
      <c r="DO473" s="38">
        <v>-0.25364540000000002</v>
      </c>
      <c r="DP473" s="38">
        <v>-0.38226529999999997</v>
      </c>
      <c r="DQ473" s="38">
        <v>-0.56254020000000005</v>
      </c>
      <c r="DR473" s="38">
        <v>-6.3873600000000003E-2</v>
      </c>
      <c r="DS473" s="38">
        <v>0.44073210000000002</v>
      </c>
      <c r="DT473" s="38">
        <v>0.43744929999999999</v>
      </c>
      <c r="DU473" s="38">
        <v>0.56211319999999998</v>
      </c>
      <c r="DV473" s="38">
        <v>0.57111889999999998</v>
      </c>
      <c r="DW473" s="38">
        <v>0.35372740000000003</v>
      </c>
      <c r="DX473" s="38">
        <v>0.41474680000000003</v>
      </c>
      <c r="DY473" s="38">
        <v>0.7129605</v>
      </c>
      <c r="DZ473" s="38">
        <v>0.39662009999999998</v>
      </c>
      <c r="EA473" s="38">
        <v>-3.23612E-2</v>
      </c>
      <c r="EB473" s="38">
        <v>3.9499399999999997E-2</v>
      </c>
      <c r="EC473" s="38">
        <v>0.19535640000000001</v>
      </c>
      <c r="ED473" s="38">
        <v>-5.3304900000000002E-2</v>
      </c>
      <c r="EE473" s="38">
        <v>0.11691699999999999</v>
      </c>
      <c r="EF473" s="38">
        <v>0.24068349999999999</v>
      </c>
      <c r="EG473" s="38">
        <v>0.34082960000000001</v>
      </c>
      <c r="EH473" s="38">
        <v>0.38259399999999999</v>
      </c>
      <c r="EI473" s="38">
        <v>0.19450029999999999</v>
      </c>
      <c r="EJ473" s="38">
        <v>0.18138170000000001</v>
      </c>
      <c r="EK473" s="38">
        <v>-0.1775265</v>
      </c>
      <c r="EL473" s="38">
        <v>-0.29038809999999998</v>
      </c>
      <c r="EM473" s="38">
        <v>-0.2072735</v>
      </c>
      <c r="EN473" s="38">
        <v>-0.34303830000000002</v>
      </c>
      <c r="EO473" s="38">
        <v>-0.53242179999999995</v>
      </c>
      <c r="EP473" s="38">
        <v>-4.5366499999999997E-2</v>
      </c>
      <c r="EQ473" s="38">
        <v>0.4655398</v>
      </c>
      <c r="ER473" s="38">
        <v>0.47498220000000002</v>
      </c>
      <c r="ES473" s="38">
        <v>0.60580120000000004</v>
      </c>
      <c r="ET473" s="38">
        <v>0.6281563</v>
      </c>
      <c r="EU473" s="38">
        <v>0.41551650000000001</v>
      </c>
      <c r="EV473" s="38">
        <v>0.4861278</v>
      </c>
      <c r="EW473" s="38">
        <v>0.77745319999999996</v>
      </c>
      <c r="EX473" s="38">
        <v>0.44966790000000001</v>
      </c>
      <c r="EY473" s="38">
        <v>4.1986999999999997E-2</v>
      </c>
      <c r="EZ473" s="38">
        <v>0.109029</v>
      </c>
      <c r="FA473" s="38">
        <v>0.2674899</v>
      </c>
      <c r="FB473" s="38">
        <v>81.677310000000006</v>
      </c>
      <c r="FC473" s="38">
        <v>80.701160000000002</v>
      </c>
      <c r="FD473" s="38">
        <v>79.399600000000007</v>
      </c>
      <c r="FE473" s="38">
        <v>77.648539999999997</v>
      </c>
      <c r="FF473" s="38">
        <v>76.37979</v>
      </c>
      <c r="FG473" s="38">
        <v>74.956519999999998</v>
      </c>
      <c r="FH473" s="38">
        <v>75.052890000000005</v>
      </c>
      <c r="FI473" s="38">
        <v>77.152060000000006</v>
      </c>
      <c r="FJ473" s="38">
        <v>79.997960000000006</v>
      </c>
      <c r="FK473" s="38">
        <v>83.87903</v>
      </c>
      <c r="FL473" s="38">
        <v>88.093119999999999</v>
      </c>
      <c r="FM473" s="38">
        <v>92.397970000000001</v>
      </c>
      <c r="FN473" s="38">
        <v>93.388710000000003</v>
      </c>
      <c r="FO473" s="38">
        <v>95.570779999999999</v>
      </c>
      <c r="FP473" s="38">
        <v>97.946860000000001</v>
      </c>
      <c r="FQ473" s="38">
        <v>99.23218</v>
      </c>
      <c r="FR473" s="38">
        <v>99.367170000000002</v>
      </c>
      <c r="FS473" s="38">
        <v>98.324389999999994</v>
      </c>
      <c r="FT473" s="38">
        <v>96.617230000000006</v>
      </c>
      <c r="FU473" s="38">
        <v>93.567120000000003</v>
      </c>
      <c r="FV473" s="38">
        <v>90.172889999999995</v>
      </c>
      <c r="FW473">
        <v>87.695589999999996</v>
      </c>
      <c r="FX473">
        <v>85.182879999999997</v>
      </c>
      <c r="FY473">
        <v>82.15719</v>
      </c>
      <c r="FZ473">
        <v>7.4766899999999997E-2</v>
      </c>
      <c r="GA473">
        <v>0.56338999999999995</v>
      </c>
      <c r="GB473">
        <v>1</v>
      </c>
    </row>
    <row r="474" spans="1:184" x14ac:dyDescent="0.3">
      <c r="A474" t="s">
        <v>279</v>
      </c>
      <c r="B474" t="s">
        <v>1</v>
      </c>
      <c r="C474" t="s">
        <v>1</v>
      </c>
      <c r="D474" t="s">
        <v>1</v>
      </c>
      <c r="E474" t="s">
        <v>1</v>
      </c>
      <c r="F474" t="s">
        <v>1</v>
      </c>
      <c r="G474" t="s">
        <v>1</v>
      </c>
      <c r="H474" s="40" t="s">
        <v>1</v>
      </c>
      <c r="I474" s="18" t="s">
        <v>1</v>
      </c>
      <c r="J474" s="38" t="s">
        <v>223</v>
      </c>
      <c r="K474" s="18">
        <v>44763</v>
      </c>
      <c r="L474" s="38">
        <v>3986</v>
      </c>
      <c r="M474" s="38">
        <v>3986</v>
      </c>
      <c r="N474" s="38">
        <v>20.254639999999998</v>
      </c>
      <c r="O474" s="38">
        <v>19.444109999999998</v>
      </c>
      <c r="P474" s="38">
        <v>18.935220000000001</v>
      </c>
      <c r="Q474" s="38">
        <v>18.936050000000002</v>
      </c>
      <c r="R474" s="38">
        <v>19.914670000000001</v>
      </c>
      <c r="S474" s="38">
        <v>21.710100000000001</v>
      </c>
      <c r="T474" s="38">
        <v>23.160769999999999</v>
      </c>
      <c r="U474" s="38">
        <v>24.903479999999998</v>
      </c>
      <c r="V474" s="38">
        <v>27.129950000000001</v>
      </c>
      <c r="W474" s="38">
        <v>28.7347</v>
      </c>
      <c r="X474" s="38">
        <v>30.17887</v>
      </c>
      <c r="Y474" s="38">
        <v>31.501650000000001</v>
      </c>
      <c r="Z474" s="38">
        <v>32.587670000000003</v>
      </c>
      <c r="AA474" s="38">
        <v>33.609650000000002</v>
      </c>
      <c r="AB474" s="38">
        <v>34.213430000000002</v>
      </c>
      <c r="AC474" s="38">
        <v>34.013330000000003</v>
      </c>
      <c r="AD474" s="38">
        <v>33.202649999999998</v>
      </c>
      <c r="AE474" s="38">
        <v>31.794989999999999</v>
      </c>
      <c r="AF474" s="38">
        <v>30.184640000000002</v>
      </c>
      <c r="AG474" s="38">
        <v>29.208600000000001</v>
      </c>
      <c r="AH474" s="38">
        <v>28.351600000000001</v>
      </c>
      <c r="AI474" s="38">
        <v>26.459900000000001</v>
      </c>
      <c r="AJ474" s="38">
        <v>23.851330000000001</v>
      </c>
      <c r="AK474" s="38">
        <v>21.61795</v>
      </c>
      <c r="AL474" s="38">
        <v>-0.49878159999999999</v>
      </c>
      <c r="AM474" s="38">
        <v>-0.27757219999999999</v>
      </c>
      <c r="AN474" s="38">
        <v>-0.17728859999999999</v>
      </c>
      <c r="AO474" s="38">
        <v>-0.14115820000000001</v>
      </c>
      <c r="AP474" s="38">
        <v>-2.0266900000000001E-2</v>
      </c>
      <c r="AQ474" s="38">
        <v>-3.3201899999999999E-2</v>
      </c>
      <c r="AR474" s="38">
        <v>0.32236949999999998</v>
      </c>
      <c r="AS474" s="38">
        <v>0.1520715</v>
      </c>
      <c r="AT474" s="38">
        <v>0.18288850000000001</v>
      </c>
      <c r="AU474" s="38">
        <v>9.8750699999999997E-2</v>
      </c>
      <c r="AV474" s="38">
        <v>-5.85233E-2</v>
      </c>
      <c r="AW474" s="38">
        <v>-0.14709169999999999</v>
      </c>
      <c r="AX474" s="38">
        <v>4.6998999999999999E-3</v>
      </c>
      <c r="AY474" s="38">
        <v>0.1239072</v>
      </c>
      <c r="AZ474" s="38">
        <v>-1.9781300000000002E-2</v>
      </c>
      <c r="BA474" s="38">
        <v>-0.24210019999999999</v>
      </c>
      <c r="BB474" s="38">
        <v>1.23978E-2</v>
      </c>
      <c r="BC474" s="38">
        <v>-6.8484500000000004E-2</v>
      </c>
      <c r="BD474" s="38">
        <v>-5.8181200000000002E-2</v>
      </c>
      <c r="BE474" s="38">
        <v>0.2843408</v>
      </c>
      <c r="BF474" s="38">
        <v>0.2981762</v>
      </c>
      <c r="BG474" s="38">
        <v>-0.54074730000000004</v>
      </c>
      <c r="BH474" s="38">
        <v>-0.65448499999999998</v>
      </c>
      <c r="BI474" s="38">
        <v>-0.48502709999999999</v>
      </c>
      <c r="BJ474" s="38">
        <v>-0.46966859999999999</v>
      </c>
      <c r="BK474" s="38">
        <v>-0.2535135</v>
      </c>
      <c r="BL474" s="38">
        <v>-0.155803</v>
      </c>
      <c r="BM474" s="38">
        <v>-0.12074650000000001</v>
      </c>
      <c r="BN474" s="38">
        <v>-2.0753E-3</v>
      </c>
      <c r="BO474" s="38">
        <v>-1.4503800000000001E-2</v>
      </c>
      <c r="BP474" s="38">
        <v>0.35099839999999999</v>
      </c>
      <c r="BQ474" s="38">
        <v>0.1751973</v>
      </c>
      <c r="BR474" s="38">
        <v>0.2067938</v>
      </c>
      <c r="BS474" s="38">
        <v>0.1283358</v>
      </c>
      <c r="BT474" s="38">
        <v>-3.1347100000000003E-2</v>
      </c>
      <c r="BU474" s="38">
        <v>-0.12895590000000001</v>
      </c>
      <c r="BV474" s="38">
        <v>1.8104499999999999E-2</v>
      </c>
      <c r="BW474" s="38">
        <v>0.14026079999999999</v>
      </c>
      <c r="BX474" s="38">
        <v>5.0286000000000003E-3</v>
      </c>
      <c r="BY474" s="38">
        <v>-0.2065448</v>
      </c>
      <c r="BZ474" s="38">
        <v>5.5623699999999998E-2</v>
      </c>
      <c r="CA474" s="38">
        <v>-2.40503E-2</v>
      </c>
      <c r="CB474" s="38">
        <v>-6.3369999999999998E-3</v>
      </c>
      <c r="CC474" s="38">
        <v>0.33451789999999998</v>
      </c>
      <c r="CD474" s="38">
        <v>0.34380329999999998</v>
      </c>
      <c r="CE474" s="38">
        <v>-0.48921690000000001</v>
      </c>
      <c r="CF474" s="38">
        <v>-0.6049755</v>
      </c>
      <c r="CG474" s="38">
        <v>-0.43629810000000002</v>
      </c>
      <c r="CH474" s="38">
        <v>-0.44950499999999999</v>
      </c>
      <c r="CI474" s="38">
        <v>-0.23685059999999999</v>
      </c>
      <c r="CJ474" s="38">
        <v>-0.14092209999999999</v>
      </c>
      <c r="CK474" s="38">
        <v>-0.1066093</v>
      </c>
      <c r="CL474" s="38">
        <v>1.05241E-2</v>
      </c>
      <c r="CM474" s="38">
        <v>-1.5533999999999999E-3</v>
      </c>
      <c r="CN474" s="38">
        <v>0.37082680000000001</v>
      </c>
      <c r="CO474" s="38">
        <v>0.1912142</v>
      </c>
      <c r="CP474" s="38">
        <v>0.22335060000000001</v>
      </c>
      <c r="CQ474" s="38">
        <v>0.14882629999999999</v>
      </c>
      <c r="CR474" s="38">
        <v>-1.2525E-2</v>
      </c>
      <c r="CS474" s="38">
        <v>-0.1163951</v>
      </c>
      <c r="CT474" s="38">
        <v>2.7388599999999999E-2</v>
      </c>
      <c r="CU474" s="38">
        <v>0.15158720000000001</v>
      </c>
      <c r="CV474" s="38">
        <v>2.22118E-2</v>
      </c>
      <c r="CW474" s="38">
        <v>-0.1819192</v>
      </c>
      <c r="CX474" s="38">
        <v>8.5561700000000004E-2</v>
      </c>
      <c r="CY474" s="38">
        <v>6.7247000000000001E-3</v>
      </c>
      <c r="CZ474" s="38">
        <v>2.9570099999999998E-2</v>
      </c>
      <c r="DA474" s="38">
        <v>0.3692703</v>
      </c>
      <c r="DB474" s="38">
        <v>0.37540449999999997</v>
      </c>
      <c r="DC474" s="38">
        <v>-0.45352710000000002</v>
      </c>
      <c r="DD474" s="38">
        <v>-0.57068529999999995</v>
      </c>
      <c r="DE474" s="38">
        <v>-0.40254849999999998</v>
      </c>
      <c r="DF474" s="38">
        <v>-0.42934139999999998</v>
      </c>
      <c r="DG474" s="38">
        <v>-0.22018760000000001</v>
      </c>
      <c r="DH474" s="38">
        <v>-0.12604119999999999</v>
      </c>
      <c r="DI474" s="38">
        <v>-9.2472200000000004E-2</v>
      </c>
      <c r="DJ474" s="38">
        <v>2.3123500000000002E-2</v>
      </c>
      <c r="DK474" s="38">
        <v>1.13969E-2</v>
      </c>
      <c r="DL474" s="38">
        <v>0.39065509999999998</v>
      </c>
      <c r="DM474" s="38">
        <v>0.207231</v>
      </c>
      <c r="DN474" s="38">
        <v>0.23990739999999999</v>
      </c>
      <c r="DO474" s="38">
        <v>0.16931679999999999</v>
      </c>
      <c r="DP474" s="38">
        <v>6.2972000000000002E-3</v>
      </c>
      <c r="DQ474" s="38">
        <v>-0.1038343</v>
      </c>
      <c r="DR474" s="38">
        <v>3.66726E-2</v>
      </c>
      <c r="DS474" s="38">
        <v>0.16291369999999999</v>
      </c>
      <c r="DT474" s="38">
        <v>3.9395100000000002E-2</v>
      </c>
      <c r="DU474" s="38">
        <v>-0.15729370000000001</v>
      </c>
      <c r="DV474" s="38">
        <v>0.1154998</v>
      </c>
      <c r="DW474" s="38">
        <v>3.7499699999999997E-2</v>
      </c>
      <c r="DX474" s="38">
        <v>6.5477199999999999E-2</v>
      </c>
      <c r="DY474" s="38">
        <v>0.40402280000000002</v>
      </c>
      <c r="DZ474" s="38">
        <v>0.40700579999999997</v>
      </c>
      <c r="EA474" s="38">
        <v>-0.41783730000000002</v>
      </c>
      <c r="EB474" s="38">
        <v>-0.53639519999999996</v>
      </c>
      <c r="EC474" s="38">
        <v>-0.36879889999999999</v>
      </c>
      <c r="ED474" s="38">
        <v>-0.40022829999999998</v>
      </c>
      <c r="EE474" s="38">
        <v>-0.196129</v>
      </c>
      <c r="EF474" s="38">
        <v>-0.1045556</v>
      </c>
      <c r="EG474" s="38">
        <v>-7.2060399999999997E-2</v>
      </c>
      <c r="EH474" s="38">
        <v>4.13151E-2</v>
      </c>
      <c r="EI474" s="38">
        <v>3.00951E-2</v>
      </c>
      <c r="EJ474" s="38">
        <v>0.41928409999999999</v>
      </c>
      <c r="EK474" s="38">
        <v>0.2303568</v>
      </c>
      <c r="EL474" s="38">
        <v>0.26381270000000001</v>
      </c>
      <c r="EM474" s="38">
        <v>0.19890189999999999</v>
      </c>
      <c r="EN474" s="38">
        <v>3.3473299999999998E-2</v>
      </c>
      <c r="EO474" s="38">
        <v>-8.5698499999999997E-2</v>
      </c>
      <c r="EP474" s="38">
        <v>5.0077299999999998E-2</v>
      </c>
      <c r="EQ474" s="38">
        <v>0.17926729999999999</v>
      </c>
      <c r="ER474" s="38">
        <v>6.4204999999999998E-2</v>
      </c>
      <c r="ES474" s="38">
        <v>-0.12173829999999999</v>
      </c>
      <c r="ET474" s="38">
        <v>0.1587257</v>
      </c>
      <c r="EU474" s="38">
        <v>8.1933900000000004E-2</v>
      </c>
      <c r="EV474" s="38">
        <v>0.11732140000000001</v>
      </c>
      <c r="EW474" s="38">
        <v>0.45419989999999999</v>
      </c>
      <c r="EX474" s="38">
        <v>0.4526329</v>
      </c>
      <c r="EY474" s="38">
        <v>-0.36630679999999999</v>
      </c>
      <c r="EZ474" s="38">
        <v>-0.48688569999999998</v>
      </c>
      <c r="FA474" s="38">
        <v>-0.32006990000000002</v>
      </c>
      <c r="FB474" s="38">
        <v>78.034310000000005</v>
      </c>
      <c r="FC474" s="38">
        <v>75.894630000000006</v>
      </c>
      <c r="FD474" s="38">
        <v>74.355239999999995</v>
      </c>
      <c r="FE474" s="38">
        <v>72.639560000000003</v>
      </c>
      <c r="FF474" s="38">
        <v>71.116230000000002</v>
      </c>
      <c r="FG474" s="38">
        <v>69.436099999999996</v>
      </c>
      <c r="FH474" s="38">
        <v>69.183369999999996</v>
      </c>
      <c r="FI474" s="38">
        <v>72.320400000000006</v>
      </c>
      <c r="FJ474" s="38">
        <v>76.458950000000002</v>
      </c>
      <c r="FK474" s="38">
        <v>80.890330000000006</v>
      </c>
      <c r="FL474" s="38">
        <v>85.634619999999998</v>
      </c>
      <c r="FM474" s="38">
        <v>89.10087</v>
      </c>
      <c r="FN474" s="38">
        <v>92.179749999999999</v>
      </c>
      <c r="FO474" s="38">
        <v>94.54692</v>
      </c>
      <c r="FP474" s="38">
        <v>96.271259999999998</v>
      </c>
      <c r="FQ474" s="38">
        <v>97.522090000000006</v>
      </c>
      <c r="FR474" s="38">
        <v>99.481399999999994</v>
      </c>
      <c r="FS474" s="38">
        <v>98.966639999999998</v>
      </c>
      <c r="FT474" s="38">
        <v>97.175640000000001</v>
      </c>
      <c r="FU474" s="38">
        <v>94.081630000000004</v>
      </c>
      <c r="FV474" s="38">
        <v>89.907169999999994</v>
      </c>
      <c r="FW474">
        <v>86.320179999999993</v>
      </c>
      <c r="FX474">
        <v>83.510869999999997</v>
      </c>
      <c r="FY474">
        <v>80.270390000000006</v>
      </c>
      <c r="FZ474">
        <v>5.5649200000000003E-2</v>
      </c>
      <c r="GA474">
        <v>0.45920290000000002</v>
      </c>
      <c r="GB474">
        <v>1</v>
      </c>
    </row>
    <row r="475" spans="1:184" x14ac:dyDescent="0.3">
      <c r="A475" t="s">
        <v>279</v>
      </c>
      <c r="B475" t="s">
        <v>1</v>
      </c>
      <c r="C475" t="s">
        <v>1</v>
      </c>
      <c r="D475" t="s">
        <v>1</v>
      </c>
      <c r="E475" t="s">
        <v>1</v>
      </c>
      <c r="F475" t="s">
        <v>1</v>
      </c>
      <c r="G475" t="s">
        <v>1</v>
      </c>
      <c r="H475" s="40" t="s">
        <v>1</v>
      </c>
      <c r="I475" s="18" t="s">
        <v>1</v>
      </c>
      <c r="J475" s="38" t="s">
        <v>223</v>
      </c>
      <c r="K475" s="18">
        <v>44789</v>
      </c>
      <c r="L475" s="38">
        <v>3991</v>
      </c>
      <c r="M475" s="38">
        <v>3991</v>
      </c>
      <c r="N475" s="38">
        <v>20.42548</v>
      </c>
      <c r="O475" s="38">
        <v>19.57668</v>
      </c>
      <c r="P475" s="38">
        <v>19.080760000000001</v>
      </c>
      <c r="Q475" s="38">
        <v>19.085370000000001</v>
      </c>
      <c r="R475" s="38">
        <v>20.116779999999999</v>
      </c>
      <c r="S475" s="38">
        <v>21.97194</v>
      </c>
      <c r="T475" s="38">
        <v>23.76887</v>
      </c>
      <c r="U475" s="38">
        <v>26.049230000000001</v>
      </c>
      <c r="V475" s="38">
        <v>29.053280000000001</v>
      </c>
      <c r="W475" s="38">
        <v>31.389199999999999</v>
      </c>
      <c r="X475" s="38">
        <v>33.510950000000001</v>
      </c>
      <c r="Y475" s="38">
        <v>35.242199999999997</v>
      </c>
      <c r="Z475" s="38">
        <v>36.517629999999997</v>
      </c>
      <c r="AA475" s="38">
        <v>37.688989999999997</v>
      </c>
      <c r="AB475" s="38">
        <v>38.186230000000002</v>
      </c>
      <c r="AC475" s="38">
        <v>37.539960000000001</v>
      </c>
      <c r="AD475" s="38">
        <v>35.921590000000002</v>
      </c>
      <c r="AE475" s="38">
        <v>34.161090000000002</v>
      </c>
      <c r="AF475" s="38">
        <v>32.262219999999999</v>
      </c>
      <c r="AG475" s="38">
        <v>31.085550000000001</v>
      </c>
      <c r="AH475" s="38">
        <v>30.045300000000001</v>
      </c>
      <c r="AI475" s="38">
        <v>28.027380000000001</v>
      </c>
      <c r="AJ475" s="38">
        <v>25.228950000000001</v>
      </c>
      <c r="AK475" s="38">
        <v>22.888359999999999</v>
      </c>
      <c r="AL475" s="38">
        <v>3.8586299999999997E-2</v>
      </c>
      <c r="AM475" s="38">
        <v>-0.155138</v>
      </c>
      <c r="AN475" s="38">
        <v>-0.17077899999999999</v>
      </c>
      <c r="AO475" s="38">
        <v>-0.1575136</v>
      </c>
      <c r="AP475" s="38">
        <v>4.3636399999999999E-2</v>
      </c>
      <c r="AQ475" s="38">
        <v>-0.13272239999999999</v>
      </c>
      <c r="AR475" s="38">
        <v>-0.40276030000000002</v>
      </c>
      <c r="AS475" s="38">
        <v>3.6118200000000003E-2</v>
      </c>
      <c r="AT475" s="38">
        <v>0.12471550000000001</v>
      </c>
      <c r="AU475" s="38">
        <v>0.13211419999999999</v>
      </c>
      <c r="AV475" s="38">
        <v>8.75142E-2</v>
      </c>
      <c r="AW475" s="38">
        <v>-2.5321099999999999E-2</v>
      </c>
      <c r="AX475" s="38">
        <v>-4.7412299999999998E-2</v>
      </c>
      <c r="AY475" s="38">
        <v>0.13089909999999999</v>
      </c>
      <c r="AZ475" s="38">
        <v>-0.1095117</v>
      </c>
      <c r="BA475" s="38">
        <v>-0.2296213</v>
      </c>
      <c r="BB475" s="38">
        <v>0.2156256</v>
      </c>
      <c r="BC475" s="38">
        <v>3.8018200000000002E-2</v>
      </c>
      <c r="BD475" s="38">
        <v>8.7277999999999994E-2</v>
      </c>
      <c r="BE475" s="38">
        <v>-0.24751529999999999</v>
      </c>
      <c r="BF475" s="38">
        <v>-0.2298335</v>
      </c>
      <c r="BG475" s="38">
        <v>-0.23016529999999999</v>
      </c>
      <c r="BH475" s="38">
        <v>-0.16257720000000001</v>
      </c>
      <c r="BI475" s="38">
        <v>-2.24455E-2</v>
      </c>
      <c r="BJ475" s="38">
        <v>6.5544599999999995E-2</v>
      </c>
      <c r="BK475" s="38">
        <v>-0.13345699999999999</v>
      </c>
      <c r="BL475" s="38">
        <v>-0.14975659999999999</v>
      </c>
      <c r="BM475" s="38">
        <v>-0.13798530000000001</v>
      </c>
      <c r="BN475" s="38">
        <v>6.2865500000000005E-2</v>
      </c>
      <c r="BO475" s="38">
        <v>-0.1117254</v>
      </c>
      <c r="BP475" s="38">
        <v>-0.36981409999999998</v>
      </c>
      <c r="BQ475" s="38">
        <v>6.3771700000000001E-2</v>
      </c>
      <c r="BR475" s="38">
        <v>0.1550462</v>
      </c>
      <c r="BS475" s="38">
        <v>0.16439010000000001</v>
      </c>
      <c r="BT475" s="38">
        <v>0.11533690000000001</v>
      </c>
      <c r="BU475" s="38">
        <v>-3.2070000000000002E-3</v>
      </c>
      <c r="BV475" s="38">
        <v>-3.1296299999999999E-2</v>
      </c>
      <c r="BW475" s="38">
        <v>0.1521429</v>
      </c>
      <c r="BX475" s="38">
        <v>-7.5258400000000003E-2</v>
      </c>
      <c r="BY475" s="38">
        <v>-0.18334929999999999</v>
      </c>
      <c r="BZ475" s="38">
        <v>0.26474320000000001</v>
      </c>
      <c r="CA475" s="38">
        <v>8.6718600000000007E-2</v>
      </c>
      <c r="CB475" s="38">
        <v>0.14409250000000001</v>
      </c>
      <c r="CC475" s="38">
        <v>-0.19134709999999999</v>
      </c>
      <c r="CD475" s="38">
        <v>-0.17970939999999999</v>
      </c>
      <c r="CE475" s="38">
        <v>-0.17492260000000001</v>
      </c>
      <c r="CF475" s="38">
        <v>-0.1046304</v>
      </c>
      <c r="CG475" s="38">
        <v>3.6924499999999999E-2</v>
      </c>
      <c r="CH475" s="38">
        <v>8.4215799999999993E-2</v>
      </c>
      <c r="CI475" s="38">
        <v>-0.1184408</v>
      </c>
      <c r="CJ475" s="38">
        <v>-0.1351965</v>
      </c>
      <c r="CK475" s="38">
        <v>-0.1244601</v>
      </c>
      <c r="CL475" s="38">
        <v>7.6183600000000004E-2</v>
      </c>
      <c r="CM475" s="38">
        <v>-9.7182900000000003E-2</v>
      </c>
      <c r="CN475" s="38">
        <v>-0.34699570000000002</v>
      </c>
      <c r="CO475" s="38">
        <v>8.2924499999999998E-2</v>
      </c>
      <c r="CP475" s="38">
        <v>0.17605309999999999</v>
      </c>
      <c r="CQ475" s="38">
        <v>0.1867444</v>
      </c>
      <c r="CR475" s="38">
        <v>0.1346068</v>
      </c>
      <c r="CS475" s="38">
        <v>1.2109099999999999E-2</v>
      </c>
      <c r="CT475" s="38">
        <v>-2.01345E-2</v>
      </c>
      <c r="CU475" s="38">
        <v>0.16685630000000001</v>
      </c>
      <c r="CV475" s="38">
        <v>-5.1534700000000003E-2</v>
      </c>
      <c r="CW475" s="38">
        <v>-0.1513014</v>
      </c>
      <c r="CX475" s="38">
        <v>0.29876200000000003</v>
      </c>
      <c r="CY475" s="38">
        <v>0.1204484</v>
      </c>
      <c r="CZ475" s="38">
        <v>0.1834421</v>
      </c>
      <c r="DA475" s="38">
        <v>-0.1524451</v>
      </c>
      <c r="DB475" s="38">
        <v>-0.1449937</v>
      </c>
      <c r="DC475" s="38">
        <v>-0.1366617</v>
      </c>
      <c r="DD475" s="38">
        <v>-6.4496600000000001E-2</v>
      </c>
      <c r="DE475" s="38">
        <v>7.8044000000000002E-2</v>
      </c>
      <c r="DF475" s="38">
        <v>0.1028871</v>
      </c>
      <c r="DG475" s="38">
        <v>-0.10342460000000001</v>
      </c>
      <c r="DH475" s="38">
        <v>-0.12063649999999999</v>
      </c>
      <c r="DI475" s="38">
        <v>-0.1109349</v>
      </c>
      <c r="DJ475" s="38">
        <v>8.9501600000000001E-2</v>
      </c>
      <c r="DK475" s="38">
        <v>-8.2640400000000003E-2</v>
      </c>
      <c r="DL475" s="38">
        <v>-0.3241772</v>
      </c>
      <c r="DM475" s="38">
        <v>0.10207720000000001</v>
      </c>
      <c r="DN475" s="38">
        <v>0.19706000000000001</v>
      </c>
      <c r="DO475" s="38">
        <v>0.2090986</v>
      </c>
      <c r="DP475" s="38">
        <v>0.15387670000000001</v>
      </c>
      <c r="DQ475" s="38">
        <v>2.74252E-2</v>
      </c>
      <c r="DR475" s="38">
        <v>-8.9726000000000007E-3</v>
      </c>
      <c r="DS475" s="38">
        <v>0.1815698</v>
      </c>
      <c r="DT475" s="38">
        <v>-2.78109E-2</v>
      </c>
      <c r="DU475" s="38">
        <v>-0.1192536</v>
      </c>
      <c r="DV475" s="38">
        <v>0.33278069999999998</v>
      </c>
      <c r="DW475" s="38">
        <v>0.15417810000000001</v>
      </c>
      <c r="DX475" s="38">
        <v>0.22279170000000001</v>
      </c>
      <c r="DY475" s="38">
        <v>-0.1135432</v>
      </c>
      <c r="DZ475" s="38">
        <v>-0.1102779</v>
      </c>
      <c r="EA475" s="38">
        <v>-9.8400799999999997E-2</v>
      </c>
      <c r="EB475" s="38">
        <v>-2.43629E-2</v>
      </c>
      <c r="EC475" s="38">
        <v>0.11916359999999999</v>
      </c>
      <c r="ED475" s="38">
        <v>0.1298454</v>
      </c>
      <c r="EE475" s="38">
        <v>-8.17436E-2</v>
      </c>
      <c r="EF475" s="38">
        <v>-9.9614099999999997E-2</v>
      </c>
      <c r="EG475" s="38">
        <v>-9.1406600000000005E-2</v>
      </c>
      <c r="EH475" s="38">
        <v>0.1087307</v>
      </c>
      <c r="EI475" s="38">
        <v>-6.1643400000000001E-2</v>
      </c>
      <c r="EJ475" s="38">
        <v>-0.29123100000000002</v>
      </c>
      <c r="EK475" s="38">
        <v>0.12973080000000001</v>
      </c>
      <c r="EL475" s="38">
        <v>0.2273907</v>
      </c>
      <c r="EM475" s="38">
        <v>0.24137459999999999</v>
      </c>
      <c r="EN475" s="38">
        <v>0.18169940000000001</v>
      </c>
      <c r="EO475" s="38">
        <v>4.9539199999999999E-2</v>
      </c>
      <c r="EP475" s="38">
        <v>7.1433E-3</v>
      </c>
      <c r="EQ475" s="38">
        <v>0.20281360000000001</v>
      </c>
      <c r="ER475" s="38">
        <v>6.4422999999999998E-3</v>
      </c>
      <c r="ES475" s="38">
        <v>-7.2981500000000005E-2</v>
      </c>
      <c r="ET475" s="38">
        <v>0.38189840000000003</v>
      </c>
      <c r="EU475" s="38">
        <v>0.20287849999999999</v>
      </c>
      <c r="EV475" s="38">
        <v>0.27960629999999997</v>
      </c>
      <c r="EW475" s="38">
        <v>-5.7375000000000002E-2</v>
      </c>
      <c r="EX475" s="38">
        <v>-6.0153900000000003E-2</v>
      </c>
      <c r="EY475" s="38">
        <v>-4.3158099999999998E-2</v>
      </c>
      <c r="EZ475" s="38">
        <v>3.35839E-2</v>
      </c>
      <c r="FA475" s="38">
        <v>0.17853359999999999</v>
      </c>
      <c r="FB475" s="38">
        <v>78.491789999999995</v>
      </c>
      <c r="FC475" s="38">
        <v>77.254999999999995</v>
      </c>
      <c r="FD475" s="38">
        <v>75.380740000000003</v>
      </c>
      <c r="FE475" s="38">
        <v>73.787149999999997</v>
      </c>
      <c r="FF475" s="38">
        <v>71.940479999999994</v>
      </c>
      <c r="FG475" s="38">
        <v>70.917140000000003</v>
      </c>
      <c r="FH475" s="38">
        <v>70.289079999999998</v>
      </c>
      <c r="FI475" s="38">
        <v>72.319419999999994</v>
      </c>
      <c r="FJ475" s="38">
        <v>77.090260000000001</v>
      </c>
      <c r="FK475" s="38">
        <v>82.657399999999996</v>
      </c>
      <c r="FL475" s="38">
        <v>87.414730000000006</v>
      </c>
      <c r="FM475" s="38">
        <v>91.618399999999994</v>
      </c>
      <c r="FN475" s="38">
        <v>95.674779999999998</v>
      </c>
      <c r="FO475" s="38">
        <v>99.018050000000002</v>
      </c>
      <c r="FP475" s="38">
        <v>101.4828</v>
      </c>
      <c r="FQ475" s="38">
        <v>102.69329999999999</v>
      </c>
      <c r="FR475" s="38">
        <v>103.0908</v>
      </c>
      <c r="FS475" s="38">
        <v>102.7016</v>
      </c>
      <c r="FT475" s="38">
        <v>101.2465</v>
      </c>
      <c r="FU475" s="38">
        <v>98.143910000000005</v>
      </c>
      <c r="FV475" s="38">
        <v>93.789190000000005</v>
      </c>
      <c r="FW475">
        <v>90.305850000000007</v>
      </c>
      <c r="FX475">
        <v>87.253119999999996</v>
      </c>
      <c r="FY475">
        <v>84.908450000000002</v>
      </c>
      <c r="FZ475">
        <v>6.1997700000000003E-2</v>
      </c>
      <c r="GA475">
        <v>0.50761840000000003</v>
      </c>
      <c r="GB475">
        <v>1</v>
      </c>
    </row>
    <row r="476" spans="1:184" x14ac:dyDescent="0.3">
      <c r="A476" t="s">
        <v>279</v>
      </c>
      <c r="B476" t="s">
        <v>1</v>
      </c>
      <c r="C476" t="s">
        <v>1</v>
      </c>
      <c r="D476" t="s">
        <v>1</v>
      </c>
      <c r="E476" t="s">
        <v>1</v>
      </c>
      <c r="F476" t="s">
        <v>1</v>
      </c>
      <c r="G476" t="s">
        <v>1</v>
      </c>
      <c r="H476" s="40" t="s">
        <v>1</v>
      </c>
      <c r="I476" s="18" t="s">
        <v>1</v>
      </c>
      <c r="J476" s="38" t="s">
        <v>223</v>
      </c>
      <c r="K476" s="18">
        <v>44790</v>
      </c>
      <c r="L476" s="38">
        <v>3992</v>
      </c>
      <c r="M476" s="38">
        <v>3992</v>
      </c>
      <c r="N476" s="38">
        <v>22.274039999999999</v>
      </c>
      <c r="O476" s="38">
        <v>21.391839999999998</v>
      </c>
      <c r="P476" s="38">
        <v>20.882940000000001</v>
      </c>
      <c r="Q476" s="38">
        <v>20.864270000000001</v>
      </c>
      <c r="R476" s="38">
        <v>21.876740000000002</v>
      </c>
      <c r="S476" s="38">
        <v>23.82696</v>
      </c>
      <c r="T476" s="38">
        <v>25.564710000000002</v>
      </c>
      <c r="U476" s="38">
        <v>27.649450000000002</v>
      </c>
      <c r="V476" s="38">
        <v>30.295739999999999</v>
      </c>
      <c r="W476" s="38">
        <v>32.114989999999999</v>
      </c>
      <c r="X476" s="38">
        <v>33.820770000000003</v>
      </c>
      <c r="Y476" s="38">
        <v>35.25367</v>
      </c>
      <c r="Z476" s="38">
        <v>36.326599999999999</v>
      </c>
      <c r="AA476" s="38">
        <v>37.221260000000001</v>
      </c>
      <c r="AB476" s="38">
        <v>37.499229999999997</v>
      </c>
      <c r="AC476" s="38">
        <v>36.838889999999999</v>
      </c>
      <c r="AD476" s="38">
        <v>35.356110000000001</v>
      </c>
      <c r="AE476" s="38">
        <v>33.757950000000001</v>
      </c>
      <c r="AF476" s="38">
        <v>31.95683</v>
      </c>
      <c r="AG476" s="38">
        <v>31.028469999999999</v>
      </c>
      <c r="AH476" s="38">
        <v>30.20636</v>
      </c>
      <c r="AI476" s="38">
        <v>28.261849999999999</v>
      </c>
      <c r="AJ476" s="38">
        <v>25.52976</v>
      </c>
      <c r="AK476" s="38">
        <v>23.249300000000002</v>
      </c>
      <c r="AL476" s="38">
        <v>0.60463</v>
      </c>
      <c r="AM476" s="38">
        <v>0.44831100000000002</v>
      </c>
      <c r="AN476" s="38">
        <v>0.4094662</v>
      </c>
      <c r="AO476" s="38">
        <v>0.37011729999999998</v>
      </c>
      <c r="AP476" s="38">
        <v>0.24164389999999999</v>
      </c>
      <c r="AQ476" s="38">
        <v>-4.6076699999999998E-2</v>
      </c>
      <c r="AR476" s="38">
        <v>-0.62596490000000005</v>
      </c>
      <c r="AS476" s="38">
        <v>-0.35613319999999998</v>
      </c>
      <c r="AT476" s="38">
        <v>-0.63330189999999997</v>
      </c>
      <c r="AU476" s="38">
        <v>-0.84627350000000001</v>
      </c>
      <c r="AV476" s="38">
        <v>-0.64675289999999996</v>
      </c>
      <c r="AW476" s="38">
        <v>-0.22669919999999999</v>
      </c>
      <c r="AX476" s="38">
        <v>-0.18561420000000001</v>
      </c>
      <c r="AY476" s="38">
        <v>0.13716880000000001</v>
      </c>
      <c r="AZ476" s="38">
        <v>0.50531079999999995</v>
      </c>
      <c r="BA476" s="38">
        <v>0.84690940000000003</v>
      </c>
      <c r="BB476" s="38">
        <v>1.4144460000000001</v>
      </c>
      <c r="BC476" s="38">
        <v>1.136458</v>
      </c>
      <c r="BD476" s="38">
        <v>1.2046809999999999</v>
      </c>
      <c r="BE476" s="38">
        <v>1.0612809999999999</v>
      </c>
      <c r="BF476" s="38">
        <v>0.9138309</v>
      </c>
      <c r="BG476" s="38">
        <v>0.86509230000000004</v>
      </c>
      <c r="BH476" s="38">
        <v>0.75672240000000002</v>
      </c>
      <c r="BI476" s="38">
        <v>0.77468119999999996</v>
      </c>
      <c r="BJ476" s="38">
        <v>0.63797329999999997</v>
      </c>
      <c r="BK476" s="38">
        <v>0.48002240000000002</v>
      </c>
      <c r="BL476" s="38">
        <v>0.43742110000000001</v>
      </c>
      <c r="BM476" s="38">
        <v>0.3964628</v>
      </c>
      <c r="BN476" s="38">
        <v>0.26591369999999998</v>
      </c>
      <c r="BO476" s="38">
        <v>-1.9953599999999998E-2</v>
      </c>
      <c r="BP476" s="38">
        <v>-0.59284139999999996</v>
      </c>
      <c r="BQ476" s="38">
        <v>-0.32700879999999999</v>
      </c>
      <c r="BR476" s="38">
        <v>-0.60345360000000003</v>
      </c>
      <c r="BS476" s="38">
        <v>-0.79793080000000005</v>
      </c>
      <c r="BT476" s="38">
        <v>-0.60907599999999995</v>
      </c>
      <c r="BU476" s="38">
        <v>-0.20389280000000001</v>
      </c>
      <c r="BV476" s="38">
        <v>-0.16875380000000001</v>
      </c>
      <c r="BW476" s="38">
        <v>0.15909809999999999</v>
      </c>
      <c r="BX476" s="38">
        <v>0.54256760000000004</v>
      </c>
      <c r="BY476" s="38">
        <v>0.90233140000000001</v>
      </c>
      <c r="BZ476" s="38">
        <v>1.4768349999999999</v>
      </c>
      <c r="CA476" s="38">
        <v>1.197208</v>
      </c>
      <c r="CB476" s="38">
        <v>1.2726599999999999</v>
      </c>
      <c r="CC476" s="38">
        <v>1.123993</v>
      </c>
      <c r="CD476" s="38">
        <v>0.96879660000000001</v>
      </c>
      <c r="CE476" s="38">
        <v>0.92916270000000001</v>
      </c>
      <c r="CF476" s="38">
        <v>0.82120729999999997</v>
      </c>
      <c r="CG476" s="38">
        <v>0.8293452</v>
      </c>
      <c r="CH476" s="38">
        <v>0.66106679999999995</v>
      </c>
      <c r="CI476" s="38">
        <v>0.50198569999999998</v>
      </c>
      <c r="CJ476" s="38">
        <v>0.45678269999999999</v>
      </c>
      <c r="CK476" s="38">
        <v>0.41470950000000001</v>
      </c>
      <c r="CL476" s="38">
        <v>0.2827229</v>
      </c>
      <c r="CM476" s="38">
        <v>-1.8607000000000001E-3</v>
      </c>
      <c r="CN476" s="38">
        <v>-0.56990019999999997</v>
      </c>
      <c r="CO476" s="38">
        <v>-0.30683739999999998</v>
      </c>
      <c r="CP476" s="38">
        <v>-0.58278070000000004</v>
      </c>
      <c r="CQ476" s="38">
        <v>-0.76444889999999999</v>
      </c>
      <c r="CR476" s="38">
        <v>-0.58298110000000003</v>
      </c>
      <c r="CS476" s="38">
        <v>-0.18809719999999999</v>
      </c>
      <c r="CT476" s="38">
        <v>-0.1570763</v>
      </c>
      <c r="CU476" s="38">
        <v>0.17428630000000001</v>
      </c>
      <c r="CV476" s="38">
        <v>0.56837159999999998</v>
      </c>
      <c r="CW476" s="38">
        <v>0.94071660000000001</v>
      </c>
      <c r="CX476" s="38">
        <v>1.5200450000000001</v>
      </c>
      <c r="CY476" s="38">
        <v>1.2392829999999999</v>
      </c>
      <c r="CZ476" s="38">
        <v>1.3197410000000001</v>
      </c>
      <c r="DA476" s="38">
        <v>1.1674260000000001</v>
      </c>
      <c r="DB476" s="38">
        <v>1.006866</v>
      </c>
      <c r="DC476" s="38">
        <v>0.97353769999999995</v>
      </c>
      <c r="DD476" s="38">
        <v>0.86586929999999995</v>
      </c>
      <c r="DE476" s="38">
        <v>0.86720529999999996</v>
      </c>
      <c r="DF476" s="38">
        <v>0.6841604</v>
      </c>
      <c r="DG476" s="38">
        <v>0.52394890000000005</v>
      </c>
      <c r="DH476" s="38">
        <v>0.47614420000000002</v>
      </c>
      <c r="DI476" s="38">
        <v>0.43295630000000002</v>
      </c>
      <c r="DJ476" s="38">
        <v>0.29953210000000002</v>
      </c>
      <c r="DK476" s="38">
        <v>1.6232099999999999E-2</v>
      </c>
      <c r="DL476" s="38">
        <v>-0.54695899999999997</v>
      </c>
      <c r="DM476" s="38">
        <v>-0.28666589999999997</v>
      </c>
      <c r="DN476" s="38">
        <v>-0.56210789999999999</v>
      </c>
      <c r="DO476" s="38">
        <v>-0.73096689999999998</v>
      </c>
      <c r="DP476" s="38">
        <v>-0.5568862</v>
      </c>
      <c r="DQ476" s="38">
        <v>-0.1723015</v>
      </c>
      <c r="DR476" s="38">
        <v>-0.1453989</v>
      </c>
      <c r="DS476" s="38">
        <v>0.18947439999999999</v>
      </c>
      <c r="DT476" s="38">
        <v>0.59417560000000003</v>
      </c>
      <c r="DU476" s="38">
        <v>0.97910169999999996</v>
      </c>
      <c r="DV476" s="38">
        <v>1.563256</v>
      </c>
      <c r="DW476" s="38">
        <v>1.281358</v>
      </c>
      <c r="DX476" s="38">
        <v>1.3668229999999999</v>
      </c>
      <c r="DY476" s="38">
        <v>1.21086</v>
      </c>
      <c r="DZ476" s="38">
        <v>1.0449349999999999</v>
      </c>
      <c r="EA476" s="38">
        <v>1.0179130000000001</v>
      </c>
      <c r="EB476" s="38">
        <v>0.91053130000000004</v>
      </c>
      <c r="EC476" s="38">
        <v>0.90506549999999997</v>
      </c>
      <c r="ED476" s="38">
        <v>0.71750369999999997</v>
      </c>
      <c r="EE476" s="38">
        <v>0.55566040000000005</v>
      </c>
      <c r="EF476" s="38">
        <v>0.50409910000000002</v>
      </c>
      <c r="EG476" s="38">
        <v>0.45930179999999998</v>
      </c>
      <c r="EH476" s="38">
        <v>0.32380189999999998</v>
      </c>
      <c r="EI476" s="38">
        <v>4.2355299999999999E-2</v>
      </c>
      <c r="EJ476" s="38">
        <v>-0.5138355</v>
      </c>
      <c r="EK476" s="38">
        <v>-0.25754149999999998</v>
      </c>
      <c r="EL476" s="38">
        <v>-0.5322595</v>
      </c>
      <c r="EM476" s="38">
        <v>-0.68262429999999996</v>
      </c>
      <c r="EN476" s="38">
        <v>-0.51920929999999998</v>
      </c>
      <c r="EO476" s="38">
        <v>-0.14949519999999999</v>
      </c>
      <c r="EP476" s="38">
        <v>-0.1285385</v>
      </c>
      <c r="EQ476" s="38">
        <v>0.2114038</v>
      </c>
      <c r="ER476" s="38">
        <v>0.6314324</v>
      </c>
      <c r="ES476" s="38">
        <v>1.034524</v>
      </c>
      <c r="ET476" s="38">
        <v>1.625645</v>
      </c>
      <c r="EU476" s="38">
        <v>1.3421080000000001</v>
      </c>
      <c r="EV476" s="38">
        <v>1.4348019999999999</v>
      </c>
      <c r="EW476" s="38">
        <v>1.2735719999999999</v>
      </c>
      <c r="EX476" s="38">
        <v>1.0999000000000001</v>
      </c>
      <c r="EY476" s="38">
        <v>1.0819829999999999</v>
      </c>
      <c r="EZ476" s="38">
        <v>0.9750162</v>
      </c>
      <c r="FA476" s="38">
        <v>0.95972950000000001</v>
      </c>
      <c r="FB476" s="38">
        <v>83.025679999999994</v>
      </c>
      <c r="FC476" s="38">
        <v>81.534970000000001</v>
      </c>
      <c r="FD476" s="38">
        <v>79.900469999999999</v>
      </c>
      <c r="FE476" s="38">
        <v>78.216489999999993</v>
      </c>
      <c r="FF476" s="38">
        <v>77.795850000000002</v>
      </c>
      <c r="FG476" s="38">
        <v>77.05874</v>
      </c>
      <c r="FH476" s="38">
        <v>76.024990000000003</v>
      </c>
      <c r="FI476" s="38">
        <v>77.289900000000003</v>
      </c>
      <c r="FJ476" s="38">
        <v>81.458470000000005</v>
      </c>
      <c r="FK476" s="38">
        <v>84.434110000000004</v>
      </c>
      <c r="FL476" s="38">
        <v>87.497889999999998</v>
      </c>
      <c r="FM476" s="38">
        <v>91.139300000000006</v>
      </c>
      <c r="FN476" s="38">
        <v>94.952640000000002</v>
      </c>
      <c r="FO476" s="38">
        <v>96.617949999999993</v>
      </c>
      <c r="FP476" s="38">
        <v>97.285269999999997</v>
      </c>
      <c r="FQ476" s="38">
        <v>97.724530000000001</v>
      </c>
      <c r="FR476" s="38">
        <v>97.923509999999993</v>
      </c>
      <c r="FS476" s="38">
        <v>97.671109999999999</v>
      </c>
      <c r="FT476" s="38">
        <v>96.698120000000003</v>
      </c>
      <c r="FU476" s="38">
        <v>94.210210000000004</v>
      </c>
      <c r="FV476" s="38">
        <v>90.754670000000004</v>
      </c>
      <c r="FW476">
        <v>87.227429999999998</v>
      </c>
      <c r="FX476">
        <v>84.250879999999995</v>
      </c>
      <c r="FY476">
        <v>81.822299999999998</v>
      </c>
      <c r="FZ476">
        <v>7.2428500000000007E-2</v>
      </c>
      <c r="GA476">
        <v>0.53379089999999996</v>
      </c>
      <c r="GB476">
        <v>1</v>
      </c>
    </row>
    <row r="477" spans="1:184" x14ac:dyDescent="0.3">
      <c r="A477" t="s">
        <v>279</v>
      </c>
      <c r="B477" t="s">
        <v>1</v>
      </c>
      <c r="C477" t="s">
        <v>1</v>
      </c>
      <c r="D477" t="s">
        <v>1</v>
      </c>
      <c r="E477" t="s">
        <v>1</v>
      </c>
      <c r="F477" t="s">
        <v>1</v>
      </c>
      <c r="G477" t="s">
        <v>1</v>
      </c>
      <c r="H477" s="40" t="s">
        <v>1</v>
      </c>
      <c r="I477" s="18" t="s">
        <v>1</v>
      </c>
      <c r="J477" s="38" t="s">
        <v>223</v>
      </c>
      <c r="K477" s="18">
        <v>44792</v>
      </c>
      <c r="L477" s="38">
        <v>3992</v>
      </c>
      <c r="M477" s="38">
        <v>3992</v>
      </c>
      <c r="N477" s="38">
        <v>21.225709999999999</v>
      </c>
      <c r="O477" s="38">
        <v>20.293240000000001</v>
      </c>
      <c r="P477" s="38">
        <v>19.751670000000001</v>
      </c>
      <c r="Q477" s="38">
        <v>19.729769999999998</v>
      </c>
      <c r="R477" s="38">
        <v>20.69172</v>
      </c>
      <c r="S477" s="38">
        <v>22.4924</v>
      </c>
      <c r="T477" s="38">
        <v>24.114090000000001</v>
      </c>
      <c r="U477" s="38">
        <v>26.139939999999999</v>
      </c>
      <c r="V477" s="38">
        <v>28.78106</v>
      </c>
      <c r="W477" s="38">
        <v>30.82029</v>
      </c>
      <c r="X477" s="38">
        <v>32.833829999999999</v>
      </c>
      <c r="Y477" s="38">
        <v>34.51981</v>
      </c>
      <c r="Z477" s="38">
        <v>35.719380000000001</v>
      </c>
      <c r="AA477" s="38">
        <v>36.741149999999998</v>
      </c>
      <c r="AB477" s="38">
        <v>37.084060000000001</v>
      </c>
      <c r="AC477" s="38">
        <v>36.43647</v>
      </c>
      <c r="AD477" s="38">
        <v>34.993209999999998</v>
      </c>
      <c r="AE477" s="38">
        <v>33.430779999999999</v>
      </c>
      <c r="AF477" s="38">
        <v>31.568349999999999</v>
      </c>
      <c r="AG477" s="38">
        <v>30.465050000000002</v>
      </c>
      <c r="AH477" s="38">
        <v>29.61093</v>
      </c>
      <c r="AI477" s="38">
        <v>27.792899999999999</v>
      </c>
      <c r="AJ477" s="38">
        <v>25.172039999999999</v>
      </c>
      <c r="AK477" s="38">
        <v>22.788260000000001</v>
      </c>
      <c r="AL477" s="38">
        <v>-0.11439009999999999</v>
      </c>
      <c r="AM477" s="38">
        <v>-0.15364510000000001</v>
      </c>
      <c r="AN477" s="38">
        <v>-7.8640500000000002E-2</v>
      </c>
      <c r="AO477" s="38">
        <v>-0.2121516</v>
      </c>
      <c r="AP477" s="38">
        <v>7.4442800000000003E-2</v>
      </c>
      <c r="AQ477" s="38">
        <v>4.0037200000000002E-2</v>
      </c>
      <c r="AR477" s="38">
        <v>-6.30164E-2</v>
      </c>
      <c r="AS477" s="38">
        <v>8.7651699999999999E-2</v>
      </c>
      <c r="AT477" s="38">
        <v>-0.12952820000000001</v>
      </c>
      <c r="AU477" s="38">
        <v>-8.3665600000000007E-2</v>
      </c>
      <c r="AV477" s="38">
        <v>0.2174556</v>
      </c>
      <c r="AW477" s="38">
        <v>0.20296900000000001</v>
      </c>
      <c r="AX477" s="38">
        <v>9.9099599999999996E-2</v>
      </c>
      <c r="AY477" s="38">
        <v>-0.1564238</v>
      </c>
      <c r="AZ477" s="38">
        <v>-0.60208589999999995</v>
      </c>
      <c r="BA477" s="38">
        <v>-0.71052000000000004</v>
      </c>
      <c r="BB477" s="38">
        <v>-7.6811699999999997E-2</v>
      </c>
      <c r="BC477" s="38">
        <v>0.26839439999999998</v>
      </c>
      <c r="BD477" s="38">
        <v>0.44224790000000003</v>
      </c>
      <c r="BE477" s="38">
        <v>0.51942920000000004</v>
      </c>
      <c r="BF477" s="38">
        <v>0.69963160000000002</v>
      </c>
      <c r="BG477" s="38">
        <v>0.62748309999999996</v>
      </c>
      <c r="BH477" s="38">
        <v>0.23721880000000001</v>
      </c>
      <c r="BI477" s="38">
        <v>0.14802699999999999</v>
      </c>
      <c r="BJ477" s="38">
        <v>-7.5475600000000004E-2</v>
      </c>
      <c r="BK477" s="38">
        <v>-0.11681270000000001</v>
      </c>
      <c r="BL477" s="38">
        <v>-4.2628600000000003E-2</v>
      </c>
      <c r="BM477" s="38">
        <v>-0.18165500000000001</v>
      </c>
      <c r="BN477" s="38">
        <v>0.10069690000000001</v>
      </c>
      <c r="BO477" s="38">
        <v>6.6428200000000007E-2</v>
      </c>
      <c r="BP477" s="38">
        <v>-2.2951800000000001E-2</v>
      </c>
      <c r="BQ477" s="38">
        <v>0.11871039999999999</v>
      </c>
      <c r="BR477" s="38">
        <v>-9.4292799999999996E-2</v>
      </c>
      <c r="BS477" s="38">
        <v>-3.28016E-2</v>
      </c>
      <c r="BT477" s="38">
        <v>0.25335800000000003</v>
      </c>
      <c r="BU477" s="38">
        <v>0.22607279999999999</v>
      </c>
      <c r="BV477" s="38">
        <v>0.1171155</v>
      </c>
      <c r="BW477" s="38">
        <v>-0.1332641</v>
      </c>
      <c r="BX477" s="38">
        <v>-0.56216500000000003</v>
      </c>
      <c r="BY477" s="38">
        <v>-0.65760839999999998</v>
      </c>
      <c r="BZ477" s="38">
        <v>-1.7170100000000001E-2</v>
      </c>
      <c r="CA477" s="38">
        <v>0.33121630000000002</v>
      </c>
      <c r="CB477" s="38">
        <v>0.50919590000000003</v>
      </c>
      <c r="CC477" s="38">
        <v>0.58361929999999995</v>
      </c>
      <c r="CD477" s="38">
        <v>0.76251820000000003</v>
      </c>
      <c r="CE477" s="38">
        <v>0.70848040000000001</v>
      </c>
      <c r="CF477" s="38">
        <v>0.30791459999999998</v>
      </c>
      <c r="CG477" s="38">
        <v>0.21233270000000001</v>
      </c>
      <c r="CH477" s="38">
        <v>-4.8523499999999997E-2</v>
      </c>
      <c r="CI477" s="38">
        <v>-9.1302700000000001E-2</v>
      </c>
      <c r="CJ477" s="38">
        <v>-1.7687000000000001E-2</v>
      </c>
      <c r="CK477" s="38">
        <v>-0.16053319999999999</v>
      </c>
      <c r="CL477" s="38">
        <v>0.1188804</v>
      </c>
      <c r="CM477" s="38">
        <v>8.4706600000000007E-2</v>
      </c>
      <c r="CN477" s="38">
        <v>4.7968999999999998E-3</v>
      </c>
      <c r="CO477" s="38">
        <v>0.1402215</v>
      </c>
      <c r="CP477" s="38">
        <v>-6.9888800000000001E-2</v>
      </c>
      <c r="CQ477" s="38">
        <v>2.4266000000000001E-3</v>
      </c>
      <c r="CR477" s="38">
        <v>0.27822390000000002</v>
      </c>
      <c r="CS477" s="38">
        <v>0.2420745</v>
      </c>
      <c r="CT477" s="38">
        <v>0.12959329999999999</v>
      </c>
      <c r="CU477" s="38">
        <v>-0.1172238</v>
      </c>
      <c r="CV477" s="38">
        <v>-0.53451579999999999</v>
      </c>
      <c r="CW477" s="38">
        <v>-0.62096200000000001</v>
      </c>
      <c r="CX477" s="38">
        <v>2.4137499999999999E-2</v>
      </c>
      <c r="CY477" s="38">
        <v>0.37472650000000002</v>
      </c>
      <c r="CZ477" s="38">
        <v>0.55556380000000005</v>
      </c>
      <c r="DA477" s="38">
        <v>0.62807710000000005</v>
      </c>
      <c r="DB477" s="38">
        <v>0.80607329999999999</v>
      </c>
      <c r="DC477" s="38">
        <v>0.76457889999999995</v>
      </c>
      <c r="DD477" s="38">
        <v>0.35687829999999998</v>
      </c>
      <c r="DE477" s="38">
        <v>0.2568706</v>
      </c>
      <c r="DF477" s="38">
        <v>-2.1571400000000001E-2</v>
      </c>
      <c r="DG477" s="38">
        <v>-6.5792699999999996E-2</v>
      </c>
      <c r="DH477" s="38">
        <v>7.2547000000000002E-3</v>
      </c>
      <c r="DI477" s="38">
        <v>-0.13941139999999999</v>
      </c>
      <c r="DJ477" s="38">
        <v>0.13706389999999999</v>
      </c>
      <c r="DK477" s="38">
        <v>0.1029849</v>
      </c>
      <c r="DL477" s="38">
        <v>3.2545499999999998E-2</v>
      </c>
      <c r="DM477" s="38">
        <v>0.1617326</v>
      </c>
      <c r="DN477" s="38">
        <v>-4.5484900000000002E-2</v>
      </c>
      <c r="DO477" s="38">
        <v>3.7654800000000002E-2</v>
      </c>
      <c r="DP477" s="38">
        <v>0.30308980000000002</v>
      </c>
      <c r="DQ477" s="38">
        <v>0.25807609999999997</v>
      </c>
      <c r="DR477" s="38">
        <v>0.14207110000000001</v>
      </c>
      <c r="DS477" s="38">
        <v>-0.1011835</v>
      </c>
      <c r="DT477" s="38">
        <v>-0.50686659999999994</v>
      </c>
      <c r="DU477" s="38">
        <v>-0.58431560000000005</v>
      </c>
      <c r="DV477" s="38">
        <v>6.5445199999999995E-2</v>
      </c>
      <c r="DW477" s="38">
        <v>0.41823670000000002</v>
      </c>
      <c r="DX477" s="38">
        <v>0.60193180000000002</v>
      </c>
      <c r="DY477" s="38">
        <v>0.67253499999999999</v>
      </c>
      <c r="DZ477" s="38">
        <v>0.84962839999999995</v>
      </c>
      <c r="EA477" s="38">
        <v>0.8206774</v>
      </c>
      <c r="EB477" s="38">
        <v>0.40584189999999998</v>
      </c>
      <c r="EC477" s="38">
        <v>0.30140850000000002</v>
      </c>
      <c r="ED477" s="38">
        <v>1.73431E-2</v>
      </c>
      <c r="EE477" s="38">
        <v>-2.8960300000000001E-2</v>
      </c>
      <c r="EF477" s="38">
        <v>4.3266499999999999E-2</v>
      </c>
      <c r="EG477" s="38">
        <v>-0.1089149</v>
      </c>
      <c r="EH477" s="38">
        <v>0.16331799999999999</v>
      </c>
      <c r="EI477" s="38">
        <v>0.12937589999999999</v>
      </c>
      <c r="EJ477" s="38">
        <v>7.2610099999999997E-2</v>
      </c>
      <c r="EK477" s="38">
        <v>0.1927912</v>
      </c>
      <c r="EL477" s="38">
        <v>-1.0249400000000001E-2</v>
      </c>
      <c r="EM477" s="38">
        <v>8.8518799999999995E-2</v>
      </c>
      <c r="EN477" s="38">
        <v>0.33899220000000002</v>
      </c>
      <c r="EO477" s="38">
        <v>0.28117989999999998</v>
      </c>
      <c r="EP477" s="38">
        <v>0.16008710000000001</v>
      </c>
      <c r="EQ477" s="38">
        <v>-7.8023899999999993E-2</v>
      </c>
      <c r="ER477" s="38">
        <v>-0.46694560000000002</v>
      </c>
      <c r="ES477" s="38">
        <v>-0.53140399999999999</v>
      </c>
      <c r="ET477" s="38">
        <v>0.1250868</v>
      </c>
      <c r="EU477" s="38">
        <v>0.4810586</v>
      </c>
      <c r="EV477" s="38">
        <v>0.66887969999999997</v>
      </c>
      <c r="EW477" s="38">
        <v>0.73672510000000002</v>
      </c>
      <c r="EX477" s="38">
        <v>0.91251499999999997</v>
      </c>
      <c r="EY477" s="38">
        <v>0.90167470000000005</v>
      </c>
      <c r="EZ477" s="38">
        <v>0.47653770000000001</v>
      </c>
      <c r="FA477" s="38">
        <v>0.36571419999999999</v>
      </c>
      <c r="FB477" s="38">
        <v>79.428889999999996</v>
      </c>
      <c r="FC477" s="38">
        <v>78.116029999999995</v>
      </c>
      <c r="FD477" s="38">
        <v>76.223320000000001</v>
      </c>
      <c r="FE477" s="38">
        <v>74.404480000000007</v>
      </c>
      <c r="FF477" s="38">
        <v>72.651330000000002</v>
      </c>
      <c r="FG477" s="38">
        <v>71.856660000000005</v>
      </c>
      <c r="FH477" s="38">
        <v>70.746459999999999</v>
      </c>
      <c r="FI477" s="38">
        <v>72.538539999999998</v>
      </c>
      <c r="FJ477" s="38">
        <v>76.060890000000001</v>
      </c>
      <c r="FK477" s="38">
        <v>80.206789999999998</v>
      </c>
      <c r="FL477" s="38">
        <v>84.791219999999996</v>
      </c>
      <c r="FM477" s="38">
        <v>88.947280000000006</v>
      </c>
      <c r="FN477" s="38">
        <v>92.564170000000004</v>
      </c>
      <c r="FO477" s="38">
        <v>95.441450000000003</v>
      </c>
      <c r="FP477" s="38">
        <v>98.357799999999997</v>
      </c>
      <c r="FQ477" s="38">
        <v>100.08629999999999</v>
      </c>
      <c r="FR477" s="38">
        <v>100.7517</v>
      </c>
      <c r="FS477" s="38">
        <v>99.972890000000007</v>
      </c>
      <c r="FT477" s="38">
        <v>97.766980000000004</v>
      </c>
      <c r="FU477" s="38">
        <v>94.401200000000003</v>
      </c>
      <c r="FV477" s="38">
        <v>89.983639999999994</v>
      </c>
      <c r="FW477">
        <v>86.704689999999999</v>
      </c>
      <c r="FX477">
        <v>84.005650000000003</v>
      </c>
      <c r="FY477">
        <v>81.262330000000006</v>
      </c>
      <c r="FZ477">
        <v>7.5003100000000003E-2</v>
      </c>
      <c r="GA477">
        <v>0.63125189999999998</v>
      </c>
      <c r="GB477">
        <v>1</v>
      </c>
    </row>
    <row r="478" spans="1:184" x14ac:dyDescent="0.3">
      <c r="A478" t="s">
        <v>279</v>
      </c>
      <c r="B478" t="s">
        <v>1</v>
      </c>
      <c r="C478" t="s">
        <v>1</v>
      </c>
      <c r="D478" t="s">
        <v>1</v>
      </c>
      <c r="E478" t="s">
        <v>1</v>
      </c>
      <c r="F478" t="s">
        <v>1</v>
      </c>
      <c r="G478" t="s">
        <v>1</v>
      </c>
      <c r="H478" s="40" t="s">
        <v>1</v>
      </c>
      <c r="I478" s="18" t="s">
        <v>1</v>
      </c>
      <c r="J478" s="38" t="s">
        <v>223</v>
      </c>
      <c r="K478" s="18">
        <v>44805</v>
      </c>
      <c r="L478" s="38">
        <v>3992</v>
      </c>
      <c r="M478" s="38">
        <v>3992</v>
      </c>
      <c r="N478" s="38">
        <v>20.072240000000001</v>
      </c>
      <c r="O478" s="38">
        <v>19.25292</v>
      </c>
      <c r="P478" s="38">
        <v>18.751280000000001</v>
      </c>
      <c r="Q478" s="38">
        <v>18.752770000000002</v>
      </c>
      <c r="R478" s="38">
        <v>19.763809999999999</v>
      </c>
      <c r="S478" s="38">
        <v>21.604620000000001</v>
      </c>
      <c r="T478" s="38">
        <v>23.345469999999999</v>
      </c>
      <c r="U478" s="38">
        <v>25.537099999999999</v>
      </c>
      <c r="V478" s="38">
        <v>28.45148</v>
      </c>
      <c r="W478" s="38">
        <v>30.72006</v>
      </c>
      <c r="X478" s="38">
        <v>32.824469999999998</v>
      </c>
      <c r="Y478" s="38">
        <v>34.553660000000001</v>
      </c>
      <c r="Z478" s="38">
        <v>35.84151</v>
      </c>
      <c r="AA478" s="38">
        <v>37.02711</v>
      </c>
      <c r="AB478" s="38">
        <v>37.549250000000001</v>
      </c>
      <c r="AC478" s="38">
        <v>36.967919999999999</v>
      </c>
      <c r="AD478" s="38">
        <v>35.396270000000001</v>
      </c>
      <c r="AE478" s="38">
        <v>33.629170000000002</v>
      </c>
      <c r="AF478" s="38">
        <v>31.79674</v>
      </c>
      <c r="AG478" s="38">
        <v>30.552910000000001</v>
      </c>
      <c r="AH478" s="38">
        <v>29.55386</v>
      </c>
      <c r="AI478" s="38">
        <v>27.517379999999999</v>
      </c>
      <c r="AJ478" s="38">
        <v>24.83042</v>
      </c>
      <c r="AK478" s="38">
        <v>22.56878</v>
      </c>
      <c r="AL478" s="38">
        <v>-0.2160543</v>
      </c>
      <c r="AM478" s="38">
        <v>-0.17304430000000001</v>
      </c>
      <c r="AN478" s="38">
        <v>-0.1846238</v>
      </c>
      <c r="AO478" s="38">
        <v>-0.12875510000000001</v>
      </c>
      <c r="AP478" s="38">
        <v>-0.16287940000000001</v>
      </c>
      <c r="AQ478" s="38">
        <v>-0.1889139</v>
      </c>
      <c r="AR478" s="38">
        <v>-0.39725729999999998</v>
      </c>
      <c r="AS478" s="38">
        <v>0.3099247</v>
      </c>
      <c r="AT478" s="38">
        <v>0.29603760000000001</v>
      </c>
      <c r="AU478" s="38">
        <v>0.2125244</v>
      </c>
      <c r="AV478" s="38">
        <v>0.29725780000000002</v>
      </c>
      <c r="AW478" s="38">
        <v>0.21696589999999999</v>
      </c>
      <c r="AX478" s="38">
        <v>6.7286899999999997E-2</v>
      </c>
      <c r="AY478" s="38">
        <v>-0.1352855</v>
      </c>
      <c r="AZ478" s="38">
        <v>-0.42442530000000001</v>
      </c>
      <c r="BA478" s="38">
        <v>-0.47251300000000002</v>
      </c>
      <c r="BB478" s="38">
        <v>-7.6322500000000001E-2</v>
      </c>
      <c r="BC478" s="38">
        <v>-3.9750599999999997E-2</v>
      </c>
      <c r="BD478" s="38">
        <v>-8.6366799999999994E-2</v>
      </c>
      <c r="BE478" s="38">
        <v>-0.3566783</v>
      </c>
      <c r="BF478" s="38">
        <v>0.31454120000000002</v>
      </c>
      <c r="BG478" s="38">
        <v>0.3621685</v>
      </c>
      <c r="BH478" s="38">
        <v>0.31837209999999999</v>
      </c>
      <c r="BI478" s="38">
        <v>0.32573150000000001</v>
      </c>
      <c r="BJ478" s="38">
        <v>-0.18486459999999999</v>
      </c>
      <c r="BK478" s="38">
        <v>-0.15003059999999999</v>
      </c>
      <c r="BL478" s="38">
        <v>-0.16306970000000001</v>
      </c>
      <c r="BM478" s="38">
        <v>-0.1091613</v>
      </c>
      <c r="BN478" s="38">
        <v>-0.1441084</v>
      </c>
      <c r="BO478" s="38">
        <v>-0.16923759999999999</v>
      </c>
      <c r="BP478" s="38">
        <v>-0.3636025</v>
      </c>
      <c r="BQ478" s="38">
        <v>0.33810570000000001</v>
      </c>
      <c r="BR478" s="38">
        <v>0.32350800000000002</v>
      </c>
      <c r="BS478" s="38">
        <v>0.24294470000000001</v>
      </c>
      <c r="BT478" s="38">
        <v>0.32397340000000002</v>
      </c>
      <c r="BU478" s="38">
        <v>0.24052000000000001</v>
      </c>
      <c r="BV478" s="38">
        <v>8.3713899999999994E-2</v>
      </c>
      <c r="BW478" s="38">
        <v>-0.1128266</v>
      </c>
      <c r="BX478" s="38">
        <v>-0.3918605</v>
      </c>
      <c r="BY478" s="38">
        <v>-0.42619950000000001</v>
      </c>
      <c r="BZ478" s="38">
        <v>-2.6438799999999998E-2</v>
      </c>
      <c r="CA478" s="38">
        <v>7.7659000000000001E-3</v>
      </c>
      <c r="CB478" s="38">
        <v>-3.0529299999999999E-2</v>
      </c>
      <c r="CC478" s="38">
        <v>-0.3041161</v>
      </c>
      <c r="CD478" s="38">
        <v>0.36387079999999999</v>
      </c>
      <c r="CE478" s="38">
        <v>0.42286610000000002</v>
      </c>
      <c r="CF478" s="38">
        <v>0.37469019999999997</v>
      </c>
      <c r="CG478" s="38">
        <v>0.37854139999999997</v>
      </c>
      <c r="CH478" s="38">
        <v>-0.16326280000000001</v>
      </c>
      <c r="CI478" s="38">
        <v>-0.1340913</v>
      </c>
      <c r="CJ478" s="38">
        <v>-0.1481413</v>
      </c>
      <c r="CK478" s="38">
        <v>-9.5590700000000001E-2</v>
      </c>
      <c r="CL478" s="38">
        <v>-0.13110769999999999</v>
      </c>
      <c r="CM478" s="38">
        <v>-0.1556099</v>
      </c>
      <c r="CN478" s="38">
        <v>-0.34029320000000002</v>
      </c>
      <c r="CO478" s="38">
        <v>0.35762379999999999</v>
      </c>
      <c r="CP478" s="38">
        <v>0.3425338</v>
      </c>
      <c r="CQ478" s="38">
        <v>0.26401380000000002</v>
      </c>
      <c r="CR478" s="38">
        <v>0.34247650000000002</v>
      </c>
      <c r="CS478" s="38">
        <v>0.25683349999999999</v>
      </c>
      <c r="CT478" s="38">
        <v>9.5091200000000001E-2</v>
      </c>
      <c r="CU478" s="38">
        <v>-9.7271700000000003E-2</v>
      </c>
      <c r="CV478" s="38">
        <v>-0.36930619999999997</v>
      </c>
      <c r="CW478" s="38">
        <v>-0.3941228</v>
      </c>
      <c r="CX478" s="38">
        <v>8.1106000000000008E-3</v>
      </c>
      <c r="CY478" s="38">
        <v>4.0675599999999999E-2</v>
      </c>
      <c r="CZ478" s="38">
        <v>8.1437000000000002E-3</v>
      </c>
      <c r="DA478" s="38">
        <v>-0.2677117</v>
      </c>
      <c r="DB478" s="38">
        <v>0.39803630000000001</v>
      </c>
      <c r="DC478" s="38">
        <v>0.46490510000000002</v>
      </c>
      <c r="DD478" s="38">
        <v>0.41369590000000001</v>
      </c>
      <c r="DE478" s="38">
        <v>0.41511730000000002</v>
      </c>
      <c r="DF478" s="38">
        <v>-0.14166090000000001</v>
      </c>
      <c r="DG478" s="38">
        <v>-0.1181521</v>
      </c>
      <c r="DH478" s="38">
        <v>-0.133213</v>
      </c>
      <c r="DI478" s="38">
        <v>-8.2020099999999999E-2</v>
      </c>
      <c r="DJ478" s="38">
        <v>-0.118107</v>
      </c>
      <c r="DK478" s="38">
        <v>-0.1419822</v>
      </c>
      <c r="DL478" s="38">
        <v>-0.31698389999999999</v>
      </c>
      <c r="DM478" s="38">
        <v>0.37714180000000003</v>
      </c>
      <c r="DN478" s="38">
        <v>0.36155969999999998</v>
      </c>
      <c r="DO478" s="38">
        <v>0.28508280000000003</v>
      </c>
      <c r="DP478" s="38">
        <v>0.36097970000000001</v>
      </c>
      <c r="DQ478" s="38">
        <v>0.27314690000000003</v>
      </c>
      <c r="DR478" s="38">
        <v>0.10646849999999999</v>
      </c>
      <c r="DS478" s="38">
        <v>-8.1716700000000003E-2</v>
      </c>
      <c r="DT478" s="38">
        <v>-0.3467519</v>
      </c>
      <c r="DU478" s="38">
        <v>-0.36204619999999998</v>
      </c>
      <c r="DV478" s="38">
        <v>4.2659900000000001E-2</v>
      </c>
      <c r="DW478" s="38">
        <v>7.3585300000000006E-2</v>
      </c>
      <c r="DX478" s="38">
        <v>4.68166E-2</v>
      </c>
      <c r="DY478" s="38">
        <v>-0.23130729999999999</v>
      </c>
      <c r="DZ478" s="38">
        <v>0.43220180000000002</v>
      </c>
      <c r="EA478" s="38">
        <v>0.50694399999999995</v>
      </c>
      <c r="EB478" s="38">
        <v>0.45270169999999998</v>
      </c>
      <c r="EC478" s="38">
        <v>0.45169330000000002</v>
      </c>
      <c r="ED478" s="38">
        <v>-0.11047129999999999</v>
      </c>
      <c r="EE478" s="38">
        <v>-9.5138299999999995E-2</v>
      </c>
      <c r="EF478" s="38">
        <v>-0.1116588</v>
      </c>
      <c r="EG478" s="38">
        <v>-6.2426200000000001E-2</v>
      </c>
      <c r="EH478" s="38">
        <v>-9.9336099999999997E-2</v>
      </c>
      <c r="EI478" s="38">
        <v>-0.1223059</v>
      </c>
      <c r="EJ478" s="38">
        <v>-0.283329</v>
      </c>
      <c r="EK478" s="38">
        <v>0.40532279999999998</v>
      </c>
      <c r="EL478" s="38">
        <v>0.38902999999999999</v>
      </c>
      <c r="EM478" s="38">
        <v>0.31550319999999998</v>
      </c>
      <c r="EN478" s="38">
        <v>0.38769530000000002</v>
      </c>
      <c r="EO478" s="38">
        <v>0.29670099999999999</v>
      </c>
      <c r="EP478" s="38">
        <v>0.1228955</v>
      </c>
      <c r="EQ478" s="38">
        <v>-5.9257799999999999E-2</v>
      </c>
      <c r="ER478" s="38">
        <v>-0.31418699999999999</v>
      </c>
      <c r="ES478" s="38">
        <v>-0.31573269999999998</v>
      </c>
      <c r="ET478" s="38">
        <v>9.2543600000000004E-2</v>
      </c>
      <c r="EU478" s="38">
        <v>0.1211018</v>
      </c>
      <c r="EV478" s="38">
        <v>0.1026542</v>
      </c>
      <c r="EW478" s="38">
        <v>-0.17874509999999999</v>
      </c>
      <c r="EX478" s="38">
        <v>0.4815313</v>
      </c>
      <c r="EY478" s="38">
        <v>0.56764159999999997</v>
      </c>
      <c r="EZ478" s="38">
        <v>0.50901969999999996</v>
      </c>
      <c r="FA478" s="38">
        <v>0.50450320000000004</v>
      </c>
      <c r="FB478" s="38">
        <v>77.27664</v>
      </c>
      <c r="FC478" s="38">
        <v>75.181560000000005</v>
      </c>
      <c r="FD478" s="38">
        <v>73.56917</v>
      </c>
      <c r="FE478" s="38">
        <v>72.247219999999999</v>
      </c>
      <c r="FF478" s="38">
        <v>71.059269999999998</v>
      </c>
      <c r="FG478" s="38">
        <v>69.867289999999997</v>
      </c>
      <c r="FH478" s="38">
        <v>69.179519999999997</v>
      </c>
      <c r="FI478" s="38">
        <v>71.08717</v>
      </c>
      <c r="FJ478" s="38">
        <v>75.920490000000001</v>
      </c>
      <c r="FK478" s="38">
        <v>81.268969999999996</v>
      </c>
      <c r="FL478" s="38">
        <v>86.304699999999997</v>
      </c>
      <c r="FM478" s="38">
        <v>90.674270000000007</v>
      </c>
      <c r="FN478" s="38">
        <v>94.640500000000003</v>
      </c>
      <c r="FO478" s="38">
        <v>97.809430000000006</v>
      </c>
      <c r="FP478" s="38">
        <v>100.3691</v>
      </c>
      <c r="FQ478" s="38">
        <v>102.0014</v>
      </c>
      <c r="FR478" s="38">
        <v>102.4128</v>
      </c>
      <c r="FS478" s="38">
        <v>101.6374</v>
      </c>
      <c r="FT478" s="38">
        <v>100.2794</v>
      </c>
      <c r="FU478" s="38">
        <v>95.860470000000007</v>
      </c>
      <c r="FV478" s="38">
        <v>91.305419999999998</v>
      </c>
      <c r="FW478">
        <v>87.130260000000007</v>
      </c>
      <c r="FX478">
        <v>84.780799999999999</v>
      </c>
      <c r="FY478">
        <v>82.894970000000001</v>
      </c>
      <c r="FZ478">
        <v>5.9725800000000002E-2</v>
      </c>
      <c r="GA478">
        <v>0.48137809999999998</v>
      </c>
      <c r="GB478">
        <v>1</v>
      </c>
    </row>
    <row r="479" spans="1:184" x14ac:dyDescent="0.3">
      <c r="A479" t="s">
        <v>279</v>
      </c>
      <c r="B479" t="s">
        <v>1</v>
      </c>
      <c r="C479" t="s">
        <v>1</v>
      </c>
      <c r="D479" t="s">
        <v>1</v>
      </c>
      <c r="E479" t="s">
        <v>1</v>
      </c>
      <c r="F479" t="s">
        <v>1</v>
      </c>
      <c r="G479" t="s">
        <v>1</v>
      </c>
      <c r="H479" s="40" t="s">
        <v>1</v>
      </c>
      <c r="I479" s="18" t="s">
        <v>1</v>
      </c>
      <c r="J479" s="38" t="s">
        <v>223</v>
      </c>
      <c r="K479" s="18">
        <v>44809</v>
      </c>
      <c r="L479" s="38">
        <v>3990</v>
      </c>
      <c r="M479" s="38">
        <v>3992</v>
      </c>
      <c r="N479" s="38">
        <v>21.22176</v>
      </c>
      <c r="O479" s="38">
        <v>20.161259999999999</v>
      </c>
      <c r="P479" s="38">
        <v>19.426590000000001</v>
      </c>
      <c r="Q479" s="38">
        <v>19.080649999999999</v>
      </c>
      <c r="R479" s="38">
        <v>19.511600000000001</v>
      </c>
      <c r="S479" s="38">
        <v>20.437169999999998</v>
      </c>
      <c r="T479" s="38">
        <v>20.990200000000002</v>
      </c>
      <c r="U479" s="38">
        <v>22.39528</v>
      </c>
      <c r="V479" s="38">
        <v>24.61806</v>
      </c>
      <c r="W479" s="38">
        <v>26.887440000000002</v>
      </c>
      <c r="X479" s="38">
        <v>28.927109999999999</v>
      </c>
      <c r="Y479" s="38">
        <v>30.717939999999999</v>
      </c>
      <c r="Z479" s="38">
        <v>32.008490000000002</v>
      </c>
      <c r="AA479" s="38">
        <v>32.875979999999998</v>
      </c>
      <c r="AB479" s="38">
        <v>33.221130000000002</v>
      </c>
      <c r="AC479" s="38">
        <v>33.160110000000003</v>
      </c>
      <c r="AD479" s="38">
        <v>32.736820000000002</v>
      </c>
      <c r="AE479" s="38">
        <v>32.067599999999999</v>
      </c>
      <c r="AF479" s="38">
        <v>31.15062</v>
      </c>
      <c r="AG479" s="38">
        <v>30.171189999999999</v>
      </c>
      <c r="AH479" s="38">
        <v>29.37078</v>
      </c>
      <c r="AI479" s="38">
        <v>27.959949999999999</v>
      </c>
      <c r="AJ479" s="38">
        <v>25.523890000000002</v>
      </c>
      <c r="AK479" s="38">
        <v>23.421769999999999</v>
      </c>
      <c r="AL479" s="38">
        <v>0.74612060000000002</v>
      </c>
      <c r="AM479" s="38">
        <v>0.40821360000000001</v>
      </c>
      <c r="AN479" s="38">
        <v>0.38313259999999999</v>
      </c>
      <c r="AO479" s="38">
        <v>1.0300000000000001E-3</v>
      </c>
      <c r="AP479" s="38">
        <v>-0.24521370000000001</v>
      </c>
      <c r="AQ479" s="38">
        <v>-0.66591659999999997</v>
      </c>
      <c r="AR479" s="38">
        <v>-1.3762970000000001</v>
      </c>
      <c r="AS479" s="38">
        <v>-0.60852790000000001</v>
      </c>
      <c r="AT479" s="38">
        <v>9.4666200000000006E-2</v>
      </c>
      <c r="AU479" s="38">
        <v>0.1325856</v>
      </c>
      <c r="AV479" s="38">
        <v>-8.0253099999999994E-2</v>
      </c>
      <c r="AW479" s="38">
        <v>0.2322121</v>
      </c>
      <c r="AX479" s="38">
        <v>0.2188292</v>
      </c>
      <c r="AY479" s="38">
        <v>-0.1015021</v>
      </c>
      <c r="AZ479" s="38">
        <v>-0.65142319999999998</v>
      </c>
      <c r="BA479" s="38">
        <v>-0.88352209999999998</v>
      </c>
      <c r="BB479" s="38">
        <v>-0.20007420000000001</v>
      </c>
      <c r="BC479" s="38">
        <v>1.0808099999999999E-2</v>
      </c>
      <c r="BD479" s="38">
        <v>0.4089545</v>
      </c>
      <c r="BE479" s="38">
        <v>0.1091181</v>
      </c>
      <c r="BF479" s="38">
        <v>0.42866359999999998</v>
      </c>
      <c r="BG479" s="38">
        <v>0.68574599999999997</v>
      </c>
      <c r="BH479" s="38">
        <v>0.6174423</v>
      </c>
      <c r="BI479" s="38">
        <v>0.53900650000000006</v>
      </c>
      <c r="BJ479" s="38">
        <v>0.79294469999999995</v>
      </c>
      <c r="BK479" s="38">
        <v>0.44703700000000002</v>
      </c>
      <c r="BL479" s="38">
        <v>0.4205392</v>
      </c>
      <c r="BM479" s="38">
        <v>3.8419000000000002E-2</v>
      </c>
      <c r="BN479" s="38">
        <v>-0.2084955</v>
      </c>
      <c r="BO479" s="38">
        <v>-0.62391810000000003</v>
      </c>
      <c r="BP479" s="38">
        <v>-1.317035</v>
      </c>
      <c r="BQ479" s="38">
        <v>-0.5626447</v>
      </c>
      <c r="BR479" s="38">
        <v>0.14580679999999999</v>
      </c>
      <c r="BS479" s="38">
        <v>0.1921408</v>
      </c>
      <c r="BT479" s="38">
        <v>-1.9912800000000001E-2</v>
      </c>
      <c r="BU479" s="38">
        <v>0.27492109999999997</v>
      </c>
      <c r="BV479" s="38">
        <v>0.24402699999999999</v>
      </c>
      <c r="BW479" s="38">
        <v>-6.7314799999999994E-2</v>
      </c>
      <c r="BX479" s="38">
        <v>-0.59432689999999999</v>
      </c>
      <c r="BY479" s="38">
        <v>-0.80642029999999998</v>
      </c>
      <c r="BZ479" s="38">
        <v>-0.1137223</v>
      </c>
      <c r="CA479" s="38">
        <v>9.95558E-2</v>
      </c>
      <c r="CB479" s="38">
        <v>0.50312040000000002</v>
      </c>
      <c r="CC479" s="38">
        <v>0.21678320000000001</v>
      </c>
      <c r="CD479" s="38">
        <v>0.53911889999999996</v>
      </c>
      <c r="CE479" s="38">
        <v>0.79199640000000004</v>
      </c>
      <c r="CF479" s="38">
        <v>0.71090869999999995</v>
      </c>
      <c r="CG479" s="38">
        <v>0.62173599999999996</v>
      </c>
      <c r="CH479" s="38">
        <v>0.82537490000000002</v>
      </c>
      <c r="CI479" s="38">
        <v>0.47392590000000001</v>
      </c>
      <c r="CJ479" s="38">
        <v>0.44644699999999998</v>
      </c>
      <c r="CK479" s="38">
        <v>6.4314399999999994E-2</v>
      </c>
      <c r="CL479" s="38">
        <v>-0.1830647</v>
      </c>
      <c r="CM479" s="38">
        <v>-0.59483019999999998</v>
      </c>
      <c r="CN479" s="38">
        <v>-1.27599</v>
      </c>
      <c r="CO479" s="38">
        <v>-0.53086619999999995</v>
      </c>
      <c r="CP479" s="38">
        <v>0.18122669999999999</v>
      </c>
      <c r="CQ479" s="38">
        <v>0.2333886</v>
      </c>
      <c r="CR479" s="38">
        <v>2.1878700000000001E-2</v>
      </c>
      <c r="CS479" s="38">
        <v>0.30450120000000003</v>
      </c>
      <c r="CT479" s="38">
        <v>0.26147890000000001</v>
      </c>
      <c r="CU479" s="38">
        <v>-4.3636800000000003E-2</v>
      </c>
      <c r="CV479" s="38">
        <v>-0.55478209999999994</v>
      </c>
      <c r="CW479" s="38">
        <v>-0.75301989999999996</v>
      </c>
      <c r="CX479" s="38">
        <v>-5.3915200000000003E-2</v>
      </c>
      <c r="CY479" s="38">
        <v>0.1610222</v>
      </c>
      <c r="CZ479" s="38">
        <v>0.56833940000000005</v>
      </c>
      <c r="DA479" s="38">
        <v>0.29135179999999999</v>
      </c>
      <c r="DB479" s="38">
        <v>0.61561980000000005</v>
      </c>
      <c r="DC479" s="38">
        <v>0.8655851</v>
      </c>
      <c r="DD479" s="38">
        <v>0.77564330000000004</v>
      </c>
      <c r="DE479" s="38">
        <v>0.67903420000000003</v>
      </c>
      <c r="DF479" s="38">
        <v>0.85780509999999999</v>
      </c>
      <c r="DG479" s="38">
        <v>0.50081489999999995</v>
      </c>
      <c r="DH479" s="38">
        <v>0.47235470000000002</v>
      </c>
      <c r="DI479" s="38">
        <v>9.0209899999999996E-2</v>
      </c>
      <c r="DJ479" s="38">
        <v>-0.15763379999999999</v>
      </c>
      <c r="DK479" s="38">
        <v>-0.56574219999999997</v>
      </c>
      <c r="DL479" s="38">
        <v>-1.234944</v>
      </c>
      <c r="DM479" s="38">
        <v>-0.49908770000000002</v>
      </c>
      <c r="DN479" s="38">
        <v>0.21664659999999999</v>
      </c>
      <c r="DO479" s="38">
        <v>0.2746364</v>
      </c>
      <c r="DP479" s="38">
        <v>6.3670299999999999E-2</v>
      </c>
      <c r="DQ479" s="38">
        <v>0.33408139999999997</v>
      </c>
      <c r="DR479" s="38">
        <v>0.27893079999999998</v>
      </c>
      <c r="DS479" s="38">
        <v>-1.9958699999999999E-2</v>
      </c>
      <c r="DT479" s="38">
        <v>-0.51523730000000001</v>
      </c>
      <c r="DU479" s="38">
        <v>-0.69961949999999995</v>
      </c>
      <c r="DV479" s="38">
        <v>5.8919000000000003E-3</v>
      </c>
      <c r="DW479" s="38">
        <v>0.22248860000000001</v>
      </c>
      <c r="DX479" s="38">
        <v>0.63355839999999997</v>
      </c>
      <c r="DY479" s="38">
        <v>0.36592039999999998</v>
      </c>
      <c r="DZ479" s="38">
        <v>0.69212079999999998</v>
      </c>
      <c r="EA479" s="38">
        <v>0.93917379999999995</v>
      </c>
      <c r="EB479" s="38">
        <v>0.84037790000000001</v>
      </c>
      <c r="EC479" s="38">
        <v>0.73633249999999995</v>
      </c>
      <c r="ED479" s="38">
        <v>0.90462920000000002</v>
      </c>
      <c r="EE479" s="38">
        <v>0.53963819999999996</v>
      </c>
      <c r="EF479" s="38">
        <v>0.50976140000000003</v>
      </c>
      <c r="EG479" s="38">
        <v>0.12759880000000001</v>
      </c>
      <c r="EH479" s="38">
        <v>-0.1209156</v>
      </c>
      <c r="EI479" s="38">
        <v>-0.52374370000000003</v>
      </c>
      <c r="EJ479" s="38">
        <v>-1.1756819999999999</v>
      </c>
      <c r="EK479" s="38">
        <v>-0.45320450000000001</v>
      </c>
      <c r="EL479" s="38">
        <v>0.2677872</v>
      </c>
      <c r="EM479" s="38">
        <v>0.33419159999999998</v>
      </c>
      <c r="EN479" s="38">
        <v>0.1240106</v>
      </c>
      <c r="EO479" s="38">
        <v>0.37679040000000003</v>
      </c>
      <c r="EP479" s="38">
        <v>0.30412860000000003</v>
      </c>
      <c r="EQ479" s="38">
        <v>1.4228599999999999E-2</v>
      </c>
      <c r="ER479" s="38">
        <v>-0.45814100000000002</v>
      </c>
      <c r="ES479" s="38">
        <v>-0.62251780000000001</v>
      </c>
      <c r="ET479" s="38">
        <v>9.2243800000000001E-2</v>
      </c>
      <c r="EU479" s="38">
        <v>0.31123630000000002</v>
      </c>
      <c r="EV479" s="38">
        <v>0.72772429999999999</v>
      </c>
      <c r="EW479" s="38">
        <v>0.47358549999999999</v>
      </c>
      <c r="EX479" s="38">
        <v>0.80257610000000001</v>
      </c>
      <c r="EY479" s="38">
        <v>1.0454239999999999</v>
      </c>
      <c r="EZ479" s="38">
        <v>0.93384429999999996</v>
      </c>
      <c r="FA479" s="38">
        <v>0.81906199999999996</v>
      </c>
      <c r="FB479" s="38">
        <v>82.850890000000007</v>
      </c>
      <c r="FC479" s="38">
        <v>81.579920000000001</v>
      </c>
      <c r="FD479" s="38">
        <v>79.864379999999997</v>
      </c>
      <c r="FE479" s="38">
        <v>78.419780000000003</v>
      </c>
      <c r="FF479" s="38">
        <v>77.210239999999999</v>
      </c>
      <c r="FG479" s="38">
        <v>76.234949999999998</v>
      </c>
      <c r="FH479" s="38">
        <v>74.997079999999997</v>
      </c>
      <c r="FI479" s="38">
        <v>75.719470000000001</v>
      </c>
      <c r="FJ479" s="38">
        <v>80.517570000000006</v>
      </c>
      <c r="FK479" s="38">
        <v>86.473299999999995</v>
      </c>
      <c r="FL479" s="38">
        <v>91.640540000000001</v>
      </c>
      <c r="FM479" s="38">
        <v>95.845179999999999</v>
      </c>
      <c r="FN479" s="38">
        <v>99.877099999999999</v>
      </c>
      <c r="FO479" s="38">
        <v>103.11199999999999</v>
      </c>
      <c r="FP479" s="38">
        <v>105.197</v>
      </c>
      <c r="FQ479" s="38">
        <v>106.64879999999999</v>
      </c>
      <c r="FR479" s="38">
        <v>107.1819</v>
      </c>
      <c r="FS479" s="38">
        <v>106.6069</v>
      </c>
      <c r="FT479" s="38">
        <v>104.4341</v>
      </c>
      <c r="FU479" s="38">
        <v>99.83708</v>
      </c>
      <c r="FV479" s="38">
        <v>96.597520000000003</v>
      </c>
      <c r="FW479">
        <v>93.155330000000006</v>
      </c>
      <c r="FX479">
        <v>89.961209999999994</v>
      </c>
      <c r="FY479">
        <v>88.202929999999995</v>
      </c>
      <c r="FZ479">
        <v>0.11366850000000001</v>
      </c>
      <c r="GA479">
        <v>1.5796269999999999</v>
      </c>
      <c r="GB479">
        <v>1</v>
      </c>
    </row>
    <row r="480" spans="1:184" x14ac:dyDescent="0.3">
      <c r="A480" t="s">
        <v>279</v>
      </c>
      <c r="B480" t="s">
        <v>1</v>
      </c>
      <c r="C480" t="s">
        <v>1</v>
      </c>
      <c r="D480" t="s">
        <v>1</v>
      </c>
      <c r="E480" t="s">
        <v>1</v>
      </c>
      <c r="F480" t="s">
        <v>1</v>
      </c>
      <c r="G480" t="s">
        <v>1</v>
      </c>
      <c r="H480" s="40" t="s">
        <v>1</v>
      </c>
      <c r="I480" s="18" t="s">
        <v>1</v>
      </c>
      <c r="J480" s="38" t="s">
        <v>223</v>
      </c>
      <c r="K480" s="18">
        <v>44810</v>
      </c>
      <c r="L480" s="38">
        <v>3990</v>
      </c>
      <c r="M480" s="38">
        <v>3992</v>
      </c>
      <c r="N480" s="38">
        <v>22.161269999999998</v>
      </c>
      <c r="O480" s="38">
        <v>21.371490000000001</v>
      </c>
      <c r="P480" s="38">
        <v>20.793569999999999</v>
      </c>
      <c r="Q480" s="38">
        <v>20.88195</v>
      </c>
      <c r="R480" s="38">
        <v>21.989830000000001</v>
      </c>
      <c r="S480" s="38">
        <v>24.117540000000002</v>
      </c>
      <c r="T480" s="38">
        <v>26.245270000000001</v>
      </c>
      <c r="U480" s="38">
        <v>28.894010000000002</v>
      </c>
      <c r="V480" s="38">
        <v>32.37276</v>
      </c>
      <c r="W480" s="38">
        <v>34.902909999999999</v>
      </c>
      <c r="X480" s="38">
        <v>37.12218</v>
      </c>
      <c r="Y480" s="38">
        <v>39.057650000000002</v>
      </c>
      <c r="Z480" s="38">
        <v>40.428510000000003</v>
      </c>
      <c r="AA480" s="38">
        <v>41.615310000000001</v>
      </c>
      <c r="AB480" s="38">
        <v>42.007510000000003</v>
      </c>
      <c r="AC480" s="38">
        <v>41.129089999999998</v>
      </c>
      <c r="AD480" s="38">
        <v>39.17783</v>
      </c>
      <c r="AE480" s="38">
        <v>36.948639999999997</v>
      </c>
      <c r="AF480" s="38">
        <v>34.542110000000001</v>
      </c>
      <c r="AG480" s="38">
        <v>33.187370000000001</v>
      </c>
      <c r="AH480" s="38">
        <v>32.073</v>
      </c>
      <c r="AI480" s="38">
        <v>29.8537</v>
      </c>
      <c r="AJ480" s="38">
        <v>27.01418</v>
      </c>
      <c r="AK480" s="38">
        <v>24.560410000000001</v>
      </c>
      <c r="AL480" s="38">
        <v>0.44250600000000001</v>
      </c>
      <c r="AM480" s="38">
        <v>0.35364390000000001</v>
      </c>
      <c r="AN480" s="38">
        <v>0.28620050000000002</v>
      </c>
      <c r="AO480" s="38">
        <v>0.18697710000000001</v>
      </c>
      <c r="AP480" s="38">
        <v>4.9320099999999999E-2</v>
      </c>
      <c r="AQ480" s="38">
        <v>2.3439100000000001E-2</v>
      </c>
      <c r="AR480" s="38">
        <v>-0.56886400000000004</v>
      </c>
      <c r="AS480" s="38">
        <v>-0.23220479999999999</v>
      </c>
      <c r="AT480" s="38">
        <v>-0.41954269999999999</v>
      </c>
      <c r="AU480" s="38">
        <v>-0.71375730000000004</v>
      </c>
      <c r="AV480" s="38">
        <v>-0.59562230000000005</v>
      </c>
      <c r="AW480" s="38">
        <v>-0.5379486</v>
      </c>
      <c r="AX480" s="38">
        <v>-0.21532390000000001</v>
      </c>
      <c r="AY480" s="38">
        <v>0.30061500000000002</v>
      </c>
      <c r="AZ480" s="38">
        <v>0.78319550000000004</v>
      </c>
      <c r="BA480" s="38">
        <v>0.88460419999999995</v>
      </c>
      <c r="BB480" s="38">
        <v>1.3397539999999999</v>
      </c>
      <c r="BC480" s="38">
        <v>1.0375369999999999</v>
      </c>
      <c r="BD480" s="38">
        <v>0.88871339999999999</v>
      </c>
      <c r="BE480" s="38">
        <v>0.23044590000000001</v>
      </c>
      <c r="BF480" s="38">
        <v>0.79262100000000002</v>
      </c>
      <c r="BG480" s="38">
        <v>0.75141539999999996</v>
      </c>
      <c r="BH480" s="38">
        <v>0.62257929999999995</v>
      </c>
      <c r="BI480" s="38">
        <v>0.38912229999999998</v>
      </c>
      <c r="BJ480" s="38">
        <v>0.4947184</v>
      </c>
      <c r="BK480" s="38">
        <v>0.4010514</v>
      </c>
      <c r="BL480" s="38">
        <v>0.32793359999999999</v>
      </c>
      <c r="BM480" s="38">
        <v>0.22297810000000001</v>
      </c>
      <c r="BN480" s="38">
        <v>8.5951899999999998E-2</v>
      </c>
      <c r="BO480" s="38">
        <v>6.6200499999999995E-2</v>
      </c>
      <c r="BP480" s="38">
        <v>-0.50679410000000003</v>
      </c>
      <c r="BQ480" s="38">
        <v>-0.18132619999999999</v>
      </c>
      <c r="BR480" s="38">
        <v>-0.36191719999999999</v>
      </c>
      <c r="BS480" s="38">
        <v>-0.64310560000000005</v>
      </c>
      <c r="BT480" s="38">
        <v>-0.53553969999999995</v>
      </c>
      <c r="BU480" s="38">
        <v>-0.48647629999999997</v>
      </c>
      <c r="BV480" s="38">
        <v>-0.18617739999999999</v>
      </c>
      <c r="BW480" s="38">
        <v>0.33755370000000001</v>
      </c>
      <c r="BX480" s="38">
        <v>0.84204080000000003</v>
      </c>
      <c r="BY480" s="38">
        <v>0.95993660000000003</v>
      </c>
      <c r="BZ480" s="38">
        <v>1.4277500000000001</v>
      </c>
      <c r="CA480" s="38">
        <v>1.127235</v>
      </c>
      <c r="CB480" s="38">
        <v>0.99378730000000004</v>
      </c>
      <c r="CC480" s="38">
        <v>0.34228239999999999</v>
      </c>
      <c r="CD480" s="38">
        <v>0.88782050000000001</v>
      </c>
      <c r="CE480" s="38">
        <v>0.86722049999999995</v>
      </c>
      <c r="CF480" s="38">
        <v>0.727074</v>
      </c>
      <c r="CG480" s="38">
        <v>0.49786560000000002</v>
      </c>
      <c r="CH480" s="38">
        <v>0.53088049999999998</v>
      </c>
      <c r="CI480" s="38">
        <v>0.43388559999999998</v>
      </c>
      <c r="CJ480" s="38">
        <v>0.35683779999999998</v>
      </c>
      <c r="CK480" s="38">
        <v>0.2479123</v>
      </c>
      <c r="CL480" s="38">
        <v>0.11132300000000001</v>
      </c>
      <c r="CM480" s="38">
        <v>9.5816899999999997E-2</v>
      </c>
      <c r="CN480" s="38">
        <v>-0.46380460000000001</v>
      </c>
      <c r="CO480" s="38">
        <v>-0.14608779999999999</v>
      </c>
      <c r="CP480" s="38">
        <v>-0.32200590000000001</v>
      </c>
      <c r="CQ480" s="38">
        <v>-0.59417240000000004</v>
      </c>
      <c r="CR480" s="38">
        <v>-0.4939267</v>
      </c>
      <c r="CS480" s="38">
        <v>-0.45082680000000003</v>
      </c>
      <c r="CT480" s="38">
        <v>-0.16599059999999999</v>
      </c>
      <c r="CU480" s="38">
        <v>0.3631374</v>
      </c>
      <c r="CV480" s="38">
        <v>0.88279680000000005</v>
      </c>
      <c r="CW480" s="38">
        <v>1.0121119999999999</v>
      </c>
      <c r="CX480" s="38">
        <v>1.488696</v>
      </c>
      <c r="CY480" s="38">
        <v>1.1893590000000001</v>
      </c>
      <c r="CZ480" s="38">
        <v>1.0665610000000001</v>
      </c>
      <c r="DA480" s="38">
        <v>0.4197399</v>
      </c>
      <c r="DB480" s="38">
        <v>0.95375529999999997</v>
      </c>
      <c r="DC480" s="38">
        <v>0.94742669999999996</v>
      </c>
      <c r="DD480" s="38">
        <v>0.79944680000000001</v>
      </c>
      <c r="DE480" s="38">
        <v>0.57318100000000005</v>
      </c>
      <c r="DF480" s="38">
        <v>0.56704259999999995</v>
      </c>
      <c r="DG480" s="38">
        <v>0.46671990000000002</v>
      </c>
      <c r="DH480" s="38">
        <v>0.38574209999999998</v>
      </c>
      <c r="DI480" s="38">
        <v>0.27284649999999999</v>
      </c>
      <c r="DJ480" s="38">
        <v>0.13669419999999999</v>
      </c>
      <c r="DK480" s="38">
        <v>0.1254333</v>
      </c>
      <c r="DL480" s="38">
        <v>-0.4208152</v>
      </c>
      <c r="DM480" s="38">
        <v>-0.1108495</v>
      </c>
      <c r="DN480" s="38">
        <v>-0.28209459999999997</v>
      </c>
      <c r="DO480" s="38">
        <v>-0.54523920000000003</v>
      </c>
      <c r="DP480" s="38">
        <v>-0.45231359999999998</v>
      </c>
      <c r="DQ480" s="38">
        <v>-0.41517730000000003</v>
      </c>
      <c r="DR480" s="38">
        <v>-0.14580380000000001</v>
      </c>
      <c r="DS480" s="38">
        <v>0.38872099999999998</v>
      </c>
      <c r="DT480" s="38">
        <v>0.92355290000000001</v>
      </c>
      <c r="DU480" s="38">
        <v>1.064287</v>
      </c>
      <c r="DV480" s="38">
        <v>1.549642</v>
      </c>
      <c r="DW480" s="38">
        <v>1.251484</v>
      </c>
      <c r="DX480" s="38">
        <v>1.139335</v>
      </c>
      <c r="DY480" s="38">
        <v>0.49719750000000001</v>
      </c>
      <c r="DZ480" s="38">
        <v>1.01969</v>
      </c>
      <c r="EA480" s="38">
        <v>1.027633</v>
      </c>
      <c r="EB480" s="38">
        <v>0.87181949999999997</v>
      </c>
      <c r="EC480" s="38">
        <v>0.64849630000000003</v>
      </c>
      <c r="ED480" s="38">
        <v>0.619255</v>
      </c>
      <c r="EE480" s="38">
        <v>0.51412740000000001</v>
      </c>
      <c r="EF480" s="38">
        <v>0.4274752</v>
      </c>
      <c r="EG480" s="38">
        <v>0.3088475</v>
      </c>
      <c r="EH480" s="38">
        <v>0.17332600000000001</v>
      </c>
      <c r="EI480" s="38">
        <v>0.1681947</v>
      </c>
      <c r="EJ480" s="38">
        <v>-0.35874519999999999</v>
      </c>
      <c r="EK480" s="38">
        <v>-5.9970799999999998E-2</v>
      </c>
      <c r="EL480" s="38">
        <v>-0.224469</v>
      </c>
      <c r="EM480" s="38">
        <v>-0.47458739999999999</v>
      </c>
      <c r="EN480" s="38">
        <v>-0.392231</v>
      </c>
      <c r="EO480" s="38">
        <v>-0.363705</v>
      </c>
      <c r="EP480" s="38">
        <v>-0.11665730000000001</v>
      </c>
      <c r="EQ480" s="38">
        <v>0.42565969999999997</v>
      </c>
      <c r="ER480" s="38">
        <v>0.9823982</v>
      </c>
      <c r="ES480" s="38">
        <v>1.1396189999999999</v>
      </c>
      <c r="ET480" s="38">
        <v>1.6376379999999999</v>
      </c>
      <c r="EU480" s="38">
        <v>1.3411820000000001</v>
      </c>
      <c r="EV480" s="38">
        <v>1.2444090000000001</v>
      </c>
      <c r="EW480" s="38">
        <v>0.60903399999999996</v>
      </c>
      <c r="EX480" s="38">
        <v>1.1148899999999999</v>
      </c>
      <c r="EY480" s="38">
        <v>1.143438</v>
      </c>
      <c r="EZ480" s="38">
        <v>0.97631420000000002</v>
      </c>
      <c r="FA480" s="38">
        <v>0.75723960000000001</v>
      </c>
      <c r="FB480" s="38">
        <v>85.261430000000004</v>
      </c>
      <c r="FC480" s="38">
        <v>83.802329999999998</v>
      </c>
      <c r="FD480" s="38">
        <v>82.168790000000001</v>
      </c>
      <c r="FE480" s="38">
        <v>81.020679999999999</v>
      </c>
      <c r="FF480" s="38">
        <v>79.96396</v>
      </c>
      <c r="FG480" s="38">
        <v>79.518730000000005</v>
      </c>
      <c r="FH480" s="38">
        <v>78.737049999999996</v>
      </c>
      <c r="FI480" s="38">
        <v>80.829689999999999</v>
      </c>
      <c r="FJ480" s="38">
        <v>85.87527</v>
      </c>
      <c r="FK480" s="38">
        <v>91.71996</v>
      </c>
      <c r="FL480" s="38">
        <v>96.29862</v>
      </c>
      <c r="FM480" s="38">
        <v>100.9714</v>
      </c>
      <c r="FN480" s="38">
        <v>104.2658</v>
      </c>
      <c r="FO480" s="38">
        <v>107.30110000000001</v>
      </c>
      <c r="FP480" s="38">
        <v>109.459</v>
      </c>
      <c r="FQ480" s="38">
        <v>111.10429999999999</v>
      </c>
      <c r="FR480" s="38">
        <v>111.1948</v>
      </c>
      <c r="FS480" s="38">
        <v>109.88120000000001</v>
      </c>
      <c r="FT480" s="38">
        <v>107.06699999999999</v>
      </c>
      <c r="FU480" s="38">
        <v>101.5129</v>
      </c>
      <c r="FV480" s="38">
        <v>96.788830000000004</v>
      </c>
      <c r="FW480">
        <v>94.030910000000006</v>
      </c>
      <c r="FX480">
        <v>92.308570000000003</v>
      </c>
      <c r="FY480">
        <v>89.638769999999994</v>
      </c>
      <c r="FZ480">
        <v>0.1197281</v>
      </c>
      <c r="GA480">
        <v>0.92757319999999999</v>
      </c>
      <c r="GB480">
        <v>1</v>
      </c>
    </row>
    <row r="481" spans="1:184" x14ac:dyDescent="0.3">
      <c r="A481" t="s">
        <v>279</v>
      </c>
      <c r="B481" t="s">
        <v>1</v>
      </c>
      <c r="C481" t="s">
        <v>1</v>
      </c>
      <c r="D481" t="s">
        <v>1</v>
      </c>
      <c r="E481" t="s">
        <v>1</v>
      </c>
      <c r="F481" t="s">
        <v>1</v>
      </c>
      <c r="G481" t="s">
        <v>1</v>
      </c>
      <c r="H481" s="40" t="s">
        <v>1</v>
      </c>
      <c r="I481" s="18" t="s">
        <v>1</v>
      </c>
      <c r="J481" s="38" t="s">
        <v>223</v>
      </c>
      <c r="K481" s="18">
        <v>44811</v>
      </c>
      <c r="L481" s="38">
        <v>3990</v>
      </c>
      <c r="M481" s="38">
        <v>3992</v>
      </c>
      <c r="N481" s="38">
        <v>23.14911</v>
      </c>
      <c r="O481" s="38">
        <v>22.196719999999999</v>
      </c>
      <c r="P481" s="38">
        <v>21.593209999999999</v>
      </c>
      <c r="Q481" s="38">
        <v>21.551110000000001</v>
      </c>
      <c r="R481" s="38">
        <v>22.589110000000002</v>
      </c>
      <c r="S481" s="38">
        <v>24.620650000000001</v>
      </c>
      <c r="T481" s="38">
        <v>26.61318</v>
      </c>
      <c r="U481" s="38">
        <v>29.017949999999999</v>
      </c>
      <c r="V481" s="38">
        <v>32.119050000000001</v>
      </c>
      <c r="W481" s="38">
        <v>34.414369999999998</v>
      </c>
      <c r="X481" s="38">
        <v>36.399700000000003</v>
      </c>
      <c r="Y481" s="38">
        <v>38.031399999999998</v>
      </c>
      <c r="Z481" s="38">
        <v>39.23545</v>
      </c>
      <c r="AA481" s="38">
        <v>40.230029999999999</v>
      </c>
      <c r="AB481" s="38">
        <v>40.531610000000001</v>
      </c>
      <c r="AC481" s="38">
        <v>39.807009999999998</v>
      </c>
      <c r="AD481" s="38">
        <v>38.18365</v>
      </c>
      <c r="AE481" s="38">
        <v>36.184570000000001</v>
      </c>
      <c r="AF481" s="38">
        <v>34.002270000000003</v>
      </c>
      <c r="AG481" s="38">
        <v>32.743839999999999</v>
      </c>
      <c r="AH481" s="38">
        <v>31.772099999999998</v>
      </c>
      <c r="AI481" s="38">
        <v>29.74145</v>
      </c>
      <c r="AJ481" s="38">
        <v>26.788650000000001</v>
      </c>
      <c r="AK481" s="38">
        <v>24.34451</v>
      </c>
      <c r="AL481" s="38">
        <v>0.3269744</v>
      </c>
      <c r="AM481" s="38">
        <v>0.26462190000000002</v>
      </c>
      <c r="AN481" s="38">
        <v>0.16118350000000001</v>
      </c>
      <c r="AO481" s="38">
        <v>-7.4730599999999994E-2</v>
      </c>
      <c r="AP481" s="38">
        <v>-0.40842450000000002</v>
      </c>
      <c r="AQ481" s="38">
        <v>-0.37538450000000001</v>
      </c>
      <c r="AR481" s="38">
        <v>-0.46357100000000001</v>
      </c>
      <c r="AS481" s="38">
        <v>1.6046999999999999E-2</v>
      </c>
      <c r="AT481" s="38">
        <v>-0.27352929999999998</v>
      </c>
      <c r="AU481" s="38">
        <v>-0.1033472</v>
      </c>
      <c r="AV481" s="38">
        <v>-0.2157018</v>
      </c>
      <c r="AW481" s="38">
        <v>-0.1608396</v>
      </c>
      <c r="AX481" s="38">
        <v>-0.15713179999999999</v>
      </c>
      <c r="AY481" s="38">
        <v>0.1556457</v>
      </c>
      <c r="AZ481" s="38">
        <v>0.2624821</v>
      </c>
      <c r="BA481" s="38">
        <v>0.13483629999999999</v>
      </c>
      <c r="BB481" s="38">
        <v>0.88653079999999995</v>
      </c>
      <c r="BC481" s="38">
        <v>0.92100439999999995</v>
      </c>
      <c r="BD481" s="38">
        <v>1.0522389999999999</v>
      </c>
      <c r="BE481" s="38">
        <v>0.52052209999999999</v>
      </c>
      <c r="BF481" s="38">
        <v>1.080122</v>
      </c>
      <c r="BG481" s="38">
        <v>1.022486</v>
      </c>
      <c r="BH481" s="38">
        <v>0.56871749999999999</v>
      </c>
      <c r="BI481" s="38">
        <v>0.4177787</v>
      </c>
      <c r="BJ481" s="38">
        <v>0.37044470000000002</v>
      </c>
      <c r="BK481" s="38">
        <v>0.29807440000000002</v>
      </c>
      <c r="BL481" s="38">
        <v>0.19099669999999999</v>
      </c>
      <c r="BM481" s="38">
        <v>-4.4391600000000003E-2</v>
      </c>
      <c r="BN481" s="38">
        <v>-0.38018439999999998</v>
      </c>
      <c r="BO481" s="38">
        <v>-0.33972550000000001</v>
      </c>
      <c r="BP481" s="38">
        <v>-0.41686980000000001</v>
      </c>
      <c r="BQ481" s="38">
        <v>5.3806E-2</v>
      </c>
      <c r="BR481" s="38">
        <v>-0.2274196</v>
      </c>
      <c r="BS481" s="38">
        <v>-5.5546699999999997E-2</v>
      </c>
      <c r="BT481" s="38">
        <v>-0.17448920000000001</v>
      </c>
      <c r="BU481" s="38">
        <v>-0.1299852</v>
      </c>
      <c r="BV481" s="38">
        <v>-0.13538040000000001</v>
      </c>
      <c r="BW481" s="38">
        <v>0.18330340000000001</v>
      </c>
      <c r="BX481" s="38">
        <v>0.30441119999999999</v>
      </c>
      <c r="BY481" s="38">
        <v>0.19741300000000001</v>
      </c>
      <c r="BZ481" s="38">
        <v>0.96168540000000002</v>
      </c>
      <c r="CA481" s="38">
        <v>0.99883540000000004</v>
      </c>
      <c r="CB481" s="38">
        <v>1.145249</v>
      </c>
      <c r="CC481" s="38">
        <v>0.61078739999999998</v>
      </c>
      <c r="CD481" s="38">
        <v>1.1537919999999999</v>
      </c>
      <c r="CE481" s="38">
        <v>1.101407</v>
      </c>
      <c r="CF481" s="38">
        <v>0.6433333</v>
      </c>
      <c r="CG481" s="38">
        <v>0.48935119999999999</v>
      </c>
      <c r="CH481" s="38">
        <v>0.40055200000000002</v>
      </c>
      <c r="CI481" s="38">
        <v>0.32124350000000002</v>
      </c>
      <c r="CJ481" s="38">
        <v>0.2116451</v>
      </c>
      <c r="CK481" s="38">
        <v>-2.3378900000000001E-2</v>
      </c>
      <c r="CL481" s="38">
        <v>-0.36062549999999999</v>
      </c>
      <c r="CM481" s="38">
        <v>-0.31502819999999998</v>
      </c>
      <c r="CN481" s="38">
        <v>-0.3845248</v>
      </c>
      <c r="CO481" s="38">
        <v>7.9957799999999996E-2</v>
      </c>
      <c r="CP481" s="38">
        <v>-0.19548409999999999</v>
      </c>
      <c r="CQ481" s="38">
        <v>-2.24402E-2</v>
      </c>
      <c r="CR481" s="38">
        <v>-0.14594550000000001</v>
      </c>
      <c r="CS481" s="38">
        <v>-0.1086155</v>
      </c>
      <c r="CT481" s="38">
        <v>-0.1203154</v>
      </c>
      <c r="CU481" s="38">
        <v>0.202459</v>
      </c>
      <c r="CV481" s="38">
        <v>0.3334512</v>
      </c>
      <c r="CW481" s="38">
        <v>0.2407533</v>
      </c>
      <c r="CX481" s="38">
        <v>1.0137370000000001</v>
      </c>
      <c r="CY481" s="38">
        <v>1.0527409999999999</v>
      </c>
      <c r="CZ481" s="38">
        <v>1.209668</v>
      </c>
      <c r="DA481" s="38">
        <v>0.67330489999999998</v>
      </c>
      <c r="DB481" s="38">
        <v>1.2048160000000001</v>
      </c>
      <c r="DC481" s="38">
        <v>1.1560680000000001</v>
      </c>
      <c r="DD481" s="38">
        <v>0.69501199999999996</v>
      </c>
      <c r="DE481" s="38">
        <v>0.53892209999999996</v>
      </c>
      <c r="DF481" s="38">
        <v>0.43065940000000003</v>
      </c>
      <c r="DG481" s="38">
        <v>0.34441270000000002</v>
      </c>
      <c r="DH481" s="38">
        <v>0.23229359999999999</v>
      </c>
      <c r="DI481" s="38">
        <v>-2.3660999999999999E-3</v>
      </c>
      <c r="DJ481" s="38">
        <v>-0.34106649999999999</v>
      </c>
      <c r="DK481" s="38">
        <v>-0.2903309</v>
      </c>
      <c r="DL481" s="38">
        <v>-0.35217969999999998</v>
      </c>
      <c r="DM481" s="38">
        <v>0.1061096</v>
      </c>
      <c r="DN481" s="38">
        <v>-0.16354869999999999</v>
      </c>
      <c r="DO481" s="38">
        <v>1.06663E-2</v>
      </c>
      <c r="DP481" s="38">
        <v>-0.1174018</v>
      </c>
      <c r="DQ481" s="38">
        <v>-8.7245900000000001E-2</v>
      </c>
      <c r="DR481" s="38">
        <v>-0.1052505</v>
      </c>
      <c r="DS481" s="38">
        <v>0.2216147</v>
      </c>
      <c r="DT481" s="38">
        <v>0.36249130000000002</v>
      </c>
      <c r="DU481" s="38">
        <v>0.2840937</v>
      </c>
      <c r="DV481" s="38">
        <v>1.0657890000000001</v>
      </c>
      <c r="DW481" s="38">
        <v>1.106646</v>
      </c>
      <c r="DX481" s="38">
        <v>1.274087</v>
      </c>
      <c r="DY481" s="38">
        <v>0.73582230000000004</v>
      </c>
      <c r="DZ481" s="38">
        <v>1.2558400000000001</v>
      </c>
      <c r="EA481" s="38">
        <v>1.2107289999999999</v>
      </c>
      <c r="EB481" s="38">
        <v>0.74669059999999998</v>
      </c>
      <c r="EC481" s="38">
        <v>0.58849300000000004</v>
      </c>
      <c r="ED481" s="38">
        <v>0.47412959999999998</v>
      </c>
      <c r="EE481" s="38">
        <v>0.37786520000000001</v>
      </c>
      <c r="EF481" s="38">
        <v>0.26210670000000003</v>
      </c>
      <c r="EG481" s="38">
        <v>2.7972899999999998E-2</v>
      </c>
      <c r="EH481" s="38">
        <v>-0.31282650000000001</v>
      </c>
      <c r="EI481" s="38">
        <v>-0.25467190000000001</v>
      </c>
      <c r="EJ481" s="38">
        <v>-0.30547849999999999</v>
      </c>
      <c r="EK481" s="38">
        <v>0.14386860000000001</v>
      </c>
      <c r="EL481" s="38">
        <v>-0.1174389</v>
      </c>
      <c r="EM481" s="38">
        <v>5.8466799999999999E-2</v>
      </c>
      <c r="EN481" s="38">
        <v>-7.6189199999999999E-2</v>
      </c>
      <c r="EO481" s="38">
        <v>-5.6391499999999997E-2</v>
      </c>
      <c r="EP481" s="38">
        <v>-8.3499100000000007E-2</v>
      </c>
      <c r="EQ481" s="38">
        <v>0.2492723</v>
      </c>
      <c r="ER481" s="38">
        <v>0.40442040000000001</v>
      </c>
      <c r="ES481" s="38">
        <v>0.34667029999999999</v>
      </c>
      <c r="ET481" s="38">
        <v>1.140944</v>
      </c>
      <c r="EU481" s="38">
        <v>1.184477</v>
      </c>
      <c r="EV481" s="38">
        <v>1.367097</v>
      </c>
      <c r="EW481" s="38">
        <v>0.82608769999999998</v>
      </c>
      <c r="EX481" s="38">
        <v>1.3295110000000001</v>
      </c>
      <c r="EY481" s="38">
        <v>1.28965</v>
      </c>
      <c r="EZ481" s="38">
        <v>0.82130650000000005</v>
      </c>
      <c r="FA481" s="38">
        <v>0.66006549999999997</v>
      </c>
      <c r="FB481" s="38">
        <v>88.121510000000001</v>
      </c>
      <c r="FC481" s="38">
        <v>86.499129999999994</v>
      </c>
      <c r="FD481" s="38">
        <v>83.989180000000005</v>
      </c>
      <c r="FE481" s="38">
        <v>82.722840000000005</v>
      </c>
      <c r="FF481" s="38">
        <v>81.237189999999998</v>
      </c>
      <c r="FG481" s="38">
        <v>79.294979999999995</v>
      </c>
      <c r="FH481" s="38">
        <v>78.479349999999997</v>
      </c>
      <c r="FI481" s="38">
        <v>79.170590000000004</v>
      </c>
      <c r="FJ481" s="38">
        <v>83.901859999999999</v>
      </c>
      <c r="FK481" s="38">
        <v>89.426770000000005</v>
      </c>
      <c r="FL481" s="38">
        <v>94.669610000000006</v>
      </c>
      <c r="FM481" s="38">
        <v>98.430670000000006</v>
      </c>
      <c r="FN481" s="38">
        <v>101.8601</v>
      </c>
      <c r="FO481" s="38">
        <v>104.36879999999999</v>
      </c>
      <c r="FP481" s="38">
        <v>106.0501</v>
      </c>
      <c r="FQ481" s="38">
        <v>107.14790000000001</v>
      </c>
      <c r="FR481" s="38">
        <v>107.1863</v>
      </c>
      <c r="FS481" s="38">
        <v>105.6182</v>
      </c>
      <c r="FT481" s="38">
        <v>102.4525</v>
      </c>
      <c r="FU481" s="38">
        <v>98.135149999999996</v>
      </c>
      <c r="FV481" s="38">
        <v>95.054829999999995</v>
      </c>
      <c r="FW481">
        <v>92.960849999999994</v>
      </c>
      <c r="FX481">
        <v>90.326260000000005</v>
      </c>
      <c r="FY481">
        <v>87.310239999999993</v>
      </c>
      <c r="FZ481">
        <v>9.8005700000000001E-2</v>
      </c>
      <c r="GA481">
        <v>0.74291960000000001</v>
      </c>
      <c r="GB481">
        <v>1</v>
      </c>
    </row>
    <row r="482" spans="1:184" x14ac:dyDescent="0.3">
      <c r="A482" t="s">
        <v>279</v>
      </c>
      <c r="B482" t="s">
        <v>1</v>
      </c>
      <c r="C482" t="s">
        <v>1</v>
      </c>
      <c r="D482" t="s">
        <v>1</v>
      </c>
      <c r="E482" t="s">
        <v>1</v>
      </c>
      <c r="F482" t="s">
        <v>1</v>
      </c>
      <c r="G482" t="s">
        <v>1</v>
      </c>
      <c r="H482" s="40" t="s">
        <v>1</v>
      </c>
      <c r="I482" s="18" t="s">
        <v>1</v>
      </c>
      <c r="J482" s="38" t="s">
        <v>223</v>
      </c>
      <c r="K482" s="18" t="s">
        <v>2</v>
      </c>
      <c r="L482" s="38">
        <v>3988</v>
      </c>
      <c r="M482" s="38">
        <v>3988</v>
      </c>
      <c r="N482" s="38">
        <v>20.743880000000001</v>
      </c>
      <c r="O482" s="38">
        <v>19.90915</v>
      </c>
      <c r="P482" s="38">
        <v>19.387060000000002</v>
      </c>
      <c r="Q482" s="38">
        <v>19.410240000000002</v>
      </c>
      <c r="R482" s="38">
        <v>20.408159999999999</v>
      </c>
      <c r="S482" s="38">
        <v>22.29449</v>
      </c>
      <c r="T482" s="38">
        <v>23.99239</v>
      </c>
      <c r="U482" s="38">
        <v>26.13139</v>
      </c>
      <c r="V482" s="38">
        <v>28.881129999999999</v>
      </c>
      <c r="W482" s="38">
        <v>30.894600000000001</v>
      </c>
      <c r="X482" s="38">
        <v>32.738050000000001</v>
      </c>
      <c r="Y482" s="38">
        <v>34.311309999999999</v>
      </c>
      <c r="Z482" s="38">
        <v>35.47392</v>
      </c>
      <c r="AA482" s="38">
        <v>36.519199999999998</v>
      </c>
      <c r="AB482" s="38">
        <v>36.97298</v>
      </c>
      <c r="AC482" s="38">
        <v>36.456159999999997</v>
      </c>
      <c r="AD482" s="38">
        <v>35.06794</v>
      </c>
      <c r="AE482" s="38">
        <v>33.386180000000003</v>
      </c>
      <c r="AF482" s="38">
        <v>31.50319</v>
      </c>
      <c r="AG482" s="38">
        <v>30.434439999999999</v>
      </c>
      <c r="AH482" s="38">
        <v>29.536169999999998</v>
      </c>
      <c r="AI482" s="38">
        <v>27.612400000000001</v>
      </c>
      <c r="AJ482" s="38">
        <v>24.938359999999999</v>
      </c>
      <c r="AK482" s="38">
        <v>22.62865</v>
      </c>
      <c r="AL482" s="38">
        <v>-4.2487999999999998E-2</v>
      </c>
      <c r="AM482" s="38">
        <v>-1.44282E-2</v>
      </c>
      <c r="AN482" s="38">
        <v>1.8698300000000001E-2</v>
      </c>
      <c r="AO482" s="38">
        <v>4.3115999999999996E-3</v>
      </c>
      <c r="AP482" s="38">
        <v>1.5101099999999999E-2</v>
      </c>
      <c r="AQ482" s="38">
        <v>4.5815999999999999E-3</v>
      </c>
      <c r="AR482" s="38">
        <v>-0.1370527</v>
      </c>
      <c r="AS482" s="38">
        <v>-7.4987200000000004E-2</v>
      </c>
      <c r="AT482" s="38">
        <v>-0.2041114</v>
      </c>
      <c r="AU482" s="38">
        <v>-0.2470396</v>
      </c>
      <c r="AV482" s="38">
        <v>-0.20302419999999999</v>
      </c>
      <c r="AW482" s="38">
        <v>-0.16211100000000001</v>
      </c>
      <c r="AX482" s="38">
        <v>-6.5754400000000005E-2</v>
      </c>
      <c r="AY482" s="38">
        <v>6.6591999999999998E-2</v>
      </c>
      <c r="AZ482" s="38">
        <v>7.1483699999999997E-2</v>
      </c>
      <c r="BA482" s="38">
        <v>5.6225999999999998E-2</v>
      </c>
      <c r="BB482" s="38">
        <v>0.40507520000000002</v>
      </c>
      <c r="BC482" s="38">
        <v>0.32431599999999999</v>
      </c>
      <c r="BD482" s="38">
        <v>0.3073051</v>
      </c>
      <c r="BE482" s="38">
        <v>0.23743729999999999</v>
      </c>
      <c r="BF482" s="38">
        <v>0.36775419999999998</v>
      </c>
      <c r="BG482" s="38">
        <v>7.7799499999999994E-2</v>
      </c>
      <c r="BH482" s="38">
        <v>3.1967700000000002E-2</v>
      </c>
      <c r="BI482" s="38">
        <v>3.7061400000000001E-2</v>
      </c>
      <c r="BJ482" s="38">
        <v>6.1878999999999997E-3</v>
      </c>
      <c r="BK482" s="38">
        <v>2.3059900000000001E-2</v>
      </c>
      <c r="BL482" s="38">
        <v>5.42131E-2</v>
      </c>
      <c r="BM482" s="38">
        <v>3.6674999999999999E-2</v>
      </c>
      <c r="BN482" s="38">
        <v>5.1237699999999997E-2</v>
      </c>
      <c r="BO482" s="38">
        <v>3.4613400000000002E-2</v>
      </c>
      <c r="BP482" s="38">
        <v>-8.6968599999999993E-2</v>
      </c>
      <c r="BQ482" s="38">
        <v>-3.79911E-2</v>
      </c>
      <c r="BR482" s="38">
        <v>-0.15351100000000001</v>
      </c>
      <c r="BS482" s="38">
        <v>-0.1953675</v>
      </c>
      <c r="BT482" s="38">
        <v>-0.1539556</v>
      </c>
      <c r="BU482" s="38">
        <v>-0.12228700000000001</v>
      </c>
      <c r="BV482" s="38">
        <v>-4.3320200000000003E-2</v>
      </c>
      <c r="BW482" s="38">
        <v>9.9337900000000007E-2</v>
      </c>
      <c r="BX482" s="38">
        <v>0.12584619999999999</v>
      </c>
      <c r="BY482" s="38">
        <v>0.1221134</v>
      </c>
      <c r="BZ482" s="38">
        <v>0.47933540000000002</v>
      </c>
      <c r="CA482" s="38">
        <v>0.39112269999999999</v>
      </c>
      <c r="CB482" s="38">
        <v>0.38336199999999998</v>
      </c>
      <c r="CC482" s="38">
        <v>0.31075900000000001</v>
      </c>
      <c r="CD482" s="38">
        <v>0.4361681</v>
      </c>
      <c r="CE482" s="38">
        <v>0.16080269999999999</v>
      </c>
      <c r="CF482" s="38">
        <v>0.10540860000000001</v>
      </c>
      <c r="CG482" s="38">
        <v>0.1078916</v>
      </c>
      <c r="CH482" s="38">
        <v>3.9900699999999997E-2</v>
      </c>
      <c r="CI482" s="38">
        <v>4.9024100000000001E-2</v>
      </c>
      <c r="CJ482" s="38">
        <v>7.8810500000000006E-2</v>
      </c>
      <c r="CK482" s="38">
        <v>5.9089900000000001E-2</v>
      </c>
      <c r="CL482" s="38">
        <v>7.6265899999999998E-2</v>
      </c>
      <c r="CM482" s="38">
        <v>5.5413299999999999E-2</v>
      </c>
      <c r="CN482" s="38">
        <v>-5.2280500000000001E-2</v>
      </c>
      <c r="CO482" s="38">
        <v>-1.2367599999999999E-2</v>
      </c>
      <c r="CP482" s="38">
        <v>-0.1184653</v>
      </c>
      <c r="CQ482" s="38">
        <v>-0.15957950000000001</v>
      </c>
      <c r="CR482" s="38">
        <v>-0.11997090000000001</v>
      </c>
      <c r="CS482" s="38">
        <v>-9.4704999999999998E-2</v>
      </c>
      <c r="CT482" s="38">
        <v>-2.7782399999999999E-2</v>
      </c>
      <c r="CU482" s="38">
        <v>0.1220176</v>
      </c>
      <c r="CV482" s="38">
        <v>0.16349759999999999</v>
      </c>
      <c r="CW482" s="38">
        <v>0.1677468</v>
      </c>
      <c r="CX482" s="38">
        <v>0.53076789999999996</v>
      </c>
      <c r="CY482" s="38">
        <v>0.43739280000000003</v>
      </c>
      <c r="CZ482" s="38">
        <v>0.4360388</v>
      </c>
      <c r="DA482" s="38">
        <v>0.36154140000000001</v>
      </c>
      <c r="DB482" s="38">
        <v>0.48355130000000002</v>
      </c>
      <c r="DC482" s="38">
        <v>0.2182905</v>
      </c>
      <c r="DD482" s="38">
        <v>0.15627350000000001</v>
      </c>
      <c r="DE482" s="38">
        <v>0.15694839999999999</v>
      </c>
      <c r="DF482" s="38">
        <v>7.3613600000000001E-2</v>
      </c>
      <c r="DG482" s="38">
        <v>7.4988299999999994E-2</v>
      </c>
      <c r="DH482" s="38">
        <v>0.1034079</v>
      </c>
      <c r="DI482" s="38">
        <v>8.1504699999999999E-2</v>
      </c>
      <c r="DJ482" s="38">
        <v>0.101294</v>
      </c>
      <c r="DK482" s="38">
        <v>7.6213199999999995E-2</v>
      </c>
      <c r="DL482" s="38">
        <v>-1.7592400000000001E-2</v>
      </c>
      <c r="DM482" s="38">
        <v>1.32558E-2</v>
      </c>
      <c r="DN482" s="38">
        <v>-8.3419499999999994E-2</v>
      </c>
      <c r="DO482" s="38">
        <v>-0.1237916</v>
      </c>
      <c r="DP482" s="38">
        <v>-8.5986099999999996E-2</v>
      </c>
      <c r="DQ482" s="38">
        <v>-6.7123000000000002E-2</v>
      </c>
      <c r="DR482" s="38">
        <v>-1.22445E-2</v>
      </c>
      <c r="DS482" s="38">
        <v>0.1446972</v>
      </c>
      <c r="DT482" s="38">
        <v>0.20114889999999999</v>
      </c>
      <c r="DU482" s="38">
        <v>0.21338019999999999</v>
      </c>
      <c r="DV482" s="38">
        <v>0.5822003</v>
      </c>
      <c r="DW482" s="38">
        <v>0.48366290000000001</v>
      </c>
      <c r="DX482" s="38">
        <v>0.48871550000000002</v>
      </c>
      <c r="DY482" s="38">
        <v>0.41232380000000002</v>
      </c>
      <c r="DZ482" s="38">
        <v>0.53093449999999998</v>
      </c>
      <c r="EA482" s="38">
        <v>0.27577829999999998</v>
      </c>
      <c r="EB482" s="38">
        <v>0.2071384</v>
      </c>
      <c r="EC482" s="38">
        <v>0.2060052</v>
      </c>
      <c r="ED482" s="38">
        <v>0.1222895</v>
      </c>
      <c r="EE482" s="38">
        <v>0.1124764</v>
      </c>
      <c r="EF482" s="38">
        <v>0.13892260000000001</v>
      </c>
      <c r="EG482" s="38">
        <v>0.1138682</v>
      </c>
      <c r="EH482" s="38">
        <v>0.13743060000000001</v>
      </c>
      <c r="EI482" s="38">
        <v>0.10624500000000001</v>
      </c>
      <c r="EJ482" s="38">
        <v>3.2491600000000002E-2</v>
      </c>
      <c r="EK482" s="38">
        <v>5.0251999999999998E-2</v>
      </c>
      <c r="EL482" s="38">
        <v>-3.2819099999999997E-2</v>
      </c>
      <c r="EM482" s="38">
        <v>-7.21194E-2</v>
      </c>
      <c r="EN482" s="38">
        <v>-3.6917499999999999E-2</v>
      </c>
      <c r="EO482" s="38">
        <v>-2.7299E-2</v>
      </c>
      <c r="EP482" s="38">
        <v>1.0189699999999999E-2</v>
      </c>
      <c r="EQ482" s="38">
        <v>0.17744309999999999</v>
      </c>
      <c r="ER482" s="38">
        <v>0.2555115</v>
      </c>
      <c r="ES482" s="38">
        <v>0.2792676</v>
      </c>
      <c r="ET482" s="38">
        <v>0.6564605</v>
      </c>
      <c r="EU482" s="38">
        <v>0.5504696</v>
      </c>
      <c r="EV482" s="38">
        <v>0.56477239999999995</v>
      </c>
      <c r="EW482" s="38">
        <v>0.48564550000000001</v>
      </c>
      <c r="EX482" s="38">
        <v>0.5993484</v>
      </c>
      <c r="EY482" s="38">
        <v>0.35878149999999998</v>
      </c>
      <c r="EZ482" s="38">
        <v>0.28057919999999997</v>
      </c>
      <c r="FA482" s="38">
        <v>0.27683540000000001</v>
      </c>
      <c r="FB482" s="38">
        <v>80.646799999999999</v>
      </c>
      <c r="FC482" s="38">
        <v>79.072460000000007</v>
      </c>
      <c r="FD482" s="38">
        <v>77.257729999999995</v>
      </c>
      <c r="FE482" s="38">
        <v>75.642610000000005</v>
      </c>
      <c r="FF482" s="38">
        <v>74.295720000000003</v>
      </c>
      <c r="FG482" s="38">
        <v>73.165989999999994</v>
      </c>
      <c r="FH482" s="38">
        <v>72.745159999999998</v>
      </c>
      <c r="FI482" s="38">
        <v>75.076570000000004</v>
      </c>
      <c r="FJ482" s="38">
        <v>79.454310000000007</v>
      </c>
      <c r="FK482" s="38">
        <v>84.050849999999997</v>
      </c>
      <c r="FL482" s="38">
        <v>88.413679999999999</v>
      </c>
      <c r="FM482" s="38">
        <v>92.364000000000004</v>
      </c>
      <c r="FN482" s="38">
        <v>95.599329999999995</v>
      </c>
      <c r="FO482" s="38">
        <v>98.21011</v>
      </c>
      <c r="FP482" s="38">
        <v>100.20059999999999</v>
      </c>
      <c r="FQ482" s="38">
        <v>101.5459</v>
      </c>
      <c r="FR482" s="38">
        <v>102.0134</v>
      </c>
      <c r="FS482" s="38">
        <v>101.28579999999999</v>
      </c>
      <c r="FT482" s="38">
        <v>99.451899999999995</v>
      </c>
      <c r="FU482" s="38">
        <v>96.058070000000001</v>
      </c>
      <c r="FV482" s="38">
        <v>92.07311</v>
      </c>
      <c r="FW482">
        <v>88.875839999999997</v>
      </c>
      <c r="FX482">
        <v>86.219890000000007</v>
      </c>
      <c r="FY482">
        <v>83.495620000000002</v>
      </c>
      <c r="FZ482">
        <v>8.2793099999999994E-2</v>
      </c>
      <c r="GA482">
        <v>0.69744189999999995</v>
      </c>
      <c r="GB482">
        <v>1</v>
      </c>
    </row>
    <row r="483" spans="1:184" x14ac:dyDescent="0.3">
      <c r="A483" t="s">
        <v>279</v>
      </c>
      <c r="B483" t="s">
        <v>1</v>
      </c>
      <c r="C483" t="s">
        <v>1</v>
      </c>
      <c r="D483" t="s">
        <v>1</v>
      </c>
      <c r="E483" t="s">
        <v>1</v>
      </c>
      <c r="F483" t="s">
        <v>1</v>
      </c>
      <c r="G483" t="s">
        <v>1</v>
      </c>
      <c r="H483" s="40" t="s">
        <v>1</v>
      </c>
      <c r="I483" s="18" t="s">
        <v>222</v>
      </c>
      <c r="J483" s="38" t="s">
        <v>1</v>
      </c>
      <c r="K483" s="18">
        <v>44722</v>
      </c>
      <c r="L483" s="38">
        <v>17147</v>
      </c>
      <c r="M483" s="38">
        <v>17147</v>
      </c>
      <c r="N483" s="38">
        <v>13.51667</v>
      </c>
      <c r="O483" s="38">
        <v>12.907679999999999</v>
      </c>
      <c r="P483" s="38">
        <v>12.539009999999999</v>
      </c>
      <c r="Q483" s="38">
        <v>12.430759999999999</v>
      </c>
      <c r="R483" s="38">
        <v>12.885730000000001</v>
      </c>
      <c r="S483" s="38">
        <v>14.046569999999999</v>
      </c>
      <c r="T483" s="38">
        <v>15.491020000000001</v>
      </c>
      <c r="U483" s="38">
        <v>17.880050000000001</v>
      </c>
      <c r="V483" s="38">
        <v>20.60202</v>
      </c>
      <c r="W483" s="38">
        <v>22.625720000000001</v>
      </c>
      <c r="X483" s="38">
        <v>24.386299999999999</v>
      </c>
      <c r="Y483" s="38">
        <v>25.759</v>
      </c>
      <c r="Z483" s="38">
        <v>26.51296</v>
      </c>
      <c r="AA483" s="38">
        <v>27.285019999999999</v>
      </c>
      <c r="AB483" s="38">
        <v>27.358180000000001</v>
      </c>
      <c r="AC483" s="38">
        <v>26.76689</v>
      </c>
      <c r="AD483" s="38">
        <v>25.493289999999998</v>
      </c>
      <c r="AE483" s="38">
        <v>23.705629999999999</v>
      </c>
      <c r="AF483" s="38">
        <v>21.958390000000001</v>
      </c>
      <c r="AG483" s="38">
        <v>20.66517</v>
      </c>
      <c r="AH483" s="38">
        <v>19.672560000000001</v>
      </c>
      <c r="AI483" s="38">
        <v>18.299689999999998</v>
      </c>
      <c r="AJ483" s="38">
        <v>16.492979999999999</v>
      </c>
      <c r="AK483" s="38">
        <v>14.9526</v>
      </c>
      <c r="AL483" s="38">
        <v>5.8532899999999999E-2</v>
      </c>
      <c r="AM483" s="38">
        <v>4.2472500000000003E-2</v>
      </c>
      <c r="AN483" s="38">
        <v>9.2269000000000004E-2</v>
      </c>
      <c r="AO483" s="38">
        <v>0.11625190000000001</v>
      </c>
      <c r="AP483" s="38">
        <v>0.15844179999999999</v>
      </c>
      <c r="AQ483" s="38">
        <v>0.1159422</v>
      </c>
      <c r="AR483" s="38">
        <v>-5.0103200000000001E-2</v>
      </c>
      <c r="AS483" s="38">
        <v>-0.20473530000000001</v>
      </c>
      <c r="AT483" s="38">
        <v>-0.28150389999999997</v>
      </c>
      <c r="AU483" s="38">
        <v>-0.34097129999999998</v>
      </c>
      <c r="AV483" s="38">
        <v>-0.28978189999999998</v>
      </c>
      <c r="AW483" s="38">
        <v>-0.15497910000000001</v>
      </c>
      <c r="AX483" s="38">
        <v>-3.3602899999999998E-2</v>
      </c>
      <c r="AY483" s="38">
        <v>4.4752599999999997E-2</v>
      </c>
      <c r="AZ483" s="38">
        <v>0.15167259999999999</v>
      </c>
      <c r="BA483" s="38">
        <v>0.1115709</v>
      </c>
      <c r="BB483" s="38">
        <v>5.4042E-2</v>
      </c>
      <c r="BC483" s="38">
        <v>2.48997E-2</v>
      </c>
      <c r="BD483" s="38">
        <v>-0.12004579999999999</v>
      </c>
      <c r="BE483" s="38">
        <v>-0.18012139999999999</v>
      </c>
      <c r="BF483" s="38">
        <v>-7.5055499999999997E-2</v>
      </c>
      <c r="BG483" s="38">
        <v>-0.29924669999999998</v>
      </c>
      <c r="BH483" s="38">
        <v>-0.32493689999999997</v>
      </c>
      <c r="BI483" s="38">
        <v>-0.38824839999999999</v>
      </c>
      <c r="BJ483" s="38">
        <v>9.3736299999999995E-2</v>
      </c>
      <c r="BK483" s="38">
        <v>7.0024900000000001E-2</v>
      </c>
      <c r="BL483" s="38">
        <v>0.1145086</v>
      </c>
      <c r="BM483" s="38">
        <v>0.13420260000000001</v>
      </c>
      <c r="BN483" s="38">
        <v>0.17658180000000001</v>
      </c>
      <c r="BO483" s="38">
        <v>0.14165220000000001</v>
      </c>
      <c r="BP483" s="38">
        <v>-1.9652800000000002E-2</v>
      </c>
      <c r="BQ483" s="38">
        <v>-0.1825109</v>
      </c>
      <c r="BR483" s="38">
        <v>-0.2523087</v>
      </c>
      <c r="BS483" s="38">
        <v>-0.2992804</v>
      </c>
      <c r="BT483" s="38">
        <v>-0.25888889999999998</v>
      </c>
      <c r="BU483" s="38">
        <v>-0.13242699999999999</v>
      </c>
      <c r="BV483" s="38">
        <v>-2.0701899999999999E-2</v>
      </c>
      <c r="BW483" s="38">
        <v>6.3478599999999996E-2</v>
      </c>
      <c r="BX483" s="38">
        <v>0.18685940000000001</v>
      </c>
      <c r="BY483" s="38">
        <v>0.1545163</v>
      </c>
      <c r="BZ483" s="38">
        <v>0.100991</v>
      </c>
      <c r="CA483" s="38">
        <v>7.1871900000000002E-2</v>
      </c>
      <c r="CB483" s="38">
        <v>-7.5315900000000005E-2</v>
      </c>
      <c r="CC483" s="38">
        <v>-0.1384792</v>
      </c>
      <c r="CD483" s="38">
        <v>-3.52038E-2</v>
      </c>
      <c r="CE483" s="38">
        <v>-0.24188750000000001</v>
      </c>
      <c r="CF483" s="38">
        <v>-0.27085399999999998</v>
      </c>
      <c r="CG483" s="38">
        <v>-0.33422210000000002</v>
      </c>
      <c r="CH483" s="38">
        <v>0.118118</v>
      </c>
      <c r="CI483" s="38">
        <v>8.9107599999999995E-2</v>
      </c>
      <c r="CJ483" s="38">
        <v>0.12991169999999999</v>
      </c>
      <c r="CK483" s="38">
        <v>0.14663519999999999</v>
      </c>
      <c r="CL483" s="38">
        <v>0.18914549999999999</v>
      </c>
      <c r="CM483" s="38">
        <v>0.15945880000000001</v>
      </c>
      <c r="CN483" s="38">
        <v>1.4371E-3</v>
      </c>
      <c r="CO483" s="38">
        <v>-0.1671183</v>
      </c>
      <c r="CP483" s="38">
        <v>-0.23208809999999999</v>
      </c>
      <c r="CQ483" s="38">
        <v>-0.27040550000000002</v>
      </c>
      <c r="CR483" s="38">
        <v>-0.2374925</v>
      </c>
      <c r="CS483" s="38">
        <v>-0.11680749999999999</v>
      </c>
      <c r="CT483" s="38">
        <v>-1.1766799999999999E-2</v>
      </c>
      <c r="CU483" s="38">
        <v>7.6448100000000005E-2</v>
      </c>
      <c r="CV483" s="38">
        <v>0.21122959999999999</v>
      </c>
      <c r="CW483" s="38">
        <v>0.18426020000000001</v>
      </c>
      <c r="CX483" s="38">
        <v>0.1335076</v>
      </c>
      <c r="CY483" s="38">
        <v>0.1044047</v>
      </c>
      <c r="CZ483" s="38">
        <v>-4.4336199999999999E-2</v>
      </c>
      <c r="DA483" s="38">
        <v>-0.109638</v>
      </c>
      <c r="DB483" s="38">
        <v>-7.6027000000000004E-3</v>
      </c>
      <c r="DC483" s="38">
        <v>-0.2021606</v>
      </c>
      <c r="DD483" s="38">
        <v>-0.2333963</v>
      </c>
      <c r="DE483" s="38">
        <v>-0.2968036</v>
      </c>
      <c r="DF483" s="38">
        <v>0.14249980000000001</v>
      </c>
      <c r="DG483" s="38">
        <v>0.1081903</v>
      </c>
      <c r="DH483" s="38">
        <v>0.14531469999999999</v>
      </c>
      <c r="DI483" s="38">
        <v>0.15906780000000001</v>
      </c>
      <c r="DJ483" s="38">
        <v>0.20170920000000001</v>
      </c>
      <c r="DK483" s="38">
        <v>0.17726549999999999</v>
      </c>
      <c r="DL483" s="38">
        <v>2.2526899999999999E-2</v>
      </c>
      <c r="DM483" s="38">
        <v>-0.15172579999999999</v>
      </c>
      <c r="DN483" s="38">
        <v>-0.21186759999999999</v>
      </c>
      <c r="DO483" s="38">
        <v>-0.24153050000000001</v>
      </c>
      <c r="DP483" s="38">
        <v>-0.21609600000000001</v>
      </c>
      <c r="DQ483" s="38">
        <v>-0.101188</v>
      </c>
      <c r="DR483" s="38">
        <v>-2.8316000000000001E-3</v>
      </c>
      <c r="DS483" s="38">
        <v>8.94176E-2</v>
      </c>
      <c r="DT483" s="38">
        <v>0.2355999</v>
      </c>
      <c r="DU483" s="38">
        <v>0.214004</v>
      </c>
      <c r="DV483" s="38">
        <v>0.16602430000000001</v>
      </c>
      <c r="DW483" s="38">
        <v>0.13693749999999999</v>
      </c>
      <c r="DX483" s="38">
        <v>-1.33565E-2</v>
      </c>
      <c r="DY483" s="38">
        <v>-8.0796800000000002E-2</v>
      </c>
      <c r="DZ483" s="38">
        <v>1.9998499999999999E-2</v>
      </c>
      <c r="EA483" s="38">
        <v>-0.16243379999999999</v>
      </c>
      <c r="EB483" s="38">
        <v>-0.19593859999999999</v>
      </c>
      <c r="EC483" s="38">
        <v>-0.25938509999999998</v>
      </c>
      <c r="ED483" s="38">
        <v>0.17770320000000001</v>
      </c>
      <c r="EE483" s="38">
        <v>0.13574269999999999</v>
      </c>
      <c r="EF483" s="38">
        <v>0.16755429999999999</v>
      </c>
      <c r="EG483" s="38">
        <v>0.1770185</v>
      </c>
      <c r="EH483" s="38">
        <v>0.21984919999999999</v>
      </c>
      <c r="EI483" s="38">
        <v>0.2029755</v>
      </c>
      <c r="EJ483" s="38">
        <v>5.2977299999999998E-2</v>
      </c>
      <c r="EK483" s="38">
        <v>-0.12950139999999999</v>
      </c>
      <c r="EL483" s="38">
        <v>-0.18267230000000001</v>
      </c>
      <c r="EM483" s="38">
        <v>-0.19983970000000001</v>
      </c>
      <c r="EN483" s="38">
        <v>-0.18520300000000001</v>
      </c>
      <c r="EO483" s="38">
        <v>-7.8635899999999995E-2</v>
      </c>
      <c r="EP483" s="38">
        <v>1.0069399999999999E-2</v>
      </c>
      <c r="EQ483" s="38">
        <v>0.10814360000000001</v>
      </c>
      <c r="ER483" s="38">
        <v>0.27078659999999999</v>
      </c>
      <c r="ES483" s="38">
        <v>0.25694939999999999</v>
      </c>
      <c r="ET483" s="38">
        <v>0.2129732</v>
      </c>
      <c r="EU483" s="38">
        <v>0.18390960000000001</v>
      </c>
      <c r="EV483" s="38">
        <v>3.1373400000000003E-2</v>
      </c>
      <c r="EW483" s="38">
        <v>-3.9154599999999998E-2</v>
      </c>
      <c r="EX483" s="38">
        <v>5.9850100000000003E-2</v>
      </c>
      <c r="EY483" s="38">
        <v>-0.1050746</v>
      </c>
      <c r="EZ483" s="38">
        <v>-0.1418556</v>
      </c>
      <c r="FA483" s="38">
        <v>-0.20535880000000001</v>
      </c>
      <c r="FB483" s="38">
        <v>79.060469999999995</v>
      </c>
      <c r="FC483" s="38">
        <v>77.352710000000002</v>
      </c>
      <c r="FD483" s="38">
        <v>74.978030000000004</v>
      </c>
      <c r="FE483" s="38">
        <v>73.000029999999995</v>
      </c>
      <c r="FF483" s="38">
        <v>71.957710000000006</v>
      </c>
      <c r="FG483" s="38">
        <v>71.008880000000005</v>
      </c>
      <c r="FH483" s="38">
        <v>71.610640000000004</v>
      </c>
      <c r="FI483" s="38">
        <v>75.713669999999993</v>
      </c>
      <c r="FJ483" s="38">
        <v>80.610569999999996</v>
      </c>
      <c r="FK483" s="38">
        <v>84.33211</v>
      </c>
      <c r="FL483" s="38">
        <v>87.997280000000003</v>
      </c>
      <c r="FM483" s="38">
        <v>91.570130000000006</v>
      </c>
      <c r="FN483" s="38">
        <v>94.09684</v>
      </c>
      <c r="FO483" s="38">
        <v>96.29222</v>
      </c>
      <c r="FP483" s="38">
        <v>97.753399999999999</v>
      </c>
      <c r="FQ483" s="38">
        <v>98.92577</v>
      </c>
      <c r="FR483" s="38">
        <v>99.256349999999998</v>
      </c>
      <c r="FS483" s="38">
        <v>98.736050000000006</v>
      </c>
      <c r="FT483" s="38">
        <v>97.054230000000004</v>
      </c>
      <c r="FU483" s="38">
        <v>94.75121</v>
      </c>
      <c r="FV483" s="38">
        <v>91.460179999999994</v>
      </c>
      <c r="FW483">
        <v>88.751779999999997</v>
      </c>
      <c r="FX483">
        <v>85.969089999999994</v>
      </c>
      <c r="FY483">
        <v>83.120320000000007</v>
      </c>
      <c r="FZ483">
        <v>5.1105900000000003E-2</v>
      </c>
      <c r="GA483">
        <v>0.45608080000000001</v>
      </c>
      <c r="GB483">
        <v>1</v>
      </c>
    </row>
    <row r="484" spans="1:184" x14ac:dyDescent="0.3">
      <c r="A484" t="s">
        <v>279</v>
      </c>
      <c r="B484" t="s">
        <v>1</v>
      </c>
      <c r="C484" t="s">
        <v>1</v>
      </c>
      <c r="D484" t="s">
        <v>1</v>
      </c>
      <c r="E484" t="s">
        <v>1</v>
      </c>
      <c r="F484" t="s">
        <v>1</v>
      </c>
      <c r="G484" t="s">
        <v>1</v>
      </c>
      <c r="H484" s="40" t="s">
        <v>1</v>
      </c>
      <c r="I484" s="18" t="s">
        <v>222</v>
      </c>
      <c r="J484" s="38" t="s">
        <v>1</v>
      </c>
      <c r="K484" s="18">
        <v>44739</v>
      </c>
      <c r="L484" s="38">
        <v>17124</v>
      </c>
      <c r="M484" s="38">
        <v>17124</v>
      </c>
      <c r="N484" s="38">
        <v>13.01867</v>
      </c>
      <c r="O484" s="38">
        <v>12.54701</v>
      </c>
      <c r="P484" s="38">
        <v>12.20473</v>
      </c>
      <c r="Q484" s="38">
        <v>12.220230000000001</v>
      </c>
      <c r="R484" s="38">
        <v>12.734439999999999</v>
      </c>
      <c r="S484" s="38">
        <v>14.1526</v>
      </c>
      <c r="T484" s="38">
        <v>15.80129</v>
      </c>
      <c r="U484" s="38">
        <v>17.97728</v>
      </c>
      <c r="V484" s="38">
        <v>20.60643</v>
      </c>
      <c r="W484" s="38">
        <v>22.410409999999999</v>
      </c>
      <c r="X484" s="38">
        <v>24.011389999999999</v>
      </c>
      <c r="Y484" s="38">
        <v>25.292649999999998</v>
      </c>
      <c r="Z484" s="38">
        <v>26.22955</v>
      </c>
      <c r="AA484" s="38">
        <v>27.201350000000001</v>
      </c>
      <c r="AB484" s="38">
        <v>27.557539999999999</v>
      </c>
      <c r="AC484" s="38">
        <v>27.180420000000002</v>
      </c>
      <c r="AD484" s="38">
        <v>26.01493</v>
      </c>
      <c r="AE484" s="38">
        <v>24.026140000000002</v>
      </c>
      <c r="AF484" s="38">
        <v>22.15437</v>
      </c>
      <c r="AG484" s="38">
        <v>20.821120000000001</v>
      </c>
      <c r="AH484" s="38">
        <v>19.560009999999998</v>
      </c>
      <c r="AI484" s="38">
        <v>17.800239999999999</v>
      </c>
      <c r="AJ484" s="38">
        <v>15.957990000000001</v>
      </c>
      <c r="AK484" s="38">
        <v>14.552199999999999</v>
      </c>
      <c r="AL484" s="38">
        <v>-0.20674380000000001</v>
      </c>
      <c r="AM484" s="38">
        <v>-8.5086300000000004E-2</v>
      </c>
      <c r="AN484" s="38">
        <v>-5.3726999999999997E-2</v>
      </c>
      <c r="AO484" s="38">
        <v>5.1311999999999998E-3</v>
      </c>
      <c r="AP484" s="38">
        <v>-2.6020000000000001E-3</v>
      </c>
      <c r="AQ484" s="38">
        <v>0.25605410000000001</v>
      </c>
      <c r="AR484" s="38">
        <v>0.2651522</v>
      </c>
      <c r="AS484" s="38">
        <v>-0.1078534</v>
      </c>
      <c r="AT484" s="38">
        <v>-9.4496499999999997E-2</v>
      </c>
      <c r="AU484" s="38">
        <v>-0.16190170000000001</v>
      </c>
      <c r="AV484" s="38">
        <v>-0.1495571</v>
      </c>
      <c r="AW484" s="38">
        <v>-9.5881099999999997E-2</v>
      </c>
      <c r="AX484" s="38">
        <v>-9.4200000000000002E-4</v>
      </c>
      <c r="AY484" s="38">
        <v>8.4609000000000004E-2</v>
      </c>
      <c r="AZ484" s="38">
        <v>0.16926569999999999</v>
      </c>
      <c r="BA484" s="38">
        <v>0.18220239999999999</v>
      </c>
      <c r="BB484" s="38">
        <v>0.33794570000000002</v>
      </c>
      <c r="BC484" s="38">
        <v>0.23997760000000001</v>
      </c>
      <c r="BD484" s="38">
        <v>6.8394800000000006E-2</v>
      </c>
      <c r="BE484" s="38">
        <v>0.1030658</v>
      </c>
      <c r="BF484" s="38">
        <v>0.1085945</v>
      </c>
      <c r="BG484" s="38">
        <v>-0.34562120000000002</v>
      </c>
      <c r="BH484" s="38">
        <v>-0.2291241</v>
      </c>
      <c r="BI484" s="38">
        <v>-0.2473052</v>
      </c>
      <c r="BJ484" s="38">
        <v>-0.18307000000000001</v>
      </c>
      <c r="BK484" s="38">
        <v>-6.2831799999999993E-2</v>
      </c>
      <c r="BL484" s="38">
        <v>-3.3777099999999997E-2</v>
      </c>
      <c r="BM484" s="38">
        <v>2.2006399999999999E-2</v>
      </c>
      <c r="BN484" s="38">
        <v>1.33578E-2</v>
      </c>
      <c r="BO484" s="38">
        <v>0.27628989999999998</v>
      </c>
      <c r="BP484" s="38">
        <v>0.29451129999999998</v>
      </c>
      <c r="BQ484" s="38">
        <v>-8.7980900000000001E-2</v>
      </c>
      <c r="BR484" s="38">
        <v>-6.6600500000000007E-2</v>
      </c>
      <c r="BS484" s="38">
        <v>-0.130358</v>
      </c>
      <c r="BT484" s="38">
        <v>-0.1210524</v>
      </c>
      <c r="BU484" s="38">
        <v>-7.3979699999999995E-2</v>
      </c>
      <c r="BV484" s="38">
        <v>9.8630000000000002E-3</v>
      </c>
      <c r="BW484" s="38">
        <v>9.8956199999999994E-2</v>
      </c>
      <c r="BX484" s="38">
        <v>0.1909199</v>
      </c>
      <c r="BY484" s="38">
        <v>0.2056181</v>
      </c>
      <c r="BZ484" s="38">
        <v>0.37054759999999998</v>
      </c>
      <c r="CA484" s="38">
        <v>0.2723815</v>
      </c>
      <c r="CB484" s="38">
        <v>0.1056314</v>
      </c>
      <c r="CC484" s="38">
        <v>0.13871240000000001</v>
      </c>
      <c r="CD484" s="38">
        <v>0.14007349999999999</v>
      </c>
      <c r="CE484" s="38">
        <v>-0.2925199</v>
      </c>
      <c r="CF484" s="38">
        <v>-0.1799019</v>
      </c>
      <c r="CG484" s="38">
        <v>-0.19380020000000001</v>
      </c>
      <c r="CH484" s="38">
        <v>-0.16667360000000001</v>
      </c>
      <c r="CI484" s="38">
        <v>-4.7418399999999999E-2</v>
      </c>
      <c r="CJ484" s="38">
        <v>-1.99598E-2</v>
      </c>
      <c r="CK484" s="38">
        <v>3.3694099999999998E-2</v>
      </c>
      <c r="CL484" s="38">
        <v>2.4411499999999999E-2</v>
      </c>
      <c r="CM484" s="38">
        <v>0.29030509999999998</v>
      </c>
      <c r="CN484" s="38">
        <v>0.31484519999999999</v>
      </c>
      <c r="CO484" s="38">
        <v>-7.4217199999999997E-2</v>
      </c>
      <c r="CP484" s="38">
        <v>-4.7279700000000001E-2</v>
      </c>
      <c r="CQ484" s="38">
        <v>-0.1085108</v>
      </c>
      <c r="CR484" s="38">
        <v>-0.1013102</v>
      </c>
      <c r="CS484" s="38">
        <v>-5.8810800000000003E-2</v>
      </c>
      <c r="CT484" s="38">
        <v>1.73466E-2</v>
      </c>
      <c r="CU484" s="38">
        <v>0.108893</v>
      </c>
      <c r="CV484" s="38">
        <v>0.2059175</v>
      </c>
      <c r="CW484" s="38">
        <v>0.2218357</v>
      </c>
      <c r="CX484" s="38">
        <v>0.39312770000000002</v>
      </c>
      <c r="CY484" s="38">
        <v>0.29482439999999999</v>
      </c>
      <c r="CZ484" s="38">
        <v>0.13142139999999999</v>
      </c>
      <c r="DA484" s="38">
        <v>0.16340109999999999</v>
      </c>
      <c r="DB484" s="38">
        <v>0.16187579999999999</v>
      </c>
      <c r="DC484" s="38">
        <v>-0.25574210000000003</v>
      </c>
      <c r="DD484" s="38">
        <v>-0.14581069999999999</v>
      </c>
      <c r="DE484" s="38">
        <v>-0.15674279999999999</v>
      </c>
      <c r="DF484" s="38">
        <v>-0.1502771</v>
      </c>
      <c r="DG484" s="38">
        <v>-3.2004999999999999E-2</v>
      </c>
      <c r="DH484" s="38">
        <v>-6.1425000000000004E-3</v>
      </c>
      <c r="DI484" s="38">
        <v>4.5381900000000003E-2</v>
      </c>
      <c r="DJ484" s="38">
        <v>3.5465099999999999E-2</v>
      </c>
      <c r="DK484" s="38">
        <v>0.30432029999999999</v>
      </c>
      <c r="DL484" s="38">
        <v>0.33517920000000001</v>
      </c>
      <c r="DM484" s="38">
        <v>-6.04535E-2</v>
      </c>
      <c r="DN484" s="38">
        <v>-2.7959000000000001E-2</v>
      </c>
      <c r="DO484" s="38">
        <v>-8.6663699999999996E-2</v>
      </c>
      <c r="DP484" s="38">
        <v>-8.1567899999999999E-2</v>
      </c>
      <c r="DQ484" s="38">
        <v>-4.3642E-2</v>
      </c>
      <c r="DR484" s="38">
        <v>2.4830100000000001E-2</v>
      </c>
      <c r="DS484" s="38">
        <v>0.1188298</v>
      </c>
      <c r="DT484" s="38">
        <v>0.2209151</v>
      </c>
      <c r="DU484" s="38">
        <v>0.2380534</v>
      </c>
      <c r="DV484" s="38">
        <v>0.41570770000000001</v>
      </c>
      <c r="DW484" s="38">
        <v>0.31726729999999997</v>
      </c>
      <c r="DX484" s="38">
        <v>0.1572113</v>
      </c>
      <c r="DY484" s="38">
        <v>0.1880898</v>
      </c>
      <c r="DZ484" s="38">
        <v>0.18367810000000001</v>
      </c>
      <c r="EA484" s="38">
        <v>-0.2189643</v>
      </c>
      <c r="EB484" s="38">
        <v>-0.1117195</v>
      </c>
      <c r="EC484" s="38">
        <v>-0.1196854</v>
      </c>
      <c r="ED484" s="38">
        <v>-0.1266033</v>
      </c>
      <c r="EE484" s="38">
        <v>-9.7505999999999999E-3</v>
      </c>
      <c r="EF484" s="38">
        <v>1.3807399999999999E-2</v>
      </c>
      <c r="EG484" s="38">
        <v>6.2257100000000003E-2</v>
      </c>
      <c r="EH484" s="38">
        <v>5.1424900000000003E-2</v>
      </c>
      <c r="EI484" s="38">
        <v>0.32455600000000001</v>
      </c>
      <c r="EJ484" s="38">
        <v>0.36453829999999998</v>
      </c>
      <c r="EK484" s="38">
        <v>-4.0580900000000003E-2</v>
      </c>
      <c r="EL484" s="38">
        <v>-6.2899999999999997E-5</v>
      </c>
      <c r="EM484" s="38">
        <v>-5.5119899999999999E-2</v>
      </c>
      <c r="EN484" s="38">
        <v>-5.3063300000000001E-2</v>
      </c>
      <c r="EO484" s="38">
        <v>-2.1740599999999999E-2</v>
      </c>
      <c r="EP484" s="38">
        <v>3.5635100000000003E-2</v>
      </c>
      <c r="EQ484" s="38">
        <v>0.13317699999999999</v>
      </c>
      <c r="ER484" s="38">
        <v>0.24256929999999999</v>
      </c>
      <c r="ES484" s="38">
        <v>0.26146910000000001</v>
      </c>
      <c r="ET484" s="38">
        <v>0.44830959999999997</v>
      </c>
      <c r="EU484" s="38">
        <v>0.34967120000000002</v>
      </c>
      <c r="EV484" s="38">
        <v>0.19444800000000001</v>
      </c>
      <c r="EW484" s="38">
        <v>0.2237363</v>
      </c>
      <c r="EX484" s="38">
        <v>0.21515709999999999</v>
      </c>
      <c r="EY484" s="38">
        <v>-0.16586290000000001</v>
      </c>
      <c r="EZ484" s="38">
        <v>-6.2497200000000003E-2</v>
      </c>
      <c r="FA484" s="38">
        <v>-6.6180500000000003E-2</v>
      </c>
      <c r="FB484" s="38">
        <v>76.943669999999997</v>
      </c>
      <c r="FC484" s="38">
        <v>74.91113</v>
      </c>
      <c r="FD484" s="38">
        <v>72.867360000000005</v>
      </c>
      <c r="FE484" s="38">
        <v>71.159329999999997</v>
      </c>
      <c r="FF484" s="38">
        <v>70.136049999999997</v>
      </c>
      <c r="FG484" s="38">
        <v>68.908820000000006</v>
      </c>
      <c r="FH484" s="38">
        <v>69.155770000000004</v>
      </c>
      <c r="FI484" s="38">
        <v>72.545060000000007</v>
      </c>
      <c r="FJ484" s="38">
        <v>77.353960000000001</v>
      </c>
      <c r="FK484" s="38">
        <v>81.532899999999998</v>
      </c>
      <c r="FL484" s="38">
        <v>85.802899999999994</v>
      </c>
      <c r="FM484" s="38">
        <v>89.808589999999995</v>
      </c>
      <c r="FN484" s="38">
        <v>93.292109999999994</v>
      </c>
      <c r="FO484" s="38">
        <v>96.233429999999998</v>
      </c>
      <c r="FP484" s="38">
        <v>98.459010000000006</v>
      </c>
      <c r="FQ484" s="38">
        <v>100.0998</v>
      </c>
      <c r="FR484" s="38">
        <v>100.2744</v>
      </c>
      <c r="FS484" s="38">
        <v>99.901449999999997</v>
      </c>
      <c r="FT484" s="38">
        <v>98.299629999999993</v>
      </c>
      <c r="FU484" s="38">
        <v>95.386150000000001</v>
      </c>
      <c r="FV484" s="38">
        <v>90.915130000000005</v>
      </c>
      <c r="FW484">
        <v>87.169989999999999</v>
      </c>
      <c r="FX484">
        <v>83.84881</v>
      </c>
      <c r="FY484">
        <v>81.165599999999998</v>
      </c>
      <c r="FZ484">
        <v>4.0150900000000003E-2</v>
      </c>
      <c r="GA484">
        <v>0.34748689999999999</v>
      </c>
      <c r="GB484">
        <v>1</v>
      </c>
    </row>
    <row r="485" spans="1:184" x14ac:dyDescent="0.3">
      <c r="A485" t="s">
        <v>279</v>
      </c>
      <c r="B485" t="s">
        <v>1</v>
      </c>
      <c r="C485" t="s">
        <v>1</v>
      </c>
      <c r="D485" t="s">
        <v>1</v>
      </c>
      <c r="E485" t="s">
        <v>1</v>
      </c>
      <c r="F485" t="s">
        <v>1</v>
      </c>
      <c r="G485" t="s">
        <v>1</v>
      </c>
      <c r="H485" s="40" t="s">
        <v>1</v>
      </c>
      <c r="I485" s="18" t="s">
        <v>222</v>
      </c>
      <c r="J485" s="38" t="s">
        <v>1</v>
      </c>
      <c r="K485" s="18">
        <v>44753</v>
      </c>
      <c r="L485" s="38">
        <v>17091</v>
      </c>
      <c r="M485" s="38">
        <v>17091</v>
      </c>
      <c r="N485" s="38">
        <v>13.042210000000001</v>
      </c>
      <c r="O485" s="38">
        <v>12.56677</v>
      </c>
      <c r="P485" s="38">
        <v>12.234830000000001</v>
      </c>
      <c r="Q485" s="38">
        <v>12.241020000000001</v>
      </c>
      <c r="R485" s="38">
        <v>12.76554</v>
      </c>
      <c r="S485" s="38">
        <v>14.152990000000001</v>
      </c>
      <c r="T485" s="38">
        <v>15.783910000000001</v>
      </c>
      <c r="U485" s="38">
        <v>18.099879999999999</v>
      </c>
      <c r="V485" s="38">
        <v>20.84956</v>
      </c>
      <c r="W485" s="38">
        <v>22.813549999999999</v>
      </c>
      <c r="X485" s="38">
        <v>24.48114</v>
      </c>
      <c r="Y485" s="38">
        <v>25.77336</v>
      </c>
      <c r="Z485" s="38">
        <v>26.621210000000001</v>
      </c>
      <c r="AA485" s="38">
        <v>27.499659999999999</v>
      </c>
      <c r="AB485" s="38">
        <v>27.74821</v>
      </c>
      <c r="AC485" s="38">
        <v>27.301780000000001</v>
      </c>
      <c r="AD485" s="38">
        <v>26.06391</v>
      </c>
      <c r="AE485" s="38">
        <v>24.035689999999999</v>
      </c>
      <c r="AF485" s="38">
        <v>22.166270000000001</v>
      </c>
      <c r="AG485" s="38">
        <v>20.884360000000001</v>
      </c>
      <c r="AH485" s="38">
        <v>19.707249999999998</v>
      </c>
      <c r="AI485" s="38">
        <v>18.020820000000001</v>
      </c>
      <c r="AJ485" s="38">
        <v>16.23874</v>
      </c>
      <c r="AK485" s="38">
        <v>14.79884</v>
      </c>
      <c r="AL485" s="38">
        <v>-0.11550630000000001</v>
      </c>
      <c r="AM485" s="38">
        <v>-2.8686900000000001E-2</v>
      </c>
      <c r="AN485" s="38">
        <v>5.9305E-3</v>
      </c>
      <c r="AO485" s="38">
        <v>1.3896E-2</v>
      </c>
      <c r="AP485" s="38">
        <v>-2.08489E-2</v>
      </c>
      <c r="AQ485" s="38">
        <v>9.3318300000000007E-2</v>
      </c>
      <c r="AR485" s="38">
        <v>0.1141437</v>
      </c>
      <c r="AS485" s="38">
        <v>-0.2083381</v>
      </c>
      <c r="AT485" s="38">
        <v>-0.12200560000000001</v>
      </c>
      <c r="AU485" s="38">
        <v>-0.1863892</v>
      </c>
      <c r="AV485" s="38">
        <v>-0.1151609</v>
      </c>
      <c r="AW485" s="38">
        <v>-0.1406299</v>
      </c>
      <c r="AX485" s="38">
        <v>-7.5535000000000005E-2</v>
      </c>
      <c r="AY485" s="38">
        <v>2.69562E-2</v>
      </c>
      <c r="AZ485" s="38">
        <v>7.8047800000000001E-2</v>
      </c>
      <c r="BA485" s="38">
        <v>9.9379400000000007E-2</v>
      </c>
      <c r="BB485" s="38">
        <v>0.21063519999999999</v>
      </c>
      <c r="BC485" s="38">
        <v>7.0697300000000005E-2</v>
      </c>
      <c r="BD485" s="38">
        <v>-7.6116299999999998E-2</v>
      </c>
      <c r="BE485" s="38">
        <v>-3.3018699999999998E-2</v>
      </c>
      <c r="BF485" s="38">
        <v>-3.3978700000000001E-2</v>
      </c>
      <c r="BG485" s="38">
        <v>-0.57687500000000003</v>
      </c>
      <c r="BH485" s="38">
        <v>-0.44280079999999999</v>
      </c>
      <c r="BI485" s="38">
        <v>-0.37510280000000001</v>
      </c>
      <c r="BJ485" s="38">
        <v>-8.4839999999999999E-2</v>
      </c>
      <c r="BK485" s="38">
        <v>-1.2187999999999999E-3</v>
      </c>
      <c r="BL485" s="38">
        <v>2.96037E-2</v>
      </c>
      <c r="BM485" s="38">
        <v>3.3929300000000003E-2</v>
      </c>
      <c r="BN485" s="38">
        <v>-2.0699999999999998E-3</v>
      </c>
      <c r="BO485" s="38">
        <v>0.11685710000000001</v>
      </c>
      <c r="BP485" s="38">
        <v>0.14947179999999999</v>
      </c>
      <c r="BQ485" s="38">
        <v>-0.18206559999999999</v>
      </c>
      <c r="BR485" s="38">
        <v>-8.7973800000000005E-2</v>
      </c>
      <c r="BS485" s="38">
        <v>-0.14570040000000001</v>
      </c>
      <c r="BT485" s="38">
        <v>-8.0695199999999995E-2</v>
      </c>
      <c r="BU485" s="38">
        <v>-0.1137977</v>
      </c>
      <c r="BV485" s="38">
        <v>-6.2727099999999994E-2</v>
      </c>
      <c r="BW485" s="38">
        <v>4.4718899999999999E-2</v>
      </c>
      <c r="BX485" s="38">
        <v>0.1048929</v>
      </c>
      <c r="BY485" s="38">
        <v>0.1307702</v>
      </c>
      <c r="BZ485" s="38">
        <v>0.25030010000000003</v>
      </c>
      <c r="CA485" s="38">
        <v>0.11232010000000001</v>
      </c>
      <c r="CB485" s="38">
        <v>-2.99764E-2</v>
      </c>
      <c r="CC485" s="38">
        <v>1.01627E-2</v>
      </c>
      <c r="CD485" s="38">
        <v>5.1793999999999998E-3</v>
      </c>
      <c r="CE485" s="38">
        <v>-0.51754250000000002</v>
      </c>
      <c r="CF485" s="38">
        <v>-0.38169900000000001</v>
      </c>
      <c r="CG485" s="38">
        <v>-0.3078399</v>
      </c>
      <c r="CH485" s="38">
        <v>-6.3600599999999993E-2</v>
      </c>
      <c r="CI485" s="38">
        <v>1.7805600000000001E-2</v>
      </c>
      <c r="CJ485" s="38">
        <v>4.5999600000000002E-2</v>
      </c>
      <c r="CK485" s="38">
        <v>4.7804300000000001E-2</v>
      </c>
      <c r="CL485" s="38">
        <v>1.0936299999999999E-2</v>
      </c>
      <c r="CM485" s="38">
        <v>0.1331601</v>
      </c>
      <c r="CN485" s="38">
        <v>0.17394000000000001</v>
      </c>
      <c r="CO485" s="38">
        <v>-0.1638693</v>
      </c>
      <c r="CP485" s="38">
        <v>-6.4403500000000002E-2</v>
      </c>
      <c r="CQ485" s="38">
        <v>-0.1175194</v>
      </c>
      <c r="CR485" s="38">
        <v>-5.6824300000000001E-2</v>
      </c>
      <c r="CS485" s="38">
        <v>-9.5213800000000001E-2</v>
      </c>
      <c r="CT485" s="38">
        <v>-5.3856300000000003E-2</v>
      </c>
      <c r="CU485" s="38">
        <v>5.7021200000000001E-2</v>
      </c>
      <c r="CV485" s="38">
        <v>0.1234857</v>
      </c>
      <c r="CW485" s="38">
        <v>0.15251139999999999</v>
      </c>
      <c r="CX485" s="38">
        <v>0.27777200000000002</v>
      </c>
      <c r="CY485" s="38">
        <v>0.14114789999999999</v>
      </c>
      <c r="CZ485" s="38">
        <v>1.98E-3</v>
      </c>
      <c r="DA485" s="38">
        <v>4.0070000000000001E-2</v>
      </c>
      <c r="DB485" s="38">
        <v>3.2300099999999998E-2</v>
      </c>
      <c r="DC485" s="38">
        <v>-0.47644900000000001</v>
      </c>
      <c r="DD485" s="38">
        <v>-0.33938010000000002</v>
      </c>
      <c r="DE485" s="38">
        <v>-0.26125389999999998</v>
      </c>
      <c r="DF485" s="38">
        <v>-4.2361099999999999E-2</v>
      </c>
      <c r="DG485" s="38">
        <v>3.6829899999999999E-2</v>
      </c>
      <c r="DH485" s="38">
        <v>6.2395600000000002E-2</v>
      </c>
      <c r="DI485" s="38">
        <v>6.1679299999999999E-2</v>
      </c>
      <c r="DJ485" s="38">
        <v>2.3942499999999999E-2</v>
      </c>
      <c r="DK485" s="38">
        <v>0.14946309999999999</v>
      </c>
      <c r="DL485" s="38">
        <v>0.1984081</v>
      </c>
      <c r="DM485" s="38">
        <v>-0.145673</v>
      </c>
      <c r="DN485" s="38">
        <v>-4.08332E-2</v>
      </c>
      <c r="DO485" s="38">
        <v>-8.9338500000000001E-2</v>
      </c>
      <c r="DP485" s="38">
        <v>-3.2953400000000001E-2</v>
      </c>
      <c r="DQ485" s="38">
        <v>-7.6629900000000001E-2</v>
      </c>
      <c r="DR485" s="38">
        <v>-4.4985499999999998E-2</v>
      </c>
      <c r="DS485" s="38">
        <v>6.9323599999999999E-2</v>
      </c>
      <c r="DT485" s="38">
        <v>0.1420785</v>
      </c>
      <c r="DU485" s="38">
        <v>0.17425260000000001</v>
      </c>
      <c r="DV485" s="38">
        <v>0.30524380000000001</v>
      </c>
      <c r="DW485" s="38">
        <v>0.16997570000000001</v>
      </c>
      <c r="DX485" s="38">
        <v>3.3936399999999999E-2</v>
      </c>
      <c r="DY485" s="38">
        <v>6.9977200000000003E-2</v>
      </c>
      <c r="DZ485" s="38">
        <v>5.9420800000000003E-2</v>
      </c>
      <c r="EA485" s="38">
        <v>-0.4353554</v>
      </c>
      <c r="EB485" s="38">
        <v>-0.29706129999999997</v>
      </c>
      <c r="EC485" s="38">
        <v>-0.21466789999999999</v>
      </c>
      <c r="ED485" s="38">
        <v>-1.16948E-2</v>
      </c>
      <c r="EE485" s="38">
        <v>6.4297999999999994E-2</v>
      </c>
      <c r="EF485" s="38">
        <v>8.6068800000000001E-2</v>
      </c>
      <c r="EG485" s="38">
        <v>8.1712499999999993E-2</v>
      </c>
      <c r="EH485" s="38">
        <v>4.2721500000000003E-2</v>
      </c>
      <c r="EI485" s="38">
        <v>0.17300189999999999</v>
      </c>
      <c r="EJ485" s="38">
        <v>0.23373630000000001</v>
      </c>
      <c r="EK485" s="38">
        <v>-0.11940050000000001</v>
      </c>
      <c r="EL485" s="38">
        <v>-6.8014E-3</v>
      </c>
      <c r="EM485" s="38">
        <v>-4.8649699999999997E-2</v>
      </c>
      <c r="EN485" s="38">
        <v>1.5123000000000001E-3</v>
      </c>
      <c r="EO485" s="38">
        <v>-4.97977E-2</v>
      </c>
      <c r="EP485" s="38">
        <v>-3.2177600000000001E-2</v>
      </c>
      <c r="EQ485" s="38">
        <v>8.7086200000000002E-2</v>
      </c>
      <c r="ER485" s="38">
        <v>0.16892360000000001</v>
      </c>
      <c r="ES485" s="38">
        <v>0.2056434</v>
      </c>
      <c r="ET485" s="38">
        <v>0.34490880000000002</v>
      </c>
      <c r="EU485" s="38">
        <v>0.21159839999999999</v>
      </c>
      <c r="EV485" s="38">
        <v>8.0076400000000006E-2</v>
      </c>
      <c r="EW485" s="38">
        <v>0.1131586</v>
      </c>
      <c r="EX485" s="38">
        <v>9.8578799999999994E-2</v>
      </c>
      <c r="EY485" s="38">
        <v>-0.37602289999999999</v>
      </c>
      <c r="EZ485" s="38">
        <v>-0.23595949999999999</v>
      </c>
      <c r="FA485" s="38">
        <v>-0.14740500000000001</v>
      </c>
      <c r="FB485" s="38">
        <v>79.014790000000005</v>
      </c>
      <c r="FC485" s="38">
        <v>77.872020000000006</v>
      </c>
      <c r="FD485" s="38">
        <v>76.426090000000002</v>
      </c>
      <c r="FE485" s="38">
        <v>74.817539999999994</v>
      </c>
      <c r="FF485" s="38">
        <v>72.736630000000005</v>
      </c>
      <c r="FG485" s="38">
        <v>71.827839999999995</v>
      </c>
      <c r="FH485" s="38">
        <v>71.707750000000004</v>
      </c>
      <c r="FI485" s="38">
        <v>74.749570000000006</v>
      </c>
      <c r="FJ485" s="38">
        <v>79.202290000000005</v>
      </c>
      <c r="FK485" s="38">
        <v>84.153080000000003</v>
      </c>
      <c r="FL485" s="38">
        <v>88.107889999999998</v>
      </c>
      <c r="FM485" s="38">
        <v>91.507390000000001</v>
      </c>
      <c r="FN485" s="38">
        <v>94.64179</v>
      </c>
      <c r="FO485" s="38">
        <v>96.982619999999997</v>
      </c>
      <c r="FP485" s="38">
        <v>98.54522</v>
      </c>
      <c r="FQ485" s="38">
        <v>100.1801</v>
      </c>
      <c r="FR485" s="38">
        <v>100.8154</v>
      </c>
      <c r="FS485" s="38">
        <v>100.3699</v>
      </c>
      <c r="FT485" s="38">
        <v>98.979230000000001</v>
      </c>
      <c r="FU485" s="38">
        <v>96.345209999999994</v>
      </c>
      <c r="FV485" s="38">
        <v>92.446560000000005</v>
      </c>
      <c r="FW485">
        <v>88.849779999999996</v>
      </c>
      <c r="FX485">
        <v>86.224419999999995</v>
      </c>
      <c r="FY485">
        <v>83.232699999999994</v>
      </c>
      <c r="FZ485">
        <v>5.0178100000000003E-2</v>
      </c>
      <c r="GA485">
        <v>0.43574580000000002</v>
      </c>
      <c r="GB485">
        <v>1</v>
      </c>
    </row>
    <row r="486" spans="1:184" x14ac:dyDescent="0.3">
      <c r="A486" t="s">
        <v>279</v>
      </c>
      <c r="B486" t="s">
        <v>1</v>
      </c>
      <c r="C486" t="s">
        <v>1</v>
      </c>
      <c r="D486" t="s">
        <v>1</v>
      </c>
      <c r="E486" t="s">
        <v>1</v>
      </c>
      <c r="F486" t="s">
        <v>1</v>
      </c>
      <c r="G486" t="s">
        <v>1</v>
      </c>
      <c r="H486" s="40" t="s">
        <v>1</v>
      </c>
      <c r="I486" s="18" t="s">
        <v>222</v>
      </c>
      <c r="J486" s="38" t="s">
        <v>1</v>
      </c>
      <c r="K486" s="18">
        <v>44760</v>
      </c>
      <c r="L486" s="38">
        <v>17072</v>
      </c>
      <c r="M486" s="38">
        <v>17072</v>
      </c>
      <c r="N486" s="38">
        <v>13.958080000000001</v>
      </c>
      <c r="O486" s="38">
        <v>13.43976</v>
      </c>
      <c r="P486" s="38">
        <v>13.07845</v>
      </c>
      <c r="Q486" s="38">
        <v>13.078150000000001</v>
      </c>
      <c r="R486" s="38">
        <v>13.593489999999999</v>
      </c>
      <c r="S486" s="38">
        <v>15.10824</v>
      </c>
      <c r="T486" s="38">
        <v>16.804739999999999</v>
      </c>
      <c r="U486" s="38">
        <v>18.99137</v>
      </c>
      <c r="V486" s="38">
        <v>21.493379999999998</v>
      </c>
      <c r="W486" s="38">
        <v>23.243279999999999</v>
      </c>
      <c r="X486" s="38">
        <v>24.736499999999999</v>
      </c>
      <c r="Y486" s="38">
        <v>25.981089999999998</v>
      </c>
      <c r="Z486" s="38">
        <v>26.835429999999999</v>
      </c>
      <c r="AA486" s="38">
        <v>27.665980000000001</v>
      </c>
      <c r="AB486" s="38">
        <v>27.952249999999999</v>
      </c>
      <c r="AC486" s="38">
        <v>27.503630000000001</v>
      </c>
      <c r="AD486" s="38">
        <v>26.307839999999999</v>
      </c>
      <c r="AE486" s="38">
        <v>24.273790000000002</v>
      </c>
      <c r="AF486" s="38">
        <v>22.334790000000002</v>
      </c>
      <c r="AG486" s="38">
        <v>21.10332</v>
      </c>
      <c r="AH486" s="38">
        <v>19.938230000000001</v>
      </c>
      <c r="AI486" s="38">
        <v>18.203600000000002</v>
      </c>
      <c r="AJ486" s="38">
        <v>16.31606</v>
      </c>
      <c r="AK486" s="38">
        <v>14.862030000000001</v>
      </c>
      <c r="AL486" s="38">
        <v>-8.7606799999999999E-2</v>
      </c>
      <c r="AM486" s="38">
        <v>3.26469E-2</v>
      </c>
      <c r="AN486" s="38">
        <v>7.8455300000000006E-2</v>
      </c>
      <c r="AO486" s="38">
        <v>0.1063827</v>
      </c>
      <c r="AP486" s="38">
        <v>5.7090200000000001E-2</v>
      </c>
      <c r="AQ486" s="38">
        <v>8.5417800000000002E-2</v>
      </c>
      <c r="AR486" s="38">
        <v>8.6766399999999994E-2</v>
      </c>
      <c r="AS486" s="38">
        <v>-0.18961729999999999</v>
      </c>
      <c r="AT486" s="38">
        <v>-0.21493780000000001</v>
      </c>
      <c r="AU486" s="38">
        <v>-0.26771919999999999</v>
      </c>
      <c r="AV486" s="38">
        <v>-0.42298760000000002</v>
      </c>
      <c r="AW486" s="38">
        <v>-0.46981879999999998</v>
      </c>
      <c r="AX486" s="38">
        <v>-0.1416327</v>
      </c>
      <c r="AY486" s="38">
        <v>0.20463319999999999</v>
      </c>
      <c r="AZ486" s="38">
        <v>0.37948019999999999</v>
      </c>
      <c r="BA486" s="38">
        <v>0.51279379999999997</v>
      </c>
      <c r="BB486" s="38">
        <v>0.62931020000000004</v>
      </c>
      <c r="BC486" s="38">
        <v>0.51042240000000005</v>
      </c>
      <c r="BD486" s="38">
        <v>0.42782949999999997</v>
      </c>
      <c r="BE486" s="38">
        <v>0.57913890000000001</v>
      </c>
      <c r="BF486" s="38">
        <v>0.40460040000000003</v>
      </c>
      <c r="BG486" s="38">
        <v>-0.1020561</v>
      </c>
      <c r="BH486" s="38">
        <v>-0.13161919999999999</v>
      </c>
      <c r="BI486" s="38">
        <v>-0.15095549999999999</v>
      </c>
      <c r="BJ486" s="38">
        <v>-5.8409500000000003E-2</v>
      </c>
      <c r="BK486" s="38">
        <v>5.6411099999999999E-2</v>
      </c>
      <c r="BL486" s="38">
        <v>9.87653E-2</v>
      </c>
      <c r="BM486" s="38">
        <v>0.12640080000000001</v>
      </c>
      <c r="BN486" s="38">
        <v>7.5820899999999997E-2</v>
      </c>
      <c r="BO486" s="38">
        <v>0.1080945</v>
      </c>
      <c r="BP486" s="38">
        <v>0.12651090000000001</v>
      </c>
      <c r="BQ486" s="38">
        <v>-0.165549</v>
      </c>
      <c r="BR486" s="38">
        <v>-0.1793691</v>
      </c>
      <c r="BS486" s="38">
        <v>-0.2297024</v>
      </c>
      <c r="BT486" s="38">
        <v>-0.39099450000000002</v>
      </c>
      <c r="BU486" s="38">
        <v>-0.44180059999999999</v>
      </c>
      <c r="BV486" s="38">
        <v>-0.12731899999999999</v>
      </c>
      <c r="BW486" s="38">
        <v>0.226795</v>
      </c>
      <c r="BX486" s="38">
        <v>0.41333059999999999</v>
      </c>
      <c r="BY486" s="38">
        <v>0.55137659999999999</v>
      </c>
      <c r="BZ486" s="38">
        <v>0.67635959999999995</v>
      </c>
      <c r="CA486" s="38">
        <v>0.56800479999999998</v>
      </c>
      <c r="CB486" s="38">
        <v>0.49295040000000001</v>
      </c>
      <c r="CC486" s="38">
        <v>0.63663389999999997</v>
      </c>
      <c r="CD486" s="38">
        <v>0.44608429999999999</v>
      </c>
      <c r="CE486" s="38">
        <v>-3.5132900000000002E-2</v>
      </c>
      <c r="CF486" s="38">
        <v>-6.8757399999999996E-2</v>
      </c>
      <c r="CG486" s="38">
        <v>-8.6278199999999999E-2</v>
      </c>
      <c r="CH486" s="38">
        <v>-3.8187499999999999E-2</v>
      </c>
      <c r="CI486" s="38">
        <v>7.2870099999999993E-2</v>
      </c>
      <c r="CJ486" s="38">
        <v>0.1128319</v>
      </c>
      <c r="CK486" s="38">
        <v>0.14026520000000001</v>
      </c>
      <c r="CL486" s="38">
        <v>8.8793800000000006E-2</v>
      </c>
      <c r="CM486" s="38">
        <v>0.1238003</v>
      </c>
      <c r="CN486" s="38">
        <v>0.1540378</v>
      </c>
      <c r="CO486" s="38">
        <v>-0.1488794</v>
      </c>
      <c r="CP486" s="38">
        <v>-0.15473429999999999</v>
      </c>
      <c r="CQ486" s="38">
        <v>-0.2033722</v>
      </c>
      <c r="CR486" s="38">
        <v>-0.36883630000000001</v>
      </c>
      <c r="CS486" s="38">
        <v>-0.42239529999999997</v>
      </c>
      <c r="CT486" s="38">
        <v>-0.11740539999999999</v>
      </c>
      <c r="CU486" s="38">
        <v>0.2421442</v>
      </c>
      <c r="CV486" s="38">
        <v>0.43677529999999998</v>
      </c>
      <c r="CW486" s="38">
        <v>0.57809889999999997</v>
      </c>
      <c r="CX486" s="38">
        <v>0.70894590000000002</v>
      </c>
      <c r="CY486" s="38">
        <v>0.60788620000000004</v>
      </c>
      <c r="CZ486" s="38">
        <v>0.53805289999999995</v>
      </c>
      <c r="DA486" s="38">
        <v>0.67645480000000002</v>
      </c>
      <c r="DB486" s="38">
        <v>0.47481580000000001</v>
      </c>
      <c r="DC486" s="38">
        <v>1.1218000000000001E-2</v>
      </c>
      <c r="DD486" s="38">
        <v>-2.5219499999999999E-2</v>
      </c>
      <c r="DE486" s="38">
        <v>-4.1482900000000003E-2</v>
      </c>
      <c r="DF486" s="38">
        <v>-1.7965499999999999E-2</v>
      </c>
      <c r="DG486" s="38">
        <v>8.9329099999999995E-2</v>
      </c>
      <c r="DH486" s="38">
        <v>0.1268985</v>
      </c>
      <c r="DI486" s="38">
        <v>0.15412970000000001</v>
      </c>
      <c r="DJ486" s="38">
        <v>0.1017666</v>
      </c>
      <c r="DK486" s="38">
        <v>0.1395062</v>
      </c>
      <c r="DL486" s="38">
        <v>0.1815647</v>
      </c>
      <c r="DM486" s="38">
        <v>-0.13220970000000001</v>
      </c>
      <c r="DN486" s="38">
        <v>-0.13009950000000001</v>
      </c>
      <c r="DO486" s="38">
        <v>-0.1770419</v>
      </c>
      <c r="DP486" s="38">
        <v>-0.34667799999999999</v>
      </c>
      <c r="DQ486" s="38">
        <v>-0.40298990000000001</v>
      </c>
      <c r="DR486" s="38">
        <v>-0.1074918</v>
      </c>
      <c r="DS486" s="38">
        <v>0.25749339999999998</v>
      </c>
      <c r="DT486" s="38">
        <v>0.46021990000000002</v>
      </c>
      <c r="DU486" s="38">
        <v>0.60482119999999995</v>
      </c>
      <c r="DV486" s="38">
        <v>0.74153210000000003</v>
      </c>
      <c r="DW486" s="38">
        <v>0.6477676</v>
      </c>
      <c r="DX486" s="38">
        <v>0.58315539999999999</v>
      </c>
      <c r="DY486" s="38">
        <v>0.71627580000000002</v>
      </c>
      <c r="DZ486" s="38">
        <v>0.50354739999999998</v>
      </c>
      <c r="EA486" s="38">
        <v>5.7568800000000003E-2</v>
      </c>
      <c r="EB486" s="38">
        <v>1.8318399999999999E-2</v>
      </c>
      <c r="EC486" s="38">
        <v>3.3124999999999999E-3</v>
      </c>
      <c r="ED486" s="38">
        <v>1.12319E-2</v>
      </c>
      <c r="EE486" s="38">
        <v>0.1130934</v>
      </c>
      <c r="EF486" s="38">
        <v>0.14720849999999999</v>
      </c>
      <c r="EG486" s="38">
        <v>0.17414779999999999</v>
      </c>
      <c r="EH486" s="38">
        <v>0.1204973</v>
      </c>
      <c r="EI486" s="38">
        <v>0.16218289999999999</v>
      </c>
      <c r="EJ486" s="38">
        <v>0.22130920000000001</v>
      </c>
      <c r="EK486" s="38">
        <v>-0.1081415</v>
      </c>
      <c r="EL486" s="38">
        <v>-9.4530799999999998E-2</v>
      </c>
      <c r="EM486" s="38">
        <v>-0.13902510000000001</v>
      </c>
      <c r="EN486" s="38">
        <v>-0.31468489999999999</v>
      </c>
      <c r="EO486" s="38">
        <v>-0.37497170000000002</v>
      </c>
      <c r="EP486" s="38">
        <v>-9.31781E-2</v>
      </c>
      <c r="EQ486" s="38">
        <v>0.27965519999999999</v>
      </c>
      <c r="ER486" s="38">
        <v>0.49407040000000002</v>
      </c>
      <c r="ES486" s="38">
        <v>0.64340390000000003</v>
      </c>
      <c r="ET486" s="38">
        <v>0.78858159999999999</v>
      </c>
      <c r="EU486" s="38">
        <v>0.70535000000000003</v>
      </c>
      <c r="EV486" s="38">
        <v>0.64827630000000003</v>
      </c>
      <c r="EW486" s="38">
        <v>0.77377079999999998</v>
      </c>
      <c r="EX486" s="38">
        <v>0.54503120000000005</v>
      </c>
      <c r="EY486" s="38">
        <v>0.12449209999999999</v>
      </c>
      <c r="EZ486" s="38">
        <v>8.1180100000000005E-2</v>
      </c>
      <c r="FA486" s="38">
        <v>6.7989800000000003E-2</v>
      </c>
      <c r="FB486" s="38">
        <v>81.636669999999995</v>
      </c>
      <c r="FC486" s="38">
        <v>80.737939999999995</v>
      </c>
      <c r="FD486" s="38">
        <v>79.356890000000007</v>
      </c>
      <c r="FE486" s="38">
        <v>77.628969999999995</v>
      </c>
      <c r="FF486" s="38">
        <v>76.432429999999997</v>
      </c>
      <c r="FG486" s="38">
        <v>75.081440000000001</v>
      </c>
      <c r="FH486" s="38">
        <v>75.19135</v>
      </c>
      <c r="FI486" s="38">
        <v>77.137770000000003</v>
      </c>
      <c r="FJ486" s="38">
        <v>79.849209999999999</v>
      </c>
      <c r="FK486" s="38">
        <v>83.75806</v>
      </c>
      <c r="FL486" s="38">
        <v>88.061390000000003</v>
      </c>
      <c r="FM486" s="38">
        <v>92.410349999999994</v>
      </c>
      <c r="FN486" s="38">
        <v>93.474620000000002</v>
      </c>
      <c r="FO486" s="38">
        <v>95.669420000000002</v>
      </c>
      <c r="FP486" s="38">
        <v>98.017139999999998</v>
      </c>
      <c r="FQ486" s="38">
        <v>99.190479999999994</v>
      </c>
      <c r="FR486" s="38">
        <v>99.302779999999998</v>
      </c>
      <c r="FS486" s="38">
        <v>98.316540000000003</v>
      </c>
      <c r="FT486" s="38">
        <v>96.582610000000003</v>
      </c>
      <c r="FU486" s="38">
        <v>93.481350000000006</v>
      </c>
      <c r="FV486" s="38">
        <v>90.028729999999996</v>
      </c>
      <c r="FW486">
        <v>87.479110000000006</v>
      </c>
      <c r="FX486">
        <v>84.787570000000002</v>
      </c>
      <c r="FY486">
        <v>81.739680000000007</v>
      </c>
      <c r="FZ486">
        <v>6.60858E-2</v>
      </c>
      <c r="GA486">
        <v>0.4914753</v>
      </c>
      <c r="GB486">
        <v>1</v>
      </c>
    </row>
    <row r="487" spans="1:184" x14ac:dyDescent="0.3">
      <c r="A487" t="s">
        <v>279</v>
      </c>
      <c r="B487" t="s">
        <v>1</v>
      </c>
      <c r="C487" t="s">
        <v>1</v>
      </c>
      <c r="D487" t="s">
        <v>1</v>
      </c>
      <c r="E487" t="s">
        <v>1</v>
      </c>
      <c r="F487" t="s">
        <v>1</v>
      </c>
      <c r="G487" t="s">
        <v>1</v>
      </c>
      <c r="H487" s="40" t="s">
        <v>1</v>
      </c>
      <c r="I487" s="18" t="s">
        <v>222</v>
      </c>
      <c r="J487" s="38" t="s">
        <v>1</v>
      </c>
      <c r="K487" s="18">
        <v>44763</v>
      </c>
      <c r="L487" s="38">
        <v>17063</v>
      </c>
      <c r="M487" s="38">
        <v>17063</v>
      </c>
      <c r="N487" s="38">
        <v>13.725519999999999</v>
      </c>
      <c r="O487" s="38">
        <v>13.17108</v>
      </c>
      <c r="P487" s="38">
        <v>12.801130000000001</v>
      </c>
      <c r="Q487" s="38">
        <v>12.713889999999999</v>
      </c>
      <c r="R487" s="38">
        <v>13.228680000000001</v>
      </c>
      <c r="S487" s="38">
        <v>14.575430000000001</v>
      </c>
      <c r="T487" s="38">
        <v>16.147320000000001</v>
      </c>
      <c r="U487" s="38">
        <v>18.236809999999998</v>
      </c>
      <c r="V487" s="38">
        <v>20.684480000000001</v>
      </c>
      <c r="W487" s="38">
        <v>22.469840000000001</v>
      </c>
      <c r="X487" s="38">
        <v>24.009499999999999</v>
      </c>
      <c r="Y487" s="38">
        <v>25.24896</v>
      </c>
      <c r="Z487" s="38">
        <v>26.14761</v>
      </c>
      <c r="AA487" s="38">
        <v>27.056000000000001</v>
      </c>
      <c r="AB487" s="38">
        <v>27.36533</v>
      </c>
      <c r="AC487" s="38">
        <v>26.917649999999998</v>
      </c>
      <c r="AD487" s="38">
        <v>26.02721</v>
      </c>
      <c r="AE487" s="38">
        <v>24.158200000000001</v>
      </c>
      <c r="AF487" s="38">
        <v>22.415759999999999</v>
      </c>
      <c r="AG487" s="38">
        <v>21.0535</v>
      </c>
      <c r="AH487" s="38">
        <v>19.836020000000001</v>
      </c>
      <c r="AI487" s="38">
        <v>18.093669999999999</v>
      </c>
      <c r="AJ487" s="38">
        <v>16.181349999999998</v>
      </c>
      <c r="AK487" s="38">
        <v>14.71762</v>
      </c>
      <c r="AL487" s="38">
        <v>-0.31368639999999998</v>
      </c>
      <c r="AM487" s="38">
        <v>-0.18672440000000001</v>
      </c>
      <c r="AN487" s="38">
        <v>-0.1179096</v>
      </c>
      <c r="AO487" s="38">
        <v>-7.2525599999999996E-2</v>
      </c>
      <c r="AP487" s="38">
        <v>-1.5891E-3</v>
      </c>
      <c r="AQ487" s="38">
        <v>2.6824600000000001E-2</v>
      </c>
      <c r="AR487" s="38">
        <v>0.199741</v>
      </c>
      <c r="AS487" s="38">
        <v>6.5311599999999997E-2</v>
      </c>
      <c r="AT487" s="38">
        <v>0.1052853</v>
      </c>
      <c r="AU487" s="38">
        <v>5.48827E-2</v>
      </c>
      <c r="AV487" s="38">
        <v>-6.8293999999999994E-2</v>
      </c>
      <c r="AW487" s="38">
        <v>-4.9938799999999998E-2</v>
      </c>
      <c r="AX487" s="38">
        <v>6.2052900000000001E-2</v>
      </c>
      <c r="AY487" s="38">
        <v>2.81087E-2</v>
      </c>
      <c r="AZ487" s="38">
        <v>-1.1545700000000001E-2</v>
      </c>
      <c r="BA487" s="38">
        <v>-0.1980392</v>
      </c>
      <c r="BB487" s="38">
        <v>5.81191E-2</v>
      </c>
      <c r="BC487" s="38">
        <v>3.9401600000000002E-2</v>
      </c>
      <c r="BD487" s="38">
        <v>4.72828E-2</v>
      </c>
      <c r="BE487" s="38">
        <v>0.20666950000000001</v>
      </c>
      <c r="BF487" s="38">
        <v>0.24114530000000001</v>
      </c>
      <c r="BG487" s="38">
        <v>-0.134131</v>
      </c>
      <c r="BH487" s="38">
        <v>-0.14869850000000001</v>
      </c>
      <c r="BI487" s="38">
        <v>-0.10691299999999999</v>
      </c>
      <c r="BJ487" s="38">
        <v>-0.29141800000000001</v>
      </c>
      <c r="BK487" s="38">
        <v>-0.1695594</v>
      </c>
      <c r="BL487" s="38">
        <v>-0.1035587</v>
      </c>
      <c r="BM487" s="38">
        <v>-6.1071599999999997E-2</v>
      </c>
      <c r="BN487" s="38">
        <v>9.7412999999999996E-3</v>
      </c>
      <c r="BO487" s="38">
        <v>4.1800400000000001E-2</v>
      </c>
      <c r="BP487" s="38">
        <v>0.22176850000000001</v>
      </c>
      <c r="BQ487" s="38">
        <v>7.8482300000000005E-2</v>
      </c>
      <c r="BR487" s="38">
        <v>0.12137489999999999</v>
      </c>
      <c r="BS487" s="38">
        <v>7.47752E-2</v>
      </c>
      <c r="BT487" s="38">
        <v>-4.9140700000000002E-2</v>
      </c>
      <c r="BU487" s="38">
        <v>-3.7099600000000003E-2</v>
      </c>
      <c r="BV487" s="38">
        <v>7.0310300000000006E-2</v>
      </c>
      <c r="BW487" s="38">
        <v>3.8057100000000003E-2</v>
      </c>
      <c r="BX487" s="38">
        <v>5.2550000000000001E-3</v>
      </c>
      <c r="BY487" s="38">
        <v>-0.17239099999999999</v>
      </c>
      <c r="BZ487" s="38">
        <v>8.7383299999999997E-2</v>
      </c>
      <c r="CA487" s="38">
        <v>7.0829400000000001E-2</v>
      </c>
      <c r="CB487" s="38">
        <v>8.3765400000000004E-2</v>
      </c>
      <c r="CC487" s="38">
        <v>0.24216109999999999</v>
      </c>
      <c r="CD487" s="38">
        <v>0.269706</v>
      </c>
      <c r="CE487" s="38">
        <v>-0.1001398</v>
      </c>
      <c r="CF487" s="38">
        <v>-0.1162908</v>
      </c>
      <c r="CG487" s="38">
        <v>-7.2363800000000006E-2</v>
      </c>
      <c r="CH487" s="38">
        <v>-0.27599499999999999</v>
      </c>
      <c r="CI487" s="38">
        <v>-0.15767100000000001</v>
      </c>
      <c r="CJ487" s="38">
        <v>-9.3619400000000005E-2</v>
      </c>
      <c r="CK487" s="38">
        <v>-5.3138600000000001E-2</v>
      </c>
      <c r="CL487" s="38">
        <v>1.7588800000000002E-2</v>
      </c>
      <c r="CM487" s="38">
        <v>5.21726E-2</v>
      </c>
      <c r="CN487" s="38">
        <v>0.2370247</v>
      </c>
      <c r="CO487" s="38">
        <v>8.7604199999999993E-2</v>
      </c>
      <c r="CP487" s="38">
        <v>0.13251859999999999</v>
      </c>
      <c r="CQ487" s="38">
        <v>8.8552599999999995E-2</v>
      </c>
      <c r="CR487" s="38">
        <v>-3.5875299999999999E-2</v>
      </c>
      <c r="CS487" s="38">
        <v>-2.8207099999999999E-2</v>
      </c>
      <c r="CT487" s="38">
        <v>7.6029399999999997E-2</v>
      </c>
      <c r="CU487" s="38">
        <v>4.4947300000000003E-2</v>
      </c>
      <c r="CV487" s="38">
        <v>1.6891099999999999E-2</v>
      </c>
      <c r="CW487" s="38">
        <v>-0.15462709999999999</v>
      </c>
      <c r="CX487" s="38">
        <v>0.1076517</v>
      </c>
      <c r="CY487" s="38">
        <v>9.2596200000000004E-2</v>
      </c>
      <c r="CZ487" s="38">
        <v>0.1090332</v>
      </c>
      <c r="DA487" s="38">
        <v>0.26674249999999999</v>
      </c>
      <c r="DB487" s="38">
        <v>0.28948699999999999</v>
      </c>
      <c r="DC487" s="38">
        <v>-7.6597600000000002E-2</v>
      </c>
      <c r="DD487" s="38">
        <v>-9.3845300000000006E-2</v>
      </c>
      <c r="DE487" s="38">
        <v>-4.8435199999999998E-2</v>
      </c>
      <c r="DF487" s="38">
        <v>-0.26057190000000002</v>
      </c>
      <c r="DG487" s="38">
        <v>-0.14578260000000001</v>
      </c>
      <c r="DH487" s="38">
        <v>-8.3680000000000004E-2</v>
      </c>
      <c r="DI487" s="38">
        <v>-4.5205500000000003E-2</v>
      </c>
      <c r="DJ487" s="38">
        <v>2.5436199999999999E-2</v>
      </c>
      <c r="DK487" s="38">
        <v>6.2544799999999998E-2</v>
      </c>
      <c r="DL487" s="38">
        <v>0.25228089999999997</v>
      </c>
      <c r="DM487" s="38">
        <v>9.6726199999999998E-2</v>
      </c>
      <c r="DN487" s="38">
        <v>0.14366219999999999</v>
      </c>
      <c r="DO487" s="38">
        <v>0.10233009999999999</v>
      </c>
      <c r="DP487" s="38">
        <v>-2.2609799999999999E-2</v>
      </c>
      <c r="DQ487" s="38">
        <v>-1.9314700000000001E-2</v>
      </c>
      <c r="DR487" s="38">
        <v>8.1748500000000002E-2</v>
      </c>
      <c r="DS487" s="38">
        <v>5.1837500000000002E-2</v>
      </c>
      <c r="DT487" s="38">
        <v>2.8527199999999999E-2</v>
      </c>
      <c r="DU487" s="38">
        <v>-0.13686319999999999</v>
      </c>
      <c r="DV487" s="38">
        <v>0.12792000000000001</v>
      </c>
      <c r="DW487" s="38">
        <v>0.11436300000000001</v>
      </c>
      <c r="DX487" s="38">
        <v>0.1343009</v>
      </c>
      <c r="DY487" s="38">
        <v>0.29132390000000002</v>
      </c>
      <c r="DZ487" s="38">
        <v>0.30926809999999999</v>
      </c>
      <c r="EA487" s="38">
        <v>-5.3055400000000003E-2</v>
      </c>
      <c r="EB487" s="38">
        <v>-7.1399799999999999E-2</v>
      </c>
      <c r="EC487" s="38">
        <v>-2.4506500000000001E-2</v>
      </c>
      <c r="ED487" s="38">
        <v>-0.2383035</v>
      </c>
      <c r="EE487" s="38">
        <v>-0.1286177</v>
      </c>
      <c r="EF487" s="38">
        <v>-6.9329199999999994E-2</v>
      </c>
      <c r="EG487" s="38">
        <v>-3.3751499999999997E-2</v>
      </c>
      <c r="EH487" s="38">
        <v>3.6766600000000003E-2</v>
      </c>
      <c r="EI487" s="38">
        <v>7.7520699999999998E-2</v>
      </c>
      <c r="EJ487" s="38">
        <v>0.27430840000000001</v>
      </c>
      <c r="EK487" s="38">
        <v>0.10989690000000001</v>
      </c>
      <c r="EL487" s="38">
        <v>0.1597518</v>
      </c>
      <c r="EM487" s="38">
        <v>0.1222226</v>
      </c>
      <c r="EN487" s="38">
        <v>-3.4566000000000002E-3</v>
      </c>
      <c r="EO487" s="38">
        <v>-6.4754000000000001E-3</v>
      </c>
      <c r="EP487" s="38">
        <v>9.0006000000000003E-2</v>
      </c>
      <c r="EQ487" s="38">
        <v>6.1785800000000002E-2</v>
      </c>
      <c r="ER487" s="38">
        <v>4.5327899999999997E-2</v>
      </c>
      <c r="ES487" s="38">
        <v>-0.11121490000000001</v>
      </c>
      <c r="ET487" s="38">
        <v>0.1571842</v>
      </c>
      <c r="EU487" s="38">
        <v>0.1457908</v>
      </c>
      <c r="EV487" s="38">
        <v>0.17078360000000001</v>
      </c>
      <c r="EW487" s="38">
        <v>0.32681549999999998</v>
      </c>
      <c r="EX487" s="38">
        <v>0.33782879999999998</v>
      </c>
      <c r="EY487" s="38">
        <v>-1.90642E-2</v>
      </c>
      <c r="EZ487" s="38">
        <v>-3.8992100000000002E-2</v>
      </c>
      <c r="FA487" s="38">
        <v>1.00426E-2</v>
      </c>
      <c r="FB487" s="38">
        <v>77.855689999999996</v>
      </c>
      <c r="FC487" s="38">
        <v>75.718819999999994</v>
      </c>
      <c r="FD487" s="38">
        <v>74.103989999999996</v>
      </c>
      <c r="FE487" s="38">
        <v>72.463939999999994</v>
      </c>
      <c r="FF487" s="38">
        <v>71.01397</v>
      </c>
      <c r="FG487" s="38">
        <v>69.399550000000005</v>
      </c>
      <c r="FH487" s="38">
        <v>69.150959999999998</v>
      </c>
      <c r="FI487" s="38">
        <v>72.360849999999999</v>
      </c>
      <c r="FJ487" s="38">
        <v>76.501390000000001</v>
      </c>
      <c r="FK487" s="38">
        <v>80.869150000000005</v>
      </c>
      <c r="FL487" s="38">
        <v>85.569509999999994</v>
      </c>
      <c r="FM487" s="38">
        <v>89.027079999999998</v>
      </c>
      <c r="FN487" s="38">
        <v>92.092359999999999</v>
      </c>
      <c r="FO487" s="38">
        <v>94.416210000000007</v>
      </c>
      <c r="FP487" s="38">
        <v>96.054109999999994</v>
      </c>
      <c r="FQ487" s="38">
        <v>97.180019999999999</v>
      </c>
      <c r="FR487" s="38">
        <v>99.360519999999994</v>
      </c>
      <c r="FS487" s="38">
        <v>98.868250000000003</v>
      </c>
      <c r="FT487" s="38">
        <v>97.075869999999995</v>
      </c>
      <c r="FU487" s="38">
        <v>93.979259999999996</v>
      </c>
      <c r="FV487" s="38">
        <v>89.754339999999999</v>
      </c>
      <c r="FW487">
        <v>86.080470000000005</v>
      </c>
      <c r="FX487">
        <v>83.106669999999994</v>
      </c>
      <c r="FY487">
        <v>79.917839999999998</v>
      </c>
      <c r="FZ487">
        <v>3.94855E-2</v>
      </c>
      <c r="GA487">
        <v>0.3188589</v>
      </c>
      <c r="GB487">
        <v>1</v>
      </c>
    </row>
    <row r="488" spans="1:184" x14ac:dyDescent="0.3">
      <c r="A488" t="s">
        <v>279</v>
      </c>
      <c r="B488" t="s">
        <v>1</v>
      </c>
      <c r="C488" t="s">
        <v>1</v>
      </c>
      <c r="D488" t="s">
        <v>1</v>
      </c>
      <c r="E488" t="s">
        <v>1</v>
      </c>
      <c r="F488" t="s">
        <v>1</v>
      </c>
      <c r="G488" t="s">
        <v>1</v>
      </c>
      <c r="H488" s="40" t="s">
        <v>1</v>
      </c>
      <c r="I488" s="18" t="s">
        <v>222</v>
      </c>
      <c r="J488" s="38" t="s">
        <v>1</v>
      </c>
      <c r="K488" s="18">
        <v>44789</v>
      </c>
      <c r="L488" s="38">
        <v>16973</v>
      </c>
      <c r="M488" s="38">
        <v>16973</v>
      </c>
      <c r="N488" s="38">
        <v>13.614229999999999</v>
      </c>
      <c r="O488" s="38">
        <v>13.03917</v>
      </c>
      <c r="P488" s="38">
        <v>12.68384</v>
      </c>
      <c r="Q488" s="38">
        <v>12.59172</v>
      </c>
      <c r="R488" s="38">
        <v>13.136520000000001</v>
      </c>
      <c r="S488" s="38">
        <v>14.48499</v>
      </c>
      <c r="T488" s="38">
        <v>16.21772</v>
      </c>
      <c r="U488" s="38">
        <v>18.544910000000002</v>
      </c>
      <c r="V488" s="38">
        <v>21.422640000000001</v>
      </c>
      <c r="W488" s="38">
        <v>23.66535</v>
      </c>
      <c r="X488" s="38">
        <v>25.619969999999999</v>
      </c>
      <c r="Y488" s="38">
        <v>27.120349999999998</v>
      </c>
      <c r="Z488" s="38">
        <v>28.13344</v>
      </c>
      <c r="AA488" s="38">
        <v>29.166509999999999</v>
      </c>
      <c r="AB488" s="38">
        <v>29.478359999999999</v>
      </c>
      <c r="AC488" s="38">
        <v>28.940660000000001</v>
      </c>
      <c r="AD488" s="38">
        <v>27.57264</v>
      </c>
      <c r="AE488" s="38">
        <v>25.516359999999999</v>
      </c>
      <c r="AF488" s="38">
        <v>23.620629999999998</v>
      </c>
      <c r="AG488" s="38">
        <v>22.150659999999998</v>
      </c>
      <c r="AH488" s="38">
        <v>20.82077</v>
      </c>
      <c r="AI488" s="38">
        <v>19.010580000000001</v>
      </c>
      <c r="AJ488" s="38">
        <v>16.974229999999999</v>
      </c>
      <c r="AK488" s="38">
        <v>15.452870000000001</v>
      </c>
      <c r="AL488" s="38">
        <v>-7.26498E-2</v>
      </c>
      <c r="AM488" s="38">
        <v>-0.15356220000000001</v>
      </c>
      <c r="AN488" s="38">
        <v>-0.1134588</v>
      </c>
      <c r="AO488" s="38">
        <v>-0.11271390000000001</v>
      </c>
      <c r="AP488" s="38">
        <v>-3.8005299999999999E-2</v>
      </c>
      <c r="AQ488" s="38">
        <v>-0.16826940000000001</v>
      </c>
      <c r="AR488" s="38">
        <v>-0.18455199999999999</v>
      </c>
      <c r="AS488" s="38">
        <v>0.10513</v>
      </c>
      <c r="AT488" s="38">
        <v>9.1789399999999993E-2</v>
      </c>
      <c r="AU488" s="38">
        <v>0.11172269999999999</v>
      </c>
      <c r="AV488" s="38">
        <v>9.7905800000000001E-2</v>
      </c>
      <c r="AW488" s="38">
        <v>3.7957200000000003E-2</v>
      </c>
      <c r="AX488" s="38">
        <v>-2.06521E-2</v>
      </c>
      <c r="AY488" s="38">
        <v>2.0100000000000001E-3</v>
      </c>
      <c r="AZ488" s="38">
        <v>-1.26141E-2</v>
      </c>
      <c r="BA488" s="38">
        <v>2.1765300000000001E-2</v>
      </c>
      <c r="BB488" s="38">
        <v>0.27117599999999997</v>
      </c>
      <c r="BC488" s="38">
        <v>0.27586080000000002</v>
      </c>
      <c r="BD488" s="38">
        <v>0.35163719999999998</v>
      </c>
      <c r="BE488" s="38">
        <v>0.21664900000000001</v>
      </c>
      <c r="BF488" s="38">
        <v>0.12226099999999999</v>
      </c>
      <c r="BG488" s="38">
        <v>0.1116215</v>
      </c>
      <c r="BH488" s="38">
        <v>4.21191E-2</v>
      </c>
      <c r="BI488" s="38">
        <v>4.4758999999999997E-3</v>
      </c>
      <c r="BJ488" s="38">
        <v>-5.3827899999999998E-2</v>
      </c>
      <c r="BK488" s="38">
        <v>-0.1387148</v>
      </c>
      <c r="BL488" s="38">
        <v>-0.1002618</v>
      </c>
      <c r="BM488" s="38">
        <v>-0.100948</v>
      </c>
      <c r="BN488" s="38">
        <v>-2.58988E-2</v>
      </c>
      <c r="BO488" s="38">
        <v>-0.1517859</v>
      </c>
      <c r="BP488" s="38">
        <v>-0.15930320000000001</v>
      </c>
      <c r="BQ488" s="38">
        <v>0.1220265</v>
      </c>
      <c r="BR488" s="38">
        <v>0.1123912</v>
      </c>
      <c r="BS488" s="38">
        <v>0.13622629999999999</v>
      </c>
      <c r="BT488" s="38">
        <v>0.1148382</v>
      </c>
      <c r="BU488" s="38">
        <v>5.2833900000000003E-2</v>
      </c>
      <c r="BV488" s="38">
        <v>-1.02332E-2</v>
      </c>
      <c r="BW488" s="38">
        <v>1.6123700000000001E-2</v>
      </c>
      <c r="BX488" s="38">
        <v>1.26258E-2</v>
      </c>
      <c r="BY488" s="38">
        <v>5.4928200000000003E-2</v>
      </c>
      <c r="BZ488" s="38">
        <v>0.30423080000000002</v>
      </c>
      <c r="CA488" s="38">
        <v>0.31031720000000002</v>
      </c>
      <c r="CB488" s="38">
        <v>0.39092130000000003</v>
      </c>
      <c r="CC488" s="38">
        <v>0.25617719999999999</v>
      </c>
      <c r="CD488" s="38">
        <v>0.15679280000000001</v>
      </c>
      <c r="CE488" s="38">
        <v>0.15006120000000001</v>
      </c>
      <c r="CF488" s="38">
        <v>8.5460099999999997E-2</v>
      </c>
      <c r="CG488" s="38">
        <v>5.35746E-2</v>
      </c>
      <c r="CH488" s="38">
        <v>-4.0791899999999999E-2</v>
      </c>
      <c r="CI488" s="38">
        <v>-0.1284315</v>
      </c>
      <c r="CJ488" s="38">
        <v>-9.11217E-2</v>
      </c>
      <c r="CK488" s="38">
        <v>-9.2799000000000006E-2</v>
      </c>
      <c r="CL488" s="38">
        <v>-1.7513899999999999E-2</v>
      </c>
      <c r="CM488" s="38">
        <v>-0.14036940000000001</v>
      </c>
      <c r="CN488" s="38">
        <v>-0.141816</v>
      </c>
      <c r="CO488" s="38">
        <v>0.13372890000000001</v>
      </c>
      <c r="CP488" s="38">
        <v>0.12665989999999999</v>
      </c>
      <c r="CQ488" s="38">
        <v>0.15319749999999999</v>
      </c>
      <c r="CR488" s="38">
        <v>0.1265655</v>
      </c>
      <c r="CS488" s="38">
        <v>6.3137499999999999E-2</v>
      </c>
      <c r="CT488" s="38">
        <v>-3.0170000000000002E-3</v>
      </c>
      <c r="CU488" s="38">
        <v>2.5898899999999999E-2</v>
      </c>
      <c r="CV488" s="38">
        <v>3.0106899999999999E-2</v>
      </c>
      <c r="CW488" s="38">
        <v>7.7896800000000002E-2</v>
      </c>
      <c r="CX488" s="38">
        <v>0.32712449999999998</v>
      </c>
      <c r="CY488" s="38">
        <v>0.33418170000000003</v>
      </c>
      <c r="CZ488" s="38">
        <v>0.41812939999999998</v>
      </c>
      <c r="DA488" s="38">
        <v>0.28355439999999998</v>
      </c>
      <c r="DB488" s="38">
        <v>0.18070939999999999</v>
      </c>
      <c r="DC488" s="38">
        <v>0.17668449999999999</v>
      </c>
      <c r="DD488" s="38">
        <v>0.115478</v>
      </c>
      <c r="DE488" s="38">
        <v>8.7580199999999997E-2</v>
      </c>
      <c r="DF488" s="38">
        <v>-2.77559E-2</v>
      </c>
      <c r="DG488" s="38">
        <v>-0.11814819999999999</v>
      </c>
      <c r="DH488" s="38">
        <v>-8.1981499999999999E-2</v>
      </c>
      <c r="DI488" s="38">
        <v>-8.46499E-2</v>
      </c>
      <c r="DJ488" s="38">
        <v>-9.129E-3</v>
      </c>
      <c r="DK488" s="38">
        <v>-0.12895290000000001</v>
      </c>
      <c r="DL488" s="38">
        <v>-0.1243287</v>
      </c>
      <c r="DM488" s="38">
        <v>0.14543130000000001</v>
      </c>
      <c r="DN488" s="38">
        <v>0.14092869999999999</v>
      </c>
      <c r="DO488" s="38">
        <v>0.17016870000000001</v>
      </c>
      <c r="DP488" s="38">
        <v>0.1382929</v>
      </c>
      <c r="DQ488" s="38">
        <v>7.3441099999999995E-2</v>
      </c>
      <c r="DR488" s="38">
        <v>4.1992000000000002E-3</v>
      </c>
      <c r="DS488" s="38">
        <v>3.5673999999999997E-2</v>
      </c>
      <c r="DT488" s="38">
        <v>4.7587900000000002E-2</v>
      </c>
      <c r="DU488" s="38">
        <v>0.1008653</v>
      </c>
      <c r="DV488" s="38">
        <v>0.3500181</v>
      </c>
      <c r="DW488" s="38">
        <v>0.35804609999999998</v>
      </c>
      <c r="DX488" s="38">
        <v>0.4453375</v>
      </c>
      <c r="DY488" s="38">
        <v>0.31093159999999997</v>
      </c>
      <c r="DZ488" s="38">
        <v>0.204626</v>
      </c>
      <c r="EA488" s="38">
        <v>0.20330770000000001</v>
      </c>
      <c r="EB488" s="38">
        <v>0.14549580000000001</v>
      </c>
      <c r="EC488" s="38">
        <v>0.12158579999999999</v>
      </c>
      <c r="ED488" s="38">
        <v>-8.9338999999999998E-3</v>
      </c>
      <c r="EE488" s="38">
        <v>-0.1033008</v>
      </c>
      <c r="EF488" s="38">
        <v>-6.8784600000000001E-2</v>
      </c>
      <c r="EG488" s="38">
        <v>-7.2884000000000004E-2</v>
      </c>
      <c r="EH488" s="38">
        <v>2.9775000000000001E-3</v>
      </c>
      <c r="EI488" s="38">
        <v>-0.1124694</v>
      </c>
      <c r="EJ488" s="38">
        <v>-9.9079899999999999E-2</v>
      </c>
      <c r="EK488" s="38">
        <v>0.16232779999999999</v>
      </c>
      <c r="EL488" s="38">
        <v>0.16153039999999999</v>
      </c>
      <c r="EM488" s="38">
        <v>0.19467229999999999</v>
      </c>
      <c r="EN488" s="38">
        <v>0.15522530000000001</v>
      </c>
      <c r="EO488" s="38">
        <v>8.8317900000000005E-2</v>
      </c>
      <c r="EP488" s="38">
        <v>1.46181E-2</v>
      </c>
      <c r="EQ488" s="38">
        <v>4.9787699999999997E-2</v>
      </c>
      <c r="ER488" s="38">
        <v>7.2827799999999998E-2</v>
      </c>
      <c r="ES488" s="38">
        <v>0.13402819999999999</v>
      </c>
      <c r="ET488" s="38">
        <v>0.38307289999999999</v>
      </c>
      <c r="EU488" s="38">
        <v>0.39250249999999998</v>
      </c>
      <c r="EV488" s="38">
        <v>0.48462159999999999</v>
      </c>
      <c r="EW488" s="38">
        <v>0.35045989999999999</v>
      </c>
      <c r="EX488" s="38">
        <v>0.2391578</v>
      </c>
      <c r="EY488" s="38">
        <v>0.2417475</v>
      </c>
      <c r="EZ488" s="38">
        <v>0.1888368</v>
      </c>
      <c r="FA488" s="38">
        <v>0.17068449999999999</v>
      </c>
      <c r="FB488" s="38">
        <v>78.170929999999998</v>
      </c>
      <c r="FC488" s="38">
        <v>76.948970000000003</v>
      </c>
      <c r="FD488" s="38">
        <v>75.199100000000001</v>
      </c>
      <c r="FE488" s="38">
        <v>73.599950000000007</v>
      </c>
      <c r="FF488" s="38">
        <v>71.78913</v>
      </c>
      <c r="FG488" s="38">
        <v>70.865930000000006</v>
      </c>
      <c r="FH488" s="38">
        <v>70.258610000000004</v>
      </c>
      <c r="FI488" s="38">
        <v>72.345550000000003</v>
      </c>
      <c r="FJ488" s="38">
        <v>77.021569999999997</v>
      </c>
      <c r="FK488" s="38">
        <v>82.478189999999998</v>
      </c>
      <c r="FL488" s="38">
        <v>87.225009999999997</v>
      </c>
      <c r="FM488" s="38">
        <v>91.493369999999999</v>
      </c>
      <c r="FN488" s="38">
        <v>95.61824</v>
      </c>
      <c r="FO488" s="38">
        <v>98.964389999999995</v>
      </c>
      <c r="FP488" s="38">
        <v>101.4581</v>
      </c>
      <c r="FQ488" s="38">
        <v>102.6784</v>
      </c>
      <c r="FR488" s="38">
        <v>103.0424</v>
      </c>
      <c r="FS488" s="38">
        <v>102.648</v>
      </c>
      <c r="FT488" s="38">
        <v>101.1474</v>
      </c>
      <c r="FU488" s="38">
        <v>98.089489999999998</v>
      </c>
      <c r="FV488" s="38">
        <v>93.707890000000006</v>
      </c>
      <c r="FW488">
        <v>90.084299999999999</v>
      </c>
      <c r="FX488">
        <v>86.951049999999995</v>
      </c>
      <c r="FY488">
        <v>84.578919999999997</v>
      </c>
      <c r="FZ488">
        <v>4.3954800000000002E-2</v>
      </c>
      <c r="GA488">
        <v>0.35955779999999998</v>
      </c>
      <c r="GB488">
        <v>1</v>
      </c>
    </row>
    <row r="489" spans="1:184" x14ac:dyDescent="0.3">
      <c r="A489" t="s">
        <v>279</v>
      </c>
      <c r="B489" t="s">
        <v>1</v>
      </c>
      <c r="C489" t="s">
        <v>1</v>
      </c>
      <c r="D489" t="s">
        <v>1</v>
      </c>
      <c r="E489" t="s">
        <v>1</v>
      </c>
      <c r="F489" t="s">
        <v>1</v>
      </c>
      <c r="G489" t="s">
        <v>1</v>
      </c>
      <c r="H489" s="40" t="s">
        <v>1</v>
      </c>
      <c r="I489" s="18" t="s">
        <v>222</v>
      </c>
      <c r="J489" s="38" t="s">
        <v>1</v>
      </c>
      <c r="K489" s="18">
        <v>44790</v>
      </c>
      <c r="L489" s="38">
        <v>16973</v>
      </c>
      <c r="M489" s="38">
        <v>16973</v>
      </c>
      <c r="N489" s="38">
        <v>14.88818</v>
      </c>
      <c r="O489" s="38">
        <v>14.277760000000001</v>
      </c>
      <c r="P489" s="38">
        <v>13.894539999999999</v>
      </c>
      <c r="Q489" s="38">
        <v>13.80077</v>
      </c>
      <c r="R489" s="38">
        <v>14.334300000000001</v>
      </c>
      <c r="S489" s="38">
        <v>15.78125</v>
      </c>
      <c r="T489" s="38">
        <v>17.493449999999999</v>
      </c>
      <c r="U489" s="38">
        <v>19.734500000000001</v>
      </c>
      <c r="V489" s="38">
        <v>22.386749999999999</v>
      </c>
      <c r="W489" s="38">
        <v>24.238849999999999</v>
      </c>
      <c r="X489" s="38">
        <v>25.89536</v>
      </c>
      <c r="Y489" s="38">
        <v>27.18534</v>
      </c>
      <c r="Z489" s="38">
        <v>28.036819999999999</v>
      </c>
      <c r="AA489" s="38">
        <v>28.823640000000001</v>
      </c>
      <c r="AB489" s="38">
        <v>28.928719999999998</v>
      </c>
      <c r="AC489" s="38">
        <v>28.306190000000001</v>
      </c>
      <c r="AD489" s="38">
        <v>26.978259999999999</v>
      </c>
      <c r="AE489" s="38">
        <v>25.009609999999999</v>
      </c>
      <c r="AF489" s="38">
        <v>23.186</v>
      </c>
      <c r="AG489" s="38">
        <v>21.902370000000001</v>
      </c>
      <c r="AH489" s="38">
        <v>20.745059999999999</v>
      </c>
      <c r="AI489" s="38">
        <v>18.98105</v>
      </c>
      <c r="AJ489" s="38">
        <v>16.972169999999998</v>
      </c>
      <c r="AK489" s="38">
        <v>15.520989999999999</v>
      </c>
      <c r="AL489" s="38">
        <v>0.34532439999999998</v>
      </c>
      <c r="AM489" s="38">
        <v>0.2749065</v>
      </c>
      <c r="AN489" s="38">
        <v>0.26381749999999998</v>
      </c>
      <c r="AO489" s="38">
        <v>0.2376568</v>
      </c>
      <c r="AP489" s="38">
        <v>0.1730894</v>
      </c>
      <c r="AQ489" s="38">
        <v>-6.9257200000000005E-2</v>
      </c>
      <c r="AR489" s="38">
        <v>-0.37054589999999998</v>
      </c>
      <c r="AS489" s="38">
        <v>-0.1873166</v>
      </c>
      <c r="AT489" s="38">
        <v>-0.40876420000000002</v>
      </c>
      <c r="AU489" s="38">
        <v>-0.61572700000000002</v>
      </c>
      <c r="AV489" s="38">
        <v>-0.39266909999999999</v>
      </c>
      <c r="AW489" s="38">
        <v>-0.18358079999999999</v>
      </c>
      <c r="AX489" s="38">
        <v>-0.1757312</v>
      </c>
      <c r="AY489" s="38">
        <v>3.2356000000000003E-2</v>
      </c>
      <c r="AZ489" s="38">
        <v>0.35171340000000001</v>
      </c>
      <c r="BA489" s="38">
        <v>0.54671879999999995</v>
      </c>
      <c r="BB489" s="38">
        <v>0.88619270000000006</v>
      </c>
      <c r="BC489" s="38">
        <v>0.7315161</v>
      </c>
      <c r="BD489" s="38">
        <v>0.65695040000000005</v>
      </c>
      <c r="BE489" s="38">
        <v>0.60035470000000002</v>
      </c>
      <c r="BF489" s="38">
        <v>0.62809649999999995</v>
      </c>
      <c r="BG489" s="38">
        <v>0.72650840000000005</v>
      </c>
      <c r="BH489" s="38">
        <v>0.55406299999999997</v>
      </c>
      <c r="BI489" s="38">
        <v>0.53449250000000004</v>
      </c>
      <c r="BJ489" s="38">
        <v>0.37336960000000002</v>
      </c>
      <c r="BK489" s="38">
        <v>0.3019269</v>
      </c>
      <c r="BL489" s="38">
        <v>0.28713949999999999</v>
      </c>
      <c r="BM489" s="38">
        <v>0.26103880000000002</v>
      </c>
      <c r="BN489" s="38">
        <v>0.1922971</v>
      </c>
      <c r="BO489" s="38">
        <v>-4.6804100000000001E-2</v>
      </c>
      <c r="BP489" s="38">
        <v>-0.34313690000000002</v>
      </c>
      <c r="BQ489" s="38">
        <v>-0.16767309999999999</v>
      </c>
      <c r="BR489" s="38">
        <v>-0.38767970000000002</v>
      </c>
      <c r="BS489" s="38">
        <v>-0.56977319999999998</v>
      </c>
      <c r="BT489" s="38">
        <v>-0.36126829999999999</v>
      </c>
      <c r="BU489" s="38">
        <v>-0.16433619999999999</v>
      </c>
      <c r="BV489" s="38">
        <v>-0.16393279999999999</v>
      </c>
      <c r="BW489" s="38">
        <v>4.8760600000000001E-2</v>
      </c>
      <c r="BX489" s="38">
        <v>0.38323390000000002</v>
      </c>
      <c r="BY489" s="38">
        <v>0.59335819999999995</v>
      </c>
      <c r="BZ489" s="38">
        <v>0.94024129999999995</v>
      </c>
      <c r="CA489" s="38">
        <v>0.78617329999999996</v>
      </c>
      <c r="CB489" s="38">
        <v>0.71643310000000004</v>
      </c>
      <c r="CC489" s="38">
        <v>0.65519890000000003</v>
      </c>
      <c r="CD489" s="38">
        <v>0.67131600000000002</v>
      </c>
      <c r="CE489" s="38">
        <v>0.7812306</v>
      </c>
      <c r="CF489" s="38">
        <v>0.60798200000000002</v>
      </c>
      <c r="CG489" s="38">
        <v>0.57953960000000004</v>
      </c>
      <c r="CH489" s="38">
        <v>0.39279370000000002</v>
      </c>
      <c r="CI489" s="38">
        <v>0.32064120000000002</v>
      </c>
      <c r="CJ489" s="38">
        <v>0.30329230000000001</v>
      </c>
      <c r="CK489" s="38">
        <v>0.27723300000000001</v>
      </c>
      <c r="CL489" s="38">
        <v>0.20560030000000001</v>
      </c>
      <c r="CM489" s="38">
        <v>-3.1253099999999999E-2</v>
      </c>
      <c r="CN489" s="38">
        <v>-0.32415339999999998</v>
      </c>
      <c r="CO489" s="38">
        <v>-0.15406810000000001</v>
      </c>
      <c r="CP489" s="38">
        <v>-0.37307659999999998</v>
      </c>
      <c r="CQ489" s="38">
        <v>-0.53794569999999997</v>
      </c>
      <c r="CR489" s="38">
        <v>-0.3395203</v>
      </c>
      <c r="CS489" s="38">
        <v>-0.15100749999999999</v>
      </c>
      <c r="CT489" s="38">
        <v>-0.15576129999999999</v>
      </c>
      <c r="CU489" s="38">
        <v>6.0122399999999999E-2</v>
      </c>
      <c r="CV489" s="38">
        <v>0.40506500000000001</v>
      </c>
      <c r="CW489" s="38">
        <v>0.62566049999999995</v>
      </c>
      <c r="CX489" s="38">
        <v>0.97767530000000002</v>
      </c>
      <c r="CY489" s="38">
        <v>0.82402880000000001</v>
      </c>
      <c r="CZ489" s="38">
        <v>0.75763060000000004</v>
      </c>
      <c r="DA489" s="38">
        <v>0.69318369999999996</v>
      </c>
      <c r="DB489" s="38">
        <v>0.70124969999999998</v>
      </c>
      <c r="DC489" s="38">
        <v>0.81913100000000005</v>
      </c>
      <c r="DD489" s="38">
        <v>0.64532610000000001</v>
      </c>
      <c r="DE489" s="38">
        <v>0.61073909999999998</v>
      </c>
      <c r="DF489" s="38">
        <v>0.41221770000000002</v>
      </c>
      <c r="DG489" s="38">
        <v>0.33935539999999997</v>
      </c>
      <c r="DH489" s="38">
        <v>0.31944509999999998</v>
      </c>
      <c r="DI489" s="38">
        <v>0.2934272</v>
      </c>
      <c r="DJ489" s="38">
        <v>0.2189035</v>
      </c>
      <c r="DK489" s="38">
        <v>-1.57021E-2</v>
      </c>
      <c r="DL489" s="38">
        <v>-0.30517</v>
      </c>
      <c r="DM489" s="38">
        <v>-0.140463</v>
      </c>
      <c r="DN489" s="38">
        <v>-0.3584736</v>
      </c>
      <c r="DO489" s="38">
        <v>-0.50611819999999996</v>
      </c>
      <c r="DP489" s="38">
        <v>-0.31777230000000001</v>
      </c>
      <c r="DQ489" s="38">
        <v>-0.13767879999999999</v>
      </c>
      <c r="DR489" s="38">
        <v>-0.14758979999999999</v>
      </c>
      <c r="DS489" s="38">
        <v>7.1484300000000001E-2</v>
      </c>
      <c r="DT489" s="38">
        <v>0.4268961</v>
      </c>
      <c r="DU489" s="38">
        <v>0.65796279999999996</v>
      </c>
      <c r="DV489" s="38">
        <v>1.015109</v>
      </c>
      <c r="DW489" s="38">
        <v>0.86188419999999999</v>
      </c>
      <c r="DX489" s="38">
        <v>0.79882819999999999</v>
      </c>
      <c r="DY489" s="38">
        <v>0.73116859999999995</v>
      </c>
      <c r="DZ489" s="38">
        <v>0.73118340000000004</v>
      </c>
      <c r="EA489" s="38">
        <v>0.85703149999999995</v>
      </c>
      <c r="EB489" s="38">
        <v>0.68267029999999995</v>
      </c>
      <c r="EC489" s="38">
        <v>0.64193860000000003</v>
      </c>
      <c r="ED489" s="38">
        <v>0.44026290000000001</v>
      </c>
      <c r="EE489" s="38">
        <v>0.36637589999999998</v>
      </c>
      <c r="EF489" s="38">
        <v>0.34276709999999999</v>
      </c>
      <c r="EG489" s="38">
        <v>0.31680910000000001</v>
      </c>
      <c r="EH489" s="38">
        <v>0.2381112</v>
      </c>
      <c r="EI489" s="38">
        <v>6.7511000000000003E-3</v>
      </c>
      <c r="EJ489" s="38">
        <v>-0.27776089999999998</v>
      </c>
      <c r="EK489" s="38">
        <v>-0.1208195</v>
      </c>
      <c r="EL489" s="38">
        <v>-0.3373891</v>
      </c>
      <c r="EM489" s="38">
        <v>-0.46016439999999997</v>
      </c>
      <c r="EN489" s="38">
        <v>-0.2863716</v>
      </c>
      <c r="EO489" s="38">
        <v>-0.1184342</v>
      </c>
      <c r="EP489" s="38">
        <v>-0.13579140000000001</v>
      </c>
      <c r="EQ489" s="38">
        <v>8.7888900000000006E-2</v>
      </c>
      <c r="ER489" s="38">
        <v>0.45841660000000001</v>
      </c>
      <c r="ES489" s="38">
        <v>0.70460219999999996</v>
      </c>
      <c r="ET489" s="38">
        <v>1.0691580000000001</v>
      </c>
      <c r="EU489" s="38">
        <v>0.91654150000000001</v>
      </c>
      <c r="EV489" s="38">
        <v>0.85831089999999999</v>
      </c>
      <c r="EW489" s="38">
        <v>0.78601270000000001</v>
      </c>
      <c r="EX489" s="38">
        <v>0.77440279999999995</v>
      </c>
      <c r="EY489" s="38">
        <v>0.9117537</v>
      </c>
      <c r="EZ489" s="38">
        <v>0.7365893</v>
      </c>
      <c r="FA489" s="38">
        <v>0.68698570000000003</v>
      </c>
      <c r="FB489" s="38">
        <v>82.759680000000003</v>
      </c>
      <c r="FC489" s="38">
        <v>81.283150000000006</v>
      </c>
      <c r="FD489" s="38">
        <v>79.723089999999999</v>
      </c>
      <c r="FE489" s="38">
        <v>78.180970000000002</v>
      </c>
      <c r="FF489" s="38">
        <v>77.739239999999995</v>
      </c>
      <c r="FG489" s="38">
        <v>77.075149999999994</v>
      </c>
      <c r="FH489" s="38">
        <v>76.16628</v>
      </c>
      <c r="FI489" s="38">
        <v>77.424710000000005</v>
      </c>
      <c r="FJ489" s="38">
        <v>81.465069999999997</v>
      </c>
      <c r="FK489" s="38">
        <v>84.442959999999999</v>
      </c>
      <c r="FL489" s="38">
        <v>87.551460000000006</v>
      </c>
      <c r="FM489" s="38">
        <v>91.172610000000006</v>
      </c>
      <c r="FN489" s="38">
        <v>94.966380000000001</v>
      </c>
      <c r="FO489" s="38">
        <v>96.681740000000005</v>
      </c>
      <c r="FP489" s="38">
        <v>97.462670000000003</v>
      </c>
      <c r="FQ489" s="38">
        <v>97.963189999999997</v>
      </c>
      <c r="FR489" s="38">
        <v>98.174700000000001</v>
      </c>
      <c r="FS489" s="38">
        <v>97.920910000000006</v>
      </c>
      <c r="FT489" s="38">
        <v>96.931910000000002</v>
      </c>
      <c r="FU489" s="38">
        <v>94.285889999999995</v>
      </c>
      <c r="FV489" s="38">
        <v>90.786540000000002</v>
      </c>
      <c r="FW489">
        <v>87.165090000000006</v>
      </c>
      <c r="FX489">
        <v>84.060730000000007</v>
      </c>
      <c r="FY489">
        <v>81.673559999999995</v>
      </c>
      <c r="FZ489">
        <v>6.4210900000000001E-2</v>
      </c>
      <c r="GA489">
        <v>0.4418609</v>
      </c>
      <c r="GB489">
        <v>1</v>
      </c>
    </row>
    <row r="490" spans="1:184" x14ac:dyDescent="0.3">
      <c r="A490" t="s">
        <v>279</v>
      </c>
      <c r="B490" t="s">
        <v>1</v>
      </c>
      <c r="C490" t="s">
        <v>1</v>
      </c>
      <c r="D490" t="s">
        <v>1</v>
      </c>
      <c r="E490" t="s">
        <v>1</v>
      </c>
      <c r="F490" t="s">
        <v>1</v>
      </c>
      <c r="G490" t="s">
        <v>1</v>
      </c>
      <c r="H490" s="40" t="s">
        <v>1</v>
      </c>
      <c r="I490" s="18" t="s">
        <v>222</v>
      </c>
      <c r="J490" s="38" t="s">
        <v>1</v>
      </c>
      <c r="K490" s="18">
        <v>44792</v>
      </c>
      <c r="L490" s="38">
        <v>16972</v>
      </c>
      <c r="M490" s="38">
        <v>16972</v>
      </c>
      <c r="N490" s="38">
        <v>14.2667</v>
      </c>
      <c r="O490" s="38">
        <v>13.61482</v>
      </c>
      <c r="P490" s="38">
        <v>13.21834</v>
      </c>
      <c r="Q490" s="38">
        <v>13.10661</v>
      </c>
      <c r="R490" s="38">
        <v>13.60211</v>
      </c>
      <c r="S490" s="38">
        <v>14.92245</v>
      </c>
      <c r="T490" s="38">
        <v>16.49868</v>
      </c>
      <c r="U490" s="38">
        <v>18.63438</v>
      </c>
      <c r="V490" s="38">
        <v>21.230899999999998</v>
      </c>
      <c r="W490" s="38">
        <v>23.234629999999999</v>
      </c>
      <c r="X490" s="38">
        <v>25.109059999999999</v>
      </c>
      <c r="Y490" s="38">
        <v>26.578779999999998</v>
      </c>
      <c r="Z490" s="38">
        <v>27.519079999999999</v>
      </c>
      <c r="AA490" s="38">
        <v>28.402799999999999</v>
      </c>
      <c r="AB490" s="38">
        <v>28.539929999999998</v>
      </c>
      <c r="AC490" s="38">
        <v>27.959109999999999</v>
      </c>
      <c r="AD490" s="38">
        <v>26.692440000000001</v>
      </c>
      <c r="AE490" s="38">
        <v>24.792369999999998</v>
      </c>
      <c r="AF490" s="38">
        <v>22.905090000000001</v>
      </c>
      <c r="AG490" s="38">
        <v>21.494499999999999</v>
      </c>
      <c r="AH490" s="38">
        <v>20.33531</v>
      </c>
      <c r="AI490" s="38">
        <v>18.697109999999999</v>
      </c>
      <c r="AJ490" s="38">
        <v>16.811409999999999</v>
      </c>
      <c r="AK490" s="38">
        <v>15.25714</v>
      </c>
      <c r="AL490" s="38">
        <v>-0.1017411</v>
      </c>
      <c r="AM490" s="38">
        <v>-0.12253849999999999</v>
      </c>
      <c r="AN490" s="38">
        <v>-9.8983000000000002E-2</v>
      </c>
      <c r="AO490" s="38">
        <v>-8.6511900000000003E-2</v>
      </c>
      <c r="AP490" s="38">
        <v>-3.42178E-2</v>
      </c>
      <c r="AQ490" s="38">
        <v>-4.0007800000000003E-2</v>
      </c>
      <c r="AR490" s="38">
        <v>-5.6589500000000001E-2</v>
      </c>
      <c r="AS490" s="38">
        <v>0.10056660000000001</v>
      </c>
      <c r="AT490" s="38">
        <v>-2.2198200000000001E-2</v>
      </c>
      <c r="AU490" s="38">
        <v>-0.1041304</v>
      </c>
      <c r="AV490" s="38">
        <v>2.33855E-2</v>
      </c>
      <c r="AW490" s="38">
        <v>3.4983199999999999E-2</v>
      </c>
      <c r="AX490" s="38">
        <v>4.2535499999999997E-2</v>
      </c>
      <c r="AY490" s="38">
        <v>-2.90826E-2</v>
      </c>
      <c r="AZ490" s="38">
        <v>-0.26515460000000002</v>
      </c>
      <c r="BA490" s="38">
        <v>-0.25855080000000003</v>
      </c>
      <c r="BB490" s="38">
        <v>4.4924499999999999E-2</v>
      </c>
      <c r="BC490" s="38">
        <v>0.15944949999999999</v>
      </c>
      <c r="BD490" s="38">
        <v>0.2133572</v>
      </c>
      <c r="BE490" s="38">
        <v>0.19700509999999999</v>
      </c>
      <c r="BF490" s="38">
        <v>0.14059530000000001</v>
      </c>
      <c r="BG490" s="38">
        <v>0.1709774</v>
      </c>
      <c r="BH490" s="38">
        <v>0.13492280000000001</v>
      </c>
      <c r="BI490" s="38">
        <v>6.9059899999999994E-2</v>
      </c>
      <c r="BJ490" s="38">
        <v>-6.8337499999999995E-2</v>
      </c>
      <c r="BK490" s="38">
        <v>-9.00035E-2</v>
      </c>
      <c r="BL490" s="38">
        <v>-6.7097400000000001E-2</v>
      </c>
      <c r="BM490" s="38">
        <v>-5.8238400000000003E-2</v>
      </c>
      <c r="BN490" s="38">
        <v>-1.1169999999999999E-2</v>
      </c>
      <c r="BO490" s="38">
        <v>-1.54831E-2</v>
      </c>
      <c r="BP490" s="38">
        <v>-2.2407699999999999E-2</v>
      </c>
      <c r="BQ490" s="38">
        <v>0.1240826</v>
      </c>
      <c r="BR490" s="38">
        <v>7.2226E-3</v>
      </c>
      <c r="BS490" s="38">
        <v>-5.8219899999999998E-2</v>
      </c>
      <c r="BT490" s="38">
        <v>5.3013299999999999E-2</v>
      </c>
      <c r="BU490" s="38">
        <v>5.3822200000000001E-2</v>
      </c>
      <c r="BV490" s="38">
        <v>5.76908E-2</v>
      </c>
      <c r="BW490" s="38">
        <v>-1.01762E-2</v>
      </c>
      <c r="BX490" s="38">
        <v>-0.22990869999999999</v>
      </c>
      <c r="BY490" s="38">
        <v>-0.2135531</v>
      </c>
      <c r="BZ490" s="38">
        <v>9.4966599999999998E-2</v>
      </c>
      <c r="CA490" s="38">
        <v>0.2135794</v>
      </c>
      <c r="CB490" s="38">
        <v>0.27083859999999998</v>
      </c>
      <c r="CC490" s="38">
        <v>0.25420579999999998</v>
      </c>
      <c r="CD490" s="38">
        <v>0.194993</v>
      </c>
      <c r="CE490" s="38">
        <v>0.24162249999999999</v>
      </c>
      <c r="CF490" s="38">
        <v>0.1944969</v>
      </c>
      <c r="CG490" s="38">
        <v>0.12556249999999999</v>
      </c>
      <c r="CH490" s="38">
        <v>-4.5202300000000001E-2</v>
      </c>
      <c r="CI490" s="38">
        <v>-6.7469799999999996E-2</v>
      </c>
      <c r="CJ490" s="38">
        <v>-4.5013400000000002E-2</v>
      </c>
      <c r="CK490" s="38">
        <v>-3.8656299999999998E-2</v>
      </c>
      <c r="CL490" s="38">
        <v>4.7929000000000001E-3</v>
      </c>
      <c r="CM490" s="38">
        <v>1.5026E-3</v>
      </c>
      <c r="CN490" s="38">
        <v>1.2666000000000001E-3</v>
      </c>
      <c r="CO490" s="38">
        <v>0.14036969999999999</v>
      </c>
      <c r="CP490" s="38">
        <v>2.75994E-2</v>
      </c>
      <c r="CQ490" s="38">
        <v>-2.6422500000000002E-2</v>
      </c>
      <c r="CR490" s="38">
        <v>7.3533500000000002E-2</v>
      </c>
      <c r="CS490" s="38">
        <v>6.6869999999999999E-2</v>
      </c>
      <c r="CT490" s="38">
        <v>6.8187399999999995E-2</v>
      </c>
      <c r="CU490" s="38">
        <v>2.9183E-3</v>
      </c>
      <c r="CV490" s="38">
        <v>-0.2054976</v>
      </c>
      <c r="CW490" s="38">
        <v>-0.18238779999999999</v>
      </c>
      <c r="CX490" s="38">
        <v>0.1296255</v>
      </c>
      <c r="CY490" s="38">
        <v>0.2510696</v>
      </c>
      <c r="CZ490" s="38">
        <v>0.31065009999999998</v>
      </c>
      <c r="DA490" s="38">
        <v>0.2938228</v>
      </c>
      <c r="DB490" s="38">
        <v>0.23266880000000001</v>
      </c>
      <c r="DC490" s="38">
        <v>0.29055120000000001</v>
      </c>
      <c r="DD490" s="38">
        <v>0.23575760000000001</v>
      </c>
      <c r="DE490" s="38">
        <v>0.16469610000000001</v>
      </c>
      <c r="DF490" s="38">
        <v>-2.2067E-2</v>
      </c>
      <c r="DG490" s="38">
        <v>-4.49361E-2</v>
      </c>
      <c r="DH490" s="38">
        <v>-2.2929499999999998E-2</v>
      </c>
      <c r="DI490" s="38">
        <v>-1.9074199999999999E-2</v>
      </c>
      <c r="DJ490" s="38">
        <v>2.0755699999999998E-2</v>
      </c>
      <c r="DK490" s="38">
        <v>1.8488299999999999E-2</v>
      </c>
      <c r="DL490" s="38">
        <v>2.4940799999999999E-2</v>
      </c>
      <c r="DM490" s="38">
        <v>0.15665680000000001</v>
      </c>
      <c r="DN490" s="38">
        <v>4.7976199999999997E-2</v>
      </c>
      <c r="DO490" s="38">
        <v>5.3749999999999996E-3</v>
      </c>
      <c r="DP490" s="38">
        <v>9.4053600000000001E-2</v>
      </c>
      <c r="DQ490" s="38">
        <v>7.99179E-2</v>
      </c>
      <c r="DR490" s="38">
        <v>7.8683900000000001E-2</v>
      </c>
      <c r="DS490" s="38">
        <v>1.6012800000000001E-2</v>
      </c>
      <c r="DT490" s="38">
        <v>-0.18108640000000001</v>
      </c>
      <c r="DU490" s="38">
        <v>-0.15122250000000001</v>
      </c>
      <c r="DV490" s="38">
        <v>0.1642845</v>
      </c>
      <c r="DW490" s="38">
        <v>0.28855979999999998</v>
      </c>
      <c r="DX490" s="38">
        <v>0.35046159999999998</v>
      </c>
      <c r="DY490" s="38">
        <v>0.33343980000000001</v>
      </c>
      <c r="DZ490" s="38">
        <v>0.27034449999999999</v>
      </c>
      <c r="EA490" s="38">
        <v>0.3394798</v>
      </c>
      <c r="EB490" s="38">
        <v>0.2770185</v>
      </c>
      <c r="EC490" s="38">
        <v>0.2038297</v>
      </c>
      <c r="ED490" s="38">
        <v>1.13366E-2</v>
      </c>
      <c r="EE490" s="38">
        <v>-1.24011E-2</v>
      </c>
      <c r="EF490" s="38">
        <v>8.9561999999999992E-3</v>
      </c>
      <c r="EG490" s="38">
        <v>9.1991999999999994E-3</v>
      </c>
      <c r="EH490" s="38">
        <v>4.3803500000000002E-2</v>
      </c>
      <c r="EI490" s="38">
        <v>4.3013000000000003E-2</v>
      </c>
      <c r="EJ490" s="38">
        <v>5.9122599999999997E-2</v>
      </c>
      <c r="EK490" s="38">
        <v>0.18017279999999999</v>
      </c>
      <c r="EL490" s="38">
        <v>7.7397099999999996E-2</v>
      </c>
      <c r="EM490" s="38">
        <v>5.1285499999999998E-2</v>
      </c>
      <c r="EN490" s="38">
        <v>0.1236815</v>
      </c>
      <c r="EO490" s="38">
        <v>9.8756800000000006E-2</v>
      </c>
      <c r="EP490" s="38">
        <v>9.3839199999999998E-2</v>
      </c>
      <c r="EQ490" s="38">
        <v>3.4919199999999997E-2</v>
      </c>
      <c r="ER490" s="38">
        <v>-0.14584059999999999</v>
      </c>
      <c r="ES490" s="38">
        <v>-0.10622470000000001</v>
      </c>
      <c r="ET490" s="38">
        <v>0.2143265</v>
      </c>
      <c r="EU490" s="38">
        <v>0.34268969999999999</v>
      </c>
      <c r="EV490" s="38">
        <v>0.407943</v>
      </c>
      <c r="EW490" s="38">
        <v>0.3906405</v>
      </c>
      <c r="EX490" s="38">
        <v>0.32474229999999998</v>
      </c>
      <c r="EY490" s="38">
        <v>0.41012490000000001</v>
      </c>
      <c r="EZ490" s="38">
        <v>0.33659250000000002</v>
      </c>
      <c r="FA490" s="38">
        <v>0.26033230000000002</v>
      </c>
      <c r="FB490" s="38">
        <v>79.081699999999998</v>
      </c>
      <c r="FC490" s="38">
        <v>77.672970000000007</v>
      </c>
      <c r="FD490" s="38">
        <v>75.797070000000005</v>
      </c>
      <c r="FE490" s="38">
        <v>74.013480000000001</v>
      </c>
      <c r="FF490" s="38">
        <v>72.288960000000003</v>
      </c>
      <c r="FG490" s="38">
        <v>71.525790000000001</v>
      </c>
      <c r="FH490" s="38">
        <v>70.525819999999996</v>
      </c>
      <c r="FI490" s="38">
        <v>72.367040000000003</v>
      </c>
      <c r="FJ490" s="38">
        <v>75.936599999999999</v>
      </c>
      <c r="FK490" s="38">
        <v>80.074309999999997</v>
      </c>
      <c r="FL490" s="38">
        <v>84.654799999999994</v>
      </c>
      <c r="FM490" s="38">
        <v>88.873919999999998</v>
      </c>
      <c r="FN490" s="38">
        <v>92.513980000000004</v>
      </c>
      <c r="FO490" s="38">
        <v>95.418210000000002</v>
      </c>
      <c r="FP490" s="38">
        <v>98.332890000000006</v>
      </c>
      <c r="FQ490" s="38">
        <v>100.0882</v>
      </c>
      <c r="FR490" s="38">
        <v>100.65819999999999</v>
      </c>
      <c r="FS490" s="38">
        <v>99.840559999999996</v>
      </c>
      <c r="FT490" s="38">
        <v>97.62276</v>
      </c>
      <c r="FU490" s="38">
        <v>94.260180000000005</v>
      </c>
      <c r="FV490" s="38">
        <v>89.926370000000006</v>
      </c>
      <c r="FW490">
        <v>86.511030000000005</v>
      </c>
      <c r="FX490">
        <v>83.71302</v>
      </c>
      <c r="FY490">
        <v>80.934619999999995</v>
      </c>
      <c r="FZ490">
        <v>6.6479700000000003E-2</v>
      </c>
      <c r="GA490">
        <v>0.55637630000000005</v>
      </c>
      <c r="GB490">
        <v>1</v>
      </c>
    </row>
    <row r="491" spans="1:184" x14ac:dyDescent="0.3">
      <c r="A491" t="s">
        <v>279</v>
      </c>
      <c r="B491" t="s">
        <v>1</v>
      </c>
      <c r="C491" t="s">
        <v>1</v>
      </c>
      <c r="D491" t="s">
        <v>1</v>
      </c>
      <c r="E491" t="s">
        <v>1</v>
      </c>
      <c r="F491" t="s">
        <v>1</v>
      </c>
      <c r="G491" t="s">
        <v>1</v>
      </c>
      <c r="H491" s="40" t="s">
        <v>1</v>
      </c>
      <c r="I491" s="18" t="s">
        <v>222</v>
      </c>
      <c r="J491" s="38" t="s">
        <v>1</v>
      </c>
      <c r="K491" s="18">
        <v>44805</v>
      </c>
      <c r="L491" s="38">
        <v>16960</v>
      </c>
      <c r="M491" s="38">
        <v>16960</v>
      </c>
      <c r="N491" s="38">
        <v>13.35881</v>
      </c>
      <c r="O491" s="38">
        <v>12.812900000000001</v>
      </c>
      <c r="P491" s="38">
        <v>12.45556</v>
      </c>
      <c r="Q491" s="38">
        <v>12.371449999999999</v>
      </c>
      <c r="R491" s="38">
        <v>12.91118</v>
      </c>
      <c r="S491" s="38">
        <v>14.257540000000001</v>
      </c>
      <c r="T491" s="38">
        <v>15.94045</v>
      </c>
      <c r="U491" s="38">
        <v>18.198039999999999</v>
      </c>
      <c r="V491" s="38">
        <v>21.013639999999999</v>
      </c>
      <c r="W491" s="38">
        <v>23.19417</v>
      </c>
      <c r="X491" s="38">
        <v>25.111799999999999</v>
      </c>
      <c r="Y491" s="38">
        <v>26.59441</v>
      </c>
      <c r="Z491" s="38">
        <v>27.60913</v>
      </c>
      <c r="AA491" s="38">
        <v>28.641629999999999</v>
      </c>
      <c r="AB491" s="38">
        <v>28.974260000000001</v>
      </c>
      <c r="AC491" s="38">
        <v>28.463380000000001</v>
      </c>
      <c r="AD491" s="38">
        <v>27.108550000000001</v>
      </c>
      <c r="AE491" s="38">
        <v>25.032910000000001</v>
      </c>
      <c r="AF491" s="38">
        <v>23.1968</v>
      </c>
      <c r="AG491" s="38">
        <v>21.65494</v>
      </c>
      <c r="AH491" s="38">
        <v>20.356719999999999</v>
      </c>
      <c r="AI491" s="38">
        <v>18.533950000000001</v>
      </c>
      <c r="AJ491" s="38">
        <v>16.600650000000002</v>
      </c>
      <c r="AK491" s="38">
        <v>15.150460000000001</v>
      </c>
      <c r="AL491" s="38">
        <v>-0.18212639999999999</v>
      </c>
      <c r="AM491" s="38">
        <v>-0.16096669999999999</v>
      </c>
      <c r="AN491" s="38">
        <v>-0.15174399999999999</v>
      </c>
      <c r="AO491" s="38">
        <v>-0.1231409</v>
      </c>
      <c r="AP491" s="38">
        <v>-9.3686199999999997E-2</v>
      </c>
      <c r="AQ491" s="38">
        <v>-0.18287020000000001</v>
      </c>
      <c r="AR491" s="38">
        <v>-0.27576489999999998</v>
      </c>
      <c r="AS491" s="38">
        <v>0.20544009999999999</v>
      </c>
      <c r="AT491" s="38">
        <v>0.24923219999999999</v>
      </c>
      <c r="AU491" s="38">
        <v>0.19537470000000001</v>
      </c>
      <c r="AV491" s="38">
        <v>0.27946169999999998</v>
      </c>
      <c r="AW491" s="38">
        <v>0.174731</v>
      </c>
      <c r="AX491" s="38">
        <v>4.2326200000000001E-2</v>
      </c>
      <c r="AY491" s="38">
        <v>-0.13261429999999999</v>
      </c>
      <c r="AZ491" s="38">
        <v>-0.28922639999999999</v>
      </c>
      <c r="BA491" s="38">
        <v>-0.34906579999999998</v>
      </c>
      <c r="BB491" s="38">
        <v>-0.16134870000000001</v>
      </c>
      <c r="BC491" s="38">
        <v>-0.1479425</v>
      </c>
      <c r="BD491" s="38">
        <v>-2.5619999999999999E-4</v>
      </c>
      <c r="BE491" s="38">
        <v>-0.18667610000000001</v>
      </c>
      <c r="BF491" s="38">
        <v>5.7354099999999998E-2</v>
      </c>
      <c r="BG491" s="38">
        <v>0.1232663</v>
      </c>
      <c r="BH491" s="38">
        <v>7.1624099999999996E-2</v>
      </c>
      <c r="BI491" s="38">
        <v>1.54495E-2</v>
      </c>
      <c r="BJ491" s="38">
        <v>-0.1584564</v>
      </c>
      <c r="BK491" s="38">
        <v>-0.1442388</v>
      </c>
      <c r="BL491" s="38">
        <v>-0.13779469999999999</v>
      </c>
      <c r="BM491" s="38">
        <v>-0.11090120000000001</v>
      </c>
      <c r="BN491" s="38">
        <v>-8.2251500000000005E-2</v>
      </c>
      <c r="BO491" s="38">
        <v>-0.16802829999999999</v>
      </c>
      <c r="BP491" s="38">
        <v>-0.25062659999999998</v>
      </c>
      <c r="BQ491" s="38">
        <v>0.22317239999999999</v>
      </c>
      <c r="BR491" s="38">
        <v>0.26773239999999998</v>
      </c>
      <c r="BS491" s="38">
        <v>0.2179931</v>
      </c>
      <c r="BT491" s="38">
        <v>0.29575669999999998</v>
      </c>
      <c r="BU491" s="38">
        <v>0.19015609999999999</v>
      </c>
      <c r="BV491" s="38">
        <v>5.3245500000000001E-2</v>
      </c>
      <c r="BW491" s="38">
        <v>-0.1179193</v>
      </c>
      <c r="BX491" s="38">
        <v>-0.26626830000000001</v>
      </c>
      <c r="BY491" s="38">
        <v>-0.31554769999999999</v>
      </c>
      <c r="BZ491" s="38">
        <v>-0.1274486</v>
      </c>
      <c r="CA491" s="38">
        <v>-0.11461399999999999</v>
      </c>
      <c r="CB491" s="38">
        <v>3.8229100000000002E-2</v>
      </c>
      <c r="CC491" s="38">
        <v>-0.1494431</v>
      </c>
      <c r="CD491" s="38">
        <v>9.22626E-2</v>
      </c>
      <c r="CE491" s="38">
        <v>0.16948940000000001</v>
      </c>
      <c r="CF491" s="38">
        <v>0.11012520000000001</v>
      </c>
      <c r="CG491" s="38">
        <v>5.4182099999999997E-2</v>
      </c>
      <c r="CH491" s="38">
        <v>-0.14206260000000001</v>
      </c>
      <c r="CI491" s="38">
        <v>-0.1326531</v>
      </c>
      <c r="CJ491" s="38">
        <v>-0.12813350000000001</v>
      </c>
      <c r="CK491" s="38">
        <v>-0.102424</v>
      </c>
      <c r="CL491" s="38">
        <v>-7.4331999999999995E-2</v>
      </c>
      <c r="CM491" s="38">
        <v>-0.15774879999999999</v>
      </c>
      <c r="CN491" s="38">
        <v>-0.2332159</v>
      </c>
      <c r="CO491" s="38">
        <v>0.23545369999999999</v>
      </c>
      <c r="CP491" s="38">
        <v>0.2805455</v>
      </c>
      <c r="CQ491" s="38">
        <v>0.23365849999999999</v>
      </c>
      <c r="CR491" s="38">
        <v>0.3070426</v>
      </c>
      <c r="CS491" s="38">
        <v>0.2008395</v>
      </c>
      <c r="CT491" s="38">
        <v>6.08082E-2</v>
      </c>
      <c r="CU491" s="38">
        <v>-0.10774160000000001</v>
      </c>
      <c r="CV491" s="38">
        <v>-0.25036750000000002</v>
      </c>
      <c r="CW491" s="38">
        <v>-0.29233320000000002</v>
      </c>
      <c r="CX491" s="38">
        <v>-0.1039696</v>
      </c>
      <c r="CY491" s="38">
        <v>-9.1530799999999995E-2</v>
      </c>
      <c r="CZ491" s="38">
        <v>6.4883899999999994E-2</v>
      </c>
      <c r="DA491" s="38">
        <v>-0.12365569999999999</v>
      </c>
      <c r="DB491" s="38">
        <v>0.1164401</v>
      </c>
      <c r="DC491" s="38">
        <v>0.2015034</v>
      </c>
      <c r="DD491" s="38">
        <v>0.13679089999999999</v>
      </c>
      <c r="DE491" s="38">
        <v>8.1008200000000002E-2</v>
      </c>
      <c r="DF491" s="38">
        <v>-0.1256688</v>
      </c>
      <c r="DG491" s="38">
        <v>-0.12106740000000001</v>
      </c>
      <c r="DH491" s="38">
        <v>-0.1184723</v>
      </c>
      <c r="DI491" s="38">
        <v>-9.3946799999999997E-2</v>
      </c>
      <c r="DJ491" s="38">
        <v>-6.6412399999999996E-2</v>
      </c>
      <c r="DK491" s="38">
        <v>-0.1474693</v>
      </c>
      <c r="DL491" s="38">
        <v>-0.2158051</v>
      </c>
      <c r="DM491" s="38">
        <v>0.24773510000000001</v>
      </c>
      <c r="DN491" s="38">
        <v>0.29335869999999997</v>
      </c>
      <c r="DO491" s="38">
        <v>0.24932389999999999</v>
      </c>
      <c r="DP491" s="38">
        <v>0.31832850000000001</v>
      </c>
      <c r="DQ491" s="38">
        <v>0.21152290000000001</v>
      </c>
      <c r="DR491" s="38">
        <v>6.8370799999999995E-2</v>
      </c>
      <c r="DS491" s="38">
        <v>-9.7563899999999995E-2</v>
      </c>
      <c r="DT491" s="38">
        <v>-0.2344668</v>
      </c>
      <c r="DU491" s="38">
        <v>-0.26911879999999999</v>
      </c>
      <c r="DV491" s="38">
        <v>-8.0490599999999995E-2</v>
      </c>
      <c r="DW491" s="38">
        <v>-6.8447499999999994E-2</v>
      </c>
      <c r="DX491" s="38">
        <v>9.1538700000000001E-2</v>
      </c>
      <c r="DY491" s="38">
        <v>-9.7868300000000005E-2</v>
      </c>
      <c r="DZ491" s="38">
        <v>0.14061760000000001</v>
      </c>
      <c r="EA491" s="38">
        <v>0.23351730000000001</v>
      </c>
      <c r="EB491" s="38">
        <v>0.16345670000000001</v>
      </c>
      <c r="EC491" s="38">
        <v>0.10783420000000001</v>
      </c>
      <c r="ED491" s="38">
        <v>-0.1019988</v>
      </c>
      <c r="EE491" s="38">
        <v>-0.1043395</v>
      </c>
      <c r="EF491" s="38">
        <v>-0.104523</v>
      </c>
      <c r="EG491" s="38">
        <v>-8.1707100000000005E-2</v>
      </c>
      <c r="EH491" s="38">
        <v>-5.49778E-2</v>
      </c>
      <c r="EI491" s="38">
        <v>-0.13262740000000001</v>
      </c>
      <c r="EJ491" s="38">
        <v>-0.1906668</v>
      </c>
      <c r="EK491" s="38">
        <v>0.26546730000000002</v>
      </c>
      <c r="EL491" s="38">
        <v>0.31185879999999999</v>
      </c>
      <c r="EM491" s="38">
        <v>0.27194230000000003</v>
      </c>
      <c r="EN491" s="38">
        <v>0.33462350000000002</v>
      </c>
      <c r="EO491" s="38">
        <v>0.22694790000000001</v>
      </c>
      <c r="EP491" s="38">
        <v>7.9290100000000002E-2</v>
      </c>
      <c r="EQ491" s="38">
        <v>-8.2868899999999995E-2</v>
      </c>
      <c r="ER491" s="38">
        <v>-0.21150859999999999</v>
      </c>
      <c r="ES491" s="38">
        <v>-0.2356007</v>
      </c>
      <c r="ET491" s="38">
        <v>-4.65905E-2</v>
      </c>
      <c r="EU491" s="38">
        <v>-3.5118999999999997E-2</v>
      </c>
      <c r="EV491" s="38">
        <v>0.130024</v>
      </c>
      <c r="EW491" s="38">
        <v>-6.0635300000000003E-2</v>
      </c>
      <c r="EX491" s="38">
        <v>0.17552609999999999</v>
      </c>
      <c r="EY491" s="38">
        <v>0.2797404</v>
      </c>
      <c r="EZ491" s="38">
        <v>0.20195779999999999</v>
      </c>
      <c r="FA491" s="38">
        <v>0.1465668</v>
      </c>
      <c r="FB491" s="38">
        <v>77.12724</v>
      </c>
      <c r="FC491" s="38">
        <v>75.114689999999996</v>
      </c>
      <c r="FD491" s="38">
        <v>73.546710000000004</v>
      </c>
      <c r="FE491" s="38">
        <v>72.27816</v>
      </c>
      <c r="FF491" s="38">
        <v>71.111279999999994</v>
      </c>
      <c r="FG491" s="38">
        <v>69.908609999999996</v>
      </c>
      <c r="FH491" s="38">
        <v>69.296840000000003</v>
      </c>
      <c r="FI491" s="38">
        <v>71.099549999999994</v>
      </c>
      <c r="FJ491" s="38">
        <v>75.7774</v>
      </c>
      <c r="FK491" s="38">
        <v>81.066180000000003</v>
      </c>
      <c r="FL491" s="38">
        <v>86.045479999999998</v>
      </c>
      <c r="FM491" s="38">
        <v>90.409949999999995</v>
      </c>
      <c r="FN491" s="38">
        <v>94.350219999999993</v>
      </c>
      <c r="FO491" s="38">
        <v>97.516829999999999</v>
      </c>
      <c r="FP491" s="38">
        <v>100.1451</v>
      </c>
      <c r="FQ491" s="38">
        <v>101.7859</v>
      </c>
      <c r="FR491" s="38">
        <v>102.197</v>
      </c>
      <c r="FS491" s="38">
        <v>101.4491</v>
      </c>
      <c r="FT491" s="38">
        <v>100.0227</v>
      </c>
      <c r="FU491" s="38">
        <v>95.648799999999994</v>
      </c>
      <c r="FV491" s="38">
        <v>91.07611</v>
      </c>
      <c r="FW491">
        <v>86.925060000000002</v>
      </c>
      <c r="FX491">
        <v>84.470280000000002</v>
      </c>
      <c r="FY491">
        <v>82.534850000000006</v>
      </c>
      <c r="FZ491">
        <v>4.2242300000000003E-2</v>
      </c>
      <c r="GA491">
        <v>0.33352660000000001</v>
      </c>
      <c r="GB491">
        <v>1</v>
      </c>
    </row>
    <row r="492" spans="1:184" x14ac:dyDescent="0.3">
      <c r="A492" t="s">
        <v>279</v>
      </c>
      <c r="B492" t="s">
        <v>1</v>
      </c>
      <c r="C492" t="s">
        <v>1</v>
      </c>
      <c r="D492" t="s">
        <v>1</v>
      </c>
      <c r="E492" t="s">
        <v>1</v>
      </c>
      <c r="F492" t="s">
        <v>1</v>
      </c>
      <c r="G492" t="s">
        <v>1</v>
      </c>
      <c r="H492" s="40" t="s">
        <v>1</v>
      </c>
      <c r="I492" s="18" t="s">
        <v>222</v>
      </c>
      <c r="J492" s="38" t="s">
        <v>1</v>
      </c>
      <c r="K492" s="18">
        <v>44809</v>
      </c>
      <c r="L492" s="38">
        <v>16955</v>
      </c>
      <c r="M492" s="38">
        <v>16957</v>
      </c>
      <c r="N492" s="38">
        <v>14.45003</v>
      </c>
      <c r="O492" s="38">
        <v>13.684839999999999</v>
      </c>
      <c r="P492" s="38">
        <v>13.12932</v>
      </c>
      <c r="Q492" s="38">
        <v>12.784470000000001</v>
      </c>
      <c r="R492" s="38">
        <v>12.865869999999999</v>
      </c>
      <c r="S492" s="38">
        <v>13.32827</v>
      </c>
      <c r="T492" s="38">
        <v>13.65634</v>
      </c>
      <c r="U492" s="38">
        <v>14.944179999999999</v>
      </c>
      <c r="V492" s="38">
        <v>16.94351</v>
      </c>
      <c r="W492" s="38">
        <v>18.830739999999999</v>
      </c>
      <c r="X492" s="38">
        <v>20.503530000000001</v>
      </c>
      <c r="Y492" s="38">
        <v>21.858059999999998</v>
      </c>
      <c r="Z492" s="38">
        <v>22.766169999999999</v>
      </c>
      <c r="AA492" s="38">
        <v>23.418769999999999</v>
      </c>
      <c r="AB492" s="38">
        <v>23.718579999999999</v>
      </c>
      <c r="AC492" s="38">
        <v>23.8565</v>
      </c>
      <c r="AD492" s="38">
        <v>23.720590000000001</v>
      </c>
      <c r="AE492" s="38">
        <v>23.171420000000001</v>
      </c>
      <c r="AF492" s="38">
        <v>22.233309999999999</v>
      </c>
      <c r="AG492" s="38">
        <v>21.10202</v>
      </c>
      <c r="AH492" s="38">
        <v>20.27976</v>
      </c>
      <c r="AI492" s="38">
        <v>19.054639999999999</v>
      </c>
      <c r="AJ492" s="38">
        <v>17.176680000000001</v>
      </c>
      <c r="AK492" s="38">
        <v>15.79992</v>
      </c>
      <c r="AL492" s="38">
        <v>0.42095070000000001</v>
      </c>
      <c r="AM492" s="38">
        <v>0.1953213</v>
      </c>
      <c r="AN492" s="38">
        <v>7.8170000000000003E-2</v>
      </c>
      <c r="AO492" s="38">
        <v>-0.12985930000000001</v>
      </c>
      <c r="AP492" s="38">
        <v>-0.27938030000000003</v>
      </c>
      <c r="AQ492" s="38">
        <v>-0.56965270000000001</v>
      </c>
      <c r="AR492" s="38">
        <v>-1.05148</v>
      </c>
      <c r="AS492" s="38">
        <v>-0.27876030000000002</v>
      </c>
      <c r="AT492" s="38">
        <v>0.30171500000000001</v>
      </c>
      <c r="AU492" s="38">
        <v>0.35966520000000002</v>
      </c>
      <c r="AV492" s="38">
        <v>0.21174380000000001</v>
      </c>
      <c r="AW492" s="38">
        <v>0.20990429999999999</v>
      </c>
      <c r="AX492" s="38">
        <v>4.7412799999999998E-2</v>
      </c>
      <c r="AY492" s="38">
        <v>-0.2306416</v>
      </c>
      <c r="AZ492" s="38">
        <v>-0.54748200000000002</v>
      </c>
      <c r="BA492" s="38">
        <v>-0.50385559999999996</v>
      </c>
      <c r="BB492" s="38">
        <v>-8.5229799999999994E-2</v>
      </c>
      <c r="BC492" s="38">
        <v>0.1886322</v>
      </c>
      <c r="BD492" s="38">
        <v>0.5952153</v>
      </c>
      <c r="BE492" s="38">
        <v>0.27098080000000002</v>
      </c>
      <c r="BF492" s="38">
        <v>0.45895659999999999</v>
      </c>
      <c r="BG492" s="38">
        <v>0.7119318</v>
      </c>
      <c r="BH492" s="38">
        <v>0.41689959999999998</v>
      </c>
      <c r="BI492" s="38">
        <v>0.27666420000000003</v>
      </c>
      <c r="BJ492" s="38">
        <v>0.45858349999999998</v>
      </c>
      <c r="BK492" s="38">
        <v>0.22483700000000001</v>
      </c>
      <c r="BL492" s="38">
        <v>0.104987</v>
      </c>
      <c r="BM492" s="38">
        <v>-0.1039433</v>
      </c>
      <c r="BN492" s="38">
        <v>-0.2543976</v>
      </c>
      <c r="BO492" s="38">
        <v>-0.53594909999999996</v>
      </c>
      <c r="BP492" s="38">
        <v>-1.004437</v>
      </c>
      <c r="BQ492" s="38">
        <v>-0.24558540000000001</v>
      </c>
      <c r="BR492" s="38">
        <v>0.34008480000000002</v>
      </c>
      <c r="BS492" s="38">
        <v>0.40419430000000001</v>
      </c>
      <c r="BT492" s="38">
        <v>0.25677610000000001</v>
      </c>
      <c r="BU492" s="38">
        <v>0.24238380000000001</v>
      </c>
      <c r="BV492" s="38">
        <v>6.6454700000000005E-2</v>
      </c>
      <c r="BW492" s="38">
        <v>-0.2058401</v>
      </c>
      <c r="BX492" s="38">
        <v>-0.50085369999999996</v>
      </c>
      <c r="BY492" s="38">
        <v>-0.4420634</v>
      </c>
      <c r="BZ492" s="38">
        <v>-2.0034099999999999E-2</v>
      </c>
      <c r="CA492" s="38">
        <v>0.25077070000000001</v>
      </c>
      <c r="CB492" s="38">
        <v>0.6641473</v>
      </c>
      <c r="CC492" s="38">
        <v>0.35148269999999998</v>
      </c>
      <c r="CD492" s="38">
        <v>0.5440798</v>
      </c>
      <c r="CE492" s="38">
        <v>0.79512099999999997</v>
      </c>
      <c r="CF492" s="38">
        <v>0.49070039999999998</v>
      </c>
      <c r="CG492" s="38">
        <v>0.34304889999999999</v>
      </c>
      <c r="CH492" s="38">
        <v>0.48464790000000002</v>
      </c>
      <c r="CI492" s="38">
        <v>0.24527950000000001</v>
      </c>
      <c r="CJ492" s="38">
        <v>0.1235603</v>
      </c>
      <c r="CK492" s="38">
        <v>-8.5994000000000001E-2</v>
      </c>
      <c r="CL492" s="38">
        <v>-0.23709469999999999</v>
      </c>
      <c r="CM492" s="38">
        <v>-0.51260600000000001</v>
      </c>
      <c r="CN492" s="38">
        <v>-0.97185509999999997</v>
      </c>
      <c r="CO492" s="38">
        <v>-0.22260859999999999</v>
      </c>
      <c r="CP492" s="38">
        <v>0.36665959999999997</v>
      </c>
      <c r="CQ492" s="38">
        <v>0.43503500000000001</v>
      </c>
      <c r="CR492" s="38">
        <v>0.28796539999999998</v>
      </c>
      <c r="CS492" s="38">
        <v>0.26487889999999997</v>
      </c>
      <c r="CT492" s="38">
        <v>7.9643000000000005E-2</v>
      </c>
      <c r="CU492" s="38">
        <v>-0.18866279999999999</v>
      </c>
      <c r="CV492" s="38">
        <v>-0.46855910000000001</v>
      </c>
      <c r="CW492" s="38">
        <v>-0.39926630000000002</v>
      </c>
      <c r="CX492" s="38">
        <v>2.5120300000000002E-2</v>
      </c>
      <c r="CY492" s="38">
        <v>0.2938077</v>
      </c>
      <c r="CZ492" s="38">
        <v>0.71188929999999995</v>
      </c>
      <c r="DA492" s="38">
        <v>0.40723809999999999</v>
      </c>
      <c r="DB492" s="38">
        <v>0.60303580000000001</v>
      </c>
      <c r="DC492" s="38">
        <v>0.85273750000000004</v>
      </c>
      <c r="DD492" s="38">
        <v>0.54181460000000004</v>
      </c>
      <c r="DE492" s="38">
        <v>0.38902680000000001</v>
      </c>
      <c r="DF492" s="38">
        <v>0.51071230000000001</v>
      </c>
      <c r="DG492" s="38">
        <v>0.26572200000000001</v>
      </c>
      <c r="DH492" s="38">
        <v>0.1421337</v>
      </c>
      <c r="DI492" s="38">
        <v>-6.80447E-2</v>
      </c>
      <c r="DJ492" s="38">
        <v>-0.21979180000000001</v>
      </c>
      <c r="DK492" s="38">
        <v>-0.4892629</v>
      </c>
      <c r="DL492" s="38">
        <v>-0.93927320000000003</v>
      </c>
      <c r="DM492" s="38">
        <v>-0.1996319</v>
      </c>
      <c r="DN492" s="38">
        <v>0.39323429999999998</v>
      </c>
      <c r="DO492" s="38">
        <v>0.4658757</v>
      </c>
      <c r="DP492" s="38">
        <v>0.31915460000000001</v>
      </c>
      <c r="DQ492" s="38">
        <v>0.28737410000000002</v>
      </c>
      <c r="DR492" s="38">
        <v>9.2831300000000005E-2</v>
      </c>
      <c r="DS492" s="38">
        <v>-0.17148540000000001</v>
      </c>
      <c r="DT492" s="38">
        <v>-0.4362645</v>
      </c>
      <c r="DU492" s="38">
        <v>-0.35646919999999999</v>
      </c>
      <c r="DV492" s="38">
        <v>7.0274699999999996E-2</v>
      </c>
      <c r="DW492" s="38">
        <v>0.3368447</v>
      </c>
      <c r="DX492" s="38">
        <v>0.75963139999999996</v>
      </c>
      <c r="DY492" s="38">
        <v>0.4629935</v>
      </c>
      <c r="DZ492" s="38">
        <v>0.66199180000000002</v>
      </c>
      <c r="EA492" s="38">
        <v>0.91035410000000005</v>
      </c>
      <c r="EB492" s="38">
        <v>0.59292880000000003</v>
      </c>
      <c r="EC492" s="38">
        <v>0.43500460000000002</v>
      </c>
      <c r="ED492" s="38">
        <v>0.54834510000000003</v>
      </c>
      <c r="EE492" s="38">
        <v>0.29523769999999999</v>
      </c>
      <c r="EF492" s="38">
        <v>0.16895060000000001</v>
      </c>
      <c r="EG492" s="38">
        <v>-4.2128699999999998E-2</v>
      </c>
      <c r="EH492" s="38">
        <v>-0.19480919999999999</v>
      </c>
      <c r="EI492" s="38">
        <v>-0.4555592</v>
      </c>
      <c r="EJ492" s="38">
        <v>-0.89223019999999997</v>
      </c>
      <c r="EK492" s="38">
        <v>-0.16645699999999999</v>
      </c>
      <c r="EL492" s="38">
        <v>0.43160409999999999</v>
      </c>
      <c r="EM492" s="38">
        <v>0.51040490000000005</v>
      </c>
      <c r="EN492" s="38">
        <v>0.36418699999999998</v>
      </c>
      <c r="EO492" s="38">
        <v>0.31985350000000001</v>
      </c>
      <c r="EP492" s="38">
        <v>0.1118731</v>
      </c>
      <c r="EQ492" s="38">
        <v>-0.14668390000000001</v>
      </c>
      <c r="ER492" s="38">
        <v>-0.38963619999999999</v>
      </c>
      <c r="ES492" s="38">
        <v>-0.29467690000000002</v>
      </c>
      <c r="ET492" s="38">
        <v>0.13547039999999999</v>
      </c>
      <c r="EU492" s="38">
        <v>0.39898329999999999</v>
      </c>
      <c r="EV492" s="38">
        <v>0.8285633</v>
      </c>
      <c r="EW492" s="38">
        <v>0.54349539999999996</v>
      </c>
      <c r="EX492" s="38">
        <v>0.74711499999999997</v>
      </c>
      <c r="EY492" s="38">
        <v>0.99354330000000002</v>
      </c>
      <c r="EZ492" s="38">
        <v>0.66672960000000003</v>
      </c>
      <c r="FA492" s="38">
        <v>0.50138930000000004</v>
      </c>
      <c r="FB492" s="38">
        <v>82.963179999999994</v>
      </c>
      <c r="FC492" s="38">
        <v>81.725350000000006</v>
      </c>
      <c r="FD492" s="38">
        <v>79.98648</v>
      </c>
      <c r="FE492" s="38">
        <v>78.510930000000002</v>
      </c>
      <c r="FF492" s="38">
        <v>77.325839999999999</v>
      </c>
      <c r="FG492" s="38">
        <v>76.411280000000005</v>
      </c>
      <c r="FH492" s="38">
        <v>75.204599999999999</v>
      </c>
      <c r="FI492" s="38">
        <v>75.937299999999993</v>
      </c>
      <c r="FJ492" s="38">
        <v>80.646829999999994</v>
      </c>
      <c r="FK492" s="38">
        <v>86.453670000000002</v>
      </c>
      <c r="FL492" s="38">
        <v>91.584059999999994</v>
      </c>
      <c r="FM492" s="38">
        <v>95.754999999999995</v>
      </c>
      <c r="FN492" s="38">
        <v>99.816569999999999</v>
      </c>
      <c r="FO492" s="38">
        <v>103.0311</v>
      </c>
      <c r="FP492" s="38">
        <v>105.102</v>
      </c>
      <c r="FQ492" s="38">
        <v>106.57210000000001</v>
      </c>
      <c r="FR492" s="38">
        <v>107.09910000000001</v>
      </c>
      <c r="FS492" s="38">
        <v>106.4873</v>
      </c>
      <c r="FT492" s="38">
        <v>104.2557</v>
      </c>
      <c r="FU492" s="38">
        <v>99.723240000000004</v>
      </c>
      <c r="FV492" s="38">
        <v>96.540629999999993</v>
      </c>
      <c r="FW492">
        <v>93.064120000000003</v>
      </c>
      <c r="FX492">
        <v>89.760499999999993</v>
      </c>
      <c r="FY492">
        <v>88.004919999999998</v>
      </c>
      <c r="FZ492">
        <v>8.3711499999999994E-2</v>
      </c>
      <c r="GA492">
        <v>1.395313</v>
      </c>
      <c r="GB492">
        <v>1</v>
      </c>
    </row>
    <row r="493" spans="1:184" x14ac:dyDescent="0.3">
      <c r="A493" t="s">
        <v>279</v>
      </c>
      <c r="B493" t="s">
        <v>1</v>
      </c>
      <c r="C493" t="s">
        <v>1</v>
      </c>
      <c r="D493" t="s">
        <v>1</v>
      </c>
      <c r="E493" t="s">
        <v>1</v>
      </c>
      <c r="F493" t="s">
        <v>1</v>
      </c>
      <c r="G493" t="s">
        <v>1</v>
      </c>
      <c r="H493" s="40" t="s">
        <v>1</v>
      </c>
      <c r="I493" s="18" t="s">
        <v>222</v>
      </c>
      <c r="J493" s="38" t="s">
        <v>1</v>
      </c>
      <c r="K493" s="18">
        <v>44810</v>
      </c>
      <c r="L493" s="38">
        <v>16955</v>
      </c>
      <c r="M493" s="38">
        <v>16957</v>
      </c>
      <c r="N493" s="38">
        <v>14.92168</v>
      </c>
      <c r="O493" s="38">
        <v>14.401999999999999</v>
      </c>
      <c r="P493" s="38">
        <v>13.96382</v>
      </c>
      <c r="Q493" s="38">
        <v>13.9602</v>
      </c>
      <c r="R493" s="38">
        <v>14.576829999999999</v>
      </c>
      <c r="S493" s="38">
        <v>16.160969999999999</v>
      </c>
      <c r="T493" s="38">
        <v>18.145009999999999</v>
      </c>
      <c r="U493" s="38">
        <v>20.75376</v>
      </c>
      <c r="V493" s="38">
        <v>24.039149999999999</v>
      </c>
      <c r="W493" s="38">
        <v>26.462499999999999</v>
      </c>
      <c r="X493" s="38">
        <v>28.468640000000001</v>
      </c>
      <c r="Y493" s="38">
        <v>30.143920000000001</v>
      </c>
      <c r="Z493" s="38">
        <v>31.24756</v>
      </c>
      <c r="AA493" s="38">
        <v>32.28145</v>
      </c>
      <c r="AB493" s="38">
        <v>32.515770000000003</v>
      </c>
      <c r="AC493" s="38">
        <v>31.84524</v>
      </c>
      <c r="AD493" s="38">
        <v>30.26135</v>
      </c>
      <c r="AE493" s="38">
        <v>27.798549999999999</v>
      </c>
      <c r="AF493" s="38">
        <v>25.479389999999999</v>
      </c>
      <c r="AG493" s="38">
        <v>23.848990000000001</v>
      </c>
      <c r="AH493" s="38">
        <v>22.439900000000002</v>
      </c>
      <c r="AI493" s="38">
        <v>20.447700000000001</v>
      </c>
      <c r="AJ493" s="38">
        <v>18.37792</v>
      </c>
      <c r="AK493" s="38">
        <v>16.751380000000001</v>
      </c>
      <c r="AL493" s="38">
        <v>0.2026982</v>
      </c>
      <c r="AM493" s="38">
        <v>0.1319659</v>
      </c>
      <c r="AN493" s="38">
        <v>8.01452E-2</v>
      </c>
      <c r="AO493" s="38">
        <v>8.8613899999999995E-2</v>
      </c>
      <c r="AP493" s="38">
        <v>4.2049799999999998E-2</v>
      </c>
      <c r="AQ493" s="38">
        <v>2.5433399999999998E-2</v>
      </c>
      <c r="AR493" s="38">
        <v>-0.3763958</v>
      </c>
      <c r="AS493" s="38">
        <v>-8.2933099999999996E-2</v>
      </c>
      <c r="AT493" s="38">
        <v>-0.20650969999999999</v>
      </c>
      <c r="AU493" s="38">
        <v>-0.43934679999999998</v>
      </c>
      <c r="AV493" s="38">
        <v>-0.54725409999999997</v>
      </c>
      <c r="AW493" s="38">
        <v>-0.50417599999999996</v>
      </c>
      <c r="AX493" s="38">
        <v>-0.13311799999999999</v>
      </c>
      <c r="AY493" s="38">
        <v>0.30197180000000001</v>
      </c>
      <c r="AZ493" s="38">
        <v>0.66393069999999998</v>
      </c>
      <c r="BA493" s="38">
        <v>0.88662890000000005</v>
      </c>
      <c r="BB493" s="38">
        <v>1.2056830000000001</v>
      </c>
      <c r="BC493" s="38">
        <v>0.93008429999999997</v>
      </c>
      <c r="BD493" s="38">
        <v>0.84164950000000005</v>
      </c>
      <c r="BE493" s="38">
        <v>0.35987469999999999</v>
      </c>
      <c r="BF493" s="38">
        <v>0.51576379999999999</v>
      </c>
      <c r="BG493" s="38">
        <v>0.2807962</v>
      </c>
      <c r="BH493" s="38">
        <v>0.14329040000000001</v>
      </c>
      <c r="BI493" s="38">
        <v>-2.7533200000000001E-2</v>
      </c>
      <c r="BJ493" s="38">
        <v>0.25090859999999998</v>
      </c>
      <c r="BK493" s="38">
        <v>0.17452429999999999</v>
      </c>
      <c r="BL493" s="38">
        <v>0.1149728</v>
      </c>
      <c r="BM493" s="38">
        <v>0.1203346</v>
      </c>
      <c r="BN493" s="38">
        <v>7.6293299999999994E-2</v>
      </c>
      <c r="BO493" s="38">
        <v>6.5751699999999996E-2</v>
      </c>
      <c r="BP493" s="38">
        <v>-0.31881300000000001</v>
      </c>
      <c r="BQ493" s="38">
        <v>-3.8957499999999999E-2</v>
      </c>
      <c r="BR493" s="38">
        <v>-0.15619839999999999</v>
      </c>
      <c r="BS493" s="38">
        <v>-0.37608760000000002</v>
      </c>
      <c r="BT493" s="38">
        <v>-0.49409999999999998</v>
      </c>
      <c r="BU493" s="38">
        <v>-0.457065</v>
      </c>
      <c r="BV493" s="38">
        <v>-0.1065826</v>
      </c>
      <c r="BW493" s="38">
        <v>0.33470179999999999</v>
      </c>
      <c r="BX493" s="38">
        <v>0.71660520000000005</v>
      </c>
      <c r="BY493" s="38">
        <v>0.95505090000000004</v>
      </c>
      <c r="BZ493" s="38">
        <v>1.28359</v>
      </c>
      <c r="CA493" s="38">
        <v>1.0134909999999999</v>
      </c>
      <c r="CB493" s="38">
        <v>0.93903400000000004</v>
      </c>
      <c r="CC493" s="38">
        <v>0.46600960000000002</v>
      </c>
      <c r="CD493" s="38">
        <v>0.60399060000000004</v>
      </c>
      <c r="CE493" s="38">
        <v>0.39051439999999998</v>
      </c>
      <c r="CF493" s="38">
        <v>0.23830799999999999</v>
      </c>
      <c r="CG493" s="38">
        <v>7.3322600000000002E-2</v>
      </c>
      <c r="CH493" s="38">
        <v>0.28429900000000002</v>
      </c>
      <c r="CI493" s="38">
        <v>0.20400009999999999</v>
      </c>
      <c r="CJ493" s="38">
        <v>0.1390942</v>
      </c>
      <c r="CK493" s="38">
        <v>0.14230419999999999</v>
      </c>
      <c r="CL493" s="38">
        <v>0.10001019999999999</v>
      </c>
      <c r="CM493" s="38">
        <v>9.3676099999999998E-2</v>
      </c>
      <c r="CN493" s="38">
        <v>-0.27893129999999999</v>
      </c>
      <c r="CO493" s="38">
        <v>-8.5001E-3</v>
      </c>
      <c r="CP493" s="38">
        <v>-0.1213529</v>
      </c>
      <c r="CQ493" s="38">
        <v>-0.33227449999999997</v>
      </c>
      <c r="CR493" s="38">
        <v>-0.45728570000000002</v>
      </c>
      <c r="CS493" s="38">
        <v>-0.42443609999999998</v>
      </c>
      <c r="CT493" s="38">
        <v>-8.8204199999999996E-2</v>
      </c>
      <c r="CU493" s="38">
        <v>0.35737039999999998</v>
      </c>
      <c r="CV493" s="38">
        <v>0.75308750000000002</v>
      </c>
      <c r="CW493" s="38">
        <v>1.00244</v>
      </c>
      <c r="CX493" s="38">
        <v>1.337548</v>
      </c>
      <c r="CY493" s="38">
        <v>1.071258</v>
      </c>
      <c r="CZ493" s="38">
        <v>1.0064820000000001</v>
      </c>
      <c r="DA493" s="38">
        <v>0.53951830000000001</v>
      </c>
      <c r="DB493" s="38">
        <v>0.66509620000000003</v>
      </c>
      <c r="DC493" s="38">
        <v>0.4665049</v>
      </c>
      <c r="DD493" s="38">
        <v>0.30411690000000002</v>
      </c>
      <c r="DE493" s="38">
        <v>0.143175</v>
      </c>
      <c r="DF493" s="38">
        <v>0.31768930000000001</v>
      </c>
      <c r="DG493" s="38">
        <v>0.23347589999999999</v>
      </c>
      <c r="DH493" s="38">
        <v>0.16321569999999999</v>
      </c>
      <c r="DI493" s="38">
        <v>0.1642739</v>
      </c>
      <c r="DJ493" s="38">
        <v>0.12372710000000001</v>
      </c>
      <c r="DK493" s="38">
        <v>0.1216005</v>
      </c>
      <c r="DL493" s="38">
        <v>-0.2390497</v>
      </c>
      <c r="DM493" s="38">
        <v>2.19572E-2</v>
      </c>
      <c r="DN493" s="38">
        <v>-8.6507399999999998E-2</v>
      </c>
      <c r="DO493" s="38">
        <v>-0.28846139999999998</v>
      </c>
      <c r="DP493" s="38">
        <v>-0.42047129999999999</v>
      </c>
      <c r="DQ493" s="38">
        <v>-0.39180710000000002</v>
      </c>
      <c r="DR493" s="38">
        <v>-6.9825899999999996E-2</v>
      </c>
      <c r="DS493" s="38">
        <v>0.38003910000000002</v>
      </c>
      <c r="DT493" s="38">
        <v>0.78956970000000004</v>
      </c>
      <c r="DU493" s="38">
        <v>1.0498289999999999</v>
      </c>
      <c r="DV493" s="38">
        <v>1.391507</v>
      </c>
      <c r="DW493" s="38">
        <v>1.1290249999999999</v>
      </c>
      <c r="DX493" s="38">
        <v>1.0739300000000001</v>
      </c>
      <c r="DY493" s="38">
        <v>0.61302699999999999</v>
      </c>
      <c r="DZ493" s="38">
        <v>0.72620180000000001</v>
      </c>
      <c r="EA493" s="38">
        <v>0.54249539999999996</v>
      </c>
      <c r="EB493" s="38">
        <v>0.36992580000000003</v>
      </c>
      <c r="EC493" s="38">
        <v>0.21302740000000001</v>
      </c>
      <c r="ED493" s="38">
        <v>0.36589969999999999</v>
      </c>
      <c r="EE493" s="38">
        <v>0.27603430000000001</v>
      </c>
      <c r="EF493" s="38">
        <v>0.19804330000000001</v>
      </c>
      <c r="EG493" s="38">
        <v>0.19599449999999999</v>
      </c>
      <c r="EH493" s="38">
        <v>0.15797059999999999</v>
      </c>
      <c r="EI493" s="38">
        <v>0.1619189</v>
      </c>
      <c r="EJ493" s="38">
        <v>-0.18146689999999999</v>
      </c>
      <c r="EK493" s="38">
        <v>6.59328E-2</v>
      </c>
      <c r="EL493" s="38">
        <v>-3.6195999999999999E-2</v>
      </c>
      <c r="EM493" s="38">
        <v>-0.22520219999999999</v>
      </c>
      <c r="EN493" s="38">
        <v>-0.36731720000000001</v>
      </c>
      <c r="EO493" s="38">
        <v>-0.34469610000000001</v>
      </c>
      <c r="EP493" s="38">
        <v>-4.32904E-2</v>
      </c>
      <c r="EQ493" s="38">
        <v>0.412769</v>
      </c>
      <c r="ER493" s="38">
        <v>0.8422442</v>
      </c>
      <c r="ES493" s="38">
        <v>1.1182510000000001</v>
      </c>
      <c r="ET493" s="38">
        <v>1.469414</v>
      </c>
      <c r="EU493" s="38">
        <v>1.212432</v>
      </c>
      <c r="EV493" s="38">
        <v>1.1713150000000001</v>
      </c>
      <c r="EW493" s="38">
        <v>0.71916190000000002</v>
      </c>
      <c r="EX493" s="38">
        <v>0.81442859999999995</v>
      </c>
      <c r="EY493" s="38">
        <v>0.65221359999999995</v>
      </c>
      <c r="EZ493" s="38">
        <v>0.46494340000000001</v>
      </c>
      <c r="FA493" s="38">
        <v>0.31388319999999997</v>
      </c>
      <c r="FB493" s="38">
        <v>85.069050000000004</v>
      </c>
      <c r="FC493" s="38">
        <v>83.644620000000003</v>
      </c>
      <c r="FD493" s="38">
        <v>82.120080000000002</v>
      </c>
      <c r="FE493" s="38">
        <v>81.015309999999999</v>
      </c>
      <c r="FF493" s="38">
        <v>79.950119999999998</v>
      </c>
      <c r="FG493" s="38">
        <v>79.477969999999999</v>
      </c>
      <c r="FH493" s="38">
        <v>78.814480000000003</v>
      </c>
      <c r="FI493" s="38">
        <v>80.885300000000001</v>
      </c>
      <c r="FJ493" s="38">
        <v>85.780109999999993</v>
      </c>
      <c r="FK493" s="38">
        <v>91.649410000000003</v>
      </c>
      <c r="FL493" s="38">
        <v>96.349980000000002</v>
      </c>
      <c r="FM493" s="38">
        <v>100.96380000000001</v>
      </c>
      <c r="FN493" s="38">
        <v>104.3086</v>
      </c>
      <c r="FO493" s="38">
        <v>107.38200000000001</v>
      </c>
      <c r="FP493" s="38">
        <v>109.4564</v>
      </c>
      <c r="FQ493" s="38">
        <v>111.08540000000001</v>
      </c>
      <c r="FR493" s="38">
        <v>111.1367</v>
      </c>
      <c r="FS493" s="38">
        <v>109.76990000000001</v>
      </c>
      <c r="FT493" s="38">
        <v>106.97020000000001</v>
      </c>
      <c r="FU493" s="38">
        <v>101.5051</v>
      </c>
      <c r="FV493" s="38">
        <v>96.74727</v>
      </c>
      <c r="FW493">
        <v>93.897440000000003</v>
      </c>
      <c r="FX493">
        <v>92.089659999999995</v>
      </c>
      <c r="FY493">
        <v>89.421679999999995</v>
      </c>
      <c r="FZ493">
        <v>0.1117216</v>
      </c>
      <c r="GA493">
        <v>0.85119690000000003</v>
      </c>
      <c r="GB493">
        <v>1</v>
      </c>
    </row>
    <row r="494" spans="1:184" x14ac:dyDescent="0.3">
      <c r="A494" t="s">
        <v>279</v>
      </c>
      <c r="B494" t="s">
        <v>1</v>
      </c>
      <c r="C494" t="s">
        <v>1</v>
      </c>
      <c r="D494" t="s">
        <v>1</v>
      </c>
      <c r="E494" t="s">
        <v>1</v>
      </c>
      <c r="F494" t="s">
        <v>1</v>
      </c>
      <c r="G494" t="s">
        <v>1</v>
      </c>
      <c r="H494" s="40" t="s">
        <v>1</v>
      </c>
      <c r="I494" s="18" t="s">
        <v>222</v>
      </c>
      <c r="J494" s="38" t="s">
        <v>1</v>
      </c>
      <c r="K494" s="18">
        <v>44811</v>
      </c>
      <c r="L494" s="38">
        <v>16955</v>
      </c>
      <c r="M494" s="38">
        <v>16957</v>
      </c>
      <c r="N494" s="38">
        <v>15.95237</v>
      </c>
      <c r="O494" s="38">
        <v>15.26718</v>
      </c>
      <c r="P494" s="38">
        <v>14.80025</v>
      </c>
      <c r="Q494" s="38">
        <v>14.67043</v>
      </c>
      <c r="R494" s="38">
        <v>15.220750000000001</v>
      </c>
      <c r="S494" s="38">
        <v>16.74203</v>
      </c>
      <c r="T494" s="38">
        <v>18.668939999999999</v>
      </c>
      <c r="U494" s="38">
        <v>21.136649999999999</v>
      </c>
      <c r="V494" s="38">
        <v>24.176220000000001</v>
      </c>
      <c r="W494" s="38">
        <v>26.45065</v>
      </c>
      <c r="X494" s="38">
        <v>28.330390000000001</v>
      </c>
      <c r="Y494" s="38">
        <v>29.767430000000001</v>
      </c>
      <c r="Z494" s="38">
        <v>30.736609999999999</v>
      </c>
      <c r="AA494" s="38">
        <v>31.599440000000001</v>
      </c>
      <c r="AB494" s="38">
        <v>31.731339999999999</v>
      </c>
      <c r="AC494" s="38">
        <v>31.106079999999999</v>
      </c>
      <c r="AD494" s="38">
        <v>29.680050000000001</v>
      </c>
      <c r="AE494" s="38">
        <v>27.367840000000001</v>
      </c>
      <c r="AF494" s="38">
        <v>25.195219999999999</v>
      </c>
      <c r="AG494" s="38">
        <v>23.635670000000001</v>
      </c>
      <c r="AH494" s="38">
        <v>22.351579999999998</v>
      </c>
      <c r="AI494" s="38">
        <v>20.523389999999999</v>
      </c>
      <c r="AJ494" s="38">
        <v>18.314170000000001</v>
      </c>
      <c r="AK494" s="38">
        <v>16.68308</v>
      </c>
      <c r="AL494" s="38">
        <v>0.1169574</v>
      </c>
      <c r="AM494" s="38">
        <v>5.2025399999999999E-2</v>
      </c>
      <c r="AN494" s="38">
        <v>2.10797E-2</v>
      </c>
      <c r="AO494" s="38">
        <v>-3.1652199999999998E-2</v>
      </c>
      <c r="AP494" s="38">
        <v>-0.1043577</v>
      </c>
      <c r="AQ494" s="38">
        <v>-0.21266779999999999</v>
      </c>
      <c r="AR494" s="38">
        <v>-0.4820701</v>
      </c>
      <c r="AS494" s="38">
        <v>-2.5970099999999999E-2</v>
      </c>
      <c r="AT494" s="38">
        <v>-7.9208600000000004E-2</v>
      </c>
      <c r="AU494" s="38">
        <v>-9.8817500000000003E-2</v>
      </c>
      <c r="AV494" s="38">
        <v>-0.16652449999999999</v>
      </c>
      <c r="AW494" s="38">
        <v>-0.2078911</v>
      </c>
      <c r="AX494" s="38">
        <v>-6.0332700000000003E-2</v>
      </c>
      <c r="AY494" s="38">
        <v>0.1142802</v>
      </c>
      <c r="AZ494" s="38">
        <v>0.25039470000000003</v>
      </c>
      <c r="BA494" s="38">
        <v>0.33175359999999998</v>
      </c>
      <c r="BB494" s="38">
        <v>0.7070978</v>
      </c>
      <c r="BC494" s="38">
        <v>0.63020940000000003</v>
      </c>
      <c r="BD494" s="38">
        <v>0.61496289999999998</v>
      </c>
      <c r="BE494" s="38">
        <v>0.2071412</v>
      </c>
      <c r="BF494" s="38">
        <v>0.62054730000000002</v>
      </c>
      <c r="BG494" s="38">
        <v>0.78774750000000004</v>
      </c>
      <c r="BH494" s="38">
        <v>0.45707219999999998</v>
      </c>
      <c r="BI494" s="38">
        <v>0.30072529999999997</v>
      </c>
      <c r="BJ494" s="38">
        <v>0.1567016</v>
      </c>
      <c r="BK494" s="38">
        <v>8.0212199999999997E-2</v>
      </c>
      <c r="BL494" s="38">
        <v>4.45551E-2</v>
      </c>
      <c r="BM494" s="38">
        <v>-8.3505999999999997E-3</v>
      </c>
      <c r="BN494" s="38">
        <v>-7.9857700000000004E-2</v>
      </c>
      <c r="BO494" s="38">
        <v>-0.1801632</v>
      </c>
      <c r="BP494" s="38">
        <v>-0.43923970000000001</v>
      </c>
      <c r="BQ494" s="38">
        <v>6.0495000000000002E-3</v>
      </c>
      <c r="BR494" s="38">
        <v>-3.8718700000000002E-2</v>
      </c>
      <c r="BS494" s="38">
        <v>-5.6405200000000003E-2</v>
      </c>
      <c r="BT494" s="38">
        <v>-0.1327613</v>
      </c>
      <c r="BU494" s="38">
        <v>-0.17897440000000001</v>
      </c>
      <c r="BV494" s="38">
        <v>-4.1739199999999997E-2</v>
      </c>
      <c r="BW494" s="38">
        <v>0.1376299</v>
      </c>
      <c r="BX494" s="38">
        <v>0.28705219999999998</v>
      </c>
      <c r="BY494" s="38">
        <v>0.3869262</v>
      </c>
      <c r="BZ494" s="38">
        <v>0.77470380000000005</v>
      </c>
      <c r="CA494" s="38">
        <v>0.7022178</v>
      </c>
      <c r="CB494" s="38">
        <v>0.70133749999999995</v>
      </c>
      <c r="CC494" s="38">
        <v>0.29199580000000003</v>
      </c>
      <c r="CD494" s="38">
        <v>0.68510459999999995</v>
      </c>
      <c r="CE494" s="38">
        <v>0.85908810000000002</v>
      </c>
      <c r="CF494" s="38">
        <v>0.52348530000000004</v>
      </c>
      <c r="CG494" s="38">
        <v>0.3648074</v>
      </c>
      <c r="CH494" s="38">
        <v>0.18422830000000001</v>
      </c>
      <c r="CI494" s="38">
        <v>9.9734299999999998E-2</v>
      </c>
      <c r="CJ494" s="38">
        <v>6.0814E-2</v>
      </c>
      <c r="CK494" s="38">
        <v>7.7879999999999998E-3</v>
      </c>
      <c r="CL494" s="38">
        <v>-6.2889100000000003E-2</v>
      </c>
      <c r="CM494" s="38">
        <v>-0.1576506</v>
      </c>
      <c r="CN494" s="38">
        <v>-0.40957549999999998</v>
      </c>
      <c r="CO494" s="38">
        <v>2.82262E-2</v>
      </c>
      <c r="CP494" s="38">
        <v>-1.0675499999999999E-2</v>
      </c>
      <c r="CQ494" s="38">
        <v>-2.7030499999999999E-2</v>
      </c>
      <c r="CR494" s="38">
        <v>-0.109377</v>
      </c>
      <c r="CS494" s="38">
        <v>-0.1589468</v>
      </c>
      <c r="CT494" s="38">
        <v>-2.8861399999999999E-2</v>
      </c>
      <c r="CU494" s="38">
        <v>0.15380189999999999</v>
      </c>
      <c r="CV494" s="38">
        <v>0.31244100000000002</v>
      </c>
      <c r="CW494" s="38">
        <v>0.42513859999999998</v>
      </c>
      <c r="CX494" s="38">
        <v>0.82152749999999997</v>
      </c>
      <c r="CY494" s="38">
        <v>0.75209060000000005</v>
      </c>
      <c r="CZ494" s="38">
        <v>0.76116030000000001</v>
      </c>
      <c r="DA494" s="38">
        <v>0.35076580000000002</v>
      </c>
      <c r="DB494" s="38">
        <v>0.72981680000000004</v>
      </c>
      <c r="DC494" s="38">
        <v>0.90849840000000004</v>
      </c>
      <c r="DD494" s="38">
        <v>0.56948279999999996</v>
      </c>
      <c r="DE494" s="38">
        <v>0.40919050000000001</v>
      </c>
      <c r="DF494" s="38">
        <v>0.2117551</v>
      </c>
      <c r="DG494" s="38">
        <v>0.1192563</v>
      </c>
      <c r="DH494" s="38">
        <v>7.7073000000000003E-2</v>
      </c>
      <c r="DI494" s="38">
        <v>2.3926599999999999E-2</v>
      </c>
      <c r="DJ494" s="38">
        <v>-4.59204E-2</v>
      </c>
      <c r="DK494" s="38">
        <v>-0.13513800000000001</v>
      </c>
      <c r="DL494" s="38">
        <v>-0.3799112</v>
      </c>
      <c r="DM494" s="38">
        <v>5.04029E-2</v>
      </c>
      <c r="DN494" s="38">
        <v>1.73677E-2</v>
      </c>
      <c r="DO494" s="38">
        <v>2.3441E-3</v>
      </c>
      <c r="DP494" s="38">
        <v>-8.5992700000000005E-2</v>
      </c>
      <c r="DQ494" s="38">
        <v>-0.13891919999999999</v>
      </c>
      <c r="DR494" s="38">
        <v>-1.59837E-2</v>
      </c>
      <c r="DS494" s="38">
        <v>0.16997390000000001</v>
      </c>
      <c r="DT494" s="38">
        <v>0.33782990000000002</v>
      </c>
      <c r="DU494" s="38">
        <v>0.46335100000000001</v>
      </c>
      <c r="DV494" s="38">
        <v>0.86835119999999999</v>
      </c>
      <c r="DW494" s="38">
        <v>0.80196339999999999</v>
      </c>
      <c r="DX494" s="38">
        <v>0.82098309999999997</v>
      </c>
      <c r="DY494" s="38">
        <v>0.40953590000000001</v>
      </c>
      <c r="DZ494" s="38">
        <v>0.77452900000000002</v>
      </c>
      <c r="EA494" s="38">
        <v>0.95790869999999995</v>
      </c>
      <c r="EB494" s="38">
        <v>0.61548029999999998</v>
      </c>
      <c r="EC494" s="38">
        <v>0.45357360000000002</v>
      </c>
      <c r="ED494" s="38">
        <v>0.25149929999999998</v>
      </c>
      <c r="EE494" s="38">
        <v>0.14744309999999999</v>
      </c>
      <c r="EF494" s="38">
        <v>0.1005484</v>
      </c>
      <c r="EG494" s="38">
        <v>4.7228199999999998E-2</v>
      </c>
      <c r="EH494" s="38">
        <v>-2.1420399999999999E-2</v>
      </c>
      <c r="EI494" s="38">
        <v>-0.1026334</v>
      </c>
      <c r="EJ494" s="38">
        <v>-0.33708080000000001</v>
      </c>
      <c r="EK494" s="38">
        <v>8.2422499999999996E-2</v>
      </c>
      <c r="EL494" s="38">
        <v>5.7857600000000002E-2</v>
      </c>
      <c r="EM494" s="38">
        <v>4.4756400000000002E-2</v>
      </c>
      <c r="EN494" s="38">
        <v>-5.2229499999999998E-2</v>
      </c>
      <c r="EO494" s="38">
        <v>-0.11000260000000001</v>
      </c>
      <c r="EP494" s="38">
        <v>2.6097999999999998E-3</v>
      </c>
      <c r="EQ494" s="38">
        <v>0.19332360000000001</v>
      </c>
      <c r="ER494" s="38">
        <v>0.37448740000000003</v>
      </c>
      <c r="ES494" s="38">
        <v>0.51852359999999997</v>
      </c>
      <c r="ET494" s="38">
        <v>0.93595709999999999</v>
      </c>
      <c r="EU494" s="38">
        <v>0.87397179999999997</v>
      </c>
      <c r="EV494" s="38">
        <v>0.90735759999999999</v>
      </c>
      <c r="EW494" s="38">
        <v>0.49439040000000001</v>
      </c>
      <c r="EX494" s="38">
        <v>0.83908629999999995</v>
      </c>
      <c r="EY494" s="38">
        <v>1.0292490000000001</v>
      </c>
      <c r="EZ494" s="38">
        <v>0.68189339999999998</v>
      </c>
      <c r="FA494" s="38">
        <v>0.5176558</v>
      </c>
      <c r="FB494" s="38">
        <v>87.941469999999995</v>
      </c>
      <c r="FC494" s="38">
        <v>86.309359999999998</v>
      </c>
      <c r="FD494" s="38">
        <v>83.756429999999995</v>
      </c>
      <c r="FE494" s="38">
        <v>82.510829999999999</v>
      </c>
      <c r="FF494" s="38">
        <v>81.198170000000005</v>
      </c>
      <c r="FG494" s="38">
        <v>79.252480000000006</v>
      </c>
      <c r="FH494" s="38">
        <v>78.504549999999995</v>
      </c>
      <c r="FI494" s="38">
        <v>79.157700000000006</v>
      </c>
      <c r="FJ494" s="38">
        <v>83.888729999999995</v>
      </c>
      <c r="FK494" s="38">
        <v>89.410439999999994</v>
      </c>
      <c r="FL494" s="38">
        <v>94.721170000000001</v>
      </c>
      <c r="FM494" s="38">
        <v>98.457650000000001</v>
      </c>
      <c r="FN494" s="38">
        <v>101.8763</v>
      </c>
      <c r="FO494" s="38">
        <v>104.3633</v>
      </c>
      <c r="FP494" s="38">
        <v>106.0907</v>
      </c>
      <c r="FQ494" s="38">
        <v>107.1956</v>
      </c>
      <c r="FR494" s="38">
        <v>107.13679999999999</v>
      </c>
      <c r="FS494" s="38">
        <v>105.5402</v>
      </c>
      <c r="FT494" s="38">
        <v>102.4406</v>
      </c>
      <c r="FU494" s="38">
        <v>98.156670000000005</v>
      </c>
      <c r="FV494" s="38">
        <v>95.034390000000002</v>
      </c>
      <c r="FW494">
        <v>92.850099999999998</v>
      </c>
      <c r="FX494">
        <v>90.113749999999996</v>
      </c>
      <c r="FY494">
        <v>87.102860000000007</v>
      </c>
      <c r="FZ494">
        <v>9.0983400000000006E-2</v>
      </c>
      <c r="GA494">
        <v>0.67127340000000002</v>
      </c>
      <c r="GB494">
        <v>1</v>
      </c>
    </row>
    <row r="495" spans="1:184" x14ac:dyDescent="0.3">
      <c r="A495" t="s">
        <v>279</v>
      </c>
      <c r="B495" t="s">
        <v>1</v>
      </c>
      <c r="C495" t="s">
        <v>1</v>
      </c>
      <c r="D495" t="s">
        <v>1</v>
      </c>
      <c r="E495" t="s">
        <v>1</v>
      </c>
      <c r="F495" t="s">
        <v>1</v>
      </c>
      <c r="G495" t="s">
        <v>1</v>
      </c>
      <c r="H495" s="40" t="s">
        <v>1</v>
      </c>
      <c r="I495" s="18" t="s">
        <v>222</v>
      </c>
      <c r="J495" s="38" t="s">
        <v>1</v>
      </c>
      <c r="K495" s="18" t="s">
        <v>2</v>
      </c>
      <c r="L495" s="38">
        <v>17026</v>
      </c>
      <c r="M495" s="38">
        <v>17026</v>
      </c>
      <c r="N495" s="38">
        <v>14.02398</v>
      </c>
      <c r="O495" s="38">
        <v>13.45879</v>
      </c>
      <c r="P495" s="38">
        <v>13.079549999999999</v>
      </c>
      <c r="Q495" s="38">
        <v>13.016870000000001</v>
      </c>
      <c r="R495" s="38">
        <v>13.54454</v>
      </c>
      <c r="S495" s="38">
        <v>14.944140000000001</v>
      </c>
      <c r="T495" s="38">
        <v>16.635739999999998</v>
      </c>
      <c r="U495" s="38">
        <v>18.926269999999999</v>
      </c>
      <c r="V495" s="38">
        <v>21.682510000000001</v>
      </c>
      <c r="W495" s="38">
        <v>23.7102</v>
      </c>
      <c r="X495" s="38">
        <v>25.469439999999999</v>
      </c>
      <c r="Y495" s="38">
        <v>26.859030000000001</v>
      </c>
      <c r="Z495" s="38">
        <v>27.784859999999998</v>
      </c>
      <c r="AA495" s="38">
        <v>28.69341</v>
      </c>
      <c r="AB495" s="38">
        <v>28.923079999999999</v>
      </c>
      <c r="AC495" s="38">
        <v>28.39038</v>
      </c>
      <c r="AD495" s="38">
        <v>27.10932</v>
      </c>
      <c r="AE495" s="38">
        <v>25.06532</v>
      </c>
      <c r="AF495" s="38">
        <v>23.14668</v>
      </c>
      <c r="AG495" s="38">
        <v>21.74682</v>
      </c>
      <c r="AH495" s="38">
        <v>20.523959999999999</v>
      </c>
      <c r="AI495" s="38">
        <v>18.782910000000001</v>
      </c>
      <c r="AJ495" s="38">
        <v>16.8398</v>
      </c>
      <c r="AK495" s="38">
        <v>15.336320000000001</v>
      </c>
      <c r="AL495" s="38">
        <v>-2.3663500000000001E-2</v>
      </c>
      <c r="AM495" s="38">
        <v>-8.2711E-3</v>
      </c>
      <c r="AN495" s="38">
        <v>5.7616999999999998E-3</v>
      </c>
      <c r="AO495" s="38">
        <v>1.65609E-2</v>
      </c>
      <c r="AP495" s="38">
        <v>1.5989900000000001E-2</v>
      </c>
      <c r="AQ495" s="38">
        <v>-7.2380000000000003E-4</v>
      </c>
      <c r="AR495" s="38">
        <v>-9.6676200000000004E-2</v>
      </c>
      <c r="AS495" s="38">
        <v>-4.3221799999999998E-2</v>
      </c>
      <c r="AT495" s="38">
        <v>-9.0769799999999998E-2</v>
      </c>
      <c r="AU495" s="38">
        <v>-0.16362470000000001</v>
      </c>
      <c r="AV495" s="38">
        <v>-0.1647081</v>
      </c>
      <c r="AW495" s="38">
        <v>-0.14515829999999999</v>
      </c>
      <c r="AX495" s="38">
        <v>-4.0988499999999997E-2</v>
      </c>
      <c r="AY495" s="38">
        <v>6.3281400000000002E-2</v>
      </c>
      <c r="AZ495" s="38">
        <v>0.13007879999999999</v>
      </c>
      <c r="BA495" s="38">
        <v>0.1739802</v>
      </c>
      <c r="BB495" s="38">
        <v>0.39158660000000001</v>
      </c>
      <c r="BC495" s="38">
        <v>0.32904260000000002</v>
      </c>
      <c r="BD495" s="38">
        <v>0.29568879999999997</v>
      </c>
      <c r="BE495" s="38">
        <v>0.21263290000000001</v>
      </c>
      <c r="BF495" s="38">
        <v>0.26749129999999999</v>
      </c>
      <c r="BG495" s="38">
        <v>9.04562E-2</v>
      </c>
      <c r="BH495" s="38">
        <v>3.5721599999999999E-2</v>
      </c>
      <c r="BI495" s="38">
        <v>-5.7361000000000001E-3</v>
      </c>
      <c r="BJ495" s="38">
        <v>1.4496000000000001E-3</v>
      </c>
      <c r="BK495" s="38">
        <v>1.1169999999999999E-2</v>
      </c>
      <c r="BL495" s="38">
        <v>2.4629399999999999E-2</v>
      </c>
      <c r="BM495" s="38">
        <v>3.4102300000000002E-2</v>
      </c>
      <c r="BN495" s="38">
        <v>3.2679199999999999E-2</v>
      </c>
      <c r="BO495" s="38">
        <v>1.9411399999999999E-2</v>
      </c>
      <c r="BP495" s="38">
        <v>-6.6705299999999995E-2</v>
      </c>
      <c r="BQ495" s="38">
        <v>-2.26056E-2</v>
      </c>
      <c r="BR495" s="38">
        <v>-6.0581999999999997E-2</v>
      </c>
      <c r="BS495" s="38">
        <v>-0.1286303</v>
      </c>
      <c r="BT495" s="38">
        <v>-0.13182949999999999</v>
      </c>
      <c r="BU495" s="38">
        <v>-0.1198326</v>
      </c>
      <c r="BV495" s="38">
        <v>-2.9480200000000002E-2</v>
      </c>
      <c r="BW495" s="38">
        <v>8.0776600000000004E-2</v>
      </c>
      <c r="BX495" s="38">
        <v>0.16276850000000001</v>
      </c>
      <c r="BY495" s="38">
        <v>0.21290719999999999</v>
      </c>
      <c r="BZ495" s="38">
        <v>0.43474249999999998</v>
      </c>
      <c r="CA495" s="38">
        <v>0.36998700000000001</v>
      </c>
      <c r="CB495" s="38">
        <v>0.3387693</v>
      </c>
      <c r="CC495" s="38">
        <v>0.2521024</v>
      </c>
      <c r="CD495" s="38">
        <v>0.30154350000000002</v>
      </c>
      <c r="CE495" s="38">
        <v>0.1370749</v>
      </c>
      <c r="CF495" s="38">
        <v>7.7418399999999998E-2</v>
      </c>
      <c r="CG495" s="38">
        <v>3.4805200000000001E-2</v>
      </c>
      <c r="CH495" s="38">
        <v>1.8842899999999999E-2</v>
      </c>
      <c r="CI495" s="38">
        <v>2.4634799999999998E-2</v>
      </c>
      <c r="CJ495" s="38">
        <v>3.7697000000000001E-2</v>
      </c>
      <c r="CK495" s="38">
        <v>4.6251399999999998E-2</v>
      </c>
      <c r="CL495" s="38">
        <v>4.4238100000000002E-2</v>
      </c>
      <c r="CM495" s="38">
        <v>3.3356900000000002E-2</v>
      </c>
      <c r="CN495" s="38">
        <v>-4.5947500000000002E-2</v>
      </c>
      <c r="CO495" s="38">
        <v>-8.3268000000000005E-3</v>
      </c>
      <c r="CP495" s="38">
        <v>-3.9674000000000001E-2</v>
      </c>
      <c r="CQ495" s="38">
        <v>-0.10439329999999999</v>
      </c>
      <c r="CR495" s="38">
        <v>-0.1090579</v>
      </c>
      <c r="CS495" s="38">
        <v>-0.1022921</v>
      </c>
      <c r="CT495" s="38">
        <v>-2.15097E-2</v>
      </c>
      <c r="CU495" s="38">
        <v>9.2893699999999996E-2</v>
      </c>
      <c r="CV495" s="38">
        <v>0.1854093</v>
      </c>
      <c r="CW495" s="38">
        <v>0.2398679</v>
      </c>
      <c r="CX495" s="38">
        <v>0.4646322</v>
      </c>
      <c r="CY495" s="38">
        <v>0.39834510000000001</v>
      </c>
      <c r="CZ495" s="38">
        <v>0.36860670000000001</v>
      </c>
      <c r="DA495" s="38">
        <v>0.27943879999999999</v>
      </c>
      <c r="DB495" s="38">
        <v>0.32512790000000003</v>
      </c>
      <c r="DC495" s="38">
        <v>0.16936290000000001</v>
      </c>
      <c r="DD495" s="38">
        <v>0.1062974</v>
      </c>
      <c r="DE495" s="38">
        <v>6.2883999999999995E-2</v>
      </c>
      <c r="DF495" s="38">
        <v>3.6236200000000003E-2</v>
      </c>
      <c r="DG495" s="38">
        <v>3.80997E-2</v>
      </c>
      <c r="DH495" s="38">
        <v>5.0764700000000003E-2</v>
      </c>
      <c r="DI495" s="38">
        <v>5.8400500000000001E-2</v>
      </c>
      <c r="DJ495" s="38">
        <v>5.5797100000000002E-2</v>
      </c>
      <c r="DK495" s="38">
        <v>4.7302499999999997E-2</v>
      </c>
      <c r="DL495" s="38">
        <v>-2.5189699999999999E-2</v>
      </c>
      <c r="DM495" s="38">
        <v>5.9519000000000004E-3</v>
      </c>
      <c r="DN495" s="38">
        <v>-1.8766000000000001E-2</v>
      </c>
      <c r="DO495" s="38">
        <v>-8.01563E-2</v>
      </c>
      <c r="DP495" s="38">
        <v>-8.6286299999999996E-2</v>
      </c>
      <c r="DQ495" s="38">
        <v>-8.4751599999999996E-2</v>
      </c>
      <c r="DR495" s="38">
        <v>-1.35391E-2</v>
      </c>
      <c r="DS495" s="38">
        <v>0.1050108</v>
      </c>
      <c r="DT495" s="38">
        <v>0.20805009999999999</v>
      </c>
      <c r="DU495" s="38">
        <v>0.26682869999999997</v>
      </c>
      <c r="DV495" s="38">
        <v>0.49452190000000001</v>
      </c>
      <c r="DW495" s="38">
        <v>0.4267031</v>
      </c>
      <c r="DX495" s="38">
        <v>0.39844400000000002</v>
      </c>
      <c r="DY495" s="38">
        <v>0.30677529999999997</v>
      </c>
      <c r="DZ495" s="38">
        <v>0.34871229999999998</v>
      </c>
      <c r="EA495" s="38">
        <v>0.20165089999999999</v>
      </c>
      <c r="EB495" s="38">
        <v>0.1351765</v>
      </c>
      <c r="EC495" s="38">
        <v>9.0962799999999996E-2</v>
      </c>
      <c r="ED495" s="38">
        <v>6.1349399999999998E-2</v>
      </c>
      <c r="EE495" s="38">
        <v>5.7540800000000003E-2</v>
      </c>
      <c r="EF495" s="38">
        <v>6.9632299999999994E-2</v>
      </c>
      <c r="EG495" s="38">
        <v>7.5941900000000007E-2</v>
      </c>
      <c r="EH495" s="38">
        <v>7.2486400000000006E-2</v>
      </c>
      <c r="EI495" s="38">
        <v>6.7437700000000003E-2</v>
      </c>
      <c r="EJ495" s="38">
        <v>4.7812000000000002E-3</v>
      </c>
      <c r="EK495" s="38">
        <v>2.6568100000000001E-2</v>
      </c>
      <c r="EL495" s="38">
        <v>1.1421799999999999E-2</v>
      </c>
      <c r="EM495" s="38">
        <v>-4.5161899999999998E-2</v>
      </c>
      <c r="EN495" s="38">
        <v>-5.3407799999999998E-2</v>
      </c>
      <c r="EO495" s="38">
        <v>-5.9425899999999997E-2</v>
      </c>
      <c r="EP495" s="38">
        <v>-2.0308000000000001E-3</v>
      </c>
      <c r="EQ495" s="38">
        <v>0.1225059</v>
      </c>
      <c r="ER495" s="38">
        <v>0.24073990000000001</v>
      </c>
      <c r="ES495" s="38">
        <v>0.30575570000000002</v>
      </c>
      <c r="ET495" s="38">
        <v>0.53767779999999998</v>
      </c>
      <c r="EU495" s="38">
        <v>0.4676476</v>
      </c>
      <c r="EV495" s="38">
        <v>0.44152449999999999</v>
      </c>
      <c r="EW495" s="38">
        <v>0.34624480000000002</v>
      </c>
      <c r="EX495" s="38">
        <v>0.3827644</v>
      </c>
      <c r="EY495" s="38">
        <v>0.24826960000000001</v>
      </c>
      <c r="EZ495" s="38">
        <v>0.17687320000000001</v>
      </c>
      <c r="FA495" s="38">
        <v>0.13150410000000001</v>
      </c>
      <c r="FB495" s="38">
        <v>80.399829999999994</v>
      </c>
      <c r="FC495" s="38">
        <v>78.847030000000004</v>
      </c>
      <c r="FD495" s="38">
        <v>77.057460000000006</v>
      </c>
      <c r="FE495" s="38">
        <v>75.495800000000003</v>
      </c>
      <c r="FF495" s="38">
        <v>74.192149999999998</v>
      </c>
      <c r="FG495" s="38">
        <v>73.099890000000002</v>
      </c>
      <c r="FH495" s="38">
        <v>72.741860000000003</v>
      </c>
      <c r="FI495" s="38">
        <v>75.045879999999997</v>
      </c>
      <c r="FJ495" s="38">
        <v>79.361189999999993</v>
      </c>
      <c r="FK495" s="38">
        <v>83.936930000000004</v>
      </c>
      <c r="FL495" s="38">
        <v>88.328729999999993</v>
      </c>
      <c r="FM495" s="38">
        <v>92.293109999999999</v>
      </c>
      <c r="FN495" s="38">
        <v>95.529210000000006</v>
      </c>
      <c r="FO495" s="38">
        <v>98.139930000000007</v>
      </c>
      <c r="FP495" s="38">
        <v>100.1328</v>
      </c>
      <c r="FQ495" s="38">
        <v>101.4629</v>
      </c>
      <c r="FR495" s="38">
        <v>101.9157</v>
      </c>
      <c r="FS495" s="38">
        <v>101.194</v>
      </c>
      <c r="FT495" s="38">
        <v>99.359700000000004</v>
      </c>
      <c r="FU495" s="38">
        <v>95.978620000000006</v>
      </c>
      <c r="FV495" s="38">
        <v>91.978809999999996</v>
      </c>
      <c r="FW495">
        <v>88.694649999999996</v>
      </c>
      <c r="FX495">
        <v>85.929630000000003</v>
      </c>
      <c r="FY495">
        <v>83.209109999999995</v>
      </c>
      <c r="FZ495">
        <v>4.8064500000000003E-2</v>
      </c>
      <c r="GA495">
        <v>0.41800340000000002</v>
      </c>
      <c r="GB495">
        <v>1</v>
      </c>
    </row>
    <row r="496" spans="1:184" x14ac:dyDescent="0.3">
      <c r="A496" t="s">
        <v>279</v>
      </c>
      <c r="B496" t="s">
        <v>1</v>
      </c>
      <c r="C496" t="s">
        <v>1</v>
      </c>
      <c r="D496" t="s">
        <v>1</v>
      </c>
      <c r="E496" t="s">
        <v>1</v>
      </c>
      <c r="F496" t="s">
        <v>1</v>
      </c>
      <c r="G496" t="s">
        <v>1</v>
      </c>
      <c r="H496" s="40" t="s">
        <v>1</v>
      </c>
      <c r="I496" s="18" t="s">
        <v>223</v>
      </c>
      <c r="J496" s="38" t="s">
        <v>1</v>
      </c>
      <c r="K496" s="18">
        <v>44722</v>
      </c>
      <c r="L496" s="38">
        <v>706</v>
      </c>
      <c r="M496" s="38">
        <v>706</v>
      </c>
      <c r="N496" s="38">
        <v>18.846080000000001</v>
      </c>
      <c r="O496" s="38">
        <v>17.91564</v>
      </c>
      <c r="P496" s="38">
        <v>17.390139999999999</v>
      </c>
      <c r="Q496" s="38">
        <v>17.24708</v>
      </c>
      <c r="R496" s="38">
        <v>18.117609999999999</v>
      </c>
      <c r="S496" s="38">
        <v>19.883849999999999</v>
      </c>
      <c r="T496" s="38">
        <v>21.055029999999999</v>
      </c>
      <c r="U496" s="38">
        <v>19.992650000000001</v>
      </c>
      <c r="V496" s="38">
        <v>17.37208</v>
      </c>
      <c r="W496" s="38">
        <v>15.144119999999999</v>
      </c>
      <c r="X496" s="38">
        <v>14.21719</v>
      </c>
      <c r="Y496" s="38">
        <v>13.96354</v>
      </c>
      <c r="Z496" s="38">
        <v>13.9246</v>
      </c>
      <c r="AA496" s="38">
        <v>14.599080000000001</v>
      </c>
      <c r="AB496" s="38">
        <v>15.379300000000001</v>
      </c>
      <c r="AC496" s="38">
        <v>16.493410000000001</v>
      </c>
      <c r="AD496" s="38">
        <v>17.984220000000001</v>
      </c>
      <c r="AE496" s="38">
        <v>20.172879999999999</v>
      </c>
      <c r="AF496" s="38">
        <v>23.429259999999999</v>
      </c>
      <c r="AG496" s="38">
        <v>26.686489999999999</v>
      </c>
      <c r="AH496" s="38">
        <v>26.260149999999999</v>
      </c>
      <c r="AI496" s="38">
        <v>24.268879999999999</v>
      </c>
      <c r="AJ496" s="38">
        <v>22.116099999999999</v>
      </c>
      <c r="AK496" s="38">
        <v>20.689309999999999</v>
      </c>
      <c r="AL496" s="38">
        <v>-0.93892750000000003</v>
      </c>
      <c r="AM496" s="38">
        <v>-0.85319820000000002</v>
      </c>
      <c r="AN496" s="38">
        <v>-0.5801752</v>
      </c>
      <c r="AO496" s="38">
        <v>-0.48987649999999999</v>
      </c>
      <c r="AP496" s="38">
        <v>-0.40305859999999999</v>
      </c>
      <c r="AQ496" s="38">
        <v>-8.0107300000000006E-2</v>
      </c>
      <c r="AR496" s="38">
        <v>0.21074999999999999</v>
      </c>
      <c r="AS496" s="38">
        <v>0.94434779999999996</v>
      </c>
      <c r="AT496" s="38">
        <v>0.89948980000000001</v>
      </c>
      <c r="AU496" s="38">
        <v>0.52700219999999998</v>
      </c>
      <c r="AV496" s="38">
        <v>-4.79464E-2</v>
      </c>
      <c r="AW496" s="38">
        <v>7.1811000000000002E-3</v>
      </c>
      <c r="AX496" s="38">
        <v>-0.51346849999999999</v>
      </c>
      <c r="AY496" s="38">
        <v>-0.1134517</v>
      </c>
      <c r="AZ496" s="38">
        <v>0.1488814</v>
      </c>
      <c r="BA496" s="38">
        <v>0.34405350000000001</v>
      </c>
      <c r="BB496" s="38">
        <v>0.89095749999999996</v>
      </c>
      <c r="BC496" s="38">
        <v>0.46224189999999998</v>
      </c>
      <c r="BD496" s="38">
        <v>0.9991544</v>
      </c>
      <c r="BE496" s="38">
        <v>0.17721509999999999</v>
      </c>
      <c r="BF496" s="38">
        <v>-1.0912329999999999</v>
      </c>
      <c r="BG496" s="38">
        <v>-1.5228360000000001</v>
      </c>
      <c r="BH496" s="38">
        <v>-1.3679760000000001</v>
      </c>
      <c r="BI496" s="38">
        <v>-1.360333</v>
      </c>
      <c r="BJ496" s="38">
        <v>-0.88926190000000005</v>
      </c>
      <c r="BK496" s="38">
        <v>-0.80610300000000001</v>
      </c>
      <c r="BL496" s="38">
        <v>-0.53381149999999999</v>
      </c>
      <c r="BM496" s="38">
        <v>-0.44480819999999999</v>
      </c>
      <c r="BN496" s="38">
        <v>-0.36193170000000002</v>
      </c>
      <c r="BO496" s="38">
        <v>-4.2719399999999998E-2</v>
      </c>
      <c r="BP496" s="38">
        <v>0.25939319999999999</v>
      </c>
      <c r="BQ496" s="38">
        <v>1.018602</v>
      </c>
      <c r="BR496" s="38">
        <v>0.97547700000000004</v>
      </c>
      <c r="BS496" s="38">
        <v>0.60189789999999999</v>
      </c>
      <c r="BT496" s="38">
        <v>1.7292700000000001E-2</v>
      </c>
      <c r="BU496" s="38">
        <v>6.3418600000000006E-2</v>
      </c>
      <c r="BV496" s="38">
        <v>-0.48538480000000001</v>
      </c>
      <c r="BW496" s="38">
        <v>-6.7863699999999999E-2</v>
      </c>
      <c r="BX496" s="38">
        <v>0.22016379999999999</v>
      </c>
      <c r="BY496" s="38">
        <v>0.44213059999999998</v>
      </c>
      <c r="BZ496" s="38">
        <v>1.0008790000000001</v>
      </c>
      <c r="CA496" s="38">
        <v>0.57874820000000005</v>
      </c>
      <c r="CB496" s="38">
        <v>1.1274059999999999</v>
      </c>
      <c r="CC496" s="38">
        <v>0.2692659</v>
      </c>
      <c r="CD496" s="38">
        <v>-1.0191269999999999</v>
      </c>
      <c r="CE496" s="38">
        <v>-1.4431780000000001</v>
      </c>
      <c r="CF496" s="38">
        <v>-1.2930200000000001</v>
      </c>
      <c r="CG496" s="38">
        <v>-1.2912859999999999</v>
      </c>
      <c r="CH496" s="38">
        <v>-0.85486359999999995</v>
      </c>
      <c r="CI496" s="38">
        <v>-0.77348490000000003</v>
      </c>
      <c r="CJ496" s="38">
        <v>-0.50170020000000004</v>
      </c>
      <c r="CK496" s="38">
        <v>-0.41359410000000002</v>
      </c>
      <c r="CL496" s="38">
        <v>-0.3334474</v>
      </c>
      <c r="CM496" s="38">
        <v>-1.6824599999999999E-2</v>
      </c>
      <c r="CN496" s="38">
        <v>0.29308339999999999</v>
      </c>
      <c r="CO496" s="38">
        <v>1.07003</v>
      </c>
      <c r="CP496" s="38">
        <v>1.028105</v>
      </c>
      <c r="CQ496" s="38">
        <v>0.65377039999999997</v>
      </c>
      <c r="CR496" s="38">
        <v>6.2477100000000001E-2</v>
      </c>
      <c r="CS496" s="38">
        <v>0.1023686</v>
      </c>
      <c r="CT496" s="38">
        <v>-0.46593420000000002</v>
      </c>
      <c r="CU496" s="38">
        <v>-3.6289599999999998E-2</v>
      </c>
      <c r="CV496" s="38">
        <v>0.26953369999999999</v>
      </c>
      <c r="CW496" s="38">
        <v>0.51005849999999997</v>
      </c>
      <c r="CX496" s="38">
        <v>1.07701</v>
      </c>
      <c r="CY496" s="38">
        <v>0.65944000000000003</v>
      </c>
      <c r="CZ496" s="38">
        <v>1.216232</v>
      </c>
      <c r="DA496" s="38">
        <v>0.33301999999999998</v>
      </c>
      <c r="DB496" s="38">
        <v>-0.9691864</v>
      </c>
      <c r="DC496" s="38">
        <v>-1.388007</v>
      </c>
      <c r="DD496" s="38">
        <v>-1.241107</v>
      </c>
      <c r="DE496" s="38">
        <v>-1.2434639999999999</v>
      </c>
      <c r="DF496" s="38">
        <v>-0.82046540000000001</v>
      </c>
      <c r="DG496" s="38">
        <v>-0.74086689999999999</v>
      </c>
      <c r="DH496" s="38">
        <v>-0.46958879999999997</v>
      </c>
      <c r="DI496" s="38">
        <v>-0.38237989999999999</v>
      </c>
      <c r="DJ496" s="38">
        <v>-0.30496299999999998</v>
      </c>
      <c r="DK496" s="38">
        <v>9.0700999999999993E-3</v>
      </c>
      <c r="DL496" s="38">
        <v>0.3267736</v>
      </c>
      <c r="DM496" s="38">
        <v>1.1214580000000001</v>
      </c>
      <c r="DN496" s="38">
        <v>1.0807340000000001</v>
      </c>
      <c r="DO496" s="38">
        <v>0.70564300000000002</v>
      </c>
      <c r="DP496" s="38">
        <v>0.10766149999999999</v>
      </c>
      <c r="DQ496" s="38">
        <v>0.14131850000000001</v>
      </c>
      <c r="DR496" s="38">
        <v>-0.44648349999999998</v>
      </c>
      <c r="DS496" s="38">
        <v>-4.7155000000000001E-3</v>
      </c>
      <c r="DT496" s="38">
        <v>0.31890360000000001</v>
      </c>
      <c r="DU496" s="38">
        <v>0.57798640000000001</v>
      </c>
      <c r="DV496" s="38">
        <v>1.153141</v>
      </c>
      <c r="DW496" s="38">
        <v>0.74013189999999995</v>
      </c>
      <c r="DX496" s="38">
        <v>1.3050580000000001</v>
      </c>
      <c r="DY496" s="38">
        <v>0.39677420000000002</v>
      </c>
      <c r="DZ496" s="38">
        <v>-0.91924609999999995</v>
      </c>
      <c r="EA496" s="38">
        <v>-1.3328359999999999</v>
      </c>
      <c r="EB496" s="38">
        <v>-1.1891929999999999</v>
      </c>
      <c r="EC496" s="38">
        <v>-1.1956420000000001</v>
      </c>
      <c r="ED496" s="38">
        <v>-0.77079980000000003</v>
      </c>
      <c r="EE496" s="38">
        <v>-0.69377169999999999</v>
      </c>
      <c r="EF496" s="38">
        <v>-0.42322520000000002</v>
      </c>
      <c r="EG496" s="38">
        <v>-0.33731169999999999</v>
      </c>
      <c r="EH496" s="38">
        <v>-0.26383620000000002</v>
      </c>
      <c r="EI496" s="38">
        <v>4.6458100000000002E-2</v>
      </c>
      <c r="EJ496" s="38">
        <v>0.37541679999999999</v>
      </c>
      <c r="EK496" s="38">
        <v>1.1957120000000001</v>
      </c>
      <c r="EL496" s="38">
        <v>1.1567210000000001</v>
      </c>
      <c r="EM496" s="38">
        <v>0.78053870000000003</v>
      </c>
      <c r="EN496" s="38">
        <v>0.17290059999999999</v>
      </c>
      <c r="EO496" s="38">
        <v>0.19755610000000001</v>
      </c>
      <c r="EP496" s="38">
        <v>-0.41839979999999999</v>
      </c>
      <c r="EQ496" s="38">
        <v>4.0872499999999999E-2</v>
      </c>
      <c r="ER496" s="38">
        <v>0.39018599999999998</v>
      </c>
      <c r="ES496" s="38">
        <v>0.67606339999999998</v>
      </c>
      <c r="ET496" s="38">
        <v>1.2630619999999999</v>
      </c>
      <c r="EU496" s="38">
        <v>0.85663820000000002</v>
      </c>
      <c r="EV496" s="38">
        <v>1.4333089999999999</v>
      </c>
      <c r="EW496" s="38">
        <v>0.48882500000000001</v>
      </c>
      <c r="EX496" s="38">
        <v>-0.84714020000000001</v>
      </c>
      <c r="EY496" s="38">
        <v>-1.2531779999999999</v>
      </c>
      <c r="EZ496" s="38">
        <v>-1.1142369999999999</v>
      </c>
      <c r="FA496" s="38">
        <v>-1.126595</v>
      </c>
      <c r="FB496" s="38">
        <v>77.105090000000004</v>
      </c>
      <c r="FC496" s="38">
        <v>75.555779999999999</v>
      </c>
      <c r="FD496" s="38">
        <v>73.462400000000002</v>
      </c>
      <c r="FE496" s="38">
        <v>71.589550000000003</v>
      </c>
      <c r="FF496" s="38">
        <v>70.646799999999999</v>
      </c>
      <c r="FG496" s="38">
        <v>69.634349999999998</v>
      </c>
      <c r="FH496" s="38">
        <v>70.459509999999995</v>
      </c>
      <c r="FI496" s="38">
        <v>74.697559999999996</v>
      </c>
      <c r="FJ496" s="38">
        <v>79.929209999999998</v>
      </c>
      <c r="FK496" s="38">
        <v>84.096360000000004</v>
      </c>
      <c r="FL496" s="38">
        <v>87.736289999999997</v>
      </c>
      <c r="FM496" s="38">
        <v>91.594629999999995</v>
      </c>
      <c r="FN496" s="38">
        <v>94.203159999999997</v>
      </c>
      <c r="FO496" s="38">
        <v>96.055599999999998</v>
      </c>
      <c r="FP496" s="38">
        <v>97.342609999999993</v>
      </c>
      <c r="FQ496" s="38">
        <v>98.123999999999995</v>
      </c>
      <c r="FR496" s="38">
        <v>98.520610000000005</v>
      </c>
      <c r="FS496" s="38">
        <v>97.944770000000005</v>
      </c>
      <c r="FT496" s="38">
        <v>96.343270000000004</v>
      </c>
      <c r="FU496" s="38">
        <v>93.589489999999998</v>
      </c>
      <c r="FV496" s="38">
        <v>89.842579999999998</v>
      </c>
      <c r="FW496">
        <v>86.750720000000001</v>
      </c>
      <c r="FX496">
        <v>83.978759999999994</v>
      </c>
      <c r="FY496">
        <v>81.202380000000005</v>
      </c>
      <c r="FZ496">
        <v>0.1185744</v>
      </c>
      <c r="GA496">
        <v>0.82578560000000001</v>
      </c>
      <c r="GB496">
        <v>1</v>
      </c>
    </row>
    <row r="497" spans="1:184" x14ac:dyDescent="0.3">
      <c r="A497" t="s">
        <v>279</v>
      </c>
      <c r="B497" t="s">
        <v>1</v>
      </c>
      <c r="C497" t="s">
        <v>1</v>
      </c>
      <c r="D497" t="s">
        <v>1</v>
      </c>
      <c r="E497" t="s">
        <v>1</v>
      </c>
      <c r="F497" t="s">
        <v>1</v>
      </c>
      <c r="G497" t="s">
        <v>1</v>
      </c>
      <c r="H497" s="40" t="s">
        <v>1</v>
      </c>
      <c r="I497" s="18" t="s">
        <v>223</v>
      </c>
      <c r="J497" s="38" t="s">
        <v>1</v>
      </c>
      <c r="K497" s="18">
        <v>44739</v>
      </c>
      <c r="L497" s="38">
        <v>705</v>
      </c>
      <c r="M497" s="38">
        <v>705</v>
      </c>
      <c r="N497" s="38">
        <v>18.708939999999998</v>
      </c>
      <c r="O497" s="38">
        <v>17.90316</v>
      </c>
      <c r="P497" s="38">
        <v>17.40551</v>
      </c>
      <c r="Q497" s="38">
        <v>17.378150000000002</v>
      </c>
      <c r="R497" s="38">
        <v>18.337250000000001</v>
      </c>
      <c r="S497" s="38">
        <v>20.31063</v>
      </c>
      <c r="T497" s="38">
        <v>21.661770000000001</v>
      </c>
      <c r="U497" s="38">
        <v>20.369289999999999</v>
      </c>
      <c r="V497" s="38">
        <v>17.650469999999999</v>
      </c>
      <c r="W497" s="38">
        <v>15.168699999999999</v>
      </c>
      <c r="X497" s="38">
        <v>14.056520000000001</v>
      </c>
      <c r="Y497" s="38">
        <v>13.66168</v>
      </c>
      <c r="Z497" s="38">
        <v>13.81188</v>
      </c>
      <c r="AA497" s="38">
        <v>14.70701</v>
      </c>
      <c r="AB497" s="38">
        <v>15.795019999999999</v>
      </c>
      <c r="AC497" s="38">
        <v>17.13449</v>
      </c>
      <c r="AD497" s="38">
        <v>18.71575</v>
      </c>
      <c r="AE497" s="38">
        <v>20.712620000000001</v>
      </c>
      <c r="AF497" s="38">
        <v>23.834129999999998</v>
      </c>
      <c r="AG497" s="38">
        <v>26.982099999999999</v>
      </c>
      <c r="AH497" s="38">
        <v>26.21367</v>
      </c>
      <c r="AI497" s="38">
        <v>23.824750000000002</v>
      </c>
      <c r="AJ497" s="38">
        <v>21.649139999999999</v>
      </c>
      <c r="AK497" s="38">
        <v>20.367940000000001</v>
      </c>
      <c r="AL497" s="38">
        <v>-0.49486170000000002</v>
      </c>
      <c r="AM497" s="38">
        <v>-0.73291050000000002</v>
      </c>
      <c r="AN497" s="38">
        <v>-0.60332629999999998</v>
      </c>
      <c r="AO497" s="38">
        <v>-0.4224561</v>
      </c>
      <c r="AP497" s="38">
        <v>-0.2928888</v>
      </c>
      <c r="AQ497" s="38">
        <v>3.7259E-2</v>
      </c>
      <c r="AR497" s="38">
        <v>0.54910550000000002</v>
      </c>
      <c r="AS497" s="38">
        <v>0.68536940000000002</v>
      </c>
      <c r="AT497" s="38">
        <v>0.50238050000000001</v>
      </c>
      <c r="AU497" s="38">
        <v>7.2290099999999996E-2</v>
      </c>
      <c r="AV497" s="38">
        <v>-0.2117203</v>
      </c>
      <c r="AW497" s="38">
        <v>-3.6061900000000001E-2</v>
      </c>
      <c r="AX497" s="38">
        <v>-6.3270800000000002E-2</v>
      </c>
      <c r="AY497" s="38">
        <v>-8.9108999999999994E-2</v>
      </c>
      <c r="AZ497" s="38">
        <v>0.12690969999999999</v>
      </c>
      <c r="BA497" s="38">
        <v>0.30300899999999997</v>
      </c>
      <c r="BB497" s="38">
        <v>0.27269579999999999</v>
      </c>
      <c r="BC497" s="38">
        <v>0.35441070000000002</v>
      </c>
      <c r="BD497" s="38">
        <v>0.64229270000000005</v>
      </c>
      <c r="BE497" s="38">
        <v>-0.35922789999999999</v>
      </c>
      <c r="BF497" s="38">
        <v>-1.3069040000000001</v>
      </c>
      <c r="BG497" s="38">
        <v>-1.3696060000000001</v>
      </c>
      <c r="BH497" s="38">
        <v>-1.099596</v>
      </c>
      <c r="BI497" s="38">
        <v>-0.92677949999999998</v>
      </c>
      <c r="BJ497" s="38">
        <v>-0.44459850000000001</v>
      </c>
      <c r="BK497" s="38">
        <v>-0.68497169999999996</v>
      </c>
      <c r="BL497" s="38">
        <v>-0.55417110000000003</v>
      </c>
      <c r="BM497" s="38">
        <v>-0.37795139999999999</v>
      </c>
      <c r="BN497" s="38">
        <v>-0.25317729999999999</v>
      </c>
      <c r="BO497" s="38">
        <v>7.3411799999999999E-2</v>
      </c>
      <c r="BP497" s="38">
        <v>0.59657139999999997</v>
      </c>
      <c r="BQ497" s="38">
        <v>0.75812919999999995</v>
      </c>
      <c r="BR497" s="38">
        <v>0.58253909999999998</v>
      </c>
      <c r="BS497" s="38">
        <v>0.15205650000000001</v>
      </c>
      <c r="BT497" s="38">
        <v>-0.14832519999999999</v>
      </c>
      <c r="BU497" s="38">
        <v>2.26412E-2</v>
      </c>
      <c r="BV497" s="38">
        <v>-3.6984200000000002E-2</v>
      </c>
      <c r="BW497" s="38">
        <v>-4.39593E-2</v>
      </c>
      <c r="BX497" s="38">
        <v>0.19563530000000001</v>
      </c>
      <c r="BY497" s="38">
        <v>0.39591310000000002</v>
      </c>
      <c r="BZ497" s="38">
        <v>0.3827468</v>
      </c>
      <c r="CA497" s="38">
        <v>0.4716959</v>
      </c>
      <c r="CB497" s="38">
        <v>0.76739480000000004</v>
      </c>
      <c r="CC497" s="38">
        <v>-0.2719567</v>
      </c>
      <c r="CD497" s="38">
        <v>-1.2360640000000001</v>
      </c>
      <c r="CE497" s="38">
        <v>-1.2861389999999999</v>
      </c>
      <c r="CF497" s="38">
        <v>-1.0208839999999999</v>
      </c>
      <c r="CG497" s="38">
        <v>-0.85096070000000001</v>
      </c>
      <c r="CH497" s="38">
        <v>-0.4097864</v>
      </c>
      <c r="CI497" s="38">
        <v>-0.65176940000000005</v>
      </c>
      <c r="CJ497" s="38">
        <v>-0.52012650000000005</v>
      </c>
      <c r="CK497" s="38">
        <v>-0.34712759999999998</v>
      </c>
      <c r="CL497" s="38">
        <v>-0.22567329999999999</v>
      </c>
      <c r="CM497" s="38">
        <v>9.84511E-2</v>
      </c>
      <c r="CN497" s="38">
        <v>0.62944610000000001</v>
      </c>
      <c r="CO497" s="38">
        <v>0.80852239999999997</v>
      </c>
      <c r="CP497" s="38">
        <v>0.63805679999999998</v>
      </c>
      <c r="CQ497" s="38">
        <v>0.2073024</v>
      </c>
      <c r="CR497" s="38">
        <v>-0.104418</v>
      </c>
      <c r="CS497" s="38">
        <v>6.3298900000000005E-2</v>
      </c>
      <c r="CT497" s="38">
        <v>-1.8778300000000001E-2</v>
      </c>
      <c r="CU497" s="38">
        <v>-1.2688700000000001E-2</v>
      </c>
      <c r="CV497" s="38">
        <v>0.24323439999999999</v>
      </c>
      <c r="CW497" s="38">
        <v>0.46025820000000001</v>
      </c>
      <c r="CX497" s="38">
        <v>0.45896769999999998</v>
      </c>
      <c r="CY497" s="38">
        <v>0.55292719999999995</v>
      </c>
      <c r="CZ497" s="38">
        <v>0.85404009999999997</v>
      </c>
      <c r="DA497" s="38">
        <v>-0.2115128</v>
      </c>
      <c r="DB497" s="38">
        <v>-1.1870000000000001</v>
      </c>
      <c r="DC497" s="38">
        <v>-1.2283310000000001</v>
      </c>
      <c r="DD497" s="38">
        <v>-0.96636809999999995</v>
      </c>
      <c r="DE497" s="38">
        <v>-0.79844890000000002</v>
      </c>
      <c r="DF497" s="38">
        <v>-0.37497429999999998</v>
      </c>
      <c r="DG497" s="38">
        <v>-0.61856710000000004</v>
      </c>
      <c r="DH497" s="38">
        <v>-0.48608180000000001</v>
      </c>
      <c r="DI497" s="38">
        <v>-0.31630380000000002</v>
      </c>
      <c r="DJ497" s="38">
        <v>-0.19816919999999999</v>
      </c>
      <c r="DK497" s="38">
        <v>0.1234904</v>
      </c>
      <c r="DL497" s="38">
        <v>0.66232089999999999</v>
      </c>
      <c r="DM497" s="38">
        <v>0.8589156</v>
      </c>
      <c r="DN497" s="38">
        <v>0.69357440000000004</v>
      </c>
      <c r="DO497" s="38">
        <v>0.26254830000000001</v>
      </c>
      <c r="DP497" s="38">
        <v>-6.0510700000000001E-2</v>
      </c>
      <c r="DQ497" s="38">
        <v>0.10395649999999999</v>
      </c>
      <c r="DR497" s="38">
        <v>-5.7229999999999998E-4</v>
      </c>
      <c r="DS497" s="38">
        <v>1.8581799999999999E-2</v>
      </c>
      <c r="DT497" s="38">
        <v>0.29083350000000002</v>
      </c>
      <c r="DU497" s="38">
        <v>0.52460320000000005</v>
      </c>
      <c r="DV497" s="38">
        <v>0.53518869999999996</v>
      </c>
      <c r="DW497" s="38">
        <v>0.63415860000000002</v>
      </c>
      <c r="DX497" s="38">
        <v>0.94068549999999995</v>
      </c>
      <c r="DY497" s="38">
        <v>-0.15106900000000001</v>
      </c>
      <c r="DZ497" s="38">
        <v>-1.137937</v>
      </c>
      <c r="EA497" s="38">
        <v>-1.1705220000000001</v>
      </c>
      <c r="EB497" s="38">
        <v>-0.91185260000000001</v>
      </c>
      <c r="EC497" s="38">
        <v>-0.74593710000000002</v>
      </c>
      <c r="ED497" s="38">
        <v>-0.32471119999999998</v>
      </c>
      <c r="EE497" s="38">
        <v>-0.57062829999999998</v>
      </c>
      <c r="EF497" s="38">
        <v>-0.4369267</v>
      </c>
      <c r="EG497" s="38">
        <v>-0.27179920000000002</v>
      </c>
      <c r="EH497" s="38">
        <v>-0.15845770000000001</v>
      </c>
      <c r="EI497" s="38">
        <v>0.15964320000000001</v>
      </c>
      <c r="EJ497" s="38">
        <v>0.70978680000000005</v>
      </c>
      <c r="EK497" s="38">
        <v>0.93167540000000004</v>
      </c>
      <c r="EL497" s="38">
        <v>0.773733</v>
      </c>
      <c r="EM497" s="38">
        <v>0.34231470000000003</v>
      </c>
      <c r="EN497" s="38">
        <v>2.8842999999999998E-3</v>
      </c>
      <c r="EO497" s="38">
        <v>0.16265959999999999</v>
      </c>
      <c r="EP497" s="38">
        <v>2.57142E-2</v>
      </c>
      <c r="EQ497" s="38">
        <v>6.3731499999999996E-2</v>
      </c>
      <c r="ER497" s="38">
        <v>0.35955910000000002</v>
      </c>
      <c r="ES497" s="38">
        <v>0.61750729999999998</v>
      </c>
      <c r="ET497" s="38">
        <v>0.64523960000000002</v>
      </c>
      <c r="EU497" s="38">
        <v>0.75144370000000005</v>
      </c>
      <c r="EV497" s="38">
        <v>1.065788</v>
      </c>
      <c r="EW497" s="38">
        <v>-6.3797800000000002E-2</v>
      </c>
      <c r="EX497" s="38">
        <v>-1.067097</v>
      </c>
      <c r="EY497" s="38">
        <v>-1.087056</v>
      </c>
      <c r="EZ497" s="38">
        <v>-0.83314069999999996</v>
      </c>
      <c r="FA497" s="38">
        <v>-0.67011829999999994</v>
      </c>
      <c r="FB497" s="38">
        <v>74.629660000000001</v>
      </c>
      <c r="FC497" s="38">
        <v>72.609840000000005</v>
      </c>
      <c r="FD497" s="38">
        <v>70.691410000000005</v>
      </c>
      <c r="FE497" s="38">
        <v>69.227519999999998</v>
      </c>
      <c r="FF497" s="38">
        <v>68.648079999999993</v>
      </c>
      <c r="FG497" s="38">
        <v>67.549599999999998</v>
      </c>
      <c r="FH497" s="38">
        <v>67.820089999999993</v>
      </c>
      <c r="FI497" s="38">
        <v>70.941599999999994</v>
      </c>
      <c r="FJ497" s="38">
        <v>75.48715</v>
      </c>
      <c r="FK497" s="38">
        <v>79.636439999999993</v>
      </c>
      <c r="FL497" s="38">
        <v>84.157809999999998</v>
      </c>
      <c r="FM497" s="38">
        <v>87.998500000000007</v>
      </c>
      <c r="FN497" s="38">
        <v>91.539839999999998</v>
      </c>
      <c r="FO497" s="38">
        <v>94.56935</v>
      </c>
      <c r="FP497" s="38">
        <v>96.874750000000006</v>
      </c>
      <c r="FQ497" s="38">
        <v>98.730400000000003</v>
      </c>
      <c r="FR497" s="38">
        <v>99.033850000000001</v>
      </c>
      <c r="FS497" s="38">
        <v>98.71754</v>
      </c>
      <c r="FT497" s="38">
        <v>97.104439999999997</v>
      </c>
      <c r="FU497" s="38">
        <v>93.718379999999996</v>
      </c>
      <c r="FV497" s="38">
        <v>88.66113</v>
      </c>
      <c r="FW497">
        <v>84.524929999999998</v>
      </c>
      <c r="FX497">
        <v>81.14143</v>
      </c>
      <c r="FY497">
        <v>78.568100000000001</v>
      </c>
      <c r="FZ497">
        <v>0.1187494</v>
      </c>
      <c r="GA497">
        <v>0.80136660000000004</v>
      </c>
      <c r="GB497">
        <v>1</v>
      </c>
    </row>
    <row r="498" spans="1:184" x14ac:dyDescent="0.3">
      <c r="A498" t="s">
        <v>279</v>
      </c>
      <c r="B498" t="s">
        <v>1</v>
      </c>
      <c r="C498" t="s">
        <v>1</v>
      </c>
      <c r="D498" t="s">
        <v>1</v>
      </c>
      <c r="E498" t="s">
        <v>1</v>
      </c>
      <c r="F498" t="s">
        <v>1</v>
      </c>
      <c r="G498" t="s">
        <v>1</v>
      </c>
      <c r="H498" s="40" t="s">
        <v>1</v>
      </c>
      <c r="I498" s="18" t="s">
        <v>223</v>
      </c>
      <c r="J498" s="38" t="s">
        <v>1</v>
      </c>
      <c r="K498" s="18">
        <v>44753</v>
      </c>
      <c r="L498" s="38">
        <v>700</v>
      </c>
      <c r="M498" s="38">
        <v>700</v>
      </c>
      <c r="N498" s="38">
        <v>18.83408</v>
      </c>
      <c r="O498" s="38">
        <v>17.971620000000001</v>
      </c>
      <c r="P498" s="38">
        <v>17.461020000000001</v>
      </c>
      <c r="Q498" s="38">
        <v>17.415939999999999</v>
      </c>
      <c r="R498" s="38">
        <v>18.394590000000001</v>
      </c>
      <c r="S498" s="38">
        <v>20.39057</v>
      </c>
      <c r="T498" s="38">
        <v>21.758289999999999</v>
      </c>
      <c r="U498" s="38">
        <v>20.58408</v>
      </c>
      <c r="V498" s="38">
        <v>17.93526</v>
      </c>
      <c r="W498" s="38">
        <v>15.593400000000001</v>
      </c>
      <c r="X498" s="38">
        <v>14.5319</v>
      </c>
      <c r="Y498" s="38">
        <v>14.14344</v>
      </c>
      <c r="Z498" s="38">
        <v>14.214219999999999</v>
      </c>
      <c r="AA498" s="38">
        <v>15.04318</v>
      </c>
      <c r="AB498" s="38">
        <v>16.09815</v>
      </c>
      <c r="AC498" s="38">
        <v>17.438790000000001</v>
      </c>
      <c r="AD498" s="38">
        <v>18.958400000000001</v>
      </c>
      <c r="AE498" s="38">
        <v>20.917919999999999</v>
      </c>
      <c r="AF498" s="38">
        <v>24.038779999999999</v>
      </c>
      <c r="AG498" s="38">
        <v>27.303139999999999</v>
      </c>
      <c r="AH498" s="38">
        <v>26.673190000000002</v>
      </c>
      <c r="AI498" s="38">
        <v>24.329039999999999</v>
      </c>
      <c r="AJ498" s="38">
        <v>22.177150000000001</v>
      </c>
      <c r="AK498" s="38">
        <v>20.796500000000002</v>
      </c>
      <c r="AL498" s="38">
        <v>-9.6885600000000002E-2</v>
      </c>
      <c r="AM498" s="38">
        <v>-0.47333049999999999</v>
      </c>
      <c r="AN498" s="38">
        <v>-0.34133649999999999</v>
      </c>
      <c r="AO498" s="38">
        <v>-0.67042449999999998</v>
      </c>
      <c r="AP498" s="38">
        <v>-0.38021470000000002</v>
      </c>
      <c r="AQ498" s="38">
        <v>-5.5838499999999999E-2</v>
      </c>
      <c r="AR498" s="38">
        <v>0.22982669999999999</v>
      </c>
      <c r="AS498" s="38">
        <v>0.35207929999999998</v>
      </c>
      <c r="AT498" s="38">
        <v>0.39534219999999998</v>
      </c>
      <c r="AU498" s="38">
        <v>0.1220295</v>
      </c>
      <c r="AV498" s="38">
        <v>-0.24306140000000001</v>
      </c>
      <c r="AW498" s="38">
        <v>-0.40899560000000001</v>
      </c>
      <c r="AX498" s="38">
        <v>-0.24647949999999999</v>
      </c>
      <c r="AY498" s="38">
        <v>5.8722000000000003E-2</v>
      </c>
      <c r="AZ498" s="38">
        <v>0.36138969999999998</v>
      </c>
      <c r="BA498" s="38">
        <v>0.73116170000000003</v>
      </c>
      <c r="BB498" s="38">
        <v>0.4640977</v>
      </c>
      <c r="BC498" s="38">
        <v>0.6026532</v>
      </c>
      <c r="BD498" s="38">
        <v>0.71926020000000002</v>
      </c>
      <c r="BE498" s="38">
        <v>-0.16232269999999999</v>
      </c>
      <c r="BF498" s="38">
        <v>-1.189586</v>
      </c>
      <c r="BG498" s="38">
        <v>-1.4780899999999999</v>
      </c>
      <c r="BH498" s="38">
        <v>-1.0448919999999999</v>
      </c>
      <c r="BI498" s="38">
        <v>-0.77646550000000003</v>
      </c>
      <c r="BJ498" s="38">
        <v>-4.6196099999999997E-2</v>
      </c>
      <c r="BK498" s="38">
        <v>-0.42393130000000001</v>
      </c>
      <c r="BL498" s="38">
        <v>-0.29348160000000001</v>
      </c>
      <c r="BM498" s="38">
        <v>-0.62600210000000001</v>
      </c>
      <c r="BN498" s="38">
        <v>-0.33787129999999999</v>
      </c>
      <c r="BO498" s="38">
        <v>-1.5815300000000001E-2</v>
      </c>
      <c r="BP498" s="38">
        <v>0.28120079999999997</v>
      </c>
      <c r="BQ498" s="38">
        <v>0.42514649999999998</v>
      </c>
      <c r="BR498" s="38">
        <v>0.47639179999999998</v>
      </c>
      <c r="BS498" s="38">
        <v>0.1998125</v>
      </c>
      <c r="BT498" s="38">
        <v>-0.17619009999999999</v>
      </c>
      <c r="BU498" s="38">
        <v>-0.34969739999999999</v>
      </c>
      <c r="BV498" s="38">
        <v>-0.21937699999999999</v>
      </c>
      <c r="BW498" s="38">
        <v>0.10472049999999999</v>
      </c>
      <c r="BX498" s="38">
        <v>0.4301122</v>
      </c>
      <c r="BY498" s="38">
        <v>0.82533069999999997</v>
      </c>
      <c r="BZ498" s="38">
        <v>0.57186559999999997</v>
      </c>
      <c r="CA498" s="38">
        <v>0.71847700000000003</v>
      </c>
      <c r="CB498" s="38">
        <v>0.85085829999999996</v>
      </c>
      <c r="CC498" s="38">
        <v>-6.6839599999999999E-2</v>
      </c>
      <c r="CD498" s="38">
        <v>-1.1146419999999999</v>
      </c>
      <c r="CE498" s="38">
        <v>-1.3940779999999999</v>
      </c>
      <c r="CF498" s="38">
        <v>-0.96290489999999995</v>
      </c>
      <c r="CG498" s="38">
        <v>-0.69662329999999995</v>
      </c>
      <c r="CH498" s="38">
        <v>-1.1088799999999999E-2</v>
      </c>
      <c r="CI498" s="38">
        <v>-0.3897176</v>
      </c>
      <c r="CJ498" s="38">
        <v>-0.2603375</v>
      </c>
      <c r="CK498" s="38">
        <v>-0.59523530000000002</v>
      </c>
      <c r="CL498" s="38">
        <v>-0.3085444</v>
      </c>
      <c r="CM498" s="38">
        <v>1.19046E-2</v>
      </c>
      <c r="CN498" s="38">
        <v>0.31678230000000002</v>
      </c>
      <c r="CO498" s="38">
        <v>0.47575260000000003</v>
      </c>
      <c r="CP498" s="38">
        <v>0.53252639999999996</v>
      </c>
      <c r="CQ498" s="38">
        <v>0.25368469999999999</v>
      </c>
      <c r="CR498" s="38">
        <v>-0.1298752</v>
      </c>
      <c r="CS498" s="38">
        <v>-0.30862780000000001</v>
      </c>
      <c r="CT498" s="38">
        <v>-0.2006059</v>
      </c>
      <c r="CU498" s="38">
        <v>0.13657900000000001</v>
      </c>
      <c r="CV498" s="38">
        <v>0.4777092</v>
      </c>
      <c r="CW498" s="38">
        <v>0.89055189999999995</v>
      </c>
      <c r="CX498" s="38">
        <v>0.6465052</v>
      </c>
      <c r="CY498" s="38">
        <v>0.79869630000000003</v>
      </c>
      <c r="CZ498" s="38">
        <v>0.94200280000000003</v>
      </c>
      <c r="DA498" s="38">
        <v>-7.0839999999999998E-4</v>
      </c>
      <c r="DB498" s="38">
        <v>-1.062737</v>
      </c>
      <c r="DC498" s="38">
        <v>-1.3358909999999999</v>
      </c>
      <c r="DD498" s="38">
        <v>-0.90612110000000001</v>
      </c>
      <c r="DE498" s="38">
        <v>-0.64132489999999998</v>
      </c>
      <c r="DF498" s="38">
        <v>2.4018600000000001E-2</v>
      </c>
      <c r="DG498" s="38">
        <v>-0.35550389999999998</v>
      </c>
      <c r="DH498" s="38">
        <v>-0.22719339999999999</v>
      </c>
      <c r="DI498" s="38">
        <v>-0.56446859999999999</v>
      </c>
      <c r="DJ498" s="38">
        <v>-0.27921750000000001</v>
      </c>
      <c r="DK498" s="38">
        <v>3.96245E-2</v>
      </c>
      <c r="DL498" s="38">
        <v>0.3523638</v>
      </c>
      <c r="DM498" s="38">
        <v>0.52635869999999996</v>
      </c>
      <c r="DN498" s="38">
        <v>0.58866110000000005</v>
      </c>
      <c r="DO498" s="38">
        <v>0.30755690000000002</v>
      </c>
      <c r="DP498" s="38">
        <v>-8.3560300000000004E-2</v>
      </c>
      <c r="DQ498" s="38">
        <v>-0.26755810000000002</v>
      </c>
      <c r="DR498" s="38">
        <v>-0.18183489999999999</v>
      </c>
      <c r="DS498" s="38">
        <v>0.16843749999999999</v>
      </c>
      <c r="DT498" s="38">
        <v>0.52530619999999995</v>
      </c>
      <c r="DU498" s="38">
        <v>0.95577310000000004</v>
      </c>
      <c r="DV498" s="38">
        <v>0.72114480000000003</v>
      </c>
      <c r="DW498" s="38">
        <v>0.87891549999999996</v>
      </c>
      <c r="DX498" s="38">
        <v>1.033147</v>
      </c>
      <c r="DY498" s="38">
        <v>6.5422900000000006E-2</v>
      </c>
      <c r="DZ498" s="38">
        <v>-1.010831</v>
      </c>
      <c r="EA498" s="38">
        <v>-1.277704</v>
      </c>
      <c r="EB498" s="38">
        <v>-0.84933729999999996</v>
      </c>
      <c r="EC498" s="38">
        <v>-0.58602650000000001</v>
      </c>
      <c r="ED498" s="38">
        <v>7.47081E-2</v>
      </c>
      <c r="EE498" s="38">
        <v>-0.30610470000000001</v>
      </c>
      <c r="EF498" s="38">
        <v>-0.17933859999999999</v>
      </c>
      <c r="EG498" s="38">
        <v>-0.52004620000000001</v>
      </c>
      <c r="EH498" s="38">
        <v>-0.2368741</v>
      </c>
      <c r="EI498" s="38">
        <v>7.9647599999999999E-2</v>
      </c>
      <c r="EJ498" s="38">
        <v>0.40373779999999998</v>
      </c>
      <c r="EK498" s="38">
        <v>0.59942600000000001</v>
      </c>
      <c r="EL498" s="38">
        <v>0.66971060000000004</v>
      </c>
      <c r="EM498" s="38">
        <v>0.38533990000000001</v>
      </c>
      <c r="EN498" s="38">
        <v>-1.6688999999999999E-2</v>
      </c>
      <c r="EO498" s="38">
        <v>-0.20826</v>
      </c>
      <c r="EP498" s="38">
        <v>-0.15473239999999999</v>
      </c>
      <c r="EQ498" s="38">
        <v>0.21443599999999999</v>
      </c>
      <c r="ER498" s="38">
        <v>0.59402869999999997</v>
      </c>
      <c r="ES498" s="38">
        <v>1.0499419999999999</v>
      </c>
      <c r="ET498" s="38">
        <v>0.8289126</v>
      </c>
      <c r="EU498" s="38">
        <v>0.99473940000000005</v>
      </c>
      <c r="EV498" s="38">
        <v>1.1647449999999999</v>
      </c>
      <c r="EW498" s="38">
        <v>0.16090599999999999</v>
      </c>
      <c r="EX498" s="38">
        <v>-0.9358881</v>
      </c>
      <c r="EY498" s="38">
        <v>-1.193692</v>
      </c>
      <c r="EZ498" s="38">
        <v>-0.76735059999999999</v>
      </c>
      <c r="FA498" s="38">
        <v>-0.50618439999999998</v>
      </c>
      <c r="FB498" s="38">
        <v>77.258290000000002</v>
      </c>
      <c r="FC498" s="38">
        <v>76.323689999999999</v>
      </c>
      <c r="FD498" s="38">
        <v>74.820880000000002</v>
      </c>
      <c r="FE498" s="38">
        <v>73.230220000000003</v>
      </c>
      <c r="FF498" s="38">
        <v>71.546980000000005</v>
      </c>
      <c r="FG498" s="38">
        <v>70.614149999999995</v>
      </c>
      <c r="FH498" s="38">
        <v>70.695970000000003</v>
      </c>
      <c r="FI498" s="38">
        <v>73.68186</v>
      </c>
      <c r="FJ498" s="38">
        <v>78.078959999999995</v>
      </c>
      <c r="FK498" s="38">
        <v>83.022739999999999</v>
      </c>
      <c r="FL498" s="38">
        <v>86.961039999999997</v>
      </c>
      <c r="FM498" s="38">
        <v>90.069829999999996</v>
      </c>
      <c r="FN498" s="38">
        <v>93.225989999999996</v>
      </c>
      <c r="FO498" s="38">
        <v>95.491069999999993</v>
      </c>
      <c r="FP498" s="38">
        <v>97.01491</v>
      </c>
      <c r="FQ498" s="38">
        <v>98.702349999999996</v>
      </c>
      <c r="FR498" s="38">
        <v>99.247259999999997</v>
      </c>
      <c r="FS498" s="38">
        <v>98.982550000000003</v>
      </c>
      <c r="FT498" s="38">
        <v>97.691090000000003</v>
      </c>
      <c r="FU498" s="38">
        <v>94.921549999999996</v>
      </c>
      <c r="FV498" s="38">
        <v>90.44059</v>
      </c>
      <c r="FW498">
        <v>86.420159999999996</v>
      </c>
      <c r="FX498">
        <v>83.711579999999998</v>
      </c>
      <c r="FY498">
        <v>80.890479999999997</v>
      </c>
      <c r="FZ498">
        <v>0.12152640000000001</v>
      </c>
      <c r="GA498">
        <v>0.82701630000000004</v>
      </c>
      <c r="GB498">
        <v>1</v>
      </c>
    </row>
    <row r="499" spans="1:184" x14ac:dyDescent="0.3">
      <c r="A499" t="s">
        <v>279</v>
      </c>
      <c r="B499" t="s">
        <v>1</v>
      </c>
      <c r="C499" t="s">
        <v>1</v>
      </c>
      <c r="D499" t="s">
        <v>1</v>
      </c>
      <c r="E499" t="s">
        <v>1</v>
      </c>
      <c r="F499" t="s">
        <v>1</v>
      </c>
      <c r="G499" t="s">
        <v>1</v>
      </c>
      <c r="H499" s="40" t="s">
        <v>1</v>
      </c>
      <c r="I499" s="18" t="s">
        <v>223</v>
      </c>
      <c r="J499" s="38" t="s">
        <v>1</v>
      </c>
      <c r="K499" s="18">
        <v>44760</v>
      </c>
      <c r="L499" s="38">
        <v>698</v>
      </c>
      <c r="M499" s="38">
        <v>698</v>
      </c>
      <c r="N499" s="38">
        <v>20.588059999999999</v>
      </c>
      <c r="O499" s="38">
        <v>19.677340000000001</v>
      </c>
      <c r="P499" s="38">
        <v>19.12097</v>
      </c>
      <c r="Q499" s="38">
        <v>19.084430000000001</v>
      </c>
      <c r="R499" s="38">
        <v>20.0642</v>
      </c>
      <c r="S499" s="38">
        <v>22.233270000000001</v>
      </c>
      <c r="T499" s="38">
        <v>23.80828</v>
      </c>
      <c r="U499" s="38">
        <v>22.722519999999999</v>
      </c>
      <c r="V499" s="38">
        <v>20.023710000000001</v>
      </c>
      <c r="W499" s="38">
        <v>17.572700000000001</v>
      </c>
      <c r="X499" s="38">
        <v>16.42792</v>
      </c>
      <c r="Y499" s="38">
        <v>16.085889999999999</v>
      </c>
      <c r="Z499" s="38">
        <v>16.164870000000001</v>
      </c>
      <c r="AA499" s="38">
        <v>16.916219999999999</v>
      </c>
      <c r="AB499" s="38">
        <v>17.911169999999998</v>
      </c>
      <c r="AC499" s="38">
        <v>19.02393</v>
      </c>
      <c r="AD499" s="38">
        <v>20.528919999999999</v>
      </c>
      <c r="AE499" s="38">
        <v>22.411760000000001</v>
      </c>
      <c r="AF499" s="38">
        <v>25.38409</v>
      </c>
      <c r="AG499" s="38">
        <v>28.661110000000001</v>
      </c>
      <c r="AH499" s="38">
        <v>27.99098</v>
      </c>
      <c r="AI499" s="38">
        <v>25.611899999999999</v>
      </c>
      <c r="AJ499" s="38">
        <v>23.37867</v>
      </c>
      <c r="AK499" s="38">
        <v>21.98668</v>
      </c>
      <c r="AL499" s="38">
        <v>0.1107987</v>
      </c>
      <c r="AM499" s="38">
        <v>-0.20301240000000001</v>
      </c>
      <c r="AN499" s="38">
        <v>-0.23376669999999999</v>
      </c>
      <c r="AO499" s="38">
        <v>-0.32365189999999999</v>
      </c>
      <c r="AP499" s="38">
        <v>-0.70237510000000003</v>
      </c>
      <c r="AQ499" s="38">
        <v>-0.58102350000000003</v>
      </c>
      <c r="AR499" s="38">
        <v>0.23846609999999999</v>
      </c>
      <c r="AS499" s="38">
        <v>9.4555799999999995E-2</v>
      </c>
      <c r="AT499" s="38">
        <v>0.139319</v>
      </c>
      <c r="AU499" s="38">
        <v>0.65080919999999998</v>
      </c>
      <c r="AV499" s="38">
        <v>1.0581769999999999</v>
      </c>
      <c r="AW499" s="38">
        <v>0.2155801</v>
      </c>
      <c r="AX499" s="38">
        <v>-1.6618379999999999</v>
      </c>
      <c r="AY499" s="38">
        <v>-0.12954099999999999</v>
      </c>
      <c r="AZ499" s="38">
        <v>-0.18106159999999999</v>
      </c>
      <c r="BA499" s="38">
        <v>0.45867249999999998</v>
      </c>
      <c r="BB499" s="38">
        <v>0.88496209999999997</v>
      </c>
      <c r="BC499" s="38">
        <v>1.4226080000000001</v>
      </c>
      <c r="BD499" s="38">
        <v>1.605583</v>
      </c>
      <c r="BE499" s="38">
        <v>1.623883</v>
      </c>
      <c r="BF499" s="38">
        <v>0.8604444</v>
      </c>
      <c r="BG499" s="38">
        <v>0.35604400000000003</v>
      </c>
      <c r="BH499" s="38">
        <v>0.29410550000000002</v>
      </c>
      <c r="BI499" s="38">
        <v>0.22162190000000001</v>
      </c>
      <c r="BJ499" s="38">
        <v>0.16305790000000001</v>
      </c>
      <c r="BK499" s="38">
        <v>-0.15419179999999999</v>
      </c>
      <c r="BL499" s="38">
        <v>-0.185339</v>
      </c>
      <c r="BM499" s="38">
        <v>-0.2811321</v>
      </c>
      <c r="BN499" s="38">
        <v>-0.66371219999999997</v>
      </c>
      <c r="BO499" s="38">
        <v>-0.54284650000000001</v>
      </c>
      <c r="BP499" s="38">
        <v>0.28989730000000002</v>
      </c>
      <c r="BQ499" s="38">
        <v>0.16980819999999999</v>
      </c>
      <c r="BR499" s="38">
        <v>0.22044620000000001</v>
      </c>
      <c r="BS499" s="38">
        <v>0.74218320000000004</v>
      </c>
      <c r="BT499" s="38">
        <v>1.1253040000000001</v>
      </c>
      <c r="BU499" s="38">
        <v>0.27825939999999999</v>
      </c>
      <c r="BV499" s="38">
        <v>-1.631583</v>
      </c>
      <c r="BW499" s="38">
        <v>-8.3993700000000004E-2</v>
      </c>
      <c r="BX499" s="38">
        <v>-0.112729</v>
      </c>
      <c r="BY499" s="38">
        <v>0.55433690000000002</v>
      </c>
      <c r="BZ499" s="38">
        <v>0.99420370000000002</v>
      </c>
      <c r="CA499" s="38">
        <v>1.53775</v>
      </c>
      <c r="CB499" s="38">
        <v>1.7369060000000001</v>
      </c>
      <c r="CC499" s="38">
        <v>1.717006</v>
      </c>
      <c r="CD499" s="38">
        <v>0.93582169999999998</v>
      </c>
      <c r="CE499" s="38">
        <v>0.44678830000000003</v>
      </c>
      <c r="CF499" s="38">
        <v>0.38007380000000002</v>
      </c>
      <c r="CG499" s="38">
        <v>0.30240159999999999</v>
      </c>
      <c r="CH499" s="38">
        <v>0.1992525</v>
      </c>
      <c r="CI499" s="38">
        <v>-0.1203789</v>
      </c>
      <c r="CJ499" s="38">
        <v>-0.15179819999999999</v>
      </c>
      <c r="CK499" s="38">
        <v>-0.25168309999999999</v>
      </c>
      <c r="CL499" s="38">
        <v>-0.63693449999999996</v>
      </c>
      <c r="CM499" s="38">
        <v>-0.51640520000000001</v>
      </c>
      <c r="CN499" s="38">
        <v>0.32551829999999998</v>
      </c>
      <c r="CO499" s="38">
        <v>0.22192780000000001</v>
      </c>
      <c r="CP499" s="38">
        <v>0.27663480000000001</v>
      </c>
      <c r="CQ499" s="38">
        <v>0.80546859999999998</v>
      </c>
      <c r="CR499" s="38">
        <v>1.1717960000000001</v>
      </c>
      <c r="CS499" s="38">
        <v>0.32167089999999998</v>
      </c>
      <c r="CT499" s="38">
        <v>-1.6106279999999999</v>
      </c>
      <c r="CU499" s="38">
        <v>-5.2447800000000003E-2</v>
      </c>
      <c r="CV499" s="38">
        <v>-6.5402000000000002E-2</v>
      </c>
      <c r="CW499" s="38">
        <v>0.62059379999999997</v>
      </c>
      <c r="CX499" s="38">
        <v>1.0698639999999999</v>
      </c>
      <c r="CY499" s="38">
        <v>1.617497</v>
      </c>
      <c r="CZ499" s="38">
        <v>1.82786</v>
      </c>
      <c r="DA499" s="38">
        <v>1.781504</v>
      </c>
      <c r="DB499" s="38">
        <v>0.98802780000000001</v>
      </c>
      <c r="DC499" s="38">
        <v>0.50963760000000002</v>
      </c>
      <c r="DD499" s="38">
        <v>0.43961509999999998</v>
      </c>
      <c r="DE499" s="38">
        <v>0.35834929999999998</v>
      </c>
      <c r="DF499" s="38">
        <v>0.23544709999999999</v>
      </c>
      <c r="DG499" s="38">
        <v>-8.6565900000000001E-2</v>
      </c>
      <c r="DH499" s="38">
        <v>-0.1182573</v>
      </c>
      <c r="DI499" s="38">
        <v>-0.22223399999999999</v>
      </c>
      <c r="DJ499" s="38">
        <v>-0.6101567</v>
      </c>
      <c r="DK499" s="38">
        <v>-0.48996390000000001</v>
      </c>
      <c r="DL499" s="38">
        <v>0.3611394</v>
      </c>
      <c r="DM499" s="38">
        <v>0.2740474</v>
      </c>
      <c r="DN499" s="38">
        <v>0.33282319999999999</v>
      </c>
      <c r="DO499" s="38">
        <v>0.86875400000000003</v>
      </c>
      <c r="DP499" s="38">
        <v>1.218289</v>
      </c>
      <c r="DQ499" s="38">
        <v>0.36508230000000003</v>
      </c>
      <c r="DR499" s="38">
        <v>-1.5896729999999999</v>
      </c>
      <c r="DS499" s="38">
        <v>-2.0901900000000001E-2</v>
      </c>
      <c r="DT499" s="38">
        <v>-1.8075000000000001E-2</v>
      </c>
      <c r="DU499" s="38">
        <v>0.68685079999999998</v>
      </c>
      <c r="DV499" s="38">
        <v>1.145524</v>
      </c>
      <c r="DW499" s="38">
        <v>1.6972430000000001</v>
      </c>
      <c r="DX499" s="38">
        <v>1.9188149999999999</v>
      </c>
      <c r="DY499" s="38">
        <v>1.846001</v>
      </c>
      <c r="DZ499" s="38">
        <v>1.0402340000000001</v>
      </c>
      <c r="EA499" s="38">
        <v>0.57248690000000002</v>
      </c>
      <c r="EB499" s="38">
        <v>0.4991564</v>
      </c>
      <c r="EC499" s="38">
        <v>0.41429709999999997</v>
      </c>
      <c r="ED499" s="38">
        <v>0.28770630000000003</v>
      </c>
      <c r="EE499" s="38">
        <v>-3.7745399999999998E-2</v>
      </c>
      <c r="EF499" s="38">
        <v>-6.9829600000000006E-2</v>
      </c>
      <c r="EG499" s="38">
        <v>-0.17971419999999999</v>
      </c>
      <c r="EH499" s="38">
        <v>-0.5714939</v>
      </c>
      <c r="EI499" s="38">
        <v>-0.45178679999999999</v>
      </c>
      <c r="EJ499" s="38">
        <v>0.41257060000000001</v>
      </c>
      <c r="EK499" s="38">
        <v>0.34929979999999999</v>
      </c>
      <c r="EL499" s="38">
        <v>0.4139505</v>
      </c>
      <c r="EM499" s="38">
        <v>0.96012810000000004</v>
      </c>
      <c r="EN499" s="38">
        <v>1.2854159999999999</v>
      </c>
      <c r="EO499" s="38">
        <v>0.42776160000000002</v>
      </c>
      <c r="EP499" s="38">
        <v>-1.559418</v>
      </c>
      <c r="EQ499" s="38">
        <v>2.4645500000000001E-2</v>
      </c>
      <c r="ER499" s="38">
        <v>5.0257599999999999E-2</v>
      </c>
      <c r="ES499" s="38">
        <v>0.78251519999999997</v>
      </c>
      <c r="ET499" s="38">
        <v>1.254766</v>
      </c>
      <c r="EU499" s="38">
        <v>1.8123849999999999</v>
      </c>
      <c r="EV499" s="38">
        <v>2.050138</v>
      </c>
      <c r="EW499" s="38">
        <v>1.939125</v>
      </c>
      <c r="EX499" s="38">
        <v>1.1156109999999999</v>
      </c>
      <c r="EY499" s="38">
        <v>0.66323129999999997</v>
      </c>
      <c r="EZ499" s="38">
        <v>0.58512470000000005</v>
      </c>
      <c r="FA499" s="38">
        <v>0.49507679999999998</v>
      </c>
      <c r="FB499" s="38">
        <v>79.458389999999994</v>
      </c>
      <c r="FC499" s="38">
        <v>78.465249999999997</v>
      </c>
      <c r="FD499" s="38">
        <v>77.300510000000003</v>
      </c>
      <c r="FE499" s="38">
        <v>75.642700000000005</v>
      </c>
      <c r="FF499" s="38">
        <v>74.807270000000003</v>
      </c>
      <c r="FG499" s="38">
        <v>73.501829999999998</v>
      </c>
      <c r="FH499" s="38">
        <v>73.583219999999997</v>
      </c>
      <c r="FI499" s="38">
        <v>75.926339999999996</v>
      </c>
      <c r="FJ499" s="38">
        <v>79.244680000000002</v>
      </c>
      <c r="FK499" s="38">
        <v>82.842500000000001</v>
      </c>
      <c r="FL499" s="38">
        <v>86.684550000000002</v>
      </c>
      <c r="FM499" s="38">
        <v>91.131739999999994</v>
      </c>
      <c r="FN499" s="38">
        <v>92.426019999999994</v>
      </c>
      <c r="FO499" s="38">
        <v>94.40925</v>
      </c>
      <c r="FP499" s="38">
        <v>96.501649999999998</v>
      </c>
      <c r="FQ499" s="38">
        <v>97.777240000000006</v>
      </c>
      <c r="FR499" s="38">
        <v>98.031679999999994</v>
      </c>
      <c r="FS499" s="38">
        <v>97.024180000000001</v>
      </c>
      <c r="FT499" s="38">
        <v>95.359499999999997</v>
      </c>
      <c r="FU499" s="38">
        <v>92.175460000000001</v>
      </c>
      <c r="FV499" s="38">
        <v>88.2029</v>
      </c>
      <c r="FW499">
        <v>85.006339999999994</v>
      </c>
      <c r="FX499">
        <v>82.049379999999999</v>
      </c>
      <c r="FY499">
        <v>79.245540000000005</v>
      </c>
      <c r="FZ499">
        <v>0.1212491</v>
      </c>
      <c r="GA499">
        <v>0.85247850000000003</v>
      </c>
      <c r="GB499">
        <v>1</v>
      </c>
    </row>
    <row r="500" spans="1:184" x14ac:dyDescent="0.3">
      <c r="A500" t="s">
        <v>279</v>
      </c>
      <c r="B500" t="s">
        <v>1</v>
      </c>
      <c r="C500" t="s">
        <v>1</v>
      </c>
      <c r="D500" t="s">
        <v>1</v>
      </c>
      <c r="E500" t="s">
        <v>1</v>
      </c>
      <c r="F500" t="s">
        <v>1</v>
      </c>
      <c r="G500" t="s">
        <v>1</v>
      </c>
      <c r="H500" s="40" t="s">
        <v>1</v>
      </c>
      <c r="I500" s="18" t="s">
        <v>223</v>
      </c>
      <c r="J500" s="38" t="s">
        <v>1</v>
      </c>
      <c r="K500" s="18">
        <v>44763</v>
      </c>
      <c r="L500" s="38">
        <v>697</v>
      </c>
      <c r="M500" s="38">
        <v>697</v>
      </c>
      <c r="N500" s="38">
        <v>19.63383</v>
      </c>
      <c r="O500" s="38">
        <v>18.713850000000001</v>
      </c>
      <c r="P500" s="38">
        <v>18.166440000000001</v>
      </c>
      <c r="Q500" s="38">
        <v>18.029640000000001</v>
      </c>
      <c r="R500" s="38">
        <v>18.969840000000001</v>
      </c>
      <c r="S500" s="38">
        <v>20.879529999999999</v>
      </c>
      <c r="T500" s="38">
        <v>22.051069999999999</v>
      </c>
      <c r="U500" s="38">
        <v>20.60801</v>
      </c>
      <c r="V500" s="38">
        <v>17.591239999999999</v>
      </c>
      <c r="W500" s="38">
        <v>14.96838</v>
      </c>
      <c r="X500" s="38">
        <v>13.628130000000001</v>
      </c>
      <c r="Y500" s="38">
        <v>13.087199999999999</v>
      </c>
      <c r="Z500" s="38">
        <v>13.156969999999999</v>
      </c>
      <c r="AA500" s="38">
        <v>14.00224</v>
      </c>
      <c r="AB500" s="38">
        <v>15.116239999999999</v>
      </c>
      <c r="AC500" s="38">
        <v>16.549720000000001</v>
      </c>
      <c r="AD500" s="38">
        <v>18.49494</v>
      </c>
      <c r="AE500" s="38">
        <v>20.677399999999999</v>
      </c>
      <c r="AF500" s="38">
        <v>23.972059999999999</v>
      </c>
      <c r="AG500" s="38">
        <v>27.164490000000001</v>
      </c>
      <c r="AH500" s="38">
        <v>26.523820000000001</v>
      </c>
      <c r="AI500" s="38">
        <v>24.193370000000002</v>
      </c>
      <c r="AJ500" s="38">
        <v>21.96069</v>
      </c>
      <c r="AK500" s="38">
        <v>20.62237</v>
      </c>
      <c r="AL500" s="38">
        <v>-0.7986915</v>
      </c>
      <c r="AM500" s="38">
        <v>-0.61733579999999999</v>
      </c>
      <c r="AN500" s="38">
        <v>-0.48758240000000003</v>
      </c>
      <c r="AO500" s="38">
        <v>-0.21528710000000001</v>
      </c>
      <c r="AP500" s="38">
        <v>-8.4430900000000003E-2</v>
      </c>
      <c r="AQ500" s="38">
        <v>-0.20380499999999999</v>
      </c>
      <c r="AR500" s="38">
        <v>0.1167262</v>
      </c>
      <c r="AS500" s="38">
        <v>0.51984330000000001</v>
      </c>
      <c r="AT500" s="38">
        <v>0.62596339999999995</v>
      </c>
      <c r="AU500" s="38">
        <v>0.2621579</v>
      </c>
      <c r="AV500" s="38">
        <v>3.6282599999999998E-2</v>
      </c>
      <c r="AW500" s="38">
        <v>-0.1832577</v>
      </c>
      <c r="AX500" s="38">
        <v>-0.3229745</v>
      </c>
      <c r="AY500" s="38">
        <v>-4.0971599999999997E-2</v>
      </c>
      <c r="AZ500" s="38">
        <v>0.16420940000000001</v>
      </c>
      <c r="BA500" s="38">
        <v>0.40519749999999999</v>
      </c>
      <c r="BB500" s="38">
        <v>0.76235759999999997</v>
      </c>
      <c r="BC500" s="38">
        <v>0.41048119999999999</v>
      </c>
      <c r="BD500" s="38">
        <v>0.31385619999999997</v>
      </c>
      <c r="BE500" s="38">
        <v>-0.34341870000000002</v>
      </c>
      <c r="BF500" s="38">
        <v>-0.79637369999999996</v>
      </c>
      <c r="BG500" s="38">
        <v>-0.76263930000000002</v>
      </c>
      <c r="BH500" s="38">
        <v>-0.5990105</v>
      </c>
      <c r="BI500" s="38">
        <v>-0.63757109999999995</v>
      </c>
      <c r="BJ500" s="38">
        <v>-0.74840629999999997</v>
      </c>
      <c r="BK500" s="38">
        <v>-0.57047709999999996</v>
      </c>
      <c r="BL500" s="38">
        <v>-0.4396119</v>
      </c>
      <c r="BM500" s="38">
        <v>-0.1718162</v>
      </c>
      <c r="BN500" s="38">
        <v>-4.4498999999999997E-2</v>
      </c>
      <c r="BO500" s="38">
        <v>-0.17088709999999999</v>
      </c>
      <c r="BP500" s="38">
        <v>0.16074820000000001</v>
      </c>
      <c r="BQ500" s="38">
        <v>0.59252819999999995</v>
      </c>
      <c r="BR500" s="38">
        <v>0.70339209999999996</v>
      </c>
      <c r="BS500" s="38">
        <v>0.33960200000000001</v>
      </c>
      <c r="BT500" s="38">
        <v>9.79405E-2</v>
      </c>
      <c r="BU500" s="38">
        <v>-0.1259653</v>
      </c>
      <c r="BV500" s="38">
        <v>-0.29660120000000001</v>
      </c>
      <c r="BW500" s="38">
        <v>2.4463000000000002E-3</v>
      </c>
      <c r="BX500" s="38">
        <v>0.2298654</v>
      </c>
      <c r="BY500" s="38">
        <v>0.4973533</v>
      </c>
      <c r="BZ500" s="38">
        <v>0.87100880000000003</v>
      </c>
      <c r="CA500" s="38">
        <v>0.52977399999999997</v>
      </c>
      <c r="CB500" s="38">
        <v>0.43705899999999998</v>
      </c>
      <c r="CC500" s="38">
        <v>-0.25848500000000002</v>
      </c>
      <c r="CD500" s="38">
        <v>-0.73092259999999998</v>
      </c>
      <c r="CE500" s="38">
        <v>-0.69293280000000002</v>
      </c>
      <c r="CF500" s="38">
        <v>-0.53359350000000005</v>
      </c>
      <c r="CG500" s="38">
        <v>-0.57397739999999997</v>
      </c>
      <c r="CH500" s="38">
        <v>-0.71357890000000002</v>
      </c>
      <c r="CI500" s="38">
        <v>-0.53802280000000002</v>
      </c>
      <c r="CJ500" s="38">
        <v>-0.40638770000000002</v>
      </c>
      <c r="CK500" s="38">
        <v>-0.14170840000000001</v>
      </c>
      <c r="CL500" s="38">
        <v>-1.6842300000000001E-2</v>
      </c>
      <c r="CM500" s="38">
        <v>-0.1480882</v>
      </c>
      <c r="CN500" s="38">
        <v>0.19123760000000001</v>
      </c>
      <c r="CO500" s="38">
        <v>0.64286949999999998</v>
      </c>
      <c r="CP500" s="38">
        <v>0.757019</v>
      </c>
      <c r="CQ500" s="38">
        <v>0.39323950000000002</v>
      </c>
      <c r="CR500" s="38">
        <v>0.14064460000000001</v>
      </c>
      <c r="CS500" s="38">
        <v>-8.6284700000000006E-2</v>
      </c>
      <c r="CT500" s="38">
        <v>-0.2783351</v>
      </c>
      <c r="CU500" s="38">
        <v>3.2517499999999998E-2</v>
      </c>
      <c r="CV500" s="38">
        <v>0.27533859999999999</v>
      </c>
      <c r="CW500" s="38">
        <v>0.56118020000000002</v>
      </c>
      <c r="CX500" s="38">
        <v>0.9462602</v>
      </c>
      <c r="CY500" s="38">
        <v>0.61239580000000005</v>
      </c>
      <c r="CZ500" s="38">
        <v>0.52238899999999999</v>
      </c>
      <c r="DA500" s="38">
        <v>-0.19966020000000001</v>
      </c>
      <c r="DB500" s="38">
        <v>-0.68559130000000001</v>
      </c>
      <c r="DC500" s="38">
        <v>-0.64465430000000001</v>
      </c>
      <c r="DD500" s="38">
        <v>-0.48828589999999999</v>
      </c>
      <c r="DE500" s="38">
        <v>-0.52993259999999998</v>
      </c>
      <c r="DF500" s="38">
        <v>-0.67875149999999995</v>
      </c>
      <c r="DG500" s="38">
        <v>-0.50556860000000003</v>
      </c>
      <c r="DH500" s="38">
        <v>-0.37316349999999998</v>
      </c>
      <c r="DI500" s="38">
        <v>-0.11160059999999999</v>
      </c>
      <c r="DJ500" s="38">
        <v>1.08144E-2</v>
      </c>
      <c r="DK500" s="38">
        <v>-0.12528929999999999</v>
      </c>
      <c r="DL500" s="38">
        <v>0.22172710000000001</v>
      </c>
      <c r="DM500" s="38">
        <v>0.69321080000000002</v>
      </c>
      <c r="DN500" s="38">
        <v>0.81064590000000003</v>
      </c>
      <c r="DO500" s="38">
        <v>0.44687700000000002</v>
      </c>
      <c r="DP500" s="38">
        <v>0.1833486</v>
      </c>
      <c r="DQ500" s="38">
        <v>-4.6604100000000002E-2</v>
      </c>
      <c r="DR500" s="38">
        <v>-0.26006899999999999</v>
      </c>
      <c r="DS500" s="38">
        <v>6.2588599999999994E-2</v>
      </c>
      <c r="DT500" s="38">
        <v>0.32081169999999998</v>
      </c>
      <c r="DU500" s="38">
        <v>0.62500699999999998</v>
      </c>
      <c r="DV500" s="38">
        <v>1.021512</v>
      </c>
      <c r="DW500" s="38">
        <v>0.69501760000000001</v>
      </c>
      <c r="DX500" s="38">
        <v>0.60771889999999995</v>
      </c>
      <c r="DY500" s="38">
        <v>-0.1408354</v>
      </c>
      <c r="DZ500" s="38">
        <v>-0.6402601</v>
      </c>
      <c r="EA500" s="38">
        <v>-0.59637580000000001</v>
      </c>
      <c r="EB500" s="38">
        <v>-0.44297819999999999</v>
      </c>
      <c r="EC500" s="38">
        <v>-0.48588769999999998</v>
      </c>
      <c r="ED500" s="38">
        <v>-0.62846619999999997</v>
      </c>
      <c r="EE500" s="38">
        <v>-0.4587098</v>
      </c>
      <c r="EF500" s="38">
        <v>-0.32519300000000001</v>
      </c>
      <c r="EG500" s="38">
        <v>-6.8129599999999998E-2</v>
      </c>
      <c r="EH500" s="38">
        <v>5.0746199999999998E-2</v>
      </c>
      <c r="EI500" s="38">
        <v>-9.2371400000000006E-2</v>
      </c>
      <c r="EJ500" s="38">
        <v>0.26574910000000002</v>
      </c>
      <c r="EK500" s="38">
        <v>0.76589569999999996</v>
      </c>
      <c r="EL500" s="38">
        <v>0.88807469999999999</v>
      </c>
      <c r="EM500" s="38">
        <v>0.52432109999999998</v>
      </c>
      <c r="EN500" s="38">
        <v>0.24500649999999999</v>
      </c>
      <c r="EO500" s="38">
        <v>1.06883E-2</v>
      </c>
      <c r="EP500" s="38">
        <v>-0.2336956</v>
      </c>
      <c r="EQ500" s="38">
        <v>0.1060065</v>
      </c>
      <c r="ER500" s="38">
        <v>0.38646770000000003</v>
      </c>
      <c r="ES500" s="38">
        <v>0.71716279999999999</v>
      </c>
      <c r="ET500" s="38">
        <v>1.130163</v>
      </c>
      <c r="EU500" s="38">
        <v>0.81431039999999999</v>
      </c>
      <c r="EV500" s="38">
        <v>0.73092179999999995</v>
      </c>
      <c r="EW500" s="38">
        <v>-5.5901800000000001E-2</v>
      </c>
      <c r="EX500" s="38">
        <v>-0.57480900000000001</v>
      </c>
      <c r="EY500" s="38">
        <v>-0.52666919999999995</v>
      </c>
      <c r="EZ500" s="38">
        <v>-0.37756119999999999</v>
      </c>
      <c r="FA500" s="38">
        <v>-0.422294</v>
      </c>
      <c r="FB500" s="38">
        <v>75.472589999999997</v>
      </c>
      <c r="FC500" s="38">
        <v>73.468770000000006</v>
      </c>
      <c r="FD500" s="38">
        <v>71.827169999999995</v>
      </c>
      <c r="FE500" s="38">
        <v>70.121300000000005</v>
      </c>
      <c r="FF500" s="38">
        <v>68.755499999999998</v>
      </c>
      <c r="FG500" s="38">
        <v>67.54504</v>
      </c>
      <c r="FH500" s="38">
        <v>67.545289999999994</v>
      </c>
      <c r="FI500" s="38">
        <v>70.566789999999997</v>
      </c>
      <c r="FJ500" s="38">
        <v>74.766419999999997</v>
      </c>
      <c r="FK500" s="38">
        <v>79.229299999999995</v>
      </c>
      <c r="FL500" s="38">
        <v>83.778170000000003</v>
      </c>
      <c r="FM500" s="38">
        <v>87.667339999999996</v>
      </c>
      <c r="FN500" s="38">
        <v>90.550060000000002</v>
      </c>
      <c r="FO500" s="38">
        <v>92.8108</v>
      </c>
      <c r="FP500" s="38">
        <v>94.856489999999994</v>
      </c>
      <c r="FQ500" s="38">
        <v>96.124110000000002</v>
      </c>
      <c r="FR500" s="38">
        <v>97.915700000000001</v>
      </c>
      <c r="FS500" s="38">
        <v>97.537819999999996</v>
      </c>
      <c r="FT500" s="38">
        <v>96.051509999999993</v>
      </c>
      <c r="FU500" s="38">
        <v>92.706000000000003</v>
      </c>
      <c r="FV500" s="38">
        <v>87.680850000000007</v>
      </c>
      <c r="FW500">
        <v>83.504360000000005</v>
      </c>
      <c r="FX500">
        <v>80.301950000000005</v>
      </c>
      <c r="FY500">
        <v>77.541070000000005</v>
      </c>
      <c r="FZ500">
        <v>0.1166938</v>
      </c>
      <c r="GA500">
        <v>0.75168570000000001</v>
      </c>
      <c r="GB500">
        <v>1</v>
      </c>
    </row>
    <row r="501" spans="1:184" x14ac:dyDescent="0.3">
      <c r="A501" t="s">
        <v>279</v>
      </c>
      <c r="B501" t="s">
        <v>1</v>
      </c>
      <c r="C501" t="s">
        <v>1</v>
      </c>
      <c r="D501" t="s">
        <v>1</v>
      </c>
      <c r="E501" t="s">
        <v>1</v>
      </c>
      <c r="F501" t="s">
        <v>1</v>
      </c>
      <c r="G501" t="s">
        <v>1</v>
      </c>
      <c r="H501" s="40" t="s">
        <v>1</v>
      </c>
      <c r="I501" s="18" t="s">
        <v>223</v>
      </c>
      <c r="J501" s="38" t="s">
        <v>1</v>
      </c>
      <c r="K501" s="18">
        <v>44789</v>
      </c>
      <c r="L501" s="38">
        <v>693</v>
      </c>
      <c r="M501" s="38">
        <v>693</v>
      </c>
      <c r="N501" s="38">
        <v>19.82188</v>
      </c>
      <c r="O501" s="38">
        <v>18.863060000000001</v>
      </c>
      <c r="P501" s="38">
        <v>18.321639999999999</v>
      </c>
      <c r="Q501" s="38">
        <v>18.18966</v>
      </c>
      <c r="R501" s="38">
        <v>19.179670000000002</v>
      </c>
      <c r="S501" s="38">
        <v>21.075060000000001</v>
      </c>
      <c r="T501" s="38">
        <v>22.590489999999999</v>
      </c>
      <c r="U501" s="38">
        <v>21.457350000000002</v>
      </c>
      <c r="V501" s="38">
        <v>19.043959999999998</v>
      </c>
      <c r="W501" s="38">
        <v>17.069739999999999</v>
      </c>
      <c r="X501" s="38">
        <v>16.299659999999999</v>
      </c>
      <c r="Y501" s="38">
        <v>16.126190000000001</v>
      </c>
      <c r="Z501" s="38">
        <v>16.336369999999999</v>
      </c>
      <c r="AA501" s="38">
        <v>17.2925</v>
      </c>
      <c r="AB501" s="38">
        <v>18.312889999999999</v>
      </c>
      <c r="AC501" s="38">
        <v>19.334910000000001</v>
      </c>
      <c r="AD501" s="38">
        <v>20.590399999999999</v>
      </c>
      <c r="AE501" s="38">
        <v>22.380610000000001</v>
      </c>
      <c r="AF501" s="38">
        <v>25.50788</v>
      </c>
      <c r="AG501" s="38">
        <v>28.566970000000001</v>
      </c>
      <c r="AH501" s="38">
        <v>27.90982</v>
      </c>
      <c r="AI501" s="38">
        <v>25.491340000000001</v>
      </c>
      <c r="AJ501" s="38">
        <v>23.095549999999999</v>
      </c>
      <c r="AK501" s="38">
        <v>21.67127</v>
      </c>
      <c r="AL501" s="38">
        <v>0.20284089999999999</v>
      </c>
      <c r="AM501" s="38">
        <v>0.21321780000000001</v>
      </c>
      <c r="AN501" s="38">
        <v>2.2160699999999998E-2</v>
      </c>
      <c r="AO501" s="38">
        <v>0.31572040000000001</v>
      </c>
      <c r="AP501" s="38">
        <v>0.18684339999999999</v>
      </c>
      <c r="AQ501" s="38">
        <v>5.0171100000000003E-2</v>
      </c>
      <c r="AR501" s="38">
        <v>-0.40159440000000002</v>
      </c>
      <c r="AS501" s="38">
        <v>-0.77639080000000005</v>
      </c>
      <c r="AT501" s="38">
        <v>-0.87671849999999996</v>
      </c>
      <c r="AU501" s="38">
        <v>-2.9160100000000001E-2</v>
      </c>
      <c r="AV501" s="38">
        <v>0.16095760000000001</v>
      </c>
      <c r="AW501" s="38">
        <v>0.2840665</v>
      </c>
      <c r="AX501" s="38">
        <v>2.0903600000000001E-2</v>
      </c>
      <c r="AY501" s="38">
        <v>-0.23202049999999999</v>
      </c>
      <c r="AZ501" s="38">
        <v>-0.41429969999999999</v>
      </c>
      <c r="BA501" s="38">
        <v>-0.76278979999999996</v>
      </c>
      <c r="BB501" s="38">
        <v>-1.2912680000000001</v>
      </c>
      <c r="BC501" s="38">
        <v>-2.15232</v>
      </c>
      <c r="BD501" s="38">
        <v>-2.16533</v>
      </c>
      <c r="BE501" s="38">
        <v>-1.6478159999999999</v>
      </c>
      <c r="BF501" s="38">
        <v>-0.71509990000000001</v>
      </c>
      <c r="BG501" s="38">
        <v>-0.5162795</v>
      </c>
      <c r="BH501" s="38">
        <v>-0.48728569999999999</v>
      </c>
      <c r="BI501" s="38">
        <v>-0.373083</v>
      </c>
      <c r="BJ501" s="38">
        <v>0.2499885</v>
      </c>
      <c r="BK501" s="38">
        <v>0.2577718</v>
      </c>
      <c r="BL501" s="38">
        <v>6.7640099999999995E-2</v>
      </c>
      <c r="BM501" s="38">
        <v>0.35876340000000001</v>
      </c>
      <c r="BN501" s="38">
        <v>0.2269005</v>
      </c>
      <c r="BO501" s="38">
        <v>8.4257499999999999E-2</v>
      </c>
      <c r="BP501" s="38">
        <v>-0.35484549999999998</v>
      </c>
      <c r="BQ501" s="38">
        <v>-0.70294500000000004</v>
      </c>
      <c r="BR501" s="38">
        <v>-0.800396</v>
      </c>
      <c r="BS501" s="38">
        <v>3.9641599999999999E-2</v>
      </c>
      <c r="BT501" s="38">
        <v>0.22188350000000001</v>
      </c>
      <c r="BU501" s="38">
        <v>0.34196910000000003</v>
      </c>
      <c r="BV501" s="38">
        <v>4.7010900000000001E-2</v>
      </c>
      <c r="BW501" s="38">
        <v>-0.18503810000000001</v>
      </c>
      <c r="BX501" s="38">
        <v>-0.34247250000000001</v>
      </c>
      <c r="BY501" s="38">
        <v>-0.66470499999999999</v>
      </c>
      <c r="BZ501" s="38">
        <v>-1.1791130000000001</v>
      </c>
      <c r="CA501" s="38">
        <v>-2.0284710000000001</v>
      </c>
      <c r="CB501" s="38">
        <v>-2.0312640000000002</v>
      </c>
      <c r="CC501" s="38">
        <v>-1.5518110000000001</v>
      </c>
      <c r="CD501" s="38">
        <v>-0.64699980000000001</v>
      </c>
      <c r="CE501" s="38">
        <v>-0.44770159999999998</v>
      </c>
      <c r="CF501" s="38">
        <v>-0.42126859999999999</v>
      </c>
      <c r="CG501" s="38">
        <v>-0.30942439999999999</v>
      </c>
      <c r="CH501" s="38">
        <v>0.28264280000000003</v>
      </c>
      <c r="CI501" s="38">
        <v>0.28862989999999999</v>
      </c>
      <c r="CJ501" s="38">
        <v>9.9139000000000005E-2</v>
      </c>
      <c r="CK501" s="38">
        <v>0.3885748</v>
      </c>
      <c r="CL501" s="38">
        <v>0.25464389999999998</v>
      </c>
      <c r="CM501" s="38">
        <v>0.10786569999999999</v>
      </c>
      <c r="CN501" s="38">
        <v>-0.32246730000000001</v>
      </c>
      <c r="CO501" s="38">
        <v>-0.65207660000000001</v>
      </c>
      <c r="CP501" s="38">
        <v>-0.74753519999999996</v>
      </c>
      <c r="CQ501" s="38">
        <v>8.7293399999999993E-2</v>
      </c>
      <c r="CR501" s="38">
        <v>0.2640806</v>
      </c>
      <c r="CS501" s="38">
        <v>0.38207229999999998</v>
      </c>
      <c r="CT501" s="38">
        <v>6.5092700000000003E-2</v>
      </c>
      <c r="CU501" s="38">
        <v>-0.1524982</v>
      </c>
      <c r="CV501" s="38">
        <v>-0.29272520000000002</v>
      </c>
      <c r="CW501" s="38">
        <v>-0.59677179999999996</v>
      </c>
      <c r="CX501" s="38">
        <v>-1.101434</v>
      </c>
      <c r="CY501" s="38">
        <v>-1.942693</v>
      </c>
      <c r="CZ501" s="38">
        <v>-1.9384110000000001</v>
      </c>
      <c r="DA501" s="38">
        <v>-1.4853179999999999</v>
      </c>
      <c r="DB501" s="38">
        <v>-0.59983399999999998</v>
      </c>
      <c r="DC501" s="38">
        <v>-0.40020480000000003</v>
      </c>
      <c r="DD501" s="38">
        <v>-0.37554530000000003</v>
      </c>
      <c r="DE501" s="38">
        <v>-0.26533459999999998</v>
      </c>
      <c r="DF501" s="38">
        <v>0.3152971</v>
      </c>
      <c r="DG501" s="38">
        <v>0.31948789999999999</v>
      </c>
      <c r="DH501" s="38">
        <v>0.1306379</v>
      </c>
      <c r="DI501" s="38">
        <v>0.41838629999999999</v>
      </c>
      <c r="DJ501" s="38">
        <v>0.28238730000000001</v>
      </c>
      <c r="DK501" s="38">
        <v>0.1314739</v>
      </c>
      <c r="DL501" s="38">
        <v>-0.29008909999999999</v>
      </c>
      <c r="DM501" s="38">
        <v>-0.60120819999999997</v>
      </c>
      <c r="DN501" s="38">
        <v>-0.69467449999999997</v>
      </c>
      <c r="DO501" s="38">
        <v>0.13494529999999999</v>
      </c>
      <c r="DP501" s="38">
        <v>0.30627769999999999</v>
      </c>
      <c r="DQ501" s="38">
        <v>0.42217549999999998</v>
      </c>
      <c r="DR501" s="38">
        <v>8.3174499999999998E-2</v>
      </c>
      <c r="DS501" s="38">
        <v>-0.1199583</v>
      </c>
      <c r="DT501" s="38">
        <v>-0.24297779999999999</v>
      </c>
      <c r="DU501" s="38">
        <v>-0.52883860000000005</v>
      </c>
      <c r="DV501" s="38">
        <v>-1.0237560000000001</v>
      </c>
      <c r="DW501" s="38">
        <v>-1.856916</v>
      </c>
      <c r="DX501" s="38">
        <v>-1.8455569999999999</v>
      </c>
      <c r="DY501" s="38">
        <v>-1.418825</v>
      </c>
      <c r="DZ501" s="38">
        <v>-0.5526681</v>
      </c>
      <c r="EA501" s="38">
        <v>-0.35270800000000002</v>
      </c>
      <c r="EB501" s="38">
        <v>-0.329822</v>
      </c>
      <c r="EC501" s="38">
        <v>-0.22124479999999999</v>
      </c>
      <c r="ED501" s="38">
        <v>0.36244470000000001</v>
      </c>
      <c r="EE501" s="38">
        <v>0.36404189999999997</v>
      </c>
      <c r="EF501" s="38">
        <v>0.1761173</v>
      </c>
      <c r="EG501" s="38">
        <v>0.46142919999999998</v>
      </c>
      <c r="EH501" s="38">
        <v>0.32244430000000002</v>
      </c>
      <c r="EI501" s="38">
        <v>0.1655604</v>
      </c>
      <c r="EJ501" s="38">
        <v>-0.2433401</v>
      </c>
      <c r="EK501" s="38">
        <v>-0.52776239999999996</v>
      </c>
      <c r="EL501" s="38">
        <v>-0.61835189999999995</v>
      </c>
      <c r="EM501" s="38">
        <v>0.20374690000000001</v>
      </c>
      <c r="EN501" s="38">
        <v>0.36720360000000002</v>
      </c>
      <c r="EO501" s="38">
        <v>0.48007820000000001</v>
      </c>
      <c r="EP501" s="38">
        <v>0.1092818</v>
      </c>
      <c r="EQ501" s="38">
        <v>-7.2975899999999996E-2</v>
      </c>
      <c r="ER501" s="38">
        <v>-0.17115060000000001</v>
      </c>
      <c r="ES501" s="38">
        <v>-0.43075390000000002</v>
      </c>
      <c r="ET501" s="38">
        <v>-0.91160090000000005</v>
      </c>
      <c r="EU501" s="38">
        <v>-1.7330669999999999</v>
      </c>
      <c r="EV501" s="38">
        <v>-1.7114910000000001</v>
      </c>
      <c r="EW501" s="38">
        <v>-1.322819</v>
      </c>
      <c r="EX501" s="38">
        <v>-0.484568</v>
      </c>
      <c r="EY501" s="38">
        <v>-0.2841302</v>
      </c>
      <c r="EZ501" s="38">
        <v>-0.26380480000000001</v>
      </c>
      <c r="FA501" s="38">
        <v>-0.15758610000000001</v>
      </c>
      <c r="FB501" s="38">
        <v>76.786580000000001</v>
      </c>
      <c r="FC501" s="38">
        <v>75.471000000000004</v>
      </c>
      <c r="FD501" s="38">
        <v>73.642139999999998</v>
      </c>
      <c r="FE501" s="38">
        <v>71.996979999999994</v>
      </c>
      <c r="FF501" s="38">
        <v>70.447370000000006</v>
      </c>
      <c r="FG501" s="38">
        <v>69.734160000000003</v>
      </c>
      <c r="FH501" s="38">
        <v>69.317260000000005</v>
      </c>
      <c r="FI501" s="38">
        <v>71.517780000000002</v>
      </c>
      <c r="FJ501" s="38">
        <v>76.643839999999997</v>
      </c>
      <c r="FK501" s="38">
        <v>82.39152</v>
      </c>
      <c r="FL501" s="38">
        <v>87.196430000000007</v>
      </c>
      <c r="FM501" s="38">
        <v>91.392970000000005</v>
      </c>
      <c r="FN501" s="38">
        <v>95.4315</v>
      </c>
      <c r="FO501" s="38">
        <v>98.642449999999997</v>
      </c>
      <c r="FP501" s="38">
        <v>100.99509999999999</v>
      </c>
      <c r="FQ501" s="38">
        <v>102.1896</v>
      </c>
      <c r="FR501" s="38">
        <v>102.6883</v>
      </c>
      <c r="FS501" s="38">
        <v>102.3068</v>
      </c>
      <c r="FT501" s="38">
        <v>100.7059</v>
      </c>
      <c r="FU501" s="38">
        <v>97.336479999999995</v>
      </c>
      <c r="FV501" s="38">
        <v>92.489360000000005</v>
      </c>
      <c r="FW501">
        <v>88.604820000000004</v>
      </c>
      <c r="FX501">
        <v>85.412610000000001</v>
      </c>
      <c r="FY501">
        <v>83.031999999999996</v>
      </c>
      <c r="FZ501">
        <v>0.12615560000000001</v>
      </c>
      <c r="GA501">
        <v>0.81786689999999995</v>
      </c>
      <c r="GB501">
        <v>1</v>
      </c>
    </row>
    <row r="502" spans="1:184" x14ac:dyDescent="0.3">
      <c r="A502" t="s">
        <v>279</v>
      </c>
      <c r="B502" t="s">
        <v>1</v>
      </c>
      <c r="C502" t="s">
        <v>1</v>
      </c>
      <c r="D502" t="s">
        <v>1</v>
      </c>
      <c r="E502" t="s">
        <v>1</v>
      </c>
      <c r="F502" t="s">
        <v>1</v>
      </c>
      <c r="G502" t="s">
        <v>1</v>
      </c>
      <c r="H502" s="40" t="s">
        <v>1</v>
      </c>
      <c r="I502" s="18" t="s">
        <v>223</v>
      </c>
      <c r="J502" s="38" t="s">
        <v>1</v>
      </c>
      <c r="K502" s="18">
        <v>44790</v>
      </c>
      <c r="L502" s="38">
        <v>693</v>
      </c>
      <c r="M502" s="38">
        <v>693</v>
      </c>
      <c r="N502" s="38">
        <v>21.75046</v>
      </c>
      <c r="O502" s="38">
        <v>20.702100000000002</v>
      </c>
      <c r="P502" s="38">
        <v>20.118760000000002</v>
      </c>
      <c r="Q502" s="38">
        <v>19.985900000000001</v>
      </c>
      <c r="R502" s="38">
        <v>21.051159999999999</v>
      </c>
      <c r="S502" s="38">
        <v>23.220320000000001</v>
      </c>
      <c r="T502" s="38">
        <v>25.198180000000001</v>
      </c>
      <c r="U502" s="38">
        <v>24.759409999999999</v>
      </c>
      <c r="V502" s="38">
        <v>23.107019999999999</v>
      </c>
      <c r="W502" s="38">
        <v>21.5944</v>
      </c>
      <c r="X502" s="38">
        <v>21.415800000000001</v>
      </c>
      <c r="Y502" s="38">
        <v>21.572189999999999</v>
      </c>
      <c r="Z502" s="38">
        <v>21.88626</v>
      </c>
      <c r="AA502" s="38">
        <v>22.721990000000002</v>
      </c>
      <c r="AB502" s="38">
        <v>23.184830000000002</v>
      </c>
      <c r="AC502" s="38">
        <v>23.119669999999999</v>
      </c>
      <c r="AD502" s="38">
        <v>23.4178</v>
      </c>
      <c r="AE502" s="38">
        <v>24.801819999999999</v>
      </c>
      <c r="AF502" s="38">
        <v>27.567630000000001</v>
      </c>
      <c r="AG502" s="38">
        <v>30.53979</v>
      </c>
      <c r="AH502" s="38">
        <v>29.808979999999998</v>
      </c>
      <c r="AI502" s="38">
        <v>27.319900000000001</v>
      </c>
      <c r="AJ502" s="38">
        <v>24.78022</v>
      </c>
      <c r="AK502" s="38">
        <v>23.283329999999999</v>
      </c>
      <c r="AL502" s="38">
        <v>0.67293480000000006</v>
      </c>
      <c r="AM502" s="38">
        <v>0.49350899999999998</v>
      </c>
      <c r="AN502" s="38">
        <v>0.3802256</v>
      </c>
      <c r="AO502" s="38">
        <v>0.2921356</v>
      </c>
      <c r="AP502" s="38">
        <v>-0.124928</v>
      </c>
      <c r="AQ502" s="38">
        <v>-0.15678880000000001</v>
      </c>
      <c r="AR502" s="38">
        <v>-0.68415079999999995</v>
      </c>
      <c r="AS502" s="38">
        <v>-0.50913140000000001</v>
      </c>
      <c r="AT502" s="38">
        <v>-0.62187320000000001</v>
      </c>
      <c r="AU502" s="38">
        <v>-0.5975087</v>
      </c>
      <c r="AV502" s="38">
        <v>-1.533765</v>
      </c>
      <c r="AW502" s="38">
        <v>0.59076740000000005</v>
      </c>
      <c r="AX502" s="38">
        <v>1.6940230000000001</v>
      </c>
      <c r="AY502" s="38">
        <v>0.66838540000000002</v>
      </c>
      <c r="AZ502" s="38">
        <v>-2.0190899999999998</v>
      </c>
      <c r="BA502" s="38">
        <v>-1.9816689999999999</v>
      </c>
      <c r="BB502" s="38">
        <v>-0.64885219999999999</v>
      </c>
      <c r="BC502" s="38">
        <v>0.2941666</v>
      </c>
      <c r="BD502" s="38">
        <v>0.46325569999999999</v>
      </c>
      <c r="BE502" s="38">
        <v>1.66185</v>
      </c>
      <c r="BF502" s="38">
        <v>2.2397309999999999</v>
      </c>
      <c r="BG502" s="38">
        <v>2.6508509999999998</v>
      </c>
      <c r="BH502" s="38">
        <v>2.2604259999999998</v>
      </c>
      <c r="BI502" s="38">
        <v>1.733662</v>
      </c>
      <c r="BJ502" s="38">
        <v>0.72234589999999999</v>
      </c>
      <c r="BK502" s="38">
        <v>0.54147920000000005</v>
      </c>
      <c r="BL502" s="38">
        <v>0.42683199999999999</v>
      </c>
      <c r="BM502" s="38">
        <v>0.33559169999999999</v>
      </c>
      <c r="BN502" s="38">
        <v>-8.5411799999999996E-2</v>
      </c>
      <c r="BO502" s="38">
        <v>-0.11798649999999999</v>
      </c>
      <c r="BP502" s="38">
        <v>-0.63395599999999996</v>
      </c>
      <c r="BQ502" s="38">
        <v>-0.42990539999999999</v>
      </c>
      <c r="BR502" s="38">
        <v>-0.54352869999999998</v>
      </c>
      <c r="BS502" s="38">
        <v>-0.53204680000000004</v>
      </c>
      <c r="BT502" s="38">
        <v>-1.4672879999999999</v>
      </c>
      <c r="BU502" s="38">
        <v>0.64633289999999999</v>
      </c>
      <c r="BV502" s="38">
        <v>1.721781</v>
      </c>
      <c r="BW502" s="38">
        <v>0.71443710000000005</v>
      </c>
      <c r="BX502" s="38">
        <v>-1.9469369999999999</v>
      </c>
      <c r="BY502" s="38">
        <v>-1.881151</v>
      </c>
      <c r="BZ502" s="38">
        <v>-0.53478429999999999</v>
      </c>
      <c r="CA502" s="38">
        <v>0.4129255</v>
      </c>
      <c r="CB502" s="38">
        <v>0.5961708</v>
      </c>
      <c r="CC502" s="38">
        <v>1.7594879999999999</v>
      </c>
      <c r="CD502" s="38">
        <v>2.3141850000000002</v>
      </c>
      <c r="CE502" s="38">
        <v>2.7318319999999998</v>
      </c>
      <c r="CF502" s="38">
        <v>2.3354439999999999</v>
      </c>
      <c r="CG502" s="38">
        <v>1.8001480000000001</v>
      </c>
      <c r="CH502" s="38">
        <v>0.75656800000000002</v>
      </c>
      <c r="CI502" s="38">
        <v>0.57470319999999997</v>
      </c>
      <c r="CJ502" s="38">
        <v>0.4591114</v>
      </c>
      <c r="CK502" s="38">
        <v>0.36568929999999999</v>
      </c>
      <c r="CL502" s="38">
        <v>-5.8042999999999997E-2</v>
      </c>
      <c r="CM502" s="38">
        <v>-9.1112200000000004E-2</v>
      </c>
      <c r="CN502" s="38">
        <v>-0.59919109999999998</v>
      </c>
      <c r="CO502" s="38">
        <v>-0.37503360000000002</v>
      </c>
      <c r="CP502" s="38">
        <v>-0.48926740000000002</v>
      </c>
      <c r="CQ502" s="38">
        <v>-0.48670799999999997</v>
      </c>
      <c r="CR502" s="38">
        <v>-1.4212469999999999</v>
      </c>
      <c r="CS502" s="38">
        <v>0.68481740000000002</v>
      </c>
      <c r="CT502" s="38">
        <v>1.7410060000000001</v>
      </c>
      <c r="CU502" s="38">
        <v>0.74633240000000001</v>
      </c>
      <c r="CV502" s="38">
        <v>-1.8969640000000001</v>
      </c>
      <c r="CW502" s="38">
        <v>-1.8115319999999999</v>
      </c>
      <c r="CX502" s="38">
        <v>-0.4557812</v>
      </c>
      <c r="CY502" s="38">
        <v>0.49517749999999999</v>
      </c>
      <c r="CZ502" s="38">
        <v>0.68822740000000004</v>
      </c>
      <c r="DA502" s="38">
        <v>1.8271109999999999</v>
      </c>
      <c r="DB502" s="38">
        <v>2.3657520000000001</v>
      </c>
      <c r="DC502" s="38">
        <v>2.7879200000000002</v>
      </c>
      <c r="DD502" s="38">
        <v>2.3874010000000001</v>
      </c>
      <c r="DE502" s="38">
        <v>1.8461959999999999</v>
      </c>
      <c r="DF502" s="38">
        <v>0.79078999999999999</v>
      </c>
      <c r="DG502" s="38">
        <v>0.60792729999999995</v>
      </c>
      <c r="DH502" s="38">
        <v>0.49139090000000002</v>
      </c>
      <c r="DI502" s="38">
        <v>0.3957869</v>
      </c>
      <c r="DJ502" s="38">
        <v>-3.0674199999999999E-2</v>
      </c>
      <c r="DK502" s="38">
        <v>-6.4237799999999998E-2</v>
      </c>
      <c r="DL502" s="38">
        <v>-0.56442630000000005</v>
      </c>
      <c r="DM502" s="38">
        <v>-0.3201619</v>
      </c>
      <c r="DN502" s="38">
        <v>-0.43500620000000001</v>
      </c>
      <c r="DO502" s="38">
        <v>-0.44136930000000002</v>
      </c>
      <c r="DP502" s="38">
        <v>-1.3752059999999999</v>
      </c>
      <c r="DQ502" s="38">
        <v>0.72330179999999999</v>
      </c>
      <c r="DR502" s="38">
        <v>1.7602310000000001</v>
      </c>
      <c r="DS502" s="38">
        <v>0.77822769999999997</v>
      </c>
      <c r="DT502" s="38">
        <v>-1.8469899999999999</v>
      </c>
      <c r="DU502" s="38">
        <v>-1.741913</v>
      </c>
      <c r="DV502" s="38">
        <v>-0.3767781</v>
      </c>
      <c r="DW502" s="38">
        <v>0.57742950000000004</v>
      </c>
      <c r="DX502" s="38">
        <v>0.78028399999999998</v>
      </c>
      <c r="DY502" s="38">
        <v>1.8947350000000001</v>
      </c>
      <c r="DZ502" s="38">
        <v>2.417319</v>
      </c>
      <c r="EA502" s="38">
        <v>2.844007</v>
      </c>
      <c r="EB502" s="38">
        <v>2.4393579999999999</v>
      </c>
      <c r="EC502" s="38">
        <v>1.892244</v>
      </c>
      <c r="ED502" s="38">
        <v>0.84020110000000003</v>
      </c>
      <c r="EE502" s="38">
        <v>0.65589750000000002</v>
      </c>
      <c r="EF502" s="38">
        <v>0.53799719999999995</v>
      </c>
      <c r="EG502" s="38">
        <v>0.43924299999999999</v>
      </c>
      <c r="EH502" s="38">
        <v>8.8419999999999992E-3</v>
      </c>
      <c r="EI502" s="38">
        <v>-2.54355E-2</v>
      </c>
      <c r="EJ502" s="38">
        <v>-0.51423140000000001</v>
      </c>
      <c r="EK502" s="38">
        <v>-0.24093580000000001</v>
      </c>
      <c r="EL502" s="38">
        <v>-0.35666160000000002</v>
      </c>
      <c r="EM502" s="38">
        <v>-0.3759073</v>
      </c>
      <c r="EN502" s="38">
        <v>-1.3087299999999999</v>
      </c>
      <c r="EO502" s="38">
        <v>0.77886730000000004</v>
      </c>
      <c r="EP502" s="38">
        <v>1.7879890000000001</v>
      </c>
      <c r="EQ502" s="38">
        <v>0.8242794</v>
      </c>
      <c r="ER502" s="38">
        <v>-1.774837</v>
      </c>
      <c r="ES502" s="38">
        <v>-1.641394</v>
      </c>
      <c r="ET502" s="38">
        <v>-0.2627102</v>
      </c>
      <c r="EU502" s="38">
        <v>0.69618840000000004</v>
      </c>
      <c r="EV502" s="38">
        <v>0.91319910000000004</v>
      </c>
      <c r="EW502" s="38">
        <v>1.9923729999999999</v>
      </c>
      <c r="EX502" s="38">
        <v>2.4917729999999998</v>
      </c>
      <c r="EY502" s="38">
        <v>2.9249879999999999</v>
      </c>
      <c r="EZ502" s="38">
        <v>2.5143759999999999</v>
      </c>
      <c r="FA502" s="38">
        <v>1.958731</v>
      </c>
      <c r="FB502" s="38">
        <v>80.927409999999995</v>
      </c>
      <c r="FC502" s="38">
        <v>79.627560000000003</v>
      </c>
      <c r="FD502" s="38">
        <v>78.097620000000006</v>
      </c>
      <c r="FE502" s="38">
        <v>76.578580000000002</v>
      </c>
      <c r="FF502" s="38">
        <v>76.432820000000007</v>
      </c>
      <c r="FG502" s="38">
        <v>75.931510000000003</v>
      </c>
      <c r="FH502" s="38">
        <v>75.134590000000003</v>
      </c>
      <c r="FI502" s="38">
        <v>76.338459999999998</v>
      </c>
      <c r="FJ502" s="38">
        <v>80.595759999999999</v>
      </c>
      <c r="FK502" s="38">
        <v>83.715940000000003</v>
      </c>
      <c r="FL502" s="38">
        <v>86.784760000000006</v>
      </c>
      <c r="FM502" s="38">
        <v>89.950199999999995</v>
      </c>
      <c r="FN502" s="38">
        <v>93.203460000000007</v>
      </c>
      <c r="FO502" s="38">
        <v>94.732789999999994</v>
      </c>
      <c r="FP502" s="38">
        <v>95.728020000000001</v>
      </c>
      <c r="FQ502" s="38">
        <v>96.074280000000002</v>
      </c>
      <c r="FR502" s="38">
        <v>96.185050000000004</v>
      </c>
      <c r="FS502" s="38">
        <v>96.476569999999995</v>
      </c>
      <c r="FT502" s="38">
        <v>95.550479999999993</v>
      </c>
      <c r="FU502" s="38">
        <v>92.896389999999997</v>
      </c>
      <c r="FV502" s="38">
        <v>89.021519999999995</v>
      </c>
      <c r="FW502">
        <v>85.119900000000001</v>
      </c>
      <c r="FX502">
        <v>81.897149999999996</v>
      </c>
      <c r="FY502">
        <v>79.862129999999993</v>
      </c>
      <c r="FZ502">
        <v>0.122476</v>
      </c>
      <c r="GA502">
        <v>0.78647920000000004</v>
      </c>
      <c r="GB502">
        <v>1</v>
      </c>
    </row>
    <row r="503" spans="1:184" x14ac:dyDescent="0.3">
      <c r="A503" t="s">
        <v>279</v>
      </c>
      <c r="B503" t="s">
        <v>1</v>
      </c>
      <c r="C503" t="s">
        <v>1</v>
      </c>
      <c r="D503" t="s">
        <v>1</v>
      </c>
      <c r="E503" t="s">
        <v>1</v>
      </c>
      <c r="F503" t="s">
        <v>1</v>
      </c>
      <c r="G503" t="s">
        <v>1</v>
      </c>
      <c r="H503" s="40" t="s">
        <v>1</v>
      </c>
      <c r="I503" s="18" t="s">
        <v>223</v>
      </c>
      <c r="J503" s="38" t="s">
        <v>1</v>
      </c>
      <c r="K503" s="18">
        <v>44792</v>
      </c>
      <c r="L503" s="38">
        <v>693</v>
      </c>
      <c r="M503" s="38">
        <v>693</v>
      </c>
      <c r="N503" s="38">
        <v>21.043340000000001</v>
      </c>
      <c r="O503" s="38">
        <v>20.032029999999999</v>
      </c>
      <c r="P503" s="38">
        <v>19.44894</v>
      </c>
      <c r="Q503" s="38">
        <v>19.284590000000001</v>
      </c>
      <c r="R503" s="38">
        <v>20.23807</v>
      </c>
      <c r="S503" s="38">
        <v>22.07863</v>
      </c>
      <c r="T503" s="38">
        <v>23.421669999999999</v>
      </c>
      <c r="U503" s="38">
        <v>22.080780000000001</v>
      </c>
      <c r="V503" s="38">
        <v>19.379280000000001</v>
      </c>
      <c r="W503" s="38">
        <v>17.07236</v>
      </c>
      <c r="X503" s="38">
        <v>16.105440000000002</v>
      </c>
      <c r="Y503" s="38">
        <v>15.821770000000001</v>
      </c>
      <c r="Z503" s="38">
        <v>15.914859999999999</v>
      </c>
      <c r="AA503" s="38">
        <v>16.693280000000001</v>
      </c>
      <c r="AB503" s="38">
        <v>17.5123</v>
      </c>
      <c r="AC503" s="38">
        <v>18.53839</v>
      </c>
      <c r="AD503" s="38">
        <v>19.90982</v>
      </c>
      <c r="AE503" s="38">
        <v>21.85108</v>
      </c>
      <c r="AF503" s="38">
        <v>24.948640000000001</v>
      </c>
      <c r="AG503" s="38">
        <v>28.059650000000001</v>
      </c>
      <c r="AH503" s="38">
        <v>27.608809999999998</v>
      </c>
      <c r="AI503" s="38">
        <v>25.409389999999998</v>
      </c>
      <c r="AJ503" s="38">
        <v>23.204160000000002</v>
      </c>
      <c r="AK503" s="38">
        <v>21.760079999999999</v>
      </c>
      <c r="AL503" s="38">
        <v>0.14876729999999999</v>
      </c>
      <c r="AM503" s="38">
        <v>0.21785979999999999</v>
      </c>
      <c r="AN503" s="38">
        <v>0.41429899999999997</v>
      </c>
      <c r="AO503" s="38">
        <v>0.44486569999999998</v>
      </c>
      <c r="AP503" s="38">
        <v>0.47222520000000001</v>
      </c>
      <c r="AQ503" s="38">
        <v>0.4156936</v>
      </c>
      <c r="AR503" s="38">
        <v>-0.11586050000000001</v>
      </c>
      <c r="AS503" s="38">
        <v>-0.85745749999999998</v>
      </c>
      <c r="AT503" s="38">
        <v>-1.4039140000000001</v>
      </c>
      <c r="AU503" s="38">
        <v>-0.7096903</v>
      </c>
      <c r="AV503" s="38">
        <v>-2.6552099999999999E-2</v>
      </c>
      <c r="AW503" s="38">
        <v>0.38677840000000002</v>
      </c>
      <c r="AX503" s="38">
        <v>2.84646E-2</v>
      </c>
      <c r="AY503" s="38">
        <v>-0.22078400000000001</v>
      </c>
      <c r="AZ503" s="38">
        <v>-0.64224610000000004</v>
      </c>
      <c r="BA503" s="38">
        <v>-0.79366570000000003</v>
      </c>
      <c r="BB503" s="38">
        <v>-0.99214749999999996</v>
      </c>
      <c r="BC503" s="38">
        <v>-1.1964859999999999</v>
      </c>
      <c r="BD503" s="38">
        <v>-1.6635</v>
      </c>
      <c r="BE503" s="38">
        <v>-0.98778220000000005</v>
      </c>
      <c r="BF503" s="38">
        <v>0.18873819999999999</v>
      </c>
      <c r="BG503" s="38">
        <v>0.61876520000000002</v>
      </c>
      <c r="BH503" s="38">
        <v>0.93028829999999996</v>
      </c>
      <c r="BI503" s="38">
        <v>0.84744120000000001</v>
      </c>
      <c r="BJ503" s="38">
        <v>0.2015641</v>
      </c>
      <c r="BK503" s="38">
        <v>0.26702179999999998</v>
      </c>
      <c r="BL503" s="38">
        <v>0.46279219999999999</v>
      </c>
      <c r="BM503" s="38">
        <v>0.48941600000000002</v>
      </c>
      <c r="BN503" s="38">
        <v>0.51017069999999998</v>
      </c>
      <c r="BO503" s="38">
        <v>0.4494032</v>
      </c>
      <c r="BP503" s="38">
        <v>-6.3228199999999998E-2</v>
      </c>
      <c r="BQ503" s="38">
        <v>-0.78200709999999996</v>
      </c>
      <c r="BR503" s="38">
        <v>-1.3244800000000001</v>
      </c>
      <c r="BS503" s="38">
        <v>-0.64205509999999999</v>
      </c>
      <c r="BT503" s="38">
        <v>3.2773900000000002E-2</v>
      </c>
      <c r="BU503" s="38">
        <v>0.44750600000000001</v>
      </c>
      <c r="BV503" s="38">
        <v>5.4604100000000003E-2</v>
      </c>
      <c r="BW503" s="38">
        <v>-0.17112949999999999</v>
      </c>
      <c r="BX503" s="38">
        <v>-0.56032219999999999</v>
      </c>
      <c r="BY503" s="38">
        <v>-0.68592960000000003</v>
      </c>
      <c r="BZ503" s="38">
        <v>-0.8710135</v>
      </c>
      <c r="CA503" s="38">
        <v>-1.063588</v>
      </c>
      <c r="CB503" s="38">
        <v>-1.524877</v>
      </c>
      <c r="CC503" s="38">
        <v>-0.88625810000000005</v>
      </c>
      <c r="CD503" s="38">
        <v>0.27205829999999998</v>
      </c>
      <c r="CE503" s="38">
        <v>0.70977869999999998</v>
      </c>
      <c r="CF503" s="38">
        <v>1.0109459999999999</v>
      </c>
      <c r="CG503" s="38">
        <v>0.92465180000000002</v>
      </c>
      <c r="CH503" s="38">
        <v>0.23813100000000001</v>
      </c>
      <c r="CI503" s="38">
        <v>0.30107129999999999</v>
      </c>
      <c r="CJ503" s="38">
        <v>0.4963784</v>
      </c>
      <c r="CK503" s="38">
        <v>0.52027140000000005</v>
      </c>
      <c r="CL503" s="38">
        <v>0.53645160000000003</v>
      </c>
      <c r="CM503" s="38">
        <v>0.47275050000000002</v>
      </c>
      <c r="CN503" s="38">
        <v>-2.6775199999999999E-2</v>
      </c>
      <c r="CO503" s="38">
        <v>-0.72975029999999996</v>
      </c>
      <c r="CP503" s="38">
        <v>-1.2694650000000001</v>
      </c>
      <c r="CQ503" s="38">
        <v>-0.59521109999999999</v>
      </c>
      <c r="CR503" s="38">
        <v>7.3862899999999995E-2</v>
      </c>
      <c r="CS503" s="38">
        <v>0.48956559999999999</v>
      </c>
      <c r="CT503" s="38">
        <v>7.2708300000000003E-2</v>
      </c>
      <c r="CU503" s="38">
        <v>-0.1367389</v>
      </c>
      <c r="CV503" s="38">
        <v>-0.50358199999999997</v>
      </c>
      <c r="CW503" s="38">
        <v>-0.61131190000000002</v>
      </c>
      <c r="CX503" s="38">
        <v>-0.78711629999999999</v>
      </c>
      <c r="CY503" s="38">
        <v>-0.97154339999999995</v>
      </c>
      <c r="CZ503" s="38">
        <v>-1.4288670000000001</v>
      </c>
      <c r="DA503" s="38">
        <v>-0.81594290000000003</v>
      </c>
      <c r="DB503" s="38">
        <v>0.32976549999999999</v>
      </c>
      <c r="DC503" s="38">
        <v>0.77281429999999995</v>
      </c>
      <c r="DD503" s="38">
        <v>1.0668089999999999</v>
      </c>
      <c r="DE503" s="38">
        <v>0.97812770000000004</v>
      </c>
      <c r="DF503" s="38">
        <v>0.274698</v>
      </c>
      <c r="DG503" s="38">
        <v>0.33512069999999999</v>
      </c>
      <c r="DH503" s="38">
        <v>0.52996460000000001</v>
      </c>
      <c r="DI503" s="38">
        <v>0.55112680000000003</v>
      </c>
      <c r="DJ503" s="38">
        <v>0.56273260000000003</v>
      </c>
      <c r="DK503" s="38">
        <v>0.49609769999999997</v>
      </c>
      <c r="DL503" s="38">
        <v>9.6776999999999992E-3</v>
      </c>
      <c r="DM503" s="38">
        <v>-0.67749360000000003</v>
      </c>
      <c r="DN503" s="38">
        <v>-1.2144489999999999</v>
      </c>
      <c r="DO503" s="38">
        <v>-0.54836720000000005</v>
      </c>
      <c r="DP503" s="38">
        <v>0.1149519</v>
      </c>
      <c r="DQ503" s="38">
        <v>0.53162529999999997</v>
      </c>
      <c r="DR503" s="38">
        <v>9.0812500000000004E-2</v>
      </c>
      <c r="DS503" s="38">
        <v>-0.10234840000000001</v>
      </c>
      <c r="DT503" s="38">
        <v>-0.44684180000000001</v>
      </c>
      <c r="DU503" s="38">
        <v>-0.53669409999999995</v>
      </c>
      <c r="DV503" s="38">
        <v>-0.70321920000000004</v>
      </c>
      <c r="DW503" s="38">
        <v>-0.87949869999999997</v>
      </c>
      <c r="DX503" s="38">
        <v>-1.332857</v>
      </c>
      <c r="DY503" s="38">
        <v>-0.74562759999999995</v>
      </c>
      <c r="DZ503" s="38">
        <v>0.38747280000000001</v>
      </c>
      <c r="EA503" s="38">
        <v>0.83584999999999998</v>
      </c>
      <c r="EB503" s="38">
        <v>1.1226719999999999</v>
      </c>
      <c r="EC503" s="38">
        <v>1.031603</v>
      </c>
      <c r="ED503" s="38">
        <v>0.32749470000000003</v>
      </c>
      <c r="EE503" s="38">
        <v>0.38428269999999998</v>
      </c>
      <c r="EF503" s="38">
        <v>0.57845780000000002</v>
      </c>
      <c r="EG503" s="38">
        <v>0.59567709999999996</v>
      </c>
      <c r="EH503" s="38">
        <v>0.60067809999999999</v>
      </c>
      <c r="EI503" s="38">
        <v>0.52980729999999998</v>
      </c>
      <c r="EJ503" s="38">
        <v>6.2309999999999997E-2</v>
      </c>
      <c r="EK503" s="38">
        <v>-0.6020432</v>
      </c>
      <c r="EL503" s="38">
        <v>-1.1350150000000001</v>
      </c>
      <c r="EM503" s="38">
        <v>-0.48073189999999999</v>
      </c>
      <c r="EN503" s="38">
        <v>0.17427790000000001</v>
      </c>
      <c r="EO503" s="38">
        <v>0.59235269999999995</v>
      </c>
      <c r="EP503" s="38">
        <v>0.116952</v>
      </c>
      <c r="EQ503" s="38">
        <v>-5.2693900000000002E-2</v>
      </c>
      <c r="ER503" s="38">
        <v>-0.36491790000000002</v>
      </c>
      <c r="ES503" s="38">
        <v>-0.42895800000000001</v>
      </c>
      <c r="ET503" s="38">
        <v>-0.58208519999999997</v>
      </c>
      <c r="EU503" s="38">
        <v>-0.74660070000000001</v>
      </c>
      <c r="EV503" s="38">
        <v>-1.194234</v>
      </c>
      <c r="EW503" s="38">
        <v>-0.6441036</v>
      </c>
      <c r="EX503" s="38">
        <v>0.47079290000000001</v>
      </c>
      <c r="EY503" s="38">
        <v>0.9268634</v>
      </c>
      <c r="EZ503" s="38">
        <v>1.2033290000000001</v>
      </c>
      <c r="FA503" s="38">
        <v>1.108814</v>
      </c>
      <c r="FB503" s="38">
        <v>77.288489999999996</v>
      </c>
      <c r="FC503" s="38">
        <v>75.781319999999994</v>
      </c>
      <c r="FD503" s="38">
        <v>74.071510000000004</v>
      </c>
      <c r="FE503" s="38">
        <v>72.480090000000004</v>
      </c>
      <c r="FF503" s="38">
        <v>70.936099999999996</v>
      </c>
      <c r="FG503" s="38">
        <v>70.286379999999994</v>
      </c>
      <c r="FH503" s="38">
        <v>69.50855</v>
      </c>
      <c r="FI503" s="38">
        <v>71.28013</v>
      </c>
      <c r="FJ503" s="38">
        <v>74.983980000000003</v>
      </c>
      <c r="FK503" s="38">
        <v>79.314109999999999</v>
      </c>
      <c r="FL503" s="38">
        <v>84.286169999999998</v>
      </c>
      <c r="FM503" s="38">
        <v>88.176829999999995</v>
      </c>
      <c r="FN503" s="38">
        <v>91.918589999999995</v>
      </c>
      <c r="FO503" s="38">
        <v>94.375470000000007</v>
      </c>
      <c r="FP503" s="38">
        <v>97.018420000000006</v>
      </c>
      <c r="FQ503" s="38">
        <v>98.975380000000001</v>
      </c>
      <c r="FR503" s="38">
        <v>99.637039999999999</v>
      </c>
      <c r="FS503" s="38">
        <v>99.001300000000001</v>
      </c>
      <c r="FT503" s="38">
        <v>96.612570000000005</v>
      </c>
      <c r="FU503" s="38">
        <v>92.828339999999997</v>
      </c>
      <c r="FV503" s="38">
        <v>88.156440000000003</v>
      </c>
      <c r="FW503">
        <v>84.191929999999999</v>
      </c>
      <c r="FX503">
        <v>81.365970000000004</v>
      </c>
      <c r="FY503">
        <v>78.718500000000006</v>
      </c>
      <c r="FZ503">
        <v>0.13663059999999999</v>
      </c>
      <c r="GA503">
        <v>0.95804619999999996</v>
      </c>
      <c r="GB503">
        <v>1</v>
      </c>
    </row>
    <row r="504" spans="1:184" x14ac:dyDescent="0.3">
      <c r="A504" t="s">
        <v>279</v>
      </c>
      <c r="B504" t="s">
        <v>1</v>
      </c>
      <c r="C504" t="s">
        <v>1</v>
      </c>
      <c r="D504" t="s">
        <v>1</v>
      </c>
      <c r="E504" t="s">
        <v>1</v>
      </c>
      <c r="F504" t="s">
        <v>1</v>
      </c>
      <c r="G504" t="s">
        <v>1</v>
      </c>
      <c r="H504" s="40" t="s">
        <v>1</v>
      </c>
      <c r="I504" s="18" t="s">
        <v>223</v>
      </c>
      <c r="J504" s="38" t="s">
        <v>1</v>
      </c>
      <c r="K504" s="18">
        <v>44805</v>
      </c>
      <c r="L504" s="38">
        <v>692</v>
      </c>
      <c r="M504" s="38">
        <v>692</v>
      </c>
      <c r="N504" s="38">
        <v>20.051449999999999</v>
      </c>
      <c r="O504" s="38">
        <v>19.137899999999998</v>
      </c>
      <c r="P504" s="38">
        <v>18.58738</v>
      </c>
      <c r="Q504" s="38">
        <v>18.455279999999998</v>
      </c>
      <c r="R504" s="38">
        <v>19.453199999999999</v>
      </c>
      <c r="S504" s="38">
        <v>21.38701</v>
      </c>
      <c r="T504" s="38">
        <v>22.976659999999999</v>
      </c>
      <c r="U504" s="38">
        <v>21.94772</v>
      </c>
      <c r="V504" s="38">
        <v>19.662140000000001</v>
      </c>
      <c r="W504" s="38">
        <v>17.78406</v>
      </c>
      <c r="X504" s="38">
        <v>17.18365</v>
      </c>
      <c r="Y504" s="38">
        <v>17.107579999999999</v>
      </c>
      <c r="Z504" s="38">
        <v>17.356780000000001</v>
      </c>
      <c r="AA504" s="38">
        <v>18.348379999999999</v>
      </c>
      <c r="AB504" s="38">
        <v>19.295549999999999</v>
      </c>
      <c r="AC504" s="38">
        <v>20.12979</v>
      </c>
      <c r="AD504" s="38">
        <v>21.18</v>
      </c>
      <c r="AE504" s="38">
        <v>22.86345</v>
      </c>
      <c r="AF504" s="38">
        <v>25.93413</v>
      </c>
      <c r="AG504" s="38">
        <v>28.847719999999999</v>
      </c>
      <c r="AH504" s="38">
        <v>28.13485</v>
      </c>
      <c r="AI504" s="38">
        <v>25.673100000000002</v>
      </c>
      <c r="AJ504" s="38">
        <v>23.346150000000002</v>
      </c>
      <c r="AK504" s="38">
        <v>21.97437</v>
      </c>
      <c r="AL504" s="38">
        <v>0.38816050000000002</v>
      </c>
      <c r="AM504" s="38">
        <v>0.25407099999999999</v>
      </c>
      <c r="AN504" s="38">
        <v>3.7009500000000001E-2</v>
      </c>
      <c r="AO504" s="38">
        <v>0.17835880000000001</v>
      </c>
      <c r="AP504" s="38">
        <v>0.36423250000000001</v>
      </c>
      <c r="AQ504" s="38">
        <v>0.21384230000000001</v>
      </c>
      <c r="AR504" s="38">
        <v>-0.39842569999999999</v>
      </c>
      <c r="AS504" s="38">
        <v>-1.2355020000000001</v>
      </c>
      <c r="AT504" s="38">
        <v>-1.0773010000000001</v>
      </c>
      <c r="AU504" s="38">
        <v>0.13717570000000001</v>
      </c>
      <c r="AV504" s="38">
        <v>0.39528740000000001</v>
      </c>
      <c r="AW504" s="38">
        <v>0.188052</v>
      </c>
      <c r="AX504" s="38">
        <v>0.47342519999999999</v>
      </c>
      <c r="AY504" s="38">
        <v>-0.14149110000000001</v>
      </c>
      <c r="AZ504" s="38">
        <v>-1.1017220000000001</v>
      </c>
      <c r="BA504" s="38">
        <v>-2.1707779999999999</v>
      </c>
      <c r="BB504" s="38">
        <v>-2.9030019999999999</v>
      </c>
      <c r="BC504" s="38">
        <v>-3.7957179999999999</v>
      </c>
      <c r="BD504" s="38">
        <v>-3.9702419999999998</v>
      </c>
      <c r="BE504" s="38">
        <v>-2.0340739999999999</v>
      </c>
      <c r="BF504" s="38">
        <v>-0.14843590000000001</v>
      </c>
      <c r="BG504" s="38">
        <v>0.28241490000000002</v>
      </c>
      <c r="BH504" s="38">
        <v>0.34263510000000003</v>
      </c>
      <c r="BI504" s="38">
        <v>0.2149374</v>
      </c>
      <c r="BJ504" s="38">
        <v>0.4392491</v>
      </c>
      <c r="BK504" s="38">
        <v>0.2999715</v>
      </c>
      <c r="BL504" s="38">
        <v>8.4408200000000003E-2</v>
      </c>
      <c r="BM504" s="38">
        <v>0.22254560000000001</v>
      </c>
      <c r="BN504" s="38">
        <v>0.40441850000000001</v>
      </c>
      <c r="BO504" s="38">
        <v>0.2476255</v>
      </c>
      <c r="BP504" s="38">
        <v>-0.34982839999999998</v>
      </c>
      <c r="BQ504" s="38">
        <v>-1.1605460000000001</v>
      </c>
      <c r="BR504" s="38">
        <v>-0.99955249999999995</v>
      </c>
      <c r="BS504" s="38">
        <v>0.2081846</v>
      </c>
      <c r="BT504" s="38">
        <v>0.45514060000000001</v>
      </c>
      <c r="BU504" s="38">
        <v>0.2481701</v>
      </c>
      <c r="BV504" s="38">
        <v>0.4993997</v>
      </c>
      <c r="BW504" s="38">
        <v>-9.3901299999999993E-2</v>
      </c>
      <c r="BX504" s="38">
        <v>-1.029164</v>
      </c>
      <c r="BY504" s="38">
        <v>-2.0704280000000002</v>
      </c>
      <c r="BZ504" s="38">
        <v>-2.786975</v>
      </c>
      <c r="CA504" s="38">
        <v>-3.6701510000000002</v>
      </c>
      <c r="CB504" s="38">
        <v>-3.8360110000000001</v>
      </c>
      <c r="CC504" s="38">
        <v>-1.9411689999999999</v>
      </c>
      <c r="CD504" s="38">
        <v>-7.9787399999999994E-2</v>
      </c>
      <c r="CE504" s="38">
        <v>0.35543920000000001</v>
      </c>
      <c r="CF504" s="38">
        <v>0.40944059999999999</v>
      </c>
      <c r="CG504" s="38">
        <v>0.27767510000000001</v>
      </c>
      <c r="CH504" s="38">
        <v>0.47463290000000002</v>
      </c>
      <c r="CI504" s="38">
        <v>0.331762</v>
      </c>
      <c r="CJ504" s="38">
        <v>0.11723649999999999</v>
      </c>
      <c r="CK504" s="38">
        <v>0.25314920000000002</v>
      </c>
      <c r="CL504" s="38">
        <v>0.4322512</v>
      </c>
      <c r="CM504" s="38">
        <v>0.27102349999999997</v>
      </c>
      <c r="CN504" s="38">
        <v>-0.31617010000000001</v>
      </c>
      <c r="CO504" s="38">
        <v>-1.1086320000000001</v>
      </c>
      <c r="CP504" s="38">
        <v>-0.94570430000000005</v>
      </c>
      <c r="CQ504" s="38">
        <v>0.25736520000000002</v>
      </c>
      <c r="CR504" s="38">
        <v>0.4965947</v>
      </c>
      <c r="CS504" s="38">
        <v>0.2898078</v>
      </c>
      <c r="CT504" s="38">
        <v>0.51738960000000001</v>
      </c>
      <c r="CU504" s="38">
        <v>-6.09407E-2</v>
      </c>
      <c r="CV504" s="38">
        <v>-0.9789099</v>
      </c>
      <c r="CW504" s="38">
        <v>-2.0009250000000001</v>
      </c>
      <c r="CX504" s="38">
        <v>-2.7066150000000002</v>
      </c>
      <c r="CY504" s="38">
        <v>-3.5831840000000001</v>
      </c>
      <c r="CZ504" s="38">
        <v>-3.7430439999999998</v>
      </c>
      <c r="DA504" s="38">
        <v>-1.876824</v>
      </c>
      <c r="DB504" s="38">
        <v>-3.2241699999999998E-2</v>
      </c>
      <c r="DC504" s="38">
        <v>0.40601559999999998</v>
      </c>
      <c r="DD504" s="38">
        <v>0.4557099</v>
      </c>
      <c r="DE504" s="38">
        <v>0.321127</v>
      </c>
      <c r="DF504" s="38">
        <v>0.51001669999999999</v>
      </c>
      <c r="DG504" s="38">
        <v>0.3635525</v>
      </c>
      <c r="DH504" s="38">
        <v>0.1500647</v>
      </c>
      <c r="DI504" s="38">
        <v>0.28375280000000003</v>
      </c>
      <c r="DJ504" s="38">
        <v>0.46008389999999999</v>
      </c>
      <c r="DK504" s="38">
        <v>0.29442160000000001</v>
      </c>
      <c r="DL504" s="38">
        <v>-0.28251169999999998</v>
      </c>
      <c r="DM504" s="38">
        <v>-1.056718</v>
      </c>
      <c r="DN504" s="38">
        <v>-0.89185610000000004</v>
      </c>
      <c r="DO504" s="38">
        <v>0.30654579999999998</v>
      </c>
      <c r="DP504" s="38">
        <v>0.53804890000000005</v>
      </c>
      <c r="DQ504" s="38">
        <v>0.3314454</v>
      </c>
      <c r="DR504" s="38">
        <v>0.53537950000000001</v>
      </c>
      <c r="DS504" s="38">
        <v>-2.7980100000000001E-2</v>
      </c>
      <c r="DT504" s="38">
        <v>-0.92865620000000004</v>
      </c>
      <c r="DU504" s="38">
        <v>-1.9314229999999999</v>
      </c>
      <c r="DV504" s="38">
        <v>-2.626255</v>
      </c>
      <c r="DW504" s="38">
        <v>-3.4962170000000001</v>
      </c>
      <c r="DX504" s="38">
        <v>-3.6500759999999999</v>
      </c>
      <c r="DY504" s="38">
        <v>-1.812479</v>
      </c>
      <c r="DZ504" s="38">
        <v>1.5304099999999999E-2</v>
      </c>
      <c r="EA504" s="38">
        <v>0.4565921</v>
      </c>
      <c r="EB504" s="38">
        <v>0.50197919999999996</v>
      </c>
      <c r="EC504" s="38">
        <v>0.36457879999999998</v>
      </c>
      <c r="ED504" s="38">
        <v>0.56110530000000003</v>
      </c>
      <c r="EE504" s="38">
        <v>0.40945290000000001</v>
      </c>
      <c r="EF504" s="38">
        <v>0.19746340000000001</v>
      </c>
      <c r="EG504" s="38">
        <v>0.32793949999999999</v>
      </c>
      <c r="EH504" s="38">
        <v>0.50026979999999999</v>
      </c>
      <c r="EI504" s="38">
        <v>0.32820480000000002</v>
      </c>
      <c r="EJ504" s="38">
        <v>-0.23391439999999999</v>
      </c>
      <c r="EK504" s="38">
        <v>-0.98176209999999997</v>
      </c>
      <c r="EL504" s="38">
        <v>-0.81410780000000005</v>
      </c>
      <c r="EM504" s="38">
        <v>0.37755480000000002</v>
      </c>
      <c r="EN504" s="38">
        <v>0.59790209999999999</v>
      </c>
      <c r="EO504" s="38">
        <v>0.39156360000000001</v>
      </c>
      <c r="EP504" s="38">
        <v>0.56135400000000002</v>
      </c>
      <c r="EQ504" s="38">
        <v>1.9609700000000001E-2</v>
      </c>
      <c r="ER504" s="38">
        <v>-0.85609789999999997</v>
      </c>
      <c r="ES504" s="38">
        <v>-1.831072</v>
      </c>
      <c r="ET504" s="38">
        <v>-2.5102280000000001</v>
      </c>
      <c r="EU504" s="38">
        <v>-3.3706499999999999</v>
      </c>
      <c r="EV504" s="38">
        <v>-3.5158459999999998</v>
      </c>
      <c r="EW504" s="38">
        <v>-1.7195739999999999</v>
      </c>
      <c r="EX504" s="38">
        <v>8.3952600000000002E-2</v>
      </c>
      <c r="EY504" s="38">
        <v>0.52961639999999999</v>
      </c>
      <c r="EZ504" s="38">
        <v>0.56878470000000003</v>
      </c>
      <c r="FA504" s="38">
        <v>0.42731649999999999</v>
      </c>
      <c r="FB504" s="38">
        <v>75.205039999999997</v>
      </c>
      <c r="FC504" s="38">
        <v>73.273420000000002</v>
      </c>
      <c r="FD504" s="38">
        <v>71.957610000000003</v>
      </c>
      <c r="FE504" s="38">
        <v>70.704639999999998</v>
      </c>
      <c r="FF504" s="38">
        <v>69.830709999999996</v>
      </c>
      <c r="FG504" s="38">
        <v>68.710009999999997</v>
      </c>
      <c r="FH504" s="38">
        <v>68.161640000000006</v>
      </c>
      <c r="FI504" s="38">
        <v>69.937119999999993</v>
      </c>
      <c r="FJ504" s="38">
        <v>75.026110000000003</v>
      </c>
      <c r="FK504" s="38">
        <v>80.559070000000006</v>
      </c>
      <c r="FL504" s="38">
        <v>85.794970000000006</v>
      </c>
      <c r="FM504" s="38">
        <v>90.359120000000004</v>
      </c>
      <c r="FN504" s="38">
        <v>94.368309999999994</v>
      </c>
      <c r="FO504" s="38">
        <v>97.531409999999994</v>
      </c>
      <c r="FP504" s="38">
        <v>99.998090000000005</v>
      </c>
      <c r="FQ504" s="38">
        <v>101.527</v>
      </c>
      <c r="FR504" s="38">
        <v>102.1343</v>
      </c>
      <c r="FS504" s="38">
        <v>101.48399999999999</v>
      </c>
      <c r="FT504" s="38">
        <v>99.696629999999999</v>
      </c>
      <c r="FU504" s="38">
        <v>94.892489999999995</v>
      </c>
      <c r="FV504" s="38">
        <v>89.863370000000003</v>
      </c>
      <c r="FW504">
        <v>85.438580000000002</v>
      </c>
      <c r="FX504">
        <v>82.829689999999999</v>
      </c>
      <c r="FY504">
        <v>80.912670000000006</v>
      </c>
      <c r="FZ504">
        <v>0.12590419999999999</v>
      </c>
      <c r="GA504">
        <v>0.81031940000000002</v>
      </c>
      <c r="GB504">
        <v>1</v>
      </c>
    </row>
    <row r="505" spans="1:184" x14ac:dyDescent="0.3">
      <c r="A505" t="s">
        <v>279</v>
      </c>
      <c r="B505" t="s">
        <v>1</v>
      </c>
      <c r="C505" t="s">
        <v>1</v>
      </c>
      <c r="D505" t="s">
        <v>1</v>
      </c>
      <c r="E505" t="s">
        <v>1</v>
      </c>
      <c r="F505" t="s">
        <v>1</v>
      </c>
      <c r="G505" t="s">
        <v>1</v>
      </c>
      <c r="H505" s="40" t="s">
        <v>1</v>
      </c>
      <c r="I505" s="18" t="s">
        <v>223</v>
      </c>
      <c r="J505" s="38" t="s">
        <v>1</v>
      </c>
      <c r="K505" s="18">
        <v>44809</v>
      </c>
      <c r="L505" s="38">
        <v>692</v>
      </c>
      <c r="M505" s="38">
        <v>692</v>
      </c>
      <c r="N505" s="38">
        <v>21.583410000000001</v>
      </c>
      <c r="O505" s="38">
        <v>20.721050000000002</v>
      </c>
      <c r="P505" s="38">
        <v>20.130379999999999</v>
      </c>
      <c r="Q505" s="38">
        <v>19.635349999999999</v>
      </c>
      <c r="R505" s="38">
        <v>19.640139999999999</v>
      </c>
      <c r="S505" s="38">
        <v>20.038799999999998</v>
      </c>
      <c r="T505" s="38">
        <v>19.595580000000002</v>
      </c>
      <c r="U505" s="38">
        <v>17.49409</v>
      </c>
      <c r="V505" s="38">
        <v>15.06082</v>
      </c>
      <c r="W505" s="38">
        <v>13.943</v>
      </c>
      <c r="X505" s="38">
        <v>13.5784</v>
      </c>
      <c r="Y505" s="38">
        <v>13.72269</v>
      </c>
      <c r="Z505" s="38">
        <v>13.833349999999999</v>
      </c>
      <c r="AA505" s="38">
        <v>14.29243</v>
      </c>
      <c r="AB505" s="38">
        <v>14.8848</v>
      </c>
      <c r="AC505" s="38">
        <v>16.006599999999999</v>
      </c>
      <c r="AD505" s="38">
        <v>17.761569999999999</v>
      </c>
      <c r="AE505" s="38">
        <v>20.563849999999999</v>
      </c>
      <c r="AF505" s="38">
        <v>24.426500000000001</v>
      </c>
      <c r="AG505" s="38">
        <v>27.438690000000001</v>
      </c>
      <c r="AH505" s="38">
        <v>27.346299999999999</v>
      </c>
      <c r="AI505" s="38">
        <v>25.941310000000001</v>
      </c>
      <c r="AJ505" s="38">
        <v>23.899619999999999</v>
      </c>
      <c r="AK505" s="38">
        <v>22.512589999999999</v>
      </c>
      <c r="AL505" s="38">
        <v>1.1463099999999999</v>
      </c>
      <c r="AM505" s="38">
        <v>0.95199630000000002</v>
      </c>
      <c r="AN505" s="38">
        <v>1.271555</v>
      </c>
      <c r="AO505" s="38">
        <v>0.42339949999999998</v>
      </c>
      <c r="AP505" s="38">
        <v>0.1314787</v>
      </c>
      <c r="AQ505" s="38">
        <v>-0.60367519999999997</v>
      </c>
      <c r="AR505" s="38">
        <v>-1.8262389999999999</v>
      </c>
      <c r="AS505" s="38">
        <v>-2.0456509999999999</v>
      </c>
      <c r="AT505" s="38">
        <v>-1.2677769999999999</v>
      </c>
      <c r="AU505" s="38">
        <v>3.2321299999999997E-2</v>
      </c>
      <c r="AV505" s="38">
        <v>-5.8097000000000001E-3</v>
      </c>
      <c r="AW505" s="38">
        <v>0.48294120000000001</v>
      </c>
      <c r="AX505" s="38">
        <v>0.25152970000000002</v>
      </c>
      <c r="AY505" s="38">
        <v>-0.23583190000000001</v>
      </c>
      <c r="AZ505" s="38">
        <v>-1.0212859999999999</v>
      </c>
      <c r="BA505" s="38">
        <v>-2.2744070000000001</v>
      </c>
      <c r="BB505" s="38">
        <v>-3.3176929999999998</v>
      </c>
      <c r="BC505" s="38">
        <v>-4.4248190000000003</v>
      </c>
      <c r="BD505" s="38">
        <v>-4.478529</v>
      </c>
      <c r="BE505" s="38">
        <v>-2.2557939999999999</v>
      </c>
      <c r="BF505" s="38">
        <v>-0.45414900000000002</v>
      </c>
      <c r="BG505" s="38">
        <v>0.16770669999999999</v>
      </c>
      <c r="BH505" s="38">
        <v>0.37960709999999998</v>
      </c>
      <c r="BI505" s="38">
        <v>0.4843942</v>
      </c>
      <c r="BJ505" s="38">
        <v>1.2185619999999999</v>
      </c>
      <c r="BK505" s="38">
        <v>1.017328</v>
      </c>
      <c r="BL505" s="38">
        <v>1.3397190000000001</v>
      </c>
      <c r="BM505" s="38">
        <v>0.48966090000000001</v>
      </c>
      <c r="BN505" s="38">
        <v>0.20002510000000001</v>
      </c>
      <c r="BO505" s="38">
        <v>-0.53717669999999995</v>
      </c>
      <c r="BP505" s="38">
        <v>-1.7533030000000001</v>
      </c>
      <c r="BQ505" s="38">
        <v>-1.9277580000000001</v>
      </c>
      <c r="BR505" s="38">
        <v>-1.127313</v>
      </c>
      <c r="BS505" s="38">
        <v>0.1401616</v>
      </c>
      <c r="BT505" s="38">
        <v>6.1977900000000002E-2</v>
      </c>
      <c r="BU505" s="38">
        <v>0.5477571</v>
      </c>
      <c r="BV505" s="38">
        <v>0.29888189999999998</v>
      </c>
      <c r="BW505" s="38">
        <v>-0.18622150000000001</v>
      </c>
      <c r="BX505" s="38">
        <v>-0.92344820000000005</v>
      </c>
      <c r="BY505" s="38">
        <v>-2.1158589999999999</v>
      </c>
      <c r="BZ505" s="38">
        <v>-3.1431010000000001</v>
      </c>
      <c r="CA505" s="38">
        <v>-4.1943479999999997</v>
      </c>
      <c r="CB505" s="38">
        <v>-4.2361639999999996</v>
      </c>
      <c r="CC505" s="38">
        <v>-2.082576</v>
      </c>
      <c r="CD505" s="38">
        <v>-0.27472629999999998</v>
      </c>
      <c r="CE505" s="38">
        <v>0.33318330000000002</v>
      </c>
      <c r="CF505" s="38">
        <v>0.52546219999999999</v>
      </c>
      <c r="CG505" s="38">
        <v>0.60859470000000004</v>
      </c>
      <c r="CH505" s="38">
        <v>1.2686029999999999</v>
      </c>
      <c r="CI505" s="38">
        <v>1.0625770000000001</v>
      </c>
      <c r="CJ505" s="38">
        <v>1.3869290000000001</v>
      </c>
      <c r="CK505" s="38">
        <v>0.53555330000000001</v>
      </c>
      <c r="CL505" s="38">
        <v>0.2475</v>
      </c>
      <c r="CM505" s="38">
        <v>-0.49112020000000001</v>
      </c>
      <c r="CN505" s="38">
        <v>-1.702788</v>
      </c>
      <c r="CO505" s="38">
        <v>-1.846106</v>
      </c>
      <c r="CP505" s="38">
        <v>-1.030027</v>
      </c>
      <c r="CQ505" s="38">
        <v>0.2148515</v>
      </c>
      <c r="CR505" s="38">
        <v>0.1089273</v>
      </c>
      <c r="CS505" s="38">
        <v>0.59264839999999996</v>
      </c>
      <c r="CT505" s="38">
        <v>0.33167799999999997</v>
      </c>
      <c r="CU505" s="38">
        <v>-0.15186140000000001</v>
      </c>
      <c r="CV505" s="38">
        <v>-0.85568630000000001</v>
      </c>
      <c r="CW505" s="38">
        <v>-2.006049</v>
      </c>
      <c r="CX505" s="38">
        <v>-3.0221789999999999</v>
      </c>
      <c r="CY505" s="38">
        <v>-4.0347249999999999</v>
      </c>
      <c r="CZ505" s="38">
        <v>-4.0683020000000001</v>
      </c>
      <c r="DA505" s="38">
        <v>-1.9626060000000001</v>
      </c>
      <c r="DB505" s="38">
        <v>-0.1504587</v>
      </c>
      <c r="DC505" s="38">
        <v>0.44779200000000002</v>
      </c>
      <c r="DD505" s="38">
        <v>0.62648099999999995</v>
      </c>
      <c r="DE505" s="38">
        <v>0.69461550000000005</v>
      </c>
      <c r="DF505" s="38">
        <v>1.3186439999999999</v>
      </c>
      <c r="DG505" s="38">
        <v>1.107826</v>
      </c>
      <c r="DH505" s="38">
        <v>1.4341390000000001</v>
      </c>
      <c r="DI505" s="38">
        <v>0.58144569999999995</v>
      </c>
      <c r="DJ505" s="38">
        <v>0.29497499999999999</v>
      </c>
      <c r="DK505" s="38">
        <v>-0.4450636</v>
      </c>
      <c r="DL505" s="38">
        <v>-1.6522730000000001</v>
      </c>
      <c r="DM505" s="38">
        <v>-1.764453</v>
      </c>
      <c r="DN505" s="38">
        <v>-0.93274179999999995</v>
      </c>
      <c r="DO505" s="38">
        <v>0.2895414</v>
      </c>
      <c r="DP505" s="38">
        <v>0.15587680000000001</v>
      </c>
      <c r="DQ505" s="38">
        <v>0.63753970000000004</v>
      </c>
      <c r="DR505" s="38">
        <v>0.36447410000000002</v>
      </c>
      <c r="DS505" s="38">
        <v>-0.11750140000000001</v>
      </c>
      <c r="DT505" s="38">
        <v>-0.78792439999999997</v>
      </c>
      <c r="DU505" s="38">
        <v>-1.896239</v>
      </c>
      <c r="DV505" s="38">
        <v>-2.9012570000000002</v>
      </c>
      <c r="DW505" s="38">
        <v>-3.875102</v>
      </c>
      <c r="DX505" s="38">
        <v>-3.9004400000000001</v>
      </c>
      <c r="DY505" s="38">
        <v>-1.842635</v>
      </c>
      <c r="DZ505" s="38">
        <v>-2.6191099999999998E-2</v>
      </c>
      <c r="EA505" s="38">
        <v>0.56240060000000003</v>
      </c>
      <c r="EB505" s="38">
        <v>0.72749980000000003</v>
      </c>
      <c r="EC505" s="38">
        <v>0.78063629999999995</v>
      </c>
      <c r="ED505" s="38">
        <v>1.3908959999999999</v>
      </c>
      <c r="EE505" s="38">
        <v>1.1731579999999999</v>
      </c>
      <c r="EF505" s="38">
        <v>1.502302</v>
      </c>
      <c r="EG505" s="38">
        <v>0.64770700000000003</v>
      </c>
      <c r="EH505" s="38">
        <v>0.36352139999999999</v>
      </c>
      <c r="EI505" s="38">
        <v>-0.37856519999999999</v>
      </c>
      <c r="EJ505" s="38">
        <v>-1.579337</v>
      </c>
      <c r="EK505" s="38">
        <v>-1.6465609999999999</v>
      </c>
      <c r="EL505" s="38">
        <v>-0.79227720000000001</v>
      </c>
      <c r="EM505" s="38">
        <v>0.3973817</v>
      </c>
      <c r="EN505" s="38">
        <v>0.22366430000000001</v>
      </c>
      <c r="EO505" s="38">
        <v>0.70235559999999997</v>
      </c>
      <c r="EP505" s="38">
        <v>0.41182629999999998</v>
      </c>
      <c r="EQ505" s="38">
        <v>-6.7890900000000004E-2</v>
      </c>
      <c r="ER505" s="38">
        <v>-0.69008700000000001</v>
      </c>
      <c r="ES505" s="38">
        <v>-1.7376910000000001</v>
      </c>
      <c r="ET505" s="38">
        <v>-2.7266650000000001</v>
      </c>
      <c r="EU505" s="38">
        <v>-3.644631</v>
      </c>
      <c r="EV505" s="38">
        <v>-3.6580750000000002</v>
      </c>
      <c r="EW505" s="38">
        <v>-1.6694169999999999</v>
      </c>
      <c r="EX505" s="38">
        <v>0.1532316</v>
      </c>
      <c r="EY505" s="38">
        <v>0.72787729999999995</v>
      </c>
      <c r="EZ505" s="38">
        <v>0.87335499999999999</v>
      </c>
      <c r="FA505" s="38">
        <v>0.90483670000000005</v>
      </c>
      <c r="FB505" s="38">
        <v>81.376980000000003</v>
      </c>
      <c r="FC505" s="38">
        <v>80.135440000000003</v>
      </c>
      <c r="FD505" s="38">
        <v>78.29965</v>
      </c>
      <c r="FE505" s="38">
        <v>76.826999999999998</v>
      </c>
      <c r="FF505" s="38">
        <v>75.829459999999997</v>
      </c>
      <c r="FG505" s="38">
        <v>74.972170000000006</v>
      </c>
      <c r="FH505" s="38">
        <v>73.882490000000004</v>
      </c>
      <c r="FI505" s="38">
        <v>74.587969999999999</v>
      </c>
      <c r="FJ505" s="38">
        <v>79.871110000000002</v>
      </c>
      <c r="FK505" s="38">
        <v>86.268180000000001</v>
      </c>
      <c r="FL505" s="38">
        <v>92.029839999999993</v>
      </c>
      <c r="FM505" s="38">
        <v>96.835949999999997</v>
      </c>
      <c r="FN505" s="38">
        <v>100.7144</v>
      </c>
      <c r="FO505" s="38">
        <v>103.9265</v>
      </c>
      <c r="FP505" s="38">
        <v>106.1412</v>
      </c>
      <c r="FQ505" s="38">
        <v>107.3603</v>
      </c>
      <c r="FR505" s="38">
        <v>107.5958</v>
      </c>
      <c r="FS505" s="38">
        <v>106.6904</v>
      </c>
      <c r="FT505" s="38">
        <v>104.2149</v>
      </c>
      <c r="FU505" s="38">
        <v>99.155079999999998</v>
      </c>
      <c r="FV505" s="38">
        <v>95.519599999999997</v>
      </c>
      <c r="FW505">
        <v>91.99973</v>
      </c>
      <c r="FX505">
        <v>88.77422</v>
      </c>
      <c r="FY505">
        <v>86.994600000000005</v>
      </c>
      <c r="FZ505">
        <v>0.20358799999999999</v>
      </c>
      <c r="GA505">
        <v>1.7867660000000001</v>
      </c>
      <c r="GB505">
        <v>1</v>
      </c>
    </row>
    <row r="506" spans="1:184" x14ac:dyDescent="0.3">
      <c r="A506" t="s">
        <v>279</v>
      </c>
      <c r="B506" t="s">
        <v>1</v>
      </c>
      <c r="C506" t="s">
        <v>1</v>
      </c>
      <c r="D506" t="s">
        <v>1</v>
      </c>
      <c r="E506" t="s">
        <v>1</v>
      </c>
      <c r="F506" t="s">
        <v>1</v>
      </c>
      <c r="G506" t="s">
        <v>1</v>
      </c>
      <c r="H506" s="40" t="s">
        <v>1</v>
      </c>
      <c r="I506" s="18" t="s">
        <v>223</v>
      </c>
      <c r="J506" s="38" t="s">
        <v>1</v>
      </c>
      <c r="K506" s="18">
        <v>44810</v>
      </c>
      <c r="L506" s="38">
        <v>692</v>
      </c>
      <c r="M506" s="38">
        <v>692</v>
      </c>
      <c r="N506" s="38">
        <v>23.022849999999998</v>
      </c>
      <c r="O506" s="38">
        <v>22.175909999999998</v>
      </c>
      <c r="P506" s="38">
        <v>21.544920000000001</v>
      </c>
      <c r="Q506" s="38">
        <v>21.46171</v>
      </c>
      <c r="R506" s="38">
        <v>22.491669999999999</v>
      </c>
      <c r="S506" s="38">
        <v>24.707709999999999</v>
      </c>
      <c r="T506" s="38">
        <v>26.678719999999998</v>
      </c>
      <c r="U506" s="38">
        <v>26.248149999999999</v>
      </c>
      <c r="V506" s="38">
        <v>24.739159999999998</v>
      </c>
      <c r="W506" s="38">
        <v>23.24794</v>
      </c>
      <c r="X506" s="38">
        <v>22.882470000000001</v>
      </c>
      <c r="Y506" s="38">
        <v>23.097829999999998</v>
      </c>
      <c r="Z506" s="38">
        <v>23.41996</v>
      </c>
      <c r="AA506" s="38">
        <v>24.363890000000001</v>
      </c>
      <c r="AB506" s="38">
        <v>25.016120000000001</v>
      </c>
      <c r="AC506" s="38">
        <v>25.328399999999998</v>
      </c>
      <c r="AD506" s="38">
        <v>25.91395</v>
      </c>
      <c r="AE506" s="38">
        <v>27.00329</v>
      </c>
      <c r="AF506" s="38">
        <v>29.380410000000001</v>
      </c>
      <c r="AG506" s="38">
        <v>32.098489999999998</v>
      </c>
      <c r="AH506" s="38">
        <v>31.250530000000001</v>
      </c>
      <c r="AI506" s="38">
        <v>28.712700000000002</v>
      </c>
      <c r="AJ506" s="38">
        <v>26.267710000000001</v>
      </c>
      <c r="AK506" s="38">
        <v>24.649280000000001</v>
      </c>
      <c r="AL506" s="38">
        <v>1.940933</v>
      </c>
      <c r="AM506" s="38">
        <v>1.677972</v>
      </c>
      <c r="AN506" s="38">
        <v>1.600846</v>
      </c>
      <c r="AO506" s="38">
        <v>1.284429</v>
      </c>
      <c r="AP506" s="38">
        <v>0.884378</v>
      </c>
      <c r="AQ506" s="38">
        <v>0.30840459999999997</v>
      </c>
      <c r="AR506" s="38">
        <v>-1.0831360000000001</v>
      </c>
      <c r="AS506" s="38">
        <v>-2.5580980000000002</v>
      </c>
      <c r="AT506" s="38">
        <v>-3.266594</v>
      </c>
      <c r="AU506" s="38">
        <v>-1.7526409999999999</v>
      </c>
      <c r="AV506" s="38">
        <v>-0.66572339999999997</v>
      </c>
      <c r="AW506" s="38">
        <v>0.43562980000000001</v>
      </c>
      <c r="AX506" s="38">
        <v>0.49710029999999999</v>
      </c>
      <c r="AY506" s="38">
        <v>0.13530980000000001</v>
      </c>
      <c r="AZ506" s="38">
        <v>-0.80747760000000002</v>
      </c>
      <c r="BA506" s="38">
        <v>-2.4805969999999999</v>
      </c>
      <c r="BB506" s="38">
        <v>-3.890498</v>
      </c>
      <c r="BC506" s="38">
        <v>-5.029058</v>
      </c>
      <c r="BD506" s="38">
        <v>-4.5666820000000001</v>
      </c>
      <c r="BE506" s="38">
        <v>-1.8392919999999999</v>
      </c>
      <c r="BF506" s="38">
        <v>2.8521000000000002E-3</v>
      </c>
      <c r="BG506" s="38">
        <v>0.10094939999999999</v>
      </c>
      <c r="BH506" s="38">
        <v>0.53444449999999999</v>
      </c>
      <c r="BI506" s="38">
        <v>0.33763700000000002</v>
      </c>
      <c r="BJ506" s="38">
        <v>2.0041959999999999</v>
      </c>
      <c r="BK506" s="38">
        <v>1.737131</v>
      </c>
      <c r="BL506" s="38">
        <v>1.658199</v>
      </c>
      <c r="BM506" s="38">
        <v>1.3345530000000001</v>
      </c>
      <c r="BN506" s="38">
        <v>0.93079559999999995</v>
      </c>
      <c r="BO506" s="38">
        <v>0.35615720000000001</v>
      </c>
      <c r="BP506" s="38">
        <v>-1.015115</v>
      </c>
      <c r="BQ506" s="38">
        <v>-2.4741650000000002</v>
      </c>
      <c r="BR506" s="38">
        <v>-3.1773259999999999</v>
      </c>
      <c r="BS506" s="38">
        <v>-1.6516949999999999</v>
      </c>
      <c r="BT506" s="38">
        <v>-0.59054079999999998</v>
      </c>
      <c r="BU506" s="38">
        <v>0.51265720000000004</v>
      </c>
      <c r="BV506" s="38">
        <v>0.52940030000000005</v>
      </c>
      <c r="BW506" s="38">
        <v>0.1935077</v>
      </c>
      <c r="BX506" s="38">
        <v>-0.7155281</v>
      </c>
      <c r="BY506" s="38">
        <v>-2.3595730000000001</v>
      </c>
      <c r="BZ506" s="38">
        <v>-3.7538909999999999</v>
      </c>
      <c r="CA506" s="38">
        <v>-4.8842460000000001</v>
      </c>
      <c r="CB506" s="38">
        <v>-4.4035539999999997</v>
      </c>
      <c r="CC506" s="38">
        <v>-1.7021729999999999</v>
      </c>
      <c r="CD506" s="38">
        <v>0.11054310000000001</v>
      </c>
      <c r="CE506" s="38">
        <v>0.21871360000000001</v>
      </c>
      <c r="CF506" s="38">
        <v>0.64096160000000002</v>
      </c>
      <c r="CG506" s="38">
        <v>0.44506780000000001</v>
      </c>
      <c r="CH506" s="38">
        <v>2.0480130000000001</v>
      </c>
      <c r="CI506" s="38">
        <v>1.7781039999999999</v>
      </c>
      <c r="CJ506" s="38">
        <v>1.6979219999999999</v>
      </c>
      <c r="CK506" s="38">
        <v>1.3692690000000001</v>
      </c>
      <c r="CL506" s="38">
        <v>0.96294409999999997</v>
      </c>
      <c r="CM506" s="38">
        <v>0.38923049999999998</v>
      </c>
      <c r="CN506" s="38">
        <v>-0.96800310000000001</v>
      </c>
      <c r="CO506" s="38">
        <v>-2.4160330000000001</v>
      </c>
      <c r="CP506" s="38">
        <v>-3.1154989999999998</v>
      </c>
      <c r="CQ506" s="38">
        <v>-1.581779</v>
      </c>
      <c r="CR506" s="38">
        <v>-0.53846959999999999</v>
      </c>
      <c r="CS506" s="38">
        <v>0.56600620000000001</v>
      </c>
      <c r="CT506" s="38">
        <v>0.55177120000000002</v>
      </c>
      <c r="CU506" s="38">
        <v>0.23381550000000001</v>
      </c>
      <c r="CV506" s="38">
        <v>-0.65184410000000004</v>
      </c>
      <c r="CW506" s="38">
        <v>-2.2757529999999999</v>
      </c>
      <c r="CX506" s="38">
        <v>-3.659278</v>
      </c>
      <c r="CY506" s="38">
        <v>-4.7839510000000001</v>
      </c>
      <c r="CZ506" s="38">
        <v>-4.2905730000000002</v>
      </c>
      <c r="DA506" s="38">
        <v>-1.6072040000000001</v>
      </c>
      <c r="DB506" s="38">
        <v>0.18512960000000001</v>
      </c>
      <c r="DC506" s="38">
        <v>0.30027670000000001</v>
      </c>
      <c r="DD506" s="38">
        <v>0.71473520000000001</v>
      </c>
      <c r="DE506" s="38">
        <v>0.51947399999999999</v>
      </c>
      <c r="DF506" s="38">
        <v>2.0918299999999999</v>
      </c>
      <c r="DG506" s="38">
        <v>1.8190770000000001</v>
      </c>
      <c r="DH506" s="38">
        <v>1.737644</v>
      </c>
      <c r="DI506" s="38">
        <v>1.4039839999999999</v>
      </c>
      <c r="DJ506" s="38">
        <v>0.99509270000000005</v>
      </c>
      <c r="DK506" s="38">
        <v>0.42230390000000001</v>
      </c>
      <c r="DL506" s="38">
        <v>-0.92089149999999997</v>
      </c>
      <c r="DM506" s="38">
        <v>-2.3579020000000002</v>
      </c>
      <c r="DN506" s="38">
        <v>-3.0536729999999999</v>
      </c>
      <c r="DO506" s="38">
        <v>-1.5118640000000001</v>
      </c>
      <c r="DP506" s="38">
        <v>-0.48639830000000001</v>
      </c>
      <c r="DQ506" s="38">
        <v>0.61935530000000005</v>
      </c>
      <c r="DR506" s="38">
        <v>0.57414209999999999</v>
      </c>
      <c r="DS506" s="38">
        <v>0.27412320000000001</v>
      </c>
      <c r="DT506" s="38">
        <v>-0.58816020000000002</v>
      </c>
      <c r="DU506" s="38">
        <v>-2.191932</v>
      </c>
      <c r="DV506" s="38">
        <v>-3.5646650000000002</v>
      </c>
      <c r="DW506" s="38">
        <v>-4.6836549999999999</v>
      </c>
      <c r="DX506" s="38">
        <v>-4.1775909999999996</v>
      </c>
      <c r="DY506" s="38">
        <v>-1.5122359999999999</v>
      </c>
      <c r="DZ506" s="38">
        <v>0.259716</v>
      </c>
      <c r="EA506" s="38">
        <v>0.38183980000000001</v>
      </c>
      <c r="EB506" s="38">
        <v>0.78850869999999995</v>
      </c>
      <c r="EC506" s="38">
        <v>0.59388030000000003</v>
      </c>
      <c r="ED506" s="38">
        <v>2.1550929999999999</v>
      </c>
      <c r="EE506" s="38">
        <v>1.878236</v>
      </c>
      <c r="EF506" s="38">
        <v>1.7949980000000001</v>
      </c>
      <c r="EG506" s="38">
        <v>1.454108</v>
      </c>
      <c r="EH506" s="38">
        <v>1.0415099999999999</v>
      </c>
      <c r="EI506" s="38">
        <v>0.47005649999999999</v>
      </c>
      <c r="EJ506" s="38">
        <v>-0.85286989999999996</v>
      </c>
      <c r="EK506" s="38">
        <v>-2.273968</v>
      </c>
      <c r="EL506" s="38">
        <v>-2.9644050000000002</v>
      </c>
      <c r="EM506" s="38">
        <v>-1.4109179999999999</v>
      </c>
      <c r="EN506" s="38">
        <v>-0.41121570000000002</v>
      </c>
      <c r="EO506" s="38">
        <v>0.69638270000000002</v>
      </c>
      <c r="EP506" s="38">
        <v>0.60644209999999998</v>
      </c>
      <c r="EQ506" s="38">
        <v>0.33232119999999998</v>
      </c>
      <c r="ER506" s="38">
        <v>-0.4962107</v>
      </c>
      <c r="ES506" s="38">
        <v>-2.0709089999999999</v>
      </c>
      <c r="ET506" s="38">
        <v>-3.428058</v>
      </c>
      <c r="EU506" s="38">
        <v>-4.5388440000000001</v>
      </c>
      <c r="EV506" s="38">
        <v>-4.0144630000000001</v>
      </c>
      <c r="EW506" s="38">
        <v>-1.3751169999999999</v>
      </c>
      <c r="EX506" s="38">
        <v>0.36740699999999998</v>
      </c>
      <c r="EY506" s="38">
        <v>0.49960399999999999</v>
      </c>
      <c r="EZ506" s="38">
        <v>0.89502579999999998</v>
      </c>
      <c r="FA506" s="38">
        <v>0.70131109999999997</v>
      </c>
      <c r="FB506" s="38">
        <v>84.06183</v>
      </c>
      <c r="FC506" s="38">
        <v>82.616489999999999</v>
      </c>
      <c r="FD506" s="38">
        <v>81.24221</v>
      </c>
      <c r="FE506" s="38">
        <v>80.097539999999995</v>
      </c>
      <c r="FF506" s="38">
        <v>79.164829999999995</v>
      </c>
      <c r="FG506" s="38">
        <v>78.751339999999999</v>
      </c>
      <c r="FH506" s="38">
        <v>78.223399999999998</v>
      </c>
      <c r="FI506" s="38">
        <v>80.336500000000001</v>
      </c>
      <c r="FJ506" s="38">
        <v>85.466449999999995</v>
      </c>
      <c r="FK506" s="38">
        <v>91.351920000000007</v>
      </c>
      <c r="FL506" s="38">
        <v>96.250360000000001</v>
      </c>
      <c r="FM506" s="38">
        <v>101.3122</v>
      </c>
      <c r="FN506" s="38">
        <v>104.79819999999999</v>
      </c>
      <c r="FO506" s="38">
        <v>107.65049999999999</v>
      </c>
      <c r="FP506" s="38">
        <v>109.497</v>
      </c>
      <c r="FQ506" s="38">
        <v>110.92610000000001</v>
      </c>
      <c r="FR506" s="38">
        <v>110.73269999999999</v>
      </c>
      <c r="FS506" s="38">
        <v>109.2345</v>
      </c>
      <c r="FT506" s="38">
        <v>106.011</v>
      </c>
      <c r="FU506" s="38">
        <v>100.26439999999999</v>
      </c>
      <c r="FV506" s="38">
        <v>95.454800000000006</v>
      </c>
      <c r="FW506">
        <v>92.460300000000004</v>
      </c>
      <c r="FX506">
        <v>90.413219999999995</v>
      </c>
      <c r="FY506">
        <v>87.903549999999996</v>
      </c>
      <c r="FZ506">
        <v>0.1632537</v>
      </c>
      <c r="GA506">
        <v>1.1501030000000001</v>
      </c>
      <c r="GB506">
        <v>1</v>
      </c>
    </row>
    <row r="507" spans="1:184" x14ac:dyDescent="0.3">
      <c r="A507" t="s">
        <v>279</v>
      </c>
      <c r="B507" t="s">
        <v>1</v>
      </c>
      <c r="C507" t="s">
        <v>1</v>
      </c>
      <c r="D507" t="s">
        <v>1</v>
      </c>
      <c r="E507" t="s">
        <v>1</v>
      </c>
      <c r="F507" t="s">
        <v>1</v>
      </c>
      <c r="G507" t="s">
        <v>1</v>
      </c>
      <c r="H507" s="40" t="s">
        <v>1</v>
      </c>
      <c r="I507" s="18" t="s">
        <v>223</v>
      </c>
      <c r="J507" s="38" t="s">
        <v>1</v>
      </c>
      <c r="K507" s="18">
        <v>44811</v>
      </c>
      <c r="L507" s="38">
        <v>692</v>
      </c>
      <c r="M507" s="38">
        <v>692</v>
      </c>
      <c r="N507" s="38">
        <v>24.711030000000001</v>
      </c>
      <c r="O507" s="38">
        <v>23.738859999999999</v>
      </c>
      <c r="P507" s="38">
        <v>23.088920000000002</v>
      </c>
      <c r="Q507" s="38">
        <v>22.915990000000001</v>
      </c>
      <c r="R507" s="38">
        <v>23.95562</v>
      </c>
      <c r="S507" s="38">
        <v>26.09929</v>
      </c>
      <c r="T507" s="38">
        <v>27.85277</v>
      </c>
      <c r="U507" s="38">
        <v>27.06681</v>
      </c>
      <c r="V507" s="38">
        <v>25.048760000000001</v>
      </c>
      <c r="W507" s="38">
        <v>23.16658</v>
      </c>
      <c r="X507" s="38">
        <v>22.36356</v>
      </c>
      <c r="Y507" s="38">
        <v>22.163889999999999</v>
      </c>
      <c r="Z507" s="38">
        <v>22.28951</v>
      </c>
      <c r="AA507" s="38">
        <v>23.008019999999998</v>
      </c>
      <c r="AB507" s="38">
        <v>23.618860000000002</v>
      </c>
      <c r="AC507" s="38">
        <v>24.16855</v>
      </c>
      <c r="AD507" s="38">
        <v>25.075410000000002</v>
      </c>
      <c r="AE507" s="38">
        <v>26.459379999999999</v>
      </c>
      <c r="AF507" s="38">
        <v>29.116949999999999</v>
      </c>
      <c r="AG507" s="38">
        <v>31.974299999999999</v>
      </c>
      <c r="AH507" s="38">
        <v>31.301089999999999</v>
      </c>
      <c r="AI507" s="38">
        <v>28.868040000000001</v>
      </c>
      <c r="AJ507" s="38">
        <v>26.29636</v>
      </c>
      <c r="AK507" s="38">
        <v>24.743819999999999</v>
      </c>
      <c r="AL507" s="38">
        <v>1.166892</v>
      </c>
      <c r="AM507" s="38">
        <v>1.1406769999999999</v>
      </c>
      <c r="AN507" s="38">
        <v>1.3283609999999999</v>
      </c>
      <c r="AO507" s="38">
        <v>1.388196</v>
      </c>
      <c r="AP507" s="38">
        <v>1.272084</v>
      </c>
      <c r="AQ507" s="38">
        <v>0.93957139999999995</v>
      </c>
      <c r="AR507" s="38">
        <v>-0.65642739999999999</v>
      </c>
      <c r="AS507" s="38">
        <v>-2.6100059999999998</v>
      </c>
      <c r="AT507" s="38">
        <v>-3.287976</v>
      </c>
      <c r="AU507" s="38">
        <v>-1.933017</v>
      </c>
      <c r="AV507" s="38">
        <v>-0.48207460000000002</v>
      </c>
      <c r="AW507" s="38">
        <v>0.2166275</v>
      </c>
      <c r="AX507" s="38">
        <v>0.57942590000000005</v>
      </c>
      <c r="AY507" s="38">
        <v>0.23990410000000001</v>
      </c>
      <c r="AZ507" s="38">
        <v>-0.88115509999999997</v>
      </c>
      <c r="BA507" s="38">
        <v>-2.5868180000000001</v>
      </c>
      <c r="BB507" s="38">
        <v>-4.4172380000000002</v>
      </c>
      <c r="BC507" s="38">
        <v>-5.6888170000000002</v>
      </c>
      <c r="BD507" s="38">
        <v>-5.759112</v>
      </c>
      <c r="BE507" s="38">
        <v>-2.507717</v>
      </c>
      <c r="BF507" s="38">
        <v>2.84236E-2</v>
      </c>
      <c r="BG507" s="38">
        <v>0.85219690000000003</v>
      </c>
      <c r="BH507" s="38">
        <v>0.94414790000000004</v>
      </c>
      <c r="BI507" s="38">
        <v>1.0403260000000001</v>
      </c>
      <c r="BJ507" s="38">
        <v>1.2232099999999999</v>
      </c>
      <c r="BK507" s="38">
        <v>1.1910529999999999</v>
      </c>
      <c r="BL507" s="38">
        <v>1.378487</v>
      </c>
      <c r="BM507" s="38">
        <v>1.4340470000000001</v>
      </c>
      <c r="BN507" s="38">
        <v>1.317445</v>
      </c>
      <c r="BO507" s="38">
        <v>0.98247390000000001</v>
      </c>
      <c r="BP507" s="38">
        <v>-0.60137370000000001</v>
      </c>
      <c r="BQ507" s="38">
        <v>-2.5343390000000001</v>
      </c>
      <c r="BR507" s="38">
        <v>-3.2064349999999999</v>
      </c>
      <c r="BS507" s="38">
        <v>-1.855299</v>
      </c>
      <c r="BT507" s="38">
        <v>-0.41171340000000001</v>
      </c>
      <c r="BU507" s="38">
        <v>0.27945520000000001</v>
      </c>
      <c r="BV507" s="38">
        <v>0.60956840000000001</v>
      </c>
      <c r="BW507" s="38">
        <v>0.2903384</v>
      </c>
      <c r="BX507" s="38">
        <v>-0.80762</v>
      </c>
      <c r="BY507" s="38">
        <v>-2.480693</v>
      </c>
      <c r="BZ507" s="38">
        <v>-4.2950419999999996</v>
      </c>
      <c r="CA507" s="38">
        <v>-5.5585610000000001</v>
      </c>
      <c r="CB507" s="38">
        <v>-5.6159340000000002</v>
      </c>
      <c r="CC507" s="38">
        <v>-2.3957229999999998</v>
      </c>
      <c r="CD507" s="38">
        <v>0.1122399</v>
      </c>
      <c r="CE507" s="38">
        <v>0.94156669999999998</v>
      </c>
      <c r="CF507" s="38">
        <v>1.027857</v>
      </c>
      <c r="CG507" s="38">
        <v>1.119964</v>
      </c>
      <c r="CH507" s="38">
        <v>1.2622150000000001</v>
      </c>
      <c r="CI507" s="38">
        <v>1.225943</v>
      </c>
      <c r="CJ507" s="38">
        <v>1.4132039999999999</v>
      </c>
      <c r="CK507" s="38">
        <v>1.4658040000000001</v>
      </c>
      <c r="CL507" s="38">
        <v>1.348862</v>
      </c>
      <c r="CM507" s="38">
        <v>1.0121880000000001</v>
      </c>
      <c r="CN507" s="38">
        <v>-0.56324359999999996</v>
      </c>
      <c r="CO507" s="38">
        <v>-2.481932</v>
      </c>
      <c r="CP507" s="38">
        <v>-3.1499609999999998</v>
      </c>
      <c r="CQ507" s="38">
        <v>-1.801471</v>
      </c>
      <c r="CR507" s="38">
        <v>-0.36298150000000001</v>
      </c>
      <c r="CS507" s="38">
        <v>0.32296940000000002</v>
      </c>
      <c r="CT507" s="38">
        <v>0.63044489999999997</v>
      </c>
      <c r="CU507" s="38">
        <v>0.32526899999999997</v>
      </c>
      <c r="CV507" s="38">
        <v>-0.75668990000000003</v>
      </c>
      <c r="CW507" s="38">
        <v>-2.4071910000000001</v>
      </c>
      <c r="CX507" s="38">
        <v>-4.2104100000000004</v>
      </c>
      <c r="CY507" s="38">
        <v>-5.4683460000000004</v>
      </c>
      <c r="CZ507" s="38">
        <v>-5.5167700000000002</v>
      </c>
      <c r="DA507" s="38">
        <v>-2.3181560000000001</v>
      </c>
      <c r="DB507" s="38">
        <v>0.17029079999999999</v>
      </c>
      <c r="DC507" s="38">
        <v>1.0034639999999999</v>
      </c>
      <c r="DD507" s="38">
        <v>1.085834</v>
      </c>
      <c r="DE507" s="38">
        <v>1.1751210000000001</v>
      </c>
      <c r="DF507" s="38">
        <v>1.301221</v>
      </c>
      <c r="DG507" s="38">
        <v>1.2608330000000001</v>
      </c>
      <c r="DH507" s="38">
        <v>1.447921</v>
      </c>
      <c r="DI507" s="38">
        <v>1.49756</v>
      </c>
      <c r="DJ507" s="38">
        <v>1.380279</v>
      </c>
      <c r="DK507" s="38">
        <v>1.0419020000000001</v>
      </c>
      <c r="DL507" s="38">
        <v>-0.52511359999999996</v>
      </c>
      <c r="DM507" s="38">
        <v>-2.4295249999999999</v>
      </c>
      <c r="DN507" s="38">
        <v>-3.093486</v>
      </c>
      <c r="DO507" s="38">
        <v>-1.747644</v>
      </c>
      <c r="DP507" s="38">
        <v>-0.31424950000000001</v>
      </c>
      <c r="DQ507" s="38">
        <v>0.36648370000000002</v>
      </c>
      <c r="DR507" s="38">
        <v>0.6513215</v>
      </c>
      <c r="DS507" s="38">
        <v>0.36019970000000001</v>
      </c>
      <c r="DT507" s="38">
        <v>-0.70575980000000005</v>
      </c>
      <c r="DU507" s="38">
        <v>-2.333688</v>
      </c>
      <c r="DV507" s="38">
        <v>-4.1257770000000002</v>
      </c>
      <c r="DW507" s="38">
        <v>-5.3781309999999998</v>
      </c>
      <c r="DX507" s="38">
        <v>-5.417605</v>
      </c>
      <c r="DY507" s="38">
        <v>-2.2405900000000001</v>
      </c>
      <c r="DZ507" s="38">
        <v>0.22834170000000001</v>
      </c>
      <c r="EA507" s="38">
        <v>1.065361</v>
      </c>
      <c r="EB507" s="38">
        <v>1.1438109999999999</v>
      </c>
      <c r="EC507" s="38">
        <v>1.230278</v>
      </c>
      <c r="ED507" s="38">
        <v>1.3575390000000001</v>
      </c>
      <c r="EE507" s="38">
        <v>1.3112090000000001</v>
      </c>
      <c r="EF507" s="38">
        <v>1.4980469999999999</v>
      </c>
      <c r="EG507" s="38">
        <v>1.543412</v>
      </c>
      <c r="EH507" s="38">
        <v>1.42564</v>
      </c>
      <c r="EI507" s="38">
        <v>1.084805</v>
      </c>
      <c r="EJ507" s="38">
        <v>-0.47005980000000003</v>
      </c>
      <c r="EK507" s="38">
        <v>-2.3538579999999998</v>
      </c>
      <c r="EL507" s="38">
        <v>-3.0119449999999999</v>
      </c>
      <c r="EM507" s="38">
        <v>-1.6699250000000001</v>
      </c>
      <c r="EN507" s="38">
        <v>-0.2438883</v>
      </c>
      <c r="EO507" s="38">
        <v>0.42931140000000001</v>
      </c>
      <c r="EP507" s="38">
        <v>0.68146399999999996</v>
      </c>
      <c r="EQ507" s="38">
        <v>0.410634</v>
      </c>
      <c r="ER507" s="38">
        <v>-0.63222469999999997</v>
      </c>
      <c r="ES507" s="38">
        <v>-2.227563</v>
      </c>
      <c r="ET507" s="38">
        <v>-4.0035809999999996</v>
      </c>
      <c r="EU507" s="38">
        <v>-5.2478759999999998</v>
      </c>
      <c r="EV507" s="38">
        <v>-5.2744270000000002</v>
      </c>
      <c r="EW507" s="38">
        <v>-2.1285959999999999</v>
      </c>
      <c r="EX507" s="38">
        <v>0.31215799999999999</v>
      </c>
      <c r="EY507" s="38">
        <v>1.154731</v>
      </c>
      <c r="EZ507" s="38">
        <v>1.2275199999999999</v>
      </c>
      <c r="FA507" s="38">
        <v>1.3099149999999999</v>
      </c>
      <c r="FB507" s="38">
        <v>86.38261</v>
      </c>
      <c r="FC507" s="38">
        <v>84.765439999999998</v>
      </c>
      <c r="FD507" s="38">
        <v>82.449280000000002</v>
      </c>
      <c r="FE507" s="38">
        <v>81.245769999999993</v>
      </c>
      <c r="FF507" s="38">
        <v>80.100920000000002</v>
      </c>
      <c r="FG507" s="38">
        <v>78.374120000000005</v>
      </c>
      <c r="FH507" s="38">
        <v>77.919390000000007</v>
      </c>
      <c r="FI507" s="38">
        <v>78.597620000000006</v>
      </c>
      <c r="FJ507" s="38">
        <v>83.334819999999993</v>
      </c>
      <c r="FK507" s="38">
        <v>88.727360000000004</v>
      </c>
      <c r="FL507" s="38">
        <v>93.841430000000003</v>
      </c>
      <c r="FM507" s="38">
        <v>97.46</v>
      </c>
      <c r="FN507" s="38">
        <v>100.8189</v>
      </c>
      <c r="FO507" s="38">
        <v>103.3639</v>
      </c>
      <c r="FP507" s="38">
        <v>105.2936</v>
      </c>
      <c r="FQ507" s="38">
        <v>106.45050000000001</v>
      </c>
      <c r="FR507" s="38">
        <v>106.53149999999999</v>
      </c>
      <c r="FS507" s="38">
        <v>105.0566</v>
      </c>
      <c r="FT507" s="38">
        <v>101.5551</v>
      </c>
      <c r="FU507" s="38">
        <v>96.792180000000002</v>
      </c>
      <c r="FV507" s="38">
        <v>93.227040000000002</v>
      </c>
      <c r="FW507">
        <v>90.855770000000007</v>
      </c>
      <c r="FX507">
        <v>88.174340000000001</v>
      </c>
      <c r="FY507">
        <v>85.529989999999998</v>
      </c>
      <c r="FZ507">
        <v>0.1366482</v>
      </c>
      <c r="GA507">
        <v>0.9066459</v>
      </c>
      <c r="GB507">
        <v>1</v>
      </c>
    </row>
    <row r="508" spans="1:184" x14ac:dyDescent="0.3">
      <c r="A508" t="s">
        <v>279</v>
      </c>
      <c r="B508" t="s">
        <v>1</v>
      </c>
      <c r="C508" t="s">
        <v>1</v>
      </c>
      <c r="D508" t="s">
        <v>1</v>
      </c>
      <c r="E508" t="s">
        <v>1</v>
      </c>
      <c r="F508" t="s">
        <v>1</v>
      </c>
      <c r="G508" t="s">
        <v>1</v>
      </c>
      <c r="H508" s="40" t="s">
        <v>1</v>
      </c>
      <c r="I508" s="18" t="s">
        <v>223</v>
      </c>
      <c r="J508" s="38" t="s">
        <v>1</v>
      </c>
      <c r="K508" s="18" t="s">
        <v>2</v>
      </c>
      <c r="L508" s="38">
        <v>696</v>
      </c>
      <c r="M508" s="38">
        <v>696</v>
      </c>
      <c r="N508" s="38">
        <v>20.636949999999999</v>
      </c>
      <c r="O508" s="38">
        <v>19.711369999999999</v>
      </c>
      <c r="P508" s="38">
        <v>19.149899999999999</v>
      </c>
      <c r="Q508" s="38">
        <v>19.04</v>
      </c>
      <c r="R508" s="38">
        <v>20.022099999999998</v>
      </c>
      <c r="S508" s="38">
        <v>22.022220000000001</v>
      </c>
      <c r="T508" s="38">
        <v>23.548449999999999</v>
      </c>
      <c r="U508" s="38">
        <v>22.52843</v>
      </c>
      <c r="V508" s="38">
        <v>20.13936</v>
      </c>
      <c r="W508" s="38">
        <v>18.033380000000001</v>
      </c>
      <c r="X508" s="38">
        <v>17.190829999999998</v>
      </c>
      <c r="Y508" s="38">
        <v>16.98311</v>
      </c>
      <c r="Z508" s="38">
        <v>17.13233</v>
      </c>
      <c r="AA508" s="38">
        <v>17.970189999999999</v>
      </c>
      <c r="AB508" s="38">
        <v>18.837890000000002</v>
      </c>
      <c r="AC508" s="38">
        <v>19.749089999999999</v>
      </c>
      <c r="AD508" s="38">
        <v>20.977309999999999</v>
      </c>
      <c r="AE508" s="38">
        <v>22.74813</v>
      </c>
      <c r="AF508" s="38">
        <v>25.7346</v>
      </c>
      <c r="AG508" s="38">
        <v>28.80416</v>
      </c>
      <c r="AH508" s="38">
        <v>28.150580000000001</v>
      </c>
      <c r="AI508" s="38">
        <v>25.78978</v>
      </c>
      <c r="AJ508" s="38">
        <v>23.47841</v>
      </c>
      <c r="AK508" s="38">
        <v>22.04879</v>
      </c>
      <c r="AL508" s="38">
        <v>0.1241674</v>
      </c>
      <c r="AM508" s="38">
        <v>1.54258E-2</v>
      </c>
      <c r="AN508" s="38">
        <v>5.7614499999999999E-2</v>
      </c>
      <c r="AO508" s="38">
        <v>7.7177999999999997E-2</v>
      </c>
      <c r="AP508" s="38">
        <v>4.2323100000000002E-2</v>
      </c>
      <c r="AQ508" s="38">
        <v>3.2859699999999999E-2</v>
      </c>
      <c r="AR508" s="38">
        <v>-0.2220162</v>
      </c>
      <c r="AS508" s="38">
        <v>-0.67968669999999998</v>
      </c>
      <c r="AT508" s="38">
        <v>-0.90771440000000003</v>
      </c>
      <c r="AU508" s="38">
        <v>-0.39366839999999997</v>
      </c>
      <c r="AV508" s="38">
        <v>-0.2682889</v>
      </c>
      <c r="AW508" s="38">
        <v>0.12075569999999999</v>
      </c>
      <c r="AX508" s="38">
        <v>-0.13286590000000001</v>
      </c>
      <c r="AY508" s="38">
        <v>-2.3716000000000001E-2</v>
      </c>
      <c r="AZ508" s="38">
        <v>-0.54769069999999997</v>
      </c>
      <c r="BA508" s="38">
        <v>-0.91160960000000002</v>
      </c>
      <c r="BB508" s="38">
        <v>-1.2292080000000001</v>
      </c>
      <c r="BC508" s="38">
        <v>-1.622908</v>
      </c>
      <c r="BD508" s="38">
        <v>-1.533547</v>
      </c>
      <c r="BE508" s="38">
        <v>-0.75988719999999998</v>
      </c>
      <c r="BF508" s="38">
        <v>-0.29654799999999998</v>
      </c>
      <c r="BG508" s="38">
        <v>-0.19642419999999999</v>
      </c>
      <c r="BH508" s="38">
        <v>-5.1397699999999998E-2</v>
      </c>
      <c r="BI508" s="38">
        <v>-7.0778999999999995E-2</v>
      </c>
      <c r="BJ508" s="38">
        <v>0.22661990000000001</v>
      </c>
      <c r="BK508" s="38">
        <v>0.1155616</v>
      </c>
      <c r="BL508" s="38">
        <v>0.15526229999999999</v>
      </c>
      <c r="BM508" s="38">
        <v>0.17248910000000001</v>
      </c>
      <c r="BN508" s="38">
        <v>0.12217699999999999</v>
      </c>
      <c r="BO508" s="38">
        <v>9.8700800000000005E-2</v>
      </c>
      <c r="BP508" s="38">
        <v>-0.14714250000000001</v>
      </c>
      <c r="BQ508" s="38">
        <v>-0.52244440000000003</v>
      </c>
      <c r="BR508" s="38">
        <v>-0.71996130000000003</v>
      </c>
      <c r="BS508" s="38">
        <v>-0.25845119999999999</v>
      </c>
      <c r="BT508" s="38">
        <v>-0.1280193</v>
      </c>
      <c r="BU508" s="38">
        <v>0.20127200000000001</v>
      </c>
      <c r="BV508" s="38">
        <v>-6.3969999999999999E-4</v>
      </c>
      <c r="BW508" s="38">
        <v>4.4925300000000001E-2</v>
      </c>
      <c r="BX508" s="38">
        <v>-0.43219160000000001</v>
      </c>
      <c r="BY508" s="38">
        <v>-0.73094020000000004</v>
      </c>
      <c r="BZ508" s="38">
        <v>-0.97106769999999998</v>
      </c>
      <c r="CA508" s="38">
        <v>-1.3078540000000001</v>
      </c>
      <c r="CB508" s="38">
        <v>-1.2100329999999999</v>
      </c>
      <c r="CC508" s="38">
        <v>-0.55472200000000005</v>
      </c>
      <c r="CD508" s="38">
        <v>-0.1463554</v>
      </c>
      <c r="CE508" s="38">
        <v>-3.7480600000000003E-2</v>
      </c>
      <c r="CF508" s="38">
        <v>9.6352999999999994E-2</v>
      </c>
      <c r="CG508" s="38">
        <v>6.3893900000000003E-2</v>
      </c>
      <c r="CH508" s="38">
        <v>0.29757820000000001</v>
      </c>
      <c r="CI508" s="38">
        <v>0.18491540000000001</v>
      </c>
      <c r="CJ508" s="38">
        <v>0.2228929</v>
      </c>
      <c r="CK508" s="38">
        <v>0.2385013</v>
      </c>
      <c r="CL508" s="38">
        <v>0.17748359999999999</v>
      </c>
      <c r="CM508" s="38">
        <v>0.14430219999999999</v>
      </c>
      <c r="CN508" s="38">
        <v>-9.52852E-2</v>
      </c>
      <c r="CO508" s="38">
        <v>-0.41353889999999999</v>
      </c>
      <c r="CP508" s="38">
        <v>-0.58992420000000001</v>
      </c>
      <c r="CQ508" s="38">
        <v>-0.16480020000000001</v>
      </c>
      <c r="CR508" s="38">
        <v>-3.0869000000000001E-2</v>
      </c>
      <c r="CS508" s="38">
        <v>0.25703740000000003</v>
      </c>
      <c r="CT508" s="38">
        <v>9.0939800000000001E-2</v>
      </c>
      <c r="CU508" s="38">
        <v>9.2466000000000007E-2</v>
      </c>
      <c r="CV508" s="38">
        <v>-0.35219719999999999</v>
      </c>
      <c r="CW508" s="38">
        <v>-0.60580900000000004</v>
      </c>
      <c r="CX508" s="38">
        <v>-0.79228019999999999</v>
      </c>
      <c r="CY508" s="38">
        <v>-1.0896490000000001</v>
      </c>
      <c r="CZ508" s="38">
        <v>-0.98596819999999996</v>
      </c>
      <c r="DA508" s="38">
        <v>-0.41262529999999997</v>
      </c>
      <c r="DB508" s="38">
        <v>-4.2332500000000002E-2</v>
      </c>
      <c r="DC508" s="38">
        <v>7.2603299999999996E-2</v>
      </c>
      <c r="DD508" s="38">
        <v>0.19868469999999999</v>
      </c>
      <c r="DE508" s="38">
        <v>0.157168</v>
      </c>
      <c r="DF508" s="38">
        <v>0.36853659999999999</v>
      </c>
      <c r="DG508" s="38">
        <v>0.25426910000000003</v>
      </c>
      <c r="DH508" s="38">
        <v>0.29052359999999999</v>
      </c>
      <c r="DI508" s="38">
        <v>0.30451349999999999</v>
      </c>
      <c r="DJ508" s="38">
        <v>0.2327901</v>
      </c>
      <c r="DK508" s="38">
        <v>0.18990360000000001</v>
      </c>
      <c r="DL508" s="38">
        <v>-4.3427899999999998E-2</v>
      </c>
      <c r="DM508" s="38">
        <v>-0.3046334</v>
      </c>
      <c r="DN508" s="38">
        <v>-0.45988699999999999</v>
      </c>
      <c r="DO508" s="38">
        <v>-7.1149199999999996E-2</v>
      </c>
      <c r="DP508" s="38">
        <v>6.6281300000000001E-2</v>
      </c>
      <c r="DQ508" s="38">
        <v>0.31280279999999999</v>
      </c>
      <c r="DR508" s="38">
        <v>0.18251919999999999</v>
      </c>
      <c r="DS508" s="38">
        <v>0.14000670000000001</v>
      </c>
      <c r="DT508" s="38">
        <v>-0.27220280000000002</v>
      </c>
      <c r="DU508" s="38">
        <v>-0.48067779999999999</v>
      </c>
      <c r="DV508" s="38">
        <v>-0.6134927</v>
      </c>
      <c r="DW508" s="38">
        <v>-0.87144440000000001</v>
      </c>
      <c r="DX508" s="38">
        <v>-0.76190349999999996</v>
      </c>
      <c r="DY508" s="38">
        <v>-0.27052850000000001</v>
      </c>
      <c r="DZ508" s="38">
        <v>6.1690399999999999E-2</v>
      </c>
      <c r="EA508" s="38">
        <v>0.18268719999999999</v>
      </c>
      <c r="EB508" s="38">
        <v>0.30101640000000002</v>
      </c>
      <c r="EC508" s="38">
        <v>0.250442</v>
      </c>
      <c r="ED508" s="38">
        <v>0.47098909999999999</v>
      </c>
      <c r="EE508" s="38">
        <v>0.35440490000000002</v>
      </c>
      <c r="EF508" s="38">
        <v>0.3881714</v>
      </c>
      <c r="EG508" s="38">
        <v>0.39982459999999997</v>
      </c>
      <c r="EH508" s="38">
        <v>0.31264399999999998</v>
      </c>
      <c r="EI508" s="38">
        <v>0.25574469999999999</v>
      </c>
      <c r="EJ508" s="38">
        <v>3.14457E-2</v>
      </c>
      <c r="EK508" s="38">
        <v>-0.1473911</v>
      </c>
      <c r="EL508" s="38">
        <v>-0.27213389999999998</v>
      </c>
      <c r="EM508" s="38">
        <v>6.4068E-2</v>
      </c>
      <c r="EN508" s="38">
        <v>0.20655090000000001</v>
      </c>
      <c r="EO508" s="38">
        <v>0.39331909999999998</v>
      </c>
      <c r="EP508" s="38">
        <v>0.31474540000000001</v>
      </c>
      <c r="EQ508" s="38">
        <v>0.2086479</v>
      </c>
      <c r="ER508" s="38">
        <v>-0.1567037</v>
      </c>
      <c r="ES508" s="38">
        <v>-0.30000830000000001</v>
      </c>
      <c r="ET508" s="38">
        <v>-0.355352</v>
      </c>
      <c r="EU508" s="38">
        <v>-0.55639099999999997</v>
      </c>
      <c r="EV508" s="38">
        <v>-0.43838959999999999</v>
      </c>
      <c r="EW508" s="38">
        <v>-6.5363299999999999E-2</v>
      </c>
      <c r="EX508" s="38">
        <v>0.21188299999999999</v>
      </c>
      <c r="EY508" s="38">
        <v>0.34163080000000001</v>
      </c>
      <c r="EZ508" s="38">
        <v>0.44876709999999997</v>
      </c>
      <c r="FA508" s="38">
        <v>0.38511499999999999</v>
      </c>
      <c r="FB508" s="38">
        <v>78.571209999999994</v>
      </c>
      <c r="FC508" s="38">
        <v>77.055310000000006</v>
      </c>
      <c r="FD508" s="38">
        <v>75.385859999999994</v>
      </c>
      <c r="FE508" s="38">
        <v>73.870859999999993</v>
      </c>
      <c r="FF508" s="38">
        <v>72.821569999999994</v>
      </c>
      <c r="FG508" s="38">
        <v>71.857190000000003</v>
      </c>
      <c r="FH508" s="38">
        <v>71.655540000000002</v>
      </c>
      <c r="FI508" s="38">
        <v>73.97363</v>
      </c>
      <c r="FJ508" s="38">
        <v>78.504199999999997</v>
      </c>
      <c r="FK508" s="38">
        <v>83.180120000000002</v>
      </c>
      <c r="FL508" s="38">
        <v>87.597120000000004</v>
      </c>
      <c r="FM508" s="38">
        <v>91.519009999999994</v>
      </c>
      <c r="FN508" s="38">
        <v>94.789180000000002</v>
      </c>
      <c r="FO508" s="38">
        <v>97.260599999999997</v>
      </c>
      <c r="FP508" s="38">
        <v>99.208650000000006</v>
      </c>
      <c r="FQ508" s="38">
        <v>100.5291</v>
      </c>
      <c r="FR508" s="38">
        <v>100.97629999999999</v>
      </c>
      <c r="FS508" s="38">
        <v>100.3291</v>
      </c>
      <c r="FT508" s="38">
        <v>98.378600000000006</v>
      </c>
      <c r="FU508" s="38">
        <v>94.693849999999998</v>
      </c>
      <c r="FV508" s="38">
        <v>90.252039999999994</v>
      </c>
      <c r="FW508">
        <v>86.620289999999997</v>
      </c>
      <c r="FX508">
        <v>83.756039999999999</v>
      </c>
      <c r="FY508">
        <v>81.215590000000006</v>
      </c>
      <c r="FZ508">
        <v>0.29180080000000003</v>
      </c>
      <c r="GA508">
        <v>1.7953760000000001</v>
      </c>
      <c r="GB508">
        <v>1</v>
      </c>
    </row>
    <row r="509" spans="1:184" x14ac:dyDescent="0.3">
      <c r="A509" t="s">
        <v>279</v>
      </c>
      <c r="B509" t="s">
        <v>1</v>
      </c>
      <c r="C509" t="s">
        <v>1</v>
      </c>
      <c r="D509" t="s">
        <v>1</v>
      </c>
      <c r="E509" t="s">
        <v>1</v>
      </c>
      <c r="F509" t="s">
        <v>1</v>
      </c>
      <c r="G509" t="s">
        <v>1</v>
      </c>
      <c r="H509" s="40" t="s">
        <v>269</v>
      </c>
      <c r="I509" s="18" t="s">
        <v>1</v>
      </c>
      <c r="J509" s="38" t="s">
        <v>1</v>
      </c>
      <c r="K509" s="18">
        <v>44722</v>
      </c>
      <c r="L509" s="38">
        <v>17432</v>
      </c>
      <c r="M509" s="38">
        <v>17432</v>
      </c>
      <c r="N509" s="38">
        <v>13.39579</v>
      </c>
      <c r="O509" s="38">
        <v>12.76967</v>
      </c>
      <c r="P509" s="38">
        <v>12.394399999999999</v>
      </c>
      <c r="Q509" s="38">
        <v>12.284409999999999</v>
      </c>
      <c r="R509" s="38">
        <v>12.75948</v>
      </c>
      <c r="S509" s="38">
        <v>13.94308</v>
      </c>
      <c r="T509" s="38">
        <v>15.364979999999999</v>
      </c>
      <c r="U509" s="38">
        <v>17.60988</v>
      </c>
      <c r="V509" s="38">
        <v>20.133700000000001</v>
      </c>
      <c r="W509" s="38">
        <v>22.018350000000002</v>
      </c>
      <c r="X509" s="38">
        <v>23.695620000000002</v>
      </c>
      <c r="Y509" s="38">
        <v>25.019919999999999</v>
      </c>
      <c r="Z509" s="38">
        <v>25.759209999999999</v>
      </c>
      <c r="AA509" s="38">
        <v>26.544049999999999</v>
      </c>
      <c r="AB509" s="38">
        <v>26.671050000000001</v>
      </c>
      <c r="AC509" s="38">
        <v>26.17624</v>
      </c>
      <c r="AD509" s="38">
        <v>25.033729999999998</v>
      </c>
      <c r="AE509" s="38">
        <v>23.413350000000001</v>
      </c>
      <c r="AF509" s="38">
        <v>21.85352</v>
      </c>
      <c r="AG509" s="38">
        <v>20.725670000000001</v>
      </c>
      <c r="AH509" s="38">
        <v>19.73217</v>
      </c>
      <c r="AI509" s="38">
        <v>18.28622</v>
      </c>
      <c r="AJ509" s="38">
        <v>16.416229999999999</v>
      </c>
      <c r="AK509" s="38">
        <v>14.858700000000001</v>
      </c>
      <c r="AL509" s="38">
        <v>1.9699999999999999E-2</v>
      </c>
      <c r="AM509" s="38">
        <v>9.1497999999999996E-3</v>
      </c>
      <c r="AN509" s="38">
        <v>7.0164799999999999E-2</v>
      </c>
      <c r="AO509" s="38">
        <v>0.10717749999999999</v>
      </c>
      <c r="AP509" s="38">
        <v>0.14955089999999999</v>
      </c>
      <c r="AQ509" s="38">
        <v>0.1145558</v>
      </c>
      <c r="AR509" s="38">
        <v>-3.7051000000000001E-2</v>
      </c>
      <c r="AS509" s="38">
        <v>-0.1615695</v>
      </c>
      <c r="AT509" s="38">
        <v>-0.24808540000000001</v>
      </c>
      <c r="AU509" s="38">
        <v>-0.3083748</v>
      </c>
      <c r="AV509" s="38">
        <v>-0.293549</v>
      </c>
      <c r="AW509" s="38">
        <v>-0.15515499999999999</v>
      </c>
      <c r="AX509" s="38">
        <v>-4.6860400000000003E-2</v>
      </c>
      <c r="AY509" s="38">
        <v>5.5220499999999999E-2</v>
      </c>
      <c r="AZ509" s="38">
        <v>0.16226409999999999</v>
      </c>
      <c r="BA509" s="38">
        <v>0.11260530000000001</v>
      </c>
      <c r="BB509" s="38">
        <v>3.9994700000000001E-2</v>
      </c>
      <c r="BC509" s="38">
        <v>-4.4662E-3</v>
      </c>
      <c r="BD509" s="38">
        <v>-0.11484610000000001</v>
      </c>
      <c r="BE509" s="38">
        <v>-0.21798619999999999</v>
      </c>
      <c r="BF509" s="38">
        <v>-0.16667660000000001</v>
      </c>
      <c r="BG509" s="38">
        <v>-0.37182019999999999</v>
      </c>
      <c r="BH509" s="38">
        <v>-0.37258340000000001</v>
      </c>
      <c r="BI509" s="38">
        <v>-0.43731950000000003</v>
      </c>
      <c r="BJ509" s="38">
        <v>5.4191499999999997E-2</v>
      </c>
      <c r="BK509" s="38">
        <v>3.6370699999999999E-2</v>
      </c>
      <c r="BL509" s="38">
        <v>9.1762200000000002E-2</v>
      </c>
      <c r="BM509" s="38">
        <v>0.1246946</v>
      </c>
      <c r="BN509" s="38">
        <v>0.1675123</v>
      </c>
      <c r="BO509" s="38">
        <v>0.1396751</v>
      </c>
      <c r="BP509" s="38">
        <v>-6.7872000000000002E-3</v>
      </c>
      <c r="BQ509" s="38">
        <v>-0.13998769999999999</v>
      </c>
      <c r="BR509" s="38">
        <v>-0.219363</v>
      </c>
      <c r="BS509" s="38">
        <v>-0.26792290000000002</v>
      </c>
      <c r="BT509" s="38">
        <v>-0.263349</v>
      </c>
      <c r="BU509" s="38">
        <v>-0.13293869999999999</v>
      </c>
      <c r="BV509" s="38">
        <v>-3.4095199999999999E-2</v>
      </c>
      <c r="BW509" s="38">
        <v>7.3571999999999999E-2</v>
      </c>
      <c r="BX509" s="38">
        <v>0.19692119999999999</v>
      </c>
      <c r="BY509" s="38">
        <v>0.1554643</v>
      </c>
      <c r="BZ509" s="38">
        <v>8.6333199999999999E-2</v>
      </c>
      <c r="CA509" s="38">
        <v>4.1221399999999998E-2</v>
      </c>
      <c r="CB509" s="38">
        <v>-7.1154899999999993E-2</v>
      </c>
      <c r="CC509" s="38">
        <v>-0.1761644</v>
      </c>
      <c r="CD509" s="38">
        <v>-0.1269836</v>
      </c>
      <c r="CE509" s="38">
        <v>-0.31523479999999998</v>
      </c>
      <c r="CF509" s="38">
        <v>-0.31898569999999998</v>
      </c>
      <c r="CG509" s="38">
        <v>-0.38398860000000001</v>
      </c>
      <c r="CH509" s="38">
        <v>7.8080200000000002E-2</v>
      </c>
      <c r="CI509" s="38">
        <v>5.5223800000000003E-2</v>
      </c>
      <c r="CJ509" s="38">
        <v>0.1067205</v>
      </c>
      <c r="CK509" s="38">
        <v>0.1368268</v>
      </c>
      <c r="CL509" s="38">
        <v>0.17995220000000001</v>
      </c>
      <c r="CM509" s="38">
        <v>0.15707260000000001</v>
      </c>
      <c r="CN509" s="38">
        <v>1.41735E-2</v>
      </c>
      <c r="CO509" s="38">
        <v>-0.12504019999999999</v>
      </c>
      <c r="CP509" s="38">
        <v>-0.19947000000000001</v>
      </c>
      <c r="CQ509" s="38">
        <v>-0.23990600000000001</v>
      </c>
      <c r="CR509" s="38">
        <v>-0.2424325</v>
      </c>
      <c r="CS509" s="38">
        <v>-0.1175517</v>
      </c>
      <c r="CT509" s="38">
        <v>-2.5254100000000002E-2</v>
      </c>
      <c r="CU509" s="38">
        <v>8.6282300000000006E-2</v>
      </c>
      <c r="CV509" s="38">
        <v>0.2209246</v>
      </c>
      <c r="CW509" s="38">
        <v>0.18514829999999999</v>
      </c>
      <c r="CX509" s="38">
        <v>0.11842709999999999</v>
      </c>
      <c r="CY509" s="38">
        <v>7.2864399999999996E-2</v>
      </c>
      <c r="CZ509" s="38">
        <v>-4.08945E-2</v>
      </c>
      <c r="DA509" s="38">
        <v>-0.14719860000000001</v>
      </c>
      <c r="DB509" s="38">
        <v>-9.9492399999999995E-2</v>
      </c>
      <c r="DC509" s="38">
        <v>-0.27604390000000001</v>
      </c>
      <c r="DD509" s="38">
        <v>-0.281864</v>
      </c>
      <c r="DE509" s="38">
        <v>-0.34705180000000002</v>
      </c>
      <c r="DF509" s="38">
        <v>0.1019689</v>
      </c>
      <c r="DG509" s="38">
        <v>7.4076900000000001E-2</v>
      </c>
      <c r="DH509" s="38">
        <v>0.1216788</v>
      </c>
      <c r="DI509" s="38">
        <v>0.14895900000000001</v>
      </c>
      <c r="DJ509" s="38">
        <v>0.19239220000000001</v>
      </c>
      <c r="DK509" s="38">
        <v>0.17447009999999999</v>
      </c>
      <c r="DL509" s="38">
        <v>3.5134100000000001E-2</v>
      </c>
      <c r="DM509" s="38">
        <v>-0.1100928</v>
      </c>
      <c r="DN509" s="38">
        <v>-0.17957699999999999</v>
      </c>
      <c r="DO509" s="38">
        <v>-0.2118891</v>
      </c>
      <c r="DP509" s="38">
        <v>-0.22151609999999999</v>
      </c>
      <c r="DQ509" s="38">
        <v>-0.1021648</v>
      </c>
      <c r="DR509" s="38">
        <v>-1.6412900000000001E-2</v>
      </c>
      <c r="DS509" s="38">
        <v>9.8992499999999997E-2</v>
      </c>
      <c r="DT509" s="38">
        <v>0.24492800000000001</v>
      </c>
      <c r="DU509" s="38">
        <v>0.21483240000000001</v>
      </c>
      <c r="DV509" s="38">
        <v>0.15052099999999999</v>
      </c>
      <c r="DW509" s="38">
        <v>0.1045075</v>
      </c>
      <c r="DX509" s="38">
        <v>-1.0633999999999999E-2</v>
      </c>
      <c r="DY509" s="38">
        <v>-0.1182329</v>
      </c>
      <c r="DZ509" s="38">
        <v>-7.2001200000000001E-2</v>
      </c>
      <c r="EA509" s="38">
        <v>-0.23685300000000001</v>
      </c>
      <c r="EB509" s="38">
        <v>-0.2447424</v>
      </c>
      <c r="EC509" s="38">
        <v>-0.31011490000000003</v>
      </c>
      <c r="ED509" s="38">
        <v>0.13646040000000001</v>
      </c>
      <c r="EE509" s="38">
        <v>0.10129779999999999</v>
      </c>
      <c r="EF509" s="38">
        <v>0.14327619999999999</v>
      </c>
      <c r="EG509" s="38">
        <v>0.16647609999999999</v>
      </c>
      <c r="EH509" s="38">
        <v>0.2103535</v>
      </c>
      <c r="EI509" s="38">
        <v>0.1995894</v>
      </c>
      <c r="EJ509" s="38">
        <v>6.5397899999999995E-2</v>
      </c>
      <c r="EK509" s="38">
        <v>-8.8511000000000006E-2</v>
      </c>
      <c r="EL509" s="38">
        <v>-0.15085460000000001</v>
      </c>
      <c r="EM509" s="38">
        <v>-0.17143710000000001</v>
      </c>
      <c r="EN509" s="38">
        <v>-0.19131609999999999</v>
      </c>
      <c r="EO509" s="38">
        <v>-7.9948500000000006E-2</v>
      </c>
      <c r="EP509" s="38">
        <v>-3.6476999999999998E-3</v>
      </c>
      <c r="EQ509" s="38">
        <v>0.11734410000000001</v>
      </c>
      <c r="ER509" s="38">
        <v>0.27958509999999998</v>
      </c>
      <c r="ES509" s="38">
        <v>0.25769130000000001</v>
      </c>
      <c r="ET509" s="38">
        <v>0.19685949999999999</v>
      </c>
      <c r="EU509" s="38">
        <v>0.1501951</v>
      </c>
      <c r="EV509" s="38">
        <v>3.3057200000000002E-2</v>
      </c>
      <c r="EW509" s="38">
        <v>-7.6411099999999996E-2</v>
      </c>
      <c r="EX509" s="38">
        <v>-3.2308200000000002E-2</v>
      </c>
      <c r="EY509" s="38">
        <v>-0.1802676</v>
      </c>
      <c r="EZ509" s="38">
        <v>-0.1911447</v>
      </c>
      <c r="FA509" s="38">
        <v>-0.25678410000000002</v>
      </c>
      <c r="FB509" s="38">
        <v>78.818700000000007</v>
      </c>
      <c r="FC509" s="38">
        <v>77.143270000000001</v>
      </c>
      <c r="FD509" s="38">
        <v>74.800640000000001</v>
      </c>
      <c r="FE509" s="38">
        <v>72.83887</v>
      </c>
      <c r="FF509" s="38">
        <v>71.799469999999999</v>
      </c>
      <c r="FG509" s="38">
        <v>70.852509999999995</v>
      </c>
      <c r="FH509" s="38">
        <v>71.481219999999993</v>
      </c>
      <c r="FI509" s="38">
        <v>75.611660000000001</v>
      </c>
      <c r="FJ509" s="38">
        <v>80.536479999999997</v>
      </c>
      <c r="FK509" s="38">
        <v>84.288830000000004</v>
      </c>
      <c r="FL509" s="38">
        <v>87.966710000000006</v>
      </c>
      <c r="FM509" s="38">
        <v>91.555340000000001</v>
      </c>
      <c r="FN509" s="38">
        <v>94.087130000000002</v>
      </c>
      <c r="FO509" s="38">
        <v>96.272009999999995</v>
      </c>
      <c r="FP509" s="38">
        <v>97.725279999999998</v>
      </c>
      <c r="FQ509" s="38">
        <v>98.876720000000006</v>
      </c>
      <c r="FR509" s="38">
        <v>99.207449999999994</v>
      </c>
      <c r="FS509" s="38">
        <v>98.672579999999996</v>
      </c>
      <c r="FT509" s="38">
        <v>96.980350000000001</v>
      </c>
      <c r="FU509" s="38">
        <v>94.636129999999994</v>
      </c>
      <c r="FV509" s="38">
        <v>91.308719999999994</v>
      </c>
      <c r="FW509">
        <v>88.5548</v>
      </c>
      <c r="FX509">
        <v>85.763829999999999</v>
      </c>
      <c r="FY509">
        <v>82.918170000000003</v>
      </c>
      <c r="FZ509">
        <v>5.03119E-2</v>
      </c>
      <c r="GA509">
        <v>0.4506598</v>
      </c>
      <c r="GB509">
        <v>1</v>
      </c>
    </row>
    <row r="510" spans="1:184" x14ac:dyDescent="0.3">
      <c r="A510" t="s">
        <v>279</v>
      </c>
      <c r="B510" t="s">
        <v>1</v>
      </c>
      <c r="C510" t="s">
        <v>1</v>
      </c>
      <c r="D510" t="s">
        <v>1</v>
      </c>
      <c r="E510" t="s">
        <v>1</v>
      </c>
      <c r="F510" t="s">
        <v>1</v>
      </c>
      <c r="G510" t="s">
        <v>1</v>
      </c>
      <c r="H510" s="40" t="s">
        <v>269</v>
      </c>
      <c r="I510" s="18" t="s">
        <v>1</v>
      </c>
      <c r="J510" s="38" t="s">
        <v>1</v>
      </c>
      <c r="K510" s="18">
        <v>44739</v>
      </c>
      <c r="L510" s="38">
        <v>17407</v>
      </c>
      <c r="M510" s="38">
        <v>17407</v>
      </c>
      <c r="N510" s="38">
        <v>12.929819999999999</v>
      </c>
      <c r="O510" s="38">
        <v>12.440939999999999</v>
      </c>
      <c r="P510" s="38">
        <v>12.092320000000001</v>
      </c>
      <c r="Q510" s="38">
        <v>12.10604</v>
      </c>
      <c r="R510" s="38">
        <v>12.640689999999999</v>
      </c>
      <c r="S510" s="38">
        <v>14.0802</v>
      </c>
      <c r="T510" s="38">
        <v>15.70458</v>
      </c>
      <c r="U510" s="38">
        <v>17.736440000000002</v>
      </c>
      <c r="V510" s="38">
        <v>20.166540000000001</v>
      </c>
      <c r="W510" s="38">
        <v>21.824750000000002</v>
      </c>
      <c r="X510" s="38">
        <v>23.337669999999999</v>
      </c>
      <c r="Y510" s="38">
        <v>24.565950000000001</v>
      </c>
      <c r="Z510" s="38">
        <v>25.4849</v>
      </c>
      <c r="AA510" s="38">
        <v>26.4682</v>
      </c>
      <c r="AB510" s="38">
        <v>26.878730000000001</v>
      </c>
      <c r="AC510" s="38">
        <v>26.599799999999998</v>
      </c>
      <c r="AD510" s="38">
        <v>25.56701</v>
      </c>
      <c r="AE510" s="38">
        <v>23.746200000000002</v>
      </c>
      <c r="AF510" s="38">
        <v>22.062840000000001</v>
      </c>
      <c r="AG510" s="38">
        <v>20.89425</v>
      </c>
      <c r="AH510" s="38">
        <v>19.629560000000001</v>
      </c>
      <c r="AI510" s="38">
        <v>17.798680000000001</v>
      </c>
      <c r="AJ510" s="38">
        <v>15.89725</v>
      </c>
      <c r="AK510" s="38">
        <v>14.47495</v>
      </c>
      <c r="AL510" s="38">
        <v>-0.24705009999999999</v>
      </c>
      <c r="AM510" s="38">
        <v>-0.13355449999999999</v>
      </c>
      <c r="AN510" s="38">
        <v>-9.7531000000000007E-2</v>
      </c>
      <c r="AO510" s="38">
        <v>-2.59034E-2</v>
      </c>
      <c r="AP510" s="38">
        <v>-8.9070999999999994E-3</v>
      </c>
      <c r="AQ510" s="38">
        <v>0.25669740000000002</v>
      </c>
      <c r="AR510" s="38">
        <v>0.28852870000000003</v>
      </c>
      <c r="AS510" s="38">
        <v>-4.0714199999999999E-2</v>
      </c>
      <c r="AT510" s="38">
        <v>-4.6532700000000003E-2</v>
      </c>
      <c r="AU510" s="38">
        <v>-0.12910179999999999</v>
      </c>
      <c r="AV510" s="38">
        <v>-0.1284602</v>
      </c>
      <c r="AW510" s="38">
        <v>-9.4330300000000006E-2</v>
      </c>
      <c r="AX510" s="38">
        <v>-4.8155999999999997E-3</v>
      </c>
      <c r="AY510" s="38">
        <v>7.8146400000000005E-2</v>
      </c>
      <c r="AZ510" s="38">
        <v>0.15815109999999999</v>
      </c>
      <c r="BA510" s="38">
        <v>0.17810580000000001</v>
      </c>
      <c r="BB510" s="38">
        <v>0.31496239999999998</v>
      </c>
      <c r="BC510" s="38">
        <v>0.22067390000000001</v>
      </c>
      <c r="BD510" s="38">
        <v>6.9020100000000001E-2</v>
      </c>
      <c r="BE510" s="38">
        <v>6.9634100000000004E-2</v>
      </c>
      <c r="BF510" s="38">
        <v>2.8265499999999999E-2</v>
      </c>
      <c r="BG510" s="38">
        <v>-0.36627219999999999</v>
      </c>
      <c r="BH510" s="38">
        <v>-0.24422679999999999</v>
      </c>
      <c r="BI510" s="38">
        <v>-0.2396836</v>
      </c>
      <c r="BJ510" s="38">
        <v>-0.2229748</v>
      </c>
      <c r="BK510" s="38">
        <v>-0.1112475</v>
      </c>
      <c r="BL510" s="38">
        <v>-7.75869E-2</v>
      </c>
      <c r="BM510" s="38">
        <v>-9.2732000000000005E-3</v>
      </c>
      <c r="BN510" s="38">
        <v>6.8462999999999996E-3</v>
      </c>
      <c r="BO510" s="38">
        <v>0.27660289999999998</v>
      </c>
      <c r="BP510" s="38">
        <v>0.31771929999999998</v>
      </c>
      <c r="BQ510" s="38">
        <v>-2.1721799999999999E-2</v>
      </c>
      <c r="BR510" s="38">
        <v>-1.84344E-2</v>
      </c>
      <c r="BS510" s="38">
        <v>-9.7505400000000006E-2</v>
      </c>
      <c r="BT510" s="38">
        <v>-0.1004543</v>
      </c>
      <c r="BU510" s="38">
        <v>-7.2302199999999997E-2</v>
      </c>
      <c r="BV510" s="38">
        <v>5.5891999999999999E-3</v>
      </c>
      <c r="BW510" s="38">
        <v>9.2558799999999997E-2</v>
      </c>
      <c r="BX510" s="38">
        <v>0.1799328</v>
      </c>
      <c r="BY510" s="38">
        <v>0.20236709999999999</v>
      </c>
      <c r="BZ510" s="38">
        <v>0.34853240000000002</v>
      </c>
      <c r="CA510" s="38">
        <v>0.25350699999999998</v>
      </c>
      <c r="CB510" s="38">
        <v>0.1061796</v>
      </c>
      <c r="CC510" s="38">
        <v>0.1055257</v>
      </c>
      <c r="CD510" s="38">
        <v>6.0275500000000003E-2</v>
      </c>
      <c r="CE510" s="38">
        <v>-0.31360359999999998</v>
      </c>
      <c r="CF510" s="38">
        <v>-0.19543079999999999</v>
      </c>
      <c r="CG510" s="38">
        <v>-0.18681900000000001</v>
      </c>
      <c r="CH510" s="38">
        <v>-0.20630019999999999</v>
      </c>
      <c r="CI510" s="38">
        <v>-9.57977E-2</v>
      </c>
      <c r="CJ510" s="38">
        <v>-6.3773700000000003E-2</v>
      </c>
      <c r="CK510" s="38">
        <v>2.2449000000000002E-3</v>
      </c>
      <c r="CL510" s="38">
        <v>1.7756999999999998E-2</v>
      </c>
      <c r="CM510" s="38">
        <v>0.29038950000000002</v>
      </c>
      <c r="CN510" s="38">
        <v>0.33793669999999998</v>
      </c>
      <c r="CO510" s="38">
        <v>-8.5676999999999993E-3</v>
      </c>
      <c r="CP510" s="38">
        <v>1.0264E-3</v>
      </c>
      <c r="CQ510" s="38">
        <v>-7.5621900000000006E-2</v>
      </c>
      <c r="CR510" s="38">
        <v>-8.1057400000000002E-2</v>
      </c>
      <c r="CS510" s="38">
        <v>-5.7045600000000002E-2</v>
      </c>
      <c r="CT510" s="38">
        <v>1.27955E-2</v>
      </c>
      <c r="CU510" s="38">
        <v>0.1025408</v>
      </c>
      <c r="CV510" s="38">
        <v>0.19501859999999999</v>
      </c>
      <c r="CW510" s="38">
        <v>0.21917049999999999</v>
      </c>
      <c r="CX510" s="38">
        <v>0.37178280000000002</v>
      </c>
      <c r="CY510" s="38">
        <v>0.27624710000000002</v>
      </c>
      <c r="CZ510" s="38">
        <v>0.13191620000000001</v>
      </c>
      <c r="DA510" s="38">
        <v>0.1303841</v>
      </c>
      <c r="DB510" s="38">
        <v>8.2445500000000005E-2</v>
      </c>
      <c r="DC510" s="38">
        <v>-0.27712560000000003</v>
      </c>
      <c r="DD510" s="38">
        <v>-0.1616349</v>
      </c>
      <c r="DE510" s="38">
        <v>-0.15020510000000001</v>
      </c>
      <c r="DF510" s="38">
        <v>-0.18962570000000001</v>
      </c>
      <c r="DG510" s="38">
        <v>-8.03479E-2</v>
      </c>
      <c r="DH510" s="38">
        <v>-4.9960499999999998E-2</v>
      </c>
      <c r="DI510" s="38">
        <v>1.37629E-2</v>
      </c>
      <c r="DJ510" s="38">
        <v>2.8667700000000001E-2</v>
      </c>
      <c r="DK510" s="38">
        <v>0.304176</v>
      </c>
      <c r="DL510" s="38">
        <v>0.35815409999999998</v>
      </c>
      <c r="DM510" s="38">
        <v>4.5864E-3</v>
      </c>
      <c r="DN510" s="38">
        <v>2.0487200000000001E-2</v>
      </c>
      <c r="DO510" s="38">
        <v>-5.3738300000000003E-2</v>
      </c>
      <c r="DP510" s="38">
        <v>-6.1660600000000003E-2</v>
      </c>
      <c r="DQ510" s="38">
        <v>-4.1789100000000003E-2</v>
      </c>
      <c r="DR510" s="38">
        <v>2.00018E-2</v>
      </c>
      <c r="DS510" s="38">
        <v>0.11252280000000001</v>
      </c>
      <c r="DT510" s="38">
        <v>0.2101045</v>
      </c>
      <c r="DU510" s="38">
        <v>0.23597380000000001</v>
      </c>
      <c r="DV510" s="38">
        <v>0.39503329999999998</v>
      </c>
      <c r="DW510" s="38">
        <v>0.29898720000000001</v>
      </c>
      <c r="DX510" s="38">
        <v>0.15765280000000001</v>
      </c>
      <c r="DY510" s="38">
        <v>0.15524250000000001</v>
      </c>
      <c r="DZ510" s="38">
        <v>0.1046154</v>
      </c>
      <c r="EA510" s="38">
        <v>-0.24064749999999999</v>
      </c>
      <c r="EB510" s="38">
        <v>-0.12783900000000001</v>
      </c>
      <c r="EC510" s="38">
        <v>-0.1135912</v>
      </c>
      <c r="ED510" s="38">
        <v>-0.16555030000000001</v>
      </c>
      <c r="EE510" s="38">
        <v>-5.8040899999999999E-2</v>
      </c>
      <c r="EF510" s="38">
        <v>-3.0016399999999999E-2</v>
      </c>
      <c r="EG510" s="38">
        <v>3.0393099999999999E-2</v>
      </c>
      <c r="EH510" s="38">
        <v>4.4421000000000002E-2</v>
      </c>
      <c r="EI510" s="38">
        <v>0.32408160000000003</v>
      </c>
      <c r="EJ510" s="38">
        <v>0.38734469999999999</v>
      </c>
      <c r="EK510" s="38">
        <v>2.3578700000000001E-2</v>
      </c>
      <c r="EL510" s="38">
        <v>4.8585400000000001E-2</v>
      </c>
      <c r="EM510" s="38">
        <v>-2.2141899999999999E-2</v>
      </c>
      <c r="EN510" s="38">
        <v>-3.36546E-2</v>
      </c>
      <c r="EO510" s="38">
        <v>-1.9761000000000001E-2</v>
      </c>
      <c r="EP510" s="38">
        <v>3.0406599999999999E-2</v>
      </c>
      <c r="EQ510" s="38">
        <v>0.1269352</v>
      </c>
      <c r="ER510" s="38">
        <v>0.23188619999999999</v>
      </c>
      <c r="ES510" s="38">
        <v>0.2602352</v>
      </c>
      <c r="ET510" s="38">
        <v>0.42860320000000002</v>
      </c>
      <c r="EU510" s="38">
        <v>0.33182030000000001</v>
      </c>
      <c r="EV510" s="38">
        <v>0.1948124</v>
      </c>
      <c r="EW510" s="38">
        <v>0.1911341</v>
      </c>
      <c r="EX510" s="38">
        <v>0.13662540000000001</v>
      </c>
      <c r="EY510" s="38">
        <v>-0.18797900000000001</v>
      </c>
      <c r="EZ510" s="38">
        <v>-7.9043100000000005E-2</v>
      </c>
      <c r="FA510" s="38">
        <v>-6.0726599999999999E-2</v>
      </c>
      <c r="FB510" s="38">
        <v>76.634510000000006</v>
      </c>
      <c r="FC510" s="38">
        <v>74.587370000000007</v>
      </c>
      <c r="FD510" s="38">
        <v>72.564440000000005</v>
      </c>
      <c r="FE510" s="38">
        <v>70.885059999999996</v>
      </c>
      <c r="FF510" s="38">
        <v>69.89228</v>
      </c>
      <c r="FG510" s="38">
        <v>68.693160000000006</v>
      </c>
      <c r="FH510" s="38">
        <v>68.947749999999999</v>
      </c>
      <c r="FI510" s="38">
        <v>72.332570000000004</v>
      </c>
      <c r="FJ510" s="38">
        <v>77.150080000000003</v>
      </c>
      <c r="FK510" s="38">
        <v>81.35915</v>
      </c>
      <c r="FL510" s="38">
        <v>85.658259999999999</v>
      </c>
      <c r="FM510" s="38">
        <v>89.670169999999999</v>
      </c>
      <c r="FN510" s="38">
        <v>93.169399999999996</v>
      </c>
      <c r="FO510" s="38">
        <v>96.118260000000006</v>
      </c>
      <c r="FP510" s="38">
        <v>98.356139999999996</v>
      </c>
      <c r="FQ510" s="38">
        <v>99.995869999999996</v>
      </c>
      <c r="FR510" s="38">
        <v>100.1686</v>
      </c>
      <c r="FS510" s="38">
        <v>99.787970000000001</v>
      </c>
      <c r="FT510" s="38">
        <v>98.171940000000006</v>
      </c>
      <c r="FU510" s="38">
        <v>95.207239999999999</v>
      </c>
      <c r="FV510" s="38">
        <v>90.686750000000004</v>
      </c>
      <c r="FW510">
        <v>86.88091</v>
      </c>
      <c r="FX510">
        <v>83.527720000000002</v>
      </c>
      <c r="FY510">
        <v>80.822519999999997</v>
      </c>
      <c r="FZ510">
        <v>4.0812000000000001E-2</v>
      </c>
      <c r="GA510">
        <v>0.3482981</v>
      </c>
      <c r="GB510">
        <v>1</v>
      </c>
    </row>
    <row r="511" spans="1:184" x14ac:dyDescent="0.3">
      <c r="A511" t="s">
        <v>279</v>
      </c>
      <c r="B511" t="s">
        <v>1</v>
      </c>
      <c r="C511" t="s">
        <v>1</v>
      </c>
      <c r="D511" t="s">
        <v>1</v>
      </c>
      <c r="E511" t="s">
        <v>1</v>
      </c>
      <c r="F511" t="s">
        <v>1</v>
      </c>
      <c r="G511" t="s">
        <v>1</v>
      </c>
      <c r="H511" s="40" t="s">
        <v>269</v>
      </c>
      <c r="I511" s="18" t="s">
        <v>1</v>
      </c>
      <c r="J511" s="38" t="s">
        <v>1</v>
      </c>
      <c r="K511" s="18">
        <v>44753</v>
      </c>
      <c r="L511" s="38">
        <v>17371</v>
      </c>
      <c r="M511" s="38">
        <v>17371</v>
      </c>
      <c r="N511" s="38">
        <v>13.048859999999999</v>
      </c>
      <c r="O511" s="38">
        <v>12.556229999999999</v>
      </c>
      <c r="P511" s="38">
        <v>12.216889999999999</v>
      </c>
      <c r="Q511" s="38">
        <v>12.22167</v>
      </c>
      <c r="R511" s="38">
        <v>12.76947</v>
      </c>
      <c r="S511" s="38">
        <v>14.18215</v>
      </c>
      <c r="T511" s="38">
        <v>15.7926</v>
      </c>
      <c r="U511" s="38">
        <v>17.963280000000001</v>
      </c>
      <c r="V511" s="38">
        <v>20.510829999999999</v>
      </c>
      <c r="W511" s="38">
        <v>22.322620000000001</v>
      </c>
      <c r="X511" s="38">
        <v>23.892659999999999</v>
      </c>
      <c r="Y511" s="38">
        <v>25.126359999999998</v>
      </c>
      <c r="Z511" s="38">
        <v>25.95307</v>
      </c>
      <c r="AA511" s="38">
        <v>26.839230000000001</v>
      </c>
      <c r="AB511" s="38">
        <v>27.140599999999999</v>
      </c>
      <c r="AC511" s="38">
        <v>26.78884</v>
      </c>
      <c r="AD511" s="38">
        <v>25.680589999999999</v>
      </c>
      <c r="AE511" s="38">
        <v>23.817119999999999</v>
      </c>
      <c r="AF511" s="38">
        <v>22.135619999999999</v>
      </c>
      <c r="AG511" s="38">
        <v>21.021409999999999</v>
      </c>
      <c r="AH511" s="38">
        <v>19.84104</v>
      </c>
      <c r="AI511" s="38">
        <v>18.081880000000002</v>
      </c>
      <c r="AJ511" s="38">
        <v>16.238600000000002</v>
      </c>
      <c r="AK511" s="38">
        <v>14.779159999999999</v>
      </c>
      <c r="AL511" s="38">
        <v>-0.1160026</v>
      </c>
      <c r="AM511" s="38">
        <v>-4.0675000000000003E-2</v>
      </c>
      <c r="AN511" s="38">
        <v>8.7120000000000003E-4</v>
      </c>
      <c r="AO511" s="38">
        <v>-8.7492999999999998E-3</v>
      </c>
      <c r="AP511" s="38">
        <v>-3.5902099999999999E-2</v>
      </c>
      <c r="AQ511" s="38">
        <v>9.23292E-2</v>
      </c>
      <c r="AR511" s="38">
        <v>0.13118379999999999</v>
      </c>
      <c r="AS511" s="38">
        <v>-0.17591010000000001</v>
      </c>
      <c r="AT511" s="38">
        <v>-0.1075924</v>
      </c>
      <c r="AU511" s="38">
        <v>-0.18840100000000001</v>
      </c>
      <c r="AV511" s="38">
        <v>-0.13178899999999999</v>
      </c>
      <c r="AW511" s="38">
        <v>-0.14999390000000001</v>
      </c>
      <c r="AX511" s="38">
        <v>-6.8607899999999999E-2</v>
      </c>
      <c r="AY511" s="38">
        <v>2.8851100000000001E-2</v>
      </c>
      <c r="AZ511" s="38">
        <v>9.7892800000000002E-2</v>
      </c>
      <c r="BA511" s="38">
        <v>0.1400508</v>
      </c>
      <c r="BB511" s="38">
        <v>0.23045209999999999</v>
      </c>
      <c r="BC511" s="38">
        <v>0.1083398</v>
      </c>
      <c r="BD511" s="38">
        <v>-2.9432E-2</v>
      </c>
      <c r="BE511" s="38">
        <v>-3.3324199999999998E-2</v>
      </c>
      <c r="BF511" s="38">
        <v>-9.5250399999999999E-2</v>
      </c>
      <c r="BG511" s="38">
        <v>-0.60686019999999996</v>
      </c>
      <c r="BH511" s="38">
        <v>-0.44115759999999998</v>
      </c>
      <c r="BI511" s="38">
        <v>-0.37714599999999998</v>
      </c>
      <c r="BJ511" s="38">
        <v>-8.55292E-2</v>
      </c>
      <c r="BK511" s="38">
        <v>-1.33857E-2</v>
      </c>
      <c r="BL511" s="38">
        <v>2.4025700000000001E-2</v>
      </c>
      <c r="BM511" s="38">
        <v>1.05957E-2</v>
      </c>
      <c r="BN511" s="38">
        <v>-1.7238799999999999E-2</v>
      </c>
      <c r="BO511" s="38">
        <v>0.1157198</v>
      </c>
      <c r="BP511" s="38">
        <v>0.16654720000000001</v>
      </c>
      <c r="BQ511" s="38">
        <v>-0.15091199999999999</v>
      </c>
      <c r="BR511" s="38">
        <v>-7.3930899999999994E-2</v>
      </c>
      <c r="BS511" s="38">
        <v>-0.14843480000000001</v>
      </c>
      <c r="BT511" s="38">
        <v>-9.7721500000000003E-2</v>
      </c>
      <c r="BU511" s="38">
        <v>-0.1233601</v>
      </c>
      <c r="BV511" s="38">
        <v>-5.6049700000000001E-2</v>
      </c>
      <c r="BW511" s="38">
        <v>4.6430800000000001E-2</v>
      </c>
      <c r="BX511" s="38">
        <v>0.1244627</v>
      </c>
      <c r="BY511" s="38">
        <v>0.17153869999999999</v>
      </c>
      <c r="BZ511" s="38">
        <v>0.2701808</v>
      </c>
      <c r="CA511" s="38">
        <v>0.14918300000000001</v>
      </c>
      <c r="CB511" s="38">
        <v>1.6402E-2</v>
      </c>
      <c r="CC511" s="38">
        <v>1.0326200000000001E-2</v>
      </c>
      <c r="CD511" s="38">
        <v>-5.5451199999999999E-2</v>
      </c>
      <c r="CE511" s="38">
        <v>-0.5478866</v>
      </c>
      <c r="CF511" s="38">
        <v>-0.380305</v>
      </c>
      <c r="CG511" s="38">
        <v>-0.31064960000000003</v>
      </c>
      <c r="CH511" s="38">
        <v>-6.4423400000000006E-2</v>
      </c>
      <c r="CI511" s="38">
        <v>5.5148000000000003E-3</v>
      </c>
      <c r="CJ511" s="38">
        <v>4.0062399999999998E-2</v>
      </c>
      <c r="CK511" s="38">
        <v>2.3994000000000001E-2</v>
      </c>
      <c r="CL511" s="38">
        <v>-4.3127E-3</v>
      </c>
      <c r="CM511" s="38">
        <v>0.13192010000000001</v>
      </c>
      <c r="CN511" s="38">
        <v>0.19103970000000001</v>
      </c>
      <c r="CO511" s="38">
        <v>-0.13359850000000001</v>
      </c>
      <c r="CP511" s="38">
        <v>-5.0617000000000002E-2</v>
      </c>
      <c r="CQ511" s="38">
        <v>-0.12075429999999999</v>
      </c>
      <c r="CR511" s="38">
        <v>-7.4126399999999995E-2</v>
      </c>
      <c r="CS511" s="38">
        <v>-0.10491350000000001</v>
      </c>
      <c r="CT511" s="38">
        <v>-4.7351900000000002E-2</v>
      </c>
      <c r="CU511" s="38">
        <v>5.8606400000000003E-2</v>
      </c>
      <c r="CV511" s="38">
        <v>0.14286499999999999</v>
      </c>
      <c r="CW511" s="38">
        <v>0.19334699999999999</v>
      </c>
      <c r="CX511" s="38">
        <v>0.29769669999999998</v>
      </c>
      <c r="CY511" s="38">
        <v>0.17747080000000001</v>
      </c>
      <c r="CZ511" s="38">
        <v>4.8146500000000002E-2</v>
      </c>
      <c r="DA511" s="38">
        <v>4.0558400000000001E-2</v>
      </c>
      <c r="DB511" s="38">
        <v>-2.7886399999999999E-2</v>
      </c>
      <c r="DC511" s="38">
        <v>-0.50704159999999998</v>
      </c>
      <c r="DD511" s="38">
        <v>-0.33815859999999998</v>
      </c>
      <c r="DE511" s="38">
        <v>-0.2645943</v>
      </c>
      <c r="DF511" s="38">
        <v>-4.3317599999999998E-2</v>
      </c>
      <c r="DG511" s="38">
        <v>2.4415200000000001E-2</v>
      </c>
      <c r="DH511" s="38">
        <v>5.6099099999999999E-2</v>
      </c>
      <c r="DI511" s="38">
        <v>3.7392399999999999E-2</v>
      </c>
      <c r="DJ511" s="38">
        <v>8.6134000000000002E-3</v>
      </c>
      <c r="DK511" s="38">
        <v>0.14812030000000001</v>
      </c>
      <c r="DL511" s="38">
        <v>0.21553230000000001</v>
      </c>
      <c r="DM511" s="38">
        <v>-0.1162849</v>
      </c>
      <c r="DN511" s="38">
        <v>-2.73032E-2</v>
      </c>
      <c r="DO511" s="38">
        <v>-9.3073799999999998E-2</v>
      </c>
      <c r="DP511" s="38">
        <v>-5.0531300000000001E-2</v>
      </c>
      <c r="DQ511" s="38">
        <v>-8.6467000000000002E-2</v>
      </c>
      <c r="DR511" s="38">
        <v>-3.8654099999999997E-2</v>
      </c>
      <c r="DS511" s="38">
        <v>7.0782100000000001E-2</v>
      </c>
      <c r="DT511" s="38">
        <v>0.1612673</v>
      </c>
      <c r="DU511" s="38">
        <v>0.2151554</v>
      </c>
      <c r="DV511" s="38">
        <v>0.32521270000000002</v>
      </c>
      <c r="DW511" s="38">
        <v>0.20575860000000001</v>
      </c>
      <c r="DX511" s="38">
        <v>7.9891000000000004E-2</v>
      </c>
      <c r="DY511" s="38">
        <v>7.0790500000000006E-2</v>
      </c>
      <c r="DZ511" s="38">
        <v>-3.2160000000000001E-4</v>
      </c>
      <c r="EA511" s="38">
        <v>-0.46619670000000002</v>
      </c>
      <c r="EB511" s="38">
        <v>-0.29601230000000001</v>
      </c>
      <c r="EC511" s="38">
        <v>-0.21853909999999999</v>
      </c>
      <c r="ED511" s="38">
        <v>-1.28442E-2</v>
      </c>
      <c r="EE511" s="38">
        <v>5.1704600000000003E-2</v>
      </c>
      <c r="EF511" s="38">
        <v>7.9253599999999993E-2</v>
      </c>
      <c r="EG511" s="38">
        <v>5.67374E-2</v>
      </c>
      <c r="EH511" s="38">
        <v>2.7276700000000001E-2</v>
      </c>
      <c r="EI511" s="38">
        <v>0.17151089999999999</v>
      </c>
      <c r="EJ511" s="38">
        <v>0.2508956</v>
      </c>
      <c r="EK511" s="38">
        <v>-9.1286900000000004E-2</v>
      </c>
      <c r="EL511" s="38">
        <v>6.3584000000000002E-3</v>
      </c>
      <c r="EM511" s="38">
        <v>-5.3107599999999998E-2</v>
      </c>
      <c r="EN511" s="38">
        <v>-1.6463700000000001E-2</v>
      </c>
      <c r="EO511" s="38">
        <v>-5.98331E-2</v>
      </c>
      <c r="EP511" s="38">
        <v>-2.6096000000000001E-2</v>
      </c>
      <c r="EQ511" s="38">
        <v>8.8361800000000004E-2</v>
      </c>
      <c r="ER511" s="38">
        <v>0.18783720000000001</v>
      </c>
      <c r="ES511" s="38">
        <v>0.24664320000000001</v>
      </c>
      <c r="ET511" s="38">
        <v>0.36494130000000002</v>
      </c>
      <c r="EU511" s="38">
        <v>0.24660180000000001</v>
      </c>
      <c r="EV511" s="38">
        <v>0.125725</v>
      </c>
      <c r="EW511" s="38">
        <v>0.1144409</v>
      </c>
      <c r="EX511" s="38">
        <v>3.9477499999999999E-2</v>
      </c>
      <c r="EY511" s="38">
        <v>-0.4072231</v>
      </c>
      <c r="EZ511" s="38">
        <v>-0.2351597</v>
      </c>
      <c r="FA511" s="38">
        <v>-0.1520427</v>
      </c>
      <c r="FB511" s="38">
        <v>78.79562</v>
      </c>
      <c r="FC511" s="38">
        <v>77.670580000000001</v>
      </c>
      <c r="FD511" s="38">
        <v>76.217460000000003</v>
      </c>
      <c r="FE511" s="38">
        <v>74.618849999999995</v>
      </c>
      <c r="FF511" s="38">
        <v>72.588809999999995</v>
      </c>
      <c r="FG511" s="38">
        <v>71.687129999999996</v>
      </c>
      <c r="FH511" s="38">
        <v>71.584950000000006</v>
      </c>
      <c r="FI511" s="38">
        <v>74.634699999999995</v>
      </c>
      <c r="FJ511" s="38">
        <v>79.099459999999993</v>
      </c>
      <c r="FK511" s="38">
        <v>84.065020000000004</v>
      </c>
      <c r="FL511" s="38">
        <v>88.026120000000006</v>
      </c>
      <c r="FM511" s="38">
        <v>91.422290000000004</v>
      </c>
      <c r="FN511" s="38">
        <v>94.560689999999994</v>
      </c>
      <c r="FO511" s="38">
        <v>96.902820000000006</v>
      </c>
      <c r="FP511" s="38">
        <v>98.463179999999994</v>
      </c>
      <c r="FQ511" s="38">
        <v>100.09399999999999</v>
      </c>
      <c r="FR511" s="38">
        <v>100.717</v>
      </c>
      <c r="FS511" s="38">
        <v>100.26430000000001</v>
      </c>
      <c r="FT511" s="38">
        <v>98.858220000000003</v>
      </c>
      <c r="FU511" s="38">
        <v>96.193150000000003</v>
      </c>
      <c r="FV511" s="38">
        <v>92.241870000000006</v>
      </c>
      <c r="FW511">
        <v>88.591049999999996</v>
      </c>
      <c r="FX511">
        <v>85.928399999999996</v>
      </c>
      <c r="FY511">
        <v>82.942019999999999</v>
      </c>
      <c r="FZ511">
        <v>5.0253199999999998E-2</v>
      </c>
      <c r="GA511">
        <v>0.43513659999999998</v>
      </c>
      <c r="GB511">
        <v>1</v>
      </c>
    </row>
    <row r="512" spans="1:184" x14ac:dyDescent="0.3">
      <c r="A512" t="s">
        <v>279</v>
      </c>
      <c r="B512" t="s">
        <v>1</v>
      </c>
      <c r="C512" t="s">
        <v>1</v>
      </c>
      <c r="D512" t="s">
        <v>1</v>
      </c>
      <c r="E512" t="s">
        <v>1</v>
      </c>
      <c r="F512" t="s">
        <v>1</v>
      </c>
      <c r="G512" t="s">
        <v>1</v>
      </c>
      <c r="H512" s="40" t="s">
        <v>269</v>
      </c>
      <c r="I512" s="18" t="s">
        <v>1</v>
      </c>
      <c r="J512" s="38" t="s">
        <v>1</v>
      </c>
      <c r="K512" s="18">
        <v>44760</v>
      </c>
      <c r="L512" s="38">
        <v>17350</v>
      </c>
      <c r="M512" s="38">
        <v>17350</v>
      </c>
      <c r="N512" s="38">
        <v>13.96785</v>
      </c>
      <c r="O512" s="38">
        <v>13.43266</v>
      </c>
      <c r="P512" s="38">
        <v>13.063789999999999</v>
      </c>
      <c r="Q512" s="38">
        <v>13.06263</v>
      </c>
      <c r="R512" s="38">
        <v>13.60169</v>
      </c>
      <c r="S512" s="38">
        <v>15.14081</v>
      </c>
      <c r="T512" s="38">
        <v>16.810580000000002</v>
      </c>
      <c r="U512" s="38">
        <v>18.846689999999999</v>
      </c>
      <c r="V512" s="38">
        <v>21.137509999999999</v>
      </c>
      <c r="W512" s="38">
        <v>22.72692</v>
      </c>
      <c r="X512" s="38">
        <v>24.112290000000002</v>
      </c>
      <c r="Y512" s="38">
        <v>25.292960000000001</v>
      </c>
      <c r="Z512" s="38">
        <v>26.12219</v>
      </c>
      <c r="AA512" s="38">
        <v>26.95899</v>
      </c>
      <c r="AB512" s="38">
        <v>27.299659999999999</v>
      </c>
      <c r="AC512" s="38">
        <v>26.952169999999999</v>
      </c>
      <c r="AD512" s="38">
        <v>25.894659999999998</v>
      </c>
      <c r="AE512" s="38">
        <v>24.0321</v>
      </c>
      <c r="AF512" s="38">
        <v>22.285869999999999</v>
      </c>
      <c r="AG512" s="38">
        <v>21.226109999999998</v>
      </c>
      <c r="AH512" s="38">
        <v>20.061039999999998</v>
      </c>
      <c r="AI512" s="38">
        <v>18.25704</v>
      </c>
      <c r="AJ512" s="38">
        <v>16.310839999999999</v>
      </c>
      <c r="AK512" s="38">
        <v>14.83897</v>
      </c>
      <c r="AL512" s="38">
        <v>-8.5168300000000002E-2</v>
      </c>
      <c r="AM512" s="38">
        <v>2.2985599999999998E-2</v>
      </c>
      <c r="AN512" s="38">
        <v>6.6325499999999996E-2</v>
      </c>
      <c r="AO512" s="38">
        <v>8.9297199999999993E-2</v>
      </c>
      <c r="AP512" s="38">
        <v>2.4336799999999999E-2</v>
      </c>
      <c r="AQ512" s="38">
        <v>6.32051E-2</v>
      </c>
      <c r="AR512" s="38">
        <v>8.7603600000000004E-2</v>
      </c>
      <c r="AS512" s="38">
        <v>-0.1766636</v>
      </c>
      <c r="AT512" s="38">
        <v>-0.18130370000000001</v>
      </c>
      <c r="AU512" s="38">
        <v>-0.22457469999999999</v>
      </c>
      <c r="AV512" s="38">
        <v>-0.35996470000000003</v>
      </c>
      <c r="AW512" s="38">
        <v>-0.43154730000000002</v>
      </c>
      <c r="AX512" s="38">
        <v>-0.19291249999999999</v>
      </c>
      <c r="AY512" s="38">
        <v>0.19562099999999999</v>
      </c>
      <c r="AZ512" s="38">
        <v>0.3431033</v>
      </c>
      <c r="BA512" s="38">
        <v>0.50191050000000004</v>
      </c>
      <c r="BB512" s="38">
        <v>0.62803730000000002</v>
      </c>
      <c r="BC512" s="38">
        <v>0.53529499999999997</v>
      </c>
      <c r="BD512" s="38">
        <v>0.47603600000000001</v>
      </c>
      <c r="BE512" s="38">
        <v>0.60820229999999997</v>
      </c>
      <c r="BF512" s="38">
        <v>0.41351320000000003</v>
      </c>
      <c r="BG512" s="38">
        <v>-6.9439399999999998E-2</v>
      </c>
      <c r="BH512" s="38">
        <v>-9.12327E-2</v>
      </c>
      <c r="BI512" s="38">
        <v>-0.1134903</v>
      </c>
      <c r="BJ512" s="38">
        <v>-5.6030099999999999E-2</v>
      </c>
      <c r="BK512" s="38">
        <v>4.66665E-2</v>
      </c>
      <c r="BL512" s="38">
        <v>8.6486599999999997E-2</v>
      </c>
      <c r="BM512" s="38">
        <v>0.1086256</v>
      </c>
      <c r="BN512" s="38">
        <v>4.2478099999999998E-2</v>
      </c>
      <c r="BO512" s="38">
        <v>8.5574800000000006E-2</v>
      </c>
      <c r="BP512" s="38">
        <v>0.127049</v>
      </c>
      <c r="BQ512" s="38">
        <v>-0.15324740000000001</v>
      </c>
      <c r="BR512" s="38">
        <v>-0.14586170000000001</v>
      </c>
      <c r="BS512" s="38">
        <v>-0.18598719999999999</v>
      </c>
      <c r="BT512" s="38">
        <v>-0.32856610000000003</v>
      </c>
      <c r="BU512" s="38">
        <v>-0.40365319999999999</v>
      </c>
      <c r="BV512" s="38">
        <v>-0.17867720000000001</v>
      </c>
      <c r="BW512" s="38">
        <v>0.2170937</v>
      </c>
      <c r="BX512" s="38">
        <v>0.37633230000000001</v>
      </c>
      <c r="BY512" s="38">
        <v>0.54017979999999999</v>
      </c>
      <c r="BZ512" s="38">
        <v>0.6745234</v>
      </c>
      <c r="CA512" s="38">
        <v>0.59097219999999995</v>
      </c>
      <c r="CB512" s="38">
        <v>0.53942800000000002</v>
      </c>
      <c r="CC512" s="38">
        <v>0.66501259999999995</v>
      </c>
      <c r="CD512" s="38">
        <v>0.4553217</v>
      </c>
      <c r="CE512" s="38">
        <v>-3.107E-3</v>
      </c>
      <c r="CF512" s="38">
        <v>-2.88566E-2</v>
      </c>
      <c r="CG512" s="38">
        <v>-4.9624399999999999E-2</v>
      </c>
      <c r="CH512" s="38">
        <v>-3.5849199999999998E-2</v>
      </c>
      <c r="CI512" s="38">
        <v>6.3067799999999993E-2</v>
      </c>
      <c r="CJ512" s="38">
        <v>0.1004501</v>
      </c>
      <c r="CK512" s="38">
        <v>0.12201239999999999</v>
      </c>
      <c r="CL512" s="38">
        <v>5.5042800000000003E-2</v>
      </c>
      <c r="CM512" s="38">
        <v>0.1010679</v>
      </c>
      <c r="CN512" s="38">
        <v>0.1543687</v>
      </c>
      <c r="CO512" s="38">
        <v>-0.1370294</v>
      </c>
      <c r="CP512" s="38">
        <v>-0.12131459999999999</v>
      </c>
      <c r="CQ512" s="38">
        <v>-0.15926170000000001</v>
      </c>
      <c r="CR512" s="38">
        <v>-0.30681950000000002</v>
      </c>
      <c r="CS512" s="38">
        <v>-0.38433390000000001</v>
      </c>
      <c r="CT512" s="38">
        <v>-0.168818</v>
      </c>
      <c r="CU512" s="38">
        <v>0.23196559999999999</v>
      </c>
      <c r="CV512" s="38">
        <v>0.3993466</v>
      </c>
      <c r="CW512" s="38">
        <v>0.56668510000000005</v>
      </c>
      <c r="CX512" s="38">
        <v>0.70671949999999994</v>
      </c>
      <c r="CY512" s="38">
        <v>0.62953409999999999</v>
      </c>
      <c r="CZ512" s="38">
        <v>0.58333310000000005</v>
      </c>
      <c r="DA512" s="38">
        <v>0.70435919999999996</v>
      </c>
      <c r="DB512" s="38">
        <v>0.48427819999999999</v>
      </c>
      <c r="DC512" s="38">
        <v>4.2834700000000003E-2</v>
      </c>
      <c r="DD512" s="38">
        <v>1.43448E-2</v>
      </c>
      <c r="DE512" s="38">
        <v>-5.3911000000000002E-3</v>
      </c>
      <c r="DF512" s="38">
        <v>-1.56682E-2</v>
      </c>
      <c r="DG512" s="38">
        <v>7.9469200000000004E-2</v>
      </c>
      <c r="DH512" s="38">
        <v>0.1144136</v>
      </c>
      <c r="DI512" s="38">
        <v>0.1353992</v>
      </c>
      <c r="DJ512" s="38">
        <v>6.7607399999999998E-2</v>
      </c>
      <c r="DK512" s="38">
        <v>0.1165611</v>
      </c>
      <c r="DL512" s="38">
        <v>0.1816885</v>
      </c>
      <c r="DM512" s="38">
        <v>-0.1208114</v>
      </c>
      <c r="DN512" s="38">
        <v>-9.6767599999999995E-2</v>
      </c>
      <c r="DO512" s="38">
        <v>-0.13253609999999999</v>
      </c>
      <c r="DP512" s="38">
        <v>-0.28507290000000002</v>
      </c>
      <c r="DQ512" s="38">
        <v>-0.36501460000000002</v>
      </c>
      <c r="DR512" s="38">
        <v>-0.15895870000000001</v>
      </c>
      <c r="DS512" s="38">
        <v>0.24683749999999999</v>
      </c>
      <c r="DT512" s="38">
        <v>0.42236099999999999</v>
      </c>
      <c r="DU512" s="38">
        <v>0.59319029999999995</v>
      </c>
      <c r="DV512" s="38">
        <v>0.73891560000000001</v>
      </c>
      <c r="DW512" s="38">
        <v>0.66809600000000002</v>
      </c>
      <c r="DX512" s="38">
        <v>0.62723830000000003</v>
      </c>
      <c r="DY512" s="38">
        <v>0.74370590000000003</v>
      </c>
      <c r="DZ512" s="38">
        <v>0.51323459999999999</v>
      </c>
      <c r="EA512" s="38">
        <v>8.8776300000000002E-2</v>
      </c>
      <c r="EB512" s="38">
        <v>5.7546300000000002E-2</v>
      </c>
      <c r="EC512" s="38">
        <v>3.88422E-2</v>
      </c>
      <c r="ED512" s="38">
        <v>1.34699E-2</v>
      </c>
      <c r="EE512" s="38">
        <v>0.10315009999999999</v>
      </c>
      <c r="EF512" s="38">
        <v>0.13457469999999999</v>
      </c>
      <c r="EG512" s="38">
        <v>0.15472759999999999</v>
      </c>
      <c r="EH512" s="38">
        <v>8.57488E-2</v>
      </c>
      <c r="EI512" s="38">
        <v>0.13893069999999999</v>
      </c>
      <c r="EJ512" s="38">
        <v>0.22113379999999999</v>
      </c>
      <c r="EK512" s="38">
        <v>-9.7395200000000001E-2</v>
      </c>
      <c r="EL512" s="38">
        <v>-6.1325600000000001E-2</v>
      </c>
      <c r="EM512" s="38">
        <v>-9.3948699999999996E-2</v>
      </c>
      <c r="EN512" s="38">
        <v>-0.25367420000000002</v>
      </c>
      <c r="EO512" s="38">
        <v>-0.33712059999999999</v>
      </c>
      <c r="EP512" s="38">
        <v>-0.1447234</v>
      </c>
      <c r="EQ512" s="38">
        <v>0.2683101</v>
      </c>
      <c r="ER512" s="38">
        <v>0.45558999999999999</v>
      </c>
      <c r="ES512" s="38">
        <v>0.63145969999999996</v>
      </c>
      <c r="ET512" s="38">
        <v>0.78540160000000003</v>
      </c>
      <c r="EU512" s="38">
        <v>0.72377329999999995</v>
      </c>
      <c r="EV512" s="38">
        <v>0.69063030000000003</v>
      </c>
      <c r="EW512" s="38">
        <v>0.80051609999999995</v>
      </c>
      <c r="EX512" s="38">
        <v>0.55504319999999996</v>
      </c>
      <c r="EY512" s="38">
        <v>0.15510869999999999</v>
      </c>
      <c r="EZ512" s="38">
        <v>0.1199224</v>
      </c>
      <c r="FA512" s="38">
        <v>0.1027081</v>
      </c>
      <c r="FB512" s="38">
        <v>81.390510000000006</v>
      </c>
      <c r="FC512" s="38">
        <v>80.48442</v>
      </c>
      <c r="FD512" s="38">
        <v>79.113600000000005</v>
      </c>
      <c r="FE512" s="38">
        <v>77.389489999999995</v>
      </c>
      <c r="FF512" s="38">
        <v>76.231049999999996</v>
      </c>
      <c r="FG512" s="38">
        <v>74.880780000000001</v>
      </c>
      <c r="FH512" s="38">
        <v>74.992729999999995</v>
      </c>
      <c r="FI512" s="38">
        <v>76.977270000000004</v>
      </c>
      <c r="FJ512" s="38">
        <v>79.726179999999999</v>
      </c>
      <c r="FK512" s="38">
        <v>83.643969999999996</v>
      </c>
      <c r="FL512" s="38">
        <v>87.937070000000006</v>
      </c>
      <c r="FM512" s="38">
        <v>92.288510000000002</v>
      </c>
      <c r="FN512" s="38">
        <v>93.411140000000003</v>
      </c>
      <c r="FO512" s="38">
        <v>95.612819999999999</v>
      </c>
      <c r="FP512" s="38">
        <v>97.943520000000007</v>
      </c>
      <c r="FQ512" s="38">
        <v>99.105500000000006</v>
      </c>
      <c r="FR512" s="38">
        <v>99.216800000000006</v>
      </c>
      <c r="FS512" s="38">
        <v>98.228200000000001</v>
      </c>
      <c r="FT512" s="38">
        <v>96.470280000000002</v>
      </c>
      <c r="FU512" s="38">
        <v>93.346990000000005</v>
      </c>
      <c r="FV512" s="38">
        <v>89.831509999999994</v>
      </c>
      <c r="FW512">
        <v>87.198250000000002</v>
      </c>
      <c r="FX512">
        <v>84.452160000000006</v>
      </c>
      <c r="FY512">
        <v>81.410550000000001</v>
      </c>
      <c r="FZ512">
        <v>6.4815700000000004E-2</v>
      </c>
      <c r="GA512">
        <v>0.48619709999999999</v>
      </c>
      <c r="GB512">
        <v>1</v>
      </c>
    </row>
    <row r="513" spans="1:184" x14ac:dyDescent="0.3">
      <c r="A513" t="s">
        <v>279</v>
      </c>
      <c r="B513" t="s">
        <v>1</v>
      </c>
      <c r="C513" t="s">
        <v>1</v>
      </c>
      <c r="D513" t="s">
        <v>1</v>
      </c>
      <c r="E513" t="s">
        <v>1</v>
      </c>
      <c r="F513" t="s">
        <v>1</v>
      </c>
      <c r="G513" t="s">
        <v>1</v>
      </c>
      <c r="H513" s="40" t="s">
        <v>269</v>
      </c>
      <c r="I513" s="18" t="s">
        <v>1</v>
      </c>
      <c r="J513" s="38" t="s">
        <v>1</v>
      </c>
      <c r="K513" s="18">
        <v>44763</v>
      </c>
      <c r="L513" s="38">
        <v>17340</v>
      </c>
      <c r="M513" s="38">
        <v>17340</v>
      </c>
      <c r="N513" s="38">
        <v>13.61214</v>
      </c>
      <c r="O513" s="38">
        <v>13.03801</v>
      </c>
      <c r="P513" s="38">
        <v>12.66019</v>
      </c>
      <c r="Q513" s="38">
        <v>12.572419999999999</v>
      </c>
      <c r="R513" s="38">
        <v>13.110049999999999</v>
      </c>
      <c r="S513" s="38">
        <v>14.48122</v>
      </c>
      <c r="T513" s="38">
        <v>16.02853</v>
      </c>
      <c r="U513" s="38">
        <v>17.9772</v>
      </c>
      <c r="V513" s="38">
        <v>20.226990000000001</v>
      </c>
      <c r="W513" s="38">
        <v>21.867660000000001</v>
      </c>
      <c r="X513" s="38">
        <v>23.318570000000001</v>
      </c>
      <c r="Y513" s="38">
        <v>24.50536</v>
      </c>
      <c r="Z513" s="38">
        <v>25.386679999999998</v>
      </c>
      <c r="AA513" s="38">
        <v>26.307590000000001</v>
      </c>
      <c r="AB513" s="38">
        <v>26.671559999999999</v>
      </c>
      <c r="AC513" s="38">
        <v>26.321370000000002</v>
      </c>
      <c r="AD513" s="38">
        <v>25.567830000000001</v>
      </c>
      <c r="AE513" s="38">
        <v>23.868369999999999</v>
      </c>
      <c r="AF513" s="38">
        <v>22.31465</v>
      </c>
      <c r="AG513" s="38">
        <v>21.119340000000001</v>
      </c>
      <c r="AH513" s="38">
        <v>19.898710000000001</v>
      </c>
      <c r="AI513" s="38">
        <v>18.084610000000001</v>
      </c>
      <c r="AJ513" s="38">
        <v>16.110289999999999</v>
      </c>
      <c r="AK513" s="38">
        <v>14.629</v>
      </c>
      <c r="AL513" s="38">
        <v>-0.33334049999999998</v>
      </c>
      <c r="AM513" s="38">
        <v>-0.20152320000000001</v>
      </c>
      <c r="AN513" s="38">
        <v>-0.13323119999999999</v>
      </c>
      <c r="AO513" s="38">
        <v>-9.6304600000000004E-2</v>
      </c>
      <c r="AP513" s="38">
        <v>-1.5321E-3</v>
      </c>
      <c r="AQ513" s="38">
        <v>3.9833399999999998E-2</v>
      </c>
      <c r="AR513" s="38">
        <v>0.22171630000000001</v>
      </c>
      <c r="AS513" s="38">
        <v>8.9297399999999999E-2</v>
      </c>
      <c r="AT513" s="38">
        <v>0.1135554</v>
      </c>
      <c r="AU513" s="38">
        <v>5.7749799999999997E-2</v>
      </c>
      <c r="AV513" s="38">
        <v>-5.9843500000000001E-2</v>
      </c>
      <c r="AW513" s="38">
        <v>-4.6139199999999998E-2</v>
      </c>
      <c r="AX513" s="38">
        <v>4.1728099999999997E-2</v>
      </c>
      <c r="AY513" s="38">
        <v>4.3414800000000003E-2</v>
      </c>
      <c r="AZ513" s="38">
        <v>-1.89216E-2</v>
      </c>
      <c r="BA513" s="38">
        <v>-0.1890104</v>
      </c>
      <c r="BB513" s="38">
        <v>1.76434E-2</v>
      </c>
      <c r="BC513" s="38">
        <v>-1.2881399999999999E-2</v>
      </c>
      <c r="BD513" s="38">
        <v>-7.2068000000000002E-3</v>
      </c>
      <c r="BE513" s="38">
        <v>0.10574359999999999</v>
      </c>
      <c r="BF513" s="38">
        <v>0.11225259999999999</v>
      </c>
      <c r="BG513" s="38">
        <v>-0.175314</v>
      </c>
      <c r="BH513" s="38">
        <v>-0.18682550000000001</v>
      </c>
      <c r="BI513" s="38">
        <v>-0.149094</v>
      </c>
      <c r="BJ513" s="38">
        <v>-0.3106526</v>
      </c>
      <c r="BK513" s="38">
        <v>-0.18398320000000001</v>
      </c>
      <c r="BL513" s="38">
        <v>-0.11841069999999999</v>
      </c>
      <c r="BM513" s="38">
        <v>-8.4555500000000006E-2</v>
      </c>
      <c r="BN513" s="38">
        <v>1.00047E-2</v>
      </c>
      <c r="BO513" s="38">
        <v>5.4440299999999997E-2</v>
      </c>
      <c r="BP513" s="38">
        <v>0.24351780000000001</v>
      </c>
      <c r="BQ513" s="38">
        <v>0.10259649999999999</v>
      </c>
      <c r="BR513" s="38">
        <v>0.1301311</v>
      </c>
      <c r="BS513" s="38">
        <v>7.8235200000000005E-2</v>
      </c>
      <c r="BT513" s="38">
        <v>-4.0896700000000001E-2</v>
      </c>
      <c r="BU513" s="38">
        <v>-3.2868799999999997E-2</v>
      </c>
      <c r="BV513" s="38">
        <v>4.9833500000000003E-2</v>
      </c>
      <c r="BW513" s="38">
        <v>5.3284699999999997E-2</v>
      </c>
      <c r="BX513" s="38">
        <v>-2.0525000000000001E-3</v>
      </c>
      <c r="BY513" s="38">
        <v>-0.1631968</v>
      </c>
      <c r="BZ513" s="38">
        <v>4.7625800000000003E-2</v>
      </c>
      <c r="CA513" s="38">
        <v>1.8956199999999999E-2</v>
      </c>
      <c r="CB513" s="38">
        <v>2.84996E-2</v>
      </c>
      <c r="CC513" s="38">
        <v>0.14099159999999999</v>
      </c>
      <c r="CD513" s="38">
        <v>0.14075950000000001</v>
      </c>
      <c r="CE513" s="38">
        <v>-0.14129040000000001</v>
      </c>
      <c r="CF513" s="38">
        <v>-0.15467149999999999</v>
      </c>
      <c r="CG513" s="38">
        <v>-0.1150587</v>
      </c>
      <c r="CH513" s="38">
        <v>-0.29493900000000001</v>
      </c>
      <c r="CI513" s="38">
        <v>-0.17183499999999999</v>
      </c>
      <c r="CJ513" s="38">
        <v>-0.1081461</v>
      </c>
      <c r="CK513" s="38">
        <v>-7.6418E-2</v>
      </c>
      <c r="CL513" s="38">
        <v>1.7995000000000001E-2</v>
      </c>
      <c r="CM513" s="38">
        <v>6.4557000000000003E-2</v>
      </c>
      <c r="CN513" s="38">
        <v>0.2586174</v>
      </c>
      <c r="CO513" s="38">
        <v>0.1118074</v>
      </c>
      <c r="CP513" s="38">
        <v>0.1416114</v>
      </c>
      <c r="CQ513" s="38">
        <v>9.2423400000000003E-2</v>
      </c>
      <c r="CR513" s="38">
        <v>-2.7774199999999999E-2</v>
      </c>
      <c r="CS513" s="38">
        <v>-2.3677699999999999E-2</v>
      </c>
      <c r="CT513" s="38">
        <v>5.5447200000000002E-2</v>
      </c>
      <c r="CU513" s="38">
        <v>6.01205E-2</v>
      </c>
      <c r="CV513" s="38">
        <v>9.6310000000000007E-3</v>
      </c>
      <c r="CW513" s="38">
        <v>-0.14531839999999999</v>
      </c>
      <c r="CX513" s="38">
        <v>6.8391499999999994E-2</v>
      </c>
      <c r="CY513" s="38">
        <v>4.1006800000000003E-2</v>
      </c>
      <c r="CZ513" s="38">
        <v>5.3229800000000001E-2</v>
      </c>
      <c r="DA513" s="38">
        <v>0.1654042</v>
      </c>
      <c r="DB513" s="38">
        <v>0.16050329999999999</v>
      </c>
      <c r="DC513" s="38">
        <v>-0.11772580000000001</v>
      </c>
      <c r="DD513" s="38">
        <v>-0.13240179999999999</v>
      </c>
      <c r="DE513" s="38">
        <v>-9.1485999999999998E-2</v>
      </c>
      <c r="DF513" s="38">
        <v>-0.27922540000000001</v>
      </c>
      <c r="DG513" s="38">
        <v>-0.15968689999999999</v>
      </c>
      <c r="DH513" s="38">
        <v>-9.7881499999999996E-2</v>
      </c>
      <c r="DI513" s="38">
        <v>-6.8280599999999997E-2</v>
      </c>
      <c r="DJ513" s="38">
        <v>2.5985299999999999E-2</v>
      </c>
      <c r="DK513" s="38">
        <v>7.4673699999999996E-2</v>
      </c>
      <c r="DL513" s="38">
        <v>0.27371699999999999</v>
      </c>
      <c r="DM513" s="38">
        <v>0.1210183</v>
      </c>
      <c r="DN513" s="38">
        <v>0.15309159999999999</v>
      </c>
      <c r="DO513" s="38">
        <v>0.1066116</v>
      </c>
      <c r="DP513" s="38">
        <v>-1.46517E-2</v>
      </c>
      <c r="DQ513" s="38">
        <v>-1.44867E-2</v>
      </c>
      <c r="DR513" s="38">
        <v>6.1060900000000001E-2</v>
      </c>
      <c r="DS513" s="38">
        <v>6.6956299999999996E-2</v>
      </c>
      <c r="DT513" s="38">
        <v>2.1314400000000001E-2</v>
      </c>
      <c r="DU513" s="38">
        <v>-0.12744</v>
      </c>
      <c r="DV513" s="38">
        <v>8.9157200000000006E-2</v>
      </c>
      <c r="DW513" s="38">
        <v>6.30574E-2</v>
      </c>
      <c r="DX513" s="38">
        <v>7.7960000000000002E-2</v>
      </c>
      <c r="DY513" s="38">
        <v>0.18981690000000001</v>
      </c>
      <c r="DZ513" s="38">
        <v>0.18024709999999999</v>
      </c>
      <c r="EA513" s="38">
        <v>-9.41612E-2</v>
      </c>
      <c r="EB513" s="38">
        <v>-0.1101321</v>
      </c>
      <c r="EC513" s="38">
        <v>-6.7913200000000007E-2</v>
      </c>
      <c r="ED513" s="38">
        <v>-0.25653749999999997</v>
      </c>
      <c r="EE513" s="38">
        <v>-0.14214689999999999</v>
      </c>
      <c r="EF513" s="38">
        <v>-8.3060999999999996E-2</v>
      </c>
      <c r="EG513" s="38">
        <v>-5.6531499999999998E-2</v>
      </c>
      <c r="EH513" s="38">
        <v>3.7522100000000003E-2</v>
      </c>
      <c r="EI513" s="38">
        <v>8.9280600000000002E-2</v>
      </c>
      <c r="EJ513" s="38">
        <v>0.29551850000000002</v>
      </c>
      <c r="EK513" s="38">
        <v>0.1343174</v>
      </c>
      <c r="EL513" s="38">
        <v>0.16966729999999999</v>
      </c>
      <c r="EM513" s="38">
        <v>0.12709699999999999</v>
      </c>
      <c r="EN513" s="38">
        <v>4.2951999999999999E-3</v>
      </c>
      <c r="EO513" s="38">
        <v>-1.2163E-3</v>
      </c>
      <c r="EP513" s="38">
        <v>6.9166199999999997E-2</v>
      </c>
      <c r="EQ513" s="38">
        <v>7.6826099999999994E-2</v>
      </c>
      <c r="ER513" s="38">
        <v>3.8183500000000002E-2</v>
      </c>
      <c r="ES513" s="38">
        <v>-0.10162649999999999</v>
      </c>
      <c r="ET513" s="38">
        <v>0.1191396</v>
      </c>
      <c r="EU513" s="38">
        <v>9.4894999999999993E-2</v>
      </c>
      <c r="EV513" s="38">
        <v>0.1136664</v>
      </c>
      <c r="EW513" s="38">
        <v>0.22506490000000001</v>
      </c>
      <c r="EX513" s="38">
        <v>0.2087541</v>
      </c>
      <c r="EY513" s="38">
        <v>-6.0137700000000002E-2</v>
      </c>
      <c r="EZ513" s="38">
        <v>-7.7978099999999995E-2</v>
      </c>
      <c r="FA513" s="38">
        <v>-3.3877900000000002E-2</v>
      </c>
      <c r="FB513" s="38">
        <v>77.534419999999997</v>
      </c>
      <c r="FC513" s="38">
        <v>75.397940000000006</v>
      </c>
      <c r="FD513" s="38">
        <v>73.784620000000004</v>
      </c>
      <c r="FE513" s="38">
        <v>72.151600000000002</v>
      </c>
      <c r="FF513" s="38">
        <v>70.719279999999998</v>
      </c>
      <c r="FG513" s="38">
        <v>69.150120000000001</v>
      </c>
      <c r="FH513" s="38">
        <v>68.924580000000006</v>
      </c>
      <c r="FI513" s="38">
        <v>72.144900000000007</v>
      </c>
      <c r="FJ513" s="38">
        <v>76.316580000000002</v>
      </c>
      <c r="FK513" s="38">
        <v>80.707599999999999</v>
      </c>
      <c r="FL513" s="38">
        <v>85.40849</v>
      </c>
      <c r="FM513" s="38">
        <v>88.892480000000006</v>
      </c>
      <c r="FN513" s="38">
        <v>91.966499999999996</v>
      </c>
      <c r="FO513" s="38">
        <v>94.293239999999997</v>
      </c>
      <c r="FP513" s="38">
        <v>95.951179999999994</v>
      </c>
      <c r="FQ513" s="38">
        <v>97.082920000000001</v>
      </c>
      <c r="FR513" s="38">
        <v>99.259230000000002</v>
      </c>
      <c r="FS513" s="38">
        <v>98.764889999999994</v>
      </c>
      <c r="FT513" s="38">
        <v>96.968149999999994</v>
      </c>
      <c r="FU513" s="38">
        <v>93.837230000000005</v>
      </c>
      <c r="FV513" s="38">
        <v>89.552570000000003</v>
      </c>
      <c r="FW513">
        <v>85.805890000000005</v>
      </c>
      <c r="FX513">
        <v>82.7941</v>
      </c>
      <c r="FY513">
        <v>79.632959999999997</v>
      </c>
      <c r="FZ513">
        <v>3.9481700000000002E-2</v>
      </c>
      <c r="GA513">
        <v>0.31341550000000001</v>
      </c>
      <c r="GB513">
        <v>1</v>
      </c>
    </row>
    <row r="514" spans="1:184" x14ac:dyDescent="0.3">
      <c r="A514" t="s">
        <v>279</v>
      </c>
      <c r="B514" t="s">
        <v>1</v>
      </c>
      <c r="C514" t="s">
        <v>1</v>
      </c>
      <c r="D514" t="s">
        <v>1</v>
      </c>
      <c r="E514" t="s">
        <v>1</v>
      </c>
      <c r="F514" t="s">
        <v>1</v>
      </c>
      <c r="G514" t="s">
        <v>1</v>
      </c>
      <c r="H514" s="40" t="s">
        <v>269</v>
      </c>
      <c r="I514" s="18" t="s">
        <v>1</v>
      </c>
      <c r="J514" s="38" t="s">
        <v>1</v>
      </c>
      <c r="K514" s="18">
        <v>44789</v>
      </c>
      <c r="L514" s="38">
        <v>17247</v>
      </c>
      <c r="M514" s="38">
        <v>17247</v>
      </c>
      <c r="N514" s="38">
        <v>13.618169999999999</v>
      </c>
      <c r="O514" s="38">
        <v>13.02502</v>
      </c>
      <c r="P514" s="38">
        <v>12.66264</v>
      </c>
      <c r="Q514" s="38">
        <v>12.56879</v>
      </c>
      <c r="R514" s="38">
        <v>13.13613</v>
      </c>
      <c r="S514" s="38">
        <v>14.50797</v>
      </c>
      <c r="T514" s="38">
        <v>16.22438</v>
      </c>
      <c r="U514" s="38">
        <v>18.41142</v>
      </c>
      <c r="V514" s="38">
        <v>21.095379999999999</v>
      </c>
      <c r="W514" s="38">
        <v>23.196010000000001</v>
      </c>
      <c r="X514" s="38">
        <v>25.061520000000002</v>
      </c>
      <c r="Y514" s="38">
        <v>26.509899999999998</v>
      </c>
      <c r="Z514" s="38">
        <v>27.504200000000001</v>
      </c>
      <c r="AA514" s="38">
        <v>28.547190000000001</v>
      </c>
      <c r="AB514" s="38">
        <v>28.909120000000001</v>
      </c>
      <c r="AC514" s="38">
        <v>28.454979999999999</v>
      </c>
      <c r="AD514" s="38">
        <v>27.2119</v>
      </c>
      <c r="AE514" s="38">
        <v>25.314070000000001</v>
      </c>
      <c r="AF514" s="38">
        <v>23.601669999999999</v>
      </c>
      <c r="AG514" s="38">
        <v>22.29853</v>
      </c>
      <c r="AH514" s="38">
        <v>20.969799999999999</v>
      </c>
      <c r="AI514" s="38">
        <v>19.087710000000001</v>
      </c>
      <c r="AJ514" s="38">
        <v>16.988140000000001</v>
      </c>
      <c r="AK514" s="38">
        <v>15.447319999999999</v>
      </c>
      <c r="AL514" s="38">
        <v>-5.2701100000000001E-2</v>
      </c>
      <c r="AM514" s="38">
        <v>-0.14139650000000001</v>
      </c>
      <c r="AN514" s="38">
        <v>-0.1092477</v>
      </c>
      <c r="AO514" s="38">
        <v>-0.1014608</v>
      </c>
      <c r="AP514" s="38">
        <v>-3.87377E-2</v>
      </c>
      <c r="AQ514" s="38">
        <v>-0.1483285</v>
      </c>
      <c r="AR514" s="38">
        <v>-0.18476190000000001</v>
      </c>
      <c r="AS514" s="38">
        <v>8.4269999999999998E-2</v>
      </c>
      <c r="AT514" s="38">
        <v>6.5057500000000004E-2</v>
      </c>
      <c r="AU514" s="38">
        <v>0.10366980000000001</v>
      </c>
      <c r="AV514" s="38">
        <v>9.8858500000000002E-2</v>
      </c>
      <c r="AW514" s="38">
        <v>6.6465499999999997E-2</v>
      </c>
      <c r="AX514" s="38">
        <v>-7.7926999999999996E-3</v>
      </c>
      <c r="AY514" s="38">
        <v>-4.6900000000000002E-4</v>
      </c>
      <c r="AZ514" s="38">
        <v>-5.2059500000000002E-2</v>
      </c>
      <c r="BA514" s="38">
        <v>-5.9524899999999999E-2</v>
      </c>
      <c r="BB514" s="38">
        <v>0.1372968</v>
      </c>
      <c r="BC514" s="38">
        <v>0.1429194</v>
      </c>
      <c r="BD514" s="38">
        <v>0.2252334</v>
      </c>
      <c r="BE514" s="38">
        <v>0.12649669999999999</v>
      </c>
      <c r="BF514" s="38">
        <v>6.3549800000000004E-2</v>
      </c>
      <c r="BG514" s="38">
        <v>0.1009762</v>
      </c>
      <c r="BH514" s="38">
        <v>3.87377E-2</v>
      </c>
      <c r="BI514" s="38">
        <v>-5.6384E-3</v>
      </c>
      <c r="BJ514" s="38">
        <v>-3.3700099999999997E-2</v>
      </c>
      <c r="BK514" s="38">
        <v>-0.12640860000000001</v>
      </c>
      <c r="BL514" s="38">
        <v>-9.6145999999999995E-2</v>
      </c>
      <c r="BM514" s="38">
        <v>-8.99398E-2</v>
      </c>
      <c r="BN514" s="38">
        <v>-2.6541800000000001E-2</v>
      </c>
      <c r="BO514" s="38">
        <v>-0.13208839999999999</v>
      </c>
      <c r="BP514" s="38">
        <v>-0.15954979999999999</v>
      </c>
      <c r="BQ514" s="38">
        <v>0.1001957</v>
      </c>
      <c r="BR514" s="38">
        <v>8.4955000000000003E-2</v>
      </c>
      <c r="BS514" s="38">
        <v>0.12680939999999999</v>
      </c>
      <c r="BT514" s="38">
        <v>0.1156982</v>
      </c>
      <c r="BU514" s="38">
        <v>8.1607899999999997E-2</v>
      </c>
      <c r="BV514" s="38">
        <v>2.2717000000000002E-3</v>
      </c>
      <c r="BW514" s="38">
        <v>1.38916E-2</v>
      </c>
      <c r="BX514" s="38">
        <v>-2.6539199999999999E-2</v>
      </c>
      <c r="BY514" s="38">
        <v>-2.57755E-2</v>
      </c>
      <c r="BZ514" s="38">
        <v>0.17112840000000001</v>
      </c>
      <c r="CA514" s="38">
        <v>0.17773510000000001</v>
      </c>
      <c r="CB514" s="38">
        <v>0.2647177</v>
      </c>
      <c r="CC514" s="38">
        <v>0.1664167</v>
      </c>
      <c r="CD514" s="38">
        <v>9.8098599999999994E-2</v>
      </c>
      <c r="CE514" s="38">
        <v>0.13937289999999999</v>
      </c>
      <c r="CF514" s="38">
        <v>8.1903100000000006E-2</v>
      </c>
      <c r="CG514" s="38">
        <v>4.29813E-2</v>
      </c>
      <c r="CH514" s="38">
        <v>-2.0539999999999999E-2</v>
      </c>
      <c r="CI514" s="38">
        <v>-0.1160281</v>
      </c>
      <c r="CJ514" s="38">
        <v>-8.7071700000000002E-2</v>
      </c>
      <c r="CK514" s="38">
        <v>-8.19603E-2</v>
      </c>
      <c r="CL514" s="38">
        <v>-1.8095E-2</v>
      </c>
      <c r="CM514" s="38">
        <v>-0.1208405</v>
      </c>
      <c r="CN514" s="38">
        <v>-0.14208789999999999</v>
      </c>
      <c r="CO514" s="38">
        <v>0.1112258</v>
      </c>
      <c r="CP514" s="38">
        <v>9.8736000000000004E-2</v>
      </c>
      <c r="CQ514" s="38">
        <v>0.14283589999999999</v>
      </c>
      <c r="CR514" s="38">
        <v>0.12736140000000001</v>
      </c>
      <c r="CS514" s="38">
        <v>9.2095499999999997E-2</v>
      </c>
      <c r="CT514" s="38">
        <v>9.2423000000000002E-3</v>
      </c>
      <c r="CU514" s="38">
        <v>2.38377E-2</v>
      </c>
      <c r="CV514" s="38">
        <v>-8.8638999999999992E-3</v>
      </c>
      <c r="CW514" s="38">
        <v>-2.4007999999999998E-3</v>
      </c>
      <c r="CX514" s="38">
        <v>0.19456010000000001</v>
      </c>
      <c r="CY514" s="38">
        <v>0.20184830000000001</v>
      </c>
      <c r="CZ514" s="38">
        <v>0.2920643</v>
      </c>
      <c r="DA514" s="38">
        <v>0.19406509999999999</v>
      </c>
      <c r="DB514" s="38">
        <v>0.122027</v>
      </c>
      <c r="DC514" s="38">
        <v>0.16596639999999999</v>
      </c>
      <c r="DD514" s="38">
        <v>0.1117993</v>
      </c>
      <c r="DE514" s="38">
        <v>7.6655100000000004E-2</v>
      </c>
      <c r="DF514" s="38">
        <v>-7.3800000000000003E-3</v>
      </c>
      <c r="DG514" s="38">
        <v>-0.10564750000000001</v>
      </c>
      <c r="DH514" s="38">
        <v>-7.7997499999999997E-2</v>
      </c>
      <c r="DI514" s="38">
        <v>-7.3980900000000002E-2</v>
      </c>
      <c r="DJ514" s="38">
        <v>-9.6481999999999991E-3</v>
      </c>
      <c r="DK514" s="38">
        <v>-0.1095926</v>
      </c>
      <c r="DL514" s="38">
        <v>-0.124626</v>
      </c>
      <c r="DM514" s="38">
        <v>0.1222558</v>
      </c>
      <c r="DN514" s="38">
        <v>0.1125169</v>
      </c>
      <c r="DO514" s="38">
        <v>0.15886230000000001</v>
      </c>
      <c r="DP514" s="38">
        <v>0.1390245</v>
      </c>
      <c r="DQ514" s="38">
        <v>0.10258299999999999</v>
      </c>
      <c r="DR514" s="38">
        <v>1.6212899999999999E-2</v>
      </c>
      <c r="DS514" s="38">
        <v>3.3783800000000003E-2</v>
      </c>
      <c r="DT514" s="38">
        <v>8.8114000000000005E-3</v>
      </c>
      <c r="DU514" s="38">
        <v>2.09739E-2</v>
      </c>
      <c r="DV514" s="38">
        <v>0.21799180000000001</v>
      </c>
      <c r="DW514" s="38">
        <v>0.22596160000000001</v>
      </c>
      <c r="DX514" s="38">
        <v>0.319411</v>
      </c>
      <c r="DY514" s="38">
        <v>0.22171360000000001</v>
      </c>
      <c r="DZ514" s="38">
        <v>0.14595540000000001</v>
      </c>
      <c r="EA514" s="38">
        <v>0.19255990000000001</v>
      </c>
      <c r="EB514" s="38">
        <v>0.1416955</v>
      </c>
      <c r="EC514" s="38">
        <v>0.11032889999999999</v>
      </c>
      <c r="ED514" s="38">
        <v>1.1620999999999999E-2</v>
      </c>
      <c r="EE514" s="38">
        <v>-9.0659600000000007E-2</v>
      </c>
      <c r="EF514" s="38">
        <v>-6.4895800000000003E-2</v>
      </c>
      <c r="EG514" s="38">
        <v>-6.2459800000000003E-2</v>
      </c>
      <c r="EH514" s="38">
        <v>2.5477E-3</v>
      </c>
      <c r="EI514" s="38">
        <v>-9.3352400000000002E-2</v>
      </c>
      <c r="EJ514" s="38">
        <v>-9.9413799999999997E-2</v>
      </c>
      <c r="EK514" s="38">
        <v>0.13818150000000001</v>
      </c>
      <c r="EL514" s="38">
        <v>0.13241439999999999</v>
      </c>
      <c r="EM514" s="38">
        <v>0.18200189999999999</v>
      </c>
      <c r="EN514" s="38">
        <v>0.15586420000000001</v>
      </c>
      <c r="EO514" s="38">
        <v>0.11772539999999999</v>
      </c>
      <c r="EP514" s="38">
        <v>2.6277399999999999E-2</v>
      </c>
      <c r="EQ514" s="38">
        <v>4.8144300000000001E-2</v>
      </c>
      <c r="ER514" s="38">
        <v>3.4331800000000003E-2</v>
      </c>
      <c r="ES514" s="38">
        <v>5.47232E-2</v>
      </c>
      <c r="ET514" s="38">
        <v>0.25182339999999998</v>
      </c>
      <c r="EU514" s="38">
        <v>0.26077719999999999</v>
      </c>
      <c r="EV514" s="38">
        <v>0.35889529999999997</v>
      </c>
      <c r="EW514" s="38">
        <v>0.26163350000000002</v>
      </c>
      <c r="EX514" s="38">
        <v>0.18050430000000001</v>
      </c>
      <c r="EY514" s="38">
        <v>0.23095660000000001</v>
      </c>
      <c r="EZ514" s="38">
        <v>0.184861</v>
      </c>
      <c r="FA514" s="38">
        <v>0.1589486</v>
      </c>
      <c r="FB514" s="38">
        <v>77.977249999999998</v>
      </c>
      <c r="FC514" s="38">
        <v>76.745429999999999</v>
      </c>
      <c r="FD514" s="38">
        <v>74.996830000000003</v>
      </c>
      <c r="FE514" s="38">
        <v>73.404269999999997</v>
      </c>
      <c r="FF514" s="38">
        <v>71.616879999999995</v>
      </c>
      <c r="FG514" s="38">
        <v>70.715299999999999</v>
      </c>
      <c r="FH514" s="38">
        <v>70.12621</v>
      </c>
      <c r="FI514" s="38">
        <v>72.241389999999996</v>
      </c>
      <c r="FJ514" s="38">
        <v>76.957310000000007</v>
      </c>
      <c r="FK514" s="38">
        <v>82.427080000000004</v>
      </c>
      <c r="FL514" s="38">
        <v>87.178309999999996</v>
      </c>
      <c r="FM514" s="38">
        <v>91.45026</v>
      </c>
      <c r="FN514" s="38">
        <v>95.582260000000005</v>
      </c>
      <c r="FO514" s="38">
        <v>98.925349999999995</v>
      </c>
      <c r="FP514" s="38">
        <v>101.419</v>
      </c>
      <c r="FQ514" s="38">
        <v>102.63890000000001</v>
      </c>
      <c r="FR514" s="38">
        <v>103.0056</v>
      </c>
      <c r="FS514" s="38">
        <v>102.6033</v>
      </c>
      <c r="FT514" s="38">
        <v>101.0859</v>
      </c>
      <c r="FU514" s="38">
        <v>97.997820000000004</v>
      </c>
      <c r="FV514" s="38">
        <v>93.586340000000007</v>
      </c>
      <c r="FW514">
        <v>89.921880000000002</v>
      </c>
      <c r="FX514">
        <v>86.766130000000004</v>
      </c>
      <c r="FY514">
        <v>84.379069999999999</v>
      </c>
      <c r="FZ514">
        <v>4.4530500000000001E-2</v>
      </c>
      <c r="GA514">
        <v>0.35840759999999999</v>
      </c>
      <c r="GB514">
        <v>1</v>
      </c>
    </row>
    <row r="515" spans="1:184" x14ac:dyDescent="0.3">
      <c r="A515" t="s">
        <v>279</v>
      </c>
      <c r="B515" t="s">
        <v>1</v>
      </c>
      <c r="C515" t="s">
        <v>1</v>
      </c>
      <c r="D515" t="s">
        <v>1</v>
      </c>
      <c r="E515" t="s">
        <v>1</v>
      </c>
      <c r="F515" t="s">
        <v>1</v>
      </c>
      <c r="G515" t="s">
        <v>1</v>
      </c>
      <c r="H515" s="40" t="s">
        <v>269</v>
      </c>
      <c r="I515" s="18" t="s">
        <v>1</v>
      </c>
      <c r="J515" s="38" t="s">
        <v>1</v>
      </c>
      <c r="K515" s="18">
        <v>44790</v>
      </c>
      <c r="L515" s="38">
        <v>17247</v>
      </c>
      <c r="M515" s="38">
        <v>17247</v>
      </c>
      <c r="N515" s="38">
        <v>14.91076</v>
      </c>
      <c r="O515" s="38">
        <v>14.280150000000001</v>
      </c>
      <c r="P515" s="38">
        <v>13.88794</v>
      </c>
      <c r="Q515" s="38">
        <v>13.79284</v>
      </c>
      <c r="R515" s="38">
        <v>14.35258</v>
      </c>
      <c r="S515" s="38">
        <v>15.82803</v>
      </c>
      <c r="T515" s="38">
        <v>17.542680000000001</v>
      </c>
      <c r="U515" s="38">
        <v>19.674510000000001</v>
      </c>
      <c r="V515" s="38">
        <v>22.172730000000001</v>
      </c>
      <c r="W515" s="38">
        <v>23.91995</v>
      </c>
      <c r="X515" s="38">
        <v>25.524000000000001</v>
      </c>
      <c r="Y515" s="38">
        <v>26.78218</v>
      </c>
      <c r="Z515" s="38">
        <v>27.625640000000001</v>
      </c>
      <c r="AA515" s="38">
        <v>28.42558</v>
      </c>
      <c r="AB515" s="38">
        <v>28.565519999999999</v>
      </c>
      <c r="AC515" s="38">
        <v>27.985189999999999</v>
      </c>
      <c r="AD515" s="38">
        <v>26.738679999999999</v>
      </c>
      <c r="AE515" s="38">
        <v>24.910920000000001</v>
      </c>
      <c r="AF515" s="38">
        <v>23.260929999999998</v>
      </c>
      <c r="AG515" s="38">
        <v>22.133230000000001</v>
      </c>
      <c r="AH515" s="38">
        <v>20.967680000000001</v>
      </c>
      <c r="AI515" s="38">
        <v>19.128920000000001</v>
      </c>
      <c r="AJ515" s="38">
        <v>17.049720000000001</v>
      </c>
      <c r="AK515" s="38">
        <v>15.571820000000001</v>
      </c>
      <c r="AL515" s="38">
        <v>0.36888729999999997</v>
      </c>
      <c r="AM515" s="38">
        <v>0.29240329999999998</v>
      </c>
      <c r="AN515" s="38">
        <v>0.28249020000000002</v>
      </c>
      <c r="AO515" s="38">
        <v>0.25434820000000002</v>
      </c>
      <c r="AP515" s="38">
        <v>0.16867389999999999</v>
      </c>
      <c r="AQ515" s="38">
        <v>-5.22578E-2</v>
      </c>
      <c r="AR515" s="38">
        <v>-0.37814730000000002</v>
      </c>
      <c r="AS515" s="38">
        <v>-0.22054689999999999</v>
      </c>
      <c r="AT515" s="38">
        <v>-0.442164</v>
      </c>
      <c r="AU515" s="38">
        <v>-0.62207109999999999</v>
      </c>
      <c r="AV515" s="38">
        <v>-0.44243399999999999</v>
      </c>
      <c r="AW515" s="38">
        <v>-0.14402400000000001</v>
      </c>
      <c r="AX515" s="38">
        <v>-8.2093899999999997E-2</v>
      </c>
      <c r="AY515" s="38">
        <v>5.87453E-2</v>
      </c>
      <c r="AZ515" s="38">
        <v>0.2465106</v>
      </c>
      <c r="BA515" s="38">
        <v>0.41991420000000002</v>
      </c>
      <c r="BB515" s="38">
        <v>0.76829890000000001</v>
      </c>
      <c r="BC515" s="38">
        <v>0.68037829999999999</v>
      </c>
      <c r="BD515" s="38">
        <v>0.62325059999999999</v>
      </c>
      <c r="BE515" s="38">
        <v>0.60199550000000002</v>
      </c>
      <c r="BF515" s="38">
        <v>0.62280670000000005</v>
      </c>
      <c r="BG515" s="38">
        <v>0.75907599999999997</v>
      </c>
      <c r="BH515" s="38">
        <v>0.57502540000000002</v>
      </c>
      <c r="BI515" s="38">
        <v>0.53537500000000005</v>
      </c>
      <c r="BJ515" s="38">
        <v>0.39630729999999997</v>
      </c>
      <c r="BK515" s="38">
        <v>0.31905220000000001</v>
      </c>
      <c r="BL515" s="38">
        <v>0.3052299</v>
      </c>
      <c r="BM515" s="38">
        <v>0.27706180000000002</v>
      </c>
      <c r="BN515" s="38">
        <v>0.18726209999999999</v>
      </c>
      <c r="BO515" s="38">
        <v>-3.0288200000000001E-2</v>
      </c>
      <c r="BP515" s="38">
        <v>-0.35082639999999998</v>
      </c>
      <c r="BQ515" s="38">
        <v>-0.20110980000000001</v>
      </c>
      <c r="BR515" s="38">
        <v>-0.42147309999999999</v>
      </c>
      <c r="BS515" s="38">
        <v>-0.57850440000000003</v>
      </c>
      <c r="BT515" s="38">
        <v>-0.41143370000000001</v>
      </c>
      <c r="BU515" s="38">
        <v>-0.1252952</v>
      </c>
      <c r="BV515" s="38">
        <v>-7.0546399999999995E-2</v>
      </c>
      <c r="BW515" s="38">
        <v>7.4934299999999995E-2</v>
      </c>
      <c r="BX515" s="38">
        <v>0.27754479999999998</v>
      </c>
      <c r="BY515" s="38">
        <v>0.46614280000000002</v>
      </c>
      <c r="BZ515" s="38">
        <v>0.82169519999999996</v>
      </c>
      <c r="CA515" s="38">
        <v>0.73331599999999997</v>
      </c>
      <c r="CB515" s="38">
        <v>0.68119240000000003</v>
      </c>
      <c r="CC515" s="38">
        <v>0.65634740000000003</v>
      </c>
      <c r="CD515" s="38">
        <v>0.6662595</v>
      </c>
      <c r="CE515" s="38">
        <v>0.81344190000000005</v>
      </c>
      <c r="CF515" s="38">
        <v>0.6282259</v>
      </c>
      <c r="CG515" s="38">
        <v>0.57975589999999999</v>
      </c>
      <c r="CH515" s="38">
        <v>0.41529830000000001</v>
      </c>
      <c r="CI515" s="38">
        <v>0.33750910000000001</v>
      </c>
      <c r="CJ515" s="38">
        <v>0.32097930000000002</v>
      </c>
      <c r="CK515" s="38">
        <v>0.29279319999999998</v>
      </c>
      <c r="CL515" s="38">
        <v>0.20013629999999999</v>
      </c>
      <c r="CM515" s="38">
        <v>-1.50721E-2</v>
      </c>
      <c r="CN515" s="38">
        <v>-0.33190399999999998</v>
      </c>
      <c r="CO515" s="38">
        <v>-0.1876477</v>
      </c>
      <c r="CP515" s="38">
        <v>-0.40714260000000002</v>
      </c>
      <c r="CQ515" s="38">
        <v>-0.54833030000000005</v>
      </c>
      <c r="CR515" s="38">
        <v>-0.389963</v>
      </c>
      <c r="CS515" s="38">
        <v>-0.1123236</v>
      </c>
      <c r="CT515" s="38">
        <v>-6.2548599999999996E-2</v>
      </c>
      <c r="CU515" s="38">
        <v>8.6146700000000007E-2</v>
      </c>
      <c r="CV515" s="38">
        <v>0.299039</v>
      </c>
      <c r="CW515" s="38">
        <v>0.49816070000000001</v>
      </c>
      <c r="CX515" s="38">
        <v>0.85867740000000004</v>
      </c>
      <c r="CY515" s="38">
        <v>0.76998049999999996</v>
      </c>
      <c r="CZ515" s="38">
        <v>0.72132269999999998</v>
      </c>
      <c r="DA515" s="38">
        <v>0.69399140000000004</v>
      </c>
      <c r="DB515" s="38">
        <v>0.69635480000000005</v>
      </c>
      <c r="DC515" s="38">
        <v>0.85109559999999995</v>
      </c>
      <c r="DD515" s="38">
        <v>0.66507240000000001</v>
      </c>
      <c r="DE515" s="38">
        <v>0.61049399999999998</v>
      </c>
      <c r="DF515" s="38">
        <v>0.43428919999999999</v>
      </c>
      <c r="DG515" s="38">
        <v>0.355966</v>
      </c>
      <c r="DH515" s="38">
        <v>0.33672869999999999</v>
      </c>
      <c r="DI515" s="38">
        <v>0.30852459999999998</v>
      </c>
      <c r="DJ515" s="38">
        <v>0.21301039999999999</v>
      </c>
      <c r="DK515" s="38">
        <v>1.44E-4</v>
      </c>
      <c r="DL515" s="38">
        <v>-0.31298160000000003</v>
      </c>
      <c r="DM515" s="38">
        <v>-0.17418549999999999</v>
      </c>
      <c r="DN515" s="38">
        <v>-0.3928122</v>
      </c>
      <c r="DO515" s="38">
        <v>-0.51815619999999996</v>
      </c>
      <c r="DP515" s="38">
        <v>-0.36849219999999999</v>
      </c>
      <c r="DQ515" s="38">
        <v>-9.9352099999999999E-2</v>
      </c>
      <c r="DR515" s="38">
        <v>-5.4550899999999999E-2</v>
      </c>
      <c r="DS515" s="38">
        <v>9.7359200000000007E-2</v>
      </c>
      <c r="DT515" s="38">
        <v>0.32053320000000002</v>
      </c>
      <c r="DU515" s="38">
        <v>0.5301785</v>
      </c>
      <c r="DV515" s="38">
        <v>0.8956596</v>
      </c>
      <c r="DW515" s="38">
        <v>0.8066451</v>
      </c>
      <c r="DX515" s="38">
        <v>0.76145289999999999</v>
      </c>
      <c r="DY515" s="38">
        <v>0.73163529999999999</v>
      </c>
      <c r="DZ515" s="38">
        <v>0.72645009999999999</v>
      </c>
      <c r="EA515" s="38">
        <v>0.88874929999999996</v>
      </c>
      <c r="EB515" s="38">
        <v>0.70191899999999996</v>
      </c>
      <c r="EC515" s="38">
        <v>0.64123209999999997</v>
      </c>
      <c r="ED515" s="38">
        <v>0.46170919999999999</v>
      </c>
      <c r="EE515" s="38">
        <v>0.38261479999999998</v>
      </c>
      <c r="EF515" s="38">
        <v>0.35946840000000002</v>
      </c>
      <c r="EG515" s="38">
        <v>0.33123819999999998</v>
      </c>
      <c r="EH515" s="38">
        <v>0.23159859999999999</v>
      </c>
      <c r="EI515" s="38">
        <v>2.2113600000000001E-2</v>
      </c>
      <c r="EJ515" s="38">
        <v>-0.28566069999999999</v>
      </c>
      <c r="EK515" s="38">
        <v>-0.15474840000000001</v>
      </c>
      <c r="EL515" s="38">
        <v>-0.37212129999999999</v>
      </c>
      <c r="EM515" s="38">
        <v>-0.4745895</v>
      </c>
      <c r="EN515" s="38">
        <v>-0.33749190000000001</v>
      </c>
      <c r="EO515" s="38">
        <v>-8.0623299999999995E-2</v>
      </c>
      <c r="EP515" s="38">
        <v>-4.3003399999999997E-2</v>
      </c>
      <c r="EQ515" s="38">
        <v>0.1135482</v>
      </c>
      <c r="ER515" s="38">
        <v>0.35156739999999997</v>
      </c>
      <c r="ES515" s="38">
        <v>0.57640729999999996</v>
      </c>
      <c r="ET515" s="38">
        <v>0.94905589999999995</v>
      </c>
      <c r="EU515" s="38">
        <v>0.85958279999999998</v>
      </c>
      <c r="EV515" s="38">
        <v>0.81939470000000003</v>
      </c>
      <c r="EW515" s="38">
        <v>0.7859872</v>
      </c>
      <c r="EX515" s="38">
        <v>0.76990289999999995</v>
      </c>
      <c r="EY515" s="38">
        <v>0.94311520000000004</v>
      </c>
      <c r="EZ515" s="38">
        <v>0.7551194</v>
      </c>
      <c r="FA515" s="38">
        <v>0.68561300000000003</v>
      </c>
      <c r="FB515" s="38">
        <v>82.528469999999999</v>
      </c>
      <c r="FC515" s="38">
        <v>81.063869999999994</v>
      </c>
      <c r="FD515" s="38">
        <v>79.516559999999998</v>
      </c>
      <c r="FE515" s="38">
        <v>77.985979999999998</v>
      </c>
      <c r="FF515" s="38">
        <v>77.563079999999999</v>
      </c>
      <c r="FG515" s="38">
        <v>76.918360000000007</v>
      </c>
      <c r="FH515" s="38">
        <v>76.014769999999999</v>
      </c>
      <c r="FI515" s="38">
        <v>77.293689999999998</v>
      </c>
      <c r="FJ515" s="38">
        <v>81.360399999999998</v>
      </c>
      <c r="FK515" s="38">
        <v>84.371110000000002</v>
      </c>
      <c r="FL515" s="38">
        <v>87.485150000000004</v>
      </c>
      <c r="FM515" s="38">
        <v>91.092910000000003</v>
      </c>
      <c r="FN515" s="38">
        <v>94.854110000000006</v>
      </c>
      <c r="FO515" s="38">
        <v>96.565250000000006</v>
      </c>
      <c r="FP515" s="38">
        <v>97.351039999999998</v>
      </c>
      <c r="FQ515" s="38">
        <v>97.851370000000003</v>
      </c>
      <c r="FR515" s="38">
        <v>98.064130000000006</v>
      </c>
      <c r="FS515" s="38">
        <v>97.812749999999994</v>
      </c>
      <c r="FT515" s="38">
        <v>96.812479999999994</v>
      </c>
      <c r="FU515" s="38">
        <v>94.15137</v>
      </c>
      <c r="FV515" s="38">
        <v>90.630420000000001</v>
      </c>
      <c r="FW515">
        <v>86.986180000000004</v>
      </c>
      <c r="FX515">
        <v>83.865629999999996</v>
      </c>
      <c r="FY515">
        <v>81.489879999999999</v>
      </c>
      <c r="FZ515">
        <v>6.2942799999999993E-2</v>
      </c>
      <c r="GA515">
        <v>0.4366873</v>
      </c>
      <c r="GB515">
        <v>1</v>
      </c>
    </row>
    <row r="516" spans="1:184" x14ac:dyDescent="0.3">
      <c r="A516" t="s">
        <v>279</v>
      </c>
      <c r="B516" t="s">
        <v>1</v>
      </c>
      <c r="C516" t="s">
        <v>1</v>
      </c>
      <c r="D516" t="s">
        <v>1</v>
      </c>
      <c r="E516" t="s">
        <v>1</v>
      </c>
      <c r="F516" t="s">
        <v>1</v>
      </c>
      <c r="G516" t="s">
        <v>1</v>
      </c>
      <c r="H516" s="40" t="s">
        <v>269</v>
      </c>
      <c r="I516" s="18" t="s">
        <v>1</v>
      </c>
      <c r="J516" s="38" t="s">
        <v>1</v>
      </c>
      <c r="K516" s="18">
        <v>44792</v>
      </c>
      <c r="L516" s="38">
        <v>17246</v>
      </c>
      <c r="M516" s="38">
        <v>17246</v>
      </c>
      <c r="N516" s="38">
        <v>14.2614</v>
      </c>
      <c r="O516" s="38">
        <v>13.59221</v>
      </c>
      <c r="P516" s="38">
        <v>13.18797</v>
      </c>
      <c r="Q516" s="38">
        <v>13.07433</v>
      </c>
      <c r="R516" s="38">
        <v>13.5924</v>
      </c>
      <c r="S516" s="38">
        <v>14.93526</v>
      </c>
      <c r="T516" s="38">
        <v>16.495090000000001</v>
      </c>
      <c r="U516" s="38">
        <v>18.493860000000002</v>
      </c>
      <c r="V516" s="38">
        <v>20.9024</v>
      </c>
      <c r="W516" s="38">
        <v>22.76539</v>
      </c>
      <c r="X516" s="38">
        <v>24.550519999999999</v>
      </c>
      <c r="Y516" s="38">
        <v>25.96715</v>
      </c>
      <c r="Z516" s="38">
        <v>26.888359999999999</v>
      </c>
      <c r="AA516" s="38">
        <v>27.780940000000001</v>
      </c>
      <c r="AB516" s="38">
        <v>27.96519</v>
      </c>
      <c r="AC516" s="38">
        <v>27.46593</v>
      </c>
      <c r="AD516" s="38">
        <v>26.319610000000001</v>
      </c>
      <c r="AE516" s="38">
        <v>24.576219999999999</v>
      </c>
      <c r="AF516" s="38">
        <v>22.87247</v>
      </c>
      <c r="AG516" s="38">
        <v>21.627289999999999</v>
      </c>
      <c r="AH516" s="38">
        <v>20.472529999999999</v>
      </c>
      <c r="AI516" s="38">
        <v>18.765049999999999</v>
      </c>
      <c r="AJ516" s="38">
        <v>16.818100000000001</v>
      </c>
      <c r="AK516" s="38">
        <v>15.246370000000001</v>
      </c>
      <c r="AL516" s="38">
        <v>-9.0400900000000006E-2</v>
      </c>
      <c r="AM516" s="38">
        <v>-0.10027320000000001</v>
      </c>
      <c r="AN516" s="38">
        <v>-6.2073200000000002E-2</v>
      </c>
      <c r="AO516" s="38">
        <v>-5.5405999999999997E-2</v>
      </c>
      <c r="AP516" s="38">
        <v>-9.0437999999999994E-3</v>
      </c>
      <c r="AQ516" s="38">
        <v>-2.3393799999999999E-2</v>
      </c>
      <c r="AR516" s="38">
        <v>-5.6795499999999999E-2</v>
      </c>
      <c r="AS516" s="38">
        <v>4.7766700000000002E-2</v>
      </c>
      <c r="AT516" s="38">
        <v>-8.8786000000000004E-2</v>
      </c>
      <c r="AU516" s="38">
        <v>-0.1172117</v>
      </c>
      <c r="AV516" s="38">
        <v>1.9325100000000001E-2</v>
      </c>
      <c r="AW516" s="38">
        <v>6.2075100000000001E-2</v>
      </c>
      <c r="AX516" s="38">
        <v>4.9517499999999999E-2</v>
      </c>
      <c r="AY516" s="38">
        <v>-3.4676800000000001E-2</v>
      </c>
      <c r="AZ516" s="38">
        <v>-0.28855570000000003</v>
      </c>
      <c r="BA516" s="38">
        <v>-0.31476080000000001</v>
      </c>
      <c r="BB516" s="38">
        <v>-5.9359200000000001E-2</v>
      </c>
      <c r="BC516" s="38">
        <v>5.5262499999999999E-2</v>
      </c>
      <c r="BD516" s="38">
        <v>9.2421900000000001E-2</v>
      </c>
      <c r="BE516" s="38">
        <v>0.1055257</v>
      </c>
      <c r="BF516" s="38">
        <v>8.1016599999999994E-2</v>
      </c>
      <c r="BG516" s="38">
        <v>0.1610142</v>
      </c>
      <c r="BH516" s="38">
        <v>0.1559208</v>
      </c>
      <c r="BI516" s="38">
        <v>9.3305700000000005E-2</v>
      </c>
      <c r="BJ516" s="38">
        <v>-5.72294E-2</v>
      </c>
      <c r="BK516" s="38">
        <v>-6.8110100000000007E-2</v>
      </c>
      <c r="BL516" s="38">
        <v>-3.0782199999999999E-2</v>
      </c>
      <c r="BM516" s="38">
        <v>-2.77846E-2</v>
      </c>
      <c r="BN516" s="38">
        <v>1.32192E-2</v>
      </c>
      <c r="BO516" s="38">
        <v>9.98E-5</v>
      </c>
      <c r="BP516" s="38">
        <v>-2.3065599999999999E-2</v>
      </c>
      <c r="BQ516" s="38">
        <v>7.10451E-2</v>
      </c>
      <c r="BR516" s="38">
        <v>-5.9485999999999997E-2</v>
      </c>
      <c r="BS516" s="38">
        <v>-7.3296600000000003E-2</v>
      </c>
      <c r="BT516" s="38">
        <v>4.7818300000000001E-2</v>
      </c>
      <c r="BU516" s="38">
        <v>8.1408499999999995E-2</v>
      </c>
      <c r="BV516" s="38">
        <v>6.4120200000000002E-2</v>
      </c>
      <c r="BW516" s="38">
        <v>-1.5543599999999999E-2</v>
      </c>
      <c r="BX516" s="38">
        <v>-0.25268889999999999</v>
      </c>
      <c r="BY516" s="38">
        <v>-0.26882879999999998</v>
      </c>
      <c r="BZ516" s="38">
        <v>-8.9219999999999994E-3</v>
      </c>
      <c r="CA516" s="38">
        <v>0.1094634</v>
      </c>
      <c r="CB516" s="38">
        <v>0.14930309999999999</v>
      </c>
      <c r="CC516" s="38">
        <v>0.16253100000000001</v>
      </c>
      <c r="CD516" s="38">
        <v>0.13503480000000001</v>
      </c>
      <c r="CE516" s="38">
        <v>0.22998769999999999</v>
      </c>
      <c r="CF516" s="38">
        <v>0.21408360000000001</v>
      </c>
      <c r="CG516" s="38">
        <v>0.1486758</v>
      </c>
      <c r="CH516" s="38">
        <v>-3.4254899999999998E-2</v>
      </c>
      <c r="CI516" s="38">
        <v>-4.5834E-2</v>
      </c>
      <c r="CJ516" s="38">
        <v>-9.1102000000000006E-3</v>
      </c>
      <c r="CK516" s="38">
        <v>-8.6540999999999996E-3</v>
      </c>
      <c r="CL516" s="38">
        <v>2.8638500000000001E-2</v>
      </c>
      <c r="CM516" s="38">
        <v>1.6371500000000001E-2</v>
      </c>
      <c r="CN516" s="38">
        <v>2.9559999999999998E-4</v>
      </c>
      <c r="CO516" s="38">
        <v>8.7167700000000001E-2</v>
      </c>
      <c r="CP516" s="38">
        <v>-3.91928E-2</v>
      </c>
      <c r="CQ516" s="38">
        <v>-4.2881099999999998E-2</v>
      </c>
      <c r="CR516" s="38">
        <v>6.7552500000000001E-2</v>
      </c>
      <c r="CS516" s="38">
        <v>9.4798800000000003E-2</v>
      </c>
      <c r="CT516" s="38">
        <v>7.4233900000000005E-2</v>
      </c>
      <c r="CU516" s="38">
        <v>-2.2920000000000002E-3</v>
      </c>
      <c r="CV516" s="38">
        <v>-0.22784779999999999</v>
      </c>
      <c r="CW516" s="38">
        <v>-0.23701639999999999</v>
      </c>
      <c r="CX516" s="38">
        <v>2.6010599999999998E-2</v>
      </c>
      <c r="CY516" s="38">
        <v>0.14700279999999999</v>
      </c>
      <c r="CZ516" s="38">
        <v>0.1886988</v>
      </c>
      <c r="DA516" s="38">
        <v>0.20201279999999999</v>
      </c>
      <c r="DB516" s="38">
        <v>0.17244760000000001</v>
      </c>
      <c r="DC516" s="38">
        <v>0.27775860000000002</v>
      </c>
      <c r="DD516" s="38">
        <v>0.25436700000000001</v>
      </c>
      <c r="DE516" s="38">
        <v>0.187025</v>
      </c>
      <c r="DF516" s="38">
        <v>-1.1280399999999999E-2</v>
      </c>
      <c r="DG516" s="38">
        <v>-2.3557999999999999E-2</v>
      </c>
      <c r="DH516" s="38">
        <v>1.2561900000000001E-2</v>
      </c>
      <c r="DI516" s="38">
        <v>1.04764E-2</v>
      </c>
      <c r="DJ516" s="38">
        <v>4.4057800000000001E-2</v>
      </c>
      <c r="DK516" s="38">
        <v>3.2643100000000001E-2</v>
      </c>
      <c r="DL516" s="38">
        <v>2.3656799999999999E-2</v>
      </c>
      <c r="DM516" s="38">
        <v>0.1032902</v>
      </c>
      <c r="DN516" s="38">
        <v>-1.8899699999999998E-2</v>
      </c>
      <c r="DO516" s="38">
        <v>-1.24656E-2</v>
      </c>
      <c r="DP516" s="38">
        <v>8.7286799999999998E-2</v>
      </c>
      <c r="DQ516" s="38">
        <v>0.1081891</v>
      </c>
      <c r="DR516" s="38">
        <v>8.4347699999999998E-2</v>
      </c>
      <c r="DS516" s="38">
        <v>1.09595E-2</v>
      </c>
      <c r="DT516" s="38">
        <v>-0.20300660000000001</v>
      </c>
      <c r="DU516" s="38">
        <v>-0.2052041</v>
      </c>
      <c r="DV516" s="38">
        <v>6.0943299999999999E-2</v>
      </c>
      <c r="DW516" s="38">
        <v>0.18454219999999999</v>
      </c>
      <c r="DX516" s="38">
        <v>0.22809450000000001</v>
      </c>
      <c r="DY516" s="38">
        <v>0.2414946</v>
      </c>
      <c r="DZ516" s="38">
        <v>0.2098604</v>
      </c>
      <c r="EA516" s="38">
        <v>0.32552950000000003</v>
      </c>
      <c r="EB516" s="38">
        <v>0.29465029999999998</v>
      </c>
      <c r="EC516" s="38">
        <v>0.2253742</v>
      </c>
      <c r="ED516" s="38">
        <v>2.18911E-2</v>
      </c>
      <c r="EE516" s="38">
        <v>8.6050999999999992E-3</v>
      </c>
      <c r="EF516" s="38">
        <v>4.3852799999999997E-2</v>
      </c>
      <c r="EG516" s="38">
        <v>3.8097899999999997E-2</v>
      </c>
      <c r="EH516" s="38">
        <v>6.6320900000000002E-2</v>
      </c>
      <c r="EI516" s="38">
        <v>5.6136800000000001E-2</v>
      </c>
      <c r="EJ516" s="38">
        <v>5.7386699999999999E-2</v>
      </c>
      <c r="EK516" s="38">
        <v>0.1265686</v>
      </c>
      <c r="EL516" s="38">
        <v>1.0400299999999999E-2</v>
      </c>
      <c r="EM516" s="38">
        <v>3.1449499999999998E-2</v>
      </c>
      <c r="EN516" s="38">
        <v>0.11577990000000001</v>
      </c>
      <c r="EO516" s="38">
        <v>0.12752250000000001</v>
      </c>
      <c r="EP516" s="38">
        <v>9.8950399999999994E-2</v>
      </c>
      <c r="EQ516" s="38">
        <v>3.00927E-2</v>
      </c>
      <c r="ER516" s="38">
        <v>-0.16713980000000001</v>
      </c>
      <c r="ES516" s="38">
        <v>-0.1592721</v>
      </c>
      <c r="ET516" s="38">
        <v>0.1113804</v>
      </c>
      <c r="EU516" s="38">
        <v>0.23874310000000001</v>
      </c>
      <c r="EV516" s="38">
        <v>0.2849757</v>
      </c>
      <c r="EW516" s="38">
        <v>0.29849999999999999</v>
      </c>
      <c r="EX516" s="38">
        <v>0.26387860000000002</v>
      </c>
      <c r="EY516" s="38">
        <v>0.39450299999999999</v>
      </c>
      <c r="EZ516" s="38">
        <v>0.35281319999999999</v>
      </c>
      <c r="FA516" s="38">
        <v>0.2807443</v>
      </c>
      <c r="FB516" s="38">
        <v>78.853009999999998</v>
      </c>
      <c r="FC516" s="38">
        <v>77.436520000000002</v>
      </c>
      <c r="FD516" s="38">
        <v>75.570959999999999</v>
      </c>
      <c r="FE516" s="38">
        <v>73.795850000000002</v>
      </c>
      <c r="FF516" s="38">
        <v>72.093209999999999</v>
      </c>
      <c r="FG516" s="38">
        <v>71.339579999999998</v>
      </c>
      <c r="FH516" s="38">
        <v>70.359380000000002</v>
      </c>
      <c r="FI516" s="38">
        <v>72.220280000000002</v>
      </c>
      <c r="FJ516" s="38">
        <v>75.820499999999996</v>
      </c>
      <c r="FK516" s="38">
        <v>79.975340000000003</v>
      </c>
      <c r="FL516" s="38">
        <v>84.582430000000002</v>
      </c>
      <c r="FM516" s="38">
        <v>88.796360000000007</v>
      </c>
      <c r="FN516" s="38">
        <v>92.451650000000001</v>
      </c>
      <c r="FO516" s="38">
        <v>95.340530000000001</v>
      </c>
      <c r="FP516" s="38">
        <v>98.240780000000001</v>
      </c>
      <c r="FQ516" s="38">
        <v>100.00230000000001</v>
      </c>
      <c r="FR516" s="38">
        <v>100.5741</v>
      </c>
      <c r="FS516" s="38">
        <v>99.752790000000005</v>
      </c>
      <c r="FT516" s="38">
        <v>97.50797</v>
      </c>
      <c r="FU516" s="38">
        <v>94.101039999999998</v>
      </c>
      <c r="FV516" s="38">
        <v>89.749099999999999</v>
      </c>
      <c r="FW516">
        <v>86.274410000000003</v>
      </c>
      <c r="FX516">
        <v>83.453509999999994</v>
      </c>
      <c r="FY516">
        <v>80.67792</v>
      </c>
      <c r="FZ516">
        <v>6.6392800000000002E-2</v>
      </c>
      <c r="GA516">
        <v>0.55246079999999997</v>
      </c>
      <c r="GB516">
        <v>1</v>
      </c>
    </row>
    <row r="517" spans="1:184" x14ac:dyDescent="0.3">
      <c r="A517" t="s">
        <v>279</v>
      </c>
      <c r="B517" t="s">
        <v>1</v>
      </c>
      <c r="C517" t="s">
        <v>1</v>
      </c>
      <c r="D517" t="s">
        <v>1</v>
      </c>
      <c r="E517" t="s">
        <v>1</v>
      </c>
      <c r="F517" t="s">
        <v>1</v>
      </c>
      <c r="G517" t="s">
        <v>1</v>
      </c>
      <c r="H517" s="40" t="s">
        <v>269</v>
      </c>
      <c r="I517" s="18" t="s">
        <v>1</v>
      </c>
      <c r="J517" s="38" t="s">
        <v>1</v>
      </c>
      <c r="K517" s="18">
        <v>44805</v>
      </c>
      <c r="L517" s="38">
        <v>17233</v>
      </c>
      <c r="M517" s="38">
        <v>17233</v>
      </c>
      <c r="N517" s="38">
        <v>13.344279999999999</v>
      </c>
      <c r="O517" s="38">
        <v>12.779529999999999</v>
      </c>
      <c r="P517" s="38">
        <v>12.41442</v>
      </c>
      <c r="Q517" s="38">
        <v>12.32835</v>
      </c>
      <c r="R517" s="38">
        <v>12.891019999999999</v>
      </c>
      <c r="S517" s="38">
        <v>14.26557</v>
      </c>
      <c r="T517" s="38">
        <v>15.95279</v>
      </c>
      <c r="U517" s="38">
        <v>18.090890000000002</v>
      </c>
      <c r="V517" s="38">
        <v>20.736689999999999</v>
      </c>
      <c r="W517" s="38">
        <v>22.796959999999999</v>
      </c>
      <c r="X517" s="38">
        <v>24.64978</v>
      </c>
      <c r="Y517" s="38">
        <v>26.094740000000002</v>
      </c>
      <c r="Z517" s="38">
        <v>27.097159999999999</v>
      </c>
      <c r="AA517" s="38">
        <v>28.14387</v>
      </c>
      <c r="AB517" s="38">
        <v>28.51446</v>
      </c>
      <c r="AC517" s="38">
        <v>28.064129999999999</v>
      </c>
      <c r="AD517" s="38">
        <v>26.812950000000001</v>
      </c>
      <c r="AE517" s="38">
        <v>24.886009999999999</v>
      </c>
      <c r="AF517" s="38">
        <v>23.223680000000002</v>
      </c>
      <c r="AG517" s="38">
        <v>21.842099999999999</v>
      </c>
      <c r="AH517" s="38">
        <v>20.537649999999999</v>
      </c>
      <c r="AI517" s="38">
        <v>18.640149999999998</v>
      </c>
      <c r="AJ517" s="38">
        <v>16.638280000000002</v>
      </c>
      <c r="AK517" s="38">
        <v>15.165520000000001</v>
      </c>
      <c r="AL517" s="38">
        <v>-0.16003580000000001</v>
      </c>
      <c r="AM517" s="38">
        <v>-0.1464348</v>
      </c>
      <c r="AN517" s="38">
        <v>-0.1292257</v>
      </c>
      <c r="AO517" s="38">
        <v>-0.10289139999999999</v>
      </c>
      <c r="AP517" s="38">
        <v>-7.4407600000000004E-2</v>
      </c>
      <c r="AQ517" s="38">
        <v>-0.1787309</v>
      </c>
      <c r="AR517" s="38">
        <v>-0.27730090000000002</v>
      </c>
      <c r="AS517" s="38">
        <v>0.1611764</v>
      </c>
      <c r="AT517" s="38">
        <v>0.1923542</v>
      </c>
      <c r="AU517" s="38">
        <v>0.200076</v>
      </c>
      <c r="AV517" s="38">
        <v>0.28307919999999998</v>
      </c>
      <c r="AW517" s="38">
        <v>0.16837869999999999</v>
      </c>
      <c r="AX517" s="38">
        <v>5.8604400000000001E-2</v>
      </c>
      <c r="AY517" s="38">
        <v>-0.12691740000000001</v>
      </c>
      <c r="AZ517" s="38">
        <v>-0.30779620000000002</v>
      </c>
      <c r="BA517" s="38">
        <v>-0.43809300000000001</v>
      </c>
      <c r="BB517" s="38">
        <v>-0.3505316</v>
      </c>
      <c r="BC517" s="38">
        <v>-0.3734693</v>
      </c>
      <c r="BD517" s="38">
        <v>-0.24056230000000001</v>
      </c>
      <c r="BE517" s="38">
        <v>-0.35383999999999999</v>
      </c>
      <c r="BF517" s="38">
        <v>-5.3517700000000001E-2</v>
      </c>
      <c r="BG517" s="38">
        <v>6.6938700000000004E-2</v>
      </c>
      <c r="BH517" s="38">
        <v>2.2998999999999999E-2</v>
      </c>
      <c r="BI517" s="38">
        <v>-3.9950800000000002E-2</v>
      </c>
      <c r="BJ517" s="38">
        <v>-0.1359582</v>
      </c>
      <c r="BK517" s="38">
        <v>-0.12944220000000001</v>
      </c>
      <c r="BL517" s="38">
        <v>-0.1151389</v>
      </c>
      <c r="BM517" s="38">
        <v>-9.0720700000000001E-2</v>
      </c>
      <c r="BN517" s="38">
        <v>-6.2972E-2</v>
      </c>
      <c r="BO517" s="38">
        <v>-0.16421659999999999</v>
      </c>
      <c r="BP517" s="38">
        <v>-0.25207269999999998</v>
      </c>
      <c r="BQ517" s="38">
        <v>0.17855509999999999</v>
      </c>
      <c r="BR517" s="38">
        <v>0.21069299999999999</v>
      </c>
      <c r="BS517" s="38">
        <v>0.22157279999999999</v>
      </c>
      <c r="BT517" s="38">
        <v>0.29892079999999999</v>
      </c>
      <c r="BU517" s="38">
        <v>0.18429029999999999</v>
      </c>
      <c r="BV517" s="38">
        <v>6.9121799999999997E-2</v>
      </c>
      <c r="BW517" s="38">
        <v>-0.112066</v>
      </c>
      <c r="BX517" s="38">
        <v>-0.28444150000000001</v>
      </c>
      <c r="BY517" s="38">
        <v>-0.40368159999999997</v>
      </c>
      <c r="BZ517" s="38">
        <v>-0.3153513</v>
      </c>
      <c r="CA517" s="38">
        <v>-0.33917700000000001</v>
      </c>
      <c r="CB517" s="38">
        <v>-0.20156109999999999</v>
      </c>
      <c r="CC517" s="38">
        <v>-0.3164805</v>
      </c>
      <c r="CD517" s="38">
        <v>-1.8632099999999999E-2</v>
      </c>
      <c r="CE517" s="38">
        <v>0.112549</v>
      </c>
      <c r="CF517" s="38">
        <v>6.0820899999999997E-2</v>
      </c>
      <c r="CG517" s="38">
        <v>-1.7537E-3</v>
      </c>
      <c r="CH517" s="38">
        <v>-0.1192821</v>
      </c>
      <c r="CI517" s="38">
        <v>-0.11767320000000001</v>
      </c>
      <c r="CJ517" s="38">
        <v>-0.1053824</v>
      </c>
      <c r="CK517" s="38">
        <v>-8.2291199999999995E-2</v>
      </c>
      <c r="CL517" s="38">
        <v>-5.5051700000000002E-2</v>
      </c>
      <c r="CM517" s="38">
        <v>-0.154164</v>
      </c>
      <c r="CN517" s="38">
        <v>-0.23459969999999999</v>
      </c>
      <c r="CO517" s="38">
        <v>0.1905916</v>
      </c>
      <c r="CP517" s="38">
        <v>0.22339439999999999</v>
      </c>
      <c r="CQ517" s="38">
        <v>0.23646149999999999</v>
      </c>
      <c r="CR517" s="38">
        <v>0.30989270000000002</v>
      </c>
      <c r="CS517" s="38">
        <v>0.1953107</v>
      </c>
      <c r="CT517" s="38">
        <v>7.6406100000000005E-2</v>
      </c>
      <c r="CU517" s="38">
        <v>-0.10178</v>
      </c>
      <c r="CV517" s="38">
        <v>-0.26826610000000001</v>
      </c>
      <c r="CW517" s="38">
        <v>-0.37984839999999997</v>
      </c>
      <c r="CX517" s="38">
        <v>-0.29098550000000001</v>
      </c>
      <c r="CY517" s="38">
        <v>-0.31542629999999999</v>
      </c>
      <c r="CZ517" s="38">
        <v>-0.17454900000000001</v>
      </c>
      <c r="DA517" s="38">
        <v>-0.29060550000000002</v>
      </c>
      <c r="DB517" s="38">
        <v>5.5296E-3</v>
      </c>
      <c r="DC517" s="38">
        <v>0.14413860000000001</v>
      </c>
      <c r="DD517" s="38">
        <v>8.7016300000000005E-2</v>
      </c>
      <c r="DE517" s="38">
        <v>2.4701399999999998E-2</v>
      </c>
      <c r="DF517" s="38">
        <v>-0.1026059</v>
      </c>
      <c r="DG517" s="38">
        <v>-0.1059042</v>
      </c>
      <c r="DH517" s="38">
        <v>-9.5626000000000003E-2</v>
      </c>
      <c r="DI517" s="38">
        <v>-7.3861800000000005E-2</v>
      </c>
      <c r="DJ517" s="38">
        <v>-4.71315E-2</v>
      </c>
      <c r="DK517" s="38">
        <v>-0.1441114</v>
      </c>
      <c r="DL517" s="38">
        <v>-0.21712670000000001</v>
      </c>
      <c r="DM517" s="38">
        <v>0.202628</v>
      </c>
      <c r="DN517" s="38">
        <v>0.23609579999999999</v>
      </c>
      <c r="DO517" s="38">
        <v>0.25135010000000002</v>
      </c>
      <c r="DP517" s="38">
        <v>0.3208646</v>
      </c>
      <c r="DQ517" s="38">
        <v>0.20633099999999999</v>
      </c>
      <c r="DR517" s="38">
        <v>8.3690399999999998E-2</v>
      </c>
      <c r="DS517" s="38">
        <v>-9.1493900000000003E-2</v>
      </c>
      <c r="DT517" s="38">
        <v>-0.2520907</v>
      </c>
      <c r="DU517" s="38">
        <v>-0.35601509999999997</v>
      </c>
      <c r="DV517" s="38">
        <v>-0.26661970000000002</v>
      </c>
      <c r="DW517" s="38">
        <v>-0.29167559999999998</v>
      </c>
      <c r="DX517" s="38">
        <v>-0.1475368</v>
      </c>
      <c r="DY517" s="38">
        <v>-0.26473049999999998</v>
      </c>
      <c r="DZ517" s="38">
        <v>2.9691200000000001E-2</v>
      </c>
      <c r="EA517" s="38">
        <v>0.1757282</v>
      </c>
      <c r="EB517" s="38">
        <v>0.1132117</v>
      </c>
      <c r="EC517" s="38">
        <v>5.1156600000000003E-2</v>
      </c>
      <c r="ED517" s="38">
        <v>-7.8528299999999995E-2</v>
      </c>
      <c r="EE517" s="38">
        <v>-8.8911599999999993E-2</v>
      </c>
      <c r="EF517" s="38">
        <v>-8.1539200000000006E-2</v>
      </c>
      <c r="EG517" s="38">
        <v>-6.1691000000000003E-2</v>
      </c>
      <c r="EH517" s="38">
        <v>-3.5695900000000003E-2</v>
      </c>
      <c r="EI517" s="38">
        <v>-0.12959709999999999</v>
      </c>
      <c r="EJ517" s="38">
        <v>-0.1918985</v>
      </c>
      <c r="EK517" s="38">
        <v>0.2200067</v>
      </c>
      <c r="EL517" s="38">
        <v>0.25443460000000001</v>
      </c>
      <c r="EM517" s="38">
        <v>0.2728469</v>
      </c>
      <c r="EN517" s="38">
        <v>0.33670630000000001</v>
      </c>
      <c r="EO517" s="38">
        <v>0.22224260000000001</v>
      </c>
      <c r="EP517" s="38">
        <v>9.4207899999999997E-2</v>
      </c>
      <c r="EQ517" s="38">
        <v>-7.6642500000000002E-2</v>
      </c>
      <c r="ER517" s="38">
        <v>-0.22873599999999999</v>
      </c>
      <c r="ES517" s="38">
        <v>-0.32160369999999999</v>
      </c>
      <c r="ET517" s="38">
        <v>-0.23143939999999999</v>
      </c>
      <c r="EU517" s="38">
        <v>-0.25738339999999998</v>
      </c>
      <c r="EV517" s="38">
        <v>-0.1085356</v>
      </c>
      <c r="EW517" s="38">
        <v>-0.22737099999999999</v>
      </c>
      <c r="EX517" s="38">
        <v>6.4576800000000004E-2</v>
      </c>
      <c r="EY517" s="38">
        <v>0.2213386</v>
      </c>
      <c r="EZ517" s="38">
        <v>0.15103359999999999</v>
      </c>
      <c r="FA517" s="38">
        <v>8.9353699999999994E-2</v>
      </c>
      <c r="FB517" s="38">
        <v>76.880170000000007</v>
      </c>
      <c r="FC517" s="38">
        <v>74.890249999999995</v>
      </c>
      <c r="FD517" s="38">
        <v>73.339349999999996</v>
      </c>
      <c r="FE517" s="38">
        <v>72.076390000000004</v>
      </c>
      <c r="FF517" s="38">
        <v>70.946370000000002</v>
      </c>
      <c r="FG517" s="38">
        <v>69.756299999999996</v>
      </c>
      <c r="FH517" s="38">
        <v>69.146600000000007</v>
      </c>
      <c r="FI517" s="38">
        <v>70.949770000000001</v>
      </c>
      <c r="FJ517" s="38">
        <v>75.672420000000002</v>
      </c>
      <c r="FK517" s="38">
        <v>80.985560000000007</v>
      </c>
      <c r="FL517" s="38">
        <v>85.977580000000003</v>
      </c>
      <c r="FM517" s="38">
        <v>90.356740000000002</v>
      </c>
      <c r="FN517" s="38">
        <v>94.303150000000002</v>
      </c>
      <c r="FO517" s="38">
        <v>97.47466</v>
      </c>
      <c r="FP517" s="38">
        <v>100.10290000000001</v>
      </c>
      <c r="FQ517" s="38">
        <v>101.73950000000001</v>
      </c>
      <c r="FR517" s="38">
        <v>102.16119999999999</v>
      </c>
      <c r="FS517" s="38">
        <v>101.41930000000001</v>
      </c>
      <c r="FT517" s="38">
        <v>99.966170000000005</v>
      </c>
      <c r="FU517" s="38">
        <v>95.560410000000005</v>
      </c>
      <c r="FV517" s="38">
        <v>90.953010000000006</v>
      </c>
      <c r="FW517">
        <v>86.779780000000002</v>
      </c>
      <c r="FX517">
        <v>84.292779999999993</v>
      </c>
      <c r="FY517">
        <v>82.336759999999998</v>
      </c>
      <c r="FZ517">
        <v>4.2882799999999999E-2</v>
      </c>
      <c r="GA517">
        <v>0.33180949999999998</v>
      </c>
      <c r="GB517">
        <v>1</v>
      </c>
    </row>
    <row r="518" spans="1:184" x14ac:dyDescent="0.3">
      <c r="A518" t="s">
        <v>279</v>
      </c>
      <c r="B518" t="s">
        <v>1</v>
      </c>
      <c r="C518" t="s">
        <v>1</v>
      </c>
      <c r="D518" t="s">
        <v>1</v>
      </c>
      <c r="E518" t="s">
        <v>1</v>
      </c>
      <c r="F518" t="s">
        <v>1</v>
      </c>
      <c r="G518" t="s">
        <v>1</v>
      </c>
      <c r="H518" s="40" t="s">
        <v>269</v>
      </c>
      <c r="I518" s="18" t="s">
        <v>1</v>
      </c>
      <c r="J518" s="38" t="s">
        <v>1</v>
      </c>
      <c r="K518" s="18">
        <v>44809</v>
      </c>
      <c r="L518" s="38">
        <v>17230</v>
      </c>
      <c r="M518" s="38">
        <v>17230</v>
      </c>
      <c r="N518" s="38">
        <v>14.589219999999999</v>
      </c>
      <c r="O518" s="38">
        <v>13.81833</v>
      </c>
      <c r="P518" s="38">
        <v>13.259589999999999</v>
      </c>
      <c r="Q518" s="38">
        <v>12.90565</v>
      </c>
      <c r="R518" s="38">
        <v>12.986219999999999</v>
      </c>
      <c r="S518" s="38">
        <v>13.44652</v>
      </c>
      <c r="T518" s="38">
        <v>13.73715</v>
      </c>
      <c r="U518" s="38">
        <v>14.88907</v>
      </c>
      <c r="V518" s="38">
        <v>16.714659999999999</v>
      </c>
      <c r="W518" s="38">
        <v>18.484950000000001</v>
      </c>
      <c r="X518" s="38">
        <v>20.075749999999999</v>
      </c>
      <c r="Y518" s="38">
        <v>21.38222</v>
      </c>
      <c r="Z518" s="38">
        <v>22.259029999999999</v>
      </c>
      <c r="AA518" s="38">
        <v>22.910360000000001</v>
      </c>
      <c r="AB518" s="38">
        <v>23.23488</v>
      </c>
      <c r="AC518" s="38">
        <v>23.438649999999999</v>
      </c>
      <c r="AD518" s="38">
        <v>23.41375</v>
      </c>
      <c r="AE518" s="38">
        <v>23.017690000000002</v>
      </c>
      <c r="AF518" s="38">
        <v>22.27271</v>
      </c>
      <c r="AG518" s="38">
        <v>21.303249999999998</v>
      </c>
      <c r="AH518" s="38">
        <v>20.496960000000001</v>
      </c>
      <c r="AI518" s="38">
        <v>19.231310000000001</v>
      </c>
      <c r="AJ518" s="38">
        <v>17.304780000000001</v>
      </c>
      <c r="AK518" s="38">
        <v>15.90652</v>
      </c>
      <c r="AL518" s="38">
        <v>0.42781540000000001</v>
      </c>
      <c r="AM518" s="38">
        <v>0.20239070000000001</v>
      </c>
      <c r="AN518" s="38">
        <v>0.10545880000000001</v>
      </c>
      <c r="AO518" s="38">
        <v>-0.1210855</v>
      </c>
      <c r="AP518" s="38">
        <v>-0.28576580000000001</v>
      </c>
      <c r="AQ518" s="38">
        <v>-0.58500160000000001</v>
      </c>
      <c r="AR518" s="38">
        <v>-1.0679339999999999</v>
      </c>
      <c r="AS518" s="38">
        <v>-0.2901842</v>
      </c>
      <c r="AT518" s="38">
        <v>0.2988729</v>
      </c>
      <c r="AU518" s="38">
        <v>0.37905539999999999</v>
      </c>
      <c r="AV518" s="38">
        <v>0.21963369999999999</v>
      </c>
      <c r="AW518" s="38">
        <v>0.23961669999999999</v>
      </c>
      <c r="AX518" s="38">
        <v>5.0005399999999998E-2</v>
      </c>
      <c r="AY518" s="38">
        <v>-0.2453436</v>
      </c>
      <c r="AZ518" s="38">
        <v>-0.56753410000000004</v>
      </c>
      <c r="BA518" s="38">
        <v>-0.58795350000000002</v>
      </c>
      <c r="BB518" s="38">
        <v>-0.25736140000000002</v>
      </c>
      <c r="BC518" s="38">
        <v>-4.5289900000000001E-2</v>
      </c>
      <c r="BD518" s="38">
        <v>0.36219869999999998</v>
      </c>
      <c r="BE518" s="38">
        <v>0.14021259999999999</v>
      </c>
      <c r="BF518" s="38">
        <v>0.40336090000000002</v>
      </c>
      <c r="BG518" s="38">
        <v>0.69617340000000005</v>
      </c>
      <c r="BH518" s="38">
        <v>0.41395890000000002</v>
      </c>
      <c r="BI518" s="38">
        <v>0.28435389999999999</v>
      </c>
      <c r="BJ518" s="38">
        <v>0.46488289999999999</v>
      </c>
      <c r="BK518" s="38">
        <v>0.2308423</v>
      </c>
      <c r="BL518" s="38">
        <v>0.13093489999999999</v>
      </c>
      <c r="BM518" s="38">
        <v>-9.6349699999999996E-2</v>
      </c>
      <c r="BN518" s="38">
        <v>-0.2610576</v>
      </c>
      <c r="BO518" s="38">
        <v>-0.55166910000000002</v>
      </c>
      <c r="BP518" s="38">
        <v>-1.020321</v>
      </c>
      <c r="BQ518" s="38">
        <v>-0.258135</v>
      </c>
      <c r="BR518" s="38">
        <v>0.33580769999999999</v>
      </c>
      <c r="BS518" s="38">
        <v>0.42190420000000001</v>
      </c>
      <c r="BT518" s="38">
        <v>0.26390619999999998</v>
      </c>
      <c r="BU518" s="38">
        <v>0.27207389999999998</v>
      </c>
      <c r="BV518" s="38">
        <v>6.8540000000000004E-2</v>
      </c>
      <c r="BW518" s="38">
        <v>-0.22012190000000001</v>
      </c>
      <c r="BX518" s="38">
        <v>-0.52202530000000003</v>
      </c>
      <c r="BY518" s="38">
        <v>-0.52807190000000004</v>
      </c>
      <c r="BZ518" s="38">
        <v>-0.1934459</v>
      </c>
      <c r="CA518" s="38">
        <v>1.6861899999999999E-2</v>
      </c>
      <c r="CB518" s="38">
        <v>0.4318881</v>
      </c>
      <c r="CC518" s="38">
        <v>0.22262299999999999</v>
      </c>
      <c r="CD518" s="38">
        <v>0.49062319999999998</v>
      </c>
      <c r="CE518" s="38">
        <v>0.77973219999999999</v>
      </c>
      <c r="CF518" s="38">
        <v>0.48771429999999999</v>
      </c>
      <c r="CG518" s="38">
        <v>0.35059800000000002</v>
      </c>
      <c r="CH518" s="38">
        <v>0.49055579999999999</v>
      </c>
      <c r="CI518" s="38">
        <v>0.25054789999999999</v>
      </c>
      <c r="CJ518" s="38">
        <v>0.14857970000000001</v>
      </c>
      <c r="CK518" s="38">
        <v>-7.9217700000000002E-2</v>
      </c>
      <c r="CL518" s="38">
        <v>-0.24394479999999999</v>
      </c>
      <c r="CM518" s="38">
        <v>-0.52858309999999997</v>
      </c>
      <c r="CN518" s="38">
        <v>-0.98734409999999995</v>
      </c>
      <c r="CO518" s="38">
        <v>-0.2359378</v>
      </c>
      <c r="CP518" s="38">
        <v>0.36138870000000001</v>
      </c>
      <c r="CQ518" s="38">
        <v>0.45158120000000002</v>
      </c>
      <c r="CR518" s="38">
        <v>0.29456919999999998</v>
      </c>
      <c r="CS518" s="38">
        <v>0.29455369999999997</v>
      </c>
      <c r="CT518" s="38">
        <v>8.1377000000000005E-2</v>
      </c>
      <c r="CU518" s="38">
        <v>-0.20265349999999999</v>
      </c>
      <c r="CV518" s="38">
        <v>-0.4905061</v>
      </c>
      <c r="CW518" s="38">
        <v>-0.48659799999999997</v>
      </c>
      <c r="CX518" s="38">
        <v>-0.14917830000000001</v>
      </c>
      <c r="CY518" s="38">
        <v>5.9908000000000003E-2</v>
      </c>
      <c r="CZ518" s="38">
        <v>0.48015469999999999</v>
      </c>
      <c r="DA518" s="38">
        <v>0.27970020000000001</v>
      </c>
      <c r="DB518" s="38">
        <v>0.55106080000000002</v>
      </c>
      <c r="DC518" s="38">
        <v>0.83760469999999998</v>
      </c>
      <c r="DD518" s="38">
        <v>0.53879699999999997</v>
      </c>
      <c r="DE518" s="38">
        <v>0.39647850000000001</v>
      </c>
      <c r="DF518" s="38">
        <v>0.51622869999999998</v>
      </c>
      <c r="DG518" s="38">
        <v>0.27025339999999998</v>
      </c>
      <c r="DH518" s="38">
        <v>0.16622439999999999</v>
      </c>
      <c r="DI518" s="38">
        <v>-6.2085700000000001E-2</v>
      </c>
      <c r="DJ518" s="38">
        <v>-0.22683200000000001</v>
      </c>
      <c r="DK518" s="38">
        <v>-0.50549719999999998</v>
      </c>
      <c r="DL518" s="38">
        <v>-0.95436750000000004</v>
      </c>
      <c r="DM518" s="38">
        <v>-0.2137406</v>
      </c>
      <c r="DN518" s="38">
        <v>0.38696960000000002</v>
      </c>
      <c r="DO518" s="38">
        <v>0.48125820000000002</v>
      </c>
      <c r="DP518" s="38">
        <v>0.32523210000000002</v>
      </c>
      <c r="DQ518" s="38">
        <v>0.31703350000000002</v>
      </c>
      <c r="DR518" s="38">
        <v>9.4214000000000006E-2</v>
      </c>
      <c r="DS518" s="38">
        <v>-0.18518499999999999</v>
      </c>
      <c r="DT518" s="38">
        <v>-0.45898689999999998</v>
      </c>
      <c r="DU518" s="38">
        <v>-0.44512410000000002</v>
      </c>
      <c r="DV518" s="38">
        <v>-0.10491060000000001</v>
      </c>
      <c r="DW518" s="38">
        <v>0.1029542</v>
      </c>
      <c r="DX518" s="38">
        <v>0.52842129999999998</v>
      </c>
      <c r="DY518" s="38">
        <v>0.3367774</v>
      </c>
      <c r="DZ518" s="38">
        <v>0.6114984</v>
      </c>
      <c r="EA518" s="38">
        <v>0.89547719999999997</v>
      </c>
      <c r="EB518" s="38">
        <v>0.58987979999999995</v>
      </c>
      <c r="EC518" s="38">
        <v>0.4423589</v>
      </c>
      <c r="ED518" s="38">
        <v>0.55329620000000002</v>
      </c>
      <c r="EE518" s="38">
        <v>0.2987051</v>
      </c>
      <c r="EF518" s="38">
        <v>0.1917006</v>
      </c>
      <c r="EG518" s="38">
        <v>-3.7349899999999998E-2</v>
      </c>
      <c r="EH518" s="38">
        <v>-0.20212379999999999</v>
      </c>
      <c r="EI518" s="38">
        <v>-0.47216459999999999</v>
      </c>
      <c r="EJ518" s="38">
        <v>-0.90675439999999996</v>
      </c>
      <c r="EK518" s="38">
        <v>-0.18169150000000001</v>
      </c>
      <c r="EL518" s="38">
        <v>0.42390440000000001</v>
      </c>
      <c r="EM518" s="38">
        <v>0.52410699999999999</v>
      </c>
      <c r="EN518" s="38">
        <v>0.36950460000000002</v>
      </c>
      <c r="EO518" s="38">
        <v>0.34949069999999999</v>
      </c>
      <c r="EP518" s="38">
        <v>0.1127486</v>
      </c>
      <c r="EQ518" s="38">
        <v>-0.15996340000000001</v>
      </c>
      <c r="ER518" s="38">
        <v>-0.41347820000000002</v>
      </c>
      <c r="ES518" s="38">
        <v>-0.38524239999999998</v>
      </c>
      <c r="ET518" s="38">
        <v>-4.0995200000000002E-2</v>
      </c>
      <c r="EU518" s="38">
        <v>0.165106</v>
      </c>
      <c r="EV518" s="38">
        <v>0.5981107</v>
      </c>
      <c r="EW518" s="38">
        <v>0.4191878</v>
      </c>
      <c r="EX518" s="38">
        <v>0.69876070000000001</v>
      </c>
      <c r="EY518" s="38">
        <v>0.97903600000000002</v>
      </c>
      <c r="EZ518" s="38">
        <v>0.66363510000000003</v>
      </c>
      <c r="FA518" s="38">
        <v>0.50860309999999997</v>
      </c>
      <c r="FB518" s="38">
        <v>82.843130000000002</v>
      </c>
      <c r="FC518" s="38">
        <v>81.608490000000003</v>
      </c>
      <c r="FD518" s="38">
        <v>79.851669999999999</v>
      </c>
      <c r="FE518" s="38">
        <v>78.364689999999996</v>
      </c>
      <c r="FF518" s="38">
        <v>77.194890000000001</v>
      </c>
      <c r="FG518" s="38">
        <v>76.28407</v>
      </c>
      <c r="FH518" s="38">
        <v>75.077420000000004</v>
      </c>
      <c r="FI518" s="38">
        <v>75.81071</v>
      </c>
      <c r="FJ518" s="38">
        <v>80.568790000000007</v>
      </c>
      <c r="FK518" s="38">
        <v>86.409739999999999</v>
      </c>
      <c r="FL518" s="38">
        <v>91.566320000000005</v>
      </c>
      <c r="FM518" s="38">
        <v>95.763220000000004</v>
      </c>
      <c r="FN518" s="38">
        <v>99.826930000000004</v>
      </c>
      <c r="FO518" s="38">
        <v>103.0455</v>
      </c>
      <c r="FP518" s="38">
        <v>105.1324</v>
      </c>
      <c r="FQ518" s="38">
        <v>106.5963</v>
      </c>
      <c r="FR518" s="38">
        <v>107.11109999999999</v>
      </c>
      <c r="FS518" s="38">
        <v>106.4854</v>
      </c>
      <c r="FT518" s="38">
        <v>104.23569999999999</v>
      </c>
      <c r="FU518" s="38">
        <v>99.667820000000006</v>
      </c>
      <c r="FV518" s="38">
        <v>96.454059999999998</v>
      </c>
      <c r="FW518">
        <v>92.967699999999994</v>
      </c>
      <c r="FX518">
        <v>89.662409999999994</v>
      </c>
      <c r="FY518">
        <v>87.896389999999997</v>
      </c>
      <c r="FZ518">
        <v>8.45524E-2</v>
      </c>
      <c r="GA518">
        <v>1.3886080000000001</v>
      </c>
      <c r="GB518">
        <v>1</v>
      </c>
    </row>
    <row r="519" spans="1:184" x14ac:dyDescent="0.3">
      <c r="A519" t="s">
        <v>279</v>
      </c>
      <c r="B519" t="s">
        <v>1</v>
      </c>
      <c r="C519" t="s">
        <v>1</v>
      </c>
      <c r="D519" t="s">
        <v>1</v>
      </c>
      <c r="E519" t="s">
        <v>1</v>
      </c>
      <c r="F519" t="s">
        <v>1</v>
      </c>
      <c r="G519" t="s">
        <v>1</v>
      </c>
      <c r="H519" s="40" t="s">
        <v>269</v>
      </c>
      <c r="I519" s="18" t="s">
        <v>1</v>
      </c>
      <c r="J519" s="38" t="s">
        <v>1</v>
      </c>
      <c r="K519" s="18">
        <v>44810</v>
      </c>
      <c r="L519" s="38">
        <v>17230</v>
      </c>
      <c r="M519" s="38">
        <v>17230</v>
      </c>
      <c r="N519" s="38">
        <v>15.07221</v>
      </c>
      <c r="O519" s="38">
        <v>14.537039999999999</v>
      </c>
      <c r="P519" s="38">
        <v>14.091850000000001</v>
      </c>
      <c r="Q519" s="38">
        <v>14.086</v>
      </c>
      <c r="R519" s="38">
        <v>14.72702</v>
      </c>
      <c r="S519" s="38">
        <v>16.340859999999999</v>
      </c>
      <c r="T519" s="38">
        <v>18.32714</v>
      </c>
      <c r="U519" s="38">
        <v>20.821760000000001</v>
      </c>
      <c r="V519" s="38">
        <v>23.93976</v>
      </c>
      <c r="W519" s="38">
        <v>26.238209999999999</v>
      </c>
      <c r="X519" s="38">
        <v>28.17388</v>
      </c>
      <c r="Y519" s="38">
        <v>29.80706</v>
      </c>
      <c r="Z519" s="38">
        <v>30.893470000000001</v>
      </c>
      <c r="AA519" s="38">
        <v>31.936129999999999</v>
      </c>
      <c r="AB519" s="38">
        <v>32.202550000000002</v>
      </c>
      <c r="AC519" s="38">
        <v>31.580850000000002</v>
      </c>
      <c r="AD519" s="38">
        <v>30.087319999999998</v>
      </c>
      <c r="AE519" s="38">
        <v>27.764510000000001</v>
      </c>
      <c r="AF519" s="38">
        <v>25.613939999999999</v>
      </c>
      <c r="AG519" s="38">
        <v>24.13992</v>
      </c>
      <c r="AH519" s="38">
        <v>22.724869999999999</v>
      </c>
      <c r="AI519" s="38">
        <v>20.664750000000002</v>
      </c>
      <c r="AJ519" s="38">
        <v>18.526509999999998</v>
      </c>
      <c r="AK519" s="38">
        <v>16.871970000000001</v>
      </c>
      <c r="AL519" s="38">
        <v>0.26428020000000002</v>
      </c>
      <c r="AM519" s="38">
        <v>0.19431899999999999</v>
      </c>
      <c r="AN519" s="38">
        <v>0.14038210000000001</v>
      </c>
      <c r="AO519" s="38">
        <v>0.13876930000000001</v>
      </c>
      <c r="AP519" s="38">
        <v>6.5169000000000005E-2</v>
      </c>
      <c r="AQ519" s="38">
        <v>1.39997E-2</v>
      </c>
      <c r="AR519" s="38">
        <v>-0.40390890000000002</v>
      </c>
      <c r="AS519" s="38">
        <v>-0.14948610000000001</v>
      </c>
      <c r="AT519" s="38">
        <v>-0.31202370000000001</v>
      </c>
      <c r="AU519" s="38">
        <v>-0.4826549</v>
      </c>
      <c r="AV519" s="38">
        <v>-0.54727780000000004</v>
      </c>
      <c r="AW519" s="38">
        <v>-0.4567639</v>
      </c>
      <c r="AX519" s="38">
        <v>-0.1180713</v>
      </c>
      <c r="AY519" s="38">
        <v>0.29828120000000002</v>
      </c>
      <c r="AZ519" s="38">
        <v>0.60807599999999995</v>
      </c>
      <c r="BA519" s="38">
        <v>0.73195220000000005</v>
      </c>
      <c r="BB519" s="38">
        <v>0.95209379999999999</v>
      </c>
      <c r="BC519" s="38">
        <v>0.64733110000000005</v>
      </c>
      <c r="BD519" s="38">
        <v>0.57565049999999995</v>
      </c>
      <c r="BE519" s="38">
        <v>0.21736539999999999</v>
      </c>
      <c r="BF519" s="38">
        <v>0.43198809999999999</v>
      </c>
      <c r="BG519" s="38">
        <v>0.24218490000000001</v>
      </c>
      <c r="BH519" s="38">
        <v>0.12606529999999999</v>
      </c>
      <c r="BI519" s="38">
        <v>-4.7147300000000003E-2</v>
      </c>
      <c r="BJ519" s="38">
        <v>0.31225579999999997</v>
      </c>
      <c r="BK519" s="38">
        <v>0.23633940000000001</v>
      </c>
      <c r="BL519" s="38">
        <v>0.17465330000000001</v>
      </c>
      <c r="BM519" s="38">
        <v>0.16978940000000001</v>
      </c>
      <c r="BN519" s="38">
        <v>9.88126E-2</v>
      </c>
      <c r="BO519" s="38">
        <v>5.3906299999999997E-2</v>
      </c>
      <c r="BP519" s="38">
        <v>-0.34657529999999998</v>
      </c>
      <c r="BQ519" s="38">
        <v>-0.10637870000000001</v>
      </c>
      <c r="BR519" s="38">
        <v>-0.26210860000000002</v>
      </c>
      <c r="BS519" s="38">
        <v>-0.41945779999999999</v>
      </c>
      <c r="BT519" s="38">
        <v>-0.49493969999999998</v>
      </c>
      <c r="BU519" s="38">
        <v>-0.40939639999999999</v>
      </c>
      <c r="BV519" s="38">
        <v>-9.2118800000000001E-2</v>
      </c>
      <c r="BW519" s="38">
        <v>0.33110450000000002</v>
      </c>
      <c r="BX519" s="38">
        <v>0.66096049999999995</v>
      </c>
      <c r="BY519" s="38">
        <v>0.80097090000000004</v>
      </c>
      <c r="BZ519" s="38">
        <v>1.030559</v>
      </c>
      <c r="CA519" s="38">
        <v>0.73054839999999999</v>
      </c>
      <c r="CB519" s="38">
        <v>0.6727881</v>
      </c>
      <c r="CC519" s="38">
        <v>0.3233819</v>
      </c>
      <c r="CD519" s="38">
        <v>0.52026220000000001</v>
      </c>
      <c r="CE519" s="38">
        <v>0.35061340000000002</v>
      </c>
      <c r="CF519" s="38">
        <v>0.2202453</v>
      </c>
      <c r="CG519" s="38">
        <v>5.2526799999999998E-2</v>
      </c>
      <c r="CH519" s="38">
        <v>0.3454835</v>
      </c>
      <c r="CI519" s="38">
        <v>0.26544259999999997</v>
      </c>
      <c r="CJ519" s="38">
        <v>0.1983895</v>
      </c>
      <c r="CK519" s="38">
        <v>0.19127379999999999</v>
      </c>
      <c r="CL519" s="38">
        <v>0.122114</v>
      </c>
      <c r="CM519" s="38">
        <v>8.1545500000000007E-2</v>
      </c>
      <c r="CN519" s="38">
        <v>-0.30686629999999998</v>
      </c>
      <c r="CO519" s="38">
        <v>-7.6522699999999999E-2</v>
      </c>
      <c r="CP519" s="38">
        <v>-0.2275375</v>
      </c>
      <c r="CQ519" s="38">
        <v>-0.37568770000000001</v>
      </c>
      <c r="CR519" s="38">
        <v>-0.4586905</v>
      </c>
      <c r="CS519" s="38">
        <v>-0.37658979999999997</v>
      </c>
      <c r="CT519" s="38">
        <v>-7.4144199999999993E-2</v>
      </c>
      <c r="CU519" s="38">
        <v>0.35383779999999998</v>
      </c>
      <c r="CV519" s="38">
        <v>0.69758810000000004</v>
      </c>
      <c r="CW519" s="38">
        <v>0.84877290000000005</v>
      </c>
      <c r="CX519" s="38">
        <v>1.0849040000000001</v>
      </c>
      <c r="CY519" s="38">
        <v>0.78818460000000001</v>
      </c>
      <c r="CZ519" s="38">
        <v>0.74006539999999998</v>
      </c>
      <c r="DA519" s="38">
        <v>0.39680850000000001</v>
      </c>
      <c r="DB519" s="38">
        <v>0.58140060000000005</v>
      </c>
      <c r="DC519" s="38">
        <v>0.42571059999999999</v>
      </c>
      <c r="DD519" s="38">
        <v>0.28547410000000001</v>
      </c>
      <c r="DE519" s="38">
        <v>0.1215609</v>
      </c>
      <c r="DF519" s="38">
        <v>0.37871129999999997</v>
      </c>
      <c r="DG519" s="38">
        <v>0.29454570000000002</v>
      </c>
      <c r="DH519" s="38">
        <v>0.22212560000000001</v>
      </c>
      <c r="DI519" s="38">
        <v>0.21275820000000001</v>
      </c>
      <c r="DJ519" s="38">
        <v>0.1454155</v>
      </c>
      <c r="DK519" s="38">
        <v>0.1091847</v>
      </c>
      <c r="DL519" s="38">
        <v>-0.26715729999999999</v>
      </c>
      <c r="DM519" s="38">
        <v>-4.6666600000000003E-2</v>
      </c>
      <c r="DN519" s="38">
        <v>-0.19296640000000001</v>
      </c>
      <c r="DO519" s="38">
        <v>-0.33191759999999998</v>
      </c>
      <c r="DP519" s="38">
        <v>-0.42244130000000002</v>
      </c>
      <c r="DQ519" s="38">
        <v>-0.34378320000000001</v>
      </c>
      <c r="DR519" s="38">
        <v>-5.61696E-2</v>
      </c>
      <c r="DS519" s="38">
        <v>0.37657099999999999</v>
      </c>
      <c r="DT519" s="38">
        <v>0.73421579999999997</v>
      </c>
      <c r="DU519" s="38">
        <v>0.89657500000000001</v>
      </c>
      <c r="DV519" s="38">
        <v>1.139248</v>
      </c>
      <c r="DW519" s="38">
        <v>0.84582069999999998</v>
      </c>
      <c r="DX519" s="38">
        <v>0.80734260000000002</v>
      </c>
      <c r="DY519" s="38">
        <v>0.47023520000000002</v>
      </c>
      <c r="DZ519" s="38">
        <v>0.64253899999999997</v>
      </c>
      <c r="EA519" s="38">
        <v>0.50080789999999997</v>
      </c>
      <c r="EB519" s="38">
        <v>0.35070289999999998</v>
      </c>
      <c r="EC519" s="38">
        <v>0.19059490000000001</v>
      </c>
      <c r="ED519" s="38">
        <v>0.42668679999999998</v>
      </c>
      <c r="EE519" s="38">
        <v>0.33656609999999998</v>
      </c>
      <c r="EF519" s="38">
        <v>0.25639679999999998</v>
      </c>
      <c r="EG519" s="38">
        <v>0.2437782</v>
      </c>
      <c r="EH519" s="38">
        <v>0.179059</v>
      </c>
      <c r="EI519" s="38">
        <v>0.14909120000000001</v>
      </c>
      <c r="EJ519" s="38">
        <v>-0.2098238</v>
      </c>
      <c r="EK519" s="38">
        <v>-3.5593000000000001E-3</v>
      </c>
      <c r="EL519" s="38">
        <v>-0.14305129999999999</v>
      </c>
      <c r="EM519" s="38">
        <v>-0.26872059999999998</v>
      </c>
      <c r="EN519" s="38">
        <v>-0.37010320000000002</v>
      </c>
      <c r="EO519" s="38">
        <v>-0.2964157</v>
      </c>
      <c r="EP519" s="38">
        <v>-3.02171E-2</v>
      </c>
      <c r="EQ519" s="38">
        <v>0.40939429999999999</v>
      </c>
      <c r="ER519" s="38">
        <v>0.78710029999999997</v>
      </c>
      <c r="ES519" s="38">
        <v>0.9655937</v>
      </c>
      <c r="ET519" s="38">
        <v>1.217714</v>
      </c>
      <c r="EU519" s="38">
        <v>0.92903809999999998</v>
      </c>
      <c r="EV519" s="38">
        <v>0.90448030000000001</v>
      </c>
      <c r="EW519" s="38">
        <v>0.57625159999999997</v>
      </c>
      <c r="EX519" s="38">
        <v>0.73081320000000005</v>
      </c>
      <c r="EY519" s="38">
        <v>0.60923640000000001</v>
      </c>
      <c r="EZ519" s="38">
        <v>0.44488299999999997</v>
      </c>
      <c r="FA519" s="38">
        <v>0.290269</v>
      </c>
      <c r="FB519" s="38">
        <v>84.951899999999995</v>
      </c>
      <c r="FC519" s="38">
        <v>83.539820000000006</v>
      </c>
      <c r="FD519" s="38">
        <v>82.043170000000003</v>
      </c>
      <c r="FE519" s="38">
        <v>80.933750000000003</v>
      </c>
      <c r="FF519" s="38">
        <v>79.867660000000001</v>
      </c>
      <c r="FG519" s="38">
        <v>79.396249999999995</v>
      </c>
      <c r="FH519" s="38">
        <v>78.73912</v>
      </c>
      <c r="FI519" s="38">
        <v>80.81635</v>
      </c>
      <c r="FJ519" s="38">
        <v>85.738659999999996</v>
      </c>
      <c r="FK519" s="38">
        <v>91.609179999999995</v>
      </c>
      <c r="FL519" s="38">
        <v>96.331729999999993</v>
      </c>
      <c r="FM519" s="38">
        <v>100.9611</v>
      </c>
      <c r="FN519" s="38">
        <v>104.3169</v>
      </c>
      <c r="FO519" s="38">
        <v>107.38590000000001</v>
      </c>
      <c r="FP519" s="38">
        <v>109.4469</v>
      </c>
      <c r="FQ519" s="38">
        <v>111.0646</v>
      </c>
      <c r="FR519" s="38">
        <v>111.1018</v>
      </c>
      <c r="FS519" s="38">
        <v>109.721</v>
      </c>
      <c r="FT519" s="38">
        <v>106.88639999999999</v>
      </c>
      <c r="FU519" s="38">
        <v>101.39530000000001</v>
      </c>
      <c r="FV519" s="38">
        <v>96.629140000000007</v>
      </c>
      <c r="FW519">
        <v>93.755539999999996</v>
      </c>
      <c r="FX519">
        <v>91.921779999999998</v>
      </c>
      <c r="FY519">
        <v>89.250969999999995</v>
      </c>
      <c r="FZ519">
        <v>0.111633</v>
      </c>
      <c r="GA519">
        <v>0.85173069999999995</v>
      </c>
      <c r="GB519">
        <v>1</v>
      </c>
    </row>
    <row r="520" spans="1:184" x14ac:dyDescent="0.3">
      <c r="A520" t="s">
        <v>279</v>
      </c>
      <c r="B520" t="s">
        <v>1</v>
      </c>
      <c r="C520" t="s">
        <v>1</v>
      </c>
      <c r="D520" t="s">
        <v>1</v>
      </c>
      <c r="E520" t="s">
        <v>1</v>
      </c>
      <c r="F520" t="s">
        <v>1</v>
      </c>
      <c r="G520" t="s">
        <v>1</v>
      </c>
      <c r="H520" s="40" t="s">
        <v>269</v>
      </c>
      <c r="I520" s="18" t="s">
        <v>1</v>
      </c>
      <c r="J520" s="38" t="s">
        <v>1</v>
      </c>
      <c r="K520" s="18">
        <v>44811</v>
      </c>
      <c r="L520" s="38">
        <v>17230</v>
      </c>
      <c r="M520" s="38">
        <v>17230</v>
      </c>
      <c r="N520" s="38">
        <v>16.108730000000001</v>
      </c>
      <c r="O520" s="38">
        <v>15.410349999999999</v>
      </c>
      <c r="P520" s="38">
        <v>14.936059999999999</v>
      </c>
      <c r="Q520" s="38">
        <v>14.805580000000001</v>
      </c>
      <c r="R520" s="38">
        <v>15.38025</v>
      </c>
      <c r="S520" s="38">
        <v>16.929300000000001</v>
      </c>
      <c r="T520" s="38">
        <v>18.84544</v>
      </c>
      <c r="U520" s="38">
        <v>21.187080000000002</v>
      </c>
      <c r="V520" s="38">
        <v>24.0502</v>
      </c>
      <c r="W520" s="38">
        <v>26.18995</v>
      </c>
      <c r="X520" s="38">
        <v>27.982970000000002</v>
      </c>
      <c r="Y520" s="38">
        <v>29.370229999999999</v>
      </c>
      <c r="Z520" s="38">
        <v>30.319569999999999</v>
      </c>
      <c r="AA520" s="38">
        <v>31.187919999999998</v>
      </c>
      <c r="AB520" s="38">
        <v>31.35793</v>
      </c>
      <c r="AC520" s="38">
        <v>30.792639999999999</v>
      </c>
      <c r="AD520" s="38">
        <v>29.46809</v>
      </c>
      <c r="AE520" s="38">
        <v>27.302299999999999</v>
      </c>
      <c r="AF520" s="38">
        <v>25.30395</v>
      </c>
      <c r="AG520" s="38">
        <v>23.903870000000001</v>
      </c>
      <c r="AH520" s="38">
        <v>22.613330000000001</v>
      </c>
      <c r="AI520" s="38">
        <v>20.71585</v>
      </c>
      <c r="AJ520" s="38">
        <v>18.442830000000001</v>
      </c>
      <c r="AK520" s="38">
        <v>16.791329999999999</v>
      </c>
      <c r="AL520" s="38">
        <v>0.14590610000000001</v>
      </c>
      <c r="AM520" s="38">
        <v>8.8581300000000002E-2</v>
      </c>
      <c r="AN520" s="38">
        <v>7.1916800000000003E-2</v>
      </c>
      <c r="AO520" s="38">
        <v>3.3454200000000003E-2</v>
      </c>
      <c r="AP520" s="38">
        <v>-4.9677399999999997E-2</v>
      </c>
      <c r="AQ520" s="38">
        <v>-0.17338310000000001</v>
      </c>
      <c r="AR520" s="38">
        <v>-0.48947030000000002</v>
      </c>
      <c r="AS520" s="38">
        <v>-0.111912</v>
      </c>
      <c r="AT520" s="38">
        <v>-0.1834952</v>
      </c>
      <c r="AU520" s="38">
        <v>-0.1656067</v>
      </c>
      <c r="AV520" s="38">
        <v>-0.1755109</v>
      </c>
      <c r="AW520" s="38">
        <v>-0.18558140000000001</v>
      </c>
      <c r="AX520" s="38">
        <v>-2.8209600000000001E-2</v>
      </c>
      <c r="AY520" s="38">
        <v>0.1216843</v>
      </c>
      <c r="AZ520" s="38">
        <v>0.19744990000000001</v>
      </c>
      <c r="BA520" s="38">
        <v>0.18736449999999999</v>
      </c>
      <c r="BB520" s="38">
        <v>0.4630147</v>
      </c>
      <c r="BC520" s="38">
        <v>0.33565669999999997</v>
      </c>
      <c r="BD520" s="38">
        <v>0.30875409999999998</v>
      </c>
      <c r="BE520" s="38">
        <v>4.9710999999999998E-2</v>
      </c>
      <c r="BF520" s="38">
        <v>0.52705840000000004</v>
      </c>
      <c r="BG520" s="38">
        <v>0.73086479999999998</v>
      </c>
      <c r="BH520" s="38">
        <v>0.4241568</v>
      </c>
      <c r="BI520" s="38">
        <v>0.28339110000000001</v>
      </c>
      <c r="BJ520" s="38">
        <v>0.18516959999999999</v>
      </c>
      <c r="BK520" s="38">
        <v>0.11657389999999999</v>
      </c>
      <c r="BL520" s="38">
        <v>9.5200300000000002E-2</v>
      </c>
      <c r="BM520" s="38">
        <v>5.6466099999999998E-2</v>
      </c>
      <c r="BN520" s="38">
        <v>-2.5108399999999999E-2</v>
      </c>
      <c r="BO520" s="38">
        <v>-0.1410652</v>
      </c>
      <c r="BP520" s="38">
        <v>-0.4472429</v>
      </c>
      <c r="BQ520" s="38">
        <v>-8.0756400000000006E-2</v>
      </c>
      <c r="BR520" s="38">
        <v>-0.14362549999999999</v>
      </c>
      <c r="BS520" s="38">
        <v>-0.12419760000000001</v>
      </c>
      <c r="BT520" s="38">
        <v>-0.14173430000000001</v>
      </c>
      <c r="BU520" s="38">
        <v>-0.156609</v>
      </c>
      <c r="BV520" s="38">
        <v>-9.8775000000000009E-3</v>
      </c>
      <c r="BW520" s="38">
        <v>0.14507220000000001</v>
      </c>
      <c r="BX520" s="38">
        <v>0.23384750000000001</v>
      </c>
      <c r="BY520" s="38">
        <v>0.24280669999999999</v>
      </c>
      <c r="BZ520" s="38">
        <v>0.53065450000000003</v>
      </c>
      <c r="CA520" s="38">
        <v>0.40693849999999998</v>
      </c>
      <c r="CB520" s="38">
        <v>0.39387489999999997</v>
      </c>
      <c r="CC520" s="38">
        <v>0.13401170000000001</v>
      </c>
      <c r="CD520" s="38">
        <v>0.59171580000000001</v>
      </c>
      <c r="CE520" s="38">
        <v>0.8021701</v>
      </c>
      <c r="CF520" s="38">
        <v>0.49078749999999999</v>
      </c>
      <c r="CG520" s="38">
        <v>0.34718650000000001</v>
      </c>
      <c r="CH520" s="38">
        <v>0.21236340000000001</v>
      </c>
      <c r="CI520" s="38">
        <v>0.13596150000000001</v>
      </c>
      <c r="CJ520" s="38">
        <v>0.11132640000000001</v>
      </c>
      <c r="CK520" s="38">
        <v>7.2403999999999996E-2</v>
      </c>
      <c r="CL520" s="38">
        <v>-8.0920000000000002E-3</v>
      </c>
      <c r="CM520" s="38">
        <v>-0.11868190000000001</v>
      </c>
      <c r="CN520" s="38">
        <v>-0.41799619999999998</v>
      </c>
      <c r="CO520" s="38">
        <v>-5.91782E-2</v>
      </c>
      <c r="CP520" s="38">
        <v>-0.1160119</v>
      </c>
      <c r="CQ520" s="38">
        <v>-9.5517900000000003E-2</v>
      </c>
      <c r="CR520" s="38">
        <v>-0.11834069999999999</v>
      </c>
      <c r="CS520" s="38">
        <v>-0.13654289999999999</v>
      </c>
      <c r="CT520" s="38">
        <v>2.8192E-3</v>
      </c>
      <c r="CU520" s="38">
        <v>0.16127050000000001</v>
      </c>
      <c r="CV520" s="38">
        <v>0.25905630000000002</v>
      </c>
      <c r="CW520" s="38">
        <v>0.28120590000000001</v>
      </c>
      <c r="CX520" s="38">
        <v>0.57750170000000001</v>
      </c>
      <c r="CY520" s="38">
        <v>0.45630799999999999</v>
      </c>
      <c r="CZ520" s="38">
        <v>0.45282919999999999</v>
      </c>
      <c r="DA520" s="38">
        <v>0.19239809999999999</v>
      </c>
      <c r="DB520" s="38">
        <v>0.63649739999999999</v>
      </c>
      <c r="DC520" s="38">
        <v>0.85155590000000003</v>
      </c>
      <c r="DD520" s="38">
        <v>0.53693579999999996</v>
      </c>
      <c r="DE520" s="38">
        <v>0.39137100000000002</v>
      </c>
      <c r="DF520" s="38">
        <v>0.2395572</v>
      </c>
      <c r="DG520" s="38">
        <v>0.15534919999999999</v>
      </c>
      <c r="DH520" s="38">
        <v>0.1274525</v>
      </c>
      <c r="DI520" s="38">
        <v>8.8342000000000004E-2</v>
      </c>
      <c r="DJ520" s="38">
        <v>8.9245000000000001E-3</v>
      </c>
      <c r="DK520" s="38">
        <v>-9.6298599999999998E-2</v>
      </c>
      <c r="DL520" s="38">
        <v>-0.38874959999999997</v>
      </c>
      <c r="DM520" s="38">
        <v>-3.7599899999999999E-2</v>
      </c>
      <c r="DN520" s="38">
        <v>-8.8398299999999999E-2</v>
      </c>
      <c r="DO520" s="38">
        <v>-6.6838099999999998E-2</v>
      </c>
      <c r="DP520" s="38">
        <v>-9.4947199999999995E-2</v>
      </c>
      <c r="DQ520" s="38">
        <v>-0.1164767</v>
      </c>
      <c r="DR520" s="38">
        <v>1.5515899999999999E-2</v>
      </c>
      <c r="DS520" s="38">
        <v>0.17746890000000001</v>
      </c>
      <c r="DT520" s="38">
        <v>0.28426509999999999</v>
      </c>
      <c r="DU520" s="38">
        <v>0.31960499999999997</v>
      </c>
      <c r="DV520" s="38">
        <v>0.62434889999999998</v>
      </c>
      <c r="DW520" s="38">
        <v>0.50567759999999995</v>
      </c>
      <c r="DX520" s="38">
        <v>0.51178360000000001</v>
      </c>
      <c r="DY520" s="38">
        <v>0.25078450000000002</v>
      </c>
      <c r="DZ520" s="38">
        <v>0.68127890000000002</v>
      </c>
      <c r="EA520" s="38">
        <v>0.90094180000000001</v>
      </c>
      <c r="EB520" s="38">
        <v>0.58308400000000005</v>
      </c>
      <c r="EC520" s="38">
        <v>0.43555559999999999</v>
      </c>
      <c r="ED520" s="38">
        <v>0.27882069999999998</v>
      </c>
      <c r="EE520" s="38">
        <v>0.1833418</v>
      </c>
      <c r="EF520" s="38">
        <v>0.15073590000000001</v>
      </c>
      <c r="EG520" s="38">
        <v>0.11135390000000001</v>
      </c>
      <c r="EH520" s="38">
        <v>3.34934E-2</v>
      </c>
      <c r="EI520" s="38">
        <v>-6.3980599999999999E-2</v>
      </c>
      <c r="EJ520" s="38">
        <v>-0.3465221</v>
      </c>
      <c r="EK520" s="38">
        <v>-6.4444000000000003E-3</v>
      </c>
      <c r="EL520" s="38">
        <v>-4.8528599999999998E-2</v>
      </c>
      <c r="EM520" s="38">
        <v>-2.54291E-2</v>
      </c>
      <c r="EN520" s="38">
        <v>-6.1170599999999999E-2</v>
      </c>
      <c r="EO520" s="38">
        <v>-8.7504299999999993E-2</v>
      </c>
      <c r="EP520" s="38">
        <v>3.3848000000000003E-2</v>
      </c>
      <c r="EQ520" s="38">
        <v>0.2008567</v>
      </c>
      <c r="ER520" s="38">
        <v>0.32066260000000002</v>
      </c>
      <c r="ES520" s="38">
        <v>0.37504729999999997</v>
      </c>
      <c r="ET520" s="38">
        <v>0.69198870000000001</v>
      </c>
      <c r="EU520" s="38">
        <v>0.57695940000000001</v>
      </c>
      <c r="EV520" s="38">
        <v>0.59690430000000005</v>
      </c>
      <c r="EW520" s="38">
        <v>0.33508529999999997</v>
      </c>
      <c r="EX520" s="38">
        <v>0.74593640000000005</v>
      </c>
      <c r="EY520" s="38">
        <v>0.97224710000000003</v>
      </c>
      <c r="EZ520" s="38">
        <v>0.64971480000000004</v>
      </c>
      <c r="FA520" s="38">
        <v>0.49935099999999999</v>
      </c>
      <c r="FB520" s="38">
        <v>87.757270000000005</v>
      </c>
      <c r="FC520" s="38">
        <v>86.126850000000005</v>
      </c>
      <c r="FD520" s="38">
        <v>83.598179999999999</v>
      </c>
      <c r="FE520" s="38">
        <v>82.365889999999993</v>
      </c>
      <c r="FF520" s="38">
        <v>81.074600000000004</v>
      </c>
      <c r="FG520" s="38">
        <v>79.149510000000006</v>
      </c>
      <c r="FH520" s="38">
        <v>78.418589999999995</v>
      </c>
      <c r="FI520" s="38">
        <v>79.076899999999995</v>
      </c>
      <c r="FJ520" s="38">
        <v>83.814710000000005</v>
      </c>
      <c r="FK520" s="38">
        <v>89.337980000000002</v>
      </c>
      <c r="FL520" s="38">
        <v>94.641270000000006</v>
      </c>
      <c r="FM520" s="38">
        <v>98.374529999999993</v>
      </c>
      <c r="FN520" s="38">
        <v>101.795</v>
      </c>
      <c r="FO520" s="38">
        <v>104.2901</v>
      </c>
      <c r="FP520" s="38">
        <v>106.0316</v>
      </c>
      <c r="FQ520" s="38">
        <v>107.13890000000001</v>
      </c>
      <c r="FR520" s="38">
        <v>107.0809</v>
      </c>
      <c r="FS520" s="38">
        <v>105.4885</v>
      </c>
      <c r="FT520" s="38">
        <v>102.36109999999999</v>
      </c>
      <c r="FU520" s="38">
        <v>98.036289999999994</v>
      </c>
      <c r="FV520" s="38">
        <v>94.883719999999997</v>
      </c>
      <c r="FW520">
        <v>92.681259999999995</v>
      </c>
      <c r="FX520">
        <v>89.937100000000001</v>
      </c>
      <c r="FY520">
        <v>86.937539999999998</v>
      </c>
      <c r="FZ520">
        <v>9.0254600000000004E-2</v>
      </c>
      <c r="GA520">
        <v>0.66698869999999999</v>
      </c>
      <c r="GB520">
        <v>1</v>
      </c>
    </row>
    <row r="521" spans="1:184" x14ac:dyDescent="0.3">
      <c r="A521" t="s">
        <v>279</v>
      </c>
      <c r="B521" t="s">
        <v>1</v>
      </c>
      <c r="C521" t="s">
        <v>1</v>
      </c>
      <c r="D521" t="s">
        <v>1</v>
      </c>
      <c r="E521" t="s">
        <v>1</v>
      </c>
      <c r="F521" t="s">
        <v>1</v>
      </c>
      <c r="G521" t="s">
        <v>1</v>
      </c>
      <c r="H521" s="40" t="s">
        <v>269</v>
      </c>
      <c r="I521" s="18" t="s">
        <v>1</v>
      </c>
      <c r="J521" s="38" t="s">
        <v>1</v>
      </c>
      <c r="K521" s="18" t="s">
        <v>2</v>
      </c>
      <c r="L521" s="38">
        <v>17303</v>
      </c>
      <c r="M521" s="38">
        <v>17303</v>
      </c>
      <c r="N521" s="38">
        <v>14.024649999999999</v>
      </c>
      <c r="O521" s="38">
        <v>13.442069999999999</v>
      </c>
      <c r="P521" s="38">
        <v>13.055400000000001</v>
      </c>
      <c r="Q521" s="38">
        <v>12.991239999999999</v>
      </c>
      <c r="R521" s="38">
        <v>13.54195</v>
      </c>
      <c r="S521" s="38">
        <v>14.96683</v>
      </c>
      <c r="T521" s="38">
        <v>16.644539999999999</v>
      </c>
      <c r="U521" s="38">
        <v>18.801380000000002</v>
      </c>
      <c r="V521" s="38">
        <v>21.37058</v>
      </c>
      <c r="W521" s="38">
        <v>23.261050000000001</v>
      </c>
      <c r="X521" s="38">
        <v>24.93683</v>
      </c>
      <c r="Y521" s="38">
        <v>26.277069999999998</v>
      </c>
      <c r="Z521" s="38">
        <v>27.185479999999998</v>
      </c>
      <c r="AA521" s="38">
        <v>28.104130000000001</v>
      </c>
      <c r="AB521" s="38">
        <v>28.380179999999999</v>
      </c>
      <c r="AC521" s="38">
        <v>27.92605</v>
      </c>
      <c r="AD521" s="38">
        <v>26.76229</v>
      </c>
      <c r="AE521" s="38">
        <v>24.87574</v>
      </c>
      <c r="AF521" s="38">
        <v>23.139089999999999</v>
      </c>
      <c r="AG521" s="38">
        <v>21.902920000000002</v>
      </c>
      <c r="AH521" s="38">
        <v>20.677150000000001</v>
      </c>
      <c r="AI521" s="38">
        <v>18.86467</v>
      </c>
      <c r="AJ521" s="38">
        <v>16.85793</v>
      </c>
      <c r="AK521" s="38">
        <v>15.334149999999999</v>
      </c>
      <c r="AL521" s="38">
        <v>-1.79706E-2</v>
      </c>
      <c r="AM521" s="38">
        <v>-3.5458999999999998E-3</v>
      </c>
      <c r="AN521" s="38">
        <v>1.4940699999999999E-2</v>
      </c>
      <c r="AO521" s="38">
        <v>2.5003899999999999E-2</v>
      </c>
      <c r="AP521" s="38">
        <v>2.2218100000000001E-2</v>
      </c>
      <c r="AQ521" s="38">
        <v>6.8596999999999998E-3</v>
      </c>
      <c r="AR521" s="38">
        <v>-9.5070199999999994E-2</v>
      </c>
      <c r="AS521" s="38">
        <v>-5.25447E-2</v>
      </c>
      <c r="AT521" s="38">
        <v>-0.11141479999999999</v>
      </c>
      <c r="AU521" s="38">
        <v>-0.162906</v>
      </c>
      <c r="AV521" s="38">
        <v>-0.16101570000000001</v>
      </c>
      <c r="AW521" s="38">
        <v>-0.1260956</v>
      </c>
      <c r="AX521" s="38">
        <v>-3.2310800000000001E-2</v>
      </c>
      <c r="AY521" s="38">
        <v>6.7480600000000002E-2</v>
      </c>
      <c r="AZ521" s="38">
        <v>0.10365149999999999</v>
      </c>
      <c r="BA521" s="38">
        <v>0.1179081</v>
      </c>
      <c r="BB521" s="38">
        <v>0.29023759999999998</v>
      </c>
      <c r="BC521" s="38">
        <v>0.22263279999999999</v>
      </c>
      <c r="BD521" s="38">
        <v>0.1989012</v>
      </c>
      <c r="BE521" s="38">
        <v>0.1343048</v>
      </c>
      <c r="BF521" s="38">
        <v>0.19513530000000001</v>
      </c>
      <c r="BG521" s="38">
        <v>6.4586199999999996E-2</v>
      </c>
      <c r="BH521" s="38">
        <v>2.50119E-2</v>
      </c>
      <c r="BI521" s="38">
        <v>-1.7384699999999999E-2</v>
      </c>
      <c r="BJ521" s="38">
        <v>7.4780000000000003E-3</v>
      </c>
      <c r="BK521" s="38">
        <v>1.55339E-2</v>
      </c>
      <c r="BL521" s="38">
        <v>3.3248300000000001E-2</v>
      </c>
      <c r="BM521" s="38">
        <v>4.2043299999999999E-2</v>
      </c>
      <c r="BN521" s="38">
        <v>3.7880499999999998E-2</v>
      </c>
      <c r="BO521" s="38">
        <v>2.6112E-2</v>
      </c>
      <c r="BP521" s="38">
        <v>-6.4533699999999999E-2</v>
      </c>
      <c r="BQ521" s="38">
        <v>-3.37019E-2</v>
      </c>
      <c r="BR521" s="38">
        <v>-8.3015000000000005E-2</v>
      </c>
      <c r="BS521" s="38">
        <v>-0.13039519999999999</v>
      </c>
      <c r="BT521" s="38">
        <v>-0.13004170000000001</v>
      </c>
      <c r="BU521" s="38">
        <v>-0.1016008</v>
      </c>
      <c r="BV521" s="38">
        <v>-2.1129100000000001E-2</v>
      </c>
      <c r="BW521" s="38">
        <v>8.4572900000000006E-2</v>
      </c>
      <c r="BX521" s="38">
        <v>0.13473209999999999</v>
      </c>
      <c r="BY521" s="38">
        <v>0.15716830000000001</v>
      </c>
      <c r="BZ521" s="38">
        <v>0.33438669999999998</v>
      </c>
      <c r="CA521" s="38">
        <v>0.2653952</v>
      </c>
      <c r="CB521" s="38">
        <v>0.2422984</v>
      </c>
      <c r="CC521" s="38">
        <v>0.17753630000000001</v>
      </c>
      <c r="CD521" s="38">
        <v>0.2310082</v>
      </c>
      <c r="CE521" s="38">
        <v>0.1113938</v>
      </c>
      <c r="CF521" s="38">
        <v>6.6191600000000003E-2</v>
      </c>
      <c r="CG521" s="38">
        <v>2.26331E-2</v>
      </c>
      <c r="CH521" s="38">
        <v>2.51037E-2</v>
      </c>
      <c r="CI521" s="38">
        <v>2.8748599999999999E-2</v>
      </c>
      <c r="CJ521" s="38">
        <v>4.5928099999999999E-2</v>
      </c>
      <c r="CK521" s="38">
        <v>5.3844799999999998E-2</v>
      </c>
      <c r="CL521" s="38">
        <v>4.8728199999999999E-2</v>
      </c>
      <c r="CM521" s="38">
        <v>3.9446099999999998E-2</v>
      </c>
      <c r="CN521" s="38">
        <v>-4.3384100000000002E-2</v>
      </c>
      <c r="CO521" s="38">
        <v>-2.06515E-2</v>
      </c>
      <c r="CP521" s="38">
        <v>-6.3345399999999996E-2</v>
      </c>
      <c r="CQ521" s="38">
        <v>-0.1078784</v>
      </c>
      <c r="CR521" s="38">
        <v>-0.1085892</v>
      </c>
      <c r="CS521" s="38">
        <v>-8.4635799999999997E-2</v>
      </c>
      <c r="CT521" s="38">
        <v>-1.3384699999999999E-2</v>
      </c>
      <c r="CU521" s="38">
        <v>9.6410899999999994E-2</v>
      </c>
      <c r="CV521" s="38">
        <v>0.15625839999999999</v>
      </c>
      <c r="CW521" s="38">
        <v>0.18435969999999999</v>
      </c>
      <c r="CX521" s="38">
        <v>0.36496420000000002</v>
      </c>
      <c r="CY521" s="38">
        <v>0.29501230000000001</v>
      </c>
      <c r="CZ521" s="38">
        <v>0.27235520000000002</v>
      </c>
      <c r="DA521" s="38">
        <v>0.2074783</v>
      </c>
      <c r="DB521" s="38">
        <v>0.25585370000000002</v>
      </c>
      <c r="DC521" s="38">
        <v>0.14381260000000001</v>
      </c>
      <c r="DD521" s="38">
        <v>9.4712500000000005E-2</v>
      </c>
      <c r="DE521" s="38">
        <v>5.03493E-2</v>
      </c>
      <c r="DF521" s="38">
        <v>4.2729400000000001E-2</v>
      </c>
      <c r="DG521" s="38">
        <v>4.1963199999999999E-2</v>
      </c>
      <c r="DH521" s="38">
        <v>5.8607899999999997E-2</v>
      </c>
      <c r="DI521" s="38">
        <v>6.5646300000000005E-2</v>
      </c>
      <c r="DJ521" s="38">
        <v>5.9575999999999997E-2</v>
      </c>
      <c r="DK521" s="38">
        <v>5.2780199999999999E-2</v>
      </c>
      <c r="DL521" s="38">
        <v>-2.22346E-2</v>
      </c>
      <c r="DM521" s="38">
        <v>-7.6010000000000001E-3</v>
      </c>
      <c r="DN521" s="38">
        <v>-4.3675800000000001E-2</v>
      </c>
      <c r="DO521" s="38">
        <v>-8.5361500000000007E-2</v>
      </c>
      <c r="DP521" s="38">
        <v>-8.7136699999999997E-2</v>
      </c>
      <c r="DQ521" s="38">
        <v>-6.7670800000000003E-2</v>
      </c>
      <c r="DR521" s="38">
        <v>-5.6403E-3</v>
      </c>
      <c r="DS521" s="38">
        <v>0.108249</v>
      </c>
      <c r="DT521" s="38">
        <v>0.17778469999999999</v>
      </c>
      <c r="DU521" s="38">
        <v>0.21155119999999999</v>
      </c>
      <c r="DV521" s="38">
        <v>0.3955418</v>
      </c>
      <c r="DW521" s="38">
        <v>0.32462950000000002</v>
      </c>
      <c r="DX521" s="38">
        <v>0.30241190000000001</v>
      </c>
      <c r="DY521" s="38">
        <v>0.2374203</v>
      </c>
      <c r="DZ521" s="38">
        <v>0.28069929999999998</v>
      </c>
      <c r="EA521" s="38">
        <v>0.17623140000000001</v>
      </c>
      <c r="EB521" s="38">
        <v>0.12323340000000001</v>
      </c>
      <c r="EC521" s="38">
        <v>7.8065599999999999E-2</v>
      </c>
      <c r="ED521" s="38">
        <v>6.8178100000000005E-2</v>
      </c>
      <c r="EE521" s="38">
        <v>6.1043E-2</v>
      </c>
      <c r="EF521" s="38">
        <v>7.6915499999999998E-2</v>
      </c>
      <c r="EG521" s="38">
        <v>8.2685700000000001E-2</v>
      </c>
      <c r="EH521" s="38">
        <v>7.5238399999999997E-2</v>
      </c>
      <c r="EI521" s="38">
        <v>7.2032499999999999E-2</v>
      </c>
      <c r="EJ521" s="38">
        <v>8.3018999999999992E-3</v>
      </c>
      <c r="EK521" s="38">
        <v>1.12417E-2</v>
      </c>
      <c r="EL521" s="38">
        <v>-1.5276E-2</v>
      </c>
      <c r="EM521" s="38">
        <v>-5.28507E-2</v>
      </c>
      <c r="EN521" s="38">
        <v>-5.61626E-2</v>
      </c>
      <c r="EO521" s="38">
        <v>-4.3176100000000002E-2</v>
      </c>
      <c r="EP521" s="38">
        <v>5.5414000000000001E-3</v>
      </c>
      <c r="EQ521" s="38">
        <v>0.12534120000000001</v>
      </c>
      <c r="ER521" s="38">
        <v>0.2088653</v>
      </c>
      <c r="ES521" s="38">
        <v>0.25081140000000002</v>
      </c>
      <c r="ET521" s="38">
        <v>0.4396909</v>
      </c>
      <c r="EU521" s="38">
        <v>0.36739189999999999</v>
      </c>
      <c r="EV521" s="38">
        <v>0.34580919999999998</v>
      </c>
      <c r="EW521" s="38">
        <v>0.28065180000000001</v>
      </c>
      <c r="EX521" s="38">
        <v>0.31657220000000003</v>
      </c>
      <c r="EY521" s="38">
        <v>0.22303909999999999</v>
      </c>
      <c r="EZ521" s="38">
        <v>0.16441310000000001</v>
      </c>
      <c r="FA521" s="38">
        <v>0.11808340000000001</v>
      </c>
      <c r="FB521" s="38">
        <v>80.168400000000005</v>
      </c>
      <c r="FC521" s="38">
        <v>78.622470000000007</v>
      </c>
      <c r="FD521" s="38">
        <v>76.847570000000005</v>
      </c>
      <c r="FE521" s="38">
        <v>75.295280000000005</v>
      </c>
      <c r="FF521" s="38">
        <v>74.015439999999998</v>
      </c>
      <c r="FG521" s="38">
        <v>72.939080000000004</v>
      </c>
      <c r="FH521" s="38">
        <v>72.593059999999994</v>
      </c>
      <c r="FI521" s="38">
        <v>74.911050000000003</v>
      </c>
      <c r="FJ521" s="38">
        <v>79.254050000000007</v>
      </c>
      <c r="FK521" s="38">
        <v>83.847660000000005</v>
      </c>
      <c r="FL521" s="38">
        <v>88.248469999999998</v>
      </c>
      <c r="FM521" s="38">
        <v>92.217060000000004</v>
      </c>
      <c r="FN521" s="38">
        <v>95.462519999999998</v>
      </c>
      <c r="FO521" s="38">
        <v>98.072980000000001</v>
      </c>
      <c r="FP521" s="38">
        <v>100.0658</v>
      </c>
      <c r="FQ521" s="38">
        <v>101.3926</v>
      </c>
      <c r="FR521" s="38">
        <v>101.8429</v>
      </c>
      <c r="FS521" s="38">
        <v>101.1159</v>
      </c>
      <c r="FT521" s="38">
        <v>99.261250000000004</v>
      </c>
      <c r="FU521" s="38">
        <v>95.846419999999995</v>
      </c>
      <c r="FV521" s="38">
        <v>91.811549999999997</v>
      </c>
      <c r="FW521">
        <v>88.483840000000001</v>
      </c>
      <c r="FX521">
        <v>85.691829999999996</v>
      </c>
      <c r="FY521">
        <v>82.971369999999993</v>
      </c>
      <c r="FZ521">
        <v>5.1223900000000003E-2</v>
      </c>
      <c r="GA521">
        <v>0.43526300000000001</v>
      </c>
      <c r="GB521">
        <v>1</v>
      </c>
    </row>
    <row r="522" spans="1:184" x14ac:dyDescent="0.3">
      <c r="A522" t="s">
        <v>279</v>
      </c>
      <c r="B522" t="s">
        <v>1</v>
      </c>
      <c r="C522" t="s">
        <v>1</v>
      </c>
      <c r="D522" t="s">
        <v>1</v>
      </c>
      <c r="E522" t="s">
        <v>1</v>
      </c>
      <c r="F522" t="s">
        <v>1</v>
      </c>
      <c r="G522" t="s">
        <v>1</v>
      </c>
      <c r="H522" s="40" t="s">
        <v>270</v>
      </c>
      <c r="I522" s="18" t="s">
        <v>1</v>
      </c>
      <c r="J522" s="38" t="s">
        <v>1</v>
      </c>
      <c r="K522" s="18">
        <v>44722</v>
      </c>
      <c r="L522" s="38">
        <v>205</v>
      </c>
      <c r="M522" s="38">
        <v>205</v>
      </c>
      <c r="N522" s="38">
        <v>16.407440000000001</v>
      </c>
      <c r="O522" s="38">
        <v>15.839219999999999</v>
      </c>
      <c r="P522" s="38">
        <v>15.528370000000001</v>
      </c>
      <c r="Q522" s="38">
        <v>15.233359999999999</v>
      </c>
      <c r="R522" s="38">
        <v>15.13017</v>
      </c>
      <c r="S522" s="38">
        <v>15.66356</v>
      </c>
      <c r="T522" s="38">
        <v>16.044550000000001</v>
      </c>
      <c r="U522" s="38">
        <v>17.45026</v>
      </c>
      <c r="V522" s="38">
        <v>18.788830000000001</v>
      </c>
      <c r="W522" s="38">
        <v>19.434360000000002</v>
      </c>
      <c r="X522" s="38">
        <v>20.278770000000002</v>
      </c>
      <c r="Y522" s="38">
        <v>21.160240000000002</v>
      </c>
      <c r="Z522" s="38">
        <v>21.81831</v>
      </c>
      <c r="AA522" s="38">
        <v>22.677050000000001</v>
      </c>
      <c r="AB522" s="38">
        <v>23.005089999999999</v>
      </c>
      <c r="AC522" s="38">
        <v>23.16564</v>
      </c>
      <c r="AD522" s="38">
        <v>22.990269999999999</v>
      </c>
      <c r="AE522" s="38">
        <v>21.430489999999999</v>
      </c>
      <c r="AF522" s="38">
        <v>19.627490000000002</v>
      </c>
      <c r="AG522" s="38">
        <v>18.395420000000001</v>
      </c>
      <c r="AH522" s="38">
        <v>18.077919999999999</v>
      </c>
      <c r="AI522" s="38">
        <v>17.851520000000001</v>
      </c>
      <c r="AJ522" s="38">
        <v>18.098420000000001</v>
      </c>
      <c r="AK522" s="38">
        <v>17.188369999999999</v>
      </c>
      <c r="AL522" s="38">
        <v>1.7539099999999998E-2</v>
      </c>
      <c r="AM522" s="38">
        <v>-6.9335300000000002E-2</v>
      </c>
      <c r="AN522" s="38">
        <v>0.25230550000000002</v>
      </c>
      <c r="AO522" s="38">
        <v>0.2244159</v>
      </c>
      <c r="AP522" s="38">
        <v>0.13857349999999999</v>
      </c>
      <c r="AQ522" s="38">
        <v>0.26982450000000002</v>
      </c>
      <c r="AR522" s="38">
        <v>8.0985500000000002E-2</v>
      </c>
      <c r="AS522" s="38">
        <v>-0.61514939999999996</v>
      </c>
      <c r="AT522" s="38">
        <v>-0.39912779999999998</v>
      </c>
      <c r="AU522" s="38">
        <v>-0.67031370000000001</v>
      </c>
      <c r="AV522" s="38">
        <v>-0.29790270000000002</v>
      </c>
      <c r="AW522" s="38">
        <v>0.25127179999999999</v>
      </c>
      <c r="AX522" s="38">
        <v>0.30465880000000001</v>
      </c>
      <c r="AY522" s="38">
        <v>-0.43787090000000001</v>
      </c>
      <c r="AZ522" s="38">
        <v>-0.20904529999999999</v>
      </c>
      <c r="BA522" s="38">
        <v>0.1722214</v>
      </c>
      <c r="BB522" s="38">
        <v>1.2656940000000001</v>
      </c>
      <c r="BC522" s="38">
        <v>1.2495970000000001</v>
      </c>
      <c r="BD522" s="38">
        <v>1.3724780000000001</v>
      </c>
      <c r="BE522" s="38">
        <v>1.335742</v>
      </c>
      <c r="BF522" s="38">
        <v>0.87356480000000003</v>
      </c>
      <c r="BG522" s="38">
        <v>0.72407940000000004</v>
      </c>
      <c r="BH522" s="38">
        <v>-0.15119160000000001</v>
      </c>
      <c r="BI522" s="38">
        <v>-0.2959947</v>
      </c>
      <c r="BJ522" s="38">
        <v>8.4725599999999998E-2</v>
      </c>
      <c r="BK522" s="38">
        <v>-1.4811400000000001E-2</v>
      </c>
      <c r="BL522" s="38">
        <v>0.30671979999999999</v>
      </c>
      <c r="BM522" s="38">
        <v>0.26699469999999997</v>
      </c>
      <c r="BN522" s="38">
        <v>0.18103859999999999</v>
      </c>
      <c r="BO522" s="38">
        <v>0.3213686</v>
      </c>
      <c r="BP522" s="38">
        <v>0.14452809999999999</v>
      </c>
      <c r="BQ522" s="38">
        <v>-0.56315479999999996</v>
      </c>
      <c r="BR522" s="38">
        <v>-0.3374257</v>
      </c>
      <c r="BS522" s="38">
        <v>-0.59172919999999996</v>
      </c>
      <c r="BT522" s="38">
        <v>-0.228549</v>
      </c>
      <c r="BU522" s="38">
        <v>0.28917900000000002</v>
      </c>
      <c r="BV522" s="38">
        <v>0.33184370000000002</v>
      </c>
      <c r="BW522" s="38">
        <v>-0.40049449999999998</v>
      </c>
      <c r="BX522" s="38">
        <v>-0.1474647</v>
      </c>
      <c r="BY522" s="38">
        <v>0.26339119999999999</v>
      </c>
      <c r="BZ522" s="38">
        <v>1.385729</v>
      </c>
      <c r="CA522" s="38">
        <v>1.375505</v>
      </c>
      <c r="CB522" s="38">
        <v>1.5117879999999999</v>
      </c>
      <c r="CC522" s="38">
        <v>1.4674700000000001</v>
      </c>
      <c r="CD522" s="38">
        <v>1.0166850000000001</v>
      </c>
      <c r="CE522" s="38">
        <v>0.88355209999999995</v>
      </c>
      <c r="CF522" s="38">
        <v>-3.6995999999999999E-3</v>
      </c>
      <c r="CG522" s="38">
        <v>-0.18243789999999999</v>
      </c>
      <c r="CH522" s="38">
        <v>0.13125880000000001</v>
      </c>
      <c r="CI522" s="38">
        <v>2.2951800000000001E-2</v>
      </c>
      <c r="CJ522" s="38">
        <v>0.34440690000000002</v>
      </c>
      <c r="CK522" s="38">
        <v>0.29648469999999999</v>
      </c>
      <c r="CL522" s="38">
        <v>0.2104499</v>
      </c>
      <c r="CM522" s="38">
        <v>0.35706779999999999</v>
      </c>
      <c r="CN522" s="38">
        <v>0.1885375</v>
      </c>
      <c r="CO522" s="38">
        <v>-0.52714349999999999</v>
      </c>
      <c r="CP522" s="38">
        <v>-0.29469099999999998</v>
      </c>
      <c r="CQ522" s="38">
        <v>-0.53730180000000005</v>
      </c>
      <c r="CR522" s="38">
        <v>-0.18051490000000001</v>
      </c>
      <c r="CS522" s="38">
        <v>0.31543339999999997</v>
      </c>
      <c r="CT522" s="38">
        <v>0.35067189999999998</v>
      </c>
      <c r="CU522" s="38">
        <v>-0.37460769999999999</v>
      </c>
      <c r="CV522" s="38">
        <v>-0.1048142</v>
      </c>
      <c r="CW522" s="38">
        <v>0.32653510000000002</v>
      </c>
      <c r="CX522" s="38">
        <v>1.4688650000000001</v>
      </c>
      <c r="CY522" s="38">
        <v>1.4627079999999999</v>
      </c>
      <c r="CZ522" s="38">
        <v>1.608274</v>
      </c>
      <c r="DA522" s="38">
        <v>1.558705</v>
      </c>
      <c r="DB522" s="38">
        <v>1.1158110000000001</v>
      </c>
      <c r="DC522" s="38">
        <v>0.99400230000000001</v>
      </c>
      <c r="DD522" s="38">
        <v>9.8452899999999996E-2</v>
      </c>
      <c r="DE522" s="38">
        <v>-0.1037887</v>
      </c>
      <c r="DF522" s="38">
        <v>0.17779200000000001</v>
      </c>
      <c r="DG522" s="38">
        <v>6.0714900000000002E-2</v>
      </c>
      <c r="DH522" s="38">
        <v>0.38209409999999999</v>
      </c>
      <c r="DI522" s="38">
        <v>0.32597470000000001</v>
      </c>
      <c r="DJ522" s="38">
        <v>0.23986109999999999</v>
      </c>
      <c r="DK522" s="38">
        <v>0.39276709999999998</v>
      </c>
      <c r="DL522" s="38">
        <v>0.2325469</v>
      </c>
      <c r="DM522" s="38">
        <v>-0.49113230000000002</v>
      </c>
      <c r="DN522" s="38">
        <v>-0.25195630000000002</v>
      </c>
      <c r="DO522" s="38">
        <v>-0.48287439999999998</v>
      </c>
      <c r="DP522" s="38">
        <v>-0.13248070000000001</v>
      </c>
      <c r="DQ522" s="38">
        <v>0.34168779999999999</v>
      </c>
      <c r="DR522" s="38">
        <v>0.3695002</v>
      </c>
      <c r="DS522" s="38">
        <v>-0.3487209</v>
      </c>
      <c r="DT522" s="38">
        <v>-6.2163599999999999E-2</v>
      </c>
      <c r="DU522" s="38">
        <v>0.389679</v>
      </c>
      <c r="DV522" s="38">
        <v>1.552</v>
      </c>
      <c r="DW522" s="38">
        <v>1.549912</v>
      </c>
      <c r="DX522" s="38">
        <v>1.7047600000000001</v>
      </c>
      <c r="DY522" s="38">
        <v>1.649939</v>
      </c>
      <c r="DZ522" s="38">
        <v>1.214936</v>
      </c>
      <c r="EA522" s="38">
        <v>1.1044529999999999</v>
      </c>
      <c r="EB522" s="38">
        <v>0.20060539999999999</v>
      </c>
      <c r="EC522" s="38">
        <v>-2.5139600000000002E-2</v>
      </c>
      <c r="ED522" s="38">
        <v>0.24497859999999999</v>
      </c>
      <c r="EE522" s="38">
        <v>0.11523890000000001</v>
      </c>
      <c r="EF522" s="38">
        <v>0.43650830000000002</v>
      </c>
      <c r="EG522" s="38">
        <v>0.36855359999999998</v>
      </c>
      <c r="EH522" s="38">
        <v>0.28232629999999997</v>
      </c>
      <c r="EI522" s="38">
        <v>0.44431110000000001</v>
      </c>
      <c r="EJ522" s="38">
        <v>0.29608950000000001</v>
      </c>
      <c r="EK522" s="38">
        <v>-0.43913770000000002</v>
      </c>
      <c r="EL522" s="38">
        <v>-0.19025420000000001</v>
      </c>
      <c r="EM522" s="38">
        <v>-0.40428989999999998</v>
      </c>
      <c r="EN522" s="38">
        <v>-6.3127100000000005E-2</v>
      </c>
      <c r="EO522" s="38">
        <v>0.37959490000000001</v>
      </c>
      <c r="EP522" s="38">
        <v>0.39668510000000001</v>
      </c>
      <c r="EQ522" s="38">
        <v>-0.31134450000000002</v>
      </c>
      <c r="ER522" s="38">
        <v>-5.8310000000000002E-4</v>
      </c>
      <c r="ES522" s="38">
        <v>0.48084880000000002</v>
      </c>
      <c r="ET522" s="38">
        <v>1.6720349999999999</v>
      </c>
      <c r="EU522" s="38">
        <v>1.6758189999999999</v>
      </c>
      <c r="EV522" s="38">
        <v>1.844071</v>
      </c>
      <c r="EW522" s="38">
        <v>1.781668</v>
      </c>
      <c r="EX522" s="38">
        <v>1.3580559999999999</v>
      </c>
      <c r="EY522" s="38">
        <v>1.263925</v>
      </c>
      <c r="EZ522" s="38">
        <v>0.3480974</v>
      </c>
      <c r="FA522" s="38">
        <v>8.8417200000000001E-2</v>
      </c>
      <c r="FB522" s="38">
        <v>78.826759999999993</v>
      </c>
      <c r="FC522" s="38">
        <v>76.119820000000004</v>
      </c>
      <c r="FD522" s="38">
        <v>73.98357</v>
      </c>
      <c r="FE522" s="38">
        <v>72.121290000000002</v>
      </c>
      <c r="FF522" s="38">
        <v>71.527379999999994</v>
      </c>
      <c r="FG522" s="38">
        <v>70.146720000000002</v>
      </c>
      <c r="FH522" s="38">
        <v>70.630359999999996</v>
      </c>
      <c r="FI522" s="38">
        <v>75.591070000000002</v>
      </c>
      <c r="FJ522" s="38">
        <v>80.676379999999995</v>
      </c>
      <c r="FK522" s="38">
        <v>84.769459999999995</v>
      </c>
      <c r="FL522" s="38">
        <v>88.47045</v>
      </c>
      <c r="FM522" s="38">
        <v>92.166340000000005</v>
      </c>
      <c r="FN522" s="38">
        <v>94.675380000000004</v>
      </c>
      <c r="FO522" s="38">
        <v>96.649140000000003</v>
      </c>
      <c r="FP522" s="38">
        <v>98.08784</v>
      </c>
      <c r="FQ522" s="38">
        <v>98.702960000000004</v>
      </c>
      <c r="FR522" s="38">
        <v>98.765590000000003</v>
      </c>
      <c r="FS522" s="38">
        <v>97.748109999999997</v>
      </c>
      <c r="FT522" s="38">
        <v>95.565160000000006</v>
      </c>
      <c r="FU522" s="38">
        <v>92.421940000000006</v>
      </c>
      <c r="FV522" s="38">
        <v>88.537790000000001</v>
      </c>
      <c r="FW522">
        <v>86.265100000000004</v>
      </c>
      <c r="FX522">
        <v>83.909890000000004</v>
      </c>
      <c r="FY522">
        <v>80.967410000000001</v>
      </c>
      <c r="FZ522">
        <v>0.16818730000000001</v>
      </c>
      <c r="GA522">
        <v>1.320735</v>
      </c>
      <c r="GB522">
        <v>1</v>
      </c>
    </row>
    <row r="523" spans="1:184" x14ac:dyDescent="0.3">
      <c r="A523" t="s">
        <v>279</v>
      </c>
      <c r="B523" t="s">
        <v>1</v>
      </c>
      <c r="C523" t="s">
        <v>1</v>
      </c>
      <c r="D523" t="s">
        <v>1</v>
      </c>
      <c r="E523" t="s">
        <v>1</v>
      </c>
      <c r="F523" t="s">
        <v>1</v>
      </c>
      <c r="G523" t="s">
        <v>1</v>
      </c>
      <c r="H523" s="40" t="s">
        <v>270</v>
      </c>
      <c r="I523" s="18" t="s">
        <v>1</v>
      </c>
      <c r="J523" s="38" t="s">
        <v>1</v>
      </c>
      <c r="K523" s="18">
        <v>44739</v>
      </c>
      <c r="L523" s="38">
        <v>205</v>
      </c>
      <c r="M523" s="38">
        <v>205</v>
      </c>
      <c r="N523" s="38">
        <v>16.49587</v>
      </c>
      <c r="O523" s="38">
        <v>16.03594</v>
      </c>
      <c r="P523" s="38">
        <v>15.778449999999999</v>
      </c>
      <c r="Q523" s="38">
        <v>15.6144</v>
      </c>
      <c r="R523" s="38">
        <v>15.65044</v>
      </c>
      <c r="S523" s="38">
        <v>16.488489999999999</v>
      </c>
      <c r="T523" s="38">
        <v>17.236920000000001</v>
      </c>
      <c r="U523" s="38">
        <v>18.75404</v>
      </c>
      <c r="V523" s="38">
        <v>20.372800000000002</v>
      </c>
      <c r="W523" s="38">
        <v>21.092669999999998</v>
      </c>
      <c r="X523" s="38">
        <v>22.00695</v>
      </c>
      <c r="Y523" s="38">
        <v>22.968050000000002</v>
      </c>
      <c r="Z523" s="38">
        <v>23.964079999999999</v>
      </c>
      <c r="AA523" s="38">
        <v>25.138950000000001</v>
      </c>
      <c r="AB523" s="38">
        <v>25.69539</v>
      </c>
      <c r="AC523" s="38">
        <v>25.761109999999999</v>
      </c>
      <c r="AD523" s="38">
        <v>25.281980000000001</v>
      </c>
      <c r="AE523" s="38">
        <v>23.318049999999999</v>
      </c>
      <c r="AF523" s="38">
        <v>21.09243</v>
      </c>
      <c r="AG523" s="38">
        <v>19.706479999999999</v>
      </c>
      <c r="AH523" s="38">
        <v>19.00001</v>
      </c>
      <c r="AI523" s="38">
        <v>18.15615</v>
      </c>
      <c r="AJ523" s="38">
        <v>18.258019999999998</v>
      </c>
      <c r="AK523" s="38">
        <v>17.460570000000001</v>
      </c>
      <c r="AL523" s="38">
        <v>0.1584151</v>
      </c>
      <c r="AM523" s="38">
        <v>0.27635470000000001</v>
      </c>
      <c r="AN523" s="38">
        <v>0.21626000000000001</v>
      </c>
      <c r="AO523" s="38">
        <v>0.32993790000000001</v>
      </c>
      <c r="AP523" s="38">
        <v>-0.4995887</v>
      </c>
      <c r="AQ523" s="38">
        <v>-5.6782999999999998E-3</v>
      </c>
      <c r="AR523" s="38">
        <v>0.15261749999999999</v>
      </c>
      <c r="AS523" s="38">
        <v>-0.1033872</v>
      </c>
      <c r="AT523" s="38">
        <v>-0.25671110000000003</v>
      </c>
      <c r="AU523" s="38">
        <v>-0.84634750000000003</v>
      </c>
      <c r="AV523" s="38">
        <v>-1.2813330000000001</v>
      </c>
      <c r="AW523" s="38">
        <v>-0.22855230000000001</v>
      </c>
      <c r="AX523" s="38">
        <v>0.36119639999999997</v>
      </c>
      <c r="AY523" s="38">
        <v>0.23325280000000001</v>
      </c>
      <c r="AZ523" s="38">
        <v>0.74493770000000004</v>
      </c>
      <c r="BA523" s="38">
        <v>0.80315040000000004</v>
      </c>
      <c r="BB523" s="38">
        <v>1.012213</v>
      </c>
      <c r="BC523" s="38">
        <v>1.3268279999999999</v>
      </c>
      <c r="BD523" s="38">
        <v>1.4063619999999999</v>
      </c>
      <c r="BE523" s="38">
        <v>1.2190350000000001</v>
      </c>
      <c r="BF523" s="38">
        <v>1.777323</v>
      </c>
      <c r="BG523" s="38">
        <v>1.6641710000000001</v>
      </c>
      <c r="BH523" s="38">
        <v>1.928552</v>
      </c>
      <c r="BI523" s="38">
        <v>0.67073629999999995</v>
      </c>
      <c r="BJ523" s="38">
        <v>0.21123359999999999</v>
      </c>
      <c r="BK523" s="38">
        <v>0.32310990000000001</v>
      </c>
      <c r="BL523" s="38">
        <v>0.26434089999999999</v>
      </c>
      <c r="BM523" s="38">
        <v>0.36505349999999998</v>
      </c>
      <c r="BN523" s="38">
        <v>-0.46153709999999998</v>
      </c>
      <c r="BO523" s="38">
        <v>4.0076100000000003E-2</v>
      </c>
      <c r="BP523" s="38">
        <v>0.20792649999999999</v>
      </c>
      <c r="BQ523" s="38">
        <v>-5.8304599999999998E-2</v>
      </c>
      <c r="BR523" s="38">
        <v>-0.1985055</v>
      </c>
      <c r="BS523" s="38">
        <v>-0.7809663</v>
      </c>
      <c r="BT523" s="38">
        <v>-1.227414</v>
      </c>
      <c r="BU523" s="38">
        <v>-0.19180759999999999</v>
      </c>
      <c r="BV523" s="38">
        <v>0.38784210000000002</v>
      </c>
      <c r="BW523" s="38">
        <v>0.2633914</v>
      </c>
      <c r="BX523" s="38">
        <v>0.78714229999999996</v>
      </c>
      <c r="BY523" s="38">
        <v>0.86805160000000003</v>
      </c>
      <c r="BZ523" s="38">
        <v>1.112304</v>
      </c>
      <c r="CA523" s="38">
        <v>1.4304589999999999</v>
      </c>
      <c r="CB523" s="38">
        <v>1.52298</v>
      </c>
      <c r="CC523" s="38">
        <v>1.3387180000000001</v>
      </c>
      <c r="CD523" s="38">
        <v>1.910614</v>
      </c>
      <c r="CE523" s="38">
        <v>1.805688</v>
      </c>
      <c r="CF523" s="38">
        <v>2.0515539999999999</v>
      </c>
      <c r="CG523" s="38">
        <v>0.76784110000000005</v>
      </c>
      <c r="CH523" s="38">
        <v>0.2478156</v>
      </c>
      <c r="CI523" s="38">
        <v>0.35549239999999999</v>
      </c>
      <c r="CJ523" s="38">
        <v>0.29764160000000001</v>
      </c>
      <c r="CK523" s="38">
        <v>0.38937460000000002</v>
      </c>
      <c r="CL523" s="38">
        <v>-0.43518259999999998</v>
      </c>
      <c r="CM523" s="38">
        <v>7.1765499999999996E-2</v>
      </c>
      <c r="CN523" s="38">
        <v>0.24623329999999999</v>
      </c>
      <c r="CO523" s="38">
        <v>-2.70806E-2</v>
      </c>
      <c r="CP523" s="38">
        <v>-0.15819250000000001</v>
      </c>
      <c r="CQ523" s="38">
        <v>-0.73568350000000005</v>
      </c>
      <c r="CR523" s="38">
        <v>-1.19007</v>
      </c>
      <c r="CS523" s="38">
        <v>-0.16635839999999999</v>
      </c>
      <c r="CT523" s="38">
        <v>0.40629680000000001</v>
      </c>
      <c r="CU523" s="38">
        <v>0.2842653</v>
      </c>
      <c r="CV523" s="38">
        <v>0.81637309999999996</v>
      </c>
      <c r="CW523" s="38">
        <v>0.91300199999999998</v>
      </c>
      <c r="CX523" s="38">
        <v>1.1816260000000001</v>
      </c>
      <c r="CY523" s="38">
        <v>1.5022340000000001</v>
      </c>
      <c r="CZ523" s="38">
        <v>1.6037490000000001</v>
      </c>
      <c r="DA523" s="38">
        <v>1.42161</v>
      </c>
      <c r="DB523" s="38">
        <v>2.0029309999999998</v>
      </c>
      <c r="DC523" s="38">
        <v>1.9037029999999999</v>
      </c>
      <c r="DD523" s="38">
        <v>2.1367449999999999</v>
      </c>
      <c r="DE523" s="38">
        <v>0.83509560000000005</v>
      </c>
      <c r="DF523" s="38">
        <v>0.28439750000000003</v>
      </c>
      <c r="DG523" s="38">
        <v>0.38787500000000003</v>
      </c>
      <c r="DH523" s="38">
        <v>0.33094230000000002</v>
      </c>
      <c r="DI523" s="38">
        <v>0.4136956</v>
      </c>
      <c r="DJ523" s="38">
        <v>-0.40882819999999997</v>
      </c>
      <c r="DK523" s="38">
        <v>0.1034548</v>
      </c>
      <c r="DL523" s="38">
        <v>0.28454020000000002</v>
      </c>
      <c r="DM523" s="38">
        <v>4.1434999999999996E-3</v>
      </c>
      <c r="DN523" s="38">
        <v>-0.1178795</v>
      </c>
      <c r="DO523" s="38">
        <v>-0.69040069999999998</v>
      </c>
      <c r="DP523" s="38">
        <v>-1.1527259999999999</v>
      </c>
      <c r="DQ523" s="38">
        <v>-0.14090910000000001</v>
      </c>
      <c r="DR523" s="38">
        <v>0.4247515</v>
      </c>
      <c r="DS523" s="38">
        <v>0.3051393</v>
      </c>
      <c r="DT523" s="38">
        <v>0.84560389999999996</v>
      </c>
      <c r="DU523" s="38">
        <v>0.95795240000000004</v>
      </c>
      <c r="DV523" s="38">
        <v>1.2509490000000001</v>
      </c>
      <c r="DW523" s="38">
        <v>1.574009</v>
      </c>
      <c r="DX523" s="38">
        <v>1.6845190000000001</v>
      </c>
      <c r="DY523" s="38">
        <v>1.5045029999999999</v>
      </c>
      <c r="DZ523" s="38">
        <v>2.0952480000000002</v>
      </c>
      <c r="EA523" s="38">
        <v>2.0017179999999999</v>
      </c>
      <c r="EB523" s="38">
        <v>2.2219359999999999</v>
      </c>
      <c r="EC523" s="38">
        <v>0.90235010000000004</v>
      </c>
      <c r="ED523" s="38">
        <v>0.33721600000000002</v>
      </c>
      <c r="EE523" s="38">
        <v>0.43463020000000002</v>
      </c>
      <c r="EF523" s="38">
        <v>0.37902330000000001</v>
      </c>
      <c r="EG523" s="38">
        <v>0.44881120000000002</v>
      </c>
      <c r="EH523" s="38">
        <v>-0.37077660000000001</v>
      </c>
      <c r="EI523" s="38">
        <v>0.14920919999999999</v>
      </c>
      <c r="EJ523" s="38">
        <v>0.33984920000000002</v>
      </c>
      <c r="EK523" s="38">
        <v>4.9225999999999999E-2</v>
      </c>
      <c r="EL523" s="38">
        <v>-5.9673900000000002E-2</v>
      </c>
      <c r="EM523" s="38">
        <v>-0.62501960000000001</v>
      </c>
      <c r="EN523" s="38">
        <v>-1.0988070000000001</v>
      </c>
      <c r="EO523" s="38">
        <v>-0.1041644</v>
      </c>
      <c r="EP523" s="38">
        <v>0.4513972</v>
      </c>
      <c r="EQ523" s="38">
        <v>0.33527790000000002</v>
      </c>
      <c r="ER523" s="38">
        <v>0.88780859999999995</v>
      </c>
      <c r="ES523" s="38">
        <v>1.0228539999999999</v>
      </c>
      <c r="ET523" s="38">
        <v>1.35104</v>
      </c>
      <c r="EU523" s="38">
        <v>1.67764</v>
      </c>
      <c r="EV523" s="38">
        <v>1.801137</v>
      </c>
      <c r="EW523" s="38">
        <v>1.6241859999999999</v>
      </c>
      <c r="EX523" s="38">
        <v>2.2285400000000002</v>
      </c>
      <c r="EY523" s="38">
        <v>2.1432349999999998</v>
      </c>
      <c r="EZ523" s="38">
        <v>2.344938</v>
      </c>
      <c r="FA523" s="38">
        <v>0.99945490000000003</v>
      </c>
      <c r="FB523" s="38">
        <v>77.819000000000003</v>
      </c>
      <c r="FC523" s="38">
        <v>76.022059999999996</v>
      </c>
      <c r="FD523" s="38">
        <v>73.211950000000002</v>
      </c>
      <c r="FE523" s="38">
        <v>71.120519999999999</v>
      </c>
      <c r="FF523" s="38">
        <v>70.140309999999999</v>
      </c>
      <c r="FG523" s="38">
        <v>68.421469999999999</v>
      </c>
      <c r="FH523" s="38">
        <v>68.846109999999996</v>
      </c>
      <c r="FI523" s="38">
        <v>72.764679999999998</v>
      </c>
      <c r="FJ523" s="38">
        <v>77.414839999999998</v>
      </c>
      <c r="FK523" s="38">
        <v>81.889889999999994</v>
      </c>
      <c r="FL523" s="38">
        <v>86.088170000000005</v>
      </c>
      <c r="FM523" s="38">
        <v>90.107550000000003</v>
      </c>
      <c r="FN523" s="38">
        <v>93.333389999999994</v>
      </c>
      <c r="FO523" s="38">
        <v>96.162400000000005</v>
      </c>
      <c r="FP523" s="38">
        <v>98.347049999999996</v>
      </c>
      <c r="FQ523" s="38">
        <v>99.811949999999996</v>
      </c>
      <c r="FR523" s="38">
        <v>100.0347</v>
      </c>
      <c r="FS523" s="38">
        <v>99.392240000000001</v>
      </c>
      <c r="FT523" s="38">
        <v>97.543009999999995</v>
      </c>
      <c r="FU523" s="38">
        <v>94.483729999999994</v>
      </c>
      <c r="FV523" s="38">
        <v>89.681960000000004</v>
      </c>
      <c r="FW523">
        <v>85.925060000000002</v>
      </c>
      <c r="FX523">
        <v>83.189840000000004</v>
      </c>
      <c r="FY523">
        <v>81.236400000000003</v>
      </c>
      <c r="FZ523">
        <v>0.1454944</v>
      </c>
      <c r="GA523">
        <v>1.1245000000000001</v>
      </c>
      <c r="GB523">
        <v>1</v>
      </c>
    </row>
    <row r="524" spans="1:184" x14ac:dyDescent="0.3">
      <c r="A524" t="s">
        <v>279</v>
      </c>
      <c r="B524" t="s">
        <v>1</v>
      </c>
      <c r="C524" t="s">
        <v>1</v>
      </c>
      <c r="D524" t="s">
        <v>1</v>
      </c>
      <c r="E524" t="s">
        <v>1</v>
      </c>
      <c r="F524" t="s">
        <v>1</v>
      </c>
      <c r="G524" t="s">
        <v>1</v>
      </c>
      <c r="H524" s="40" t="s">
        <v>270</v>
      </c>
      <c r="I524" s="18" t="s">
        <v>1</v>
      </c>
      <c r="J524" s="38" t="s">
        <v>1</v>
      </c>
      <c r="K524" s="18">
        <v>44753</v>
      </c>
      <c r="L524" s="38">
        <v>205</v>
      </c>
      <c r="M524" s="38">
        <v>205</v>
      </c>
      <c r="N524" s="38">
        <v>15.423360000000001</v>
      </c>
      <c r="O524" s="38">
        <v>14.924060000000001</v>
      </c>
      <c r="P524" s="38">
        <v>14.64312</v>
      </c>
      <c r="Q524" s="38">
        <v>14.476129999999999</v>
      </c>
      <c r="R524" s="38">
        <v>14.53769</v>
      </c>
      <c r="S524" s="38">
        <v>15.40823</v>
      </c>
      <c r="T524" s="38">
        <v>16.32555</v>
      </c>
      <c r="U524" s="38">
        <v>18.21123</v>
      </c>
      <c r="V524" s="38">
        <v>20.33756</v>
      </c>
      <c r="W524" s="38">
        <v>21.552610000000001</v>
      </c>
      <c r="X524" s="38">
        <v>22.859010000000001</v>
      </c>
      <c r="Y524" s="38">
        <v>24.01342</v>
      </c>
      <c r="Z524" s="38">
        <v>25.02936</v>
      </c>
      <c r="AA524" s="38">
        <v>26.200990000000001</v>
      </c>
      <c r="AB524" s="38">
        <v>26.604089999999999</v>
      </c>
      <c r="AC524" s="38">
        <v>26.337389999999999</v>
      </c>
      <c r="AD524" s="38">
        <v>25.35172</v>
      </c>
      <c r="AE524" s="38">
        <v>23.244330000000001</v>
      </c>
      <c r="AF524" s="38">
        <v>21.03049</v>
      </c>
      <c r="AG524" s="38">
        <v>19.682569999999998</v>
      </c>
      <c r="AH524" s="38">
        <v>18.963999999999999</v>
      </c>
      <c r="AI524" s="38">
        <v>18.167259999999999</v>
      </c>
      <c r="AJ524" s="38">
        <v>18.188210000000002</v>
      </c>
      <c r="AK524" s="38">
        <v>17.32086</v>
      </c>
      <c r="AL524" s="38">
        <v>-0.3287022</v>
      </c>
      <c r="AM524" s="38">
        <v>-0.44181670000000001</v>
      </c>
      <c r="AN524" s="38">
        <v>-0.27302409999999999</v>
      </c>
      <c r="AO524" s="38">
        <v>-0.24138180000000001</v>
      </c>
      <c r="AP524" s="38">
        <v>-0.34170519999999999</v>
      </c>
      <c r="AQ524" s="38">
        <v>-0.3682761</v>
      </c>
      <c r="AR524" s="38">
        <v>0.43937920000000003</v>
      </c>
      <c r="AS524" s="38">
        <v>0.57110300000000003</v>
      </c>
      <c r="AT524" s="38">
        <v>0.32265749999999999</v>
      </c>
      <c r="AU524" s="38">
        <v>-0.21799640000000001</v>
      </c>
      <c r="AV524" s="38">
        <v>8.7489399999999995E-2</v>
      </c>
      <c r="AW524" s="38">
        <v>-0.53212329999999997</v>
      </c>
      <c r="AX524" s="38">
        <v>-0.26389430000000003</v>
      </c>
      <c r="AY524" s="38">
        <v>-1.83E-2</v>
      </c>
      <c r="AZ524" s="38">
        <v>0.33876580000000001</v>
      </c>
      <c r="BA524" s="38">
        <v>0.1214655</v>
      </c>
      <c r="BB524" s="38">
        <v>-0.3037087</v>
      </c>
      <c r="BC524" s="38">
        <v>-0.4623641</v>
      </c>
      <c r="BD524" s="38">
        <v>-0.49342330000000001</v>
      </c>
      <c r="BE524" s="38">
        <v>-0.29214380000000001</v>
      </c>
      <c r="BF524" s="38">
        <v>4.1154400000000001E-2</v>
      </c>
      <c r="BG524" s="38">
        <v>-8.7739200000000003E-2</v>
      </c>
      <c r="BH524" s="38">
        <v>-0.77181759999999999</v>
      </c>
      <c r="BI524" s="38">
        <v>-0.72527969999999997</v>
      </c>
      <c r="BJ524" s="38">
        <v>-0.27099450000000003</v>
      </c>
      <c r="BK524" s="38">
        <v>-0.39181569999999999</v>
      </c>
      <c r="BL524" s="38">
        <v>-0.22256390000000001</v>
      </c>
      <c r="BM524" s="38">
        <v>-0.20117689999999999</v>
      </c>
      <c r="BN524" s="38">
        <v>-0.29919380000000001</v>
      </c>
      <c r="BO524" s="38">
        <v>-0.3200926</v>
      </c>
      <c r="BP524" s="38">
        <v>0.4987027</v>
      </c>
      <c r="BQ524" s="38">
        <v>0.623834</v>
      </c>
      <c r="BR524" s="38">
        <v>0.38922830000000003</v>
      </c>
      <c r="BS524" s="38">
        <v>-0.14952180000000001</v>
      </c>
      <c r="BT524" s="38">
        <v>0.14740639999999999</v>
      </c>
      <c r="BU524" s="38">
        <v>-0.49156499999999997</v>
      </c>
      <c r="BV524" s="38">
        <v>-0.23695359999999999</v>
      </c>
      <c r="BW524" s="38">
        <v>1.46864E-2</v>
      </c>
      <c r="BX524" s="38">
        <v>0.3812816</v>
      </c>
      <c r="BY524" s="38">
        <v>0.18293280000000001</v>
      </c>
      <c r="BZ524" s="38">
        <v>-0.2101971</v>
      </c>
      <c r="CA524" s="38">
        <v>-0.36329440000000002</v>
      </c>
      <c r="CB524" s="38">
        <v>-0.37384800000000001</v>
      </c>
      <c r="CC524" s="38">
        <v>-0.1763902</v>
      </c>
      <c r="CD524" s="38">
        <v>0.16809499999999999</v>
      </c>
      <c r="CE524" s="38">
        <v>5.0855699999999997E-2</v>
      </c>
      <c r="CF524" s="38">
        <v>-0.64568139999999996</v>
      </c>
      <c r="CG524" s="38">
        <v>-0.61976180000000003</v>
      </c>
      <c r="CH524" s="38">
        <v>-0.23102629999999999</v>
      </c>
      <c r="CI524" s="38">
        <v>-0.35718519999999998</v>
      </c>
      <c r="CJ524" s="38">
        <v>-0.18761530000000001</v>
      </c>
      <c r="CK524" s="38">
        <v>-0.17333100000000001</v>
      </c>
      <c r="CL524" s="38">
        <v>-0.2697505</v>
      </c>
      <c r="CM524" s="38">
        <v>-0.2867209</v>
      </c>
      <c r="CN524" s="38">
        <v>0.53978999999999999</v>
      </c>
      <c r="CO524" s="38">
        <v>0.66035529999999998</v>
      </c>
      <c r="CP524" s="38">
        <v>0.43533500000000003</v>
      </c>
      <c r="CQ524" s="38">
        <v>-0.1020964</v>
      </c>
      <c r="CR524" s="38">
        <v>0.18890470000000001</v>
      </c>
      <c r="CS524" s="38">
        <v>-0.46347450000000001</v>
      </c>
      <c r="CT524" s="38">
        <v>-0.21829460000000001</v>
      </c>
      <c r="CU524" s="38">
        <v>3.7532700000000002E-2</v>
      </c>
      <c r="CV524" s="38">
        <v>0.41072789999999998</v>
      </c>
      <c r="CW524" s="38">
        <v>0.22550490000000001</v>
      </c>
      <c r="CX524" s="38">
        <v>-0.14543130000000001</v>
      </c>
      <c r="CY524" s="38">
        <v>-0.29467900000000002</v>
      </c>
      <c r="CZ524" s="38">
        <v>-0.29103050000000003</v>
      </c>
      <c r="DA524" s="38">
        <v>-9.6219600000000002E-2</v>
      </c>
      <c r="DB524" s="38">
        <v>0.25601360000000001</v>
      </c>
      <c r="DC524" s="38">
        <v>0.14684610000000001</v>
      </c>
      <c r="DD524" s="38">
        <v>-0.55831980000000003</v>
      </c>
      <c r="DE524" s="38">
        <v>-0.54668050000000001</v>
      </c>
      <c r="DF524" s="38">
        <v>-0.19105820000000001</v>
      </c>
      <c r="DG524" s="38">
        <v>-0.32255460000000002</v>
      </c>
      <c r="DH524" s="38">
        <v>-0.15266669999999999</v>
      </c>
      <c r="DI524" s="38">
        <v>-0.14548520000000001</v>
      </c>
      <c r="DJ524" s="38">
        <v>-0.2403073</v>
      </c>
      <c r="DK524" s="38">
        <v>-0.25334909999999999</v>
      </c>
      <c r="DL524" s="38">
        <v>0.58087719999999998</v>
      </c>
      <c r="DM524" s="38">
        <v>0.69687659999999996</v>
      </c>
      <c r="DN524" s="38">
        <v>0.48144169999999997</v>
      </c>
      <c r="DO524" s="38">
        <v>-5.46711E-2</v>
      </c>
      <c r="DP524" s="38">
        <v>0.230403</v>
      </c>
      <c r="DQ524" s="38">
        <v>-0.43538389999999999</v>
      </c>
      <c r="DR524" s="38">
        <v>-0.1996356</v>
      </c>
      <c r="DS524" s="38">
        <v>6.0379099999999998E-2</v>
      </c>
      <c r="DT524" s="38">
        <v>0.44017430000000002</v>
      </c>
      <c r="DU524" s="38">
        <v>0.26807710000000001</v>
      </c>
      <c r="DV524" s="38">
        <v>-8.0665500000000001E-2</v>
      </c>
      <c r="DW524" s="38">
        <v>-0.2260636</v>
      </c>
      <c r="DX524" s="38">
        <v>-0.20821300000000001</v>
      </c>
      <c r="DY524" s="38">
        <v>-1.6049000000000001E-2</v>
      </c>
      <c r="DZ524" s="38">
        <v>0.34393220000000002</v>
      </c>
      <c r="EA524" s="38">
        <v>0.24283650000000001</v>
      </c>
      <c r="EB524" s="38">
        <v>-0.4709583</v>
      </c>
      <c r="EC524" s="38">
        <v>-0.47359899999999999</v>
      </c>
      <c r="ED524" s="38">
        <v>-0.13335050000000001</v>
      </c>
      <c r="EE524" s="38">
        <v>-0.27255370000000001</v>
      </c>
      <c r="EF524" s="38">
        <v>-0.1022064</v>
      </c>
      <c r="EG524" s="38">
        <v>-0.1052802</v>
      </c>
      <c r="EH524" s="38">
        <v>-0.1977959</v>
      </c>
      <c r="EI524" s="38">
        <v>-0.2051656</v>
      </c>
      <c r="EJ524" s="38">
        <v>0.64020080000000001</v>
      </c>
      <c r="EK524" s="38">
        <v>0.74960769999999999</v>
      </c>
      <c r="EL524" s="38">
        <v>0.54801250000000001</v>
      </c>
      <c r="EM524" s="38">
        <v>1.38035E-2</v>
      </c>
      <c r="EN524" s="38">
        <v>0.29031990000000002</v>
      </c>
      <c r="EO524" s="38">
        <v>-0.3948256</v>
      </c>
      <c r="EP524" s="38">
        <v>-0.17269499999999999</v>
      </c>
      <c r="EQ524" s="38">
        <v>9.3365500000000004E-2</v>
      </c>
      <c r="ER524" s="38">
        <v>0.48269010000000001</v>
      </c>
      <c r="ES524" s="38">
        <v>0.32954450000000002</v>
      </c>
      <c r="ET524" s="38">
        <v>1.2846099999999999E-2</v>
      </c>
      <c r="EU524" s="38">
        <v>-0.12699389999999999</v>
      </c>
      <c r="EV524" s="38">
        <v>-8.86377E-2</v>
      </c>
      <c r="EW524" s="38">
        <v>9.9704600000000004E-2</v>
      </c>
      <c r="EX524" s="38">
        <v>0.47087279999999998</v>
      </c>
      <c r="EY524" s="38">
        <v>0.38143129999999997</v>
      </c>
      <c r="EZ524" s="38">
        <v>-0.34482200000000002</v>
      </c>
      <c r="FA524" s="38">
        <v>-0.3680812</v>
      </c>
      <c r="FB524" s="38">
        <v>79.865600000000001</v>
      </c>
      <c r="FC524" s="38">
        <v>78.921549999999996</v>
      </c>
      <c r="FD524" s="38">
        <v>77.080640000000002</v>
      </c>
      <c r="FE524" s="38">
        <v>75.793809999999993</v>
      </c>
      <c r="FF524" s="38">
        <v>73.608810000000005</v>
      </c>
      <c r="FG524" s="38">
        <v>71.805090000000007</v>
      </c>
      <c r="FH524" s="38">
        <v>71.729069999999993</v>
      </c>
      <c r="FI524" s="38">
        <v>75.186610000000002</v>
      </c>
      <c r="FJ524" s="38">
        <v>80.068709999999996</v>
      </c>
      <c r="FK524" s="38">
        <v>85.265900000000002</v>
      </c>
      <c r="FL524" s="38">
        <v>89.149519999999995</v>
      </c>
      <c r="FM524" s="38">
        <v>92.334370000000007</v>
      </c>
      <c r="FN524" s="38">
        <v>95.288089999999997</v>
      </c>
      <c r="FO524" s="38">
        <v>97.617289999999997</v>
      </c>
      <c r="FP524" s="38">
        <v>99.213740000000001</v>
      </c>
      <c r="FQ524" s="38">
        <v>100.87350000000001</v>
      </c>
      <c r="FR524" s="38">
        <v>101.4188</v>
      </c>
      <c r="FS524" s="38">
        <v>101.0331</v>
      </c>
      <c r="FT524" s="38">
        <v>99.718580000000003</v>
      </c>
      <c r="FU524" s="38">
        <v>96.721040000000002</v>
      </c>
      <c r="FV524" s="38">
        <v>92.354879999999994</v>
      </c>
      <c r="FW524">
        <v>89.175989999999999</v>
      </c>
      <c r="FX524">
        <v>87.230379999999997</v>
      </c>
      <c r="FY524">
        <v>84.821460000000002</v>
      </c>
      <c r="FZ524">
        <v>0.1402273</v>
      </c>
      <c r="GA524">
        <v>1.102651</v>
      </c>
      <c r="GB524">
        <v>1</v>
      </c>
    </row>
    <row r="525" spans="1:184" x14ac:dyDescent="0.3">
      <c r="A525" t="s">
        <v>279</v>
      </c>
      <c r="B525" t="s">
        <v>1</v>
      </c>
      <c r="C525" t="s">
        <v>1</v>
      </c>
      <c r="D525" t="s">
        <v>1</v>
      </c>
      <c r="E525" t="s">
        <v>1</v>
      </c>
      <c r="F525" t="s">
        <v>1</v>
      </c>
      <c r="G525" t="s">
        <v>1</v>
      </c>
      <c r="H525" s="40" t="s">
        <v>270</v>
      </c>
      <c r="I525" s="18" t="s">
        <v>1</v>
      </c>
      <c r="J525" s="38" t="s">
        <v>1</v>
      </c>
      <c r="K525" s="18">
        <v>44760</v>
      </c>
      <c r="L525" s="38">
        <v>205</v>
      </c>
      <c r="M525" s="38">
        <v>205</v>
      </c>
      <c r="N525" s="38">
        <v>16.483059999999998</v>
      </c>
      <c r="O525" s="38">
        <v>15.948230000000001</v>
      </c>
      <c r="P525" s="38">
        <v>15.64198</v>
      </c>
      <c r="Q525" s="38">
        <v>15.453760000000001</v>
      </c>
      <c r="R525" s="38">
        <v>15.46415</v>
      </c>
      <c r="S525" s="38">
        <v>16.4253</v>
      </c>
      <c r="T525" s="38">
        <v>17.372859999999999</v>
      </c>
      <c r="U525" s="38">
        <v>19.061520000000002</v>
      </c>
      <c r="V525" s="38">
        <v>20.834610000000001</v>
      </c>
      <c r="W525" s="38">
        <v>21.71012</v>
      </c>
      <c r="X525" s="38">
        <v>22.805119999999999</v>
      </c>
      <c r="Y525" s="38">
        <v>23.8871</v>
      </c>
      <c r="Z525" s="38">
        <v>24.90812</v>
      </c>
      <c r="AA525" s="38">
        <v>26.009139999999999</v>
      </c>
      <c r="AB525" s="38">
        <v>26.446729999999999</v>
      </c>
      <c r="AC525" s="38">
        <v>26.307649999999999</v>
      </c>
      <c r="AD525" s="38">
        <v>25.615159999999999</v>
      </c>
      <c r="AE525" s="38">
        <v>23.5044</v>
      </c>
      <c r="AF525" s="38">
        <v>21.242010000000001</v>
      </c>
      <c r="AG525" s="38">
        <v>19.907879999999999</v>
      </c>
      <c r="AH525" s="38">
        <v>19.210850000000001</v>
      </c>
      <c r="AI525" s="38">
        <v>18.386209999999998</v>
      </c>
      <c r="AJ525" s="38">
        <v>18.40737</v>
      </c>
      <c r="AK525" s="38">
        <v>17.563199999999998</v>
      </c>
      <c r="AL525" s="38">
        <v>-0.21539800000000001</v>
      </c>
      <c r="AM525" s="38">
        <v>-0.1177101</v>
      </c>
      <c r="AN525" s="38">
        <v>-0.12504080000000001</v>
      </c>
      <c r="AO525" s="38">
        <v>-0.1214976</v>
      </c>
      <c r="AP525" s="38">
        <v>-3.9896300000000003E-2</v>
      </c>
      <c r="AQ525" s="38">
        <v>-6.5605700000000003E-2</v>
      </c>
      <c r="AR525" s="38">
        <v>0.26693159999999999</v>
      </c>
      <c r="AS525" s="38">
        <v>-0.28233190000000002</v>
      </c>
      <c r="AT525" s="38">
        <v>-7.7124399999999996E-2</v>
      </c>
      <c r="AU525" s="38">
        <v>7.4423699999999995E-2</v>
      </c>
      <c r="AV525" s="38">
        <v>-0.4465578</v>
      </c>
      <c r="AW525" s="38">
        <v>-0.50166200000000005</v>
      </c>
      <c r="AX525" s="38">
        <v>-0.12915699999999999</v>
      </c>
      <c r="AY525" s="38">
        <v>0.32331219999999999</v>
      </c>
      <c r="AZ525" s="38">
        <v>0.1889817</v>
      </c>
      <c r="BA525" s="38">
        <v>0.82165149999999998</v>
      </c>
      <c r="BB525" s="38">
        <v>0.77124820000000005</v>
      </c>
      <c r="BC525" s="38">
        <v>0.9880312</v>
      </c>
      <c r="BD525" s="38">
        <v>0.97807679999999997</v>
      </c>
      <c r="BE525" s="38">
        <v>1.406285</v>
      </c>
      <c r="BF525" s="38">
        <v>1.1816660000000001</v>
      </c>
      <c r="BG525" s="38">
        <v>0.89968789999999998</v>
      </c>
      <c r="BH525" s="38">
        <v>-0.16342499999999999</v>
      </c>
      <c r="BI525" s="38">
        <v>1.22966E-2</v>
      </c>
      <c r="BJ525" s="38">
        <v>-0.15963089999999999</v>
      </c>
      <c r="BK525" s="38">
        <v>-6.97242E-2</v>
      </c>
      <c r="BL525" s="38">
        <v>-7.5462299999999996E-2</v>
      </c>
      <c r="BM525" s="38">
        <v>-8.28232E-2</v>
      </c>
      <c r="BN525" s="38">
        <v>-1.415E-4</v>
      </c>
      <c r="BO525" s="38">
        <v>-1.9920299999999998E-2</v>
      </c>
      <c r="BP525" s="38">
        <v>0.32619759999999998</v>
      </c>
      <c r="BQ525" s="38">
        <v>-0.2347407</v>
      </c>
      <c r="BR525" s="38">
        <v>-1.55388E-2</v>
      </c>
      <c r="BS525" s="38">
        <v>0.14344090000000001</v>
      </c>
      <c r="BT525" s="38">
        <v>-0.38719039999999999</v>
      </c>
      <c r="BU525" s="38">
        <v>-0.4613659</v>
      </c>
      <c r="BV525" s="38">
        <v>-0.1014494</v>
      </c>
      <c r="BW525" s="38">
        <v>0.35641850000000003</v>
      </c>
      <c r="BX525" s="38">
        <v>0.23560500000000001</v>
      </c>
      <c r="BY525" s="38">
        <v>0.8888876</v>
      </c>
      <c r="BZ525" s="38">
        <v>0.87075590000000003</v>
      </c>
      <c r="CA525" s="38">
        <v>1.093008</v>
      </c>
      <c r="CB525" s="38">
        <v>1.101207</v>
      </c>
      <c r="CC525" s="38">
        <v>1.5264359999999999</v>
      </c>
      <c r="CD525" s="38">
        <v>1.311841</v>
      </c>
      <c r="CE525" s="38">
        <v>1.0397400000000001</v>
      </c>
      <c r="CF525" s="38">
        <v>-4.0612500000000003E-2</v>
      </c>
      <c r="CG525" s="38">
        <v>0.1150902</v>
      </c>
      <c r="CH525" s="38">
        <v>-0.12100669999999999</v>
      </c>
      <c r="CI525" s="38">
        <v>-3.6489399999999998E-2</v>
      </c>
      <c r="CJ525" s="38">
        <v>-4.1124399999999998E-2</v>
      </c>
      <c r="CK525" s="38">
        <v>-5.6037400000000001E-2</v>
      </c>
      <c r="CL525" s="38">
        <v>2.73925E-2</v>
      </c>
      <c r="CM525" s="38">
        <v>1.1721199999999999E-2</v>
      </c>
      <c r="CN525" s="38">
        <v>0.36724509999999999</v>
      </c>
      <c r="CO525" s="38">
        <v>-0.20177909999999999</v>
      </c>
      <c r="CP525" s="38">
        <v>2.7115199999999999E-2</v>
      </c>
      <c r="CQ525" s="38">
        <v>0.1912421</v>
      </c>
      <c r="CR525" s="38">
        <v>-0.34607270000000001</v>
      </c>
      <c r="CS525" s="38">
        <v>-0.43345699999999998</v>
      </c>
      <c r="CT525" s="38">
        <v>-8.2259299999999994E-2</v>
      </c>
      <c r="CU525" s="38">
        <v>0.37934780000000001</v>
      </c>
      <c r="CV525" s="38">
        <v>0.26789610000000003</v>
      </c>
      <c r="CW525" s="38">
        <v>0.93545509999999998</v>
      </c>
      <c r="CX525" s="38">
        <v>0.93967469999999997</v>
      </c>
      <c r="CY525" s="38">
        <v>1.1657150000000001</v>
      </c>
      <c r="CZ525" s="38">
        <v>1.1864859999999999</v>
      </c>
      <c r="DA525" s="38">
        <v>1.6096520000000001</v>
      </c>
      <c r="DB525" s="38">
        <v>1.4019999999999999</v>
      </c>
      <c r="DC525" s="38">
        <v>1.1367400000000001</v>
      </c>
      <c r="DD525" s="38">
        <v>4.4447100000000003E-2</v>
      </c>
      <c r="DE525" s="38">
        <v>0.1862848</v>
      </c>
      <c r="DF525" s="38">
        <v>-8.23826E-2</v>
      </c>
      <c r="DG525" s="38">
        <v>-3.2545999999999999E-3</v>
      </c>
      <c r="DH525" s="38">
        <v>-6.7865E-3</v>
      </c>
      <c r="DI525" s="38">
        <v>-2.9251599999999999E-2</v>
      </c>
      <c r="DJ525" s="38">
        <v>5.4926500000000003E-2</v>
      </c>
      <c r="DK525" s="38">
        <v>4.3362699999999997E-2</v>
      </c>
      <c r="DL525" s="38">
        <v>0.40829260000000001</v>
      </c>
      <c r="DM525" s="38">
        <v>-0.16881760000000001</v>
      </c>
      <c r="DN525" s="38">
        <v>6.9769200000000003E-2</v>
      </c>
      <c r="DO525" s="38">
        <v>0.23904320000000001</v>
      </c>
      <c r="DP525" s="38">
        <v>-0.30495509999999998</v>
      </c>
      <c r="DQ525" s="38">
        <v>-0.40554810000000002</v>
      </c>
      <c r="DR525" s="38">
        <v>-6.3069100000000003E-2</v>
      </c>
      <c r="DS525" s="38">
        <v>0.4022772</v>
      </c>
      <c r="DT525" s="38">
        <v>0.30018719999999999</v>
      </c>
      <c r="DU525" s="38">
        <v>0.98202259999999997</v>
      </c>
      <c r="DV525" s="38">
        <v>1.0085930000000001</v>
      </c>
      <c r="DW525" s="38">
        <v>1.2384219999999999</v>
      </c>
      <c r="DX525" s="38">
        <v>1.271765</v>
      </c>
      <c r="DY525" s="38">
        <v>1.692868</v>
      </c>
      <c r="DZ525" s="38">
        <v>1.4921580000000001</v>
      </c>
      <c r="EA525" s="38">
        <v>1.2337400000000001</v>
      </c>
      <c r="EB525" s="38">
        <v>0.1295067</v>
      </c>
      <c r="EC525" s="38">
        <v>0.25747940000000002</v>
      </c>
      <c r="ED525" s="38">
        <v>-2.66155E-2</v>
      </c>
      <c r="EE525" s="38">
        <v>4.4731300000000002E-2</v>
      </c>
      <c r="EF525" s="38">
        <v>4.2791999999999997E-2</v>
      </c>
      <c r="EG525" s="38">
        <v>9.4228000000000003E-3</v>
      </c>
      <c r="EH525" s="38">
        <v>9.4681299999999996E-2</v>
      </c>
      <c r="EI525" s="38">
        <v>8.9048100000000005E-2</v>
      </c>
      <c r="EJ525" s="38">
        <v>0.46755869999999999</v>
      </c>
      <c r="EK525" s="38">
        <v>-0.1212263</v>
      </c>
      <c r="EL525" s="38">
        <v>0.13135479999999999</v>
      </c>
      <c r="EM525" s="38">
        <v>0.30806040000000001</v>
      </c>
      <c r="EN525" s="38">
        <v>-0.24558769999999999</v>
      </c>
      <c r="EO525" s="38">
        <v>-0.36525200000000002</v>
      </c>
      <c r="EP525" s="38">
        <v>-3.53616E-2</v>
      </c>
      <c r="EQ525" s="38">
        <v>0.43538349999999998</v>
      </c>
      <c r="ER525" s="38">
        <v>0.34681050000000002</v>
      </c>
      <c r="ES525" s="38">
        <v>1.0492589999999999</v>
      </c>
      <c r="ET525" s="38">
        <v>1.108101</v>
      </c>
      <c r="EU525" s="38">
        <v>1.343399</v>
      </c>
      <c r="EV525" s="38">
        <v>1.394895</v>
      </c>
      <c r="EW525" s="38">
        <v>1.8130200000000001</v>
      </c>
      <c r="EX525" s="38">
        <v>1.622333</v>
      </c>
      <c r="EY525" s="38">
        <v>1.3737919999999999</v>
      </c>
      <c r="EZ525" s="38">
        <v>0.25231920000000002</v>
      </c>
      <c r="FA525" s="38">
        <v>0.36027300000000001</v>
      </c>
      <c r="FB525" s="38">
        <v>81.432050000000004</v>
      </c>
      <c r="FC525" s="38">
        <v>80.143960000000007</v>
      </c>
      <c r="FD525" s="38">
        <v>79.031859999999995</v>
      </c>
      <c r="FE525" s="38">
        <v>77.12688</v>
      </c>
      <c r="FF525" s="38">
        <v>75.325239999999994</v>
      </c>
      <c r="FG525" s="38">
        <v>73.086500000000001</v>
      </c>
      <c r="FH525" s="38">
        <v>73.46602</v>
      </c>
      <c r="FI525" s="38">
        <v>76.535740000000004</v>
      </c>
      <c r="FJ525" s="38">
        <v>79.769189999999995</v>
      </c>
      <c r="FK525" s="38">
        <v>83.589179999999999</v>
      </c>
      <c r="FL525" s="38">
        <v>87.631649999999993</v>
      </c>
      <c r="FM525" s="38">
        <v>91.883319999999998</v>
      </c>
      <c r="FN525" s="38">
        <v>93.389600000000002</v>
      </c>
      <c r="FO525" s="38">
        <v>95.520380000000003</v>
      </c>
      <c r="FP525" s="38">
        <v>97.633340000000004</v>
      </c>
      <c r="FQ525" s="38">
        <v>99.087389999999999</v>
      </c>
      <c r="FR525" s="38">
        <v>99.305639999999997</v>
      </c>
      <c r="FS525" s="38">
        <v>98.120739999999998</v>
      </c>
      <c r="FT525" s="38">
        <v>96.256649999999993</v>
      </c>
      <c r="FU525" s="38">
        <v>92.984470000000002</v>
      </c>
      <c r="FV525" s="38">
        <v>89.396919999999994</v>
      </c>
      <c r="FW525">
        <v>86.998410000000007</v>
      </c>
      <c r="FX525">
        <v>85.499949999999998</v>
      </c>
      <c r="FY525">
        <v>83.300489999999996</v>
      </c>
      <c r="FZ525">
        <v>0.1470939</v>
      </c>
      <c r="GA525">
        <v>1.146682</v>
      </c>
      <c r="GB525">
        <v>1</v>
      </c>
    </row>
    <row r="526" spans="1:184" x14ac:dyDescent="0.3">
      <c r="A526" t="s">
        <v>279</v>
      </c>
      <c r="B526" t="s">
        <v>1</v>
      </c>
      <c r="C526" t="s">
        <v>1</v>
      </c>
      <c r="D526" t="s">
        <v>1</v>
      </c>
      <c r="E526" t="s">
        <v>1</v>
      </c>
      <c r="F526" t="s">
        <v>1</v>
      </c>
      <c r="G526" t="s">
        <v>1</v>
      </c>
      <c r="H526" s="40" t="s">
        <v>270</v>
      </c>
      <c r="I526" s="18" t="s">
        <v>1</v>
      </c>
      <c r="J526" s="38" t="s">
        <v>1</v>
      </c>
      <c r="K526" s="18">
        <v>44763</v>
      </c>
      <c r="L526" s="38">
        <v>205</v>
      </c>
      <c r="M526" s="38">
        <v>205</v>
      </c>
      <c r="N526" s="38">
        <v>15.957280000000001</v>
      </c>
      <c r="O526" s="38">
        <v>15.367599999999999</v>
      </c>
      <c r="P526" s="38">
        <v>15.0701</v>
      </c>
      <c r="Q526" s="38">
        <v>14.78538</v>
      </c>
      <c r="R526" s="38">
        <v>14.826409999999999</v>
      </c>
      <c r="S526" s="38">
        <v>15.641780000000001</v>
      </c>
      <c r="T526" s="38">
        <v>16.498650000000001</v>
      </c>
      <c r="U526" s="38">
        <v>18.178750000000001</v>
      </c>
      <c r="V526" s="38">
        <v>20.068570000000001</v>
      </c>
      <c r="W526" s="38">
        <v>21.21095</v>
      </c>
      <c r="X526" s="38">
        <v>22.58625</v>
      </c>
      <c r="Y526" s="38">
        <v>23.775690000000001</v>
      </c>
      <c r="Z526" s="38">
        <v>24.936299999999999</v>
      </c>
      <c r="AA526" s="38">
        <v>26.17774</v>
      </c>
      <c r="AB526" s="38">
        <v>26.633600000000001</v>
      </c>
      <c r="AC526" s="38">
        <v>26.401990000000001</v>
      </c>
      <c r="AD526" s="38">
        <v>25.664300000000001</v>
      </c>
      <c r="AE526" s="38">
        <v>23.617529999999999</v>
      </c>
      <c r="AF526" s="38">
        <v>21.434819999999998</v>
      </c>
      <c r="AG526" s="38">
        <v>19.93393</v>
      </c>
      <c r="AH526" s="38">
        <v>19.2028</v>
      </c>
      <c r="AI526" s="38">
        <v>18.29496</v>
      </c>
      <c r="AJ526" s="38">
        <v>18.263120000000001</v>
      </c>
      <c r="AK526" s="38">
        <v>17.410060000000001</v>
      </c>
      <c r="AL526" s="38">
        <v>-0.42649049999999999</v>
      </c>
      <c r="AM526" s="38">
        <v>-0.41554489999999999</v>
      </c>
      <c r="AN526" s="38">
        <v>-0.33488400000000001</v>
      </c>
      <c r="AO526" s="38">
        <v>-0.1617893</v>
      </c>
      <c r="AP526" s="38">
        <v>8.4522799999999995E-2</v>
      </c>
      <c r="AQ526" s="38">
        <v>0.193857</v>
      </c>
      <c r="AR526" s="38">
        <v>0.21716460000000001</v>
      </c>
      <c r="AS526" s="38">
        <v>0.11644500000000001</v>
      </c>
      <c r="AT526" s="38">
        <v>0.2026086</v>
      </c>
      <c r="AU526" s="38">
        <v>-0.2753562</v>
      </c>
      <c r="AV526" s="38">
        <v>4.7703500000000003E-2</v>
      </c>
      <c r="AW526" s="38">
        <v>0.15241740000000001</v>
      </c>
      <c r="AX526" s="38">
        <v>0.1206361</v>
      </c>
      <c r="AY526" s="38">
        <v>-0.2082782</v>
      </c>
      <c r="AZ526" s="38">
        <v>-0.33001570000000002</v>
      </c>
      <c r="BA526" s="38">
        <v>-0.37921149999999998</v>
      </c>
      <c r="BB526" s="38">
        <v>-0.19632669999999999</v>
      </c>
      <c r="BC526" s="38">
        <v>8.7800600000000006E-2</v>
      </c>
      <c r="BD526" s="38">
        <v>0.1374378</v>
      </c>
      <c r="BE526" s="38">
        <v>0.42834549999999999</v>
      </c>
      <c r="BF526" s="38">
        <v>1.0979730000000001</v>
      </c>
      <c r="BG526" s="38">
        <v>0.163018</v>
      </c>
      <c r="BH526" s="38">
        <v>0.60598300000000005</v>
      </c>
      <c r="BI526" s="38">
        <v>0.63001569999999996</v>
      </c>
      <c r="BJ526" s="38">
        <v>-0.37835449999999998</v>
      </c>
      <c r="BK526" s="38">
        <v>-0.37338179999999999</v>
      </c>
      <c r="BL526" s="38">
        <v>-0.29154249999999998</v>
      </c>
      <c r="BM526" s="38">
        <v>-0.12917339999999999</v>
      </c>
      <c r="BN526" s="38">
        <v>0.12105680000000001</v>
      </c>
      <c r="BO526" s="38">
        <v>0.23609069999999999</v>
      </c>
      <c r="BP526" s="38">
        <v>0.26683430000000002</v>
      </c>
      <c r="BQ526" s="38">
        <v>0.1597479</v>
      </c>
      <c r="BR526" s="38">
        <v>0.25358619999999998</v>
      </c>
      <c r="BS526" s="38">
        <v>-0.2171032</v>
      </c>
      <c r="BT526" s="38">
        <v>9.4017000000000003E-2</v>
      </c>
      <c r="BU526" s="38">
        <v>0.18392710000000001</v>
      </c>
      <c r="BV526" s="38">
        <v>0.14457020000000001</v>
      </c>
      <c r="BW526" s="38">
        <v>-0.17986070000000001</v>
      </c>
      <c r="BX526" s="38">
        <v>-0.29267389999999999</v>
      </c>
      <c r="BY526" s="38">
        <v>-0.3210151</v>
      </c>
      <c r="BZ526" s="38">
        <v>-0.11331049999999999</v>
      </c>
      <c r="CA526" s="38">
        <v>0.1813092</v>
      </c>
      <c r="CB526" s="38">
        <v>0.24058019999999999</v>
      </c>
      <c r="CC526" s="38">
        <v>0.53689679999999995</v>
      </c>
      <c r="CD526" s="38">
        <v>1.222602</v>
      </c>
      <c r="CE526" s="38">
        <v>0.2884099</v>
      </c>
      <c r="CF526" s="38">
        <v>0.71682129999999999</v>
      </c>
      <c r="CG526" s="38">
        <v>0.7177211</v>
      </c>
      <c r="CH526" s="38">
        <v>-0.34501559999999998</v>
      </c>
      <c r="CI526" s="38">
        <v>-0.34417969999999998</v>
      </c>
      <c r="CJ526" s="38">
        <v>-0.26152429999999999</v>
      </c>
      <c r="CK526" s="38">
        <v>-0.10658380000000001</v>
      </c>
      <c r="CL526" s="38">
        <v>0.14636009999999999</v>
      </c>
      <c r="CM526" s="38">
        <v>0.26534160000000001</v>
      </c>
      <c r="CN526" s="38">
        <v>0.30123549999999999</v>
      </c>
      <c r="CO526" s="38">
        <v>0.1897393</v>
      </c>
      <c r="CP526" s="38">
        <v>0.28889320000000002</v>
      </c>
      <c r="CQ526" s="38">
        <v>-0.17675730000000001</v>
      </c>
      <c r="CR526" s="38">
        <v>0.1260936</v>
      </c>
      <c r="CS526" s="38">
        <v>0.20575060000000001</v>
      </c>
      <c r="CT526" s="38">
        <v>0.16114690000000001</v>
      </c>
      <c r="CU526" s="38">
        <v>-0.16017880000000001</v>
      </c>
      <c r="CV526" s="38">
        <v>-0.26681100000000002</v>
      </c>
      <c r="CW526" s="38">
        <v>-0.28070840000000002</v>
      </c>
      <c r="CX526" s="38">
        <v>-5.5813799999999997E-2</v>
      </c>
      <c r="CY526" s="38">
        <v>0.24607290000000001</v>
      </c>
      <c r="CZ526" s="38">
        <v>0.31201640000000003</v>
      </c>
      <c r="DA526" s="38">
        <v>0.61207909999999999</v>
      </c>
      <c r="DB526" s="38">
        <v>1.3089189999999999</v>
      </c>
      <c r="DC526" s="38">
        <v>0.37525589999999998</v>
      </c>
      <c r="DD526" s="38">
        <v>0.79358759999999995</v>
      </c>
      <c r="DE526" s="38">
        <v>0.77846559999999998</v>
      </c>
      <c r="DF526" s="38">
        <v>-0.31167669999999997</v>
      </c>
      <c r="DG526" s="38">
        <v>-0.31497760000000002</v>
      </c>
      <c r="DH526" s="38">
        <v>-0.2315062</v>
      </c>
      <c r="DI526" s="38">
        <v>-8.3994100000000002E-2</v>
      </c>
      <c r="DJ526" s="38">
        <v>0.17166339999999999</v>
      </c>
      <c r="DK526" s="38">
        <v>0.29459259999999998</v>
      </c>
      <c r="DL526" s="38">
        <v>0.33563660000000001</v>
      </c>
      <c r="DM526" s="38">
        <v>0.2197307</v>
      </c>
      <c r="DN526" s="38">
        <v>0.32420009999999999</v>
      </c>
      <c r="DO526" s="38">
        <v>-0.13641139999999999</v>
      </c>
      <c r="DP526" s="38">
        <v>0.15817010000000001</v>
      </c>
      <c r="DQ526" s="38">
        <v>0.2275741</v>
      </c>
      <c r="DR526" s="38">
        <v>0.17772360000000001</v>
      </c>
      <c r="DS526" s="38">
        <v>-0.14049690000000001</v>
      </c>
      <c r="DT526" s="38">
        <v>-0.2409482</v>
      </c>
      <c r="DU526" s="38">
        <v>-0.2404017</v>
      </c>
      <c r="DV526" s="38">
        <v>1.6829E-3</v>
      </c>
      <c r="DW526" s="38">
        <v>0.31083670000000002</v>
      </c>
      <c r="DX526" s="38">
        <v>0.38345249999999997</v>
      </c>
      <c r="DY526" s="38">
        <v>0.68726140000000002</v>
      </c>
      <c r="DZ526" s="38">
        <v>1.3952370000000001</v>
      </c>
      <c r="EA526" s="38">
        <v>0.46210190000000001</v>
      </c>
      <c r="EB526" s="38">
        <v>0.87035379999999996</v>
      </c>
      <c r="EC526" s="38">
        <v>0.83921020000000002</v>
      </c>
      <c r="ED526" s="38">
        <v>-0.26354060000000001</v>
      </c>
      <c r="EE526" s="38">
        <v>-0.27281450000000002</v>
      </c>
      <c r="EF526" s="38">
        <v>-0.18816469999999999</v>
      </c>
      <c r="EG526" s="38">
        <v>-5.1378199999999999E-2</v>
      </c>
      <c r="EH526" s="38">
        <v>0.2081974</v>
      </c>
      <c r="EI526" s="38">
        <v>0.33682630000000002</v>
      </c>
      <c r="EJ526" s="38">
        <v>0.38530639999999999</v>
      </c>
      <c r="EK526" s="38">
        <v>0.26303359999999998</v>
      </c>
      <c r="EL526" s="38">
        <v>0.3751777</v>
      </c>
      <c r="EM526" s="38">
        <v>-7.8158400000000003E-2</v>
      </c>
      <c r="EN526" s="38">
        <v>0.20448359999999999</v>
      </c>
      <c r="EO526" s="38">
        <v>0.25908369999999997</v>
      </c>
      <c r="EP526" s="38">
        <v>0.2016577</v>
      </c>
      <c r="EQ526" s="38">
        <v>-0.1120794</v>
      </c>
      <c r="ER526" s="38">
        <v>-0.20360639999999999</v>
      </c>
      <c r="ES526" s="38">
        <v>-0.18220529999999999</v>
      </c>
      <c r="ET526" s="38">
        <v>8.4698999999999997E-2</v>
      </c>
      <c r="EU526" s="38">
        <v>0.40434520000000002</v>
      </c>
      <c r="EV526" s="38">
        <v>0.4865949</v>
      </c>
      <c r="EW526" s="38">
        <v>0.79581270000000004</v>
      </c>
      <c r="EX526" s="38">
        <v>1.5198659999999999</v>
      </c>
      <c r="EY526" s="38">
        <v>0.58749379999999995</v>
      </c>
      <c r="EZ526" s="38">
        <v>0.98119210000000001</v>
      </c>
      <c r="FA526" s="38">
        <v>0.92691559999999995</v>
      </c>
      <c r="FB526" s="38">
        <v>77.886600000000001</v>
      </c>
      <c r="FC526" s="38">
        <v>76.119219999999999</v>
      </c>
      <c r="FD526" s="38">
        <v>74.983180000000004</v>
      </c>
      <c r="FE526" s="38">
        <v>72.507189999999994</v>
      </c>
      <c r="FF526" s="38">
        <v>70.584019999999995</v>
      </c>
      <c r="FG526" s="38">
        <v>68.793660000000003</v>
      </c>
      <c r="FH526" s="38">
        <v>68.472859999999997</v>
      </c>
      <c r="FI526" s="38">
        <v>71.818759999999997</v>
      </c>
      <c r="FJ526" s="38">
        <v>76.231579999999994</v>
      </c>
      <c r="FK526" s="38">
        <v>80.429360000000003</v>
      </c>
      <c r="FL526" s="38">
        <v>85.291820000000001</v>
      </c>
      <c r="FM526" s="38">
        <v>88.972909999999999</v>
      </c>
      <c r="FN526" s="38">
        <v>92.241169999999997</v>
      </c>
      <c r="FO526" s="38">
        <v>94.73997</v>
      </c>
      <c r="FP526" s="38">
        <v>96.627740000000003</v>
      </c>
      <c r="FQ526" s="38">
        <v>98.00018</v>
      </c>
      <c r="FR526" s="38">
        <v>99.364469999999997</v>
      </c>
      <c r="FS526" s="38">
        <v>98.742859999999993</v>
      </c>
      <c r="FT526" s="38">
        <v>96.676969999999997</v>
      </c>
      <c r="FU526" s="38">
        <v>93.391350000000003</v>
      </c>
      <c r="FV526" s="38">
        <v>89.128709999999998</v>
      </c>
      <c r="FW526">
        <v>86.116039999999998</v>
      </c>
      <c r="FX526">
        <v>84.011960000000002</v>
      </c>
      <c r="FY526">
        <v>81.674340000000001</v>
      </c>
      <c r="FZ526">
        <v>0.1295087</v>
      </c>
      <c r="GA526">
        <v>1.007622</v>
      </c>
      <c r="GB526">
        <v>1</v>
      </c>
    </row>
    <row r="527" spans="1:184" x14ac:dyDescent="0.3">
      <c r="A527" t="s">
        <v>279</v>
      </c>
      <c r="B527" t="s">
        <v>1</v>
      </c>
      <c r="C527" t="s">
        <v>1</v>
      </c>
      <c r="D527" t="s">
        <v>1</v>
      </c>
      <c r="E527" t="s">
        <v>1</v>
      </c>
      <c r="F527" t="s">
        <v>1</v>
      </c>
      <c r="G527" t="s">
        <v>1</v>
      </c>
      <c r="H527" s="40" t="s">
        <v>270</v>
      </c>
      <c r="I527" s="18" t="s">
        <v>1</v>
      </c>
      <c r="J527" s="38" t="s">
        <v>1</v>
      </c>
      <c r="K527" s="18">
        <v>44789</v>
      </c>
      <c r="L527" s="38">
        <v>205</v>
      </c>
      <c r="M527" s="38">
        <v>205</v>
      </c>
      <c r="N527" s="38">
        <v>15.560700000000001</v>
      </c>
      <c r="O527" s="38">
        <v>15.00372</v>
      </c>
      <c r="P527" s="38">
        <v>14.69068</v>
      </c>
      <c r="Q527" s="38">
        <v>14.429209999999999</v>
      </c>
      <c r="R527" s="38">
        <v>14.5115</v>
      </c>
      <c r="S527" s="38">
        <v>15.39559</v>
      </c>
      <c r="T527" s="38">
        <v>16.462489999999999</v>
      </c>
      <c r="U527" s="38">
        <v>18.499860000000002</v>
      </c>
      <c r="V527" s="38">
        <v>20.890650000000001</v>
      </c>
      <c r="W527" s="38">
        <v>22.518039999999999</v>
      </c>
      <c r="X527" s="38">
        <v>24.219460000000002</v>
      </c>
      <c r="Y527" s="38">
        <v>25.627749999999999</v>
      </c>
      <c r="Z527" s="38">
        <v>26.875579999999999</v>
      </c>
      <c r="AA527" s="38">
        <v>28.211590000000001</v>
      </c>
      <c r="AB527" s="38">
        <v>28.650670000000002</v>
      </c>
      <c r="AC527" s="38">
        <v>28.154669999999999</v>
      </c>
      <c r="AD527" s="38">
        <v>26.837029999999999</v>
      </c>
      <c r="AE527" s="38">
        <v>24.541419999999999</v>
      </c>
      <c r="AF527" s="38">
        <v>22.223559999999999</v>
      </c>
      <c r="AG527" s="38">
        <v>20.526299999999999</v>
      </c>
      <c r="AH527" s="38">
        <v>19.578900000000001</v>
      </c>
      <c r="AI527" s="38">
        <v>18.55603</v>
      </c>
      <c r="AJ527" s="38">
        <v>18.287369999999999</v>
      </c>
      <c r="AK527" s="38">
        <v>17.403390000000002</v>
      </c>
      <c r="AL527" s="38">
        <v>-0.32142110000000002</v>
      </c>
      <c r="AM527" s="38">
        <v>-0.1118948</v>
      </c>
      <c r="AN527" s="38">
        <v>-0.14226050000000001</v>
      </c>
      <c r="AO527" s="38">
        <v>-0.22485620000000001</v>
      </c>
      <c r="AP527" s="38">
        <v>-0.3280208</v>
      </c>
      <c r="AQ527" s="38">
        <v>-0.50699240000000001</v>
      </c>
      <c r="AR527" s="38">
        <v>-0.31540020000000002</v>
      </c>
      <c r="AS527" s="38">
        <v>0.20583499999999999</v>
      </c>
      <c r="AT527" s="38">
        <v>0.3062281</v>
      </c>
      <c r="AU527" s="38">
        <v>0.4095763</v>
      </c>
      <c r="AV527" s="38">
        <v>0.54040960000000005</v>
      </c>
      <c r="AW527" s="38">
        <v>-0.1964303</v>
      </c>
      <c r="AX527" s="38">
        <v>-5.6118099999999997E-2</v>
      </c>
      <c r="AY527" s="38">
        <v>1.2885199999999999E-2</v>
      </c>
      <c r="AZ527" s="38">
        <v>-0.34157330000000002</v>
      </c>
      <c r="BA527" s="38">
        <v>-0.41479559999999999</v>
      </c>
      <c r="BB527" s="38">
        <v>-0.84754870000000004</v>
      </c>
      <c r="BC527" s="38">
        <v>-1.154531</v>
      </c>
      <c r="BD527" s="38">
        <v>-1.3701730000000001</v>
      </c>
      <c r="BE527" s="38">
        <v>-1.670892</v>
      </c>
      <c r="BF527" s="38">
        <v>-2.0320200000000002</v>
      </c>
      <c r="BG527" s="38">
        <v>-1.8125089999999999</v>
      </c>
      <c r="BH527" s="38">
        <v>-1.438134</v>
      </c>
      <c r="BI527" s="38">
        <v>-0.89093730000000004</v>
      </c>
      <c r="BJ527" s="38">
        <v>-0.2662909</v>
      </c>
      <c r="BK527" s="38">
        <v>-6.8140999999999993E-2</v>
      </c>
      <c r="BL527" s="38">
        <v>-9.6561900000000006E-2</v>
      </c>
      <c r="BM527" s="38">
        <v>-0.186836</v>
      </c>
      <c r="BN527" s="38">
        <v>-0.28770790000000002</v>
      </c>
      <c r="BO527" s="38">
        <v>-0.46332590000000001</v>
      </c>
      <c r="BP527" s="38">
        <v>-0.25924439999999999</v>
      </c>
      <c r="BQ527" s="38">
        <v>0.25981910000000003</v>
      </c>
      <c r="BR527" s="38">
        <v>0.3641219</v>
      </c>
      <c r="BS527" s="38">
        <v>0.46806389999999998</v>
      </c>
      <c r="BT527" s="38">
        <v>0.5873391</v>
      </c>
      <c r="BU527" s="38">
        <v>-0.16497800000000001</v>
      </c>
      <c r="BV527" s="38">
        <v>-3.02026E-2</v>
      </c>
      <c r="BW527" s="38">
        <v>4.6738000000000002E-2</v>
      </c>
      <c r="BX527" s="38">
        <v>-0.2978036</v>
      </c>
      <c r="BY527" s="38">
        <v>-0.34689969999999998</v>
      </c>
      <c r="BZ527" s="38">
        <v>-0.75825209999999998</v>
      </c>
      <c r="CA527" s="38">
        <v>-1.0563979999999999</v>
      </c>
      <c r="CB527" s="38">
        <v>-1.261757</v>
      </c>
      <c r="CC527" s="38">
        <v>-1.561534</v>
      </c>
      <c r="CD527" s="38">
        <v>-1.9077630000000001</v>
      </c>
      <c r="CE527" s="38">
        <v>-1.677459</v>
      </c>
      <c r="CF527" s="38">
        <v>-1.311221</v>
      </c>
      <c r="CG527" s="38">
        <v>-0.79206200000000004</v>
      </c>
      <c r="CH527" s="38">
        <v>-0.22810800000000001</v>
      </c>
      <c r="CI527" s="38">
        <v>-3.7837200000000001E-2</v>
      </c>
      <c r="CJ527" s="38">
        <v>-6.4911200000000002E-2</v>
      </c>
      <c r="CK527" s="38">
        <v>-0.16050329999999999</v>
      </c>
      <c r="CL527" s="38">
        <v>-0.2597873</v>
      </c>
      <c r="CM527" s="38">
        <v>-0.43308269999999999</v>
      </c>
      <c r="CN527" s="38">
        <v>-0.22035109999999999</v>
      </c>
      <c r="CO527" s="38">
        <v>0.29720829999999998</v>
      </c>
      <c r="CP527" s="38">
        <v>0.4042191</v>
      </c>
      <c r="CQ527" s="38">
        <v>0.50857220000000003</v>
      </c>
      <c r="CR527" s="38">
        <v>0.61984240000000002</v>
      </c>
      <c r="CS527" s="38">
        <v>-0.14319419999999999</v>
      </c>
      <c r="CT527" s="38">
        <v>-1.2253699999999999E-2</v>
      </c>
      <c r="CU527" s="38">
        <v>7.0184399999999994E-2</v>
      </c>
      <c r="CV527" s="38">
        <v>-0.26748880000000003</v>
      </c>
      <c r="CW527" s="38">
        <v>-0.29987530000000001</v>
      </c>
      <c r="CX527" s="38">
        <v>-0.69640559999999996</v>
      </c>
      <c r="CY527" s="38">
        <v>-0.98843190000000003</v>
      </c>
      <c r="CZ527" s="38">
        <v>-1.1866680000000001</v>
      </c>
      <c r="DA527" s="38">
        <v>-1.4857929999999999</v>
      </c>
      <c r="DB527" s="38">
        <v>-1.8217030000000001</v>
      </c>
      <c r="DC527" s="38">
        <v>-1.5839240000000001</v>
      </c>
      <c r="DD527" s="38">
        <v>-1.2233210000000001</v>
      </c>
      <c r="DE527" s="38">
        <v>-0.72358129999999998</v>
      </c>
      <c r="DF527" s="38">
        <v>-0.18992500000000001</v>
      </c>
      <c r="DG527" s="38">
        <v>-7.5334E-3</v>
      </c>
      <c r="DH527" s="38">
        <v>-3.3260499999999998E-2</v>
      </c>
      <c r="DI527" s="38">
        <v>-0.1341707</v>
      </c>
      <c r="DJ527" s="38">
        <v>-0.23186670000000001</v>
      </c>
      <c r="DK527" s="38">
        <v>-0.40283950000000002</v>
      </c>
      <c r="DL527" s="38">
        <v>-0.1814577</v>
      </c>
      <c r="DM527" s="38">
        <v>0.3345976</v>
      </c>
      <c r="DN527" s="38">
        <v>0.44431619999999999</v>
      </c>
      <c r="DO527" s="38">
        <v>0.54908060000000003</v>
      </c>
      <c r="DP527" s="38">
        <v>0.65234570000000003</v>
      </c>
      <c r="DQ527" s="38">
        <v>-0.1214105</v>
      </c>
      <c r="DR527" s="38">
        <v>5.6953000000000004E-3</v>
      </c>
      <c r="DS527" s="38">
        <v>9.3630699999999997E-2</v>
      </c>
      <c r="DT527" s="38">
        <v>-0.237174</v>
      </c>
      <c r="DU527" s="38">
        <v>-0.25285079999999999</v>
      </c>
      <c r="DV527" s="38">
        <v>-0.63455919999999999</v>
      </c>
      <c r="DW527" s="38">
        <v>-0.92046550000000005</v>
      </c>
      <c r="DX527" s="38">
        <v>-1.11158</v>
      </c>
      <c r="DY527" s="38">
        <v>-1.4100520000000001</v>
      </c>
      <c r="DZ527" s="38">
        <v>-1.735643</v>
      </c>
      <c r="EA527" s="38">
        <v>-1.490389</v>
      </c>
      <c r="EB527" s="38">
        <v>-1.135421</v>
      </c>
      <c r="EC527" s="38">
        <v>-0.65510060000000003</v>
      </c>
      <c r="ED527" s="38">
        <v>-0.1347949</v>
      </c>
      <c r="EE527" s="38">
        <v>3.62204E-2</v>
      </c>
      <c r="EF527" s="38">
        <v>1.2438100000000001E-2</v>
      </c>
      <c r="EG527" s="38">
        <v>-9.61505E-2</v>
      </c>
      <c r="EH527" s="38">
        <v>-0.1915538</v>
      </c>
      <c r="EI527" s="38">
        <v>-0.35917310000000002</v>
      </c>
      <c r="EJ527" s="38">
        <v>-0.12530189999999999</v>
      </c>
      <c r="EK527" s="38">
        <v>0.38858169999999997</v>
      </c>
      <c r="EL527" s="38">
        <v>0.50221009999999999</v>
      </c>
      <c r="EM527" s="38">
        <v>0.60756810000000006</v>
      </c>
      <c r="EN527" s="38">
        <v>0.69927530000000004</v>
      </c>
      <c r="EO527" s="38">
        <v>-8.9958200000000002E-2</v>
      </c>
      <c r="EP527" s="38">
        <v>3.1610800000000001E-2</v>
      </c>
      <c r="EQ527" s="38">
        <v>0.1274835</v>
      </c>
      <c r="ER527" s="38">
        <v>-0.1934042</v>
      </c>
      <c r="ES527" s="38">
        <v>-0.18495500000000001</v>
      </c>
      <c r="ET527" s="38">
        <v>-0.54526260000000004</v>
      </c>
      <c r="EU527" s="38">
        <v>-0.82233290000000003</v>
      </c>
      <c r="EV527" s="38">
        <v>-1.003163</v>
      </c>
      <c r="EW527" s="38">
        <v>-1.300694</v>
      </c>
      <c r="EX527" s="38">
        <v>-1.611386</v>
      </c>
      <c r="EY527" s="38">
        <v>-1.3553390000000001</v>
      </c>
      <c r="EZ527" s="38">
        <v>-1.008508</v>
      </c>
      <c r="FA527" s="38">
        <v>-0.55622539999999998</v>
      </c>
      <c r="FB527" s="38">
        <v>78.155690000000007</v>
      </c>
      <c r="FC527" s="38">
        <v>77.047489999999996</v>
      </c>
      <c r="FD527" s="38">
        <v>74.864559999999997</v>
      </c>
      <c r="FE527" s="38">
        <v>73.232830000000007</v>
      </c>
      <c r="FF527" s="38">
        <v>71.642080000000007</v>
      </c>
      <c r="FG527" s="38">
        <v>70.340969999999999</v>
      </c>
      <c r="FH527" s="38">
        <v>70.170900000000003</v>
      </c>
      <c r="FI527" s="38">
        <v>72.285020000000003</v>
      </c>
      <c r="FJ527" s="38">
        <v>77.317880000000002</v>
      </c>
      <c r="FK527" s="38">
        <v>83.032780000000002</v>
      </c>
      <c r="FL527" s="38">
        <v>87.915660000000003</v>
      </c>
      <c r="FM527" s="38">
        <v>91.72054</v>
      </c>
      <c r="FN527" s="38">
        <v>95.721429999999998</v>
      </c>
      <c r="FO527" s="38">
        <v>99.115539999999996</v>
      </c>
      <c r="FP527" s="38">
        <v>101.53740000000001</v>
      </c>
      <c r="FQ527" s="38">
        <v>102.70659999999999</v>
      </c>
      <c r="FR527" s="38">
        <v>102.974</v>
      </c>
      <c r="FS527" s="38">
        <v>102.5839</v>
      </c>
      <c r="FT527" s="38">
        <v>100.77160000000001</v>
      </c>
      <c r="FU527" s="38">
        <v>96.843940000000003</v>
      </c>
      <c r="FV527" s="38">
        <v>92.003780000000006</v>
      </c>
      <c r="FW527">
        <v>88.958020000000005</v>
      </c>
      <c r="FX527">
        <v>85.838160000000002</v>
      </c>
      <c r="FY527">
        <v>83.430670000000006</v>
      </c>
      <c r="FZ527">
        <v>0.13227130000000001</v>
      </c>
      <c r="GA527">
        <v>1.048036</v>
      </c>
      <c r="GB527">
        <v>1</v>
      </c>
    </row>
    <row r="528" spans="1:184" x14ac:dyDescent="0.3">
      <c r="A528" t="s">
        <v>279</v>
      </c>
      <c r="B528" t="s">
        <v>1</v>
      </c>
      <c r="C528" t="s">
        <v>1</v>
      </c>
      <c r="D528" t="s">
        <v>1</v>
      </c>
      <c r="E528" t="s">
        <v>1</v>
      </c>
      <c r="F528" t="s">
        <v>1</v>
      </c>
      <c r="G528" t="s">
        <v>1</v>
      </c>
      <c r="H528" s="40" t="s">
        <v>270</v>
      </c>
      <c r="I528" s="18" t="s">
        <v>1</v>
      </c>
      <c r="J528" s="38" t="s">
        <v>1</v>
      </c>
      <c r="K528" s="18">
        <v>44790</v>
      </c>
      <c r="L528" s="38">
        <v>205</v>
      </c>
      <c r="M528" s="38">
        <v>205</v>
      </c>
      <c r="N528" s="38">
        <v>17.557269999999999</v>
      </c>
      <c r="O528" s="38">
        <v>16.955729999999999</v>
      </c>
      <c r="P528" s="38">
        <v>16.625319999999999</v>
      </c>
      <c r="Q528" s="38">
        <v>16.33314</v>
      </c>
      <c r="R528" s="38">
        <v>16.358830000000001</v>
      </c>
      <c r="S528" s="38">
        <v>17.336960000000001</v>
      </c>
      <c r="T528" s="38">
        <v>18.29166</v>
      </c>
      <c r="U528" s="38">
        <v>20.1083</v>
      </c>
      <c r="V528" s="38">
        <v>22.160609999999998</v>
      </c>
      <c r="W528" s="38">
        <v>23.21219</v>
      </c>
      <c r="X528" s="38">
        <v>24.411930000000002</v>
      </c>
      <c r="Y528" s="38">
        <v>25.49701</v>
      </c>
      <c r="Z528" s="38">
        <v>26.543289999999999</v>
      </c>
      <c r="AA528" s="38">
        <v>27.603000000000002</v>
      </c>
      <c r="AB528" s="38">
        <v>27.815760000000001</v>
      </c>
      <c r="AC528" s="38">
        <v>27.38297</v>
      </c>
      <c r="AD528" s="38">
        <v>26.331910000000001</v>
      </c>
      <c r="AE528" s="38">
        <v>24.248290000000001</v>
      </c>
      <c r="AF528" s="38">
        <v>22.038740000000001</v>
      </c>
      <c r="AG528" s="38">
        <v>20.664950000000001</v>
      </c>
      <c r="AH528" s="38">
        <v>19.947340000000001</v>
      </c>
      <c r="AI528" s="38">
        <v>19.074290000000001</v>
      </c>
      <c r="AJ528" s="38">
        <v>18.897539999999999</v>
      </c>
      <c r="AK528" s="38">
        <v>18.048629999999999</v>
      </c>
      <c r="AL528" s="38">
        <v>0.13846249999999999</v>
      </c>
      <c r="AM528" s="38">
        <v>0.19312009999999999</v>
      </c>
      <c r="AN528" s="38">
        <v>0.14172019999999999</v>
      </c>
      <c r="AO528" s="38">
        <v>0.12607019999999999</v>
      </c>
      <c r="AP528" s="38">
        <v>-0.12906509999999999</v>
      </c>
      <c r="AQ528" s="38">
        <v>-0.2484808</v>
      </c>
      <c r="AR528" s="38">
        <v>-0.61303540000000001</v>
      </c>
      <c r="AS528" s="38">
        <v>8.4808099999999997E-2</v>
      </c>
      <c r="AT528" s="38">
        <v>5.6302900000000003E-2</v>
      </c>
      <c r="AU528" s="38">
        <v>-0.45880579999999999</v>
      </c>
      <c r="AV528" s="38">
        <v>-0.36493249999999999</v>
      </c>
      <c r="AW528" s="38">
        <v>-0.17217869999999999</v>
      </c>
      <c r="AX528" s="38">
        <v>-0.27677940000000001</v>
      </c>
      <c r="AY528" s="38">
        <v>2.35573E-2</v>
      </c>
      <c r="AZ528" s="38">
        <v>0.32129439999999998</v>
      </c>
      <c r="BA528" s="38">
        <v>0.4486754</v>
      </c>
      <c r="BB528" s="38">
        <v>0.50380009999999997</v>
      </c>
      <c r="BC528" s="38">
        <v>0.42245290000000002</v>
      </c>
      <c r="BD528" s="38">
        <v>0.1470542</v>
      </c>
      <c r="BE528" s="38">
        <v>0.1293753</v>
      </c>
      <c r="BF528" s="38">
        <v>-0.28550740000000002</v>
      </c>
      <c r="BG528" s="38">
        <v>0.1333017</v>
      </c>
      <c r="BH528" s="38">
        <v>-8.0178700000000006E-2</v>
      </c>
      <c r="BI528" s="38">
        <v>0.24376400000000001</v>
      </c>
      <c r="BJ528" s="38">
        <v>0.1913272</v>
      </c>
      <c r="BK528" s="38">
        <v>0.24029700000000001</v>
      </c>
      <c r="BL528" s="38">
        <v>0.18996440000000001</v>
      </c>
      <c r="BM528" s="38">
        <v>0.16734280000000001</v>
      </c>
      <c r="BN528" s="38">
        <v>-8.7204500000000004E-2</v>
      </c>
      <c r="BO528" s="38">
        <v>-0.2028372</v>
      </c>
      <c r="BP528" s="38">
        <v>-0.56294520000000003</v>
      </c>
      <c r="BQ528" s="38">
        <v>0.13252810000000001</v>
      </c>
      <c r="BR528" s="38">
        <v>0.1131429</v>
      </c>
      <c r="BS528" s="38">
        <v>-0.3930208</v>
      </c>
      <c r="BT528" s="38">
        <v>-0.30823489999999998</v>
      </c>
      <c r="BU528" s="38">
        <v>-0.14031969999999999</v>
      </c>
      <c r="BV528" s="38">
        <v>-0.25111090000000003</v>
      </c>
      <c r="BW528" s="38">
        <v>5.6324800000000001E-2</v>
      </c>
      <c r="BX528" s="38">
        <v>0.36556179999999999</v>
      </c>
      <c r="BY528" s="38">
        <v>0.51688449999999997</v>
      </c>
      <c r="BZ528" s="38">
        <v>0.59279530000000002</v>
      </c>
      <c r="CA528" s="38">
        <v>0.51980970000000004</v>
      </c>
      <c r="CB528" s="38">
        <v>0.25733279999999997</v>
      </c>
      <c r="CC528" s="38">
        <v>0.2391472</v>
      </c>
      <c r="CD528" s="38">
        <v>-0.1606284</v>
      </c>
      <c r="CE528" s="38">
        <v>0.26209480000000002</v>
      </c>
      <c r="CF528" s="38">
        <v>3.62093E-2</v>
      </c>
      <c r="CG528" s="38">
        <v>0.3345977</v>
      </c>
      <c r="CH528" s="38">
        <v>0.22794120000000001</v>
      </c>
      <c r="CI528" s="38">
        <v>0.27297149999999998</v>
      </c>
      <c r="CJ528" s="38">
        <v>0.2233782</v>
      </c>
      <c r="CK528" s="38">
        <v>0.19592809999999999</v>
      </c>
      <c r="CL528" s="38">
        <v>-5.8212E-2</v>
      </c>
      <c r="CM528" s="38">
        <v>-0.1712245</v>
      </c>
      <c r="CN528" s="38">
        <v>-0.52825279999999997</v>
      </c>
      <c r="CO528" s="38">
        <v>0.1655788</v>
      </c>
      <c r="CP528" s="38">
        <v>0.15251010000000001</v>
      </c>
      <c r="CQ528" s="38">
        <v>-0.3474583</v>
      </c>
      <c r="CR528" s="38">
        <v>-0.26896629999999999</v>
      </c>
      <c r="CS528" s="38">
        <v>-0.11825430000000001</v>
      </c>
      <c r="CT528" s="38">
        <v>-0.23333300000000001</v>
      </c>
      <c r="CU528" s="38">
        <v>7.9019599999999995E-2</v>
      </c>
      <c r="CV528" s="38">
        <v>0.3962214</v>
      </c>
      <c r="CW528" s="38">
        <v>0.56412600000000002</v>
      </c>
      <c r="CX528" s="38">
        <v>0.65443309999999999</v>
      </c>
      <c r="CY528" s="38">
        <v>0.58723879999999995</v>
      </c>
      <c r="CZ528" s="38">
        <v>0.33371139999999999</v>
      </c>
      <c r="DA528" s="38">
        <v>0.31517479999999998</v>
      </c>
      <c r="DB528" s="38">
        <v>-7.4137499999999995E-2</v>
      </c>
      <c r="DC528" s="38">
        <v>0.35129640000000001</v>
      </c>
      <c r="DD528" s="38">
        <v>0.1168192</v>
      </c>
      <c r="DE528" s="38">
        <v>0.3975089</v>
      </c>
      <c r="DF528" s="38">
        <v>0.26455519999999999</v>
      </c>
      <c r="DG528" s="38">
        <v>0.30564609999999998</v>
      </c>
      <c r="DH528" s="38">
        <v>0.25679190000000002</v>
      </c>
      <c r="DI528" s="38">
        <v>0.2245133</v>
      </c>
      <c r="DJ528" s="38">
        <v>-2.92194E-2</v>
      </c>
      <c r="DK528" s="38">
        <v>-0.13961190000000001</v>
      </c>
      <c r="DL528" s="38">
        <v>-0.49356050000000001</v>
      </c>
      <c r="DM528" s="38">
        <v>0.19862949999999999</v>
      </c>
      <c r="DN528" s="38">
        <v>0.1918773</v>
      </c>
      <c r="DO528" s="38">
        <v>-0.30189579999999999</v>
      </c>
      <c r="DP528" s="38">
        <v>-0.2296977</v>
      </c>
      <c r="DQ528" s="38">
        <v>-9.6188899999999994E-2</v>
      </c>
      <c r="DR528" s="38">
        <v>-0.2155551</v>
      </c>
      <c r="DS528" s="38">
        <v>0.10171429999999999</v>
      </c>
      <c r="DT528" s="38">
        <v>0.42688090000000001</v>
      </c>
      <c r="DU528" s="38">
        <v>0.61136740000000001</v>
      </c>
      <c r="DV528" s="38">
        <v>0.71607100000000001</v>
      </c>
      <c r="DW528" s="38">
        <v>0.65466789999999997</v>
      </c>
      <c r="DX528" s="38">
        <v>0.41009000000000001</v>
      </c>
      <c r="DY528" s="38">
        <v>0.39120250000000001</v>
      </c>
      <c r="DZ528" s="38">
        <v>1.2353299999999999E-2</v>
      </c>
      <c r="EA528" s="38">
        <v>0.4404981</v>
      </c>
      <c r="EB528" s="38">
        <v>0.1974291</v>
      </c>
      <c r="EC528" s="38">
        <v>0.4604201</v>
      </c>
      <c r="ED528" s="38">
        <v>0.31741989999999998</v>
      </c>
      <c r="EE528" s="38">
        <v>0.352823</v>
      </c>
      <c r="EF528" s="38">
        <v>0.30503619999999998</v>
      </c>
      <c r="EG528" s="38">
        <v>0.26578590000000002</v>
      </c>
      <c r="EH528" s="38">
        <v>1.26412E-2</v>
      </c>
      <c r="EI528" s="38">
        <v>-9.3968300000000005E-2</v>
      </c>
      <c r="EJ528" s="38">
        <v>-0.44347029999999998</v>
      </c>
      <c r="EK528" s="38">
        <v>0.2463495</v>
      </c>
      <c r="EL528" s="38">
        <v>0.2487173</v>
      </c>
      <c r="EM528" s="38">
        <v>-0.23611080000000001</v>
      </c>
      <c r="EN528" s="38">
        <v>-0.17300009999999999</v>
      </c>
      <c r="EO528" s="38">
        <v>-6.4329999999999998E-2</v>
      </c>
      <c r="EP528" s="38">
        <v>-0.18988659999999999</v>
      </c>
      <c r="EQ528" s="38">
        <v>0.13448189999999999</v>
      </c>
      <c r="ER528" s="38">
        <v>0.47114830000000002</v>
      </c>
      <c r="ES528" s="38">
        <v>0.67957650000000003</v>
      </c>
      <c r="ET528" s="38">
        <v>0.80506619999999995</v>
      </c>
      <c r="EU528" s="38">
        <v>0.75202469999999999</v>
      </c>
      <c r="EV528" s="38">
        <v>0.52036850000000001</v>
      </c>
      <c r="EW528" s="38">
        <v>0.50097440000000004</v>
      </c>
      <c r="EX528" s="38">
        <v>0.1372324</v>
      </c>
      <c r="EY528" s="38">
        <v>0.56929110000000005</v>
      </c>
      <c r="EZ528" s="38">
        <v>0.31381710000000002</v>
      </c>
      <c r="FA528" s="38">
        <v>0.55125380000000002</v>
      </c>
      <c r="FB528" s="38">
        <v>81.825630000000004</v>
      </c>
      <c r="FC528" s="38">
        <v>80.668319999999994</v>
      </c>
      <c r="FD528" s="38">
        <v>78.85248</v>
      </c>
      <c r="FE528" s="38">
        <v>76.690089999999998</v>
      </c>
      <c r="FF528" s="38">
        <v>76.296610000000001</v>
      </c>
      <c r="FG528" s="38">
        <v>75.525779999999997</v>
      </c>
      <c r="FH528" s="38">
        <v>74.827809999999999</v>
      </c>
      <c r="FI528" s="38">
        <v>76.910470000000004</v>
      </c>
      <c r="FJ528" s="38">
        <v>81.893680000000003</v>
      </c>
      <c r="FK528" s="38">
        <v>85.35642</v>
      </c>
      <c r="FL528" s="38">
        <v>88.266109999999998</v>
      </c>
      <c r="FM528" s="38">
        <v>91.963440000000006</v>
      </c>
      <c r="FN528" s="38">
        <v>95.962100000000007</v>
      </c>
      <c r="FO528" s="38">
        <v>97.104190000000003</v>
      </c>
      <c r="FP528" s="38">
        <v>97.308800000000005</v>
      </c>
      <c r="FQ528" s="38">
        <v>97.525360000000006</v>
      </c>
      <c r="FR528" s="38">
        <v>97.246120000000005</v>
      </c>
      <c r="FS528" s="38">
        <v>97.152280000000005</v>
      </c>
      <c r="FT528" s="38">
        <v>95.654750000000007</v>
      </c>
      <c r="FU528" s="38">
        <v>92.982860000000002</v>
      </c>
      <c r="FV528" s="38">
        <v>89.437079999999995</v>
      </c>
      <c r="FW528">
        <v>86.500519999999995</v>
      </c>
      <c r="FX528">
        <v>84.013310000000004</v>
      </c>
      <c r="FY528">
        <v>81.375950000000003</v>
      </c>
      <c r="FZ528">
        <v>0.13349050000000001</v>
      </c>
      <c r="GA528">
        <v>1.037037</v>
      </c>
      <c r="GB528">
        <v>1</v>
      </c>
    </row>
    <row r="529" spans="1:184" x14ac:dyDescent="0.3">
      <c r="A529" t="s">
        <v>279</v>
      </c>
      <c r="B529" t="s">
        <v>1</v>
      </c>
      <c r="C529" t="s">
        <v>1</v>
      </c>
      <c r="D529" t="s">
        <v>1</v>
      </c>
      <c r="E529" t="s">
        <v>1</v>
      </c>
      <c r="F529" t="s">
        <v>1</v>
      </c>
      <c r="G529" t="s">
        <v>1</v>
      </c>
      <c r="H529" s="40" t="s">
        <v>270</v>
      </c>
      <c r="I529" s="18" t="s">
        <v>1</v>
      </c>
      <c r="J529" s="38" t="s">
        <v>1</v>
      </c>
      <c r="K529" s="18">
        <v>44792</v>
      </c>
      <c r="L529" s="38">
        <v>205</v>
      </c>
      <c r="M529" s="38">
        <v>205</v>
      </c>
      <c r="N529" s="38">
        <v>17.19191</v>
      </c>
      <c r="O529" s="38">
        <v>16.563140000000001</v>
      </c>
      <c r="P529" s="38">
        <v>16.202780000000001</v>
      </c>
      <c r="Q529" s="38">
        <v>15.907310000000001</v>
      </c>
      <c r="R529" s="38">
        <v>15.89424</v>
      </c>
      <c r="S529" s="38">
        <v>16.682970000000001</v>
      </c>
      <c r="T529" s="38">
        <v>17.452279999999998</v>
      </c>
      <c r="U529" s="38">
        <v>19.036709999999999</v>
      </c>
      <c r="V529" s="38">
        <v>20.829709999999999</v>
      </c>
      <c r="W529" s="38">
        <v>21.888020000000001</v>
      </c>
      <c r="X529" s="38">
        <v>23.192489999999999</v>
      </c>
      <c r="Y529" s="38">
        <v>24.400040000000001</v>
      </c>
      <c r="Z529" s="38">
        <v>25.437049999999999</v>
      </c>
      <c r="AA529" s="38">
        <v>26.531199999999998</v>
      </c>
      <c r="AB529" s="38">
        <v>26.848020000000002</v>
      </c>
      <c r="AC529" s="38">
        <v>26.559470000000001</v>
      </c>
      <c r="AD529" s="38">
        <v>25.69801</v>
      </c>
      <c r="AE529" s="38">
        <v>23.723040000000001</v>
      </c>
      <c r="AF529" s="38">
        <v>21.567029999999999</v>
      </c>
      <c r="AG529" s="38">
        <v>20.080860000000001</v>
      </c>
      <c r="AH529" s="38">
        <v>19.379490000000001</v>
      </c>
      <c r="AI529" s="38">
        <v>18.624110000000002</v>
      </c>
      <c r="AJ529" s="38">
        <v>18.580110000000001</v>
      </c>
      <c r="AK529" s="38">
        <v>17.674469999999999</v>
      </c>
      <c r="AL529" s="38">
        <v>-0.1551381</v>
      </c>
      <c r="AM529" s="38">
        <v>-0.21620539999999999</v>
      </c>
      <c r="AN529" s="38">
        <v>-7.0044400000000007E-2</v>
      </c>
      <c r="AO529" s="38">
        <v>-0.12627169999999999</v>
      </c>
      <c r="AP529" s="38">
        <v>-0.1807569</v>
      </c>
      <c r="AQ529" s="38">
        <v>-0.27901009999999998</v>
      </c>
      <c r="AR529" s="38">
        <v>-9.11352E-2</v>
      </c>
      <c r="AS529" s="38">
        <v>0.35020669999999998</v>
      </c>
      <c r="AT529" s="38">
        <v>0.18672449999999999</v>
      </c>
      <c r="AU529" s="38">
        <v>-0.3365378</v>
      </c>
      <c r="AV529" s="38">
        <v>-2.4478300000000001E-2</v>
      </c>
      <c r="AW529" s="38">
        <v>-0.21168190000000001</v>
      </c>
      <c r="AX529" s="38">
        <v>2.9308299999999999E-2</v>
      </c>
      <c r="AY529" s="38">
        <v>2.41449E-2</v>
      </c>
      <c r="AZ529" s="38">
        <v>-0.1611387</v>
      </c>
      <c r="BA529" s="38">
        <v>-0.38146279999999999</v>
      </c>
      <c r="BB529" s="38">
        <v>-0.1821045</v>
      </c>
      <c r="BC529" s="38">
        <v>-0.24764320000000001</v>
      </c>
      <c r="BD529" s="38">
        <v>-0.57559819999999995</v>
      </c>
      <c r="BE529" s="38">
        <v>-0.54391970000000001</v>
      </c>
      <c r="BF529" s="38">
        <v>-0.52871889999999999</v>
      </c>
      <c r="BG529" s="38">
        <v>-6.9430199999999997E-2</v>
      </c>
      <c r="BH529" s="38">
        <v>-3.9281000000000003E-2</v>
      </c>
      <c r="BI529" s="38">
        <v>-5.7338899999999998E-2</v>
      </c>
      <c r="BJ529" s="38">
        <v>-0.1030914</v>
      </c>
      <c r="BK529" s="38">
        <v>-0.1697951</v>
      </c>
      <c r="BL529" s="38">
        <v>-1.9931600000000001E-2</v>
      </c>
      <c r="BM529" s="38">
        <v>-8.4311499999999998E-2</v>
      </c>
      <c r="BN529" s="38">
        <v>-0.13843440000000001</v>
      </c>
      <c r="BO529" s="38">
        <v>-0.23183300000000001</v>
      </c>
      <c r="BP529" s="38">
        <v>-3.5646400000000002E-2</v>
      </c>
      <c r="BQ529" s="38">
        <v>0.39642709999999998</v>
      </c>
      <c r="BR529" s="38">
        <v>0.2398787</v>
      </c>
      <c r="BS529" s="38">
        <v>-0.2656618</v>
      </c>
      <c r="BT529" s="38">
        <v>3.3574399999999997E-2</v>
      </c>
      <c r="BU529" s="38">
        <v>-0.17999290000000001</v>
      </c>
      <c r="BV529" s="38">
        <v>5.4820800000000003E-2</v>
      </c>
      <c r="BW529" s="38">
        <v>5.7713399999999998E-2</v>
      </c>
      <c r="BX529" s="38">
        <v>-0.11180759999999999</v>
      </c>
      <c r="BY529" s="38">
        <v>-0.31346109999999999</v>
      </c>
      <c r="BZ529" s="38">
        <v>-8.0422099999999996E-2</v>
      </c>
      <c r="CA529" s="38">
        <v>-0.13822229999999999</v>
      </c>
      <c r="CB529" s="38">
        <v>-0.4557832</v>
      </c>
      <c r="CC529" s="38">
        <v>-0.42755949999999998</v>
      </c>
      <c r="CD529" s="38">
        <v>-0.40064850000000002</v>
      </c>
      <c r="CE529" s="38">
        <v>6.18516E-2</v>
      </c>
      <c r="CF529" s="38">
        <v>7.2639999999999996E-2</v>
      </c>
      <c r="CG529" s="38">
        <v>3.5608899999999999E-2</v>
      </c>
      <c r="CH529" s="38">
        <v>-6.7044000000000006E-2</v>
      </c>
      <c r="CI529" s="38">
        <v>-0.13765140000000001</v>
      </c>
      <c r="CJ529" s="38">
        <v>1.47764E-2</v>
      </c>
      <c r="CK529" s="38">
        <v>-5.5249899999999998E-2</v>
      </c>
      <c r="CL529" s="38">
        <v>-0.109122</v>
      </c>
      <c r="CM529" s="38">
        <v>-0.19915830000000001</v>
      </c>
      <c r="CN529" s="38">
        <v>2.7850000000000001E-3</v>
      </c>
      <c r="CO529" s="38">
        <v>0.42843930000000002</v>
      </c>
      <c r="CP529" s="38">
        <v>0.27669310000000003</v>
      </c>
      <c r="CQ529" s="38">
        <v>-0.2165734</v>
      </c>
      <c r="CR529" s="38">
        <v>7.37815E-2</v>
      </c>
      <c r="CS529" s="38">
        <v>-0.1580453</v>
      </c>
      <c r="CT529" s="38">
        <v>7.2490700000000005E-2</v>
      </c>
      <c r="CU529" s="38">
        <v>8.0962900000000004E-2</v>
      </c>
      <c r="CV529" s="38">
        <v>-7.7641100000000005E-2</v>
      </c>
      <c r="CW529" s="38">
        <v>-0.26636330000000003</v>
      </c>
      <c r="CX529" s="38">
        <v>-9.9971000000000001E-3</v>
      </c>
      <c r="CY529" s="38">
        <v>-6.2437699999999999E-2</v>
      </c>
      <c r="CZ529" s="38">
        <v>-0.37279960000000001</v>
      </c>
      <c r="DA529" s="38">
        <v>-0.34696880000000002</v>
      </c>
      <c r="DB529" s="38">
        <v>-0.31194729999999998</v>
      </c>
      <c r="DC529" s="38">
        <v>0.152777</v>
      </c>
      <c r="DD529" s="38">
        <v>0.15015619999999999</v>
      </c>
      <c r="DE529" s="38">
        <v>9.9984199999999995E-2</v>
      </c>
      <c r="DF529" s="38">
        <v>-3.0996599999999999E-2</v>
      </c>
      <c r="DG529" s="38">
        <v>-0.1055078</v>
      </c>
      <c r="DH529" s="38">
        <v>4.9484399999999998E-2</v>
      </c>
      <c r="DI529" s="38">
        <v>-2.6188400000000001E-2</v>
      </c>
      <c r="DJ529" s="38">
        <v>-7.9809599999999994E-2</v>
      </c>
      <c r="DK529" s="38">
        <v>-0.16648360000000001</v>
      </c>
      <c r="DL529" s="38">
        <v>4.12164E-2</v>
      </c>
      <c r="DM529" s="38">
        <v>0.46045150000000001</v>
      </c>
      <c r="DN529" s="38">
        <v>0.3135076</v>
      </c>
      <c r="DO529" s="38">
        <v>-0.16748489999999999</v>
      </c>
      <c r="DP529" s="38">
        <v>0.1139886</v>
      </c>
      <c r="DQ529" s="38">
        <v>-0.13609760000000001</v>
      </c>
      <c r="DR529" s="38">
        <v>9.0160599999999994E-2</v>
      </c>
      <c r="DS529" s="38">
        <v>0.10421229999999999</v>
      </c>
      <c r="DT529" s="38">
        <v>-4.3474600000000002E-2</v>
      </c>
      <c r="DU529" s="38">
        <v>-0.2192655</v>
      </c>
      <c r="DV529" s="38">
        <v>6.0427799999999997E-2</v>
      </c>
      <c r="DW529" s="38">
        <v>1.33469E-2</v>
      </c>
      <c r="DX529" s="38">
        <v>-0.28981600000000002</v>
      </c>
      <c r="DY529" s="38">
        <v>-0.26637810000000001</v>
      </c>
      <c r="DZ529" s="38">
        <v>-0.22324620000000001</v>
      </c>
      <c r="EA529" s="38">
        <v>0.24370230000000001</v>
      </c>
      <c r="EB529" s="38">
        <v>0.2276724</v>
      </c>
      <c r="EC529" s="38">
        <v>0.16435949999999999</v>
      </c>
      <c r="ED529" s="38">
        <v>2.1050099999999999E-2</v>
      </c>
      <c r="EE529" s="38">
        <v>-5.9097400000000001E-2</v>
      </c>
      <c r="EF529" s="38">
        <v>9.95973E-2</v>
      </c>
      <c r="EG529" s="38">
        <v>1.5771899999999998E-2</v>
      </c>
      <c r="EH529" s="38">
        <v>-3.7487100000000002E-2</v>
      </c>
      <c r="EI529" s="38">
        <v>-0.1193065</v>
      </c>
      <c r="EJ529" s="38">
        <v>9.6705299999999994E-2</v>
      </c>
      <c r="EK529" s="38">
        <v>0.50667189999999995</v>
      </c>
      <c r="EL529" s="38">
        <v>0.36666179999999998</v>
      </c>
      <c r="EM529" s="38">
        <v>-9.6608899999999998E-2</v>
      </c>
      <c r="EN529" s="38">
        <v>0.17204130000000001</v>
      </c>
      <c r="EO529" s="38">
        <v>-0.1044086</v>
      </c>
      <c r="EP529" s="38">
        <v>0.1156731</v>
      </c>
      <c r="EQ529" s="38">
        <v>0.13778080000000001</v>
      </c>
      <c r="ER529" s="38">
        <v>5.8564999999999997E-3</v>
      </c>
      <c r="ES529" s="38">
        <v>-0.1512638</v>
      </c>
      <c r="ET529" s="38">
        <v>0.16211030000000001</v>
      </c>
      <c r="EU529" s="38">
        <v>0.1227678</v>
      </c>
      <c r="EV529" s="38">
        <v>-0.17000090000000001</v>
      </c>
      <c r="EW529" s="38">
        <v>-0.15001790000000001</v>
      </c>
      <c r="EX529" s="38">
        <v>-9.5175800000000005E-2</v>
      </c>
      <c r="EY529" s="38">
        <v>0.37498409999999999</v>
      </c>
      <c r="EZ529" s="38">
        <v>0.33959339999999999</v>
      </c>
      <c r="FA529" s="38">
        <v>0.25730730000000002</v>
      </c>
      <c r="FB529" s="38">
        <v>80.858279999999993</v>
      </c>
      <c r="FC529" s="38">
        <v>79.663749999999993</v>
      </c>
      <c r="FD529" s="38">
        <v>77.505570000000006</v>
      </c>
      <c r="FE529" s="38">
        <v>75.699309999999997</v>
      </c>
      <c r="FF529" s="38">
        <v>73.905169999999998</v>
      </c>
      <c r="FG529" s="38">
        <v>72.826089999999994</v>
      </c>
      <c r="FH529" s="38">
        <v>71.490089999999995</v>
      </c>
      <c r="FI529" s="38">
        <v>73.235969999999995</v>
      </c>
      <c r="FJ529" s="38">
        <v>76.894970000000001</v>
      </c>
      <c r="FK529" s="38">
        <v>80.969769999999997</v>
      </c>
      <c r="FL529" s="38">
        <v>85.673770000000005</v>
      </c>
      <c r="FM529" s="38">
        <v>89.697850000000003</v>
      </c>
      <c r="FN529" s="38">
        <v>93.366969999999995</v>
      </c>
      <c r="FO529" s="38">
        <v>96.066860000000005</v>
      </c>
      <c r="FP529" s="38">
        <v>98.857529999999997</v>
      </c>
      <c r="FQ529" s="38">
        <v>100.3875</v>
      </c>
      <c r="FR529" s="38">
        <v>100.73779999999999</v>
      </c>
      <c r="FS529" s="38">
        <v>99.911420000000007</v>
      </c>
      <c r="FT529" s="38">
        <v>97.664789999999996</v>
      </c>
      <c r="FU529" s="38">
        <v>94.11448</v>
      </c>
      <c r="FV529" s="38">
        <v>89.471689999999995</v>
      </c>
      <c r="FW529">
        <v>86.415890000000005</v>
      </c>
      <c r="FX529">
        <v>84.141300000000001</v>
      </c>
      <c r="FY529">
        <v>81.921490000000006</v>
      </c>
      <c r="FZ529">
        <v>0.14562649999999999</v>
      </c>
      <c r="GA529">
        <v>1.131167</v>
      </c>
      <c r="GB529">
        <v>1</v>
      </c>
    </row>
    <row r="530" spans="1:184" x14ac:dyDescent="0.3">
      <c r="A530" t="s">
        <v>279</v>
      </c>
      <c r="B530" t="s">
        <v>1</v>
      </c>
      <c r="C530" t="s">
        <v>1</v>
      </c>
      <c r="D530" t="s">
        <v>1</v>
      </c>
      <c r="E530" t="s">
        <v>1</v>
      </c>
      <c r="F530" t="s">
        <v>1</v>
      </c>
      <c r="G530" t="s">
        <v>1</v>
      </c>
      <c r="H530" s="40" t="s">
        <v>270</v>
      </c>
      <c r="I530" s="18" t="s">
        <v>1</v>
      </c>
      <c r="J530" s="38" t="s">
        <v>1</v>
      </c>
      <c r="K530" s="18">
        <v>44805</v>
      </c>
      <c r="L530" s="38">
        <v>205</v>
      </c>
      <c r="M530" s="38">
        <v>205</v>
      </c>
      <c r="N530" s="38">
        <v>16.41872</v>
      </c>
      <c r="O530" s="38">
        <v>15.90995</v>
      </c>
      <c r="P530" s="38">
        <v>15.612259999999999</v>
      </c>
      <c r="Q530" s="38">
        <v>15.353389999999999</v>
      </c>
      <c r="R530" s="38">
        <v>15.42231</v>
      </c>
      <c r="S530" s="38">
        <v>16.274979999999999</v>
      </c>
      <c r="T530" s="38">
        <v>17.254709999999999</v>
      </c>
      <c r="U530" s="38">
        <v>19.109010000000001</v>
      </c>
      <c r="V530" s="38">
        <v>21.26051</v>
      </c>
      <c r="W530" s="38">
        <v>22.66536</v>
      </c>
      <c r="X530" s="38">
        <v>24.173200000000001</v>
      </c>
      <c r="Y530" s="38">
        <v>25.485440000000001</v>
      </c>
      <c r="Z530" s="38">
        <v>26.66216</v>
      </c>
      <c r="AA530" s="38">
        <v>27.93637</v>
      </c>
      <c r="AB530" s="38">
        <v>28.389340000000001</v>
      </c>
      <c r="AC530" s="38">
        <v>28.07884</v>
      </c>
      <c r="AD530" s="38">
        <v>26.951129999999999</v>
      </c>
      <c r="AE530" s="38">
        <v>24.636590000000002</v>
      </c>
      <c r="AF530" s="38">
        <v>22.435189999999999</v>
      </c>
      <c r="AG530" s="38">
        <v>20.734590000000001</v>
      </c>
      <c r="AH530" s="38">
        <v>19.943750000000001</v>
      </c>
      <c r="AI530" s="38">
        <v>18.875640000000001</v>
      </c>
      <c r="AJ530" s="38">
        <v>18.744890000000002</v>
      </c>
      <c r="AK530" s="38">
        <v>17.944430000000001</v>
      </c>
      <c r="AL530" s="38">
        <v>5.0243999999999997E-2</v>
      </c>
      <c r="AM530" s="38">
        <v>0.1225511</v>
      </c>
      <c r="AN530" s="38">
        <v>-2.4843299999999999E-2</v>
      </c>
      <c r="AO530" s="38">
        <v>-8.5760000000000003E-2</v>
      </c>
      <c r="AP530" s="38">
        <v>4.3139900000000002E-2</v>
      </c>
      <c r="AQ530" s="38">
        <v>5.25838E-2</v>
      </c>
      <c r="AR530" s="38">
        <v>-0.4721591</v>
      </c>
      <c r="AS530" s="38">
        <v>-9.1942399999999994E-2</v>
      </c>
      <c r="AT530" s="38">
        <v>-0.18892690000000001</v>
      </c>
      <c r="AU530" s="38">
        <v>-0.3959415</v>
      </c>
      <c r="AV530" s="38">
        <v>-0.13394249999999999</v>
      </c>
      <c r="AW530" s="38">
        <v>-0.3145037</v>
      </c>
      <c r="AX530" s="38">
        <v>5.8469800000000002E-2</v>
      </c>
      <c r="AY530" s="38">
        <v>0.1744252</v>
      </c>
      <c r="AZ530" s="38">
        <v>0.2349542</v>
      </c>
      <c r="BA530" s="38">
        <v>-0.1812917</v>
      </c>
      <c r="BB530" s="38">
        <v>-0.2381421</v>
      </c>
      <c r="BC530" s="38">
        <v>-0.43276829999999999</v>
      </c>
      <c r="BD530" s="38">
        <v>-0.60068049999999995</v>
      </c>
      <c r="BE530" s="38">
        <v>-0.3901094</v>
      </c>
      <c r="BF530" s="38">
        <v>-0.48999379999999998</v>
      </c>
      <c r="BG530" s="38">
        <v>-0.14975920000000001</v>
      </c>
      <c r="BH530" s="38">
        <v>3.3505000000000002E-3</v>
      </c>
      <c r="BI530" s="38">
        <v>0.24854580000000001</v>
      </c>
      <c r="BJ530" s="38">
        <v>0.1003431</v>
      </c>
      <c r="BK530" s="38">
        <v>0.16483890000000001</v>
      </c>
      <c r="BL530" s="38">
        <v>1.91664E-2</v>
      </c>
      <c r="BM530" s="38">
        <v>-5.0083700000000002E-2</v>
      </c>
      <c r="BN530" s="38">
        <v>8.0924200000000002E-2</v>
      </c>
      <c r="BO530" s="38">
        <v>9.61066E-2</v>
      </c>
      <c r="BP530" s="38">
        <v>-0.41608980000000001</v>
      </c>
      <c r="BQ530" s="38">
        <v>-4.0947900000000002E-2</v>
      </c>
      <c r="BR530" s="38">
        <v>-0.1360159</v>
      </c>
      <c r="BS530" s="38">
        <v>-0.33862320000000001</v>
      </c>
      <c r="BT530" s="38">
        <v>-8.8502700000000004E-2</v>
      </c>
      <c r="BU530" s="38">
        <v>-0.2819953</v>
      </c>
      <c r="BV530" s="38">
        <v>8.4680800000000001E-2</v>
      </c>
      <c r="BW530" s="38">
        <v>0.20972589999999999</v>
      </c>
      <c r="BX530" s="38">
        <v>0.27852510000000003</v>
      </c>
      <c r="BY530" s="38">
        <v>-0.1151734</v>
      </c>
      <c r="BZ530" s="38">
        <v>-0.15161189999999999</v>
      </c>
      <c r="CA530" s="38">
        <v>-0.34062569999999998</v>
      </c>
      <c r="CB530" s="38">
        <v>-0.49684270000000003</v>
      </c>
      <c r="CC530" s="38">
        <v>-0.28416439999999998</v>
      </c>
      <c r="CD530" s="38">
        <v>-0.36801460000000003</v>
      </c>
      <c r="CE530" s="38">
        <v>-2.4071100000000002E-2</v>
      </c>
      <c r="CF530" s="38">
        <v>0.11516220000000001</v>
      </c>
      <c r="CG530" s="38">
        <v>0.33719739999999998</v>
      </c>
      <c r="CH530" s="38">
        <v>0.13504160000000001</v>
      </c>
      <c r="CI530" s="38">
        <v>0.1941273</v>
      </c>
      <c r="CJ530" s="38">
        <v>4.9647299999999998E-2</v>
      </c>
      <c r="CK530" s="38">
        <v>-2.5374399999999998E-2</v>
      </c>
      <c r="CL530" s="38">
        <v>0.10709349999999999</v>
      </c>
      <c r="CM530" s="38">
        <v>0.12625040000000001</v>
      </c>
      <c r="CN530" s="38">
        <v>-0.37725649999999999</v>
      </c>
      <c r="CO530" s="38">
        <v>-5.6293999999999997E-3</v>
      </c>
      <c r="CP530" s="38">
        <v>-9.937E-2</v>
      </c>
      <c r="CQ530" s="38">
        <v>-0.29892469999999999</v>
      </c>
      <c r="CR530" s="38">
        <v>-5.7031199999999997E-2</v>
      </c>
      <c r="CS530" s="38">
        <v>-0.25948009999999999</v>
      </c>
      <c r="CT530" s="38">
        <v>0.1028345</v>
      </c>
      <c r="CU530" s="38">
        <v>0.23417499999999999</v>
      </c>
      <c r="CV530" s="38">
        <v>0.30870219999999998</v>
      </c>
      <c r="CW530" s="38">
        <v>-6.93801E-2</v>
      </c>
      <c r="CX530" s="38">
        <v>-9.1681399999999996E-2</v>
      </c>
      <c r="CY530" s="38">
        <v>-0.2768081</v>
      </c>
      <c r="CZ530" s="38">
        <v>-0.42492489999999999</v>
      </c>
      <c r="DA530" s="38">
        <v>-0.21078710000000001</v>
      </c>
      <c r="DB530" s="38">
        <v>-0.28353220000000001</v>
      </c>
      <c r="DC530" s="38">
        <v>6.2979999999999994E-2</v>
      </c>
      <c r="DD530" s="38">
        <v>0.19260269999999999</v>
      </c>
      <c r="DE530" s="38">
        <v>0.39859719999999998</v>
      </c>
      <c r="DF530" s="38">
        <v>0.1697401</v>
      </c>
      <c r="DG530" s="38">
        <v>0.22341569999999999</v>
      </c>
      <c r="DH530" s="38">
        <v>8.01283E-2</v>
      </c>
      <c r="DI530" s="38">
        <v>-6.6509999999999996E-4</v>
      </c>
      <c r="DJ530" s="38">
        <v>0.13326279999999999</v>
      </c>
      <c r="DK530" s="38">
        <v>0.15639410000000001</v>
      </c>
      <c r="DL530" s="38">
        <v>-0.33842309999999998</v>
      </c>
      <c r="DM530" s="38">
        <v>2.9689199999999999E-2</v>
      </c>
      <c r="DN530" s="38">
        <v>-6.2724000000000002E-2</v>
      </c>
      <c r="DO530" s="38">
        <v>-0.25922620000000002</v>
      </c>
      <c r="DP530" s="38">
        <v>-2.5559599999999998E-2</v>
      </c>
      <c r="DQ530" s="38">
        <v>-0.23696490000000001</v>
      </c>
      <c r="DR530" s="38">
        <v>0.1209882</v>
      </c>
      <c r="DS530" s="38">
        <v>0.25862410000000002</v>
      </c>
      <c r="DT530" s="38">
        <v>0.33887929999999999</v>
      </c>
      <c r="DU530" s="38">
        <v>-2.3586800000000002E-2</v>
      </c>
      <c r="DV530" s="38">
        <v>-3.1750899999999999E-2</v>
      </c>
      <c r="DW530" s="38">
        <v>-0.2129904</v>
      </c>
      <c r="DX530" s="38">
        <v>-0.35300720000000002</v>
      </c>
      <c r="DY530" s="38">
        <v>-0.1374099</v>
      </c>
      <c r="DZ530" s="38">
        <v>-0.1990498</v>
      </c>
      <c r="EA530" s="38">
        <v>0.1500312</v>
      </c>
      <c r="EB530" s="38">
        <v>0.27004319999999998</v>
      </c>
      <c r="EC530" s="38">
        <v>0.45999709999999999</v>
      </c>
      <c r="ED530" s="38">
        <v>0.21983920000000001</v>
      </c>
      <c r="EE530" s="38">
        <v>0.26570349999999998</v>
      </c>
      <c r="EF530" s="38">
        <v>0.124138</v>
      </c>
      <c r="EG530" s="38">
        <v>3.5011199999999999E-2</v>
      </c>
      <c r="EH530" s="38">
        <v>0.17104720000000001</v>
      </c>
      <c r="EI530" s="38">
        <v>0.19991700000000001</v>
      </c>
      <c r="EJ530" s="38">
        <v>-0.28235379999999999</v>
      </c>
      <c r="EK530" s="38">
        <v>8.0683599999999994E-2</v>
      </c>
      <c r="EL530" s="38">
        <v>-9.8130999999999999E-3</v>
      </c>
      <c r="EM530" s="38">
        <v>-0.2019079</v>
      </c>
      <c r="EN530" s="38">
        <v>1.9880200000000001E-2</v>
      </c>
      <c r="EO530" s="38">
        <v>-0.20445640000000001</v>
      </c>
      <c r="EP530" s="38">
        <v>0.1471992</v>
      </c>
      <c r="EQ530" s="38">
        <v>0.29392479999999999</v>
      </c>
      <c r="ER530" s="38">
        <v>0.38245020000000002</v>
      </c>
      <c r="ES530" s="38">
        <v>4.25315E-2</v>
      </c>
      <c r="ET530" s="38">
        <v>5.4779300000000003E-2</v>
      </c>
      <c r="EU530" s="38">
        <v>-0.12084789999999999</v>
      </c>
      <c r="EV530" s="38">
        <v>-0.24916940000000001</v>
      </c>
      <c r="EW530" s="38">
        <v>-3.1464800000000001E-2</v>
      </c>
      <c r="EX530" s="38">
        <v>-7.7070600000000003E-2</v>
      </c>
      <c r="EY530" s="38">
        <v>0.2757192</v>
      </c>
      <c r="EZ530" s="38">
        <v>0.381855</v>
      </c>
      <c r="FA530" s="38">
        <v>0.54864869999999999</v>
      </c>
      <c r="FB530" s="38">
        <v>77.191159999999996</v>
      </c>
      <c r="FC530" s="38">
        <v>74.451139999999995</v>
      </c>
      <c r="FD530" s="38">
        <v>72.593869999999995</v>
      </c>
      <c r="FE530" s="38">
        <v>71.284450000000007</v>
      </c>
      <c r="FF530" s="38">
        <v>70.096369999999993</v>
      </c>
      <c r="FG530" s="38">
        <v>68.99409</v>
      </c>
      <c r="FH530" s="38">
        <v>68.334819999999993</v>
      </c>
      <c r="FI530" s="38">
        <v>70.679100000000005</v>
      </c>
      <c r="FJ530" s="38">
        <v>75.956339999999997</v>
      </c>
      <c r="FK530" s="38">
        <v>81.951480000000004</v>
      </c>
      <c r="FL530" s="38">
        <v>87.106530000000006</v>
      </c>
      <c r="FM530" s="38">
        <v>91.473380000000006</v>
      </c>
      <c r="FN530" s="38">
        <v>95.597570000000005</v>
      </c>
      <c r="FO530" s="38">
        <v>98.815010000000001</v>
      </c>
      <c r="FP530" s="38">
        <v>101.2358</v>
      </c>
      <c r="FQ530" s="38">
        <v>102.9034</v>
      </c>
      <c r="FR530" s="38">
        <v>102.73950000000001</v>
      </c>
      <c r="FS530" s="38">
        <v>101.55370000000001</v>
      </c>
      <c r="FT530" s="38">
        <v>100.1797</v>
      </c>
      <c r="FU530" s="38">
        <v>95.568470000000005</v>
      </c>
      <c r="FV530" s="38">
        <v>91.458169999999996</v>
      </c>
      <c r="FW530">
        <v>86.896349999999998</v>
      </c>
      <c r="FX530">
        <v>84.129019999999997</v>
      </c>
      <c r="FY530">
        <v>82.621859999999998</v>
      </c>
      <c r="FZ530">
        <v>0.12787809999999999</v>
      </c>
      <c r="GA530">
        <v>0.98363429999999996</v>
      </c>
      <c r="GB530">
        <v>1</v>
      </c>
    </row>
    <row r="531" spans="1:184" x14ac:dyDescent="0.3">
      <c r="A531" t="s">
        <v>279</v>
      </c>
      <c r="B531" t="s">
        <v>1</v>
      </c>
      <c r="C531" t="s">
        <v>1</v>
      </c>
      <c r="D531" t="s">
        <v>1</v>
      </c>
      <c r="E531" t="s">
        <v>1</v>
      </c>
      <c r="F531" t="s">
        <v>1</v>
      </c>
      <c r="G531" t="s">
        <v>1</v>
      </c>
      <c r="H531" s="40" t="s">
        <v>270</v>
      </c>
      <c r="I531" s="18" t="s">
        <v>1</v>
      </c>
      <c r="J531" s="38" t="s">
        <v>1</v>
      </c>
      <c r="K531" s="18">
        <v>44809</v>
      </c>
      <c r="L531" s="38">
        <v>205</v>
      </c>
      <c r="M531" s="38">
        <v>205</v>
      </c>
      <c r="N531" s="38">
        <v>17.04682</v>
      </c>
      <c r="O531" s="38">
        <v>16.37341</v>
      </c>
      <c r="P531" s="38">
        <v>15.854039999999999</v>
      </c>
      <c r="Q531" s="38">
        <v>15.51817</v>
      </c>
      <c r="R531" s="38">
        <v>15.409789999999999</v>
      </c>
      <c r="S531" s="38">
        <v>15.35159</v>
      </c>
      <c r="T531" s="38">
        <v>14.725490000000001</v>
      </c>
      <c r="U531" s="38">
        <v>15.130380000000001</v>
      </c>
      <c r="V531" s="38">
        <v>16.281870000000001</v>
      </c>
      <c r="W531" s="38">
        <v>17.355910000000002</v>
      </c>
      <c r="X531" s="38">
        <v>18.609950000000001</v>
      </c>
      <c r="Y531" s="38">
        <v>19.9864</v>
      </c>
      <c r="Z531" s="38">
        <v>21.267420000000001</v>
      </c>
      <c r="AA531" s="38">
        <v>22.274170000000002</v>
      </c>
      <c r="AB531" s="38">
        <v>23.042439999999999</v>
      </c>
      <c r="AC531" s="38">
        <v>23.331130000000002</v>
      </c>
      <c r="AD531" s="38">
        <v>23.14911</v>
      </c>
      <c r="AE531" s="38">
        <v>22.560199999999998</v>
      </c>
      <c r="AF531" s="38">
        <v>21.393529999999998</v>
      </c>
      <c r="AG531" s="38">
        <v>20.177589999999999</v>
      </c>
      <c r="AH531" s="38">
        <v>19.705300000000001</v>
      </c>
      <c r="AI531" s="38">
        <v>19.18402</v>
      </c>
      <c r="AJ531" s="38">
        <v>19.07188</v>
      </c>
      <c r="AK531" s="38">
        <v>18.420020000000001</v>
      </c>
      <c r="AL531" s="38">
        <v>0.3319685</v>
      </c>
      <c r="AM531" s="38">
        <v>0.21863450000000001</v>
      </c>
      <c r="AN531" s="38">
        <v>-3.8667800000000002E-2</v>
      </c>
      <c r="AO531" s="38">
        <v>-8.67782E-2</v>
      </c>
      <c r="AP531" s="38">
        <v>0.16540160000000001</v>
      </c>
      <c r="AQ531" s="38">
        <v>-0.48695749999999999</v>
      </c>
      <c r="AR531" s="38">
        <v>-1.3621890000000001</v>
      </c>
      <c r="AS531" s="38">
        <v>-0.67928980000000005</v>
      </c>
      <c r="AT531" s="38">
        <v>-8.4935399999999994E-2</v>
      </c>
      <c r="AU531" s="38">
        <v>0.36026010000000003</v>
      </c>
      <c r="AV531" s="38">
        <v>0.37231259999999999</v>
      </c>
      <c r="AW531" s="38">
        <v>0.1090078</v>
      </c>
      <c r="AX531" s="38">
        <v>2.36571E-2</v>
      </c>
      <c r="AY531" s="38">
        <v>-0.30899910000000003</v>
      </c>
      <c r="AZ531" s="38">
        <v>-0.62975009999999998</v>
      </c>
      <c r="BA531" s="38">
        <v>-0.95648120000000003</v>
      </c>
      <c r="BB531" s="38">
        <v>-0.91961210000000004</v>
      </c>
      <c r="BC531" s="38">
        <v>0.1622632</v>
      </c>
      <c r="BD531" s="38">
        <v>0.5821731</v>
      </c>
      <c r="BE531" s="38">
        <v>0.2718795</v>
      </c>
      <c r="BF531" s="38">
        <v>7.0466399999999998E-2</v>
      </c>
      <c r="BG531" s="38">
        <v>0.41987200000000002</v>
      </c>
      <c r="BH531" s="38">
        <v>0.17400969999999999</v>
      </c>
      <c r="BI531" s="38">
        <v>9.3429999999999999E-2</v>
      </c>
      <c r="BJ531" s="38">
        <v>0.40478649999999999</v>
      </c>
      <c r="BK531" s="38">
        <v>0.28567979999999998</v>
      </c>
      <c r="BL531" s="38">
        <v>2.5751400000000001E-2</v>
      </c>
      <c r="BM531" s="38">
        <v>-3.03287E-2</v>
      </c>
      <c r="BN531" s="38">
        <v>0.22989950000000001</v>
      </c>
      <c r="BO531" s="38">
        <v>-0.41636790000000001</v>
      </c>
      <c r="BP531" s="38">
        <v>-1.2800819999999999</v>
      </c>
      <c r="BQ531" s="38">
        <v>-0.58164700000000003</v>
      </c>
      <c r="BR531" s="38">
        <v>1.49534E-2</v>
      </c>
      <c r="BS531" s="38">
        <v>0.46989799999999998</v>
      </c>
      <c r="BT531" s="38">
        <v>0.45968029999999999</v>
      </c>
      <c r="BU531" s="38">
        <v>0.15337110000000001</v>
      </c>
      <c r="BV531" s="38">
        <v>7.0598099999999997E-2</v>
      </c>
      <c r="BW531" s="38">
        <v>-0.26279459999999999</v>
      </c>
      <c r="BX531" s="38">
        <v>-0.57045619999999997</v>
      </c>
      <c r="BY531" s="38">
        <v>-0.87372700000000003</v>
      </c>
      <c r="BZ531" s="38">
        <v>-0.78994509999999996</v>
      </c>
      <c r="CA531" s="38">
        <v>0.31893260000000001</v>
      </c>
      <c r="CB531" s="38">
        <v>0.76285250000000004</v>
      </c>
      <c r="CC531" s="38">
        <v>0.47161540000000002</v>
      </c>
      <c r="CD531" s="38">
        <v>0.28628809999999999</v>
      </c>
      <c r="CE531" s="38">
        <v>0.62613790000000003</v>
      </c>
      <c r="CF531" s="38">
        <v>0.35641060000000002</v>
      </c>
      <c r="CG531" s="38">
        <v>0.24113860000000001</v>
      </c>
      <c r="CH531" s="38">
        <v>0.45522000000000001</v>
      </c>
      <c r="CI531" s="38">
        <v>0.3321151</v>
      </c>
      <c r="CJ531" s="38">
        <v>7.0367899999999997E-2</v>
      </c>
      <c r="CK531" s="38">
        <v>8.7680999999999992E-3</v>
      </c>
      <c r="CL531" s="38">
        <v>0.2745706</v>
      </c>
      <c r="CM531" s="38">
        <v>-0.36747770000000002</v>
      </c>
      <c r="CN531" s="38">
        <v>-1.2232149999999999</v>
      </c>
      <c r="CO531" s="38">
        <v>-0.51401989999999997</v>
      </c>
      <c r="CP531" s="38">
        <v>8.4136100000000005E-2</v>
      </c>
      <c r="CQ531" s="38">
        <v>0.54583280000000001</v>
      </c>
      <c r="CR531" s="38">
        <v>0.52019099999999996</v>
      </c>
      <c r="CS531" s="38">
        <v>0.18409690000000001</v>
      </c>
      <c r="CT531" s="38">
        <v>0.1031093</v>
      </c>
      <c r="CU531" s="38">
        <v>-0.23079359999999999</v>
      </c>
      <c r="CV531" s="38">
        <v>-0.52938940000000001</v>
      </c>
      <c r="CW531" s="38">
        <v>-0.81641169999999996</v>
      </c>
      <c r="CX531" s="38">
        <v>-0.70013809999999999</v>
      </c>
      <c r="CY531" s="38">
        <v>0.42744140000000003</v>
      </c>
      <c r="CZ531" s="38">
        <v>0.88799050000000002</v>
      </c>
      <c r="DA531" s="38">
        <v>0.60995180000000004</v>
      </c>
      <c r="DB531" s="38">
        <v>0.43576540000000002</v>
      </c>
      <c r="DC531" s="38">
        <v>0.76899689999999998</v>
      </c>
      <c r="DD531" s="38">
        <v>0.48274089999999997</v>
      </c>
      <c r="DE531" s="38">
        <v>0.3434412</v>
      </c>
      <c r="DF531" s="38">
        <v>0.50565360000000004</v>
      </c>
      <c r="DG531" s="38">
        <v>0.37855050000000001</v>
      </c>
      <c r="DH531" s="38">
        <v>0.1149844</v>
      </c>
      <c r="DI531" s="38">
        <v>4.7864799999999999E-2</v>
      </c>
      <c r="DJ531" s="38">
        <v>0.31924170000000002</v>
      </c>
      <c r="DK531" s="38">
        <v>-0.31858750000000002</v>
      </c>
      <c r="DL531" s="38">
        <v>-1.1663490000000001</v>
      </c>
      <c r="DM531" s="38">
        <v>-0.44639279999999998</v>
      </c>
      <c r="DN531" s="38">
        <v>0.15331880000000001</v>
      </c>
      <c r="DO531" s="38">
        <v>0.62176759999999998</v>
      </c>
      <c r="DP531" s="38">
        <v>0.58070160000000004</v>
      </c>
      <c r="DQ531" s="38">
        <v>0.21482280000000001</v>
      </c>
      <c r="DR531" s="38">
        <v>0.1356205</v>
      </c>
      <c r="DS531" s="38">
        <v>-0.19879250000000001</v>
      </c>
      <c r="DT531" s="38">
        <v>-0.4883226</v>
      </c>
      <c r="DU531" s="38">
        <v>-0.7590964</v>
      </c>
      <c r="DV531" s="38">
        <v>-0.61033110000000002</v>
      </c>
      <c r="DW531" s="38">
        <v>0.53595020000000004</v>
      </c>
      <c r="DX531" s="38">
        <v>1.0131289999999999</v>
      </c>
      <c r="DY531" s="38">
        <v>0.74828819999999996</v>
      </c>
      <c r="DZ531" s="38">
        <v>0.58524290000000001</v>
      </c>
      <c r="EA531" s="38">
        <v>0.91185590000000005</v>
      </c>
      <c r="EB531" s="38">
        <v>0.60907120000000003</v>
      </c>
      <c r="EC531" s="38">
        <v>0.44574370000000002</v>
      </c>
      <c r="ED531" s="38">
        <v>0.57847159999999997</v>
      </c>
      <c r="EE531" s="38">
        <v>0.44559569999999998</v>
      </c>
      <c r="EF531" s="38">
        <v>0.1794036</v>
      </c>
      <c r="EG531" s="38">
        <v>0.1043143</v>
      </c>
      <c r="EH531" s="38">
        <v>0.38373960000000001</v>
      </c>
      <c r="EI531" s="38">
        <v>-0.24799789999999999</v>
      </c>
      <c r="EJ531" s="38">
        <v>-1.0842419999999999</v>
      </c>
      <c r="EK531" s="38">
        <v>-0.34875</v>
      </c>
      <c r="EL531" s="38">
        <v>0.25320769999999998</v>
      </c>
      <c r="EM531" s="38">
        <v>0.73140539999999998</v>
      </c>
      <c r="EN531" s="38">
        <v>0.66806920000000003</v>
      </c>
      <c r="EO531" s="38">
        <v>0.25918600000000003</v>
      </c>
      <c r="EP531" s="38">
        <v>0.18256140000000001</v>
      </c>
      <c r="EQ531" s="38">
        <v>-0.152588</v>
      </c>
      <c r="ER531" s="38">
        <v>-0.42902869999999999</v>
      </c>
      <c r="ES531" s="38">
        <v>-0.6763422</v>
      </c>
      <c r="ET531" s="38">
        <v>-0.48066409999999998</v>
      </c>
      <c r="EU531" s="38">
        <v>0.6926196</v>
      </c>
      <c r="EV531" s="38">
        <v>1.193808</v>
      </c>
      <c r="EW531" s="38">
        <v>0.94802399999999998</v>
      </c>
      <c r="EX531" s="38">
        <v>0.80106449999999996</v>
      </c>
      <c r="EY531" s="38">
        <v>1.1181220000000001</v>
      </c>
      <c r="EZ531" s="38">
        <v>0.79147210000000001</v>
      </c>
      <c r="FA531" s="38">
        <v>0.59345230000000004</v>
      </c>
      <c r="FB531" s="38">
        <v>80.542270000000002</v>
      </c>
      <c r="FC531" s="38">
        <v>79.268649999999994</v>
      </c>
      <c r="FD531" s="38">
        <v>78.306299999999993</v>
      </c>
      <c r="FE531" s="38">
        <v>77.256259999999997</v>
      </c>
      <c r="FF531" s="38">
        <v>76.001729999999995</v>
      </c>
      <c r="FG531" s="38">
        <v>75.012060000000005</v>
      </c>
      <c r="FH531" s="38">
        <v>74.066670000000002</v>
      </c>
      <c r="FI531" s="38">
        <v>74.996510000000001</v>
      </c>
      <c r="FJ531" s="38">
        <v>80.100229999999996</v>
      </c>
      <c r="FK531" s="38">
        <v>86.485500000000002</v>
      </c>
      <c r="FL531" s="38">
        <v>91.600250000000003</v>
      </c>
      <c r="FM531" s="38">
        <v>96.364710000000002</v>
      </c>
      <c r="FN531" s="38">
        <v>100.4462</v>
      </c>
      <c r="FO531" s="38">
        <v>103.8724</v>
      </c>
      <c r="FP531" s="38">
        <v>105.9397</v>
      </c>
      <c r="FQ531" s="38">
        <v>107.3603</v>
      </c>
      <c r="FR531" s="38">
        <v>107.70740000000001</v>
      </c>
      <c r="FS531" s="38">
        <v>106.78959999999999</v>
      </c>
      <c r="FT531" s="38">
        <v>104.77379999999999</v>
      </c>
      <c r="FU531" s="38">
        <v>99.755099999999999</v>
      </c>
      <c r="FV531" s="38">
        <v>95.931560000000005</v>
      </c>
      <c r="FW531">
        <v>92.609020000000001</v>
      </c>
      <c r="FX531">
        <v>89.433819999999997</v>
      </c>
      <c r="FY531">
        <v>87.203800000000001</v>
      </c>
      <c r="FZ531">
        <v>0.221965</v>
      </c>
      <c r="GA531">
        <v>1.9552130000000001</v>
      </c>
      <c r="GB531">
        <v>1</v>
      </c>
    </row>
    <row r="532" spans="1:184" x14ac:dyDescent="0.3">
      <c r="A532" t="s">
        <v>279</v>
      </c>
      <c r="B532" t="s">
        <v>1</v>
      </c>
      <c r="C532" t="s">
        <v>1</v>
      </c>
      <c r="D532" t="s">
        <v>1</v>
      </c>
      <c r="E532" t="s">
        <v>1</v>
      </c>
      <c r="F532" t="s">
        <v>1</v>
      </c>
      <c r="G532" t="s">
        <v>1</v>
      </c>
      <c r="H532" s="40" t="s">
        <v>270</v>
      </c>
      <c r="I532" s="18" t="s">
        <v>1</v>
      </c>
      <c r="J532" s="38" t="s">
        <v>1</v>
      </c>
      <c r="K532" s="18">
        <v>44810</v>
      </c>
      <c r="L532" s="38">
        <v>205</v>
      </c>
      <c r="M532" s="38">
        <v>205</v>
      </c>
      <c r="N532" s="38">
        <v>17.611689999999999</v>
      </c>
      <c r="O532" s="38">
        <v>17.136790000000001</v>
      </c>
      <c r="P532" s="38">
        <v>16.713889999999999</v>
      </c>
      <c r="Q532" s="38">
        <v>16.522030000000001</v>
      </c>
      <c r="R532" s="38">
        <v>16.37331</v>
      </c>
      <c r="S532" s="38">
        <v>17.35942</v>
      </c>
      <c r="T532" s="38">
        <v>18.23808</v>
      </c>
      <c r="U532" s="38">
        <v>20.225639999999999</v>
      </c>
      <c r="V532" s="38">
        <v>22.719169999999998</v>
      </c>
      <c r="W532" s="38">
        <v>24.168849999999999</v>
      </c>
      <c r="X532" s="38">
        <v>25.541689999999999</v>
      </c>
      <c r="Y532" s="38">
        <v>26.952190000000002</v>
      </c>
      <c r="Z532" s="38">
        <v>28.084910000000001</v>
      </c>
      <c r="AA532" s="38">
        <v>29.328900000000001</v>
      </c>
      <c r="AB532" s="38">
        <v>30.06401</v>
      </c>
      <c r="AC532" s="38">
        <v>29.828040000000001</v>
      </c>
      <c r="AD532" s="38">
        <v>28.783239999999999</v>
      </c>
      <c r="AE532" s="38">
        <v>26.23799</v>
      </c>
      <c r="AF532" s="38">
        <v>23.67436</v>
      </c>
      <c r="AG532" s="38">
        <v>22.018409999999999</v>
      </c>
      <c r="AH532" s="38">
        <v>20.959</v>
      </c>
      <c r="AI532" s="38">
        <v>19.82432</v>
      </c>
      <c r="AJ532" s="38">
        <v>19.67756</v>
      </c>
      <c r="AK532" s="38">
        <v>18.969349999999999</v>
      </c>
      <c r="AL532" s="38">
        <v>6.14923E-2</v>
      </c>
      <c r="AM532" s="38">
        <v>5.5972800000000003E-2</v>
      </c>
      <c r="AN532" s="38">
        <v>4.3824200000000001E-2</v>
      </c>
      <c r="AO532" s="38">
        <v>2.4954799999999999E-2</v>
      </c>
      <c r="AP532" s="38">
        <v>0.15066289999999999</v>
      </c>
      <c r="AQ532" s="38">
        <v>0.12706819999999999</v>
      </c>
      <c r="AR532" s="38">
        <v>-0.56533489999999997</v>
      </c>
      <c r="AS532" s="38">
        <v>-0.54853830000000003</v>
      </c>
      <c r="AT532" s="38">
        <v>-0.11866259999999999</v>
      </c>
      <c r="AU532" s="38">
        <v>-2.9661400000000001E-2</v>
      </c>
      <c r="AV532" s="38">
        <v>-0.62219670000000005</v>
      </c>
      <c r="AW532" s="38">
        <v>-0.87033240000000001</v>
      </c>
      <c r="AX532" s="38">
        <v>-0.17547740000000001</v>
      </c>
      <c r="AY532" s="38">
        <v>0.42057810000000001</v>
      </c>
      <c r="AZ532" s="38">
        <v>0.93623699999999999</v>
      </c>
      <c r="BA532" s="38">
        <v>0.55442860000000005</v>
      </c>
      <c r="BB532" s="38">
        <v>1.262921</v>
      </c>
      <c r="BC532" s="38">
        <v>0.97266129999999995</v>
      </c>
      <c r="BD532" s="38">
        <v>0.84536279999999997</v>
      </c>
      <c r="BE532" s="38">
        <v>0.45864559999999999</v>
      </c>
      <c r="BF532" s="38">
        <v>0.2564304</v>
      </c>
      <c r="BG532" s="38">
        <v>7.349E-2</v>
      </c>
      <c r="BH532" s="38">
        <v>-0.29513919999999999</v>
      </c>
      <c r="BI532" s="38">
        <v>-0.37779299999999999</v>
      </c>
      <c r="BJ532" s="38">
        <v>0.1280731</v>
      </c>
      <c r="BK532" s="38">
        <v>0.1147654</v>
      </c>
      <c r="BL532" s="38">
        <v>0.1037983</v>
      </c>
      <c r="BM532" s="38">
        <v>7.3433300000000007E-2</v>
      </c>
      <c r="BN532" s="38">
        <v>0.2008713</v>
      </c>
      <c r="BO532" s="38">
        <v>0.18678800000000001</v>
      </c>
      <c r="BP532" s="38">
        <v>-0.49512400000000001</v>
      </c>
      <c r="BQ532" s="38">
        <v>-0.48194320000000002</v>
      </c>
      <c r="BR532" s="38">
        <v>-4.24193E-2</v>
      </c>
      <c r="BS532" s="38">
        <v>5.9685000000000002E-2</v>
      </c>
      <c r="BT532" s="38">
        <v>-0.54688979999999998</v>
      </c>
      <c r="BU532" s="38">
        <v>-0.81186800000000003</v>
      </c>
      <c r="BV532" s="38">
        <v>-0.13978099999999999</v>
      </c>
      <c r="BW532" s="38">
        <v>0.46736670000000002</v>
      </c>
      <c r="BX532" s="38">
        <v>1.0028030000000001</v>
      </c>
      <c r="BY532" s="38">
        <v>0.65007999999999999</v>
      </c>
      <c r="BZ532" s="38">
        <v>1.391832</v>
      </c>
      <c r="CA532" s="38">
        <v>1.105232</v>
      </c>
      <c r="CB532" s="38">
        <v>0.99837509999999996</v>
      </c>
      <c r="CC532" s="38">
        <v>0.60956220000000005</v>
      </c>
      <c r="CD532" s="38">
        <v>0.40343210000000002</v>
      </c>
      <c r="CE532" s="38">
        <v>0.23097190000000001</v>
      </c>
      <c r="CF532" s="38">
        <v>-0.1598377</v>
      </c>
      <c r="CG532" s="38">
        <v>-0.25095859999999998</v>
      </c>
      <c r="CH532" s="38">
        <v>0.1741867</v>
      </c>
      <c r="CI532" s="38">
        <v>0.15548500000000001</v>
      </c>
      <c r="CJ532" s="38">
        <v>0.1453361</v>
      </c>
      <c r="CK532" s="38">
        <v>0.1070094</v>
      </c>
      <c r="CL532" s="38">
        <v>0.23564550000000001</v>
      </c>
      <c r="CM532" s="38">
        <v>0.22814970000000001</v>
      </c>
      <c r="CN532" s="38">
        <v>-0.44649610000000001</v>
      </c>
      <c r="CO532" s="38">
        <v>-0.43581969999999998</v>
      </c>
      <c r="CP532" s="38">
        <v>1.03865E-2</v>
      </c>
      <c r="CQ532" s="38">
        <v>0.12156599999999999</v>
      </c>
      <c r="CR532" s="38">
        <v>-0.49473240000000002</v>
      </c>
      <c r="CS532" s="38">
        <v>-0.7713757</v>
      </c>
      <c r="CT532" s="38">
        <v>-0.1150577</v>
      </c>
      <c r="CU532" s="38">
        <v>0.49977240000000001</v>
      </c>
      <c r="CV532" s="38">
        <v>1.048907</v>
      </c>
      <c r="CW532" s="38">
        <v>0.71632779999999996</v>
      </c>
      <c r="CX532" s="38">
        <v>1.481115</v>
      </c>
      <c r="CY532" s="38">
        <v>1.197049</v>
      </c>
      <c r="CZ532" s="38">
        <v>1.1043510000000001</v>
      </c>
      <c r="DA532" s="38">
        <v>0.71408660000000002</v>
      </c>
      <c r="DB532" s="38">
        <v>0.5052451</v>
      </c>
      <c r="DC532" s="38">
        <v>0.3400435</v>
      </c>
      <c r="DD532" s="38">
        <v>-6.6128400000000004E-2</v>
      </c>
      <c r="DE532" s="38">
        <v>-0.16311349999999999</v>
      </c>
      <c r="DF532" s="38">
        <v>0.2203003</v>
      </c>
      <c r="DG532" s="38">
        <v>0.1962045</v>
      </c>
      <c r="DH532" s="38">
        <v>0.18687400000000001</v>
      </c>
      <c r="DI532" s="38">
        <v>0.1405855</v>
      </c>
      <c r="DJ532" s="38">
        <v>0.27041969999999999</v>
      </c>
      <c r="DK532" s="38">
        <v>0.26951150000000001</v>
      </c>
      <c r="DL532" s="38">
        <v>-0.39786830000000001</v>
      </c>
      <c r="DM532" s="38">
        <v>-0.38969619999999999</v>
      </c>
      <c r="DN532" s="38">
        <v>6.3192399999999996E-2</v>
      </c>
      <c r="DO532" s="38">
        <v>0.1834471</v>
      </c>
      <c r="DP532" s="38">
        <v>-0.4425751</v>
      </c>
      <c r="DQ532" s="38">
        <v>-0.73088339999999996</v>
      </c>
      <c r="DR532" s="38">
        <v>-9.0334399999999995E-2</v>
      </c>
      <c r="DS532" s="38">
        <v>0.53217800000000004</v>
      </c>
      <c r="DT532" s="38">
        <v>1.095011</v>
      </c>
      <c r="DU532" s="38">
        <v>0.78257569999999999</v>
      </c>
      <c r="DV532" s="38">
        <v>1.570398</v>
      </c>
      <c r="DW532" s="38">
        <v>1.288867</v>
      </c>
      <c r="DX532" s="38">
        <v>1.2103269999999999</v>
      </c>
      <c r="DY532" s="38">
        <v>0.81861099999999998</v>
      </c>
      <c r="DZ532" s="38">
        <v>0.60705799999999999</v>
      </c>
      <c r="EA532" s="38">
        <v>0.44911499999999999</v>
      </c>
      <c r="EB532" s="38">
        <v>2.7581000000000001E-2</v>
      </c>
      <c r="EC532" s="38">
        <v>-7.5268399999999999E-2</v>
      </c>
      <c r="ED532" s="38">
        <v>0.2868811</v>
      </c>
      <c r="EE532" s="38">
        <v>0.25499709999999998</v>
      </c>
      <c r="EF532" s="38">
        <v>0.24684800000000001</v>
      </c>
      <c r="EG532" s="38">
        <v>0.18906400000000001</v>
      </c>
      <c r="EH532" s="38">
        <v>0.32062810000000003</v>
      </c>
      <c r="EI532" s="38">
        <v>0.3292313</v>
      </c>
      <c r="EJ532" s="38">
        <v>-0.32765739999999999</v>
      </c>
      <c r="EK532" s="38">
        <v>-0.32310109999999997</v>
      </c>
      <c r="EL532" s="38">
        <v>0.13943559999999999</v>
      </c>
      <c r="EM532" s="38">
        <v>0.27279350000000002</v>
      </c>
      <c r="EN532" s="38">
        <v>-0.36726809999999999</v>
      </c>
      <c r="EO532" s="38">
        <v>-0.67241899999999999</v>
      </c>
      <c r="EP532" s="38">
        <v>-5.4637900000000003E-2</v>
      </c>
      <c r="EQ532" s="38">
        <v>0.57896669999999995</v>
      </c>
      <c r="ER532" s="38">
        <v>1.1615770000000001</v>
      </c>
      <c r="ES532" s="38">
        <v>0.87822710000000004</v>
      </c>
      <c r="ET532" s="38">
        <v>1.699309</v>
      </c>
      <c r="EU532" s="38">
        <v>1.421438</v>
      </c>
      <c r="EV532" s="38">
        <v>1.3633390000000001</v>
      </c>
      <c r="EW532" s="38">
        <v>0.96952749999999999</v>
      </c>
      <c r="EX532" s="38">
        <v>0.75405979999999995</v>
      </c>
      <c r="EY532" s="38">
        <v>0.60659689999999999</v>
      </c>
      <c r="EZ532" s="38">
        <v>0.16288240000000001</v>
      </c>
      <c r="FA532" s="38">
        <v>5.1565899999999998E-2</v>
      </c>
      <c r="FB532" s="38">
        <v>85.039839999999998</v>
      </c>
      <c r="FC532" s="38">
        <v>83.713419999999999</v>
      </c>
      <c r="FD532" s="38">
        <v>81.743579999999994</v>
      </c>
      <c r="FE532" s="38">
        <v>80.360230000000001</v>
      </c>
      <c r="FF532" s="38">
        <v>79.553280000000001</v>
      </c>
      <c r="FG532" s="38">
        <v>79.344840000000005</v>
      </c>
      <c r="FH532" s="38">
        <v>78.579520000000002</v>
      </c>
      <c r="FI532" s="38">
        <v>80.958320000000001</v>
      </c>
      <c r="FJ532" s="38">
        <v>86.675479999999993</v>
      </c>
      <c r="FK532" s="38">
        <v>91.897379999999998</v>
      </c>
      <c r="FL532" s="38">
        <v>95.850300000000004</v>
      </c>
      <c r="FM532" s="38">
        <v>100.66719999999999</v>
      </c>
      <c r="FN532" s="38">
        <v>104.0299</v>
      </c>
      <c r="FO532" s="38">
        <v>106.89700000000001</v>
      </c>
      <c r="FP532" s="38">
        <v>109.36150000000001</v>
      </c>
      <c r="FQ532" s="38">
        <v>111.20099999999999</v>
      </c>
      <c r="FR532" s="38">
        <v>110.8926</v>
      </c>
      <c r="FS532" s="38">
        <v>109.36</v>
      </c>
      <c r="FT532" s="38">
        <v>106.53149999999999</v>
      </c>
      <c r="FU532" s="38">
        <v>100.9329</v>
      </c>
      <c r="FV532" s="38">
        <v>96.309979999999996</v>
      </c>
      <c r="FW532">
        <v>93.975859999999997</v>
      </c>
      <c r="FX532">
        <v>91.956810000000004</v>
      </c>
      <c r="FY532">
        <v>89.677729999999997</v>
      </c>
      <c r="FZ532">
        <v>0.17801449999999999</v>
      </c>
      <c r="GA532">
        <v>1.361791</v>
      </c>
      <c r="GB532">
        <v>1</v>
      </c>
    </row>
    <row r="533" spans="1:184" x14ac:dyDescent="0.3">
      <c r="A533" t="s">
        <v>279</v>
      </c>
      <c r="B533" t="s">
        <v>1</v>
      </c>
      <c r="C533" t="s">
        <v>1</v>
      </c>
      <c r="D533" t="s">
        <v>1</v>
      </c>
      <c r="E533" t="s">
        <v>1</v>
      </c>
      <c r="F533" t="s">
        <v>1</v>
      </c>
      <c r="G533" t="s">
        <v>1</v>
      </c>
      <c r="H533" s="40" t="s">
        <v>270</v>
      </c>
      <c r="I533" s="18" t="s">
        <v>1</v>
      </c>
      <c r="J533" s="38" t="s">
        <v>1</v>
      </c>
      <c r="K533" s="18">
        <v>44811</v>
      </c>
      <c r="L533" s="38">
        <v>205</v>
      </c>
      <c r="M533" s="38">
        <v>205</v>
      </c>
      <c r="N533" s="38">
        <v>18.58568</v>
      </c>
      <c r="O533" s="38">
        <v>17.94304</v>
      </c>
      <c r="P533" s="38">
        <v>17.5351</v>
      </c>
      <c r="Q533" s="38">
        <v>17.209630000000001</v>
      </c>
      <c r="R533" s="38">
        <v>17.2469</v>
      </c>
      <c r="S533" s="38">
        <v>18.268170000000001</v>
      </c>
      <c r="T533" s="38">
        <v>19.410029999999999</v>
      </c>
      <c r="U533" s="38">
        <v>21.264749999999999</v>
      </c>
      <c r="V533" s="38">
        <v>23.309640000000002</v>
      </c>
      <c r="W533" s="38">
        <v>24.558299999999999</v>
      </c>
      <c r="X533" s="38">
        <v>25.843109999999999</v>
      </c>
      <c r="Y533" s="38">
        <v>26.983640000000001</v>
      </c>
      <c r="Z533" s="38">
        <v>28.04608</v>
      </c>
      <c r="AA533" s="38">
        <v>29.148209999999999</v>
      </c>
      <c r="AB533" s="38">
        <v>29.477039999999999</v>
      </c>
      <c r="AC533" s="38">
        <v>29.212720000000001</v>
      </c>
      <c r="AD533" s="38">
        <v>28.386569999999999</v>
      </c>
      <c r="AE533" s="38">
        <v>26.088059999999999</v>
      </c>
      <c r="AF533" s="38">
        <v>23.565719999999999</v>
      </c>
      <c r="AG533" s="38">
        <v>21.941240000000001</v>
      </c>
      <c r="AH533" s="38">
        <v>21.18432</v>
      </c>
      <c r="AI533" s="38">
        <v>20.262869999999999</v>
      </c>
      <c r="AJ533" s="38">
        <v>19.906510000000001</v>
      </c>
      <c r="AK533" s="38">
        <v>18.96039</v>
      </c>
      <c r="AL533" s="38">
        <v>3.82908E-2</v>
      </c>
      <c r="AM533" s="38">
        <v>2.4597999999999998E-3</v>
      </c>
      <c r="AN533" s="38">
        <v>-5.9458999999999996E-3</v>
      </c>
      <c r="AO533" s="38">
        <v>-0.20783589999999999</v>
      </c>
      <c r="AP533" s="38">
        <v>-0.15747240000000001</v>
      </c>
      <c r="AQ533" s="38">
        <v>-1.9672100000000001E-2</v>
      </c>
      <c r="AR533" s="38">
        <v>-0.60457039999999995</v>
      </c>
      <c r="AS533" s="38">
        <v>-6.8546200000000002E-2</v>
      </c>
      <c r="AT533" s="38">
        <v>-0.1499354</v>
      </c>
      <c r="AU533" s="38">
        <v>-5.3435999999999997E-2</v>
      </c>
      <c r="AV533" s="38">
        <v>-0.56859009999999999</v>
      </c>
      <c r="AW533" s="38">
        <v>-8.3002599999999996E-2</v>
      </c>
      <c r="AX533" s="38">
        <v>-3.9449999999999997E-3</v>
      </c>
      <c r="AY533" s="38">
        <v>0.10225579999999999</v>
      </c>
      <c r="AZ533" s="38">
        <v>0.32988210000000001</v>
      </c>
      <c r="BA533" s="38">
        <v>0.53499730000000001</v>
      </c>
      <c r="BB533" s="38">
        <v>0.97025600000000001</v>
      </c>
      <c r="BC533" s="38">
        <v>1.226221</v>
      </c>
      <c r="BD533" s="38">
        <v>1.0682560000000001</v>
      </c>
      <c r="BE533" s="38">
        <v>0.84837099999999999</v>
      </c>
      <c r="BF533" s="38">
        <v>1.104268</v>
      </c>
      <c r="BG533" s="38">
        <v>0.64506790000000003</v>
      </c>
      <c r="BH533" s="38">
        <v>0.3178552</v>
      </c>
      <c r="BI533" s="38">
        <v>0.34162809999999999</v>
      </c>
      <c r="BJ533" s="38">
        <v>9.6842300000000006E-2</v>
      </c>
      <c r="BK533" s="38">
        <v>5.2420899999999999E-2</v>
      </c>
      <c r="BL533" s="38">
        <v>4.5711099999999998E-2</v>
      </c>
      <c r="BM533" s="38">
        <v>-0.16527359999999999</v>
      </c>
      <c r="BN533" s="38">
        <v>-0.11562649999999999</v>
      </c>
      <c r="BO533" s="38">
        <v>2.9404599999999999E-2</v>
      </c>
      <c r="BP533" s="38">
        <v>-0.54729289999999997</v>
      </c>
      <c r="BQ533" s="38">
        <v>-1.4612699999999999E-2</v>
      </c>
      <c r="BR533" s="38">
        <v>-8.5428500000000004E-2</v>
      </c>
      <c r="BS533" s="38">
        <v>2.20225E-2</v>
      </c>
      <c r="BT533" s="38">
        <v>-0.50440850000000004</v>
      </c>
      <c r="BU533" s="38">
        <v>-4.1456E-2</v>
      </c>
      <c r="BV533" s="38">
        <v>2.4954E-2</v>
      </c>
      <c r="BW533" s="38">
        <v>0.14190549999999999</v>
      </c>
      <c r="BX533" s="38">
        <v>0.38332300000000002</v>
      </c>
      <c r="BY533" s="38">
        <v>0.61720730000000001</v>
      </c>
      <c r="BZ533" s="38">
        <v>1.084581</v>
      </c>
      <c r="CA533" s="38">
        <v>1.3486180000000001</v>
      </c>
      <c r="CB533" s="38">
        <v>1.2031449999999999</v>
      </c>
      <c r="CC533" s="38">
        <v>0.98158440000000002</v>
      </c>
      <c r="CD533" s="38">
        <v>1.243104</v>
      </c>
      <c r="CE533" s="38">
        <v>0.78275819999999996</v>
      </c>
      <c r="CF533" s="38">
        <v>0.44147979999999998</v>
      </c>
      <c r="CG533" s="38">
        <v>0.44403540000000002</v>
      </c>
      <c r="CH533" s="38">
        <v>0.13739489999999999</v>
      </c>
      <c r="CI533" s="38">
        <v>8.7023900000000001E-2</v>
      </c>
      <c r="CJ533" s="38">
        <v>8.1488599999999994E-2</v>
      </c>
      <c r="CK533" s="38">
        <v>-0.135795</v>
      </c>
      <c r="CL533" s="38">
        <v>-8.6644200000000005E-2</v>
      </c>
      <c r="CM533" s="38">
        <v>6.3395000000000007E-2</v>
      </c>
      <c r="CN533" s="38">
        <v>-0.50762269999999998</v>
      </c>
      <c r="CO533" s="38">
        <v>2.2741500000000001E-2</v>
      </c>
      <c r="CP533" s="38">
        <v>-4.0751099999999998E-2</v>
      </c>
      <c r="CQ533" s="38">
        <v>7.4284799999999998E-2</v>
      </c>
      <c r="CR533" s="38">
        <v>-0.45995659999999999</v>
      </c>
      <c r="CS533" s="38">
        <v>-1.2681E-2</v>
      </c>
      <c r="CT533" s="38">
        <v>4.49694E-2</v>
      </c>
      <c r="CU533" s="38">
        <v>0.16936670000000001</v>
      </c>
      <c r="CV533" s="38">
        <v>0.42033599999999999</v>
      </c>
      <c r="CW533" s="38">
        <v>0.67414569999999996</v>
      </c>
      <c r="CX533" s="38">
        <v>1.1637630000000001</v>
      </c>
      <c r="CY533" s="38">
        <v>1.433389</v>
      </c>
      <c r="CZ533" s="38">
        <v>1.2965679999999999</v>
      </c>
      <c r="DA533" s="38">
        <v>1.0738479999999999</v>
      </c>
      <c r="DB533" s="38">
        <v>1.339261</v>
      </c>
      <c r="DC533" s="38">
        <v>0.87812219999999996</v>
      </c>
      <c r="DD533" s="38">
        <v>0.52710190000000001</v>
      </c>
      <c r="DE533" s="38">
        <v>0.51496229999999998</v>
      </c>
      <c r="DF533" s="38">
        <v>0.17794750000000001</v>
      </c>
      <c r="DG533" s="38">
        <v>0.12162679999999999</v>
      </c>
      <c r="DH533" s="38">
        <v>0.1172661</v>
      </c>
      <c r="DI533" s="38">
        <v>-0.10631649999999999</v>
      </c>
      <c r="DJ533" s="38">
        <v>-5.7661799999999999E-2</v>
      </c>
      <c r="DK533" s="38">
        <v>9.7385299999999994E-2</v>
      </c>
      <c r="DL533" s="38">
        <v>-0.46795249999999999</v>
      </c>
      <c r="DM533" s="38">
        <v>6.0095700000000002E-2</v>
      </c>
      <c r="DN533" s="38">
        <v>3.9262000000000003E-3</v>
      </c>
      <c r="DO533" s="38">
        <v>0.1265472</v>
      </c>
      <c r="DP533" s="38">
        <v>-0.4155046</v>
      </c>
      <c r="DQ533" s="38">
        <v>1.60941E-2</v>
      </c>
      <c r="DR533" s="38">
        <v>6.4984799999999995E-2</v>
      </c>
      <c r="DS533" s="38">
        <v>0.1968279</v>
      </c>
      <c r="DT533" s="38">
        <v>0.45734900000000001</v>
      </c>
      <c r="DU533" s="38">
        <v>0.73108410000000001</v>
      </c>
      <c r="DV533" s="38">
        <v>1.242944</v>
      </c>
      <c r="DW533" s="38">
        <v>1.5181610000000001</v>
      </c>
      <c r="DX533" s="38">
        <v>1.3899919999999999</v>
      </c>
      <c r="DY533" s="38">
        <v>1.1661109999999999</v>
      </c>
      <c r="DZ533" s="38">
        <v>1.435419</v>
      </c>
      <c r="EA533" s="38">
        <v>0.97348610000000002</v>
      </c>
      <c r="EB533" s="38">
        <v>0.61272389999999999</v>
      </c>
      <c r="EC533" s="38">
        <v>0.58588929999999995</v>
      </c>
      <c r="ED533" s="38">
        <v>0.23649909999999999</v>
      </c>
      <c r="EE533" s="38">
        <v>0.17158799999999999</v>
      </c>
      <c r="EF533" s="38">
        <v>0.16892299999999999</v>
      </c>
      <c r="EG533" s="38">
        <v>-6.3754099999999994E-2</v>
      </c>
      <c r="EH533" s="38">
        <v>-1.5815900000000001E-2</v>
      </c>
      <c r="EI533" s="38">
        <v>0.14646210000000001</v>
      </c>
      <c r="EJ533" s="38">
        <v>-0.41067500000000001</v>
      </c>
      <c r="EK533" s="38">
        <v>0.1140292</v>
      </c>
      <c r="EL533" s="38">
        <v>6.8433099999999997E-2</v>
      </c>
      <c r="EM533" s="38">
        <v>0.20200570000000001</v>
      </c>
      <c r="EN533" s="38">
        <v>-0.351323</v>
      </c>
      <c r="EO533" s="38">
        <v>5.76406E-2</v>
      </c>
      <c r="EP533" s="38">
        <v>9.3883900000000006E-2</v>
      </c>
      <c r="EQ533" s="38">
        <v>0.23647750000000001</v>
      </c>
      <c r="ER533" s="38">
        <v>0.51078990000000002</v>
      </c>
      <c r="ES533" s="38">
        <v>0.81329410000000002</v>
      </c>
      <c r="ET533" s="38">
        <v>1.35727</v>
      </c>
      <c r="EU533" s="38">
        <v>1.640558</v>
      </c>
      <c r="EV533" s="38">
        <v>1.52488</v>
      </c>
      <c r="EW533" s="38">
        <v>1.2993239999999999</v>
      </c>
      <c r="EX533" s="38">
        <v>1.574255</v>
      </c>
      <c r="EY533" s="38">
        <v>1.1111759999999999</v>
      </c>
      <c r="EZ533" s="38">
        <v>0.73634860000000002</v>
      </c>
      <c r="FA533" s="38">
        <v>0.68829649999999998</v>
      </c>
      <c r="FB533" s="38">
        <v>88.286649999999995</v>
      </c>
      <c r="FC533" s="38">
        <v>87.115229999999997</v>
      </c>
      <c r="FD533" s="38">
        <v>84.647639999999996</v>
      </c>
      <c r="FE533" s="38">
        <v>82.920720000000003</v>
      </c>
      <c r="FF533" s="38">
        <v>81.052790000000002</v>
      </c>
      <c r="FG533" s="38">
        <v>79.295720000000003</v>
      </c>
      <c r="FH533" s="38">
        <v>78.279870000000003</v>
      </c>
      <c r="FI533" s="38">
        <v>79.254099999999994</v>
      </c>
      <c r="FJ533" s="38">
        <v>83.884600000000006</v>
      </c>
      <c r="FK533" s="38">
        <v>89.323999999999998</v>
      </c>
      <c r="FL533" s="38">
        <v>94.511470000000003</v>
      </c>
      <c r="FM533" s="38">
        <v>98.286900000000003</v>
      </c>
      <c r="FN533" s="38">
        <v>101.89019999999999</v>
      </c>
      <c r="FO533" s="38">
        <v>104.4302</v>
      </c>
      <c r="FP533" s="38">
        <v>105.97499999999999</v>
      </c>
      <c r="FQ533" s="38">
        <v>106.8473</v>
      </c>
      <c r="FR533" s="38">
        <v>106.8612</v>
      </c>
      <c r="FS533" s="38">
        <v>104.97629999999999</v>
      </c>
      <c r="FT533" s="38">
        <v>101.2366</v>
      </c>
      <c r="FU533" s="38">
        <v>97.055670000000006</v>
      </c>
      <c r="FV533" s="38">
        <v>94.15307</v>
      </c>
      <c r="FW533">
        <v>92.218260000000001</v>
      </c>
      <c r="FX533">
        <v>89.229579999999999</v>
      </c>
      <c r="FY533">
        <v>86.991950000000003</v>
      </c>
      <c r="FZ533">
        <v>0.15983939999999999</v>
      </c>
      <c r="GA533">
        <v>1.242364</v>
      </c>
      <c r="GB533">
        <v>1</v>
      </c>
    </row>
    <row r="534" spans="1:184" x14ac:dyDescent="0.3">
      <c r="A534" t="s">
        <v>279</v>
      </c>
      <c r="B534" t="s">
        <v>1</v>
      </c>
      <c r="C534" t="s">
        <v>1</v>
      </c>
      <c r="D534" t="s">
        <v>1</v>
      </c>
      <c r="E534" t="s">
        <v>1</v>
      </c>
      <c r="F534" t="s">
        <v>1</v>
      </c>
      <c r="G534" t="s">
        <v>1</v>
      </c>
      <c r="H534" s="40" t="s">
        <v>270</v>
      </c>
      <c r="I534" s="18" t="s">
        <v>1</v>
      </c>
      <c r="J534" s="38" t="s">
        <v>1</v>
      </c>
      <c r="K534" s="18" t="s">
        <v>2</v>
      </c>
      <c r="L534" s="38">
        <v>205</v>
      </c>
      <c r="M534" s="38">
        <v>205</v>
      </c>
      <c r="N534" s="38">
        <v>16.699359999999999</v>
      </c>
      <c r="O534" s="38">
        <v>16.147950000000002</v>
      </c>
      <c r="P534" s="38">
        <v>15.821999999999999</v>
      </c>
      <c r="Q534" s="38">
        <v>15.574339999999999</v>
      </c>
      <c r="R534" s="38">
        <v>15.583270000000001</v>
      </c>
      <c r="S534" s="38">
        <v>16.449590000000001</v>
      </c>
      <c r="T534" s="38">
        <v>17.326160000000002</v>
      </c>
      <c r="U534" s="38">
        <v>19.08182</v>
      </c>
      <c r="V534" s="38">
        <v>21.052060000000001</v>
      </c>
      <c r="W534" s="38">
        <v>22.182860000000002</v>
      </c>
      <c r="X534" s="38">
        <v>23.447089999999999</v>
      </c>
      <c r="Y534" s="38">
        <v>24.613689999999998</v>
      </c>
      <c r="Z534" s="38">
        <v>25.664110000000001</v>
      </c>
      <c r="AA534" s="38">
        <v>26.814830000000001</v>
      </c>
      <c r="AB534" s="38">
        <v>27.239070000000002</v>
      </c>
      <c r="AC534" s="38">
        <v>27.017320000000002</v>
      </c>
      <c r="AD534" s="38">
        <v>26.171939999999999</v>
      </c>
      <c r="AE534" s="38">
        <v>24.053650000000001</v>
      </c>
      <c r="AF534" s="38">
        <v>21.811990000000002</v>
      </c>
      <c r="AG534" s="38">
        <v>20.326599999999999</v>
      </c>
      <c r="AH534" s="38">
        <v>19.586220000000001</v>
      </c>
      <c r="AI534" s="38">
        <v>18.73394</v>
      </c>
      <c r="AJ534" s="38">
        <v>18.664459999999998</v>
      </c>
      <c r="AK534" s="38">
        <v>17.81307</v>
      </c>
      <c r="AL534" s="38">
        <v>-0.13012770000000001</v>
      </c>
      <c r="AM534" s="38">
        <v>-0.1219131</v>
      </c>
      <c r="AN534" s="38">
        <v>-7.8511999999999998E-2</v>
      </c>
      <c r="AO534" s="38">
        <v>-9.3613500000000002E-2</v>
      </c>
      <c r="AP534" s="38">
        <v>-0.15891189999999999</v>
      </c>
      <c r="AQ534" s="38">
        <v>-0.12946559999999999</v>
      </c>
      <c r="AR534" s="38">
        <v>-0.17085330000000001</v>
      </c>
      <c r="AS534" s="38">
        <v>-0.1440235</v>
      </c>
      <c r="AT534" s="38">
        <v>-9.8969799999999997E-2</v>
      </c>
      <c r="AU534" s="38">
        <v>-0.3284205</v>
      </c>
      <c r="AV534" s="38">
        <v>-0.35592249999999998</v>
      </c>
      <c r="AW534" s="38">
        <v>-0.27984720000000002</v>
      </c>
      <c r="AX534" s="38">
        <v>-3.4649600000000003E-2</v>
      </c>
      <c r="AY534" s="38">
        <v>1.7774700000000001E-2</v>
      </c>
      <c r="AZ534" s="38">
        <v>0.13917570000000001</v>
      </c>
      <c r="BA534" s="38">
        <v>0.14460149999999999</v>
      </c>
      <c r="BB534" s="38">
        <v>0.27859689999999998</v>
      </c>
      <c r="BC534" s="38">
        <v>0.20494319999999999</v>
      </c>
      <c r="BD534" s="38">
        <v>0.1116394</v>
      </c>
      <c r="BE534" s="38">
        <v>0.1036909</v>
      </c>
      <c r="BF534" s="38">
        <v>9.8094000000000001E-2</v>
      </c>
      <c r="BG534" s="38">
        <v>8.0549499999999996E-2</v>
      </c>
      <c r="BH534" s="38">
        <v>-0.10184070000000001</v>
      </c>
      <c r="BI534" s="38">
        <v>-8.4116099999999999E-2</v>
      </c>
      <c r="BJ534" s="38">
        <v>-4.9947400000000003E-2</v>
      </c>
      <c r="BK534" s="38">
        <v>-4.0502200000000002E-2</v>
      </c>
      <c r="BL534" s="38">
        <v>1.8000000000000001E-4</v>
      </c>
      <c r="BM534" s="38">
        <v>-2.3486199999999999E-2</v>
      </c>
      <c r="BN534" s="38">
        <v>-9.1437699999999997E-2</v>
      </c>
      <c r="BO534" s="38">
        <v>-5.1176699999999999E-2</v>
      </c>
      <c r="BP534" s="38">
        <v>-9.3229999999999993E-2</v>
      </c>
      <c r="BQ534" s="38">
        <v>-2.85007E-2</v>
      </c>
      <c r="BR534" s="38">
        <v>1.3327500000000001E-2</v>
      </c>
      <c r="BS534" s="38">
        <v>-0.21597920000000001</v>
      </c>
      <c r="BT534" s="38">
        <v>-0.25245450000000003</v>
      </c>
      <c r="BU534" s="38">
        <v>-0.22220670000000001</v>
      </c>
      <c r="BV534" s="38">
        <v>1.14526E-2</v>
      </c>
      <c r="BW534" s="38">
        <v>7.7087500000000003E-2</v>
      </c>
      <c r="BX534" s="38">
        <v>0.21552289999999999</v>
      </c>
      <c r="BY534" s="38">
        <v>0.24386550000000001</v>
      </c>
      <c r="BZ534" s="38">
        <v>0.43035830000000003</v>
      </c>
      <c r="CA534" s="38">
        <v>0.40461900000000001</v>
      </c>
      <c r="CB534" s="38">
        <v>0.32334740000000001</v>
      </c>
      <c r="CC534" s="38">
        <v>0.31986150000000002</v>
      </c>
      <c r="CD534" s="38">
        <v>0.33225959999999999</v>
      </c>
      <c r="CE534" s="38">
        <v>0.28850310000000001</v>
      </c>
      <c r="CF534" s="38">
        <v>7.7141500000000002E-2</v>
      </c>
      <c r="CG534" s="38">
        <v>5.5476400000000002E-2</v>
      </c>
      <c r="CH534" s="38">
        <v>5.5852999999999996E-3</v>
      </c>
      <c r="CI534" s="38">
        <v>1.58826E-2</v>
      </c>
      <c r="CJ534" s="38">
        <v>5.4681800000000003E-2</v>
      </c>
      <c r="CK534" s="38">
        <v>2.50838E-2</v>
      </c>
      <c r="CL534" s="38">
        <v>-4.47052E-2</v>
      </c>
      <c r="CM534" s="38">
        <v>3.0458999999999998E-3</v>
      </c>
      <c r="CN534" s="38">
        <v>-3.9468400000000001E-2</v>
      </c>
      <c r="CO534" s="38">
        <v>5.151E-2</v>
      </c>
      <c r="CP534" s="38">
        <v>9.1104299999999999E-2</v>
      </c>
      <c r="CQ534" s="38">
        <v>-0.13810269999999999</v>
      </c>
      <c r="CR534" s="38">
        <v>-0.18079290000000001</v>
      </c>
      <c r="CS534" s="38">
        <v>-0.18228510000000001</v>
      </c>
      <c r="CT534" s="38">
        <v>4.3382900000000002E-2</v>
      </c>
      <c r="CU534" s="38">
        <v>0.1181673</v>
      </c>
      <c r="CV534" s="38">
        <v>0.26840079999999999</v>
      </c>
      <c r="CW534" s="38">
        <v>0.31261539999999999</v>
      </c>
      <c r="CX534" s="38">
        <v>0.5354679</v>
      </c>
      <c r="CY534" s="38">
        <v>0.5429138</v>
      </c>
      <c r="CZ534" s="38">
        <v>0.4699757</v>
      </c>
      <c r="DA534" s="38">
        <v>0.46958060000000001</v>
      </c>
      <c r="DB534" s="38">
        <v>0.49444189999999999</v>
      </c>
      <c r="DC534" s="38">
        <v>0.4325312</v>
      </c>
      <c r="DD534" s="38">
        <v>0.201104</v>
      </c>
      <c r="DE534" s="38">
        <v>0.15215770000000001</v>
      </c>
      <c r="DF534" s="38">
        <v>6.1117999999999999E-2</v>
      </c>
      <c r="DG534" s="38">
        <v>7.2267499999999998E-2</v>
      </c>
      <c r="DH534" s="38">
        <v>0.10918360000000001</v>
      </c>
      <c r="DI534" s="38">
        <v>7.3653800000000005E-2</v>
      </c>
      <c r="DJ534" s="38">
        <v>2.0273000000000001E-3</v>
      </c>
      <c r="DK534" s="38">
        <v>5.72685E-2</v>
      </c>
      <c r="DL534" s="38">
        <v>1.4293200000000001E-2</v>
      </c>
      <c r="DM534" s="38">
        <v>0.13152079999999999</v>
      </c>
      <c r="DN534" s="38">
        <v>0.16888110000000001</v>
      </c>
      <c r="DO534" s="38">
        <v>-6.0226300000000003E-2</v>
      </c>
      <c r="DP534" s="38">
        <v>-0.1091313</v>
      </c>
      <c r="DQ534" s="38">
        <v>-0.1423635</v>
      </c>
      <c r="DR534" s="38">
        <v>7.5313199999999997E-2</v>
      </c>
      <c r="DS534" s="38">
        <v>0.1592471</v>
      </c>
      <c r="DT534" s="38">
        <v>0.32127860000000003</v>
      </c>
      <c r="DU534" s="38">
        <v>0.38136540000000002</v>
      </c>
      <c r="DV534" s="38">
        <v>0.64057739999999996</v>
      </c>
      <c r="DW534" s="38">
        <v>0.68120860000000005</v>
      </c>
      <c r="DX534" s="38">
        <v>0.61660409999999999</v>
      </c>
      <c r="DY534" s="38">
        <v>0.61929970000000001</v>
      </c>
      <c r="DZ534" s="38">
        <v>0.65662430000000005</v>
      </c>
      <c r="EA534" s="38">
        <v>0.57655920000000005</v>
      </c>
      <c r="EB534" s="38">
        <v>0.32506639999999998</v>
      </c>
      <c r="EC534" s="38">
        <v>0.248839</v>
      </c>
      <c r="ED534" s="38">
        <v>0.14129829999999999</v>
      </c>
      <c r="EE534" s="38">
        <v>0.15367829999999999</v>
      </c>
      <c r="EF534" s="38">
        <v>0.1878756</v>
      </c>
      <c r="EG534" s="38">
        <v>0.1437811</v>
      </c>
      <c r="EH534" s="38">
        <v>6.9501599999999997E-2</v>
      </c>
      <c r="EI534" s="38">
        <v>0.13555739999999999</v>
      </c>
      <c r="EJ534" s="38">
        <v>9.1916399999999995E-2</v>
      </c>
      <c r="EK534" s="38">
        <v>0.2470436</v>
      </c>
      <c r="EL534" s="38">
        <v>0.2811785</v>
      </c>
      <c r="EM534" s="38">
        <v>5.2214999999999998E-2</v>
      </c>
      <c r="EN534" s="38">
        <v>-5.6632999999999996E-3</v>
      </c>
      <c r="EO534" s="38">
        <v>-8.4723099999999996E-2</v>
      </c>
      <c r="EP534" s="38">
        <v>0.12141540000000001</v>
      </c>
      <c r="EQ534" s="38">
        <v>0.2185599</v>
      </c>
      <c r="ER534" s="38">
        <v>0.39762589999999998</v>
      </c>
      <c r="ES534" s="38">
        <v>0.48062939999999998</v>
      </c>
      <c r="ET534" s="38">
        <v>0.79233880000000001</v>
      </c>
      <c r="EU534" s="38">
        <v>0.88088440000000001</v>
      </c>
      <c r="EV534" s="38">
        <v>0.8283121</v>
      </c>
      <c r="EW534" s="38">
        <v>0.8354703</v>
      </c>
      <c r="EX534" s="38">
        <v>0.89078979999999996</v>
      </c>
      <c r="EY534" s="38">
        <v>0.78451280000000001</v>
      </c>
      <c r="EZ534" s="38">
        <v>0.50404859999999996</v>
      </c>
      <c r="FA534" s="38">
        <v>0.38843149999999999</v>
      </c>
      <c r="FB534" s="38">
        <v>80.610119999999995</v>
      </c>
      <c r="FC534" s="38">
        <v>79.058620000000005</v>
      </c>
      <c r="FD534" s="38">
        <v>77.097530000000006</v>
      </c>
      <c r="FE534" s="38">
        <v>75.295659999999998</v>
      </c>
      <c r="FF534" s="38">
        <v>73.920969999999997</v>
      </c>
      <c r="FG534" s="38">
        <v>72.556240000000003</v>
      </c>
      <c r="FH534" s="38">
        <v>72.223420000000004</v>
      </c>
      <c r="FI534" s="38">
        <v>74.999369999999999</v>
      </c>
      <c r="FJ534" s="38">
        <v>79.698089999999993</v>
      </c>
      <c r="FK534" s="38">
        <v>84.398619999999994</v>
      </c>
      <c r="FL534" s="38">
        <v>88.721500000000006</v>
      </c>
      <c r="FM534" s="38">
        <v>92.648690000000002</v>
      </c>
      <c r="FN534" s="38">
        <v>95.947699999999998</v>
      </c>
      <c r="FO534" s="38">
        <v>98.454499999999996</v>
      </c>
      <c r="FP534" s="38">
        <v>100.3698</v>
      </c>
      <c r="FQ534" s="38">
        <v>101.62820000000001</v>
      </c>
      <c r="FR534" s="38">
        <v>101.82680000000001</v>
      </c>
      <c r="FS534" s="38">
        <v>100.9552</v>
      </c>
      <c r="FT534" s="38">
        <v>98.890649999999994</v>
      </c>
      <c r="FU534" s="38">
        <v>95.239400000000003</v>
      </c>
      <c r="FV534" s="38">
        <v>91.083979999999997</v>
      </c>
      <c r="FW534">
        <v>88.107820000000004</v>
      </c>
      <c r="FX534">
        <v>85.690470000000005</v>
      </c>
      <c r="FY534">
        <v>83.405140000000003</v>
      </c>
      <c r="FZ534">
        <v>0.25413219999999997</v>
      </c>
      <c r="GA534">
        <v>1.7735099999999999</v>
      </c>
      <c r="GB534">
        <v>1</v>
      </c>
    </row>
    <row r="535" spans="1:184" x14ac:dyDescent="0.3">
      <c r="A535" t="s">
        <v>279</v>
      </c>
      <c r="B535" t="s">
        <v>1</v>
      </c>
      <c r="C535" t="s">
        <v>1</v>
      </c>
      <c r="D535" t="s">
        <v>1</v>
      </c>
      <c r="E535" t="s">
        <v>1</v>
      </c>
      <c r="F535" t="s">
        <v>1</v>
      </c>
      <c r="G535" t="s">
        <v>222</v>
      </c>
      <c r="H535" s="40" t="s">
        <v>1</v>
      </c>
      <c r="I535" s="18" t="s">
        <v>1</v>
      </c>
      <c r="J535" s="38" t="s">
        <v>1</v>
      </c>
      <c r="K535" s="18">
        <v>44722</v>
      </c>
      <c r="L535" s="38">
        <v>17851</v>
      </c>
      <c r="M535" s="38">
        <v>17851</v>
      </c>
      <c r="N535" s="38">
        <v>13.712389999999999</v>
      </c>
      <c r="O535" s="38">
        <v>13.090809999999999</v>
      </c>
      <c r="P535" s="38">
        <v>12.71622</v>
      </c>
      <c r="Q535" s="38">
        <v>12.6067</v>
      </c>
      <c r="R535" s="38">
        <v>13.07708</v>
      </c>
      <c r="S535" s="38">
        <v>14.261649999999999</v>
      </c>
      <c r="T535" s="38">
        <v>15.6965</v>
      </c>
      <c r="U535" s="38">
        <v>17.951450000000001</v>
      </c>
      <c r="V535" s="38">
        <v>20.467269999999999</v>
      </c>
      <c r="W535" s="38">
        <v>22.328240000000001</v>
      </c>
      <c r="X535" s="38">
        <v>23.9846</v>
      </c>
      <c r="Y535" s="38">
        <v>25.295169999999999</v>
      </c>
      <c r="Z535" s="38">
        <v>26.019069999999999</v>
      </c>
      <c r="AA535" s="38">
        <v>26.78773</v>
      </c>
      <c r="AB535" s="38">
        <v>26.88794</v>
      </c>
      <c r="AC535" s="38">
        <v>26.36262</v>
      </c>
      <c r="AD535" s="38">
        <v>25.194749999999999</v>
      </c>
      <c r="AE535" s="38">
        <v>23.560130000000001</v>
      </c>
      <c r="AF535" s="38">
        <v>22.006060000000002</v>
      </c>
      <c r="AG535" s="38">
        <v>20.888649999999998</v>
      </c>
      <c r="AH535" s="38">
        <v>19.917619999999999</v>
      </c>
      <c r="AI535" s="38">
        <v>18.520530000000001</v>
      </c>
      <c r="AJ535" s="38">
        <v>16.700759999999999</v>
      </c>
      <c r="AK535" s="38">
        <v>15.164720000000001</v>
      </c>
      <c r="AL535" s="38">
        <v>2.1583399999999999E-2</v>
      </c>
      <c r="AM535" s="38">
        <v>9.4923000000000004E-3</v>
      </c>
      <c r="AN535" s="38">
        <v>6.8664600000000006E-2</v>
      </c>
      <c r="AO535" s="38">
        <v>9.5195799999999997E-2</v>
      </c>
      <c r="AP535" s="38">
        <v>0.13860990000000001</v>
      </c>
      <c r="AQ535" s="38">
        <v>0.11016579999999999</v>
      </c>
      <c r="AR535" s="38">
        <v>-3.8237899999999998E-2</v>
      </c>
      <c r="AS535" s="38">
        <v>-0.15683250000000001</v>
      </c>
      <c r="AT535" s="38">
        <v>-0.23391400000000001</v>
      </c>
      <c r="AU535" s="38">
        <v>-0.30447259999999998</v>
      </c>
      <c r="AV535" s="38">
        <v>-0.27846100000000001</v>
      </c>
      <c r="AW535" s="38">
        <v>-0.14639650000000001</v>
      </c>
      <c r="AX535" s="38">
        <v>-5.09405E-2</v>
      </c>
      <c r="AY535" s="38">
        <v>4.1088100000000002E-2</v>
      </c>
      <c r="AZ535" s="38">
        <v>0.1548728</v>
      </c>
      <c r="BA535" s="38">
        <v>0.1239738</v>
      </c>
      <c r="BB535" s="38">
        <v>8.0507999999999996E-2</v>
      </c>
      <c r="BC535" s="38">
        <v>3.6836500000000001E-2</v>
      </c>
      <c r="BD535" s="38">
        <v>-8.1575300000000003E-2</v>
      </c>
      <c r="BE535" s="38">
        <v>-0.17374510000000001</v>
      </c>
      <c r="BF535" s="38">
        <v>-0.1231727</v>
      </c>
      <c r="BG535" s="38">
        <v>-0.34422219999999998</v>
      </c>
      <c r="BH535" s="38">
        <v>-0.36207590000000001</v>
      </c>
      <c r="BI535" s="38">
        <v>-0.42247240000000003</v>
      </c>
      <c r="BJ535" s="38">
        <v>5.6489900000000003E-2</v>
      </c>
      <c r="BK535" s="38">
        <v>3.6878800000000003E-2</v>
      </c>
      <c r="BL535" s="38">
        <v>9.06304E-2</v>
      </c>
      <c r="BM535" s="38">
        <v>0.11308940000000001</v>
      </c>
      <c r="BN535" s="38">
        <v>0.1566292</v>
      </c>
      <c r="BO535" s="38">
        <v>0.13553180000000001</v>
      </c>
      <c r="BP535" s="38">
        <v>-7.7364E-3</v>
      </c>
      <c r="BQ535" s="38">
        <v>-0.13495450000000001</v>
      </c>
      <c r="BR535" s="38">
        <v>-0.20494200000000001</v>
      </c>
      <c r="BS535" s="38">
        <v>-0.26350380000000001</v>
      </c>
      <c r="BT535" s="38">
        <v>-0.24779809999999999</v>
      </c>
      <c r="BU535" s="38">
        <v>-0.1241739</v>
      </c>
      <c r="BV535" s="38">
        <v>-3.8101900000000001E-2</v>
      </c>
      <c r="BW535" s="38">
        <v>5.9638200000000002E-2</v>
      </c>
      <c r="BX535" s="38">
        <v>0.18978</v>
      </c>
      <c r="BY535" s="38">
        <v>0.16684060000000001</v>
      </c>
      <c r="BZ535" s="38">
        <v>0.12718989999999999</v>
      </c>
      <c r="CA535" s="38">
        <v>8.2918800000000001E-2</v>
      </c>
      <c r="CB535" s="38">
        <v>-3.7441799999999997E-2</v>
      </c>
      <c r="CC535" s="38">
        <v>-0.13212750000000001</v>
      </c>
      <c r="CD535" s="38">
        <v>-8.3340899999999996E-2</v>
      </c>
      <c r="CE535" s="38">
        <v>-0.28696680000000002</v>
      </c>
      <c r="CF535" s="38">
        <v>-0.30817689999999998</v>
      </c>
      <c r="CG535" s="38">
        <v>-0.36875550000000001</v>
      </c>
      <c r="CH535" s="38">
        <v>8.0666000000000002E-2</v>
      </c>
      <c r="CI535" s="38">
        <v>5.5846600000000003E-2</v>
      </c>
      <c r="CJ535" s="38">
        <v>0.1058439</v>
      </c>
      <c r="CK535" s="38">
        <v>0.1254825</v>
      </c>
      <c r="CL535" s="38">
        <v>0.16910929999999999</v>
      </c>
      <c r="CM535" s="38">
        <v>0.15310029999999999</v>
      </c>
      <c r="CN535" s="38">
        <v>1.3388799999999999E-2</v>
      </c>
      <c r="CO535" s="38">
        <v>-0.1198019</v>
      </c>
      <c r="CP535" s="38">
        <v>-0.18487600000000001</v>
      </c>
      <c r="CQ535" s="38">
        <v>-0.2351289</v>
      </c>
      <c r="CR535" s="38">
        <v>-0.22656100000000001</v>
      </c>
      <c r="CS535" s="38">
        <v>-0.1087825</v>
      </c>
      <c r="CT535" s="38">
        <v>-2.921E-2</v>
      </c>
      <c r="CU535" s="38">
        <v>7.2485900000000006E-2</v>
      </c>
      <c r="CV535" s="38">
        <v>0.2139566</v>
      </c>
      <c r="CW535" s="38">
        <v>0.19653000000000001</v>
      </c>
      <c r="CX535" s="38">
        <v>0.15952169999999999</v>
      </c>
      <c r="CY535" s="38">
        <v>0.1148353</v>
      </c>
      <c r="CZ535" s="38">
        <v>-6.875E-3</v>
      </c>
      <c r="DA535" s="38">
        <v>-0.1033033</v>
      </c>
      <c r="DB535" s="38">
        <v>-5.5753499999999998E-2</v>
      </c>
      <c r="DC535" s="38">
        <v>-0.2473119</v>
      </c>
      <c r="DD535" s="38">
        <v>-0.27084659999999999</v>
      </c>
      <c r="DE535" s="38">
        <v>-0.33155129999999999</v>
      </c>
      <c r="DF535" s="38">
        <v>0.10484209999999999</v>
      </c>
      <c r="DG535" s="38">
        <v>7.4814400000000003E-2</v>
      </c>
      <c r="DH535" s="38">
        <v>0.1210574</v>
      </c>
      <c r="DI535" s="38">
        <v>0.13787559999999999</v>
      </c>
      <c r="DJ535" s="38">
        <v>0.18158940000000001</v>
      </c>
      <c r="DK535" s="38">
        <v>0.17066870000000001</v>
      </c>
      <c r="DL535" s="38">
        <v>3.4514099999999999E-2</v>
      </c>
      <c r="DM535" s="38">
        <v>-0.1046493</v>
      </c>
      <c r="DN535" s="38">
        <v>-0.16481009999999999</v>
      </c>
      <c r="DO535" s="38">
        <v>-0.20675399999999999</v>
      </c>
      <c r="DP535" s="38">
        <v>-0.2053239</v>
      </c>
      <c r="DQ535" s="38">
        <v>-9.3391199999999994E-2</v>
      </c>
      <c r="DR535" s="38">
        <v>-2.0318099999999999E-2</v>
      </c>
      <c r="DS535" s="38">
        <v>8.5333599999999996E-2</v>
      </c>
      <c r="DT535" s="38">
        <v>0.23813319999999999</v>
      </c>
      <c r="DU535" s="38">
        <v>0.22621949999999999</v>
      </c>
      <c r="DV535" s="38">
        <v>0.19185350000000001</v>
      </c>
      <c r="DW535" s="38">
        <v>0.14675179999999999</v>
      </c>
      <c r="DX535" s="38">
        <v>2.36917E-2</v>
      </c>
      <c r="DY535" s="38">
        <v>-7.4479100000000006E-2</v>
      </c>
      <c r="DZ535" s="38">
        <v>-2.8166199999999999E-2</v>
      </c>
      <c r="EA535" s="38">
        <v>-0.20765700000000001</v>
      </c>
      <c r="EB535" s="38">
        <v>-0.23351640000000001</v>
      </c>
      <c r="EC535" s="38">
        <v>-0.29434719999999998</v>
      </c>
      <c r="ED535" s="38">
        <v>0.1397486</v>
      </c>
      <c r="EE535" s="38">
        <v>0.1022009</v>
      </c>
      <c r="EF535" s="38">
        <v>0.14302319999999999</v>
      </c>
      <c r="EG535" s="38">
        <v>0.1557693</v>
      </c>
      <c r="EH535" s="38">
        <v>0.1996087</v>
      </c>
      <c r="EI535" s="38">
        <v>0.19603470000000001</v>
      </c>
      <c r="EJ535" s="38">
        <v>6.5015500000000004E-2</v>
      </c>
      <c r="EK535" s="38">
        <v>-8.2771399999999995E-2</v>
      </c>
      <c r="EL535" s="38">
        <v>-0.13583799999999999</v>
      </c>
      <c r="EM535" s="38">
        <v>-0.16578519999999999</v>
      </c>
      <c r="EN535" s="38">
        <v>-0.17466100000000001</v>
      </c>
      <c r="EO535" s="38">
        <v>-7.1168499999999996E-2</v>
      </c>
      <c r="EP535" s="38">
        <v>-7.4795E-3</v>
      </c>
      <c r="EQ535" s="38">
        <v>0.10388360000000001</v>
      </c>
      <c r="ER535" s="38">
        <v>0.27304040000000002</v>
      </c>
      <c r="ES535" s="38">
        <v>0.2690863</v>
      </c>
      <c r="ET535" s="38">
        <v>0.23853540000000001</v>
      </c>
      <c r="EU535" s="38">
        <v>0.19283420000000001</v>
      </c>
      <c r="EV535" s="38">
        <v>6.7825300000000005E-2</v>
      </c>
      <c r="EW535" s="38">
        <v>-3.2861599999999998E-2</v>
      </c>
      <c r="EX535" s="38">
        <v>1.16656E-2</v>
      </c>
      <c r="EY535" s="38">
        <v>-0.1504017</v>
      </c>
      <c r="EZ535" s="38">
        <v>-0.17961740000000001</v>
      </c>
      <c r="FA535" s="38">
        <v>-0.24063019999999999</v>
      </c>
      <c r="FB535" s="38">
        <v>78.946740000000005</v>
      </c>
      <c r="FC535" s="38">
        <v>77.248919999999998</v>
      </c>
      <c r="FD535" s="38">
        <v>74.891229999999993</v>
      </c>
      <c r="FE535" s="38">
        <v>72.920190000000005</v>
      </c>
      <c r="FF535" s="38">
        <v>71.882509999999996</v>
      </c>
      <c r="FG535" s="38">
        <v>70.931809999999999</v>
      </c>
      <c r="FH535" s="38">
        <v>71.549840000000003</v>
      </c>
      <c r="FI535" s="38">
        <v>75.671170000000004</v>
      </c>
      <c r="FJ535" s="38">
        <v>80.588179999999994</v>
      </c>
      <c r="FK535" s="38">
        <v>84.325040000000001</v>
      </c>
      <c r="FL535" s="38">
        <v>87.990650000000002</v>
      </c>
      <c r="FM535" s="38">
        <v>91.570340000000002</v>
      </c>
      <c r="FN535" s="38">
        <v>94.098990000000001</v>
      </c>
      <c r="FO535" s="38">
        <v>96.286950000000004</v>
      </c>
      <c r="FP535" s="38">
        <v>97.743870000000001</v>
      </c>
      <c r="FQ535" s="38">
        <v>98.905609999999996</v>
      </c>
      <c r="FR535" s="38">
        <v>99.236689999999996</v>
      </c>
      <c r="FS535" s="38">
        <v>98.710059999999999</v>
      </c>
      <c r="FT535" s="38">
        <v>97.026070000000004</v>
      </c>
      <c r="FU535" s="38">
        <v>94.694980000000001</v>
      </c>
      <c r="FV535" s="38">
        <v>91.375630000000001</v>
      </c>
      <c r="FW535">
        <v>88.642690000000002</v>
      </c>
      <c r="FX535">
        <v>85.859840000000005</v>
      </c>
      <c r="FY535">
        <v>83.012209999999996</v>
      </c>
      <c r="FZ535">
        <v>5.0545E-2</v>
      </c>
      <c r="GA535">
        <v>0.4526018</v>
      </c>
      <c r="GB535">
        <v>1</v>
      </c>
    </row>
    <row r="536" spans="1:184" x14ac:dyDescent="0.3">
      <c r="A536" t="s">
        <v>279</v>
      </c>
      <c r="B536" t="s">
        <v>1</v>
      </c>
      <c r="C536" t="s">
        <v>1</v>
      </c>
      <c r="D536" t="s">
        <v>1</v>
      </c>
      <c r="E536" t="s">
        <v>1</v>
      </c>
      <c r="F536" t="s">
        <v>1</v>
      </c>
      <c r="G536" t="s">
        <v>222</v>
      </c>
      <c r="H536" s="40" t="s">
        <v>1</v>
      </c>
      <c r="I536" s="18" t="s">
        <v>1</v>
      </c>
      <c r="J536" s="38" t="s">
        <v>1</v>
      </c>
      <c r="K536" s="18">
        <v>44739</v>
      </c>
      <c r="L536" s="38">
        <v>17827</v>
      </c>
      <c r="M536" s="38">
        <v>17827</v>
      </c>
      <c r="N536" s="38">
        <v>13.229900000000001</v>
      </c>
      <c r="O536" s="38">
        <v>12.74512</v>
      </c>
      <c r="P536" s="38">
        <v>12.39697</v>
      </c>
      <c r="Q536" s="38">
        <v>12.41075</v>
      </c>
      <c r="R536" s="38">
        <v>12.941850000000001</v>
      </c>
      <c r="S536" s="38">
        <v>14.38167</v>
      </c>
      <c r="T536" s="38">
        <v>16.019390000000001</v>
      </c>
      <c r="U536" s="38">
        <v>18.061219999999999</v>
      </c>
      <c r="V536" s="38">
        <v>20.4834</v>
      </c>
      <c r="W536" s="38">
        <v>22.122029999999999</v>
      </c>
      <c r="X536" s="38">
        <v>23.618230000000001</v>
      </c>
      <c r="Y536" s="38">
        <v>24.835100000000001</v>
      </c>
      <c r="Z536" s="38">
        <v>25.741530000000001</v>
      </c>
      <c r="AA536" s="38">
        <v>26.710920000000002</v>
      </c>
      <c r="AB536" s="38">
        <v>27.09543</v>
      </c>
      <c r="AC536" s="38">
        <v>26.784680000000002</v>
      </c>
      <c r="AD536" s="38">
        <v>25.725650000000002</v>
      </c>
      <c r="AE536" s="38">
        <v>23.890460000000001</v>
      </c>
      <c r="AF536" s="38">
        <v>22.210439999999998</v>
      </c>
      <c r="AG536" s="38">
        <v>21.0501</v>
      </c>
      <c r="AH536" s="38">
        <v>19.808019999999999</v>
      </c>
      <c r="AI536" s="38">
        <v>18.024840000000001</v>
      </c>
      <c r="AJ536" s="38">
        <v>16.169640000000001</v>
      </c>
      <c r="AK536" s="38">
        <v>14.76857</v>
      </c>
      <c r="AL536" s="38">
        <v>-0.21660769999999999</v>
      </c>
      <c r="AM536" s="38">
        <v>-0.10880140000000001</v>
      </c>
      <c r="AN536" s="38">
        <v>-7.3410000000000003E-2</v>
      </c>
      <c r="AO536" s="38">
        <v>-9.3089999999999996E-3</v>
      </c>
      <c r="AP536" s="38">
        <v>-1.1733199999999999E-2</v>
      </c>
      <c r="AQ536" s="38">
        <v>0.2495887</v>
      </c>
      <c r="AR536" s="38">
        <v>0.27766990000000003</v>
      </c>
      <c r="AS536" s="38">
        <v>-7.2933499999999998E-2</v>
      </c>
      <c r="AT536" s="38">
        <v>-6.9110199999999997E-2</v>
      </c>
      <c r="AU536" s="38">
        <v>-0.15060560000000001</v>
      </c>
      <c r="AV536" s="38">
        <v>-0.1496671</v>
      </c>
      <c r="AW536" s="38">
        <v>-9.1624300000000006E-2</v>
      </c>
      <c r="AX536" s="38">
        <v>-2.1424999999999999E-3</v>
      </c>
      <c r="AY536" s="38">
        <v>7.9834100000000005E-2</v>
      </c>
      <c r="AZ536" s="38">
        <v>0.17074590000000001</v>
      </c>
      <c r="BA536" s="38">
        <v>0.19064700000000001</v>
      </c>
      <c r="BB536" s="38">
        <v>0.33049899999999999</v>
      </c>
      <c r="BC536" s="38">
        <v>0.24105750000000001</v>
      </c>
      <c r="BD536" s="38">
        <v>8.6649000000000004E-2</v>
      </c>
      <c r="BE536" s="38">
        <v>7.8064499999999995E-2</v>
      </c>
      <c r="BF536" s="38">
        <v>4.5237100000000002E-2</v>
      </c>
      <c r="BG536" s="38">
        <v>-0.38276890000000002</v>
      </c>
      <c r="BH536" s="38">
        <v>-0.26018439999999998</v>
      </c>
      <c r="BI536" s="38">
        <v>-0.27140180000000003</v>
      </c>
      <c r="BJ536" s="38">
        <v>-0.19269020000000001</v>
      </c>
      <c r="BK536" s="38">
        <v>-8.6426199999999995E-2</v>
      </c>
      <c r="BL536" s="38">
        <v>-5.3291600000000001E-2</v>
      </c>
      <c r="BM536" s="38">
        <v>7.5437000000000004E-3</v>
      </c>
      <c r="BN536" s="38">
        <v>4.0834000000000001E-3</v>
      </c>
      <c r="BO536" s="38">
        <v>0.2694955</v>
      </c>
      <c r="BP536" s="38">
        <v>0.30702639999999998</v>
      </c>
      <c r="BQ536" s="38">
        <v>-5.3458100000000001E-2</v>
      </c>
      <c r="BR536" s="38">
        <v>-4.1046699999999998E-2</v>
      </c>
      <c r="BS536" s="38">
        <v>-0.11882669999999999</v>
      </c>
      <c r="BT536" s="38">
        <v>-0.1214242</v>
      </c>
      <c r="BU536" s="38">
        <v>-6.9552100000000006E-2</v>
      </c>
      <c r="BV536" s="38">
        <v>8.4311000000000004E-3</v>
      </c>
      <c r="BW536" s="38">
        <v>9.4269800000000001E-2</v>
      </c>
      <c r="BX536" s="38">
        <v>0.19250680000000001</v>
      </c>
      <c r="BY536" s="38">
        <v>0.2144064</v>
      </c>
      <c r="BZ536" s="38">
        <v>0.36360019999999998</v>
      </c>
      <c r="CA536" s="38">
        <v>0.27332030000000002</v>
      </c>
      <c r="CB536" s="38">
        <v>0.1235141</v>
      </c>
      <c r="CC536" s="38">
        <v>0.1137837</v>
      </c>
      <c r="CD536" s="38">
        <v>7.6991599999999993E-2</v>
      </c>
      <c r="CE536" s="38">
        <v>-0.32937699999999998</v>
      </c>
      <c r="CF536" s="38">
        <v>-0.21067520000000001</v>
      </c>
      <c r="CG536" s="38">
        <v>-0.21777489999999999</v>
      </c>
      <c r="CH536" s="38">
        <v>-0.176125</v>
      </c>
      <c r="CI536" s="38">
        <v>-7.0929199999999998E-2</v>
      </c>
      <c r="CJ536" s="38">
        <v>-3.9357700000000002E-2</v>
      </c>
      <c r="CK536" s="38">
        <v>1.9215800000000002E-2</v>
      </c>
      <c r="CL536" s="38">
        <v>1.5037999999999999E-2</v>
      </c>
      <c r="CM536" s="38">
        <v>0.2832828</v>
      </c>
      <c r="CN536" s="38">
        <v>0.3273586</v>
      </c>
      <c r="CO536" s="38">
        <v>-3.9969499999999998E-2</v>
      </c>
      <c r="CP536" s="38">
        <v>-2.1610000000000001E-2</v>
      </c>
      <c r="CQ536" s="38">
        <v>-9.6816700000000006E-2</v>
      </c>
      <c r="CR536" s="38">
        <v>-0.1018633</v>
      </c>
      <c r="CS536" s="38">
        <v>-5.4265000000000001E-2</v>
      </c>
      <c r="CT536" s="38">
        <v>1.5754399999999998E-2</v>
      </c>
      <c r="CU536" s="38">
        <v>0.104268</v>
      </c>
      <c r="CV536" s="38">
        <v>0.20757829999999999</v>
      </c>
      <c r="CW536" s="38">
        <v>0.23086209999999999</v>
      </c>
      <c r="CX536" s="38">
        <v>0.38652589999999998</v>
      </c>
      <c r="CY536" s="38">
        <v>0.29566540000000002</v>
      </c>
      <c r="CZ536" s="38">
        <v>0.1490467</v>
      </c>
      <c r="DA536" s="38">
        <v>0.1385227</v>
      </c>
      <c r="DB536" s="38">
        <v>9.8984699999999995E-2</v>
      </c>
      <c r="DC536" s="38">
        <v>-0.29239789999999999</v>
      </c>
      <c r="DD536" s="38">
        <v>-0.17638529999999999</v>
      </c>
      <c r="DE536" s="38">
        <v>-0.18063309999999999</v>
      </c>
      <c r="DF536" s="38">
        <v>-0.1595599</v>
      </c>
      <c r="DG536" s="38">
        <v>-5.5432200000000001E-2</v>
      </c>
      <c r="DH536" s="38">
        <v>-2.54238E-2</v>
      </c>
      <c r="DI536" s="38">
        <v>3.0887999999999999E-2</v>
      </c>
      <c r="DJ536" s="38">
        <v>2.5992600000000001E-2</v>
      </c>
      <c r="DK536" s="38">
        <v>0.29707020000000001</v>
      </c>
      <c r="DL536" s="38">
        <v>0.34769080000000002</v>
      </c>
      <c r="DM536" s="38">
        <v>-2.6481000000000001E-2</v>
      </c>
      <c r="DN536" s="38">
        <v>-2.1733E-3</v>
      </c>
      <c r="DO536" s="38">
        <v>-7.4806700000000004E-2</v>
      </c>
      <c r="DP536" s="38">
        <v>-8.2302299999999995E-2</v>
      </c>
      <c r="DQ536" s="38">
        <v>-3.8977900000000003E-2</v>
      </c>
      <c r="DR536" s="38">
        <v>2.30776E-2</v>
      </c>
      <c r="DS536" s="38">
        <v>0.1142661</v>
      </c>
      <c r="DT536" s="38">
        <v>0.22264980000000001</v>
      </c>
      <c r="DU536" s="38">
        <v>0.2473177</v>
      </c>
      <c r="DV536" s="38">
        <v>0.40945169999999997</v>
      </c>
      <c r="DW536" s="38">
        <v>0.31801049999999997</v>
      </c>
      <c r="DX536" s="38">
        <v>0.1745794</v>
      </c>
      <c r="DY536" s="38">
        <v>0.16326180000000001</v>
      </c>
      <c r="DZ536" s="38">
        <v>0.1209778</v>
      </c>
      <c r="EA536" s="38">
        <v>-0.2554187</v>
      </c>
      <c r="EB536" s="38">
        <v>-0.14209540000000001</v>
      </c>
      <c r="EC536" s="38">
        <v>-0.14349129999999999</v>
      </c>
      <c r="ED536" s="38">
        <v>-0.1356424</v>
      </c>
      <c r="EE536" s="38">
        <v>-3.3057000000000003E-2</v>
      </c>
      <c r="EF536" s="38">
        <v>-5.3054E-3</v>
      </c>
      <c r="EG536" s="38">
        <v>4.7740699999999997E-2</v>
      </c>
      <c r="EH536" s="38">
        <v>4.1809199999999998E-2</v>
      </c>
      <c r="EI536" s="38">
        <v>0.31697700000000001</v>
      </c>
      <c r="EJ536" s="38">
        <v>0.37704729999999997</v>
      </c>
      <c r="EK536" s="38">
        <v>-7.0055999999999998E-3</v>
      </c>
      <c r="EL536" s="38">
        <v>2.5890099999999999E-2</v>
      </c>
      <c r="EM536" s="38">
        <v>-4.3027700000000002E-2</v>
      </c>
      <c r="EN536" s="38">
        <v>-5.4059400000000001E-2</v>
      </c>
      <c r="EO536" s="38">
        <v>-1.6905699999999999E-2</v>
      </c>
      <c r="EP536" s="38">
        <v>3.3651199999999999E-2</v>
      </c>
      <c r="EQ536" s="38">
        <v>0.12870180000000001</v>
      </c>
      <c r="ER536" s="38">
        <v>0.24441070000000001</v>
      </c>
      <c r="ES536" s="38">
        <v>0.27107710000000002</v>
      </c>
      <c r="ET536" s="38">
        <v>0.44255290000000003</v>
      </c>
      <c r="EU536" s="38">
        <v>0.35027320000000001</v>
      </c>
      <c r="EV536" s="38">
        <v>0.21144450000000001</v>
      </c>
      <c r="EW536" s="38">
        <v>0.19898099999999999</v>
      </c>
      <c r="EX536" s="38">
        <v>0.15273229999999999</v>
      </c>
      <c r="EY536" s="38">
        <v>-0.20202680000000001</v>
      </c>
      <c r="EZ536" s="38">
        <v>-9.2586299999999996E-2</v>
      </c>
      <c r="FA536" s="38">
        <v>-8.9864399999999997E-2</v>
      </c>
      <c r="FB536" s="38">
        <v>76.808049999999994</v>
      </c>
      <c r="FC536" s="38">
        <v>74.773870000000002</v>
      </c>
      <c r="FD536" s="38">
        <v>72.737449999999995</v>
      </c>
      <c r="FE536" s="38">
        <v>71.044219999999996</v>
      </c>
      <c r="FF536" s="38">
        <v>70.045760000000001</v>
      </c>
      <c r="FG536" s="38">
        <v>68.827010000000001</v>
      </c>
      <c r="FH536" s="38">
        <v>69.080789999999993</v>
      </c>
      <c r="FI536" s="38">
        <v>72.473240000000004</v>
      </c>
      <c r="FJ536" s="38">
        <v>77.289789999999996</v>
      </c>
      <c r="FK536" s="38">
        <v>81.480189999999993</v>
      </c>
      <c r="FL536" s="38">
        <v>85.762349999999998</v>
      </c>
      <c r="FM536" s="38">
        <v>89.768060000000006</v>
      </c>
      <c r="FN536" s="38">
        <v>93.253780000000006</v>
      </c>
      <c r="FO536" s="38">
        <v>96.196039999999996</v>
      </c>
      <c r="FP536" s="38">
        <v>98.422020000000003</v>
      </c>
      <c r="FQ536" s="38">
        <v>100.06489999999999</v>
      </c>
      <c r="FR536" s="38">
        <v>100.2403</v>
      </c>
      <c r="FS536" s="38">
        <v>99.862380000000002</v>
      </c>
      <c r="FT536" s="38">
        <v>98.250789999999995</v>
      </c>
      <c r="FU536" s="38">
        <v>95.300790000000006</v>
      </c>
      <c r="FV536" s="38">
        <v>90.792209999999997</v>
      </c>
      <c r="FW536">
        <v>87.023570000000007</v>
      </c>
      <c r="FX536">
        <v>83.696420000000003</v>
      </c>
      <c r="FY536">
        <v>81.015199999999993</v>
      </c>
      <c r="FZ536">
        <v>4.0282400000000003E-2</v>
      </c>
      <c r="GA536">
        <v>0.34731299999999998</v>
      </c>
      <c r="GB536">
        <v>1</v>
      </c>
    </row>
    <row r="537" spans="1:184" x14ac:dyDescent="0.3">
      <c r="A537" t="s">
        <v>279</v>
      </c>
      <c r="B537" t="s">
        <v>1</v>
      </c>
      <c r="C537" t="s">
        <v>1</v>
      </c>
      <c r="D537" t="s">
        <v>1</v>
      </c>
      <c r="E537" t="s">
        <v>1</v>
      </c>
      <c r="F537" t="s">
        <v>1</v>
      </c>
      <c r="G537" t="s">
        <v>222</v>
      </c>
      <c r="H537" s="40" t="s">
        <v>1</v>
      </c>
      <c r="I537" s="18" t="s">
        <v>1</v>
      </c>
      <c r="J537" s="38" t="s">
        <v>1</v>
      </c>
      <c r="K537" s="18">
        <v>44753</v>
      </c>
      <c r="L537" s="38">
        <v>17789</v>
      </c>
      <c r="M537" s="38">
        <v>17789</v>
      </c>
      <c r="N537" s="38">
        <v>13.25794</v>
      </c>
      <c r="O537" s="38">
        <v>12.76713</v>
      </c>
      <c r="P537" s="38">
        <v>12.42826</v>
      </c>
      <c r="Q537" s="38">
        <v>12.43267</v>
      </c>
      <c r="R537" s="38">
        <v>12.97466</v>
      </c>
      <c r="S537" s="38">
        <v>14.38574</v>
      </c>
      <c r="T537" s="38">
        <v>16.00656</v>
      </c>
      <c r="U537" s="38">
        <v>18.18572</v>
      </c>
      <c r="V537" s="38">
        <v>20.726299999999998</v>
      </c>
      <c r="W537" s="38">
        <v>22.523479999999999</v>
      </c>
      <c r="X537" s="38">
        <v>24.084959999999999</v>
      </c>
      <c r="Y537" s="38">
        <v>25.312329999999999</v>
      </c>
      <c r="Z537" s="38">
        <v>26.13015</v>
      </c>
      <c r="AA537" s="38">
        <v>27.00657</v>
      </c>
      <c r="AB537" s="38">
        <v>27.286059999999999</v>
      </c>
      <c r="AC537" s="38">
        <v>26.908999999999999</v>
      </c>
      <c r="AD537" s="38">
        <v>25.777550000000002</v>
      </c>
      <c r="AE537" s="38">
        <v>23.90456</v>
      </c>
      <c r="AF537" s="38">
        <v>22.229340000000001</v>
      </c>
      <c r="AG537" s="38">
        <v>21.124210000000001</v>
      </c>
      <c r="AH537" s="38">
        <v>19.96782</v>
      </c>
      <c r="AI537" s="38">
        <v>18.256489999999999</v>
      </c>
      <c r="AJ537" s="38">
        <v>16.460270000000001</v>
      </c>
      <c r="AK537" s="38">
        <v>15.022790000000001</v>
      </c>
      <c r="AL537" s="38">
        <v>-0.1134604</v>
      </c>
      <c r="AM537" s="38">
        <v>-4.4868900000000003E-2</v>
      </c>
      <c r="AN537" s="38">
        <v>-5.7356999999999998E-3</v>
      </c>
      <c r="AO537" s="38">
        <v>-1.0191499999999999E-2</v>
      </c>
      <c r="AP537" s="38">
        <v>-3.2847399999999999E-2</v>
      </c>
      <c r="AQ537" s="38">
        <v>8.9110099999999998E-2</v>
      </c>
      <c r="AR537" s="38">
        <v>0.1197019</v>
      </c>
      <c r="AS537" s="38">
        <v>-0.1834635</v>
      </c>
      <c r="AT537" s="38">
        <v>-9.9073400000000006E-2</v>
      </c>
      <c r="AU537" s="38">
        <v>-0.171294</v>
      </c>
      <c r="AV537" s="38">
        <v>-0.1176681</v>
      </c>
      <c r="AW537" s="38">
        <v>-0.1485137</v>
      </c>
      <c r="AX537" s="38">
        <v>-8.0735100000000004E-2</v>
      </c>
      <c r="AY537" s="38">
        <v>3.0095899999999998E-2</v>
      </c>
      <c r="AZ537" s="38">
        <v>9.1711699999999993E-2</v>
      </c>
      <c r="BA537" s="38">
        <v>0.1270607</v>
      </c>
      <c r="BB537" s="38">
        <v>0.21449879999999999</v>
      </c>
      <c r="BC537" s="38">
        <v>8.7669399999999995E-2</v>
      </c>
      <c r="BD537" s="38">
        <v>-4.8954699999999997E-2</v>
      </c>
      <c r="BE537" s="38">
        <v>-4.49945E-2</v>
      </c>
      <c r="BF537" s="38">
        <v>-8.7267399999999995E-2</v>
      </c>
      <c r="BG537" s="38">
        <v>-0.61051359999999999</v>
      </c>
      <c r="BH537" s="38">
        <v>-0.46458700000000003</v>
      </c>
      <c r="BI537" s="38">
        <v>-0.3892273</v>
      </c>
      <c r="BJ537" s="38">
        <v>-8.2880200000000001E-2</v>
      </c>
      <c r="BK537" s="38">
        <v>-1.74477E-2</v>
      </c>
      <c r="BL537" s="38">
        <v>1.7766299999999999E-2</v>
      </c>
      <c r="BM537" s="38">
        <v>9.6597999999999996E-3</v>
      </c>
      <c r="BN537" s="38">
        <v>-1.40628E-2</v>
      </c>
      <c r="BO537" s="38">
        <v>0.1124884</v>
      </c>
      <c r="BP537" s="38">
        <v>0.1550329</v>
      </c>
      <c r="BQ537" s="38">
        <v>-0.1577384</v>
      </c>
      <c r="BR537" s="38">
        <v>-6.5143800000000002E-2</v>
      </c>
      <c r="BS537" s="38">
        <v>-0.1310788</v>
      </c>
      <c r="BT537" s="38">
        <v>-8.3439299999999994E-2</v>
      </c>
      <c r="BU537" s="38">
        <v>-0.1218471</v>
      </c>
      <c r="BV537" s="38">
        <v>-6.8083599999999994E-2</v>
      </c>
      <c r="BW537" s="38">
        <v>4.7788700000000003E-2</v>
      </c>
      <c r="BX537" s="38">
        <v>0.1183762</v>
      </c>
      <c r="BY537" s="38">
        <v>0.15845290000000001</v>
      </c>
      <c r="BZ537" s="38">
        <v>0.25403249999999999</v>
      </c>
      <c r="CA537" s="38">
        <v>0.12834709999999999</v>
      </c>
      <c r="CB537" s="38">
        <v>-3.1129999999999999E-3</v>
      </c>
      <c r="CC537" s="38">
        <v>-1.5403000000000001E-3</v>
      </c>
      <c r="CD537" s="38">
        <v>-4.7937E-2</v>
      </c>
      <c r="CE537" s="38">
        <v>-0.55109629999999998</v>
      </c>
      <c r="CF537" s="38">
        <v>-0.4034972</v>
      </c>
      <c r="CG537" s="38">
        <v>-0.32218920000000001</v>
      </c>
      <c r="CH537" s="38">
        <v>-6.1700499999999998E-2</v>
      </c>
      <c r="CI537" s="38">
        <v>1.5441000000000001E-3</v>
      </c>
      <c r="CJ537" s="38">
        <v>3.4043700000000003E-2</v>
      </c>
      <c r="CK537" s="38">
        <v>2.34088E-2</v>
      </c>
      <c r="CL537" s="38">
        <v>-1.0525000000000001E-3</v>
      </c>
      <c r="CM537" s="38">
        <v>0.12868019999999999</v>
      </c>
      <c r="CN537" s="38">
        <v>0.1795031</v>
      </c>
      <c r="CO537" s="38">
        <v>-0.1399213</v>
      </c>
      <c r="CP537" s="38">
        <v>-4.1644199999999999E-2</v>
      </c>
      <c r="CQ537" s="38">
        <v>-0.1032259</v>
      </c>
      <c r="CR537" s="38">
        <v>-5.9732500000000001E-2</v>
      </c>
      <c r="CS537" s="38">
        <v>-0.103378</v>
      </c>
      <c r="CT537" s="38">
        <v>-5.9321199999999998E-2</v>
      </c>
      <c r="CU537" s="38">
        <v>6.0042699999999997E-2</v>
      </c>
      <c r="CV537" s="38">
        <v>0.13684399999999999</v>
      </c>
      <c r="CW537" s="38">
        <v>0.18019499999999999</v>
      </c>
      <c r="CX537" s="38">
        <v>0.28141339999999998</v>
      </c>
      <c r="CY537" s="38">
        <v>0.1565204</v>
      </c>
      <c r="CZ537" s="38">
        <v>2.86369E-2</v>
      </c>
      <c r="DA537" s="38">
        <v>2.8555899999999999E-2</v>
      </c>
      <c r="DB537" s="38">
        <v>-2.0696900000000001E-2</v>
      </c>
      <c r="DC537" s="38">
        <v>-0.50994410000000001</v>
      </c>
      <c r="DD537" s="38">
        <v>-0.36118660000000002</v>
      </c>
      <c r="DE537" s="38">
        <v>-0.27575880000000003</v>
      </c>
      <c r="DF537" s="38">
        <v>-4.05207E-2</v>
      </c>
      <c r="DG537" s="38">
        <v>2.0535899999999999E-2</v>
      </c>
      <c r="DH537" s="38">
        <v>5.0320999999999998E-2</v>
      </c>
      <c r="DI537" s="38">
        <v>3.7157700000000002E-2</v>
      </c>
      <c r="DJ537" s="38">
        <v>1.19577E-2</v>
      </c>
      <c r="DK537" s="38">
        <v>0.144872</v>
      </c>
      <c r="DL537" s="38">
        <v>0.20397319999999999</v>
      </c>
      <c r="DM537" s="38">
        <v>-0.1221042</v>
      </c>
      <c r="DN537" s="38">
        <v>-1.81446E-2</v>
      </c>
      <c r="DO537" s="38">
        <v>-7.5372999999999996E-2</v>
      </c>
      <c r="DP537" s="38">
        <v>-3.6025799999999997E-2</v>
      </c>
      <c r="DQ537" s="38">
        <v>-8.4908800000000006E-2</v>
      </c>
      <c r="DR537" s="38">
        <v>-5.0558800000000001E-2</v>
      </c>
      <c r="DS537" s="38">
        <v>7.2296600000000003E-2</v>
      </c>
      <c r="DT537" s="38">
        <v>0.1553117</v>
      </c>
      <c r="DU537" s="38">
        <v>0.20193720000000001</v>
      </c>
      <c r="DV537" s="38">
        <v>0.30879430000000002</v>
      </c>
      <c r="DW537" s="38">
        <v>0.18469360000000001</v>
      </c>
      <c r="DX537" s="38">
        <v>6.0386799999999997E-2</v>
      </c>
      <c r="DY537" s="38">
        <v>5.8652099999999999E-2</v>
      </c>
      <c r="DZ537" s="38">
        <v>6.5431999999999999E-3</v>
      </c>
      <c r="EA537" s="38">
        <v>-0.46879189999999998</v>
      </c>
      <c r="EB537" s="38">
        <v>-0.31887599999999999</v>
      </c>
      <c r="EC537" s="38">
        <v>-0.22932839999999999</v>
      </c>
      <c r="ED537" s="38">
        <v>-9.9406000000000008E-3</v>
      </c>
      <c r="EE537" s="38">
        <v>4.7957100000000003E-2</v>
      </c>
      <c r="EF537" s="38">
        <v>7.3823E-2</v>
      </c>
      <c r="EG537" s="38">
        <v>5.7008999999999997E-2</v>
      </c>
      <c r="EH537" s="38">
        <v>3.07424E-2</v>
      </c>
      <c r="EI537" s="38">
        <v>0.16825029999999999</v>
      </c>
      <c r="EJ537" s="38">
        <v>0.23930419999999999</v>
      </c>
      <c r="EK537" s="38">
        <v>-9.6379199999999998E-2</v>
      </c>
      <c r="EL537" s="38">
        <v>1.5785E-2</v>
      </c>
      <c r="EM537" s="38">
        <v>-3.5157800000000003E-2</v>
      </c>
      <c r="EN537" s="38">
        <v>-1.797E-3</v>
      </c>
      <c r="EO537" s="38">
        <v>-5.8242200000000001E-2</v>
      </c>
      <c r="EP537" s="38">
        <v>-3.7907299999999998E-2</v>
      </c>
      <c r="EQ537" s="38">
        <v>8.9989399999999997E-2</v>
      </c>
      <c r="ER537" s="38">
        <v>0.1819762</v>
      </c>
      <c r="ES537" s="38">
        <v>0.23332939999999999</v>
      </c>
      <c r="ET537" s="38">
        <v>0.34832800000000003</v>
      </c>
      <c r="EU537" s="38">
        <v>0.2253713</v>
      </c>
      <c r="EV537" s="38">
        <v>0.1062285</v>
      </c>
      <c r="EW537" s="38">
        <v>0.10210619999999999</v>
      </c>
      <c r="EX537" s="38">
        <v>4.58736E-2</v>
      </c>
      <c r="EY537" s="38">
        <v>-0.40937469999999998</v>
      </c>
      <c r="EZ537" s="38">
        <v>-0.25778620000000002</v>
      </c>
      <c r="FA537" s="38">
        <v>-0.1622902</v>
      </c>
      <c r="FB537" s="38">
        <v>78.914119999999997</v>
      </c>
      <c r="FC537" s="38">
        <v>77.781790000000001</v>
      </c>
      <c r="FD537" s="38">
        <v>76.332509999999999</v>
      </c>
      <c r="FE537" s="38">
        <v>74.724710000000002</v>
      </c>
      <c r="FF537" s="38">
        <v>72.667910000000006</v>
      </c>
      <c r="FG537" s="38">
        <v>71.758330000000001</v>
      </c>
      <c r="FH537" s="38">
        <v>71.652600000000007</v>
      </c>
      <c r="FI537" s="38">
        <v>74.702280000000002</v>
      </c>
      <c r="FJ537" s="38">
        <v>79.163960000000003</v>
      </c>
      <c r="FK537" s="38">
        <v>84.121669999999995</v>
      </c>
      <c r="FL537" s="38">
        <v>88.079260000000005</v>
      </c>
      <c r="FM537" s="38">
        <v>91.474159999999998</v>
      </c>
      <c r="FN537" s="38">
        <v>94.610069999999993</v>
      </c>
      <c r="FO537" s="38">
        <v>96.949169999999995</v>
      </c>
      <c r="FP537" s="38">
        <v>98.509690000000006</v>
      </c>
      <c r="FQ537" s="38">
        <v>100.1433</v>
      </c>
      <c r="FR537" s="38">
        <v>100.7718</v>
      </c>
      <c r="FS537" s="38">
        <v>100.3244</v>
      </c>
      <c r="FT537" s="38">
        <v>98.927120000000002</v>
      </c>
      <c r="FU537" s="38">
        <v>96.273660000000007</v>
      </c>
      <c r="FV537" s="38">
        <v>92.338570000000004</v>
      </c>
      <c r="FW537">
        <v>88.716610000000003</v>
      </c>
      <c r="FX537">
        <v>86.085430000000002</v>
      </c>
      <c r="FY537">
        <v>83.100359999999995</v>
      </c>
      <c r="FZ537">
        <v>4.9895000000000002E-2</v>
      </c>
      <c r="GA537">
        <v>0.43281180000000002</v>
      </c>
      <c r="GB537">
        <v>1</v>
      </c>
    </row>
    <row r="538" spans="1:184" x14ac:dyDescent="0.3">
      <c r="A538" t="s">
        <v>279</v>
      </c>
      <c r="B538" t="s">
        <v>1</v>
      </c>
      <c r="C538" t="s">
        <v>1</v>
      </c>
      <c r="D538" t="s">
        <v>1</v>
      </c>
      <c r="E538" t="s">
        <v>1</v>
      </c>
      <c r="F538" t="s">
        <v>1</v>
      </c>
      <c r="G538" t="s">
        <v>222</v>
      </c>
      <c r="H538" s="40" t="s">
        <v>1</v>
      </c>
      <c r="I538" s="18" t="s">
        <v>1</v>
      </c>
      <c r="J538" s="38" t="s">
        <v>1</v>
      </c>
      <c r="K538" s="18">
        <v>44760</v>
      </c>
      <c r="L538" s="38">
        <v>17768</v>
      </c>
      <c r="M538" s="38">
        <v>17768</v>
      </c>
      <c r="N538" s="38">
        <v>14.206910000000001</v>
      </c>
      <c r="O538" s="38">
        <v>13.67305</v>
      </c>
      <c r="P538" s="38">
        <v>13.303929999999999</v>
      </c>
      <c r="Q538" s="38">
        <v>13.302379999999999</v>
      </c>
      <c r="R538" s="38">
        <v>13.835739999999999</v>
      </c>
      <c r="S538" s="38">
        <v>15.376139999999999</v>
      </c>
      <c r="T538" s="38">
        <v>17.068280000000001</v>
      </c>
      <c r="U538" s="38">
        <v>19.12782</v>
      </c>
      <c r="V538" s="38">
        <v>21.428180000000001</v>
      </c>
      <c r="W538" s="38">
        <v>23.01615</v>
      </c>
      <c r="X538" s="38">
        <v>24.407229999999998</v>
      </c>
      <c r="Y538" s="38">
        <v>25.590440000000001</v>
      </c>
      <c r="Z538" s="38">
        <v>26.41536</v>
      </c>
      <c r="AA538" s="38">
        <v>27.242529999999999</v>
      </c>
      <c r="AB538" s="38">
        <v>27.555710000000001</v>
      </c>
      <c r="AC538" s="38">
        <v>27.167670000000001</v>
      </c>
      <c r="AD538" s="38">
        <v>26.075849999999999</v>
      </c>
      <c r="AE538" s="38">
        <v>24.19351</v>
      </c>
      <c r="AF538" s="38">
        <v>22.445989999999998</v>
      </c>
      <c r="AG538" s="38">
        <v>21.389469999999999</v>
      </c>
      <c r="AH538" s="38">
        <v>20.243089999999999</v>
      </c>
      <c r="AI538" s="38">
        <v>18.4833</v>
      </c>
      <c r="AJ538" s="38">
        <v>16.5823</v>
      </c>
      <c r="AK538" s="38">
        <v>15.130470000000001</v>
      </c>
      <c r="AL538" s="38">
        <v>-7.8101199999999996E-2</v>
      </c>
      <c r="AM538" s="38">
        <v>2.52731E-2</v>
      </c>
      <c r="AN538" s="38">
        <v>6.82778E-2</v>
      </c>
      <c r="AO538" s="38">
        <v>9.1966900000000004E-2</v>
      </c>
      <c r="AP538" s="38">
        <v>2.9546599999999999E-2</v>
      </c>
      <c r="AQ538" s="38">
        <v>6.1047499999999998E-2</v>
      </c>
      <c r="AR538" s="38">
        <v>9.3735700000000005E-2</v>
      </c>
      <c r="AS538" s="38">
        <v>-0.1752561</v>
      </c>
      <c r="AT538" s="38">
        <v>-0.19913729999999999</v>
      </c>
      <c r="AU538" s="38">
        <v>-0.22989899999999999</v>
      </c>
      <c r="AV538" s="38">
        <v>-0.36254229999999998</v>
      </c>
      <c r="AW538" s="38">
        <v>-0.44069399999999997</v>
      </c>
      <c r="AX538" s="38">
        <v>-0.19910659999999999</v>
      </c>
      <c r="AY538" s="38">
        <v>0.19405600000000001</v>
      </c>
      <c r="AZ538" s="38">
        <v>0.36055009999999998</v>
      </c>
      <c r="BA538" s="38">
        <v>0.51376319999999998</v>
      </c>
      <c r="BB538" s="38">
        <v>0.63312659999999998</v>
      </c>
      <c r="BC538" s="38">
        <v>0.54138299999999995</v>
      </c>
      <c r="BD538" s="38">
        <v>0.47026699999999999</v>
      </c>
      <c r="BE538" s="38">
        <v>0.61363659999999998</v>
      </c>
      <c r="BF538" s="38">
        <v>0.41474349999999999</v>
      </c>
      <c r="BG538" s="38">
        <v>-8.2078200000000004E-2</v>
      </c>
      <c r="BH538" s="38">
        <v>-0.1125559</v>
      </c>
      <c r="BI538" s="38">
        <v>-0.13432050000000001</v>
      </c>
      <c r="BJ538" s="38">
        <v>-4.8858499999999999E-2</v>
      </c>
      <c r="BK538" s="38">
        <v>4.9058499999999998E-2</v>
      </c>
      <c r="BL538" s="38">
        <v>8.8509299999999999E-2</v>
      </c>
      <c r="BM538" s="38">
        <v>0.1115737</v>
      </c>
      <c r="BN538" s="38">
        <v>4.7840899999999999E-2</v>
      </c>
      <c r="BO538" s="38">
        <v>8.3395200000000003E-2</v>
      </c>
      <c r="BP538" s="38">
        <v>0.13319339999999999</v>
      </c>
      <c r="BQ538" s="38">
        <v>-0.15162349999999999</v>
      </c>
      <c r="BR538" s="38">
        <v>-0.16378000000000001</v>
      </c>
      <c r="BS538" s="38">
        <v>-0.19126009999999999</v>
      </c>
      <c r="BT538" s="38">
        <v>-0.33088659999999998</v>
      </c>
      <c r="BU538" s="38">
        <v>-0.41271469999999999</v>
      </c>
      <c r="BV538" s="38">
        <v>-0.18479039999999999</v>
      </c>
      <c r="BW538" s="38">
        <v>0.21575059999999999</v>
      </c>
      <c r="BX538" s="38">
        <v>0.39375850000000001</v>
      </c>
      <c r="BY538" s="38">
        <v>0.55203550000000001</v>
      </c>
      <c r="BZ538" s="38">
        <v>0.67961000000000005</v>
      </c>
      <c r="CA538" s="38">
        <v>0.59723490000000001</v>
      </c>
      <c r="CB538" s="38">
        <v>0.53391279999999997</v>
      </c>
      <c r="CC538" s="38">
        <v>0.67037570000000002</v>
      </c>
      <c r="CD538" s="38">
        <v>0.45616190000000001</v>
      </c>
      <c r="CE538" s="38">
        <v>-1.52684E-2</v>
      </c>
      <c r="CF538" s="38">
        <v>-4.9749700000000001E-2</v>
      </c>
      <c r="CG538" s="38">
        <v>-6.9854700000000006E-2</v>
      </c>
      <c r="CH538" s="38">
        <v>-2.8605100000000001E-2</v>
      </c>
      <c r="CI538" s="38">
        <v>6.5532300000000002E-2</v>
      </c>
      <c r="CJ538" s="38">
        <v>0.1025215</v>
      </c>
      <c r="CK538" s="38">
        <v>0.1251533</v>
      </c>
      <c r="CL538" s="38">
        <v>6.05114E-2</v>
      </c>
      <c r="CM538" s="38">
        <v>9.8873199999999994E-2</v>
      </c>
      <c r="CN538" s="38">
        <v>0.16052169999999999</v>
      </c>
      <c r="CO538" s="38">
        <v>-0.1352556</v>
      </c>
      <c r="CP538" s="38">
        <v>-0.13929159999999999</v>
      </c>
      <c r="CQ538" s="38">
        <v>-0.1644989</v>
      </c>
      <c r="CR538" s="38">
        <v>-0.30896200000000001</v>
      </c>
      <c r="CS538" s="38">
        <v>-0.39333630000000003</v>
      </c>
      <c r="CT538" s="38">
        <v>-0.174875</v>
      </c>
      <c r="CU538" s="38">
        <v>0.23077629999999999</v>
      </c>
      <c r="CV538" s="38">
        <v>0.41675849999999998</v>
      </c>
      <c r="CW538" s="38">
        <v>0.57854260000000002</v>
      </c>
      <c r="CX538" s="38">
        <v>0.7118042</v>
      </c>
      <c r="CY538" s="38">
        <v>0.63591770000000003</v>
      </c>
      <c r="CZ538" s="38">
        <v>0.5779938</v>
      </c>
      <c r="DA538" s="38">
        <v>0.709673</v>
      </c>
      <c r="DB538" s="38">
        <v>0.48484820000000001</v>
      </c>
      <c r="DC538" s="38">
        <v>3.1003800000000001E-2</v>
      </c>
      <c r="DD538" s="38">
        <v>-6.2503999999999997E-3</v>
      </c>
      <c r="DE538" s="38">
        <v>-2.52059E-2</v>
      </c>
      <c r="DF538" s="38">
        <v>-8.3517000000000001E-3</v>
      </c>
      <c r="DG538" s="38">
        <v>8.2005999999999996E-2</v>
      </c>
      <c r="DH538" s="38">
        <v>0.11653380000000001</v>
      </c>
      <c r="DI538" s="38">
        <v>0.13873289999999999</v>
      </c>
      <c r="DJ538" s="38">
        <v>7.3181899999999994E-2</v>
      </c>
      <c r="DK538" s="38">
        <v>0.1143511</v>
      </c>
      <c r="DL538" s="38">
        <v>0.18784999999999999</v>
      </c>
      <c r="DM538" s="38">
        <v>-0.1188878</v>
      </c>
      <c r="DN538" s="38">
        <v>-0.11480319999999999</v>
      </c>
      <c r="DO538" s="38">
        <v>-0.13773769999999999</v>
      </c>
      <c r="DP538" s="38">
        <v>-0.2870374</v>
      </c>
      <c r="DQ538" s="38">
        <v>-0.37395780000000001</v>
      </c>
      <c r="DR538" s="38">
        <v>-0.16495960000000001</v>
      </c>
      <c r="DS538" s="38">
        <v>0.24580199999999999</v>
      </c>
      <c r="DT538" s="38">
        <v>0.4397585</v>
      </c>
      <c r="DU538" s="38">
        <v>0.60504979999999997</v>
      </c>
      <c r="DV538" s="38">
        <v>0.74399850000000001</v>
      </c>
      <c r="DW538" s="38">
        <v>0.67460050000000005</v>
      </c>
      <c r="DX538" s="38">
        <v>0.62207480000000004</v>
      </c>
      <c r="DY538" s="38">
        <v>0.74897040000000004</v>
      </c>
      <c r="DZ538" s="38">
        <v>0.5135345</v>
      </c>
      <c r="EA538" s="38">
        <v>7.72761E-2</v>
      </c>
      <c r="EB538" s="38">
        <v>3.7248999999999997E-2</v>
      </c>
      <c r="EC538" s="38">
        <v>1.9442899999999999E-2</v>
      </c>
      <c r="ED538" s="38">
        <v>2.0891E-2</v>
      </c>
      <c r="EE538" s="38">
        <v>0.10579139999999999</v>
      </c>
      <c r="EF538" s="38">
        <v>0.1367652</v>
      </c>
      <c r="EG538" s="38">
        <v>0.1583397</v>
      </c>
      <c r="EH538" s="38">
        <v>9.1476199999999994E-2</v>
      </c>
      <c r="EI538" s="38">
        <v>0.13669880000000001</v>
      </c>
      <c r="EJ538" s="38">
        <v>0.2273076</v>
      </c>
      <c r="EK538" s="38">
        <v>-9.5255199999999998E-2</v>
      </c>
      <c r="EL538" s="38">
        <v>-7.94459E-2</v>
      </c>
      <c r="EM538" s="38">
        <v>-9.9098800000000001E-2</v>
      </c>
      <c r="EN538" s="38">
        <v>-0.25538169999999999</v>
      </c>
      <c r="EO538" s="38">
        <v>-0.34597850000000002</v>
      </c>
      <c r="EP538" s="38">
        <v>-0.15064330000000001</v>
      </c>
      <c r="EQ538" s="38">
        <v>0.26749669999999998</v>
      </c>
      <c r="ER538" s="38">
        <v>0.47296680000000002</v>
      </c>
      <c r="ES538" s="38">
        <v>0.64332210000000001</v>
      </c>
      <c r="ET538" s="38">
        <v>0.79048180000000001</v>
      </c>
      <c r="EU538" s="38">
        <v>0.7304524</v>
      </c>
      <c r="EV538" s="38">
        <v>0.68572069999999996</v>
      </c>
      <c r="EW538" s="38">
        <v>0.80570949999999997</v>
      </c>
      <c r="EX538" s="38">
        <v>0.55495300000000003</v>
      </c>
      <c r="EY538" s="38">
        <v>0.14408580000000001</v>
      </c>
      <c r="EZ538" s="38">
        <v>0.1000552</v>
      </c>
      <c r="FA538" s="38">
        <v>8.3908700000000003E-2</v>
      </c>
      <c r="FB538" s="38">
        <v>81.512230000000002</v>
      </c>
      <c r="FC538" s="38">
        <v>80.606170000000006</v>
      </c>
      <c r="FD538" s="38">
        <v>79.236949999999993</v>
      </c>
      <c r="FE538" s="38">
        <v>77.512299999999996</v>
      </c>
      <c r="FF538" s="38">
        <v>76.334490000000002</v>
      </c>
      <c r="FG538" s="38">
        <v>74.986630000000005</v>
      </c>
      <c r="FH538" s="38">
        <v>75.101489999999998</v>
      </c>
      <c r="FI538" s="38">
        <v>77.080629999999999</v>
      </c>
      <c r="FJ538" s="38">
        <v>79.825450000000004</v>
      </c>
      <c r="FK538" s="38">
        <v>83.730320000000006</v>
      </c>
      <c r="FL538" s="38">
        <v>88.026179999999997</v>
      </c>
      <c r="FM538" s="38">
        <v>92.378020000000006</v>
      </c>
      <c r="FN538" s="38">
        <v>93.447119999999998</v>
      </c>
      <c r="FO538" s="38">
        <v>95.638679999999994</v>
      </c>
      <c r="FP538" s="38">
        <v>97.977609999999999</v>
      </c>
      <c r="FQ538" s="38">
        <v>99.151560000000003</v>
      </c>
      <c r="FR538" s="38">
        <v>99.264809999999997</v>
      </c>
      <c r="FS538" s="38">
        <v>98.272210000000001</v>
      </c>
      <c r="FT538" s="38">
        <v>96.531490000000005</v>
      </c>
      <c r="FU538" s="38">
        <v>93.415530000000004</v>
      </c>
      <c r="FV538" s="38">
        <v>89.931929999999994</v>
      </c>
      <c r="FW538">
        <v>87.34451</v>
      </c>
      <c r="FX538">
        <v>84.635499999999993</v>
      </c>
      <c r="FY538">
        <v>81.597080000000005</v>
      </c>
      <c r="FZ538">
        <v>6.4781099999999994E-2</v>
      </c>
      <c r="GA538">
        <v>0.48388150000000002</v>
      </c>
      <c r="GB538">
        <v>1</v>
      </c>
    </row>
    <row r="539" spans="1:184" x14ac:dyDescent="0.3">
      <c r="A539" t="s">
        <v>279</v>
      </c>
      <c r="B539" t="s">
        <v>1</v>
      </c>
      <c r="C539" t="s">
        <v>1</v>
      </c>
      <c r="D539" t="s">
        <v>1</v>
      </c>
      <c r="E539" t="s">
        <v>1</v>
      </c>
      <c r="F539" t="s">
        <v>1</v>
      </c>
      <c r="G539" t="s">
        <v>222</v>
      </c>
      <c r="H539" s="40" t="s">
        <v>1</v>
      </c>
      <c r="I539" s="18" t="s">
        <v>1</v>
      </c>
      <c r="J539" s="38" t="s">
        <v>1</v>
      </c>
      <c r="K539" s="18">
        <v>44763</v>
      </c>
      <c r="L539" s="38">
        <v>17758</v>
      </c>
      <c r="M539" s="38">
        <v>17758</v>
      </c>
      <c r="N539" s="38">
        <v>13.94598</v>
      </c>
      <c r="O539" s="38">
        <v>13.377230000000001</v>
      </c>
      <c r="P539" s="38">
        <v>13.000299999999999</v>
      </c>
      <c r="Q539" s="38">
        <v>12.911</v>
      </c>
      <c r="R539" s="38">
        <v>13.44228</v>
      </c>
      <c r="S539" s="38">
        <v>14.81114</v>
      </c>
      <c r="T539" s="38">
        <v>16.36805</v>
      </c>
      <c r="U539" s="38">
        <v>18.320609999999999</v>
      </c>
      <c r="V539" s="38">
        <v>20.556139999999999</v>
      </c>
      <c r="W539" s="38">
        <v>22.170400000000001</v>
      </c>
      <c r="X539" s="38">
        <v>23.598299999999998</v>
      </c>
      <c r="Y539" s="38">
        <v>24.76857</v>
      </c>
      <c r="Z539" s="38">
        <v>25.634779999999999</v>
      </c>
      <c r="AA539" s="38">
        <v>26.540780000000002</v>
      </c>
      <c r="AB539" s="38">
        <v>26.881550000000001</v>
      </c>
      <c r="AC539" s="38">
        <v>26.50639</v>
      </c>
      <c r="AD539" s="38">
        <v>25.725909999999999</v>
      </c>
      <c r="AE539" s="38">
        <v>24.013960000000001</v>
      </c>
      <c r="AF539" s="38">
        <v>22.466429999999999</v>
      </c>
      <c r="AG539" s="38">
        <v>21.28172</v>
      </c>
      <c r="AH539" s="38">
        <v>20.086939999999998</v>
      </c>
      <c r="AI539" s="38">
        <v>18.321870000000001</v>
      </c>
      <c r="AJ539" s="38">
        <v>16.396850000000001</v>
      </c>
      <c r="AK539" s="38">
        <v>14.9381</v>
      </c>
      <c r="AL539" s="38">
        <v>-0.33151920000000001</v>
      </c>
      <c r="AM539" s="38">
        <v>-0.2023973</v>
      </c>
      <c r="AN539" s="38">
        <v>-0.13120519999999999</v>
      </c>
      <c r="AO539" s="38">
        <v>-7.6595300000000005E-2</v>
      </c>
      <c r="AP539" s="38">
        <v>-3.2185999999999998E-3</v>
      </c>
      <c r="AQ539" s="38">
        <v>1.96419E-2</v>
      </c>
      <c r="AR539" s="38">
        <v>0.19783899999999999</v>
      </c>
      <c r="AS539" s="38">
        <v>8.7551500000000004E-2</v>
      </c>
      <c r="AT539" s="38">
        <v>0.12905320000000001</v>
      </c>
      <c r="AU539" s="38">
        <v>6.60911E-2</v>
      </c>
      <c r="AV539" s="38">
        <v>-6.10734E-2</v>
      </c>
      <c r="AW539" s="38">
        <v>-5.2651299999999998E-2</v>
      </c>
      <c r="AX539" s="38">
        <v>4.8219499999999998E-2</v>
      </c>
      <c r="AY539" s="38">
        <v>2.7477700000000001E-2</v>
      </c>
      <c r="AZ539" s="38">
        <v>-1.2107999999999999E-3</v>
      </c>
      <c r="BA539" s="38">
        <v>-0.17141339999999999</v>
      </c>
      <c r="BB539" s="38">
        <v>7.96462E-2</v>
      </c>
      <c r="BC539" s="38">
        <v>4.9373899999999998E-2</v>
      </c>
      <c r="BD539" s="38">
        <v>5.4232299999999997E-2</v>
      </c>
      <c r="BE539" s="38">
        <v>0.1791575</v>
      </c>
      <c r="BF539" s="38">
        <v>0.19378860000000001</v>
      </c>
      <c r="BG539" s="38">
        <v>-0.15630849999999999</v>
      </c>
      <c r="BH539" s="38">
        <v>-0.16407540000000001</v>
      </c>
      <c r="BI539" s="38">
        <v>-0.12565589999999999</v>
      </c>
      <c r="BJ539" s="38">
        <v>-0.30887690000000001</v>
      </c>
      <c r="BK539" s="38">
        <v>-0.18489420000000001</v>
      </c>
      <c r="BL539" s="38">
        <v>-0.11644</v>
      </c>
      <c r="BM539" s="38">
        <v>-6.5010299999999993E-2</v>
      </c>
      <c r="BN539" s="38">
        <v>8.1647999999999998E-3</v>
      </c>
      <c r="BO539" s="38">
        <v>3.4152700000000001E-2</v>
      </c>
      <c r="BP539" s="38">
        <v>0.2199807</v>
      </c>
      <c r="BQ539" s="38">
        <v>0.1005639</v>
      </c>
      <c r="BR539" s="38">
        <v>0.1455806</v>
      </c>
      <c r="BS539" s="38">
        <v>8.6527199999999999E-2</v>
      </c>
      <c r="BT539" s="38">
        <v>-4.2018600000000003E-2</v>
      </c>
      <c r="BU539" s="38">
        <v>-3.9490400000000002E-2</v>
      </c>
      <c r="BV539" s="38">
        <v>5.6403599999999998E-2</v>
      </c>
      <c r="BW539" s="38">
        <v>3.7293100000000003E-2</v>
      </c>
      <c r="BX539" s="38">
        <v>1.54155E-2</v>
      </c>
      <c r="BY539" s="38">
        <v>-0.14574960000000001</v>
      </c>
      <c r="BZ539" s="38">
        <v>0.1094326</v>
      </c>
      <c r="CA539" s="38">
        <v>8.0934599999999995E-2</v>
      </c>
      <c r="CB539" s="38">
        <v>8.9878600000000003E-2</v>
      </c>
      <c r="CC539" s="38">
        <v>0.21437780000000001</v>
      </c>
      <c r="CD539" s="38">
        <v>0.2222373</v>
      </c>
      <c r="CE539" s="38">
        <v>-0.12206119999999999</v>
      </c>
      <c r="CF539" s="38">
        <v>-0.1314282</v>
      </c>
      <c r="CG539" s="38">
        <v>-9.0872300000000003E-2</v>
      </c>
      <c r="CH539" s="38">
        <v>-0.29319489999999998</v>
      </c>
      <c r="CI539" s="38">
        <v>-0.1727716</v>
      </c>
      <c r="CJ539" s="38">
        <v>-0.10621360000000001</v>
      </c>
      <c r="CK539" s="38">
        <v>-5.6986599999999998E-2</v>
      </c>
      <c r="CL539" s="38">
        <v>1.6048799999999998E-2</v>
      </c>
      <c r="CM539" s="38">
        <v>4.42028E-2</v>
      </c>
      <c r="CN539" s="38">
        <v>0.23531589999999999</v>
      </c>
      <c r="CO539" s="38">
        <v>0.1095763</v>
      </c>
      <c r="CP539" s="38">
        <v>0.15702749999999999</v>
      </c>
      <c r="CQ539" s="38">
        <v>0.1006812</v>
      </c>
      <c r="CR539" s="38">
        <v>-2.8821300000000001E-2</v>
      </c>
      <c r="CS539" s="38">
        <v>-3.0375300000000001E-2</v>
      </c>
      <c r="CT539" s="38">
        <v>6.2071899999999999E-2</v>
      </c>
      <c r="CU539" s="38">
        <v>4.4091199999999997E-2</v>
      </c>
      <c r="CV539" s="38">
        <v>2.6930800000000001E-2</v>
      </c>
      <c r="CW539" s="38">
        <v>-0.1279749</v>
      </c>
      <c r="CX539" s="38">
        <v>0.1300625</v>
      </c>
      <c r="CY539" s="38">
        <v>0.10279339999999999</v>
      </c>
      <c r="CZ539" s="38">
        <v>0.11456710000000001</v>
      </c>
      <c r="DA539" s="38">
        <v>0.23877129999999999</v>
      </c>
      <c r="DB539" s="38">
        <v>0.24194080000000001</v>
      </c>
      <c r="DC539" s="38">
        <v>-9.8341600000000001E-2</v>
      </c>
      <c r="DD539" s="38">
        <v>-0.10881689999999999</v>
      </c>
      <c r="DE539" s="38">
        <v>-6.6781300000000002E-2</v>
      </c>
      <c r="DF539" s="38">
        <v>-0.27751300000000001</v>
      </c>
      <c r="DG539" s="38">
        <v>-0.16064899999999999</v>
      </c>
      <c r="DH539" s="38">
        <v>-9.5987299999999998E-2</v>
      </c>
      <c r="DI539" s="38">
        <v>-4.8962800000000001E-2</v>
      </c>
      <c r="DJ539" s="38">
        <v>2.39329E-2</v>
      </c>
      <c r="DK539" s="38">
        <v>5.42529E-2</v>
      </c>
      <c r="DL539" s="38">
        <v>0.25065120000000002</v>
      </c>
      <c r="DM539" s="38">
        <v>0.1185886</v>
      </c>
      <c r="DN539" s="38">
        <v>0.1684744</v>
      </c>
      <c r="DO539" s="38">
        <v>0.1148352</v>
      </c>
      <c r="DP539" s="38">
        <v>-1.56239E-2</v>
      </c>
      <c r="DQ539" s="38">
        <v>-2.1260100000000001E-2</v>
      </c>
      <c r="DR539" s="38">
        <v>6.77402E-2</v>
      </c>
      <c r="DS539" s="38">
        <v>5.0889299999999998E-2</v>
      </c>
      <c r="DT539" s="38">
        <v>3.84462E-2</v>
      </c>
      <c r="DU539" s="38">
        <v>-0.1102002</v>
      </c>
      <c r="DV539" s="38">
        <v>0.1506924</v>
      </c>
      <c r="DW539" s="38">
        <v>0.1246522</v>
      </c>
      <c r="DX539" s="38">
        <v>0.13925570000000001</v>
      </c>
      <c r="DY539" s="38">
        <v>0.26316479999999998</v>
      </c>
      <c r="DZ539" s="38">
        <v>0.26164419999999999</v>
      </c>
      <c r="EA539" s="38">
        <v>-7.4621999999999994E-2</v>
      </c>
      <c r="EB539" s="38">
        <v>-8.6205500000000004E-2</v>
      </c>
      <c r="EC539" s="38">
        <v>-4.26903E-2</v>
      </c>
      <c r="ED539" s="38">
        <v>-0.25487070000000001</v>
      </c>
      <c r="EE539" s="38">
        <v>-0.14314579999999999</v>
      </c>
      <c r="EF539" s="38">
        <v>-8.1222000000000003E-2</v>
      </c>
      <c r="EG539" s="38">
        <v>-3.7377800000000003E-2</v>
      </c>
      <c r="EH539" s="38">
        <v>3.5316199999999999E-2</v>
      </c>
      <c r="EI539" s="38">
        <v>6.8763599999999994E-2</v>
      </c>
      <c r="EJ539" s="38">
        <v>0.2727928</v>
      </c>
      <c r="EK539" s="38">
        <v>0.131601</v>
      </c>
      <c r="EL539" s="38">
        <v>0.18500179999999999</v>
      </c>
      <c r="EM539" s="38">
        <v>0.13527130000000001</v>
      </c>
      <c r="EN539" s="38">
        <v>3.4309000000000002E-3</v>
      </c>
      <c r="EO539" s="38">
        <v>-8.0993000000000002E-3</v>
      </c>
      <c r="EP539" s="38">
        <v>7.59243E-2</v>
      </c>
      <c r="EQ539" s="38">
        <v>6.0704599999999997E-2</v>
      </c>
      <c r="ER539" s="38">
        <v>5.5072500000000003E-2</v>
      </c>
      <c r="ES539" s="38">
        <v>-8.4536399999999998E-2</v>
      </c>
      <c r="ET539" s="38">
        <v>0.18047869999999999</v>
      </c>
      <c r="EU539" s="38">
        <v>0.15621289999999999</v>
      </c>
      <c r="EV539" s="38">
        <v>0.174902</v>
      </c>
      <c r="EW539" s="38">
        <v>0.29838510000000001</v>
      </c>
      <c r="EX539" s="38">
        <v>0.29009289999999999</v>
      </c>
      <c r="EY539" s="38">
        <v>-4.0374699999999999E-2</v>
      </c>
      <c r="EZ539" s="38">
        <v>-5.3558300000000003E-2</v>
      </c>
      <c r="FA539" s="38">
        <v>-7.9066999999999991E-3</v>
      </c>
      <c r="FB539" s="38">
        <v>77.718500000000006</v>
      </c>
      <c r="FC539" s="38">
        <v>75.589680000000001</v>
      </c>
      <c r="FD539" s="38">
        <v>73.973789999999994</v>
      </c>
      <c r="FE539" s="38">
        <v>72.331029999999998</v>
      </c>
      <c r="FF539" s="38">
        <v>70.884699999999995</v>
      </c>
      <c r="FG539" s="38">
        <v>69.292249999999996</v>
      </c>
      <c r="FH539" s="38">
        <v>69.062190000000001</v>
      </c>
      <c r="FI539" s="38">
        <v>72.280680000000004</v>
      </c>
      <c r="FJ539" s="38">
        <v>76.442149999999998</v>
      </c>
      <c r="FK539" s="38">
        <v>80.823539999999994</v>
      </c>
      <c r="FL539" s="38">
        <v>85.526340000000005</v>
      </c>
      <c r="FM539" s="38">
        <v>88.996229999999997</v>
      </c>
      <c r="FN539" s="38">
        <v>92.058329999999998</v>
      </c>
      <c r="FO539" s="38">
        <v>94.381069999999994</v>
      </c>
      <c r="FP539" s="38">
        <v>96.02619</v>
      </c>
      <c r="FQ539" s="38">
        <v>97.153400000000005</v>
      </c>
      <c r="FR539" s="38">
        <v>99.322159999999997</v>
      </c>
      <c r="FS539" s="38">
        <v>98.824929999999995</v>
      </c>
      <c r="FT539" s="38">
        <v>97.033929999999998</v>
      </c>
      <c r="FU539" s="38">
        <v>93.914550000000006</v>
      </c>
      <c r="FV539" s="38">
        <v>89.643619999999999</v>
      </c>
      <c r="FW539">
        <v>85.941329999999994</v>
      </c>
      <c r="FX539">
        <v>82.953689999999995</v>
      </c>
      <c r="FY539">
        <v>79.78425</v>
      </c>
      <c r="FZ539">
        <v>3.9328099999999998E-2</v>
      </c>
      <c r="GA539">
        <v>0.31474950000000002</v>
      </c>
      <c r="GB539">
        <v>1</v>
      </c>
    </row>
    <row r="540" spans="1:184" x14ac:dyDescent="0.3">
      <c r="A540" t="s">
        <v>279</v>
      </c>
      <c r="B540" t="s">
        <v>1</v>
      </c>
      <c r="C540" t="s">
        <v>1</v>
      </c>
      <c r="D540" t="s">
        <v>1</v>
      </c>
      <c r="E540" t="s">
        <v>1</v>
      </c>
      <c r="F540" t="s">
        <v>1</v>
      </c>
      <c r="G540" t="s">
        <v>222</v>
      </c>
      <c r="H540" s="40" t="s">
        <v>1</v>
      </c>
      <c r="I540" s="18" t="s">
        <v>1</v>
      </c>
      <c r="J540" s="38" t="s">
        <v>1</v>
      </c>
      <c r="K540" s="18">
        <v>44789</v>
      </c>
      <c r="L540" s="38">
        <v>17664</v>
      </c>
      <c r="M540" s="38">
        <v>17664</v>
      </c>
      <c r="N540" s="38">
        <v>13.846970000000001</v>
      </c>
      <c r="O540" s="38">
        <v>13.25681</v>
      </c>
      <c r="P540" s="38">
        <v>12.894299999999999</v>
      </c>
      <c r="Q540" s="38">
        <v>12.800649999999999</v>
      </c>
      <c r="R540" s="38">
        <v>13.362500000000001</v>
      </c>
      <c r="S540" s="38">
        <v>14.73244</v>
      </c>
      <c r="T540" s="38">
        <v>16.457370000000001</v>
      </c>
      <c r="U540" s="38">
        <v>18.650739999999999</v>
      </c>
      <c r="V540" s="38">
        <v>21.32273</v>
      </c>
      <c r="W540" s="38">
        <v>23.401289999999999</v>
      </c>
      <c r="X540" s="38">
        <v>25.24954</v>
      </c>
      <c r="Y540" s="38">
        <v>26.685269999999999</v>
      </c>
      <c r="Z540" s="38">
        <v>27.667369999999998</v>
      </c>
      <c r="AA540" s="38">
        <v>28.697929999999999</v>
      </c>
      <c r="AB540" s="38">
        <v>29.03811</v>
      </c>
      <c r="AC540" s="38">
        <v>28.561350000000001</v>
      </c>
      <c r="AD540" s="38">
        <v>27.295280000000002</v>
      </c>
      <c r="AE540" s="38">
        <v>25.38786</v>
      </c>
      <c r="AF540" s="38">
        <v>23.685300000000002</v>
      </c>
      <c r="AG540" s="38">
        <v>22.39198</v>
      </c>
      <c r="AH540" s="38">
        <v>21.087990000000001</v>
      </c>
      <c r="AI540" s="38">
        <v>19.253509999999999</v>
      </c>
      <c r="AJ540" s="38">
        <v>17.20308</v>
      </c>
      <c r="AK540" s="38">
        <v>15.68591</v>
      </c>
      <c r="AL540" s="38">
        <v>-6.0120300000000002E-2</v>
      </c>
      <c r="AM540" s="38">
        <v>-0.13741329999999999</v>
      </c>
      <c r="AN540" s="38">
        <v>-0.1059184</v>
      </c>
      <c r="AO540" s="38">
        <v>-9.3767400000000001E-2</v>
      </c>
      <c r="AP540" s="38">
        <v>-2.75474E-2</v>
      </c>
      <c r="AQ540" s="38">
        <v>-0.1580751</v>
      </c>
      <c r="AR540" s="38">
        <v>-0.19137680000000001</v>
      </c>
      <c r="AS540" s="38">
        <v>7.6374899999999996E-2</v>
      </c>
      <c r="AT540" s="38">
        <v>5.8725399999999997E-2</v>
      </c>
      <c r="AU540" s="38">
        <v>0.1113156</v>
      </c>
      <c r="AV540" s="38">
        <v>0.1032322</v>
      </c>
      <c r="AW540" s="38">
        <v>4.9934600000000003E-2</v>
      </c>
      <c r="AX540" s="38">
        <v>-1.78374E-2</v>
      </c>
      <c r="AY540" s="38">
        <v>-5.0683000000000004E-3</v>
      </c>
      <c r="AZ540" s="38">
        <v>-2.4808199999999999E-2</v>
      </c>
      <c r="BA540" s="38">
        <v>-4.8190000000000004E-3</v>
      </c>
      <c r="BB540" s="38">
        <v>0.20568449999999999</v>
      </c>
      <c r="BC540" s="38">
        <v>0.1770014</v>
      </c>
      <c r="BD540" s="38">
        <v>0.24815599999999999</v>
      </c>
      <c r="BE540" s="38">
        <v>0.1363366</v>
      </c>
      <c r="BF540" s="38">
        <v>8.1500199999999995E-2</v>
      </c>
      <c r="BG540" s="38">
        <v>8.2428500000000002E-2</v>
      </c>
      <c r="BH540" s="38">
        <v>1.70154E-2</v>
      </c>
      <c r="BI540" s="38">
        <v>-1.44805E-2</v>
      </c>
      <c r="BJ540" s="38">
        <v>-4.1095699999999999E-2</v>
      </c>
      <c r="BK540" s="38">
        <v>-0.1224161</v>
      </c>
      <c r="BL540" s="38">
        <v>-9.2624200000000004E-2</v>
      </c>
      <c r="BM540" s="38">
        <v>-8.1984899999999999E-2</v>
      </c>
      <c r="BN540" s="38">
        <v>-1.5415699999999999E-2</v>
      </c>
      <c r="BO540" s="38">
        <v>-0.14198939999999999</v>
      </c>
      <c r="BP540" s="38">
        <v>-0.16597619999999999</v>
      </c>
      <c r="BQ540" s="38">
        <v>9.2831700000000003E-2</v>
      </c>
      <c r="BR540" s="38">
        <v>7.9146400000000006E-2</v>
      </c>
      <c r="BS540" s="38">
        <v>0.13471830000000001</v>
      </c>
      <c r="BT540" s="38">
        <v>0.1199284</v>
      </c>
      <c r="BU540" s="38">
        <v>6.4966499999999996E-2</v>
      </c>
      <c r="BV540" s="38">
        <v>-7.6273000000000001E-3</v>
      </c>
      <c r="BW540" s="38">
        <v>9.2233000000000002E-3</v>
      </c>
      <c r="BX540" s="38">
        <v>6.4300000000000002E-4</v>
      </c>
      <c r="BY540" s="38">
        <v>2.8730100000000001E-2</v>
      </c>
      <c r="BZ540" s="38">
        <v>0.2393662</v>
      </c>
      <c r="CA540" s="38">
        <v>0.21192559999999999</v>
      </c>
      <c r="CB540" s="38">
        <v>0.2877112</v>
      </c>
      <c r="CC540" s="38">
        <v>0.1764328</v>
      </c>
      <c r="CD540" s="38">
        <v>0.1159596</v>
      </c>
      <c r="CE540" s="38">
        <v>0.1208379</v>
      </c>
      <c r="CF540" s="38">
        <v>6.0169500000000001E-2</v>
      </c>
      <c r="CG540" s="38">
        <v>3.4256799999999997E-2</v>
      </c>
      <c r="CH540" s="38">
        <v>-2.7919200000000002E-2</v>
      </c>
      <c r="CI540" s="38">
        <v>-0.112029</v>
      </c>
      <c r="CJ540" s="38">
        <v>-8.3416699999999996E-2</v>
      </c>
      <c r="CK540" s="38">
        <v>-7.3824299999999995E-2</v>
      </c>
      <c r="CL540" s="38">
        <v>-7.0133000000000001E-3</v>
      </c>
      <c r="CM540" s="38">
        <v>-0.13084860000000001</v>
      </c>
      <c r="CN540" s="38">
        <v>-0.14838380000000001</v>
      </c>
      <c r="CO540" s="38">
        <v>0.10422960000000001</v>
      </c>
      <c r="CP540" s="38">
        <v>9.3289899999999995E-2</v>
      </c>
      <c r="CQ540" s="38">
        <v>0.1509269</v>
      </c>
      <c r="CR540" s="38">
        <v>0.1314921</v>
      </c>
      <c r="CS540" s="38">
        <v>7.5377600000000003E-2</v>
      </c>
      <c r="CT540" s="38">
        <v>-5.5579999999999996E-4</v>
      </c>
      <c r="CU540" s="38">
        <v>1.9121599999999999E-2</v>
      </c>
      <c r="CV540" s="38">
        <v>1.8270499999999999E-2</v>
      </c>
      <c r="CW540" s="38">
        <v>5.1966100000000001E-2</v>
      </c>
      <c r="CX540" s="38">
        <v>0.26269419999999999</v>
      </c>
      <c r="CY540" s="38">
        <v>0.23611409999999999</v>
      </c>
      <c r="CZ540" s="38">
        <v>0.31510700000000003</v>
      </c>
      <c r="DA540" s="38">
        <v>0.20420340000000001</v>
      </c>
      <c r="DB540" s="38">
        <v>0.13982600000000001</v>
      </c>
      <c r="DC540" s="38">
        <v>0.14744009999999999</v>
      </c>
      <c r="DD540" s="38">
        <v>9.0057899999999996E-2</v>
      </c>
      <c r="DE540" s="38">
        <v>6.8012100000000006E-2</v>
      </c>
      <c r="DF540" s="38">
        <v>-1.47428E-2</v>
      </c>
      <c r="DG540" s="38">
        <v>-0.101642</v>
      </c>
      <c r="DH540" s="38">
        <v>-7.4209200000000003E-2</v>
      </c>
      <c r="DI540" s="38">
        <v>-6.5663700000000005E-2</v>
      </c>
      <c r="DJ540" s="38">
        <v>1.3891000000000001E-3</v>
      </c>
      <c r="DK540" s="38">
        <v>-0.1197077</v>
      </c>
      <c r="DL540" s="38">
        <v>-0.1307914</v>
      </c>
      <c r="DM540" s="38">
        <v>0.1156276</v>
      </c>
      <c r="DN540" s="38">
        <v>0.1074334</v>
      </c>
      <c r="DO540" s="38">
        <v>0.1671356</v>
      </c>
      <c r="DP540" s="38">
        <v>0.14305590000000001</v>
      </c>
      <c r="DQ540" s="38">
        <v>8.5788699999999996E-2</v>
      </c>
      <c r="DR540" s="38">
        <v>6.5157000000000001E-3</v>
      </c>
      <c r="DS540" s="38">
        <v>2.9019900000000001E-2</v>
      </c>
      <c r="DT540" s="38">
        <v>3.5897900000000003E-2</v>
      </c>
      <c r="DU540" s="38">
        <v>7.5202099999999994E-2</v>
      </c>
      <c r="DV540" s="38">
        <v>0.286022</v>
      </c>
      <c r="DW540" s="38">
        <v>0.26030249999999999</v>
      </c>
      <c r="DX540" s="38">
        <v>0.3425028</v>
      </c>
      <c r="DY540" s="38">
        <v>0.23197390000000001</v>
      </c>
      <c r="DZ540" s="38">
        <v>0.16369249999999999</v>
      </c>
      <c r="EA540" s="38">
        <v>0.17404230000000001</v>
      </c>
      <c r="EB540" s="38">
        <v>0.1199462</v>
      </c>
      <c r="EC540" s="38">
        <v>0.1017675</v>
      </c>
      <c r="ED540" s="38">
        <v>4.2818999999999999E-3</v>
      </c>
      <c r="EE540" s="38">
        <v>-8.6644799999999994E-2</v>
      </c>
      <c r="EF540" s="38">
        <v>-6.0914999999999997E-2</v>
      </c>
      <c r="EG540" s="38">
        <v>-5.3881100000000001E-2</v>
      </c>
      <c r="EH540" s="38">
        <v>1.3520799999999999E-2</v>
      </c>
      <c r="EI540" s="38">
        <v>-0.10362209999999999</v>
      </c>
      <c r="EJ540" s="38">
        <v>-0.1053907</v>
      </c>
      <c r="EK540" s="38">
        <v>0.13208439999999999</v>
      </c>
      <c r="EL540" s="38">
        <v>0.12785440000000001</v>
      </c>
      <c r="EM540" s="38">
        <v>0.19053819999999999</v>
      </c>
      <c r="EN540" s="38">
        <v>0.15975210000000001</v>
      </c>
      <c r="EO540" s="38">
        <v>0.1008206</v>
      </c>
      <c r="EP540" s="38">
        <v>1.6725799999999999E-2</v>
      </c>
      <c r="EQ540" s="38">
        <v>4.3311500000000003E-2</v>
      </c>
      <c r="ER540" s="38">
        <v>6.13492E-2</v>
      </c>
      <c r="ES540" s="38">
        <v>0.1087513</v>
      </c>
      <c r="ET540" s="38">
        <v>0.31970379999999998</v>
      </c>
      <c r="EU540" s="38">
        <v>0.29522680000000001</v>
      </c>
      <c r="EV540" s="38">
        <v>0.38205800000000001</v>
      </c>
      <c r="EW540" s="38">
        <v>0.27207009999999998</v>
      </c>
      <c r="EX540" s="38">
        <v>0.19815179999999999</v>
      </c>
      <c r="EY540" s="38">
        <v>0.21245159999999999</v>
      </c>
      <c r="EZ540" s="38">
        <v>0.1631003</v>
      </c>
      <c r="FA540" s="38">
        <v>0.15050479999999999</v>
      </c>
      <c r="FB540" s="38">
        <v>78.091179999999994</v>
      </c>
      <c r="FC540" s="38">
        <v>76.864360000000005</v>
      </c>
      <c r="FD540" s="38">
        <v>75.109849999999994</v>
      </c>
      <c r="FE540" s="38">
        <v>73.509829999999994</v>
      </c>
      <c r="FF540" s="38">
        <v>71.712000000000003</v>
      </c>
      <c r="FG540" s="38">
        <v>70.801289999999995</v>
      </c>
      <c r="FH540" s="38">
        <v>70.206010000000006</v>
      </c>
      <c r="FI540" s="38">
        <v>72.305710000000005</v>
      </c>
      <c r="FJ540" s="38">
        <v>77.006690000000006</v>
      </c>
      <c r="FK540" s="38">
        <v>82.474279999999993</v>
      </c>
      <c r="FL540" s="38">
        <v>87.222880000000004</v>
      </c>
      <c r="FM540" s="38">
        <v>91.489689999999996</v>
      </c>
      <c r="FN540" s="38">
        <v>95.612920000000003</v>
      </c>
      <c r="FO540" s="38">
        <v>98.955770000000001</v>
      </c>
      <c r="FP540" s="38">
        <v>101.44540000000001</v>
      </c>
      <c r="FQ540" s="38">
        <v>102.6639</v>
      </c>
      <c r="FR540" s="38">
        <v>103.0312</v>
      </c>
      <c r="FS540" s="38">
        <v>102.63500000000001</v>
      </c>
      <c r="FT540" s="38">
        <v>101.12730000000001</v>
      </c>
      <c r="FU540" s="38">
        <v>98.050190000000001</v>
      </c>
      <c r="FV540" s="38">
        <v>93.64385</v>
      </c>
      <c r="FW540">
        <v>90.005359999999996</v>
      </c>
      <c r="FX540">
        <v>86.867360000000005</v>
      </c>
      <c r="FY540">
        <v>84.492289999999997</v>
      </c>
      <c r="FZ540">
        <v>4.4510599999999997E-2</v>
      </c>
      <c r="GA540">
        <v>0.3596567</v>
      </c>
      <c r="GB540">
        <v>1</v>
      </c>
    </row>
    <row r="541" spans="1:184" x14ac:dyDescent="0.3">
      <c r="A541" t="s">
        <v>279</v>
      </c>
      <c r="B541" t="s">
        <v>1</v>
      </c>
      <c r="C541" t="s">
        <v>1</v>
      </c>
      <c r="D541" t="s">
        <v>1</v>
      </c>
      <c r="E541" t="s">
        <v>1</v>
      </c>
      <c r="F541" t="s">
        <v>1</v>
      </c>
      <c r="G541" t="s">
        <v>222</v>
      </c>
      <c r="H541" s="40" t="s">
        <v>1</v>
      </c>
      <c r="I541" s="18" t="s">
        <v>1</v>
      </c>
      <c r="J541" s="38" t="s">
        <v>1</v>
      </c>
      <c r="K541" s="18">
        <v>44790</v>
      </c>
      <c r="L541" s="38">
        <v>17664</v>
      </c>
      <c r="M541" s="38">
        <v>17664</v>
      </c>
      <c r="N541" s="38">
        <v>15.153700000000001</v>
      </c>
      <c r="O541" s="38">
        <v>14.52609</v>
      </c>
      <c r="P541" s="38">
        <v>14.13476</v>
      </c>
      <c r="Q541" s="38">
        <v>14.039249999999999</v>
      </c>
      <c r="R541" s="38">
        <v>14.59337</v>
      </c>
      <c r="S541" s="38">
        <v>16.068480000000001</v>
      </c>
      <c r="T541" s="38">
        <v>17.79121</v>
      </c>
      <c r="U541" s="38">
        <v>19.927849999999999</v>
      </c>
      <c r="V541" s="38">
        <v>22.412510000000001</v>
      </c>
      <c r="W541" s="38">
        <v>24.13495</v>
      </c>
      <c r="X541" s="38">
        <v>25.71988</v>
      </c>
      <c r="Y541" s="38">
        <v>26.96508</v>
      </c>
      <c r="Z541" s="38">
        <v>27.79571</v>
      </c>
      <c r="AA541" s="38">
        <v>28.58381</v>
      </c>
      <c r="AB541" s="38">
        <v>28.701840000000001</v>
      </c>
      <c r="AC541" s="38">
        <v>28.100169999999999</v>
      </c>
      <c r="AD541" s="38">
        <v>26.83344</v>
      </c>
      <c r="AE541" s="38">
        <v>24.99615</v>
      </c>
      <c r="AF541" s="38">
        <v>23.354040000000001</v>
      </c>
      <c r="AG541" s="38">
        <v>22.23705</v>
      </c>
      <c r="AH541" s="38">
        <v>21.096070000000001</v>
      </c>
      <c r="AI541" s="38">
        <v>19.30367</v>
      </c>
      <c r="AJ541" s="38">
        <v>17.273779999999999</v>
      </c>
      <c r="AK541" s="38">
        <v>15.820600000000001</v>
      </c>
      <c r="AL541" s="38">
        <v>0.36037160000000001</v>
      </c>
      <c r="AM541" s="38">
        <v>0.28553410000000001</v>
      </c>
      <c r="AN541" s="38">
        <v>0.27062609999999998</v>
      </c>
      <c r="AO541" s="38">
        <v>0.24166760000000001</v>
      </c>
      <c r="AP541" s="38">
        <v>0.16323969999999999</v>
      </c>
      <c r="AQ541" s="38">
        <v>-7.1469299999999999E-2</v>
      </c>
      <c r="AR541" s="38">
        <v>-0.38190560000000001</v>
      </c>
      <c r="AS541" s="38">
        <v>-0.19613649999999999</v>
      </c>
      <c r="AT541" s="38">
        <v>-0.41353060000000003</v>
      </c>
      <c r="AU541" s="38">
        <v>-0.60922810000000005</v>
      </c>
      <c r="AV541" s="38">
        <v>-0.43340030000000002</v>
      </c>
      <c r="AW541" s="38">
        <v>-0.14952219999999999</v>
      </c>
      <c r="AX541" s="38">
        <v>-0.1010899</v>
      </c>
      <c r="AY541" s="38">
        <v>5.9213200000000001E-2</v>
      </c>
      <c r="AZ541" s="38">
        <v>0.26101920000000001</v>
      </c>
      <c r="BA541" s="38">
        <v>0.44946540000000001</v>
      </c>
      <c r="BB541" s="38">
        <v>0.82240570000000002</v>
      </c>
      <c r="BC541" s="38">
        <v>0.71254150000000005</v>
      </c>
      <c r="BD541" s="38">
        <v>0.65024669999999996</v>
      </c>
      <c r="BE541" s="38">
        <v>0.63987269999999996</v>
      </c>
      <c r="BF541" s="38">
        <v>0.68777840000000001</v>
      </c>
      <c r="BG541" s="38">
        <v>0.80285059999999997</v>
      </c>
      <c r="BH541" s="38">
        <v>0.62192639999999999</v>
      </c>
      <c r="BI541" s="38">
        <v>0.58239019999999997</v>
      </c>
      <c r="BJ541" s="38">
        <v>0.38819379999999998</v>
      </c>
      <c r="BK541" s="38">
        <v>0.31234509999999999</v>
      </c>
      <c r="BL541" s="38">
        <v>0.2935855</v>
      </c>
      <c r="BM541" s="38">
        <v>0.26465559999999999</v>
      </c>
      <c r="BN541" s="38">
        <v>0.1819808</v>
      </c>
      <c r="BO541" s="38">
        <v>-4.9452200000000002E-2</v>
      </c>
      <c r="BP541" s="38">
        <v>-0.35458250000000002</v>
      </c>
      <c r="BQ541" s="38">
        <v>-0.17677309999999999</v>
      </c>
      <c r="BR541" s="38">
        <v>-0.39257740000000002</v>
      </c>
      <c r="BS541" s="38">
        <v>-0.56531359999999997</v>
      </c>
      <c r="BT541" s="38">
        <v>-0.40238390000000002</v>
      </c>
      <c r="BU541" s="38">
        <v>-0.130853</v>
      </c>
      <c r="BV541" s="38">
        <v>-8.9424900000000002E-2</v>
      </c>
      <c r="BW541" s="38">
        <v>7.5385999999999995E-2</v>
      </c>
      <c r="BX541" s="38">
        <v>0.29215360000000001</v>
      </c>
      <c r="BY541" s="38">
        <v>0.49577939999999998</v>
      </c>
      <c r="BZ541" s="38">
        <v>0.87597170000000002</v>
      </c>
      <c r="CA541" s="38">
        <v>0.76598909999999998</v>
      </c>
      <c r="CB541" s="38">
        <v>0.70873640000000004</v>
      </c>
      <c r="CC541" s="38">
        <v>0.69447490000000001</v>
      </c>
      <c r="CD541" s="38">
        <v>0.73097409999999996</v>
      </c>
      <c r="CE541" s="38">
        <v>0.85735170000000005</v>
      </c>
      <c r="CF541" s="38">
        <v>0.67560229999999999</v>
      </c>
      <c r="CG541" s="38">
        <v>0.62725509999999995</v>
      </c>
      <c r="CH541" s="38">
        <v>0.40746329999999997</v>
      </c>
      <c r="CI541" s="38">
        <v>0.33091429999999999</v>
      </c>
      <c r="CJ541" s="38">
        <v>0.30948710000000001</v>
      </c>
      <c r="CK541" s="38">
        <v>0.28057700000000002</v>
      </c>
      <c r="CL541" s="38">
        <v>0.19496089999999999</v>
      </c>
      <c r="CM541" s="38">
        <v>-3.4203200000000003E-2</v>
      </c>
      <c r="CN541" s="38">
        <v>-0.33565859999999997</v>
      </c>
      <c r="CO541" s="38">
        <v>-0.16336210000000001</v>
      </c>
      <c r="CP541" s="38">
        <v>-0.37806519999999999</v>
      </c>
      <c r="CQ541" s="38">
        <v>-0.53489850000000005</v>
      </c>
      <c r="CR541" s="38">
        <v>-0.38090210000000002</v>
      </c>
      <c r="CS541" s="38">
        <v>-0.11792279999999999</v>
      </c>
      <c r="CT541" s="38">
        <v>-8.1345700000000007E-2</v>
      </c>
      <c r="CU541" s="38">
        <v>8.6587200000000003E-2</v>
      </c>
      <c r="CV541" s="38">
        <v>0.31371719999999997</v>
      </c>
      <c r="CW541" s="38">
        <v>0.5278564</v>
      </c>
      <c r="CX541" s="38">
        <v>0.91307139999999998</v>
      </c>
      <c r="CY541" s="38">
        <v>0.80300680000000002</v>
      </c>
      <c r="CZ541" s="38">
        <v>0.74924610000000003</v>
      </c>
      <c r="DA541" s="38">
        <v>0.73229219999999995</v>
      </c>
      <c r="DB541" s="38">
        <v>0.76089130000000005</v>
      </c>
      <c r="DC541" s="38">
        <v>0.89509899999999998</v>
      </c>
      <c r="DD541" s="38">
        <v>0.71277800000000002</v>
      </c>
      <c r="DE541" s="38">
        <v>0.65832840000000004</v>
      </c>
      <c r="DF541" s="38">
        <v>0.42673290000000003</v>
      </c>
      <c r="DG541" s="38">
        <v>0.3494835</v>
      </c>
      <c r="DH541" s="38">
        <v>0.32538869999999998</v>
      </c>
      <c r="DI541" s="38">
        <v>0.2964984</v>
      </c>
      <c r="DJ541" s="38">
        <v>0.20794090000000001</v>
      </c>
      <c r="DK541" s="38">
        <v>-1.8954200000000001E-2</v>
      </c>
      <c r="DL541" s="38">
        <v>-0.31673469999999998</v>
      </c>
      <c r="DM541" s="38">
        <v>-0.14995120000000001</v>
      </c>
      <c r="DN541" s="38">
        <v>-0.36355300000000002</v>
      </c>
      <c r="DO541" s="38">
        <v>-0.50448349999999997</v>
      </c>
      <c r="DP541" s="38">
        <v>-0.35942020000000002</v>
      </c>
      <c r="DQ541" s="38">
        <v>-0.1049925</v>
      </c>
      <c r="DR541" s="38">
        <v>-7.3266499999999998E-2</v>
      </c>
      <c r="DS541" s="38">
        <v>9.7788399999999998E-2</v>
      </c>
      <c r="DT541" s="38">
        <v>0.33528079999999999</v>
      </c>
      <c r="DU541" s="38">
        <v>0.55993340000000003</v>
      </c>
      <c r="DV541" s="38">
        <v>0.95017110000000005</v>
      </c>
      <c r="DW541" s="38">
        <v>0.84002449999999995</v>
      </c>
      <c r="DX541" s="38">
        <v>0.78975580000000001</v>
      </c>
      <c r="DY541" s="38">
        <v>0.7701095</v>
      </c>
      <c r="DZ541" s="38">
        <v>0.79080839999999997</v>
      </c>
      <c r="EA541" s="38">
        <v>0.93284619999999996</v>
      </c>
      <c r="EB541" s="38">
        <v>0.74995369999999995</v>
      </c>
      <c r="EC541" s="38">
        <v>0.68940170000000001</v>
      </c>
      <c r="ED541" s="38">
        <v>0.45455509999999999</v>
      </c>
      <c r="EE541" s="38">
        <v>0.37629439999999997</v>
      </c>
      <c r="EF541" s="38">
        <v>0.34834809999999999</v>
      </c>
      <c r="EG541" s="38">
        <v>0.3194863</v>
      </c>
      <c r="EH541" s="38">
        <v>0.2266821</v>
      </c>
      <c r="EI541" s="38">
        <v>3.0628999999999999E-3</v>
      </c>
      <c r="EJ541" s="38">
        <v>-0.28941159999999999</v>
      </c>
      <c r="EK541" s="38">
        <v>-0.1305878</v>
      </c>
      <c r="EL541" s="38">
        <v>-0.34259970000000001</v>
      </c>
      <c r="EM541" s="38">
        <v>-0.46056900000000001</v>
      </c>
      <c r="EN541" s="38">
        <v>-0.32840380000000002</v>
      </c>
      <c r="EO541" s="38">
        <v>-8.6323300000000006E-2</v>
      </c>
      <c r="EP541" s="38">
        <v>-6.1601499999999997E-2</v>
      </c>
      <c r="EQ541" s="38">
        <v>0.1139612</v>
      </c>
      <c r="ER541" s="38">
        <v>0.3664153</v>
      </c>
      <c r="ES541" s="38">
        <v>0.60624739999999999</v>
      </c>
      <c r="ET541" s="38">
        <v>1.0037370000000001</v>
      </c>
      <c r="EU541" s="38">
        <v>0.89347220000000005</v>
      </c>
      <c r="EV541" s="38">
        <v>0.84824540000000004</v>
      </c>
      <c r="EW541" s="38">
        <v>0.82471159999999999</v>
      </c>
      <c r="EX541" s="38">
        <v>0.83400419999999997</v>
      </c>
      <c r="EY541" s="38">
        <v>0.98734739999999999</v>
      </c>
      <c r="EZ541" s="38">
        <v>0.80362960000000006</v>
      </c>
      <c r="FA541" s="38">
        <v>0.73426659999999999</v>
      </c>
      <c r="FB541" s="38">
        <v>82.655190000000005</v>
      </c>
      <c r="FC541" s="38">
        <v>81.189109999999999</v>
      </c>
      <c r="FD541" s="38">
        <v>79.630629999999996</v>
      </c>
      <c r="FE541" s="38">
        <v>78.089659999999995</v>
      </c>
      <c r="FF541" s="38">
        <v>77.662289999999999</v>
      </c>
      <c r="FG541" s="38">
        <v>77.008960000000002</v>
      </c>
      <c r="FH541" s="38">
        <v>76.10727</v>
      </c>
      <c r="FI541" s="38">
        <v>77.370570000000001</v>
      </c>
      <c r="FJ541" s="38">
        <v>81.429159999999996</v>
      </c>
      <c r="FK541" s="38">
        <v>84.417349999999999</v>
      </c>
      <c r="FL541" s="38">
        <v>87.525069999999999</v>
      </c>
      <c r="FM541" s="38">
        <v>91.135549999999995</v>
      </c>
      <c r="FN541" s="38">
        <v>94.915970000000002</v>
      </c>
      <c r="FO541" s="38">
        <v>96.622119999999995</v>
      </c>
      <c r="FP541" s="38">
        <v>97.401690000000002</v>
      </c>
      <c r="FQ541" s="38">
        <v>97.895240000000001</v>
      </c>
      <c r="FR541" s="38">
        <v>98.102810000000005</v>
      </c>
      <c r="FS541" s="38">
        <v>97.864009999999993</v>
      </c>
      <c r="FT541" s="38">
        <v>96.867729999999995</v>
      </c>
      <c r="FU541" s="38">
        <v>94.213390000000004</v>
      </c>
      <c r="FV541" s="38">
        <v>90.693489999999997</v>
      </c>
      <c r="FW541">
        <v>87.057220000000001</v>
      </c>
      <c r="FX541">
        <v>83.944940000000003</v>
      </c>
      <c r="FY541">
        <v>81.571860000000001</v>
      </c>
      <c r="FZ541">
        <v>6.3317600000000002E-2</v>
      </c>
      <c r="GA541">
        <v>0.4343632</v>
      </c>
      <c r="GB541">
        <v>1</v>
      </c>
    </row>
    <row r="542" spans="1:184" x14ac:dyDescent="0.3">
      <c r="A542" t="s">
        <v>279</v>
      </c>
      <c r="B542" t="s">
        <v>1</v>
      </c>
      <c r="C542" t="s">
        <v>1</v>
      </c>
      <c r="D542" t="s">
        <v>1</v>
      </c>
      <c r="E542" t="s">
        <v>1</v>
      </c>
      <c r="F542" t="s">
        <v>1</v>
      </c>
      <c r="G542" t="s">
        <v>222</v>
      </c>
      <c r="H542" s="40" t="s">
        <v>1</v>
      </c>
      <c r="I542" s="18" t="s">
        <v>1</v>
      </c>
      <c r="J542" s="38" t="s">
        <v>1</v>
      </c>
      <c r="K542" s="18">
        <v>44792</v>
      </c>
      <c r="L542" s="38">
        <v>17663</v>
      </c>
      <c r="M542" s="38">
        <v>17663</v>
      </c>
      <c r="N542" s="38">
        <v>14.52656</v>
      </c>
      <c r="O542" s="38">
        <v>13.86077</v>
      </c>
      <c r="P542" s="38">
        <v>13.45707</v>
      </c>
      <c r="Q542" s="38">
        <v>13.343389999999999</v>
      </c>
      <c r="R542" s="38">
        <v>13.85655</v>
      </c>
      <c r="S542" s="38">
        <v>15.19708</v>
      </c>
      <c r="T542" s="38">
        <v>16.76435</v>
      </c>
      <c r="U542" s="38">
        <v>18.764579999999999</v>
      </c>
      <c r="V542" s="38">
        <v>21.154610000000002</v>
      </c>
      <c r="W542" s="38">
        <v>22.989709999999999</v>
      </c>
      <c r="X542" s="38">
        <v>24.752379999999999</v>
      </c>
      <c r="Y542" s="38">
        <v>26.153079999999999</v>
      </c>
      <c r="Z542" s="38">
        <v>27.060230000000001</v>
      </c>
      <c r="AA542" s="38">
        <v>27.939800000000002</v>
      </c>
      <c r="AB542" s="38">
        <v>28.103590000000001</v>
      </c>
      <c r="AC542" s="38">
        <v>27.58568</v>
      </c>
      <c r="AD542" s="38">
        <v>26.4222</v>
      </c>
      <c r="AE542" s="38">
        <v>24.670999999999999</v>
      </c>
      <c r="AF542" s="38">
        <v>22.976959999999998</v>
      </c>
      <c r="AG542" s="38">
        <v>21.74241</v>
      </c>
      <c r="AH542" s="38">
        <v>20.610900000000001</v>
      </c>
      <c r="AI542" s="38">
        <v>18.950849999999999</v>
      </c>
      <c r="AJ542" s="38">
        <v>17.052720000000001</v>
      </c>
      <c r="AK542" s="38">
        <v>15.502829999999999</v>
      </c>
      <c r="AL542" s="38">
        <v>-9.1180899999999995E-2</v>
      </c>
      <c r="AM542" s="38">
        <v>-0.10808139999999999</v>
      </c>
      <c r="AN542" s="38">
        <v>-7.7406500000000003E-2</v>
      </c>
      <c r="AO542" s="38">
        <v>-6.4065499999999997E-2</v>
      </c>
      <c r="AP542" s="38">
        <v>-1.2770999999999999E-2</v>
      </c>
      <c r="AQ542" s="38">
        <v>-2.1071300000000001E-2</v>
      </c>
      <c r="AR542" s="38">
        <v>-5.8519799999999997E-2</v>
      </c>
      <c r="AS542" s="38">
        <v>6.5944900000000001E-2</v>
      </c>
      <c r="AT542" s="38">
        <v>-7.1346099999999996E-2</v>
      </c>
      <c r="AU542" s="38">
        <v>-0.1206947</v>
      </c>
      <c r="AV542" s="38">
        <v>2.5929000000000001E-2</v>
      </c>
      <c r="AW542" s="38">
        <v>5.0859500000000002E-2</v>
      </c>
      <c r="AX542" s="38">
        <v>4.2928800000000003E-2</v>
      </c>
      <c r="AY542" s="38">
        <v>-3.5394599999999998E-2</v>
      </c>
      <c r="AZ542" s="38">
        <v>-0.27845429999999999</v>
      </c>
      <c r="BA542" s="38">
        <v>-0.27760479999999998</v>
      </c>
      <c r="BB542" s="38">
        <v>-2.1670999999999999E-3</v>
      </c>
      <c r="BC542" s="38">
        <v>0.1007753</v>
      </c>
      <c r="BD542" s="38">
        <v>0.135577</v>
      </c>
      <c r="BE542" s="38">
        <v>0.14414979999999999</v>
      </c>
      <c r="BF542" s="38">
        <v>0.13487660000000001</v>
      </c>
      <c r="BG542" s="38">
        <v>0.18522130000000001</v>
      </c>
      <c r="BH542" s="38">
        <v>0.16331970000000001</v>
      </c>
      <c r="BI542" s="38">
        <v>9.6714700000000001E-2</v>
      </c>
      <c r="BJ542" s="38">
        <v>-5.7773999999999999E-2</v>
      </c>
      <c r="BK542" s="38">
        <v>-7.5755000000000003E-2</v>
      </c>
      <c r="BL542" s="38">
        <v>-4.5907499999999997E-2</v>
      </c>
      <c r="BM542" s="38">
        <v>-3.6241200000000001E-2</v>
      </c>
      <c r="BN542" s="38">
        <v>9.7081000000000008E-3</v>
      </c>
      <c r="BO542" s="38">
        <v>2.8473000000000001E-3</v>
      </c>
      <c r="BP542" s="38">
        <v>-2.4209399999999999E-2</v>
      </c>
      <c r="BQ542" s="38">
        <v>8.9195899999999995E-2</v>
      </c>
      <c r="BR542" s="38">
        <v>-4.1966400000000001E-2</v>
      </c>
      <c r="BS542" s="38">
        <v>-7.6286900000000005E-2</v>
      </c>
      <c r="BT542" s="38">
        <v>5.4728300000000001E-2</v>
      </c>
      <c r="BU542" s="38">
        <v>7.0109900000000003E-2</v>
      </c>
      <c r="BV542" s="38">
        <v>5.7760300000000001E-2</v>
      </c>
      <c r="BW542" s="38">
        <v>-1.62507E-2</v>
      </c>
      <c r="BX542" s="38">
        <v>-0.24241770000000001</v>
      </c>
      <c r="BY542" s="38">
        <v>-0.23167599999999999</v>
      </c>
      <c r="BZ542" s="38">
        <v>4.8681700000000001E-2</v>
      </c>
      <c r="CA542" s="38">
        <v>0.155525</v>
      </c>
      <c r="CB542" s="38">
        <v>0.19312799999999999</v>
      </c>
      <c r="CC542" s="38">
        <v>0.2015623</v>
      </c>
      <c r="CD542" s="38">
        <v>0.18952069999999999</v>
      </c>
      <c r="CE542" s="38">
        <v>0.25587280000000001</v>
      </c>
      <c r="CF542" s="38">
        <v>0.22289300000000001</v>
      </c>
      <c r="CG542" s="38">
        <v>0.1533196</v>
      </c>
      <c r="CH542" s="38">
        <v>-3.4636500000000001E-2</v>
      </c>
      <c r="CI542" s="38">
        <v>-5.3365799999999998E-2</v>
      </c>
      <c r="CJ542" s="38">
        <v>-2.40913E-2</v>
      </c>
      <c r="CK542" s="38">
        <v>-1.6970200000000001E-2</v>
      </c>
      <c r="CL542" s="38">
        <v>2.5277000000000001E-2</v>
      </c>
      <c r="CM542" s="38">
        <v>1.9413199999999999E-2</v>
      </c>
      <c r="CN542" s="38">
        <v>-4.462E-4</v>
      </c>
      <c r="CO542" s="38">
        <v>0.1052994</v>
      </c>
      <c r="CP542" s="38">
        <v>-2.1618200000000001E-2</v>
      </c>
      <c r="CQ542" s="38">
        <v>-4.5530300000000003E-2</v>
      </c>
      <c r="CR542" s="38">
        <v>7.4674599999999994E-2</v>
      </c>
      <c r="CS542" s="38">
        <v>8.3442600000000006E-2</v>
      </c>
      <c r="CT542" s="38">
        <v>6.8032599999999999E-2</v>
      </c>
      <c r="CU542" s="38">
        <v>-2.9918000000000002E-3</v>
      </c>
      <c r="CV542" s="38">
        <v>-0.21745890000000001</v>
      </c>
      <c r="CW542" s="38">
        <v>-0.19986580000000001</v>
      </c>
      <c r="CX542" s="38">
        <v>8.3899299999999996E-2</v>
      </c>
      <c r="CY542" s="38">
        <v>0.19344439999999999</v>
      </c>
      <c r="CZ542" s="38">
        <v>0.23298759999999999</v>
      </c>
      <c r="DA542" s="38">
        <v>0.24132600000000001</v>
      </c>
      <c r="DB542" s="38">
        <v>0.22736690000000001</v>
      </c>
      <c r="DC542" s="38">
        <v>0.30480580000000002</v>
      </c>
      <c r="DD542" s="38">
        <v>0.26415329999999998</v>
      </c>
      <c r="DE542" s="38">
        <v>0.1925241</v>
      </c>
      <c r="DF542" s="38">
        <v>-1.1499000000000001E-2</v>
      </c>
      <c r="DG542" s="38">
        <v>-3.09766E-2</v>
      </c>
      <c r="DH542" s="38">
        <v>-2.2751999999999998E-3</v>
      </c>
      <c r="DI542" s="38">
        <v>2.3008E-3</v>
      </c>
      <c r="DJ542" s="38">
        <v>4.0845899999999997E-2</v>
      </c>
      <c r="DK542" s="38">
        <v>3.5979200000000003E-2</v>
      </c>
      <c r="DL542" s="38">
        <v>2.3317000000000001E-2</v>
      </c>
      <c r="DM542" s="38">
        <v>0.12140289999999999</v>
      </c>
      <c r="DN542" s="38">
        <v>-1.2699E-3</v>
      </c>
      <c r="DO542" s="38">
        <v>-1.47736E-2</v>
      </c>
      <c r="DP542" s="38">
        <v>9.4620899999999994E-2</v>
      </c>
      <c r="DQ542" s="38">
        <v>9.6775399999999998E-2</v>
      </c>
      <c r="DR542" s="38">
        <v>7.8304799999999994E-2</v>
      </c>
      <c r="DS542" s="38">
        <v>1.0267200000000001E-2</v>
      </c>
      <c r="DT542" s="38">
        <v>-0.19250010000000001</v>
      </c>
      <c r="DU542" s="38">
        <v>-0.1680556</v>
      </c>
      <c r="DV542" s="38">
        <v>0.119117</v>
      </c>
      <c r="DW542" s="38">
        <v>0.23136380000000001</v>
      </c>
      <c r="DX542" s="38">
        <v>0.27284720000000001</v>
      </c>
      <c r="DY542" s="38">
        <v>0.2810898</v>
      </c>
      <c r="DZ542" s="38">
        <v>0.26521319999999998</v>
      </c>
      <c r="EA542" s="38">
        <v>0.35373880000000002</v>
      </c>
      <c r="EB542" s="38">
        <v>0.30541360000000001</v>
      </c>
      <c r="EC542" s="38">
        <v>0.2317285</v>
      </c>
      <c r="ED542" s="38">
        <v>2.1907800000000002E-2</v>
      </c>
      <c r="EE542" s="38">
        <v>1.3499E-3</v>
      </c>
      <c r="EF542" s="38">
        <v>2.9223800000000001E-2</v>
      </c>
      <c r="EG542" s="38">
        <v>3.0124999999999999E-2</v>
      </c>
      <c r="EH542" s="38">
        <v>6.3325000000000006E-2</v>
      </c>
      <c r="EI542" s="38">
        <v>5.9897800000000001E-2</v>
      </c>
      <c r="EJ542" s="38">
        <v>5.7627299999999999E-2</v>
      </c>
      <c r="EK542" s="38">
        <v>0.1446538</v>
      </c>
      <c r="EL542" s="38">
        <v>2.8109700000000001E-2</v>
      </c>
      <c r="EM542" s="38">
        <v>2.96341E-2</v>
      </c>
      <c r="EN542" s="38">
        <v>0.1234201</v>
      </c>
      <c r="EO542" s="38">
        <v>0.1160257</v>
      </c>
      <c r="EP542" s="38">
        <v>9.3136300000000005E-2</v>
      </c>
      <c r="EQ542" s="38">
        <v>2.9411E-2</v>
      </c>
      <c r="ER542" s="38">
        <v>-0.15646350000000001</v>
      </c>
      <c r="ES542" s="38">
        <v>-0.1221267</v>
      </c>
      <c r="ET542" s="38">
        <v>0.1699657</v>
      </c>
      <c r="EU542" s="38">
        <v>0.28611340000000002</v>
      </c>
      <c r="EV542" s="38">
        <v>0.33039809999999997</v>
      </c>
      <c r="EW542" s="38">
        <v>0.33850229999999998</v>
      </c>
      <c r="EX542" s="38">
        <v>0.31985730000000001</v>
      </c>
      <c r="EY542" s="38">
        <v>0.4243903</v>
      </c>
      <c r="EZ542" s="38">
        <v>0.36498700000000001</v>
      </c>
      <c r="FA542" s="38">
        <v>0.28833340000000002</v>
      </c>
      <c r="FB542" s="38">
        <v>78.981059999999999</v>
      </c>
      <c r="FC542" s="38">
        <v>77.567610000000002</v>
      </c>
      <c r="FD542" s="38">
        <v>75.701620000000005</v>
      </c>
      <c r="FE542" s="38">
        <v>73.9285</v>
      </c>
      <c r="FF542" s="38">
        <v>72.212760000000003</v>
      </c>
      <c r="FG542" s="38">
        <v>71.455830000000006</v>
      </c>
      <c r="FH542" s="38">
        <v>70.469369999999998</v>
      </c>
      <c r="FI542" s="38">
        <v>72.314530000000005</v>
      </c>
      <c r="FJ542" s="38">
        <v>75.89931</v>
      </c>
      <c r="FK542" s="38">
        <v>80.04974</v>
      </c>
      <c r="FL542" s="38">
        <v>84.643810000000002</v>
      </c>
      <c r="FM542" s="38">
        <v>88.85624</v>
      </c>
      <c r="FN542" s="38">
        <v>92.499089999999995</v>
      </c>
      <c r="FO542" s="38">
        <v>95.392200000000003</v>
      </c>
      <c r="FP542" s="38">
        <v>98.298310000000001</v>
      </c>
      <c r="FQ542" s="38">
        <v>100.0562</v>
      </c>
      <c r="FR542" s="38">
        <v>100.6267</v>
      </c>
      <c r="FS542" s="38">
        <v>99.809820000000002</v>
      </c>
      <c r="FT542" s="38">
        <v>97.576989999999995</v>
      </c>
      <c r="FU542" s="38">
        <v>94.185249999999996</v>
      </c>
      <c r="FV542" s="38">
        <v>89.834130000000002</v>
      </c>
      <c r="FW542">
        <v>86.38991</v>
      </c>
      <c r="FX542">
        <v>83.590369999999993</v>
      </c>
      <c r="FY542">
        <v>80.815759999999997</v>
      </c>
      <c r="FZ542">
        <v>6.7053399999999999E-2</v>
      </c>
      <c r="GA542">
        <v>0.56005479999999996</v>
      </c>
      <c r="GB542">
        <v>1</v>
      </c>
    </row>
    <row r="543" spans="1:184" x14ac:dyDescent="0.3">
      <c r="A543" t="s">
        <v>279</v>
      </c>
      <c r="B543" t="s">
        <v>1</v>
      </c>
      <c r="C543" t="s">
        <v>1</v>
      </c>
      <c r="D543" t="s">
        <v>1</v>
      </c>
      <c r="E543" t="s">
        <v>1</v>
      </c>
      <c r="F543" t="s">
        <v>1</v>
      </c>
      <c r="G543" t="s">
        <v>222</v>
      </c>
      <c r="H543" s="40" t="s">
        <v>1</v>
      </c>
      <c r="I543" s="18" t="s">
        <v>1</v>
      </c>
      <c r="J543" s="38" t="s">
        <v>1</v>
      </c>
      <c r="K543" s="18">
        <v>44805</v>
      </c>
      <c r="L543" s="38">
        <v>17650</v>
      </c>
      <c r="M543" s="38">
        <v>17650</v>
      </c>
      <c r="N543" s="38">
        <v>13.610290000000001</v>
      </c>
      <c r="O543" s="38">
        <v>13.04983</v>
      </c>
      <c r="P543" s="38">
        <v>12.685140000000001</v>
      </c>
      <c r="Q543" s="38">
        <v>12.599069999999999</v>
      </c>
      <c r="R543" s="38">
        <v>13.15638</v>
      </c>
      <c r="S543" s="38">
        <v>14.52599</v>
      </c>
      <c r="T543" s="38">
        <v>16.206130000000002</v>
      </c>
      <c r="U543" s="38">
        <v>18.336369999999999</v>
      </c>
      <c r="V543" s="38">
        <v>20.953479999999999</v>
      </c>
      <c r="W543" s="38">
        <v>22.9758</v>
      </c>
      <c r="X543" s="38">
        <v>24.795059999999999</v>
      </c>
      <c r="Y543" s="38">
        <v>26.217359999999999</v>
      </c>
      <c r="Z543" s="38">
        <v>27.20233</v>
      </c>
      <c r="AA543" s="38">
        <v>28.23394</v>
      </c>
      <c r="AB543" s="38">
        <v>28.59122</v>
      </c>
      <c r="AC543" s="38">
        <v>28.1327</v>
      </c>
      <c r="AD543" s="38">
        <v>26.870930000000001</v>
      </c>
      <c r="AE543" s="38">
        <v>24.940470000000001</v>
      </c>
      <c r="AF543" s="38">
        <v>23.293299999999999</v>
      </c>
      <c r="AG543" s="38">
        <v>21.92643</v>
      </c>
      <c r="AH543" s="38">
        <v>20.651330000000002</v>
      </c>
      <c r="AI543" s="38">
        <v>18.802769999999999</v>
      </c>
      <c r="AJ543" s="38">
        <v>16.85379</v>
      </c>
      <c r="AK543" s="38">
        <v>15.406890000000001</v>
      </c>
      <c r="AL543" s="38">
        <v>-0.1582064</v>
      </c>
      <c r="AM543" s="38">
        <v>-0.14328469999999999</v>
      </c>
      <c r="AN543" s="38">
        <v>-0.14259520000000001</v>
      </c>
      <c r="AO543" s="38">
        <v>-0.1094972</v>
      </c>
      <c r="AP543" s="38">
        <v>-7.4260400000000004E-2</v>
      </c>
      <c r="AQ543" s="38">
        <v>-0.16550019999999999</v>
      </c>
      <c r="AR543" s="38">
        <v>-0.27909679999999998</v>
      </c>
      <c r="AS543" s="38">
        <v>0.1544739</v>
      </c>
      <c r="AT543" s="38">
        <v>0.2021039</v>
      </c>
      <c r="AU543" s="38">
        <v>0.1980913</v>
      </c>
      <c r="AV543" s="38">
        <v>0.28748950000000001</v>
      </c>
      <c r="AW543" s="38">
        <v>0.1772474</v>
      </c>
      <c r="AX543" s="38">
        <v>6.0185500000000003E-2</v>
      </c>
      <c r="AY543" s="38">
        <v>-0.13102730000000001</v>
      </c>
      <c r="AZ543" s="38">
        <v>-0.3175983</v>
      </c>
      <c r="BA543" s="38">
        <v>-0.41662640000000001</v>
      </c>
      <c r="BB543" s="38">
        <v>-0.27450160000000001</v>
      </c>
      <c r="BC543" s="38">
        <v>-0.29589460000000001</v>
      </c>
      <c r="BD543" s="38">
        <v>-0.1614546</v>
      </c>
      <c r="BE543" s="38">
        <v>-0.26606950000000001</v>
      </c>
      <c r="BF543" s="38">
        <v>4.1317E-2</v>
      </c>
      <c r="BG543" s="38">
        <v>0.13149150000000001</v>
      </c>
      <c r="BH543" s="38">
        <v>8.4109900000000001E-2</v>
      </c>
      <c r="BI543" s="38">
        <v>2.5163999999999999E-2</v>
      </c>
      <c r="BJ543" s="38">
        <v>-0.13424700000000001</v>
      </c>
      <c r="BK543" s="38">
        <v>-0.12631700000000001</v>
      </c>
      <c r="BL543" s="38">
        <v>-0.1283125</v>
      </c>
      <c r="BM543" s="38">
        <v>-9.7062999999999997E-2</v>
      </c>
      <c r="BN543" s="38">
        <v>-6.2778200000000006E-2</v>
      </c>
      <c r="BO543" s="38">
        <v>-0.15110960000000001</v>
      </c>
      <c r="BP543" s="38">
        <v>-0.253664</v>
      </c>
      <c r="BQ543" s="38">
        <v>0.17199880000000001</v>
      </c>
      <c r="BR543" s="38">
        <v>0.22076019999999999</v>
      </c>
      <c r="BS543" s="38">
        <v>0.21973999999999999</v>
      </c>
      <c r="BT543" s="38">
        <v>0.30324440000000003</v>
      </c>
      <c r="BU543" s="38">
        <v>0.19309879999999999</v>
      </c>
      <c r="BV543" s="38">
        <v>7.08564E-2</v>
      </c>
      <c r="BW543" s="38">
        <v>-0.1161807</v>
      </c>
      <c r="BX543" s="38">
        <v>-0.29421700000000001</v>
      </c>
      <c r="BY543" s="38">
        <v>-0.38232949999999999</v>
      </c>
      <c r="BZ543" s="38">
        <v>-0.2394088</v>
      </c>
      <c r="CA543" s="38">
        <v>-0.26163370000000002</v>
      </c>
      <c r="CB543" s="38">
        <v>-0.1224724</v>
      </c>
      <c r="CC543" s="38">
        <v>-0.2283982</v>
      </c>
      <c r="CD543" s="38">
        <v>7.6295299999999996E-2</v>
      </c>
      <c r="CE543" s="38">
        <v>0.1776711</v>
      </c>
      <c r="CF543" s="38">
        <v>0.1226356</v>
      </c>
      <c r="CG543" s="38">
        <v>6.3914299999999993E-2</v>
      </c>
      <c r="CH543" s="38">
        <v>-0.1176529</v>
      </c>
      <c r="CI543" s="38">
        <v>-0.11456520000000001</v>
      </c>
      <c r="CJ543" s="38">
        <v>-0.1184204</v>
      </c>
      <c r="CK543" s="38">
        <v>-8.8451100000000005E-2</v>
      </c>
      <c r="CL543" s="38">
        <v>-5.4825699999999998E-2</v>
      </c>
      <c r="CM543" s="38">
        <v>-0.14114270000000001</v>
      </c>
      <c r="CN543" s="38">
        <v>-0.23604929999999999</v>
      </c>
      <c r="CO543" s="38">
        <v>0.18413640000000001</v>
      </c>
      <c r="CP543" s="38">
        <v>0.23368149999999999</v>
      </c>
      <c r="CQ543" s="38">
        <v>0.23473379999999999</v>
      </c>
      <c r="CR543" s="38">
        <v>0.31415609999999999</v>
      </c>
      <c r="CS543" s="38">
        <v>0.20407739999999999</v>
      </c>
      <c r="CT543" s="38">
        <v>7.82471E-2</v>
      </c>
      <c r="CU543" s="38">
        <v>-0.10589800000000001</v>
      </c>
      <c r="CV543" s="38">
        <v>-0.27802310000000002</v>
      </c>
      <c r="CW543" s="38">
        <v>-0.35857549999999999</v>
      </c>
      <c r="CX543" s="38">
        <v>-0.21510370000000001</v>
      </c>
      <c r="CY543" s="38">
        <v>-0.2379048</v>
      </c>
      <c r="CZ543" s="38">
        <v>-9.54734E-2</v>
      </c>
      <c r="DA543" s="38">
        <v>-0.20230709999999999</v>
      </c>
      <c r="DB543" s="38">
        <v>0.1005212</v>
      </c>
      <c r="DC543" s="38">
        <v>0.20965490000000001</v>
      </c>
      <c r="DD543" s="38">
        <v>0.14931829999999999</v>
      </c>
      <c r="DE543" s="38">
        <v>9.0752600000000003E-2</v>
      </c>
      <c r="DF543" s="38">
        <v>-0.1010587</v>
      </c>
      <c r="DG543" s="38">
        <v>-0.1028135</v>
      </c>
      <c r="DH543" s="38">
        <v>-0.10852829999999999</v>
      </c>
      <c r="DI543" s="38">
        <v>-7.9839099999999996E-2</v>
      </c>
      <c r="DJ543" s="38">
        <v>-4.68733E-2</v>
      </c>
      <c r="DK543" s="38">
        <v>-0.13117580000000001</v>
      </c>
      <c r="DL543" s="38">
        <v>-0.21843460000000001</v>
      </c>
      <c r="DM543" s="38">
        <v>0.196274</v>
      </c>
      <c r="DN543" s="38">
        <v>0.24660280000000001</v>
      </c>
      <c r="DO543" s="38">
        <v>0.24972759999999999</v>
      </c>
      <c r="DP543" s="38">
        <v>0.32506790000000002</v>
      </c>
      <c r="DQ543" s="38">
        <v>0.215056</v>
      </c>
      <c r="DR543" s="38">
        <v>8.5637699999999997E-2</v>
      </c>
      <c r="DS543" s="38">
        <v>-9.56153E-2</v>
      </c>
      <c r="DT543" s="38">
        <v>-0.26182919999999998</v>
      </c>
      <c r="DU543" s="38">
        <v>-0.3348216</v>
      </c>
      <c r="DV543" s="38">
        <v>-0.19079850000000001</v>
      </c>
      <c r="DW543" s="38">
        <v>-0.2141758</v>
      </c>
      <c r="DX543" s="38">
        <v>-6.8474400000000005E-2</v>
      </c>
      <c r="DY543" s="38">
        <v>-0.17621609999999999</v>
      </c>
      <c r="DZ543" s="38">
        <v>0.1247471</v>
      </c>
      <c r="EA543" s="38">
        <v>0.24163879999999999</v>
      </c>
      <c r="EB543" s="38">
        <v>0.17600109999999999</v>
      </c>
      <c r="EC543" s="38">
        <v>0.1175909</v>
      </c>
      <c r="ED543" s="38">
        <v>-7.7099299999999996E-2</v>
      </c>
      <c r="EE543" s="38">
        <v>-8.58458E-2</v>
      </c>
      <c r="EF543" s="38">
        <v>-9.4245700000000002E-2</v>
      </c>
      <c r="EG543" s="38">
        <v>-6.7404900000000004E-2</v>
      </c>
      <c r="EH543" s="38">
        <v>-3.5391100000000002E-2</v>
      </c>
      <c r="EI543" s="38">
        <v>-0.11678520000000001</v>
      </c>
      <c r="EJ543" s="38">
        <v>-0.1930018</v>
      </c>
      <c r="EK543" s="38">
        <v>0.21379889999999999</v>
      </c>
      <c r="EL543" s="38">
        <v>0.26525910000000003</v>
      </c>
      <c r="EM543" s="38">
        <v>0.27137630000000001</v>
      </c>
      <c r="EN543" s="38">
        <v>0.34082279999999998</v>
      </c>
      <c r="EO543" s="38">
        <v>0.23090730000000001</v>
      </c>
      <c r="EP543" s="38">
        <v>9.6308699999999997E-2</v>
      </c>
      <c r="EQ543" s="38">
        <v>-8.0768699999999999E-2</v>
      </c>
      <c r="ER543" s="38">
        <v>-0.23844789999999999</v>
      </c>
      <c r="ES543" s="38">
        <v>-0.30052469999999998</v>
      </c>
      <c r="ET543" s="38">
        <v>-0.15570580000000001</v>
      </c>
      <c r="EU543" s="38">
        <v>-0.17991499999999999</v>
      </c>
      <c r="EV543" s="38">
        <v>-2.94922E-2</v>
      </c>
      <c r="EW543" s="38">
        <v>-0.1385448</v>
      </c>
      <c r="EX543" s="38">
        <v>0.15972549999999999</v>
      </c>
      <c r="EY543" s="38">
        <v>0.28781839999999997</v>
      </c>
      <c r="EZ543" s="38">
        <v>0.21452679999999999</v>
      </c>
      <c r="FA543" s="38">
        <v>0.15634110000000001</v>
      </c>
      <c r="FB543" s="38">
        <v>77.016559999999998</v>
      </c>
      <c r="FC543" s="38">
        <v>75.008510000000001</v>
      </c>
      <c r="FD543" s="38">
        <v>73.453800000000001</v>
      </c>
      <c r="FE543" s="38">
        <v>72.186779999999999</v>
      </c>
      <c r="FF543" s="38">
        <v>71.036659999999998</v>
      </c>
      <c r="FG543" s="38">
        <v>69.838710000000006</v>
      </c>
      <c r="FH543" s="38">
        <v>69.231480000000005</v>
      </c>
      <c r="FI543" s="38">
        <v>71.039249999999996</v>
      </c>
      <c r="FJ543" s="38">
        <v>75.745930000000001</v>
      </c>
      <c r="FK543" s="38">
        <v>81.048860000000005</v>
      </c>
      <c r="FL543" s="38">
        <v>86.036619999999999</v>
      </c>
      <c r="FM543" s="38">
        <v>90.406689999999998</v>
      </c>
      <c r="FN543" s="38">
        <v>94.349090000000004</v>
      </c>
      <c r="FO543" s="38">
        <v>97.515789999999996</v>
      </c>
      <c r="FP543" s="38">
        <v>100.13979999999999</v>
      </c>
      <c r="FQ543" s="38">
        <v>101.77679999999999</v>
      </c>
      <c r="FR543" s="38">
        <v>102.19450000000001</v>
      </c>
      <c r="FS543" s="38">
        <v>101.4503</v>
      </c>
      <c r="FT543" s="38">
        <v>100.0067</v>
      </c>
      <c r="FU543" s="38">
        <v>95.608019999999996</v>
      </c>
      <c r="FV543" s="38">
        <v>91.011510000000001</v>
      </c>
      <c r="FW543">
        <v>86.843649999999997</v>
      </c>
      <c r="FX543">
        <v>84.378780000000006</v>
      </c>
      <c r="FY543">
        <v>82.440989999999999</v>
      </c>
      <c r="FZ543">
        <v>4.3006999999999997E-2</v>
      </c>
      <c r="GA543">
        <v>0.33477269999999998</v>
      </c>
      <c r="GB543">
        <v>1</v>
      </c>
    </row>
    <row r="544" spans="1:184" x14ac:dyDescent="0.3">
      <c r="A544" t="s">
        <v>279</v>
      </c>
      <c r="B544" t="s">
        <v>1</v>
      </c>
      <c r="C544" t="s">
        <v>1</v>
      </c>
      <c r="D544" t="s">
        <v>1</v>
      </c>
      <c r="E544" t="s">
        <v>1</v>
      </c>
      <c r="F544" t="s">
        <v>1</v>
      </c>
      <c r="G544" t="s">
        <v>222</v>
      </c>
      <c r="H544" s="40" t="s">
        <v>1</v>
      </c>
      <c r="I544" s="18" t="s">
        <v>1</v>
      </c>
      <c r="J544" s="38" t="s">
        <v>1</v>
      </c>
      <c r="K544" s="18">
        <v>44809</v>
      </c>
      <c r="L544" s="38">
        <v>17647</v>
      </c>
      <c r="M544" s="38">
        <v>17647</v>
      </c>
      <c r="N544" s="38">
        <v>14.72672</v>
      </c>
      <c r="O544" s="38">
        <v>13.95753</v>
      </c>
      <c r="P544" s="38">
        <v>13.400690000000001</v>
      </c>
      <c r="Q544" s="38">
        <v>13.04978</v>
      </c>
      <c r="R544" s="38">
        <v>13.12823</v>
      </c>
      <c r="S544" s="38">
        <v>13.588139999999999</v>
      </c>
      <c r="T544" s="38">
        <v>13.88636</v>
      </c>
      <c r="U544" s="38">
        <v>15.04372</v>
      </c>
      <c r="V544" s="38">
        <v>16.87105</v>
      </c>
      <c r="W544" s="38">
        <v>18.642060000000001</v>
      </c>
      <c r="X544" s="38">
        <v>20.236699999999999</v>
      </c>
      <c r="Y544" s="38">
        <v>21.544119999999999</v>
      </c>
      <c r="Z544" s="38">
        <v>22.421340000000001</v>
      </c>
      <c r="AA544" s="38">
        <v>23.066520000000001</v>
      </c>
      <c r="AB544" s="38">
        <v>23.377890000000001</v>
      </c>
      <c r="AC544" s="38">
        <v>23.553840000000001</v>
      </c>
      <c r="AD544" s="38">
        <v>23.49127</v>
      </c>
      <c r="AE544" s="38">
        <v>23.071290000000001</v>
      </c>
      <c r="AF544" s="38">
        <v>22.318090000000002</v>
      </c>
      <c r="AG544" s="38">
        <v>21.347169999999998</v>
      </c>
      <c r="AH544" s="38">
        <v>20.553709999999999</v>
      </c>
      <c r="AI544" s="38">
        <v>19.321560000000002</v>
      </c>
      <c r="AJ544" s="38">
        <v>17.437380000000001</v>
      </c>
      <c r="AK544" s="38">
        <v>16.060210000000001</v>
      </c>
      <c r="AL544" s="38">
        <v>0.4528452</v>
      </c>
      <c r="AM544" s="38">
        <v>0.22820940000000001</v>
      </c>
      <c r="AN544" s="38">
        <v>0.1284843</v>
      </c>
      <c r="AO544" s="38">
        <v>-0.1035573</v>
      </c>
      <c r="AP544" s="38">
        <v>-0.25936520000000002</v>
      </c>
      <c r="AQ544" s="38">
        <v>-0.56801959999999996</v>
      </c>
      <c r="AR544" s="38">
        <v>-1.0799529999999999</v>
      </c>
      <c r="AS544" s="38">
        <v>-0.33880159999999998</v>
      </c>
      <c r="AT544" s="38">
        <v>0.25129390000000001</v>
      </c>
      <c r="AU544" s="38">
        <v>0.35418889999999997</v>
      </c>
      <c r="AV544" s="38">
        <v>0.20601729999999999</v>
      </c>
      <c r="AW544" s="38">
        <v>0.22336729999999999</v>
      </c>
      <c r="AX544" s="38">
        <v>5.83288E-2</v>
      </c>
      <c r="AY544" s="38">
        <v>-0.22911909999999999</v>
      </c>
      <c r="AZ544" s="38">
        <v>-0.56104889999999996</v>
      </c>
      <c r="BA544" s="38">
        <v>-0.56330880000000005</v>
      </c>
      <c r="BB544" s="38">
        <v>-0.2009261</v>
      </c>
      <c r="BC544" s="38">
        <v>2.19817E-2</v>
      </c>
      <c r="BD544" s="38">
        <v>0.4084313</v>
      </c>
      <c r="BE544" s="38">
        <v>0.17560500000000001</v>
      </c>
      <c r="BF544" s="38">
        <v>0.42644989999999999</v>
      </c>
      <c r="BG544" s="38">
        <v>0.69364789999999998</v>
      </c>
      <c r="BH544" s="38">
        <v>0.41862749999999999</v>
      </c>
      <c r="BI544" s="38">
        <v>0.28764390000000001</v>
      </c>
      <c r="BJ544" s="38">
        <v>0.48985820000000002</v>
      </c>
      <c r="BK544" s="38">
        <v>0.2571059</v>
      </c>
      <c r="BL544" s="38">
        <v>0.15453520000000001</v>
      </c>
      <c r="BM544" s="38">
        <v>-7.8953200000000001E-2</v>
      </c>
      <c r="BN544" s="38">
        <v>-0.23513029999999999</v>
      </c>
      <c r="BO544" s="38">
        <v>-0.53483559999999997</v>
      </c>
      <c r="BP544" s="38">
        <v>-1.0328470000000001</v>
      </c>
      <c r="BQ544" s="38">
        <v>-0.30676979999999998</v>
      </c>
      <c r="BR544" s="38">
        <v>0.28775070000000003</v>
      </c>
      <c r="BS544" s="38">
        <v>0.39695570000000002</v>
      </c>
      <c r="BT544" s="38">
        <v>0.25061149999999999</v>
      </c>
      <c r="BU544" s="38">
        <v>0.25549379999999999</v>
      </c>
      <c r="BV544" s="38">
        <v>7.6661499999999994E-2</v>
      </c>
      <c r="BW544" s="38">
        <v>-0.20447779999999999</v>
      </c>
      <c r="BX544" s="38">
        <v>-0.51529709999999995</v>
      </c>
      <c r="BY544" s="38">
        <v>-0.50318260000000004</v>
      </c>
      <c r="BZ544" s="38">
        <v>-0.13676170000000001</v>
      </c>
      <c r="CA544" s="38">
        <v>8.3737500000000006E-2</v>
      </c>
      <c r="CB544" s="38">
        <v>0.47807539999999998</v>
      </c>
      <c r="CC544" s="38">
        <v>0.25796000000000002</v>
      </c>
      <c r="CD544" s="38">
        <v>0.51355459999999997</v>
      </c>
      <c r="CE544" s="38">
        <v>0.77839780000000003</v>
      </c>
      <c r="CF544" s="38">
        <v>0.49356329999999998</v>
      </c>
      <c r="CG544" s="38">
        <v>0.354715</v>
      </c>
      <c r="CH544" s="38">
        <v>0.51549319999999998</v>
      </c>
      <c r="CI544" s="38">
        <v>0.27711950000000002</v>
      </c>
      <c r="CJ544" s="38">
        <v>0.17257800000000001</v>
      </c>
      <c r="CK544" s="38">
        <v>-6.1912500000000002E-2</v>
      </c>
      <c r="CL544" s="38">
        <v>-0.21834529999999999</v>
      </c>
      <c r="CM544" s="38">
        <v>-0.51185250000000004</v>
      </c>
      <c r="CN544" s="38">
        <v>-1.000221</v>
      </c>
      <c r="CO544" s="38">
        <v>-0.28458470000000002</v>
      </c>
      <c r="CP544" s="38">
        <v>0.31300060000000002</v>
      </c>
      <c r="CQ544" s="38">
        <v>0.42657590000000001</v>
      </c>
      <c r="CR544" s="38">
        <v>0.2814972</v>
      </c>
      <c r="CS544" s="38">
        <v>0.27774460000000001</v>
      </c>
      <c r="CT544" s="38">
        <v>8.9358699999999999E-2</v>
      </c>
      <c r="CU544" s="38">
        <v>-0.1874113</v>
      </c>
      <c r="CV544" s="38">
        <v>-0.48360950000000003</v>
      </c>
      <c r="CW544" s="38">
        <v>-0.46153939999999999</v>
      </c>
      <c r="CX544" s="38">
        <v>-9.2321600000000004E-2</v>
      </c>
      <c r="CY544" s="38">
        <v>0.12650939999999999</v>
      </c>
      <c r="CZ544" s="38">
        <v>0.52631059999999996</v>
      </c>
      <c r="DA544" s="38">
        <v>0.31499890000000003</v>
      </c>
      <c r="DB544" s="38">
        <v>0.57388300000000003</v>
      </c>
      <c r="DC544" s="38">
        <v>0.83709529999999999</v>
      </c>
      <c r="DD544" s="38">
        <v>0.5454637</v>
      </c>
      <c r="DE544" s="38">
        <v>0.40116829999999998</v>
      </c>
      <c r="DF544" s="38">
        <v>0.54112819999999995</v>
      </c>
      <c r="DG544" s="38">
        <v>0.29713319999999999</v>
      </c>
      <c r="DH544" s="38">
        <v>0.19062080000000001</v>
      </c>
      <c r="DI544" s="38">
        <v>-4.4871800000000003E-2</v>
      </c>
      <c r="DJ544" s="38">
        <v>-0.2015604</v>
      </c>
      <c r="DK544" s="38">
        <v>-0.48886940000000001</v>
      </c>
      <c r="DL544" s="38">
        <v>-0.96759589999999995</v>
      </c>
      <c r="DM544" s="38">
        <v>-0.26239960000000001</v>
      </c>
      <c r="DN544" s="38">
        <v>0.33825040000000001</v>
      </c>
      <c r="DO544" s="38">
        <v>0.45619609999999999</v>
      </c>
      <c r="DP544" s="38">
        <v>0.31238300000000002</v>
      </c>
      <c r="DQ544" s="38">
        <v>0.29999530000000002</v>
      </c>
      <c r="DR544" s="38">
        <v>0.1020558</v>
      </c>
      <c r="DS544" s="38">
        <v>-0.17034479999999999</v>
      </c>
      <c r="DT544" s="38">
        <v>-0.45192189999999999</v>
      </c>
      <c r="DU544" s="38">
        <v>-0.4198962</v>
      </c>
      <c r="DV544" s="38">
        <v>-4.7881600000000003E-2</v>
      </c>
      <c r="DW544" s="38">
        <v>0.1692813</v>
      </c>
      <c r="DX544" s="38">
        <v>0.57454590000000005</v>
      </c>
      <c r="DY544" s="38">
        <v>0.37203770000000003</v>
      </c>
      <c r="DZ544" s="38">
        <v>0.63421139999999998</v>
      </c>
      <c r="EA544" s="38">
        <v>0.89579279999999994</v>
      </c>
      <c r="EB544" s="38">
        <v>0.59736400000000001</v>
      </c>
      <c r="EC544" s="38">
        <v>0.44762160000000001</v>
      </c>
      <c r="ED544" s="38">
        <v>0.57814100000000002</v>
      </c>
      <c r="EE544" s="38">
        <v>0.32602969999999998</v>
      </c>
      <c r="EF544" s="38">
        <v>0.21667169999999999</v>
      </c>
      <c r="EG544" s="38">
        <v>-2.0267799999999999E-2</v>
      </c>
      <c r="EH544" s="38">
        <v>-0.1773255</v>
      </c>
      <c r="EI544" s="38">
        <v>-0.45568540000000002</v>
      </c>
      <c r="EJ544" s="38">
        <v>-0.92048969999999997</v>
      </c>
      <c r="EK544" s="38">
        <v>-0.23036789999999999</v>
      </c>
      <c r="EL544" s="38">
        <v>0.37470730000000002</v>
      </c>
      <c r="EM544" s="38">
        <v>0.49896289999999999</v>
      </c>
      <c r="EN544" s="38">
        <v>0.35697709999999999</v>
      </c>
      <c r="EO544" s="38">
        <v>0.33212180000000002</v>
      </c>
      <c r="EP544" s="38">
        <v>0.1203885</v>
      </c>
      <c r="EQ544" s="38">
        <v>-0.14570340000000001</v>
      </c>
      <c r="ER544" s="38">
        <v>-0.40617009999999998</v>
      </c>
      <c r="ES544" s="38">
        <v>-0.35977009999999998</v>
      </c>
      <c r="ET544" s="38">
        <v>1.6282899999999999E-2</v>
      </c>
      <c r="EU544" s="38">
        <v>0.2310372</v>
      </c>
      <c r="EV544" s="38">
        <v>0.64419000000000004</v>
      </c>
      <c r="EW544" s="38">
        <v>0.45439279999999999</v>
      </c>
      <c r="EX544" s="38">
        <v>0.72131610000000002</v>
      </c>
      <c r="EY544" s="38">
        <v>0.98054269999999999</v>
      </c>
      <c r="EZ544" s="38">
        <v>0.67229989999999995</v>
      </c>
      <c r="FA544" s="38">
        <v>0.51469279999999995</v>
      </c>
      <c r="FB544" s="38">
        <v>82.874629999999996</v>
      </c>
      <c r="FC544" s="38">
        <v>81.636120000000005</v>
      </c>
      <c r="FD544" s="38">
        <v>79.893199999999993</v>
      </c>
      <c r="FE544" s="38">
        <v>78.415310000000005</v>
      </c>
      <c r="FF544" s="38">
        <v>77.241</v>
      </c>
      <c r="FG544" s="38">
        <v>76.329409999999996</v>
      </c>
      <c r="FH544" s="38">
        <v>75.130719999999997</v>
      </c>
      <c r="FI544" s="38">
        <v>75.870930000000001</v>
      </c>
      <c r="FJ544" s="38">
        <v>80.617490000000004</v>
      </c>
      <c r="FK544" s="38">
        <v>86.448089999999993</v>
      </c>
      <c r="FL544" s="38">
        <v>91.59554</v>
      </c>
      <c r="FM544" s="38">
        <v>95.780789999999996</v>
      </c>
      <c r="FN544" s="38">
        <v>99.837549999999993</v>
      </c>
      <c r="FO544" s="38">
        <v>103.0526</v>
      </c>
      <c r="FP544" s="38">
        <v>105.12860000000001</v>
      </c>
      <c r="FQ544" s="38">
        <v>106.5951</v>
      </c>
      <c r="FR544" s="38">
        <v>107.11620000000001</v>
      </c>
      <c r="FS544" s="38">
        <v>106.4958</v>
      </c>
      <c r="FT544" s="38">
        <v>104.25360000000001</v>
      </c>
      <c r="FU544" s="38">
        <v>99.692369999999997</v>
      </c>
      <c r="FV544" s="38">
        <v>96.486090000000004</v>
      </c>
      <c r="FW544">
        <v>93.007000000000005</v>
      </c>
      <c r="FX544">
        <v>89.707400000000007</v>
      </c>
      <c r="FY544">
        <v>87.949910000000003</v>
      </c>
      <c r="FZ544">
        <v>8.4606500000000001E-2</v>
      </c>
      <c r="GA544">
        <v>1.396037</v>
      </c>
      <c r="GB544">
        <v>1</v>
      </c>
    </row>
    <row r="545" spans="1:184" x14ac:dyDescent="0.3">
      <c r="A545" t="s">
        <v>279</v>
      </c>
      <c r="B545" t="s">
        <v>1</v>
      </c>
      <c r="C545" t="s">
        <v>1</v>
      </c>
      <c r="D545" t="s">
        <v>1</v>
      </c>
      <c r="E545" t="s">
        <v>1</v>
      </c>
      <c r="F545" t="s">
        <v>1</v>
      </c>
      <c r="G545" t="s">
        <v>222</v>
      </c>
      <c r="H545" s="40" t="s">
        <v>1</v>
      </c>
      <c r="I545" s="18" t="s">
        <v>1</v>
      </c>
      <c r="J545" s="38" t="s">
        <v>1</v>
      </c>
      <c r="K545" s="18">
        <v>44810</v>
      </c>
      <c r="L545" s="38">
        <v>17647</v>
      </c>
      <c r="M545" s="38">
        <v>17647</v>
      </c>
      <c r="N545" s="38">
        <v>15.238799999999999</v>
      </c>
      <c r="O545" s="38">
        <v>14.70528</v>
      </c>
      <c r="P545" s="38">
        <v>14.259399999999999</v>
      </c>
      <c r="Q545" s="38">
        <v>14.253170000000001</v>
      </c>
      <c r="R545" s="38">
        <v>14.88583</v>
      </c>
      <c r="S545" s="38">
        <v>16.49475</v>
      </c>
      <c r="T545" s="38">
        <v>18.479690000000002</v>
      </c>
      <c r="U545" s="38">
        <v>20.97063</v>
      </c>
      <c r="V545" s="38">
        <v>24.066310000000001</v>
      </c>
      <c r="W545" s="38">
        <v>26.336220000000001</v>
      </c>
      <c r="X545" s="38">
        <v>28.24924</v>
      </c>
      <c r="Y545" s="38">
        <v>29.86739</v>
      </c>
      <c r="Z545" s="38">
        <v>30.940840000000001</v>
      </c>
      <c r="AA545" s="38">
        <v>31.97184</v>
      </c>
      <c r="AB545" s="38">
        <v>32.224049999999998</v>
      </c>
      <c r="AC545" s="38">
        <v>31.59402</v>
      </c>
      <c r="AD545" s="38">
        <v>30.09234</v>
      </c>
      <c r="AE545" s="38">
        <v>27.767040000000001</v>
      </c>
      <c r="AF545" s="38">
        <v>25.632110000000001</v>
      </c>
      <c r="AG545" s="38">
        <v>24.172429999999999</v>
      </c>
      <c r="AH545" s="38">
        <v>22.78406</v>
      </c>
      <c r="AI545" s="38">
        <v>20.771170000000001</v>
      </c>
      <c r="AJ545" s="38">
        <v>18.686150000000001</v>
      </c>
      <c r="AK545" s="38">
        <v>17.06062</v>
      </c>
      <c r="AL545" s="38">
        <v>0.27216099999999999</v>
      </c>
      <c r="AM545" s="38">
        <v>0.19299859999999999</v>
      </c>
      <c r="AN545" s="38">
        <v>0.1400691</v>
      </c>
      <c r="AO545" s="38">
        <v>0.1364756</v>
      </c>
      <c r="AP545" s="38">
        <v>7.5934100000000004E-2</v>
      </c>
      <c r="AQ545" s="38">
        <v>3.7259800000000003E-2</v>
      </c>
      <c r="AR545" s="38">
        <v>-0.4023197</v>
      </c>
      <c r="AS545" s="38">
        <v>-0.1742216</v>
      </c>
      <c r="AT545" s="38">
        <v>-0.32304579999999999</v>
      </c>
      <c r="AU545" s="38">
        <v>-0.488369</v>
      </c>
      <c r="AV545" s="38">
        <v>-0.5498537</v>
      </c>
      <c r="AW545" s="38">
        <v>-0.46653460000000002</v>
      </c>
      <c r="AX545" s="38">
        <v>-0.10785930000000001</v>
      </c>
      <c r="AY545" s="38">
        <v>0.29718480000000003</v>
      </c>
      <c r="AZ545" s="38">
        <v>0.60984579999999999</v>
      </c>
      <c r="BA545" s="38">
        <v>0.76061259999999997</v>
      </c>
      <c r="BB545" s="38">
        <v>1.0097149999999999</v>
      </c>
      <c r="BC545" s="38">
        <v>0.69995050000000003</v>
      </c>
      <c r="BD545" s="38">
        <v>0.63359370000000004</v>
      </c>
      <c r="BE545" s="38">
        <v>0.27553559999999999</v>
      </c>
      <c r="BF545" s="38">
        <v>0.49549300000000002</v>
      </c>
      <c r="BG545" s="38">
        <v>0.27443499999999998</v>
      </c>
      <c r="BH545" s="38">
        <v>0.1587481</v>
      </c>
      <c r="BI545" s="38">
        <v>-1.23365E-2</v>
      </c>
      <c r="BJ545" s="38">
        <v>0.32024160000000002</v>
      </c>
      <c r="BK545" s="38">
        <v>0.23538590000000001</v>
      </c>
      <c r="BL545" s="38">
        <v>0.174904</v>
      </c>
      <c r="BM545" s="38">
        <v>0.1680007</v>
      </c>
      <c r="BN545" s="38">
        <v>0.109809</v>
      </c>
      <c r="BO545" s="38">
        <v>7.7201000000000006E-2</v>
      </c>
      <c r="BP545" s="38">
        <v>-0.34484959999999998</v>
      </c>
      <c r="BQ545" s="38">
        <v>-0.1306358</v>
      </c>
      <c r="BR545" s="38">
        <v>-0.27294309999999999</v>
      </c>
      <c r="BS545" s="38">
        <v>-0.42501440000000001</v>
      </c>
      <c r="BT545" s="38">
        <v>-0.49729699999999999</v>
      </c>
      <c r="BU545" s="38">
        <v>-0.41919149999999999</v>
      </c>
      <c r="BV545" s="38">
        <v>-8.1688300000000005E-2</v>
      </c>
      <c r="BW545" s="38">
        <v>0.33006380000000002</v>
      </c>
      <c r="BX545" s="38">
        <v>0.66293659999999999</v>
      </c>
      <c r="BY545" s="38">
        <v>0.82965820000000001</v>
      </c>
      <c r="BZ545" s="38">
        <v>1.0881989999999999</v>
      </c>
      <c r="CA545" s="38">
        <v>0.78348490000000004</v>
      </c>
      <c r="CB545" s="38">
        <v>0.73114199999999996</v>
      </c>
      <c r="CC545" s="38">
        <v>0.3818551</v>
      </c>
      <c r="CD545" s="38">
        <v>0.58381959999999999</v>
      </c>
      <c r="CE545" s="38">
        <v>0.38382319999999998</v>
      </c>
      <c r="CF545" s="38">
        <v>0.25357210000000002</v>
      </c>
      <c r="CG545" s="38">
        <v>8.8222200000000001E-2</v>
      </c>
      <c r="CH545" s="38">
        <v>0.35354210000000003</v>
      </c>
      <c r="CI545" s="38">
        <v>0.26474320000000001</v>
      </c>
      <c r="CJ545" s="38">
        <v>0.1990306</v>
      </c>
      <c r="CK545" s="38">
        <v>0.1898349</v>
      </c>
      <c r="CL545" s="38">
        <v>0.13327069999999999</v>
      </c>
      <c r="CM545" s="38">
        <v>0.1048641</v>
      </c>
      <c r="CN545" s="38">
        <v>-0.30504589999999998</v>
      </c>
      <c r="CO545" s="38">
        <v>-0.1004483</v>
      </c>
      <c r="CP545" s="38">
        <v>-0.23824210000000001</v>
      </c>
      <c r="CQ545" s="38">
        <v>-0.38113530000000001</v>
      </c>
      <c r="CR545" s="38">
        <v>-0.46089629999999998</v>
      </c>
      <c r="CS545" s="38">
        <v>-0.38640180000000002</v>
      </c>
      <c r="CT545" s="38">
        <v>-6.3562300000000002E-2</v>
      </c>
      <c r="CU545" s="38">
        <v>0.35283569999999997</v>
      </c>
      <c r="CV545" s="38">
        <v>0.69970719999999997</v>
      </c>
      <c r="CW545" s="38">
        <v>0.8774788</v>
      </c>
      <c r="CX545" s="38">
        <v>1.142557</v>
      </c>
      <c r="CY545" s="38">
        <v>0.84134050000000005</v>
      </c>
      <c r="CZ545" s="38">
        <v>0.79870370000000002</v>
      </c>
      <c r="DA545" s="38">
        <v>0.4554917</v>
      </c>
      <c r="DB545" s="38">
        <v>0.64499430000000002</v>
      </c>
      <c r="DC545" s="38">
        <v>0.45958510000000002</v>
      </c>
      <c r="DD545" s="38">
        <v>0.3192469</v>
      </c>
      <c r="DE545" s="38">
        <v>0.1578688</v>
      </c>
      <c r="DF545" s="38">
        <v>0.38684249999999998</v>
      </c>
      <c r="DG545" s="38">
        <v>0.29410059999999999</v>
      </c>
      <c r="DH545" s="38">
        <v>0.2231571</v>
      </c>
      <c r="DI545" s="38">
        <v>0.2116691</v>
      </c>
      <c r="DJ545" s="38">
        <v>0.15673229999999999</v>
      </c>
      <c r="DK545" s="38">
        <v>0.13252729999999999</v>
      </c>
      <c r="DL545" s="38">
        <v>-0.26524229999999999</v>
      </c>
      <c r="DM545" s="38">
        <v>-7.0260900000000001E-2</v>
      </c>
      <c r="DN545" s="38">
        <v>-0.2035411</v>
      </c>
      <c r="DO545" s="38">
        <v>-0.3372561</v>
      </c>
      <c r="DP545" s="38">
        <v>-0.42449569999999998</v>
      </c>
      <c r="DQ545" s="38">
        <v>-0.35361209999999998</v>
      </c>
      <c r="DR545" s="38">
        <v>-4.5436400000000002E-2</v>
      </c>
      <c r="DS545" s="38">
        <v>0.37560769999999999</v>
      </c>
      <c r="DT545" s="38">
        <v>0.73647779999999996</v>
      </c>
      <c r="DU545" s="38">
        <v>0.92529950000000005</v>
      </c>
      <c r="DV545" s="38">
        <v>1.196915</v>
      </c>
      <c r="DW545" s="38">
        <v>0.89919610000000005</v>
      </c>
      <c r="DX545" s="38">
        <v>0.86626539999999996</v>
      </c>
      <c r="DY545" s="38">
        <v>0.5291283</v>
      </c>
      <c r="DZ545" s="38">
        <v>0.70616889999999999</v>
      </c>
      <c r="EA545" s="38">
        <v>0.53534700000000002</v>
      </c>
      <c r="EB545" s="38">
        <v>0.38492169999999998</v>
      </c>
      <c r="EC545" s="38">
        <v>0.22751550000000001</v>
      </c>
      <c r="ED545" s="38">
        <v>0.43492310000000001</v>
      </c>
      <c r="EE545" s="38">
        <v>0.33648790000000001</v>
      </c>
      <c r="EF545" s="38">
        <v>0.257992</v>
      </c>
      <c r="EG545" s="38">
        <v>0.2431942</v>
      </c>
      <c r="EH545" s="38">
        <v>0.1906072</v>
      </c>
      <c r="EI545" s="38">
        <v>0.17246839999999999</v>
      </c>
      <c r="EJ545" s="38">
        <v>-0.20777219999999999</v>
      </c>
      <c r="EK545" s="38">
        <v>-2.6675000000000001E-2</v>
      </c>
      <c r="EL545" s="38">
        <v>-0.1534384</v>
      </c>
      <c r="EM545" s="38">
        <v>-0.27390160000000002</v>
      </c>
      <c r="EN545" s="38">
        <v>-0.37193900000000002</v>
      </c>
      <c r="EO545" s="38">
        <v>-0.30626900000000001</v>
      </c>
      <c r="EP545" s="38">
        <v>-1.9265299999999999E-2</v>
      </c>
      <c r="EQ545" s="38">
        <v>0.40848669999999998</v>
      </c>
      <c r="ER545" s="38">
        <v>0.78956859999999995</v>
      </c>
      <c r="ES545" s="38">
        <v>0.99434509999999998</v>
      </c>
      <c r="ET545" s="38">
        <v>1.2753989999999999</v>
      </c>
      <c r="EU545" s="38">
        <v>0.9827304</v>
      </c>
      <c r="EV545" s="38">
        <v>0.9638137</v>
      </c>
      <c r="EW545" s="38">
        <v>0.63544780000000001</v>
      </c>
      <c r="EX545" s="38">
        <v>0.79449550000000002</v>
      </c>
      <c r="EY545" s="38">
        <v>0.64473519999999995</v>
      </c>
      <c r="EZ545" s="38">
        <v>0.4797457</v>
      </c>
      <c r="FA545" s="38">
        <v>0.32807419999999998</v>
      </c>
      <c r="FB545" s="38">
        <v>85.013210000000001</v>
      </c>
      <c r="FC545" s="38">
        <v>83.587329999999994</v>
      </c>
      <c r="FD545" s="38">
        <v>82.071460000000002</v>
      </c>
      <c r="FE545" s="38">
        <v>80.963939999999994</v>
      </c>
      <c r="FF545" s="38">
        <v>79.9054</v>
      </c>
      <c r="FG545" s="38">
        <v>79.436089999999993</v>
      </c>
      <c r="FH545" s="38">
        <v>78.780739999999994</v>
      </c>
      <c r="FI545" s="38">
        <v>80.856589999999997</v>
      </c>
      <c r="FJ545" s="38">
        <v>85.766229999999993</v>
      </c>
      <c r="FK545" s="38">
        <v>91.638570000000001</v>
      </c>
      <c r="FL545" s="38">
        <v>96.346689999999995</v>
      </c>
      <c r="FM545" s="38">
        <v>100.9738</v>
      </c>
      <c r="FN545" s="38">
        <v>104.3227</v>
      </c>
      <c r="FO545" s="38">
        <v>107.3899</v>
      </c>
      <c r="FP545" s="38">
        <v>109.4577</v>
      </c>
      <c r="FQ545" s="38">
        <v>111.0796</v>
      </c>
      <c r="FR545" s="38">
        <v>111.1203</v>
      </c>
      <c r="FS545" s="38">
        <v>109.7452</v>
      </c>
      <c r="FT545" s="38">
        <v>106.91970000000001</v>
      </c>
      <c r="FU545" s="38">
        <v>101.43640000000001</v>
      </c>
      <c r="FV545" s="38">
        <v>96.676829999999995</v>
      </c>
      <c r="FW545">
        <v>93.819469999999995</v>
      </c>
      <c r="FX545">
        <v>91.999089999999995</v>
      </c>
      <c r="FY545">
        <v>89.337549999999993</v>
      </c>
      <c r="FZ545">
        <v>0.11197169999999999</v>
      </c>
      <c r="GA545">
        <v>0.8528985</v>
      </c>
      <c r="GB545">
        <v>1</v>
      </c>
    </row>
    <row r="546" spans="1:184" x14ac:dyDescent="0.3">
      <c r="A546" t="s">
        <v>279</v>
      </c>
      <c r="B546" t="s">
        <v>1</v>
      </c>
      <c r="C546" t="s">
        <v>1</v>
      </c>
      <c r="D546" t="s">
        <v>1</v>
      </c>
      <c r="E546" t="s">
        <v>1</v>
      </c>
      <c r="F546" t="s">
        <v>1</v>
      </c>
      <c r="G546" t="s">
        <v>222</v>
      </c>
      <c r="H546" s="40" t="s">
        <v>1</v>
      </c>
      <c r="I546" s="18" t="s">
        <v>1</v>
      </c>
      <c r="J546" s="38" t="s">
        <v>1</v>
      </c>
      <c r="K546" s="18">
        <v>44811</v>
      </c>
      <c r="L546" s="38">
        <v>17647</v>
      </c>
      <c r="M546" s="38">
        <v>17647</v>
      </c>
      <c r="N546" s="38">
        <v>16.29157</v>
      </c>
      <c r="O546" s="38">
        <v>15.59459</v>
      </c>
      <c r="P546" s="38">
        <v>15.12044</v>
      </c>
      <c r="Q546" s="38">
        <v>14.988899999999999</v>
      </c>
      <c r="R546" s="38">
        <v>15.557969999999999</v>
      </c>
      <c r="S546" s="38">
        <v>17.10341</v>
      </c>
      <c r="T546" s="38">
        <v>19.02469</v>
      </c>
      <c r="U546" s="38">
        <v>21.367629999999998</v>
      </c>
      <c r="V546" s="38">
        <v>24.210239999999999</v>
      </c>
      <c r="W546" s="38">
        <v>26.323239999999998</v>
      </c>
      <c r="X546" s="38">
        <v>28.098050000000001</v>
      </c>
      <c r="Y546" s="38">
        <v>29.47129</v>
      </c>
      <c r="Z546" s="38">
        <v>30.40793</v>
      </c>
      <c r="AA546" s="38">
        <v>31.265630000000002</v>
      </c>
      <c r="AB546" s="38">
        <v>31.416889999999999</v>
      </c>
      <c r="AC546" s="38">
        <v>30.83775</v>
      </c>
      <c r="AD546" s="38">
        <v>29.50075</v>
      </c>
      <c r="AE546" s="38">
        <v>27.331320000000002</v>
      </c>
      <c r="AF546" s="38">
        <v>25.346450000000001</v>
      </c>
      <c r="AG546" s="38">
        <v>23.95862</v>
      </c>
      <c r="AH546" s="38">
        <v>22.696750000000002</v>
      </c>
      <c r="AI546" s="38">
        <v>20.84657</v>
      </c>
      <c r="AJ546" s="38">
        <v>18.62302</v>
      </c>
      <c r="AK546" s="38">
        <v>16.995149999999999</v>
      </c>
      <c r="AL546" s="38">
        <v>0.1588214</v>
      </c>
      <c r="AM546" s="38">
        <v>9.5065999999999998E-2</v>
      </c>
      <c r="AN546" s="38">
        <v>7.2722999999999996E-2</v>
      </c>
      <c r="AO546" s="38">
        <v>2.4670999999999998E-2</v>
      </c>
      <c r="AP546" s="38">
        <v>-5.0052100000000002E-2</v>
      </c>
      <c r="AQ546" s="38">
        <v>-0.16720189999999999</v>
      </c>
      <c r="AR546" s="38">
        <v>-0.48717899999999997</v>
      </c>
      <c r="AS546" s="38">
        <v>-0.1203342</v>
      </c>
      <c r="AT546" s="38">
        <v>-0.19944590000000001</v>
      </c>
      <c r="AU546" s="38">
        <v>-0.16569229999999999</v>
      </c>
      <c r="AV546" s="38">
        <v>-0.17673720000000001</v>
      </c>
      <c r="AW546" s="38">
        <v>-0.18962039999999999</v>
      </c>
      <c r="AX546" s="38">
        <v>-3.4729599999999999E-2</v>
      </c>
      <c r="AY546" s="38">
        <v>0.1210484</v>
      </c>
      <c r="AZ546" s="38">
        <v>0.209984</v>
      </c>
      <c r="BA546" s="38">
        <v>0.22306719999999999</v>
      </c>
      <c r="BB546" s="38">
        <v>0.51220469999999996</v>
      </c>
      <c r="BC546" s="38">
        <v>0.38898559999999999</v>
      </c>
      <c r="BD546" s="38">
        <v>0.3719288</v>
      </c>
      <c r="BE546" s="38">
        <v>0.1034824</v>
      </c>
      <c r="BF546" s="38">
        <v>0.59741719999999998</v>
      </c>
      <c r="BG546" s="38">
        <v>0.79172319999999996</v>
      </c>
      <c r="BH546" s="38">
        <v>0.47686790000000001</v>
      </c>
      <c r="BI546" s="38">
        <v>0.33021640000000002</v>
      </c>
      <c r="BJ546" s="38">
        <v>0.19844890000000001</v>
      </c>
      <c r="BK546" s="38">
        <v>0.1232022</v>
      </c>
      <c r="BL546" s="38">
        <v>9.6202899999999994E-2</v>
      </c>
      <c r="BM546" s="38">
        <v>4.7771899999999999E-2</v>
      </c>
      <c r="BN546" s="38">
        <v>-2.56142E-2</v>
      </c>
      <c r="BO546" s="38">
        <v>-0.13503370000000001</v>
      </c>
      <c r="BP546" s="38">
        <v>-0.44455840000000002</v>
      </c>
      <c r="BQ546" s="38">
        <v>-8.8975499999999999E-2</v>
      </c>
      <c r="BR546" s="38">
        <v>-0.15932550000000001</v>
      </c>
      <c r="BS546" s="38">
        <v>-0.1240612</v>
      </c>
      <c r="BT546" s="38">
        <v>-0.14298159999999999</v>
      </c>
      <c r="BU546" s="38">
        <v>-0.16075980000000001</v>
      </c>
      <c r="BV546" s="38">
        <v>-1.6326799999999999E-2</v>
      </c>
      <c r="BW546" s="38">
        <v>0.14436460000000001</v>
      </c>
      <c r="BX546" s="38">
        <v>0.2463574</v>
      </c>
      <c r="BY546" s="38">
        <v>0.27818979999999999</v>
      </c>
      <c r="BZ546" s="38">
        <v>0.57950389999999996</v>
      </c>
      <c r="CA546" s="38">
        <v>0.46029629999999999</v>
      </c>
      <c r="CB546" s="38">
        <v>0.45744240000000003</v>
      </c>
      <c r="CC546" s="38">
        <v>0.1880405</v>
      </c>
      <c r="CD546" s="38">
        <v>0.66182929999999995</v>
      </c>
      <c r="CE546" s="38">
        <v>0.86287700000000001</v>
      </c>
      <c r="CF546" s="38">
        <v>0.54313359999999999</v>
      </c>
      <c r="CG546" s="38">
        <v>0.3941366</v>
      </c>
      <c r="CH546" s="38">
        <v>0.2258947</v>
      </c>
      <c r="CI546" s="38">
        <v>0.14268929999999999</v>
      </c>
      <c r="CJ546" s="38">
        <v>0.1124651</v>
      </c>
      <c r="CK546" s="38">
        <v>6.3771499999999995E-2</v>
      </c>
      <c r="CL546" s="38">
        <v>-8.6885E-3</v>
      </c>
      <c r="CM546" s="38">
        <v>-0.11275399999999999</v>
      </c>
      <c r="CN546" s="38">
        <v>-0.41503960000000001</v>
      </c>
      <c r="CO546" s="38">
        <v>-6.72566E-2</v>
      </c>
      <c r="CP546" s="38">
        <v>-0.13153819999999999</v>
      </c>
      <c r="CQ546" s="38">
        <v>-9.5227699999999998E-2</v>
      </c>
      <c r="CR546" s="38">
        <v>-0.11960270000000001</v>
      </c>
      <c r="CS546" s="38">
        <v>-0.14077110000000001</v>
      </c>
      <c r="CT546" s="38">
        <v>-3.5810999999999998E-3</v>
      </c>
      <c r="CU546" s="38">
        <v>0.1605134</v>
      </c>
      <c r="CV546" s="38">
        <v>0.2715496</v>
      </c>
      <c r="CW546" s="38">
        <v>0.31636769999999997</v>
      </c>
      <c r="CX546" s="38">
        <v>0.62611510000000004</v>
      </c>
      <c r="CY546" s="38">
        <v>0.50968590000000003</v>
      </c>
      <c r="CZ546" s="38">
        <v>0.51666889999999999</v>
      </c>
      <c r="DA546" s="38">
        <v>0.24660509999999999</v>
      </c>
      <c r="DB546" s="38">
        <v>0.70644090000000004</v>
      </c>
      <c r="DC546" s="38">
        <v>0.91215800000000002</v>
      </c>
      <c r="DD546" s="38">
        <v>0.58902900000000002</v>
      </c>
      <c r="DE546" s="38">
        <v>0.43840750000000001</v>
      </c>
      <c r="DF546" s="38">
        <v>0.25334050000000002</v>
      </c>
      <c r="DG546" s="38">
        <v>0.1621763</v>
      </c>
      <c r="DH546" s="38">
        <v>0.12872720000000001</v>
      </c>
      <c r="DI546" s="38">
        <v>7.9771099999999998E-2</v>
      </c>
      <c r="DJ546" s="38">
        <v>8.2371000000000007E-3</v>
      </c>
      <c r="DK546" s="38">
        <v>-9.0474299999999994E-2</v>
      </c>
      <c r="DL546" s="38">
        <v>-0.38552069999999999</v>
      </c>
      <c r="DM546" s="38">
        <v>-4.55377E-2</v>
      </c>
      <c r="DN546" s="38">
        <v>-0.103751</v>
      </c>
      <c r="DO546" s="38">
        <v>-6.6394099999999998E-2</v>
      </c>
      <c r="DP546" s="38">
        <v>-9.6223699999999995E-2</v>
      </c>
      <c r="DQ546" s="38">
        <v>-0.1207824</v>
      </c>
      <c r="DR546" s="38">
        <v>9.1646999999999996E-3</v>
      </c>
      <c r="DS546" s="38">
        <v>0.17666219999999999</v>
      </c>
      <c r="DT546" s="38">
        <v>0.2967417</v>
      </c>
      <c r="DU546" s="38">
        <v>0.35454550000000001</v>
      </c>
      <c r="DV546" s="38">
        <v>0.67272639999999995</v>
      </c>
      <c r="DW546" s="38">
        <v>0.55907549999999995</v>
      </c>
      <c r="DX546" s="38">
        <v>0.5758953</v>
      </c>
      <c r="DY546" s="38">
        <v>0.30516969999999999</v>
      </c>
      <c r="DZ546" s="38">
        <v>0.75105259999999996</v>
      </c>
      <c r="EA546" s="38">
        <v>0.96143889999999999</v>
      </c>
      <c r="EB546" s="38">
        <v>0.6349245</v>
      </c>
      <c r="EC546" s="38">
        <v>0.4826783</v>
      </c>
      <c r="ED546" s="38">
        <v>0.29296800000000001</v>
      </c>
      <c r="EE546" s="38">
        <v>0.1903125</v>
      </c>
      <c r="EF546" s="38">
        <v>0.15220719999999999</v>
      </c>
      <c r="EG546" s="38">
        <v>0.10287200000000001</v>
      </c>
      <c r="EH546" s="38">
        <v>3.2675099999999999E-2</v>
      </c>
      <c r="EI546" s="38">
        <v>-5.83061E-2</v>
      </c>
      <c r="EJ546" s="38">
        <v>-0.34290019999999999</v>
      </c>
      <c r="EK546" s="38">
        <v>-1.4179000000000001E-2</v>
      </c>
      <c r="EL546" s="38">
        <v>-6.3630599999999995E-2</v>
      </c>
      <c r="EM546" s="38">
        <v>-2.4763E-2</v>
      </c>
      <c r="EN546" s="38">
        <v>-6.2468200000000002E-2</v>
      </c>
      <c r="EO546" s="38">
        <v>-9.1921900000000001E-2</v>
      </c>
      <c r="EP546" s="38">
        <v>2.7567500000000002E-2</v>
      </c>
      <c r="EQ546" s="38">
        <v>0.1999785</v>
      </c>
      <c r="ER546" s="38">
        <v>0.3331151</v>
      </c>
      <c r="ES546" s="38">
        <v>0.40966809999999998</v>
      </c>
      <c r="ET546" s="38">
        <v>0.74002559999999995</v>
      </c>
      <c r="EU546" s="38">
        <v>0.63038620000000001</v>
      </c>
      <c r="EV546" s="38">
        <v>0.66140880000000002</v>
      </c>
      <c r="EW546" s="38">
        <v>0.38972780000000001</v>
      </c>
      <c r="EX546" s="38">
        <v>0.81546459999999998</v>
      </c>
      <c r="EY546" s="38">
        <v>1.0325930000000001</v>
      </c>
      <c r="EZ546" s="38">
        <v>0.70119019999999999</v>
      </c>
      <c r="FA546" s="38">
        <v>0.54659840000000004</v>
      </c>
      <c r="FB546" s="38">
        <v>87.853740000000002</v>
      </c>
      <c r="FC546" s="38">
        <v>86.222809999999996</v>
      </c>
      <c r="FD546" s="38">
        <v>83.683790000000002</v>
      </c>
      <c r="FE546" s="38">
        <v>82.441019999999995</v>
      </c>
      <c r="FF546" s="38">
        <v>81.137140000000002</v>
      </c>
      <c r="FG546" s="38">
        <v>79.203469999999996</v>
      </c>
      <c r="FH546" s="38">
        <v>78.471819999999994</v>
      </c>
      <c r="FI546" s="38">
        <v>79.128129999999999</v>
      </c>
      <c r="FJ546" s="38">
        <v>83.864090000000004</v>
      </c>
      <c r="FK546" s="38">
        <v>89.385260000000002</v>
      </c>
      <c r="FL546" s="38">
        <v>94.693179999999998</v>
      </c>
      <c r="FM546" s="38">
        <v>98.428539999999998</v>
      </c>
      <c r="FN546" s="38">
        <v>101.84650000000001</v>
      </c>
      <c r="FO546" s="38">
        <v>104.33450000000001</v>
      </c>
      <c r="FP546" s="38">
        <v>106.06619999999999</v>
      </c>
      <c r="FQ546" s="38">
        <v>107.17010000000001</v>
      </c>
      <c r="FR546" s="38">
        <v>107.1127</v>
      </c>
      <c r="FS546" s="38">
        <v>105.5177</v>
      </c>
      <c r="FT546" s="38">
        <v>102.3931</v>
      </c>
      <c r="FU546" s="38">
        <v>98.080569999999994</v>
      </c>
      <c r="FV546" s="38">
        <v>94.935680000000005</v>
      </c>
      <c r="FW546">
        <v>92.742410000000007</v>
      </c>
      <c r="FX546">
        <v>90.008740000000003</v>
      </c>
      <c r="FY546">
        <v>87.016090000000005</v>
      </c>
      <c r="FZ546">
        <v>9.0332700000000002E-2</v>
      </c>
      <c r="GA546">
        <v>0.66560569999999997</v>
      </c>
      <c r="GB546">
        <v>1</v>
      </c>
    </row>
    <row r="547" spans="1:184" x14ac:dyDescent="0.3">
      <c r="A547" t="s">
        <v>279</v>
      </c>
      <c r="B547" t="s">
        <v>1</v>
      </c>
      <c r="C547" t="s">
        <v>1</v>
      </c>
      <c r="D547" t="s">
        <v>1</v>
      </c>
      <c r="E547" t="s">
        <v>1</v>
      </c>
      <c r="F547" t="s">
        <v>1</v>
      </c>
      <c r="G547" t="s">
        <v>222</v>
      </c>
      <c r="H547" s="40" t="s">
        <v>1</v>
      </c>
      <c r="I547" s="18" t="s">
        <v>1</v>
      </c>
      <c r="J547" s="38" t="s">
        <v>1</v>
      </c>
      <c r="K547" s="18" t="s">
        <v>2</v>
      </c>
      <c r="L547" s="38">
        <v>17721</v>
      </c>
      <c r="M547" s="38">
        <v>17721</v>
      </c>
      <c r="N547" s="38">
        <v>14.27473</v>
      </c>
      <c r="O547" s="38">
        <v>13.69523</v>
      </c>
      <c r="P547" s="38">
        <v>13.308870000000001</v>
      </c>
      <c r="Q547" s="38">
        <v>13.244400000000001</v>
      </c>
      <c r="R547" s="38">
        <v>13.789529999999999</v>
      </c>
      <c r="S547" s="38">
        <v>15.21265</v>
      </c>
      <c r="T547" s="38">
        <v>16.898479999999999</v>
      </c>
      <c r="U547" s="38">
        <v>19.060600000000001</v>
      </c>
      <c r="V547" s="38">
        <v>21.616800000000001</v>
      </c>
      <c r="W547" s="38">
        <v>23.484210000000001</v>
      </c>
      <c r="X547" s="38">
        <v>25.142099999999999</v>
      </c>
      <c r="Y547" s="38">
        <v>26.469729999999998</v>
      </c>
      <c r="Z547" s="38">
        <v>27.365559999999999</v>
      </c>
      <c r="AA547" s="38">
        <v>28.271570000000001</v>
      </c>
      <c r="AB547" s="38">
        <v>28.52619</v>
      </c>
      <c r="AC547" s="38">
        <v>28.049679999999999</v>
      </c>
      <c r="AD547" s="38">
        <v>26.86523</v>
      </c>
      <c r="AE547" s="38">
        <v>24.96895</v>
      </c>
      <c r="AF547" s="38">
        <v>23.240670000000001</v>
      </c>
      <c r="AG547" s="38">
        <v>22.014869999999998</v>
      </c>
      <c r="AH547" s="38">
        <v>20.81371</v>
      </c>
      <c r="AI547" s="38">
        <v>19.048729999999999</v>
      </c>
      <c r="AJ547" s="38">
        <v>17.091170000000002</v>
      </c>
      <c r="AK547" s="38">
        <v>15.59066</v>
      </c>
      <c r="AL547" s="38">
        <v>-1.31091E-2</v>
      </c>
      <c r="AM547" s="38">
        <v>-1.7746000000000001E-3</v>
      </c>
      <c r="AN547" s="38">
        <v>1.3705800000000001E-2</v>
      </c>
      <c r="AO547" s="38">
        <v>2.5679500000000001E-2</v>
      </c>
      <c r="AP547" s="38">
        <v>2.33622E-2</v>
      </c>
      <c r="AQ547" s="38">
        <v>5.6451000000000001E-3</v>
      </c>
      <c r="AR547" s="38">
        <v>-9.9019999999999997E-2</v>
      </c>
      <c r="AS547" s="38">
        <v>-5.58267E-2</v>
      </c>
      <c r="AT547" s="38">
        <v>-0.1099146</v>
      </c>
      <c r="AU547" s="38">
        <v>-0.16214149999999999</v>
      </c>
      <c r="AV547" s="38">
        <v>-0.15892890000000001</v>
      </c>
      <c r="AW547" s="38">
        <v>-0.1302826</v>
      </c>
      <c r="AX547" s="38">
        <v>-3.6560000000000002E-2</v>
      </c>
      <c r="AY547" s="38">
        <v>6.3965300000000003E-2</v>
      </c>
      <c r="AZ547" s="38">
        <v>0.110245</v>
      </c>
      <c r="BA547" s="38">
        <v>0.1404099</v>
      </c>
      <c r="BB547" s="38">
        <v>0.33490769999999997</v>
      </c>
      <c r="BC547" s="38">
        <v>0.26116640000000002</v>
      </c>
      <c r="BD547" s="38">
        <v>0.23452700000000001</v>
      </c>
      <c r="BE547" s="38">
        <v>0.17292479999999999</v>
      </c>
      <c r="BF547" s="38">
        <v>0.2411808</v>
      </c>
      <c r="BG547" s="38">
        <v>8.2277299999999998E-2</v>
      </c>
      <c r="BH547" s="38">
        <v>3.62834E-2</v>
      </c>
      <c r="BI547" s="38">
        <v>-4.7701000000000002E-3</v>
      </c>
      <c r="BJ547" s="38">
        <v>1.22653E-2</v>
      </c>
      <c r="BK547" s="38">
        <v>1.7442900000000001E-2</v>
      </c>
      <c r="BL547" s="38">
        <v>3.2069399999999998E-2</v>
      </c>
      <c r="BM547" s="38">
        <v>4.2267199999999998E-2</v>
      </c>
      <c r="BN547" s="38">
        <v>3.8702399999999998E-2</v>
      </c>
      <c r="BO547" s="38">
        <v>2.4504399999999999E-2</v>
      </c>
      <c r="BP547" s="38">
        <v>-6.8705299999999997E-2</v>
      </c>
      <c r="BQ547" s="38">
        <v>-3.6980300000000001E-2</v>
      </c>
      <c r="BR547" s="38">
        <v>-8.1133899999999995E-2</v>
      </c>
      <c r="BS547" s="38">
        <v>-0.12921379999999999</v>
      </c>
      <c r="BT547" s="38">
        <v>-0.12771589999999999</v>
      </c>
      <c r="BU547" s="38">
        <v>-0.10554470000000001</v>
      </c>
      <c r="BV547" s="38">
        <v>-2.5079400000000002E-2</v>
      </c>
      <c r="BW547" s="38">
        <v>8.1054500000000002E-2</v>
      </c>
      <c r="BX547" s="38">
        <v>0.14233290000000001</v>
      </c>
      <c r="BY547" s="38">
        <v>0.1795485</v>
      </c>
      <c r="BZ547" s="38">
        <v>0.37782850000000001</v>
      </c>
      <c r="CA547" s="38">
        <v>0.30297030000000003</v>
      </c>
      <c r="CB547" s="38">
        <v>0.27750200000000003</v>
      </c>
      <c r="CC547" s="38">
        <v>0.2152124</v>
      </c>
      <c r="CD547" s="38">
        <v>0.27749879999999999</v>
      </c>
      <c r="CE547" s="38">
        <v>0.13098899999999999</v>
      </c>
      <c r="CF547" s="38">
        <v>7.9382400000000006E-2</v>
      </c>
      <c r="CG547" s="38">
        <v>3.7065599999999997E-2</v>
      </c>
      <c r="CH547" s="38">
        <v>2.9839600000000001E-2</v>
      </c>
      <c r="CI547" s="38">
        <v>3.07528E-2</v>
      </c>
      <c r="CJ547" s="38">
        <v>4.4787899999999999E-2</v>
      </c>
      <c r="CK547" s="38">
        <v>5.3755900000000002E-2</v>
      </c>
      <c r="CL547" s="38">
        <v>4.9327000000000003E-2</v>
      </c>
      <c r="CM547" s="38">
        <v>3.7566299999999997E-2</v>
      </c>
      <c r="CN547" s="38">
        <v>-4.7709399999999999E-2</v>
      </c>
      <c r="CO547" s="38">
        <v>-2.3927299999999999E-2</v>
      </c>
      <c r="CP547" s="38">
        <v>-6.1200499999999998E-2</v>
      </c>
      <c r="CQ547" s="38">
        <v>-0.10640810000000001</v>
      </c>
      <c r="CR547" s="38">
        <v>-0.10609780000000001</v>
      </c>
      <c r="CS547" s="38">
        <v>-8.8411199999999995E-2</v>
      </c>
      <c r="CT547" s="38">
        <v>-1.7128000000000001E-2</v>
      </c>
      <c r="CU547" s="38">
        <v>9.2890500000000001E-2</v>
      </c>
      <c r="CV547" s="38">
        <v>0.1645568</v>
      </c>
      <c r="CW547" s="38">
        <v>0.2066557</v>
      </c>
      <c r="CX547" s="38">
        <v>0.40755530000000001</v>
      </c>
      <c r="CY547" s="38">
        <v>0.33192349999999998</v>
      </c>
      <c r="CZ547" s="38">
        <v>0.3072664</v>
      </c>
      <c r="DA547" s="38">
        <v>0.24450069999999999</v>
      </c>
      <c r="DB547" s="38">
        <v>0.30265249999999999</v>
      </c>
      <c r="DC547" s="38">
        <v>0.1647266</v>
      </c>
      <c r="DD547" s="38">
        <v>0.1092326</v>
      </c>
      <c r="DE547" s="38">
        <v>6.6041000000000002E-2</v>
      </c>
      <c r="DF547" s="38">
        <v>4.7413799999999999E-2</v>
      </c>
      <c r="DG547" s="38">
        <v>4.4062799999999999E-2</v>
      </c>
      <c r="DH547" s="38">
        <v>5.7506500000000002E-2</v>
      </c>
      <c r="DI547" s="38">
        <v>6.5244499999999997E-2</v>
      </c>
      <c r="DJ547" s="38">
        <v>5.9951600000000001E-2</v>
      </c>
      <c r="DK547" s="38">
        <v>5.0628199999999998E-2</v>
      </c>
      <c r="DL547" s="38">
        <v>-2.6713500000000001E-2</v>
      </c>
      <c r="DM547" s="38">
        <v>-1.08743E-2</v>
      </c>
      <c r="DN547" s="38">
        <v>-4.1267100000000001E-2</v>
      </c>
      <c r="DO547" s="38">
        <v>-8.3602499999999996E-2</v>
      </c>
      <c r="DP547" s="38">
        <v>-8.4479700000000005E-2</v>
      </c>
      <c r="DQ547" s="38">
        <v>-7.1277800000000002E-2</v>
      </c>
      <c r="DR547" s="38">
        <v>-9.1766E-3</v>
      </c>
      <c r="DS547" s="38">
        <v>0.1047265</v>
      </c>
      <c r="DT547" s="38">
        <v>0.18678069999999999</v>
      </c>
      <c r="DU547" s="38">
        <v>0.2337629</v>
      </c>
      <c r="DV547" s="38">
        <v>0.43728210000000001</v>
      </c>
      <c r="DW547" s="38">
        <v>0.3608768</v>
      </c>
      <c r="DX547" s="38">
        <v>0.33703070000000002</v>
      </c>
      <c r="DY547" s="38">
        <v>0.2737889</v>
      </c>
      <c r="DZ547" s="38">
        <v>0.32780629999999999</v>
      </c>
      <c r="EA547" s="38">
        <v>0.19846420000000001</v>
      </c>
      <c r="EB547" s="38">
        <v>0.13908290000000001</v>
      </c>
      <c r="EC547" s="38">
        <v>9.5016299999999998E-2</v>
      </c>
      <c r="ED547" s="38">
        <v>7.2788199999999997E-2</v>
      </c>
      <c r="EE547" s="38">
        <v>6.3280299999999998E-2</v>
      </c>
      <c r="EF547" s="38">
        <v>7.5870099999999996E-2</v>
      </c>
      <c r="EG547" s="38">
        <v>8.1832199999999994E-2</v>
      </c>
      <c r="EH547" s="38">
        <v>7.5291899999999995E-2</v>
      </c>
      <c r="EI547" s="38">
        <v>6.9487499999999994E-2</v>
      </c>
      <c r="EJ547" s="38">
        <v>3.6012000000000001E-3</v>
      </c>
      <c r="EK547" s="38">
        <v>7.9720999999999993E-3</v>
      </c>
      <c r="EL547" s="38">
        <v>-1.24864E-2</v>
      </c>
      <c r="EM547" s="38">
        <v>-5.0674700000000003E-2</v>
      </c>
      <c r="EN547" s="38">
        <v>-5.3266599999999997E-2</v>
      </c>
      <c r="EO547" s="38">
        <v>-4.6539799999999999E-2</v>
      </c>
      <c r="EP547" s="38">
        <v>2.3038999999999998E-3</v>
      </c>
      <c r="EQ547" s="38">
        <v>0.1218158</v>
      </c>
      <c r="ER547" s="38">
        <v>0.2188686</v>
      </c>
      <c r="ES547" s="38">
        <v>0.27290150000000002</v>
      </c>
      <c r="ET547" s="38">
        <v>0.48020289999999999</v>
      </c>
      <c r="EU547" s="38">
        <v>0.4026806</v>
      </c>
      <c r="EV547" s="38">
        <v>0.3800058</v>
      </c>
      <c r="EW547" s="38">
        <v>0.31607649999999998</v>
      </c>
      <c r="EX547" s="38">
        <v>0.36412430000000001</v>
      </c>
      <c r="EY547" s="38">
        <v>0.2471759</v>
      </c>
      <c r="EZ547" s="38">
        <v>0.18218190000000001</v>
      </c>
      <c r="FA547" s="38">
        <v>0.136852</v>
      </c>
      <c r="FB547" s="38">
        <v>80.295169999999999</v>
      </c>
      <c r="FC547" s="38">
        <v>78.744380000000007</v>
      </c>
      <c r="FD547" s="38">
        <v>76.961830000000006</v>
      </c>
      <c r="FE547" s="38">
        <v>75.403080000000003</v>
      </c>
      <c r="FF547" s="38">
        <v>74.112880000000004</v>
      </c>
      <c r="FG547" s="38">
        <v>73.028109999999998</v>
      </c>
      <c r="FH547" s="38">
        <v>72.680949999999996</v>
      </c>
      <c r="FI547" s="38">
        <v>74.994420000000005</v>
      </c>
      <c r="FJ547" s="38">
        <v>79.328059999999994</v>
      </c>
      <c r="FK547" s="38">
        <v>83.91283</v>
      </c>
      <c r="FL547" s="38">
        <v>88.307910000000007</v>
      </c>
      <c r="FM547" s="38">
        <v>92.272940000000006</v>
      </c>
      <c r="FN547" s="38">
        <v>95.510369999999995</v>
      </c>
      <c r="FO547" s="38">
        <v>98.117360000000005</v>
      </c>
      <c r="FP547" s="38">
        <v>100.10760000000001</v>
      </c>
      <c r="FQ547" s="38">
        <v>101.4354</v>
      </c>
      <c r="FR547" s="38">
        <v>101.8861</v>
      </c>
      <c r="FS547" s="38">
        <v>101.1622</v>
      </c>
      <c r="FT547" s="38">
        <v>99.316280000000006</v>
      </c>
      <c r="FU547" s="38">
        <v>95.912000000000006</v>
      </c>
      <c r="FV547" s="38">
        <v>91.886520000000004</v>
      </c>
      <c r="FW547">
        <v>88.582380000000001</v>
      </c>
      <c r="FX547">
        <v>85.810860000000005</v>
      </c>
      <c r="FY547">
        <v>83.09684</v>
      </c>
      <c r="FZ547">
        <v>5.0095800000000003E-2</v>
      </c>
      <c r="GA547">
        <v>0.4323341</v>
      </c>
      <c r="GB547">
        <v>1</v>
      </c>
    </row>
    <row r="548" spans="1:184" x14ac:dyDescent="0.3">
      <c r="A548" t="s">
        <v>279</v>
      </c>
      <c r="B548" t="s">
        <v>1</v>
      </c>
      <c r="C548" t="s">
        <v>1</v>
      </c>
      <c r="D548" t="s">
        <v>1</v>
      </c>
      <c r="E548" t="s">
        <v>1</v>
      </c>
      <c r="F548" t="s">
        <v>1</v>
      </c>
      <c r="G548" t="s">
        <v>223</v>
      </c>
      <c r="H548" s="40" t="s">
        <v>1</v>
      </c>
      <c r="I548" s="18" t="s">
        <v>1</v>
      </c>
      <c r="J548" s="38" t="s">
        <v>1</v>
      </c>
      <c r="K548" s="18">
        <v>44722</v>
      </c>
      <c r="L548" s="38">
        <v>2</v>
      </c>
      <c r="M548" s="38">
        <v>2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8">
        <v>0</v>
      </c>
      <c r="CH548" s="38">
        <v>0</v>
      </c>
      <c r="CI548" s="38">
        <v>0</v>
      </c>
      <c r="CJ548" s="38">
        <v>0</v>
      </c>
      <c r="CK548" s="38">
        <v>0</v>
      </c>
      <c r="CL548" s="38">
        <v>0</v>
      </c>
      <c r="CM548" s="38">
        <v>0</v>
      </c>
      <c r="CN548" s="38">
        <v>0</v>
      </c>
      <c r="CO548" s="38">
        <v>0</v>
      </c>
      <c r="CP548" s="38">
        <v>0</v>
      </c>
      <c r="CQ548" s="38">
        <v>0</v>
      </c>
      <c r="CR548" s="38">
        <v>0</v>
      </c>
      <c r="CS548" s="38">
        <v>0</v>
      </c>
      <c r="CT548" s="38">
        <v>0</v>
      </c>
      <c r="CU548" s="38">
        <v>0</v>
      </c>
      <c r="CV548" s="38">
        <v>0</v>
      </c>
      <c r="CW548" s="38">
        <v>0</v>
      </c>
      <c r="CX548" s="38">
        <v>0</v>
      </c>
      <c r="CY548" s="38">
        <v>0</v>
      </c>
      <c r="CZ548" s="38">
        <v>0</v>
      </c>
      <c r="DA548" s="38">
        <v>0</v>
      </c>
      <c r="DB548" s="38">
        <v>0</v>
      </c>
      <c r="DC548" s="38">
        <v>0</v>
      </c>
      <c r="DD548" s="38">
        <v>0</v>
      </c>
      <c r="DE548" s="38">
        <v>0</v>
      </c>
      <c r="DF548" s="38">
        <v>0</v>
      </c>
      <c r="DG548" s="38">
        <v>0</v>
      </c>
      <c r="DH548" s="38">
        <v>0</v>
      </c>
      <c r="DI548" s="38">
        <v>0</v>
      </c>
      <c r="DJ548" s="38">
        <v>0</v>
      </c>
      <c r="DK548" s="38">
        <v>0</v>
      </c>
      <c r="DL548" s="38">
        <v>0</v>
      </c>
      <c r="DM548" s="38">
        <v>0</v>
      </c>
      <c r="DN548" s="38">
        <v>0</v>
      </c>
      <c r="DO548" s="38">
        <v>0</v>
      </c>
      <c r="DP548" s="38">
        <v>0</v>
      </c>
      <c r="DQ548" s="38">
        <v>0</v>
      </c>
      <c r="DR548" s="38">
        <v>0</v>
      </c>
      <c r="DS548" s="38">
        <v>0</v>
      </c>
      <c r="DT548" s="38">
        <v>0</v>
      </c>
      <c r="DU548" s="38">
        <v>0</v>
      </c>
      <c r="DV548" s="38">
        <v>0</v>
      </c>
      <c r="DW548" s="38">
        <v>0</v>
      </c>
      <c r="DX548" s="38">
        <v>0</v>
      </c>
      <c r="DY548" s="38">
        <v>0</v>
      </c>
      <c r="DZ548" s="38">
        <v>0</v>
      </c>
      <c r="EA548" s="38">
        <v>0</v>
      </c>
      <c r="EB548" s="38">
        <v>0</v>
      </c>
      <c r="EC548" s="38">
        <v>0</v>
      </c>
      <c r="ED548" s="38">
        <v>0</v>
      </c>
      <c r="EE548" s="38">
        <v>0</v>
      </c>
      <c r="EF548" s="38">
        <v>0</v>
      </c>
      <c r="EG548" s="38">
        <v>0</v>
      </c>
      <c r="EH548" s="38">
        <v>0</v>
      </c>
      <c r="EI548" s="38">
        <v>0</v>
      </c>
      <c r="EJ548" s="38">
        <v>0</v>
      </c>
      <c r="EK548" s="38">
        <v>0</v>
      </c>
      <c r="EL548" s="38">
        <v>0</v>
      </c>
      <c r="EM548" s="38">
        <v>0</v>
      </c>
      <c r="EN548" s="38">
        <v>0</v>
      </c>
      <c r="EO548" s="38">
        <v>0</v>
      </c>
      <c r="EP548" s="38">
        <v>0</v>
      </c>
      <c r="EQ548" s="38">
        <v>0</v>
      </c>
      <c r="ER548" s="38">
        <v>0</v>
      </c>
      <c r="ES548" s="38">
        <v>0</v>
      </c>
      <c r="ET548" s="38">
        <v>0</v>
      </c>
      <c r="EU548" s="38">
        <v>0</v>
      </c>
      <c r="EV548" s="38">
        <v>0</v>
      </c>
      <c r="EW548" s="38">
        <v>0</v>
      </c>
      <c r="EX548" s="38">
        <v>0</v>
      </c>
      <c r="EY548" s="38">
        <v>0</v>
      </c>
      <c r="EZ548" s="38">
        <v>0</v>
      </c>
      <c r="FA548" s="38">
        <v>0</v>
      </c>
      <c r="FB548" s="38">
        <v>0</v>
      </c>
      <c r="FC548" s="38">
        <v>0</v>
      </c>
      <c r="FD548" s="38">
        <v>0</v>
      </c>
      <c r="FE548" s="38">
        <v>0</v>
      </c>
      <c r="FF548" s="38">
        <v>0</v>
      </c>
      <c r="FG548" s="38">
        <v>0</v>
      </c>
      <c r="FH548" s="38">
        <v>0</v>
      </c>
      <c r="FI548" s="38">
        <v>0</v>
      </c>
      <c r="FJ548" s="38">
        <v>0</v>
      </c>
      <c r="FK548" s="38">
        <v>0</v>
      </c>
      <c r="FL548" s="38">
        <v>0</v>
      </c>
      <c r="FM548" s="38">
        <v>0</v>
      </c>
      <c r="FN548" s="38">
        <v>0</v>
      </c>
      <c r="FO548" s="38">
        <v>0</v>
      </c>
      <c r="FP548" s="38">
        <v>0</v>
      </c>
      <c r="FQ548" s="38">
        <v>0</v>
      </c>
      <c r="FR548" s="38">
        <v>0</v>
      </c>
      <c r="FS548" s="38">
        <v>0</v>
      </c>
      <c r="FT548" s="38">
        <v>0</v>
      </c>
      <c r="FU548" s="38">
        <v>0</v>
      </c>
      <c r="FV548" s="38">
        <v>0</v>
      </c>
      <c r="FW548">
        <v>0</v>
      </c>
      <c r="FX548">
        <v>0</v>
      </c>
      <c r="FY548">
        <v>0</v>
      </c>
      <c r="FZ548">
        <v>0</v>
      </c>
      <c r="GA548">
        <v>0</v>
      </c>
      <c r="GB548">
        <v>0</v>
      </c>
    </row>
    <row r="549" spans="1:184" x14ac:dyDescent="0.3">
      <c r="A549" t="s">
        <v>279</v>
      </c>
      <c r="B549" t="s">
        <v>1</v>
      </c>
      <c r="C549" t="s">
        <v>1</v>
      </c>
      <c r="D549" t="s">
        <v>1</v>
      </c>
      <c r="E549" t="s">
        <v>1</v>
      </c>
      <c r="F549" t="s">
        <v>1</v>
      </c>
      <c r="G549" t="s">
        <v>223</v>
      </c>
      <c r="H549" s="40" t="s">
        <v>1</v>
      </c>
      <c r="I549" s="18" t="s">
        <v>1</v>
      </c>
      <c r="J549" s="38" t="s">
        <v>1</v>
      </c>
      <c r="K549" s="18">
        <v>44739</v>
      </c>
      <c r="L549" s="38">
        <v>2</v>
      </c>
      <c r="M549" s="38">
        <v>2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38">
        <v>0</v>
      </c>
      <c r="CG549" s="38">
        <v>0</v>
      </c>
      <c r="CH549" s="38">
        <v>0</v>
      </c>
      <c r="CI549" s="38">
        <v>0</v>
      </c>
      <c r="CJ549" s="38">
        <v>0</v>
      </c>
      <c r="CK549" s="38">
        <v>0</v>
      </c>
      <c r="CL549" s="38">
        <v>0</v>
      </c>
      <c r="CM549" s="38">
        <v>0</v>
      </c>
      <c r="CN549" s="38">
        <v>0</v>
      </c>
      <c r="CO549" s="38">
        <v>0</v>
      </c>
      <c r="CP549" s="38">
        <v>0</v>
      </c>
      <c r="CQ549" s="38">
        <v>0</v>
      </c>
      <c r="CR549" s="38">
        <v>0</v>
      </c>
      <c r="CS549" s="38">
        <v>0</v>
      </c>
      <c r="CT549" s="38">
        <v>0</v>
      </c>
      <c r="CU549" s="38">
        <v>0</v>
      </c>
      <c r="CV549" s="38">
        <v>0</v>
      </c>
      <c r="CW549" s="38">
        <v>0</v>
      </c>
      <c r="CX549" s="38">
        <v>0</v>
      </c>
      <c r="CY549" s="38">
        <v>0</v>
      </c>
      <c r="CZ549" s="38">
        <v>0</v>
      </c>
      <c r="DA549" s="38">
        <v>0</v>
      </c>
      <c r="DB549" s="38">
        <v>0</v>
      </c>
      <c r="DC549" s="38">
        <v>0</v>
      </c>
      <c r="DD549" s="38">
        <v>0</v>
      </c>
      <c r="DE549" s="38">
        <v>0</v>
      </c>
      <c r="DF549" s="38">
        <v>0</v>
      </c>
      <c r="DG549" s="38">
        <v>0</v>
      </c>
      <c r="DH549" s="38">
        <v>0</v>
      </c>
      <c r="DI549" s="38">
        <v>0</v>
      </c>
      <c r="DJ549" s="38">
        <v>0</v>
      </c>
      <c r="DK549" s="38">
        <v>0</v>
      </c>
      <c r="DL549" s="38">
        <v>0</v>
      </c>
      <c r="DM549" s="38">
        <v>0</v>
      </c>
      <c r="DN549" s="38">
        <v>0</v>
      </c>
      <c r="DO549" s="38">
        <v>0</v>
      </c>
      <c r="DP549" s="38">
        <v>0</v>
      </c>
      <c r="DQ549" s="38">
        <v>0</v>
      </c>
      <c r="DR549" s="38">
        <v>0</v>
      </c>
      <c r="DS549" s="38">
        <v>0</v>
      </c>
      <c r="DT549" s="38">
        <v>0</v>
      </c>
      <c r="DU549" s="38">
        <v>0</v>
      </c>
      <c r="DV549" s="38">
        <v>0</v>
      </c>
      <c r="DW549" s="38">
        <v>0</v>
      </c>
      <c r="DX549" s="38">
        <v>0</v>
      </c>
      <c r="DY549" s="38">
        <v>0</v>
      </c>
      <c r="DZ549" s="38">
        <v>0</v>
      </c>
      <c r="EA549" s="38">
        <v>0</v>
      </c>
      <c r="EB549" s="38">
        <v>0</v>
      </c>
      <c r="EC549" s="38">
        <v>0</v>
      </c>
      <c r="ED549" s="38">
        <v>0</v>
      </c>
      <c r="EE549" s="38">
        <v>0</v>
      </c>
      <c r="EF549" s="38">
        <v>0</v>
      </c>
      <c r="EG549" s="38">
        <v>0</v>
      </c>
      <c r="EH549" s="38">
        <v>0</v>
      </c>
      <c r="EI549" s="38">
        <v>0</v>
      </c>
      <c r="EJ549" s="38">
        <v>0</v>
      </c>
      <c r="EK549" s="38">
        <v>0</v>
      </c>
      <c r="EL549" s="38">
        <v>0</v>
      </c>
      <c r="EM549" s="38">
        <v>0</v>
      </c>
      <c r="EN549" s="38">
        <v>0</v>
      </c>
      <c r="EO549" s="38">
        <v>0</v>
      </c>
      <c r="EP549" s="38">
        <v>0</v>
      </c>
      <c r="EQ549" s="38">
        <v>0</v>
      </c>
      <c r="ER549" s="38">
        <v>0</v>
      </c>
      <c r="ES549" s="38">
        <v>0</v>
      </c>
      <c r="ET549" s="38">
        <v>0</v>
      </c>
      <c r="EU549" s="38">
        <v>0</v>
      </c>
      <c r="EV549" s="38">
        <v>0</v>
      </c>
      <c r="EW549" s="38">
        <v>0</v>
      </c>
      <c r="EX549" s="38">
        <v>0</v>
      </c>
      <c r="EY549" s="38">
        <v>0</v>
      </c>
      <c r="EZ549" s="38">
        <v>0</v>
      </c>
      <c r="FA549" s="38">
        <v>0</v>
      </c>
      <c r="FB549" s="38">
        <v>0</v>
      </c>
      <c r="FC549" s="38">
        <v>0</v>
      </c>
      <c r="FD549" s="38">
        <v>0</v>
      </c>
      <c r="FE549" s="38">
        <v>0</v>
      </c>
      <c r="FF549" s="38">
        <v>0</v>
      </c>
      <c r="FG549" s="38">
        <v>0</v>
      </c>
      <c r="FH549" s="38">
        <v>0</v>
      </c>
      <c r="FI549" s="38">
        <v>0</v>
      </c>
      <c r="FJ549" s="38">
        <v>0</v>
      </c>
      <c r="FK549" s="38">
        <v>0</v>
      </c>
      <c r="FL549" s="38">
        <v>0</v>
      </c>
      <c r="FM549" s="38">
        <v>0</v>
      </c>
      <c r="FN549" s="38">
        <v>0</v>
      </c>
      <c r="FO549" s="38">
        <v>0</v>
      </c>
      <c r="FP549" s="38">
        <v>0</v>
      </c>
      <c r="FQ549" s="38">
        <v>0</v>
      </c>
      <c r="FR549" s="38">
        <v>0</v>
      </c>
      <c r="FS549" s="38">
        <v>0</v>
      </c>
      <c r="FT549" s="38">
        <v>0</v>
      </c>
      <c r="FU549" s="38">
        <v>0</v>
      </c>
      <c r="FV549" s="38">
        <v>0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</row>
    <row r="550" spans="1:184" x14ac:dyDescent="0.3">
      <c r="A550" t="s">
        <v>279</v>
      </c>
      <c r="B550" t="s">
        <v>1</v>
      </c>
      <c r="C550" t="s">
        <v>1</v>
      </c>
      <c r="D550" t="s">
        <v>1</v>
      </c>
      <c r="E550" t="s">
        <v>1</v>
      </c>
      <c r="F550" t="s">
        <v>1</v>
      </c>
      <c r="G550" t="s">
        <v>223</v>
      </c>
      <c r="H550" s="40" t="s">
        <v>1</v>
      </c>
      <c r="I550" s="18" t="s">
        <v>1</v>
      </c>
      <c r="J550" s="38" t="s">
        <v>1</v>
      </c>
      <c r="K550" s="18">
        <v>44753</v>
      </c>
      <c r="L550" s="38">
        <v>2</v>
      </c>
      <c r="M550" s="38">
        <v>2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38">
        <v>0</v>
      </c>
      <c r="CG550" s="38">
        <v>0</v>
      </c>
      <c r="CH550" s="38">
        <v>0</v>
      </c>
      <c r="CI550" s="38">
        <v>0</v>
      </c>
      <c r="CJ550" s="38">
        <v>0</v>
      </c>
      <c r="CK550" s="38">
        <v>0</v>
      </c>
      <c r="CL550" s="38">
        <v>0</v>
      </c>
      <c r="CM550" s="38">
        <v>0</v>
      </c>
      <c r="CN550" s="38">
        <v>0</v>
      </c>
      <c r="CO550" s="38">
        <v>0</v>
      </c>
      <c r="CP550" s="38">
        <v>0</v>
      </c>
      <c r="CQ550" s="38">
        <v>0</v>
      </c>
      <c r="CR550" s="38">
        <v>0</v>
      </c>
      <c r="CS550" s="38">
        <v>0</v>
      </c>
      <c r="CT550" s="38">
        <v>0</v>
      </c>
      <c r="CU550" s="38">
        <v>0</v>
      </c>
      <c r="CV550" s="38">
        <v>0</v>
      </c>
      <c r="CW550" s="38">
        <v>0</v>
      </c>
      <c r="CX550" s="38">
        <v>0</v>
      </c>
      <c r="CY550" s="38">
        <v>0</v>
      </c>
      <c r="CZ550" s="38">
        <v>0</v>
      </c>
      <c r="DA550" s="38">
        <v>0</v>
      </c>
      <c r="DB550" s="38">
        <v>0</v>
      </c>
      <c r="DC550" s="38">
        <v>0</v>
      </c>
      <c r="DD550" s="38">
        <v>0</v>
      </c>
      <c r="DE550" s="38">
        <v>0</v>
      </c>
      <c r="DF550" s="38">
        <v>0</v>
      </c>
      <c r="DG550" s="38">
        <v>0</v>
      </c>
      <c r="DH550" s="38">
        <v>0</v>
      </c>
      <c r="DI550" s="38">
        <v>0</v>
      </c>
      <c r="DJ550" s="38">
        <v>0</v>
      </c>
      <c r="DK550" s="38">
        <v>0</v>
      </c>
      <c r="DL550" s="38">
        <v>0</v>
      </c>
      <c r="DM550" s="38">
        <v>0</v>
      </c>
      <c r="DN550" s="38">
        <v>0</v>
      </c>
      <c r="DO550" s="38">
        <v>0</v>
      </c>
      <c r="DP550" s="38">
        <v>0</v>
      </c>
      <c r="DQ550" s="38">
        <v>0</v>
      </c>
      <c r="DR550" s="38">
        <v>0</v>
      </c>
      <c r="DS550" s="38">
        <v>0</v>
      </c>
      <c r="DT550" s="38">
        <v>0</v>
      </c>
      <c r="DU550" s="38">
        <v>0</v>
      </c>
      <c r="DV550" s="38">
        <v>0</v>
      </c>
      <c r="DW550" s="38">
        <v>0</v>
      </c>
      <c r="DX550" s="38">
        <v>0</v>
      </c>
      <c r="DY550" s="38">
        <v>0</v>
      </c>
      <c r="DZ550" s="38">
        <v>0</v>
      </c>
      <c r="EA550" s="38">
        <v>0</v>
      </c>
      <c r="EB550" s="38">
        <v>0</v>
      </c>
      <c r="EC550" s="38">
        <v>0</v>
      </c>
      <c r="ED550" s="38">
        <v>0</v>
      </c>
      <c r="EE550" s="38">
        <v>0</v>
      </c>
      <c r="EF550" s="38">
        <v>0</v>
      </c>
      <c r="EG550" s="38">
        <v>0</v>
      </c>
      <c r="EH550" s="38">
        <v>0</v>
      </c>
      <c r="EI550" s="38">
        <v>0</v>
      </c>
      <c r="EJ550" s="38">
        <v>0</v>
      </c>
      <c r="EK550" s="38">
        <v>0</v>
      </c>
      <c r="EL550" s="38">
        <v>0</v>
      </c>
      <c r="EM550" s="38">
        <v>0</v>
      </c>
      <c r="EN550" s="38">
        <v>0</v>
      </c>
      <c r="EO550" s="38">
        <v>0</v>
      </c>
      <c r="EP550" s="38">
        <v>0</v>
      </c>
      <c r="EQ550" s="38">
        <v>0</v>
      </c>
      <c r="ER550" s="38">
        <v>0</v>
      </c>
      <c r="ES550" s="38">
        <v>0</v>
      </c>
      <c r="ET550" s="38">
        <v>0</v>
      </c>
      <c r="EU550" s="38">
        <v>0</v>
      </c>
      <c r="EV550" s="38">
        <v>0</v>
      </c>
      <c r="EW550" s="38">
        <v>0</v>
      </c>
      <c r="EX550" s="38">
        <v>0</v>
      </c>
      <c r="EY550" s="38">
        <v>0</v>
      </c>
      <c r="EZ550" s="38">
        <v>0</v>
      </c>
      <c r="FA550" s="38">
        <v>0</v>
      </c>
      <c r="FB550" s="38">
        <v>0</v>
      </c>
      <c r="FC550" s="38">
        <v>0</v>
      </c>
      <c r="FD550" s="38">
        <v>0</v>
      </c>
      <c r="FE550" s="38">
        <v>0</v>
      </c>
      <c r="FF550" s="38">
        <v>0</v>
      </c>
      <c r="FG550" s="38">
        <v>0</v>
      </c>
      <c r="FH550" s="38">
        <v>0</v>
      </c>
      <c r="FI550" s="38">
        <v>0</v>
      </c>
      <c r="FJ550" s="38">
        <v>0</v>
      </c>
      <c r="FK550" s="38">
        <v>0</v>
      </c>
      <c r="FL550" s="38">
        <v>0</v>
      </c>
      <c r="FM550" s="38">
        <v>0</v>
      </c>
      <c r="FN550" s="38">
        <v>0</v>
      </c>
      <c r="FO550" s="38">
        <v>0</v>
      </c>
      <c r="FP550" s="38">
        <v>0</v>
      </c>
      <c r="FQ550" s="38">
        <v>0</v>
      </c>
      <c r="FR550" s="38">
        <v>0</v>
      </c>
      <c r="FS550" s="38">
        <v>0</v>
      </c>
      <c r="FT550" s="38">
        <v>0</v>
      </c>
      <c r="FU550" s="38">
        <v>0</v>
      </c>
      <c r="FV550" s="38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</row>
    <row r="551" spans="1:184" x14ac:dyDescent="0.3">
      <c r="A551" t="s">
        <v>279</v>
      </c>
      <c r="B551" t="s">
        <v>1</v>
      </c>
      <c r="C551" t="s">
        <v>1</v>
      </c>
      <c r="D551" t="s">
        <v>1</v>
      </c>
      <c r="E551" t="s">
        <v>1</v>
      </c>
      <c r="F551" t="s">
        <v>1</v>
      </c>
      <c r="G551" t="s">
        <v>223</v>
      </c>
      <c r="H551" s="40" t="s">
        <v>1</v>
      </c>
      <c r="I551" s="18" t="s">
        <v>1</v>
      </c>
      <c r="J551" s="38" t="s">
        <v>1</v>
      </c>
      <c r="K551" s="18">
        <v>44760</v>
      </c>
      <c r="L551" s="38">
        <v>2</v>
      </c>
      <c r="M551" s="38">
        <v>2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38">
        <v>0</v>
      </c>
      <c r="CG551" s="38">
        <v>0</v>
      </c>
      <c r="CH551" s="38">
        <v>0</v>
      </c>
      <c r="CI551" s="38">
        <v>0</v>
      </c>
      <c r="CJ551" s="38">
        <v>0</v>
      </c>
      <c r="CK551" s="38">
        <v>0</v>
      </c>
      <c r="CL551" s="38">
        <v>0</v>
      </c>
      <c r="CM551" s="38">
        <v>0</v>
      </c>
      <c r="CN551" s="38">
        <v>0</v>
      </c>
      <c r="CO551" s="38">
        <v>0</v>
      </c>
      <c r="CP551" s="38">
        <v>0</v>
      </c>
      <c r="CQ551" s="38">
        <v>0</v>
      </c>
      <c r="CR551" s="38">
        <v>0</v>
      </c>
      <c r="CS551" s="38">
        <v>0</v>
      </c>
      <c r="CT551" s="38">
        <v>0</v>
      </c>
      <c r="CU551" s="38">
        <v>0</v>
      </c>
      <c r="CV551" s="38">
        <v>0</v>
      </c>
      <c r="CW551" s="38">
        <v>0</v>
      </c>
      <c r="CX551" s="38">
        <v>0</v>
      </c>
      <c r="CY551" s="38">
        <v>0</v>
      </c>
      <c r="CZ551" s="38">
        <v>0</v>
      </c>
      <c r="DA551" s="38">
        <v>0</v>
      </c>
      <c r="DB551" s="38">
        <v>0</v>
      </c>
      <c r="DC551" s="38">
        <v>0</v>
      </c>
      <c r="DD551" s="38">
        <v>0</v>
      </c>
      <c r="DE551" s="38">
        <v>0</v>
      </c>
      <c r="DF551" s="38">
        <v>0</v>
      </c>
      <c r="DG551" s="38">
        <v>0</v>
      </c>
      <c r="DH551" s="38">
        <v>0</v>
      </c>
      <c r="DI551" s="38">
        <v>0</v>
      </c>
      <c r="DJ551" s="38">
        <v>0</v>
      </c>
      <c r="DK551" s="38">
        <v>0</v>
      </c>
      <c r="DL551" s="38">
        <v>0</v>
      </c>
      <c r="DM551" s="38">
        <v>0</v>
      </c>
      <c r="DN551" s="38">
        <v>0</v>
      </c>
      <c r="DO551" s="38">
        <v>0</v>
      </c>
      <c r="DP551" s="38">
        <v>0</v>
      </c>
      <c r="DQ551" s="38">
        <v>0</v>
      </c>
      <c r="DR551" s="38">
        <v>0</v>
      </c>
      <c r="DS551" s="38">
        <v>0</v>
      </c>
      <c r="DT551" s="38">
        <v>0</v>
      </c>
      <c r="DU551" s="38">
        <v>0</v>
      </c>
      <c r="DV551" s="38">
        <v>0</v>
      </c>
      <c r="DW551" s="38">
        <v>0</v>
      </c>
      <c r="DX551" s="38">
        <v>0</v>
      </c>
      <c r="DY551" s="38">
        <v>0</v>
      </c>
      <c r="DZ551" s="38">
        <v>0</v>
      </c>
      <c r="EA551" s="38">
        <v>0</v>
      </c>
      <c r="EB551" s="38">
        <v>0</v>
      </c>
      <c r="EC551" s="38">
        <v>0</v>
      </c>
      <c r="ED551" s="38">
        <v>0</v>
      </c>
      <c r="EE551" s="38">
        <v>0</v>
      </c>
      <c r="EF551" s="38">
        <v>0</v>
      </c>
      <c r="EG551" s="38">
        <v>0</v>
      </c>
      <c r="EH551" s="38">
        <v>0</v>
      </c>
      <c r="EI551" s="38">
        <v>0</v>
      </c>
      <c r="EJ551" s="38">
        <v>0</v>
      </c>
      <c r="EK551" s="38">
        <v>0</v>
      </c>
      <c r="EL551" s="38">
        <v>0</v>
      </c>
      <c r="EM551" s="38">
        <v>0</v>
      </c>
      <c r="EN551" s="38">
        <v>0</v>
      </c>
      <c r="EO551" s="38">
        <v>0</v>
      </c>
      <c r="EP551" s="38">
        <v>0</v>
      </c>
      <c r="EQ551" s="38">
        <v>0</v>
      </c>
      <c r="ER551" s="38">
        <v>0</v>
      </c>
      <c r="ES551" s="38">
        <v>0</v>
      </c>
      <c r="ET551" s="38">
        <v>0</v>
      </c>
      <c r="EU551" s="38">
        <v>0</v>
      </c>
      <c r="EV551" s="38">
        <v>0</v>
      </c>
      <c r="EW551" s="38">
        <v>0</v>
      </c>
      <c r="EX551" s="38">
        <v>0</v>
      </c>
      <c r="EY551" s="38">
        <v>0</v>
      </c>
      <c r="EZ551" s="38">
        <v>0</v>
      </c>
      <c r="FA551" s="38">
        <v>0</v>
      </c>
      <c r="FB551" s="38">
        <v>0</v>
      </c>
      <c r="FC551" s="38">
        <v>0</v>
      </c>
      <c r="FD551" s="38">
        <v>0</v>
      </c>
      <c r="FE551" s="38">
        <v>0</v>
      </c>
      <c r="FF551" s="38">
        <v>0</v>
      </c>
      <c r="FG551" s="38">
        <v>0</v>
      </c>
      <c r="FH551" s="38">
        <v>0</v>
      </c>
      <c r="FI551" s="38">
        <v>0</v>
      </c>
      <c r="FJ551" s="38">
        <v>0</v>
      </c>
      <c r="FK551" s="38">
        <v>0</v>
      </c>
      <c r="FL551" s="38">
        <v>0</v>
      </c>
      <c r="FM551" s="38">
        <v>0</v>
      </c>
      <c r="FN551" s="38">
        <v>0</v>
      </c>
      <c r="FO551" s="38">
        <v>0</v>
      </c>
      <c r="FP551" s="38">
        <v>0</v>
      </c>
      <c r="FQ551" s="38">
        <v>0</v>
      </c>
      <c r="FR551" s="38">
        <v>0</v>
      </c>
      <c r="FS551" s="38">
        <v>0</v>
      </c>
      <c r="FT551" s="38">
        <v>0</v>
      </c>
      <c r="FU551" s="38">
        <v>0</v>
      </c>
      <c r="FV551" s="38">
        <v>0</v>
      </c>
      <c r="FW551">
        <v>0</v>
      </c>
      <c r="FX551">
        <v>0</v>
      </c>
      <c r="FY551">
        <v>0</v>
      </c>
      <c r="FZ551">
        <v>0</v>
      </c>
      <c r="GA551">
        <v>0</v>
      </c>
      <c r="GB551">
        <v>0</v>
      </c>
    </row>
    <row r="552" spans="1:184" x14ac:dyDescent="0.3">
      <c r="A552" t="s">
        <v>279</v>
      </c>
      <c r="B552" t="s">
        <v>1</v>
      </c>
      <c r="C552" t="s">
        <v>1</v>
      </c>
      <c r="D552" t="s">
        <v>1</v>
      </c>
      <c r="E552" t="s">
        <v>1</v>
      </c>
      <c r="F552" t="s">
        <v>1</v>
      </c>
      <c r="G552" t="s">
        <v>223</v>
      </c>
      <c r="H552" s="40" t="s">
        <v>1</v>
      </c>
      <c r="I552" s="18" t="s">
        <v>1</v>
      </c>
      <c r="J552" s="38" t="s">
        <v>1</v>
      </c>
      <c r="K552" s="18">
        <v>44763</v>
      </c>
      <c r="L552" s="38">
        <v>2</v>
      </c>
      <c r="M552" s="38">
        <v>2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8">
        <v>0</v>
      </c>
      <c r="CH552" s="38">
        <v>0</v>
      </c>
      <c r="CI552" s="38">
        <v>0</v>
      </c>
      <c r="CJ552" s="38">
        <v>0</v>
      </c>
      <c r="CK552" s="38">
        <v>0</v>
      </c>
      <c r="CL552" s="38">
        <v>0</v>
      </c>
      <c r="CM552" s="38">
        <v>0</v>
      </c>
      <c r="CN552" s="38">
        <v>0</v>
      </c>
      <c r="CO552" s="38">
        <v>0</v>
      </c>
      <c r="CP552" s="38">
        <v>0</v>
      </c>
      <c r="CQ552" s="38">
        <v>0</v>
      </c>
      <c r="CR552" s="38">
        <v>0</v>
      </c>
      <c r="CS552" s="38">
        <v>0</v>
      </c>
      <c r="CT552" s="38">
        <v>0</v>
      </c>
      <c r="CU552" s="38">
        <v>0</v>
      </c>
      <c r="CV552" s="38">
        <v>0</v>
      </c>
      <c r="CW552" s="38">
        <v>0</v>
      </c>
      <c r="CX552" s="38">
        <v>0</v>
      </c>
      <c r="CY552" s="38">
        <v>0</v>
      </c>
      <c r="CZ552" s="38">
        <v>0</v>
      </c>
      <c r="DA552" s="38">
        <v>0</v>
      </c>
      <c r="DB552" s="38">
        <v>0</v>
      </c>
      <c r="DC552" s="38">
        <v>0</v>
      </c>
      <c r="DD552" s="38">
        <v>0</v>
      </c>
      <c r="DE552" s="38">
        <v>0</v>
      </c>
      <c r="DF552" s="38">
        <v>0</v>
      </c>
      <c r="DG552" s="38">
        <v>0</v>
      </c>
      <c r="DH552" s="38">
        <v>0</v>
      </c>
      <c r="DI552" s="38">
        <v>0</v>
      </c>
      <c r="DJ552" s="38">
        <v>0</v>
      </c>
      <c r="DK552" s="38">
        <v>0</v>
      </c>
      <c r="DL552" s="38">
        <v>0</v>
      </c>
      <c r="DM552" s="38">
        <v>0</v>
      </c>
      <c r="DN552" s="38">
        <v>0</v>
      </c>
      <c r="DO552" s="38">
        <v>0</v>
      </c>
      <c r="DP552" s="38">
        <v>0</v>
      </c>
      <c r="DQ552" s="38">
        <v>0</v>
      </c>
      <c r="DR552" s="38">
        <v>0</v>
      </c>
      <c r="DS552" s="38">
        <v>0</v>
      </c>
      <c r="DT552" s="38">
        <v>0</v>
      </c>
      <c r="DU552" s="38">
        <v>0</v>
      </c>
      <c r="DV552" s="38">
        <v>0</v>
      </c>
      <c r="DW552" s="38">
        <v>0</v>
      </c>
      <c r="DX552" s="38">
        <v>0</v>
      </c>
      <c r="DY552" s="38">
        <v>0</v>
      </c>
      <c r="DZ552" s="38">
        <v>0</v>
      </c>
      <c r="EA552" s="38">
        <v>0</v>
      </c>
      <c r="EB552" s="38">
        <v>0</v>
      </c>
      <c r="EC552" s="38">
        <v>0</v>
      </c>
      <c r="ED552" s="38">
        <v>0</v>
      </c>
      <c r="EE552" s="38">
        <v>0</v>
      </c>
      <c r="EF552" s="38">
        <v>0</v>
      </c>
      <c r="EG552" s="38">
        <v>0</v>
      </c>
      <c r="EH552" s="38">
        <v>0</v>
      </c>
      <c r="EI552" s="38">
        <v>0</v>
      </c>
      <c r="EJ552" s="38">
        <v>0</v>
      </c>
      <c r="EK552" s="38">
        <v>0</v>
      </c>
      <c r="EL552" s="38">
        <v>0</v>
      </c>
      <c r="EM552" s="38">
        <v>0</v>
      </c>
      <c r="EN552" s="38">
        <v>0</v>
      </c>
      <c r="EO552" s="38">
        <v>0</v>
      </c>
      <c r="EP552" s="38">
        <v>0</v>
      </c>
      <c r="EQ552" s="38">
        <v>0</v>
      </c>
      <c r="ER552" s="38">
        <v>0</v>
      </c>
      <c r="ES552" s="38">
        <v>0</v>
      </c>
      <c r="ET552" s="38">
        <v>0</v>
      </c>
      <c r="EU552" s="38">
        <v>0</v>
      </c>
      <c r="EV552" s="38">
        <v>0</v>
      </c>
      <c r="EW552" s="38">
        <v>0</v>
      </c>
      <c r="EX552" s="38">
        <v>0</v>
      </c>
      <c r="EY552" s="38">
        <v>0</v>
      </c>
      <c r="EZ552" s="38">
        <v>0</v>
      </c>
      <c r="FA552" s="38">
        <v>0</v>
      </c>
      <c r="FB552" s="38">
        <v>0</v>
      </c>
      <c r="FC552" s="38">
        <v>0</v>
      </c>
      <c r="FD552" s="38">
        <v>0</v>
      </c>
      <c r="FE552" s="38">
        <v>0</v>
      </c>
      <c r="FF552" s="38">
        <v>0</v>
      </c>
      <c r="FG552" s="38">
        <v>0</v>
      </c>
      <c r="FH552" s="38">
        <v>0</v>
      </c>
      <c r="FI552" s="38">
        <v>0</v>
      </c>
      <c r="FJ552" s="38">
        <v>0</v>
      </c>
      <c r="FK552" s="38">
        <v>0</v>
      </c>
      <c r="FL552" s="38">
        <v>0</v>
      </c>
      <c r="FM552" s="38">
        <v>0</v>
      </c>
      <c r="FN552" s="38">
        <v>0</v>
      </c>
      <c r="FO552" s="38">
        <v>0</v>
      </c>
      <c r="FP552" s="38">
        <v>0</v>
      </c>
      <c r="FQ552" s="38">
        <v>0</v>
      </c>
      <c r="FR552" s="38">
        <v>0</v>
      </c>
      <c r="FS552" s="38">
        <v>0</v>
      </c>
      <c r="FT552" s="38">
        <v>0</v>
      </c>
      <c r="FU552" s="38">
        <v>0</v>
      </c>
      <c r="FV552" s="38">
        <v>0</v>
      </c>
      <c r="FW552">
        <v>0</v>
      </c>
      <c r="FX552">
        <v>0</v>
      </c>
      <c r="FY552">
        <v>0</v>
      </c>
      <c r="FZ552">
        <v>0</v>
      </c>
      <c r="GA552">
        <v>0</v>
      </c>
      <c r="GB552">
        <v>0</v>
      </c>
    </row>
    <row r="553" spans="1:184" x14ac:dyDescent="0.3">
      <c r="A553" t="s">
        <v>279</v>
      </c>
      <c r="B553" t="s">
        <v>1</v>
      </c>
      <c r="C553" t="s">
        <v>1</v>
      </c>
      <c r="D553" t="s">
        <v>1</v>
      </c>
      <c r="E553" t="s">
        <v>1</v>
      </c>
      <c r="F553" t="s">
        <v>1</v>
      </c>
      <c r="G553" t="s">
        <v>223</v>
      </c>
      <c r="H553" s="40" t="s">
        <v>1</v>
      </c>
      <c r="I553" s="18" t="s">
        <v>1</v>
      </c>
      <c r="J553" s="38" t="s">
        <v>1</v>
      </c>
      <c r="K553" s="18">
        <v>44789</v>
      </c>
      <c r="L553" s="38">
        <v>2</v>
      </c>
      <c r="M553" s="38">
        <v>2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38">
        <v>0</v>
      </c>
      <c r="AF553" s="38">
        <v>0</v>
      </c>
      <c r="AG553" s="38">
        <v>0</v>
      </c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38">
        <v>0</v>
      </c>
      <c r="AN553" s="38">
        <v>0</v>
      </c>
      <c r="AO553" s="38">
        <v>0</v>
      </c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38">
        <v>0</v>
      </c>
      <c r="AW553" s="38">
        <v>0</v>
      </c>
      <c r="AX553" s="38">
        <v>0</v>
      </c>
      <c r="AY553" s="38">
        <v>0</v>
      </c>
      <c r="AZ553" s="38">
        <v>0</v>
      </c>
      <c r="BA553" s="38">
        <v>0</v>
      </c>
      <c r="BB553" s="38">
        <v>0</v>
      </c>
      <c r="BC553" s="38">
        <v>0</v>
      </c>
      <c r="BD553" s="38">
        <v>0</v>
      </c>
      <c r="BE553" s="38">
        <v>0</v>
      </c>
      <c r="BF553" s="38">
        <v>0</v>
      </c>
      <c r="BG553" s="38">
        <v>0</v>
      </c>
      <c r="BH553" s="38">
        <v>0</v>
      </c>
      <c r="BI553" s="38">
        <v>0</v>
      </c>
      <c r="BJ553" s="38">
        <v>0</v>
      </c>
      <c r="BK553" s="38">
        <v>0</v>
      </c>
      <c r="BL553" s="38">
        <v>0</v>
      </c>
      <c r="BM553" s="38">
        <v>0</v>
      </c>
      <c r="BN553" s="38">
        <v>0</v>
      </c>
      <c r="BO553" s="38">
        <v>0</v>
      </c>
      <c r="BP553" s="38">
        <v>0</v>
      </c>
      <c r="BQ553" s="38">
        <v>0</v>
      </c>
      <c r="BR553" s="38">
        <v>0</v>
      </c>
      <c r="BS553" s="38">
        <v>0</v>
      </c>
      <c r="BT553" s="38">
        <v>0</v>
      </c>
      <c r="BU553" s="38">
        <v>0</v>
      </c>
      <c r="BV553" s="38">
        <v>0</v>
      </c>
      <c r="BW553" s="38">
        <v>0</v>
      </c>
      <c r="BX553" s="38">
        <v>0</v>
      </c>
      <c r="BY553" s="38">
        <v>0</v>
      </c>
      <c r="BZ553" s="38">
        <v>0</v>
      </c>
      <c r="CA553" s="38">
        <v>0</v>
      </c>
      <c r="CB553" s="38">
        <v>0</v>
      </c>
      <c r="CC553" s="38">
        <v>0</v>
      </c>
      <c r="CD553" s="38">
        <v>0</v>
      </c>
      <c r="CE553" s="38">
        <v>0</v>
      </c>
      <c r="CF553" s="38">
        <v>0</v>
      </c>
      <c r="CG553" s="38">
        <v>0</v>
      </c>
      <c r="CH553" s="38">
        <v>0</v>
      </c>
      <c r="CI553" s="38">
        <v>0</v>
      </c>
      <c r="CJ553" s="38">
        <v>0</v>
      </c>
      <c r="CK553" s="38">
        <v>0</v>
      </c>
      <c r="CL553" s="38">
        <v>0</v>
      </c>
      <c r="CM553" s="38">
        <v>0</v>
      </c>
      <c r="CN553" s="38">
        <v>0</v>
      </c>
      <c r="CO553" s="38">
        <v>0</v>
      </c>
      <c r="CP553" s="38">
        <v>0</v>
      </c>
      <c r="CQ553" s="38">
        <v>0</v>
      </c>
      <c r="CR553" s="38">
        <v>0</v>
      </c>
      <c r="CS553" s="38">
        <v>0</v>
      </c>
      <c r="CT553" s="38">
        <v>0</v>
      </c>
      <c r="CU553" s="38">
        <v>0</v>
      </c>
      <c r="CV553" s="38">
        <v>0</v>
      </c>
      <c r="CW553" s="38">
        <v>0</v>
      </c>
      <c r="CX553" s="38">
        <v>0</v>
      </c>
      <c r="CY553" s="38">
        <v>0</v>
      </c>
      <c r="CZ553" s="38">
        <v>0</v>
      </c>
      <c r="DA553" s="38">
        <v>0</v>
      </c>
      <c r="DB553" s="38">
        <v>0</v>
      </c>
      <c r="DC553" s="38">
        <v>0</v>
      </c>
      <c r="DD553" s="38">
        <v>0</v>
      </c>
      <c r="DE553" s="38">
        <v>0</v>
      </c>
      <c r="DF553" s="38">
        <v>0</v>
      </c>
      <c r="DG553" s="38">
        <v>0</v>
      </c>
      <c r="DH553" s="38">
        <v>0</v>
      </c>
      <c r="DI553" s="38">
        <v>0</v>
      </c>
      <c r="DJ553" s="38">
        <v>0</v>
      </c>
      <c r="DK553" s="38">
        <v>0</v>
      </c>
      <c r="DL553" s="38">
        <v>0</v>
      </c>
      <c r="DM553" s="38">
        <v>0</v>
      </c>
      <c r="DN553" s="38">
        <v>0</v>
      </c>
      <c r="DO553" s="38">
        <v>0</v>
      </c>
      <c r="DP553" s="38">
        <v>0</v>
      </c>
      <c r="DQ553" s="38">
        <v>0</v>
      </c>
      <c r="DR553" s="38">
        <v>0</v>
      </c>
      <c r="DS553" s="38">
        <v>0</v>
      </c>
      <c r="DT553" s="38">
        <v>0</v>
      </c>
      <c r="DU553" s="38">
        <v>0</v>
      </c>
      <c r="DV553" s="38">
        <v>0</v>
      </c>
      <c r="DW553" s="38">
        <v>0</v>
      </c>
      <c r="DX553" s="38">
        <v>0</v>
      </c>
      <c r="DY553" s="38">
        <v>0</v>
      </c>
      <c r="DZ553" s="38">
        <v>0</v>
      </c>
      <c r="EA553" s="38">
        <v>0</v>
      </c>
      <c r="EB553" s="38">
        <v>0</v>
      </c>
      <c r="EC553" s="38">
        <v>0</v>
      </c>
      <c r="ED553" s="38">
        <v>0</v>
      </c>
      <c r="EE553" s="38">
        <v>0</v>
      </c>
      <c r="EF553" s="38">
        <v>0</v>
      </c>
      <c r="EG553" s="38">
        <v>0</v>
      </c>
      <c r="EH553" s="38">
        <v>0</v>
      </c>
      <c r="EI553" s="38">
        <v>0</v>
      </c>
      <c r="EJ553" s="38">
        <v>0</v>
      </c>
      <c r="EK553" s="38">
        <v>0</v>
      </c>
      <c r="EL553" s="38">
        <v>0</v>
      </c>
      <c r="EM553" s="38">
        <v>0</v>
      </c>
      <c r="EN553" s="38">
        <v>0</v>
      </c>
      <c r="EO553" s="38">
        <v>0</v>
      </c>
      <c r="EP553" s="38">
        <v>0</v>
      </c>
      <c r="EQ553" s="38">
        <v>0</v>
      </c>
      <c r="ER553" s="38">
        <v>0</v>
      </c>
      <c r="ES553" s="38">
        <v>0</v>
      </c>
      <c r="ET553" s="38">
        <v>0</v>
      </c>
      <c r="EU553" s="38">
        <v>0</v>
      </c>
      <c r="EV553" s="38">
        <v>0</v>
      </c>
      <c r="EW553" s="38">
        <v>0</v>
      </c>
      <c r="EX553" s="38">
        <v>0</v>
      </c>
      <c r="EY553" s="38">
        <v>0</v>
      </c>
      <c r="EZ553" s="38">
        <v>0</v>
      </c>
      <c r="FA553" s="38">
        <v>0</v>
      </c>
      <c r="FB553" s="38">
        <v>0</v>
      </c>
      <c r="FC553" s="38">
        <v>0</v>
      </c>
      <c r="FD553" s="38">
        <v>0</v>
      </c>
      <c r="FE553" s="38">
        <v>0</v>
      </c>
      <c r="FF553" s="38">
        <v>0</v>
      </c>
      <c r="FG553" s="38">
        <v>0</v>
      </c>
      <c r="FH553" s="38">
        <v>0</v>
      </c>
      <c r="FI553" s="38">
        <v>0</v>
      </c>
      <c r="FJ553" s="38">
        <v>0</v>
      </c>
      <c r="FK553" s="38">
        <v>0</v>
      </c>
      <c r="FL553" s="38">
        <v>0</v>
      </c>
      <c r="FM553" s="38">
        <v>0</v>
      </c>
      <c r="FN553" s="38">
        <v>0</v>
      </c>
      <c r="FO553" s="38">
        <v>0</v>
      </c>
      <c r="FP553" s="38">
        <v>0</v>
      </c>
      <c r="FQ553" s="38">
        <v>0</v>
      </c>
      <c r="FR553" s="38">
        <v>0</v>
      </c>
      <c r="FS553" s="38">
        <v>0</v>
      </c>
      <c r="FT553" s="38">
        <v>0</v>
      </c>
      <c r="FU553" s="38">
        <v>0</v>
      </c>
      <c r="FV553" s="38">
        <v>0</v>
      </c>
      <c r="FW553">
        <v>0</v>
      </c>
      <c r="FX553">
        <v>0</v>
      </c>
      <c r="FY553">
        <v>0</v>
      </c>
      <c r="FZ553">
        <v>0</v>
      </c>
      <c r="GA553">
        <v>0</v>
      </c>
      <c r="GB553">
        <v>0</v>
      </c>
    </row>
    <row r="554" spans="1:184" x14ac:dyDescent="0.3">
      <c r="A554" t="s">
        <v>279</v>
      </c>
      <c r="B554" t="s">
        <v>1</v>
      </c>
      <c r="C554" t="s">
        <v>1</v>
      </c>
      <c r="D554" t="s">
        <v>1</v>
      </c>
      <c r="E554" t="s">
        <v>1</v>
      </c>
      <c r="F554" t="s">
        <v>1</v>
      </c>
      <c r="G554" t="s">
        <v>223</v>
      </c>
      <c r="H554" s="40" t="s">
        <v>1</v>
      </c>
      <c r="I554" s="18" t="s">
        <v>1</v>
      </c>
      <c r="J554" s="38" t="s">
        <v>1</v>
      </c>
      <c r="K554" s="18">
        <v>44790</v>
      </c>
      <c r="L554" s="38">
        <v>2</v>
      </c>
      <c r="M554" s="38">
        <v>2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38">
        <v>0</v>
      </c>
      <c r="AF554" s="38">
        <v>0</v>
      </c>
      <c r="AG554" s="38">
        <v>0</v>
      </c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38">
        <v>0</v>
      </c>
      <c r="AN554" s="38">
        <v>0</v>
      </c>
      <c r="AO554" s="38">
        <v>0</v>
      </c>
      <c r="AP554" s="38">
        <v>0</v>
      </c>
      <c r="AQ554" s="38">
        <v>0</v>
      </c>
      <c r="AR554" s="38">
        <v>0</v>
      </c>
      <c r="AS554" s="38">
        <v>0</v>
      </c>
      <c r="AT554" s="38">
        <v>0</v>
      </c>
      <c r="AU554" s="38">
        <v>0</v>
      </c>
      <c r="AV554" s="38">
        <v>0</v>
      </c>
      <c r="AW554" s="38">
        <v>0</v>
      </c>
      <c r="AX554" s="38">
        <v>0</v>
      </c>
      <c r="AY554" s="38">
        <v>0</v>
      </c>
      <c r="AZ554" s="38">
        <v>0</v>
      </c>
      <c r="BA554" s="38">
        <v>0</v>
      </c>
      <c r="BB554" s="38">
        <v>0</v>
      </c>
      <c r="BC554" s="38">
        <v>0</v>
      </c>
      <c r="BD554" s="38">
        <v>0</v>
      </c>
      <c r="BE554" s="38">
        <v>0</v>
      </c>
      <c r="BF554" s="38">
        <v>0</v>
      </c>
      <c r="BG554" s="38">
        <v>0</v>
      </c>
      <c r="BH554" s="38">
        <v>0</v>
      </c>
      <c r="BI554" s="38">
        <v>0</v>
      </c>
      <c r="BJ554" s="38">
        <v>0</v>
      </c>
      <c r="BK554" s="38">
        <v>0</v>
      </c>
      <c r="BL554" s="38">
        <v>0</v>
      </c>
      <c r="BM554" s="38">
        <v>0</v>
      </c>
      <c r="BN554" s="38">
        <v>0</v>
      </c>
      <c r="BO554" s="38">
        <v>0</v>
      </c>
      <c r="BP554" s="38">
        <v>0</v>
      </c>
      <c r="BQ554" s="38">
        <v>0</v>
      </c>
      <c r="BR554" s="38">
        <v>0</v>
      </c>
      <c r="BS554" s="38">
        <v>0</v>
      </c>
      <c r="BT554" s="38">
        <v>0</v>
      </c>
      <c r="BU554" s="38">
        <v>0</v>
      </c>
      <c r="BV554" s="38">
        <v>0</v>
      </c>
      <c r="BW554" s="38">
        <v>0</v>
      </c>
      <c r="BX554" s="38">
        <v>0</v>
      </c>
      <c r="BY554" s="38">
        <v>0</v>
      </c>
      <c r="BZ554" s="38">
        <v>0</v>
      </c>
      <c r="CA554" s="38">
        <v>0</v>
      </c>
      <c r="CB554" s="38">
        <v>0</v>
      </c>
      <c r="CC554" s="38">
        <v>0</v>
      </c>
      <c r="CD554" s="38">
        <v>0</v>
      </c>
      <c r="CE554" s="38">
        <v>0</v>
      </c>
      <c r="CF554" s="38">
        <v>0</v>
      </c>
      <c r="CG554" s="38">
        <v>0</v>
      </c>
      <c r="CH554" s="38">
        <v>0</v>
      </c>
      <c r="CI554" s="38">
        <v>0</v>
      </c>
      <c r="CJ554" s="38">
        <v>0</v>
      </c>
      <c r="CK554" s="38">
        <v>0</v>
      </c>
      <c r="CL554" s="38">
        <v>0</v>
      </c>
      <c r="CM554" s="38">
        <v>0</v>
      </c>
      <c r="CN554" s="38">
        <v>0</v>
      </c>
      <c r="CO554" s="38">
        <v>0</v>
      </c>
      <c r="CP554" s="38">
        <v>0</v>
      </c>
      <c r="CQ554" s="38">
        <v>0</v>
      </c>
      <c r="CR554" s="38">
        <v>0</v>
      </c>
      <c r="CS554" s="38">
        <v>0</v>
      </c>
      <c r="CT554" s="38">
        <v>0</v>
      </c>
      <c r="CU554" s="38">
        <v>0</v>
      </c>
      <c r="CV554" s="38">
        <v>0</v>
      </c>
      <c r="CW554" s="38">
        <v>0</v>
      </c>
      <c r="CX554" s="38">
        <v>0</v>
      </c>
      <c r="CY554" s="38">
        <v>0</v>
      </c>
      <c r="CZ554" s="38">
        <v>0</v>
      </c>
      <c r="DA554" s="38">
        <v>0</v>
      </c>
      <c r="DB554" s="38">
        <v>0</v>
      </c>
      <c r="DC554" s="38">
        <v>0</v>
      </c>
      <c r="DD554" s="38">
        <v>0</v>
      </c>
      <c r="DE554" s="38">
        <v>0</v>
      </c>
      <c r="DF554" s="38">
        <v>0</v>
      </c>
      <c r="DG554" s="38">
        <v>0</v>
      </c>
      <c r="DH554" s="38">
        <v>0</v>
      </c>
      <c r="DI554" s="38">
        <v>0</v>
      </c>
      <c r="DJ554" s="38">
        <v>0</v>
      </c>
      <c r="DK554" s="38">
        <v>0</v>
      </c>
      <c r="DL554" s="38">
        <v>0</v>
      </c>
      <c r="DM554" s="38">
        <v>0</v>
      </c>
      <c r="DN554" s="38">
        <v>0</v>
      </c>
      <c r="DO554" s="38">
        <v>0</v>
      </c>
      <c r="DP554" s="38">
        <v>0</v>
      </c>
      <c r="DQ554" s="38">
        <v>0</v>
      </c>
      <c r="DR554" s="38">
        <v>0</v>
      </c>
      <c r="DS554" s="38">
        <v>0</v>
      </c>
      <c r="DT554" s="38">
        <v>0</v>
      </c>
      <c r="DU554" s="38">
        <v>0</v>
      </c>
      <c r="DV554" s="38">
        <v>0</v>
      </c>
      <c r="DW554" s="38">
        <v>0</v>
      </c>
      <c r="DX554" s="38">
        <v>0</v>
      </c>
      <c r="DY554" s="38">
        <v>0</v>
      </c>
      <c r="DZ554" s="38">
        <v>0</v>
      </c>
      <c r="EA554" s="38">
        <v>0</v>
      </c>
      <c r="EB554" s="38">
        <v>0</v>
      </c>
      <c r="EC554" s="38">
        <v>0</v>
      </c>
      <c r="ED554" s="38">
        <v>0</v>
      </c>
      <c r="EE554" s="38">
        <v>0</v>
      </c>
      <c r="EF554" s="38">
        <v>0</v>
      </c>
      <c r="EG554" s="38">
        <v>0</v>
      </c>
      <c r="EH554" s="38">
        <v>0</v>
      </c>
      <c r="EI554" s="38">
        <v>0</v>
      </c>
      <c r="EJ554" s="38">
        <v>0</v>
      </c>
      <c r="EK554" s="38">
        <v>0</v>
      </c>
      <c r="EL554" s="38">
        <v>0</v>
      </c>
      <c r="EM554" s="38">
        <v>0</v>
      </c>
      <c r="EN554" s="38">
        <v>0</v>
      </c>
      <c r="EO554" s="38">
        <v>0</v>
      </c>
      <c r="EP554" s="38">
        <v>0</v>
      </c>
      <c r="EQ554" s="38">
        <v>0</v>
      </c>
      <c r="ER554" s="38">
        <v>0</v>
      </c>
      <c r="ES554" s="38">
        <v>0</v>
      </c>
      <c r="ET554" s="38">
        <v>0</v>
      </c>
      <c r="EU554" s="38">
        <v>0</v>
      </c>
      <c r="EV554" s="38">
        <v>0</v>
      </c>
      <c r="EW554" s="38">
        <v>0</v>
      </c>
      <c r="EX554" s="38">
        <v>0</v>
      </c>
      <c r="EY554" s="38">
        <v>0</v>
      </c>
      <c r="EZ554" s="38">
        <v>0</v>
      </c>
      <c r="FA554" s="38">
        <v>0</v>
      </c>
      <c r="FB554" s="38">
        <v>0</v>
      </c>
      <c r="FC554" s="38">
        <v>0</v>
      </c>
      <c r="FD554" s="38">
        <v>0</v>
      </c>
      <c r="FE554" s="38">
        <v>0</v>
      </c>
      <c r="FF554" s="38">
        <v>0</v>
      </c>
      <c r="FG554" s="38">
        <v>0</v>
      </c>
      <c r="FH554" s="38">
        <v>0</v>
      </c>
      <c r="FI554" s="38">
        <v>0</v>
      </c>
      <c r="FJ554" s="38">
        <v>0</v>
      </c>
      <c r="FK554" s="38">
        <v>0</v>
      </c>
      <c r="FL554" s="38">
        <v>0</v>
      </c>
      <c r="FM554" s="38">
        <v>0</v>
      </c>
      <c r="FN554" s="38">
        <v>0</v>
      </c>
      <c r="FO554" s="38">
        <v>0</v>
      </c>
      <c r="FP554" s="38">
        <v>0</v>
      </c>
      <c r="FQ554" s="38">
        <v>0</v>
      </c>
      <c r="FR554" s="38">
        <v>0</v>
      </c>
      <c r="FS554" s="38">
        <v>0</v>
      </c>
      <c r="FT554" s="38">
        <v>0</v>
      </c>
      <c r="FU554" s="38">
        <v>0</v>
      </c>
      <c r="FV554" s="38">
        <v>0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0</v>
      </c>
    </row>
    <row r="555" spans="1:184" x14ac:dyDescent="0.3">
      <c r="A555" t="s">
        <v>279</v>
      </c>
      <c r="B555" t="s">
        <v>1</v>
      </c>
      <c r="C555" t="s">
        <v>1</v>
      </c>
      <c r="D555" t="s">
        <v>1</v>
      </c>
      <c r="E555" t="s">
        <v>1</v>
      </c>
      <c r="F555" t="s">
        <v>1</v>
      </c>
      <c r="G555" t="s">
        <v>223</v>
      </c>
      <c r="H555" s="40" t="s">
        <v>1</v>
      </c>
      <c r="I555" s="18" t="s">
        <v>1</v>
      </c>
      <c r="J555" s="38" t="s">
        <v>1</v>
      </c>
      <c r="K555" s="18">
        <v>44792</v>
      </c>
      <c r="L555" s="38">
        <v>2</v>
      </c>
      <c r="M555" s="38">
        <v>2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38">
        <v>0</v>
      </c>
      <c r="AF555" s="38">
        <v>0</v>
      </c>
      <c r="AG555" s="38">
        <v>0</v>
      </c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38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0</v>
      </c>
      <c r="AS555" s="38">
        <v>0</v>
      </c>
      <c r="AT555" s="38">
        <v>0</v>
      </c>
      <c r="AU555" s="38">
        <v>0</v>
      </c>
      <c r="AV555" s="38">
        <v>0</v>
      </c>
      <c r="AW555" s="38">
        <v>0</v>
      </c>
      <c r="AX555" s="38">
        <v>0</v>
      </c>
      <c r="AY555" s="38">
        <v>0</v>
      </c>
      <c r="AZ555" s="38">
        <v>0</v>
      </c>
      <c r="BA555" s="38">
        <v>0</v>
      </c>
      <c r="BB555" s="38">
        <v>0</v>
      </c>
      <c r="BC555" s="38">
        <v>0</v>
      </c>
      <c r="BD555" s="38">
        <v>0</v>
      </c>
      <c r="BE555" s="38">
        <v>0</v>
      </c>
      <c r="BF555" s="38">
        <v>0</v>
      </c>
      <c r="BG555" s="38">
        <v>0</v>
      </c>
      <c r="BH555" s="38">
        <v>0</v>
      </c>
      <c r="BI555" s="38">
        <v>0</v>
      </c>
      <c r="BJ555" s="38">
        <v>0</v>
      </c>
      <c r="BK555" s="38">
        <v>0</v>
      </c>
      <c r="BL555" s="38">
        <v>0</v>
      </c>
      <c r="BM555" s="38">
        <v>0</v>
      </c>
      <c r="BN555" s="38">
        <v>0</v>
      </c>
      <c r="BO555" s="38">
        <v>0</v>
      </c>
      <c r="BP555" s="38">
        <v>0</v>
      </c>
      <c r="BQ555" s="38">
        <v>0</v>
      </c>
      <c r="BR555" s="38">
        <v>0</v>
      </c>
      <c r="BS555" s="38">
        <v>0</v>
      </c>
      <c r="BT555" s="38">
        <v>0</v>
      </c>
      <c r="BU555" s="38">
        <v>0</v>
      </c>
      <c r="BV555" s="38">
        <v>0</v>
      </c>
      <c r="BW555" s="38">
        <v>0</v>
      </c>
      <c r="BX555" s="38">
        <v>0</v>
      </c>
      <c r="BY555" s="38">
        <v>0</v>
      </c>
      <c r="BZ555" s="38">
        <v>0</v>
      </c>
      <c r="CA555" s="38">
        <v>0</v>
      </c>
      <c r="CB555" s="38">
        <v>0</v>
      </c>
      <c r="CC555" s="38">
        <v>0</v>
      </c>
      <c r="CD555" s="38">
        <v>0</v>
      </c>
      <c r="CE555" s="38">
        <v>0</v>
      </c>
      <c r="CF555" s="38">
        <v>0</v>
      </c>
      <c r="CG555" s="38">
        <v>0</v>
      </c>
      <c r="CH555" s="38">
        <v>0</v>
      </c>
      <c r="CI555" s="38">
        <v>0</v>
      </c>
      <c r="CJ555" s="38">
        <v>0</v>
      </c>
      <c r="CK555" s="38">
        <v>0</v>
      </c>
      <c r="CL555" s="38">
        <v>0</v>
      </c>
      <c r="CM555" s="38">
        <v>0</v>
      </c>
      <c r="CN555" s="38">
        <v>0</v>
      </c>
      <c r="CO555" s="38">
        <v>0</v>
      </c>
      <c r="CP555" s="38">
        <v>0</v>
      </c>
      <c r="CQ555" s="38">
        <v>0</v>
      </c>
      <c r="CR555" s="38">
        <v>0</v>
      </c>
      <c r="CS555" s="38">
        <v>0</v>
      </c>
      <c r="CT555" s="38">
        <v>0</v>
      </c>
      <c r="CU555" s="38">
        <v>0</v>
      </c>
      <c r="CV555" s="38">
        <v>0</v>
      </c>
      <c r="CW555" s="38">
        <v>0</v>
      </c>
      <c r="CX555" s="38">
        <v>0</v>
      </c>
      <c r="CY555" s="38">
        <v>0</v>
      </c>
      <c r="CZ555" s="38">
        <v>0</v>
      </c>
      <c r="DA555" s="38">
        <v>0</v>
      </c>
      <c r="DB555" s="38">
        <v>0</v>
      </c>
      <c r="DC555" s="38">
        <v>0</v>
      </c>
      <c r="DD555" s="38">
        <v>0</v>
      </c>
      <c r="DE555" s="38">
        <v>0</v>
      </c>
      <c r="DF555" s="38">
        <v>0</v>
      </c>
      <c r="DG555" s="38">
        <v>0</v>
      </c>
      <c r="DH555" s="38">
        <v>0</v>
      </c>
      <c r="DI555" s="38">
        <v>0</v>
      </c>
      <c r="DJ555" s="38">
        <v>0</v>
      </c>
      <c r="DK555" s="38">
        <v>0</v>
      </c>
      <c r="DL555" s="38">
        <v>0</v>
      </c>
      <c r="DM555" s="38">
        <v>0</v>
      </c>
      <c r="DN555" s="38">
        <v>0</v>
      </c>
      <c r="DO555" s="38">
        <v>0</v>
      </c>
      <c r="DP555" s="38">
        <v>0</v>
      </c>
      <c r="DQ555" s="38">
        <v>0</v>
      </c>
      <c r="DR555" s="38">
        <v>0</v>
      </c>
      <c r="DS555" s="38">
        <v>0</v>
      </c>
      <c r="DT555" s="38">
        <v>0</v>
      </c>
      <c r="DU555" s="38">
        <v>0</v>
      </c>
      <c r="DV555" s="38">
        <v>0</v>
      </c>
      <c r="DW555" s="38">
        <v>0</v>
      </c>
      <c r="DX555" s="38">
        <v>0</v>
      </c>
      <c r="DY555" s="38">
        <v>0</v>
      </c>
      <c r="DZ555" s="38">
        <v>0</v>
      </c>
      <c r="EA555" s="38">
        <v>0</v>
      </c>
      <c r="EB555" s="38">
        <v>0</v>
      </c>
      <c r="EC555" s="38">
        <v>0</v>
      </c>
      <c r="ED555" s="38">
        <v>0</v>
      </c>
      <c r="EE555" s="38">
        <v>0</v>
      </c>
      <c r="EF555" s="38">
        <v>0</v>
      </c>
      <c r="EG555" s="38">
        <v>0</v>
      </c>
      <c r="EH555" s="38">
        <v>0</v>
      </c>
      <c r="EI555" s="38">
        <v>0</v>
      </c>
      <c r="EJ555" s="38">
        <v>0</v>
      </c>
      <c r="EK555" s="38">
        <v>0</v>
      </c>
      <c r="EL555" s="38">
        <v>0</v>
      </c>
      <c r="EM555" s="38">
        <v>0</v>
      </c>
      <c r="EN555" s="38">
        <v>0</v>
      </c>
      <c r="EO555" s="38">
        <v>0</v>
      </c>
      <c r="EP555" s="38">
        <v>0</v>
      </c>
      <c r="EQ555" s="38">
        <v>0</v>
      </c>
      <c r="ER555" s="38">
        <v>0</v>
      </c>
      <c r="ES555" s="38">
        <v>0</v>
      </c>
      <c r="ET555" s="38">
        <v>0</v>
      </c>
      <c r="EU555" s="38">
        <v>0</v>
      </c>
      <c r="EV555" s="38">
        <v>0</v>
      </c>
      <c r="EW555" s="38">
        <v>0</v>
      </c>
      <c r="EX555" s="38">
        <v>0</v>
      </c>
      <c r="EY555" s="38">
        <v>0</v>
      </c>
      <c r="EZ555" s="38">
        <v>0</v>
      </c>
      <c r="FA555" s="38">
        <v>0</v>
      </c>
      <c r="FB555" s="38">
        <v>0</v>
      </c>
      <c r="FC555" s="38">
        <v>0</v>
      </c>
      <c r="FD555" s="38">
        <v>0</v>
      </c>
      <c r="FE555" s="38">
        <v>0</v>
      </c>
      <c r="FF555" s="38">
        <v>0</v>
      </c>
      <c r="FG555" s="38">
        <v>0</v>
      </c>
      <c r="FH555" s="38">
        <v>0</v>
      </c>
      <c r="FI555" s="38">
        <v>0</v>
      </c>
      <c r="FJ555" s="38">
        <v>0</v>
      </c>
      <c r="FK555" s="38">
        <v>0</v>
      </c>
      <c r="FL555" s="38">
        <v>0</v>
      </c>
      <c r="FM555" s="38">
        <v>0</v>
      </c>
      <c r="FN555" s="38">
        <v>0</v>
      </c>
      <c r="FO555" s="38">
        <v>0</v>
      </c>
      <c r="FP555" s="38">
        <v>0</v>
      </c>
      <c r="FQ555" s="38">
        <v>0</v>
      </c>
      <c r="FR555" s="38">
        <v>0</v>
      </c>
      <c r="FS555" s="38">
        <v>0</v>
      </c>
      <c r="FT555" s="38">
        <v>0</v>
      </c>
      <c r="FU555" s="38">
        <v>0</v>
      </c>
      <c r="FV555" s="38">
        <v>0</v>
      </c>
      <c r="FW555">
        <v>0</v>
      </c>
      <c r="FX555">
        <v>0</v>
      </c>
      <c r="FY555">
        <v>0</v>
      </c>
      <c r="FZ555">
        <v>0</v>
      </c>
      <c r="GA555">
        <v>0</v>
      </c>
      <c r="GB555">
        <v>0</v>
      </c>
    </row>
    <row r="556" spans="1:184" x14ac:dyDescent="0.3">
      <c r="A556" t="s">
        <v>279</v>
      </c>
      <c r="B556" t="s">
        <v>1</v>
      </c>
      <c r="C556" t="s">
        <v>1</v>
      </c>
      <c r="D556" t="s">
        <v>1</v>
      </c>
      <c r="E556" t="s">
        <v>1</v>
      </c>
      <c r="F556" t="s">
        <v>1</v>
      </c>
      <c r="G556" t="s">
        <v>223</v>
      </c>
      <c r="H556" s="40" t="s">
        <v>1</v>
      </c>
      <c r="I556" s="18" t="s">
        <v>1</v>
      </c>
      <c r="J556" s="38" t="s">
        <v>1</v>
      </c>
      <c r="K556" s="18">
        <v>44805</v>
      </c>
      <c r="L556" s="38">
        <v>2</v>
      </c>
      <c r="M556" s="38">
        <v>2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38">
        <v>0</v>
      </c>
      <c r="AF556" s="38">
        <v>0</v>
      </c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38">
        <v>0</v>
      </c>
      <c r="AN556" s="38">
        <v>0</v>
      </c>
      <c r="AO556" s="38">
        <v>0</v>
      </c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38">
        <v>0</v>
      </c>
      <c r="AW556" s="38">
        <v>0</v>
      </c>
      <c r="AX556" s="38">
        <v>0</v>
      </c>
      <c r="AY556" s="38">
        <v>0</v>
      </c>
      <c r="AZ556" s="38">
        <v>0</v>
      </c>
      <c r="BA556" s="38">
        <v>0</v>
      </c>
      <c r="BB556" s="38">
        <v>0</v>
      </c>
      <c r="BC556" s="38">
        <v>0</v>
      </c>
      <c r="BD556" s="38">
        <v>0</v>
      </c>
      <c r="BE556" s="38">
        <v>0</v>
      </c>
      <c r="BF556" s="38">
        <v>0</v>
      </c>
      <c r="BG556" s="38">
        <v>0</v>
      </c>
      <c r="BH556" s="38">
        <v>0</v>
      </c>
      <c r="BI556" s="38">
        <v>0</v>
      </c>
      <c r="BJ556" s="38">
        <v>0</v>
      </c>
      <c r="BK556" s="38">
        <v>0</v>
      </c>
      <c r="BL556" s="38">
        <v>0</v>
      </c>
      <c r="BM556" s="38">
        <v>0</v>
      </c>
      <c r="BN556" s="38">
        <v>0</v>
      </c>
      <c r="BO556" s="38">
        <v>0</v>
      </c>
      <c r="BP556" s="38">
        <v>0</v>
      </c>
      <c r="BQ556" s="38">
        <v>0</v>
      </c>
      <c r="BR556" s="38">
        <v>0</v>
      </c>
      <c r="BS556" s="38">
        <v>0</v>
      </c>
      <c r="BT556" s="38">
        <v>0</v>
      </c>
      <c r="BU556" s="38">
        <v>0</v>
      </c>
      <c r="BV556" s="38">
        <v>0</v>
      </c>
      <c r="BW556" s="38">
        <v>0</v>
      </c>
      <c r="BX556" s="38">
        <v>0</v>
      </c>
      <c r="BY556" s="38">
        <v>0</v>
      </c>
      <c r="BZ556" s="38">
        <v>0</v>
      </c>
      <c r="CA556" s="38">
        <v>0</v>
      </c>
      <c r="CB556" s="38">
        <v>0</v>
      </c>
      <c r="CC556" s="38">
        <v>0</v>
      </c>
      <c r="CD556" s="38">
        <v>0</v>
      </c>
      <c r="CE556" s="38">
        <v>0</v>
      </c>
      <c r="CF556" s="38">
        <v>0</v>
      </c>
      <c r="CG556" s="38">
        <v>0</v>
      </c>
      <c r="CH556" s="38">
        <v>0</v>
      </c>
      <c r="CI556" s="38">
        <v>0</v>
      </c>
      <c r="CJ556" s="38">
        <v>0</v>
      </c>
      <c r="CK556" s="38">
        <v>0</v>
      </c>
      <c r="CL556" s="38">
        <v>0</v>
      </c>
      <c r="CM556" s="38">
        <v>0</v>
      </c>
      <c r="CN556" s="38">
        <v>0</v>
      </c>
      <c r="CO556" s="38">
        <v>0</v>
      </c>
      <c r="CP556" s="38">
        <v>0</v>
      </c>
      <c r="CQ556" s="38">
        <v>0</v>
      </c>
      <c r="CR556" s="38">
        <v>0</v>
      </c>
      <c r="CS556" s="38">
        <v>0</v>
      </c>
      <c r="CT556" s="38">
        <v>0</v>
      </c>
      <c r="CU556" s="38">
        <v>0</v>
      </c>
      <c r="CV556" s="38">
        <v>0</v>
      </c>
      <c r="CW556" s="38">
        <v>0</v>
      </c>
      <c r="CX556" s="38">
        <v>0</v>
      </c>
      <c r="CY556" s="38">
        <v>0</v>
      </c>
      <c r="CZ556" s="38">
        <v>0</v>
      </c>
      <c r="DA556" s="38">
        <v>0</v>
      </c>
      <c r="DB556" s="38">
        <v>0</v>
      </c>
      <c r="DC556" s="38">
        <v>0</v>
      </c>
      <c r="DD556" s="38">
        <v>0</v>
      </c>
      <c r="DE556" s="38">
        <v>0</v>
      </c>
      <c r="DF556" s="38">
        <v>0</v>
      </c>
      <c r="DG556" s="38">
        <v>0</v>
      </c>
      <c r="DH556" s="38">
        <v>0</v>
      </c>
      <c r="DI556" s="38">
        <v>0</v>
      </c>
      <c r="DJ556" s="38">
        <v>0</v>
      </c>
      <c r="DK556" s="38">
        <v>0</v>
      </c>
      <c r="DL556" s="38">
        <v>0</v>
      </c>
      <c r="DM556" s="38">
        <v>0</v>
      </c>
      <c r="DN556" s="38">
        <v>0</v>
      </c>
      <c r="DO556" s="38">
        <v>0</v>
      </c>
      <c r="DP556" s="38">
        <v>0</v>
      </c>
      <c r="DQ556" s="38">
        <v>0</v>
      </c>
      <c r="DR556" s="38">
        <v>0</v>
      </c>
      <c r="DS556" s="38">
        <v>0</v>
      </c>
      <c r="DT556" s="38">
        <v>0</v>
      </c>
      <c r="DU556" s="38">
        <v>0</v>
      </c>
      <c r="DV556" s="38">
        <v>0</v>
      </c>
      <c r="DW556" s="38">
        <v>0</v>
      </c>
      <c r="DX556" s="38">
        <v>0</v>
      </c>
      <c r="DY556" s="38">
        <v>0</v>
      </c>
      <c r="DZ556" s="38">
        <v>0</v>
      </c>
      <c r="EA556" s="38">
        <v>0</v>
      </c>
      <c r="EB556" s="38">
        <v>0</v>
      </c>
      <c r="EC556" s="38">
        <v>0</v>
      </c>
      <c r="ED556" s="38">
        <v>0</v>
      </c>
      <c r="EE556" s="38">
        <v>0</v>
      </c>
      <c r="EF556" s="38">
        <v>0</v>
      </c>
      <c r="EG556" s="38">
        <v>0</v>
      </c>
      <c r="EH556" s="38">
        <v>0</v>
      </c>
      <c r="EI556" s="38">
        <v>0</v>
      </c>
      <c r="EJ556" s="38">
        <v>0</v>
      </c>
      <c r="EK556" s="38">
        <v>0</v>
      </c>
      <c r="EL556" s="38">
        <v>0</v>
      </c>
      <c r="EM556" s="38">
        <v>0</v>
      </c>
      <c r="EN556" s="38">
        <v>0</v>
      </c>
      <c r="EO556" s="38">
        <v>0</v>
      </c>
      <c r="EP556" s="38">
        <v>0</v>
      </c>
      <c r="EQ556" s="38">
        <v>0</v>
      </c>
      <c r="ER556" s="38">
        <v>0</v>
      </c>
      <c r="ES556" s="38">
        <v>0</v>
      </c>
      <c r="ET556" s="38">
        <v>0</v>
      </c>
      <c r="EU556" s="38">
        <v>0</v>
      </c>
      <c r="EV556" s="38">
        <v>0</v>
      </c>
      <c r="EW556" s="38">
        <v>0</v>
      </c>
      <c r="EX556" s="38">
        <v>0</v>
      </c>
      <c r="EY556" s="38">
        <v>0</v>
      </c>
      <c r="EZ556" s="38">
        <v>0</v>
      </c>
      <c r="FA556" s="38">
        <v>0</v>
      </c>
      <c r="FB556" s="38">
        <v>0</v>
      </c>
      <c r="FC556" s="38">
        <v>0</v>
      </c>
      <c r="FD556" s="38">
        <v>0</v>
      </c>
      <c r="FE556" s="38">
        <v>0</v>
      </c>
      <c r="FF556" s="38">
        <v>0</v>
      </c>
      <c r="FG556" s="38">
        <v>0</v>
      </c>
      <c r="FH556" s="38">
        <v>0</v>
      </c>
      <c r="FI556" s="38">
        <v>0</v>
      </c>
      <c r="FJ556" s="38">
        <v>0</v>
      </c>
      <c r="FK556" s="38">
        <v>0</v>
      </c>
      <c r="FL556" s="38">
        <v>0</v>
      </c>
      <c r="FM556" s="38">
        <v>0</v>
      </c>
      <c r="FN556" s="38">
        <v>0</v>
      </c>
      <c r="FO556" s="38">
        <v>0</v>
      </c>
      <c r="FP556" s="38">
        <v>0</v>
      </c>
      <c r="FQ556" s="38">
        <v>0</v>
      </c>
      <c r="FR556" s="38">
        <v>0</v>
      </c>
      <c r="FS556" s="38">
        <v>0</v>
      </c>
      <c r="FT556" s="38">
        <v>0</v>
      </c>
      <c r="FU556" s="38">
        <v>0</v>
      </c>
      <c r="FV556" s="38">
        <v>0</v>
      </c>
      <c r="FW556">
        <v>0</v>
      </c>
      <c r="FX556">
        <v>0</v>
      </c>
      <c r="FY556">
        <v>0</v>
      </c>
      <c r="FZ556">
        <v>0</v>
      </c>
      <c r="GA556">
        <v>0</v>
      </c>
      <c r="GB556">
        <v>0</v>
      </c>
    </row>
    <row r="557" spans="1:184" x14ac:dyDescent="0.3">
      <c r="A557" t="s">
        <v>279</v>
      </c>
      <c r="B557" t="s">
        <v>1</v>
      </c>
      <c r="C557" t="s">
        <v>1</v>
      </c>
      <c r="D557" t="s">
        <v>1</v>
      </c>
      <c r="E557" t="s">
        <v>1</v>
      </c>
      <c r="F557" t="s">
        <v>1</v>
      </c>
      <c r="G557" t="s">
        <v>223</v>
      </c>
      <c r="H557" s="40" t="s">
        <v>1</v>
      </c>
      <c r="I557" s="18" t="s">
        <v>1</v>
      </c>
      <c r="J557" s="38" t="s">
        <v>1</v>
      </c>
      <c r="K557" s="18">
        <v>44809</v>
      </c>
      <c r="L557" s="38">
        <v>0</v>
      </c>
      <c r="M557" s="38">
        <v>2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38">
        <v>0</v>
      </c>
      <c r="AF557" s="38">
        <v>0</v>
      </c>
      <c r="AG557" s="38">
        <v>0</v>
      </c>
      <c r="AH557" s="38">
        <v>0</v>
      </c>
      <c r="AI557" s="38">
        <v>0</v>
      </c>
      <c r="AJ557" s="38">
        <v>0</v>
      </c>
      <c r="AK557" s="38">
        <v>0</v>
      </c>
      <c r="AL557" s="38">
        <v>0</v>
      </c>
      <c r="AM557" s="38">
        <v>0</v>
      </c>
      <c r="AN557" s="38">
        <v>0</v>
      </c>
      <c r="AO557" s="38">
        <v>0</v>
      </c>
      <c r="AP557" s="38">
        <v>0</v>
      </c>
      <c r="AQ557" s="38">
        <v>0</v>
      </c>
      <c r="AR557" s="38">
        <v>0</v>
      </c>
      <c r="AS557" s="38">
        <v>0</v>
      </c>
      <c r="AT557" s="38">
        <v>0</v>
      </c>
      <c r="AU557" s="38">
        <v>0</v>
      </c>
      <c r="AV557" s="38">
        <v>0</v>
      </c>
      <c r="AW557" s="38">
        <v>0</v>
      </c>
      <c r="AX557" s="38">
        <v>0</v>
      </c>
      <c r="AY557" s="38">
        <v>0</v>
      </c>
      <c r="AZ557" s="38">
        <v>0</v>
      </c>
      <c r="BA557" s="38">
        <v>0</v>
      </c>
      <c r="BB557" s="38">
        <v>0</v>
      </c>
      <c r="BC557" s="38">
        <v>0</v>
      </c>
      <c r="BD557" s="38">
        <v>0</v>
      </c>
      <c r="BE557" s="38">
        <v>0</v>
      </c>
      <c r="BF557" s="38">
        <v>0</v>
      </c>
      <c r="BG557" s="38">
        <v>0</v>
      </c>
      <c r="BH557" s="38">
        <v>0</v>
      </c>
      <c r="BI557" s="38">
        <v>0</v>
      </c>
      <c r="BJ557" s="38">
        <v>0</v>
      </c>
      <c r="BK557" s="38">
        <v>0</v>
      </c>
      <c r="BL557" s="38">
        <v>0</v>
      </c>
      <c r="BM557" s="38">
        <v>0</v>
      </c>
      <c r="BN557" s="38">
        <v>0</v>
      </c>
      <c r="BO557" s="38">
        <v>0</v>
      </c>
      <c r="BP557" s="38">
        <v>0</v>
      </c>
      <c r="BQ557" s="38">
        <v>0</v>
      </c>
      <c r="BR557" s="38">
        <v>0</v>
      </c>
      <c r="BS557" s="38">
        <v>0</v>
      </c>
      <c r="BT557" s="38">
        <v>0</v>
      </c>
      <c r="BU557" s="38">
        <v>0</v>
      </c>
      <c r="BV557" s="38">
        <v>0</v>
      </c>
      <c r="BW557" s="38">
        <v>0</v>
      </c>
      <c r="BX557" s="38">
        <v>0</v>
      </c>
      <c r="BY557" s="38">
        <v>0</v>
      </c>
      <c r="BZ557" s="38">
        <v>0</v>
      </c>
      <c r="CA557" s="38">
        <v>0</v>
      </c>
      <c r="CB557" s="38">
        <v>0</v>
      </c>
      <c r="CC557" s="38">
        <v>0</v>
      </c>
      <c r="CD557" s="38">
        <v>0</v>
      </c>
      <c r="CE557" s="38">
        <v>0</v>
      </c>
      <c r="CF557" s="38">
        <v>0</v>
      </c>
      <c r="CG557" s="38">
        <v>0</v>
      </c>
      <c r="CH557" s="38">
        <v>0</v>
      </c>
      <c r="CI557" s="38">
        <v>0</v>
      </c>
      <c r="CJ557" s="38">
        <v>0</v>
      </c>
      <c r="CK557" s="38">
        <v>0</v>
      </c>
      <c r="CL557" s="38">
        <v>0</v>
      </c>
      <c r="CM557" s="38">
        <v>0</v>
      </c>
      <c r="CN557" s="38">
        <v>0</v>
      </c>
      <c r="CO557" s="38">
        <v>0</v>
      </c>
      <c r="CP557" s="38">
        <v>0</v>
      </c>
      <c r="CQ557" s="38">
        <v>0</v>
      </c>
      <c r="CR557" s="38">
        <v>0</v>
      </c>
      <c r="CS557" s="38">
        <v>0</v>
      </c>
      <c r="CT557" s="38">
        <v>0</v>
      </c>
      <c r="CU557" s="38">
        <v>0</v>
      </c>
      <c r="CV557" s="38">
        <v>0</v>
      </c>
      <c r="CW557" s="38">
        <v>0</v>
      </c>
      <c r="CX557" s="38">
        <v>0</v>
      </c>
      <c r="CY557" s="38">
        <v>0</v>
      </c>
      <c r="CZ557" s="38">
        <v>0</v>
      </c>
      <c r="DA557" s="38">
        <v>0</v>
      </c>
      <c r="DB557" s="38">
        <v>0</v>
      </c>
      <c r="DC557" s="38">
        <v>0</v>
      </c>
      <c r="DD557" s="38">
        <v>0</v>
      </c>
      <c r="DE557" s="38">
        <v>0</v>
      </c>
      <c r="DF557" s="38">
        <v>0</v>
      </c>
      <c r="DG557" s="38">
        <v>0</v>
      </c>
      <c r="DH557" s="38">
        <v>0</v>
      </c>
      <c r="DI557" s="38">
        <v>0</v>
      </c>
      <c r="DJ557" s="38">
        <v>0</v>
      </c>
      <c r="DK557" s="38">
        <v>0</v>
      </c>
      <c r="DL557" s="38">
        <v>0</v>
      </c>
      <c r="DM557" s="38">
        <v>0</v>
      </c>
      <c r="DN557" s="38">
        <v>0</v>
      </c>
      <c r="DO557" s="38">
        <v>0</v>
      </c>
      <c r="DP557" s="38">
        <v>0</v>
      </c>
      <c r="DQ557" s="38">
        <v>0</v>
      </c>
      <c r="DR557" s="38">
        <v>0</v>
      </c>
      <c r="DS557" s="38">
        <v>0</v>
      </c>
      <c r="DT557" s="38">
        <v>0</v>
      </c>
      <c r="DU557" s="38">
        <v>0</v>
      </c>
      <c r="DV557" s="38">
        <v>0</v>
      </c>
      <c r="DW557" s="38">
        <v>0</v>
      </c>
      <c r="DX557" s="38">
        <v>0</v>
      </c>
      <c r="DY557" s="38">
        <v>0</v>
      </c>
      <c r="DZ557" s="38">
        <v>0</v>
      </c>
      <c r="EA557" s="38">
        <v>0</v>
      </c>
      <c r="EB557" s="38">
        <v>0</v>
      </c>
      <c r="EC557" s="38">
        <v>0</v>
      </c>
      <c r="ED557" s="38">
        <v>0</v>
      </c>
      <c r="EE557" s="38">
        <v>0</v>
      </c>
      <c r="EF557" s="38">
        <v>0</v>
      </c>
      <c r="EG557" s="38">
        <v>0</v>
      </c>
      <c r="EH557" s="38">
        <v>0</v>
      </c>
      <c r="EI557" s="38">
        <v>0</v>
      </c>
      <c r="EJ557" s="38">
        <v>0</v>
      </c>
      <c r="EK557" s="38">
        <v>0</v>
      </c>
      <c r="EL557" s="38">
        <v>0</v>
      </c>
      <c r="EM557" s="38">
        <v>0</v>
      </c>
      <c r="EN557" s="38">
        <v>0</v>
      </c>
      <c r="EO557" s="38">
        <v>0</v>
      </c>
      <c r="EP557" s="38">
        <v>0</v>
      </c>
      <c r="EQ557" s="38">
        <v>0</v>
      </c>
      <c r="ER557" s="38">
        <v>0</v>
      </c>
      <c r="ES557" s="38">
        <v>0</v>
      </c>
      <c r="ET557" s="38">
        <v>0</v>
      </c>
      <c r="EU557" s="38">
        <v>0</v>
      </c>
      <c r="EV557" s="38">
        <v>0</v>
      </c>
      <c r="EW557" s="38">
        <v>0</v>
      </c>
      <c r="EX557" s="38">
        <v>0</v>
      </c>
      <c r="EY557" s="38">
        <v>0</v>
      </c>
      <c r="EZ557" s="38">
        <v>0</v>
      </c>
      <c r="FA557" s="38">
        <v>0</v>
      </c>
      <c r="FB557" s="38">
        <v>0</v>
      </c>
      <c r="FC557" s="38">
        <v>0</v>
      </c>
      <c r="FD557" s="38">
        <v>0</v>
      </c>
      <c r="FE557" s="38">
        <v>0</v>
      </c>
      <c r="FF557" s="38">
        <v>0</v>
      </c>
      <c r="FG557" s="38">
        <v>0</v>
      </c>
      <c r="FH557" s="38">
        <v>0</v>
      </c>
      <c r="FI557" s="38">
        <v>0</v>
      </c>
      <c r="FJ557" s="38">
        <v>0</v>
      </c>
      <c r="FK557" s="38">
        <v>0</v>
      </c>
      <c r="FL557" s="38">
        <v>0</v>
      </c>
      <c r="FM557" s="38">
        <v>0</v>
      </c>
      <c r="FN557" s="38">
        <v>0</v>
      </c>
      <c r="FO557" s="38">
        <v>0</v>
      </c>
      <c r="FP557" s="38">
        <v>0</v>
      </c>
      <c r="FQ557" s="38">
        <v>0</v>
      </c>
      <c r="FR557" s="38">
        <v>0</v>
      </c>
      <c r="FS557" s="38">
        <v>0</v>
      </c>
      <c r="FT557" s="38">
        <v>0</v>
      </c>
      <c r="FU557" s="38">
        <v>0</v>
      </c>
      <c r="FV557" s="38">
        <v>0</v>
      </c>
      <c r="FW557">
        <v>0</v>
      </c>
      <c r="FX557">
        <v>0</v>
      </c>
      <c r="FY557">
        <v>0</v>
      </c>
      <c r="FZ557">
        <v>0</v>
      </c>
      <c r="GA557">
        <v>0</v>
      </c>
      <c r="GB557">
        <v>0</v>
      </c>
    </row>
    <row r="558" spans="1:184" x14ac:dyDescent="0.3">
      <c r="A558" t="s">
        <v>279</v>
      </c>
      <c r="B558" t="s">
        <v>1</v>
      </c>
      <c r="C558" t="s">
        <v>1</v>
      </c>
      <c r="D558" t="s">
        <v>1</v>
      </c>
      <c r="E558" t="s">
        <v>1</v>
      </c>
      <c r="F558" t="s">
        <v>1</v>
      </c>
      <c r="G558" t="s">
        <v>223</v>
      </c>
      <c r="H558" s="40" t="s">
        <v>1</v>
      </c>
      <c r="I558" s="18" t="s">
        <v>1</v>
      </c>
      <c r="J558" s="38" t="s">
        <v>1</v>
      </c>
      <c r="K558" s="18">
        <v>44810</v>
      </c>
      <c r="L558" s="38">
        <v>0</v>
      </c>
      <c r="M558" s="38">
        <v>2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0</v>
      </c>
      <c r="AF558" s="38">
        <v>0</v>
      </c>
      <c r="AG558" s="38">
        <v>0</v>
      </c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38">
        <v>0</v>
      </c>
      <c r="AN558" s="38">
        <v>0</v>
      </c>
      <c r="AO558" s="38">
        <v>0</v>
      </c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8">
        <v>0</v>
      </c>
      <c r="CH558" s="38">
        <v>0</v>
      </c>
      <c r="CI558" s="38">
        <v>0</v>
      </c>
      <c r="CJ558" s="38">
        <v>0</v>
      </c>
      <c r="CK558" s="38">
        <v>0</v>
      </c>
      <c r="CL558" s="38">
        <v>0</v>
      </c>
      <c r="CM558" s="38">
        <v>0</v>
      </c>
      <c r="CN558" s="38">
        <v>0</v>
      </c>
      <c r="CO558" s="38">
        <v>0</v>
      </c>
      <c r="CP558" s="38">
        <v>0</v>
      </c>
      <c r="CQ558" s="38">
        <v>0</v>
      </c>
      <c r="CR558" s="38">
        <v>0</v>
      </c>
      <c r="CS558" s="38">
        <v>0</v>
      </c>
      <c r="CT558" s="38">
        <v>0</v>
      </c>
      <c r="CU558" s="38">
        <v>0</v>
      </c>
      <c r="CV558" s="38">
        <v>0</v>
      </c>
      <c r="CW558" s="38">
        <v>0</v>
      </c>
      <c r="CX558" s="38">
        <v>0</v>
      </c>
      <c r="CY558" s="38">
        <v>0</v>
      </c>
      <c r="CZ558" s="38">
        <v>0</v>
      </c>
      <c r="DA558" s="38">
        <v>0</v>
      </c>
      <c r="DB558" s="38">
        <v>0</v>
      </c>
      <c r="DC558" s="38">
        <v>0</v>
      </c>
      <c r="DD558" s="38">
        <v>0</v>
      </c>
      <c r="DE558" s="38">
        <v>0</v>
      </c>
      <c r="DF558" s="38">
        <v>0</v>
      </c>
      <c r="DG558" s="38">
        <v>0</v>
      </c>
      <c r="DH558" s="38">
        <v>0</v>
      </c>
      <c r="DI558" s="38">
        <v>0</v>
      </c>
      <c r="DJ558" s="38">
        <v>0</v>
      </c>
      <c r="DK558" s="38">
        <v>0</v>
      </c>
      <c r="DL558" s="38">
        <v>0</v>
      </c>
      <c r="DM558" s="38">
        <v>0</v>
      </c>
      <c r="DN558" s="38">
        <v>0</v>
      </c>
      <c r="DO558" s="38">
        <v>0</v>
      </c>
      <c r="DP558" s="38">
        <v>0</v>
      </c>
      <c r="DQ558" s="38">
        <v>0</v>
      </c>
      <c r="DR558" s="38">
        <v>0</v>
      </c>
      <c r="DS558" s="38">
        <v>0</v>
      </c>
      <c r="DT558" s="38">
        <v>0</v>
      </c>
      <c r="DU558" s="38">
        <v>0</v>
      </c>
      <c r="DV558" s="38">
        <v>0</v>
      </c>
      <c r="DW558" s="38">
        <v>0</v>
      </c>
      <c r="DX558" s="38">
        <v>0</v>
      </c>
      <c r="DY558" s="38">
        <v>0</v>
      </c>
      <c r="DZ558" s="38">
        <v>0</v>
      </c>
      <c r="EA558" s="38">
        <v>0</v>
      </c>
      <c r="EB558" s="38">
        <v>0</v>
      </c>
      <c r="EC558" s="38">
        <v>0</v>
      </c>
      <c r="ED558" s="38">
        <v>0</v>
      </c>
      <c r="EE558" s="38">
        <v>0</v>
      </c>
      <c r="EF558" s="38">
        <v>0</v>
      </c>
      <c r="EG558" s="38">
        <v>0</v>
      </c>
      <c r="EH558" s="38">
        <v>0</v>
      </c>
      <c r="EI558" s="38">
        <v>0</v>
      </c>
      <c r="EJ558" s="38">
        <v>0</v>
      </c>
      <c r="EK558" s="38">
        <v>0</v>
      </c>
      <c r="EL558" s="38">
        <v>0</v>
      </c>
      <c r="EM558" s="38">
        <v>0</v>
      </c>
      <c r="EN558" s="38">
        <v>0</v>
      </c>
      <c r="EO558" s="38">
        <v>0</v>
      </c>
      <c r="EP558" s="38">
        <v>0</v>
      </c>
      <c r="EQ558" s="38">
        <v>0</v>
      </c>
      <c r="ER558" s="38">
        <v>0</v>
      </c>
      <c r="ES558" s="38">
        <v>0</v>
      </c>
      <c r="ET558" s="38">
        <v>0</v>
      </c>
      <c r="EU558" s="38">
        <v>0</v>
      </c>
      <c r="EV558" s="38">
        <v>0</v>
      </c>
      <c r="EW558" s="38">
        <v>0</v>
      </c>
      <c r="EX558" s="38">
        <v>0</v>
      </c>
      <c r="EY558" s="38">
        <v>0</v>
      </c>
      <c r="EZ558" s="38">
        <v>0</v>
      </c>
      <c r="FA558" s="38">
        <v>0</v>
      </c>
      <c r="FB558" s="38">
        <v>0</v>
      </c>
      <c r="FC558" s="38">
        <v>0</v>
      </c>
      <c r="FD558" s="38">
        <v>0</v>
      </c>
      <c r="FE558" s="38">
        <v>0</v>
      </c>
      <c r="FF558" s="38">
        <v>0</v>
      </c>
      <c r="FG558" s="38">
        <v>0</v>
      </c>
      <c r="FH558" s="38">
        <v>0</v>
      </c>
      <c r="FI558" s="38">
        <v>0</v>
      </c>
      <c r="FJ558" s="38">
        <v>0</v>
      </c>
      <c r="FK558" s="38">
        <v>0</v>
      </c>
      <c r="FL558" s="38">
        <v>0</v>
      </c>
      <c r="FM558" s="38">
        <v>0</v>
      </c>
      <c r="FN558" s="38">
        <v>0</v>
      </c>
      <c r="FO558" s="38">
        <v>0</v>
      </c>
      <c r="FP558" s="38">
        <v>0</v>
      </c>
      <c r="FQ558" s="38">
        <v>0</v>
      </c>
      <c r="FR558" s="38">
        <v>0</v>
      </c>
      <c r="FS558" s="38">
        <v>0</v>
      </c>
      <c r="FT558" s="38">
        <v>0</v>
      </c>
      <c r="FU558" s="38">
        <v>0</v>
      </c>
      <c r="FV558" s="38">
        <v>0</v>
      </c>
      <c r="FW558">
        <v>0</v>
      </c>
      <c r="FX558">
        <v>0</v>
      </c>
      <c r="FY558">
        <v>0</v>
      </c>
      <c r="FZ558">
        <v>0</v>
      </c>
      <c r="GA558">
        <v>0</v>
      </c>
      <c r="GB558">
        <v>0</v>
      </c>
    </row>
    <row r="559" spans="1:184" x14ac:dyDescent="0.3">
      <c r="A559" t="s">
        <v>279</v>
      </c>
      <c r="B559" t="s">
        <v>1</v>
      </c>
      <c r="C559" t="s">
        <v>1</v>
      </c>
      <c r="D559" t="s">
        <v>1</v>
      </c>
      <c r="E559" t="s">
        <v>1</v>
      </c>
      <c r="F559" t="s">
        <v>1</v>
      </c>
      <c r="G559" t="s">
        <v>223</v>
      </c>
      <c r="H559" s="40" t="s">
        <v>1</v>
      </c>
      <c r="I559" s="18" t="s">
        <v>1</v>
      </c>
      <c r="J559" s="38" t="s">
        <v>1</v>
      </c>
      <c r="K559" s="18">
        <v>44811</v>
      </c>
      <c r="L559" s="38">
        <v>0</v>
      </c>
      <c r="M559" s="38">
        <v>2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38">
        <v>0</v>
      </c>
      <c r="CG559" s="38">
        <v>0</v>
      </c>
      <c r="CH559" s="38">
        <v>0</v>
      </c>
      <c r="CI559" s="38">
        <v>0</v>
      </c>
      <c r="CJ559" s="38">
        <v>0</v>
      </c>
      <c r="CK559" s="38">
        <v>0</v>
      </c>
      <c r="CL559" s="38">
        <v>0</v>
      </c>
      <c r="CM559" s="38">
        <v>0</v>
      </c>
      <c r="CN559" s="38">
        <v>0</v>
      </c>
      <c r="CO559" s="38">
        <v>0</v>
      </c>
      <c r="CP559" s="38">
        <v>0</v>
      </c>
      <c r="CQ559" s="38">
        <v>0</v>
      </c>
      <c r="CR559" s="38">
        <v>0</v>
      </c>
      <c r="CS559" s="38">
        <v>0</v>
      </c>
      <c r="CT559" s="38">
        <v>0</v>
      </c>
      <c r="CU559" s="38">
        <v>0</v>
      </c>
      <c r="CV559" s="38">
        <v>0</v>
      </c>
      <c r="CW559" s="38">
        <v>0</v>
      </c>
      <c r="CX559" s="38">
        <v>0</v>
      </c>
      <c r="CY559" s="38">
        <v>0</v>
      </c>
      <c r="CZ559" s="38">
        <v>0</v>
      </c>
      <c r="DA559" s="38">
        <v>0</v>
      </c>
      <c r="DB559" s="38">
        <v>0</v>
      </c>
      <c r="DC559" s="38">
        <v>0</v>
      </c>
      <c r="DD559" s="38">
        <v>0</v>
      </c>
      <c r="DE559" s="38">
        <v>0</v>
      </c>
      <c r="DF559" s="38">
        <v>0</v>
      </c>
      <c r="DG559" s="38">
        <v>0</v>
      </c>
      <c r="DH559" s="38">
        <v>0</v>
      </c>
      <c r="DI559" s="38">
        <v>0</v>
      </c>
      <c r="DJ559" s="38">
        <v>0</v>
      </c>
      <c r="DK559" s="38">
        <v>0</v>
      </c>
      <c r="DL559" s="38">
        <v>0</v>
      </c>
      <c r="DM559" s="38">
        <v>0</v>
      </c>
      <c r="DN559" s="38">
        <v>0</v>
      </c>
      <c r="DO559" s="38">
        <v>0</v>
      </c>
      <c r="DP559" s="38">
        <v>0</v>
      </c>
      <c r="DQ559" s="38">
        <v>0</v>
      </c>
      <c r="DR559" s="38">
        <v>0</v>
      </c>
      <c r="DS559" s="38">
        <v>0</v>
      </c>
      <c r="DT559" s="38">
        <v>0</v>
      </c>
      <c r="DU559" s="38">
        <v>0</v>
      </c>
      <c r="DV559" s="38">
        <v>0</v>
      </c>
      <c r="DW559" s="38">
        <v>0</v>
      </c>
      <c r="DX559" s="38">
        <v>0</v>
      </c>
      <c r="DY559" s="38">
        <v>0</v>
      </c>
      <c r="DZ559" s="38">
        <v>0</v>
      </c>
      <c r="EA559" s="38">
        <v>0</v>
      </c>
      <c r="EB559" s="38">
        <v>0</v>
      </c>
      <c r="EC559" s="38">
        <v>0</v>
      </c>
      <c r="ED559" s="38">
        <v>0</v>
      </c>
      <c r="EE559" s="38">
        <v>0</v>
      </c>
      <c r="EF559" s="38">
        <v>0</v>
      </c>
      <c r="EG559" s="38">
        <v>0</v>
      </c>
      <c r="EH559" s="38">
        <v>0</v>
      </c>
      <c r="EI559" s="38">
        <v>0</v>
      </c>
      <c r="EJ559" s="38">
        <v>0</v>
      </c>
      <c r="EK559" s="38">
        <v>0</v>
      </c>
      <c r="EL559" s="38">
        <v>0</v>
      </c>
      <c r="EM559" s="38">
        <v>0</v>
      </c>
      <c r="EN559" s="38">
        <v>0</v>
      </c>
      <c r="EO559" s="38">
        <v>0</v>
      </c>
      <c r="EP559" s="38">
        <v>0</v>
      </c>
      <c r="EQ559" s="38">
        <v>0</v>
      </c>
      <c r="ER559" s="38">
        <v>0</v>
      </c>
      <c r="ES559" s="38">
        <v>0</v>
      </c>
      <c r="ET559" s="38">
        <v>0</v>
      </c>
      <c r="EU559" s="38">
        <v>0</v>
      </c>
      <c r="EV559" s="38">
        <v>0</v>
      </c>
      <c r="EW559" s="38">
        <v>0</v>
      </c>
      <c r="EX559" s="38">
        <v>0</v>
      </c>
      <c r="EY559" s="38">
        <v>0</v>
      </c>
      <c r="EZ559" s="38">
        <v>0</v>
      </c>
      <c r="FA559" s="38">
        <v>0</v>
      </c>
      <c r="FB559" s="38">
        <v>0</v>
      </c>
      <c r="FC559" s="38">
        <v>0</v>
      </c>
      <c r="FD559" s="38">
        <v>0</v>
      </c>
      <c r="FE559" s="38">
        <v>0</v>
      </c>
      <c r="FF559" s="38">
        <v>0</v>
      </c>
      <c r="FG559" s="38">
        <v>0</v>
      </c>
      <c r="FH559" s="38">
        <v>0</v>
      </c>
      <c r="FI559" s="38">
        <v>0</v>
      </c>
      <c r="FJ559" s="38">
        <v>0</v>
      </c>
      <c r="FK559" s="38">
        <v>0</v>
      </c>
      <c r="FL559" s="38">
        <v>0</v>
      </c>
      <c r="FM559" s="38">
        <v>0</v>
      </c>
      <c r="FN559" s="38">
        <v>0</v>
      </c>
      <c r="FO559" s="38">
        <v>0</v>
      </c>
      <c r="FP559" s="38">
        <v>0</v>
      </c>
      <c r="FQ559" s="38">
        <v>0</v>
      </c>
      <c r="FR559" s="38">
        <v>0</v>
      </c>
      <c r="FS559" s="38">
        <v>0</v>
      </c>
      <c r="FT559" s="38">
        <v>0</v>
      </c>
      <c r="FU559" s="38">
        <v>0</v>
      </c>
      <c r="FV559" s="38">
        <v>0</v>
      </c>
      <c r="FW559">
        <v>0</v>
      </c>
      <c r="FX559">
        <v>0</v>
      </c>
      <c r="FY559">
        <v>0</v>
      </c>
      <c r="FZ559">
        <v>0</v>
      </c>
      <c r="GA559">
        <v>0</v>
      </c>
      <c r="GB559">
        <v>0</v>
      </c>
    </row>
    <row r="560" spans="1:184" x14ac:dyDescent="0.3">
      <c r="A560" t="s">
        <v>279</v>
      </c>
      <c r="B560" t="s">
        <v>1</v>
      </c>
      <c r="C560" t="s">
        <v>1</v>
      </c>
      <c r="D560" t="s">
        <v>1</v>
      </c>
      <c r="E560" t="s">
        <v>1</v>
      </c>
      <c r="F560" t="s">
        <v>1</v>
      </c>
      <c r="G560" t="s">
        <v>223</v>
      </c>
      <c r="H560" s="40" t="s">
        <v>1</v>
      </c>
      <c r="I560" s="18" t="s">
        <v>1</v>
      </c>
      <c r="J560" s="38" t="s">
        <v>1</v>
      </c>
      <c r="K560" s="18" t="s">
        <v>2</v>
      </c>
      <c r="L560" s="38">
        <v>2</v>
      </c>
      <c r="M560" s="38">
        <v>2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38">
        <v>0</v>
      </c>
      <c r="CG560" s="38">
        <v>0</v>
      </c>
      <c r="CH560" s="38">
        <v>0</v>
      </c>
      <c r="CI560" s="38">
        <v>0</v>
      </c>
      <c r="CJ560" s="38">
        <v>0</v>
      </c>
      <c r="CK560" s="38">
        <v>0</v>
      </c>
      <c r="CL560" s="38">
        <v>0</v>
      </c>
      <c r="CM560" s="38">
        <v>0</v>
      </c>
      <c r="CN560" s="38">
        <v>0</v>
      </c>
      <c r="CO560" s="38">
        <v>0</v>
      </c>
      <c r="CP560" s="38">
        <v>0</v>
      </c>
      <c r="CQ560" s="38">
        <v>0</v>
      </c>
      <c r="CR560" s="38">
        <v>0</v>
      </c>
      <c r="CS560" s="38">
        <v>0</v>
      </c>
      <c r="CT560" s="38">
        <v>0</v>
      </c>
      <c r="CU560" s="38">
        <v>0</v>
      </c>
      <c r="CV560" s="38">
        <v>0</v>
      </c>
      <c r="CW560" s="38">
        <v>0</v>
      </c>
      <c r="CX560" s="38">
        <v>0</v>
      </c>
      <c r="CY560" s="38">
        <v>0</v>
      </c>
      <c r="CZ560" s="38">
        <v>0</v>
      </c>
      <c r="DA560" s="38">
        <v>0</v>
      </c>
      <c r="DB560" s="38">
        <v>0</v>
      </c>
      <c r="DC560" s="38">
        <v>0</v>
      </c>
      <c r="DD560" s="38">
        <v>0</v>
      </c>
      <c r="DE560" s="38">
        <v>0</v>
      </c>
      <c r="DF560" s="38">
        <v>0</v>
      </c>
      <c r="DG560" s="38">
        <v>0</v>
      </c>
      <c r="DH560" s="38">
        <v>0</v>
      </c>
      <c r="DI560" s="38">
        <v>0</v>
      </c>
      <c r="DJ560" s="38">
        <v>0</v>
      </c>
      <c r="DK560" s="38">
        <v>0</v>
      </c>
      <c r="DL560" s="38">
        <v>0</v>
      </c>
      <c r="DM560" s="38">
        <v>0</v>
      </c>
      <c r="DN560" s="38">
        <v>0</v>
      </c>
      <c r="DO560" s="38">
        <v>0</v>
      </c>
      <c r="DP560" s="38">
        <v>0</v>
      </c>
      <c r="DQ560" s="38">
        <v>0</v>
      </c>
      <c r="DR560" s="38">
        <v>0</v>
      </c>
      <c r="DS560" s="38">
        <v>0</v>
      </c>
      <c r="DT560" s="38">
        <v>0</v>
      </c>
      <c r="DU560" s="38">
        <v>0</v>
      </c>
      <c r="DV560" s="38">
        <v>0</v>
      </c>
      <c r="DW560" s="38">
        <v>0</v>
      </c>
      <c r="DX560" s="38">
        <v>0</v>
      </c>
      <c r="DY560" s="38">
        <v>0</v>
      </c>
      <c r="DZ560" s="38">
        <v>0</v>
      </c>
      <c r="EA560" s="38">
        <v>0</v>
      </c>
      <c r="EB560" s="38">
        <v>0</v>
      </c>
      <c r="EC560" s="38">
        <v>0</v>
      </c>
      <c r="ED560" s="38">
        <v>0</v>
      </c>
      <c r="EE560" s="38">
        <v>0</v>
      </c>
      <c r="EF560" s="38">
        <v>0</v>
      </c>
      <c r="EG560" s="38">
        <v>0</v>
      </c>
      <c r="EH560" s="38">
        <v>0</v>
      </c>
      <c r="EI560" s="38">
        <v>0</v>
      </c>
      <c r="EJ560" s="38">
        <v>0</v>
      </c>
      <c r="EK560" s="38">
        <v>0</v>
      </c>
      <c r="EL560" s="38">
        <v>0</v>
      </c>
      <c r="EM560" s="38">
        <v>0</v>
      </c>
      <c r="EN560" s="38">
        <v>0</v>
      </c>
      <c r="EO560" s="38">
        <v>0</v>
      </c>
      <c r="EP560" s="38">
        <v>0</v>
      </c>
      <c r="EQ560" s="38">
        <v>0</v>
      </c>
      <c r="ER560" s="38">
        <v>0</v>
      </c>
      <c r="ES560" s="38">
        <v>0</v>
      </c>
      <c r="ET560" s="38">
        <v>0</v>
      </c>
      <c r="EU560" s="38">
        <v>0</v>
      </c>
      <c r="EV560" s="38">
        <v>0</v>
      </c>
      <c r="EW560" s="38">
        <v>0</v>
      </c>
      <c r="EX560" s="38">
        <v>0</v>
      </c>
      <c r="EY560" s="38">
        <v>0</v>
      </c>
      <c r="EZ560" s="38">
        <v>0</v>
      </c>
      <c r="FA560" s="38">
        <v>0</v>
      </c>
      <c r="FB560" s="38">
        <v>0</v>
      </c>
      <c r="FC560" s="38">
        <v>0</v>
      </c>
      <c r="FD560" s="38">
        <v>0</v>
      </c>
      <c r="FE560" s="38">
        <v>0</v>
      </c>
      <c r="FF560" s="38">
        <v>0</v>
      </c>
      <c r="FG560" s="38">
        <v>0</v>
      </c>
      <c r="FH560" s="38">
        <v>0</v>
      </c>
      <c r="FI560" s="38">
        <v>0</v>
      </c>
      <c r="FJ560" s="38">
        <v>0</v>
      </c>
      <c r="FK560" s="38">
        <v>0</v>
      </c>
      <c r="FL560" s="38">
        <v>0</v>
      </c>
      <c r="FM560" s="38">
        <v>0</v>
      </c>
      <c r="FN560" s="38">
        <v>0</v>
      </c>
      <c r="FO560" s="38">
        <v>0</v>
      </c>
      <c r="FP560" s="38">
        <v>0</v>
      </c>
      <c r="FQ560" s="38">
        <v>0</v>
      </c>
      <c r="FR560" s="38">
        <v>0</v>
      </c>
      <c r="FS560" s="38">
        <v>0</v>
      </c>
      <c r="FT560" s="38">
        <v>0</v>
      </c>
      <c r="FU560" s="38">
        <v>0</v>
      </c>
      <c r="FV560" s="38">
        <v>0</v>
      </c>
      <c r="FW560">
        <v>0</v>
      </c>
      <c r="FX560">
        <v>0</v>
      </c>
      <c r="FY560">
        <v>0</v>
      </c>
      <c r="FZ560">
        <v>0</v>
      </c>
      <c r="GA560">
        <v>0</v>
      </c>
      <c r="GB560">
        <v>0</v>
      </c>
    </row>
    <row r="561" spans="1:184" x14ac:dyDescent="0.3">
      <c r="A561" t="s">
        <v>279</v>
      </c>
      <c r="B561" t="s">
        <v>1</v>
      </c>
      <c r="C561" t="s">
        <v>1</v>
      </c>
      <c r="D561" t="s">
        <v>1</v>
      </c>
      <c r="E561" t="s">
        <v>1</v>
      </c>
      <c r="F561" t="s">
        <v>222</v>
      </c>
      <c r="G561" t="s">
        <v>1</v>
      </c>
      <c r="H561" s="40" t="s">
        <v>1</v>
      </c>
      <c r="I561" s="18" t="s">
        <v>1</v>
      </c>
      <c r="J561" s="38" t="s">
        <v>1</v>
      </c>
      <c r="K561" s="18">
        <v>44722</v>
      </c>
      <c r="L561" s="38">
        <v>17843</v>
      </c>
      <c r="M561" s="38">
        <v>17843</v>
      </c>
      <c r="N561" s="38">
        <v>13.700710000000001</v>
      </c>
      <c r="O561" s="38">
        <v>13.07883</v>
      </c>
      <c r="P561" s="38">
        <v>12.704549999999999</v>
      </c>
      <c r="Q561" s="38">
        <v>12.59454</v>
      </c>
      <c r="R561" s="38">
        <v>13.06437</v>
      </c>
      <c r="S561" s="38">
        <v>14.242290000000001</v>
      </c>
      <c r="T561" s="38">
        <v>15.67604</v>
      </c>
      <c r="U561" s="38">
        <v>17.92933</v>
      </c>
      <c r="V561" s="38">
        <v>20.438310000000001</v>
      </c>
      <c r="W561" s="38">
        <v>22.30049</v>
      </c>
      <c r="X561" s="38">
        <v>23.95478</v>
      </c>
      <c r="Y561" s="38">
        <v>25.261130000000001</v>
      </c>
      <c r="Z561" s="38">
        <v>25.98706</v>
      </c>
      <c r="AA561" s="38">
        <v>26.755710000000001</v>
      </c>
      <c r="AB561" s="38">
        <v>26.852779999999999</v>
      </c>
      <c r="AC561" s="38">
        <v>26.333349999999999</v>
      </c>
      <c r="AD561" s="38">
        <v>25.167200000000001</v>
      </c>
      <c r="AE561" s="38">
        <v>23.53462</v>
      </c>
      <c r="AF561" s="38">
        <v>21.98075</v>
      </c>
      <c r="AG561" s="38">
        <v>20.865469999999998</v>
      </c>
      <c r="AH561" s="38">
        <v>19.896260000000002</v>
      </c>
      <c r="AI561" s="38">
        <v>18.502659999999999</v>
      </c>
      <c r="AJ561" s="38">
        <v>16.686140000000002</v>
      </c>
      <c r="AK561" s="38">
        <v>15.15133</v>
      </c>
      <c r="AL561" s="38">
        <v>2.1345900000000001E-2</v>
      </c>
      <c r="AM561" s="38">
        <v>9.4701999999999998E-3</v>
      </c>
      <c r="AN561" s="38">
        <v>6.8055900000000003E-2</v>
      </c>
      <c r="AO561" s="38">
        <v>9.4744800000000004E-2</v>
      </c>
      <c r="AP561" s="38">
        <v>0.13808329999999999</v>
      </c>
      <c r="AQ561" s="38">
        <v>0.1111654</v>
      </c>
      <c r="AR561" s="38">
        <v>-3.8356800000000003E-2</v>
      </c>
      <c r="AS561" s="38">
        <v>-0.15669849999999999</v>
      </c>
      <c r="AT561" s="38">
        <v>-0.23432059999999999</v>
      </c>
      <c r="AU561" s="38">
        <v>-0.30322280000000001</v>
      </c>
      <c r="AV561" s="38">
        <v>-0.2800494</v>
      </c>
      <c r="AW561" s="38">
        <v>-0.14993310000000001</v>
      </c>
      <c r="AX561" s="38">
        <v>-5.0354099999999999E-2</v>
      </c>
      <c r="AY561" s="38">
        <v>4.2111200000000001E-2</v>
      </c>
      <c r="AZ561" s="38">
        <v>0.15887799999999999</v>
      </c>
      <c r="BA561" s="38">
        <v>0.13061149999999999</v>
      </c>
      <c r="BB561" s="38">
        <v>7.9541100000000003E-2</v>
      </c>
      <c r="BC561" s="38">
        <v>3.7737199999999999E-2</v>
      </c>
      <c r="BD561" s="38">
        <v>-8.0746999999999999E-2</v>
      </c>
      <c r="BE561" s="38">
        <v>-0.1736887</v>
      </c>
      <c r="BF561" s="38">
        <v>-0.12315189999999999</v>
      </c>
      <c r="BG561" s="38">
        <v>-0.34363680000000002</v>
      </c>
      <c r="BH561" s="38">
        <v>-0.36179339999999999</v>
      </c>
      <c r="BI561" s="38">
        <v>-0.41921120000000001</v>
      </c>
      <c r="BJ561" s="38">
        <v>5.6267400000000002E-2</v>
      </c>
      <c r="BK561" s="38">
        <v>3.6817099999999998E-2</v>
      </c>
      <c r="BL561" s="38">
        <v>9.0008400000000002E-2</v>
      </c>
      <c r="BM561" s="38">
        <v>0.1126192</v>
      </c>
      <c r="BN561" s="38">
        <v>0.15611340000000001</v>
      </c>
      <c r="BO561" s="38">
        <v>0.13650519999999999</v>
      </c>
      <c r="BP561" s="38">
        <v>-7.8919000000000003E-3</v>
      </c>
      <c r="BQ561" s="38">
        <v>-0.13483629999999999</v>
      </c>
      <c r="BR561" s="38">
        <v>-0.20528009999999999</v>
      </c>
      <c r="BS561" s="38">
        <v>-0.26226509999999997</v>
      </c>
      <c r="BT561" s="38">
        <v>-0.24947150000000001</v>
      </c>
      <c r="BU561" s="38">
        <v>-0.12772459999999999</v>
      </c>
      <c r="BV561" s="38">
        <v>-3.7485699999999997E-2</v>
      </c>
      <c r="BW561" s="38">
        <v>6.0664099999999999E-2</v>
      </c>
      <c r="BX561" s="38">
        <v>0.1936543</v>
      </c>
      <c r="BY561" s="38">
        <v>0.1735206</v>
      </c>
      <c r="BZ561" s="38">
        <v>0.12616859999999999</v>
      </c>
      <c r="CA561" s="38">
        <v>8.3739800000000003E-2</v>
      </c>
      <c r="CB561" s="38">
        <v>-3.6712000000000002E-2</v>
      </c>
      <c r="CC561" s="38">
        <v>-0.13206509999999999</v>
      </c>
      <c r="CD561" s="38">
        <v>-8.3343799999999996E-2</v>
      </c>
      <c r="CE561" s="38">
        <v>-0.28639029999999999</v>
      </c>
      <c r="CF561" s="38">
        <v>-0.3079074</v>
      </c>
      <c r="CG561" s="38">
        <v>-0.36552449999999997</v>
      </c>
      <c r="CH561" s="38">
        <v>8.0453899999999995E-2</v>
      </c>
      <c r="CI561" s="38">
        <v>5.5757399999999999E-2</v>
      </c>
      <c r="CJ561" s="38">
        <v>0.1052125</v>
      </c>
      <c r="CK561" s="38">
        <v>0.1249989</v>
      </c>
      <c r="CL561" s="38">
        <v>0.1686009</v>
      </c>
      <c r="CM561" s="38">
        <v>0.15405550000000001</v>
      </c>
      <c r="CN561" s="38">
        <v>1.32079E-2</v>
      </c>
      <c r="CO561" s="38">
        <v>-0.1196947</v>
      </c>
      <c r="CP561" s="38">
        <v>-0.18516679999999999</v>
      </c>
      <c r="CQ561" s="38">
        <v>-0.23389789999999999</v>
      </c>
      <c r="CR561" s="38">
        <v>-0.2282933</v>
      </c>
      <c r="CS561" s="38">
        <v>-0.1123431</v>
      </c>
      <c r="CT561" s="38">
        <v>-2.8573000000000001E-2</v>
      </c>
      <c r="CU561" s="38">
        <v>7.3513800000000004E-2</v>
      </c>
      <c r="CV561" s="38">
        <v>0.21774019999999999</v>
      </c>
      <c r="CW561" s="38">
        <v>0.20323939999999999</v>
      </c>
      <c r="CX561" s="38">
        <v>0.15846260000000001</v>
      </c>
      <c r="CY561" s="38">
        <v>0.1156011</v>
      </c>
      <c r="CZ561" s="38">
        <v>-6.2135000000000003E-3</v>
      </c>
      <c r="DA561" s="38">
        <v>-0.1032366</v>
      </c>
      <c r="DB561" s="38">
        <v>-5.5772700000000001E-2</v>
      </c>
      <c r="DC561" s="38">
        <v>-0.24674160000000001</v>
      </c>
      <c r="DD561" s="38">
        <v>-0.2705861</v>
      </c>
      <c r="DE561" s="38">
        <v>-0.3283412</v>
      </c>
      <c r="DF561" s="38">
        <v>0.10464039999999999</v>
      </c>
      <c r="DG561" s="38">
        <v>7.4697799999999995E-2</v>
      </c>
      <c r="DH561" s="38">
        <v>0.1204167</v>
      </c>
      <c r="DI561" s="38">
        <v>0.13737869999999999</v>
      </c>
      <c r="DJ561" s="38">
        <v>0.18108850000000001</v>
      </c>
      <c r="DK561" s="38">
        <v>0.1716057</v>
      </c>
      <c r="DL561" s="38">
        <v>3.4307699999999997E-2</v>
      </c>
      <c r="DM561" s="38">
        <v>-0.10455299999999999</v>
      </c>
      <c r="DN561" s="38">
        <v>-0.16505349999999999</v>
      </c>
      <c r="DO561" s="38">
        <v>-0.20553060000000001</v>
      </c>
      <c r="DP561" s="38">
        <v>-0.2071151</v>
      </c>
      <c r="DQ561" s="38">
        <v>-9.6961500000000006E-2</v>
      </c>
      <c r="DR561" s="38">
        <v>-1.9660400000000001E-2</v>
      </c>
      <c r="DS561" s="38">
        <v>8.6363499999999996E-2</v>
      </c>
      <c r="DT561" s="38">
        <v>0.24182609999999999</v>
      </c>
      <c r="DU561" s="38">
        <v>0.2329582</v>
      </c>
      <c r="DV561" s="38">
        <v>0.1907567</v>
      </c>
      <c r="DW561" s="38">
        <v>0.14746239999999999</v>
      </c>
      <c r="DX561" s="38">
        <v>2.4285000000000001E-2</v>
      </c>
      <c r="DY561" s="38">
        <v>-7.4408199999999994E-2</v>
      </c>
      <c r="DZ561" s="38">
        <v>-2.82017E-2</v>
      </c>
      <c r="EA561" s="38">
        <v>-0.20709279999999999</v>
      </c>
      <c r="EB561" s="38">
        <v>-0.2332649</v>
      </c>
      <c r="EC561" s="38">
        <v>-0.29115799999999997</v>
      </c>
      <c r="ED561" s="38">
        <v>0.13956180000000001</v>
      </c>
      <c r="EE561" s="38">
        <v>0.1020446</v>
      </c>
      <c r="EF561" s="38">
        <v>0.1423692</v>
      </c>
      <c r="EG561" s="38">
        <v>0.1552531</v>
      </c>
      <c r="EH561" s="38">
        <v>0.19911860000000001</v>
      </c>
      <c r="EI561" s="38">
        <v>0.1969455</v>
      </c>
      <c r="EJ561" s="38">
        <v>6.47726E-2</v>
      </c>
      <c r="EK561" s="38">
        <v>-8.2690899999999998E-2</v>
      </c>
      <c r="EL561" s="38">
        <v>-0.1360131</v>
      </c>
      <c r="EM561" s="38">
        <v>-0.16457289999999999</v>
      </c>
      <c r="EN561" s="38">
        <v>-0.17653720000000001</v>
      </c>
      <c r="EO561" s="38">
        <v>-7.4753E-2</v>
      </c>
      <c r="EP561" s="38">
        <v>-6.7920000000000003E-3</v>
      </c>
      <c r="EQ561" s="38">
        <v>0.10491640000000001</v>
      </c>
      <c r="ER561" s="38">
        <v>0.27660240000000003</v>
      </c>
      <c r="ES561" s="38">
        <v>0.27586729999999998</v>
      </c>
      <c r="ET561" s="38">
        <v>0.23738419999999999</v>
      </c>
      <c r="EU561" s="38">
        <v>0.193465</v>
      </c>
      <c r="EV561" s="38">
        <v>6.8320000000000006E-2</v>
      </c>
      <c r="EW561" s="38">
        <v>-3.2784599999999997E-2</v>
      </c>
      <c r="EX561" s="38">
        <v>1.16065E-2</v>
      </c>
      <c r="EY561" s="38">
        <v>-0.14984629999999999</v>
      </c>
      <c r="EZ561" s="38">
        <v>-0.17937890000000001</v>
      </c>
      <c r="FA561" s="38">
        <v>-0.2374713</v>
      </c>
      <c r="FB561" s="38">
        <v>78.950100000000006</v>
      </c>
      <c r="FC561" s="38">
        <v>77.251350000000002</v>
      </c>
      <c r="FD561" s="38">
        <v>74.893199999999993</v>
      </c>
      <c r="FE561" s="38">
        <v>72.921059999999997</v>
      </c>
      <c r="FF561" s="38">
        <v>71.882990000000007</v>
      </c>
      <c r="FG561" s="38">
        <v>70.929180000000002</v>
      </c>
      <c r="FH561" s="38">
        <v>71.546520000000001</v>
      </c>
      <c r="FI561" s="38">
        <v>75.669210000000007</v>
      </c>
      <c r="FJ561" s="38">
        <v>80.586969999999994</v>
      </c>
      <c r="FK561" s="38">
        <v>84.325339999999997</v>
      </c>
      <c r="FL561" s="38">
        <v>87.992019999999997</v>
      </c>
      <c r="FM561" s="38">
        <v>91.572429999999997</v>
      </c>
      <c r="FN561" s="38">
        <v>94.100759999999994</v>
      </c>
      <c r="FO561" s="38">
        <v>96.288229999999999</v>
      </c>
      <c r="FP561" s="38">
        <v>97.746420000000001</v>
      </c>
      <c r="FQ561" s="38">
        <v>98.908029999999997</v>
      </c>
      <c r="FR561" s="38">
        <v>99.2393</v>
      </c>
      <c r="FS561" s="38">
        <v>98.711780000000005</v>
      </c>
      <c r="FT561" s="38">
        <v>97.026629999999997</v>
      </c>
      <c r="FU561" s="38">
        <v>94.694050000000004</v>
      </c>
      <c r="FV561" s="38">
        <v>91.373450000000005</v>
      </c>
      <c r="FW561">
        <v>88.641900000000007</v>
      </c>
      <c r="FX561">
        <v>85.860299999999995</v>
      </c>
      <c r="FY561">
        <v>83.013390000000001</v>
      </c>
      <c r="FZ561">
        <v>5.0475199999999998E-2</v>
      </c>
      <c r="GA561">
        <v>0.45213569999999997</v>
      </c>
      <c r="GB561">
        <v>1</v>
      </c>
    </row>
    <row r="562" spans="1:184" x14ac:dyDescent="0.3">
      <c r="A562" t="s">
        <v>279</v>
      </c>
      <c r="B562" t="s">
        <v>1</v>
      </c>
      <c r="C562" t="s">
        <v>1</v>
      </c>
      <c r="D562" t="s">
        <v>1</v>
      </c>
      <c r="E562" t="s">
        <v>1</v>
      </c>
      <c r="F562" t="s">
        <v>222</v>
      </c>
      <c r="G562" t="s">
        <v>1</v>
      </c>
      <c r="H562" s="40" t="s">
        <v>1</v>
      </c>
      <c r="I562" s="18" t="s">
        <v>1</v>
      </c>
      <c r="J562" s="38" t="s">
        <v>1</v>
      </c>
      <c r="K562" s="18">
        <v>44739</v>
      </c>
      <c r="L562" s="38">
        <v>17819</v>
      </c>
      <c r="M562" s="38">
        <v>17819</v>
      </c>
      <c r="N562" s="38">
        <v>13.21968</v>
      </c>
      <c r="O562" s="38">
        <v>12.734579999999999</v>
      </c>
      <c r="P562" s="38">
        <v>12.386659999999999</v>
      </c>
      <c r="Q562" s="38">
        <v>12.400080000000001</v>
      </c>
      <c r="R562" s="38">
        <v>12.9307</v>
      </c>
      <c r="S562" s="38">
        <v>14.36431</v>
      </c>
      <c r="T562" s="38">
        <v>16.000720000000001</v>
      </c>
      <c r="U562" s="38">
        <v>18.040859999999999</v>
      </c>
      <c r="V562" s="38">
        <v>20.456340000000001</v>
      </c>
      <c r="W562" s="38">
        <v>22.0962</v>
      </c>
      <c r="X562" s="38">
        <v>23.589929999999999</v>
      </c>
      <c r="Y562" s="38">
        <v>24.802790000000002</v>
      </c>
      <c r="Z562" s="38">
        <v>25.71134</v>
      </c>
      <c r="AA562" s="38">
        <v>26.680669999999999</v>
      </c>
      <c r="AB562" s="38">
        <v>27.06202</v>
      </c>
      <c r="AC562" s="38">
        <v>26.757020000000001</v>
      </c>
      <c r="AD562" s="38">
        <v>25.69979</v>
      </c>
      <c r="AE562" s="38">
        <v>23.866510000000002</v>
      </c>
      <c r="AF562" s="38">
        <v>22.186489999999999</v>
      </c>
      <c r="AG562" s="38">
        <v>21.028269999999999</v>
      </c>
      <c r="AH562" s="38">
        <v>19.788019999999999</v>
      </c>
      <c r="AI562" s="38">
        <v>18.008040000000001</v>
      </c>
      <c r="AJ562" s="38">
        <v>16.156089999999999</v>
      </c>
      <c r="AK562" s="38">
        <v>14.75596</v>
      </c>
      <c r="AL562" s="38">
        <v>-0.21624769999999999</v>
      </c>
      <c r="AM562" s="38">
        <v>-0.10866439999999999</v>
      </c>
      <c r="AN562" s="38">
        <v>-7.3432499999999998E-2</v>
      </c>
      <c r="AO562" s="38">
        <v>-9.6051999999999995E-3</v>
      </c>
      <c r="AP562" s="38">
        <v>-1.1826100000000001E-2</v>
      </c>
      <c r="AQ562" s="38">
        <v>0.25149959999999999</v>
      </c>
      <c r="AR562" s="38">
        <v>0.27810180000000001</v>
      </c>
      <c r="AS562" s="38">
        <v>-7.3158299999999996E-2</v>
      </c>
      <c r="AT562" s="38">
        <v>-7.0773000000000003E-2</v>
      </c>
      <c r="AU562" s="38">
        <v>-0.1509934</v>
      </c>
      <c r="AV562" s="38">
        <v>-0.1512008</v>
      </c>
      <c r="AW562" s="38">
        <v>-9.4822900000000002E-2</v>
      </c>
      <c r="AX562" s="38">
        <v>8.4179999999999997E-4</v>
      </c>
      <c r="AY562" s="38">
        <v>8.0226000000000006E-2</v>
      </c>
      <c r="AZ562" s="38">
        <v>0.1722862</v>
      </c>
      <c r="BA562" s="38">
        <v>0.195521</v>
      </c>
      <c r="BB562" s="38">
        <v>0.33474090000000001</v>
      </c>
      <c r="BC562" s="38">
        <v>0.23906939999999999</v>
      </c>
      <c r="BD562" s="38">
        <v>8.5253399999999993E-2</v>
      </c>
      <c r="BE562" s="38">
        <v>7.7498600000000001E-2</v>
      </c>
      <c r="BF562" s="38">
        <v>4.3761599999999998E-2</v>
      </c>
      <c r="BG562" s="38">
        <v>-0.38345289999999999</v>
      </c>
      <c r="BH562" s="38">
        <v>-0.26216309999999998</v>
      </c>
      <c r="BI562" s="38">
        <v>-0.27139229999999998</v>
      </c>
      <c r="BJ562" s="38">
        <v>-0.19234860000000001</v>
      </c>
      <c r="BK562" s="38">
        <v>-8.6287299999999997E-2</v>
      </c>
      <c r="BL562" s="38">
        <v>-5.3318400000000002E-2</v>
      </c>
      <c r="BM562" s="38">
        <v>7.2639999999999996E-3</v>
      </c>
      <c r="BN562" s="38">
        <v>4.0324000000000002E-3</v>
      </c>
      <c r="BO562" s="38">
        <v>0.27142680000000002</v>
      </c>
      <c r="BP562" s="38">
        <v>0.30744369999999999</v>
      </c>
      <c r="BQ562" s="38">
        <v>-5.3681300000000001E-2</v>
      </c>
      <c r="BR562" s="38">
        <v>-4.2692800000000003E-2</v>
      </c>
      <c r="BS562" s="38">
        <v>-0.1192274</v>
      </c>
      <c r="BT562" s="38">
        <v>-0.1229744</v>
      </c>
      <c r="BU562" s="38">
        <v>-7.2772699999999996E-2</v>
      </c>
      <c r="BV562" s="38">
        <v>1.13927E-2</v>
      </c>
      <c r="BW562" s="38">
        <v>9.4622499999999998E-2</v>
      </c>
      <c r="BX562" s="38">
        <v>0.1940036</v>
      </c>
      <c r="BY562" s="38">
        <v>0.21932080000000001</v>
      </c>
      <c r="BZ562" s="38">
        <v>0.3678341</v>
      </c>
      <c r="CA562" s="38">
        <v>0.27134350000000002</v>
      </c>
      <c r="CB562" s="38">
        <v>0.1221168</v>
      </c>
      <c r="CC562" s="38">
        <v>0.113229</v>
      </c>
      <c r="CD562" s="38">
        <v>7.5555399999999995E-2</v>
      </c>
      <c r="CE562" s="38">
        <v>-0.33004650000000002</v>
      </c>
      <c r="CF562" s="38">
        <v>-0.2126316</v>
      </c>
      <c r="CG562" s="38">
        <v>-0.2177568</v>
      </c>
      <c r="CH562" s="38">
        <v>-0.17579620000000001</v>
      </c>
      <c r="CI562" s="38">
        <v>-7.0789000000000005E-2</v>
      </c>
      <c r="CJ562" s="38">
        <v>-3.9387499999999999E-2</v>
      </c>
      <c r="CK562" s="38">
        <v>1.8947599999999998E-2</v>
      </c>
      <c r="CL562" s="38">
        <v>1.5016E-2</v>
      </c>
      <c r="CM562" s="38">
        <v>0.28522839999999999</v>
      </c>
      <c r="CN562" s="38">
        <v>0.3277659</v>
      </c>
      <c r="CO562" s="38">
        <v>-4.0191600000000001E-2</v>
      </c>
      <c r="CP562" s="38">
        <v>-2.3244500000000001E-2</v>
      </c>
      <c r="CQ562" s="38">
        <v>-9.7226400000000004E-2</v>
      </c>
      <c r="CR562" s="38">
        <v>-0.1034249</v>
      </c>
      <c r="CS562" s="38">
        <v>-5.7500700000000002E-2</v>
      </c>
      <c r="CT562" s="38">
        <v>1.87002E-2</v>
      </c>
      <c r="CU562" s="38">
        <v>0.10459350000000001</v>
      </c>
      <c r="CV562" s="38">
        <v>0.20904500000000001</v>
      </c>
      <c r="CW562" s="38">
        <v>0.2358045</v>
      </c>
      <c r="CX562" s="38">
        <v>0.3907544</v>
      </c>
      <c r="CY562" s="38">
        <v>0.29369650000000003</v>
      </c>
      <c r="CZ562" s="38">
        <v>0.14764830000000001</v>
      </c>
      <c r="DA562" s="38">
        <v>0.13797570000000001</v>
      </c>
      <c r="DB562" s="38">
        <v>9.7575599999999998E-2</v>
      </c>
      <c r="DC562" s="38">
        <v>-0.29305740000000002</v>
      </c>
      <c r="DD562" s="38">
        <v>-0.17832619999999999</v>
      </c>
      <c r="DE562" s="38">
        <v>-0.18060899999999999</v>
      </c>
      <c r="DF562" s="38">
        <v>-0.15924379999999999</v>
      </c>
      <c r="DG562" s="38">
        <v>-5.5290699999999998E-2</v>
      </c>
      <c r="DH562" s="38">
        <v>-2.5456599999999999E-2</v>
      </c>
      <c r="DI562" s="38">
        <v>3.06313E-2</v>
      </c>
      <c r="DJ562" s="38">
        <v>2.5999600000000001E-2</v>
      </c>
      <c r="DK562" s="38">
        <v>0.29902990000000002</v>
      </c>
      <c r="DL562" s="38">
        <v>0.34808800000000001</v>
      </c>
      <c r="DM562" s="38">
        <v>-2.6701900000000001E-2</v>
      </c>
      <c r="DN562" s="38">
        <v>-3.7962E-3</v>
      </c>
      <c r="DO562" s="38">
        <v>-7.5225299999999995E-2</v>
      </c>
      <c r="DP562" s="38">
        <v>-8.3875400000000003E-2</v>
      </c>
      <c r="DQ562" s="38">
        <v>-4.2228799999999997E-2</v>
      </c>
      <c r="DR562" s="38">
        <v>2.6007700000000002E-2</v>
      </c>
      <c r="DS562" s="38">
        <v>0.1145645</v>
      </c>
      <c r="DT562" s="38">
        <v>0.22408649999999999</v>
      </c>
      <c r="DU562" s="38">
        <v>0.25228820000000002</v>
      </c>
      <c r="DV562" s="38">
        <v>0.41367470000000001</v>
      </c>
      <c r="DW562" s="38">
        <v>0.31604939999999998</v>
      </c>
      <c r="DX562" s="38">
        <v>0.17317979999999999</v>
      </c>
      <c r="DY562" s="38">
        <v>0.16272239999999999</v>
      </c>
      <c r="DZ562" s="38">
        <v>0.1195959</v>
      </c>
      <c r="EA562" s="38">
        <v>-0.25606820000000002</v>
      </c>
      <c r="EB562" s="38">
        <v>-0.1440208</v>
      </c>
      <c r="EC562" s="38">
        <v>-0.14346120000000001</v>
      </c>
      <c r="ED562" s="38">
        <v>-0.13534470000000001</v>
      </c>
      <c r="EE562" s="38">
        <v>-3.2913600000000001E-2</v>
      </c>
      <c r="EF562" s="38">
        <v>-5.3425E-3</v>
      </c>
      <c r="EG562" s="38">
        <v>4.7500500000000001E-2</v>
      </c>
      <c r="EH562" s="38">
        <v>4.1858100000000002E-2</v>
      </c>
      <c r="EI562" s="38">
        <v>0.31895709999999999</v>
      </c>
      <c r="EJ562" s="38">
        <v>0.37742989999999998</v>
      </c>
      <c r="EK562" s="38">
        <v>-7.2249000000000002E-3</v>
      </c>
      <c r="EL562" s="38">
        <v>2.4284E-2</v>
      </c>
      <c r="EM562" s="38">
        <v>-4.3459299999999999E-2</v>
      </c>
      <c r="EN562" s="38">
        <v>-5.56491E-2</v>
      </c>
      <c r="EO562" s="38">
        <v>-2.0178499999999999E-2</v>
      </c>
      <c r="EP562" s="38">
        <v>3.6558599999999997E-2</v>
      </c>
      <c r="EQ562" s="38">
        <v>0.12896099999999999</v>
      </c>
      <c r="ER562" s="38">
        <v>0.24580389999999999</v>
      </c>
      <c r="ES562" s="38">
        <v>0.276088</v>
      </c>
      <c r="ET562" s="38">
        <v>0.4467679</v>
      </c>
      <c r="EU562" s="38">
        <v>0.34832350000000001</v>
      </c>
      <c r="EV562" s="38">
        <v>0.21004320000000001</v>
      </c>
      <c r="EW562" s="38">
        <v>0.19845280000000001</v>
      </c>
      <c r="EX562" s="38">
        <v>0.15138960000000001</v>
      </c>
      <c r="EY562" s="38">
        <v>-0.2026618</v>
      </c>
      <c r="EZ562" s="38">
        <v>-9.4489299999999998E-2</v>
      </c>
      <c r="FA562" s="38">
        <v>-8.9825699999999994E-2</v>
      </c>
      <c r="FB562" s="38">
        <v>76.809709999999995</v>
      </c>
      <c r="FC562" s="38">
        <v>74.775139999999993</v>
      </c>
      <c r="FD562" s="38">
        <v>72.738460000000003</v>
      </c>
      <c r="FE562" s="38">
        <v>71.044979999999995</v>
      </c>
      <c r="FF562" s="38">
        <v>70.046019999999999</v>
      </c>
      <c r="FG562" s="38">
        <v>68.823390000000003</v>
      </c>
      <c r="FH562" s="38">
        <v>69.077539999999999</v>
      </c>
      <c r="FI562" s="38">
        <v>72.471310000000003</v>
      </c>
      <c r="FJ562" s="38">
        <v>77.287570000000002</v>
      </c>
      <c r="FK562" s="38">
        <v>81.479550000000003</v>
      </c>
      <c r="FL562" s="38">
        <v>85.763469999999998</v>
      </c>
      <c r="FM562" s="38">
        <v>89.769630000000006</v>
      </c>
      <c r="FN562" s="38">
        <v>93.255200000000002</v>
      </c>
      <c r="FO562" s="38">
        <v>96.198520000000002</v>
      </c>
      <c r="FP562" s="38">
        <v>98.422880000000006</v>
      </c>
      <c r="FQ562" s="38">
        <v>100.06619999999999</v>
      </c>
      <c r="FR562" s="38">
        <v>100.2409</v>
      </c>
      <c r="FS562" s="38">
        <v>99.864729999999994</v>
      </c>
      <c r="FT562" s="38">
        <v>98.252549999999999</v>
      </c>
      <c r="FU562" s="38">
        <v>95.301850000000002</v>
      </c>
      <c r="FV562" s="38">
        <v>90.792670000000001</v>
      </c>
      <c r="FW562">
        <v>87.023489999999995</v>
      </c>
      <c r="FX562">
        <v>83.697029999999998</v>
      </c>
      <c r="FY562">
        <v>81.018100000000004</v>
      </c>
      <c r="FZ562">
        <v>4.02876E-2</v>
      </c>
      <c r="GA562">
        <v>0.3472036</v>
      </c>
      <c r="GB562">
        <v>1</v>
      </c>
    </row>
    <row r="563" spans="1:184" x14ac:dyDescent="0.3">
      <c r="A563" t="s">
        <v>279</v>
      </c>
      <c r="B563" t="s">
        <v>1</v>
      </c>
      <c r="C563" t="s">
        <v>1</v>
      </c>
      <c r="D563" t="s">
        <v>1</v>
      </c>
      <c r="E563" t="s">
        <v>1</v>
      </c>
      <c r="F563" t="s">
        <v>222</v>
      </c>
      <c r="G563" t="s">
        <v>1</v>
      </c>
      <c r="H563" s="40" t="s">
        <v>1</v>
      </c>
      <c r="I563" s="18" t="s">
        <v>1</v>
      </c>
      <c r="J563" s="38" t="s">
        <v>1</v>
      </c>
      <c r="K563" s="18">
        <v>44753</v>
      </c>
      <c r="L563" s="38">
        <v>17782</v>
      </c>
      <c r="M563" s="38">
        <v>17782</v>
      </c>
      <c r="N563" s="38">
        <v>13.24944</v>
      </c>
      <c r="O563" s="38">
        <v>12.758290000000001</v>
      </c>
      <c r="P563" s="38">
        <v>12.41962</v>
      </c>
      <c r="Q563" s="38">
        <v>12.42356</v>
      </c>
      <c r="R563" s="38">
        <v>12.96503</v>
      </c>
      <c r="S563" s="38">
        <v>14.36947</v>
      </c>
      <c r="T563" s="38">
        <v>15.98943</v>
      </c>
      <c r="U563" s="38">
        <v>18.16733</v>
      </c>
      <c r="V563" s="38">
        <v>20.701350000000001</v>
      </c>
      <c r="W563" s="38">
        <v>22.500019999999999</v>
      </c>
      <c r="X563" s="38">
        <v>24.059329999999999</v>
      </c>
      <c r="Y563" s="38">
        <v>25.282540000000001</v>
      </c>
      <c r="Z563" s="38">
        <v>26.102399999999999</v>
      </c>
      <c r="AA563" s="38">
        <v>26.978950000000001</v>
      </c>
      <c r="AB563" s="38">
        <v>27.255279999999999</v>
      </c>
      <c r="AC563" s="38">
        <v>26.88372</v>
      </c>
      <c r="AD563" s="38">
        <v>25.75376</v>
      </c>
      <c r="AE563" s="38">
        <v>23.88278</v>
      </c>
      <c r="AF563" s="38">
        <v>22.20777</v>
      </c>
      <c r="AG563" s="38">
        <v>21.104800000000001</v>
      </c>
      <c r="AH563" s="38">
        <v>19.950199999999999</v>
      </c>
      <c r="AI563" s="38">
        <v>18.242239999999999</v>
      </c>
      <c r="AJ563" s="38">
        <v>16.449079999999999</v>
      </c>
      <c r="AK563" s="38">
        <v>15.01267</v>
      </c>
      <c r="AL563" s="38">
        <v>-0.1149985</v>
      </c>
      <c r="AM563" s="38">
        <v>-4.6268999999999998E-2</v>
      </c>
      <c r="AN563" s="38">
        <v>-7.1818000000000003E-3</v>
      </c>
      <c r="AO563" s="38">
        <v>-1.1147199999999999E-2</v>
      </c>
      <c r="AP563" s="38">
        <v>-3.4131700000000001E-2</v>
      </c>
      <c r="AQ563" s="38">
        <v>9.1537300000000002E-2</v>
      </c>
      <c r="AR563" s="38">
        <v>0.1206797</v>
      </c>
      <c r="AS563" s="38">
        <v>-0.18157209999999999</v>
      </c>
      <c r="AT563" s="38">
        <v>-0.1010074</v>
      </c>
      <c r="AU563" s="38">
        <v>-0.16790939999999999</v>
      </c>
      <c r="AV563" s="38">
        <v>-0.11860950000000001</v>
      </c>
      <c r="AW563" s="38">
        <v>-0.15263969999999999</v>
      </c>
      <c r="AX563" s="38">
        <v>-8.0518300000000001E-2</v>
      </c>
      <c r="AY563" s="38">
        <v>3.1666899999999998E-2</v>
      </c>
      <c r="AZ563" s="38">
        <v>9.5180100000000004E-2</v>
      </c>
      <c r="BA563" s="38">
        <v>0.13182160000000001</v>
      </c>
      <c r="BB563" s="38">
        <v>0.21877440000000001</v>
      </c>
      <c r="BC563" s="38">
        <v>8.5474900000000006E-2</v>
      </c>
      <c r="BD563" s="38">
        <v>-5.0677399999999997E-2</v>
      </c>
      <c r="BE563" s="38">
        <v>-4.6188800000000002E-2</v>
      </c>
      <c r="BF563" s="38">
        <v>-8.8445200000000002E-2</v>
      </c>
      <c r="BG563" s="38">
        <v>-0.61160199999999998</v>
      </c>
      <c r="BH563" s="38">
        <v>-0.46605370000000002</v>
      </c>
      <c r="BI563" s="38">
        <v>-0.3909048</v>
      </c>
      <c r="BJ563" s="38">
        <v>-8.4421700000000002E-2</v>
      </c>
      <c r="BK563" s="38">
        <v>-1.88907E-2</v>
      </c>
      <c r="BL563" s="38">
        <v>1.6294300000000001E-2</v>
      </c>
      <c r="BM563" s="38">
        <v>8.6809000000000001E-3</v>
      </c>
      <c r="BN563" s="38">
        <v>-1.53425E-2</v>
      </c>
      <c r="BO563" s="38">
        <v>0.114939</v>
      </c>
      <c r="BP563" s="38">
        <v>0.15599199999999999</v>
      </c>
      <c r="BQ563" s="38">
        <v>-0.1558657</v>
      </c>
      <c r="BR563" s="38">
        <v>-6.7072400000000004E-2</v>
      </c>
      <c r="BS563" s="38">
        <v>-0.127688</v>
      </c>
      <c r="BT563" s="38">
        <v>-8.4397700000000006E-2</v>
      </c>
      <c r="BU563" s="38">
        <v>-0.12597220000000001</v>
      </c>
      <c r="BV563" s="38">
        <v>-6.7856700000000006E-2</v>
      </c>
      <c r="BW563" s="38">
        <v>4.9347000000000002E-2</v>
      </c>
      <c r="BX563" s="38">
        <v>0.12177739999999999</v>
      </c>
      <c r="BY563" s="38">
        <v>0.1632895</v>
      </c>
      <c r="BZ563" s="38">
        <v>0.25834869999999999</v>
      </c>
      <c r="CA563" s="38">
        <v>0.12616740000000001</v>
      </c>
      <c r="CB563" s="38">
        <v>-4.8487000000000001E-3</v>
      </c>
      <c r="CC563" s="38">
        <v>-2.7142999999999998E-3</v>
      </c>
      <c r="CD563" s="38">
        <v>-4.90921E-2</v>
      </c>
      <c r="CE563" s="38">
        <v>-0.5521857</v>
      </c>
      <c r="CF563" s="38">
        <v>-0.40497300000000003</v>
      </c>
      <c r="CG563" s="38">
        <v>-0.32388790000000001</v>
      </c>
      <c r="CH563" s="38">
        <v>-6.3244300000000003E-2</v>
      </c>
      <c r="CI563" s="38">
        <v>7.1299999999999998E-5</v>
      </c>
      <c r="CJ563" s="38">
        <v>3.2553800000000001E-2</v>
      </c>
      <c r="CK563" s="38">
        <v>2.2413700000000002E-2</v>
      </c>
      <c r="CL563" s="38">
        <v>-2.3292E-3</v>
      </c>
      <c r="CM563" s="38">
        <v>0.13114700000000001</v>
      </c>
      <c r="CN563" s="38">
        <v>0.1804492</v>
      </c>
      <c r="CO563" s="38">
        <v>-0.1380615</v>
      </c>
      <c r="CP563" s="38">
        <v>-4.3569200000000002E-2</v>
      </c>
      <c r="CQ563" s="38">
        <v>-9.9830799999999997E-2</v>
      </c>
      <c r="CR563" s="38">
        <v>-6.0702800000000001E-2</v>
      </c>
      <c r="CS563" s="38">
        <v>-0.1075024</v>
      </c>
      <c r="CT563" s="38">
        <v>-5.9087199999999999E-2</v>
      </c>
      <c r="CU563" s="38">
        <v>6.15922E-2</v>
      </c>
      <c r="CV563" s="38">
        <v>0.14019860000000001</v>
      </c>
      <c r="CW563" s="38">
        <v>0.185084</v>
      </c>
      <c r="CX563" s="38">
        <v>0.2857577</v>
      </c>
      <c r="CY563" s="38">
        <v>0.15435080000000001</v>
      </c>
      <c r="CZ563" s="38">
        <v>2.6892099999999999E-2</v>
      </c>
      <c r="DA563" s="38">
        <v>2.7396E-2</v>
      </c>
      <c r="DB563" s="38">
        <v>-2.1836399999999999E-2</v>
      </c>
      <c r="DC563" s="38">
        <v>-0.51103410000000005</v>
      </c>
      <c r="DD563" s="38">
        <v>-0.36266880000000001</v>
      </c>
      <c r="DE563" s="38">
        <v>-0.2774722</v>
      </c>
      <c r="DF563" s="38">
        <v>-4.2066899999999997E-2</v>
      </c>
      <c r="DG563" s="38">
        <v>1.9033399999999999E-2</v>
      </c>
      <c r="DH563" s="38">
        <v>4.8813299999999997E-2</v>
      </c>
      <c r="DI563" s="38">
        <v>3.6146499999999998E-2</v>
      </c>
      <c r="DJ563" s="38">
        <v>1.06841E-2</v>
      </c>
      <c r="DK563" s="38">
        <v>0.14735500000000001</v>
      </c>
      <c r="DL563" s="38">
        <v>0.20490639999999999</v>
      </c>
      <c r="DM563" s="38">
        <v>-0.1202573</v>
      </c>
      <c r="DN563" s="38">
        <v>-2.0065900000000001E-2</v>
      </c>
      <c r="DO563" s="38">
        <v>-7.1973499999999996E-2</v>
      </c>
      <c r="DP563" s="38">
        <v>-3.70078E-2</v>
      </c>
      <c r="DQ563" s="38">
        <v>-8.9032600000000003E-2</v>
      </c>
      <c r="DR563" s="38">
        <v>-5.0317800000000003E-2</v>
      </c>
      <c r="DS563" s="38">
        <v>7.3837399999999997E-2</v>
      </c>
      <c r="DT563" s="38">
        <v>0.15861990000000001</v>
      </c>
      <c r="DU563" s="38">
        <v>0.2068786</v>
      </c>
      <c r="DV563" s="38">
        <v>0.31316670000000002</v>
      </c>
      <c r="DW563" s="38">
        <v>0.18253430000000001</v>
      </c>
      <c r="DX563" s="38">
        <v>5.8632900000000002E-2</v>
      </c>
      <c r="DY563" s="38">
        <v>5.7506300000000003E-2</v>
      </c>
      <c r="DZ563" s="38">
        <v>5.4194000000000004E-3</v>
      </c>
      <c r="EA563" s="38">
        <v>-0.46988249999999998</v>
      </c>
      <c r="EB563" s="38">
        <v>-0.3203645</v>
      </c>
      <c r="EC563" s="38">
        <v>-0.2310565</v>
      </c>
      <c r="ED563" s="38">
        <v>-1.1490200000000001E-2</v>
      </c>
      <c r="EE563" s="38">
        <v>4.6411599999999997E-2</v>
      </c>
      <c r="EF563" s="38">
        <v>7.2289400000000004E-2</v>
      </c>
      <c r="EG563" s="38">
        <v>5.5974500000000003E-2</v>
      </c>
      <c r="EH563" s="38">
        <v>2.9473300000000001E-2</v>
      </c>
      <c r="EI563" s="38">
        <v>0.17075670000000001</v>
      </c>
      <c r="EJ563" s="38">
        <v>0.24021870000000001</v>
      </c>
      <c r="EK563" s="38">
        <v>-9.4550899999999993E-2</v>
      </c>
      <c r="EL563" s="38">
        <v>1.3868999999999999E-2</v>
      </c>
      <c r="EM563" s="38">
        <v>-3.1752099999999998E-2</v>
      </c>
      <c r="EN563" s="38">
        <v>-2.7959999999999999E-3</v>
      </c>
      <c r="EO563" s="38">
        <v>-6.2365200000000003E-2</v>
      </c>
      <c r="EP563" s="38">
        <v>-3.7656200000000001E-2</v>
      </c>
      <c r="EQ563" s="38">
        <v>9.1517500000000002E-2</v>
      </c>
      <c r="ER563" s="38">
        <v>0.1852172</v>
      </c>
      <c r="ES563" s="38">
        <v>0.23834649999999999</v>
      </c>
      <c r="ET563" s="38">
        <v>0.35274100000000003</v>
      </c>
      <c r="EU563" s="38">
        <v>0.2232267</v>
      </c>
      <c r="EV563" s="38">
        <v>0.1044616</v>
      </c>
      <c r="EW563" s="38">
        <v>0.10098070000000001</v>
      </c>
      <c r="EX563" s="38">
        <v>4.47725E-2</v>
      </c>
      <c r="EY563" s="38">
        <v>-0.4104662</v>
      </c>
      <c r="EZ563" s="38">
        <v>-0.25928380000000001</v>
      </c>
      <c r="FA563" s="38">
        <v>-0.16403960000000001</v>
      </c>
      <c r="FB563" s="38">
        <v>78.920320000000004</v>
      </c>
      <c r="FC563" s="38">
        <v>77.787859999999995</v>
      </c>
      <c r="FD563" s="38">
        <v>76.337890000000002</v>
      </c>
      <c r="FE563" s="38">
        <v>74.72851</v>
      </c>
      <c r="FF563" s="38">
        <v>72.670779999999993</v>
      </c>
      <c r="FG563" s="38">
        <v>71.757990000000007</v>
      </c>
      <c r="FH563" s="38">
        <v>71.652770000000004</v>
      </c>
      <c r="FI563" s="38">
        <v>74.703209999999999</v>
      </c>
      <c r="FJ563" s="38">
        <v>79.166399999999996</v>
      </c>
      <c r="FK563" s="38">
        <v>84.124600000000001</v>
      </c>
      <c r="FL563" s="38">
        <v>88.083399999999997</v>
      </c>
      <c r="FM563" s="38">
        <v>91.478660000000005</v>
      </c>
      <c r="FN563" s="38">
        <v>94.614739999999998</v>
      </c>
      <c r="FO563" s="38">
        <v>96.953819999999993</v>
      </c>
      <c r="FP563" s="38">
        <v>98.513589999999994</v>
      </c>
      <c r="FQ563" s="38">
        <v>100.1478</v>
      </c>
      <c r="FR563" s="38">
        <v>100.7754</v>
      </c>
      <c r="FS563" s="38">
        <v>100.32980000000001</v>
      </c>
      <c r="FT563" s="38">
        <v>98.932910000000007</v>
      </c>
      <c r="FU563" s="38">
        <v>96.278700000000001</v>
      </c>
      <c r="FV563" s="38">
        <v>92.343019999999996</v>
      </c>
      <c r="FW563">
        <v>88.72072</v>
      </c>
      <c r="FX563">
        <v>86.090159999999997</v>
      </c>
      <c r="FY563">
        <v>83.105959999999996</v>
      </c>
      <c r="FZ563">
        <v>4.9915800000000003E-2</v>
      </c>
      <c r="GA563">
        <v>0.43285430000000003</v>
      </c>
      <c r="GB563">
        <v>1</v>
      </c>
    </row>
    <row r="564" spans="1:184" x14ac:dyDescent="0.3">
      <c r="A564" t="s">
        <v>279</v>
      </c>
      <c r="B564" t="s">
        <v>1</v>
      </c>
      <c r="C564" t="s">
        <v>1</v>
      </c>
      <c r="D564" t="s">
        <v>1</v>
      </c>
      <c r="E564" t="s">
        <v>1</v>
      </c>
      <c r="F564" t="s">
        <v>222</v>
      </c>
      <c r="G564" t="s">
        <v>1</v>
      </c>
      <c r="H564" s="40" t="s">
        <v>1</v>
      </c>
      <c r="I564" s="18" t="s">
        <v>1</v>
      </c>
      <c r="J564" s="38" t="s">
        <v>1</v>
      </c>
      <c r="K564" s="18">
        <v>44760</v>
      </c>
      <c r="L564" s="38">
        <v>17761</v>
      </c>
      <c r="M564" s="38">
        <v>17761</v>
      </c>
      <c r="N564" s="38">
        <v>14.19844</v>
      </c>
      <c r="O564" s="38">
        <v>13.664199999999999</v>
      </c>
      <c r="P564" s="38">
        <v>13.29528</v>
      </c>
      <c r="Q564" s="38">
        <v>13.29331</v>
      </c>
      <c r="R564" s="38">
        <v>13.82616</v>
      </c>
      <c r="S564" s="38">
        <v>15.35999</v>
      </c>
      <c r="T564" s="38">
        <v>17.051189999999998</v>
      </c>
      <c r="U564" s="38">
        <v>19.109249999999999</v>
      </c>
      <c r="V564" s="38">
        <v>21.402940000000001</v>
      </c>
      <c r="W564" s="38">
        <v>22.99212</v>
      </c>
      <c r="X564" s="38">
        <v>24.38063</v>
      </c>
      <c r="Y564" s="38">
        <v>25.55969</v>
      </c>
      <c r="Z564" s="38">
        <v>26.386769999999999</v>
      </c>
      <c r="AA564" s="38">
        <v>27.21407</v>
      </c>
      <c r="AB564" s="38">
        <v>27.523720000000001</v>
      </c>
      <c r="AC564" s="38">
        <v>27.141649999999998</v>
      </c>
      <c r="AD564" s="38">
        <v>26.051400000000001</v>
      </c>
      <c r="AE564" s="38">
        <v>24.171140000000001</v>
      </c>
      <c r="AF564" s="38">
        <v>22.42389</v>
      </c>
      <c r="AG564" s="38">
        <v>21.369499999999999</v>
      </c>
      <c r="AH564" s="38">
        <v>20.224959999999999</v>
      </c>
      <c r="AI564" s="38">
        <v>18.46856</v>
      </c>
      <c r="AJ564" s="38">
        <v>16.57075</v>
      </c>
      <c r="AK564" s="38">
        <v>15.119820000000001</v>
      </c>
      <c r="AL564" s="38">
        <v>-7.8767000000000004E-2</v>
      </c>
      <c r="AM564" s="38">
        <v>2.4624900000000002E-2</v>
      </c>
      <c r="AN564" s="38">
        <v>6.7475999999999994E-2</v>
      </c>
      <c r="AO564" s="38">
        <v>9.1036099999999995E-2</v>
      </c>
      <c r="AP564" s="38">
        <v>2.8563999999999999E-2</v>
      </c>
      <c r="AQ564" s="38">
        <v>6.3072100000000006E-2</v>
      </c>
      <c r="AR564" s="38">
        <v>9.5430500000000001E-2</v>
      </c>
      <c r="AS564" s="38">
        <v>-0.174342</v>
      </c>
      <c r="AT564" s="38">
        <v>-0.1984494</v>
      </c>
      <c r="AU564" s="38">
        <v>-0.23109270000000001</v>
      </c>
      <c r="AV564" s="38">
        <v>-0.36414780000000002</v>
      </c>
      <c r="AW564" s="38">
        <v>-0.44161869999999998</v>
      </c>
      <c r="AX564" s="38">
        <v>-0.20001450000000001</v>
      </c>
      <c r="AY564" s="38">
        <v>0.19505330000000001</v>
      </c>
      <c r="AZ564" s="38">
        <v>0.3625815</v>
      </c>
      <c r="BA564" s="38">
        <v>0.51813659999999995</v>
      </c>
      <c r="BB564" s="38">
        <v>0.63792499999999996</v>
      </c>
      <c r="BC564" s="38">
        <v>0.53922780000000003</v>
      </c>
      <c r="BD564" s="38">
        <v>0.46768589999999999</v>
      </c>
      <c r="BE564" s="38">
        <v>0.61356080000000002</v>
      </c>
      <c r="BF564" s="38">
        <v>0.41422589999999998</v>
      </c>
      <c r="BG564" s="38">
        <v>-8.3086599999999997E-2</v>
      </c>
      <c r="BH564" s="38">
        <v>-0.11357059999999999</v>
      </c>
      <c r="BI564" s="38">
        <v>-0.1365584</v>
      </c>
      <c r="BJ564" s="38">
        <v>-4.9543900000000002E-2</v>
      </c>
      <c r="BK564" s="38">
        <v>4.8390099999999998E-2</v>
      </c>
      <c r="BL564" s="38">
        <v>8.7700500000000001E-2</v>
      </c>
      <c r="BM564" s="38">
        <v>0.11066330000000001</v>
      </c>
      <c r="BN564" s="38">
        <v>4.6903199999999999E-2</v>
      </c>
      <c r="BO564" s="38">
        <v>8.5391300000000003E-2</v>
      </c>
      <c r="BP564" s="38">
        <v>0.13485179999999999</v>
      </c>
      <c r="BQ564" s="38">
        <v>-0.1507193</v>
      </c>
      <c r="BR564" s="38">
        <v>-0.16307949999999999</v>
      </c>
      <c r="BS564" s="38">
        <v>-0.1924534</v>
      </c>
      <c r="BT564" s="38">
        <v>-0.3324839</v>
      </c>
      <c r="BU564" s="38">
        <v>-0.41365610000000003</v>
      </c>
      <c r="BV564" s="38">
        <v>-0.18564310000000001</v>
      </c>
      <c r="BW564" s="38">
        <v>0.21674450000000001</v>
      </c>
      <c r="BX564" s="38">
        <v>0.39578849999999999</v>
      </c>
      <c r="BY564" s="38">
        <v>0.55638569999999998</v>
      </c>
      <c r="BZ564" s="38">
        <v>0.68428949999999999</v>
      </c>
      <c r="CA564" s="38">
        <v>0.5949759</v>
      </c>
      <c r="CB564" s="38">
        <v>0.53130299999999997</v>
      </c>
      <c r="CC564" s="38">
        <v>0.6702555</v>
      </c>
      <c r="CD564" s="38">
        <v>0.4556868</v>
      </c>
      <c r="CE564" s="38">
        <v>-1.62612E-2</v>
      </c>
      <c r="CF564" s="38">
        <v>-5.0753800000000002E-2</v>
      </c>
      <c r="CG564" s="38">
        <v>-7.2087600000000002E-2</v>
      </c>
      <c r="CH564" s="38">
        <v>-2.93041E-2</v>
      </c>
      <c r="CI564" s="38">
        <v>6.4849799999999999E-2</v>
      </c>
      <c r="CJ564" s="38">
        <v>0.1017079</v>
      </c>
      <c r="CK564" s="38">
        <v>0.1242571</v>
      </c>
      <c r="CL564" s="38">
        <v>5.9604900000000002E-2</v>
      </c>
      <c r="CM564" s="38">
        <v>0.10084949999999999</v>
      </c>
      <c r="CN564" s="38">
        <v>0.16215489999999999</v>
      </c>
      <c r="CO564" s="38">
        <v>-0.13435830000000001</v>
      </c>
      <c r="CP564" s="38">
        <v>-0.13858239999999999</v>
      </c>
      <c r="CQ564" s="38">
        <v>-0.1656919</v>
      </c>
      <c r="CR564" s="38">
        <v>-0.31055359999999999</v>
      </c>
      <c r="CS564" s="38">
        <v>-0.39428930000000001</v>
      </c>
      <c r="CT564" s="38">
        <v>-0.1756894</v>
      </c>
      <c r="CU564" s="38">
        <v>0.23176769999999999</v>
      </c>
      <c r="CV564" s="38">
        <v>0.41878749999999998</v>
      </c>
      <c r="CW564" s="38">
        <v>0.58287690000000003</v>
      </c>
      <c r="CX564" s="38">
        <v>0.71640130000000002</v>
      </c>
      <c r="CY564" s="38">
        <v>0.63358680000000001</v>
      </c>
      <c r="CZ564" s="38">
        <v>0.57536399999999999</v>
      </c>
      <c r="DA564" s="38">
        <v>0.70952199999999999</v>
      </c>
      <c r="DB564" s="38">
        <v>0.48440260000000002</v>
      </c>
      <c r="DC564" s="38">
        <v>3.0021900000000001E-2</v>
      </c>
      <c r="DD564" s="38">
        <v>-7.2471000000000002E-3</v>
      </c>
      <c r="DE564" s="38">
        <v>-2.7435399999999999E-2</v>
      </c>
      <c r="DF564" s="38">
        <v>-9.0641999999999997E-3</v>
      </c>
      <c r="DG564" s="38">
        <v>8.1309599999999996E-2</v>
      </c>
      <c r="DH564" s="38">
        <v>0.11571529999999999</v>
      </c>
      <c r="DI564" s="38">
        <v>0.1378509</v>
      </c>
      <c r="DJ564" s="38">
        <v>7.2306499999999996E-2</v>
      </c>
      <c r="DK564" s="38">
        <v>0.1163078</v>
      </c>
      <c r="DL564" s="38">
        <v>0.18945799999999999</v>
      </c>
      <c r="DM564" s="38">
        <v>-0.1179973</v>
      </c>
      <c r="DN564" s="38">
        <v>-0.1140854</v>
      </c>
      <c r="DO564" s="38">
        <v>-0.13893040000000001</v>
      </c>
      <c r="DP564" s="38">
        <v>-0.28862330000000003</v>
      </c>
      <c r="DQ564" s="38">
        <v>-0.37492249999999999</v>
      </c>
      <c r="DR564" s="38">
        <v>-0.16573579999999999</v>
      </c>
      <c r="DS564" s="38">
        <v>0.24679100000000001</v>
      </c>
      <c r="DT564" s="38">
        <v>0.44178659999999997</v>
      </c>
      <c r="DU564" s="38">
        <v>0.60936809999999997</v>
      </c>
      <c r="DV564" s="38">
        <v>0.74851319999999999</v>
      </c>
      <c r="DW564" s="38">
        <v>0.67219759999999995</v>
      </c>
      <c r="DX564" s="38">
        <v>0.619425</v>
      </c>
      <c r="DY564" s="38">
        <v>0.74878849999999997</v>
      </c>
      <c r="DZ564" s="38">
        <v>0.51311830000000003</v>
      </c>
      <c r="EA564" s="38">
        <v>7.6304999999999998E-2</v>
      </c>
      <c r="EB564" s="38">
        <v>3.6259699999999999E-2</v>
      </c>
      <c r="EC564" s="38">
        <v>1.72169E-2</v>
      </c>
      <c r="ED564" s="38">
        <v>2.01589E-2</v>
      </c>
      <c r="EE564" s="38">
        <v>0.1050748</v>
      </c>
      <c r="EF564" s="38">
        <v>0.1359397</v>
      </c>
      <c r="EG564" s="38">
        <v>0.15747810000000001</v>
      </c>
      <c r="EH564" s="38">
        <v>9.0645699999999996E-2</v>
      </c>
      <c r="EI564" s="38">
        <v>0.138627</v>
      </c>
      <c r="EJ564" s="38">
        <v>0.22887930000000001</v>
      </c>
      <c r="EK564" s="38">
        <v>-9.4374600000000003E-2</v>
      </c>
      <c r="EL564" s="38">
        <v>-7.8715499999999994E-2</v>
      </c>
      <c r="EM564" s="38">
        <v>-0.10029100000000001</v>
      </c>
      <c r="EN564" s="38">
        <v>-0.2569594</v>
      </c>
      <c r="EO564" s="38">
        <v>-0.34695989999999999</v>
      </c>
      <c r="EP564" s="38">
        <v>-0.15136430000000001</v>
      </c>
      <c r="EQ564" s="38">
        <v>0.2684821</v>
      </c>
      <c r="ER564" s="38">
        <v>0.47499360000000002</v>
      </c>
      <c r="ES564" s="38">
        <v>0.6476172</v>
      </c>
      <c r="ET564" s="38">
        <v>0.79487770000000002</v>
      </c>
      <c r="EU564" s="38">
        <v>0.72794570000000003</v>
      </c>
      <c r="EV564" s="38">
        <v>0.68304209999999999</v>
      </c>
      <c r="EW564" s="38">
        <v>0.80548319999999995</v>
      </c>
      <c r="EX564" s="38">
        <v>0.5545793</v>
      </c>
      <c r="EY564" s="38">
        <v>0.14313039999999999</v>
      </c>
      <c r="EZ564" s="38">
        <v>9.9076499999999998E-2</v>
      </c>
      <c r="FA564" s="38">
        <v>8.1687599999999999E-2</v>
      </c>
      <c r="FB564" s="38">
        <v>81.515879999999996</v>
      </c>
      <c r="FC564" s="38">
        <v>80.609700000000004</v>
      </c>
      <c r="FD564" s="38">
        <v>79.240650000000002</v>
      </c>
      <c r="FE564" s="38">
        <v>77.514610000000005</v>
      </c>
      <c r="FF564" s="38">
        <v>76.336550000000003</v>
      </c>
      <c r="FG564" s="38">
        <v>74.98621</v>
      </c>
      <c r="FH564" s="38">
        <v>75.10154</v>
      </c>
      <c r="FI564" s="38">
        <v>77.081630000000004</v>
      </c>
      <c r="FJ564" s="38">
        <v>79.826369999999997</v>
      </c>
      <c r="FK564" s="38">
        <v>83.732990000000001</v>
      </c>
      <c r="FL564" s="38">
        <v>88.028210000000001</v>
      </c>
      <c r="FM564" s="38">
        <v>92.379750000000001</v>
      </c>
      <c r="FN564" s="38">
        <v>93.448610000000002</v>
      </c>
      <c r="FO564" s="38">
        <v>95.639989999999997</v>
      </c>
      <c r="FP564" s="38">
        <v>97.978999999999999</v>
      </c>
      <c r="FQ564" s="38">
        <v>99.154139999999998</v>
      </c>
      <c r="FR564" s="38">
        <v>99.266819999999996</v>
      </c>
      <c r="FS564" s="38">
        <v>98.274379999999994</v>
      </c>
      <c r="FT564" s="38">
        <v>96.534959999999998</v>
      </c>
      <c r="FU564" s="38">
        <v>93.419049999999999</v>
      </c>
      <c r="FV564" s="38">
        <v>89.936229999999995</v>
      </c>
      <c r="FW564">
        <v>87.347890000000007</v>
      </c>
      <c r="FX564">
        <v>84.639589999999998</v>
      </c>
      <c r="FY564">
        <v>81.601780000000005</v>
      </c>
      <c r="FZ564">
        <v>6.4711000000000005E-2</v>
      </c>
      <c r="GA564">
        <v>0.48377730000000002</v>
      </c>
      <c r="GB564">
        <v>1</v>
      </c>
    </row>
    <row r="565" spans="1:184" x14ac:dyDescent="0.3">
      <c r="A565" t="s">
        <v>279</v>
      </c>
      <c r="B565" t="s">
        <v>1</v>
      </c>
      <c r="C565" t="s">
        <v>1</v>
      </c>
      <c r="D565" t="s">
        <v>1</v>
      </c>
      <c r="E565" t="s">
        <v>1</v>
      </c>
      <c r="F565" t="s">
        <v>222</v>
      </c>
      <c r="G565" t="s">
        <v>1</v>
      </c>
      <c r="H565" s="40" t="s">
        <v>1</v>
      </c>
      <c r="I565" s="18" t="s">
        <v>1</v>
      </c>
      <c r="J565" s="38" t="s">
        <v>1</v>
      </c>
      <c r="K565" s="18">
        <v>44763</v>
      </c>
      <c r="L565" s="38">
        <v>17751</v>
      </c>
      <c r="M565" s="38">
        <v>17751</v>
      </c>
      <c r="N565" s="38">
        <v>13.93568</v>
      </c>
      <c r="O565" s="38">
        <v>13.366390000000001</v>
      </c>
      <c r="P565" s="38">
        <v>12.989570000000001</v>
      </c>
      <c r="Q565" s="38">
        <v>12.89991</v>
      </c>
      <c r="R565" s="38">
        <v>13.43074</v>
      </c>
      <c r="S565" s="38">
        <v>14.79396</v>
      </c>
      <c r="T565" s="38">
        <v>16.350429999999999</v>
      </c>
      <c r="U565" s="38">
        <v>18.302820000000001</v>
      </c>
      <c r="V565" s="38">
        <v>20.53312</v>
      </c>
      <c r="W565" s="38">
        <v>22.150040000000001</v>
      </c>
      <c r="X565" s="38">
        <v>23.577100000000002</v>
      </c>
      <c r="Y565" s="38">
        <v>24.744589999999999</v>
      </c>
      <c r="Z565" s="38">
        <v>25.613199999999999</v>
      </c>
      <c r="AA565" s="38">
        <v>26.519390000000001</v>
      </c>
      <c r="AB565" s="38">
        <v>26.85661</v>
      </c>
      <c r="AC565" s="38">
        <v>26.486239999999999</v>
      </c>
      <c r="AD565" s="38">
        <v>25.706779999999998</v>
      </c>
      <c r="AE565" s="38">
        <v>23.996099999999998</v>
      </c>
      <c r="AF565" s="38">
        <v>22.448039999999999</v>
      </c>
      <c r="AG565" s="38">
        <v>21.26512</v>
      </c>
      <c r="AH565" s="38">
        <v>20.071719999999999</v>
      </c>
      <c r="AI565" s="38">
        <v>18.309329999999999</v>
      </c>
      <c r="AJ565" s="38">
        <v>16.387370000000001</v>
      </c>
      <c r="AK565" s="38">
        <v>14.929309999999999</v>
      </c>
      <c r="AL565" s="38">
        <v>-0.3319763</v>
      </c>
      <c r="AM565" s="38">
        <v>-0.2033816</v>
      </c>
      <c r="AN565" s="38">
        <v>-0.1326031</v>
      </c>
      <c r="AO565" s="38">
        <v>-7.8457700000000005E-2</v>
      </c>
      <c r="AP565" s="38">
        <v>-3.8034000000000002E-3</v>
      </c>
      <c r="AQ565" s="38">
        <v>2.1097100000000001E-2</v>
      </c>
      <c r="AR565" s="38">
        <v>0.1974591</v>
      </c>
      <c r="AS565" s="38">
        <v>8.8361599999999998E-2</v>
      </c>
      <c r="AT565" s="38">
        <v>0.1311292</v>
      </c>
      <c r="AU565" s="38">
        <v>6.7679400000000001E-2</v>
      </c>
      <c r="AV565" s="38">
        <v>-5.8490199999999999E-2</v>
      </c>
      <c r="AW565" s="38">
        <v>-4.7908100000000002E-2</v>
      </c>
      <c r="AX565" s="38">
        <v>4.4053500000000002E-2</v>
      </c>
      <c r="AY565" s="38">
        <v>2.5099799999999999E-2</v>
      </c>
      <c r="AZ565" s="38">
        <v>-2.1656000000000002E-3</v>
      </c>
      <c r="BA565" s="38">
        <v>-0.17078979999999999</v>
      </c>
      <c r="BB565" s="38">
        <v>8.0379599999999995E-2</v>
      </c>
      <c r="BC565" s="38">
        <v>5.1897400000000003E-2</v>
      </c>
      <c r="BD565" s="38">
        <v>5.4834399999999998E-2</v>
      </c>
      <c r="BE565" s="38">
        <v>0.17992150000000001</v>
      </c>
      <c r="BF565" s="38">
        <v>0.1944919</v>
      </c>
      <c r="BG565" s="38">
        <v>-0.15669359999999999</v>
      </c>
      <c r="BH565" s="38">
        <v>-0.16455120000000001</v>
      </c>
      <c r="BI565" s="38">
        <v>-0.12648309999999999</v>
      </c>
      <c r="BJ565" s="38">
        <v>-0.30933729999999998</v>
      </c>
      <c r="BK565" s="38">
        <v>-0.18585869999999999</v>
      </c>
      <c r="BL565" s="38">
        <v>-0.1178458</v>
      </c>
      <c r="BM565" s="38">
        <v>-6.6866900000000007E-2</v>
      </c>
      <c r="BN565" s="38">
        <v>7.6109999999999997E-3</v>
      </c>
      <c r="BO565" s="38">
        <v>3.55614E-2</v>
      </c>
      <c r="BP565" s="38">
        <v>0.2195473</v>
      </c>
      <c r="BQ565" s="38">
        <v>0.1014067</v>
      </c>
      <c r="BR565" s="38">
        <v>0.1476402</v>
      </c>
      <c r="BS565" s="38">
        <v>8.8075200000000006E-2</v>
      </c>
      <c r="BT565" s="38">
        <v>-3.9481799999999997E-2</v>
      </c>
      <c r="BU565" s="38">
        <v>-3.4769300000000003E-2</v>
      </c>
      <c r="BV565" s="38">
        <v>5.2195400000000003E-2</v>
      </c>
      <c r="BW565" s="38">
        <v>3.4910299999999998E-2</v>
      </c>
      <c r="BX565" s="38">
        <v>1.4473700000000001E-2</v>
      </c>
      <c r="BY565" s="38">
        <v>-0.1452388</v>
      </c>
      <c r="BZ565" s="38">
        <v>0.1100809</v>
      </c>
      <c r="CA565" s="38">
        <v>8.3518700000000001E-2</v>
      </c>
      <c r="CB565" s="38">
        <v>9.0512899999999993E-2</v>
      </c>
      <c r="CC565" s="38">
        <v>0.2151651</v>
      </c>
      <c r="CD565" s="38">
        <v>0.22296260000000001</v>
      </c>
      <c r="CE565" s="38">
        <v>-0.12243759999999999</v>
      </c>
      <c r="CF565" s="38">
        <v>-0.1318858</v>
      </c>
      <c r="CG565" s="38">
        <v>-9.1702400000000003E-2</v>
      </c>
      <c r="CH565" s="38">
        <v>-0.29365760000000002</v>
      </c>
      <c r="CI565" s="38">
        <v>-0.1737224</v>
      </c>
      <c r="CJ565" s="38">
        <v>-0.107625</v>
      </c>
      <c r="CK565" s="38">
        <v>-5.8839099999999998E-2</v>
      </c>
      <c r="CL565" s="38">
        <v>1.55166E-2</v>
      </c>
      <c r="CM565" s="38">
        <v>4.5579300000000003E-2</v>
      </c>
      <c r="CN565" s="38">
        <v>0.23484550000000001</v>
      </c>
      <c r="CO565" s="38">
        <v>0.11044180000000001</v>
      </c>
      <c r="CP565" s="38">
        <v>0.15907569999999999</v>
      </c>
      <c r="CQ565" s="38">
        <v>0.10220120000000001</v>
      </c>
      <c r="CR565" s="38">
        <v>-2.6316599999999999E-2</v>
      </c>
      <c r="CS565" s="38">
        <v>-2.5669399999999998E-2</v>
      </c>
      <c r="CT565" s="38">
        <v>5.78346E-2</v>
      </c>
      <c r="CU565" s="38">
        <v>4.1705100000000002E-2</v>
      </c>
      <c r="CV565" s="38">
        <v>2.5998E-2</v>
      </c>
      <c r="CW565" s="38">
        <v>-0.1275423</v>
      </c>
      <c r="CX565" s="38">
        <v>0.13065199999999999</v>
      </c>
      <c r="CY565" s="38">
        <v>0.1054195</v>
      </c>
      <c r="CZ565" s="38">
        <v>0.1152237</v>
      </c>
      <c r="DA565" s="38">
        <v>0.2395747</v>
      </c>
      <c r="DB565" s="38">
        <v>0.24268129999999999</v>
      </c>
      <c r="DC565" s="38">
        <v>-9.8711900000000005E-2</v>
      </c>
      <c r="DD565" s="38">
        <v>-0.1092619</v>
      </c>
      <c r="DE565" s="38">
        <v>-6.7613400000000004E-2</v>
      </c>
      <c r="DF565" s="38">
        <v>-0.2779779</v>
      </c>
      <c r="DG565" s="38">
        <v>-0.16158610000000001</v>
      </c>
      <c r="DH565" s="38">
        <v>-9.7404199999999996E-2</v>
      </c>
      <c r="DI565" s="38">
        <v>-5.08114E-2</v>
      </c>
      <c r="DJ565" s="38">
        <v>2.3422200000000001E-2</v>
      </c>
      <c r="DK565" s="38">
        <v>5.5597199999999999E-2</v>
      </c>
      <c r="DL565" s="38">
        <v>0.25014370000000002</v>
      </c>
      <c r="DM565" s="38">
        <v>0.11947679999999999</v>
      </c>
      <c r="DN565" s="38">
        <v>0.1705111</v>
      </c>
      <c r="DO565" s="38">
        <v>0.11632729999999999</v>
      </c>
      <c r="DP565" s="38">
        <v>-1.31515E-2</v>
      </c>
      <c r="DQ565" s="38">
        <v>-1.6569400000000001E-2</v>
      </c>
      <c r="DR565" s="38">
        <v>6.3473699999999994E-2</v>
      </c>
      <c r="DS565" s="38">
        <v>4.8499800000000003E-2</v>
      </c>
      <c r="DT565" s="38">
        <v>3.7522300000000001E-2</v>
      </c>
      <c r="DU565" s="38">
        <v>-0.10984579999999999</v>
      </c>
      <c r="DV565" s="38">
        <v>0.151223</v>
      </c>
      <c r="DW565" s="38">
        <v>0.1273203</v>
      </c>
      <c r="DX565" s="38">
        <v>0.13993449999999999</v>
      </c>
      <c r="DY565" s="38">
        <v>0.26398440000000001</v>
      </c>
      <c r="DZ565" s="38">
        <v>0.26240000000000002</v>
      </c>
      <c r="EA565" s="38">
        <v>-7.4986300000000006E-2</v>
      </c>
      <c r="EB565" s="38">
        <v>-8.6638000000000007E-2</v>
      </c>
      <c r="EC565" s="38">
        <v>-4.3524399999999998E-2</v>
      </c>
      <c r="ED565" s="38">
        <v>-0.25533889999999998</v>
      </c>
      <c r="EE565" s="38">
        <v>-0.14406330000000001</v>
      </c>
      <c r="EF565" s="38">
        <v>-8.2646999999999998E-2</v>
      </c>
      <c r="EG565" s="38">
        <v>-3.9220600000000001E-2</v>
      </c>
      <c r="EH565" s="38">
        <v>3.4836600000000002E-2</v>
      </c>
      <c r="EI565" s="38">
        <v>7.0061399999999996E-2</v>
      </c>
      <c r="EJ565" s="38">
        <v>0.27223190000000003</v>
      </c>
      <c r="EK565" s="38">
        <v>0.132522</v>
      </c>
      <c r="EL565" s="38">
        <v>0.1870221</v>
      </c>
      <c r="EM565" s="38">
        <v>0.13672300000000001</v>
      </c>
      <c r="EN565" s="38">
        <v>5.8569E-3</v>
      </c>
      <c r="EO565" s="38">
        <v>-3.4305999999999998E-3</v>
      </c>
      <c r="EP565" s="38">
        <v>7.1615700000000004E-2</v>
      </c>
      <c r="EQ565" s="38">
        <v>5.8310399999999998E-2</v>
      </c>
      <c r="ER565" s="38">
        <v>5.4161599999999997E-2</v>
      </c>
      <c r="ES565" s="38">
        <v>-8.4294800000000003E-2</v>
      </c>
      <c r="ET565" s="38">
        <v>0.18092440000000001</v>
      </c>
      <c r="EU565" s="38">
        <v>0.15894150000000001</v>
      </c>
      <c r="EV565" s="38">
        <v>0.17561289999999999</v>
      </c>
      <c r="EW565" s="38">
        <v>0.29922799999999999</v>
      </c>
      <c r="EX565" s="38">
        <v>0.29087069999999998</v>
      </c>
      <c r="EY565" s="38">
        <v>-4.0730299999999997E-2</v>
      </c>
      <c r="EZ565" s="38">
        <v>-5.3972699999999998E-2</v>
      </c>
      <c r="FA565" s="38">
        <v>-8.7437000000000001E-3</v>
      </c>
      <c r="FB565" s="38">
        <v>77.722040000000007</v>
      </c>
      <c r="FC565" s="38">
        <v>75.593019999999996</v>
      </c>
      <c r="FD565" s="38">
        <v>73.977400000000003</v>
      </c>
      <c r="FE565" s="38">
        <v>72.334140000000005</v>
      </c>
      <c r="FF565" s="38">
        <v>70.886150000000001</v>
      </c>
      <c r="FG565" s="38">
        <v>69.290149999999997</v>
      </c>
      <c r="FH565" s="38">
        <v>69.061520000000002</v>
      </c>
      <c r="FI565" s="38">
        <v>72.279200000000003</v>
      </c>
      <c r="FJ565" s="38">
        <v>76.440610000000007</v>
      </c>
      <c r="FK565" s="38">
        <v>80.823890000000006</v>
      </c>
      <c r="FL565" s="38">
        <v>85.527450000000002</v>
      </c>
      <c r="FM565" s="38">
        <v>88.997159999999994</v>
      </c>
      <c r="FN565" s="38">
        <v>92.063509999999994</v>
      </c>
      <c r="FO565" s="38">
        <v>94.386849999999995</v>
      </c>
      <c r="FP565" s="38">
        <v>96.031819999999996</v>
      </c>
      <c r="FQ565" s="38">
        <v>97.162859999999995</v>
      </c>
      <c r="FR565" s="38">
        <v>99.328180000000003</v>
      </c>
      <c r="FS565" s="38">
        <v>98.83099</v>
      </c>
      <c r="FT565" s="38">
        <v>97.039249999999996</v>
      </c>
      <c r="FU565" s="38">
        <v>93.920119999999997</v>
      </c>
      <c r="FV565" s="38">
        <v>89.648240000000001</v>
      </c>
      <c r="FW565">
        <v>85.943790000000007</v>
      </c>
      <c r="FX565">
        <v>82.957149999999999</v>
      </c>
      <c r="FY565">
        <v>79.788030000000006</v>
      </c>
      <c r="FZ565">
        <v>3.93306E-2</v>
      </c>
      <c r="GA565">
        <v>0.31453360000000002</v>
      </c>
      <c r="GB565">
        <v>1</v>
      </c>
    </row>
    <row r="566" spans="1:184" x14ac:dyDescent="0.3">
      <c r="A566" t="s">
        <v>279</v>
      </c>
      <c r="B566" t="s">
        <v>1</v>
      </c>
      <c r="C566" t="s">
        <v>1</v>
      </c>
      <c r="D566" t="s">
        <v>1</v>
      </c>
      <c r="E566" t="s">
        <v>1</v>
      </c>
      <c r="F566" t="s">
        <v>222</v>
      </c>
      <c r="G566" t="s">
        <v>1</v>
      </c>
      <c r="H566" s="40" t="s">
        <v>1</v>
      </c>
      <c r="I566" s="18" t="s">
        <v>1</v>
      </c>
      <c r="J566" s="38" t="s">
        <v>1</v>
      </c>
      <c r="K566" s="18">
        <v>44789</v>
      </c>
      <c r="L566" s="38">
        <v>17657</v>
      </c>
      <c r="M566" s="38">
        <v>17657</v>
      </c>
      <c r="N566" s="38">
        <v>13.8398</v>
      </c>
      <c r="O566" s="38">
        <v>13.249320000000001</v>
      </c>
      <c r="P566" s="38">
        <v>12.88706</v>
      </c>
      <c r="Q566" s="38">
        <v>12.79302</v>
      </c>
      <c r="R566" s="38">
        <v>13.354380000000001</v>
      </c>
      <c r="S566" s="38">
        <v>14.717919999999999</v>
      </c>
      <c r="T566" s="38">
        <v>16.441669999999998</v>
      </c>
      <c r="U566" s="38">
        <v>18.63353</v>
      </c>
      <c r="V566" s="38">
        <v>21.298410000000001</v>
      </c>
      <c r="W566" s="38">
        <v>23.37792</v>
      </c>
      <c r="X566" s="38">
        <v>25.22343</v>
      </c>
      <c r="Y566" s="38">
        <v>26.654699999999998</v>
      </c>
      <c r="Z566" s="38">
        <v>27.63842</v>
      </c>
      <c r="AA566" s="38">
        <v>28.668690000000002</v>
      </c>
      <c r="AB566" s="38">
        <v>29.005780000000001</v>
      </c>
      <c r="AC566" s="38">
        <v>28.53481</v>
      </c>
      <c r="AD566" s="38">
        <v>27.270700000000001</v>
      </c>
      <c r="AE566" s="38">
        <v>25.36523</v>
      </c>
      <c r="AF566" s="38">
        <v>23.662980000000001</v>
      </c>
      <c r="AG566" s="38">
        <v>22.372170000000001</v>
      </c>
      <c r="AH566" s="38">
        <v>21.070060000000002</v>
      </c>
      <c r="AI566" s="38">
        <v>19.23903</v>
      </c>
      <c r="AJ566" s="38">
        <v>17.192129999999999</v>
      </c>
      <c r="AK566" s="38">
        <v>15.676130000000001</v>
      </c>
      <c r="AL566" s="38">
        <v>-6.00037E-2</v>
      </c>
      <c r="AM566" s="38">
        <v>-0.1373579</v>
      </c>
      <c r="AN566" s="38">
        <v>-0.1067005</v>
      </c>
      <c r="AO566" s="38">
        <v>-9.4245499999999996E-2</v>
      </c>
      <c r="AP566" s="38">
        <v>-2.7973499999999998E-2</v>
      </c>
      <c r="AQ566" s="38">
        <v>-0.15508810000000001</v>
      </c>
      <c r="AR566" s="38">
        <v>-0.19000500000000001</v>
      </c>
      <c r="AS566" s="38">
        <v>7.6433899999999999E-2</v>
      </c>
      <c r="AT566" s="38">
        <v>5.8788600000000003E-2</v>
      </c>
      <c r="AU566" s="38">
        <v>0.1088206</v>
      </c>
      <c r="AV566" s="38">
        <v>0.1009019</v>
      </c>
      <c r="AW566" s="38">
        <v>5.0797399999999999E-2</v>
      </c>
      <c r="AX566" s="38">
        <v>-1.8420800000000001E-2</v>
      </c>
      <c r="AY566" s="38">
        <v>-4.7150999999999998E-3</v>
      </c>
      <c r="AZ566" s="38">
        <v>-2.2537700000000001E-2</v>
      </c>
      <c r="BA566" s="38">
        <v>-1.00892E-2</v>
      </c>
      <c r="BB566" s="38">
        <v>0.20229140000000001</v>
      </c>
      <c r="BC566" s="38">
        <v>0.17621619999999999</v>
      </c>
      <c r="BD566" s="38">
        <v>0.24706980000000001</v>
      </c>
      <c r="BE566" s="38">
        <v>0.13479060000000001</v>
      </c>
      <c r="BF566" s="38">
        <v>7.8794400000000001E-2</v>
      </c>
      <c r="BG566" s="38">
        <v>8.1817000000000001E-2</v>
      </c>
      <c r="BH566" s="38">
        <v>1.73501E-2</v>
      </c>
      <c r="BI566" s="38">
        <v>-1.38957E-2</v>
      </c>
      <c r="BJ566" s="38">
        <v>-4.0994000000000003E-2</v>
      </c>
      <c r="BK566" s="38">
        <v>-0.1223974</v>
      </c>
      <c r="BL566" s="38">
        <v>-9.3424900000000005E-2</v>
      </c>
      <c r="BM566" s="38">
        <v>-8.2476599999999997E-2</v>
      </c>
      <c r="BN566" s="38">
        <v>-1.5807000000000002E-2</v>
      </c>
      <c r="BO566" s="38">
        <v>-0.1390565</v>
      </c>
      <c r="BP566" s="38">
        <v>-0.1646551</v>
      </c>
      <c r="BQ566" s="38">
        <v>9.2875700000000005E-2</v>
      </c>
      <c r="BR566" s="38">
        <v>7.9164899999999996E-2</v>
      </c>
      <c r="BS566" s="38">
        <v>0.13220409999999999</v>
      </c>
      <c r="BT566" s="38">
        <v>0.1175765</v>
      </c>
      <c r="BU566" s="38">
        <v>6.5783400000000006E-2</v>
      </c>
      <c r="BV566" s="38">
        <v>-8.234E-3</v>
      </c>
      <c r="BW566" s="38">
        <v>9.5406999999999992E-3</v>
      </c>
      <c r="BX566" s="38">
        <v>2.8467000000000002E-3</v>
      </c>
      <c r="BY566" s="38">
        <v>2.35444E-2</v>
      </c>
      <c r="BZ566" s="38">
        <v>0.235986</v>
      </c>
      <c r="CA566" s="38">
        <v>0.21124270000000001</v>
      </c>
      <c r="CB566" s="38">
        <v>0.28665020000000002</v>
      </c>
      <c r="CC566" s="38">
        <v>0.17494670000000001</v>
      </c>
      <c r="CD566" s="38">
        <v>0.1132889</v>
      </c>
      <c r="CE566" s="38">
        <v>0.1202237</v>
      </c>
      <c r="CF566" s="38">
        <v>6.0493699999999997E-2</v>
      </c>
      <c r="CG566" s="38">
        <v>3.4805700000000002E-2</v>
      </c>
      <c r="CH566" s="38">
        <v>-2.7827999999999999E-2</v>
      </c>
      <c r="CI566" s="38">
        <v>-0.1120358</v>
      </c>
      <c r="CJ566" s="38">
        <v>-8.4230200000000005E-2</v>
      </c>
      <c r="CK566" s="38">
        <v>-7.4325500000000003E-2</v>
      </c>
      <c r="CL566" s="38">
        <v>-7.3804999999999999E-3</v>
      </c>
      <c r="CM566" s="38">
        <v>-0.12795309999999999</v>
      </c>
      <c r="CN566" s="38">
        <v>-0.1470979</v>
      </c>
      <c r="CO566" s="38">
        <v>0.1042633</v>
      </c>
      <c r="CP566" s="38">
        <v>9.3277399999999996E-2</v>
      </c>
      <c r="CQ566" s="38">
        <v>0.14839939999999999</v>
      </c>
      <c r="CR566" s="38">
        <v>0.1291253</v>
      </c>
      <c r="CS566" s="38">
        <v>7.6162599999999997E-2</v>
      </c>
      <c r="CT566" s="38">
        <v>-1.1785999999999999E-3</v>
      </c>
      <c r="CU566" s="38">
        <v>1.94142E-2</v>
      </c>
      <c r="CV566" s="38">
        <v>2.0427799999999999E-2</v>
      </c>
      <c r="CW566" s="38">
        <v>4.6838900000000003E-2</v>
      </c>
      <c r="CX566" s="38">
        <v>0.25932280000000002</v>
      </c>
      <c r="CY566" s="38">
        <v>0.23550189999999999</v>
      </c>
      <c r="CZ566" s="38">
        <v>0.31406339999999999</v>
      </c>
      <c r="DA566" s="38">
        <v>0.20275860000000001</v>
      </c>
      <c r="DB566" s="38">
        <v>0.13717969999999999</v>
      </c>
      <c r="DC566" s="38">
        <v>0.14682410000000001</v>
      </c>
      <c r="DD566" s="38">
        <v>9.0374800000000005E-2</v>
      </c>
      <c r="DE566" s="38">
        <v>6.8536100000000003E-2</v>
      </c>
      <c r="DF566" s="38">
        <v>-1.46619E-2</v>
      </c>
      <c r="DG566" s="38">
        <v>-0.1016743</v>
      </c>
      <c r="DH566" s="38">
        <v>-7.5035599999999994E-2</v>
      </c>
      <c r="DI566" s="38">
        <v>-6.6174399999999994E-2</v>
      </c>
      <c r="DJ566" s="38">
        <v>1.0460000000000001E-3</v>
      </c>
      <c r="DK566" s="38">
        <v>-0.1168497</v>
      </c>
      <c r="DL566" s="38">
        <v>-0.12954070000000001</v>
      </c>
      <c r="DM566" s="38">
        <v>0.1156509</v>
      </c>
      <c r="DN566" s="38">
        <v>0.10739</v>
      </c>
      <c r="DO566" s="38">
        <v>0.16459470000000001</v>
      </c>
      <c r="DP566" s="38">
        <v>0.14067399999999999</v>
      </c>
      <c r="DQ566" s="38">
        <v>8.6541800000000002E-2</v>
      </c>
      <c r="DR566" s="38">
        <v>5.8767999999999997E-3</v>
      </c>
      <c r="DS566" s="38">
        <v>2.92877E-2</v>
      </c>
      <c r="DT566" s="38">
        <v>3.8008899999999998E-2</v>
      </c>
      <c r="DU566" s="38">
        <v>7.0133399999999999E-2</v>
      </c>
      <c r="DV566" s="38">
        <v>0.28265950000000001</v>
      </c>
      <c r="DW566" s="38">
        <v>0.25976110000000002</v>
      </c>
      <c r="DX566" s="38">
        <v>0.34147660000000002</v>
      </c>
      <c r="DY566" s="38">
        <v>0.23057059999999999</v>
      </c>
      <c r="DZ566" s="38">
        <v>0.16107050000000001</v>
      </c>
      <c r="EA566" s="38">
        <v>0.17342450000000001</v>
      </c>
      <c r="EB566" s="38">
        <v>0.1202559</v>
      </c>
      <c r="EC566" s="38">
        <v>0.1022665</v>
      </c>
      <c r="ED566" s="38">
        <v>4.3477999999999998E-3</v>
      </c>
      <c r="EE566" s="38">
        <v>-8.6713799999999994E-2</v>
      </c>
      <c r="EF566" s="38">
        <v>-6.1760000000000002E-2</v>
      </c>
      <c r="EG566" s="38">
        <v>-5.4405500000000002E-2</v>
      </c>
      <c r="EH566" s="38">
        <v>1.32125E-2</v>
      </c>
      <c r="EI566" s="38">
        <v>-0.10081809999999999</v>
      </c>
      <c r="EJ566" s="38">
        <v>-0.1041909</v>
      </c>
      <c r="EK566" s="38">
        <v>0.13209270000000001</v>
      </c>
      <c r="EL566" s="38">
        <v>0.1277663</v>
      </c>
      <c r="EM566" s="38">
        <v>0.18797810000000001</v>
      </c>
      <c r="EN566" s="38">
        <v>0.15734860000000001</v>
      </c>
      <c r="EO566" s="38">
        <v>0.1015278</v>
      </c>
      <c r="EP566" s="38">
        <v>1.6063600000000001E-2</v>
      </c>
      <c r="EQ566" s="38">
        <v>4.3543400000000003E-2</v>
      </c>
      <c r="ER566" s="38">
        <v>6.33933E-2</v>
      </c>
      <c r="ES566" s="38">
        <v>0.103767</v>
      </c>
      <c r="ET566" s="38">
        <v>0.31635410000000003</v>
      </c>
      <c r="EU566" s="38">
        <v>0.29478759999999998</v>
      </c>
      <c r="EV566" s="38">
        <v>0.38105699999999998</v>
      </c>
      <c r="EW566" s="38">
        <v>0.27072659999999998</v>
      </c>
      <c r="EX566" s="38">
        <v>0.19556499999999999</v>
      </c>
      <c r="EY566" s="38">
        <v>0.2118312</v>
      </c>
      <c r="EZ566" s="38">
        <v>0.1633994</v>
      </c>
      <c r="FA566" s="38">
        <v>0.15096789999999999</v>
      </c>
      <c r="FB566" s="38">
        <v>78.095420000000004</v>
      </c>
      <c r="FC566" s="38">
        <v>76.868039999999993</v>
      </c>
      <c r="FD566" s="38">
        <v>75.113010000000003</v>
      </c>
      <c r="FE566" s="38">
        <v>73.512429999999995</v>
      </c>
      <c r="FF566" s="38">
        <v>71.714100000000002</v>
      </c>
      <c r="FG566" s="38">
        <v>70.800510000000003</v>
      </c>
      <c r="FH566" s="38">
        <v>70.205430000000007</v>
      </c>
      <c r="FI566" s="38">
        <v>72.305639999999997</v>
      </c>
      <c r="FJ566" s="38">
        <v>77.006810000000002</v>
      </c>
      <c r="FK566" s="38">
        <v>82.475520000000003</v>
      </c>
      <c r="FL566" s="38">
        <v>87.224400000000003</v>
      </c>
      <c r="FM566" s="38">
        <v>91.490390000000005</v>
      </c>
      <c r="FN566" s="38">
        <v>95.614750000000001</v>
      </c>
      <c r="FO566" s="38">
        <v>98.958629999999999</v>
      </c>
      <c r="FP566" s="38">
        <v>101.4477</v>
      </c>
      <c r="FQ566" s="38">
        <v>102.6673</v>
      </c>
      <c r="FR566" s="38">
        <v>103.035</v>
      </c>
      <c r="FS566" s="38">
        <v>102.63800000000001</v>
      </c>
      <c r="FT566" s="38">
        <v>101.13120000000001</v>
      </c>
      <c r="FU566" s="38">
        <v>98.052359999999993</v>
      </c>
      <c r="FV566" s="38">
        <v>93.645250000000004</v>
      </c>
      <c r="FW566">
        <v>90.009190000000004</v>
      </c>
      <c r="FX566">
        <v>86.871049999999997</v>
      </c>
      <c r="FY566">
        <v>84.497429999999994</v>
      </c>
      <c r="FZ566">
        <v>4.45674E-2</v>
      </c>
      <c r="GA566">
        <v>0.35984820000000001</v>
      </c>
      <c r="GB566">
        <v>1</v>
      </c>
    </row>
    <row r="567" spans="1:184" x14ac:dyDescent="0.3">
      <c r="A567" t="s">
        <v>279</v>
      </c>
      <c r="B567" t="s">
        <v>1</v>
      </c>
      <c r="C567" t="s">
        <v>1</v>
      </c>
      <c r="D567" t="s">
        <v>1</v>
      </c>
      <c r="E567" t="s">
        <v>1</v>
      </c>
      <c r="F567" t="s">
        <v>222</v>
      </c>
      <c r="G567" t="s">
        <v>1</v>
      </c>
      <c r="H567" s="40" t="s">
        <v>1</v>
      </c>
      <c r="I567" s="18" t="s">
        <v>1</v>
      </c>
      <c r="J567" s="38" t="s">
        <v>1</v>
      </c>
      <c r="K567" s="18">
        <v>44790</v>
      </c>
      <c r="L567" s="38">
        <v>17657</v>
      </c>
      <c r="M567" s="38">
        <v>17657</v>
      </c>
      <c r="N567" s="38">
        <v>15.144410000000001</v>
      </c>
      <c r="O567" s="38">
        <v>14.51637</v>
      </c>
      <c r="P567" s="38">
        <v>14.12523</v>
      </c>
      <c r="Q567" s="38">
        <v>14.029299999999999</v>
      </c>
      <c r="R567" s="38">
        <v>14.58287</v>
      </c>
      <c r="S567" s="38">
        <v>16.05142</v>
      </c>
      <c r="T567" s="38">
        <v>17.773479999999999</v>
      </c>
      <c r="U567" s="38">
        <v>19.90916</v>
      </c>
      <c r="V567" s="38">
        <v>22.387550000000001</v>
      </c>
      <c r="W567" s="38">
        <v>24.111560000000001</v>
      </c>
      <c r="X567" s="38">
        <v>25.695070000000001</v>
      </c>
      <c r="Y567" s="38">
        <v>26.936199999999999</v>
      </c>
      <c r="Z567" s="38">
        <v>27.769010000000002</v>
      </c>
      <c r="AA567" s="38">
        <v>28.557289999999998</v>
      </c>
      <c r="AB567" s="38">
        <v>28.671849999999999</v>
      </c>
      <c r="AC567" s="38">
        <v>28.075430000000001</v>
      </c>
      <c r="AD567" s="38">
        <v>26.81006</v>
      </c>
      <c r="AE567" s="38">
        <v>24.974799999999998</v>
      </c>
      <c r="AF567" s="38">
        <v>23.33276</v>
      </c>
      <c r="AG567" s="38">
        <v>22.217749999999999</v>
      </c>
      <c r="AH567" s="38">
        <v>21.078389999999999</v>
      </c>
      <c r="AI567" s="38">
        <v>19.289280000000002</v>
      </c>
      <c r="AJ567" s="38">
        <v>17.26266</v>
      </c>
      <c r="AK567" s="38">
        <v>15.81029</v>
      </c>
      <c r="AL567" s="38">
        <v>0.36036570000000001</v>
      </c>
      <c r="AM567" s="38">
        <v>0.28552850000000002</v>
      </c>
      <c r="AN567" s="38">
        <v>0.27025270000000001</v>
      </c>
      <c r="AO567" s="38">
        <v>0.24127889999999999</v>
      </c>
      <c r="AP567" s="38">
        <v>0.16310949999999999</v>
      </c>
      <c r="AQ567" s="38">
        <v>-7.0382799999999995E-2</v>
      </c>
      <c r="AR567" s="38">
        <v>-0.3816678</v>
      </c>
      <c r="AS567" s="38">
        <v>-0.1957615</v>
      </c>
      <c r="AT567" s="38">
        <v>-0.4131823</v>
      </c>
      <c r="AU567" s="38">
        <v>-0.61024730000000005</v>
      </c>
      <c r="AV567" s="38">
        <v>-0.43480029999999997</v>
      </c>
      <c r="AW567" s="38">
        <v>-0.1489858</v>
      </c>
      <c r="AX567" s="38">
        <v>-0.1020464</v>
      </c>
      <c r="AY567" s="38">
        <v>5.93302E-2</v>
      </c>
      <c r="AZ567" s="38">
        <v>0.26314510000000002</v>
      </c>
      <c r="BA567" s="38">
        <v>0.45348870000000002</v>
      </c>
      <c r="BB567" s="38">
        <v>0.81698269999999995</v>
      </c>
      <c r="BC567" s="38">
        <v>0.71064669999999996</v>
      </c>
      <c r="BD567" s="38">
        <v>0.64943530000000005</v>
      </c>
      <c r="BE567" s="38">
        <v>0.63991370000000003</v>
      </c>
      <c r="BF567" s="38">
        <v>0.68714520000000001</v>
      </c>
      <c r="BG567" s="38">
        <v>0.80067829999999995</v>
      </c>
      <c r="BH567" s="38">
        <v>0.61895540000000004</v>
      </c>
      <c r="BI567" s="38">
        <v>0.58281530000000004</v>
      </c>
      <c r="BJ567" s="38">
        <v>0.38818350000000001</v>
      </c>
      <c r="BK567" s="38">
        <v>0.31229119999999999</v>
      </c>
      <c r="BL567" s="38">
        <v>0.2932051</v>
      </c>
      <c r="BM567" s="38">
        <v>0.26426509999999998</v>
      </c>
      <c r="BN567" s="38">
        <v>0.1818709</v>
      </c>
      <c r="BO567" s="38">
        <v>-4.8465099999999997E-2</v>
      </c>
      <c r="BP567" s="38">
        <v>-0.35441319999999998</v>
      </c>
      <c r="BQ567" s="38">
        <v>-0.17640149999999999</v>
      </c>
      <c r="BR567" s="38">
        <v>-0.3922196</v>
      </c>
      <c r="BS567" s="38">
        <v>-0.56632539999999998</v>
      </c>
      <c r="BT567" s="38">
        <v>-0.40378560000000002</v>
      </c>
      <c r="BU567" s="38">
        <v>-0.13029950000000001</v>
      </c>
      <c r="BV567" s="38">
        <v>-9.0369099999999994E-2</v>
      </c>
      <c r="BW567" s="38">
        <v>7.5506100000000007E-2</v>
      </c>
      <c r="BX567" s="38">
        <v>0.29423490000000002</v>
      </c>
      <c r="BY567" s="38">
        <v>0.49978610000000001</v>
      </c>
      <c r="BZ567" s="38">
        <v>0.87043890000000002</v>
      </c>
      <c r="CA567" s="38">
        <v>0.76402950000000003</v>
      </c>
      <c r="CB567" s="38">
        <v>0.70789829999999998</v>
      </c>
      <c r="CC567" s="38">
        <v>0.69450559999999995</v>
      </c>
      <c r="CD567" s="38">
        <v>0.73035609999999995</v>
      </c>
      <c r="CE567" s="38">
        <v>0.85518000000000005</v>
      </c>
      <c r="CF567" s="38">
        <v>0.67262200000000005</v>
      </c>
      <c r="CG567" s="38">
        <v>0.62766730000000004</v>
      </c>
      <c r="CH567" s="38">
        <v>0.40744999999999998</v>
      </c>
      <c r="CI567" s="38">
        <v>0.33082699999999998</v>
      </c>
      <c r="CJ567" s="38">
        <v>0.30910179999999998</v>
      </c>
      <c r="CK567" s="38">
        <v>0.28018530000000003</v>
      </c>
      <c r="CL567" s="38">
        <v>0.19486500000000001</v>
      </c>
      <c r="CM567" s="38">
        <v>-3.3284899999999999E-2</v>
      </c>
      <c r="CN567" s="38">
        <v>-0.33553680000000002</v>
      </c>
      <c r="CO567" s="38">
        <v>-0.16299279999999999</v>
      </c>
      <c r="CP567" s="38">
        <v>-0.37770090000000001</v>
      </c>
      <c r="CQ567" s="38">
        <v>-0.53590519999999997</v>
      </c>
      <c r="CR567" s="38">
        <v>-0.38230500000000001</v>
      </c>
      <c r="CS567" s="38">
        <v>-0.1173574</v>
      </c>
      <c r="CT567" s="38">
        <v>-8.2281400000000005E-2</v>
      </c>
      <c r="CU567" s="38">
        <v>8.6709499999999995E-2</v>
      </c>
      <c r="CV567" s="38">
        <v>0.31576749999999998</v>
      </c>
      <c r="CW567" s="38">
        <v>0.53185159999999998</v>
      </c>
      <c r="CX567" s="38">
        <v>0.90746249999999995</v>
      </c>
      <c r="CY567" s="38">
        <v>0.80100229999999994</v>
      </c>
      <c r="CZ567" s="38">
        <v>0.74838970000000005</v>
      </c>
      <c r="DA567" s="38">
        <v>0.73231579999999996</v>
      </c>
      <c r="DB567" s="38">
        <v>0.76028379999999995</v>
      </c>
      <c r="DC567" s="38">
        <v>0.89292760000000004</v>
      </c>
      <c r="DD567" s="38">
        <v>0.70979130000000001</v>
      </c>
      <c r="DE567" s="38">
        <v>0.65873159999999997</v>
      </c>
      <c r="DF567" s="38">
        <v>0.4267164</v>
      </c>
      <c r="DG567" s="38">
        <v>0.34936279999999997</v>
      </c>
      <c r="DH567" s="38">
        <v>0.32499850000000002</v>
      </c>
      <c r="DI567" s="38">
        <v>0.29610550000000002</v>
      </c>
      <c r="DJ567" s="38">
        <v>0.20785909999999999</v>
      </c>
      <c r="DK567" s="38">
        <v>-1.8104800000000001E-2</v>
      </c>
      <c r="DL567" s="38">
        <v>-0.31666030000000001</v>
      </c>
      <c r="DM567" s="38">
        <v>-0.1495841</v>
      </c>
      <c r="DN567" s="38">
        <v>-0.36318220000000001</v>
      </c>
      <c r="DO567" s="38">
        <v>-0.50548499999999996</v>
      </c>
      <c r="DP567" s="38">
        <v>-0.36082429999999999</v>
      </c>
      <c r="DQ567" s="38">
        <v>-0.1044153</v>
      </c>
      <c r="DR567" s="38">
        <v>-7.4193700000000001E-2</v>
      </c>
      <c r="DS567" s="38">
        <v>9.7912899999999997E-2</v>
      </c>
      <c r="DT567" s="38">
        <v>0.33730019999999999</v>
      </c>
      <c r="DU567" s="38">
        <v>0.563917</v>
      </c>
      <c r="DV567" s="38">
        <v>0.9444861</v>
      </c>
      <c r="DW567" s="38">
        <v>0.83797500000000003</v>
      </c>
      <c r="DX567" s="38">
        <v>0.78888100000000005</v>
      </c>
      <c r="DY567" s="38">
        <v>0.77012599999999998</v>
      </c>
      <c r="DZ567" s="38">
        <v>0.79021160000000001</v>
      </c>
      <c r="EA567" s="38">
        <v>0.93067529999999998</v>
      </c>
      <c r="EB567" s="38">
        <v>0.74696059999999997</v>
      </c>
      <c r="EC567" s="38">
        <v>0.68979590000000002</v>
      </c>
      <c r="ED567" s="38">
        <v>0.4545342</v>
      </c>
      <c r="EE567" s="38">
        <v>0.3761255</v>
      </c>
      <c r="EF567" s="38">
        <v>0.34795090000000001</v>
      </c>
      <c r="EG567" s="38">
        <v>0.31909169999999998</v>
      </c>
      <c r="EH567" s="38">
        <v>0.2266205</v>
      </c>
      <c r="EI567" s="38">
        <v>3.8129000000000001E-3</v>
      </c>
      <c r="EJ567" s="38">
        <v>-0.28940579999999999</v>
      </c>
      <c r="EK567" s="38">
        <v>-0.13022410000000001</v>
      </c>
      <c r="EL567" s="38">
        <v>-0.34221950000000001</v>
      </c>
      <c r="EM567" s="38">
        <v>-0.4615631</v>
      </c>
      <c r="EN567" s="38">
        <v>-0.32980969999999998</v>
      </c>
      <c r="EO567" s="38">
        <v>-8.5729E-2</v>
      </c>
      <c r="EP567" s="38">
        <v>-6.25164E-2</v>
      </c>
      <c r="EQ567" s="38">
        <v>0.1140888</v>
      </c>
      <c r="ER567" s="38">
        <v>0.36838989999999999</v>
      </c>
      <c r="ES567" s="38">
        <v>0.61021449999999999</v>
      </c>
      <c r="ET567" s="38">
        <v>0.99794240000000001</v>
      </c>
      <c r="EU567" s="38">
        <v>0.89135779999999998</v>
      </c>
      <c r="EV567" s="38">
        <v>0.84734399999999999</v>
      </c>
      <c r="EW567" s="38">
        <v>0.82471799999999995</v>
      </c>
      <c r="EX567" s="38">
        <v>0.83342240000000001</v>
      </c>
      <c r="EY567" s="38">
        <v>0.98517699999999997</v>
      </c>
      <c r="EZ567" s="38">
        <v>0.80062719999999998</v>
      </c>
      <c r="FA567" s="38">
        <v>0.73464779999999996</v>
      </c>
      <c r="FB567" s="38">
        <v>82.661060000000006</v>
      </c>
      <c r="FC567" s="38">
        <v>81.19547</v>
      </c>
      <c r="FD567" s="38">
        <v>79.635769999999994</v>
      </c>
      <c r="FE567" s="38">
        <v>78.093429999999998</v>
      </c>
      <c r="FF567" s="38">
        <v>77.665930000000003</v>
      </c>
      <c r="FG567" s="38">
        <v>77.009510000000006</v>
      </c>
      <c r="FH567" s="38">
        <v>76.107320000000001</v>
      </c>
      <c r="FI567" s="38">
        <v>77.370890000000003</v>
      </c>
      <c r="FJ567" s="38">
        <v>81.429280000000006</v>
      </c>
      <c r="FK567" s="38">
        <v>84.418440000000004</v>
      </c>
      <c r="FL567" s="38">
        <v>87.526250000000005</v>
      </c>
      <c r="FM567" s="38">
        <v>91.137640000000005</v>
      </c>
      <c r="FN567" s="38">
        <v>94.918620000000004</v>
      </c>
      <c r="FO567" s="38">
        <v>96.624809999999997</v>
      </c>
      <c r="FP567" s="38">
        <v>97.402820000000006</v>
      </c>
      <c r="FQ567" s="38">
        <v>97.896320000000003</v>
      </c>
      <c r="FR567" s="38">
        <v>98.105350000000001</v>
      </c>
      <c r="FS567" s="38">
        <v>97.866650000000007</v>
      </c>
      <c r="FT567" s="38">
        <v>96.870220000000003</v>
      </c>
      <c r="FU567" s="38">
        <v>94.215829999999997</v>
      </c>
      <c r="FV567" s="38">
        <v>90.69659</v>
      </c>
      <c r="FW567">
        <v>87.061070000000001</v>
      </c>
      <c r="FX567">
        <v>83.947879999999998</v>
      </c>
      <c r="FY567">
        <v>81.575410000000005</v>
      </c>
      <c r="FZ567">
        <v>6.3262499999999999E-2</v>
      </c>
      <c r="GA567">
        <v>0.4340485</v>
      </c>
      <c r="GB567">
        <v>1</v>
      </c>
    </row>
    <row r="568" spans="1:184" x14ac:dyDescent="0.3">
      <c r="A568" t="s">
        <v>279</v>
      </c>
      <c r="B568" t="s">
        <v>1</v>
      </c>
      <c r="C568" t="s">
        <v>1</v>
      </c>
      <c r="D568" t="s">
        <v>1</v>
      </c>
      <c r="E568" t="s">
        <v>1</v>
      </c>
      <c r="F568" t="s">
        <v>222</v>
      </c>
      <c r="G568" t="s">
        <v>1</v>
      </c>
      <c r="H568" s="40" t="s">
        <v>1</v>
      </c>
      <c r="I568" s="18" t="s">
        <v>1</v>
      </c>
      <c r="J568" s="38" t="s">
        <v>1</v>
      </c>
      <c r="K568" s="18">
        <v>44792</v>
      </c>
      <c r="L568" s="38">
        <v>17656</v>
      </c>
      <c r="M568" s="38">
        <v>17656</v>
      </c>
      <c r="N568" s="38">
        <v>14.518219999999999</v>
      </c>
      <c r="O568" s="38">
        <v>13.852040000000001</v>
      </c>
      <c r="P568" s="38">
        <v>13.448589999999999</v>
      </c>
      <c r="Q568" s="38">
        <v>13.334490000000001</v>
      </c>
      <c r="R568" s="38">
        <v>13.847160000000001</v>
      </c>
      <c r="S568" s="38">
        <v>15.181430000000001</v>
      </c>
      <c r="T568" s="38">
        <v>16.74747</v>
      </c>
      <c r="U568" s="38">
        <v>18.746490000000001</v>
      </c>
      <c r="V568" s="38">
        <v>21.12987</v>
      </c>
      <c r="W568" s="38">
        <v>22.966329999999999</v>
      </c>
      <c r="X568" s="38">
        <v>24.726880000000001</v>
      </c>
      <c r="Y568" s="38">
        <v>26.123519999999999</v>
      </c>
      <c r="Z568" s="38">
        <v>27.032430000000002</v>
      </c>
      <c r="AA568" s="38">
        <v>27.911909999999999</v>
      </c>
      <c r="AB568" s="38">
        <v>28.072610000000001</v>
      </c>
      <c r="AC568" s="38">
        <v>27.560400000000001</v>
      </c>
      <c r="AD568" s="38">
        <v>26.398679999999999</v>
      </c>
      <c r="AE568" s="38">
        <v>24.649339999999999</v>
      </c>
      <c r="AF568" s="38">
        <v>22.955459999999999</v>
      </c>
      <c r="AG568" s="38">
        <v>21.723040000000001</v>
      </c>
      <c r="AH568" s="38">
        <v>20.593299999999999</v>
      </c>
      <c r="AI568" s="38">
        <v>18.93656</v>
      </c>
      <c r="AJ568" s="38">
        <v>17.04176</v>
      </c>
      <c r="AK568" s="38">
        <v>15.49278</v>
      </c>
      <c r="AL568" s="38">
        <v>-9.1589299999999998E-2</v>
      </c>
      <c r="AM568" s="38">
        <v>-0.108621</v>
      </c>
      <c r="AN568" s="38">
        <v>-7.8266299999999997E-2</v>
      </c>
      <c r="AO568" s="38">
        <v>-6.4986000000000002E-2</v>
      </c>
      <c r="AP568" s="38">
        <v>-1.3555599999999999E-2</v>
      </c>
      <c r="AQ568" s="38">
        <v>-1.8329399999999999E-2</v>
      </c>
      <c r="AR568" s="38">
        <v>-5.6636100000000002E-2</v>
      </c>
      <c r="AS568" s="38">
        <v>6.7041799999999999E-2</v>
      </c>
      <c r="AT568" s="38">
        <v>-7.1644299999999994E-2</v>
      </c>
      <c r="AU568" s="38">
        <v>-0.1224498</v>
      </c>
      <c r="AV568" s="38">
        <v>2.41262E-2</v>
      </c>
      <c r="AW568" s="38">
        <v>5.1047099999999998E-2</v>
      </c>
      <c r="AX568" s="38">
        <v>4.2345899999999999E-2</v>
      </c>
      <c r="AY568" s="38">
        <v>-3.4532E-2</v>
      </c>
      <c r="AZ568" s="38">
        <v>-0.2764393</v>
      </c>
      <c r="BA568" s="38">
        <v>-0.28264889999999998</v>
      </c>
      <c r="BB568" s="38">
        <v>-6.6124E-3</v>
      </c>
      <c r="BC568" s="38">
        <v>9.9866300000000005E-2</v>
      </c>
      <c r="BD568" s="38">
        <v>0.13561719999999999</v>
      </c>
      <c r="BE568" s="38">
        <v>0.14362420000000001</v>
      </c>
      <c r="BF568" s="38">
        <v>0.1343181</v>
      </c>
      <c r="BG568" s="38">
        <v>0.18664610000000001</v>
      </c>
      <c r="BH568" s="38">
        <v>0.1641869</v>
      </c>
      <c r="BI568" s="38">
        <v>9.6203499999999997E-2</v>
      </c>
      <c r="BJ568" s="38">
        <v>-5.8186099999999998E-2</v>
      </c>
      <c r="BK568" s="38">
        <v>-7.6291300000000006E-2</v>
      </c>
      <c r="BL568" s="38">
        <v>-4.6760099999999999E-2</v>
      </c>
      <c r="BM568" s="38">
        <v>-3.7148E-2</v>
      </c>
      <c r="BN568" s="38">
        <v>8.9828000000000009E-3</v>
      </c>
      <c r="BO568" s="38">
        <v>5.4930999999999999E-3</v>
      </c>
      <c r="BP568" s="38">
        <v>-2.2357800000000001E-2</v>
      </c>
      <c r="BQ568" s="38">
        <v>9.0291300000000005E-2</v>
      </c>
      <c r="BR568" s="38">
        <v>-4.2245199999999997E-2</v>
      </c>
      <c r="BS568" s="38">
        <v>-7.8072900000000001E-2</v>
      </c>
      <c r="BT568" s="38">
        <v>5.2849100000000003E-2</v>
      </c>
      <c r="BU568" s="38">
        <v>7.0236099999999996E-2</v>
      </c>
      <c r="BV568" s="38">
        <v>5.71621E-2</v>
      </c>
      <c r="BW568" s="38">
        <v>-1.5417699999999999E-2</v>
      </c>
      <c r="BX568" s="38">
        <v>-0.24053769999999999</v>
      </c>
      <c r="BY568" s="38">
        <v>-0.23668030000000001</v>
      </c>
      <c r="BZ568" s="38">
        <v>4.4163599999999997E-2</v>
      </c>
      <c r="CA568" s="38">
        <v>0.15452099999999999</v>
      </c>
      <c r="CB568" s="38">
        <v>0.19309380000000001</v>
      </c>
      <c r="CC568" s="38">
        <v>0.20101959999999999</v>
      </c>
      <c r="CD568" s="38">
        <v>0.18896760000000001</v>
      </c>
      <c r="CE568" s="38">
        <v>0.25732159999999998</v>
      </c>
      <c r="CF568" s="38">
        <v>0.22379650000000001</v>
      </c>
      <c r="CG568" s="38">
        <v>0.1528302</v>
      </c>
      <c r="CH568" s="38">
        <v>-3.5051199999999998E-2</v>
      </c>
      <c r="CI568" s="38">
        <v>-5.3899900000000001E-2</v>
      </c>
      <c r="CJ568" s="38">
        <v>-2.4939099999999999E-2</v>
      </c>
      <c r="CK568" s="38">
        <v>-1.7867500000000001E-2</v>
      </c>
      <c r="CL568" s="38">
        <v>2.4592800000000001E-2</v>
      </c>
      <c r="CM568" s="38">
        <v>2.1992500000000002E-2</v>
      </c>
      <c r="CN568" s="38">
        <v>1.3832E-3</v>
      </c>
      <c r="CO568" s="38">
        <v>0.1063938</v>
      </c>
      <c r="CP568" s="38">
        <v>-2.18835E-2</v>
      </c>
      <c r="CQ568" s="38">
        <v>-4.7337499999999998E-2</v>
      </c>
      <c r="CR568" s="38">
        <v>7.2742500000000002E-2</v>
      </c>
      <c r="CS568" s="38">
        <v>8.3526400000000001E-2</v>
      </c>
      <c r="CT568" s="38">
        <v>6.7423700000000003E-2</v>
      </c>
      <c r="CU568" s="38">
        <v>-2.1790999999999998E-3</v>
      </c>
      <c r="CV568" s="38">
        <v>-0.21567230000000001</v>
      </c>
      <c r="CW568" s="38">
        <v>-0.20484250000000001</v>
      </c>
      <c r="CX568" s="38">
        <v>7.9330899999999996E-2</v>
      </c>
      <c r="CY568" s="38">
        <v>0.19237470000000001</v>
      </c>
      <c r="CZ568" s="38">
        <v>0.232902</v>
      </c>
      <c r="DA568" s="38">
        <v>0.2407714</v>
      </c>
      <c r="DB568" s="38">
        <v>0.22681770000000001</v>
      </c>
      <c r="DC568" s="38">
        <v>0.30627120000000002</v>
      </c>
      <c r="DD568" s="38">
        <v>0.26508189999999998</v>
      </c>
      <c r="DE568" s="38">
        <v>0.19204959999999999</v>
      </c>
      <c r="DF568" s="38">
        <v>-1.19162E-2</v>
      </c>
      <c r="DG568" s="38">
        <v>-3.1508399999999999E-2</v>
      </c>
      <c r="DH568" s="38">
        <v>-3.1180000000000001E-3</v>
      </c>
      <c r="DI568" s="38">
        <v>1.413E-3</v>
      </c>
      <c r="DJ568" s="38">
        <v>4.0202799999999997E-2</v>
      </c>
      <c r="DK568" s="38">
        <v>3.8491900000000003E-2</v>
      </c>
      <c r="DL568" s="38">
        <v>2.5124299999999999E-2</v>
      </c>
      <c r="DM568" s="38">
        <v>0.12249640000000001</v>
      </c>
      <c r="DN568" s="38">
        <v>-1.5218E-3</v>
      </c>
      <c r="DO568" s="38">
        <v>-1.6602100000000002E-2</v>
      </c>
      <c r="DP568" s="38">
        <v>9.2635899999999993E-2</v>
      </c>
      <c r="DQ568" s="38">
        <v>9.6816700000000006E-2</v>
      </c>
      <c r="DR568" s="38">
        <v>7.7685299999999999E-2</v>
      </c>
      <c r="DS568" s="38">
        <v>1.10594E-2</v>
      </c>
      <c r="DT568" s="38">
        <v>-0.1908069</v>
      </c>
      <c r="DU568" s="38">
        <v>-0.17300479999999999</v>
      </c>
      <c r="DV568" s="38">
        <v>0.11449819999999999</v>
      </c>
      <c r="DW568" s="38">
        <v>0.2302284</v>
      </c>
      <c r="DX568" s="38">
        <v>0.27271010000000001</v>
      </c>
      <c r="DY568" s="38">
        <v>0.28052329999999998</v>
      </c>
      <c r="DZ568" s="38">
        <v>0.26466780000000001</v>
      </c>
      <c r="EA568" s="38">
        <v>0.3552208</v>
      </c>
      <c r="EB568" s="38">
        <v>0.30636730000000001</v>
      </c>
      <c r="EC568" s="38">
        <v>0.23126910000000001</v>
      </c>
      <c r="ED568" s="38">
        <v>2.1486999999999999E-2</v>
      </c>
      <c r="EE568" s="38">
        <v>8.2120000000000001E-4</v>
      </c>
      <c r="EF568" s="38">
        <v>2.8388099999999999E-2</v>
      </c>
      <c r="EG568" s="38">
        <v>2.9250999999999999E-2</v>
      </c>
      <c r="EH568" s="38">
        <v>6.2741199999999997E-2</v>
      </c>
      <c r="EI568" s="38">
        <v>6.2314399999999999E-2</v>
      </c>
      <c r="EJ568" s="38">
        <v>5.94026E-2</v>
      </c>
      <c r="EK568" s="38">
        <v>0.14574590000000001</v>
      </c>
      <c r="EL568" s="38">
        <v>2.7877300000000001E-2</v>
      </c>
      <c r="EM568" s="38">
        <v>2.7774799999999999E-2</v>
      </c>
      <c r="EN568" s="38">
        <v>0.1213588</v>
      </c>
      <c r="EO568" s="38">
        <v>0.11600580000000001</v>
      </c>
      <c r="EP568" s="38">
        <v>9.25015E-2</v>
      </c>
      <c r="EQ568" s="38">
        <v>3.0173800000000001E-2</v>
      </c>
      <c r="ER568" s="38">
        <v>-0.1549053</v>
      </c>
      <c r="ES568" s="38">
        <v>-0.12703619999999999</v>
      </c>
      <c r="ET568" s="38">
        <v>0.16527420000000001</v>
      </c>
      <c r="EU568" s="38">
        <v>0.2848832</v>
      </c>
      <c r="EV568" s="38">
        <v>0.3301868</v>
      </c>
      <c r="EW568" s="38">
        <v>0.33791860000000001</v>
      </c>
      <c r="EX568" s="38">
        <v>0.31931739999999997</v>
      </c>
      <c r="EY568" s="38">
        <v>0.4258962</v>
      </c>
      <c r="EZ568" s="38">
        <v>0.36597689999999999</v>
      </c>
      <c r="FA568" s="38">
        <v>0.28789579999999998</v>
      </c>
      <c r="FB568" s="38">
        <v>78.984160000000003</v>
      </c>
      <c r="FC568" s="38">
        <v>77.569879999999998</v>
      </c>
      <c r="FD568" s="38">
        <v>75.704239999999999</v>
      </c>
      <c r="FE568" s="38">
        <v>73.930459999999997</v>
      </c>
      <c r="FF568" s="38">
        <v>72.214200000000005</v>
      </c>
      <c r="FG568" s="38">
        <v>71.454830000000001</v>
      </c>
      <c r="FH568" s="38">
        <v>70.468040000000002</v>
      </c>
      <c r="FI568" s="38">
        <v>72.314710000000005</v>
      </c>
      <c r="FJ568" s="38">
        <v>75.899510000000006</v>
      </c>
      <c r="FK568" s="38">
        <v>80.051240000000007</v>
      </c>
      <c r="FL568" s="38">
        <v>84.645809999999997</v>
      </c>
      <c r="FM568" s="38">
        <v>88.857650000000007</v>
      </c>
      <c r="FN568" s="38">
        <v>92.502309999999994</v>
      </c>
      <c r="FO568" s="38">
        <v>95.396079999999998</v>
      </c>
      <c r="FP568" s="38">
        <v>98.302220000000005</v>
      </c>
      <c r="FQ568" s="38">
        <v>100.0626</v>
      </c>
      <c r="FR568" s="38">
        <v>100.63339999999999</v>
      </c>
      <c r="FS568" s="38">
        <v>99.815770000000001</v>
      </c>
      <c r="FT568" s="38">
        <v>97.582890000000006</v>
      </c>
      <c r="FU568" s="38">
        <v>94.188810000000004</v>
      </c>
      <c r="FV568" s="38">
        <v>89.836010000000002</v>
      </c>
      <c r="FW568">
        <v>86.393330000000006</v>
      </c>
      <c r="FX568">
        <v>83.594009999999997</v>
      </c>
      <c r="FY568">
        <v>80.82002</v>
      </c>
      <c r="FZ568">
        <v>6.6980399999999995E-2</v>
      </c>
      <c r="GA568">
        <v>0.55962590000000001</v>
      </c>
      <c r="GB568">
        <v>1</v>
      </c>
    </row>
    <row r="569" spans="1:184" x14ac:dyDescent="0.3">
      <c r="A569" t="s">
        <v>279</v>
      </c>
      <c r="B569" t="s">
        <v>1</v>
      </c>
      <c r="C569" t="s">
        <v>1</v>
      </c>
      <c r="D569" t="s">
        <v>1</v>
      </c>
      <c r="E569" t="s">
        <v>1</v>
      </c>
      <c r="F569" t="s">
        <v>222</v>
      </c>
      <c r="G569" t="s">
        <v>1</v>
      </c>
      <c r="H569" s="40" t="s">
        <v>1</v>
      </c>
      <c r="I569" s="18" t="s">
        <v>1</v>
      </c>
      <c r="J569" s="38" t="s">
        <v>1</v>
      </c>
      <c r="K569" s="18">
        <v>44805</v>
      </c>
      <c r="L569" s="38">
        <v>17643</v>
      </c>
      <c r="M569" s="38">
        <v>17643</v>
      </c>
      <c r="N569" s="38">
        <v>13.601900000000001</v>
      </c>
      <c r="O569" s="38">
        <v>13.041029999999999</v>
      </c>
      <c r="P569" s="38">
        <v>12.67651</v>
      </c>
      <c r="Q569" s="38">
        <v>12.590020000000001</v>
      </c>
      <c r="R569" s="38">
        <v>13.14687</v>
      </c>
      <c r="S569" s="38">
        <v>14.510339999999999</v>
      </c>
      <c r="T569" s="38">
        <v>16.18974</v>
      </c>
      <c r="U569" s="38">
        <v>18.319400000000002</v>
      </c>
      <c r="V569" s="38">
        <v>20.930430000000001</v>
      </c>
      <c r="W569" s="38">
        <v>22.954840000000001</v>
      </c>
      <c r="X569" s="38">
        <v>24.772600000000001</v>
      </c>
      <c r="Y569" s="38">
        <v>26.191400000000002</v>
      </c>
      <c r="Z569" s="38">
        <v>27.17841</v>
      </c>
      <c r="AA569" s="38">
        <v>28.21001</v>
      </c>
      <c r="AB569" s="38">
        <v>28.564060000000001</v>
      </c>
      <c r="AC569" s="38">
        <v>28.110420000000001</v>
      </c>
      <c r="AD569" s="38">
        <v>26.849879999999999</v>
      </c>
      <c r="AE569" s="38">
        <v>24.920909999999999</v>
      </c>
      <c r="AF569" s="38">
        <v>23.273569999999999</v>
      </c>
      <c r="AG569" s="38">
        <v>21.908750000000001</v>
      </c>
      <c r="AH569" s="38">
        <v>20.635159999999999</v>
      </c>
      <c r="AI569" s="38">
        <v>18.789809999999999</v>
      </c>
      <c r="AJ569" s="38">
        <v>16.844080000000002</v>
      </c>
      <c r="AK569" s="38">
        <v>15.39819</v>
      </c>
      <c r="AL569" s="38">
        <v>-0.1570317</v>
      </c>
      <c r="AM569" s="38">
        <v>-0.14257130000000001</v>
      </c>
      <c r="AN569" s="38">
        <v>-0.1426636</v>
      </c>
      <c r="AO569" s="38">
        <v>-0.10894570000000001</v>
      </c>
      <c r="AP569" s="38">
        <v>-7.3949699999999993E-2</v>
      </c>
      <c r="AQ569" s="38">
        <v>-0.1720275</v>
      </c>
      <c r="AR569" s="38">
        <v>-0.2782232</v>
      </c>
      <c r="AS569" s="38">
        <v>0.15566769999999999</v>
      </c>
      <c r="AT569" s="38">
        <v>0.20427409999999999</v>
      </c>
      <c r="AU569" s="38">
        <v>0.1980808</v>
      </c>
      <c r="AV569" s="38">
        <v>0.28842950000000001</v>
      </c>
      <c r="AW569" s="38">
        <v>0.17559179999999999</v>
      </c>
      <c r="AX569" s="38">
        <v>6.1852200000000003E-2</v>
      </c>
      <c r="AY569" s="38">
        <v>-0.12666069999999999</v>
      </c>
      <c r="AZ569" s="38">
        <v>-0.32245119999999999</v>
      </c>
      <c r="BA569" s="38">
        <v>-0.42021920000000001</v>
      </c>
      <c r="BB569" s="38">
        <v>-0.27708969999999999</v>
      </c>
      <c r="BC569" s="38">
        <v>-0.29703689999999999</v>
      </c>
      <c r="BD569" s="38">
        <v>-0.1619796</v>
      </c>
      <c r="BE569" s="38">
        <v>-0.26634590000000002</v>
      </c>
      <c r="BF569" s="38">
        <v>4.01807E-2</v>
      </c>
      <c r="BG569" s="38">
        <v>0.12898409999999999</v>
      </c>
      <c r="BH569" s="38">
        <v>8.1734799999999996E-2</v>
      </c>
      <c r="BI569" s="38">
        <v>2.4259699999999999E-2</v>
      </c>
      <c r="BJ569" s="38">
        <v>-0.13309009999999999</v>
      </c>
      <c r="BK569" s="38">
        <v>-0.1256033</v>
      </c>
      <c r="BL569" s="38">
        <v>-0.12839249999999999</v>
      </c>
      <c r="BM569" s="38">
        <v>-9.65168E-2</v>
      </c>
      <c r="BN569" s="38">
        <v>-6.2423699999999999E-2</v>
      </c>
      <c r="BO569" s="38">
        <v>-0.1577027</v>
      </c>
      <c r="BP569" s="38">
        <v>-0.2528282</v>
      </c>
      <c r="BQ569" s="38">
        <v>0.17319100000000001</v>
      </c>
      <c r="BR569" s="38">
        <v>0.22291279999999999</v>
      </c>
      <c r="BS569" s="38">
        <v>0.21969910000000001</v>
      </c>
      <c r="BT569" s="38">
        <v>0.30416339999999997</v>
      </c>
      <c r="BU569" s="38">
        <v>0.19138279999999999</v>
      </c>
      <c r="BV569" s="38">
        <v>7.2495500000000004E-2</v>
      </c>
      <c r="BW569" s="38">
        <v>-0.11185059999999999</v>
      </c>
      <c r="BX569" s="38">
        <v>-0.29913640000000002</v>
      </c>
      <c r="BY569" s="38">
        <v>-0.38585390000000003</v>
      </c>
      <c r="BZ569" s="38">
        <v>-0.24201439999999999</v>
      </c>
      <c r="CA569" s="38">
        <v>-0.26269579999999998</v>
      </c>
      <c r="CB569" s="38">
        <v>-0.12296410000000001</v>
      </c>
      <c r="CC569" s="38">
        <v>-0.22864000000000001</v>
      </c>
      <c r="CD569" s="38">
        <v>7.5179099999999999E-2</v>
      </c>
      <c r="CE569" s="38">
        <v>0.17517469999999999</v>
      </c>
      <c r="CF569" s="38">
        <v>0.1202589</v>
      </c>
      <c r="CG569" s="38">
        <v>6.2974500000000003E-2</v>
      </c>
      <c r="CH569" s="38">
        <v>-0.1165083</v>
      </c>
      <c r="CI569" s="38">
        <v>-0.1138513</v>
      </c>
      <c r="CJ569" s="38">
        <v>-0.1185083</v>
      </c>
      <c r="CK569" s="38">
        <v>-8.7908600000000003E-2</v>
      </c>
      <c r="CL569" s="38">
        <v>-5.4440799999999998E-2</v>
      </c>
      <c r="CM569" s="38">
        <v>-0.14778140000000001</v>
      </c>
      <c r="CN569" s="38">
        <v>-0.23523959999999999</v>
      </c>
      <c r="CO569" s="38">
        <v>0.18532760000000001</v>
      </c>
      <c r="CP569" s="38">
        <v>0.2358219</v>
      </c>
      <c r="CQ569" s="38">
        <v>0.23467180000000001</v>
      </c>
      <c r="CR569" s="38">
        <v>0.31506060000000002</v>
      </c>
      <c r="CS569" s="38">
        <v>0.20231959999999999</v>
      </c>
      <c r="CT569" s="38">
        <v>7.9866999999999994E-2</v>
      </c>
      <c r="CU569" s="38">
        <v>-0.10159319999999999</v>
      </c>
      <c r="CV569" s="38">
        <v>-0.28298849999999998</v>
      </c>
      <c r="CW569" s="38">
        <v>-0.3620526</v>
      </c>
      <c r="CX569" s="38">
        <v>-0.21772140000000001</v>
      </c>
      <c r="CY569" s="38">
        <v>-0.23891129999999999</v>
      </c>
      <c r="CZ569" s="38">
        <v>-9.5942100000000002E-2</v>
      </c>
      <c r="DA569" s="38">
        <v>-0.20252500000000001</v>
      </c>
      <c r="DB569" s="38">
        <v>9.9418999999999993E-2</v>
      </c>
      <c r="DC569" s="38">
        <v>0.2071663</v>
      </c>
      <c r="DD569" s="38">
        <v>0.1469406</v>
      </c>
      <c r="DE569" s="38">
        <v>8.9788199999999999E-2</v>
      </c>
      <c r="DF569" s="38">
        <v>-9.9926399999999999E-2</v>
      </c>
      <c r="DG569" s="38">
        <v>-0.1020993</v>
      </c>
      <c r="DH569" s="38">
        <v>-0.1086241</v>
      </c>
      <c r="DI569" s="38">
        <v>-7.9300300000000004E-2</v>
      </c>
      <c r="DJ569" s="38">
        <v>-4.6457999999999999E-2</v>
      </c>
      <c r="DK569" s="38">
        <v>-0.13786000000000001</v>
      </c>
      <c r="DL569" s="38">
        <v>-0.21765109999999999</v>
      </c>
      <c r="DM569" s="38">
        <v>0.19746420000000001</v>
      </c>
      <c r="DN569" s="38">
        <v>0.24873100000000001</v>
      </c>
      <c r="DO569" s="38">
        <v>0.24964459999999999</v>
      </c>
      <c r="DP569" s="38">
        <v>0.32595790000000002</v>
      </c>
      <c r="DQ569" s="38">
        <v>0.21325640000000001</v>
      </c>
      <c r="DR569" s="38">
        <v>8.7238499999999997E-2</v>
      </c>
      <c r="DS569" s="38">
        <v>-9.1335799999999995E-2</v>
      </c>
      <c r="DT569" s="38">
        <v>-0.26684069999999999</v>
      </c>
      <c r="DU569" s="38">
        <v>-0.33825119999999997</v>
      </c>
      <c r="DV569" s="38">
        <v>-0.1934284</v>
      </c>
      <c r="DW569" s="38">
        <v>-0.21512680000000001</v>
      </c>
      <c r="DX569" s="38">
        <v>-6.8919999999999995E-2</v>
      </c>
      <c r="DY569" s="38">
        <v>-0.17641009999999999</v>
      </c>
      <c r="DZ569" s="38">
        <v>0.1236588</v>
      </c>
      <c r="EA569" s="38">
        <v>0.2391578</v>
      </c>
      <c r="EB569" s="38">
        <v>0.17362230000000001</v>
      </c>
      <c r="EC569" s="38">
        <v>0.116602</v>
      </c>
      <c r="ED569" s="38">
        <v>-7.5984800000000005E-2</v>
      </c>
      <c r="EE569" s="38">
        <v>-8.5131299999999993E-2</v>
      </c>
      <c r="EF569" s="38">
        <v>-9.4353000000000006E-2</v>
      </c>
      <c r="EG569" s="38">
        <v>-6.6871399999999998E-2</v>
      </c>
      <c r="EH569" s="38">
        <v>-3.4931999999999998E-2</v>
      </c>
      <c r="EI569" s="38">
        <v>-0.1235352</v>
      </c>
      <c r="EJ569" s="38">
        <v>-0.19225600000000001</v>
      </c>
      <c r="EK569" s="38">
        <v>0.2149875</v>
      </c>
      <c r="EL569" s="38">
        <v>0.26736969999999999</v>
      </c>
      <c r="EM569" s="38">
        <v>0.27126289999999997</v>
      </c>
      <c r="EN569" s="38">
        <v>0.34169179999999999</v>
      </c>
      <c r="EO569" s="38">
        <v>0.22904749999999999</v>
      </c>
      <c r="EP569" s="38">
        <v>9.7881700000000002E-2</v>
      </c>
      <c r="EQ569" s="38">
        <v>-7.6525800000000005E-2</v>
      </c>
      <c r="ER569" s="38">
        <v>-0.24352589999999999</v>
      </c>
      <c r="ES569" s="38">
        <v>-0.30388589999999999</v>
      </c>
      <c r="ET569" s="38">
        <v>-0.1583531</v>
      </c>
      <c r="EU569" s="38">
        <v>-0.18078569999999999</v>
      </c>
      <c r="EV569" s="38">
        <v>-2.9904500000000001E-2</v>
      </c>
      <c r="EW569" s="38">
        <v>-0.1387042</v>
      </c>
      <c r="EX569" s="38">
        <v>0.1586573</v>
      </c>
      <c r="EY569" s="38">
        <v>0.2853484</v>
      </c>
      <c r="EZ569" s="38">
        <v>0.21214640000000001</v>
      </c>
      <c r="FA569" s="38">
        <v>0.1553168</v>
      </c>
      <c r="FB569" s="38">
        <v>77.018929999999997</v>
      </c>
      <c r="FC569" s="38">
        <v>75.009659999999997</v>
      </c>
      <c r="FD569" s="38">
        <v>73.455029999999994</v>
      </c>
      <c r="FE569" s="38">
        <v>72.188270000000003</v>
      </c>
      <c r="FF569" s="38">
        <v>71.037629999999993</v>
      </c>
      <c r="FG569" s="38">
        <v>69.840209999999999</v>
      </c>
      <c r="FH569" s="38">
        <v>69.230159999999998</v>
      </c>
      <c r="FI569" s="38">
        <v>71.038619999999995</v>
      </c>
      <c r="FJ569" s="38">
        <v>75.745469999999997</v>
      </c>
      <c r="FK569" s="38">
        <v>81.049949999999995</v>
      </c>
      <c r="FL569" s="38">
        <v>86.038309999999996</v>
      </c>
      <c r="FM569" s="38">
        <v>90.408770000000004</v>
      </c>
      <c r="FN569" s="38">
        <v>94.351849999999999</v>
      </c>
      <c r="FO569" s="38">
        <v>97.519049999999993</v>
      </c>
      <c r="FP569" s="38">
        <v>100.1439</v>
      </c>
      <c r="FQ569" s="38">
        <v>101.7818</v>
      </c>
      <c r="FR569" s="38">
        <v>102.19889999999999</v>
      </c>
      <c r="FS569" s="38">
        <v>101.4543</v>
      </c>
      <c r="FT569" s="38">
        <v>100.0112</v>
      </c>
      <c r="FU569" s="38">
        <v>95.611890000000002</v>
      </c>
      <c r="FV569" s="38">
        <v>91.016260000000003</v>
      </c>
      <c r="FW569">
        <v>86.847989999999996</v>
      </c>
      <c r="FX569">
        <v>84.383589999999998</v>
      </c>
      <c r="FY569">
        <v>82.446510000000004</v>
      </c>
      <c r="FZ569">
        <v>4.3036600000000001E-2</v>
      </c>
      <c r="GA569">
        <v>0.33473520000000001</v>
      </c>
      <c r="GB569">
        <v>1</v>
      </c>
    </row>
    <row r="570" spans="1:184" x14ac:dyDescent="0.3">
      <c r="A570" t="s">
        <v>279</v>
      </c>
      <c r="B570" t="s">
        <v>1</v>
      </c>
      <c r="C570" t="s">
        <v>1</v>
      </c>
      <c r="D570" t="s">
        <v>1</v>
      </c>
      <c r="E570" t="s">
        <v>1</v>
      </c>
      <c r="F570" t="s">
        <v>222</v>
      </c>
      <c r="G570" t="s">
        <v>1</v>
      </c>
      <c r="H570" s="40" t="s">
        <v>1</v>
      </c>
      <c r="I570" s="18" t="s">
        <v>1</v>
      </c>
      <c r="J570" s="38" t="s">
        <v>1</v>
      </c>
      <c r="K570" s="18">
        <v>44809</v>
      </c>
      <c r="L570" s="38">
        <v>17640</v>
      </c>
      <c r="M570" s="38">
        <v>17640</v>
      </c>
      <c r="N570" s="38">
        <v>14.71613</v>
      </c>
      <c r="O570" s="38">
        <v>13.946999999999999</v>
      </c>
      <c r="P570" s="38">
        <v>13.39071</v>
      </c>
      <c r="Q570" s="38">
        <v>13.039479999999999</v>
      </c>
      <c r="R570" s="38">
        <v>13.1172</v>
      </c>
      <c r="S570" s="38">
        <v>13.57291</v>
      </c>
      <c r="T570" s="38">
        <v>13.869389999999999</v>
      </c>
      <c r="U570" s="38">
        <v>15.023849999999999</v>
      </c>
      <c r="V570" s="38">
        <v>16.845109999999998</v>
      </c>
      <c r="W570" s="38">
        <v>18.615300000000001</v>
      </c>
      <c r="X570" s="38">
        <v>20.20787</v>
      </c>
      <c r="Y570" s="38">
        <v>21.513089999999998</v>
      </c>
      <c r="Z570" s="38">
        <v>22.389469999999999</v>
      </c>
      <c r="AA570" s="38">
        <v>23.034949999999998</v>
      </c>
      <c r="AB570" s="38">
        <v>23.342700000000001</v>
      </c>
      <c r="AC570" s="38">
        <v>23.522259999999999</v>
      </c>
      <c r="AD570" s="38">
        <v>23.46292</v>
      </c>
      <c r="AE570" s="38">
        <v>23.045929999999998</v>
      </c>
      <c r="AF570" s="38">
        <v>22.294160000000002</v>
      </c>
      <c r="AG570" s="38">
        <v>21.32526</v>
      </c>
      <c r="AH570" s="38">
        <v>20.534120000000001</v>
      </c>
      <c r="AI570" s="38">
        <v>19.305489999999999</v>
      </c>
      <c r="AJ570" s="38">
        <v>17.424859999999999</v>
      </c>
      <c r="AK570" s="38">
        <v>16.049219999999998</v>
      </c>
      <c r="AL570" s="38">
        <v>0.45098860000000002</v>
      </c>
      <c r="AM570" s="38">
        <v>0.22726779999999999</v>
      </c>
      <c r="AN570" s="38">
        <v>0.12746399999999999</v>
      </c>
      <c r="AO570" s="38">
        <v>-0.1041661</v>
      </c>
      <c r="AP570" s="38">
        <v>-0.2600113</v>
      </c>
      <c r="AQ570" s="38">
        <v>-0.57037899999999997</v>
      </c>
      <c r="AR570" s="38">
        <v>-1.075904</v>
      </c>
      <c r="AS570" s="38">
        <v>-0.33636850000000001</v>
      </c>
      <c r="AT570" s="38">
        <v>0.2535615</v>
      </c>
      <c r="AU570" s="38">
        <v>0.35338799999999998</v>
      </c>
      <c r="AV570" s="38">
        <v>0.2068237</v>
      </c>
      <c r="AW570" s="38">
        <v>0.22317149999999999</v>
      </c>
      <c r="AX570" s="38">
        <v>5.9773800000000002E-2</v>
      </c>
      <c r="AY570" s="38">
        <v>-0.22661400000000001</v>
      </c>
      <c r="AZ570" s="38">
        <v>-0.56561669999999997</v>
      </c>
      <c r="BA570" s="38">
        <v>-0.56829419999999997</v>
      </c>
      <c r="BB570" s="38">
        <v>-0.20186760000000001</v>
      </c>
      <c r="BC570" s="38">
        <v>2.2439899999999999E-2</v>
      </c>
      <c r="BD570" s="38">
        <v>0.41066000000000003</v>
      </c>
      <c r="BE570" s="38">
        <v>0.1776095</v>
      </c>
      <c r="BF570" s="38">
        <v>0.42725299999999999</v>
      </c>
      <c r="BG570" s="38">
        <v>0.69260690000000003</v>
      </c>
      <c r="BH570" s="38">
        <v>0.4163501</v>
      </c>
      <c r="BI570" s="38">
        <v>0.28606090000000001</v>
      </c>
      <c r="BJ570" s="38">
        <v>0.4879058</v>
      </c>
      <c r="BK570" s="38">
        <v>0.2560904</v>
      </c>
      <c r="BL570" s="38">
        <v>0.15344099999999999</v>
      </c>
      <c r="BM570" s="38">
        <v>-7.9598799999999997E-2</v>
      </c>
      <c r="BN570" s="38">
        <v>-0.23577329999999999</v>
      </c>
      <c r="BO570" s="38">
        <v>-0.53709739999999995</v>
      </c>
      <c r="BP570" s="38">
        <v>-1.028851</v>
      </c>
      <c r="BQ570" s="38">
        <v>-0.30440869999999998</v>
      </c>
      <c r="BR570" s="38">
        <v>0.29007250000000001</v>
      </c>
      <c r="BS570" s="38">
        <v>0.39611069999999998</v>
      </c>
      <c r="BT570" s="38">
        <v>0.25135869999999999</v>
      </c>
      <c r="BU570" s="38">
        <v>0.25537690000000002</v>
      </c>
      <c r="BV570" s="38">
        <v>7.8101500000000004E-2</v>
      </c>
      <c r="BW570" s="38">
        <v>-0.2019629</v>
      </c>
      <c r="BX570" s="38">
        <v>-0.51981120000000003</v>
      </c>
      <c r="BY570" s="38">
        <v>-0.50813969999999997</v>
      </c>
      <c r="BZ570" s="38">
        <v>-0.13786770000000001</v>
      </c>
      <c r="CA570" s="38">
        <v>8.4325200000000003E-2</v>
      </c>
      <c r="CB570" s="38">
        <v>0.48034650000000001</v>
      </c>
      <c r="CC570" s="38">
        <v>0.26000990000000002</v>
      </c>
      <c r="CD570" s="38">
        <v>0.51448320000000003</v>
      </c>
      <c r="CE570" s="38">
        <v>0.77745019999999998</v>
      </c>
      <c r="CF570" s="38">
        <v>0.49132749999999997</v>
      </c>
      <c r="CG570" s="38">
        <v>0.35320550000000001</v>
      </c>
      <c r="CH570" s="38">
        <v>0.51347449999999994</v>
      </c>
      <c r="CI570" s="38">
        <v>0.27605289999999999</v>
      </c>
      <c r="CJ570" s="38">
        <v>0.17143259999999999</v>
      </c>
      <c r="CK570" s="38">
        <v>-6.2583600000000003E-2</v>
      </c>
      <c r="CL570" s="38">
        <v>-0.21898609999999999</v>
      </c>
      <c r="CM570" s="38">
        <v>-0.51404669999999997</v>
      </c>
      <c r="CN570" s="38">
        <v>-0.99626199999999998</v>
      </c>
      <c r="CO570" s="38">
        <v>-0.28227350000000001</v>
      </c>
      <c r="CP570" s="38">
        <v>0.31535980000000002</v>
      </c>
      <c r="CQ570" s="38">
        <v>0.42570029999999998</v>
      </c>
      <c r="CR570" s="38">
        <v>0.2822035</v>
      </c>
      <c r="CS570" s="38">
        <v>0.2776824</v>
      </c>
      <c r="CT570" s="38">
        <v>9.0795299999999995E-2</v>
      </c>
      <c r="CU570" s="38">
        <v>-0.18488959999999999</v>
      </c>
      <c r="CV570" s="38">
        <v>-0.48808639999999998</v>
      </c>
      <c r="CW570" s="38">
        <v>-0.46647680000000002</v>
      </c>
      <c r="CX570" s="38">
        <v>-9.3541600000000003E-2</v>
      </c>
      <c r="CY570" s="38">
        <v>0.12718670000000001</v>
      </c>
      <c r="CZ570" s="38">
        <v>0.52861119999999995</v>
      </c>
      <c r="DA570" s="38">
        <v>0.31708019999999998</v>
      </c>
      <c r="DB570" s="38">
        <v>0.57489849999999998</v>
      </c>
      <c r="DC570" s="38">
        <v>0.83621250000000003</v>
      </c>
      <c r="DD570" s="38">
        <v>0.54325659999999998</v>
      </c>
      <c r="DE570" s="38">
        <v>0.3997096</v>
      </c>
      <c r="DF570" s="38">
        <v>0.53904319999999994</v>
      </c>
      <c r="DG570" s="38">
        <v>0.29601539999999998</v>
      </c>
      <c r="DH570" s="38">
        <v>0.18942429999999999</v>
      </c>
      <c r="DI570" s="38">
        <v>-4.5568400000000002E-2</v>
      </c>
      <c r="DJ570" s="38">
        <v>-0.20219889999999999</v>
      </c>
      <c r="DK570" s="38">
        <v>-0.49099589999999999</v>
      </c>
      <c r="DL570" s="38">
        <v>-0.963673</v>
      </c>
      <c r="DM570" s="38">
        <v>-0.26013829999999999</v>
      </c>
      <c r="DN570" s="38">
        <v>0.34064719999999998</v>
      </c>
      <c r="DO570" s="38">
        <v>0.45528990000000003</v>
      </c>
      <c r="DP570" s="38">
        <v>0.3130483</v>
      </c>
      <c r="DQ570" s="38">
        <v>0.29998780000000003</v>
      </c>
      <c r="DR570" s="38">
        <v>0.103489</v>
      </c>
      <c r="DS570" s="38">
        <v>-0.1678164</v>
      </c>
      <c r="DT570" s="38">
        <v>-0.45636159999999998</v>
      </c>
      <c r="DU570" s="38">
        <v>-0.42481390000000002</v>
      </c>
      <c r="DV570" s="38">
        <v>-4.9215500000000002E-2</v>
      </c>
      <c r="DW570" s="38">
        <v>0.17004820000000001</v>
      </c>
      <c r="DX570" s="38">
        <v>0.57687580000000005</v>
      </c>
      <c r="DY570" s="38">
        <v>0.3741505</v>
      </c>
      <c r="DZ570" s="38">
        <v>0.63531389999999999</v>
      </c>
      <c r="EA570" s="38">
        <v>0.89497470000000001</v>
      </c>
      <c r="EB570" s="38">
        <v>0.59518579999999999</v>
      </c>
      <c r="EC570" s="38">
        <v>0.44621369999999999</v>
      </c>
      <c r="ED570" s="38">
        <v>0.57596049999999999</v>
      </c>
      <c r="EE570" s="38">
        <v>0.32483800000000002</v>
      </c>
      <c r="EF570" s="38">
        <v>0.21540129999999999</v>
      </c>
      <c r="EG570" s="38">
        <v>-2.1001100000000002E-2</v>
      </c>
      <c r="EH570" s="38">
        <v>-0.17796090000000001</v>
      </c>
      <c r="EI570" s="38">
        <v>-0.45771430000000002</v>
      </c>
      <c r="EJ570" s="38">
        <v>-0.91661959999999998</v>
      </c>
      <c r="EK570" s="38">
        <v>-0.22817850000000001</v>
      </c>
      <c r="EL570" s="38">
        <v>0.3771581</v>
      </c>
      <c r="EM570" s="38">
        <v>0.49801269999999997</v>
      </c>
      <c r="EN570" s="38">
        <v>0.35758329999999999</v>
      </c>
      <c r="EO570" s="38">
        <v>0.33219330000000002</v>
      </c>
      <c r="EP570" s="38">
        <v>0.1218168</v>
      </c>
      <c r="EQ570" s="38">
        <v>-0.1431653</v>
      </c>
      <c r="ER570" s="38">
        <v>-0.41055609999999998</v>
      </c>
      <c r="ES570" s="38">
        <v>-0.36465940000000002</v>
      </c>
      <c r="ET570" s="38">
        <v>1.47844E-2</v>
      </c>
      <c r="EU570" s="38">
        <v>0.23193340000000001</v>
      </c>
      <c r="EV570" s="38">
        <v>0.64656230000000003</v>
      </c>
      <c r="EW570" s="38">
        <v>0.45655099999999998</v>
      </c>
      <c r="EX570" s="38">
        <v>0.72254410000000002</v>
      </c>
      <c r="EY570" s="38">
        <v>0.97981799999999997</v>
      </c>
      <c r="EZ570" s="38">
        <v>0.67016319999999996</v>
      </c>
      <c r="FA570" s="38">
        <v>0.51335830000000005</v>
      </c>
      <c r="FB570" s="38">
        <v>82.877269999999996</v>
      </c>
      <c r="FC570" s="38">
        <v>81.637079999999997</v>
      </c>
      <c r="FD570" s="38">
        <v>79.894009999999994</v>
      </c>
      <c r="FE570" s="38">
        <v>78.416079999999994</v>
      </c>
      <c r="FF570" s="38">
        <v>77.241399999999999</v>
      </c>
      <c r="FG570" s="38">
        <v>76.329769999999996</v>
      </c>
      <c r="FH570" s="38">
        <v>75.128469999999993</v>
      </c>
      <c r="FI570" s="38">
        <v>75.867800000000003</v>
      </c>
      <c r="FJ570" s="38">
        <v>80.614850000000004</v>
      </c>
      <c r="FK570" s="38">
        <v>86.448490000000007</v>
      </c>
      <c r="FL570" s="38">
        <v>91.595820000000003</v>
      </c>
      <c r="FM570" s="38">
        <v>95.78192</v>
      </c>
      <c r="FN570" s="38">
        <v>99.838470000000001</v>
      </c>
      <c r="FO570" s="38">
        <v>103.0536</v>
      </c>
      <c r="FP570" s="38">
        <v>105.1296</v>
      </c>
      <c r="FQ570" s="38">
        <v>106.595</v>
      </c>
      <c r="FR570" s="38">
        <v>107.11620000000001</v>
      </c>
      <c r="FS570" s="38">
        <v>106.4956</v>
      </c>
      <c r="FT570" s="38">
        <v>104.2539</v>
      </c>
      <c r="FU570" s="38">
        <v>99.69247</v>
      </c>
      <c r="FV570" s="38">
        <v>96.48706</v>
      </c>
      <c r="FW570">
        <v>93.008480000000006</v>
      </c>
      <c r="FX570">
        <v>89.709950000000006</v>
      </c>
      <c r="FY570">
        <v>87.954030000000003</v>
      </c>
      <c r="FZ570">
        <v>8.4683400000000006E-2</v>
      </c>
      <c r="GA570">
        <v>1.396925</v>
      </c>
      <c r="GB570">
        <v>1</v>
      </c>
    </row>
    <row r="571" spans="1:184" x14ac:dyDescent="0.3">
      <c r="A571" t="s">
        <v>279</v>
      </c>
      <c r="B571" t="s">
        <v>1</v>
      </c>
      <c r="C571" t="s">
        <v>1</v>
      </c>
      <c r="D571" t="s">
        <v>1</v>
      </c>
      <c r="E571" t="s">
        <v>1</v>
      </c>
      <c r="F571" t="s">
        <v>222</v>
      </c>
      <c r="G571" t="s">
        <v>1</v>
      </c>
      <c r="H571" s="40" t="s">
        <v>1</v>
      </c>
      <c r="I571" s="18" t="s">
        <v>1</v>
      </c>
      <c r="J571" s="38" t="s">
        <v>1</v>
      </c>
      <c r="K571" s="18">
        <v>44810</v>
      </c>
      <c r="L571" s="38">
        <v>17640</v>
      </c>
      <c r="M571" s="38">
        <v>17640</v>
      </c>
      <c r="N571" s="38">
        <v>15.2295</v>
      </c>
      <c r="O571" s="38">
        <v>14.69562</v>
      </c>
      <c r="P571" s="38">
        <v>14.2499</v>
      </c>
      <c r="Q571" s="38">
        <v>14.243220000000001</v>
      </c>
      <c r="R571" s="38">
        <v>14.875439999999999</v>
      </c>
      <c r="S571" s="38">
        <v>16.477360000000001</v>
      </c>
      <c r="T571" s="38">
        <v>18.461680000000001</v>
      </c>
      <c r="U571" s="38">
        <v>20.951370000000001</v>
      </c>
      <c r="V571" s="38">
        <v>24.040510000000001</v>
      </c>
      <c r="W571" s="38">
        <v>26.311979999999998</v>
      </c>
      <c r="X571" s="38">
        <v>28.222560000000001</v>
      </c>
      <c r="Y571" s="38">
        <v>29.836490000000001</v>
      </c>
      <c r="Z571" s="38">
        <v>30.912240000000001</v>
      </c>
      <c r="AA571" s="38">
        <v>31.943429999999999</v>
      </c>
      <c r="AB571" s="38">
        <v>32.191830000000003</v>
      </c>
      <c r="AC571" s="38">
        <v>31.567910000000001</v>
      </c>
      <c r="AD571" s="38">
        <v>30.067630000000001</v>
      </c>
      <c r="AE571" s="38">
        <v>27.744309999999999</v>
      </c>
      <c r="AF571" s="38">
        <v>25.609500000000001</v>
      </c>
      <c r="AG571" s="38">
        <v>24.15231</v>
      </c>
      <c r="AH571" s="38">
        <v>22.76558</v>
      </c>
      <c r="AI571" s="38">
        <v>20.75629</v>
      </c>
      <c r="AJ571" s="38">
        <v>18.674759999999999</v>
      </c>
      <c r="AK571" s="38">
        <v>17.05011</v>
      </c>
      <c r="AL571" s="38">
        <v>0.27245799999999998</v>
      </c>
      <c r="AM571" s="38">
        <v>0.1930588</v>
      </c>
      <c r="AN571" s="38">
        <v>0.1391828</v>
      </c>
      <c r="AO571" s="38">
        <v>0.13575219999999999</v>
      </c>
      <c r="AP571" s="38">
        <v>7.5878299999999996E-2</v>
      </c>
      <c r="AQ571" s="38">
        <v>3.20364E-2</v>
      </c>
      <c r="AR571" s="38">
        <v>-0.39984180000000002</v>
      </c>
      <c r="AS571" s="38">
        <v>-0.17253840000000001</v>
      </c>
      <c r="AT571" s="38">
        <v>-0.3208838</v>
      </c>
      <c r="AU571" s="38">
        <v>-0.48780800000000002</v>
      </c>
      <c r="AV571" s="38">
        <v>-0.54910709999999996</v>
      </c>
      <c r="AW571" s="38">
        <v>-0.46760170000000001</v>
      </c>
      <c r="AX571" s="38">
        <v>-0.1057748</v>
      </c>
      <c r="AY571" s="38">
        <v>0.30042210000000003</v>
      </c>
      <c r="AZ571" s="38">
        <v>0.60494729999999997</v>
      </c>
      <c r="BA571" s="38">
        <v>0.75674269999999999</v>
      </c>
      <c r="BB571" s="38">
        <v>1.0056590000000001</v>
      </c>
      <c r="BC571" s="38">
        <v>0.69886230000000005</v>
      </c>
      <c r="BD571" s="38">
        <v>0.63319270000000005</v>
      </c>
      <c r="BE571" s="38">
        <v>0.27619169999999998</v>
      </c>
      <c r="BF571" s="38">
        <v>0.49584020000000001</v>
      </c>
      <c r="BG571" s="38">
        <v>0.27448479999999997</v>
      </c>
      <c r="BH571" s="38">
        <v>0.15963910000000001</v>
      </c>
      <c r="BI571" s="38">
        <v>-1.1426499999999999E-2</v>
      </c>
      <c r="BJ571" s="38">
        <v>0.32049470000000002</v>
      </c>
      <c r="BK571" s="38">
        <v>0.23543420000000001</v>
      </c>
      <c r="BL571" s="38">
        <v>0.17400180000000001</v>
      </c>
      <c r="BM571" s="38">
        <v>0.16729810000000001</v>
      </c>
      <c r="BN571" s="38">
        <v>0.1098208</v>
      </c>
      <c r="BO571" s="38">
        <v>7.1933800000000006E-2</v>
      </c>
      <c r="BP571" s="38">
        <v>-0.34242289999999997</v>
      </c>
      <c r="BQ571" s="38">
        <v>-0.12898470000000001</v>
      </c>
      <c r="BR571" s="38">
        <v>-0.27079170000000002</v>
      </c>
      <c r="BS571" s="38">
        <v>-0.42443700000000001</v>
      </c>
      <c r="BT571" s="38">
        <v>-0.49652439999999998</v>
      </c>
      <c r="BU571" s="38">
        <v>-0.42030139999999999</v>
      </c>
      <c r="BV571" s="38">
        <v>-7.9618800000000003E-2</v>
      </c>
      <c r="BW571" s="38">
        <v>0.33328679999999999</v>
      </c>
      <c r="BX571" s="38">
        <v>0.6579294</v>
      </c>
      <c r="BY571" s="38">
        <v>0.82588799999999996</v>
      </c>
      <c r="BZ571" s="38">
        <v>1.084198</v>
      </c>
      <c r="CA571" s="38">
        <v>0.78241810000000001</v>
      </c>
      <c r="CB571" s="38">
        <v>0.73074870000000003</v>
      </c>
      <c r="CC571" s="38">
        <v>0.38252049999999999</v>
      </c>
      <c r="CD571" s="38">
        <v>0.58420830000000001</v>
      </c>
      <c r="CE571" s="38">
        <v>0.38390940000000001</v>
      </c>
      <c r="CF571" s="38">
        <v>0.25447429999999999</v>
      </c>
      <c r="CG571" s="38">
        <v>8.9122499999999993E-2</v>
      </c>
      <c r="CH571" s="38">
        <v>0.35376469999999999</v>
      </c>
      <c r="CI571" s="38">
        <v>0.2647833</v>
      </c>
      <c r="CJ571" s="38">
        <v>0.1981173</v>
      </c>
      <c r="CK571" s="38">
        <v>0.1891467</v>
      </c>
      <c r="CL571" s="38">
        <v>0.13332920000000001</v>
      </c>
      <c r="CM571" s="38">
        <v>9.9566600000000005E-2</v>
      </c>
      <c r="CN571" s="38">
        <v>-0.3026548</v>
      </c>
      <c r="CO571" s="38">
        <v>-9.8819599999999994E-2</v>
      </c>
      <c r="CP571" s="38">
        <v>-0.23609810000000001</v>
      </c>
      <c r="CQ571" s="38">
        <v>-0.38054650000000001</v>
      </c>
      <c r="CR571" s="38">
        <v>-0.46010570000000001</v>
      </c>
      <c r="CS571" s="38">
        <v>-0.38754129999999998</v>
      </c>
      <c r="CT571" s="38">
        <v>-6.1503299999999997E-2</v>
      </c>
      <c r="CU571" s="38">
        <v>0.3560488</v>
      </c>
      <c r="CV571" s="38">
        <v>0.69462469999999998</v>
      </c>
      <c r="CW571" s="38">
        <v>0.87377769999999999</v>
      </c>
      <c r="CX571" s="38">
        <v>1.1385940000000001</v>
      </c>
      <c r="CY571" s="38">
        <v>0.84028849999999999</v>
      </c>
      <c r="CZ571" s="38">
        <v>0.79831560000000001</v>
      </c>
      <c r="DA571" s="38">
        <v>0.4561635</v>
      </c>
      <c r="DB571" s="38">
        <v>0.64541179999999998</v>
      </c>
      <c r="DC571" s="38">
        <v>0.45969660000000001</v>
      </c>
      <c r="DD571" s="38">
        <v>0.32015680000000002</v>
      </c>
      <c r="DE571" s="38">
        <v>0.1587624</v>
      </c>
      <c r="DF571" s="38">
        <v>0.38703470000000001</v>
      </c>
      <c r="DG571" s="38">
        <v>0.29413240000000002</v>
      </c>
      <c r="DH571" s="38">
        <v>0.22223280000000001</v>
      </c>
      <c r="DI571" s="38">
        <v>0.21099519999999999</v>
      </c>
      <c r="DJ571" s="38">
        <v>0.1568377</v>
      </c>
      <c r="DK571" s="38">
        <v>0.12719939999999999</v>
      </c>
      <c r="DL571" s="38">
        <v>-0.26288660000000003</v>
      </c>
      <c r="DM571" s="38">
        <v>-6.8654400000000004E-2</v>
      </c>
      <c r="DN571" s="38">
        <v>-0.20140449999999999</v>
      </c>
      <c r="DO571" s="38">
        <v>-0.33665590000000001</v>
      </c>
      <c r="DP571" s="38">
        <v>-0.42368709999999998</v>
      </c>
      <c r="DQ571" s="38">
        <v>-0.35478120000000002</v>
      </c>
      <c r="DR571" s="38">
        <v>-4.3387700000000001E-2</v>
      </c>
      <c r="DS571" s="38">
        <v>0.3788107</v>
      </c>
      <c r="DT571" s="38">
        <v>0.73131990000000002</v>
      </c>
      <c r="DU571" s="38">
        <v>0.92166749999999997</v>
      </c>
      <c r="DV571" s="38">
        <v>1.1929890000000001</v>
      </c>
      <c r="DW571" s="38">
        <v>0.89815900000000004</v>
      </c>
      <c r="DX571" s="38">
        <v>0.8658825</v>
      </c>
      <c r="DY571" s="38">
        <v>0.52980660000000002</v>
      </c>
      <c r="DZ571" s="38">
        <v>0.7066154</v>
      </c>
      <c r="EA571" s="38">
        <v>0.53548379999999995</v>
      </c>
      <c r="EB571" s="38">
        <v>0.3858394</v>
      </c>
      <c r="EC571" s="38">
        <v>0.2284023</v>
      </c>
      <c r="ED571" s="38">
        <v>0.4350714</v>
      </c>
      <c r="EE571" s="38">
        <v>0.33650780000000002</v>
      </c>
      <c r="EF571" s="38">
        <v>0.2570518</v>
      </c>
      <c r="EG571" s="38">
        <v>0.24254110000000001</v>
      </c>
      <c r="EH571" s="38">
        <v>0.19078020000000001</v>
      </c>
      <c r="EI571" s="38">
        <v>0.16709689999999999</v>
      </c>
      <c r="EJ571" s="38">
        <v>-0.20546780000000001</v>
      </c>
      <c r="EK571" s="38">
        <v>-2.51007E-2</v>
      </c>
      <c r="EL571" s="38">
        <v>-0.15131240000000001</v>
      </c>
      <c r="EM571" s="38">
        <v>-0.273285</v>
      </c>
      <c r="EN571" s="38">
        <v>-0.3711044</v>
      </c>
      <c r="EO571" s="38">
        <v>-0.3074808</v>
      </c>
      <c r="EP571" s="38">
        <v>-1.7231699999999999E-2</v>
      </c>
      <c r="EQ571" s="38">
        <v>0.41167540000000002</v>
      </c>
      <c r="ER571" s="38">
        <v>0.7843021</v>
      </c>
      <c r="ES571" s="38">
        <v>0.99081280000000005</v>
      </c>
      <c r="ET571" s="38">
        <v>1.2715289999999999</v>
      </c>
      <c r="EU571" s="38">
        <v>0.98171470000000005</v>
      </c>
      <c r="EV571" s="38">
        <v>0.96343849999999998</v>
      </c>
      <c r="EW571" s="38">
        <v>0.63613529999999996</v>
      </c>
      <c r="EX571" s="38">
        <v>0.79498349999999995</v>
      </c>
      <c r="EY571" s="38">
        <v>0.64490840000000005</v>
      </c>
      <c r="EZ571" s="38">
        <v>0.4806745</v>
      </c>
      <c r="FA571" s="38">
        <v>0.3289512</v>
      </c>
      <c r="FB571" s="38">
        <v>85.016400000000004</v>
      </c>
      <c r="FC571" s="38">
        <v>83.588759999999994</v>
      </c>
      <c r="FD571" s="38">
        <v>82.072389999999999</v>
      </c>
      <c r="FE571" s="38">
        <v>80.964960000000005</v>
      </c>
      <c r="FF571" s="38">
        <v>79.905910000000006</v>
      </c>
      <c r="FG571" s="38">
        <v>79.437129999999996</v>
      </c>
      <c r="FH571" s="38">
        <v>78.779799999999994</v>
      </c>
      <c r="FI571" s="38">
        <v>80.856089999999995</v>
      </c>
      <c r="FJ571" s="38">
        <v>85.766589999999994</v>
      </c>
      <c r="FK571" s="38">
        <v>91.639049999999997</v>
      </c>
      <c r="FL571" s="38">
        <v>96.345820000000003</v>
      </c>
      <c r="FM571" s="38">
        <v>100.97280000000001</v>
      </c>
      <c r="FN571" s="38">
        <v>104.3229</v>
      </c>
      <c r="FO571" s="38">
        <v>107.3903</v>
      </c>
      <c r="FP571" s="38">
        <v>109.4598</v>
      </c>
      <c r="FQ571" s="38">
        <v>111.08320000000001</v>
      </c>
      <c r="FR571" s="38">
        <v>111.1238</v>
      </c>
      <c r="FS571" s="38">
        <v>109.7479</v>
      </c>
      <c r="FT571" s="38">
        <v>106.92230000000001</v>
      </c>
      <c r="FU571" s="38">
        <v>101.4385</v>
      </c>
      <c r="FV571" s="38">
        <v>96.679689999999994</v>
      </c>
      <c r="FW571">
        <v>93.823549999999997</v>
      </c>
      <c r="FX571">
        <v>92.004620000000003</v>
      </c>
      <c r="FY571">
        <v>89.342439999999996</v>
      </c>
      <c r="FZ571">
        <v>0.1120047</v>
      </c>
      <c r="GA571">
        <v>0.85326539999999995</v>
      </c>
      <c r="GB571">
        <v>1</v>
      </c>
    </row>
    <row r="572" spans="1:184" x14ac:dyDescent="0.3">
      <c r="A572" t="s">
        <v>279</v>
      </c>
      <c r="B572" t="s">
        <v>1</v>
      </c>
      <c r="C572" t="s">
        <v>1</v>
      </c>
      <c r="D572" t="s">
        <v>1</v>
      </c>
      <c r="E572" t="s">
        <v>1</v>
      </c>
      <c r="F572" t="s">
        <v>222</v>
      </c>
      <c r="G572" t="s">
        <v>1</v>
      </c>
      <c r="H572" s="40" t="s">
        <v>1</v>
      </c>
      <c r="I572" s="18" t="s">
        <v>1</v>
      </c>
      <c r="J572" s="38" t="s">
        <v>1</v>
      </c>
      <c r="K572" s="18">
        <v>44811</v>
      </c>
      <c r="L572" s="38">
        <v>17640</v>
      </c>
      <c r="M572" s="38">
        <v>17640</v>
      </c>
      <c r="N572" s="38">
        <v>16.281179999999999</v>
      </c>
      <c r="O572" s="38">
        <v>15.583729999999999</v>
      </c>
      <c r="P572" s="38">
        <v>15.109780000000001</v>
      </c>
      <c r="Q572" s="38">
        <v>14.97785</v>
      </c>
      <c r="R572" s="38">
        <v>15.546379999999999</v>
      </c>
      <c r="S572" s="38">
        <v>17.085270000000001</v>
      </c>
      <c r="T572" s="38">
        <v>19.005990000000001</v>
      </c>
      <c r="U572" s="38">
        <v>21.34796</v>
      </c>
      <c r="V572" s="38">
        <v>24.184139999999999</v>
      </c>
      <c r="W572" s="38">
        <v>26.298950000000001</v>
      </c>
      <c r="X572" s="38">
        <v>28.072040000000001</v>
      </c>
      <c r="Y572" s="38">
        <v>29.44143</v>
      </c>
      <c r="Z572" s="38">
        <v>30.380520000000001</v>
      </c>
      <c r="AA572" s="38">
        <v>31.238389999999999</v>
      </c>
      <c r="AB572" s="38">
        <v>31.385819999999999</v>
      </c>
      <c r="AC572" s="38">
        <v>30.81221</v>
      </c>
      <c r="AD572" s="38">
        <v>29.476780000000002</v>
      </c>
      <c r="AE572" s="38">
        <v>27.30921</v>
      </c>
      <c r="AF572" s="38">
        <v>25.324369999999998</v>
      </c>
      <c r="AG572" s="38">
        <v>23.938790000000001</v>
      </c>
      <c r="AH572" s="38">
        <v>22.67848</v>
      </c>
      <c r="AI572" s="38">
        <v>20.83156</v>
      </c>
      <c r="AJ572" s="38">
        <v>18.611519999999999</v>
      </c>
      <c r="AK572" s="38">
        <v>16.98424</v>
      </c>
      <c r="AL572" s="38">
        <v>0.1595984</v>
      </c>
      <c r="AM572" s="38">
        <v>9.5904500000000004E-2</v>
      </c>
      <c r="AN572" s="38">
        <v>7.2989200000000004E-2</v>
      </c>
      <c r="AO572" s="38">
        <v>2.5219399999999999E-2</v>
      </c>
      <c r="AP572" s="38">
        <v>-5.0047700000000001E-2</v>
      </c>
      <c r="AQ572" s="38">
        <v>-0.17441789999999999</v>
      </c>
      <c r="AR572" s="38">
        <v>-0.48628979999999999</v>
      </c>
      <c r="AS572" s="38">
        <v>-0.11948789999999999</v>
      </c>
      <c r="AT572" s="38">
        <v>-0.19718060000000001</v>
      </c>
      <c r="AU572" s="38">
        <v>-0.1648309</v>
      </c>
      <c r="AV572" s="38">
        <v>-0.17583679999999999</v>
      </c>
      <c r="AW572" s="38">
        <v>-0.19092590000000001</v>
      </c>
      <c r="AX572" s="38">
        <v>-3.4150699999999999E-2</v>
      </c>
      <c r="AY572" s="38">
        <v>0.12371509999999999</v>
      </c>
      <c r="AZ572" s="38">
        <v>0.2070757</v>
      </c>
      <c r="BA572" s="38">
        <v>0.22215280000000001</v>
      </c>
      <c r="BB572" s="38">
        <v>0.51606730000000001</v>
      </c>
      <c r="BC572" s="38">
        <v>0.38976959999999999</v>
      </c>
      <c r="BD572" s="38">
        <v>0.37316159999999998</v>
      </c>
      <c r="BE572" s="38">
        <v>0.1047145</v>
      </c>
      <c r="BF572" s="38">
        <v>0.59856019999999999</v>
      </c>
      <c r="BG572" s="38">
        <v>0.79012939999999998</v>
      </c>
      <c r="BH572" s="38">
        <v>0.47404410000000002</v>
      </c>
      <c r="BI572" s="38">
        <v>0.33115349999999999</v>
      </c>
      <c r="BJ572" s="38">
        <v>0.19921710000000001</v>
      </c>
      <c r="BK572" s="38">
        <v>0.12403019999999999</v>
      </c>
      <c r="BL572" s="38">
        <v>9.6466899999999994E-2</v>
      </c>
      <c r="BM572" s="38">
        <v>4.8353500000000001E-2</v>
      </c>
      <c r="BN572" s="38">
        <v>-2.5547299999999998E-2</v>
      </c>
      <c r="BO572" s="38">
        <v>-0.14226800000000001</v>
      </c>
      <c r="BP572" s="38">
        <v>-0.44372929999999999</v>
      </c>
      <c r="BQ572" s="38">
        <v>-8.8143299999999994E-2</v>
      </c>
      <c r="BR572" s="38">
        <v>-0.1571118</v>
      </c>
      <c r="BS572" s="38">
        <v>-0.12321319999999999</v>
      </c>
      <c r="BT572" s="38">
        <v>-0.14207030000000001</v>
      </c>
      <c r="BU572" s="38">
        <v>-0.16206809999999999</v>
      </c>
      <c r="BV572" s="38">
        <v>-1.57822E-2</v>
      </c>
      <c r="BW572" s="38">
        <v>0.1470524</v>
      </c>
      <c r="BX572" s="38">
        <v>0.24338760000000001</v>
      </c>
      <c r="BY572" s="38">
        <v>0.2772715</v>
      </c>
      <c r="BZ572" s="38">
        <v>0.58335919999999997</v>
      </c>
      <c r="CA572" s="38">
        <v>0.46112789999999998</v>
      </c>
      <c r="CB572" s="38">
        <v>0.4586826</v>
      </c>
      <c r="CC572" s="38">
        <v>0.18927759999999999</v>
      </c>
      <c r="CD572" s="38">
        <v>0.66301730000000003</v>
      </c>
      <c r="CE572" s="38">
        <v>0.8613111</v>
      </c>
      <c r="CF572" s="38">
        <v>0.54031229999999997</v>
      </c>
      <c r="CG572" s="38">
        <v>0.39508910000000003</v>
      </c>
      <c r="CH572" s="38">
        <v>0.226657</v>
      </c>
      <c r="CI572" s="38">
        <v>0.1435099</v>
      </c>
      <c r="CJ572" s="38">
        <v>0.11272749999999999</v>
      </c>
      <c r="CK572" s="38">
        <v>6.4376100000000006E-2</v>
      </c>
      <c r="CL572" s="38">
        <v>-8.5784999999999993E-3</v>
      </c>
      <c r="CM572" s="38">
        <v>-0.1200011</v>
      </c>
      <c r="CN572" s="38">
        <v>-0.41425190000000001</v>
      </c>
      <c r="CO572" s="38">
        <v>-6.6434099999999996E-2</v>
      </c>
      <c r="CP572" s="38">
        <v>-0.12936039999999999</v>
      </c>
      <c r="CQ572" s="38">
        <v>-9.4389000000000001E-2</v>
      </c>
      <c r="CR572" s="38">
        <v>-0.11868380000000001</v>
      </c>
      <c r="CS572" s="38">
        <v>-0.14208119999999999</v>
      </c>
      <c r="CT572" s="38">
        <v>-3.0603000000000002E-3</v>
      </c>
      <c r="CU572" s="38">
        <v>0.16321579999999999</v>
      </c>
      <c r="CV572" s="38">
        <v>0.26853709999999997</v>
      </c>
      <c r="CW572" s="38">
        <v>0.31544650000000002</v>
      </c>
      <c r="CX572" s="38">
        <v>0.62996529999999995</v>
      </c>
      <c r="CY572" s="38">
        <v>0.51055050000000002</v>
      </c>
      <c r="CZ572" s="38">
        <v>0.51791419999999999</v>
      </c>
      <c r="DA572" s="38">
        <v>0.2478458</v>
      </c>
      <c r="DB572" s="38">
        <v>0.70766010000000001</v>
      </c>
      <c r="DC572" s="38">
        <v>0.91061130000000001</v>
      </c>
      <c r="DD572" s="38">
        <v>0.5862096</v>
      </c>
      <c r="DE572" s="38">
        <v>0.4393707</v>
      </c>
      <c r="DF572" s="38">
        <v>0.25409680000000001</v>
      </c>
      <c r="DG572" s="38">
        <v>0.16298960000000001</v>
      </c>
      <c r="DH572" s="38">
        <v>0.12898799999999999</v>
      </c>
      <c r="DI572" s="38">
        <v>8.0398700000000003E-2</v>
      </c>
      <c r="DJ572" s="38">
        <v>8.3903999999999992E-3</v>
      </c>
      <c r="DK572" s="38">
        <v>-9.7734199999999993E-2</v>
      </c>
      <c r="DL572" s="38">
        <v>-0.38477460000000002</v>
      </c>
      <c r="DM572" s="38">
        <v>-4.4724800000000002E-2</v>
      </c>
      <c r="DN572" s="38">
        <v>-0.1016089</v>
      </c>
      <c r="DO572" s="38">
        <v>-6.5564700000000004E-2</v>
      </c>
      <c r="DP572" s="38">
        <v>-9.5297199999999999E-2</v>
      </c>
      <c r="DQ572" s="38">
        <v>-0.12209440000000001</v>
      </c>
      <c r="DR572" s="38">
        <v>9.6617000000000005E-3</v>
      </c>
      <c r="DS572" s="38">
        <v>0.17937919999999999</v>
      </c>
      <c r="DT572" s="38">
        <v>0.29368660000000002</v>
      </c>
      <c r="DU572" s="38">
        <v>0.35362159999999998</v>
      </c>
      <c r="DV572" s="38">
        <v>0.67657140000000004</v>
      </c>
      <c r="DW572" s="38">
        <v>0.5599731</v>
      </c>
      <c r="DX572" s="38">
        <v>0.57714589999999999</v>
      </c>
      <c r="DY572" s="38">
        <v>0.30641390000000002</v>
      </c>
      <c r="DZ572" s="38">
        <v>0.75230280000000005</v>
      </c>
      <c r="EA572" s="38">
        <v>0.95991150000000003</v>
      </c>
      <c r="EB572" s="38">
        <v>0.63210679999999997</v>
      </c>
      <c r="EC572" s="38">
        <v>0.48365229999999998</v>
      </c>
      <c r="ED572" s="38">
        <v>0.29371560000000002</v>
      </c>
      <c r="EE572" s="38">
        <v>0.19111529999999999</v>
      </c>
      <c r="EF572" s="38">
        <v>0.15246570000000001</v>
      </c>
      <c r="EG572" s="38">
        <v>0.10353279999999999</v>
      </c>
      <c r="EH572" s="38">
        <v>3.2890700000000002E-2</v>
      </c>
      <c r="EI572" s="38">
        <v>-6.5584400000000001E-2</v>
      </c>
      <c r="EJ572" s="38">
        <v>-0.34221400000000002</v>
      </c>
      <c r="EK572" s="38">
        <v>-1.33802E-2</v>
      </c>
      <c r="EL572" s="38">
        <v>-6.1540200000000003E-2</v>
      </c>
      <c r="EM572" s="38">
        <v>-2.3947099999999999E-2</v>
      </c>
      <c r="EN572" s="38">
        <v>-6.1530700000000001E-2</v>
      </c>
      <c r="EO572" s="38">
        <v>-9.3236600000000003E-2</v>
      </c>
      <c r="EP572" s="38">
        <v>2.8030200000000002E-2</v>
      </c>
      <c r="EQ572" s="38">
        <v>0.2027166</v>
      </c>
      <c r="ER572" s="38">
        <v>0.32999859999999998</v>
      </c>
      <c r="ES572" s="38">
        <v>0.4087403</v>
      </c>
      <c r="ET572" s="38">
        <v>0.74386330000000001</v>
      </c>
      <c r="EU572" s="38">
        <v>0.63133139999999999</v>
      </c>
      <c r="EV572" s="38">
        <v>0.66266689999999995</v>
      </c>
      <c r="EW572" s="38">
        <v>0.39097700000000002</v>
      </c>
      <c r="EX572" s="38">
        <v>0.81675989999999998</v>
      </c>
      <c r="EY572" s="38">
        <v>1.031093</v>
      </c>
      <c r="EZ572" s="38">
        <v>0.69837519999999997</v>
      </c>
      <c r="FA572" s="38">
        <v>0.54758790000000002</v>
      </c>
      <c r="FB572" s="38">
        <v>87.859020000000001</v>
      </c>
      <c r="FC572" s="38">
        <v>86.22869</v>
      </c>
      <c r="FD572" s="38">
        <v>83.689229999999995</v>
      </c>
      <c r="FE572" s="38">
        <v>82.445679999999996</v>
      </c>
      <c r="FF572" s="38">
        <v>81.140460000000004</v>
      </c>
      <c r="FG572" s="38">
        <v>79.206180000000003</v>
      </c>
      <c r="FH572" s="38">
        <v>78.47193</v>
      </c>
      <c r="FI572" s="38">
        <v>79.128460000000004</v>
      </c>
      <c r="FJ572" s="38">
        <v>83.863119999999995</v>
      </c>
      <c r="FK572" s="38">
        <v>89.385270000000006</v>
      </c>
      <c r="FL572" s="38">
        <v>94.693340000000006</v>
      </c>
      <c r="FM572" s="38">
        <v>98.428510000000003</v>
      </c>
      <c r="FN572" s="38">
        <v>101.8476</v>
      </c>
      <c r="FO572" s="38">
        <v>104.33750000000001</v>
      </c>
      <c r="FP572" s="38">
        <v>106.0706</v>
      </c>
      <c r="FQ572" s="38">
        <v>107.17449999999999</v>
      </c>
      <c r="FR572" s="38">
        <v>107.1146</v>
      </c>
      <c r="FS572" s="38">
        <v>105.52</v>
      </c>
      <c r="FT572" s="38">
        <v>102.3961</v>
      </c>
      <c r="FU572" s="38">
        <v>98.082939999999994</v>
      </c>
      <c r="FV572" s="38">
        <v>94.937520000000006</v>
      </c>
      <c r="FW572">
        <v>92.74588</v>
      </c>
      <c r="FX572">
        <v>90.011610000000005</v>
      </c>
      <c r="FY572">
        <v>87.019199999999998</v>
      </c>
      <c r="FZ572">
        <v>9.0348399999999995E-2</v>
      </c>
      <c r="GA572">
        <v>0.66581670000000004</v>
      </c>
      <c r="GB572">
        <v>1</v>
      </c>
    </row>
    <row r="573" spans="1:184" x14ac:dyDescent="0.3">
      <c r="A573" t="s">
        <v>279</v>
      </c>
      <c r="B573" t="s">
        <v>1</v>
      </c>
      <c r="C573" t="s">
        <v>1</v>
      </c>
      <c r="D573" t="s">
        <v>1</v>
      </c>
      <c r="E573" t="s">
        <v>1</v>
      </c>
      <c r="F573" t="s">
        <v>222</v>
      </c>
      <c r="G573" t="s">
        <v>1</v>
      </c>
      <c r="H573" s="40" t="s">
        <v>1</v>
      </c>
      <c r="I573" s="18" t="s">
        <v>1</v>
      </c>
      <c r="J573" s="38" t="s">
        <v>1</v>
      </c>
      <c r="K573" s="18" t="s">
        <v>2</v>
      </c>
      <c r="L573" s="38">
        <v>17714</v>
      </c>
      <c r="M573" s="38">
        <v>17714</v>
      </c>
      <c r="N573" s="38">
        <v>14.26545</v>
      </c>
      <c r="O573" s="38">
        <v>13.685560000000001</v>
      </c>
      <c r="P573" s="38">
        <v>13.29941</v>
      </c>
      <c r="Q573" s="38">
        <v>13.234529999999999</v>
      </c>
      <c r="R573" s="38">
        <v>13.77915</v>
      </c>
      <c r="S573" s="38">
        <v>15.19585</v>
      </c>
      <c r="T573" s="38">
        <v>16.880800000000001</v>
      </c>
      <c r="U573" s="38">
        <v>19.04177</v>
      </c>
      <c r="V573" s="38">
        <v>21.59151</v>
      </c>
      <c r="W573" s="38">
        <v>23.460470000000001</v>
      </c>
      <c r="X573" s="38">
        <v>25.11637</v>
      </c>
      <c r="Y573" s="38">
        <v>26.44004</v>
      </c>
      <c r="Z573" s="38">
        <v>27.337969999999999</v>
      </c>
      <c r="AA573" s="38">
        <v>28.244029999999999</v>
      </c>
      <c r="AB573" s="38">
        <v>28.495280000000001</v>
      </c>
      <c r="AC573" s="38">
        <v>28.024329999999999</v>
      </c>
      <c r="AD573" s="38">
        <v>26.841419999999999</v>
      </c>
      <c r="AE573" s="38">
        <v>24.94699</v>
      </c>
      <c r="AF573" s="38">
        <v>23.218769999999999</v>
      </c>
      <c r="AG573" s="38">
        <v>21.99513</v>
      </c>
      <c r="AH573" s="38">
        <v>20.795670000000001</v>
      </c>
      <c r="AI573" s="38">
        <v>19.033989999999999</v>
      </c>
      <c r="AJ573" s="38">
        <v>17.079709999999999</v>
      </c>
      <c r="AK573" s="38">
        <v>15.58013</v>
      </c>
      <c r="AL573" s="38">
        <v>-1.3236E-2</v>
      </c>
      <c r="AM573" s="38">
        <v>-2.0338000000000001E-3</v>
      </c>
      <c r="AN573" s="38">
        <v>1.29996E-2</v>
      </c>
      <c r="AO573" s="38">
        <v>2.51025E-2</v>
      </c>
      <c r="AP573" s="38">
        <v>2.2956299999999999E-2</v>
      </c>
      <c r="AQ573" s="38">
        <v>5.0067000000000002E-3</v>
      </c>
      <c r="AR573" s="38">
        <v>-9.8028000000000004E-2</v>
      </c>
      <c r="AS573" s="38">
        <v>-5.5116999999999999E-2</v>
      </c>
      <c r="AT573" s="38">
        <v>-0.1096168</v>
      </c>
      <c r="AU573" s="38">
        <v>-0.16225680000000001</v>
      </c>
      <c r="AV573" s="38">
        <v>-0.15963469999999999</v>
      </c>
      <c r="AW573" s="38">
        <v>-0.1311216</v>
      </c>
      <c r="AX573" s="38">
        <v>-3.65061E-2</v>
      </c>
      <c r="AY573" s="38">
        <v>6.5331899999999998E-2</v>
      </c>
      <c r="AZ573" s="38">
        <v>0.1103489</v>
      </c>
      <c r="BA573" s="38">
        <v>0.14075860000000001</v>
      </c>
      <c r="BB573" s="38">
        <v>0.33455119999999999</v>
      </c>
      <c r="BC573" s="38">
        <v>0.2605307</v>
      </c>
      <c r="BD573" s="38">
        <v>0.23411460000000001</v>
      </c>
      <c r="BE573" s="38">
        <v>0.1728392</v>
      </c>
      <c r="BF573" s="38">
        <v>0.24062810000000001</v>
      </c>
      <c r="BG573" s="38">
        <v>8.1575499999999995E-2</v>
      </c>
      <c r="BH573" s="38">
        <v>3.5327600000000001E-2</v>
      </c>
      <c r="BI573" s="38">
        <v>-4.7118999999999998E-3</v>
      </c>
      <c r="BJ573" s="38">
        <v>1.217E-2</v>
      </c>
      <c r="BK573" s="38">
        <v>1.7223100000000002E-2</v>
      </c>
      <c r="BL573" s="38">
        <v>3.1395399999999997E-2</v>
      </c>
      <c r="BM573" s="38">
        <v>4.1717799999999999E-2</v>
      </c>
      <c r="BN573" s="38">
        <v>3.8330000000000003E-2</v>
      </c>
      <c r="BO573" s="38">
        <v>2.4025999999999999E-2</v>
      </c>
      <c r="BP573" s="38">
        <v>-6.7785899999999996E-2</v>
      </c>
      <c r="BQ573" s="38">
        <v>-3.6225500000000001E-2</v>
      </c>
      <c r="BR573" s="38">
        <v>-8.0719200000000005E-2</v>
      </c>
      <c r="BS573" s="38">
        <v>-0.12923019999999999</v>
      </c>
      <c r="BT573" s="38">
        <v>-0.12835060000000001</v>
      </c>
      <c r="BU573" s="38">
        <v>-0.1064223</v>
      </c>
      <c r="BV573" s="38">
        <v>-2.5014999999999999E-2</v>
      </c>
      <c r="BW573" s="38">
        <v>8.2309099999999996E-2</v>
      </c>
      <c r="BX573" s="38">
        <v>0.14251829999999999</v>
      </c>
      <c r="BY573" s="38">
        <v>0.18007429999999999</v>
      </c>
      <c r="BZ573" s="38">
        <v>0.37749139999999998</v>
      </c>
      <c r="CA573" s="38">
        <v>0.30228169999999999</v>
      </c>
      <c r="CB573" s="38">
        <v>0.27700750000000002</v>
      </c>
      <c r="CC573" s="38">
        <v>0.2151091</v>
      </c>
      <c r="CD573" s="38">
        <v>0.27697490000000002</v>
      </c>
      <c r="CE573" s="38">
        <v>0.13028490000000001</v>
      </c>
      <c r="CF573" s="38">
        <v>7.8420000000000004E-2</v>
      </c>
      <c r="CG573" s="38">
        <v>3.7078100000000003E-2</v>
      </c>
      <c r="CH573" s="38">
        <v>2.97662E-2</v>
      </c>
      <c r="CI573" s="38">
        <v>3.0560500000000001E-2</v>
      </c>
      <c r="CJ573" s="38">
        <v>4.4136300000000003E-2</v>
      </c>
      <c r="CK573" s="38">
        <v>5.3225399999999999E-2</v>
      </c>
      <c r="CL573" s="38">
        <v>4.8977699999999999E-2</v>
      </c>
      <c r="CM573" s="38">
        <v>3.7198700000000001E-2</v>
      </c>
      <c r="CN573" s="38">
        <v>-4.6840300000000001E-2</v>
      </c>
      <c r="CO573" s="38">
        <v>-2.3141200000000001E-2</v>
      </c>
      <c r="CP573" s="38">
        <v>-6.07047E-2</v>
      </c>
      <c r="CQ573" s="38">
        <v>-0.1063561</v>
      </c>
      <c r="CR573" s="38">
        <v>-0.1066834</v>
      </c>
      <c r="CS573" s="38">
        <v>-8.9315599999999995E-2</v>
      </c>
      <c r="CT573" s="38">
        <v>-1.7056200000000001E-2</v>
      </c>
      <c r="CU573" s="38">
        <v>9.4067499999999998E-2</v>
      </c>
      <c r="CV573" s="38">
        <v>0.16479869999999999</v>
      </c>
      <c r="CW573" s="38">
        <v>0.2073043</v>
      </c>
      <c r="CX573" s="38">
        <v>0.40723160000000003</v>
      </c>
      <c r="CY573" s="38">
        <v>0.3311984</v>
      </c>
      <c r="CZ573" s="38">
        <v>0.30671500000000002</v>
      </c>
      <c r="DA573" s="38">
        <v>0.2443852</v>
      </c>
      <c r="DB573" s="38">
        <v>0.30214849999999999</v>
      </c>
      <c r="DC573" s="38">
        <v>0.1640209</v>
      </c>
      <c r="DD573" s="38">
        <v>0.10826570000000001</v>
      </c>
      <c r="DE573" s="38">
        <v>6.6021700000000003E-2</v>
      </c>
      <c r="DF573" s="38">
        <v>4.7362300000000003E-2</v>
      </c>
      <c r="DG573" s="38">
        <v>4.3897800000000001E-2</v>
      </c>
      <c r="DH573" s="38">
        <v>5.6877200000000003E-2</v>
      </c>
      <c r="DI573" s="38">
        <v>6.4733100000000002E-2</v>
      </c>
      <c r="DJ573" s="38">
        <v>5.9625499999999998E-2</v>
      </c>
      <c r="DK573" s="38">
        <v>5.0371399999999997E-2</v>
      </c>
      <c r="DL573" s="38">
        <v>-2.58946E-2</v>
      </c>
      <c r="DM573" s="38">
        <v>-1.0057E-2</v>
      </c>
      <c r="DN573" s="38">
        <v>-4.0690200000000003E-2</v>
      </c>
      <c r="DO573" s="38">
        <v>-8.3481899999999998E-2</v>
      </c>
      <c r="DP573" s="38">
        <v>-8.5016099999999997E-2</v>
      </c>
      <c r="DQ573" s="38">
        <v>-7.2208999999999995E-2</v>
      </c>
      <c r="DR573" s="38">
        <v>-9.0974999999999997E-3</v>
      </c>
      <c r="DS573" s="38">
        <v>0.1058259</v>
      </c>
      <c r="DT573" s="38">
        <v>0.1870792</v>
      </c>
      <c r="DU573" s="38">
        <v>0.2345342</v>
      </c>
      <c r="DV573" s="38">
        <v>0.43697180000000002</v>
      </c>
      <c r="DW573" s="38">
        <v>0.36011510000000002</v>
      </c>
      <c r="DX573" s="38">
        <v>0.33642250000000001</v>
      </c>
      <c r="DY573" s="38">
        <v>0.27366119999999999</v>
      </c>
      <c r="DZ573" s="38">
        <v>0.32732220000000001</v>
      </c>
      <c r="EA573" s="38">
        <v>0.19775690000000001</v>
      </c>
      <c r="EB573" s="38">
        <v>0.1381114</v>
      </c>
      <c r="EC573" s="38">
        <v>9.4965300000000002E-2</v>
      </c>
      <c r="ED573" s="38">
        <v>7.2768399999999997E-2</v>
      </c>
      <c r="EE573" s="38">
        <v>6.3154799999999997E-2</v>
      </c>
      <c r="EF573" s="38">
        <v>7.5273000000000007E-2</v>
      </c>
      <c r="EG573" s="38">
        <v>8.1348299999999998E-2</v>
      </c>
      <c r="EH573" s="38">
        <v>7.4999099999999999E-2</v>
      </c>
      <c r="EI573" s="38">
        <v>6.93907E-2</v>
      </c>
      <c r="EJ573" s="38">
        <v>4.3474999999999998E-3</v>
      </c>
      <c r="EK573" s="38">
        <v>8.8345000000000003E-3</v>
      </c>
      <c r="EL573" s="38">
        <v>-1.17926E-2</v>
      </c>
      <c r="EM573" s="38">
        <v>-5.0455300000000002E-2</v>
      </c>
      <c r="EN573" s="38">
        <v>-5.3732099999999998E-2</v>
      </c>
      <c r="EO573" s="38">
        <v>-4.7509700000000002E-2</v>
      </c>
      <c r="EP573" s="38">
        <v>2.3936999999999999E-3</v>
      </c>
      <c r="EQ573" s="38">
        <v>0.1228031</v>
      </c>
      <c r="ER573" s="38">
        <v>0.21924859999999999</v>
      </c>
      <c r="ES573" s="38">
        <v>0.27384989999999998</v>
      </c>
      <c r="ET573" s="38">
        <v>0.47991200000000001</v>
      </c>
      <c r="EU573" s="38">
        <v>0.4018661</v>
      </c>
      <c r="EV573" s="38">
        <v>0.37931540000000002</v>
      </c>
      <c r="EW573" s="38">
        <v>0.31593120000000002</v>
      </c>
      <c r="EX573" s="38">
        <v>0.36366890000000002</v>
      </c>
      <c r="EY573" s="38">
        <v>0.2464662</v>
      </c>
      <c r="EZ573" s="38">
        <v>0.1812039</v>
      </c>
      <c r="FA573" s="38">
        <v>0.1367553</v>
      </c>
      <c r="FB573" s="38">
        <v>80.299149999999997</v>
      </c>
      <c r="FC573" s="38">
        <v>78.747889999999998</v>
      </c>
      <c r="FD573" s="38">
        <v>76.965040000000002</v>
      </c>
      <c r="FE573" s="38">
        <v>75.405510000000007</v>
      </c>
      <c r="FF573" s="38">
        <v>74.114649999999997</v>
      </c>
      <c r="FG573" s="38">
        <v>73.027860000000004</v>
      </c>
      <c r="FH573" s="38">
        <v>72.680000000000007</v>
      </c>
      <c r="FI573" s="38">
        <v>74.994110000000006</v>
      </c>
      <c r="FJ573" s="38">
        <v>79.327879999999993</v>
      </c>
      <c r="FK573" s="38">
        <v>83.913880000000006</v>
      </c>
      <c r="FL573" s="38">
        <v>88.309340000000006</v>
      </c>
      <c r="FM573" s="38">
        <v>92.274479999999997</v>
      </c>
      <c r="FN573" s="38">
        <v>95.51276</v>
      </c>
      <c r="FO573" s="38">
        <v>98.120220000000003</v>
      </c>
      <c r="FP573" s="38">
        <v>100.11060000000001</v>
      </c>
      <c r="FQ573" s="38">
        <v>101.4395</v>
      </c>
      <c r="FR573" s="38">
        <v>101.8895</v>
      </c>
      <c r="FS573" s="38">
        <v>101.1657</v>
      </c>
      <c r="FT573" s="38">
        <v>99.319959999999995</v>
      </c>
      <c r="FU573" s="38">
        <v>95.914900000000003</v>
      </c>
      <c r="FV573" s="38">
        <v>91.889120000000005</v>
      </c>
      <c r="FW573">
        <v>88.585380000000001</v>
      </c>
      <c r="FX573">
        <v>85.814239999999998</v>
      </c>
      <c r="FY573">
        <v>83.100930000000005</v>
      </c>
      <c r="FZ573">
        <v>5.0025800000000002E-2</v>
      </c>
      <c r="GA573">
        <v>0.43170629999999999</v>
      </c>
      <c r="GB573">
        <v>1</v>
      </c>
    </row>
    <row r="574" spans="1:184" x14ac:dyDescent="0.3">
      <c r="A574" t="s">
        <v>279</v>
      </c>
      <c r="B574" t="s">
        <v>1</v>
      </c>
      <c r="C574" t="s">
        <v>1</v>
      </c>
      <c r="D574" t="s">
        <v>1</v>
      </c>
      <c r="E574" t="s">
        <v>1</v>
      </c>
      <c r="F574" t="s">
        <v>223</v>
      </c>
      <c r="G574" t="s">
        <v>1</v>
      </c>
      <c r="H574" s="40" t="s">
        <v>1</v>
      </c>
      <c r="I574" s="18" t="s">
        <v>1</v>
      </c>
      <c r="J574" s="38" t="s">
        <v>1</v>
      </c>
      <c r="K574" s="18">
        <v>44722</v>
      </c>
      <c r="L574" s="38">
        <v>10</v>
      </c>
      <c r="M574" s="38">
        <v>10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38">
        <v>0</v>
      </c>
      <c r="CH574" s="38">
        <v>0</v>
      </c>
      <c r="CI574" s="38">
        <v>0</v>
      </c>
      <c r="CJ574" s="38">
        <v>0</v>
      </c>
      <c r="CK574" s="38">
        <v>0</v>
      </c>
      <c r="CL574" s="38">
        <v>0</v>
      </c>
      <c r="CM574" s="38">
        <v>0</v>
      </c>
      <c r="CN574" s="38">
        <v>0</v>
      </c>
      <c r="CO574" s="38">
        <v>0</v>
      </c>
      <c r="CP574" s="38">
        <v>0</v>
      </c>
      <c r="CQ574" s="38">
        <v>0</v>
      </c>
      <c r="CR574" s="38">
        <v>0</v>
      </c>
      <c r="CS574" s="38">
        <v>0</v>
      </c>
      <c r="CT574" s="38">
        <v>0</v>
      </c>
      <c r="CU574" s="38">
        <v>0</v>
      </c>
      <c r="CV574" s="38">
        <v>0</v>
      </c>
      <c r="CW574" s="38">
        <v>0</v>
      </c>
      <c r="CX574" s="38">
        <v>0</v>
      </c>
      <c r="CY574" s="38">
        <v>0</v>
      </c>
      <c r="CZ574" s="38">
        <v>0</v>
      </c>
      <c r="DA574" s="38">
        <v>0</v>
      </c>
      <c r="DB574" s="38">
        <v>0</v>
      </c>
      <c r="DC574" s="38">
        <v>0</v>
      </c>
      <c r="DD574" s="38">
        <v>0</v>
      </c>
      <c r="DE574" s="38">
        <v>0</v>
      </c>
      <c r="DF574" s="38">
        <v>0</v>
      </c>
      <c r="DG574" s="38">
        <v>0</v>
      </c>
      <c r="DH574" s="38">
        <v>0</v>
      </c>
      <c r="DI574" s="38">
        <v>0</v>
      </c>
      <c r="DJ574" s="38">
        <v>0</v>
      </c>
      <c r="DK574" s="38">
        <v>0</v>
      </c>
      <c r="DL574" s="38">
        <v>0</v>
      </c>
      <c r="DM574" s="38">
        <v>0</v>
      </c>
      <c r="DN574" s="38">
        <v>0</v>
      </c>
      <c r="DO574" s="38">
        <v>0</v>
      </c>
      <c r="DP574" s="38">
        <v>0</v>
      </c>
      <c r="DQ574" s="38">
        <v>0</v>
      </c>
      <c r="DR574" s="38">
        <v>0</v>
      </c>
      <c r="DS574" s="38">
        <v>0</v>
      </c>
      <c r="DT574" s="38">
        <v>0</v>
      </c>
      <c r="DU574" s="38">
        <v>0</v>
      </c>
      <c r="DV574" s="38">
        <v>0</v>
      </c>
      <c r="DW574" s="38">
        <v>0</v>
      </c>
      <c r="DX574" s="38">
        <v>0</v>
      </c>
      <c r="DY574" s="38">
        <v>0</v>
      </c>
      <c r="DZ574" s="38">
        <v>0</v>
      </c>
      <c r="EA574" s="38">
        <v>0</v>
      </c>
      <c r="EB574" s="38">
        <v>0</v>
      </c>
      <c r="EC574" s="38">
        <v>0</v>
      </c>
      <c r="ED574" s="38">
        <v>0</v>
      </c>
      <c r="EE574" s="38">
        <v>0</v>
      </c>
      <c r="EF574" s="38">
        <v>0</v>
      </c>
      <c r="EG574" s="38">
        <v>0</v>
      </c>
      <c r="EH574" s="38">
        <v>0</v>
      </c>
      <c r="EI574" s="38">
        <v>0</v>
      </c>
      <c r="EJ574" s="38">
        <v>0</v>
      </c>
      <c r="EK574" s="38">
        <v>0</v>
      </c>
      <c r="EL574" s="38">
        <v>0</v>
      </c>
      <c r="EM574" s="38">
        <v>0</v>
      </c>
      <c r="EN574" s="38">
        <v>0</v>
      </c>
      <c r="EO574" s="38">
        <v>0</v>
      </c>
      <c r="EP574" s="38">
        <v>0</v>
      </c>
      <c r="EQ574" s="38">
        <v>0</v>
      </c>
      <c r="ER574" s="38">
        <v>0</v>
      </c>
      <c r="ES574" s="38">
        <v>0</v>
      </c>
      <c r="ET574" s="38">
        <v>0</v>
      </c>
      <c r="EU574" s="38">
        <v>0</v>
      </c>
      <c r="EV574" s="38">
        <v>0</v>
      </c>
      <c r="EW574" s="38">
        <v>0</v>
      </c>
      <c r="EX574" s="38">
        <v>0</v>
      </c>
      <c r="EY574" s="38">
        <v>0</v>
      </c>
      <c r="EZ574" s="38">
        <v>0</v>
      </c>
      <c r="FA574" s="38">
        <v>0</v>
      </c>
      <c r="FB574" s="38">
        <v>0</v>
      </c>
      <c r="FC574" s="38">
        <v>0</v>
      </c>
      <c r="FD574" s="38">
        <v>0</v>
      </c>
      <c r="FE574" s="38">
        <v>0</v>
      </c>
      <c r="FF574" s="38">
        <v>0</v>
      </c>
      <c r="FG574" s="38">
        <v>0</v>
      </c>
      <c r="FH574" s="38">
        <v>0</v>
      </c>
      <c r="FI574" s="38">
        <v>0</v>
      </c>
      <c r="FJ574" s="38">
        <v>0</v>
      </c>
      <c r="FK574" s="38">
        <v>0</v>
      </c>
      <c r="FL574" s="38">
        <v>0</v>
      </c>
      <c r="FM574" s="38">
        <v>0</v>
      </c>
      <c r="FN574" s="38">
        <v>0</v>
      </c>
      <c r="FO574" s="38">
        <v>0</v>
      </c>
      <c r="FP574" s="38">
        <v>0</v>
      </c>
      <c r="FQ574" s="38">
        <v>0</v>
      </c>
      <c r="FR574" s="38">
        <v>0</v>
      </c>
      <c r="FS574" s="38">
        <v>0</v>
      </c>
      <c r="FT574" s="38">
        <v>0</v>
      </c>
      <c r="FU574" s="38">
        <v>0</v>
      </c>
      <c r="FV574" s="38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</row>
    <row r="575" spans="1:184" x14ac:dyDescent="0.3">
      <c r="A575" t="s">
        <v>279</v>
      </c>
      <c r="B575" t="s">
        <v>1</v>
      </c>
      <c r="C575" t="s">
        <v>1</v>
      </c>
      <c r="D575" t="s">
        <v>1</v>
      </c>
      <c r="E575" t="s">
        <v>1</v>
      </c>
      <c r="F575" t="s">
        <v>223</v>
      </c>
      <c r="G575" t="s">
        <v>1</v>
      </c>
      <c r="H575" s="40" t="s">
        <v>1</v>
      </c>
      <c r="I575" s="18" t="s">
        <v>1</v>
      </c>
      <c r="J575" s="38" t="s">
        <v>1</v>
      </c>
      <c r="K575" s="18">
        <v>44739</v>
      </c>
      <c r="L575" s="38">
        <v>10</v>
      </c>
      <c r="M575" s="38">
        <v>10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38">
        <v>0</v>
      </c>
      <c r="CH575" s="38">
        <v>0</v>
      </c>
      <c r="CI575" s="38">
        <v>0</v>
      </c>
      <c r="CJ575" s="38">
        <v>0</v>
      </c>
      <c r="CK575" s="38">
        <v>0</v>
      </c>
      <c r="CL575" s="38">
        <v>0</v>
      </c>
      <c r="CM575" s="38">
        <v>0</v>
      </c>
      <c r="CN575" s="38">
        <v>0</v>
      </c>
      <c r="CO575" s="38">
        <v>0</v>
      </c>
      <c r="CP575" s="38">
        <v>0</v>
      </c>
      <c r="CQ575" s="38">
        <v>0</v>
      </c>
      <c r="CR575" s="38">
        <v>0</v>
      </c>
      <c r="CS575" s="38">
        <v>0</v>
      </c>
      <c r="CT575" s="38">
        <v>0</v>
      </c>
      <c r="CU575" s="38">
        <v>0</v>
      </c>
      <c r="CV575" s="38">
        <v>0</v>
      </c>
      <c r="CW575" s="38">
        <v>0</v>
      </c>
      <c r="CX575" s="38">
        <v>0</v>
      </c>
      <c r="CY575" s="38">
        <v>0</v>
      </c>
      <c r="CZ575" s="38">
        <v>0</v>
      </c>
      <c r="DA575" s="38">
        <v>0</v>
      </c>
      <c r="DB575" s="38">
        <v>0</v>
      </c>
      <c r="DC575" s="38">
        <v>0</v>
      </c>
      <c r="DD575" s="38">
        <v>0</v>
      </c>
      <c r="DE575" s="38">
        <v>0</v>
      </c>
      <c r="DF575" s="38">
        <v>0</v>
      </c>
      <c r="DG575" s="38">
        <v>0</v>
      </c>
      <c r="DH575" s="38">
        <v>0</v>
      </c>
      <c r="DI575" s="38">
        <v>0</v>
      </c>
      <c r="DJ575" s="38">
        <v>0</v>
      </c>
      <c r="DK575" s="38">
        <v>0</v>
      </c>
      <c r="DL575" s="38">
        <v>0</v>
      </c>
      <c r="DM575" s="38">
        <v>0</v>
      </c>
      <c r="DN575" s="38">
        <v>0</v>
      </c>
      <c r="DO575" s="38">
        <v>0</v>
      </c>
      <c r="DP575" s="38">
        <v>0</v>
      </c>
      <c r="DQ575" s="38">
        <v>0</v>
      </c>
      <c r="DR575" s="38">
        <v>0</v>
      </c>
      <c r="DS575" s="38">
        <v>0</v>
      </c>
      <c r="DT575" s="38">
        <v>0</v>
      </c>
      <c r="DU575" s="38">
        <v>0</v>
      </c>
      <c r="DV575" s="38">
        <v>0</v>
      </c>
      <c r="DW575" s="38">
        <v>0</v>
      </c>
      <c r="DX575" s="38">
        <v>0</v>
      </c>
      <c r="DY575" s="38">
        <v>0</v>
      </c>
      <c r="DZ575" s="38">
        <v>0</v>
      </c>
      <c r="EA575" s="38">
        <v>0</v>
      </c>
      <c r="EB575" s="38">
        <v>0</v>
      </c>
      <c r="EC575" s="38">
        <v>0</v>
      </c>
      <c r="ED575" s="38">
        <v>0</v>
      </c>
      <c r="EE575" s="38">
        <v>0</v>
      </c>
      <c r="EF575" s="38">
        <v>0</v>
      </c>
      <c r="EG575" s="38">
        <v>0</v>
      </c>
      <c r="EH575" s="38">
        <v>0</v>
      </c>
      <c r="EI575" s="38">
        <v>0</v>
      </c>
      <c r="EJ575" s="38">
        <v>0</v>
      </c>
      <c r="EK575" s="38">
        <v>0</v>
      </c>
      <c r="EL575" s="38">
        <v>0</v>
      </c>
      <c r="EM575" s="38">
        <v>0</v>
      </c>
      <c r="EN575" s="38">
        <v>0</v>
      </c>
      <c r="EO575" s="38">
        <v>0</v>
      </c>
      <c r="EP575" s="38">
        <v>0</v>
      </c>
      <c r="EQ575" s="38">
        <v>0</v>
      </c>
      <c r="ER575" s="38">
        <v>0</v>
      </c>
      <c r="ES575" s="38">
        <v>0</v>
      </c>
      <c r="ET575" s="38">
        <v>0</v>
      </c>
      <c r="EU575" s="38">
        <v>0</v>
      </c>
      <c r="EV575" s="38">
        <v>0</v>
      </c>
      <c r="EW575" s="38">
        <v>0</v>
      </c>
      <c r="EX575" s="38">
        <v>0</v>
      </c>
      <c r="EY575" s="38">
        <v>0</v>
      </c>
      <c r="EZ575" s="38">
        <v>0</v>
      </c>
      <c r="FA575" s="38">
        <v>0</v>
      </c>
      <c r="FB575" s="38">
        <v>0</v>
      </c>
      <c r="FC575" s="38">
        <v>0</v>
      </c>
      <c r="FD575" s="38">
        <v>0</v>
      </c>
      <c r="FE575" s="38">
        <v>0</v>
      </c>
      <c r="FF575" s="38">
        <v>0</v>
      </c>
      <c r="FG575" s="38">
        <v>0</v>
      </c>
      <c r="FH575" s="38">
        <v>0</v>
      </c>
      <c r="FI575" s="38">
        <v>0</v>
      </c>
      <c r="FJ575" s="38">
        <v>0</v>
      </c>
      <c r="FK575" s="38">
        <v>0</v>
      </c>
      <c r="FL575" s="38">
        <v>0</v>
      </c>
      <c r="FM575" s="38">
        <v>0</v>
      </c>
      <c r="FN575" s="38">
        <v>0</v>
      </c>
      <c r="FO575" s="38">
        <v>0</v>
      </c>
      <c r="FP575" s="38">
        <v>0</v>
      </c>
      <c r="FQ575" s="38">
        <v>0</v>
      </c>
      <c r="FR575" s="38">
        <v>0</v>
      </c>
      <c r="FS575" s="38">
        <v>0</v>
      </c>
      <c r="FT575" s="38">
        <v>0</v>
      </c>
      <c r="FU575" s="38">
        <v>0</v>
      </c>
      <c r="FV575" s="38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</row>
    <row r="576" spans="1:184" x14ac:dyDescent="0.3">
      <c r="A576" t="s">
        <v>279</v>
      </c>
      <c r="B576" t="s">
        <v>1</v>
      </c>
      <c r="C576" t="s">
        <v>1</v>
      </c>
      <c r="D576" t="s">
        <v>1</v>
      </c>
      <c r="E576" t="s">
        <v>1</v>
      </c>
      <c r="F576" t="s">
        <v>223</v>
      </c>
      <c r="G576" t="s">
        <v>1</v>
      </c>
      <c r="H576" s="40" t="s">
        <v>1</v>
      </c>
      <c r="I576" s="18" t="s">
        <v>1</v>
      </c>
      <c r="J576" s="38" t="s">
        <v>1</v>
      </c>
      <c r="K576" s="18">
        <v>44753</v>
      </c>
      <c r="L576" s="38">
        <v>9</v>
      </c>
      <c r="M576" s="38">
        <v>9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38">
        <v>0</v>
      </c>
      <c r="CH576" s="38">
        <v>0</v>
      </c>
      <c r="CI576" s="38">
        <v>0</v>
      </c>
      <c r="CJ576" s="38">
        <v>0</v>
      </c>
      <c r="CK576" s="38">
        <v>0</v>
      </c>
      <c r="CL576" s="38">
        <v>0</v>
      </c>
      <c r="CM576" s="38">
        <v>0</v>
      </c>
      <c r="CN576" s="38">
        <v>0</v>
      </c>
      <c r="CO576" s="38">
        <v>0</v>
      </c>
      <c r="CP576" s="38">
        <v>0</v>
      </c>
      <c r="CQ576" s="38">
        <v>0</v>
      </c>
      <c r="CR576" s="38">
        <v>0</v>
      </c>
      <c r="CS576" s="38">
        <v>0</v>
      </c>
      <c r="CT576" s="38">
        <v>0</v>
      </c>
      <c r="CU576" s="38">
        <v>0</v>
      </c>
      <c r="CV576" s="38">
        <v>0</v>
      </c>
      <c r="CW576" s="38">
        <v>0</v>
      </c>
      <c r="CX576" s="38">
        <v>0</v>
      </c>
      <c r="CY576" s="38">
        <v>0</v>
      </c>
      <c r="CZ576" s="38">
        <v>0</v>
      </c>
      <c r="DA576" s="38">
        <v>0</v>
      </c>
      <c r="DB576" s="38">
        <v>0</v>
      </c>
      <c r="DC576" s="38">
        <v>0</v>
      </c>
      <c r="DD576" s="38">
        <v>0</v>
      </c>
      <c r="DE576" s="38">
        <v>0</v>
      </c>
      <c r="DF576" s="38">
        <v>0</v>
      </c>
      <c r="DG576" s="38">
        <v>0</v>
      </c>
      <c r="DH576" s="38">
        <v>0</v>
      </c>
      <c r="DI576" s="38">
        <v>0</v>
      </c>
      <c r="DJ576" s="38">
        <v>0</v>
      </c>
      <c r="DK576" s="38">
        <v>0</v>
      </c>
      <c r="DL576" s="38">
        <v>0</v>
      </c>
      <c r="DM576" s="38">
        <v>0</v>
      </c>
      <c r="DN576" s="38">
        <v>0</v>
      </c>
      <c r="DO576" s="38">
        <v>0</v>
      </c>
      <c r="DP576" s="38">
        <v>0</v>
      </c>
      <c r="DQ576" s="38">
        <v>0</v>
      </c>
      <c r="DR576" s="38">
        <v>0</v>
      </c>
      <c r="DS576" s="38">
        <v>0</v>
      </c>
      <c r="DT576" s="38">
        <v>0</v>
      </c>
      <c r="DU576" s="38">
        <v>0</v>
      </c>
      <c r="DV576" s="38">
        <v>0</v>
      </c>
      <c r="DW576" s="38">
        <v>0</v>
      </c>
      <c r="DX576" s="38">
        <v>0</v>
      </c>
      <c r="DY576" s="38">
        <v>0</v>
      </c>
      <c r="DZ576" s="38">
        <v>0</v>
      </c>
      <c r="EA576" s="38">
        <v>0</v>
      </c>
      <c r="EB576" s="38">
        <v>0</v>
      </c>
      <c r="EC576" s="38">
        <v>0</v>
      </c>
      <c r="ED576" s="38">
        <v>0</v>
      </c>
      <c r="EE576" s="38">
        <v>0</v>
      </c>
      <c r="EF576" s="38">
        <v>0</v>
      </c>
      <c r="EG576" s="38">
        <v>0</v>
      </c>
      <c r="EH576" s="38">
        <v>0</v>
      </c>
      <c r="EI576" s="38">
        <v>0</v>
      </c>
      <c r="EJ576" s="38">
        <v>0</v>
      </c>
      <c r="EK576" s="38">
        <v>0</v>
      </c>
      <c r="EL576" s="38">
        <v>0</v>
      </c>
      <c r="EM576" s="38">
        <v>0</v>
      </c>
      <c r="EN576" s="38">
        <v>0</v>
      </c>
      <c r="EO576" s="38">
        <v>0</v>
      </c>
      <c r="EP576" s="38">
        <v>0</v>
      </c>
      <c r="EQ576" s="38">
        <v>0</v>
      </c>
      <c r="ER576" s="38">
        <v>0</v>
      </c>
      <c r="ES576" s="38">
        <v>0</v>
      </c>
      <c r="ET576" s="38">
        <v>0</v>
      </c>
      <c r="EU576" s="38">
        <v>0</v>
      </c>
      <c r="EV576" s="38">
        <v>0</v>
      </c>
      <c r="EW576" s="38">
        <v>0</v>
      </c>
      <c r="EX576" s="38">
        <v>0</v>
      </c>
      <c r="EY576" s="38">
        <v>0</v>
      </c>
      <c r="EZ576" s="38">
        <v>0</v>
      </c>
      <c r="FA576" s="38">
        <v>0</v>
      </c>
      <c r="FB576" s="38">
        <v>0</v>
      </c>
      <c r="FC576" s="38">
        <v>0</v>
      </c>
      <c r="FD576" s="38">
        <v>0</v>
      </c>
      <c r="FE576" s="38">
        <v>0</v>
      </c>
      <c r="FF576" s="38">
        <v>0</v>
      </c>
      <c r="FG576" s="38">
        <v>0</v>
      </c>
      <c r="FH576" s="38">
        <v>0</v>
      </c>
      <c r="FI576" s="38">
        <v>0</v>
      </c>
      <c r="FJ576" s="38">
        <v>0</v>
      </c>
      <c r="FK576" s="38">
        <v>0</v>
      </c>
      <c r="FL576" s="38">
        <v>0</v>
      </c>
      <c r="FM576" s="38">
        <v>0</v>
      </c>
      <c r="FN576" s="38">
        <v>0</v>
      </c>
      <c r="FO576" s="38">
        <v>0</v>
      </c>
      <c r="FP576" s="38">
        <v>0</v>
      </c>
      <c r="FQ576" s="38">
        <v>0</v>
      </c>
      <c r="FR576" s="38">
        <v>0</v>
      </c>
      <c r="FS576" s="38">
        <v>0</v>
      </c>
      <c r="FT576" s="38">
        <v>0</v>
      </c>
      <c r="FU576" s="38">
        <v>0</v>
      </c>
      <c r="FV576" s="38">
        <v>0</v>
      </c>
      <c r="FW576">
        <v>0</v>
      </c>
      <c r="FX576">
        <v>0</v>
      </c>
      <c r="FY576">
        <v>0</v>
      </c>
      <c r="FZ576">
        <v>0</v>
      </c>
      <c r="GA576">
        <v>0</v>
      </c>
      <c r="GB576">
        <v>0</v>
      </c>
    </row>
    <row r="577" spans="1:184" x14ac:dyDescent="0.3">
      <c r="A577" t="s">
        <v>279</v>
      </c>
      <c r="B577" t="s">
        <v>1</v>
      </c>
      <c r="C577" t="s">
        <v>1</v>
      </c>
      <c r="D577" t="s">
        <v>1</v>
      </c>
      <c r="E577" t="s">
        <v>1</v>
      </c>
      <c r="F577" t="s">
        <v>223</v>
      </c>
      <c r="G577" t="s">
        <v>1</v>
      </c>
      <c r="H577" s="40" t="s">
        <v>1</v>
      </c>
      <c r="I577" s="18" t="s">
        <v>1</v>
      </c>
      <c r="J577" s="38" t="s">
        <v>1</v>
      </c>
      <c r="K577" s="18">
        <v>44760</v>
      </c>
      <c r="L577" s="38">
        <v>9</v>
      </c>
      <c r="M577" s="38">
        <v>9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0</v>
      </c>
      <c r="AF577" s="38">
        <v>0</v>
      </c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</v>
      </c>
      <c r="AS577" s="38">
        <v>0</v>
      </c>
      <c r="AT577" s="38">
        <v>0</v>
      </c>
      <c r="AU577" s="38">
        <v>0</v>
      </c>
      <c r="AV577" s="38">
        <v>0</v>
      </c>
      <c r="AW577" s="38">
        <v>0</v>
      </c>
      <c r="AX577" s="38">
        <v>0</v>
      </c>
      <c r="AY577" s="38">
        <v>0</v>
      </c>
      <c r="AZ577" s="38">
        <v>0</v>
      </c>
      <c r="BA577" s="38">
        <v>0</v>
      </c>
      <c r="BB577" s="38">
        <v>0</v>
      </c>
      <c r="BC577" s="38">
        <v>0</v>
      </c>
      <c r="BD577" s="38">
        <v>0</v>
      </c>
      <c r="BE577" s="38">
        <v>0</v>
      </c>
      <c r="BF577" s="38">
        <v>0</v>
      </c>
      <c r="BG577" s="38">
        <v>0</v>
      </c>
      <c r="BH577" s="38">
        <v>0</v>
      </c>
      <c r="BI577" s="38">
        <v>0</v>
      </c>
      <c r="BJ577" s="38">
        <v>0</v>
      </c>
      <c r="BK577" s="38">
        <v>0</v>
      </c>
      <c r="BL577" s="38">
        <v>0</v>
      </c>
      <c r="BM577" s="38">
        <v>0</v>
      </c>
      <c r="BN577" s="38">
        <v>0</v>
      </c>
      <c r="BO577" s="38">
        <v>0</v>
      </c>
      <c r="BP577" s="38">
        <v>0</v>
      </c>
      <c r="BQ577" s="38">
        <v>0</v>
      </c>
      <c r="BR577" s="38">
        <v>0</v>
      </c>
      <c r="BS577" s="38">
        <v>0</v>
      </c>
      <c r="BT577" s="38">
        <v>0</v>
      </c>
      <c r="BU577" s="38">
        <v>0</v>
      </c>
      <c r="BV577" s="38">
        <v>0</v>
      </c>
      <c r="BW577" s="38">
        <v>0</v>
      </c>
      <c r="BX577" s="38">
        <v>0</v>
      </c>
      <c r="BY577" s="38">
        <v>0</v>
      </c>
      <c r="BZ577" s="38">
        <v>0</v>
      </c>
      <c r="CA577" s="38">
        <v>0</v>
      </c>
      <c r="CB577" s="38">
        <v>0</v>
      </c>
      <c r="CC577" s="38">
        <v>0</v>
      </c>
      <c r="CD577" s="38">
        <v>0</v>
      </c>
      <c r="CE577" s="38">
        <v>0</v>
      </c>
      <c r="CF577" s="38">
        <v>0</v>
      </c>
      <c r="CG577" s="38">
        <v>0</v>
      </c>
      <c r="CH577" s="38">
        <v>0</v>
      </c>
      <c r="CI577" s="38">
        <v>0</v>
      </c>
      <c r="CJ577" s="38">
        <v>0</v>
      </c>
      <c r="CK577" s="38">
        <v>0</v>
      </c>
      <c r="CL577" s="38">
        <v>0</v>
      </c>
      <c r="CM577" s="38">
        <v>0</v>
      </c>
      <c r="CN577" s="38">
        <v>0</v>
      </c>
      <c r="CO577" s="38">
        <v>0</v>
      </c>
      <c r="CP577" s="38">
        <v>0</v>
      </c>
      <c r="CQ577" s="38">
        <v>0</v>
      </c>
      <c r="CR577" s="38">
        <v>0</v>
      </c>
      <c r="CS577" s="38">
        <v>0</v>
      </c>
      <c r="CT577" s="38">
        <v>0</v>
      </c>
      <c r="CU577" s="38">
        <v>0</v>
      </c>
      <c r="CV577" s="38">
        <v>0</v>
      </c>
      <c r="CW577" s="38">
        <v>0</v>
      </c>
      <c r="CX577" s="38">
        <v>0</v>
      </c>
      <c r="CY577" s="38">
        <v>0</v>
      </c>
      <c r="CZ577" s="38">
        <v>0</v>
      </c>
      <c r="DA577" s="38">
        <v>0</v>
      </c>
      <c r="DB577" s="38">
        <v>0</v>
      </c>
      <c r="DC577" s="38">
        <v>0</v>
      </c>
      <c r="DD577" s="38">
        <v>0</v>
      </c>
      <c r="DE577" s="38">
        <v>0</v>
      </c>
      <c r="DF577" s="38">
        <v>0</v>
      </c>
      <c r="DG577" s="38">
        <v>0</v>
      </c>
      <c r="DH577" s="38">
        <v>0</v>
      </c>
      <c r="DI577" s="38">
        <v>0</v>
      </c>
      <c r="DJ577" s="38">
        <v>0</v>
      </c>
      <c r="DK577" s="38">
        <v>0</v>
      </c>
      <c r="DL577" s="38">
        <v>0</v>
      </c>
      <c r="DM577" s="38">
        <v>0</v>
      </c>
      <c r="DN577" s="38">
        <v>0</v>
      </c>
      <c r="DO577" s="38">
        <v>0</v>
      </c>
      <c r="DP577" s="38">
        <v>0</v>
      </c>
      <c r="DQ577" s="38">
        <v>0</v>
      </c>
      <c r="DR577" s="38">
        <v>0</v>
      </c>
      <c r="DS577" s="38">
        <v>0</v>
      </c>
      <c r="DT577" s="38">
        <v>0</v>
      </c>
      <c r="DU577" s="38">
        <v>0</v>
      </c>
      <c r="DV577" s="38">
        <v>0</v>
      </c>
      <c r="DW577" s="38">
        <v>0</v>
      </c>
      <c r="DX577" s="38">
        <v>0</v>
      </c>
      <c r="DY577" s="38">
        <v>0</v>
      </c>
      <c r="DZ577" s="38">
        <v>0</v>
      </c>
      <c r="EA577" s="38">
        <v>0</v>
      </c>
      <c r="EB577" s="38">
        <v>0</v>
      </c>
      <c r="EC577" s="38">
        <v>0</v>
      </c>
      <c r="ED577" s="38">
        <v>0</v>
      </c>
      <c r="EE577" s="38">
        <v>0</v>
      </c>
      <c r="EF577" s="38">
        <v>0</v>
      </c>
      <c r="EG577" s="38">
        <v>0</v>
      </c>
      <c r="EH577" s="38">
        <v>0</v>
      </c>
      <c r="EI577" s="38">
        <v>0</v>
      </c>
      <c r="EJ577" s="38">
        <v>0</v>
      </c>
      <c r="EK577" s="38">
        <v>0</v>
      </c>
      <c r="EL577" s="38">
        <v>0</v>
      </c>
      <c r="EM577" s="38">
        <v>0</v>
      </c>
      <c r="EN577" s="38">
        <v>0</v>
      </c>
      <c r="EO577" s="38">
        <v>0</v>
      </c>
      <c r="EP577" s="38">
        <v>0</v>
      </c>
      <c r="EQ577" s="38">
        <v>0</v>
      </c>
      <c r="ER577" s="38">
        <v>0</v>
      </c>
      <c r="ES577" s="38">
        <v>0</v>
      </c>
      <c r="ET577" s="38">
        <v>0</v>
      </c>
      <c r="EU577" s="38">
        <v>0</v>
      </c>
      <c r="EV577" s="38">
        <v>0</v>
      </c>
      <c r="EW577" s="38">
        <v>0</v>
      </c>
      <c r="EX577" s="38">
        <v>0</v>
      </c>
      <c r="EY577" s="38">
        <v>0</v>
      </c>
      <c r="EZ577" s="38">
        <v>0</v>
      </c>
      <c r="FA577" s="38">
        <v>0</v>
      </c>
      <c r="FB577" s="38">
        <v>0</v>
      </c>
      <c r="FC577" s="38">
        <v>0</v>
      </c>
      <c r="FD577" s="38">
        <v>0</v>
      </c>
      <c r="FE577" s="38">
        <v>0</v>
      </c>
      <c r="FF577" s="38">
        <v>0</v>
      </c>
      <c r="FG577" s="38">
        <v>0</v>
      </c>
      <c r="FH577" s="38">
        <v>0</v>
      </c>
      <c r="FI577" s="38">
        <v>0</v>
      </c>
      <c r="FJ577" s="38">
        <v>0</v>
      </c>
      <c r="FK577" s="38">
        <v>0</v>
      </c>
      <c r="FL577" s="38">
        <v>0</v>
      </c>
      <c r="FM577" s="38">
        <v>0</v>
      </c>
      <c r="FN577" s="38">
        <v>0</v>
      </c>
      <c r="FO577" s="38">
        <v>0</v>
      </c>
      <c r="FP577" s="38">
        <v>0</v>
      </c>
      <c r="FQ577" s="38">
        <v>0</v>
      </c>
      <c r="FR577" s="38">
        <v>0</v>
      </c>
      <c r="FS577" s="38">
        <v>0</v>
      </c>
      <c r="FT577" s="38">
        <v>0</v>
      </c>
      <c r="FU577" s="38">
        <v>0</v>
      </c>
      <c r="FV577" s="38">
        <v>0</v>
      </c>
      <c r="FW577">
        <v>0</v>
      </c>
      <c r="FX577">
        <v>0</v>
      </c>
      <c r="FY577">
        <v>0</v>
      </c>
      <c r="FZ577">
        <v>0</v>
      </c>
      <c r="GA577">
        <v>0</v>
      </c>
      <c r="GB577">
        <v>0</v>
      </c>
    </row>
    <row r="578" spans="1:184" x14ac:dyDescent="0.3">
      <c r="A578" t="s">
        <v>279</v>
      </c>
      <c r="B578" t="s">
        <v>1</v>
      </c>
      <c r="C578" t="s">
        <v>1</v>
      </c>
      <c r="D578" t="s">
        <v>1</v>
      </c>
      <c r="E578" t="s">
        <v>1</v>
      </c>
      <c r="F578" t="s">
        <v>223</v>
      </c>
      <c r="G578" t="s">
        <v>1</v>
      </c>
      <c r="H578" s="40" t="s">
        <v>1</v>
      </c>
      <c r="I578" s="18" t="s">
        <v>1</v>
      </c>
      <c r="J578" s="38" t="s">
        <v>1</v>
      </c>
      <c r="K578" s="18">
        <v>44763</v>
      </c>
      <c r="L578" s="38">
        <v>9</v>
      </c>
      <c r="M578" s="38">
        <v>9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38">
        <v>0</v>
      </c>
      <c r="AF578" s="38">
        <v>0</v>
      </c>
      <c r="AG578" s="38">
        <v>0</v>
      </c>
      <c r="AH578" s="38">
        <v>0</v>
      </c>
      <c r="AI578" s="38">
        <v>0</v>
      </c>
      <c r="AJ578" s="38">
        <v>0</v>
      </c>
      <c r="AK578" s="38">
        <v>0</v>
      </c>
      <c r="AL578" s="38">
        <v>0</v>
      </c>
      <c r="AM578" s="38">
        <v>0</v>
      </c>
      <c r="AN578" s="38">
        <v>0</v>
      </c>
      <c r="AO578" s="38">
        <v>0</v>
      </c>
      <c r="AP578" s="38">
        <v>0</v>
      </c>
      <c r="AQ578" s="38">
        <v>0</v>
      </c>
      <c r="AR578" s="38">
        <v>0</v>
      </c>
      <c r="AS578" s="38">
        <v>0</v>
      </c>
      <c r="AT578" s="38">
        <v>0</v>
      </c>
      <c r="AU578" s="38">
        <v>0</v>
      </c>
      <c r="AV578" s="38">
        <v>0</v>
      </c>
      <c r="AW578" s="38">
        <v>0</v>
      </c>
      <c r="AX578" s="38">
        <v>0</v>
      </c>
      <c r="AY578" s="38">
        <v>0</v>
      </c>
      <c r="AZ578" s="38">
        <v>0</v>
      </c>
      <c r="BA578" s="38">
        <v>0</v>
      </c>
      <c r="BB578" s="38">
        <v>0</v>
      </c>
      <c r="BC578" s="38">
        <v>0</v>
      </c>
      <c r="BD578" s="38">
        <v>0</v>
      </c>
      <c r="BE578" s="38">
        <v>0</v>
      </c>
      <c r="BF578" s="38">
        <v>0</v>
      </c>
      <c r="BG578" s="38">
        <v>0</v>
      </c>
      <c r="BH578" s="38">
        <v>0</v>
      </c>
      <c r="BI578" s="38">
        <v>0</v>
      </c>
      <c r="BJ578" s="38">
        <v>0</v>
      </c>
      <c r="BK578" s="38">
        <v>0</v>
      </c>
      <c r="BL578" s="38">
        <v>0</v>
      </c>
      <c r="BM578" s="38">
        <v>0</v>
      </c>
      <c r="BN578" s="38">
        <v>0</v>
      </c>
      <c r="BO578" s="38">
        <v>0</v>
      </c>
      <c r="BP578" s="38">
        <v>0</v>
      </c>
      <c r="BQ578" s="38">
        <v>0</v>
      </c>
      <c r="BR578" s="38">
        <v>0</v>
      </c>
      <c r="BS578" s="38">
        <v>0</v>
      </c>
      <c r="BT578" s="38">
        <v>0</v>
      </c>
      <c r="BU578" s="38">
        <v>0</v>
      </c>
      <c r="BV578" s="38">
        <v>0</v>
      </c>
      <c r="BW578" s="38">
        <v>0</v>
      </c>
      <c r="BX578" s="38">
        <v>0</v>
      </c>
      <c r="BY578" s="38">
        <v>0</v>
      </c>
      <c r="BZ578" s="38">
        <v>0</v>
      </c>
      <c r="CA578" s="38">
        <v>0</v>
      </c>
      <c r="CB578" s="38">
        <v>0</v>
      </c>
      <c r="CC578" s="38">
        <v>0</v>
      </c>
      <c r="CD578" s="38">
        <v>0</v>
      </c>
      <c r="CE578" s="38">
        <v>0</v>
      </c>
      <c r="CF578" s="38">
        <v>0</v>
      </c>
      <c r="CG578" s="38">
        <v>0</v>
      </c>
      <c r="CH578" s="38">
        <v>0</v>
      </c>
      <c r="CI578" s="38">
        <v>0</v>
      </c>
      <c r="CJ578" s="38">
        <v>0</v>
      </c>
      <c r="CK578" s="38">
        <v>0</v>
      </c>
      <c r="CL578" s="38">
        <v>0</v>
      </c>
      <c r="CM578" s="38">
        <v>0</v>
      </c>
      <c r="CN578" s="38">
        <v>0</v>
      </c>
      <c r="CO578" s="38">
        <v>0</v>
      </c>
      <c r="CP578" s="38">
        <v>0</v>
      </c>
      <c r="CQ578" s="38">
        <v>0</v>
      </c>
      <c r="CR578" s="38">
        <v>0</v>
      </c>
      <c r="CS578" s="38">
        <v>0</v>
      </c>
      <c r="CT578" s="38">
        <v>0</v>
      </c>
      <c r="CU578" s="38">
        <v>0</v>
      </c>
      <c r="CV578" s="38">
        <v>0</v>
      </c>
      <c r="CW578" s="38">
        <v>0</v>
      </c>
      <c r="CX578" s="38">
        <v>0</v>
      </c>
      <c r="CY578" s="38">
        <v>0</v>
      </c>
      <c r="CZ578" s="38">
        <v>0</v>
      </c>
      <c r="DA578" s="38">
        <v>0</v>
      </c>
      <c r="DB578" s="38">
        <v>0</v>
      </c>
      <c r="DC578" s="38">
        <v>0</v>
      </c>
      <c r="DD578" s="38">
        <v>0</v>
      </c>
      <c r="DE578" s="38">
        <v>0</v>
      </c>
      <c r="DF578" s="38">
        <v>0</v>
      </c>
      <c r="DG578" s="38">
        <v>0</v>
      </c>
      <c r="DH578" s="38">
        <v>0</v>
      </c>
      <c r="DI578" s="38">
        <v>0</v>
      </c>
      <c r="DJ578" s="38">
        <v>0</v>
      </c>
      <c r="DK578" s="38">
        <v>0</v>
      </c>
      <c r="DL578" s="38">
        <v>0</v>
      </c>
      <c r="DM578" s="38">
        <v>0</v>
      </c>
      <c r="DN578" s="38">
        <v>0</v>
      </c>
      <c r="DO578" s="38">
        <v>0</v>
      </c>
      <c r="DP578" s="38">
        <v>0</v>
      </c>
      <c r="DQ578" s="38">
        <v>0</v>
      </c>
      <c r="DR578" s="38">
        <v>0</v>
      </c>
      <c r="DS578" s="38">
        <v>0</v>
      </c>
      <c r="DT578" s="38">
        <v>0</v>
      </c>
      <c r="DU578" s="38">
        <v>0</v>
      </c>
      <c r="DV578" s="38">
        <v>0</v>
      </c>
      <c r="DW578" s="38">
        <v>0</v>
      </c>
      <c r="DX578" s="38">
        <v>0</v>
      </c>
      <c r="DY578" s="38">
        <v>0</v>
      </c>
      <c r="DZ578" s="38">
        <v>0</v>
      </c>
      <c r="EA578" s="38">
        <v>0</v>
      </c>
      <c r="EB578" s="38">
        <v>0</v>
      </c>
      <c r="EC578" s="38">
        <v>0</v>
      </c>
      <c r="ED578" s="38">
        <v>0</v>
      </c>
      <c r="EE578" s="38">
        <v>0</v>
      </c>
      <c r="EF578" s="38">
        <v>0</v>
      </c>
      <c r="EG578" s="38">
        <v>0</v>
      </c>
      <c r="EH578" s="38">
        <v>0</v>
      </c>
      <c r="EI578" s="38">
        <v>0</v>
      </c>
      <c r="EJ578" s="38">
        <v>0</v>
      </c>
      <c r="EK578" s="38">
        <v>0</v>
      </c>
      <c r="EL578" s="38">
        <v>0</v>
      </c>
      <c r="EM578" s="38">
        <v>0</v>
      </c>
      <c r="EN578" s="38">
        <v>0</v>
      </c>
      <c r="EO578" s="38">
        <v>0</v>
      </c>
      <c r="EP578" s="38">
        <v>0</v>
      </c>
      <c r="EQ578" s="38">
        <v>0</v>
      </c>
      <c r="ER578" s="38">
        <v>0</v>
      </c>
      <c r="ES578" s="38">
        <v>0</v>
      </c>
      <c r="ET578" s="38">
        <v>0</v>
      </c>
      <c r="EU578" s="38">
        <v>0</v>
      </c>
      <c r="EV578" s="38">
        <v>0</v>
      </c>
      <c r="EW578" s="38">
        <v>0</v>
      </c>
      <c r="EX578" s="38">
        <v>0</v>
      </c>
      <c r="EY578" s="38">
        <v>0</v>
      </c>
      <c r="EZ578" s="38">
        <v>0</v>
      </c>
      <c r="FA578" s="38">
        <v>0</v>
      </c>
      <c r="FB578" s="38">
        <v>0</v>
      </c>
      <c r="FC578" s="38">
        <v>0</v>
      </c>
      <c r="FD578" s="38">
        <v>0</v>
      </c>
      <c r="FE578" s="38">
        <v>0</v>
      </c>
      <c r="FF578" s="38">
        <v>0</v>
      </c>
      <c r="FG578" s="38">
        <v>0</v>
      </c>
      <c r="FH578" s="38">
        <v>0</v>
      </c>
      <c r="FI578" s="38">
        <v>0</v>
      </c>
      <c r="FJ578" s="38">
        <v>0</v>
      </c>
      <c r="FK578" s="38">
        <v>0</v>
      </c>
      <c r="FL578" s="38">
        <v>0</v>
      </c>
      <c r="FM578" s="38">
        <v>0</v>
      </c>
      <c r="FN578" s="38">
        <v>0</v>
      </c>
      <c r="FO578" s="38">
        <v>0</v>
      </c>
      <c r="FP578" s="38">
        <v>0</v>
      </c>
      <c r="FQ578" s="38">
        <v>0</v>
      </c>
      <c r="FR578" s="38">
        <v>0</v>
      </c>
      <c r="FS578" s="38">
        <v>0</v>
      </c>
      <c r="FT578" s="38">
        <v>0</v>
      </c>
      <c r="FU578" s="38">
        <v>0</v>
      </c>
      <c r="FV578" s="3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</row>
    <row r="579" spans="1:184" x14ac:dyDescent="0.3">
      <c r="A579" t="s">
        <v>279</v>
      </c>
      <c r="B579" t="s">
        <v>1</v>
      </c>
      <c r="C579" t="s">
        <v>1</v>
      </c>
      <c r="D579" t="s">
        <v>1</v>
      </c>
      <c r="E579" t="s">
        <v>1</v>
      </c>
      <c r="F579" t="s">
        <v>223</v>
      </c>
      <c r="G579" t="s">
        <v>1</v>
      </c>
      <c r="H579" s="40" t="s">
        <v>1</v>
      </c>
      <c r="I579" s="18" t="s">
        <v>1</v>
      </c>
      <c r="J579" s="38" t="s">
        <v>1</v>
      </c>
      <c r="K579" s="18">
        <v>44789</v>
      </c>
      <c r="L579" s="38">
        <v>9</v>
      </c>
      <c r="M579" s="38">
        <v>9</v>
      </c>
      <c r="N579" s="38">
        <v>0</v>
      </c>
      <c r="O579" s="38">
        <v>0</v>
      </c>
      <c r="P579" s="38">
        <v>0</v>
      </c>
      <c r="Q579" s="38">
        <v>0</v>
      </c>
      <c r="R579" s="38">
        <v>0</v>
      </c>
      <c r="S579" s="38">
        <v>0</v>
      </c>
      <c r="T579" s="38">
        <v>0</v>
      </c>
      <c r="U579" s="38">
        <v>0</v>
      </c>
      <c r="V579" s="38">
        <v>0</v>
      </c>
      <c r="W579" s="38">
        <v>0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0</v>
      </c>
      <c r="AD579" s="38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0</v>
      </c>
      <c r="AM579" s="38">
        <v>0</v>
      </c>
      <c r="AN579" s="38">
        <v>0</v>
      </c>
      <c r="AO579" s="38">
        <v>0</v>
      </c>
      <c r="AP579" s="38">
        <v>0</v>
      </c>
      <c r="AQ579" s="38">
        <v>0</v>
      </c>
      <c r="AR579" s="38">
        <v>0</v>
      </c>
      <c r="AS579" s="38">
        <v>0</v>
      </c>
      <c r="AT579" s="38">
        <v>0</v>
      </c>
      <c r="AU579" s="38">
        <v>0</v>
      </c>
      <c r="AV579" s="38">
        <v>0</v>
      </c>
      <c r="AW579" s="38">
        <v>0</v>
      </c>
      <c r="AX579" s="38">
        <v>0</v>
      </c>
      <c r="AY579" s="38">
        <v>0</v>
      </c>
      <c r="AZ579" s="38">
        <v>0</v>
      </c>
      <c r="BA579" s="38">
        <v>0</v>
      </c>
      <c r="BB579" s="38">
        <v>0</v>
      </c>
      <c r="BC579" s="38">
        <v>0</v>
      </c>
      <c r="BD579" s="38">
        <v>0</v>
      </c>
      <c r="BE579" s="38">
        <v>0</v>
      </c>
      <c r="BF579" s="38">
        <v>0</v>
      </c>
      <c r="BG579" s="38">
        <v>0</v>
      </c>
      <c r="BH579" s="38">
        <v>0</v>
      </c>
      <c r="BI579" s="38">
        <v>0</v>
      </c>
      <c r="BJ579" s="38">
        <v>0</v>
      </c>
      <c r="BK579" s="38">
        <v>0</v>
      </c>
      <c r="BL579" s="38">
        <v>0</v>
      </c>
      <c r="BM579" s="38">
        <v>0</v>
      </c>
      <c r="BN579" s="38">
        <v>0</v>
      </c>
      <c r="BO579" s="38">
        <v>0</v>
      </c>
      <c r="BP579" s="38">
        <v>0</v>
      </c>
      <c r="BQ579" s="38">
        <v>0</v>
      </c>
      <c r="BR579" s="38">
        <v>0</v>
      </c>
      <c r="BS579" s="38">
        <v>0</v>
      </c>
      <c r="BT579" s="38">
        <v>0</v>
      </c>
      <c r="BU579" s="38">
        <v>0</v>
      </c>
      <c r="BV579" s="38">
        <v>0</v>
      </c>
      <c r="BW579" s="38">
        <v>0</v>
      </c>
      <c r="BX579" s="38">
        <v>0</v>
      </c>
      <c r="BY579" s="38">
        <v>0</v>
      </c>
      <c r="BZ579" s="38">
        <v>0</v>
      </c>
      <c r="CA579" s="38">
        <v>0</v>
      </c>
      <c r="CB579" s="38">
        <v>0</v>
      </c>
      <c r="CC579" s="38">
        <v>0</v>
      </c>
      <c r="CD579" s="38">
        <v>0</v>
      </c>
      <c r="CE579" s="38">
        <v>0</v>
      </c>
      <c r="CF579" s="38">
        <v>0</v>
      </c>
      <c r="CG579" s="38">
        <v>0</v>
      </c>
      <c r="CH579" s="38">
        <v>0</v>
      </c>
      <c r="CI579" s="38">
        <v>0</v>
      </c>
      <c r="CJ579" s="38">
        <v>0</v>
      </c>
      <c r="CK579" s="38">
        <v>0</v>
      </c>
      <c r="CL579" s="38">
        <v>0</v>
      </c>
      <c r="CM579" s="38">
        <v>0</v>
      </c>
      <c r="CN579" s="38">
        <v>0</v>
      </c>
      <c r="CO579" s="38">
        <v>0</v>
      </c>
      <c r="CP579" s="38">
        <v>0</v>
      </c>
      <c r="CQ579" s="38">
        <v>0</v>
      </c>
      <c r="CR579" s="38">
        <v>0</v>
      </c>
      <c r="CS579" s="38">
        <v>0</v>
      </c>
      <c r="CT579" s="38">
        <v>0</v>
      </c>
      <c r="CU579" s="38">
        <v>0</v>
      </c>
      <c r="CV579" s="38">
        <v>0</v>
      </c>
      <c r="CW579" s="38">
        <v>0</v>
      </c>
      <c r="CX579" s="38">
        <v>0</v>
      </c>
      <c r="CY579" s="38">
        <v>0</v>
      </c>
      <c r="CZ579" s="38">
        <v>0</v>
      </c>
      <c r="DA579" s="38">
        <v>0</v>
      </c>
      <c r="DB579" s="38">
        <v>0</v>
      </c>
      <c r="DC579" s="38">
        <v>0</v>
      </c>
      <c r="DD579" s="38">
        <v>0</v>
      </c>
      <c r="DE579" s="38">
        <v>0</v>
      </c>
      <c r="DF579" s="38">
        <v>0</v>
      </c>
      <c r="DG579" s="38">
        <v>0</v>
      </c>
      <c r="DH579" s="38">
        <v>0</v>
      </c>
      <c r="DI579" s="38">
        <v>0</v>
      </c>
      <c r="DJ579" s="38">
        <v>0</v>
      </c>
      <c r="DK579" s="38">
        <v>0</v>
      </c>
      <c r="DL579" s="38">
        <v>0</v>
      </c>
      <c r="DM579" s="38">
        <v>0</v>
      </c>
      <c r="DN579" s="38">
        <v>0</v>
      </c>
      <c r="DO579" s="38">
        <v>0</v>
      </c>
      <c r="DP579" s="38">
        <v>0</v>
      </c>
      <c r="DQ579" s="38">
        <v>0</v>
      </c>
      <c r="DR579" s="38">
        <v>0</v>
      </c>
      <c r="DS579" s="38">
        <v>0</v>
      </c>
      <c r="DT579" s="38">
        <v>0</v>
      </c>
      <c r="DU579" s="38">
        <v>0</v>
      </c>
      <c r="DV579" s="38">
        <v>0</v>
      </c>
      <c r="DW579" s="38">
        <v>0</v>
      </c>
      <c r="DX579" s="38">
        <v>0</v>
      </c>
      <c r="DY579" s="38">
        <v>0</v>
      </c>
      <c r="DZ579" s="38">
        <v>0</v>
      </c>
      <c r="EA579" s="38">
        <v>0</v>
      </c>
      <c r="EB579" s="38">
        <v>0</v>
      </c>
      <c r="EC579" s="38">
        <v>0</v>
      </c>
      <c r="ED579" s="38">
        <v>0</v>
      </c>
      <c r="EE579" s="38">
        <v>0</v>
      </c>
      <c r="EF579" s="38">
        <v>0</v>
      </c>
      <c r="EG579" s="38">
        <v>0</v>
      </c>
      <c r="EH579" s="38">
        <v>0</v>
      </c>
      <c r="EI579" s="38">
        <v>0</v>
      </c>
      <c r="EJ579" s="38">
        <v>0</v>
      </c>
      <c r="EK579" s="38">
        <v>0</v>
      </c>
      <c r="EL579" s="38">
        <v>0</v>
      </c>
      <c r="EM579" s="38">
        <v>0</v>
      </c>
      <c r="EN579" s="38">
        <v>0</v>
      </c>
      <c r="EO579" s="38">
        <v>0</v>
      </c>
      <c r="EP579" s="38">
        <v>0</v>
      </c>
      <c r="EQ579" s="38">
        <v>0</v>
      </c>
      <c r="ER579" s="38">
        <v>0</v>
      </c>
      <c r="ES579" s="38">
        <v>0</v>
      </c>
      <c r="ET579" s="38">
        <v>0</v>
      </c>
      <c r="EU579" s="38">
        <v>0</v>
      </c>
      <c r="EV579" s="38">
        <v>0</v>
      </c>
      <c r="EW579" s="38">
        <v>0</v>
      </c>
      <c r="EX579" s="38">
        <v>0</v>
      </c>
      <c r="EY579" s="38">
        <v>0</v>
      </c>
      <c r="EZ579" s="38">
        <v>0</v>
      </c>
      <c r="FA579" s="38">
        <v>0</v>
      </c>
      <c r="FB579" s="38">
        <v>0</v>
      </c>
      <c r="FC579" s="38">
        <v>0</v>
      </c>
      <c r="FD579" s="38">
        <v>0</v>
      </c>
      <c r="FE579" s="38">
        <v>0</v>
      </c>
      <c r="FF579" s="38">
        <v>0</v>
      </c>
      <c r="FG579" s="38">
        <v>0</v>
      </c>
      <c r="FH579" s="38">
        <v>0</v>
      </c>
      <c r="FI579" s="38">
        <v>0</v>
      </c>
      <c r="FJ579" s="38">
        <v>0</v>
      </c>
      <c r="FK579" s="38">
        <v>0</v>
      </c>
      <c r="FL579" s="38">
        <v>0</v>
      </c>
      <c r="FM579" s="38">
        <v>0</v>
      </c>
      <c r="FN579" s="38">
        <v>0</v>
      </c>
      <c r="FO579" s="38">
        <v>0</v>
      </c>
      <c r="FP579" s="38">
        <v>0</v>
      </c>
      <c r="FQ579" s="38">
        <v>0</v>
      </c>
      <c r="FR579" s="38">
        <v>0</v>
      </c>
      <c r="FS579" s="38">
        <v>0</v>
      </c>
      <c r="FT579" s="38">
        <v>0</v>
      </c>
      <c r="FU579" s="38">
        <v>0</v>
      </c>
      <c r="FV579" s="38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</row>
    <row r="580" spans="1:184" x14ac:dyDescent="0.3">
      <c r="A580" t="s">
        <v>279</v>
      </c>
      <c r="B580" t="s">
        <v>1</v>
      </c>
      <c r="C580" t="s">
        <v>1</v>
      </c>
      <c r="D580" t="s">
        <v>1</v>
      </c>
      <c r="E580" t="s">
        <v>1</v>
      </c>
      <c r="F580" t="s">
        <v>223</v>
      </c>
      <c r="G580" t="s">
        <v>1</v>
      </c>
      <c r="H580" s="40" t="s">
        <v>1</v>
      </c>
      <c r="I580" s="18" t="s">
        <v>1</v>
      </c>
      <c r="J580" s="38" t="s">
        <v>1</v>
      </c>
      <c r="K580" s="18">
        <v>44790</v>
      </c>
      <c r="L580" s="38">
        <v>9</v>
      </c>
      <c r="M580" s="38">
        <v>9</v>
      </c>
      <c r="N580" s="38">
        <v>0</v>
      </c>
      <c r="O580" s="38">
        <v>0</v>
      </c>
      <c r="P580" s="38">
        <v>0</v>
      </c>
      <c r="Q580" s="38">
        <v>0</v>
      </c>
      <c r="R580" s="38">
        <v>0</v>
      </c>
      <c r="S580" s="38">
        <v>0</v>
      </c>
      <c r="T580" s="38">
        <v>0</v>
      </c>
      <c r="U580" s="38">
        <v>0</v>
      </c>
      <c r="V580" s="38">
        <v>0</v>
      </c>
      <c r="W580" s="38">
        <v>0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0</v>
      </c>
      <c r="AD580" s="38">
        <v>0</v>
      </c>
      <c r="AE580" s="38">
        <v>0</v>
      </c>
      <c r="AF580" s="38">
        <v>0</v>
      </c>
      <c r="AG580" s="38">
        <v>0</v>
      </c>
      <c r="AH580" s="38">
        <v>0</v>
      </c>
      <c r="AI580" s="38">
        <v>0</v>
      </c>
      <c r="AJ580" s="38">
        <v>0</v>
      </c>
      <c r="AK580" s="38">
        <v>0</v>
      </c>
      <c r="AL580" s="38">
        <v>0</v>
      </c>
      <c r="AM580" s="38">
        <v>0</v>
      </c>
      <c r="AN580" s="38">
        <v>0</v>
      </c>
      <c r="AO580" s="38">
        <v>0</v>
      </c>
      <c r="AP580" s="38">
        <v>0</v>
      </c>
      <c r="AQ580" s="38">
        <v>0</v>
      </c>
      <c r="AR580" s="38">
        <v>0</v>
      </c>
      <c r="AS580" s="38">
        <v>0</v>
      </c>
      <c r="AT580" s="38">
        <v>0</v>
      </c>
      <c r="AU580" s="38">
        <v>0</v>
      </c>
      <c r="AV580" s="38">
        <v>0</v>
      </c>
      <c r="AW580" s="38">
        <v>0</v>
      </c>
      <c r="AX580" s="38">
        <v>0</v>
      </c>
      <c r="AY580" s="38">
        <v>0</v>
      </c>
      <c r="AZ580" s="38">
        <v>0</v>
      </c>
      <c r="BA580" s="38">
        <v>0</v>
      </c>
      <c r="BB580" s="38">
        <v>0</v>
      </c>
      <c r="BC580" s="38">
        <v>0</v>
      </c>
      <c r="BD580" s="38">
        <v>0</v>
      </c>
      <c r="BE580" s="38">
        <v>0</v>
      </c>
      <c r="BF580" s="38">
        <v>0</v>
      </c>
      <c r="BG580" s="38">
        <v>0</v>
      </c>
      <c r="BH580" s="38">
        <v>0</v>
      </c>
      <c r="BI580" s="38">
        <v>0</v>
      </c>
      <c r="BJ580" s="38">
        <v>0</v>
      </c>
      <c r="BK580" s="38">
        <v>0</v>
      </c>
      <c r="BL580" s="38">
        <v>0</v>
      </c>
      <c r="BM580" s="38">
        <v>0</v>
      </c>
      <c r="BN580" s="38">
        <v>0</v>
      </c>
      <c r="BO580" s="38">
        <v>0</v>
      </c>
      <c r="BP580" s="38">
        <v>0</v>
      </c>
      <c r="BQ580" s="38">
        <v>0</v>
      </c>
      <c r="BR580" s="38">
        <v>0</v>
      </c>
      <c r="BS580" s="38">
        <v>0</v>
      </c>
      <c r="BT580" s="38">
        <v>0</v>
      </c>
      <c r="BU580" s="38">
        <v>0</v>
      </c>
      <c r="BV580" s="38">
        <v>0</v>
      </c>
      <c r="BW580" s="38">
        <v>0</v>
      </c>
      <c r="BX580" s="38">
        <v>0</v>
      </c>
      <c r="BY580" s="38">
        <v>0</v>
      </c>
      <c r="BZ580" s="38">
        <v>0</v>
      </c>
      <c r="CA580" s="38">
        <v>0</v>
      </c>
      <c r="CB580" s="38">
        <v>0</v>
      </c>
      <c r="CC580" s="38">
        <v>0</v>
      </c>
      <c r="CD580" s="38">
        <v>0</v>
      </c>
      <c r="CE580" s="38">
        <v>0</v>
      </c>
      <c r="CF580" s="38">
        <v>0</v>
      </c>
      <c r="CG580" s="38">
        <v>0</v>
      </c>
      <c r="CH580" s="38">
        <v>0</v>
      </c>
      <c r="CI580" s="38">
        <v>0</v>
      </c>
      <c r="CJ580" s="38">
        <v>0</v>
      </c>
      <c r="CK580" s="38">
        <v>0</v>
      </c>
      <c r="CL580" s="38">
        <v>0</v>
      </c>
      <c r="CM580" s="38">
        <v>0</v>
      </c>
      <c r="CN580" s="38">
        <v>0</v>
      </c>
      <c r="CO580" s="38">
        <v>0</v>
      </c>
      <c r="CP580" s="38">
        <v>0</v>
      </c>
      <c r="CQ580" s="38">
        <v>0</v>
      </c>
      <c r="CR580" s="38">
        <v>0</v>
      </c>
      <c r="CS580" s="38">
        <v>0</v>
      </c>
      <c r="CT580" s="38">
        <v>0</v>
      </c>
      <c r="CU580" s="38">
        <v>0</v>
      </c>
      <c r="CV580" s="38">
        <v>0</v>
      </c>
      <c r="CW580" s="38">
        <v>0</v>
      </c>
      <c r="CX580" s="38">
        <v>0</v>
      </c>
      <c r="CY580" s="38">
        <v>0</v>
      </c>
      <c r="CZ580" s="38">
        <v>0</v>
      </c>
      <c r="DA580" s="38">
        <v>0</v>
      </c>
      <c r="DB580" s="38">
        <v>0</v>
      </c>
      <c r="DC580" s="38">
        <v>0</v>
      </c>
      <c r="DD580" s="38">
        <v>0</v>
      </c>
      <c r="DE580" s="38">
        <v>0</v>
      </c>
      <c r="DF580" s="38">
        <v>0</v>
      </c>
      <c r="DG580" s="38">
        <v>0</v>
      </c>
      <c r="DH580" s="38">
        <v>0</v>
      </c>
      <c r="DI580" s="38">
        <v>0</v>
      </c>
      <c r="DJ580" s="38">
        <v>0</v>
      </c>
      <c r="DK580" s="38">
        <v>0</v>
      </c>
      <c r="DL580" s="38">
        <v>0</v>
      </c>
      <c r="DM580" s="38">
        <v>0</v>
      </c>
      <c r="DN580" s="38">
        <v>0</v>
      </c>
      <c r="DO580" s="38">
        <v>0</v>
      </c>
      <c r="DP580" s="38">
        <v>0</v>
      </c>
      <c r="DQ580" s="38">
        <v>0</v>
      </c>
      <c r="DR580" s="38">
        <v>0</v>
      </c>
      <c r="DS580" s="38">
        <v>0</v>
      </c>
      <c r="DT580" s="38">
        <v>0</v>
      </c>
      <c r="DU580" s="38">
        <v>0</v>
      </c>
      <c r="DV580" s="38">
        <v>0</v>
      </c>
      <c r="DW580" s="38">
        <v>0</v>
      </c>
      <c r="DX580" s="38">
        <v>0</v>
      </c>
      <c r="DY580" s="38">
        <v>0</v>
      </c>
      <c r="DZ580" s="38">
        <v>0</v>
      </c>
      <c r="EA580" s="38">
        <v>0</v>
      </c>
      <c r="EB580" s="38">
        <v>0</v>
      </c>
      <c r="EC580" s="38">
        <v>0</v>
      </c>
      <c r="ED580" s="38">
        <v>0</v>
      </c>
      <c r="EE580" s="38">
        <v>0</v>
      </c>
      <c r="EF580" s="38">
        <v>0</v>
      </c>
      <c r="EG580" s="38">
        <v>0</v>
      </c>
      <c r="EH580" s="38">
        <v>0</v>
      </c>
      <c r="EI580" s="38">
        <v>0</v>
      </c>
      <c r="EJ580" s="38">
        <v>0</v>
      </c>
      <c r="EK580" s="38">
        <v>0</v>
      </c>
      <c r="EL580" s="38">
        <v>0</v>
      </c>
      <c r="EM580" s="38">
        <v>0</v>
      </c>
      <c r="EN580" s="38">
        <v>0</v>
      </c>
      <c r="EO580" s="38">
        <v>0</v>
      </c>
      <c r="EP580" s="38">
        <v>0</v>
      </c>
      <c r="EQ580" s="38">
        <v>0</v>
      </c>
      <c r="ER580" s="38">
        <v>0</v>
      </c>
      <c r="ES580" s="38">
        <v>0</v>
      </c>
      <c r="ET580" s="38">
        <v>0</v>
      </c>
      <c r="EU580" s="38">
        <v>0</v>
      </c>
      <c r="EV580" s="38">
        <v>0</v>
      </c>
      <c r="EW580" s="38">
        <v>0</v>
      </c>
      <c r="EX580" s="38">
        <v>0</v>
      </c>
      <c r="EY580" s="38">
        <v>0</v>
      </c>
      <c r="EZ580" s="38">
        <v>0</v>
      </c>
      <c r="FA580" s="38">
        <v>0</v>
      </c>
      <c r="FB580" s="38">
        <v>0</v>
      </c>
      <c r="FC580" s="38">
        <v>0</v>
      </c>
      <c r="FD580" s="38">
        <v>0</v>
      </c>
      <c r="FE580" s="38">
        <v>0</v>
      </c>
      <c r="FF580" s="38">
        <v>0</v>
      </c>
      <c r="FG580" s="38">
        <v>0</v>
      </c>
      <c r="FH580" s="38">
        <v>0</v>
      </c>
      <c r="FI580" s="38">
        <v>0</v>
      </c>
      <c r="FJ580" s="38">
        <v>0</v>
      </c>
      <c r="FK580" s="38">
        <v>0</v>
      </c>
      <c r="FL580" s="38">
        <v>0</v>
      </c>
      <c r="FM580" s="38">
        <v>0</v>
      </c>
      <c r="FN580" s="38">
        <v>0</v>
      </c>
      <c r="FO580" s="38">
        <v>0</v>
      </c>
      <c r="FP580" s="38">
        <v>0</v>
      </c>
      <c r="FQ580" s="38">
        <v>0</v>
      </c>
      <c r="FR580" s="38">
        <v>0</v>
      </c>
      <c r="FS580" s="38">
        <v>0</v>
      </c>
      <c r="FT580" s="38">
        <v>0</v>
      </c>
      <c r="FU580" s="38">
        <v>0</v>
      </c>
      <c r="FV580" s="38">
        <v>0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0</v>
      </c>
    </row>
    <row r="581" spans="1:184" x14ac:dyDescent="0.3">
      <c r="A581" t="s">
        <v>279</v>
      </c>
      <c r="B581" t="s">
        <v>1</v>
      </c>
      <c r="C581" t="s">
        <v>1</v>
      </c>
      <c r="D581" t="s">
        <v>1</v>
      </c>
      <c r="E581" t="s">
        <v>1</v>
      </c>
      <c r="F581" t="s">
        <v>223</v>
      </c>
      <c r="G581" t="s">
        <v>1</v>
      </c>
      <c r="H581" s="40" t="s">
        <v>1</v>
      </c>
      <c r="I581" s="18" t="s">
        <v>1</v>
      </c>
      <c r="J581" s="38" t="s">
        <v>1</v>
      </c>
      <c r="K581" s="18">
        <v>44792</v>
      </c>
      <c r="L581" s="38">
        <v>9</v>
      </c>
      <c r="M581" s="38">
        <v>9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38">
        <v>0</v>
      </c>
      <c r="AF581" s="38">
        <v>0</v>
      </c>
      <c r="AG581" s="38">
        <v>0</v>
      </c>
      <c r="AH581" s="38">
        <v>0</v>
      </c>
      <c r="AI581" s="38">
        <v>0</v>
      </c>
      <c r="AJ581" s="38">
        <v>0</v>
      </c>
      <c r="AK581" s="38">
        <v>0</v>
      </c>
      <c r="AL581" s="38">
        <v>0</v>
      </c>
      <c r="AM581" s="38">
        <v>0</v>
      </c>
      <c r="AN581" s="38">
        <v>0</v>
      </c>
      <c r="AO581" s="38">
        <v>0</v>
      </c>
      <c r="AP581" s="38">
        <v>0</v>
      </c>
      <c r="AQ581" s="38">
        <v>0</v>
      </c>
      <c r="AR581" s="38">
        <v>0</v>
      </c>
      <c r="AS581" s="38">
        <v>0</v>
      </c>
      <c r="AT581" s="38">
        <v>0</v>
      </c>
      <c r="AU581" s="38">
        <v>0</v>
      </c>
      <c r="AV581" s="38">
        <v>0</v>
      </c>
      <c r="AW581" s="38">
        <v>0</v>
      </c>
      <c r="AX581" s="38">
        <v>0</v>
      </c>
      <c r="AY581" s="38">
        <v>0</v>
      </c>
      <c r="AZ581" s="38">
        <v>0</v>
      </c>
      <c r="BA581" s="38">
        <v>0</v>
      </c>
      <c r="BB581" s="38">
        <v>0</v>
      </c>
      <c r="BC581" s="38">
        <v>0</v>
      </c>
      <c r="BD581" s="38">
        <v>0</v>
      </c>
      <c r="BE581" s="38">
        <v>0</v>
      </c>
      <c r="BF581" s="38">
        <v>0</v>
      </c>
      <c r="BG581" s="38">
        <v>0</v>
      </c>
      <c r="BH581" s="38">
        <v>0</v>
      </c>
      <c r="BI581" s="38">
        <v>0</v>
      </c>
      <c r="BJ581" s="38">
        <v>0</v>
      </c>
      <c r="BK581" s="38">
        <v>0</v>
      </c>
      <c r="BL581" s="38">
        <v>0</v>
      </c>
      <c r="BM581" s="38">
        <v>0</v>
      </c>
      <c r="BN581" s="38">
        <v>0</v>
      </c>
      <c r="BO581" s="38">
        <v>0</v>
      </c>
      <c r="BP581" s="38">
        <v>0</v>
      </c>
      <c r="BQ581" s="38">
        <v>0</v>
      </c>
      <c r="BR581" s="38">
        <v>0</v>
      </c>
      <c r="BS581" s="38">
        <v>0</v>
      </c>
      <c r="BT581" s="38">
        <v>0</v>
      </c>
      <c r="BU581" s="38">
        <v>0</v>
      </c>
      <c r="BV581" s="38">
        <v>0</v>
      </c>
      <c r="BW581" s="38">
        <v>0</v>
      </c>
      <c r="BX581" s="38">
        <v>0</v>
      </c>
      <c r="BY581" s="38">
        <v>0</v>
      </c>
      <c r="BZ581" s="38">
        <v>0</v>
      </c>
      <c r="CA581" s="38">
        <v>0</v>
      </c>
      <c r="CB581" s="38">
        <v>0</v>
      </c>
      <c r="CC581" s="38">
        <v>0</v>
      </c>
      <c r="CD581" s="38">
        <v>0</v>
      </c>
      <c r="CE581" s="38">
        <v>0</v>
      </c>
      <c r="CF581" s="38">
        <v>0</v>
      </c>
      <c r="CG581" s="38">
        <v>0</v>
      </c>
      <c r="CH581" s="38">
        <v>0</v>
      </c>
      <c r="CI581" s="38">
        <v>0</v>
      </c>
      <c r="CJ581" s="38">
        <v>0</v>
      </c>
      <c r="CK581" s="38">
        <v>0</v>
      </c>
      <c r="CL581" s="38">
        <v>0</v>
      </c>
      <c r="CM581" s="38">
        <v>0</v>
      </c>
      <c r="CN581" s="38">
        <v>0</v>
      </c>
      <c r="CO581" s="38">
        <v>0</v>
      </c>
      <c r="CP581" s="38">
        <v>0</v>
      </c>
      <c r="CQ581" s="38">
        <v>0</v>
      </c>
      <c r="CR581" s="38">
        <v>0</v>
      </c>
      <c r="CS581" s="38">
        <v>0</v>
      </c>
      <c r="CT581" s="38">
        <v>0</v>
      </c>
      <c r="CU581" s="38">
        <v>0</v>
      </c>
      <c r="CV581" s="38">
        <v>0</v>
      </c>
      <c r="CW581" s="38">
        <v>0</v>
      </c>
      <c r="CX581" s="38">
        <v>0</v>
      </c>
      <c r="CY581" s="38">
        <v>0</v>
      </c>
      <c r="CZ581" s="38">
        <v>0</v>
      </c>
      <c r="DA581" s="38">
        <v>0</v>
      </c>
      <c r="DB581" s="38">
        <v>0</v>
      </c>
      <c r="DC581" s="38">
        <v>0</v>
      </c>
      <c r="DD581" s="38">
        <v>0</v>
      </c>
      <c r="DE581" s="38">
        <v>0</v>
      </c>
      <c r="DF581" s="38">
        <v>0</v>
      </c>
      <c r="DG581" s="38">
        <v>0</v>
      </c>
      <c r="DH581" s="38">
        <v>0</v>
      </c>
      <c r="DI581" s="38">
        <v>0</v>
      </c>
      <c r="DJ581" s="38">
        <v>0</v>
      </c>
      <c r="DK581" s="38">
        <v>0</v>
      </c>
      <c r="DL581" s="38">
        <v>0</v>
      </c>
      <c r="DM581" s="38">
        <v>0</v>
      </c>
      <c r="DN581" s="38">
        <v>0</v>
      </c>
      <c r="DO581" s="38">
        <v>0</v>
      </c>
      <c r="DP581" s="38">
        <v>0</v>
      </c>
      <c r="DQ581" s="38">
        <v>0</v>
      </c>
      <c r="DR581" s="38">
        <v>0</v>
      </c>
      <c r="DS581" s="38">
        <v>0</v>
      </c>
      <c r="DT581" s="38">
        <v>0</v>
      </c>
      <c r="DU581" s="38">
        <v>0</v>
      </c>
      <c r="DV581" s="38">
        <v>0</v>
      </c>
      <c r="DW581" s="38">
        <v>0</v>
      </c>
      <c r="DX581" s="38">
        <v>0</v>
      </c>
      <c r="DY581" s="38">
        <v>0</v>
      </c>
      <c r="DZ581" s="38">
        <v>0</v>
      </c>
      <c r="EA581" s="38">
        <v>0</v>
      </c>
      <c r="EB581" s="38">
        <v>0</v>
      </c>
      <c r="EC581" s="38">
        <v>0</v>
      </c>
      <c r="ED581" s="38">
        <v>0</v>
      </c>
      <c r="EE581" s="38">
        <v>0</v>
      </c>
      <c r="EF581" s="38">
        <v>0</v>
      </c>
      <c r="EG581" s="38">
        <v>0</v>
      </c>
      <c r="EH581" s="38">
        <v>0</v>
      </c>
      <c r="EI581" s="38">
        <v>0</v>
      </c>
      <c r="EJ581" s="38">
        <v>0</v>
      </c>
      <c r="EK581" s="38">
        <v>0</v>
      </c>
      <c r="EL581" s="38">
        <v>0</v>
      </c>
      <c r="EM581" s="38">
        <v>0</v>
      </c>
      <c r="EN581" s="38">
        <v>0</v>
      </c>
      <c r="EO581" s="38">
        <v>0</v>
      </c>
      <c r="EP581" s="38">
        <v>0</v>
      </c>
      <c r="EQ581" s="38">
        <v>0</v>
      </c>
      <c r="ER581" s="38">
        <v>0</v>
      </c>
      <c r="ES581" s="38">
        <v>0</v>
      </c>
      <c r="ET581" s="38">
        <v>0</v>
      </c>
      <c r="EU581" s="38">
        <v>0</v>
      </c>
      <c r="EV581" s="38">
        <v>0</v>
      </c>
      <c r="EW581" s="38">
        <v>0</v>
      </c>
      <c r="EX581" s="38">
        <v>0</v>
      </c>
      <c r="EY581" s="38">
        <v>0</v>
      </c>
      <c r="EZ581" s="38">
        <v>0</v>
      </c>
      <c r="FA581" s="38">
        <v>0</v>
      </c>
      <c r="FB581" s="38">
        <v>0</v>
      </c>
      <c r="FC581" s="38">
        <v>0</v>
      </c>
      <c r="FD581" s="38">
        <v>0</v>
      </c>
      <c r="FE581" s="38">
        <v>0</v>
      </c>
      <c r="FF581" s="38">
        <v>0</v>
      </c>
      <c r="FG581" s="38">
        <v>0</v>
      </c>
      <c r="FH581" s="38">
        <v>0</v>
      </c>
      <c r="FI581" s="38">
        <v>0</v>
      </c>
      <c r="FJ581" s="38">
        <v>0</v>
      </c>
      <c r="FK581" s="38">
        <v>0</v>
      </c>
      <c r="FL581" s="38">
        <v>0</v>
      </c>
      <c r="FM581" s="38">
        <v>0</v>
      </c>
      <c r="FN581" s="38">
        <v>0</v>
      </c>
      <c r="FO581" s="38">
        <v>0</v>
      </c>
      <c r="FP581" s="38">
        <v>0</v>
      </c>
      <c r="FQ581" s="38">
        <v>0</v>
      </c>
      <c r="FR581" s="38">
        <v>0</v>
      </c>
      <c r="FS581" s="38">
        <v>0</v>
      </c>
      <c r="FT581" s="38">
        <v>0</v>
      </c>
      <c r="FU581" s="38">
        <v>0</v>
      </c>
      <c r="FV581" s="38">
        <v>0</v>
      </c>
      <c r="FW581">
        <v>0</v>
      </c>
      <c r="FX581">
        <v>0</v>
      </c>
      <c r="FY581">
        <v>0</v>
      </c>
      <c r="FZ581">
        <v>0</v>
      </c>
      <c r="GA581">
        <v>0</v>
      </c>
      <c r="GB581">
        <v>0</v>
      </c>
    </row>
    <row r="582" spans="1:184" x14ac:dyDescent="0.3">
      <c r="A582" t="s">
        <v>279</v>
      </c>
      <c r="B582" t="s">
        <v>1</v>
      </c>
      <c r="C582" t="s">
        <v>1</v>
      </c>
      <c r="D582" t="s">
        <v>1</v>
      </c>
      <c r="E582" t="s">
        <v>1</v>
      </c>
      <c r="F582" t="s">
        <v>223</v>
      </c>
      <c r="G582" t="s">
        <v>1</v>
      </c>
      <c r="H582" s="40" t="s">
        <v>1</v>
      </c>
      <c r="I582" s="18" t="s">
        <v>1</v>
      </c>
      <c r="J582" s="38" t="s">
        <v>1</v>
      </c>
      <c r="K582" s="18">
        <v>44805</v>
      </c>
      <c r="L582" s="38">
        <v>9</v>
      </c>
      <c r="M582" s="38">
        <v>9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0</v>
      </c>
      <c r="AF582" s="38">
        <v>0</v>
      </c>
      <c r="AG582" s="38">
        <v>0</v>
      </c>
      <c r="AH582" s="38">
        <v>0</v>
      </c>
      <c r="AI582" s="38">
        <v>0</v>
      </c>
      <c r="AJ582" s="38">
        <v>0</v>
      </c>
      <c r="AK582" s="38">
        <v>0</v>
      </c>
      <c r="AL582" s="38">
        <v>0</v>
      </c>
      <c r="AM582" s="38">
        <v>0</v>
      </c>
      <c r="AN582" s="38">
        <v>0</v>
      </c>
      <c r="AO582" s="38">
        <v>0</v>
      </c>
      <c r="AP582" s="38">
        <v>0</v>
      </c>
      <c r="AQ582" s="38">
        <v>0</v>
      </c>
      <c r="AR582" s="38">
        <v>0</v>
      </c>
      <c r="AS582" s="38">
        <v>0</v>
      </c>
      <c r="AT582" s="38">
        <v>0</v>
      </c>
      <c r="AU582" s="38">
        <v>0</v>
      </c>
      <c r="AV582" s="38">
        <v>0</v>
      </c>
      <c r="AW582" s="38">
        <v>0</v>
      </c>
      <c r="AX582" s="38">
        <v>0</v>
      </c>
      <c r="AY582" s="38">
        <v>0</v>
      </c>
      <c r="AZ582" s="38">
        <v>0</v>
      </c>
      <c r="BA582" s="38">
        <v>0</v>
      </c>
      <c r="BB582" s="38">
        <v>0</v>
      </c>
      <c r="BC582" s="38">
        <v>0</v>
      </c>
      <c r="BD582" s="38">
        <v>0</v>
      </c>
      <c r="BE582" s="38">
        <v>0</v>
      </c>
      <c r="BF582" s="38">
        <v>0</v>
      </c>
      <c r="BG582" s="38">
        <v>0</v>
      </c>
      <c r="BH582" s="38">
        <v>0</v>
      </c>
      <c r="BI582" s="38">
        <v>0</v>
      </c>
      <c r="BJ582" s="38">
        <v>0</v>
      </c>
      <c r="BK582" s="38">
        <v>0</v>
      </c>
      <c r="BL582" s="38">
        <v>0</v>
      </c>
      <c r="BM582" s="38">
        <v>0</v>
      </c>
      <c r="BN582" s="38">
        <v>0</v>
      </c>
      <c r="BO582" s="38">
        <v>0</v>
      </c>
      <c r="BP582" s="38">
        <v>0</v>
      </c>
      <c r="BQ582" s="38">
        <v>0</v>
      </c>
      <c r="BR582" s="38">
        <v>0</v>
      </c>
      <c r="BS582" s="38">
        <v>0</v>
      </c>
      <c r="BT582" s="38">
        <v>0</v>
      </c>
      <c r="BU582" s="38">
        <v>0</v>
      </c>
      <c r="BV582" s="38">
        <v>0</v>
      </c>
      <c r="BW582" s="38">
        <v>0</v>
      </c>
      <c r="BX582" s="38">
        <v>0</v>
      </c>
      <c r="BY582" s="38">
        <v>0</v>
      </c>
      <c r="BZ582" s="38">
        <v>0</v>
      </c>
      <c r="CA582" s="38">
        <v>0</v>
      </c>
      <c r="CB582" s="38">
        <v>0</v>
      </c>
      <c r="CC582" s="38">
        <v>0</v>
      </c>
      <c r="CD582" s="38">
        <v>0</v>
      </c>
      <c r="CE582" s="38">
        <v>0</v>
      </c>
      <c r="CF582" s="38">
        <v>0</v>
      </c>
      <c r="CG582" s="38">
        <v>0</v>
      </c>
      <c r="CH582" s="38">
        <v>0</v>
      </c>
      <c r="CI582" s="38">
        <v>0</v>
      </c>
      <c r="CJ582" s="38">
        <v>0</v>
      </c>
      <c r="CK582" s="38">
        <v>0</v>
      </c>
      <c r="CL582" s="38">
        <v>0</v>
      </c>
      <c r="CM582" s="38">
        <v>0</v>
      </c>
      <c r="CN582" s="38">
        <v>0</v>
      </c>
      <c r="CO582" s="38">
        <v>0</v>
      </c>
      <c r="CP582" s="38">
        <v>0</v>
      </c>
      <c r="CQ582" s="38">
        <v>0</v>
      </c>
      <c r="CR582" s="38">
        <v>0</v>
      </c>
      <c r="CS582" s="38">
        <v>0</v>
      </c>
      <c r="CT582" s="38">
        <v>0</v>
      </c>
      <c r="CU582" s="38">
        <v>0</v>
      </c>
      <c r="CV582" s="38">
        <v>0</v>
      </c>
      <c r="CW582" s="38">
        <v>0</v>
      </c>
      <c r="CX582" s="38">
        <v>0</v>
      </c>
      <c r="CY582" s="38">
        <v>0</v>
      </c>
      <c r="CZ582" s="38">
        <v>0</v>
      </c>
      <c r="DA582" s="38">
        <v>0</v>
      </c>
      <c r="DB582" s="38">
        <v>0</v>
      </c>
      <c r="DC582" s="38">
        <v>0</v>
      </c>
      <c r="DD582" s="38">
        <v>0</v>
      </c>
      <c r="DE582" s="38">
        <v>0</v>
      </c>
      <c r="DF582" s="38">
        <v>0</v>
      </c>
      <c r="DG582" s="38">
        <v>0</v>
      </c>
      <c r="DH582" s="38">
        <v>0</v>
      </c>
      <c r="DI582" s="38">
        <v>0</v>
      </c>
      <c r="DJ582" s="38">
        <v>0</v>
      </c>
      <c r="DK582" s="38">
        <v>0</v>
      </c>
      <c r="DL582" s="38">
        <v>0</v>
      </c>
      <c r="DM582" s="38">
        <v>0</v>
      </c>
      <c r="DN582" s="38">
        <v>0</v>
      </c>
      <c r="DO582" s="38">
        <v>0</v>
      </c>
      <c r="DP582" s="38">
        <v>0</v>
      </c>
      <c r="DQ582" s="38">
        <v>0</v>
      </c>
      <c r="DR582" s="38">
        <v>0</v>
      </c>
      <c r="DS582" s="38">
        <v>0</v>
      </c>
      <c r="DT582" s="38">
        <v>0</v>
      </c>
      <c r="DU582" s="38">
        <v>0</v>
      </c>
      <c r="DV582" s="38">
        <v>0</v>
      </c>
      <c r="DW582" s="38">
        <v>0</v>
      </c>
      <c r="DX582" s="38">
        <v>0</v>
      </c>
      <c r="DY582" s="38">
        <v>0</v>
      </c>
      <c r="DZ582" s="38">
        <v>0</v>
      </c>
      <c r="EA582" s="38">
        <v>0</v>
      </c>
      <c r="EB582" s="38">
        <v>0</v>
      </c>
      <c r="EC582" s="38">
        <v>0</v>
      </c>
      <c r="ED582" s="38">
        <v>0</v>
      </c>
      <c r="EE582" s="38">
        <v>0</v>
      </c>
      <c r="EF582" s="38">
        <v>0</v>
      </c>
      <c r="EG582" s="38">
        <v>0</v>
      </c>
      <c r="EH582" s="38">
        <v>0</v>
      </c>
      <c r="EI582" s="38">
        <v>0</v>
      </c>
      <c r="EJ582" s="38">
        <v>0</v>
      </c>
      <c r="EK582" s="38">
        <v>0</v>
      </c>
      <c r="EL582" s="38">
        <v>0</v>
      </c>
      <c r="EM582" s="38">
        <v>0</v>
      </c>
      <c r="EN582" s="38">
        <v>0</v>
      </c>
      <c r="EO582" s="38">
        <v>0</v>
      </c>
      <c r="EP582" s="38">
        <v>0</v>
      </c>
      <c r="EQ582" s="38">
        <v>0</v>
      </c>
      <c r="ER582" s="38">
        <v>0</v>
      </c>
      <c r="ES582" s="38">
        <v>0</v>
      </c>
      <c r="ET582" s="38">
        <v>0</v>
      </c>
      <c r="EU582" s="38">
        <v>0</v>
      </c>
      <c r="EV582" s="38">
        <v>0</v>
      </c>
      <c r="EW582" s="38">
        <v>0</v>
      </c>
      <c r="EX582" s="38">
        <v>0</v>
      </c>
      <c r="EY582" s="38">
        <v>0</v>
      </c>
      <c r="EZ582" s="38">
        <v>0</v>
      </c>
      <c r="FA582" s="38">
        <v>0</v>
      </c>
      <c r="FB582" s="38">
        <v>0</v>
      </c>
      <c r="FC582" s="38">
        <v>0</v>
      </c>
      <c r="FD582" s="38">
        <v>0</v>
      </c>
      <c r="FE582" s="38">
        <v>0</v>
      </c>
      <c r="FF582" s="38">
        <v>0</v>
      </c>
      <c r="FG582" s="38">
        <v>0</v>
      </c>
      <c r="FH582" s="38">
        <v>0</v>
      </c>
      <c r="FI582" s="38">
        <v>0</v>
      </c>
      <c r="FJ582" s="38">
        <v>0</v>
      </c>
      <c r="FK582" s="38">
        <v>0</v>
      </c>
      <c r="FL582" s="38">
        <v>0</v>
      </c>
      <c r="FM582" s="38">
        <v>0</v>
      </c>
      <c r="FN582" s="38">
        <v>0</v>
      </c>
      <c r="FO582" s="38">
        <v>0</v>
      </c>
      <c r="FP582" s="38">
        <v>0</v>
      </c>
      <c r="FQ582" s="38">
        <v>0</v>
      </c>
      <c r="FR582" s="38">
        <v>0</v>
      </c>
      <c r="FS582" s="38">
        <v>0</v>
      </c>
      <c r="FT582" s="38">
        <v>0</v>
      </c>
      <c r="FU582" s="38">
        <v>0</v>
      </c>
      <c r="FV582" s="38">
        <v>0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</row>
    <row r="583" spans="1:184" x14ac:dyDescent="0.3">
      <c r="A583" t="s">
        <v>279</v>
      </c>
      <c r="B583" t="s">
        <v>1</v>
      </c>
      <c r="C583" t="s">
        <v>1</v>
      </c>
      <c r="D583" t="s">
        <v>1</v>
      </c>
      <c r="E583" t="s">
        <v>1</v>
      </c>
      <c r="F583" t="s">
        <v>223</v>
      </c>
      <c r="G583" t="s">
        <v>1</v>
      </c>
      <c r="H583" s="40" t="s">
        <v>1</v>
      </c>
      <c r="I583" s="18" t="s">
        <v>1</v>
      </c>
      <c r="J583" s="38" t="s">
        <v>1</v>
      </c>
      <c r="K583" s="18">
        <v>44809</v>
      </c>
      <c r="L583" s="38">
        <v>7</v>
      </c>
      <c r="M583" s="38">
        <v>9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38">
        <v>0</v>
      </c>
      <c r="CG583" s="38">
        <v>0</v>
      </c>
      <c r="CH583" s="38">
        <v>0</v>
      </c>
      <c r="CI583" s="38">
        <v>0</v>
      </c>
      <c r="CJ583" s="38">
        <v>0</v>
      </c>
      <c r="CK583" s="38">
        <v>0</v>
      </c>
      <c r="CL583" s="38">
        <v>0</v>
      </c>
      <c r="CM583" s="38">
        <v>0</v>
      </c>
      <c r="CN583" s="38">
        <v>0</v>
      </c>
      <c r="CO583" s="38">
        <v>0</v>
      </c>
      <c r="CP583" s="38">
        <v>0</v>
      </c>
      <c r="CQ583" s="38">
        <v>0</v>
      </c>
      <c r="CR583" s="38">
        <v>0</v>
      </c>
      <c r="CS583" s="38">
        <v>0</v>
      </c>
      <c r="CT583" s="38">
        <v>0</v>
      </c>
      <c r="CU583" s="38">
        <v>0</v>
      </c>
      <c r="CV583" s="38">
        <v>0</v>
      </c>
      <c r="CW583" s="38">
        <v>0</v>
      </c>
      <c r="CX583" s="38">
        <v>0</v>
      </c>
      <c r="CY583" s="38">
        <v>0</v>
      </c>
      <c r="CZ583" s="38">
        <v>0</v>
      </c>
      <c r="DA583" s="38">
        <v>0</v>
      </c>
      <c r="DB583" s="38">
        <v>0</v>
      </c>
      <c r="DC583" s="38">
        <v>0</v>
      </c>
      <c r="DD583" s="38">
        <v>0</v>
      </c>
      <c r="DE583" s="38">
        <v>0</v>
      </c>
      <c r="DF583" s="38">
        <v>0</v>
      </c>
      <c r="DG583" s="38">
        <v>0</v>
      </c>
      <c r="DH583" s="38">
        <v>0</v>
      </c>
      <c r="DI583" s="38">
        <v>0</v>
      </c>
      <c r="DJ583" s="38">
        <v>0</v>
      </c>
      <c r="DK583" s="38">
        <v>0</v>
      </c>
      <c r="DL583" s="38">
        <v>0</v>
      </c>
      <c r="DM583" s="38">
        <v>0</v>
      </c>
      <c r="DN583" s="38">
        <v>0</v>
      </c>
      <c r="DO583" s="38">
        <v>0</v>
      </c>
      <c r="DP583" s="38">
        <v>0</v>
      </c>
      <c r="DQ583" s="38">
        <v>0</v>
      </c>
      <c r="DR583" s="38">
        <v>0</v>
      </c>
      <c r="DS583" s="38">
        <v>0</v>
      </c>
      <c r="DT583" s="38">
        <v>0</v>
      </c>
      <c r="DU583" s="38">
        <v>0</v>
      </c>
      <c r="DV583" s="38">
        <v>0</v>
      </c>
      <c r="DW583" s="38">
        <v>0</v>
      </c>
      <c r="DX583" s="38">
        <v>0</v>
      </c>
      <c r="DY583" s="38">
        <v>0</v>
      </c>
      <c r="DZ583" s="38">
        <v>0</v>
      </c>
      <c r="EA583" s="38">
        <v>0</v>
      </c>
      <c r="EB583" s="38">
        <v>0</v>
      </c>
      <c r="EC583" s="38">
        <v>0</v>
      </c>
      <c r="ED583" s="38">
        <v>0</v>
      </c>
      <c r="EE583" s="38">
        <v>0</v>
      </c>
      <c r="EF583" s="38">
        <v>0</v>
      </c>
      <c r="EG583" s="38">
        <v>0</v>
      </c>
      <c r="EH583" s="38">
        <v>0</v>
      </c>
      <c r="EI583" s="38">
        <v>0</v>
      </c>
      <c r="EJ583" s="38">
        <v>0</v>
      </c>
      <c r="EK583" s="38">
        <v>0</v>
      </c>
      <c r="EL583" s="38">
        <v>0</v>
      </c>
      <c r="EM583" s="38">
        <v>0</v>
      </c>
      <c r="EN583" s="38">
        <v>0</v>
      </c>
      <c r="EO583" s="38">
        <v>0</v>
      </c>
      <c r="EP583" s="38">
        <v>0</v>
      </c>
      <c r="EQ583" s="38">
        <v>0</v>
      </c>
      <c r="ER583" s="38">
        <v>0</v>
      </c>
      <c r="ES583" s="38">
        <v>0</v>
      </c>
      <c r="ET583" s="38">
        <v>0</v>
      </c>
      <c r="EU583" s="38">
        <v>0</v>
      </c>
      <c r="EV583" s="38">
        <v>0</v>
      </c>
      <c r="EW583" s="38">
        <v>0</v>
      </c>
      <c r="EX583" s="38">
        <v>0</v>
      </c>
      <c r="EY583" s="38">
        <v>0</v>
      </c>
      <c r="EZ583" s="38">
        <v>0</v>
      </c>
      <c r="FA583" s="38">
        <v>0</v>
      </c>
      <c r="FB583" s="38">
        <v>0</v>
      </c>
      <c r="FC583" s="38">
        <v>0</v>
      </c>
      <c r="FD583" s="38">
        <v>0</v>
      </c>
      <c r="FE583" s="38">
        <v>0</v>
      </c>
      <c r="FF583" s="38">
        <v>0</v>
      </c>
      <c r="FG583" s="38">
        <v>0</v>
      </c>
      <c r="FH583" s="38">
        <v>0</v>
      </c>
      <c r="FI583" s="38">
        <v>0</v>
      </c>
      <c r="FJ583" s="38">
        <v>0</v>
      </c>
      <c r="FK583" s="38">
        <v>0</v>
      </c>
      <c r="FL583" s="38">
        <v>0</v>
      </c>
      <c r="FM583" s="38">
        <v>0</v>
      </c>
      <c r="FN583" s="38">
        <v>0</v>
      </c>
      <c r="FO583" s="38">
        <v>0</v>
      </c>
      <c r="FP583" s="38">
        <v>0</v>
      </c>
      <c r="FQ583" s="38">
        <v>0</v>
      </c>
      <c r="FR583" s="38">
        <v>0</v>
      </c>
      <c r="FS583" s="38">
        <v>0</v>
      </c>
      <c r="FT583" s="38">
        <v>0</v>
      </c>
      <c r="FU583" s="38">
        <v>0</v>
      </c>
      <c r="FV583" s="38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</row>
    <row r="584" spans="1:184" x14ac:dyDescent="0.3">
      <c r="A584" t="s">
        <v>279</v>
      </c>
      <c r="B584" t="s">
        <v>1</v>
      </c>
      <c r="C584" t="s">
        <v>1</v>
      </c>
      <c r="D584" t="s">
        <v>1</v>
      </c>
      <c r="E584" t="s">
        <v>1</v>
      </c>
      <c r="F584" t="s">
        <v>223</v>
      </c>
      <c r="G584" t="s">
        <v>1</v>
      </c>
      <c r="H584" s="40" t="s">
        <v>1</v>
      </c>
      <c r="I584" s="18" t="s">
        <v>1</v>
      </c>
      <c r="J584" s="38" t="s">
        <v>1</v>
      </c>
      <c r="K584" s="18">
        <v>44810</v>
      </c>
      <c r="L584" s="38">
        <v>7</v>
      </c>
      <c r="M584" s="38">
        <v>9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38">
        <v>0</v>
      </c>
      <c r="CG584" s="38">
        <v>0</v>
      </c>
      <c r="CH584" s="38">
        <v>0</v>
      </c>
      <c r="CI584" s="38">
        <v>0</v>
      </c>
      <c r="CJ584" s="38">
        <v>0</v>
      </c>
      <c r="CK584" s="38">
        <v>0</v>
      </c>
      <c r="CL584" s="38">
        <v>0</v>
      </c>
      <c r="CM584" s="38">
        <v>0</v>
      </c>
      <c r="CN584" s="38">
        <v>0</v>
      </c>
      <c r="CO584" s="38">
        <v>0</v>
      </c>
      <c r="CP584" s="38">
        <v>0</v>
      </c>
      <c r="CQ584" s="38">
        <v>0</v>
      </c>
      <c r="CR584" s="38">
        <v>0</v>
      </c>
      <c r="CS584" s="38">
        <v>0</v>
      </c>
      <c r="CT584" s="38">
        <v>0</v>
      </c>
      <c r="CU584" s="38">
        <v>0</v>
      </c>
      <c r="CV584" s="38">
        <v>0</v>
      </c>
      <c r="CW584" s="38">
        <v>0</v>
      </c>
      <c r="CX584" s="38">
        <v>0</v>
      </c>
      <c r="CY584" s="38">
        <v>0</v>
      </c>
      <c r="CZ584" s="38">
        <v>0</v>
      </c>
      <c r="DA584" s="38">
        <v>0</v>
      </c>
      <c r="DB584" s="38">
        <v>0</v>
      </c>
      <c r="DC584" s="38">
        <v>0</v>
      </c>
      <c r="DD584" s="38">
        <v>0</v>
      </c>
      <c r="DE584" s="38">
        <v>0</v>
      </c>
      <c r="DF584" s="38">
        <v>0</v>
      </c>
      <c r="DG584" s="38">
        <v>0</v>
      </c>
      <c r="DH584" s="38">
        <v>0</v>
      </c>
      <c r="DI584" s="38">
        <v>0</v>
      </c>
      <c r="DJ584" s="38">
        <v>0</v>
      </c>
      <c r="DK584" s="38">
        <v>0</v>
      </c>
      <c r="DL584" s="38">
        <v>0</v>
      </c>
      <c r="DM584" s="38">
        <v>0</v>
      </c>
      <c r="DN584" s="38">
        <v>0</v>
      </c>
      <c r="DO584" s="38">
        <v>0</v>
      </c>
      <c r="DP584" s="38">
        <v>0</v>
      </c>
      <c r="DQ584" s="38">
        <v>0</v>
      </c>
      <c r="DR584" s="38">
        <v>0</v>
      </c>
      <c r="DS584" s="38">
        <v>0</v>
      </c>
      <c r="DT584" s="38">
        <v>0</v>
      </c>
      <c r="DU584" s="38">
        <v>0</v>
      </c>
      <c r="DV584" s="38">
        <v>0</v>
      </c>
      <c r="DW584" s="38">
        <v>0</v>
      </c>
      <c r="DX584" s="38">
        <v>0</v>
      </c>
      <c r="DY584" s="38">
        <v>0</v>
      </c>
      <c r="DZ584" s="38">
        <v>0</v>
      </c>
      <c r="EA584" s="38">
        <v>0</v>
      </c>
      <c r="EB584" s="38">
        <v>0</v>
      </c>
      <c r="EC584" s="38">
        <v>0</v>
      </c>
      <c r="ED584" s="38">
        <v>0</v>
      </c>
      <c r="EE584" s="38">
        <v>0</v>
      </c>
      <c r="EF584" s="38">
        <v>0</v>
      </c>
      <c r="EG584" s="38">
        <v>0</v>
      </c>
      <c r="EH584" s="38">
        <v>0</v>
      </c>
      <c r="EI584" s="38">
        <v>0</v>
      </c>
      <c r="EJ584" s="38">
        <v>0</v>
      </c>
      <c r="EK584" s="38">
        <v>0</v>
      </c>
      <c r="EL584" s="38">
        <v>0</v>
      </c>
      <c r="EM584" s="38">
        <v>0</v>
      </c>
      <c r="EN584" s="38">
        <v>0</v>
      </c>
      <c r="EO584" s="38">
        <v>0</v>
      </c>
      <c r="EP584" s="38">
        <v>0</v>
      </c>
      <c r="EQ584" s="38">
        <v>0</v>
      </c>
      <c r="ER584" s="38">
        <v>0</v>
      </c>
      <c r="ES584" s="38">
        <v>0</v>
      </c>
      <c r="ET584" s="38">
        <v>0</v>
      </c>
      <c r="EU584" s="38">
        <v>0</v>
      </c>
      <c r="EV584" s="38">
        <v>0</v>
      </c>
      <c r="EW584" s="38">
        <v>0</v>
      </c>
      <c r="EX584" s="38">
        <v>0</v>
      </c>
      <c r="EY584" s="38">
        <v>0</v>
      </c>
      <c r="EZ584" s="38">
        <v>0</v>
      </c>
      <c r="FA584" s="38">
        <v>0</v>
      </c>
      <c r="FB584" s="38">
        <v>0</v>
      </c>
      <c r="FC584" s="38">
        <v>0</v>
      </c>
      <c r="FD584" s="38">
        <v>0</v>
      </c>
      <c r="FE584" s="38">
        <v>0</v>
      </c>
      <c r="FF584" s="38">
        <v>0</v>
      </c>
      <c r="FG584" s="38">
        <v>0</v>
      </c>
      <c r="FH584" s="38">
        <v>0</v>
      </c>
      <c r="FI584" s="38">
        <v>0</v>
      </c>
      <c r="FJ584" s="38">
        <v>0</v>
      </c>
      <c r="FK584" s="38">
        <v>0</v>
      </c>
      <c r="FL584" s="38">
        <v>0</v>
      </c>
      <c r="FM584" s="38">
        <v>0</v>
      </c>
      <c r="FN584" s="38">
        <v>0</v>
      </c>
      <c r="FO584" s="38">
        <v>0</v>
      </c>
      <c r="FP584" s="38">
        <v>0</v>
      </c>
      <c r="FQ584" s="38">
        <v>0</v>
      </c>
      <c r="FR584" s="38">
        <v>0</v>
      </c>
      <c r="FS584" s="38">
        <v>0</v>
      </c>
      <c r="FT584" s="38">
        <v>0</v>
      </c>
      <c r="FU584" s="38">
        <v>0</v>
      </c>
      <c r="FV584" s="38">
        <v>0</v>
      </c>
      <c r="FW584">
        <v>0</v>
      </c>
      <c r="FX584">
        <v>0</v>
      </c>
      <c r="FY584">
        <v>0</v>
      </c>
      <c r="FZ584">
        <v>0</v>
      </c>
      <c r="GA584">
        <v>0</v>
      </c>
      <c r="GB584">
        <v>0</v>
      </c>
    </row>
    <row r="585" spans="1:184" x14ac:dyDescent="0.3">
      <c r="A585" t="s">
        <v>279</v>
      </c>
      <c r="B585" t="s">
        <v>1</v>
      </c>
      <c r="C585" t="s">
        <v>1</v>
      </c>
      <c r="D585" t="s">
        <v>1</v>
      </c>
      <c r="E585" t="s">
        <v>1</v>
      </c>
      <c r="F585" t="s">
        <v>223</v>
      </c>
      <c r="G585" t="s">
        <v>1</v>
      </c>
      <c r="H585" s="40" t="s">
        <v>1</v>
      </c>
      <c r="I585" s="18" t="s">
        <v>1</v>
      </c>
      <c r="J585" s="38" t="s">
        <v>1</v>
      </c>
      <c r="K585" s="18">
        <v>44811</v>
      </c>
      <c r="L585" s="38">
        <v>7</v>
      </c>
      <c r="M585" s="38">
        <v>9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38">
        <v>0</v>
      </c>
      <c r="CG585" s="38">
        <v>0</v>
      </c>
      <c r="CH585" s="38">
        <v>0</v>
      </c>
      <c r="CI585" s="38">
        <v>0</v>
      </c>
      <c r="CJ585" s="38">
        <v>0</v>
      </c>
      <c r="CK585" s="38">
        <v>0</v>
      </c>
      <c r="CL585" s="38">
        <v>0</v>
      </c>
      <c r="CM585" s="38">
        <v>0</v>
      </c>
      <c r="CN585" s="38">
        <v>0</v>
      </c>
      <c r="CO585" s="38">
        <v>0</v>
      </c>
      <c r="CP585" s="38">
        <v>0</v>
      </c>
      <c r="CQ585" s="38">
        <v>0</v>
      </c>
      <c r="CR585" s="38">
        <v>0</v>
      </c>
      <c r="CS585" s="38">
        <v>0</v>
      </c>
      <c r="CT585" s="38">
        <v>0</v>
      </c>
      <c r="CU585" s="38">
        <v>0</v>
      </c>
      <c r="CV585" s="38">
        <v>0</v>
      </c>
      <c r="CW585" s="38">
        <v>0</v>
      </c>
      <c r="CX585" s="38">
        <v>0</v>
      </c>
      <c r="CY585" s="38">
        <v>0</v>
      </c>
      <c r="CZ585" s="38">
        <v>0</v>
      </c>
      <c r="DA585" s="38">
        <v>0</v>
      </c>
      <c r="DB585" s="38">
        <v>0</v>
      </c>
      <c r="DC585" s="38">
        <v>0</v>
      </c>
      <c r="DD585" s="38">
        <v>0</v>
      </c>
      <c r="DE585" s="38">
        <v>0</v>
      </c>
      <c r="DF585" s="38">
        <v>0</v>
      </c>
      <c r="DG585" s="38">
        <v>0</v>
      </c>
      <c r="DH585" s="38">
        <v>0</v>
      </c>
      <c r="DI585" s="38">
        <v>0</v>
      </c>
      <c r="DJ585" s="38">
        <v>0</v>
      </c>
      <c r="DK585" s="38">
        <v>0</v>
      </c>
      <c r="DL585" s="38">
        <v>0</v>
      </c>
      <c r="DM585" s="38">
        <v>0</v>
      </c>
      <c r="DN585" s="38">
        <v>0</v>
      </c>
      <c r="DO585" s="38">
        <v>0</v>
      </c>
      <c r="DP585" s="38">
        <v>0</v>
      </c>
      <c r="DQ585" s="38">
        <v>0</v>
      </c>
      <c r="DR585" s="38">
        <v>0</v>
      </c>
      <c r="DS585" s="38">
        <v>0</v>
      </c>
      <c r="DT585" s="38">
        <v>0</v>
      </c>
      <c r="DU585" s="38">
        <v>0</v>
      </c>
      <c r="DV585" s="38">
        <v>0</v>
      </c>
      <c r="DW585" s="38">
        <v>0</v>
      </c>
      <c r="DX585" s="38">
        <v>0</v>
      </c>
      <c r="DY585" s="38">
        <v>0</v>
      </c>
      <c r="DZ585" s="38">
        <v>0</v>
      </c>
      <c r="EA585" s="38">
        <v>0</v>
      </c>
      <c r="EB585" s="38">
        <v>0</v>
      </c>
      <c r="EC585" s="38">
        <v>0</v>
      </c>
      <c r="ED585" s="38">
        <v>0</v>
      </c>
      <c r="EE585" s="38">
        <v>0</v>
      </c>
      <c r="EF585" s="38">
        <v>0</v>
      </c>
      <c r="EG585" s="38">
        <v>0</v>
      </c>
      <c r="EH585" s="38">
        <v>0</v>
      </c>
      <c r="EI585" s="38">
        <v>0</v>
      </c>
      <c r="EJ585" s="38">
        <v>0</v>
      </c>
      <c r="EK585" s="38">
        <v>0</v>
      </c>
      <c r="EL585" s="38">
        <v>0</v>
      </c>
      <c r="EM585" s="38">
        <v>0</v>
      </c>
      <c r="EN585" s="38">
        <v>0</v>
      </c>
      <c r="EO585" s="38">
        <v>0</v>
      </c>
      <c r="EP585" s="38">
        <v>0</v>
      </c>
      <c r="EQ585" s="38">
        <v>0</v>
      </c>
      <c r="ER585" s="38">
        <v>0</v>
      </c>
      <c r="ES585" s="38">
        <v>0</v>
      </c>
      <c r="ET585" s="38">
        <v>0</v>
      </c>
      <c r="EU585" s="38">
        <v>0</v>
      </c>
      <c r="EV585" s="38">
        <v>0</v>
      </c>
      <c r="EW585" s="38">
        <v>0</v>
      </c>
      <c r="EX585" s="38">
        <v>0</v>
      </c>
      <c r="EY585" s="38">
        <v>0</v>
      </c>
      <c r="EZ585" s="38">
        <v>0</v>
      </c>
      <c r="FA585" s="38">
        <v>0</v>
      </c>
      <c r="FB585" s="38">
        <v>0</v>
      </c>
      <c r="FC585" s="38">
        <v>0</v>
      </c>
      <c r="FD585" s="38">
        <v>0</v>
      </c>
      <c r="FE585" s="38">
        <v>0</v>
      </c>
      <c r="FF585" s="38">
        <v>0</v>
      </c>
      <c r="FG585" s="38">
        <v>0</v>
      </c>
      <c r="FH585" s="38">
        <v>0</v>
      </c>
      <c r="FI585" s="38">
        <v>0</v>
      </c>
      <c r="FJ585" s="38">
        <v>0</v>
      </c>
      <c r="FK585" s="38">
        <v>0</v>
      </c>
      <c r="FL585" s="38">
        <v>0</v>
      </c>
      <c r="FM585" s="38">
        <v>0</v>
      </c>
      <c r="FN585" s="38">
        <v>0</v>
      </c>
      <c r="FO585" s="38">
        <v>0</v>
      </c>
      <c r="FP585" s="38">
        <v>0</v>
      </c>
      <c r="FQ585" s="38">
        <v>0</v>
      </c>
      <c r="FR585" s="38">
        <v>0</v>
      </c>
      <c r="FS585" s="38">
        <v>0</v>
      </c>
      <c r="FT585" s="38">
        <v>0</v>
      </c>
      <c r="FU585" s="38">
        <v>0</v>
      </c>
      <c r="FV585" s="38">
        <v>0</v>
      </c>
      <c r="FW585">
        <v>0</v>
      </c>
      <c r="FX585">
        <v>0</v>
      </c>
      <c r="FY585">
        <v>0</v>
      </c>
      <c r="FZ585">
        <v>0</v>
      </c>
      <c r="GA585">
        <v>0</v>
      </c>
      <c r="GB585">
        <v>0</v>
      </c>
    </row>
    <row r="586" spans="1:184" x14ac:dyDescent="0.3">
      <c r="A586" t="s">
        <v>279</v>
      </c>
      <c r="B586" t="s">
        <v>1</v>
      </c>
      <c r="C586" t="s">
        <v>1</v>
      </c>
      <c r="D586" t="s">
        <v>1</v>
      </c>
      <c r="E586" t="s">
        <v>1</v>
      </c>
      <c r="F586" t="s">
        <v>223</v>
      </c>
      <c r="G586" t="s">
        <v>1</v>
      </c>
      <c r="H586" s="40" t="s">
        <v>1</v>
      </c>
      <c r="I586" s="18" t="s">
        <v>1</v>
      </c>
      <c r="J586" s="38" t="s">
        <v>1</v>
      </c>
      <c r="K586" s="18" t="s">
        <v>2</v>
      </c>
      <c r="L586" s="38">
        <v>9</v>
      </c>
      <c r="M586" s="38">
        <v>9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38">
        <v>0</v>
      </c>
      <c r="CG586" s="38">
        <v>0</v>
      </c>
      <c r="CH586" s="38">
        <v>0</v>
      </c>
      <c r="CI586" s="38">
        <v>0</v>
      </c>
      <c r="CJ586" s="38">
        <v>0</v>
      </c>
      <c r="CK586" s="38">
        <v>0</v>
      </c>
      <c r="CL586" s="38">
        <v>0</v>
      </c>
      <c r="CM586" s="38">
        <v>0</v>
      </c>
      <c r="CN586" s="38">
        <v>0</v>
      </c>
      <c r="CO586" s="38">
        <v>0</v>
      </c>
      <c r="CP586" s="38">
        <v>0</v>
      </c>
      <c r="CQ586" s="38">
        <v>0</v>
      </c>
      <c r="CR586" s="38">
        <v>0</v>
      </c>
      <c r="CS586" s="38">
        <v>0</v>
      </c>
      <c r="CT586" s="38">
        <v>0</v>
      </c>
      <c r="CU586" s="38">
        <v>0</v>
      </c>
      <c r="CV586" s="38">
        <v>0</v>
      </c>
      <c r="CW586" s="38">
        <v>0</v>
      </c>
      <c r="CX586" s="38">
        <v>0</v>
      </c>
      <c r="CY586" s="38">
        <v>0</v>
      </c>
      <c r="CZ586" s="38">
        <v>0</v>
      </c>
      <c r="DA586" s="38">
        <v>0</v>
      </c>
      <c r="DB586" s="38">
        <v>0</v>
      </c>
      <c r="DC586" s="38">
        <v>0</v>
      </c>
      <c r="DD586" s="38">
        <v>0</v>
      </c>
      <c r="DE586" s="38">
        <v>0</v>
      </c>
      <c r="DF586" s="38">
        <v>0</v>
      </c>
      <c r="DG586" s="38">
        <v>0</v>
      </c>
      <c r="DH586" s="38">
        <v>0</v>
      </c>
      <c r="DI586" s="38">
        <v>0</v>
      </c>
      <c r="DJ586" s="38">
        <v>0</v>
      </c>
      <c r="DK586" s="38">
        <v>0</v>
      </c>
      <c r="DL586" s="38">
        <v>0</v>
      </c>
      <c r="DM586" s="38">
        <v>0</v>
      </c>
      <c r="DN586" s="38">
        <v>0</v>
      </c>
      <c r="DO586" s="38">
        <v>0</v>
      </c>
      <c r="DP586" s="38">
        <v>0</v>
      </c>
      <c r="DQ586" s="38">
        <v>0</v>
      </c>
      <c r="DR586" s="38">
        <v>0</v>
      </c>
      <c r="DS586" s="38">
        <v>0</v>
      </c>
      <c r="DT586" s="38">
        <v>0</v>
      </c>
      <c r="DU586" s="38">
        <v>0</v>
      </c>
      <c r="DV586" s="38">
        <v>0</v>
      </c>
      <c r="DW586" s="38">
        <v>0</v>
      </c>
      <c r="DX586" s="38">
        <v>0</v>
      </c>
      <c r="DY586" s="38">
        <v>0</v>
      </c>
      <c r="DZ586" s="38">
        <v>0</v>
      </c>
      <c r="EA586" s="38">
        <v>0</v>
      </c>
      <c r="EB586" s="38">
        <v>0</v>
      </c>
      <c r="EC586" s="38">
        <v>0</v>
      </c>
      <c r="ED586" s="38">
        <v>0</v>
      </c>
      <c r="EE586" s="38">
        <v>0</v>
      </c>
      <c r="EF586" s="38">
        <v>0</v>
      </c>
      <c r="EG586" s="38">
        <v>0</v>
      </c>
      <c r="EH586" s="38">
        <v>0</v>
      </c>
      <c r="EI586" s="38">
        <v>0</v>
      </c>
      <c r="EJ586" s="38">
        <v>0</v>
      </c>
      <c r="EK586" s="38">
        <v>0</v>
      </c>
      <c r="EL586" s="38">
        <v>0</v>
      </c>
      <c r="EM586" s="38">
        <v>0</v>
      </c>
      <c r="EN586" s="38">
        <v>0</v>
      </c>
      <c r="EO586" s="38">
        <v>0</v>
      </c>
      <c r="EP586" s="38">
        <v>0</v>
      </c>
      <c r="EQ586" s="38">
        <v>0</v>
      </c>
      <c r="ER586" s="38">
        <v>0</v>
      </c>
      <c r="ES586" s="38">
        <v>0</v>
      </c>
      <c r="ET586" s="38">
        <v>0</v>
      </c>
      <c r="EU586" s="38">
        <v>0</v>
      </c>
      <c r="EV586" s="38">
        <v>0</v>
      </c>
      <c r="EW586" s="38">
        <v>0</v>
      </c>
      <c r="EX586" s="38">
        <v>0</v>
      </c>
      <c r="EY586" s="38">
        <v>0</v>
      </c>
      <c r="EZ586" s="38">
        <v>0</v>
      </c>
      <c r="FA586" s="38">
        <v>0</v>
      </c>
      <c r="FB586" s="38">
        <v>0</v>
      </c>
      <c r="FC586" s="38">
        <v>0</v>
      </c>
      <c r="FD586" s="38">
        <v>0</v>
      </c>
      <c r="FE586" s="38">
        <v>0</v>
      </c>
      <c r="FF586" s="38">
        <v>0</v>
      </c>
      <c r="FG586" s="38">
        <v>0</v>
      </c>
      <c r="FH586" s="38">
        <v>0</v>
      </c>
      <c r="FI586" s="38">
        <v>0</v>
      </c>
      <c r="FJ586" s="38">
        <v>0</v>
      </c>
      <c r="FK586" s="38">
        <v>0</v>
      </c>
      <c r="FL586" s="38">
        <v>0</v>
      </c>
      <c r="FM586" s="38">
        <v>0</v>
      </c>
      <c r="FN586" s="38">
        <v>0</v>
      </c>
      <c r="FO586" s="38">
        <v>0</v>
      </c>
      <c r="FP586" s="38">
        <v>0</v>
      </c>
      <c r="FQ586" s="38">
        <v>0</v>
      </c>
      <c r="FR586" s="38">
        <v>0</v>
      </c>
      <c r="FS586" s="38">
        <v>0</v>
      </c>
      <c r="FT586" s="38">
        <v>0</v>
      </c>
      <c r="FU586" s="38">
        <v>0</v>
      </c>
      <c r="FV586" s="38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</row>
    <row r="587" spans="1:184" x14ac:dyDescent="0.3">
      <c r="A587" t="s">
        <v>279</v>
      </c>
      <c r="B587" t="s">
        <v>1</v>
      </c>
      <c r="C587" t="s">
        <v>1</v>
      </c>
      <c r="D587" t="s">
        <v>1</v>
      </c>
      <c r="E587" t="s">
        <v>222</v>
      </c>
      <c r="F587" t="s">
        <v>1</v>
      </c>
      <c r="G587" t="s">
        <v>1</v>
      </c>
      <c r="H587" s="40" t="s">
        <v>1</v>
      </c>
      <c r="I587" s="18" t="s">
        <v>1</v>
      </c>
      <c r="J587" s="38" t="s">
        <v>1</v>
      </c>
      <c r="K587" s="18">
        <v>44722</v>
      </c>
      <c r="L587" s="38">
        <v>10602</v>
      </c>
      <c r="M587" s="38">
        <v>10602</v>
      </c>
      <c r="N587" s="38">
        <v>12.76726</v>
      </c>
      <c r="O587" s="38">
        <v>12.15882</v>
      </c>
      <c r="P587" s="38">
        <v>11.799469999999999</v>
      </c>
      <c r="Q587" s="38">
        <v>11.67334</v>
      </c>
      <c r="R587" s="38">
        <v>12.172779999999999</v>
      </c>
      <c r="S587" s="38">
        <v>13.342599999999999</v>
      </c>
      <c r="T587" s="38">
        <v>14.74417</v>
      </c>
      <c r="U587" s="38">
        <v>17.005759999999999</v>
      </c>
      <c r="V587" s="38">
        <v>19.47983</v>
      </c>
      <c r="W587" s="38">
        <v>21.285990000000002</v>
      </c>
      <c r="X587" s="38">
        <v>22.916270000000001</v>
      </c>
      <c r="Y587" s="38">
        <v>24.170549999999999</v>
      </c>
      <c r="Z587" s="38">
        <v>24.83343</v>
      </c>
      <c r="AA587" s="38">
        <v>25.54477</v>
      </c>
      <c r="AB587" s="38">
        <v>25.60811</v>
      </c>
      <c r="AC587" s="38">
        <v>25.074169999999999</v>
      </c>
      <c r="AD587" s="38">
        <v>23.89292</v>
      </c>
      <c r="AE587" s="38">
        <v>22.259640000000001</v>
      </c>
      <c r="AF587" s="38">
        <v>20.78332</v>
      </c>
      <c r="AG587" s="38">
        <v>19.763580000000001</v>
      </c>
      <c r="AH587" s="38">
        <v>18.87762</v>
      </c>
      <c r="AI587" s="38">
        <v>17.515930000000001</v>
      </c>
      <c r="AJ587" s="38">
        <v>15.73452</v>
      </c>
      <c r="AK587" s="38">
        <v>14.223739999999999</v>
      </c>
      <c r="AL587" s="38">
        <v>-1.2646299999999999E-2</v>
      </c>
      <c r="AM587" s="38">
        <v>-1.15268E-2</v>
      </c>
      <c r="AN587" s="38">
        <v>7.2958599999999998E-2</v>
      </c>
      <c r="AO587" s="38">
        <v>8.2145599999999999E-2</v>
      </c>
      <c r="AP587" s="38">
        <v>0.1015629</v>
      </c>
      <c r="AQ587" s="38">
        <v>0.1066034</v>
      </c>
      <c r="AR587" s="38">
        <v>-4.9479500000000003E-2</v>
      </c>
      <c r="AS587" s="38">
        <v>-0.1111567</v>
      </c>
      <c r="AT587" s="38">
        <v>-0.2063777</v>
      </c>
      <c r="AU587" s="38">
        <v>-0.27246809999999999</v>
      </c>
      <c r="AV587" s="38">
        <v>-0.25622669999999997</v>
      </c>
      <c r="AW587" s="38">
        <v>-0.17051379999999999</v>
      </c>
      <c r="AX587" s="38">
        <v>-2.7460200000000001E-2</v>
      </c>
      <c r="AY587" s="38">
        <v>5.1061099999999998E-2</v>
      </c>
      <c r="AZ587" s="38">
        <v>0.12128360000000001</v>
      </c>
      <c r="BA587" s="38">
        <v>5.6974200000000003E-2</v>
      </c>
      <c r="BB587" s="38">
        <v>1.9562999999999998E-3</v>
      </c>
      <c r="BC587" s="38">
        <v>-9.9851999999999996E-3</v>
      </c>
      <c r="BD587" s="38">
        <v>-0.1196792</v>
      </c>
      <c r="BE587" s="38">
        <v>-0.1826132</v>
      </c>
      <c r="BF587" s="38">
        <v>-6.5529299999999999E-2</v>
      </c>
      <c r="BG587" s="38">
        <v>-0.34672049999999999</v>
      </c>
      <c r="BH587" s="38">
        <v>-0.33950069999999999</v>
      </c>
      <c r="BI587" s="38">
        <v>-0.42563430000000002</v>
      </c>
      <c r="BJ587" s="38">
        <v>2.3045300000000001E-2</v>
      </c>
      <c r="BK587" s="38">
        <v>1.6736899999999999E-2</v>
      </c>
      <c r="BL587" s="38">
        <v>9.5784800000000003E-2</v>
      </c>
      <c r="BM587" s="38">
        <v>0.10074950000000001</v>
      </c>
      <c r="BN587" s="38">
        <v>0.1197314</v>
      </c>
      <c r="BO587" s="38">
        <v>0.1323444</v>
      </c>
      <c r="BP587" s="38">
        <v>-1.8716799999999999E-2</v>
      </c>
      <c r="BQ587" s="38">
        <v>-8.8725799999999994E-2</v>
      </c>
      <c r="BR587" s="38">
        <v>-0.1768323</v>
      </c>
      <c r="BS587" s="38">
        <v>-0.2306038</v>
      </c>
      <c r="BT587" s="38">
        <v>-0.2251544</v>
      </c>
      <c r="BU587" s="38">
        <v>-0.14847879999999999</v>
      </c>
      <c r="BV587" s="38">
        <v>-1.47682E-2</v>
      </c>
      <c r="BW587" s="38">
        <v>6.9744600000000004E-2</v>
      </c>
      <c r="BX587" s="38">
        <v>0.15637529999999999</v>
      </c>
      <c r="BY587" s="38">
        <v>9.9877599999999997E-2</v>
      </c>
      <c r="BZ587" s="38">
        <v>4.8929199999999999E-2</v>
      </c>
      <c r="CA587" s="38">
        <v>3.6695699999999998E-2</v>
      </c>
      <c r="CB587" s="38">
        <v>-7.5810299999999997E-2</v>
      </c>
      <c r="CC587" s="38">
        <v>-0.14094010000000001</v>
      </c>
      <c r="CD587" s="38">
        <v>-2.65151E-2</v>
      </c>
      <c r="CE587" s="38">
        <v>-0.2890683</v>
      </c>
      <c r="CF587" s="38">
        <v>-0.2846862</v>
      </c>
      <c r="CG587" s="38">
        <v>-0.37122260000000001</v>
      </c>
      <c r="CH587" s="38">
        <v>4.7765200000000001E-2</v>
      </c>
      <c r="CI587" s="38">
        <v>3.6312299999999999E-2</v>
      </c>
      <c r="CJ587" s="38">
        <v>0.1115941</v>
      </c>
      <c r="CK587" s="38">
        <v>0.1136345</v>
      </c>
      <c r="CL587" s="38">
        <v>0.13231480000000001</v>
      </c>
      <c r="CM587" s="38">
        <v>0.15017259999999999</v>
      </c>
      <c r="CN587" s="38">
        <v>2.5893000000000001E-3</v>
      </c>
      <c r="CO587" s="38">
        <v>-7.3190199999999997E-2</v>
      </c>
      <c r="CP587" s="38">
        <v>-0.15636929999999999</v>
      </c>
      <c r="CQ587" s="38">
        <v>-0.2016086</v>
      </c>
      <c r="CR587" s="38">
        <v>-0.20363390000000001</v>
      </c>
      <c r="CS587" s="38">
        <v>-0.13321740000000001</v>
      </c>
      <c r="CT587" s="38">
        <v>-5.9776999999999999E-3</v>
      </c>
      <c r="CU587" s="38">
        <v>8.2684800000000003E-2</v>
      </c>
      <c r="CV587" s="38">
        <v>0.1806798</v>
      </c>
      <c r="CW587" s="38">
        <v>0.12959229999999999</v>
      </c>
      <c r="CX587" s="38">
        <v>8.1462599999999996E-2</v>
      </c>
      <c r="CY587" s="38">
        <v>6.9026799999999999E-2</v>
      </c>
      <c r="CZ587" s="38">
        <v>-4.5426800000000003E-2</v>
      </c>
      <c r="DA587" s="38">
        <v>-0.1120775</v>
      </c>
      <c r="DB587" s="38">
        <v>5.061E-4</v>
      </c>
      <c r="DC587" s="38">
        <v>-0.24913850000000001</v>
      </c>
      <c r="DD587" s="38">
        <v>-0.24672179999999999</v>
      </c>
      <c r="DE587" s="38">
        <v>-0.33353719999999998</v>
      </c>
      <c r="DF587" s="38">
        <v>7.2485099999999997E-2</v>
      </c>
      <c r="DG587" s="38">
        <v>5.5887699999999998E-2</v>
      </c>
      <c r="DH587" s="38">
        <v>0.1274035</v>
      </c>
      <c r="DI587" s="38">
        <v>0.12651950000000001</v>
      </c>
      <c r="DJ587" s="38">
        <v>0.1448981</v>
      </c>
      <c r="DK587" s="38">
        <v>0.1680007</v>
      </c>
      <c r="DL587" s="38">
        <v>2.3895400000000001E-2</v>
      </c>
      <c r="DM587" s="38">
        <v>-5.7654700000000003E-2</v>
      </c>
      <c r="DN587" s="38">
        <v>-0.1359062</v>
      </c>
      <c r="DO587" s="38">
        <v>-0.1726135</v>
      </c>
      <c r="DP587" s="38">
        <v>-0.18211340000000001</v>
      </c>
      <c r="DQ587" s="38">
        <v>-0.11795600000000001</v>
      </c>
      <c r="DR587" s="38">
        <v>2.8127999999999998E-3</v>
      </c>
      <c r="DS587" s="38">
        <v>9.5625000000000002E-2</v>
      </c>
      <c r="DT587" s="38">
        <v>0.20498420000000001</v>
      </c>
      <c r="DU587" s="38">
        <v>0.15930710000000001</v>
      </c>
      <c r="DV587" s="38">
        <v>0.1139959</v>
      </c>
      <c r="DW587" s="38">
        <v>0.1013578</v>
      </c>
      <c r="DX587" s="38">
        <v>-1.50434E-2</v>
      </c>
      <c r="DY587" s="38">
        <v>-8.3214800000000005E-2</v>
      </c>
      <c r="DZ587" s="38">
        <v>2.7527200000000002E-2</v>
      </c>
      <c r="EA587" s="38">
        <v>-0.2092087</v>
      </c>
      <c r="EB587" s="38">
        <v>-0.20875750000000001</v>
      </c>
      <c r="EC587" s="38">
        <v>-0.2958518</v>
      </c>
      <c r="ED587" s="38">
        <v>0.1081768</v>
      </c>
      <c r="EE587" s="38">
        <v>8.4151400000000001E-2</v>
      </c>
      <c r="EF587" s="38">
        <v>0.15022959999999999</v>
      </c>
      <c r="EG587" s="38">
        <v>0.14512340000000001</v>
      </c>
      <c r="EH587" s="38">
        <v>0.16306660000000001</v>
      </c>
      <c r="EI587" s="38">
        <v>0.19374179999999999</v>
      </c>
      <c r="EJ587" s="38">
        <v>5.4658100000000001E-2</v>
      </c>
      <c r="EK587" s="38">
        <v>-3.52238E-2</v>
      </c>
      <c r="EL587" s="38">
        <v>-0.10636089999999999</v>
      </c>
      <c r="EM587" s="38">
        <v>-0.13074910000000001</v>
      </c>
      <c r="EN587" s="38">
        <v>-0.15104119999999999</v>
      </c>
      <c r="EO587" s="38">
        <v>-9.5920900000000003E-2</v>
      </c>
      <c r="EP587" s="38">
        <v>1.55049E-2</v>
      </c>
      <c r="EQ587" s="38">
        <v>0.11430849999999999</v>
      </c>
      <c r="ER587" s="38">
        <v>0.24007590000000001</v>
      </c>
      <c r="ES587" s="38">
        <v>0.20221049999999999</v>
      </c>
      <c r="ET587" s="38">
        <v>0.1609688</v>
      </c>
      <c r="EU587" s="38">
        <v>0.1480387</v>
      </c>
      <c r="EV587" s="38">
        <v>2.88255E-2</v>
      </c>
      <c r="EW587" s="38">
        <v>-4.1541700000000001E-2</v>
      </c>
      <c r="EX587" s="38">
        <v>6.6541500000000003E-2</v>
      </c>
      <c r="EY587" s="38">
        <v>-0.15155640000000001</v>
      </c>
      <c r="EZ587" s="38">
        <v>-0.153943</v>
      </c>
      <c r="FA587" s="38">
        <v>-0.24144009999999999</v>
      </c>
      <c r="FB587" s="38">
        <v>79.002099999999999</v>
      </c>
      <c r="FC587" s="38">
        <v>77.326059999999998</v>
      </c>
      <c r="FD587" s="38">
        <v>74.95147</v>
      </c>
      <c r="FE587" s="38">
        <v>72.929109999999994</v>
      </c>
      <c r="FF587" s="38">
        <v>71.918700000000001</v>
      </c>
      <c r="FG587" s="38">
        <v>70.9679</v>
      </c>
      <c r="FH587" s="38">
        <v>71.58229</v>
      </c>
      <c r="FI587" s="38">
        <v>75.705719999999999</v>
      </c>
      <c r="FJ587" s="38">
        <v>80.647260000000003</v>
      </c>
      <c r="FK587" s="38">
        <v>84.385189999999994</v>
      </c>
      <c r="FL587" s="38">
        <v>88.050659999999993</v>
      </c>
      <c r="FM587" s="38">
        <v>91.635639999999995</v>
      </c>
      <c r="FN587" s="38">
        <v>94.153490000000005</v>
      </c>
      <c r="FO587" s="38">
        <v>96.357889999999998</v>
      </c>
      <c r="FP587" s="38">
        <v>97.829930000000004</v>
      </c>
      <c r="FQ587" s="38">
        <v>99.034790000000001</v>
      </c>
      <c r="FR587" s="38">
        <v>99.397279999999995</v>
      </c>
      <c r="FS587" s="38">
        <v>98.913449999999997</v>
      </c>
      <c r="FT587" s="38">
        <v>97.272019999999998</v>
      </c>
      <c r="FU587" s="38">
        <v>94.97654</v>
      </c>
      <c r="FV587" s="38">
        <v>91.612409999999997</v>
      </c>
      <c r="FW587">
        <v>88.858599999999996</v>
      </c>
      <c r="FX587">
        <v>86.053200000000004</v>
      </c>
      <c r="FY587">
        <v>83.120689999999996</v>
      </c>
      <c r="FZ587">
        <v>5.0321999999999999E-2</v>
      </c>
      <c r="GA587">
        <v>0.45092539999999998</v>
      </c>
      <c r="GB587">
        <v>1</v>
      </c>
    </row>
    <row r="588" spans="1:184" x14ac:dyDescent="0.3">
      <c r="A588" t="s">
        <v>279</v>
      </c>
      <c r="B588" t="s">
        <v>1</v>
      </c>
      <c r="C588" t="s">
        <v>1</v>
      </c>
      <c r="D588" t="s">
        <v>1</v>
      </c>
      <c r="E588" t="s">
        <v>222</v>
      </c>
      <c r="F588" t="s">
        <v>1</v>
      </c>
      <c r="G588" t="s">
        <v>1</v>
      </c>
      <c r="H588" s="40" t="s">
        <v>1</v>
      </c>
      <c r="I588" s="18" t="s">
        <v>1</v>
      </c>
      <c r="J588" s="38" t="s">
        <v>1</v>
      </c>
      <c r="K588" s="18">
        <v>44739</v>
      </c>
      <c r="L588" s="38">
        <v>10571</v>
      </c>
      <c r="M588" s="38">
        <v>10571</v>
      </c>
      <c r="N588" s="38">
        <v>12.35065</v>
      </c>
      <c r="O588" s="38">
        <v>11.882149999999999</v>
      </c>
      <c r="P588" s="38">
        <v>11.549530000000001</v>
      </c>
      <c r="Q588" s="38">
        <v>11.55035</v>
      </c>
      <c r="R588" s="38">
        <v>12.11631</v>
      </c>
      <c r="S588" s="38">
        <v>13.547549999999999</v>
      </c>
      <c r="T588" s="38">
        <v>15.151389999999999</v>
      </c>
      <c r="U588" s="38">
        <v>17.195920000000001</v>
      </c>
      <c r="V588" s="38">
        <v>19.568999999999999</v>
      </c>
      <c r="W588" s="38">
        <v>21.141860000000001</v>
      </c>
      <c r="X588" s="38">
        <v>22.60397</v>
      </c>
      <c r="Y588" s="38">
        <v>23.763660000000002</v>
      </c>
      <c r="Z588" s="38">
        <v>24.603670000000001</v>
      </c>
      <c r="AA588" s="38">
        <v>25.518180000000001</v>
      </c>
      <c r="AB588" s="38">
        <v>25.870039999999999</v>
      </c>
      <c r="AC588" s="38">
        <v>25.55275</v>
      </c>
      <c r="AD588" s="38">
        <v>24.47776</v>
      </c>
      <c r="AE588" s="38">
        <v>22.640339999999998</v>
      </c>
      <c r="AF588" s="38">
        <v>21.040289999999999</v>
      </c>
      <c r="AG588" s="38">
        <v>19.97523</v>
      </c>
      <c r="AH588" s="38">
        <v>18.821079999999998</v>
      </c>
      <c r="AI588" s="38">
        <v>17.07084</v>
      </c>
      <c r="AJ588" s="38">
        <v>15.24675</v>
      </c>
      <c r="AK588" s="38">
        <v>13.87059</v>
      </c>
      <c r="AL588" s="38">
        <v>-0.25831389999999999</v>
      </c>
      <c r="AM588" s="38">
        <v>-0.1402417</v>
      </c>
      <c r="AN588" s="38">
        <v>-9.5551499999999998E-2</v>
      </c>
      <c r="AO588" s="38">
        <v>-1.04317E-2</v>
      </c>
      <c r="AP588" s="38">
        <v>-2.28223E-2</v>
      </c>
      <c r="AQ588" s="38">
        <v>0.24016299999999999</v>
      </c>
      <c r="AR588" s="38">
        <v>0.26402789999999998</v>
      </c>
      <c r="AS588" s="38">
        <v>-3.38426E-2</v>
      </c>
      <c r="AT588" s="38">
        <v>-1.6448999999999998E-2</v>
      </c>
      <c r="AU588" s="38">
        <v>-0.1199914</v>
      </c>
      <c r="AV588" s="38">
        <v>-0.1314699</v>
      </c>
      <c r="AW588" s="38">
        <v>-8.7236999999999995E-2</v>
      </c>
      <c r="AX588" s="38">
        <v>-1.0740599999999999E-2</v>
      </c>
      <c r="AY588" s="38">
        <v>4.79978E-2</v>
      </c>
      <c r="AZ588" s="38">
        <v>0.19114600000000001</v>
      </c>
      <c r="BA588" s="38">
        <v>0.25936550000000003</v>
      </c>
      <c r="BB588" s="38">
        <v>0.4275061</v>
      </c>
      <c r="BC588" s="38">
        <v>0.33476800000000001</v>
      </c>
      <c r="BD588" s="38">
        <v>0.16852020000000001</v>
      </c>
      <c r="BE588" s="38">
        <v>0.17823890000000001</v>
      </c>
      <c r="BF588" s="38">
        <v>9.8403900000000002E-2</v>
      </c>
      <c r="BG588" s="38">
        <v>-0.41976629999999998</v>
      </c>
      <c r="BH588" s="38">
        <v>-0.30717250000000001</v>
      </c>
      <c r="BI588" s="38">
        <v>-0.28644890000000001</v>
      </c>
      <c r="BJ588" s="38">
        <v>-0.2344735</v>
      </c>
      <c r="BK588" s="38">
        <v>-0.1176209</v>
      </c>
      <c r="BL588" s="38">
        <v>-7.5286599999999995E-2</v>
      </c>
      <c r="BM588" s="38">
        <v>6.8677E-3</v>
      </c>
      <c r="BN588" s="38">
        <v>-6.4625000000000004E-3</v>
      </c>
      <c r="BO588" s="38">
        <v>0.26067760000000001</v>
      </c>
      <c r="BP588" s="38">
        <v>0.29358840000000003</v>
      </c>
      <c r="BQ588" s="38">
        <v>-1.36443E-2</v>
      </c>
      <c r="BR588" s="38">
        <v>1.2515999999999999E-2</v>
      </c>
      <c r="BS588" s="38">
        <v>-8.8078900000000002E-2</v>
      </c>
      <c r="BT588" s="38">
        <v>-0.1034365</v>
      </c>
      <c r="BU588" s="38">
        <v>-6.4770499999999995E-2</v>
      </c>
      <c r="BV588" s="38">
        <v>2.4200000000000002E-7</v>
      </c>
      <c r="BW588" s="38">
        <v>6.2472899999999998E-2</v>
      </c>
      <c r="BX588" s="38">
        <v>0.21364620000000001</v>
      </c>
      <c r="BY588" s="38">
        <v>0.28387000000000001</v>
      </c>
      <c r="BZ588" s="38">
        <v>0.46079870000000001</v>
      </c>
      <c r="CA588" s="38">
        <v>0.36724129999999999</v>
      </c>
      <c r="CB588" s="38">
        <v>0.2057455</v>
      </c>
      <c r="CC588" s="38">
        <v>0.2152056</v>
      </c>
      <c r="CD588" s="38">
        <v>0.13094529999999999</v>
      </c>
      <c r="CE588" s="38">
        <v>-0.36465589999999998</v>
      </c>
      <c r="CF588" s="38">
        <v>-0.25552510000000001</v>
      </c>
      <c r="CG588" s="38">
        <v>-0.23090749999999999</v>
      </c>
      <c r="CH588" s="38">
        <v>-0.21796170000000001</v>
      </c>
      <c r="CI588" s="38">
        <v>-0.1019538</v>
      </c>
      <c r="CJ588" s="38">
        <v>-6.1251199999999999E-2</v>
      </c>
      <c r="CK588" s="38">
        <v>1.88492E-2</v>
      </c>
      <c r="CL588" s="38">
        <v>4.8681999999999996E-3</v>
      </c>
      <c r="CM588" s="38">
        <v>0.27488590000000002</v>
      </c>
      <c r="CN588" s="38">
        <v>0.3140619</v>
      </c>
      <c r="CO588" s="38">
        <v>3.4499999999999998E-4</v>
      </c>
      <c r="CP588" s="38">
        <v>3.2577099999999998E-2</v>
      </c>
      <c r="CQ588" s="38">
        <v>-6.5976400000000004E-2</v>
      </c>
      <c r="CR588" s="38">
        <v>-8.4020700000000004E-2</v>
      </c>
      <c r="CS588" s="38">
        <v>-4.9210299999999998E-2</v>
      </c>
      <c r="CT588" s="38">
        <v>7.4393000000000003E-3</v>
      </c>
      <c r="CU588" s="38">
        <v>7.2498400000000005E-2</v>
      </c>
      <c r="CV588" s="38">
        <v>0.22922970000000001</v>
      </c>
      <c r="CW588" s="38">
        <v>0.30084179999999999</v>
      </c>
      <c r="CX588" s="38">
        <v>0.48385709999999998</v>
      </c>
      <c r="CY588" s="38">
        <v>0.38973219999999997</v>
      </c>
      <c r="CZ588" s="38">
        <v>0.2315277</v>
      </c>
      <c r="DA588" s="38">
        <v>0.24080860000000001</v>
      </c>
      <c r="DB588" s="38">
        <v>0.15348339999999999</v>
      </c>
      <c r="DC588" s="38">
        <v>-0.32648660000000002</v>
      </c>
      <c r="DD588" s="38">
        <v>-0.21975439999999999</v>
      </c>
      <c r="DE588" s="38">
        <v>-0.19243969999999999</v>
      </c>
      <c r="DF588" s="38">
        <v>-0.20144999999999999</v>
      </c>
      <c r="DG588" s="38">
        <v>-8.6286799999999997E-2</v>
      </c>
      <c r="DH588" s="38">
        <v>-4.7215800000000002E-2</v>
      </c>
      <c r="DI588" s="38">
        <v>3.0830699999999999E-2</v>
      </c>
      <c r="DJ588" s="38">
        <v>1.6199000000000002E-2</v>
      </c>
      <c r="DK588" s="38">
        <v>0.28909420000000002</v>
      </c>
      <c r="DL588" s="38">
        <v>0.33453539999999998</v>
      </c>
      <c r="DM588" s="38">
        <v>1.4334299999999999E-2</v>
      </c>
      <c r="DN588" s="38">
        <v>5.2638200000000003E-2</v>
      </c>
      <c r="DO588" s="38">
        <v>-4.3873799999999998E-2</v>
      </c>
      <c r="DP588" s="38">
        <v>-6.4604800000000004E-2</v>
      </c>
      <c r="DQ588" s="38">
        <v>-3.3650100000000002E-2</v>
      </c>
      <c r="DR588" s="38">
        <v>1.48784E-2</v>
      </c>
      <c r="DS588" s="38">
        <v>8.2523799999999994E-2</v>
      </c>
      <c r="DT588" s="38">
        <v>0.24481320000000001</v>
      </c>
      <c r="DU588" s="38">
        <v>0.31781350000000003</v>
      </c>
      <c r="DV588" s="38">
        <v>0.50691549999999996</v>
      </c>
      <c r="DW588" s="38">
        <v>0.41222300000000001</v>
      </c>
      <c r="DX588" s="38">
        <v>0.25730979999999998</v>
      </c>
      <c r="DY588" s="38">
        <v>0.26641160000000003</v>
      </c>
      <c r="DZ588" s="38">
        <v>0.1760215</v>
      </c>
      <c r="EA588" s="38">
        <v>-0.2883173</v>
      </c>
      <c r="EB588" s="38">
        <v>-0.1839836</v>
      </c>
      <c r="EC588" s="38">
        <v>-0.15397189999999999</v>
      </c>
      <c r="ED588" s="38">
        <v>-0.17760960000000001</v>
      </c>
      <c r="EE588" s="38">
        <v>-6.3666E-2</v>
      </c>
      <c r="EF588" s="38">
        <v>-2.69509E-2</v>
      </c>
      <c r="EG588" s="38">
        <v>4.8130100000000002E-2</v>
      </c>
      <c r="EH588" s="38">
        <v>3.2558799999999999E-2</v>
      </c>
      <c r="EI588" s="38">
        <v>0.30960880000000002</v>
      </c>
      <c r="EJ588" s="38">
        <v>0.36409589999999997</v>
      </c>
      <c r="EK588" s="38">
        <v>3.4532599999999997E-2</v>
      </c>
      <c r="EL588" s="38">
        <v>8.1603200000000001E-2</v>
      </c>
      <c r="EM588" s="38">
        <v>-1.1961299999999999E-2</v>
      </c>
      <c r="EN588" s="38">
        <v>-3.65715E-2</v>
      </c>
      <c r="EO588" s="38">
        <v>-1.11836E-2</v>
      </c>
      <c r="EP588" s="38">
        <v>2.5619300000000001E-2</v>
      </c>
      <c r="EQ588" s="38">
        <v>9.6999000000000002E-2</v>
      </c>
      <c r="ER588" s="38">
        <v>0.26731329999999998</v>
      </c>
      <c r="ES588" s="38">
        <v>0.34231800000000001</v>
      </c>
      <c r="ET588" s="38">
        <v>0.54020800000000002</v>
      </c>
      <c r="EU588" s="38">
        <v>0.44469629999999999</v>
      </c>
      <c r="EV588" s="38">
        <v>0.2945352</v>
      </c>
      <c r="EW588" s="38">
        <v>0.30337819999999999</v>
      </c>
      <c r="EX588" s="38">
        <v>0.2085629</v>
      </c>
      <c r="EY588" s="38">
        <v>-0.23320689999999999</v>
      </c>
      <c r="EZ588" s="38">
        <v>-0.13233619999999999</v>
      </c>
      <c r="FA588" s="38">
        <v>-9.8430599999999993E-2</v>
      </c>
      <c r="FB588" s="38">
        <v>76.845910000000003</v>
      </c>
      <c r="FC588" s="38">
        <v>74.820009999999996</v>
      </c>
      <c r="FD588" s="38">
        <v>72.773750000000007</v>
      </c>
      <c r="FE588" s="38">
        <v>71.077349999999996</v>
      </c>
      <c r="FF588" s="38">
        <v>70.09854</v>
      </c>
      <c r="FG588" s="38">
        <v>68.871080000000006</v>
      </c>
      <c r="FH588" s="38">
        <v>69.078230000000005</v>
      </c>
      <c r="FI588" s="38">
        <v>72.487880000000004</v>
      </c>
      <c r="FJ588" s="38">
        <v>77.313320000000004</v>
      </c>
      <c r="FK588" s="38">
        <v>81.533680000000004</v>
      </c>
      <c r="FL588" s="38">
        <v>85.816760000000002</v>
      </c>
      <c r="FM588" s="38">
        <v>89.828580000000002</v>
      </c>
      <c r="FN588" s="38">
        <v>93.351389999999995</v>
      </c>
      <c r="FO588" s="38">
        <v>96.30583</v>
      </c>
      <c r="FP588" s="38">
        <v>98.544200000000004</v>
      </c>
      <c r="FQ588" s="38">
        <v>100.1724</v>
      </c>
      <c r="FR588" s="38">
        <v>100.38420000000001</v>
      </c>
      <c r="FS588" s="38">
        <v>100.0518</v>
      </c>
      <c r="FT588" s="38">
        <v>98.504779999999997</v>
      </c>
      <c r="FU588" s="38">
        <v>95.558130000000006</v>
      </c>
      <c r="FV588" s="38">
        <v>90.97878</v>
      </c>
      <c r="FW588">
        <v>87.154709999999994</v>
      </c>
      <c r="FX588">
        <v>83.798450000000003</v>
      </c>
      <c r="FY588">
        <v>81.070409999999995</v>
      </c>
      <c r="FZ588">
        <v>4.0535300000000003E-2</v>
      </c>
      <c r="GA588">
        <v>0.35031420000000002</v>
      </c>
      <c r="GB588">
        <v>1</v>
      </c>
    </row>
    <row r="589" spans="1:184" x14ac:dyDescent="0.3">
      <c r="A589" t="s">
        <v>279</v>
      </c>
      <c r="B589" t="s">
        <v>1</v>
      </c>
      <c r="C589" t="s">
        <v>1</v>
      </c>
      <c r="D589" t="s">
        <v>1</v>
      </c>
      <c r="E589" t="s">
        <v>222</v>
      </c>
      <c r="F589" t="s">
        <v>1</v>
      </c>
      <c r="G589" t="s">
        <v>1</v>
      </c>
      <c r="H589" s="40" t="s">
        <v>1</v>
      </c>
      <c r="I589" s="18" t="s">
        <v>1</v>
      </c>
      <c r="J589" s="38" t="s">
        <v>1</v>
      </c>
      <c r="K589" s="18">
        <v>44753</v>
      </c>
      <c r="L589" s="38">
        <v>10533</v>
      </c>
      <c r="M589" s="38">
        <v>10533</v>
      </c>
      <c r="N589" s="38">
        <v>12.40418</v>
      </c>
      <c r="O589" s="38">
        <v>11.92887</v>
      </c>
      <c r="P589" s="38">
        <v>11.606949999999999</v>
      </c>
      <c r="Q589" s="38">
        <v>11.59844</v>
      </c>
      <c r="R589" s="38">
        <v>12.175689999999999</v>
      </c>
      <c r="S589" s="38">
        <v>13.58029</v>
      </c>
      <c r="T589" s="38">
        <v>15.163209999999999</v>
      </c>
      <c r="U589" s="38">
        <v>17.342759999999998</v>
      </c>
      <c r="V589" s="38">
        <v>19.836819999999999</v>
      </c>
      <c r="W589" s="38">
        <v>21.575019999999999</v>
      </c>
      <c r="X589" s="38">
        <v>23.105260000000001</v>
      </c>
      <c r="Y589" s="38">
        <v>24.27966</v>
      </c>
      <c r="Z589" s="38">
        <v>25.033750000000001</v>
      </c>
      <c r="AA589" s="38">
        <v>25.8566</v>
      </c>
      <c r="AB589" s="38">
        <v>26.103380000000001</v>
      </c>
      <c r="AC589" s="38">
        <v>25.71706</v>
      </c>
      <c r="AD589" s="38">
        <v>24.56598</v>
      </c>
      <c r="AE589" s="38">
        <v>22.689240000000002</v>
      </c>
      <c r="AF589" s="38">
        <v>21.081720000000001</v>
      </c>
      <c r="AG589" s="38">
        <v>20.072710000000001</v>
      </c>
      <c r="AH589" s="38">
        <v>19.006599999999999</v>
      </c>
      <c r="AI589" s="38">
        <v>17.32856</v>
      </c>
      <c r="AJ589" s="38">
        <v>15.56978</v>
      </c>
      <c r="AK589" s="38">
        <v>14.15802</v>
      </c>
      <c r="AL589" s="38">
        <v>-9.4610899999999998E-2</v>
      </c>
      <c r="AM589" s="38">
        <v>-2.9148500000000001E-2</v>
      </c>
      <c r="AN589" s="38">
        <v>-1.22805E-2</v>
      </c>
      <c r="AO589" s="38">
        <v>6.8136999999999998E-3</v>
      </c>
      <c r="AP589" s="38">
        <v>-5.2778199999999997E-2</v>
      </c>
      <c r="AQ589" s="38">
        <v>8.4706199999999995E-2</v>
      </c>
      <c r="AR589" s="38">
        <v>3.4477800000000003E-2</v>
      </c>
      <c r="AS589" s="38">
        <v>-0.19889599999999999</v>
      </c>
      <c r="AT589" s="38">
        <v>-6.1168800000000002E-2</v>
      </c>
      <c r="AU589" s="38">
        <v>-0.13925009999999999</v>
      </c>
      <c r="AV589" s="38">
        <v>-0.13969380000000001</v>
      </c>
      <c r="AW589" s="38">
        <v>-0.14689150000000001</v>
      </c>
      <c r="AX589" s="38">
        <v>-7.4402999999999997E-2</v>
      </c>
      <c r="AY589" s="38">
        <v>2.7728800000000001E-2</v>
      </c>
      <c r="AZ589" s="38">
        <v>0.10312490000000001</v>
      </c>
      <c r="BA589" s="38">
        <v>0.1495668</v>
      </c>
      <c r="BB589" s="38">
        <v>0.2707869</v>
      </c>
      <c r="BC589" s="38">
        <v>0.1861575</v>
      </c>
      <c r="BD589" s="38">
        <v>4.9858800000000002E-2</v>
      </c>
      <c r="BE589" s="38">
        <v>9.3729599999999996E-2</v>
      </c>
      <c r="BF589" s="38">
        <v>-1.4194399999999999E-2</v>
      </c>
      <c r="BG589" s="38">
        <v>-0.55519149999999995</v>
      </c>
      <c r="BH589" s="38">
        <v>-0.37928250000000002</v>
      </c>
      <c r="BI589" s="38">
        <v>-0.298373</v>
      </c>
      <c r="BJ589" s="38">
        <v>-6.37548E-2</v>
      </c>
      <c r="BK589" s="38">
        <v>-1.1324E-3</v>
      </c>
      <c r="BL589" s="38">
        <v>1.15535E-2</v>
      </c>
      <c r="BM589" s="38">
        <v>2.7079300000000001E-2</v>
      </c>
      <c r="BN589" s="38">
        <v>-3.3773600000000001E-2</v>
      </c>
      <c r="BO589" s="38">
        <v>0.1090107</v>
      </c>
      <c r="BP589" s="38">
        <v>7.0316299999999998E-2</v>
      </c>
      <c r="BQ589" s="38">
        <v>-0.1723171</v>
      </c>
      <c r="BR589" s="38">
        <v>-2.6483E-2</v>
      </c>
      <c r="BS589" s="38">
        <v>-9.8450399999999993E-2</v>
      </c>
      <c r="BT589" s="38">
        <v>-0.1053264</v>
      </c>
      <c r="BU589" s="38">
        <v>-0.11997289999999999</v>
      </c>
      <c r="BV589" s="38">
        <v>-6.1842000000000001E-2</v>
      </c>
      <c r="BW589" s="38">
        <v>4.5385099999999998E-2</v>
      </c>
      <c r="BX589" s="38">
        <v>0.13053480000000001</v>
      </c>
      <c r="BY589" s="38">
        <v>0.18120030000000001</v>
      </c>
      <c r="BZ589" s="38">
        <v>0.3106197</v>
      </c>
      <c r="CA589" s="38">
        <v>0.2276234</v>
      </c>
      <c r="CB589" s="38">
        <v>9.6008499999999997E-2</v>
      </c>
      <c r="CC589" s="38">
        <v>0.1382747</v>
      </c>
      <c r="CD589" s="38">
        <v>2.55704E-2</v>
      </c>
      <c r="CE589" s="38">
        <v>-0.4941989</v>
      </c>
      <c r="CF589" s="38">
        <v>-0.31612780000000001</v>
      </c>
      <c r="CG589" s="38">
        <v>-0.22955320000000001</v>
      </c>
      <c r="CH589" s="38">
        <v>-4.2383900000000002E-2</v>
      </c>
      <c r="CI589" s="38">
        <v>1.82714E-2</v>
      </c>
      <c r="CJ589" s="38">
        <v>2.80609E-2</v>
      </c>
      <c r="CK589" s="38">
        <v>4.1115100000000002E-2</v>
      </c>
      <c r="CL589" s="38">
        <v>-2.06111E-2</v>
      </c>
      <c r="CM589" s="38">
        <v>0.12584380000000001</v>
      </c>
      <c r="CN589" s="38">
        <v>9.5137899999999997E-2</v>
      </c>
      <c r="CO589" s="38">
        <v>-0.15390860000000001</v>
      </c>
      <c r="CP589" s="38">
        <v>-2.4597E-3</v>
      </c>
      <c r="CQ589" s="38">
        <v>-7.0192599999999994E-2</v>
      </c>
      <c r="CR589" s="38">
        <v>-8.1523700000000004E-2</v>
      </c>
      <c r="CS589" s="38">
        <v>-0.10132910000000001</v>
      </c>
      <c r="CT589" s="38">
        <v>-5.3142200000000001E-2</v>
      </c>
      <c r="CU589" s="38">
        <v>5.76138E-2</v>
      </c>
      <c r="CV589" s="38">
        <v>0.14951890000000001</v>
      </c>
      <c r="CW589" s="38">
        <v>0.2031095</v>
      </c>
      <c r="CX589" s="38">
        <v>0.3382078</v>
      </c>
      <c r="CY589" s="38">
        <v>0.25634249999999997</v>
      </c>
      <c r="CZ589" s="38">
        <v>0.12797159999999999</v>
      </c>
      <c r="DA589" s="38">
        <v>0.16912650000000001</v>
      </c>
      <c r="DB589" s="38">
        <v>5.3111400000000003E-2</v>
      </c>
      <c r="DC589" s="38">
        <v>-0.45195560000000001</v>
      </c>
      <c r="DD589" s="38">
        <v>-0.27238699999999999</v>
      </c>
      <c r="DE589" s="38">
        <v>-0.18188879999999999</v>
      </c>
      <c r="DF589" s="38">
        <v>-2.10131E-2</v>
      </c>
      <c r="DG589" s="38">
        <v>3.7675199999999999E-2</v>
      </c>
      <c r="DH589" s="38">
        <v>4.4568299999999998E-2</v>
      </c>
      <c r="DI589" s="38">
        <v>5.5150999999999999E-2</v>
      </c>
      <c r="DJ589" s="38">
        <v>-7.4485999999999997E-3</v>
      </c>
      <c r="DK589" s="38">
        <v>0.142677</v>
      </c>
      <c r="DL589" s="38">
        <v>0.1199596</v>
      </c>
      <c r="DM589" s="38">
        <v>-0.13550019999999999</v>
      </c>
      <c r="DN589" s="38">
        <v>2.1563599999999999E-2</v>
      </c>
      <c r="DO589" s="38">
        <v>-4.1934899999999997E-2</v>
      </c>
      <c r="DP589" s="38">
        <v>-5.7721000000000001E-2</v>
      </c>
      <c r="DQ589" s="38">
        <v>-8.2685400000000006E-2</v>
      </c>
      <c r="DR589" s="38">
        <v>-4.4442500000000003E-2</v>
      </c>
      <c r="DS589" s="38">
        <v>6.9842500000000002E-2</v>
      </c>
      <c r="DT589" s="38">
        <v>0.16850290000000001</v>
      </c>
      <c r="DU589" s="38">
        <v>0.22501879999999999</v>
      </c>
      <c r="DV589" s="38">
        <v>0.36579590000000001</v>
      </c>
      <c r="DW589" s="38">
        <v>0.28506160000000003</v>
      </c>
      <c r="DX589" s="38">
        <v>0.15993470000000001</v>
      </c>
      <c r="DY589" s="38">
        <v>0.19997819999999999</v>
      </c>
      <c r="DZ589" s="38">
        <v>8.0652399999999999E-2</v>
      </c>
      <c r="EA589" s="38">
        <v>-0.40971239999999998</v>
      </c>
      <c r="EB589" s="38">
        <v>-0.2286463</v>
      </c>
      <c r="EC589" s="38">
        <v>-0.13422439999999999</v>
      </c>
      <c r="ED589" s="38">
        <v>9.8429999999999993E-3</v>
      </c>
      <c r="EE589" s="38">
        <v>6.5691200000000005E-2</v>
      </c>
      <c r="EF589" s="38">
        <v>6.8402299999999999E-2</v>
      </c>
      <c r="EG589" s="38">
        <v>7.5416499999999997E-2</v>
      </c>
      <c r="EH589" s="38">
        <v>1.1555899999999999E-2</v>
      </c>
      <c r="EI589" s="38">
        <v>0.1669815</v>
      </c>
      <c r="EJ589" s="38">
        <v>0.15579809999999999</v>
      </c>
      <c r="EK589" s="38">
        <v>-0.1089213</v>
      </c>
      <c r="EL589" s="38">
        <v>5.6249399999999998E-2</v>
      </c>
      <c r="EM589" s="38">
        <v>-1.1352000000000001E-3</v>
      </c>
      <c r="EN589" s="38">
        <v>-2.3353599999999999E-2</v>
      </c>
      <c r="EO589" s="38">
        <v>-5.5766700000000002E-2</v>
      </c>
      <c r="EP589" s="38">
        <v>-3.1881399999999997E-2</v>
      </c>
      <c r="EQ589" s="38">
        <v>8.7498800000000002E-2</v>
      </c>
      <c r="ER589" s="38">
        <v>0.1959128</v>
      </c>
      <c r="ES589" s="38">
        <v>0.2566522</v>
      </c>
      <c r="ET589" s="38">
        <v>0.40562870000000001</v>
      </c>
      <c r="EU589" s="38">
        <v>0.32652750000000003</v>
      </c>
      <c r="EV589" s="38">
        <v>0.2060843</v>
      </c>
      <c r="EW589" s="38">
        <v>0.2445233</v>
      </c>
      <c r="EX589" s="38">
        <v>0.1204172</v>
      </c>
      <c r="EY589" s="38">
        <v>-0.34871980000000002</v>
      </c>
      <c r="EZ589" s="38">
        <v>-0.16549159999999999</v>
      </c>
      <c r="FA589" s="38">
        <v>-6.5404500000000004E-2</v>
      </c>
      <c r="FB589" s="38">
        <v>79.028840000000002</v>
      </c>
      <c r="FC589" s="38">
        <v>77.909710000000004</v>
      </c>
      <c r="FD589" s="38">
        <v>76.459029999999998</v>
      </c>
      <c r="FE589" s="38">
        <v>74.80592</v>
      </c>
      <c r="FF589" s="38">
        <v>72.778589999999994</v>
      </c>
      <c r="FG589" s="38">
        <v>71.851519999999994</v>
      </c>
      <c r="FH589" s="38">
        <v>71.761979999999994</v>
      </c>
      <c r="FI589" s="38">
        <v>74.819760000000002</v>
      </c>
      <c r="FJ589" s="38">
        <v>79.263120000000001</v>
      </c>
      <c r="FK589" s="38">
        <v>84.231769999999997</v>
      </c>
      <c r="FL589" s="38">
        <v>88.179730000000006</v>
      </c>
      <c r="FM589" s="38">
        <v>91.565550000000002</v>
      </c>
      <c r="FN589" s="38">
        <v>94.716210000000004</v>
      </c>
      <c r="FO589" s="38">
        <v>97.065870000000004</v>
      </c>
      <c r="FP589" s="38">
        <v>98.641270000000006</v>
      </c>
      <c r="FQ589" s="38">
        <v>100.298</v>
      </c>
      <c r="FR589" s="38">
        <v>100.9453</v>
      </c>
      <c r="FS589" s="38">
        <v>100.535</v>
      </c>
      <c r="FT589" s="38">
        <v>99.184950000000001</v>
      </c>
      <c r="FU589" s="38">
        <v>96.52637</v>
      </c>
      <c r="FV589" s="38">
        <v>92.57835</v>
      </c>
      <c r="FW589">
        <v>88.923789999999997</v>
      </c>
      <c r="FX589">
        <v>86.268979999999999</v>
      </c>
      <c r="FY589">
        <v>83.224580000000003</v>
      </c>
      <c r="FZ589">
        <v>5.02132E-2</v>
      </c>
      <c r="GA589">
        <v>0.43550470000000002</v>
      </c>
      <c r="GB589">
        <v>1</v>
      </c>
    </row>
    <row r="590" spans="1:184" x14ac:dyDescent="0.3">
      <c r="A590" t="s">
        <v>279</v>
      </c>
      <c r="B590" t="s">
        <v>1</v>
      </c>
      <c r="C590" t="s">
        <v>1</v>
      </c>
      <c r="D590" t="s">
        <v>1</v>
      </c>
      <c r="E590" t="s">
        <v>222</v>
      </c>
      <c r="F590" t="s">
        <v>1</v>
      </c>
      <c r="G590" t="s">
        <v>1</v>
      </c>
      <c r="H590" s="40" t="s">
        <v>1</v>
      </c>
      <c r="I590" s="18" t="s">
        <v>1</v>
      </c>
      <c r="J590" s="38" t="s">
        <v>1</v>
      </c>
      <c r="K590" s="18">
        <v>44760</v>
      </c>
      <c r="L590" s="38">
        <v>10512</v>
      </c>
      <c r="M590" s="38">
        <v>10512</v>
      </c>
      <c r="N590" s="38">
        <v>13.352</v>
      </c>
      <c r="O590" s="38">
        <v>12.83403</v>
      </c>
      <c r="P590" s="38">
        <v>12.481719999999999</v>
      </c>
      <c r="Q590" s="38">
        <v>12.471819999999999</v>
      </c>
      <c r="R590" s="38">
        <v>13.03862</v>
      </c>
      <c r="S590" s="38">
        <v>14.565759999999999</v>
      </c>
      <c r="T590" s="38">
        <v>16.205449999999999</v>
      </c>
      <c r="U590" s="38">
        <v>18.251460000000002</v>
      </c>
      <c r="V590" s="38">
        <v>20.48828</v>
      </c>
      <c r="W590" s="38">
        <v>21.99577</v>
      </c>
      <c r="X590" s="38">
        <v>23.335989999999999</v>
      </c>
      <c r="Y590" s="38">
        <v>24.45119</v>
      </c>
      <c r="Z590" s="38">
        <v>25.200019999999999</v>
      </c>
      <c r="AA590" s="38">
        <v>25.969560000000001</v>
      </c>
      <c r="AB590" s="38">
        <v>26.254490000000001</v>
      </c>
      <c r="AC590" s="38">
        <v>25.870899999999999</v>
      </c>
      <c r="AD590" s="38">
        <v>24.771129999999999</v>
      </c>
      <c r="AE590" s="38">
        <v>22.8841</v>
      </c>
      <c r="AF590" s="38">
        <v>21.21557</v>
      </c>
      <c r="AG590" s="38">
        <v>20.267620000000001</v>
      </c>
      <c r="AH590" s="38">
        <v>19.22373</v>
      </c>
      <c r="AI590" s="38">
        <v>17.50619</v>
      </c>
      <c r="AJ590" s="38">
        <v>15.64559</v>
      </c>
      <c r="AK590" s="38">
        <v>14.223089999999999</v>
      </c>
      <c r="AL590" s="38">
        <v>-8.7901699999999999E-2</v>
      </c>
      <c r="AM590" s="38">
        <v>-7.2487999999999997E-3</v>
      </c>
      <c r="AN590" s="38">
        <v>0.1025224</v>
      </c>
      <c r="AO590" s="38">
        <v>0.1168617</v>
      </c>
      <c r="AP590" s="38">
        <v>9.6317299999999995E-2</v>
      </c>
      <c r="AQ590" s="38">
        <v>7.4874399999999994E-2</v>
      </c>
      <c r="AR590" s="38">
        <v>1.5985099999999999E-2</v>
      </c>
      <c r="AS590" s="38">
        <v>-0.20373350000000001</v>
      </c>
      <c r="AT590" s="38">
        <v>-0.19733619999999999</v>
      </c>
      <c r="AU590" s="38">
        <v>-0.23234440000000001</v>
      </c>
      <c r="AV590" s="38">
        <v>-0.35656680000000002</v>
      </c>
      <c r="AW590" s="38">
        <v>-0.42680829999999997</v>
      </c>
      <c r="AX590" s="38">
        <v>-0.20037550000000001</v>
      </c>
      <c r="AY590" s="38">
        <v>0.16906779999999999</v>
      </c>
      <c r="AZ590" s="38">
        <v>0.36316369999999998</v>
      </c>
      <c r="BA590" s="38">
        <v>0.51659829999999995</v>
      </c>
      <c r="BB590" s="38">
        <v>0.7042081</v>
      </c>
      <c r="BC590" s="38">
        <v>0.61462220000000001</v>
      </c>
      <c r="BD590" s="38">
        <v>0.52001160000000002</v>
      </c>
      <c r="BE590" s="38">
        <v>0.71330720000000003</v>
      </c>
      <c r="BF590" s="38">
        <v>0.480161</v>
      </c>
      <c r="BG590" s="38">
        <v>-8.5170499999999996E-2</v>
      </c>
      <c r="BH590" s="38">
        <v>-0.1097125</v>
      </c>
      <c r="BI590" s="38">
        <v>-0.1107412</v>
      </c>
      <c r="BJ590" s="38">
        <v>-5.8257000000000003E-2</v>
      </c>
      <c r="BK590" s="38">
        <v>1.7079500000000001E-2</v>
      </c>
      <c r="BL590" s="38">
        <v>0.1229722</v>
      </c>
      <c r="BM590" s="38">
        <v>0.13654040000000001</v>
      </c>
      <c r="BN590" s="38">
        <v>0.1150528</v>
      </c>
      <c r="BO590" s="38">
        <v>9.7832799999999998E-2</v>
      </c>
      <c r="BP590" s="38">
        <v>5.5660399999999999E-2</v>
      </c>
      <c r="BQ590" s="38">
        <v>-0.17939069999999999</v>
      </c>
      <c r="BR590" s="38">
        <v>-0.16117200000000001</v>
      </c>
      <c r="BS590" s="38">
        <v>-0.19316</v>
      </c>
      <c r="BT590" s="38">
        <v>-0.32453890000000002</v>
      </c>
      <c r="BU590" s="38">
        <v>-0.39778920000000001</v>
      </c>
      <c r="BV590" s="38">
        <v>-0.18608859999999999</v>
      </c>
      <c r="BW590" s="38">
        <v>0.19125809999999999</v>
      </c>
      <c r="BX590" s="38">
        <v>0.3974086</v>
      </c>
      <c r="BY590" s="38">
        <v>0.55574299999999999</v>
      </c>
      <c r="BZ590" s="38">
        <v>0.75121389999999999</v>
      </c>
      <c r="CA590" s="38">
        <v>0.67116889999999996</v>
      </c>
      <c r="CB590" s="38">
        <v>0.58526330000000004</v>
      </c>
      <c r="CC590" s="38">
        <v>0.77211980000000002</v>
      </c>
      <c r="CD590" s="38">
        <v>0.52280159999999998</v>
      </c>
      <c r="CE590" s="38">
        <v>-1.6041199999999999E-2</v>
      </c>
      <c r="CF590" s="38">
        <v>-4.47409E-2</v>
      </c>
      <c r="CG590" s="38">
        <v>-4.42105E-2</v>
      </c>
      <c r="CH590" s="38">
        <v>-3.7725300000000003E-2</v>
      </c>
      <c r="CI590" s="38">
        <v>3.39292E-2</v>
      </c>
      <c r="CJ590" s="38">
        <v>0.1371356</v>
      </c>
      <c r="CK590" s="38">
        <v>0.15016979999999999</v>
      </c>
      <c r="CL590" s="38">
        <v>0.128029</v>
      </c>
      <c r="CM590" s="38">
        <v>0.1137338</v>
      </c>
      <c r="CN590" s="38">
        <v>8.3139400000000002E-2</v>
      </c>
      <c r="CO590" s="38">
        <v>-0.16253100000000001</v>
      </c>
      <c r="CP590" s="38">
        <v>-0.13612469999999999</v>
      </c>
      <c r="CQ590" s="38">
        <v>-0.166021</v>
      </c>
      <c r="CR590" s="38">
        <v>-0.30235649999999997</v>
      </c>
      <c r="CS590" s="38">
        <v>-0.37769069999999999</v>
      </c>
      <c r="CT590" s="38">
        <v>-0.17619360000000001</v>
      </c>
      <c r="CU590" s="38">
        <v>0.20662710000000001</v>
      </c>
      <c r="CV590" s="38">
        <v>0.42112650000000001</v>
      </c>
      <c r="CW590" s="38">
        <v>0.58285450000000005</v>
      </c>
      <c r="CX590" s="38">
        <v>0.78376990000000002</v>
      </c>
      <c r="CY590" s="38">
        <v>0.71033290000000004</v>
      </c>
      <c r="CZ590" s="38">
        <v>0.63045640000000003</v>
      </c>
      <c r="DA590" s="38">
        <v>0.8128533</v>
      </c>
      <c r="DB590" s="38">
        <v>0.55233449999999995</v>
      </c>
      <c r="DC590" s="38">
        <v>3.1837499999999998E-2</v>
      </c>
      <c r="DD590" s="38">
        <v>2.5819999999999999E-4</v>
      </c>
      <c r="DE590" s="38">
        <v>1.8684000000000001E-3</v>
      </c>
      <c r="DF590" s="38">
        <v>-1.71935E-2</v>
      </c>
      <c r="DG590" s="38">
        <v>5.0778999999999998E-2</v>
      </c>
      <c r="DH590" s="38">
        <v>0.15129899999999999</v>
      </c>
      <c r="DI590" s="38">
        <v>0.16379920000000001</v>
      </c>
      <c r="DJ590" s="38">
        <v>0.1410052</v>
      </c>
      <c r="DK590" s="38">
        <v>0.12963469999999999</v>
      </c>
      <c r="DL590" s="38">
        <v>0.11061840000000001</v>
      </c>
      <c r="DM590" s="38">
        <v>-0.1456712</v>
      </c>
      <c r="DN590" s="38">
        <v>-0.11107740000000001</v>
      </c>
      <c r="DO590" s="38">
        <v>-0.13888200000000001</v>
      </c>
      <c r="DP590" s="38">
        <v>-0.28017399999999998</v>
      </c>
      <c r="DQ590" s="38">
        <v>-0.35759210000000002</v>
      </c>
      <c r="DR590" s="38">
        <v>-0.16629849999999999</v>
      </c>
      <c r="DS590" s="38">
        <v>0.2219961</v>
      </c>
      <c r="DT590" s="38">
        <v>0.44484439999999997</v>
      </c>
      <c r="DU590" s="38">
        <v>0.60996600000000001</v>
      </c>
      <c r="DV590" s="38">
        <v>0.81632590000000005</v>
      </c>
      <c r="DW590" s="38">
        <v>0.74949690000000002</v>
      </c>
      <c r="DX590" s="38">
        <v>0.67564959999999996</v>
      </c>
      <c r="DY590" s="38">
        <v>0.85358670000000003</v>
      </c>
      <c r="DZ590" s="38">
        <v>0.58186729999999998</v>
      </c>
      <c r="EA590" s="38">
        <v>7.9716200000000001E-2</v>
      </c>
      <c r="EB590" s="38">
        <v>4.5257400000000003E-2</v>
      </c>
      <c r="EC590" s="38">
        <v>4.7947299999999998E-2</v>
      </c>
      <c r="ED590" s="38">
        <v>1.24511E-2</v>
      </c>
      <c r="EE590" s="38">
        <v>7.5107300000000002E-2</v>
      </c>
      <c r="EF590" s="38">
        <v>0.17174880000000001</v>
      </c>
      <c r="EG590" s="38">
        <v>0.1834779</v>
      </c>
      <c r="EH590" s="38">
        <v>0.15974070000000001</v>
      </c>
      <c r="EI590" s="38">
        <v>0.15259310000000001</v>
      </c>
      <c r="EJ590" s="38">
        <v>0.1502937</v>
      </c>
      <c r="EK590" s="38">
        <v>-0.1213284</v>
      </c>
      <c r="EL590" s="38">
        <v>-7.4913099999999996E-2</v>
      </c>
      <c r="EM590" s="38">
        <v>-9.9697599999999997E-2</v>
      </c>
      <c r="EN590" s="38">
        <v>-0.24814610000000001</v>
      </c>
      <c r="EO590" s="38">
        <v>-0.32857310000000001</v>
      </c>
      <c r="EP590" s="38">
        <v>-0.1520116</v>
      </c>
      <c r="EQ590" s="38">
        <v>0.2441865</v>
      </c>
      <c r="ER590" s="38">
        <v>0.47908919999999999</v>
      </c>
      <c r="ES590" s="38">
        <v>0.64911070000000004</v>
      </c>
      <c r="ET590" s="38">
        <v>0.86333170000000004</v>
      </c>
      <c r="EU590" s="38">
        <v>0.80604350000000002</v>
      </c>
      <c r="EV590" s="38">
        <v>0.74090129999999998</v>
      </c>
      <c r="EW590" s="38">
        <v>0.91239939999999997</v>
      </c>
      <c r="EX590" s="38">
        <v>0.62450799999999995</v>
      </c>
      <c r="EY590" s="38">
        <v>0.14884549999999999</v>
      </c>
      <c r="EZ590" s="38">
        <v>0.11022899999999999</v>
      </c>
      <c r="FA590" s="38">
        <v>0.11447789999999999</v>
      </c>
      <c r="FB590" s="38">
        <v>81.636160000000004</v>
      </c>
      <c r="FC590" s="38">
        <v>80.734459999999999</v>
      </c>
      <c r="FD590" s="38">
        <v>79.392060000000001</v>
      </c>
      <c r="FE590" s="38">
        <v>77.620540000000005</v>
      </c>
      <c r="FF590" s="38">
        <v>76.483999999999995</v>
      </c>
      <c r="FG590" s="38">
        <v>75.128360000000001</v>
      </c>
      <c r="FH590" s="38">
        <v>75.224299999999999</v>
      </c>
      <c r="FI590" s="38">
        <v>77.207040000000006</v>
      </c>
      <c r="FJ590" s="38">
        <v>79.930239999999998</v>
      </c>
      <c r="FK590" s="38">
        <v>83.836799999999997</v>
      </c>
      <c r="FL590" s="38">
        <v>88.110919999999993</v>
      </c>
      <c r="FM590" s="38">
        <v>92.478650000000002</v>
      </c>
      <c r="FN590" s="38">
        <v>93.581440000000001</v>
      </c>
      <c r="FO590" s="38">
        <v>95.783439999999999</v>
      </c>
      <c r="FP590" s="38">
        <v>98.148849999999996</v>
      </c>
      <c r="FQ590" s="38">
        <v>99.332009999999997</v>
      </c>
      <c r="FR590" s="38">
        <v>99.449860000000001</v>
      </c>
      <c r="FS590" s="38">
        <v>98.467860000000002</v>
      </c>
      <c r="FT590" s="38">
        <v>96.789190000000005</v>
      </c>
      <c r="FU590" s="38">
        <v>93.676959999999994</v>
      </c>
      <c r="FV590" s="38">
        <v>90.158730000000006</v>
      </c>
      <c r="FW590">
        <v>87.524919999999995</v>
      </c>
      <c r="FX590">
        <v>84.785619999999994</v>
      </c>
      <c r="FY590">
        <v>81.725219999999993</v>
      </c>
      <c r="FZ590">
        <v>6.6145399999999993E-2</v>
      </c>
      <c r="GA590">
        <v>0.4935233</v>
      </c>
      <c r="GB590">
        <v>1</v>
      </c>
    </row>
    <row r="591" spans="1:184" x14ac:dyDescent="0.3">
      <c r="A591" t="s">
        <v>279</v>
      </c>
      <c r="B591" t="s">
        <v>1</v>
      </c>
      <c r="C591" t="s">
        <v>1</v>
      </c>
      <c r="D591" t="s">
        <v>1</v>
      </c>
      <c r="E591" t="s">
        <v>222</v>
      </c>
      <c r="F591" t="s">
        <v>1</v>
      </c>
      <c r="G591" t="s">
        <v>1</v>
      </c>
      <c r="H591" s="40" t="s">
        <v>1</v>
      </c>
      <c r="I591" s="18" t="s">
        <v>1</v>
      </c>
      <c r="J591" s="38" t="s">
        <v>1</v>
      </c>
      <c r="K591" s="18">
        <v>44763</v>
      </c>
      <c r="L591" s="38">
        <v>10502</v>
      </c>
      <c r="M591" s="38">
        <v>10502</v>
      </c>
      <c r="N591" s="38">
        <v>13.065149999999999</v>
      </c>
      <c r="O591" s="38">
        <v>12.510350000000001</v>
      </c>
      <c r="P591" s="38">
        <v>12.148529999999999</v>
      </c>
      <c r="Q591" s="38">
        <v>12.04768</v>
      </c>
      <c r="R591" s="38">
        <v>12.616720000000001</v>
      </c>
      <c r="S591" s="38">
        <v>13.97626</v>
      </c>
      <c r="T591" s="38">
        <v>15.496969999999999</v>
      </c>
      <c r="U591" s="38">
        <v>17.456520000000001</v>
      </c>
      <c r="V591" s="38">
        <v>19.640219999999999</v>
      </c>
      <c r="W591" s="38">
        <v>21.187049999999999</v>
      </c>
      <c r="X591" s="38">
        <v>22.591830000000002</v>
      </c>
      <c r="Y591" s="38">
        <v>23.712679999999999</v>
      </c>
      <c r="Z591" s="38">
        <v>24.51793</v>
      </c>
      <c r="AA591" s="38">
        <v>25.372890000000002</v>
      </c>
      <c r="AB591" s="38">
        <v>25.67923</v>
      </c>
      <c r="AC591" s="38">
        <v>25.291930000000001</v>
      </c>
      <c r="AD591" s="38">
        <v>24.496259999999999</v>
      </c>
      <c r="AE591" s="38">
        <v>22.781220000000001</v>
      </c>
      <c r="AF591" s="38">
        <v>21.305869999999999</v>
      </c>
      <c r="AG591" s="38">
        <v>20.219760000000001</v>
      </c>
      <c r="AH591" s="38">
        <v>19.115629999999999</v>
      </c>
      <c r="AI591" s="38">
        <v>17.381440000000001</v>
      </c>
      <c r="AJ591" s="38">
        <v>15.49518</v>
      </c>
      <c r="AK591" s="38">
        <v>14.06129</v>
      </c>
      <c r="AL591" s="38">
        <v>-0.31913209999999997</v>
      </c>
      <c r="AM591" s="38">
        <v>-0.19640350000000001</v>
      </c>
      <c r="AN591" s="38">
        <v>-0.1321301</v>
      </c>
      <c r="AO591" s="38">
        <v>-6.4178899999999997E-2</v>
      </c>
      <c r="AP591" s="38">
        <v>-1.28066E-2</v>
      </c>
      <c r="AQ591" s="38">
        <v>3.1473399999999999E-2</v>
      </c>
      <c r="AR591" s="38">
        <v>0.1612555</v>
      </c>
      <c r="AS591" s="38">
        <v>7.4920500000000001E-2</v>
      </c>
      <c r="AT591" s="38">
        <v>0.11052579999999999</v>
      </c>
      <c r="AU591" s="38">
        <v>9.8511899999999999E-2</v>
      </c>
      <c r="AV591" s="38">
        <v>-2.14576E-2</v>
      </c>
      <c r="AW591" s="38">
        <v>-1.78263E-2</v>
      </c>
      <c r="AX591" s="38">
        <v>3.8936000000000001E-3</v>
      </c>
      <c r="AY591" s="38">
        <v>-2.3398599999999999E-2</v>
      </c>
      <c r="AZ591" s="38">
        <v>1.4206399999999999E-2</v>
      </c>
      <c r="BA591" s="38">
        <v>-0.1223419</v>
      </c>
      <c r="BB591" s="38">
        <v>0.21309919999999999</v>
      </c>
      <c r="BC591" s="38">
        <v>0.16415080000000001</v>
      </c>
      <c r="BD591" s="38">
        <v>0.2043024</v>
      </c>
      <c r="BE591" s="38">
        <v>0.26807249999999999</v>
      </c>
      <c r="BF591" s="38">
        <v>0.27435730000000003</v>
      </c>
      <c r="BG591" s="38">
        <v>-0.13607649999999999</v>
      </c>
      <c r="BH591" s="38">
        <v>-0.1015283</v>
      </c>
      <c r="BI591" s="38">
        <v>-9.0809699999999993E-2</v>
      </c>
      <c r="BJ591" s="38">
        <v>-0.29638930000000002</v>
      </c>
      <c r="BK591" s="38">
        <v>-0.17903369999999999</v>
      </c>
      <c r="BL591" s="38">
        <v>-0.11760610000000001</v>
      </c>
      <c r="BM591" s="38">
        <v>-5.2232199999999999E-2</v>
      </c>
      <c r="BN591" s="38">
        <v>-1.2528000000000001E-3</v>
      </c>
      <c r="BO591" s="38">
        <v>4.6530500000000002E-2</v>
      </c>
      <c r="BP591" s="38">
        <v>0.18405289999999999</v>
      </c>
      <c r="BQ591" s="38">
        <v>8.8183700000000004E-2</v>
      </c>
      <c r="BR591" s="38">
        <v>0.12767020000000001</v>
      </c>
      <c r="BS591" s="38">
        <v>0.11910999999999999</v>
      </c>
      <c r="BT591" s="38">
        <v>-2.5782000000000001E-3</v>
      </c>
      <c r="BU591" s="38">
        <v>-4.1510000000000002E-3</v>
      </c>
      <c r="BV591" s="38">
        <v>1.24225E-2</v>
      </c>
      <c r="BW591" s="38">
        <v>-1.3189599999999999E-2</v>
      </c>
      <c r="BX591" s="38">
        <v>3.1827099999999997E-2</v>
      </c>
      <c r="BY591" s="38">
        <v>-9.6007899999999993E-2</v>
      </c>
      <c r="BZ591" s="38">
        <v>0.2438554</v>
      </c>
      <c r="CA591" s="38">
        <v>0.1963878</v>
      </c>
      <c r="CB591" s="38">
        <v>0.24086840000000001</v>
      </c>
      <c r="CC591" s="38">
        <v>0.30405470000000001</v>
      </c>
      <c r="CD591" s="38">
        <v>0.30284480000000003</v>
      </c>
      <c r="CE591" s="38">
        <v>-0.10161340000000001</v>
      </c>
      <c r="CF591" s="38">
        <v>-6.7596100000000006E-2</v>
      </c>
      <c r="CG591" s="38">
        <v>-5.5361100000000003E-2</v>
      </c>
      <c r="CH591" s="38">
        <v>-0.28063779999999999</v>
      </c>
      <c r="CI591" s="38">
        <v>-0.1670034</v>
      </c>
      <c r="CJ591" s="38">
        <v>-0.1075468</v>
      </c>
      <c r="CK591" s="38">
        <v>-4.3957799999999998E-2</v>
      </c>
      <c r="CL591" s="38">
        <v>6.7494E-3</v>
      </c>
      <c r="CM591" s="38">
        <v>5.6959000000000003E-2</v>
      </c>
      <c r="CN591" s="38">
        <v>0.1998424</v>
      </c>
      <c r="CO591" s="38">
        <v>9.7369899999999995E-2</v>
      </c>
      <c r="CP591" s="38">
        <v>0.13954449999999999</v>
      </c>
      <c r="CQ591" s="38">
        <v>0.1333761</v>
      </c>
      <c r="CR591" s="38">
        <v>1.0497599999999999E-2</v>
      </c>
      <c r="CS591" s="38">
        <v>5.3204000000000003E-3</v>
      </c>
      <c r="CT591" s="38">
        <v>1.8329600000000001E-2</v>
      </c>
      <c r="CU591" s="38">
        <v>-6.1189E-3</v>
      </c>
      <c r="CV591" s="38">
        <v>4.4031099999999997E-2</v>
      </c>
      <c r="CW591" s="38">
        <v>-7.7769099999999994E-2</v>
      </c>
      <c r="CX591" s="38">
        <v>0.26515709999999998</v>
      </c>
      <c r="CY591" s="38">
        <v>0.2187151</v>
      </c>
      <c r="CZ591" s="38">
        <v>0.26619399999999999</v>
      </c>
      <c r="DA591" s="38">
        <v>0.32897589999999999</v>
      </c>
      <c r="DB591" s="38">
        <v>0.32257520000000001</v>
      </c>
      <c r="DC591" s="38">
        <v>-7.7744400000000005E-2</v>
      </c>
      <c r="DD591" s="38">
        <v>-4.4094700000000001E-2</v>
      </c>
      <c r="DE591" s="38">
        <v>-3.08095E-2</v>
      </c>
      <c r="DF591" s="38">
        <v>-0.26488630000000002</v>
      </c>
      <c r="DG591" s="38">
        <v>-0.1549731</v>
      </c>
      <c r="DH591" s="38">
        <v>-9.7487599999999994E-2</v>
      </c>
      <c r="DI591" s="38">
        <v>-3.56835E-2</v>
      </c>
      <c r="DJ591" s="38">
        <v>1.4751500000000001E-2</v>
      </c>
      <c r="DK591" s="38">
        <v>6.73874E-2</v>
      </c>
      <c r="DL591" s="38">
        <v>0.21563180000000001</v>
      </c>
      <c r="DM591" s="38">
        <v>0.106556</v>
      </c>
      <c r="DN591" s="38">
        <v>0.15141869999999999</v>
      </c>
      <c r="DO591" s="38">
        <v>0.1476423</v>
      </c>
      <c r="DP591" s="38">
        <v>2.3573400000000001E-2</v>
      </c>
      <c r="DQ591" s="38">
        <v>1.47919E-2</v>
      </c>
      <c r="DR591" s="38">
        <v>2.4236799999999999E-2</v>
      </c>
      <c r="DS591" s="38">
        <v>9.5180000000000004E-4</v>
      </c>
      <c r="DT591" s="38">
        <v>5.6235199999999999E-2</v>
      </c>
      <c r="DU591" s="38">
        <v>-5.9530199999999998E-2</v>
      </c>
      <c r="DV591" s="38">
        <v>0.28645880000000001</v>
      </c>
      <c r="DW591" s="38">
        <v>0.24104239999999999</v>
      </c>
      <c r="DX591" s="38">
        <v>0.29151949999999999</v>
      </c>
      <c r="DY591" s="38">
        <v>0.35389710000000002</v>
      </c>
      <c r="DZ591" s="38">
        <v>0.34230549999999998</v>
      </c>
      <c r="EA591" s="38">
        <v>-5.3875399999999997E-2</v>
      </c>
      <c r="EB591" s="38">
        <v>-2.0593400000000001E-2</v>
      </c>
      <c r="EC591" s="38">
        <v>-6.2579000000000003E-3</v>
      </c>
      <c r="ED591" s="38">
        <v>-0.24214350000000001</v>
      </c>
      <c r="EE591" s="38">
        <v>-0.13760330000000001</v>
      </c>
      <c r="EF591" s="38">
        <v>-8.2963599999999998E-2</v>
      </c>
      <c r="EG591" s="38">
        <v>-2.3736699999999999E-2</v>
      </c>
      <c r="EH591" s="38">
        <v>2.63053E-2</v>
      </c>
      <c r="EI591" s="38">
        <v>8.2444500000000004E-2</v>
      </c>
      <c r="EJ591" s="38">
        <v>0.23842930000000001</v>
      </c>
      <c r="EK591" s="38">
        <v>0.1198193</v>
      </c>
      <c r="EL591" s="38">
        <v>0.16856309999999999</v>
      </c>
      <c r="EM591" s="38">
        <v>0.16824040000000001</v>
      </c>
      <c r="EN591" s="38">
        <v>4.2452799999999999E-2</v>
      </c>
      <c r="EO591" s="38">
        <v>2.8467200000000002E-2</v>
      </c>
      <c r="EP591" s="38">
        <v>3.2765700000000002E-2</v>
      </c>
      <c r="EQ591" s="38">
        <v>1.1160700000000001E-2</v>
      </c>
      <c r="ER591" s="38">
        <v>7.3855799999999999E-2</v>
      </c>
      <c r="ES591" s="38">
        <v>-3.3196200000000002E-2</v>
      </c>
      <c r="ET591" s="38">
        <v>0.31721500000000002</v>
      </c>
      <c r="EU591" s="38">
        <v>0.27327940000000001</v>
      </c>
      <c r="EV591" s="38">
        <v>0.32808549999999997</v>
      </c>
      <c r="EW591" s="38">
        <v>0.38987939999999999</v>
      </c>
      <c r="EX591" s="38">
        <v>0.37079299999999998</v>
      </c>
      <c r="EY591" s="38">
        <v>-1.94124E-2</v>
      </c>
      <c r="EZ591" s="38">
        <v>1.33388E-2</v>
      </c>
      <c r="FA591" s="38">
        <v>2.9190799999999999E-2</v>
      </c>
      <c r="FB591" s="38">
        <v>77.788619999999995</v>
      </c>
      <c r="FC591" s="38">
        <v>75.680350000000004</v>
      </c>
      <c r="FD591" s="38">
        <v>74.070009999999996</v>
      </c>
      <c r="FE591" s="38">
        <v>72.439509999999999</v>
      </c>
      <c r="FF591" s="38">
        <v>70.957080000000005</v>
      </c>
      <c r="FG591" s="38">
        <v>69.403620000000004</v>
      </c>
      <c r="FH591" s="38">
        <v>69.139300000000006</v>
      </c>
      <c r="FI591" s="38">
        <v>72.374889999999994</v>
      </c>
      <c r="FJ591" s="38">
        <v>76.557519999999997</v>
      </c>
      <c r="FK591" s="38">
        <v>80.939279999999997</v>
      </c>
      <c r="FL591" s="38">
        <v>85.629429999999999</v>
      </c>
      <c r="FM591" s="38">
        <v>89.081209999999999</v>
      </c>
      <c r="FN591" s="38">
        <v>92.153670000000005</v>
      </c>
      <c r="FO591" s="38">
        <v>94.491739999999993</v>
      </c>
      <c r="FP591" s="38">
        <v>96.134450000000001</v>
      </c>
      <c r="FQ591" s="38">
        <v>97.278180000000006</v>
      </c>
      <c r="FR591" s="38">
        <v>99.486819999999994</v>
      </c>
      <c r="FS591" s="38">
        <v>99.02852</v>
      </c>
      <c r="FT591" s="38">
        <v>97.302949999999996</v>
      </c>
      <c r="FU591" s="38">
        <v>94.223410000000001</v>
      </c>
      <c r="FV591" s="38">
        <v>89.913300000000007</v>
      </c>
      <c r="FW591">
        <v>86.150310000000005</v>
      </c>
      <c r="FX591">
        <v>83.111140000000006</v>
      </c>
      <c r="FY591">
        <v>79.861429999999999</v>
      </c>
      <c r="FZ591">
        <v>3.9927299999999999E-2</v>
      </c>
      <c r="GA591">
        <v>0.3163839</v>
      </c>
      <c r="GB591">
        <v>1</v>
      </c>
    </row>
    <row r="592" spans="1:184" x14ac:dyDescent="0.3">
      <c r="A592" t="s">
        <v>279</v>
      </c>
      <c r="B592" t="s">
        <v>1</v>
      </c>
      <c r="C592" t="s">
        <v>1</v>
      </c>
      <c r="D592" t="s">
        <v>1</v>
      </c>
      <c r="E592" t="s">
        <v>222</v>
      </c>
      <c r="F592" t="s">
        <v>1</v>
      </c>
      <c r="G592" t="s">
        <v>1</v>
      </c>
      <c r="H592" s="40" t="s">
        <v>1</v>
      </c>
      <c r="I592" s="18" t="s">
        <v>1</v>
      </c>
      <c r="J592" s="38" t="s">
        <v>1</v>
      </c>
      <c r="K592" s="18">
        <v>44789</v>
      </c>
      <c r="L592" s="38">
        <v>10407</v>
      </c>
      <c r="M592" s="38">
        <v>10407</v>
      </c>
      <c r="N592" s="38">
        <v>12.98748</v>
      </c>
      <c r="O592" s="38">
        <v>12.41437</v>
      </c>
      <c r="P592" s="38">
        <v>12.06814</v>
      </c>
      <c r="Q592" s="38">
        <v>11.959849999999999</v>
      </c>
      <c r="R592" s="38">
        <v>12.55818</v>
      </c>
      <c r="S592" s="38">
        <v>13.915839999999999</v>
      </c>
      <c r="T592" s="38">
        <v>15.614570000000001</v>
      </c>
      <c r="U592" s="38">
        <v>17.82349</v>
      </c>
      <c r="V592" s="38">
        <v>20.451750000000001</v>
      </c>
      <c r="W592" s="38">
        <v>22.468309999999999</v>
      </c>
      <c r="X592" s="38">
        <v>24.294180000000001</v>
      </c>
      <c r="Y592" s="38">
        <v>25.678460000000001</v>
      </c>
      <c r="Z592" s="38">
        <v>26.596060000000001</v>
      </c>
      <c r="AA592" s="38">
        <v>27.57377</v>
      </c>
      <c r="AB592" s="38">
        <v>27.871980000000001</v>
      </c>
      <c r="AC592" s="38">
        <v>27.370529999999999</v>
      </c>
      <c r="AD592" s="38">
        <v>26.072710000000001</v>
      </c>
      <c r="AE592" s="38">
        <v>24.150010000000002</v>
      </c>
      <c r="AF592" s="38">
        <v>22.52253</v>
      </c>
      <c r="AG592" s="38">
        <v>21.326879999999999</v>
      </c>
      <c r="AH592" s="38">
        <v>20.108519999999999</v>
      </c>
      <c r="AI592" s="38">
        <v>18.315359999999998</v>
      </c>
      <c r="AJ592" s="38">
        <v>16.306139999999999</v>
      </c>
      <c r="AK592" s="38">
        <v>14.81157</v>
      </c>
      <c r="AL592" s="38">
        <v>-1.7484599999999999E-2</v>
      </c>
      <c r="AM592" s="38">
        <v>-0.10066749999999999</v>
      </c>
      <c r="AN592" s="38">
        <v>-4.9807900000000002E-2</v>
      </c>
      <c r="AO592" s="38">
        <v>-9.8325499999999996E-2</v>
      </c>
      <c r="AP592" s="38">
        <v>-1.59293E-2</v>
      </c>
      <c r="AQ592" s="38">
        <v>-0.21466499999999999</v>
      </c>
      <c r="AR592" s="38">
        <v>-0.22441249999999999</v>
      </c>
      <c r="AS592" s="38">
        <v>-6.8704999999999999E-3</v>
      </c>
      <c r="AT592" s="38">
        <v>5.81874E-2</v>
      </c>
      <c r="AU592" s="38">
        <v>0.1365489</v>
      </c>
      <c r="AV592" s="38">
        <v>8.2198800000000002E-2</v>
      </c>
      <c r="AW592" s="38">
        <v>4.4014600000000001E-2</v>
      </c>
      <c r="AX592" s="38">
        <v>-2.5562399999999999E-2</v>
      </c>
      <c r="AY592" s="38">
        <v>9.3186999999999992E-3</v>
      </c>
      <c r="AZ592" s="38">
        <v>-8.2416999999999994E-3</v>
      </c>
      <c r="BA592" s="38">
        <v>3.2141799999999998E-2</v>
      </c>
      <c r="BB592" s="38">
        <v>0.31607259999999998</v>
      </c>
      <c r="BC592" s="38">
        <v>0.28757450000000001</v>
      </c>
      <c r="BD592" s="38">
        <v>0.38663520000000001</v>
      </c>
      <c r="BE592" s="38">
        <v>0.26850420000000003</v>
      </c>
      <c r="BF592" s="38">
        <v>0.1698693</v>
      </c>
      <c r="BG592" s="38">
        <v>0.12644330000000001</v>
      </c>
      <c r="BH592" s="38">
        <v>7.7263700000000005E-2</v>
      </c>
      <c r="BI592" s="38">
        <v>1.41002E-2</v>
      </c>
      <c r="BJ592" s="38">
        <v>1.7566000000000001E-3</v>
      </c>
      <c r="BK592" s="38">
        <v>-8.5231500000000002E-2</v>
      </c>
      <c r="BL592" s="38">
        <v>-3.64255E-2</v>
      </c>
      <c r="BM592" s="38">
        <v>-8.6159799999999995E-2</v>
      </c>
      <c r="BN592" s="38">
        <v>-3.7690000000000002E-3</v>
      </c>
      <c r="BO592" s="38">
        <v>-0.1978724</v>
      </c>
      <c r="BP592" s="38">
        <v>-0.1982478</v>
      </c>
      <c r="BQ592" s="38">
        <v>9.8960000000000003E-3</v>
      </c>
      <c r="BR592" s="38">
        <v>7.8733200000000003E-2</v>
      </c>
      <c r="BS592" s="38">
        <v>0.16038340000000001</v>
      </c>
      <c r="BT592" s="38">
        <v>9.9138000000000004E-2</v>
      </c>
      <c r="BU592" s="38">
        <v>5.9496199999999999E-2</v>
      </c>
      <c r="BV592" s="38">
        <v>-1.52687E-2</v>
      </c>
      <c r="BW592" s="38">
        <v>2.38365E-2</v>
      </c>
      <c r="BX592" s="38">
        <v>1.78613E-2</v>
      </c>
      <c r="BY592" s="38">
        <v>6.6381300000000004E-2</v>
      </c>
      <c r="BZ592" s="38">
        <v>0.35090929999999998</v>
      </c>
      <c r="CA592" s="38">
        <v>0.32366149999999999</v>
      </c>
      <c r="CB592" s="38">
        <v>0.42725659999999999</v>
      </c>
      <c r="CC592" s="38">
        <v>0.31006230000000001</v>
      </c>
      <c r="CD592" s="38">
        <v>0.2048287</v>
      </c>
      <c r="CE592" s="38">
        <v>0.16526070000000001</v>
      </c>
      <c r="CF592" s="38">
        <v>0.122168</v>
      </c>
      <c r="CG592" s="38">
        <v>6.4246200000000003E-2</v>
      </c>
      <c r="CH592" s="38">
        <v>1.50829E-2</v>
      </c>
      <c r="CI592" s="38">
        <v>-7.4540599999999999E-2</v>
      </c>
      <c r="CJ592" s="38">
        <v>-2.7156900000000001E-2</v>
      </c>
      <c r="CK592" s="38">
        <v>-7.7733899999999995E-2</v>
      </c>
      <c r="CL592" s="38">
        <v>4.6531999999999997E-3</v>
      </c>
      <c r="CM592" s="38">
        <v>-0.18624180000000001</v>
      </c>
      <c r="CN592" s="38">
        <v>-0.18012619999999999</v>
      </c>
      <c r="CO592" s="38">
        <v>2.15084E-2</v>
      </c>
      <c r="CP592" s="38">
        <v>9.2963100000000007E-2</v>
      </c>
      <c r="CQ592" s="38">
        <v>0.17689099999999999</v>
      </c>
      <c r="CR592" s="38">
        <v>0.11087</v>
      </c>
      <c r="CS592" s="38">
        <v>7.0218600000000006E-2</v>
      </c>
      <c r="CT592" s="38">
        <v>-8.1393999999999998E-3</v>
      </c>
      <c r="CU592" s="38">
        <v>3.3891499999999998E-2</v>
      </c>
      <c r="CV592" s="38">
        <v>3.5940199999999999E-2</v>
      </c>
      <c r="CW592" s="38">
        <v>9.0095400000000006E-2</v>
      </c>
      <c r="CX592" s="38">
        <v>0.37503700000000001</v>
      </c>
      <c r="CY592" s="38">
        <v>0.3486553</v>
      </c>
      <c r="CZ592" s="38">
        <v>0.45539079999999998</v>
      </c>
      <c r="DA592" s="38">
        <v>0.33884540000000002</v>
      </c>
      <c r="DB592" s="38">
        <v>0.22904140000000001</v>
      </c>
      <c r="DC592" s="38">
        <v>0.1921455</v>
      </c>
      <c r="DD592" s="38">
        <v>0.1532686</v>
      </c>
      <c r="DE592" s="38">
        <v>9.8977200000000001E-2</v>
      </c>
      <c r="DF592" s="38">
        <v>2.8409199999999999E-2</v>
      </c>
      <c r="DG592" s="38">
        <v>-6.3849699999999995E-2</v>
      </c>
      <c r="DH592" s="38">
        <v>-1.7888299999999999E-2</v>
      </c>
      <c r="DI592" s="38">
        <v>-6.9307999999999995E-2</v>
      </c>
      <c r="DJ592" s="38">
        <v>1.3075399999999999E-2</v>
      </c>
      <c r="DK592" s="38">
        <v>-0.1746113</v>
      </c>
      <c r="DL592" s="38">
        <v>-0.1620046</v>
      </c>
      <c r="DM592" s="38">
        <v>3.3120900000000002E-2</v>
      </c>
      <c r="DN592" s="38">
        <v>0.107193</v>
      </c>
      <c r="DO592" s="38">
        <v>0.19339870000000001</v>
      </c>
      <c r="DP592" s="38">
        <v>0.122602</v>
      </c>
      <c r="DQ592" s="38">
        <v>8.0941100000000002E-2</v>
      </c>
      <c r="DR592" s="38">
        <v>-1.01E-3</v>
      </c>
      <c r="DS592" s="38">
        <v>4.3946499999999999E-2</v>
      </c>
      <c r="DT592" s="38">
        <v>5.4018999999999998E-2</v>
      </c>
      <c r="DU592" s="38">
        <v>0.1138096</v>
      </c>
      <c r="DV592" s="38">
        <v>0.39916479999999999</v>
      </c>
      <c r="DW592" s="38">
        <v>0.37364900000000001</v>
      </c>
      <c r="DX592" s="38">
        <v>0.48352499999999998</v>
      </c>
      <c r="DY592" s="38">
        <v>0.36762840000000002</v>
      </c>
      <c r="DZ592" s="38">
        <v>0.25325419999999998</v>
      </c>
      <c r="EA592" s="38">
        <v>0.21903030000000001</v>
      </c>
      <c r="EB592" s="38">
        <v>0.18436920000000001</v>
      </c>
      <c r="EC592" s="38">
        <v>0.1337081</v>
      </c>
      <c r="ED592" s="38">
        <v>4.7650400000000002E-2</v>
      </c>
      <c r="EE592" s="38">
        <v>-4.84138E-2</v>
      </c>
      <c r="EF592" s="38">
        <v>-4.5059999999999996E-3</v>
      </c>
      <c r="EG592" s="38">
        <v>-5.71423E-2</v>
      </c>
      <c r="EH592" s="38">
        <v>2.52357E-2</v>
      </c>
      <c r="EI592" s="38">
        <v>-0.15781870000000001</v>
      </c>
      <c r="EJ592" s="38">
        <v>-0.13583980000000001</v>
      </c>
      <c r="EK592" s="38">
        <v>4.9887399999999998E-2</v>
      </c>
      <c r="EL592" s="38">
        <v>0.12773880000000001</v>
      </c>
      <c r="EM592" s="38">
        <v>0.21723319999999999</v>
      </c>
      <c r="EN592" s="38">
        <v>0.1395411</v>
      </c>
      <c r="EO592" s="38">
        <v>9.64227E-2</v>
      </c>
      <c r="EP592" s="38">
        <v>9.2837000000000006E-3</v>
      </c>
      <c r="EQ592" s="38">
        <v>5.8464299999999997E-2</v>
      </c>
      <c r="ER592" s="38">
        <v>8.0121999999999999E-2</v>
      </c>
      <c r="ES592" s="38">
        <v>0.14804899999999999</v>
      </c>
      <c r="ET592" s="38">
        <v>0.43400139999999998</v>
      </c>
      <c r="EU592" s="38">
        <v>0.40973599999999999</v>
      </c>
      <c r="EV592" s="38">
        <v>0.52414640000000001</v>
      </c>
      <c r="EW592" s="38">
        <v>0.40918650000000001</v>
      </c>
      <c r="EX592" s="38">
        <v>0.28821360000000001</v>
      </c>
      <c r="EY592" s="38">
        <v>0.25784770000000001</v>
      </c>
      <c r="EZ592" s="38">
        <v>0.22927349999999999</v>
      </c>
      <c r="FA592" s="38">
        <v>0.18385409999999999</v>
      </c>
      <c r="FB592" s="38">
        <v>78.206829999999997</v>
      </c>
      <c r="FC592" s="38">
        <v>76.974720000000005</v>
      </c>
      <c r="FD592" s="38">
        <v>75.203320000000005</v>
      </c>
      <c r="FE592" s="38">
        <v>73.592479999999995</v>
      </c>
      <c r="FF592" s="38">
        <v>71.807119999999998</v>
      </c>
      <c r="FG592" s="38">
        <v>70.893799999999999</v>
      </c>
      <c r="FH592" s="38">
        <v>70.297460000000001</v>
      </c>
      <c r="FI592" s="38">
        <v>72.401409999999998</v>
      </c>
      <c r="FJ592" s="38">
        <v>77.119770000000003</v>
      </c>
      <c r="FK592" s="38">
        <v>82.594110000000001</v>
      </c>
      <c r="FL592" s="38">
        <v>87.317099999999996</v>
      </c>
      <c r="FM592" s="38">
        <v>91.575109999999995</v>
      </c>
      <c r="FN592" s="38">
        <v>95.691810000000004</v>
      </c>
      <c r="FO592" s="38">
        <v>99.026629999999997</v>
      </c>
      <c r="FP592" s="38">
        <v>101.548</v>
      </c>
      <c r="FQ592" s="38">
        <v>102.8035</v>
      </c>
      <c r="FR592" s="38">
        <v>103.212</v>
      </c>
      <c r="FS592" s="38">
        <v>102.8741</v>
      </c>
      <c r="FT592" s="38">
        <v>101.42440000000001</v>
      </c>
      <c r="FU592" s="38">
        <v>98.339370000000002</v>
      </c>
      <c r="FV592" s="38">
        <v>93.916129999999995</v>
      </c>
      <c r="FW592">
        <v>90.217070000000007</v>
      </c>
      <c r="FX592">
        <v>87.068659999999994</v>
      </c>
      <c r="FY592">
        <v>84.616799999999998</v>
      </c>
      <c r="FZ592">
        <v>4.5581000000000003E-2</v>
      </c>
      <c r="GA592">
        <v>0.36482920000000002</v>
      </c>
      <c r="GB592">
        <v>1</v>
      </c>
    </row>
    <row r="593" spans="1:184" x14ac:dyDescent="0.3">
      <c r="A593" t="s">
        <v>279</v>
      </c>
      <c r="B593" t="s">
        <v>1</v>
      </c>
      <c r="C593" t="s">
        <v>1</v>
      </c>
      <c r="D593" t="s">
        <v>1</v>
      </c>
      <c r="E593" t="s">
        <v>222</v>
      </c>
      <c r="F593" t="s">
        <v>1</v>
      </c>
      <c r="G593" t="s">
        <v>1</v>
      </c>
      <c r="H593" s="40" t="s">
        <v>1</v>
      </c>
      <c r="I593" s="18" t="s">
        <v>1</v>
      </c>
      <c r="J593" s="38" t="s">
        <v>1</v>
      </c>
      <c r="K593" s="18">
        <v>44790</v>
      </c>
      <c r="L593" s="38">
        <v>10408</v>
      </c>
      <c r="M593" s="38">
        <v>10408</v>
      </c>
      <c r="N593" s="38">
        <v>14.23874</v>
      </c>
      <c r="O593" s="38">
        <v>13.62865</v>
      </c>
      <c r="P593" s="38">
        <v>13.25102</v>
      </c>
      <c r="Q593" s="38">
        <v>13.136810000000001</v>
      </c>
      <c r="R593" s="38">
        <v>13.72845</v>
      </c>
      <c r="S593" s="38">
        <v>15.18956</v>
      </c>
      <c r="T593" s="38">
        <v>16.876159999999999</v>
      </c>
      <c r="U593" s="38">
        <v>19.020679999999999</v>
      </c>
      <c r="V593" s="38">
        <v>21.459389999999999</v>
      </c>
      <c r="W593" s="38">
        <v>23.113800000000001</v>
      </c>
      <c r="X593" s="38">
        <v>24.675180000000001</v>
      </c>
      <c r="Y593" s="38">
        <v>25.86834</v>
      </c>
      <c r="Z593" s="38">
        <v>26.637309999999999</v>
      </c>
      <c r="AA593" s="38">
        <v>27.374949999999998</v>
      </c>
      <c r="AB593" s="38">
        <v>27.451689999999999</v>
      </c>
      <c r="AC593" s="38">
        <v>26.827559999999998</v>
      </c>
      <c r="AD593" s="38">
        <v>25.533989999999999</v>
      </c>
      <c r="AE593" s="38">
        <v>23.686859999999999</v>
      </c>
      <c r="AF593" s="38">
        <v>22.12472</v>
      </c>
      <c r="AG593" s="38">
        <v>21.113610000000001</v>
      </c>
      <c r="AH593" s="38">
        <v>20.069369999999999</v>
      </c>
      <c r="AI593" s="38">
        <v>18.311699999999998</v>
      </c>
      <c r="AJ593" s="38">
        <v>16.323309999999999</v>
      </c>
      <c r="AK593" s="38">
        <v>14.9015</v>
      </c>
      <c r="AL593" s="38">
        <v>0.3185616</v>
      </c>
      <c r="AM593" s="38">
        <v>0.2945991</v>
      </c>
      <c r="AN593" s="38">
        <v>0.29544429999999999</v>
      </c>
      <c r="AO593" s="38">
        <v>0.27456130000000001</v>
      </c>
      <c r="AP593" s="38">
        <v>0.17208680000000001</v>
      </c>
      <c r="AQ593" s="38">
        <v>-5.9668600000000002E-2</v>
      </c>
      <c r="AR593" s="38">
        <v>-0.36151260000000002</v>
      </c>
      <c r="AS593" s="38">
        <v>-0.1710131</v>
      </c>
      <c r="AT593" s="38">
        <v>-0.44884299999999999</v>
      </c>
      <c r="AU593" s="38">
        <v>-0.66484639999999995</v>
      </c>
      <c r="AV593" s="38">
        <v>-0.44536399999999998</v>
      </c>
      <c r="AW593" s="38">
        <v>-0.19490750000000001</v>
      </c>
      <c r="AX593" s="38">
        <v>-9.7171499999999994E-2</v>
      </c>
      <c r="AY593" s="38">
        <v>8.6925600000000006E-2</v>
      </c>
      <c r="AZ593" s="38">
        <v>0.27367649999999999</v>
      </c>
      <c r="BA593" s="38">
        <v>0.4526078</v>
      </c>
      <c r="BB593" s="38">
        <v>0.82424969999999997</v>
      </c>
      <c r="BC593" s="38">
        <v>0.73135170000000005</v>
      </c>
      <c r="BD593" s="38">
        <v>0.64193520000000004</v>
      </c>
      <c r="BE593" s="38">
        <v>0.58861030000000003</v>
      </c>
      <c r="BF593" s="38">
        <v>0.65301759999999998</v>
      </c>
      <c r="BG593" s="38">
        <v>0.78834660000000001</v>
      </c>
      <c r="BH593" s="38">
        <v>0.61918770000000001</v>
      </c>
      <c r="BI593" s="38">
        <v>0.55781449999999999</v>
      </c>
      <c r="BJ593" s="38">
        <v>0.34689560000000003</v>
      </c>
      <c r="BK593" s="38">
        <v>0.32193369999999999</v>
      </c>
      <c r="BL593" s="38">
        <v>0.31869510000000001</v>
      </c>
      <c r="BM593" s="38">
        <v>0.29766789999999999</v>
      </c>
      <c r="BN593" s="38">
        <v>0.19124279999999999</v>
      </c>
      <c r="BO593" s="38">
        <v>-3.6976799999999997E-2</v>
      </c>
      <c r="BP593" s="38">
        <v>-0.33356970000000002</v>
      </c>
      <c r="BQ593" s="38">
        <v>-0.15124870000000001</v>
      </c>
      <c r="BR593" s="38">
        <v>-0.42774649999999997</v>
      </c>
      <c r="BS593" s="38">
        <v>-0.62016970000000005</v>
      </c>
      <c r="BT593" s="38">
        <v>-0.41370380000000001</v>
      </c>
      <c r="BU593" s="38">
        <v>-0.17549409999999999</v>
      </c>
      <c r="BV593" s="38">
        <v>-8.5549799999999995E-2</v>
      </c>
      <c r="BW593" s="38">
        <v>0.10382</v>
      </c>
      <c r="BX593" s="38">
        <v>0.30605929999999998</v>
      </c>
      <c r="BY593" s="38">
        <v>0.49969279999999999</v>
      </c>
      <c r="BZ593" s="38">
        <v>0.87882780000000005</v>
      </c>
      <c r="CA593" s="38">
        <v>0.78631169999999995</v>
      </c>
      <c r="CB593" s="38">
        <v>0.70231619999999995</v>
      </c>
      <c r="CC593" s="38">
        <v>0.64516229999999997</v>
      </c>
      <c r="CD593" s="38">
        <v>0.69637879999999996</v>
      </c>
      <c r="CE593" s="38">
        <v>0.84346969999999999</v>
      </c>
      <c r="CF593" s="38">
        <v>0.67352440000000002</v>
      </c>
      <c r="CG593" s="38">
        <v>0.60331570000000001</v>
      </c>
      <c r="CH593" s="38">
        <v>0.3665196</v>
      </c>
      <c r="CI593" s="38">
        <v>0.34086559999999999</v>
      </c>
      <c r="CJ593" s="38">
        <v>0.3347985</v>
      </c>
      <c r="CK593" s="38">
        <v>0.31367149999999999</v>
      </c>
      <c r="CL593" s="38">
        <v>0.2045101</v>
      </c>
      <c r="CM593" s="38">
        <v>-2.1260500000000002E-2</v>
      </c>
      <c r="CN593" s="38">
        <v>-0.31421660000000001</v>
      </c>
      <c r="CO593" s="38">
        <v>-0.13755999999999999</v>
      </c>
      <c r="CP593" s="38">
        <v>-0.41313509999999998</v>
      </c>
      <c r="CQ593" s="38">
        <v>-0.58922680000000005</v>
      </c>
      <c r="CR593" s="38">
        <v>-0.39177610000000002</v>
      </c>
      <c r="CS593" s="38">
        <v>-0.16204840000000001</v>
      </c>
      <c r="CT593" s="38">
        <v>-7.7500700000000006E-2</v>
      </c>
      <c r="CU593" s="38">
        <v>0.115521</v>
      </c>
      <c r="CV593" s="38">
        <v>0.32848749999999999</v>
      </c>
      <c r="CW593" s="38">
        <v>0.53230379999999999</v>
      </c>
      <c r="CX593" s="38">
        <v>0.91662840000000001</v>
      </c>
      <c r="CY593" s="38">
        <v>0.82437689999999997</v>
      </c>
      <c r="CZ593" s="38">
        <v>0.74413589999999996</v>
      </c>
      <c r="DA593" s="38">
        <v>0.68432999999999999</v>
      </c>
      <c r="DB593" s="38">
        <v>0.72641060000000002</v>
      </c>
      <c r="DC593" s="38">
        <v>0.88164779999999998</v>
      </c>
      <c r="DD593" s="38">
        <v>0.71115779999999995</v>
      </c>
      <c r="DE593" s="38">
        <v>0.63482959999999999</v>
      </c>
      <c r="DF593" s="38">
        <v>0.38614369999999998</v>
      </c>
      <c r="DG593" s="38">
        <v>0.35979749999999999</v>
      </c>
      <c r="DH593" s="38">
        <v>0.35090189999999999</v>
      </c>
      <c r="DI593" s="38">
        <v>0.3296751</v>
      </c>
      <c r="DJ593" s="38">
        <v>0.21777750000000001</v>
      </c>
      <c r="DK593" s="38">
        <v>-5.5442E-3</v>
      </c>
      <c r="DL593" s="38">
        <v>-0.2948634</v>
      </c>
      <c r="DM593" s="38">
        <v>-0.1238713</v>
      </c>
      <c r="DN593" s="38">
        <v>-0.39852379999999998</v>
      </c>
      <c r="DO593" s="38">
        <v>-0.55828390000000006</v>
      </c>
      <c r="DP593" s="38">
        <v>-0.36984840000000002</v>
      </c>
      <c r="DQ593" s="38">
        <v>-0.14860280000000001</v>
      </c>
      <c r="DR593" s="38">
        <v>-6.9451499999999999E-2</v>
      </c>
      <c r="DS593" s="38">
        <v>0.127222</v>
      </c>
      <c r="DT593" s="38">
        <v>0.3509157</v>
      </c>
      <c r="DU593" s="38">
        <v>0.56491460000000004</v>
      </c>
      <c r="DV593" s="38">
        <v>0.95442899999999997</v>
      </c>
      <c r="DW593" s="38">
        <v>0.86244200000000004</v>
      </c>
      <c r="DX593" s="38">
        <v>0.78595550000000003</v>
      </c>
      <c r="DY593" s="38">
        <v>0.72349770000000002</v>
      </c>
      <c r="DZ593" s="38">
        <v>0.75644239999999996</v>
      </c>
      <c r="EA593" s="38">
        <v>0.91982589999999997</v>
      </c>
      <c r="EB593" s="38">
        <v>0.74879119999999999</v>
      </c>
      <c r="EC593" s="38">
        <v>0.66634349999999998</v>
      </c>
      <c r="ED593" s="38">
        <v>0.4144776</v>
      </c>
      <c r="EE593" s="38">
        <v>0.38713209999999998</v>
      </c>
      <c r="EF593" s="38">
        <v>0.3741527</v>
      </c>
      <c r="EG593" s="38">
        <v>0.35278169999999998</v>
      </c>
      <c r="EH593" s="38">
        <v>0.23693349999999999</v>
      </c>
      <c r="EI593" s="38">
        <v>1.7147599999999999E-2</v>
      </c>
      <c r="EJ593" s="38">
        <v>-0.2669205</v>
      </c>
      <c r="EK593" s="38">
        <v>-0.10410700000000001</v>
      </c>
      <c r="EL593" s="38">
        <v>-0.37742730000000002</v>
      </c>
      <c r="EM593" s="38">
        <v>-0.51360720000000004</v>
      </c>
      <c r="EN593" s="38">
        <v>-0.33818819999999999</v>
      </c>
      <c r="EO593" s="38">
        <v>-0.12918930000000001</v>
      </c>
      <c r="EP593" s="38">
        <v>-5.7829800000000001E-2</v>
      </c>
      <c r="EQ593" s="38">
        <v>0.14411640000000001</v>
      </c>
      <c r="ER593" s="38">
        <v>0.38329849999999999</v>
      </c>
      <c r="ES593" s="38">
        <v>0.61199959999999998</v>
      </c>
      <c r="ET593" s="38">
        <v>1.009007</v>
      </c>
      <c r="EU593" s="38">
        <v>0.91740200000000005</v>
      </c>
      <c r="EV593" s="38">
        <v>0.84633650000000005</v>
      </c>
      <c r="EW593" s="38">
        <v>0.78004969999999996</v>
      </c>
      <c r="EX593" s="38">
        <v>0.79980359999999995</v>
      </c>
      <c r="EY593" s="38">
        <v>0.97494890000000001</v>
      </c>
      <c r="EZ593" s="38">
        <v>0.80312790000000001</v>
      </c>
      <c r="FA593" s="38">
        <v>0.7118447</v>
      </c>
      <c r="FB593" s="38">
        <v>82.775639999999996</v>
      </c>
      <c r="FC593" s="38">
        <v>81.316289999999995</v>
      </c>
      <c r="FD593" s="38">
        <v>79.750900000000001</v>
      </c>
      <c r="FE593" s="38">
        <v>78.184950000000001</v>
      </c>
      <c r="FF593" s="38">
        <v>77.77319</v>
      </c>
      <c r="FG593" s="38">
        <v>77.137100000000004</v>
      </c>
      <c r="FH593" s="38">
        <v>76.224329999999995</v>
      </c>
      <c r="FI593" s="38">
        <v>77.524249999999995</v>
      </c>
      <c r="FJ593" s="38">
        <v>81.559460000000001</v>
      </c>
      <c r="FK593" s="38">
        <v>84.554500000000004</v>
      </c>
      <c r="FL593" s="38">
        <v>87.643590000000003</v>
      </c>
      <c r="FM593" s="38">
        <v>91.217380000000006</v>
      </c>
      <c r="FN593" s="38">
        <v>94.991699999999994</v>
      </c>
      <c r="FO593" s="38">
        <v>96.721990000000005</v>
      </c>
      <c r="FP593" s="38">
        <v>97.496570000000006</v>
      </c>
      <c r="FQ593" s="38">
        <v>97.994969999999995</v>
      </c>
      <c r="FR593" s="38">
        <v>98.233959999999996</v>
      </c>
      <c r="FS593" s="38">
        <v>98.055599999999998</v>
      </c>
      <c r="FT593" s="38">
        <v>97.160839999999993</v>
      </c>
      <c r="FU593" s="38">
        <v>94.533299999999997</v>
      </c>
      <c r="FV593" s="38">
        <v>91.005709999999993</v>
      </c>
      <c r="FW593">
        <v>87.284850000000006</v>
      </c>
      <c r="FX593">
        <v>84.100589999999997</v>
      </c>
      <c r="FY593">
        <v>81.642849999999996</v>
      </c>
      <c r="FZ593">
        <v>6.4972299999999997E-2</v>
      </c>
      <c r="GA593">
        <v>0.43826310000000002</v>
      </c>
      <c r="GB593">
        <v>1</v>
      </c>
    </row>
    <row r="594" spans="1:184" x14ac:dyDescent="0.3">
      <c r="A594" t="s">
        <v>279</v>
      </c>
      <c r="B594" t="s">
        <v>1</v>
      </c>
      <c r="C594" t="s">
        <v>1</v>
      </c>
      <c r="D594" t="s">
        <v>1</v>
      </c>
      <c r="E594" t="s">
        <v>222</v>
      </c>
      <c r="F594" t="s">
        <v>1</v>
      </c>
      <c r="G594" t="s">
        <v>1</v>
      </c>
      <c r="H594" s="40" t="s">
        <v>1</v>
      </c>
      <c r="I594" s="18" t="s">
        <v>1</v>
      </c>
      <c r="J594" s="38" t="s">
        <v>1</v>
      </c>
      <c r="K594" s="18">
        <v>44792</v>
      </c>
      <c r="L594" s="38">
        <v>10406</v>
      </c>
      <c r="M594" s="38">
        <v>10406</v>
      </c>
      <c r="N594" s="38">
        <v>13.629339999999999</v>
      </c>
      <c r="O594" s="38">
        <v>12.97654</v>
      </c>
      <c r="P594" s="38">
        <v>12.590249999999999</v>
      </c>
      <c r="Q594" s="38">
        <v>12.4633</v>
      </c>
      <c r="R594" s="38">
        <v>13.01144</v>
      </c>
      <c r="S594" s="38">
        <v>14.33614</v>
      </c>
      <c r="T594" s="38">
        <v>15.87199</v>
      </c>
      <c r="U594" s="38">
        <v>17.879069999999999</v>
      </c>
      <c r="V594" s="38">
        <v>20.224049999999998</v>
      </c>
      <c r="W594" s="38">
        <v>21.994409999999998</v>
      </c>
      <c r="X594" s="38">
        <v>23.732749999999999</v>
      </c>
      <c r="Y594" s="38">
        <v>25.080670000000001</v>
      </c>
      <c r="Z594" s="38">
        <v>25.923960000000001</v>
      </c>
      <c r="AA594" s="38">
        <v>26.752569999999999</v>
      </c>
      <c r="AB594" s="38">
        <v>26.880189999999999</v>
      </c>
      <c r="AC594" s="38">
        <v>26.34029</v>
      </c>
      <c r="AD594" s="38">
        <v>25.14772</v>
      </c>
      <c r="AE594" s="38">
        <v>23.38505</v>
      </c>
      <c r="AF594" s="38">
        <v>21.76633</v>
      </c>
      <c r="AG594" s="38">
        <v>20.631900000000002</v>
      </c>
      <c r="AH594" s="38">
        <v>19.5944</v>
      </c>
      <c r="AI594" s="38">
        <v>17.98115</v>
      </c>
      <c r="AJ594" s="38">
        <v>16.125260000000001</v>
      </c>
      <c r="AK594" s="38">
        <v>14.602460000000001</v>
      </c>
      <c r="AL594" s="38">
        <v>-7.2043700000000002E-2</v>
      </c>
      <c r="AM594" s="38">
        <v>-0.1042927</v>
      </c>
      <c r="AN594" s="38">
        <v>-9.0232300000000001E-2</v>
      </c>
      <c r="AO594" s="38">
        <v>-8.03344E-2</v>
      </c>
      <c r="AP594" s="38">
        <v>-5.5383000000000002E-2</v>
      </c>
      <c r="AQ594" s="38">
        <v>-5.6386800000000001E-2</v>
      </c>
      <c r="AR594" s="38">
        <v>-5.7462800000000001E-2</v>
      </c>
      <c r="AS594" s="38">
        <v>8.652E-2</v>
      </c>
      <c r="AT594" s="38">
        <v>-3.9821799999999997E-2</v>
      </c>
      <c r="AU594" s="38">
        <v>-9.7806599999999994E-2</v>
      </c>
      <c r="AV594" s="38">
        <v>7.9215499999999994E-2</v>
      </c>
      <c r="AW594" s="38">
        <v>7.2457300000000002E-2</v>
      </c>
      <c r="AX594" s="38">
        <v>-3.4610299999999997E-2</v>
      </c>
      <c r="AY594" s="38">
        <v>-5.8641199999999997E-2</v>
      </c>
      <c r="AZ594" s="38">
        <v>-0.25568619999999997</v>
      </c>
      <c r="BA594" s="38">
        <v>-0.24831159999999999</v>
      </c>
      <c r="BB594" s="38">
        <v>9.7609299999999996E-2</v>
      </c>
      <c r="BC594" s="38">
        <v>0.21709800000000001</v>
      </c>
      <c r="BD594" s="38">
        <v>0.24740229999999999</v>
      </c>
      <c r="BE594" s="38">
        <v>0.17867659999999999</v>
      </c>
      <c r="BF594" s="38">
        <v>0.1339321</v>
      </c>
      <c r="BG594" s="38">
        <v>0.13518740000000001</v>
      </c>
      <c r="BH594" s="38">
        <v>0.1404871</v>
      </c>
      <c r="BI594" s="38">
        <v>9.2237200000000005E-2</v>
      </c>
      <c r="BJ594" s="38">
        <v>-3.8370099999999997E-2</v>
      </c>
      <c r="BK594" s="38">
        <v>-7.1374599999999996E-2</v>
      </c>
      <c r="BL594" s="38">
        <v>-5.8056400000000001E-2</v>
      </c>
      <c r="BM594" s="38">
        <v>-5.20124E-2</v>
      </c>
      <c r="BN594" s="38">
        <v>-3.2209000000000002E-2</v>
      </c>
      <c r="BO594" s="38">
        <v>-3.2401399999999997E-2</v>
      </c>
      <c r="BP594" s="38">
        <v>-2.30455E-2</v>
      </c>
      <c r="BQ594" s="38">
        <v>0.1100753</v>
      </c>
      <c r="BR594" s="38">
        <v>-9.9442000000000003E-3</v>
      </c>
      <c r="BS594" s="38">
        <v>-5.2626199999999998E-2</v>
      </c>
      <c r="BT594" s="38">
        <v>0.10860599999999999</v>
      </c>
      <c r="BU594" s="38">
        <v>9.1903399999999996E-2</v>
      </c>
      <c r="BV594" s="38">
        <v>-1.94241E-2</v>
      </c>
      <c r="BW594" s="38">
        <v>-3.9257300000000002E-2</v>
      </c>
      <c r="BX594" s="38">
        <v>-0.21927920000000001</v>
      </c>
      <c r="BY594" s="38">
        <v>-0.201931</v>
      </c>
      <c r="BZ594" s="38">
        <v>0.14867569999999999</v>
      </c>
      <c r="CA594" s="38">
        <v>0.27222790000000002</v>
      </c>
      <c r="CB594" s="38">
        <v>0.30513810000000002</v>
      </c>
      <c r="CC594" s="38">
        <v>0.2367533</v>
      </c>
      <c r="CD594" s="38">
        <v>0.18833820000000001</v>
      </c>
      <c r="CE594" s="38">
        <v>0.20593139999999999</v>
      </c>
      <c r="CF594" s="38">
        <v>0.2006587</v>
      </c>
      <c r="CG594" s="38">
        <v>0.1492764</v>
      </c>
      <c r="CH594" s="38">
        <v>-1.50478E-2</v>
      </c>
      <c r="CI594" s="38">
        <v>-4.8575699999999999E-2</v>
      </c>
      <c r="CJ594" s="38">
        <v>-3.5771499999999998E-2</v>
      </c>
      <c r="CK594" s="38">
        <v>-3.2396800000000003E-2</v>
      </c>
      <c r="CL594" s="38">
        <v>-1.6158800000000001E-2</v>
      </c>
      <c r="CM594" s="38">
        <v>-1.57892E-2</v>
      </c>
      <c r="CN594" s="38">
        <v>7.9179999999999995E-4</v>
      </c>
      <c r="CO594" s="38">
        <v>0.12638959999999999</v>
      </c>
      <c r="CP594" s="38">
        <v>1.07489E-2</v>
      </c>
      <c r="CQ594" s="38">
        <v>-2.13344E-2</v>
      </c>
      <c r="CR594" s="38">
        <v>0.12896179999999999</v>
      </c>
      <c r="CS594" s="38">
        <v>0.1053717</v>
      </c>
      <c r="CT594" s="38">
        <v>-8.9061000000000001E-3</v>
      </c>
      <c r="CU594" s="38">
        <v>-2.58321E-2</v>
      </c>
      <c r="CV594" s="38">
        <v>-0.19406380000000001</v>
      </c>
      <c r="CW594" s="38">
        <v>-0.16980799999999999</v>
      </c>
      <c r="CX594" s="38">
        <v>0.18404419999999999</v>
      </c>
      <c r="CY594" s="38">
        <v>0.31041069999999998</v>
      </c>
      <c r="CZ594" s="38">
        <v>0.34512569999999998</v>
      </c>
      <c r="DA594" s="38">
        <v>0.27697709999999998</v>
      </c>
      <c r="DB594" s="38">
        <v>0.22601969999999999</v>
      </c>
      <c r="DC594" s="38">
        <v>0.25492860000000001</v>
      </c>
      <c r="DD594" s="38">
        <v>0.2423334</v>
      </c>
      <c r="DE594" s="38">
        <v>0.18878159999999999</v>
      </c>
      <c r="DF594" s="38">
        <v>8.2743999999999995E-3</v>
      </c>
      <c r="DG594" s="38">
        <v>-2.57767E-2</v>
      </c>
      <c r="DH594" s="38">
        <v>-1.34866E-2</v>
      </c>
      <c r="DI594" s="38">
        <v>-1.27811E-2</v>
      </c>
      <c r="DJ594" s="38">
        <v>-1.0849999999999999E-4</v>
      </c>
      <c r="DK594" s="38">
        <v>8.229E-4</v>
      </c>
      <c r="DL594" s="38">
        <v>2.4629000000000002E-2</v>
      </c>
      <c r="DM594" s="38">
        <v>0.142704</v>
      </c>
      <c r="DN594" s="38">
        <v>3.1441900000000002E-2</v>
      </c>
      <c r="DO594" s="38">
        <v>9.9573999999999999E-3</v>
      </c>
      <c r="DP594" s="38">
        <v>0.14931749999999999</v>
      </c>
      <c r="DQ594" s="38">
        <v>0.11884</v>
      </c>
      <c r="DR594" s="38">
        <v>1.6118E-3</v>
      </c>
      <c r="DS594" s="38">
        <v>-1.24069E-2</v>
      </c>
      <c r="DT594" s="38">
        <v>-0.16884840000000001</v>
      </c>
      <c r="DU594" s="38">
        <v>-0.137685</v>
      </c>
      <c r="DV594" s="38">
        <v>0.21941269999999999</v>
      </c>
      <c r="DW594" s="38">
        <v>0.3485935</v>
      </c>
      <c r="DX594" s="38">
        <v>0.38511329999999999</v>
      </c>
      <c r="DY594" s="38">
        <v>0.3172008</v>
      </c>
      <c r="DZ594" s="38">
        <v>0.26370120000000002</v>
      </c>
      <c r="EA594" s="38">
        <v>0.30392570000000002</v>
      </c>
      <c r="EB594" s="38">
        <v>0.28400809999999999</v>
      </c>
      <c r="EC594" s="38">
        <v>0.22828670000000001</v>
      </c>
      <c r="ED594" s="38">
        <v>4.1947999999999999E-2</v>
      </c>
      <c r="EE594" s="38">
        <v>7.1414E-3</v>
      </c>
      <c r="EF594" s="38">
        <v>1.8689299999999999E-2</v>
      </c>
      <c r="EG594" s="38">
        <v>1.55408E-2</v>
      </c>
      <c r="EH594" s="38">
        <v>2.3065499999999999E-2</v>
      </c>
      <c r="EI594" s="38">
        <v>2.4808299999999998E-2</v>
      </c>
      <c r="EJ594" s="38">
        <v>5.9046300000000003E-2</v>
      </c>
      <c r="EK594" s="38">
        <v>0.1662593</v>
      </c>
      <c r="EL594" s="38">
        <v>6.1319499999999999E-2</v>
      </c>
      <c r="EM594" s="38">
        <v>5.5137899999999997E-2</v>
      </c>
      <c r="EN594" s="38">
        <v>0.17870800000000001</v>
      </c>
      <c r="EO594" s="38">
        <v>0.1382861</v>
      </c>
      <c r="EP594" s="38">
        <v>1.67981E-2</v>
      </c>
      <c r="EQ594" s="38">
        <v>6.9769999999999997E-3</v>
      </c>
      <c r="ER594" s="38">
        <v>-0.13244130000000001</v>
      </c>
      <c r="ES594" s="38">
        <v>-9.1304499999999997E-2</v>
      </c>
      <c r="ET594" s="38">
        <v>0.27047909999999997</v>
      </c>
      <c r="EU594" s="38">
        <v>0.40372340000000001</v>
      </c>
      <c r="EV594" s="38">
        <v>0.4428491</v>
      </c>
      <c r="EW594" s="38">
        <v>0.37527749999999999</v>
      </c>
      <c r="EX594" s="38">
        <v>0.31810729999999998</v>
      </c>
      <c r="EY594" s="38">
        <v>0.37466969999999999</v>
      </c>
      <c r="EZ594" s="38">
        <v>0.34417969999999998</v>
      </c>
      <c r="FA594" s="38">
        <v>0.28532590000000002</v>
      </c>
      <c r="FB594" s="38">
        <v>79.096630000000005</v>
      </c>
      <c r="FC594" s="38">
        <v>77.681560000000005</v>
      </c>
      <c r="FD594" s="38">
        <v>75.798869999999994</v>
      </c>
      <c r="FE594" s="38">
        <v>74.054310000000001</v>
      </c>
      <c r="FF594" s="38">
        <v>72.346599999999995</v>
      </c>
      <c r="FG594" s="38">
        <v>71.580470000000005</v>
      </c>
      <c r="FH594" s="38">
        <v>70.557119999999998</v>
      </c>
      <c r="FI594" s="38">
        <v>72.38937</v>
      </c>
      <c r="FJ594" s="38">
        <v>76.010639999999995</v>
      </c>
      <c r="FK594" s="38">
        <v>80.181820000000002</v>
      </c>
      <c r="FL594" s="38">
        <v>84.768559999999994</v>
      </c>
      <c r="FM594" s="38">
        <v>88.981920000000002</v>
      </c>
      <c r="FN594" s="38">
        <v>92.630459999999999</v>
      </c>
      <c r="FO594" s="38">
        <v>95.51688</v>
      </c>
      <c r="FP594" s="38">
        <v>98.447270000000003</v>
      </c>
      <c r="FQ594" s="38">
        <v>100.2132</v>
      </c>
      <c r="FR594" s="38">
        <v>100.82559999999999</v>
      </c>
      <c r="FS594" s="38">
        <v>100.0536</v>
      </c>
      <c r="FT594" s="38">
        <v>97.859020000000001</v>
      </c>
      <c r="FU594" s="38">
        <v>94.476470000000006</v>
      </c>
      <c r="FV594" s="38">
        <v>90.117429999999999</v>
      </c>
      <c r="FW594">
        <v>86.632140000000007</v>
      </c>
      <c r="FX594">
        <v>83.800030000000007</v>
      </c>
      <c r="FY594">
        <v>80.978179999999995</v>
      </c>
      <c r="FZ594">
        <v>6.7286399999999996E-2</v>
      </c>
      <c r="GA594">
        <v>0.55897050000000004</v>
      </c>
      <c r="GB594">
        <v>1</v>
      </c>
    </row>
    <row r="595" spans="1:184" x14ac:dyDescent="0.3">
      <c r="A595" t="s">
        <v>279</v>
      </c>
      <c r="B595" t="s">
        <v>1</v>
      </c>
      <c r="C595" t="s">
        <v>1</v>
      </c>
      <c r="D595" t="s">
        <v>1</v>
      </c>
      <c r="E595" t="s">
        <v>222</v>
      </c>
      <c r="F595" t="s">
        <v>1</v>
      </c>
      <c r="G595" t="s">
        <v>1</v>
      </c>
      <c r="H595" s="40" t="s">
        <v>1</v>
      </c>
      <c r="I595" s="18" t="s">
        <v>1</v>
      </c>
      <c r="J595" s="38" t="s">
        <v>1</v>
      </c>
      <c r="K595" s="18">
        <v>44805</v>
      </c>
      <c r="L595" s="38">
        <v>10396</v>
      </c>
      <c r="M595" s="38">
        <v>10396</v>
      </c>
      <c r="N595" s="38">
        <v>12.662330000000001</v>
      </c>
      <c r="O595" s="38">
        <v>12.11439</v>
      </c>
      <c r="P595" s="38">
        <v>11.76525</v>
      </c>
      <c r="Q595" s="38">
        <v>11.66408</v>
      </c>
      <c r="R595" s="38">
        <v>12.25742</v>
      </c>
      <c r="S595" s="38">
        <v>13.617290000000001</v>
      </c>
      <c r="T595" s="38">
        <v>15.27922</v>
      </c>
      <c r="U595" s="38">
        <v>17.432860000000002</v>
      </c>
      <c r="V595" s="38">
        <v>20.019829999999999</v>
      </c>
      <c r="W595" s="38">
        <v>21.99417</v>
      </c>
      <c r="X595" s="38">
        <v>23.808900000000001</v>
      </c>
      <c r="Y595" s="38">
        <v>25.19125</v>
      </c>
      <c r="Z595" s="38">
        <v>26.121569999999998</v>
      </c>
      <c r="AA595" s="38">
        <v>27.104559999999999</v>
      </c>
      <c r="AB595" s="38">
        <v>27.415790000000001</v>
      </c>
      <c r="AC595" s="38">
        <v>26.922170000000001</v>
      </c>
      <c r="AD595" s="38">
        <v>25.619350000000001</v>
      </c>
      <c r="AE595" s="38">
        <v>23.673249999999999</v>
      </c>
      <c r="AF595" s="38">
        <v>22.097850000000001</v>
      </c>
      <c r="AG595" s="38">
        <v>20.824470000000002</v>
      </c>
      <c r="AH595" s="38">
        <v>19.639320000000001</v>
      </c>
      <c r="AI595" s="38">
        <v>17.829910000000002</v>
      </c>
      <c r="AJ595" s="38">
        <v>15.919269999999999</v>
      </c>
      <c r="AK595" s="38">
        <v>14.49653</v>
      </c>
      <c r="AL595" s="38">
        <v>-0.15301409999999999</v>
      </c>
      <c r="AM595" s="38">
        <v>-0.14526539999999999</v>
      </c>
      <c r="AN595" s="38">
        <v>-0.1158429</v>
      </c>
      <c r="AO595" s="38">
        <v>-8.0573599999999995E-2</v>
      </c>
      <c r="AP595" s="38">
        <v>-3.9254200000000003E-2</v>
      </c>
      <c r="AQ595" s="38">
        <v>-0.2044636</v>
      </c>
      <c r="AR595" s="38">
        <v>-0.27316200000000002</v>
      </c>
      <c r="AS595" s="38">
        <v>0.16022980000000001</v>
      </c>
      <c r="AT595" s="38">
        <v>0.16433719999999999</v>
      </c>
      <c r="AU595" s="38">
        <v>0.16376450000000001</v>
      </c>
      <c r="AV595" s="38">
        <v>0.24094460000000001</v>
      </c>
      <c r="AW595" s="38">
        <v>0.14394480000000001</v>
      </c>
      <c r="AX595" s="38">
        <v>7.6370300000000002E-2</v>
      </c>
      <c r="AY595" s="38">
        <v>-0.11968959999999999</v>
      </c>
      <c r="AZ595" s="38">
        <v>-0.26893630000000002</v>
      </c>
      <c r="BA595" s="38">
        <v>-0.2810956</v>
      </c>
      <c r="BB595" s="38">
        <v>-0.13982240000000001</v>
      </c>
      <c r="BC595" s="38">
        <v>-0.18804009999999999</v>
      </c>
      <c r="BD595" s="38">
        <v>-3.6186400000000001E-2</v>
      </c>
      <c r="BE595" s="38">
        <v>-0.20787990000000001</v>
      </c>
      <c r="BF595" s="38">
        <v>8.1649899999999997E-2</v>
      </c>
      <c r="BG595" s="38">
        <v>0.14544499999999999</v>
      </c>
      <c r="BH595" s="38">
        <v>9.6574300000000002E-2</v>
      </c>
      <c r="BI595" s="38">
        <v>5.5718999999999998E-2</v>
      </c>
      <c r="BJ595" s="38">
        <v>-0.1288919</v>
      </c>
      <c r="BK595" s="38">
        <v>-0.12801199999999999</v>
      </c>
      <c r="BL595" s="38">
        <v>-0.1014139</v>
      </c>
      <c r="BM595" s="38">
        <v>-6.7736299999999999E-2</v>
      </c>
      <c r="BN595" s="38">
        <v>-2.7750299999999999E-2</v>
      </c>
      <c r="BO595" s="38">
        <v>-0.18943289999999999</v>
      </c>
      <c r="BP595" s="38">
        <v>-0.2466884</v>
      </c>
      <c r="BQ595" s="38">
        <v>0.178087</v>
      </c>
      <c r="BR595" s="38">
        <v>0.182893</v>
      </c>
      <c r="BS595" s="38">
        <v>0.18572520000000001</v>
      </c>
      <c r="BT595" s="38">
        <v>0.25684000000000001</v>
      </c>
      <c r="BU595" s="38">
        <v>0.16017670000000001</v>
      </c>
      <c r="BV595" s="38">
        <v>8.72917E-2</v>
      </c>
      <c r="BW595" s="38">
        <v>-0.1044761</v>
      </c>
      <c r="BX595" s="38">
        <v>-0.2449276</v>
      </c>
      <c r="BY595" s="38">
        <v>-0.24599109999999999</v>
      </c>
      <c r="BZ595" s="38">
        <v>-0.1036658</v>
      </c>
      <c r="CA595" s="38">
        <v>-0.15251919999999999</v>
      </c>
      <c r="CB595" s="38">
        <v>3.6142000000000001E-3</v>
      </c>
      <c r="CC595" s="38">
        <v>-0.1690046</v>
      </c>
      <c r="CD595" s="38">
        <v>0.11645469999999999</v>
      </c>
      <c r="CE595" s="38">
        <v>0.19176689999999999</v>
      </c>
      <c r="CF595" s="38">
        <v>0.13617580000000001</v>
      </c>
      <c r="CG595" s="38">
        <v>9.5213800000000001E-2</v>
      </c>
      <c r="CH595" s="38">
        <v>-0.1121849</v>
      </c>
      <c r="CI595" s="38">
        <v>-0.1160624</v>
      </c>
      <c r="CJ595" s="38">
        <v>-9.1420299999999996E-2</v>
      </c>
      <c r="CK595" s="38">
        <v>-5.88452E-2</v>
      </c>
      <c r="CL595" s="38">
        <v>-1.97827E-2</v>
      </c>
      <c r="CM595" s="38">
        <v>-0.17902270000000001</v>
      </c>
      <c r="CN595" s="38">
        <v>-0.2283529</v>
      </c>
      <c r="CO595" s="38">
        <v>0.19045480000000001</v>
      </c>
      <c r="CP595" s="38">
        <v>0.19574459999999999</v>
      </c>
      <c r="CQ595" s="38">
        <v>0.20093510000000001</v>
      </c>
      <c r="CR595" s="38">
        <v>0.26784910000000001</v>
      </c>
      <c r="CS595" s="38">
        <v>0.17141880000000001</v>
      </c>
      <c r="CT595" s="38">
        <v>9.4855900000000007E-2</v>
      </c>
      <c r="CU595" s="38">
        <v>-9.3939300000000003E-2</v>
      </c>
      <c r="CV595" s="38">
        <v>-0.22829930000000001</v>
      </c>
      <c r="CW595" s="38">
        <v>-0.22167780000000001</v>
      </c>
      <c r="CX595" s="38">
        <v>-7.8623899999999997E-2</v>
      </c>
      <c r="CY595" s="38">
        <v>-0.12791749999999999</v>
      </c>
      <c r="CZ595" s="38">
        <v>3.11799E-2</v>
      </c>
      <c r="DA595" s="38">
        <v>-0.1420797</v>
      </c>
      <c r="DB595" s="38">
        <v>0.1405604</v>
      </c>
      <c r="DC595" s="38">
        <v>0.2238493</v>
      </c>
      <c r="DD595" s="38">
        <v>0.16360359999999999</v>
      </c>
      <c r="DE595" s="38">
        <v>0.1225677</v>
      </c>
      <c r="DF595" s="38">
        <v>-9.5477900000000004E-2</v>
      </c>
      <c r="DG595" s="38">
        <v>-0.10411280000000001</v>
      </c>
      <c r="DH595" s="38">
        <v>-8.1426799999999994E-2</v>
      </c>
      <c r="DI595" s="38">
        <v>-4.9954100000000001E-2</v>
      </c>
      <c r="DJ595" s="38">
        <v>-1.18152E-2</v>
      </c>
      <c r="DK595" s="38">
        <v>-0.1686124</v>
      </c>
      <c r="DL595" s="38">
        <v>-0.21001739999999999</v>
      </c>
      <c r="DM595" s="38">
        <v>0.20282259999999999</v>
      </c>
      <c r="DN595" s="38">
        <v>0.20859620000000001</v>
      </c>
      <c r="DO595" s="38">
        <v>0.21614510000000001</v>
      </c>
      <c r="DP595" s="38">
        <v>0.2788583</v>
      </c>
      <c r="DQ595" s="38">
        <v>0.18266099999999999</v>
      </c>
      <c r="DR595" s="38">
        <v>0.1024201</v>
      </c>
      <c r="DS595" s="38">
        <v>-8.3402599999999993E-2</v>
      </c>
      <c r="DT595" s="38">
        <v>-0.211671</v>
      </c>
      <c r="DU595" s="38">
        <v>-0.1973645</v>
      </c>
      <c r="DV595" s="38">
        <v>-5.3581900000000002E-2</v>
      </c>
      <c r="DW595" s="38">
        <v>-0.1033159</v>
      </c>
      <c r="DX595" s="38">
        <v>5.8745699999999998E-2</v>
      </c>
      <c r="DY595" s="38">
        <v>-0.1151548</v>
      </c>
      <c r="DZ595" s="38">
        <v>0.16466610000000001</v>
      </c>
      <c r="EA595" s="38">
        <v>0.25593169999999998</v>
      </c>
      <c r="EB595" s="38">
        <v>0.19103149999999999</v>
      </c>
      <c r="EC595" s="38">
        <v>0.14992169999999999</v>
      </c>
      <c r="ED595" s="38">
        <v>-7.1355699999999994E-2</v>
      </c>
      <c r="EE595" s="38">
        <v>-8.6859400000000003E-2</v>
      </c>
      <c r="EF595" s="38">
        <v>-6.6997699999999993E-2</v>
      </c>
      <c r="EG595" s="38">
        <v>-3.7116799999999998E-2</v>
      </c>
      <c r="EH595" s="38">
        <v>-3.1129999999999998E-4</v>
      </c>
      <c r="EI595" s="38">
        <v>-0.15358179999999999</v>
      </c>
      <c r="EJ595" s="38">
        <v>-0.18354380000000001</v>
      </c>
      <c r="EK595" s="38">
        <v>0.22067980000000001</v>
      </c>
      <c r="EL595" s="38">
        <v>0.22715199999999999</v>
      </c>
      <c r="EM595" s="38">
        <v>0.23810580000000001</v>
      </c>
      <c r="EN595" s="38">
        <v>0.29475370000000001</v>
      </c>
      <c r="EO595" s="38">
        <v>0.19889290000000001</v>
      </c>
      <c r="EP595" s="38">
        <v>0.1133415</v>
      </c>
      <c r="EQ595" s="38">
        <v>-6.8189100000000002E-2</v>
      </c>
      <c r="ER595" s="38">
        <v>-0.1876623</v>
      </c>
      <c r="ES595" s="38">
        <v>-0.16225990000000001</v>
      </c>
      <c r="ET595" s="38">
        <v>-1.7425400000000001E-2</v>
      </c>
      <c r="EU595" s="38">
        <v>-6.7794999999999994E-2</v>
      </c>
      <c r="EV595" s="38">
        <v>9.8546300000000003E-2</v>
      </c>
      <c r="EW595" s="38">
        <v>-7.6279600000000003E-2</v>
      </c>
      <c r="EX595" s="38">
        <v>0.19947090000000001</v>
      </c>
      <c r="EY595" s="38">
        <v>0.30225360000000001</v>
      </c>
      <c r="EZ595" s="38">
        <v>0.2306329</v>
      </c>
      <c r="FA595" s="38">
        <v>0.18941640000000001</v>
      </c>
      <c r="FB595" s="38">
        <v>77.101060000000004</v>
      </c>
      <c r="FC595" s="38">
        <v>75.057209999999998</v>
      </c>
      <c r="FD595" s="38">
        <v>73.482929999999996</v>
      </c>
      <c r="FE595" s="38">
        <v>72.248270000000005</v>
      </c>
      <c r="FF595" s="38">
        <v>71.147909999999996</v>
      </c>
      <c r="FG595" s="38">
        <v>69.911950000000004</v>
      </c>
      <c r="FH595" s="38">
        <v>69.267840000000007</v>
      </c>
      <c r="FI595" s="38">
        <v>71.12921</v>
      </c>
      <c r="FJ595" s="38">
        <v>75.831590000000006</v>
      </c>
      <c r="FK595" s="38">
        <v>81.127560000000003</v>
      </c>
      <c r="FL595" s="38">
        <v>86.118489999999994</v>
      </c>
      <c r="FM595" s="38">
        <v>90.48075</v>
      </c>
      <c r="FN595" s="38">
        <v>94.420829999999995</v>
      </c>
      <c r="FO595" s="38">
        <v>97.593149999999994</v>
      </c>
      <c r="FP595" s="38">
        <v>100.2285</v>
      </c>
      <c r="FQ595" s="38">
        <v>101.8854</v>
      </c>
      <c r="FR595" s="38">
        <v>102.34310000000001</v>
      </c>
      <c r="FS595" s="38">
        <v>101.65389999999999</v>
      </c>
      <c r="FT595" s="38">
        <v>100.2619</v>
      </c>
      <c r="FU595" s="38">
        <v>95.855069999999998</v>
      </c>
      <c r="FV595" s="38">
        <v>91.218620000000001</v>
      </c>
      <c r="FW595">
        <v>87.005740000000003</v>
      </c>
      <c r="FX595">
        <v>84.486369999999994</v>
      </c>
      <c r="FY595">
        <v>82.501750000000001</v>
      </c>
      <c r="FZ595">
        <v>4.40826E-2</v>
      </c>
      <c r="GA595">
        <v>0.33860299999999999</v>
      </c>
      <c r="GB595">
        <v>1</v>
      </c>
    </row>
    <row r="596" spans="1:184" x14ac:dyDescent="0.3">
      <c r="A596" t="s">
        <v>279</v>
      </c>
      <c r="B596" t="s">
        <v>1</v>
      </c>
      <c r="C596" t="s">
        <v>1</v>
      </c>
      <c r="D596" t="s">
        <v>1</v>
      </c>
      <c r="E596" t="s">
        <v>222</v>
      </c>
      <c r="F596" t="s">
        <v>1</v>
      </c>
      <c r="G596" t="s">
        <v>1</v>
      </c>
      <c r="H596" s="40" t="s">
        <v>1</v>
      </c>
      <c r="I596" s="18" t="s">
        <v>1</v>
      </c>
      <c r="J596" s="38" t="s">
        <v>1</v>
      </c>
      <c r="K596" s="18">
        <v>44809</v>
      </c>
      <c r="L596" s="38">
        <v>10391</v>
      </c>
      <c r="M596" s="38">
        <v>10393</v>
      </c>
      <c r="N596" s="38">
        <v>13.80781</v>
      </c>
      <c r="O596" s="38">
        <v>13.052350000000001</v>
      </c>
      <c r="P596" s="38">
        <v>12.50192</v>
      </c>
      <c r="Q596" s="38">
        <v>12.175549999999999</v>
      </c>
      <c r="R596" s="38">
        <v>12.283390000000001</v>
      </c>
      <c r="S596" s="38">
        <v>12.758620000000001</v>
      </c>
      <c r="T596" s="38">
        <v>13.04519</v>
      </c>
      <c r="U596" s="38">
        <v>14.170590000000001</v>
      </c>
      <c r="V596" s="38">
        <v>15.977270000000001</v>
      </c>
      <c r="W596" s="38">
        <v>17.685479999999998</v>
      </c>
      <c r="X596" s="38">
        <v>19.230309999999999</v>
      </c>
      <c r="Y596" s="38">
        <v>20.422450000000001</v>
      </c>
      <c r="Z596" s="38">
        <v>21.1995</v>
      </c>
      <c r="AA596" s="38">
        <v>21.778949999999998</v>
      </c>
      <c r="AB596" s="38">
        <v>22.06561</v>
      </c>
      <c r="AC596" s="38">
        <v>22.257770000000001</v>
      </c>
      <c r="AD596" s="38">
        <v>22.225460000000002</v>
      </c>
      <c r="AE596" s="38">
        <v>21.844609999999999</v>
      </c>
      <c r="AF596" s="38">
        <v>21.106110000000001</v>
      </c>
      <c r="AG596" s="38">
        <v>20.183689999999999</v>
      </c>
      <c r="AH596" s="38">
        <v>19.488060000000001</v>
      </c>
      <c r="AI596" s="38">
        <v>18.309529999999999</v>
      </c>
      <c r="AJ596" s="38">
        <v>16.477370000000001</v>
      </c>
      <c r="AK596" s="38">
        <v>15.11636</v>
      </c>
      <c r="AL596" s="38">
        <v>0.40532810000000002</v>
      </c>
      <c r="AM596" s="38">
        <v>0.17134920000000001</v>
      </c>
      <c r="AN596" s="38">
        <v>0.1007425</v>
      </c>
      <c r="AO596" s="38">
        <v>-0.1156727</v>
      </c>
      <c r="AP596" s="38">
        <v>-0.28397620000000001</v>
      </c>
      <c r="AQ596" s="38">
        <v>-0.56770719999999997</v>
      </c>
      <c r="AR596" s="38">
        <v>-1.0615559999999999</v>
      </c>
      <c r="AS596" s="38">
        <v>-0.31478260000000002</v>
      </c>
      <c r="AT596" s="38">
        <v>0.33621030000000002</v>
      </c>
      <c r="AU596" s="38">
        <v>0.39909230000000001</v>
      </c>
      <c r="AV596" s="38">
        <v>0.31375229999999998</v>
      </c>
      <c r="AW596" s="38">
        <v>0.25058819999999998</v>
      </c>
      <c r="AX596" s="38">
        <v>2.4415000000000001E-3</v>
      </c>
      <c r="AY596" s="38">
        <v>-0.27689920000000001</v>
      </c>
      <c r="AZ596" s="38">
        <v>-0.60334489999999996</v>
      </c>
      <c r="BA596" s="38">
        <v>-0.54371760000000002</v>
      </c>
      <c r="BB596" s="38">
        <v>-0.22354550000000001</v>
      </c>
      <c r="BC596" s="38">
        <v>4.8206400000000003E-2</v>
      </c>
      <c r="BD596" s="38">
        <v>0.40363929999999998</v>
      </c>
      <c r="BE596" s="38">
        <v>8.3785600000000002E-2</v>
      </c>
      <c r="BF596" s="38">
        <v>0.34164410000000001</v>
      </c>
      <c r="BG596" s="38">
        <v>0.62671180000000004</v>
      </c>
      <c r="BH596" s="38">
        <v>0.34488370000000002</v>
      </c>
      <c r="BI596" s="38">
        <v>0.2632157</v>
      </c>
      <c r="BJ596" s="38">
        <v>0.44160749999999999</v>
      </c>
      <c r="BK596" s="38">
        <v>0.1992254</v>
      </c>
      <c r="BL596" s="38">
        <v>0.12692519999999999</v>
      </c>
      <c r="BM596" s="38">
        <v>-9.0329999999999994E-2</v>
      </c>
      <c r="BN596" s="38">
        <v>-0.25940239999999998</v>
      </c>
      <c r="BO596" s="38">
        <v>-0.53476389999999996</v>
      </c>
      <c r="BP596" s="38">
        <v>-1.0158799999999999</v>
      </c>
      <c r="BQ596" s="38">
        <v>-0.2828175</v>
      </c>
      <c r="BR596" s="38">
        <v>0.37207580000000001</v>
      </c>
      <c r="BS596" s="38">
        <v>0.44089990000000001</v>
      </c>
      <c r="BT596" s="38">
        <v>0.35858220000000002</v>
      </c>
      <c r="BU596" s="38">
        <v>0.2843734</v>
      </c>
      <c r="BV596" s="38">
        <v>2.08945E-2</v>
      </c>
      <c r="BW596" s="38">
        <v>-0.25045329999999999</v>
      </c>
      <c r="BX596" s="38">
        <v>-0.55709109999999995</v>
      </c>
      <c r="BY596" s="38">
        <v>-0.48254849999999999</v>
      </c>
      <c r="BZ596" s="38">
        <v>-0.15910640000000001</v>
      </c>
      <c r="CA596" s="38">
        <v>0.1107267</v>
      </c>
      <c r="CB596" s="38">
        <v>0.47274549999999999</v>
      </c>
      <c r="CC596" s="38">
        <v>0.16465769999999999</v>
      </c>
      <c r="CD596" s="38">
        <v>0.43036570000000002</v>
      </c>
      <c r="CE596" s="38">
        <v>0.71170960000000005</v>
      </c>
      <c r="CF596" s="38">
        <v>0.42086190000000001</v>
      </c>
      <c r="CG596" s="38">
        <v>0.33353280000000002</v>
      </c>
      <c r="CH596" s="38">
        <v>0.46673439999999999</v>
      </c>
      <c r="CI596" s="38">
        <v>0.21853230000000001</v>
      </c>
      <c r="CJ596" s="38">
        <v>0.1450593</v>
      </c>
      <c r="CK596" s="38">
        <v>-7.2777700000000001E-2</v>
      </c>
      <c r="CL596" s="38">
        <v>-0.2423826</v>
      </c>
      <c r="CM596" s="38">
        <v>-0.51194740000000005</v>
      </c>
      <c r="CN596" s="38">
        <v>-0.9842455</v>
      </c>
      <c r="CO596" s="38">
        <v>-0.26067849999999998</v>
      </c>
      <c r="CP596" s="38">
        <v>0.39691609999999999</v>
      </c>
      <c r="CQ596" s="38">
        <v>0.46985569999999999</v>
      </c>
      <c r="CR596" s="38">
        <v>0.38963120000000001</v>
      </c>
      <c r="CS596" s="38">
        <v>0.30777290000000002</v>
      </c>
      <c r="CT596" s="38">
        <v>3.3674999999999997E-2</v>
      </c>
      <c r="CU596" s="38">
        <v>-0.23213690000000001</v>
      </c>
      <c r="CV596" s="38">
        <v>-0.52505590000000002</v>
      </c>
      <c r="CW596" s="38">
        <v>-0.44018309999999999</v>
      </c>
      <c r="CX596" s="38">
        <v>-0.11447599999999999</v>
      </c>
      <c r="CY596" s="38">
        <v>0.154028</v>
      </c>
      <c r="CZ596" s="38">
        <v>0.52060819999999997</v>
      </c>
      <c r="DA596" s="38">
        <v>0.22066939999999999</v>
      </c>
      <c r="DB596" s="38">
        <v>0.49181399999999997</v>
      </c>
      <c r="DC596" s="38">
        <v>0.77057880000000001</v>
      </c>
      <c r="DD596" s="38">
        <v>0.47348420000000002</v>
      </c>
      <c r="DE596" s="38">
        <v>0.38223420000000002</v>
      </c>
      <c r="DF596" s="38">
        <v>0.4918614</v>
      </c>
      <c r="DG596" s="38">
        <v>0.2378392</v>
      </c>
      <c r="DH596" s="38">
        <v>0.16319339999999999</v>
      </c>
      <c r="DI596" s="38">
        <v>-5.5225400000000001E-2</v>
      </c>
      <c r="DJ596" s="38">
        <v>-0.2253628</v>
      </c>
      <c r="DK596" s="38">
        <v>-0.48913089999999998</v>
      </c>
      <c r="DL596" s="38">
        <v>-0.95261090000000004</v>
      </c>
      <c r="DM596" s="38">
        <v>-0.23853959999999999</v>
      </c>
      <c r="DN596" s="38">
        <v>0.42175639999999998</v>
      </c>
      <c r="DO596" s="38">
        <v>0.49881150000000002</v>
      </c>
      <c r="DP596" s="38">
        <v>0.4206802</v>
      </c>
      <c r="DQ596" s="38">
        <v>0.33117249999999998</v>
      </c>
      <c r="DR596" s="38">
        <v>4.6455499999999997E-2</v>
      </c>
      <c r="DS596" s="38">
        <v>-0.2138206</v>
      </c>
      <c r="DT596" s="38">
        <v>-0.49302069999999998</v>
      </c>
      <c r="DU596" s="38">
        <v>-0.39781759999999999</v>
      </c>
      <c r="DV596" s="38">
        <v>-6.9845699999999997E-2</v>
      </c>
      <c r="DW596" s="38">
        <v>0.19732939999999999</v>
      </c>
      <c r="DX596" s="38">
        <v>0.5684709</v>
      </c>
      <c r="DY596" s="38">
        <v>0.27668110000000001</v>
      </c>
      <c r="DZ596" s="38">
        <v>0.55326229999999998</v>
      </c>
      <c r="EA596" s="38">
        <v>0.82944799999999996</v>
      </c>
      <c r="EB596" s="38">
        <v>0.52610650000000003</v>
      </c>
      <c r="EC596" s="38">
        <v>0.43093569999999998</v>
      </c>
      <c r="ED596" s="38">
        <v>0.52814070000000002</v>
      </c>
      <c r="EE596" s="38">
        <v>0.26571539999999999</v>
      </c>
      <c r="EF596" s="38">
        <v>0.18937609999999999</v>
      </c>
      <c r="EG596" s="38">
        <v>-2.9882700000000002E-2</v>
      </c>
      <c r="EH596" s="38">
        <v>-0.200789</v>
      </c>
      <c r="EI596" s="38">
        <v>-0.45618750000000002</v>
      </c>
      <c r="EJ596" s="38">
        <v>-0.9069353</v>
      </c>
      <c r="EK596" s="38">
        <v>-0.20657449999999999</v>
      </c>
      <c r="EL596" s="38">
        <v>0.45762180000000002</v>
      </c>
      <c r="EM596" s="38">
        <v>0.54061910000000002</v>
      </c>
      <c r="EN596" s="38">
        <v>0.46551009999999998</v>
      </c>
      <c r="EO596" s="38">
        <v>0.3649577</v>
      </c>
      <c r="EP596" s="38">
        <v>6.4908499999999994E-2</v>
      </c>
      <c r="EQ596" s="38">
        <v>-0.18737470000000001</v>
      </c>
      <c r="ER596" s="38">
        <v>-0.44676690000000002</v>
      </c>
      <c r="ES596" s="38">
        <v>-0.33664860000000002</v>
      </c>
      <c r="ET596" s="38">
        <v>-5.4066000000000001E-3</v>
      </c>
      <c r="EU596" s="38">
        <v>0.25984970000000002</v>
      </c>
      <c r="EV596" s="38">
        <v>0.63757710000000001</v>
      </c>
      <c r="EW596" s="38">
        <v>0.35755320000000002</v>
      </c>
      <c r="EX596" s="38">
        <v>0.64198390000000005</v>
      </c>
      <c r="EY596" s="38">
        <v>0.91444579999999998</v>
      </c>
      <c r="EZ596" s="38">
        <v>0.60208470000000003</v>
      </c>
      <c r="FA596" s="38">
        <v>0.50125280000000005</v>
      </c>
      <c r="FB596" s="38">
        <v>82.920820000000006</v>
      </c>
      <c r="FC596" s="38">
        <v>81.669839999999994</v>
      </c>
      <c r="FD596" s="38">
        <v>79.911000000000001</v>
      </c>
      <c r="FE596" s="38">
        <v>78.462649999999996</v>
      </c>
      <c r="FF596" s="38">
        <v>77.292820000000006</v>
      </c>
      <c r="FG596" s="38">
        <v>76.391130000000004</v>
      </c>
      <c r="FH596" s="38">
        <v>75.192959999999999</v>
      </c>
      <c r="FI596" s="38">
        <v>75.918610000000001</v>
      </c>
      <c r="FJ596" s="38">
        <v>80.661510000000007</v>
      </c>
      <c r="FK596" s="38">
        <v>86.518950000000004</v>
      </c>
      <c r="FL596" s="38">
        <v>91.678489999999996</v>
      </c>
      <c r="FM596" s="38">
        <v>95.848169999999996</v>
      </c>
      <c r="FN596" s="38">
        <v>99.873900000000006</v>
      </c>
      <c r="FO596" s="38">
        <v>103.08069999999999</v>
      </c>
      <c r="FP596" s="38">
        <v>105.18640000000001</v>
      </c>
      <c r="FQ596" s="38">
        <v>106.6746</v>
      </c>
      <c r="FR596" s="38">
        <v>107.218</v>
      </c>
      <c r="FS596" s="38">
        <v>106.639</v>
      </c>
      <c r="FT596" s="38">
        <v>104.4324</v>
      </c>
      <c r="FU596" s="38">
        <v>99.861419999999995</v>
      </c>
      <c r="FV596" s="38">
        <v>96.639330000000001</v>
      </c>
      <c r="FW596">
        <v>93.114879999999999</v>
      </c>
      <c r="FX596">
        <v>89.792879999999997</v>
      </c>
      <c r="FY596">
        <v>88.058549999999997</v>
      </c>
      <c r="FZ596">
        <v>8.5232799999999997E-2</v>
      </c>
      <c r="GA596">
        <v>1.4138139999999999</v>
      </c>
      <c r="GB596">
        <v>1</v>
      </c>
    </row>
    <row r="597" spans="1:184" x14ac:dyDescent="0.3">
      <c r="A597" t="s">
        <v>279</v>
      </c>
      <c r="B597" t="s">
        <v>1</v>
      </c>
      <c r="C597" t="s">
        <v>1</v>
      </c>
      <c r="D597" t="s">
        <v>1</v>
      </c>
      <c r="E597" t="s">
        <v>222</v>
      </c>
      <c r="F597" t="s">
        <v>1</v>
      </c>
      <c r="G597" t="s">
        <v>1</v>
      </c>
      <c r="H597" s="40" t="s">
        <v>1</v>
      </c>
      <c r="I597" s="18" t="s">
        <v>1</v>
      </c>
      <c r="J597" s="38" t="s">
        <v>1</v>
      </c>
      <c r="K597" s="18">
        <v>44810</v>
      </c>
      <c r="L597" s="38">
        <v>10391</v>
      </c>
      <c r="M597" s="38">
        <v>10393</v>
      </c>
      <c r="N597" s="38">
        <v>14.288349999999999</v>
      </c>
      <c r="O597" s="38">
        <v>13.775169999999999</v>
      </c>
      <c r="P597" s="38">
        <v>13.34867</v>
      </c>
      <c r="Q597" s="38">
        <v>13.32864</v>
      </c>
      <c r="R597" s="38">
        <v>13.990320000000001</v>
      </c>
      <c r="S597" s="38">
        <v>15.58807</v>
      </c>
      <c r="T597" s="38">
        <v>17.53426</v>
      </c>
      <c r="U597" s="38">
        <v>20.014720000000001</v>
      </c>
      <c r="V597" s="38">
        <v>23.057729999999999</v>
      </c>
      <c r="W597" s="38">
        <v>25.25451</v>
      </c>
      <c r="X597" s="38">
        <v>27.138780000000001</v>
      </c>
      <c r="Y597" s="38">
        <v>28.695779999999999</v>
      </c>
      <c r="Z597" s="38">
        <v>29.708120000000001</v>
      </c>
      <c r="AA597" s="38">
        <v>30.685829999999999</v>
      </c>
      <c r="AB597" s="38">
        <v>30.89547</v>
      </c>
      <c r="AC597" s="38">
        <v>30.257680000000001</v>
      </c>
      <c r="AD597" s="38">
        <v>28.757549999999998</v>
      </c>
      <c r="AE597" s="38">
        <v>26.43439</v>
      </c>
      <c r="AF597" s="38">
        <v>24.38269</v>
      </c>
      <c r="AG597" s="38">
        <v>23.019100000000002</v>
      </c>
      <c r="AH597" s="38">
        <v>21.727709999999998</v>
      </c>
      <c r="AI597" s="38">
        <v>19.755099999999999</v>
      </c>
      <c r="AJ597" s="38">
        <v>17.710599999999999</v>
      </c>
      <c r="AK597" s="38">
        <v>16.111910000000002</v>
      </c>
      <c r="AL597" s="38">
        <v>0.2491766</v>
      </c>
      <c r="AM597" s="38">
        <v>0.21921479999999999</v>
      </c>
      <c r="AN597" s="38">
        <v>0.17803099999999999</v>
      </c>
      <c r="AO597" s="38">
        <v>0.1760775</v>
      </c>
      <c r="AP597" s="38">
        <v>0.1174301</v>
      </c>
      <c r="AQ597" s="38">
        <v>3.5952999999999999E-2</v>
      </c>
      <c r="AR597" s="38">
        <v>-0.40145340000000002</v>
      </c>
      <c r="AS597" s="38">
        <v>-0.16835549999999999</v>
      </c>
      <c r="AT597" s="38">
        <v>-0.38763609999999998</v>
      </c>
      <c r="AU597" s="38">
        <v>-0.55902130000000005</v>
      </c>
      <c r="AV597" s="38">
        <v>-0.61334200000000005</v>
      </c>
      <c r="AW597" s="38">
        <v>-0.48030420000000001</v>
      </c>
      <c r="AX597" s="38">
        <v>-9.6061300000000002E-2</v>
      </c>
      <c r="AY597" s="38">
        <v>0.32488270000000002</v>
      </c>
      <c r="AZ597" s="38">
        <v>0.64017749999999995</v>
      </c>
      <c r="BA597" s="38">
        <v>0.85078109999999996</v>
      </c>
      <c r="BB597" s="38">
        <v>1.1543410000000001</v>
      </c>
      <c r="BC597" s="38">
        <v>0.87538329999999998</v>
      </c>
      <c r="BD597" s="38">
        <v>0.76272050000000002</v>
      </c>
      <c r="BE597" s="38">
        <v>0.33133079999999998</v>
      </c>
      <c r="BF597" s="38">
        <v>0.59959949999999995</v>
      </c>
      <c r="BG597" s="38">
        <v>0.36277130000000002</v>
      </c>
      <c r="BH597" s="38">
        <v>0.26402779999999998</v>
      </c>
      <c r="BI597" s="38">
        <v>8.9134900000000003E-2</v>
      </c>
      <c r="BJ597" s="38">
        <v>0.29758030000000002</v>
      </c>
      <c r="BK597" s="38">
        <v>0.26228509999999999</v>
      </c>
      <c r="BL597" s="38">
        <v>0.2132742</v>
      </c>
      <c r="BM597" s="38">
        <v>0.20815220000000001</v>
      </c>
      <c r="BN597" s="38">
        <v>0.15194750000000001</v>
      </c>
      <c r="BO597" s="38">
        <v>7.6638399999999995E-2</v>
      </c>
      <c r="BP597" s="38">
        <v>-0.34345989999999998</v>
      </c>
      <c r="BQ597" s="38">
        <v>-0.1242128</v>
      </c>
      <c r="BR597" s="38">
        <v>-0.33688580000000001</v>
      </c>
      <c r="BS597" s="38">
        <v>-0.49504019999999999</v>
      </c>
      <c r="BT597" s="38">
        <v>-0.56012729999999999</v>
      </c>
      <c r="BU597" s="38">
        <v>-0.4317763</v>
      </c>
      <c r="BV597" s="38">
        <v>-6.9688E-2</v>
      </c>
      <c r="BW597" s="38">
        <v>0.35844029999999999</v>
      </c>
      <c r="BX597" s="38">
        <v>0.69447970000000003</v>
      </c>
      <c r="BY597" s="38">
        <v>0.9207535</v>
      </c>
      <c r="BZ597" s="38">
        <v>1.2335259999999999</v>
      </c>
      <c r="CA597" s="38">
        <v>0.96013269999999995</v>
      </c>
      <c r="CB597" s="38">
        <v>0.86171569999999997</v>
      </c>
      <c r="CC597" s="38">
        <v>0.4402065</v>
      </c>
      <c r="CD597" s="38">
        <v>0.68912209999999996</v>
      </c>
      <c r="CE597" s="38">
        <v>0.47433239999999999</v>
      </c>
      <c r="CF597" s="38">
        <v>0.36129060000000002</v>
      </c>
      <c r="CG597" s="38">
        <v>0.19188379999999999</v>
      </c>
      <c r="CH597" s="38">
        <v>0.33110460000000003</v>
      </c>
      <c r="CI597" s="38">
        <v>0.29211540000000003</v>
      </c>
      <c r="CJ597" s="38">
        <v>0.23768349999999999</v>
      </c>
      <c r="CK597" s="38">
        <v>0.23036709999999999</v>
      </c>
      <c r="CL597" s="38">
        <v>0.17585410000000001</v>
      </c>
      <c r="CM597" s="38">
        <v>0.10481699999999999</v>
      </c>
      <c r="CN597" s="38">
        <v>-0.3032937</v>
      </c>
      <c r="CO597" s="38">
        <v>-9.3639700000000006E-2</v>
      </c>
      <c r="CP597" s="38">
        <v>-0.30173620000000001</v>
      </c>
      <c r="CQ597" s="38">
        <v>-0.45072719999999999</v>
      </c>
      <c r="CR597" s="38">
        <v>-0.52327100000000004</v>
      </c>
      <c r="CS597" s="38">
        <v>-0.39816610000000002</v>
      </c>
      <c r="CT597" s="38">
        <v>-5.1422000000000002E-2</v>
      </c>
      <c r="CU597" s="38">
        <v>0.38168220000000003</v>
      </c>
      <c r="CV597" s="38">
        <v>0.7320892</v>
      </c>
      <c r="CW597" s="38">
        <v>0.96921610000000002</v>
      </c>
      <c r="CX597" s="38">
        <v>1.28837</v>
      </c>
      <c r="CY597" s="38">
        <v>1.0188299999999999</v>
      </c>
      <c r="CZ597" s="38">
        <v>0.93027950000000004</v>
      </c>
      <c r="DA597" s="38">
        <v>0.51561349999999995</v>
      </c>
      <c r="DB597" s="38">
        <v>0.75112520000000005</v>
      </c>
      <c r="DC597" s="38">
        <v>0.55159930000000001</v>
      </c>
      <c r="DD597" s="38">
        <v>0.42865449999999999</v>
      </c>
      <c r="DE597" s="38">
        <v>0.26304729999999998</v>
      </c>
      <c r="DF597" s="38">
        <v>0.36462889999999998</v>
      </c>
      <c r="DG597" s="38">
        <v>0.3219457</v>
      </c>
      <c r="DH597" s="38">
        <v>0.26209280000000001</v>
      </c>
      <c r="DI597" s="38">
        <v>0.25258199999999997</v>
      </c>
      <c r="DJ597" s="38">
        <v>0.19976079999999999</v>
      </c>
      <c r="DK597" s="38">
        <v>0.13299559999999999</v>
      </c>
      <c r="DL597" s="38">
        <v>-0.26312760000000002</v>
      </c>
      <c r="DM597" s="38">
        <v>-6.30666E-2</v>
      </c>
      <c r="DN597" s="38">
        <v>-0.26658670000000001</v>
      </c>
      <c r="DO597" s="38">
        <v>-0.4064141</v>
      </c>
      <c r="DP597" s="38">
        <v>-0.48641459999999997</v>
      </c>
      <c r="DQ597" s="38">
        <v>-0.36455579999999999</v>
      </c>
      <c r="DR597" s="38">
        <v>-3.3155900000000002E-2</v>
      </c>
      <c r="DS597" s="38">
        <v>0.40492410000000001</v>
      </c>
      <c r="DT597" s="38">
        <v>0.76969869999999996</v>
      </c>
      <c r="DU597" s="38">
        <v>1.017679</v>
      </c>
      <c r="DV597" s="38">
        <v>1.343213</v>
      </c>
      <c r="DW597" s="38">
        <v>1.0775269999999999</v>
      </c>
      <c r="DX597" s="38">
        <v>0.99884329999999999</v>
      </c>
      <c r="DY597" s="38">
        <v>0.59102049999999995</v>
      </c>
      <c r="DZ597" s="38">
        <v>0.81312830000000003</v>
      </c>
      <c r="EA597" s="38">
        <v>0.62886629999999999</v>
      </c>
      <c r="EB597" s="38">
        <v>0.49601840000000003</v>
      </c>
      <c r="EC597" s="38">
        <v>0.33421089999999998</v>
      </c>
      <c r="ED597" s="38">
        <v>0.41303260000000003</v>
      </c>
      <c r="EE597" s="38">
        <v>0.36501600000000001</v>
      </c>
      <c r="EF597" s="38">
        <v>0.29733589999999999</v>
      </c>
      <c r="EG597" s="38">
        <v>0.28465659999999998</v>
      </c>
      <c r="EH597" s="38">
        <v>0.23427819999999999</v>
      </c>
      <c r="EI597" s="38">
        <v>0.173681</v>
      </c>
      <c r="EJ597" s="38">
        <v>-0.20513410000000001</v>
      </c>
      <c r="EK597" s="38">
        <v>-1.89239E-2</v>
      </c>
      <c r="EL597" s="38">
        <v>-0.21583630000000001</v>
      </c>
      <c r="EM597" s="38">
        <v>-0.34243299999999999</v>
      </c>
      <c r="EN597" s="38">
        <v>-0.43319990000000003</v>
      </c>
      <c r="EO597" s="38">
        <v>-0.31602789999999997</v>
      </c>
      <c r="EP597" s="38">
        <v>-6.7825999999999997E-3</v>
      </c>
      <c r="EQ597" s="38">
        <v>0.43848169999999997</v>
      </c>
      <c r="ER597" s="38">
        <v>0.82400090000000004</v>
      </c>
      <c r="ES597" s="38">
        <v>1.0876509999999999</v>
      </c>
      <c r="ET597" s="38">
        <v>1.4223980000000001</v>
      </c>
      <c r="EU597" s="38">
        <v>1.1622760000000001</v>
      </c>
      <c r="EV597" s="38">
        <v>1.097839</v>
      </c>
      <c r="EW597" s="38">
        <v>0.69989619999999997</v>
      </c>
      <c r="EX597" s="38">
        <v>0.90265099999999998</v>
      </c>
      <c r="EY597" s="38">
        <v>0.74042739999999996</v>
      </c>
      <c r="EZ597" s="38">
        <v>0.59328110000000001</v>
      </c>
      <c r="FA597" s="38">
        <v>0.43695970000000001</v>
      </c>
      <c r="FB597" s="38">
        <v>85.039090000000002</v>
      </c>
      <c r="FC597" s="38">
        <v>83.605279999999993</v>
      </c>
      <c r="FD597" s="38">
        <v>82.090350000000001</v>
      </c>
      <c r="FE597" s="38">
        <v>80.989270000000005</v>
      </c>
      <c r="FF597" s="38">
        <v>79.940770000000001</v>
      </c>
      <c r="FG597" s="38">
        <v>79.461429999999993</v>
      </c>
      <c r="FH597" s="38">
        <v>78.824709999999996</v>
      </c>
      <c r="FI597" s="38">
        <v>80.926540000000003</v>
      </c>
      <c r="FJ597" s="38">
        <v>85.849559999999997</v>
      </c>
      <c r="FK597" s="38">
        <v>91.714600000000004</v>
      </c>
      <c r="FL597" s="38">
        <v>96.437250000000006</v>
      </c>
      <c r="FM597" s="38">
        <v>101.0296</v>
      </c>
      <c r="FN597" s="38">
        <v>104.37269999999999</v>
      </c>
      <c r="FO597" s="38">
        <v>107.45820000000001</v>
      </c>
      <c r="FP597" s="38">
        <v>109.52930000000001</v>
      </c>
      <c r="FQ597" s="38">
        <v>111.1966</v>
      </c>
      <c r="FR597" s="38">
        <v>111.27070000000001</v>
      </c>
      <c r="FS597" s="38">
        <v>109.93940000000001</v>
      </c>
      <c r="FT597" s="38">
        <v>107.1276</v>
      </c>
      <c r="FU597" s="38">
        <v>101.6031</v>
      </c>
      <c r="FV597" s="38">
        <v>96.827789999999993</v>
      </c>
      <c r="FW597">
        <v>93.931740000000005</v>
      </c>
      <c r="FX597">
        <v>92.083590000000001</v>
      </c>
      <c r="FY597">
        <v>89.399640000000005</v>
      </c>
      <c r="FZ597">
        <v>0.1137775</v>
      </c>
      <c r="GA597">
        <v>0.86267260000000001</v>
      </c>
      <c r="GB597">
        <v>1</v>
      </c>
    </row>
    <row r="598" spans="1:184" x14ac:dyDescent="0.3">
      <c r="A598" t="s">
        <v>279</v>
      </c>
      <c r="B598" t="s">
        <v>1</v>
      </c>
      <c r="C598" t="s">
        <v>1</v>
      </c>
      <c r="D598" t="s">
        <v>1</v>
      </c>
      <c r="E598" t="s">
        <v>222</v>
      </c>
      <c r="F598" t="s">
        <v>1</v>
      </c>
      <c r="G598" t="s">
        <v>1</v>
      </c>
      <c r="H598" s="40" t="s">
        <v>1</v>
      </c>
      <c r="I598" s="18" t="s">
        <v>1</v>
      </c>
      <c r="J598" s="38" t="s">
        <v>1</v>
      </c>
      <c r="K598" s="18">
        <v>44811</v>
      </c>
      <c r="L598" s="38">
        <v>10389</v>
      </c>
      <c r="M598" s="38">
        <v>10391</v>
      </c>
      <c r="N598" s="38">
        <v>15.266209999999999</v>
      </c>
      <c r="O598" s="38">
        <v>14.58405</v>
      </c>
      <c r="P598" s="38">
        <v>14.12689</v>
      </c>
      <c r="Q598" s="38">
        <v>13.97916</v>
      </c>
      <c r="R598" s="38">
        <v>14.576320000000001</v>
      </c>
      <c r="S598" s="38">
        <v>16.11103</v>
      </c>
      <c r="T598" s="38">
        <v>17.999849999999999</v>
      </c>
      <c r="U598" s="38">
        <v>20.34985</v>
      </c>
      <c r="V598" s="38">
        <v>23.1433</v>
      </c>
      <c r="W598" s="38">
        <v>25.19389</v>
      </c>
      <c r="X598" s="38">
        <v>26.95224</v>
      </c>
      <c r="Y598" s="38">
        <v>28.281289999999998</v>
      </c>
      <c r="Z598" s="38">
        <v>29.15991</v>
      </c>
      <c r="AA598" s="38">
        <v>29.971309999999999</v>
      </c>
      <c r="AB598" s="38">
        <v>30.08569</v>
      </c>
      <c r="AC598" s="38">
        <v>29.496559999999999</v>
      </c>
      <c r="AD598" s="38">
        <v>28.144439999999999</v>
      </c>
      <c r="AE598" s="38">
        <v>25.972280000000001</v>
      </c>
      <c r="AF598" s="38">
        <v>24.067250000000001</v>
      </c>
      <c r="AG598" s="38">
        <v>22.776340000000001</v>
      </c>
      <c r="AH598" s="38">
        <v>21.611499999999999</v>
      </c>
      <c r="AI598" s="38">
        <v>19.797640000000001</v>
      </c>
      <c r="AJ598" s="38">
        <v>17.61281</v>
      </c>
      <c r="AK598" s="38">
        <v>16.010120000000001</v>
      </c>
      <c r="AL598" s="38">
        <v>0.19782730000000001</v>
      </c>
      <c r="AM598" s="38">
        <v>0.13915350000000001</v>
      </c>
      <c r="AN598" s="38">
        <v>0.11199249999999999</v>
      </c>
      <c r="AO598" s="38">
        <v>9.5536800000000005E-2</v>
      </c>
      <c r="AP598" s="38">
        <v>-7.5694200000000003E-2</v>
      </c>
      <c r="AQ598" s="38">
        <v>-0.17306869999999999</v>
      </c>
      <c r="AR598" s="38">
        <v>-0.51437630000000001</v>
      </c>
      <c r="AS598" s="38">
        <v>-0.14232030000000001</v>
      </c>
      <c r="AT598" s="38">
        <v>-0.28770620000000002</v>
      </c>
      <c r="AU598" s="38">
        <v>-0.201546</v>
      </c>
      <c r="AV598" s="38">
        <v>-0.13316459999999999</v>
      </c>
      <c r="AW598" s="38">
        <v>-0.20561699999999999</v>
      </c>
      <c r="AX598" s="38">
        <v>-5.5162000000000003E-2</v>
      </c>
      <c r="AY598" s="38">
        <v>0.1163134</v>
      </c>
      <c r="AZ598" s="38">
        <v>0.2013297</v>
      </c>
      <c r="BA598" s="38">
        <v>0.26506649999999998</v>
      </c>
      <c r="BB598" s="38">
        <v>0.51839880000000005</v>
      </c>
      <c r="BC598" s="38">
        <v>0.40060600000000002</v>
      </c>
      <c r="BD598" s="38">
        <v>0.39981420000000001</v>
      </c>
      <c r="BE598" s="38">
        <v>7.8747200000000003E-2</v>
      </c>
      <c r="BF598" s="38">
        <v>0.59965599999999997</v>
      </c>
      <c r="BG598" s="38">
        <v>0.83009540000000004</v>
      </c>
      <c r="BH598" s="38">
        <v>0.53054239999999997</v>
      </c>
      <c r="BI598" s="38">
        <v>0.33460709999999999</v>
      </c>
      <c r="BJ598" s="38">
        <v>0.2380041</v>
      </c>
      <c r="BK598" s="38">
        <v>0.16773950000000001</v>
      </c>
      <c r="BL598" s="38">
        <v>0.1357853</v>
      </c>
      <c r="BM598" s="38">
        <v>0.1192015</v>
      </c>
      <c r="BN598" s="38">
        <v>-5.10614E-2</v>
      </c>
      <c r="BO598" s="38">
        <v>-0.14029159999999999</v>
      </c>
      <c r="BP598" s="38">
        <v>-0.4713987</v>
      </c>
      <c r="BQ598" s="38">
        <v>-0.1102723</v>
      </c>
      <c r="BR598" s="38">
        <v>-0.2467625</v>
      </c>
      <c r="BS598" s="38">
        <v>-0.159137</v>
      </c>
      <c r="BT598" s="38">
        <v>-9.8916299999999999E-2</v>
      </c>
      <c r="BU598" s="38">
        <v>-0.17538699999999999</v>
      </c>
      <c r="BV598" s="38">
        <v>-3.6752600000000003E-2</v>
      </c>
      <c r="BW598" s="38">
        <v>0.1405119</v>
      </c>
      <c r="BX598" s="38">
        <v>0.23882239999999999</v>
      </c>
      <c r="BY598" s="38">
        <v>0.32122650000000003</v>
      </c>
      <c r="BZ598" s="38">
        <v>0.58687290000000003</v>
      </c>
      <c r="CA598" s="38">
        <v>0.47328249999999999</v>
      </c>
      <c r="CB598" s="38">
        <v>0.4876625</v>
      </c>
      <c r="CC598" s="38">
        <v>0.16604940000000001</v>
      </c>
      <c r="CD598" s="38">
        <v>0.66554029999999997</v>
      </c>
      <c r="CE598" s="38">
        <v>0.90390769999999998</v>
      </c>
      <c r="CF598" s="38">
        <v>0.59989190000000003</v>
      </c>
      <c r="CG598" s="38">
        <v>0.40102959999999999</v>
      </c>
      <c r="CH598" s="38">
        <v>0.26583050000000003</v>
      </c>
      <c r="CI598" s="38">
        <v>0.18753800000000001</v>
      </c>
      <c r="CJ598" s="38">
        <v>0.15226419999999999</v>
      </c>
      <c r="CK598" s="38">
        <v>0.13559160000000001</v>
      </c>
      <c r="CL598" s="38">
        <v>-3.4000900000000001E-2</v>
      </c>
      <c r="CM598" s="38">
        <v>-0.11759020000000001</v>
      </c>
      <c r="CN598" s="38">
        <v>-0.44163259999999999</v>
      </c>
      <c r="CO598" s="38">
        <v>-8.8075899999999999E-2</v>
      </c>
      <c r="CP598" s="38">
        <v>-0.21840490000000001</v>
      </c>
      <c r="CQ598" s="38">
        <v>-0.12976460000000001</v>
      </c>
      <c r="CR598" s="38">
        <v>-7.5195999999999999E-2</v>
      </c>
      <c r="CS598" s="38">
        <v>-0.1544497</v>
      </c>
      <c r="CT598" s="38">
        <v>-2.4002300000000001E-2</v>
      </c>
      <c r="CU598" s="38">
        <v>0.15727169999999999</v>
      </c>
      <c r="CV598" s="38">
        <v>0.26478960000000001</v>
      </c>
      <c r="CW598" s="38">
        <v>0.36012270000000002</v>
      </c>
      <c r="CX598" s="38">
        <v>0.63429780000000002</v>
      </c>
      <c r="CY598" s="38">
        <v>0.52361809999999998</v>
      </c>
      <c r="CZ598" s="38">
        <v>0.54850600000000005</v>
      </c>
      <c r="DA598" s="38">
        <v>0.22651460000000001</v>
      </c>
      <c r="DB598" s="38">
        <v>0.71117160000000001</v>
      </c>
      <c r="DC598" s="38">
        <v>0.95503000000000005</v>
      </c>
      <c r="DD598" s="38">
        <v>0.64792320000000003</v>
      </c>
      <c r="DE598" s="38">
        <v>0.44703359999999998</v>
      </c>
      <c r="DF598" s="38">
        <v>0.2936568</v>
      </c>
      <c r="DG598" s="38">
        <v>0.20733650000000001</v>
      </c>
      <c r="DH598" s="38">
        <v>0.168743</v>
      </c>
      <c r="DI598" s="38">
        <v>0.1519817</v>
      </c>
      <c r="DJ598" s="38">
        <v>-1.6940299999999998E-2</v>
      </c>
      <c r="DK598" s="38">
        <v>-9.4888899999999998E-2</v>
      </c>
      <c r="DL598" s="38">
        <v>-0.41186650000000002</v>
      </c>
      <c r="DM598" s="38">
        <v>-6.5879400000000005E-2</v>
      </c>
      <c r="DN598" s="38">
        <v>-0.19004740000000001</v>
      </c>
      <c r="DO598" s="38">
        <v>-0.1003922</v>
      </c>
      <c r="DP598" s="38">
        <v>-5.1475699999999999E-2</v>
      </c>
      <c r="DQ598" s="38">
        <v>-0.13351250000000001</v>
      </c>
      <c r="DR598" s="38">
        <v>-1.1252099999999999E-2</v>
      </c>
      <c r="DS598" s="38">
        <v>0.17403150000000001</v>
      </c>
      <c r="DT598" s="38">
        <v>0.29075689999999998</v>
      </c>
      <c r="DU598" s="38">
        <v>0.39901890000000001</v>
      </c>
      <c r="DV598" s="38">
        <v>0.68172279999999996</v>
      </c>
      <c r="DW598" s="38">
        <v>0.57395359999999995</v>
      </c>
      <c r="DX598" s="38">
        <v>0.60934949999999999</v>
      </c>
      <c r="DY598" s="38">
        <v>0.28697980000000001</v>
      </c>
      <c r="DZ598" s="38">
        <v>0.75680289999999995</v>
      </c>
      <c r="EA598" s="38">
        <v>1.0061519999999999</v>
      </c>
      <c r="EB598" s="38">
        <v>0.69595459999999998</v>
      </c>
      <c r="EC598" s="38">
        <v>0.49303760000000002</v>
      </c>
      <c r="ED598" s="38">
        <v>0.33383360000000001</v>
      </c>
      <c r="EE598" s="38">
        <v>0.23592250000000001</v>
      </c>
      <c r="EF598" s="38">
        <v>0.19253580000000001</v>
      </c>
      <c r="EG598" s="38">
        <v>0.17564640000000001</v>
      </c>
      <c r="EH598" s="38">
        <v>7.6924999999999997E-3</v>
      </c>
      <c r="EI598" s="38">
        <v>-6.2111699999999999E-2</v>
      </c>
      <c r="EJ598" s="38">
        <v>-0.36888890000000002</v>
      </c>
      <c r="EK598" s="38">
        <v>-3.3831399999999998E-2</v>
      </c>
      <c r="EL598" s="38">
        <v>-0.1491036</v>
      </c>
      <c r="EM598" s="38">
        <v>-5.7983100000000003E-2</v>
      </c>
      <c r="EN598" s="38">
        <v>-1.7227300000000001E-2</v>
      </c>
      <c r="EO598" s="38">
        <v>-0.1032825</v>
      </c>
      <c r="EP598" s="38">
        <v>7.1573000000000001E-3</v>
      </c>
      <c r="EQ598" s="38">
        <v>0.19822999999999999</v>
      </c>
      <c r="ER598" s="38">
        <v>0.32824959999999997</v>
      </c>
      <c r="ES598" s="38">
        <v>0.4551789</v>
      </c>
      <c r="ET598" s="38">
        <v>0.75019690000000006</v>
      </c>
      <c r="EU598" s="38">
        <v>0.64663020000000004</v>
      </c>
      <c r="EV598" s="38">
        <v>0.69719790000000004</v>
      </c>
      <c r="EW598" s="38">
        <v>0.3742819</v>
      </c>
      <c r="EX598" s="38">
        <v>0.82268719999999995</v>
      </c>
      <c r="EY598" s="38">
        <v>1.0799650000000001</v>
      </c>
      <c r="EZ598" s="38">
        <v>0.76530410000000004</v>
      </c>
      <c r="FA598" s="38">
        <v>0.55946019999999996</v>
      </c>
      <c r="FB598" s="38">
        <v>87.944739999999996</v>
      </c>
      <c r="FC598" s="38">
        <v>86.324600000000004</v>
      </c>
      <c r="FD598" s="38">
        <v>83.784450000000007</v>
      </c>
      <c r="FE598" s="38">
        <v>82.555660000000003</v>
      </c>
      <c r="FF598" s="38">
        <v>81.248999999999995</v>
      </c>
      <c r="FG598" s="38">
        <v>79.315259999999995</v>
      </c>
      <c r="FH598" s="38">
        <v>78.592759999999998</v>
      </c>
      <c r="FI598" s="38">
        <v>79.232079999999996</v>
      </c>
      <c r="FJ598" s="38">
        <v>83.962400000000002</v>
      </c>
      <c r="FK598" s="38">
        <v>89.495670000000004</v>
      </c>
      <c r="FL598" s="38">
        <v>94.806139999999999</v>
      </c>
      <c r="FM598" s="38">
        <v>98.511269999999996</v>
      </c>
      <c r="FN598" s="38">
        <v>101.9162</v>
      </c>
      <c r="FO598" s="38">
        <v>104.4181</v>
      </c>
      <c r="FP598" s="38">
        <v>106.161</v>
      </c>
      <c r="FQ598" s="38">
        <v>107.2753</v>
      </c>
      <c r="FR598" s="38">
        <v>107.253</v>
      </c>
      <c r="FS598" s="38">
        <v>105.6978</v>
      </c>
      <c r="FT598" s="38">
        <v>102.5883</v>
      </c>
      <c r="FU598" s="38">
        <v>98.290819999999997</v>
      </c>
      <c r="FV598" s="38">
        <v>95.115759999999995</v>
      </c>
      <c r="FW598">
        <v>92.872209999999995</v>
      </c>
      <c r="FX598">
        <v>90.114189999999994</v>
      </c>
      <c r="FY598">
        <v>87.063270000000003</v>
      </c>
      <c r="FZ598">
        <v>9.2545799999999998E-2</v>
      </c>
      <c r="GA598">
        <v>0.68018149999999999</v>
      </c>
      <c r="GB598">
        <v>1</v>
      </c>
    </row>
    <row r="599" spans="1:184" x14ac:dyDescent="0.3">
      <c r="A599" t="s">
        <v>279</v>
      </c>
      <c r="B599" t="s">
        <v>1</v>
      </c>
      <c r="C599" t="s">
        <v>1</v>
      </c>
      <c r="D599" t="s">
        <v>1</v>
      </c>
      <c r="E599" t="s">
        <v>222</v>
      </c>
      <c r="F599" t="s">
        <v>1</v>
      </c>
      <c r="G599" t="s">
        <v>1</v>
      </c>
      <c r="H599" s="40" t="s">
        <v>1</v>
      </c>
      <c r="I599" s="18" t="s">
        <v>1</v>
      </c>
      <c r="J599" s="38" t="s">
        <v>1</v>
      </c>
      <c r="K599" s="18" t="s">
        <v>2</v>
      </c>
      <c r="L599" s="38">
        <v>10465</v>
      </c>
      <c r="M599" s="38">
        <v>10466</v>
      </c>
      <c r="N599" s="38">
        <v>13.36483</v>
      </c>
      <c r="O599" s="38">
        <v>12.800789999999999</v>
      </c>
      <c r="P599" s="38">
        <v>12.4307</v>
      </c>
      <c r="Q599" s="38">
        <v>12.352209999999999</v>
      </c>
      <c r="R599" s="38">
        <v>12.9312</v>
      </c>
      <c r="S599" s="38">
        <v>14.342840000000001</v>
      </c>
      <c r="T599" s="38">
        <v>15.99441</v>
      </c>
      <c r="U599" s="38">
        <v>18.16141</v>
      </c>
      <c r="V599" s="38">
        <v>20.670449999999999</v>
      </c>
      <c r="W599" s="38">
        <v>22.473759999999999</v>
      </c>
      <c r="X599" s="38">
        <v>24.105740000000001</v>
      </c>
      <c r="Y599" s="38">
        <v>25.38016</v>
      </c>
      <c r="Z599" s="38">
        <v>26.213059999999999</v>
      </c>
      <c r="AA599" s="38">
        <v>27.066610000000001</v>
      </c>
      <c r="AB599" s="38">
        <v>27.28398</v>
      </c>
      <c r="AC599" s="38">
        <v>26.793389999999999</v>
      </c>
      <c r="AD599" s="38">
        <v>25.589369999999999</v>
      </c>
      <c r="AE599" s="38">
        <v>23.687090000000001</v>
      </c>
      <c r="AF599" s="38">
        <v>22.03529</v>
      </c>
      <c r="AG599" s="38">
        <v>20.908249999999999</v>
      </c>
      <c r="AH599" s="38">
        <v>19.799520000000001</v>
      </c>
      <c r="AI599" s="38">
        <v>18.072140000000001</v>
      </c>
      <c r="AJ599" s="38">
        <v>16.153569999999998</v>
      </c>
      <c r="AK599" s="38">
        <v>14.67919</v>
      </c>
      <c r="AL599" s="38">
        <v>-1.4015700000000001E-2</v>
      </c>
      <c r="AM599" s="38">
        <v>3.5095E-3</v>
      </c>
      <c r="AN599" s="38">
        <v>2.8575799999999998E-2</v>
      </c>
      <c r="AO599" s="38">
        <v>4.1577099999999999E-2</v>
      </c>
      <c r="AP599" s="38">
        <v>2.33977E-2</v>
      </c>
      <c r="AQ599" s="38">
        <v>-8.1469999999999997E-3</v>
      </c>
      <c r="AR599" s="38">
        <v>-0.1196557</v>
      </c>
      <c r="AS599" s="38">
        <v>-5.7670199999999998E-2</v>
      </c>
      <c r="AT599" s="38">
        <v>-0.11944829999999999</v>
      </c>
      <c r="AU599" s="38">
        <v>-0.16591040000000001</v>
      </c>
      <c r="AV599" s="38">
        <v>-0.15546779999999999</v>
      </c>
      <c r="AW599" s="38">
        <v>-0.13614689999999999</v>
      </c>
      <c r="AX599" s="38">
        <v>-4.6160199999999998E-2</v>
      </c>
      <c r="AY599" s="38">
        <v>6.0312200000000003E-2</v>
      </c>
      <c r="AZ599" s="38">
        <v>0.1232477</v>
      </c>
      <c r="BA599" s="38">
        <v>0.17982219999999999</v>
      </c>
      <c r="BB599" s="38">
        <v>0.405607</v>
      </c>
      <c r="BC599" s="38">
        <v>0.34087830000000002</v>
      </c>
      <c r="BD599" s="38">
        <v>0.31434909999999999</v>
      </c>
      <c r="BE599" s="38">
        <v>0.22905320000000001</v>
      </c>
      <c r="BF599" s="38">
        <v>0.2919737</v>
      </c>
      <c r="BG599" s="38">
        <v>9.7323300000000001E-2</v>
      </c>
      <c r="BH599" s="38">
        <v>6.8098500000000006E-2</v>
      </c>
      <c r="BI599" s="38">
        <v>2.0407999999999999E-2</v>
      </c>
      <c r="BJ599" s="38">
        <v>1.15122E-2</v>
      </c>
      <c r="BK599" s="38">
        <v>2.30332E-2</v>
      </c>
      <c r="BL599" s="38">
        <v>4.8205900000000003E-2</v>
      </c>
      <c r="BM599" s="38">
        <v>5.9494199999999997E-2</v>
      </c>
      <c r="BN599" s="38">
        <v>4.0015599999999998E-2</v>
      </c>
      <c r="BO599" s="38">
        <v>1.30879E-2</v>
      </c>
      <c r="BP599" s="38">
        <v>-9.0487399999999996E-2</v>
      </c>
      <c r="BQ599" s="38">
        <v>-3.82995E-2</v>
      </c>
      <c r="BR599" s="38">
        <v>-8.95315E-2</v>
      </c>
      <c r="BS599" s="38">
        <v>-0.1314796</v>
      </c>
      <c r="BT599" s="38">
        <v>-0.12501999999999999</v>
      </c>
      <c r="BU599" s="38">
        <v>-0.11070969999999999</v>
      </c>
      <c r="BV599" s="38">
        <v>-3.4211900000000003E-2</v>
      </c>
      <c r="BW599" s="38">
        <v>7.7399599999999999E-2</v>
      </c>
      <c r="BX599" s="38">
        <v>0.1559343</v>
      </c>
      <c r="BY599" s="38">
        <v>0.2185347</v>
      </c>
      <c r="BZ599" s="38">
        <v>0.44923200000000002</v>
      </c>
      <c r="CA599" s="38">
        <v>0.38346550000000001</v>
      </c>
      <c r="CB599" s="38">
        <v>0.3576453</v>
      </c>
      <c r="CC599" s="38">
        <v>0.2730359</v>
      </c>
      <c r="CD599" s="38">
        <v>0.32712400000000003</v>
      </c>
      <c r="CE599" s="38">
        <v>0.14645349999999999</v>
      </c>
      <c r="CF599" s="38">
        <v>0.11188919999999999</v>
      </c>
      <c r="CG599" s="38">
        <v>6.3048699999999999E-2</v>
      </c>
      <c r="CH599" s="38">
        <v>2.9192800000000001E-2</v>
      </c>
      <c r="CI599" s="38">
        <v>3.6555299999999999E-2</v>
      </c>
      <c r="CJ599" s="38">
        <v>6.1801599999999998E-2</v>
      </c>
      <c r="CK599" s="38">
        <v>7.1903499999999995E-2</v>
      </c>
      <c r="CL599" s="38">
        <v>5.1525099999999997E-2</v>
      </c>
      <c r="CM599" s="38">
        <v>2.77951E-2</v>
      </c>
      <c r="CN599" s="38">
        <v>-7.0285500000000001E-2</v>
      </c>
      <c r="CO599" s="38">
        <v>-2.4883300000000001E-2</v>
      </c>
      <c r="CP599" s="38">
        <v>-6.8811200000000003E-2</v>
      </c>
      <c r="CQ599" s="38">
        <v>-0.1076329</v>
      </c>
      <c r="CR599" s="38">
        <v>-0.10393189999999999</v>
      </c>
      <c r="CS599" s="38">
        <v>-9.3091999999999994E-2</v>
      </c>
      <c r="CT599" s="38">
        <v>-2.5936600000000001E-2</v>
      </c>
      <c r="CU599" s="38">
        <v>8.9234300000000003E-2</v>
      </c>
      <c r="CV599" s="38">
        <v>0.1785728</v>
      </c>
      <c r="CW599" s="38">
        <v>0.2453468</v>
      </c>
      <c r="CX599" s="38">
        <v>0.47944639999999999</v>
      </c>
      <c r="CY599" s="38">
        <v>0.41296129999999998</v>
      </c>
      <c r="CZ599" s="38">
        <v>0.38763219999999998</v>
      </c>
      <c r="DA599" s="38">
        <v>0.30349809999999999</v>
      </c>
      <c r="DB599" s="38">
        <v>0.35146909999999998</v>
      </c>
      <c r="DC599" s="38">
        <v>0.1804809</v>
      </c>
      <c r="DD599" s="38">
        <v>0.1422185</v>
      </c>
      <c r="DE599" s="38">
        <v>9.25816E-2</v>
      </c>
      <c r="DF599" s="38">
        <v>4.6873400000000003E-2</v>
      </c>
      <c r="DG599" s="38">
        <v>5.0077400000000001E-2</v>
      </c>
      <c r="DH599" s="38">
        <v>7.5397400000000003E-2</v>
      </c>
      <c r="DI599" s="38">
        <v>8.4312799999999993E-2</v>
      </c>
      <c r="DJ599" s="38">
        <v>6.3034599999999996E-2</v>
      </c>
      <c r="DK599" s="38">
        <v>4.25023E-2</v>
      </c>
      <c r="DL599" s="38">
        <v>-5.0083700000000002E-2</v>
      </c>
      <c r="DM599" s="38">
        <v>-1.14672E-2</v>
      </c>
      <c r="DN599" s="38">
        <v>-4.8090899999999999E-2</v>
      </c>
      <c r="DO599" s="38">
        <v>-8.3786200000000005E-2</v>
      </c>
      <c r="DP599" s="38">
        <v>-8.2843899999999998E-2</v>
      </c>
      <c r="DQ599" s="38">
        <v>-7.5474299999999994E-2</v>
      </c>
      <c r="DR599" s="38">
        <v>-1.7661300000000001E-2</v>
      </c>
      <c r="DS599" s="38">
        <v>0.10106900000000001</v>
      </c>
      <c r="DT599" s="38">
        <v>0.20121140000000001</v>
      </c>
      <c r="DU599" s="38">
        <v>0.27215899999999998</v>
      </c>
      <c r="DV599" s="38">
        <v>0.50966089999999997</v>
      </c>
      <c r="DW599" s="38">
        <v>0.44245709999999999</v>
      </c>
      <c r="DX599" s="38">
        <v>0.41761900000000002</v>
      </c>
      <c r="DY599" s="38">
        <v>0.33396039999999999</v>
      </c>
      <c r="DZ599" s="38">
        <v>0.37581409999999998</v>
      </c>
      <c r="EA599" s="38">
        <v>0.21450830000000001</v>
      </c>
      <c r="EB599" s="38">
        <v>0.1725478</v>
      </c>
      <c r="EC599" s="38">
        <v>0.1221144</v>
      </c>
      <c r="ED599" s="38">
        <v>7.2401300000000002E-2</v>
      </c>
      <c r="EE599" s="38">
        <v>6.9601099999999999E-2</v>
      </c>
      <c r="EF599" s="38">
        <v>9.5027500000000001E-2</v>
      </c>
      <c r="EG599" s="38">
        <v>0.1022299</v>
      </c>
      <c r="EH599" s="38">
        <v>7.9652600000000004E-2</v>
      </c>
      <c r="EI599" s="38">
        <v>6.3737199999999994E-2</v>
      </c>
      <c r="EJ599" s="38">
        <v>-2.0915400000000001E-2</v>
      </c>
      <c r="EK599" s="38">
        <v>7.9035000000000008E-3</v>
      </c>
      <c r="EL599" s="38">
        <v>-1.8173999999999999E-2</v>
      </c>
      <c r="EM599" s="38">
        <v>-4.9355299999999998E-2</v>
      </c>
      <c r="EN599" s="38">
        <v>-5.2396100000000001E-2</v>
      </c>
      <c r="EO599" s="38">
        <v>-5.0037199999999997E-2</v>
      </c>
      <c r="EP599" s="38">
        <v>-5.7130999999999996E-3</v>
      </c>
      <c r="EQ599" s="38">
        <v>0.11815639999999999</v>
      </c>
      <c r="ER599" s="38">
        <v>0.23389789999999999</v>
      </c>
      <c r="ES599" s="38">
        <v>0.31087140000000002</v>
      </c>
      <c r="ET599" s="38">
        <v>0.55328580000000005</v>
      </c>
      <c r="EU599" s="38">
        <v>0.48504439999999999</v>
      </c>
      <c r="EV599" s="38">
        <v>0.46091520000000002</v>
      </c>
      <c r="EW599" s="38">
        <v>0.37794299999999997</v>
      </c>
      <c r="EX599" s="38">
        <v>0.41096450000000001</v>
      </c>
      <c r="EY599" s="38">
        <v>0.2636385</v>
      </c>
      <c r="EZ599" s="38">
        <v>0.21633839999999999</v>
      </c>
      <c r="FA599" s="38">
        <v>0.16475509999999999</v>
      </c>
      <c r="FB599" s="38">
        <v>80.378410000000002</v>
      </c>
      <c r="FC599" s="38">
        <v>78.831980000000001</v>
      </c>
      <c r="FD599" s="38">
        <v>77.044870000000003</v>
      </c>
      <c r="FE599" s="38">
        <v>75.477710000000002</v>
      </c>
      <c r="FF599" s="38">
        <v>74.201939999999993</v>
      </c>
      <c r="FG599" s="38">
        <v>73.113129999999998</v>
      </c>
      <c r="FH599" s="38">
        <v>72.755279999999999</v>
      </c>
      <c r="FI599" s="38">
        <v>75.08099</v>
      </c>
      <c r="FJ599" s="38">
        <v>79.419280000000001</v>
      </c>
      <c r="FK599" s="38">
        <v>84.010769999999994</v>
      </c>
      <c r="FL599" s="38">
        <v>88.399829999999994</v>
      </c>
      <c r="FM599" s="38">
        <v>92.355159999999998</v>
      </c>
      <c r="FN599" s="38">
        <v>95.597629999999995</v>
      </c>
      <c r="FO599" s="38">
        <v>98.215720000000005</v>
      </c>
      <c r="FP599" s="38">
        <v>100.21980000000001</v>
      </c>
      <c r="FQ599" s="38">
        <v>101.56570000000001</v>
      </c>
      <c r="FR599" s="38">
        <v>102.0471</v>
      </c>
      <c r="FS599" s="38">
        <v>101.3653</v>
      </c>
      <c r="FT599" s="38">
        <v>99.569919999999996</v>
      </c>
      <c r="FU599" s="38">
        <v>96.173190000000005</v>
      </c>
      <c r="FV599" s="38">
        <v>92.116439999999997</v>
      </c>
      <c r="FW599">
        <v>88.764269999999996</v>
      </c>
      <c r="FX599">
        <v>85.958820000000003</v>
      </c>
      <c r="FY599">
        <v>83.188159999999996</v>
      </c>
      <c r="FZ599">
        <v>5.0184399999999997E-2</v>
      </c>
      <c r="GA599">
        <v>0.4160758</v>
      </c>
      <c r="GB599">
        <v>1</v>
      </c>
    </row>
    <row r="600" spans="1:184" x14ac:dyDescent="0.3">
      <c r="A600" t="s">
        <v>279</v>
      </c>
      <c r="B600" t="s">
        <v>1</v>
      </c>
      <c r="C600" t="s">
        <v>1</v>
      </c>
      <c r="D600" t="s">
        <v>1</v>
      </c>
      <c r="E600" t="s">
        <v>223</v>
      </c>
      <c r="F600" t="s">
        <v>1</v>
      </c>
      <c r="G600" t="s">
        <v>1</v>
      </c>
      <c r="H600" s="40" t="s">
        <v>1</v>
      </c>
      <c r="I600" s="18" t="s">
        <v>1</v>
      </c>
      <c r="J600" s="38" t="s">
        <v>1</v>
      </c>
      <c r="K600" s="18">
        <v>44722</v>
      </c>
      <c r="L600" s="38">
        <v>7251</v>
      </c>
      <c r="M600" s="38">
        <v>7251</v>
      </c>
      <c r="N600" s="38">
        <v>15.11004</v>
      </c>
      <c r="O600" s="38">
        <v>14.47001</v>
      </c>
      <c r="P600" s="38">
        <v>14.07422</v>
      </c>
      <c r="Q600" s="38">
        <v>13.988619999999999</v>
      </c>
      <c r="R600" s="38">
        <v>14.41807</v>
      </c>
      <c r="S600" s="38">
        <v>15.624409999999999</v>
      </c>
      <c r="T600" s="38">
        <v>17.106780000000001</v>
      </c>
      <c r="U600" s="38">
        <v>19.351649999999999</v>
      </c>
      <c r="V600" s="38">
        <v>21.928599999999999</v>
      </c>
      <c r="W600" s="38">
        <v>23.868300000000001</v>
      </c>
      <c r="X600" s="38">
        <v>25.56155</v>
      </c>
      <c r="Y600" s="38">
        <v>26.95514</v>
      </c>
      <c r="Z600" s="38">
        <v>27.76764</v>
      </c>
      <c r="AA600" s="38">
        <v>28.61861</v>
      </c>
      <c r="AB600" s="38">
        <v>28.77094</v>
      </c>
      <c r="AC600" s="38">
        <v>28.25789</v>
      </c>
      <c r="AD600" s="38">
        <v>27.110340000000001</v>
      </c>
      <c r="AE600" s="38">
        <v>25.47381</v>
      </c>
      <c r="AF600" s="38">
        <v>23.807020000000001</v>
      </c>
      <c r="AG600" s="38">
        <v>22.548950000000001</v>
      </c>
      <c r="AH600" s="38">
        <v>21.454190000000001</v>
      </c>
      <c r="AI600" s="38">
        <v>20.004740000000002</v>
      </c>
      <c r="AJ600" s="38">
        <v>18.128530000000001</v>
      </c>
      <c r="AK600" s="38">
        <v>16.556290000000001</v>
      </c>
      <c r="AL600" s="38">
        <v>6.8371899999999999E-2</v>
      </c>
      <c r="AM600" s="38">
        <v>3.7582200000000003E-2</v>
      </c>
      <c r="AN600" s="38">
        <v>6.0467699999999999E-2</v>
      </c>
      <c r="AO600" s="38">
        <v>0.1109821</v>
      </c>
      <c r="AP600" s="38">
        <v>0.1907565</v>
      </c>
      <c r="AQ600" s="38">
        <v>0.1142502</v>
      </c>
      <c r="AR600" s="38">
        <v>-2.3449299999999999E-2</v>
      </c>
      <c r="AS600" s="38">
        <v>-0.22595779999999999</v>
      </c>
      <c r="AT600" s="38">
        <v>-0.27523769999999997</v>
      </c>
      <c r="AU600" s="38">
        <v>-0.35186129999999999</v>
      </c>
      <c r="AV600" s="38">
        <v>-0.31242930000000002</v>
      </c>
      <c r="AW600" s="38">
        <v>-0.1115129</v>
      </c>
      <c r="AX600" s="38">
        <v>-8.6057300000000003E-2</v>
      </c>
      <c r="AY600" s="38">
        <v>2.3421399999999998E-2</v>
      </c>
      <c r="AZ600" s="38">
        <v>0.200518</v>
      </c>
      <c r="BA600" s="38">
        <v>0.21956100000000001</v>
      </c>
      <c r="BB600" s="38">
        <v>0.21491350000000001</v>
      </c>
      <c r="BC600" s="38">
        <v>0.12613920000000001</v>
      </c>
      <c r="BD600" s="38">
        <v>-5.2160000000000002E-3</v>
      </c>
      <c r="BE600" s="38">
        <v>-0.13975879999999999</v>
      </c>
      <c r="BF600" s="38">
        <v>-0.1838873</v>
      </c>
      <c r="BG600" s="38">
        <v>-0.3448444</v>
      </c>
      <c r="BH600" s="38">
        <v>-0.40072550000000001</v>
      </c>
      <c r="BI600" s="38">
        <v>-0.42283280000000001</v>
      </c>
      <c r="BJ600" s="38">
        <v>0.1031185</v>
      </c>
      <c r="BK600" s="38">
        <v>6.45482E-2</v>
      </c>
      <c r="BL600" s="38">
        <v>8.2224000000000005E-2</v>
      </c>
      <c r="BM600" s="38">
        <v>0.12910369999999999</v>
      </c>
      <c r="BN600" s="38">
        <v>0.20997879999999999</v>
      </c>
      <c r="BO600" s="38">
        <v>0.1402765</v>
      </c>
      <c r="BP600" s="38">
        <v>7.5385000000000001E-3</v>
      </c>
      <c r="BQ600" s="38">
        <v>-0.2031888</v>
      </c>
      <c r="BR600" s="38">
        <v>-0.24566070000000001</v>
      </c>
      <c r="BS600" s="38">
        <v>-0.31138209999999999</v>
      </c>
      <c r="BT600" s="38">
        <v>-0.28137519999999999</v>
      </c>
      <c r="BU600" s="38">
        <v>-8.8058499999999998E-2</v>
      </c>
      <c r="BV600" s="38">
        <v>-7.1836399999999995E-2</v>
      </c>
      <c r="BW600" s="38">
        <v>4.3103900000000001E-2</v>
      </c>
      <c r="BX600" s="38">
        <v>0.23610030000000001</v>
      </c>
      <c r="BY600" s="38">
        <v>0.26367610000000002</v>
      </c>
      <c r="BZ600" s="38">
        <v>0.26282529999999998</v>
      </c>
      <c r="CA600" s="38">
        <v>0.17352619999999999</v>
      </c>
      <c r="CB600" s="38">
        <v>4.2003600000000002E-2</v>
      </c>
      <c r="CC600" s="38">
        <v>-9.5371999999999998E-2</v>
      </c>
      <c r="CD600" s="38">
        <v>-0.1406965</v>
      </c>
      <c r="CE600" s="38">
        <v>-0.28656979999999999</v>
      </c>
      <c r="CF600" s="38">
        <v>-0.3461128</v>
      </c>
      <c r="CG600" s="38">
        <v>-0.36825600000000003</v>
      </c>
      <c r="CH600" s="38">
        <v>0.12718389999999999</v>
      </c>
      <c r="CI600" s="38">
        <v>8.3224800000000002E-2</v>
      </c>
      <c r="CJ600" s="38">
        <v>9.7292400000000001E-2</v>
      </c>
      <c r="CK600" s="38">
        <v>0.14165469999999999</v>
      </c>
      <c r="CL600" s="38">
        <v>0.22329209999999999</v>
      </c>
      <c r="CM600" s="38">
        <v>0.15830230000000001</v>
      </c>
      <c r="CN600" s="38">
        <v>2.9000600000000001E-2</v>
      </c>
      <c r="CO600" s="38">
        <v>-0.18741910000000001</v>
      </c>
      <c r="CP600" s="38">
        <v>-0.22517570000000001</v>
      </c>
      <c r="CQ600" s="38">
        <v>-0.2833464</v>
      </c>
      <c r="CR600" s="38">
        <v>-0.25986730000000002</v>
      </c>
      <c r="CS600" s="38">
        <v>-7.1814100000000006E-2</v>
      </c>
      <c r="CT600" s="38">
        <v>-6.1987100000000003E-2</v>
      </c>
      <c r="CU600" s="38">
        <v>5.6736000000000002E-2</v>
      </c>
      <c r="CV600" s="38">
        <v>0.26074449999999999</v>
      </c>
      <c r="CW600" s="38">
        <v>0.29423009999999999</v>
      </c>
      <c r="CX600" s="38">
        <v>0.29600880000000002</v>
      </c>
      <c r="CY600" s="38">
        <v>0.20634630000000001</v>
      </c>
      <c r="CZ600" s="38">
        <v>7.4707800000000005E-2</v>
      </c>
      <c r="DA600" s="38">
        <v>-6.4629900000000004E-2</v>
      </c>
      <c r="DB600" s="38">
        <v>-0.11078259999999999</v>
      </c>
      <c r="DC600" s="38">
        <v>-0.24620900000000001</v>
      </c>
      <c r="DD600" s="38">
        <v>-0.30828820000000001</v>
      </c>
      <c r="DE600" s="38">
        <v>-0.33045619999999998</v>
      </c>
      <c r="DF600" s="38">
        <v>0.1512493</v>
      </c>
      <c r="DG600" s="38">
        <v>0.1019014</v>
      </c>
      <c r="DH600" s="38">
        <v>0.1123608</v>
      </c>
      <c r="DI600" s="38">
        <v>0.1542057</v>
      </c>
      <c r="DJ600" s="38">
        <v>0.23660539999999999</v>
      </c>
      <c r="DK600" s="38">
        <v>0.17632800000000001</v>
      </c>
      <c r="DL600" s="38">
        <v>5.0462600000000003E-2</v>
      </c>
      <c r="DM600" s="38">
        <v>-0.17164940000000001</v>
      </c>
      <c r="DN600" s="38">
        <v>-0.2046907</v>
      </c>
      <c r="DO600" s="38">
        <v>-0.2553107</v>
      </c>
      <c r="DP600" s="38">
        <v>-0.2383593</v>
      </c>
      <c r="DQ600" s="38">
        <v>-5.55697E-2</v>
      </c>
      <c r="DR600" s="38">
        <v>-5.2137700000000002E-2</v>
      </c>
      <c r="DS600" s="38">
        <v>7.0368100000000003E-2</v>
      </c>
      <c r="DT600" s="38">
        <v>0.2853887</v>
      </c>
      <c r="DU600" s="38">
        <v>0.32478410000000002</v>
      </c>
      <c r="DV600" s="38">
        <v>0.32919229999999999</v>
      </c>
      <c r="DW600" s="38">
        <v>0.2391663</v>
      </c>
      <c r="DX600" s="38">
        <v>0.10741199999999999</v>
      </c>
      <c r="DY600" s="38">
        <v>-3.38877E-2</v>
      </c>
      <c r="DZ600" s="38">
        <v>-8.0868800000000005E-2</v>
      </c>
      <c r="EA600" s="38">
        <v>-0.20584820000000001</v>
      </c>
      <c r="EB600" s="38">
        <v>-0.27046360000000003</v>
      </c>
      <c r="EC600" s="38">
        <v>-0.29265639999999998</v>
      </c>
      <c r="ED600" s="38">
        <v>0.18599579999999999</v>
      </c>
      <c r="EE600" s="38">
        <v>0.12886739999999999</v>
      </c>
      <c r="EF600" s="38">
        <v>0.13411719999999999</v>
      </c>
      <c r="EG600" s="38">
        <v>0.17232729999999999</v>
      </c>
      <c r="EH600" s="38">
        <v>0.25582779999999999</v>
      </c>
      <c r="EI600" s="38">
        <v>0.20235429999999999</v>
      </c>
      <c r="EJ600" s="38">
        <v>8.1450400000000006E-2</v>
      </c>
      <c r="EK600" s="38">
        <v>-0.1488804</v>
      </c>
      <c r="EL600" s="38">
        <v>-0.17511370000000001</v>
      </c>
      <c r="EM600" s="38">
        <v>-0.21483150000000001</v>
      </c>
      <c r="EN600" s="38">
        <v>-0.2073053</v>
      </c>
      <c r="EO600" s="38">
        <v>-3.2115299999999999E-2</v>
      </c>
      <c r="EP600" s="38">
        <v>-3.7916800000000001E-2</v>
      </c>
      <c r="EQ600" s="38">
        <v>9.0050699999999997E-2</v>
      </c>
      <c r="ER600" s="38">
        <v>0.32097100000000001</v>
      </c>
      <c r="ES600" s="38">
        <v>0.36889919999999998</v>
      </c>
      <c r="ET600" s="38">
        <v>0.3771041</v>
      </c>
      <c r="EU600" s="38">
        <v>0.28655330000000001</v>
      </c>
      <c r="EV600" s="38">
        <v>0.15463160000000001</v>
      </c>
      <c r="EW600" s="38">
        <v>1.0499E-2</v>
      </c>
      <c r="EX600" s="38">
        <v>-3.7678000000000003E-2</v>
      </c>
      <c r="EY600" s="38">
        <v>-0.1475736</v>
      </c>
      <c r="EZ600" s="38">
        <v>-0.21585099999999999</v>
      </c>
      <c r="FA600" s="38">
        <v>-0.2380796</v>
      </c>
      <c r="FB600" s="38">
        <v>78.888530000000003</v>
      </c>
      <c r="FC600" s="38">
        <v>77.163409999999999</v>
      </c>
      <c r="FD600" s="38">
        <v>74.825040000000001</v>
      </c>
      <c r="FE600" s="38">
        <v>72.914919999999995</v>
      </c>
      <c r="FF600" s="38">
        <v>71.843699999999998</v>
      </c>
      <c r="FG600" s="38">
        <v>70.892300000000006</v>
      </c>
      <c r="FH600" s="38">
        <v>71.512889999999999</v>
      </c>
      <c r="FI600" s="38">
        <v>75.629499999999993</v>
      </c>
      <c r="FJ600" s="38">
        <v>80.513850000000005</v>
      </c>
      <c r="FK600" s="38">
        <v>84.247990000000001</v>
      </c>
      <c r="FL600" s="38">
        <v>87.912450000000007</v>
      </c>
      <c r="FM600" s="38">
        <v>91.484250000000003</v>
      </c>
      <c r="FN600" s="38">
        <v>94.027569999999997</v>
      </c>
      <c r="FO600" s="38">
        <v>96.194550000000007</v>
      </c>
      <c r="FP600" s="38">
        <v>97.632279999999994</v>
      </c>
      <c r="FQ600" s="38">
        <v>98.739009999999993</v>
      </c>
      <c r="FR600" s="38">
        <v>99.027959999999993</v>
      </c>
      <c r="FS600" s="38">
        <v>98.448310000000006</v>
      </c>
      <c r="FT600" s="38">
        <v>96.709590000000006</v>
      </c>
      <c r="FU600" s="38">
        <v>94.332260000000005</v>
      </c>
      <c r="FV600" s="38">
        <v>91.070939999999993</v>
      </c>
      <c r="FW600">
        <v>88.373350000000002</v>
      </c>
      <c r="FX600">
        <v>85.622060000000005</v>
      </c>
      <c r="FY600">
        <v>82.882159999999999</v>
      </c>
      <c r="FZ600">
        <v>5.3374600000000001E-2</v>
      </c>
      <c r="GA600">
        <v>0.4722346</v>
      </c>
      <c r="GB600">
        <v>1</v>
      </c>
    </row>
    <row r="601" spans="1:184" x14ac:dyDescent="0.3">
      <c r="A601" t="s">
        <v>279</v>
      </c>
      <c r="B601" t="s">
        <v>1</v>
      </c>
      <c r="C601" t="s">
        <v>1</v>
      </c>
      <c r="D601" t="s">
        <v>1</v>
      </c>
      <c r="E601" t="s">
        <v>223</v>
      </c>
      <c r="F601" t="s">
        <v>1</v>
      </c>
      <c r="G601" t="s">
        <v>1</v>
      </c>
      <c r="H601" s="40" t="s">
        <v>1</v>
      </c>
      <c r="I601" s="18" t="s">
        <v>1</v>
      </c>
      <c r="J601" s="38" t="s">
        <v>1</v>
      </c>
      <c r="K601" s="18">
        <v>44739</v>
      </c>
      <c r="L601" s="38">
        <v>7258</v>
      </c>
      <c r="M601" s="38">
        <v>7258</v>
      </c>
      <c r="N601" s="38">
        <v>14.52989</v>
      </c>
      <c r="O601" s="38">
        <v>14.02155</v>
      </c>
      <c r="P601" s="38">
        <v>13.650930000000001</v>
      </c>
      <c r="Q601" s="38">
        <v>13.68366</v>
      </c>
      <c r="R601" s="38">
        <v>14.163629999999999</v>
      </c>
      <c r="S601" s="38">
        <v>15.61556</v>
      </c>
      <c r="T601" s="38">
        <v>17.301909999999999</v>
      </c>
      <c r="U601" s="38">
        <v>19.33971</v>
      </c>
      <c r="V601" s="38">
        <v>21.83192</v>
      </c>
      <c r="W601" s="38">
        <v>23.56587</v>
      </c>
      <c r="X601" s="38">
        <v>25.110939999999999</v>
      </c>
      <c r="Y601" s="38">
        <v>26.410440000000001</v>
      </c>
      <c r="Z601" s="38">
        <v>27.41319</v>
      </c>
      <c r="AA601" s="38">
        <v>28.462150000000001</v>
      </c>
      <c r="AB601" s="38">
        <v>28.894469999999998</v>
      </c>
      <c r="AC601" s="38">
        <v>28.592870000000001</v>
      </c>
      <c r="AD601" s="38">
        <v>27.558070000000001</v>
      </c>
      <c r="AE601" s="38">
        <v>25.72569</v>
      </c>
      <c r="AF601" s="38">
        <v>23.930299999999999</v>
      </c>
      <c r="AG601" s="38">
        <v>22.632100000000001</v>
      </c>
      <c r="AH601" s="38">
        <v>21.263000000000002</v>
      </c>
      <c r="AI601" s="38">
        <v>19.432510000000001</v>
      </c>
      <c r="AJ601" s="38">
        <v>17.5322</v>
      </c>
      <c r="AK601" s="38">
        <v>16.095410000000001</v>
      </c>
      <c r="AL601" s="38">
        <v>-0.15862970000000001</v>
      </c>
      <c r="AM601" s="38">
        <v>-6.5312499999999996E-2</v>
      </c>
      <c r="AN601" s="38">
        <v>-4.3256500000000003E-2</v>
      </c>
      <c r="AO601" s="38">
        <v>-1.0134600000000001E-2</v>
      </c>
      <c r="AP601" s="38">
        <v>1.5322999999999999E-3</v>
      </c>
      <c r="AQ601" s="38">
        <v>0.26021680000000003</v>
      </c>
      <c r="AR601" s="38">
        <v>0.29560690000000001</v>
      </c>
      <c r="AS601" s="38">
        <v>-0.1325337</v>
      </c>
      <c r="AT601" s="38">
        <v>-0.14814930000000001</v>
      </c>
      <c r="AU601" s="38">
        <v>-0.19651560000000001</v>
      </c>
      <c r="AV601" s="38">
        <v>-0.17792250000000001</v>
      </c>
      <c r="AW601" s="38">
        <v>-0.1001399</v>
      </c>
      <c r="AX601" s="38">
        <v>7.7150999999999999E-3</v>
      </c>
      <c r="AY601" s="38">
        <v>0.1234484</v>
      </c>
      <c r="AZ601" s="38">
        <v>0.1385247</v>
      </c>
      <c r="BA601" s="38">
        <v>8.8385900000000003E-2</v>
      </c>
      <c r="BB601" s="38">
        <v>0.21157190000000001</v>
      </c>
      <c r="BC601" s="38">
        <v>0.12533340000000001</v>
      </c>
      <c r="BD601" s="38">
        <v>-1.1976799999999999E-2</v>
      </c>
      <c r="BE601" s="38">
        <v>-4.72256E-2</v>
      </c>
      <c r="BF601" s="38">
        <v>-1.08544E-2</v>
      </c>
      <c r="BG601" s="38">
        <v>-0.33293450000000002</v>
      </c>
      <c r="BH601" s="38">
        <v>-0.19714590000000001</v>
      </c>
      <c r="BI601" s="38">
        <v>-0.25329210000000002</v>
      </c>
      <c r="BJ601" s="38">
        <v>-0.13326350000000001</v>
      </c>
      <c r="BK601" s="38">
        <v>-4.2246699999999998E-2</v>
      </c>
      <c r="BL601" s="38">
        <v>-2.2306099999999999E-2</v>
      </c>
      <c r="BM601" s="38">
        <v>7.3578000000000003E-3</v>
      </c>
      <c r="BN601" s="38">
        <v>1.80524E-2</v>
      </c>
      <c r="BO601" s="38">
        <v>0.28070149999999999</v>
      </c>
      <c r="BP601" s="38">
        <v>0.32559559999999999</v>
      </c>
      <c r="BQ601" s="38">
        <v>-0.1121433</v>
      </c>
      <c r="BR601" s="38">
        <v>-0.1198839</v>
      </c>
      <c r="BS601" s="38">
        <v>-0.1640404</v>
      </c>
      <c r="BT601" s="38">
        <v>-0.1483585</v>
      </c>
      <c r="BU601" s="38">
        <v>-7.7640500000000001E-2</v>
      </c>
      <c r="BV601" s="38">
        <v>1.9478599999999999E-2</v>
      </c>
      <c r="BW601" s="38">
        <v>0.13942370000000001</v>
      </c>
      <c r="BX601" s="38">
        <v>0.16079599999999999</v>
      </c>
      <c r="BY601" s="38">
        <v>0.1133835</v>
      </c>
      <c r="BZ601" s="38">
        <v>0.2466845</v>
      </c>
      <c r="CA601" s="38">
        <v>0.160186</v>
      </c>
      <c r="CB601" s="38">
        <v>2.7507400000000001E-2</v>
      </c>
      <c r="CC601" s="38">
        <v>-1.0128E-2</v>
      </c>
      <c r="CD601" s="38">
        <v>2.25484E-2</v>
      </c>
      <c r="CE601" s="38">
        <v>-0.2803987</v>
      </c>
      <c r="CF601" s="38">
        <v>-0.1487947</v>
      </c>
      <c r="CG601" s="38">
        <v>-0.20093710000000001</v>
      </c>
      <c r="CH601" s="38">
        <v>-0.11569500000000001</v>
      </c>
      <c r="CI601" s="38">
        <v>-2.62714E-2</v>
      </c>
      <c r="CJ601" s="38">
        <v>-7.796E-3</v>
      </c>
      <c r="CK601" s="38">
        <v>1.9473000000000001E-2</v>
      </c>
      <c r="CL601" s="38">
        <v>2.9494200000000002E-2</v>
      </c>
      <c r="CM601" s="38">
        <v>0.29488920000000002</v>
      </c>
      <c r="CN601" s="38">
        <v>0.3463657</v>
      </c>
      <c r="CO601" s="38">
        <v>-9.8020999999999997E-2</v>
      </c>
      <c r="CP601" s="38">
        <v>-0.1003074</v>
      </c>
      <c r="CQ601" s="38">
        <v>-0.14154820000000001</v>
      </c>
      <c r="CR601" s="38">
        <v>-0.12788269999999999</v>
      </c>
      <c r="CS601" s="38">
        <v>-6.2057399999999999E-2</v>
      </c>
      <c r="CT601" s="38">
        <v>2.7626000000000001E-2</v>
      </c>
      <c r="CU601" s="38">
        <v>0.15048819999999999</v>
      </c>
      <c r="CV601" s="38">
        <v>0.17622099999999999</v>
      </c>
      <c r="CW601" s="38">
        <v>0.1306968</v>
      </c>
      <c r="CX601" s="38">
        <v>0.27100340000000001</v>
      </c>
      <c r="CY601" s="38">
        <v>0.18432480000000001</v>
      </c>
      <c r="CZ601" s="38">
        <v>5.4854100000000003E-2</v>
      </c>
      <c r="DA601" s="38">
        <v>1.55657E-2</v>
      </c>
      <c r="DB601" s="38">
        <v>4.5683000000000001E-2</v>
      </c>
      <c r="DC601" s="38">
        <v>-0.24401249999999999</v>
      </c>
      <c r="DD601" s="38">
        <v>-0.1153067</v>
      </c>
      <c r="DE601" s="38">
        <v>-0.16467619999999999</v>
      </c>
      <c r="DF601" s="38">
        <v>-9.8126400000000003E-2</v>
      </c>
      <c r="DG601" s="38">
        <v>-1.0296100000000001E-2</v>
      </c>
      <c r="DH601" s="38">
        <v>6.7142E-3</v>
      </c>
      <c r="DI601" s="38">
        <v>3.1588100000000001E-2</v>
      </c>
      <c r="DJ601" s="38">
        <v>4.0936E-2</v>
      </c>
      <c r="DK601" s="38">
        <v>0.30907689999999999</v>
      </c>
      <c r="DL601" s="38">
        <v>0.36713570000000001</v>
      </c>
      <c r="DM601" s="38">
        <v>-8.3898700000000007E-2</v>
      </c>
      <c r="DN601" s="38">
        <v>-8.0730800000000005E-2</v>
      </c>
      <c r="DO601" s="38">
        <v>-0.119056</v>
      </c>
      <c r="DP601" s="38">
        <v>-0.1074068</v>
      </c>
      <c r="DQ601" s="38">
        <v>-4.6474399999999999E-2</v>
      </c>
      <c r="DR601" s="38">
        <v>3.5773399999999997E-2</v>
      </c>
      <c r="DS601" s="38">
        <v>0.16155259999999999</v>
      </c>
      <c r="DT601" s="38">
        <v>0.19164600000000001</v>
      </c>
      <c r="DU601" s="38">
        <v>0.14801</v>
      </c>
      <c r="DV601" s="38">
        <v>0.29532229999999998</v>
      </c>
      <c r="DW601" s="38">
        <v>0.2084635</v>
      </c>
      <c r="DX601" s="38">
        <v>8.2200700000000002E-2</v>
      </c>
      <c r="DY601" s="38">
        <v>4.1259400000000002E-2</v>
      </c>
      <c r="DZ601" s="38">
        <v>6.8817699999999996E-2</v>
      </c>
      <c r="EA601" s="38">
        <v>-0.20762630000000001</v>
      </c>
      <c r="EB601" s="38">
        <v>-8.1818799999999997E-2</v>
      </c>
      <c r="EC601" s="38">
        <v>-0.12841530000000001</v>
      </c>
      <c r="ED601" s="38">
        <v>-7.2760199999999997E-2</v>
      </c>
      <c r="EE601" s="38">
        <v>1.2769600000000001E-2</v>
      </c>
      <c r="EF601" s="38">
        <v>2.7664600000000001E-2</v>
      </c>
      <c r="EG601" s="38">
        <v>4.9080499999999999E-2</v>
      </c>
      <c r="EH601" s="38">
        <v>5.7456100000000003E-2</v>
      </c>
      <c r="EI601" s="38">
        <v>0.32956170000000001</v>
      </c>
      <c r="EJ601" s="38">
        <v>0.39712449999999999</v>
      </c>
      <c r="EK601" s="38">
        <v>-6.3508300000000004E-2</v>
      </c>
      <c r="EL601" s="38">
        <v>-5.2465400000000002E-2</v>
      </c>
      <c r="EM601" s="38">
        <v>-8.6580900000000002E-2</v>
      </c>
      <c r="EN601" s="38">
        <v>-7.7842900000000007E-2</v>
      </c>
      <c r="EO601" s="38">
        <v>-2.3975E-2</v>
      </c>
      <c r="EP601" s="38">
        <v>4.7537000000000003E-2</v>
      </c>
      <c r="EQ601" s="38">
        <v>0.17752789999999999</v>
      </c>
      <c r="ER601" s="38">
        <v>0.2139172</v>
      </c>
      <c r="ES601" s="38">
        <v>0.17300760000000001</v>
      </c>
      <c r="ET601" s="38">
        <v>0.33043489999999998</v>
      </c>
      <c r="EU601" s="38">
        <v>0.24331610000000001</v>
      </c>
      <c r="EV601" s="38">
        <v>0.1216849</v>
      </c>
      <c r="EW601" s="38">
        <v>7.8357099999999999E-2</v>
      </c>
      <c r="EX601" s="38">
        <v>0.1022204</v>
      </c>
      <c r="EY601" s="38">
        <v>-0.15509039999999999</v>
      </c>
      <c r="EZ601" s="38">
        <v>-3.3467499999999997E-2</v>
      </c>
      <c r="FA601" s="38">
        <v>-7.60604E-2</v>
      </c>
      <c r="FB601" s="38">
        <v>76.772869999999998</v>
      </c>
      <c r="FC601" s="38">
        <v>74.729429999999994</v>
      </c>
      <c r="FD601" s="38">
        <v>72.706339999999997</v>
      </c>
      <c r="FE601" s="38">
        <v>71.016890000000004</v>
      </c>
      <c r="FF601" s="38">
        <v>69.99203</v>
      </c>
      <c r="FG601" s="38">
        <v>68.781419999999997</v>
      </c>
      <c r="FH601" s="38">
        <v>69.092600000000004</v>
      </c>
      <c r="FI601" s="38">
        <v>72.46163</v>
      </c>
      <c r="FJ601" s="38">
        <v>77.266779999999997</v>
      </c>
      <c r="FK601" s="38">
        <v>81.416550000000001</v>
      </c>
      <c r="FL601" s="38">
        <v>85.695930000000004</v>
      </c>
      <c r="FM601" s="38">
        <v>89.693129999999996</v>
      </c>
      <c r="FN601" s="38">
        <v>93.12988</v>
      </c>
      <c r="FO601" s="38">
        <v>96.056070000000005</v>
      </c>
      <c r="FP601" s="38">
        <v>98.266559999999998</v>
      </c>
      <c r="FQ601" s="38">
        <v>99.929760000000002</v>
      </c>
      <c r="FR601" s="38">
        <v>100.05459999999999</v>
      </c>
      <c r="FS601" s="38">
        <v>99.620949999999993</v>
      </c>
      <c r="FT601" s="38">
        <v>97.927199999999999</v>
      </c>
      <c r="FU601" s="38">
        <v>94.972629999999995</v>
      </c>
      <c r="FV601" s="38">
        <v>90.551770000000005</v>
      </c>
      <c r="FW601">
        <v>86.863900000000001</v>
      </c>
      <c r="FX601">
        <v>83.577169999999995</v>
      </c>
      <c r="FY601">
        <v>80.957819999999998</v>
      </c>
      <c r="FZ601">
        <v>4.2958700000000002E-2</v>
      </c>
      <c r="GA601">
        <v>0.36438710000000002</v>
      </c>
      <c r="GB601">
        <v>1</v>
      </c>
    </row>
    <row r="602" spans="1:184" x14ac:dyDescent="0.3">
      <c r="A602" t="s">
        <v>279</v>
      </c>
      <c r="B602" t="s">
        <v>1</v>
      </c>
      <c r="C602" t="s">
        <v>1</v>
      </c>
      <c r="D602" t="s">
        <v>1</v>
      </c>
      <c r="E602" t="s">
        <v>223</v>
      </c>
      <c r="F602" t="s">
        <v>1</v>
      </c>
      <c r="G602" t="s">
        <v>1</v>
      </c>
      <c r="H602" s="40" t="s">
        <v>1</v>
      </c>
      <c r="I602" s="18" t="s">
        <v>1</v>
      </c>
      <c r="J602" s="38" t="s">
        <v>1</v>
      </c>
      <c r="K602" s="18">
        <v>44753</v>
      </c>
      <c r="L602" s="38">
        <v>7258</v>
      </c>
      <c r="M602" s="38">
        <v>7258</v>
      </c>
      <c r="N602" s="38">
        <v>14.51441</v>
      </c>
      <c r="O602" s="38">
        <v>14.00197</v>
      </c>
      <c r="P602" s="38">
        <v>13.639010000000001</v>
      </c>
      <c r="Q602" s="38">
        <v>13.66137</v>
      </c>
      <c r="R602" s="38">
        <v>14.153180000000001</v>
      </c>
      <c r="S602" s="38">
        <v>15.57349</v>
      </c>
      <c r="T602" s="38">
        <v>17.247769999999999</v>
      </c>
      <c r="U602" s="38">
        <v>19.425540000000002</v>
      </c>
      <c r="V602" s="38">
        <v>22.032910000000001</v>
      </c>
      <c r="W602" s="38">
        <v>23.914000000000001</v>
      </c>
      <c r="X602" s="38">
        <v>25.520060000000001</v>
      </c>
      <c r="Y602" s="38">
        <v>26.825189999999999</v>
      </c>
      <c r="Z602" s="38">
        <v>27.735029999999998</v>
      </c>
      <c r="AA602" s="38">
        <v>28.688559999999999</v>
      </c>
      <c r="AB602" s="38">
        <v>29.014430000000001</v>
      </c>
      <c r="AC602" s="38">
        <v>28.650780000000001</v>
      </c>
      <c r="AD602" s="38">
        <v>27.54936</v>
      </c>
      <c r="AE602" s="38">
        <v>25.68243</v>
      </c>
      <c r="AF602" s="38">
        <v>23.91067</v>
      </c>
      <c r="AG602" s="38">
        <v>22.667449999999999</v>
      </c>
      <c r="AH602" s="38">
        <v>21.380549999999999</v>
      </c>
      <c r="AI602" s="38">
        <v>19.620560000000001</v>
      </c>
      <c r="AJ602" s="38">
        <v>17.770219999999998</v>
      </c>
      <c r="AK602" s="38">
        <v>16.296399999999998</v>
      </c>
      <c r="AL602" s="38">
        <v>-0.14347019999999999</v>
      </c>
      <c r="AM602" s="38">
        <v>-6.9196099999999996E-2</v>
      </c>
      <c r="AN602" s="38">
        <v>2.2872999999999999E-3</v>
      </c>
      <c r="AO602" s="38">
        <v>-3.7629599999999999E-2</v>
      </c>
      <c r="AP602" s="38">
        <v>-5.8833999999999996E-3</v>
      </c>
      <c r="AQ602" s="38">
        <v>9.4179499999999999E-2</v>
      </c>
      <c r="AR602" s="38">
        <v>0.24201220000000001</v>
      </c>
      <c r="AS602" s="38">
        <v>-0.1638674</v>
      </c>
      <c r="AT602" s="38">
        <v>-0.1563272</v>
      </c>
      <c r="AU602" s="38">
        <v>-0.21983720000000001</v>
      </c>
      <c r="AV602" s="38">
        <v>-8.8230900000000001E-2</v>
      </c>
      <c r="AW602" s="38">
        <v>-0.1517153</v>
      </c>
      <c r="AX602" s="38">
        <v>-9.1455800000000004E-2</v>
      </c>
      <c r="AY602" s="38">
        <v>3.1597699999999999E-2</v>
      </c>
      <c r="AZ602" s="38">
        <v>7.2162100000000007E-2</v>
      </c>
      <c r="BA602" s="38">
        <v>9.2552899999999994E-2</v>
      </c>
      <c r="BB602" s="38">
        <v>0.15495510000000001</v>
      </c>
      <c r="BC602" s="38">
        <v>-3.3839899999999999E-2</v>
      </c>
      <c r="BD602" s="38">
        <v>-0.17101230000000001</v>
      </c>
      <c r="BE602" s="38">
        <v>-0.2242142</v>
      </c>
      <c r="BF602" s="38">
        <v>-0.17047129999999999</v>
      </c>
      <c r="BG602" s="38">
        <v>-0.69282999999999995</v>
      </c>
      <c r="BH602" s="38">
        <v>-0.59148000000000001</v>
      </c>
      <c r="BI602" s="38">
        <v>-0.52262969999999997</v>
      </c>
      <c r="BJ602" s="38">
        <v>-0.11213529999999999</v>
      </c>
      <c r="BK602" s="38">
        <v>-4.1687299999999997E-2</v>
      </c>
      <c r="BL602" s="38">
        <v>2.62505E-2</v>
      </c>
      <c r="BM602" s="38">
        <v>-1.7218299999999999E-2</v>
      </c>
      <c r="BN602" s="38">
        <v>1.38824E-2</v>
      </c>
      <c r="BO602" s="38">
        <v>0.1175071</v>
      </c>
      <c r="BP602" s="38">
        <v>0.27741490000000002</v>
      </c>
      <c r="BQ602" s="38">
        <v>-0.13788590000000001</v>
      </c>
      <c r="BR602" s="38">
        <v>-0.1221867</v>
      </c>
      <c r="BS602" s="38">
        <v>-0.1797146</v>
      </c>
      <c r="BT602" s="38">
        <v>-5.3343500000000002E-2</v>
      </c>
      <c r="BU602" s="38">
        <v>-0.12458370000000001</v>
      </c>
      <c r="BV602" s="38">
        <v>-7.7475000000000002E-2</v>
      </c>
      <c r="BW602" s="38">
        <v>5.06647E-2</v>
      </c>
      <c r="BX602" s="38">
        <v>9.9126400000000003E-2</v>
      </c>
      <c r="BY602" s="38">
        <v>0.12542049999999999</v>
      </c>
      <c r="BZ602" s="38">
        <v>0.1960143</v>
      </c>
      <c r="CA602" s="38">
        <v>8.1034999999999996E-3</v>
      </c>
      <c r="CB602" s="38">
        <v>-0.1229398</v>
      </c>
      <c r="CC602" s="38">
        <v>-0.17953530000000001</v>
      </c>
      <c r="CD602" s="38">
        <v>-0.12944639999999999</v>
      </c>
      <c r="CE602" s="38">
        <v>-0.63413739999999996</v>
      </c>
      <c r="CF602" s="38">
        <v>-0.53172070000000005</v>
      </c>
      <c r="CG602" s="38">
        <v>-0.456847</v>
      </c>
      <c r="CH602" s="38">
        <v>-9.0432799999999994E-2</v>
      </c>
      <c r="CI602" s="38">
        <v>-2.2634700000000001E-2</v>
      </c>
      <c r="CJ602" s="38">
        <v>4.2847299999999998E-2</v>
      </c>
      <c r="CK602" s="38">
        <v>-3.0814000000000002E-3</v>
      </c>
      <c r="CL602" s="38">
        <v>2.7572200000000002E-2</v>
      </c>
      <c r="CM602" s="38">
        <v>0.1336637</v>
      </c>
      <c r="CN602" s="38">
        <v>0.3019347</v>
      </c>
      <c r="CO602" s="38">
        <v>-0.11989130000000001</v>
      </c>
      <c r="CP602" s="38">
        <v>-9.8541199999999995E-2</v>
      </c>
      <c r="CQ602" s="38">
        <v>-0.1519257</v>
      </c>
      <c r="CR602" s="38">
        <v>-2.91807E-2</v>
      </c>
      <c r="CS602" s="38">
        <v>-0.10579239999999999</v>
      </c>
      <c r="CT602" s="38">
        <v>-6.7791900000000002E-2</v>
      </c>
      <c r="CU602" s="38">
        <v>6.3870499999999997E-2</v>
      </c>
      <c r="CV602" s="38">
        <v>0.1178018</v>
      </c>
      <c r="CW602" s="38">
        <v>0.14818439999999999</v>
      </c>
      <c r="CX602" s="38">
        <v>0.22445180000000001</v>
      </c>
      <c r="CY602" s="38">
        <v>3.7153400000000003E-2</v>
      </c>
      <c r="CZ602" s="38">
        <v>-8.9645000000000002E-2</v>
      </c>
      <c r="DA602" s="38">
        <v>-0.1485908</v>
      </c>
      <c r="DB602" s="38">
        <v>-0.1010326</v>
      </c>
      <c r="DC602" s="38">
        <v>-0.59348699999999999</v>
      </c>
      <c r="DD602" s="38">
        <v>-0.49033159999999998</v>
      </c>
      <c r="DE602" s="38">
        <v>-0.41128619999999999</v>
      </c>
      <c r="DF602" s="38">
        <v>-6.8730299999999994E-2</v>
      </c>
      <c r="DG602" s="38">
        <v>-3.5821E-3</v>
      </c>
      <c r="DH602" s="38">
        <v>5.94441E-2</v>
      </c>
      <c r="DI602" s="38">
        <v>1.10554E-2</v>
      </c>
      <c r="DJ602" s="38">
        <v>4.1261899999999997E-2</v>
      </c>
      <c r="DK602" s="38">
        <v>0.14982039999999999</v>
      </c>
      <c r="DL602" s="38">
        <v>0.32645449999999998</v>
      </c>
      <c r="DM602" s="38">
        <v>-0.1018966</v>
      </c>
      <c r="DN602" s="38">
        <v>-7.4895699999999996E-2</v>
      </c>
      <c r="DO602" s="38">
        <v>-0.12413689999999999</v>
      </c>
      <c r="DP602" s="38">
        <v>-5.0178000000000002E-3</v>
      </c>
      <c r="DQ602" s="38">
        <v>-8.7001099999999998E-2</v>
      </c>
      <c r="DR602" s="38">
        <v>-5.8108800000000002E-2</v>
      </c>
      <c r="DS602" s="38">
        <v>7.7076199999999997E-2</v>
      </c>
      <c r="DT602" s="38">
        <v>0.13647709999999999</v>
      </c>
      <c r="DU602" s="38">
        <v>0.1709483</v>
      </c>
      <c r="DV602" s="38">
        <v>0.25288929999999998</v>
      </c>
      <c r="DW602" s="38">
        <v>6.6203300000000007E-2</v>
      </c>
      <c r="DX602" s="38">
        <v>-5.63501E-2</v>
      </c>
      <c r="DY602" s="38">
        <v>-0.1176464</v>
      </c>
      <c r="DZ602" s="38">
        <v>-7.2618799999999997E-2</v>
      </c>
      <c r="EA602" s="38">
        <v>-0.55283669999999996</v>
      </c>
      <c r="EB602" s="38">
        <v>-0.44894250000000002</v>
      </c>
      <c r="EC602" s="38">
        <v>-0.36572529999999998</v>
      </c>
      <c r="ED602" s="38">
        <v>-3.7395400000000002E-2</v>
      </c>
      <c r="EE602" s="38">
        <v>2.3926699999999999E-2</v>
      </c>
      <c r="EF602" s="38">
        <v>8.3407300000000004E-2</v>
      </c>
      <c r="EG602" s="38">
        <v>3.1466800000000003E-2</v>
      </c>
      <c r="EH602" s="38">
        <v>6.10278E-2</v>
      </c>
      <c r="EI602" s="38">
        <v>0.173148</v>
      </c>
      <c r="EJ602" s="38">
        <v>0.36185719999999999</v>
      </c>
      <c r="EK602" s="38">
        <v>-7.5915200000000002E-2</v>
      </c>
      <c r="EL602" s="38">
        <v>-4.0755199999999998E-2</v>
      </c>
      <c r="EM602" s="38">
        <v>-8.4014199999999997E-2</v>
      </c>
      <c r="EN602" s="38">
        <v>2.98696E-2</v>
      </c>
      <c r="EO602" s="38">
        <v>-5.9869499999999999E-2</v>
      </c>
      <c r="EP602" s="38">
        <v>-4.4128000000000001E-2</v>
      </c>
      <c r="EQ602" s="38">
        <v>9.6143199999999998E-2</v>
      </c>
      <c r="ER602" s="38">
        <v>0.16344139999999999</v>
      </c>
      <c r="ES602" s="38">
        <v>0.20381579999999999</v>
      </c>
      <c r="ET602" s="38">
        <v>0.2939485</v>
      </c>
      <c r="EU602" s="38">
        <v>0.1081467</v>
      </c>
      <c r="EV602" s="38">
        <v>-8.2775999999999995E-3</v>
      </c>
      <c r="EW602" s="38">
        <v>-7.2967500000000005E-2</v>
      </c>
      <c r="EX602" s="38">
        <v>-3.1593900000000001E-2</v>
      </c>
      <c r="EY602" s="38">
        <v>-0.49414400000000003</v>
      </c>
      <c r="EZ602" s="38">
        <v>-0.38918320000000001</v>
      </c>
      <c r="FA602" s="38">
        <v>-0.29994270000000001</v>
      </c>
      <c r="FB602" s="38">
        <v>78.781869999999998</v>
      </c>
      <c r="FC602" s="38">
        <v>77.63306</v>
      </c>
      <c r="FD602" s="38">
        <v>76.186369999999997</v>
      </c>
      <c r="FE602" s="38">
        <v>74.63252</v>
      </c>
      <c r="FF602" s="38">
        <v>72.534139999999994</v>
      </c>
      <c r="FG602" s="38">
        <v>71.645719999999997</v>
      </c>
      <c r="FH602" s="38">
        <v>71.515950000000004</v>
      </c>
      <c r="FI602" s="38">
        <v>74.553299999999993</v>
      </c>
      <c r="FJ602" s="38">
        <v>79.037930000000003</v>
      </c>
      <c r="FK602" s="38">
        <v>83.979979999999998</v>
      </c>
      <c r="FL602" s="38">
        <v>87.948679999999996</v>
      </c>
      <c r="FM602" s="38">
        <v>91.355580000000003</v>
      </c>
      <c r="FN602" s="38">
        <v>94.472570000000005</v>
      </c>
      <c r="FO602" s="38">
        <v>96.797839999999994</v>
      </c>
      <c r="FP602" s="38">
        <v>98.339460000000003</v>
      </c>
      <c r="FQ602" s="38">
        <v>99.943799999999996</v>
      </c>
      <c r="FR602" s="38">
        <v>100.54689999999999</v>
      </c>
      <c r="FS602" s="38">
        <v>100.0552</v>
      </c>
      <c r="FT602" s="38">
        <v>98.598370000000003</v>
      </c>
      <c r="FU602" s="38">
        <v>95.951710000000006</v>
      </c>
      <c r="FV602" s="38">
        <v>92.029750000000007</v>
      </c>
      <c r="FW602">
        <v>88.460250000000002</v>
      </c>
      <c r="FX602">
        <v>85.864459999999994</v>
      </c>
      <c r="FY602">
        <v>82.955100000000002</v>
      </c>
      <c r="FZ602">
        <v>5.2007699999999997E-2</v>
      </c>
      <c r="GA602">
        <v>0.44702120000000001</v>
      </c>
      <c r="GB602">
        <v>1</v>
      </c>
    </row>
    <row r="603" spans="1:184" x14ac:dyDescent="0.3">
      <c r="A603" t="s">
        <v>279</v>
      </c>
      <c r="B603" t="s">
        <v>1</v>
      </c>
      <c r="C603" t="s">
        <v>1</v>
      </c>
      <c r="D603" t="s">
        <v>1</v>
      </c>
      <c r="E603" t="s">
        <v>223</v>
      </c>
      <c r="F603" t="s">
        <v>1</v>
      </c>
      <c r="G603" t="s">
        <v>1</v>
      </c>
      <c r="H603" s="40" t="s">
        <v>1</v>
      </c>
      <c r="I603" s="18" t="s">
        <v>1</v>
      </c>
      <c r="J603" s="38" t="s">
        <v>1</v>
      </c>
      <c r="K603" s="18">
        <v>44760</v>
      </c>
      <c r="L603" s="38">
        <v>7258</v>
      </c>
      <c r="M603" s="38">
        <v>7258</v>
      </c>
      <c r="N603" s="38">
        <v>15.467169999999999</v>
      </c>
      <c r="O603" s="38">
        <v>14.91033</v>
      </c>
      <c r="P603" s="38">
        <v>14.51728</v>
      </c>
      <c r="Q603" s="38">
        <v>14.52753</v>
      </c>
      <c r="R603" s="38">
        <v>15.013070000000001</v>
      </c>
      <c r="S603" s="38">
        <v>16.572800000000001</v>
      </c>
      <c r="T603" s="38">
        <v>18.341049999999999</v>
      </c>
      <c r="U603" s="38">
        <v>20.41873</v>
      </c>
      <c r="V603" s="38">
        <v>22.810210000000001</v>
      </c>
      <c r="W603" s="38">
        <v>24.51418</v>
      </c>
      <c r="X603" s="38">
        <v>25.978449999999999</v>
      </c>
      <c r="Y603" s="38">
        <v>27.260629999999999</v>
      </c>
      <c r="Z603" s="38">
        <v>28.195430000000002</v>
      </c>
      <c r="AA603" s="38">
        <v>29.106729999999999</v>
      </c>
      <c r="AB603" s="38">
        <v>29.460380000000001</v>
      </c>
      <c r="AC603" s="38">
        <v>29.065919999999998</v>
      </c>
      <c r="AD603" s="38">
        <v>27.986889999999999</v>
      </c>
      <c r="AE603" s="38">
        <v>26.10858</v>
      </c>
      <c r="AF603" s="38">
        <v>24.248570000000001</v>
      </c>
      <c r="AG603" s="38">
        <v>23.035309999999999</v>
      </c>
      <c r="AH603" s="38">
        <v>21.74184</v>
      </c>
      <c r="AI603" s="38">
        <v>19.921199999999999</v>
      </c>
      <c r="AJ603" s="38">
        <v>17.961300000000001</v>
      </c>
      <c r="AK603" s="38">
        <v>16.46707</v>
      </c>
      <c r="AL603" s="38">
        <v>-6.5529699999999996E-2</v>
      </c>
      <c r="AM603" s="38">
        <v>7.0344500000000004E-2</v>
      </c>
      <c r="AN603" s="38">
        <v>1.6815299999999998E-2</v>
      </c>
      <c r="AO603" s="38">
        <v>5.3365500000000003E-2</v>
      </c>
      <c r="AP603" s="38">
        <v>-6.91605E-2</v>
      </c>
      <c r="AQ603" s="38">
        <v>3.9387499999999999E-2</v>
      </c>
      <c r="AR603" s="38">
        <v>0.2060041</v>
      </c>
      <c r="AS603" s="38">
        <v>-0.13614879999999999</v>
      </c>
      <c r="AT603" s="38">
        <v>-0.2036589</v>
      </c>
      <c r="AU603" s="38">
        <v>-0.22825110000000001</v>
      </c>
      <c r="AV603" s="38">
        <v>-0.37326959999999998</v>
      </c>
      <c r="AW603" s="38">
        <v>-0.46241310000000002</v>
      </c>
      <c r="AX603" s="38">
        <v>-0.19895080000000001</v>
      </c>
      <c r="AY603" s="38">
        <v>0.22936509999999999</v>
      </c>
      <c r="AZ603" s="38">
        <v>0.35491010000000001</v>
      </c>
      <c r="BA603" s="38">
        <v>0.50852019999999998</v>
      </c>
      <c r="BB603" s="38">
        <v>0.55267820000000001</v>
      </c>
      <c r="BC603" s="38">
        <v>0.45541510000000002</v>
      </c>
      <c r="BD603" s="38">
        <v>0.41998380000000002</v>
      </c>
      <c r="BE603" s="38">
        <v>0.49059639999999999</v>
      </c>
      <c r="BF603" s="38">
        <v>0.34143119999999999</v>
      </c>
      <c r="BG603" s="38">
        <v>-8.0076900000000006E-2</v>
      </c>
      <c r="BH603" s="38">
        <v>-0.1203442</v>
      </c>
      <c r="BI603" s="38">
        <v>-0.1713539</v>
      </c>
      <c r="BJ603" s="38">
        <v>-3.5710199999999997E-2</v>
      </c>
      <c r="BK603" s="38">
        <v>9.4391600000000006E-2</v>
      </c>
      <c r="BL603" s="38">
        <v>3.7801700000000001E-2</v>
      </c>
      <c r="BM603" s="38">
        <v>7.4044499999999999E-2</v>
      </c>
      <c r="BN603" s="38">
        <v>-5.0176699999999998E-2</v>
      </c>
      <c r="BO603" s="38">
        <v>6.21974E-2</v>
      </c>
      <c r="BP603" s="38">
        <v>0.24584239999999999</v>
      </c>
      <c r="BQ603" s="38">
        <v>-0.11190070000000001</v>
      </c>
      <c r="BR603" s="38">
        <v>-0.16823270000000001</v>
      </c>
      <c r="BS603" s="38">
        <v>-0.18962470000000001</v>
      </c>
      <c r="BT603" s="38">
        <v>-0.3411845</v>
      </c>
      <c r="BU603" s="38">
        <v>-0.43511440000000001</v>
      </c>
      <c r="BV603" s="38">
        <v>-0.18351110000000001</v>
      </c>
      <c r="BW603" s="38">
        <v>0.25136130000000001</v>
      </c>
      <c r="BX603" s="38">
        <v>0.38779930000000001</v>
      </c>
      <c r="BY603" s="38">
        <v>0.54710610000000004</v>
      </c>
      <c r="BZ603" s="38">
        <v>0.60000609999999999</v>
      </c>
      <c r="CA603" s="38">
        <v>0.51175470000000001</v>
      </c>
      <c r="CB603" s="38">
        <v>0.48300880000000002</v>
      </c>
      <c r="CC603" s="38">
        <v>0.54610029999999998</v>
      </c>
      <c r="CD603" s="38">
        <v>0.3832854</v>
      </c>
      <c r="CE603" s="38">
        <v>-1.5240099999999999E-2</v>
      </c>
      <c r="CF603" s="38">
        <v>-5.9015600000000001E-2</v>
      </c>
      <c r="CG603" s="38">
        <v>-0.10849839999999999</v>
      </c>
      <c r="CH603" s="38">
        <v>-1.50572E-2</v>
      </c>
      <c r="CI603" s="38">
        <v>0.11104650000000001</v>
      </c>
      <c r="CJ603" s="38">
        <v>5.2336800000000003E-2</v>
      </c>
      <c r="CK603" s="38">
        <v>8.8366600000000003E-2</v>
      </c>
      <c r="CL603" s="38">
        <v>-3.7028699999999998E-2</v>
      </c>
      <c r="CM603" s="38">
        <v>7.7995499999999995E-2</v>
      </c>
      <c r="CN603" s="38">
        <v>0.27343430000000002</v>
      </c>
      <c r="CO603" s="38">
        <v>-9.5106599999999999E-2</v>
      </c>
      <c r="CP603" s="38">
        <v>-0.14369660000000001</v>
      </c>
      <c r="CQ603" s="38">
        <v>-0.16287209999999999</v>
      </c>
      <c r="CR603" s="38">
        <v>-0.31896239999999998</v>
      </c>
      <c r="CS603" s="38">
        <v>-0.41620740000000001</v>
      </c>
      <c r="CT603" s="38">
        <v>-0.17281769999999999</v>
      </c>
      <c r="CU603" s="38">
        <v>0.26659579999999999</v>
      </c>
      <c r="CV603" s="38">
        <v>0.41057830000000001</v>
      </c>
      <c r="CW603" s="38">
        <v>0.57383070000000003</v>
      </c>
      <c r="CX603" s="38">
        <v>0.63278520000000005</v>
      </c>
      <c r="CY603" s="38">
        <v>0.55077529999999997</v>
      </c>
      <c r="CZ603" s="38">
        <v>0.52665969999999995</v>
      </c>
      <c r="DA603" s="38">
        <v>0.58454200000000001</v>
      </c>
      <c r="DB603" s="38">
        <v>0.41227350000000001</v>
      </c>
      <c r="DC603" s="38">
        <v>2.96656E-2</v>
      </c>
      <c r="DD603" s="38">
        <v>-1.6539700000000001E-2</v>
      </c>
      <c r="DE603" s="38">
        <v>-6.4964900000000006E-2</v>
      </c>
      <c r="DF603" s="38">
        <v>5.5957999999999997E-3</v>
      </c>
      <c r="DG603" s="38">
        <v>0.1277015</v>
      </c>
      <c r="DH603" s="38">
        <v>6.6871899999999998E-2</v>
      </c>
      <c r="DI603" s="38">
        <v>0.1026888</v>
      </c>
      <c r="DJ603" s="38">
        <v>-2.3880599999999998E-2</v>
      </c>
      <c r="DK603" s="38">
        <v>9.3793600000000005E-2</v>
      </c>
      <c r="DL603" s="38">
        <v>0.30102630000000002</v>
      </c>
      <c r="DM603" s="38">
        <v>-7.8312499999999993E-2</v>
      </c>
      <c r="DN603" s="38">
        <v>-0.1191605</v>
      </c>
      <c r="DO603" s="38">
        <v>-0.1361195</v>
      </c>
      <c r="DP603" s="38">
        <v>-0.29674040000000002</v>
      </c>
      <c r="DQ603" s="38">
        <v>-0.3973004</v>
      </c>
      <c r="DR603" s="38">
        <v>-0.1621242</v>
      </c>
      <c r="DS603" s="38">
        <v>0.28183029999999998</v>
      </c>
      <c r="DT603" s="38">
        <v>0.4333572</v>
      </c>
      <c r="DU603" s="38">
        <v>0.60055530000000001</v>
      </c>
      <c r="DV603" s="38">
        <v>0.6655643</v>
      </c>
      <c r="DW603" s="38">
        <v>0.58979590000000004</v>
      </c>
      <c r="DX603" s="38">
        <v>0.57031050000000005</v>
      </c>
      <c r="DY603" s="38">
        <v>0.62298379999999998</v>
      </c>
      <c r="DZ603" s="38">
        <v>0.44126159999999998</v>
      </c>
      <c r="EA603" s="38">
        <v>7.4571299999999993E-2</v>
      </c>
      <c r="EB603" s="38">
        <v>2.5936299999999999E-2</v>
      </c>
      <c r="EC603" s="38">
        <v>-2.14314E-2</v>
      </c>
      <c r="ED603" s="38">
        <v>3.5415299999999997E-2</v>
      </c>
      <c r="EE603" s="38">
        <v>0.15174860000000001</v>
      </c>
      <c r="EF603" s="38">
        <v>8.7858199999999997E-2</v>
      </c>
      <c r="EG603" s="38">
        <v>0.1233677</v>
      </c>
      <c r="EH603" s="38">
        <v>-4.8969E-3</v>
      </c>
      <c r="EI603" s="38">
        <v>0.1166035</v>
      </c>
      <c r="EJ603" s="38">
        <v>0.34086460000000002</v>
      </c>
      <c r="EK603" s="38">
        <v>-5.4064500000000001E-2</v>
      </c>
      <c r="EL603" s="38">
        <v>-8.3734199999999995E-2</v>
      </c>
      <c r="EM603" s="38">
        <v>-9.7492999999999996E-2</v>
      </c>
      <c r="EN603" s="38">
        <v>-0.26465529999999998</v>
      </c>
      <c r="EO603" s="38">
        <v>-0.37000159999999999</v>
      </c>
      <c r="EP603" s="38">
        <v>-0.1466846</v>
      </c>
      <c r="EQ603" s="38">
        <v>0.3038265</v>
      </c>
      <c r="ER603" s="38">
        <v>0.46624640000000001</v>
      </c>
      <c r="ES603" s="38">
        <v>0.63914130000000002</v>
      </c>
      <c r="ET603" s="38">
        <v>0.71289219999999998</v>
      </c>
      <c r="EU603" s="38">
        <v>0.64613549999999997</v>
      </c>
      <c r="EV603" s="38">
        <v>0.63333550000000005</v>
      </c>
      <c r="EW603" s="38">
        <v>0.67848770000000003</v>
      </c>
      <c r="EX603" s="38">
        <v>0.48311579999999998</v>
      </c>
      <c r="EY603" s="38">
        <v>0.139408</v>
      </c>
      <c r="EZ603" s="38">
        <v>8.7264800000000003E-2</v>
      </c>
      <c r="FA603" s="38">
        <v>4.1424200000000001E-2</v>
      </c>
      <c r="FB603" s="38">
        <v>81.364649999999997</v>
      </c>
      <c r="FC603" s="38">
        <v>80.453500000000005</v>
      </c>
      <c r="FD603" s="38">
        <v>79.053370000000001</v>
      </c>
      <c r="FE603" s="38">
        <v>77.386849999999995</v>
      </c>
      <c r="FF603" s="38">
        <v>76.156549999999996</v>
      </c>
      <c r="FG603" s="38">
        <v>74.81568</v>
      </c>
      <c r="FH603" s="38">
        <v>74.950649999999996</v>
      </c>
      <c r="FI603" s="38">
        <v>76.921909999999997</v>
      </c>
      <c r="FJ603" s="38">
        <v>79.69444</v>
      </c>
      <c r="FK603" s="38">
        <v>83.596419999999995</v>
      </c>
      <c r="FL603" s="38">
        <v>87.920169999999999</v>
      </c>
      <c r="FM603" s="38">
        <v>92.251530000000002</v>
      </c>
      <c r="FN603" s="38">
        <v>93.273110000000003</v>
      </c>
      <c r="FO603" s="38">
        <v>95.450680000000006</v>
      </c>
      <c r="FP603" s="38">
        <v>97.757769999999994</v>
      </c>
      <c r="FQ603" s="38">
        <v>98.921329999999998</v>
      </c>
      <c r="FR603" s="38">
        <v>99.029409999999999</v>
      </c>
      <c r="FS603" s="38">
        <v>98.026049999999998</v>
      </c>
      <c r="FT603" s="38">
        <v>96.207490000000007</v>
      </c>
      <c r="FU603" s="38">
        <v>93.087059999999994</v>
      </c>
      <c r="FV603" s="38">
        <v>89.643569999999997</v>
      </c>
      <c r="FW603">
        <v>87.1233</v>
      </c>
      <c r="FX603">
        <v>84.457239999999999</v>
      </c>
      <c r="FY603">
        <v>81.447010000000006</v>
      </c>
      <c r="FZ603">
        <v>6.44039E-2</v>
      </c>
      <c r="GA603">
        <v>0.48546040000000001</v>
      </c>
      <c r="GB603">
        <v>1</v>
      </c>
    </row>
    <row r="604" spans="1:184" x14ac:dyDescent="0.3">
      <c r="A604" t="s">
        <v>279</v>
      </c>
      <c r="B604" t="s">
        <v>1</v>
      </c>
      <c r="C604" t="s">
        <v>1</v>
      </c>
      <c r="D604" t="s">
        <v>1</v>
      </c>
      <c r="E604" t="s">
        <v>223</v>
      </c>
      <c r="F604" t="s">
        <v>1</v>
      </c>
      <c r="G604" t="s">
        <v>1</v>
      </c>
      <c r="H604" s="40" t="s">
        <v>1</v>
      </c>
      <c r="I604" s="18" t="s">
        <v>1</v>
      </c>
      <c r="J604" s="38" t="s">
        <v>1</v>
      </c>
      <c r="K604" s="18">
        <v>44763</v>
      </c>
      <c r="L604" s="38">
        <v>7258</v>
      </c>
      <c r="M604" s="38">
        <v>7258</v>
      </c>
      <c r="N604" s="38">
        <v>15.24208</v>
      </c>
      <c r="O604" s="38">
        <v>14.65319</v>
      </c>
      <c r="P604" s="38">
        <v>14.25461</v>
      </c>
      <c r="Q604" s="38">
        <v>14.18235</v>
      </c>
      <c r="R604" s="38">
        <v>14.658099999999999</v>
      </c>
      <c r="S604" s="38">
        <v>16.039459999999998</v>
      </c>
      <c r="T604" s="38">
        <v>17.648720000000001</v>
      </c>
      <c r="U604" s="38">
        <v>19.590959999999999</v>
      </c>
      <c r="V604" s="38">
        <v>21.900099999999998</v>
      </c>
      <c r="W604" s="38">
        <v>23.61149</v>
      </c>
      <c r="X604" s="38">
        <v>25.072649999999999</v>
      </c>
      <c r="Y604" s="38">
        <v>26.312830000000002</v>
      </c>
      <c r="Z604" s="38">
        <v>27.26689</v>
      </c>
      <c r="AA604" s="38">
        <v>28.247170000000001</v>
      </c>
      <c r="AB604" s="38">
        <v>28.638739999999999</v>
      </c>
      <c r="AC604" s="38">
        <v>28.281849999999999</v>
      </c>
      <c r="AD604" s="38">
        <v>27.523299999999999</v>
      </c>
      <c r="AE604" s="38">
        <v>25.815300000000001</v>
      </c>
      <c r="AF604" s="38">
        <v>24.164290000000001</v>
      </c>
      <c r="AG604" s="38">
        <v>22.837050000000001</v>
      </c>
      <c r="AH604" s="38">
        <v>21.512160000000002</v>
      </c>
      <c r="AI604" s="38">
        <v>19.702300000000001</v>
      </c>
      <c r="AJ604" s="38">
        <v>17.721979999999999</v>
      </c>
      <c r="AK604" s="38">
        <v>16.22728</v>
      </c>
      <c r="AL604" s="38">
        <v>-0.35127580000000003</v>
      </c>
      <c r="AM604" s="38">
        <v>-0.2129046</v>
      </c>
      <c r="AN604" s="38">
        <v>-0.13174910000000001</v>
      </c>
      <c r="AO604" s="38">
        <v>-9.7256899999999993E-2</v>
      </c>
      <c r="AP604" s="38">
        <v>7.0179999999999999E-3</v>
      </c>
      <c r="AQ604" s="38">
        <v>-1.5663000000000001E-3</v>
      </c>
      <c r="AR604" s="38">
        <v>0.24860189999999999</v>
      </c>
      <c r="AS604" s="38">
        <v>0.1016188</v>
      </c>
      <c r="AT604" s="38">
        <v>0.1514905</v>
      </c>
      <c r="AU604" s="38">
        <v>1.6834700000000001E-2</v>
      </c>
      <c r="AV604" s="38">
        <v>-0.12055639999999999</v>
      </c>
      <c r="AW604" s="38">
        <v>-0.1060801</v>
      </c>
      <c r="AX604" s="38">
        <v>0.10885060000000001</v>
      </c>
      <c r="AY604" s="38">
        <v>9.7179600000000005E-2</v>
      </c>
      <c r="AZ604" s="38">
        <v>-2.6448699999999999E-2</v>
      </c>
      <c r="BA604" s="38">
        <v>-0.2429627</v>
      </c>
      <c r="BB604" s="38">
        <v>-9.2716300000000001E-2</v>
      </c>
      <c r="BC604" s="38">
        <v>-9.6962800000000002E-2</v>
      </c>
      <c r="BD604" s="38">
        <v>-0.14401430000000001</v>
      </c>
      <c r="BE604" s="38">
        <v>6.8512600000000007E-2</v>
      </c>
      <c r="BF604" s="38">
        <v>9.5693600000000004E-2</v>
      </c>
      <c r="BG604" s="38">
        <v>-0.19118750000000001</v>
      </c>
      <c r="BH604" s="38">
        <v>-0.26140930000000001</v>
      </c>
      <c r="BI604" s="38">
        <v>-0.18188989999999999</v>
      </c>
      <c r="BJ604" s="38">
        <v>-0.32737860000000002</v>
      </c>
      <c r="BK604" s="38">
        <v>-0.1939285</v>
      </c>
      <c r="BL604" s="38">
        <v>-0.1152619</v>
      </c>
      <c r="BM604" s="38">
        <v>-8.4392599999999998E-2</v>
      </c>
      <c r="BN604" s="38">
        <v>2.0124099999999999E-2</v>
      </c>
      <c r="BO604" s="38">
        <v>1.4028000000000001E-2</v>
      </c>
      <c r="BP604" s="38">
        <v>0.27093479999999998</v>
      </c>
      <c r="BQ604" s="38">
        <v>0.11693050000000001</v>
      </c>
      <c r="BR604" s="38">
        <v>0.16956589999999999</v>
      </c>
      <c r="BS604" s="38">
        <v>3.8481500000000002E-2</v>
      </c>
      <c r="BT604" s="38">
        <v>-9.9786399999999997E-2</v>
      </c>
      <c r="BU604" s="38">
        <v>-9.2114000000000001E-2</v>
      </c>
      <c r="BV604" s="38">
        <v>0.11837110000000001</v>
      </c>
      <c r="BW604" s="38">
        <v>0.1086963</v>
      </c>
      <c r="BX604" s="38">
        <v>-9.3296000000000004E-3</v>
      </c>
      <c r="BY604" s="38">
        <v>-0.21614810000000001</v>
      </c>
      <c r="BZ604" s="38">
        <v>-6.1933299999999997E-2</v>
      </c>
      <c r="CA604" s="38">
        <v>-6.3678700000000005E-2</v>
      </c>
      <c r="CB604" s="38">
        <v>-0.10648199999999999</v>
      </c>
      <c r="CC604" s="38">
        <v>0.1058142</v>
      </c>
      <c r="CD604" s="38">
        <v>0.12711040000000001</v>
      </c>
      <c r="CE604" s="38">
        <v>-0.15484020000000001</v>
      </c>
      <c r="CF604" s="38">
        <v>-0.22768830000000001</v>
      </c>
      <c r="CG604" s="38">
        <v>-0.14559659999999999</v>
      </c>
      <c r="CH604" s="38">
        <v>-0.31082749999999998</v>
      </c>
      <c r="CI604" s="38">
        <v>-0.18078569999999999</v>
      </c>
      <c r="CJ604" s="38">
        <v>-0.1038429</v>
      </c>
      <c r="CK604" s="38">
        <v>-7.5482800000000003E-2</v>
      </c>
      <c r="CL604" s="38">
        <v>2.9201399999999999E-2</v>
      </c>
      <c r="CM604" s="38">
        <v>2.48285E-2</v>
      </c>
      <c r="CN604" s="38">
        <v>0.2864025</v>
      </c>
      <c r="CO604" s="38">
        <v>0.12753539999999999</v>
      </c>
      <c r="CP604" s="38">
        <v>0.18208479999999999</v>
      </c>
      <c r="CQ604" s="38">
        <v>5.3474099999999997E-2</v>
      </c>
      <c r="CR604" s="38">
        <v>-8.5401199999999997E-2</v>
      </c>
      <c r="CS604" s="38">
        <v>-8.2441E-2</v>
      </c>
      <c r="CT604" s="38">
        <v>0.1249649</v>
      </c>
      <c r="CU604" s="38">
        <v>0.11667279999999999</v>
      </c>
      <c r="CV604" s="38">
        <v>2.5271E-3</v>
      </c>
      <c r="CW604" s="38">
        <v>-0.19757630000000001</v>
      </c>
      <c r="CX604" s="38">
        <v>-4.0613099999999999E-2</v>
      </c>
      <c r="CY604" s="38">
        <v>-4.0626200000000001E-2</v>
      </c>
      <c r="CZ604" s="38">
        <v>-8.0487199999999995E-2</v>
      </c>
      <c r="DA604" s="38">
        <v>0.13164909999999999</v>
      </c>
      <c r="DB604" s="38">
        <v>0.14886959999999999</v>
      </c>
      <c r="DC604" s="38">
        <v>-0.12966620000000001</v>
      </c>
      <c r="DD604" s="38">
        <v>-0.20433319999999999</v>
      </c>
      <c r="DE604" s="38">
        <v>-0.12046</v>
      </c>
      <c r="DF604" s="38">
        <v>-0.29427639999999999</v>
      </c>
      <c r="DG604" s="38">
        <v>-0.16764290000000001</v>
      </c>
      <c r="DH604" s="38">
        <v>-9.2424000000000006E-2</v>
      </c>
      <c r="DI604" s="38">
        <v>-6.6572999999999993E-2</v>
      </c>
      <c r="DJ604" s="38">
        <v>3.8278600000000003E-2</v>
      </c>
      <c r="DK604" s="38">
        <v>3.5629000000000001E-2</v>
      </c>
      <c r="DL604" s="38">
        <v>0.30187019999999998</v>
      </c>
      <c r="DM604" s="38">
        <v>0.13814029999999999</v>
      </c>
      <c r="DN604" s="38">
        <v>0.19460379999999999</v>
      </c>
      <c r="DO604" s="38">
        <v>6.8466600000000002E-2</v>
      </c>
      <c r="DP604" s="38">
        <v>-7.1015999999999996E-2</v>
      </c>
      <c r="DQ604" s="38">
        <v>-7.2768100000000002E-2</v>
      </c>
      <c r="DR604" s="38">
        <v>0.1315588</v>
      </c>
      <c r="DS604" s="38">
        <v>0.1246493</v>
      </c>
      <c r="DT604" s="38">
        <v>1.43838E-2</v>
      </c>
      <c r="DU604" s="38">
        <v>-0.17900460000000001</v>
      </c>
      <c r="DV604" s="38">
        <v>-1.9292900000000002E-2</v>
      </c>
      <c r="DW604" s="38">
        <v>-1.7573700000000001E-2</v>
      </c>
      <c r="DX604" s="38">
        <v>-5.4492400000000003E-2</v>
      </c>
      <c r="DY604" s="38">
        <v>0.15748400000000001</v>
      </c>
      <c r="DZ604" s="38">
        <v>0.1706289</v>
      </c>
      <c r="EA604" s="38">
        <v>-0.10449219999999999</v>
      </c>
      <c r="EB604" s="38">
        <v>-0.18097820000000001</v>
      </c>
      <c r="EC604" s="38">
        <v>-9.53233E-2</v>
      </c>
      <c r="ED604" s="38">
        <v>-0.27037919999999999</v>
      </c>
      <c r="EE604" s="38">
        <v>-0.14866670000000001</v>
      </c>
      <c r="EF604" s="38">
        <v>-7.5936799999999999E-2</v>
      </c>
      <c r="EG604" s="38">
        <v>-5.3708699999999998E-2</v>
      </c>
      <c r="EH604" s="38">
        <v>5.1384699999999998E-2</v>
      </c>
      <c r="EI604" s="38">
        <v>5.1223299999999999E-2</v>
      </c>
      <c r="EJ604" s="38">
        <v>0.32420300000000002</v>
      </c>
      <c r="EK604" s="38">
        <v>0.15345200000000001</v>
      </c>
      <c r="EL604" s="38">
        <v>0.21267920000000001</v>
      </c>
      <c r="EM604" s="38">
        <v>9.0113499999999999E-2</v>
      </c>
      <c r="EN604" s="38">
        <v>-5.0246100000000002E-2</v>
      </c>
      <c r="EO604" s="38">
        <v>-5.8801899999999997E-2</v>
      </c>
      <c r="EP604" s="38">
        <v>0.14107929999999999</v>
      </c>
      <c r="EQ604" s="38">
        <v>0.13616600000000001</v>
      </c>
      <c r="ER604" s="38">
        <v>3.15029E-2</v>
      </c>
      <c r="ES604" s="38">
        <v>-0.15218989999999999</v>
      </c>
      <c r="ET604" s="38">
        <v>1.149E-2</v>
      </c>
      <c r="EU604" s="38">
        <v>1.5710499999999999E-2</v>
      </c>
      <c r="EV604" s="38">
        <v>-1.6959999999999999E-2</v>
      </c>
      <c r="EW604" s="38">
        <v>0.1947856</v>
      </c>
      <c r="EX604" s="38">
        <v>0.20204569999999999</v>
      </c>
      <c r="EY604" s="38">
        <v>-6.8144899999999994E-2</v>
      </c>
      <c r="EZ604" s="38">
        <v>-0.1472572</v>
      </c>
      <c r="FA604" s="38">
        <v>-5.9029999999999999E-2</v>
      </c>
      <c r="FB604" s="38">
        <v>77.63955</v>
      </c>
      <c r="FC604" s="38">
        <v>75.48563</v>
      </c>
      <c r="FD604" s="38">
        <v>73.862790000000004</v>
      </c>
      <c r="FE604" s="38">
        <v>72.206980000000001</v>
      </c>
      <c r="FF604" s="38">
        <v>70.803640000000001</v>
      </c>
      <c r="FG604" s="38">
        <v>69.160219999999995</v>
      </c>
      <c r="FH604" s="38">
        <v>68.971119999999999</v>
      </c>
      <c r="FI604" s="38">
        <v>72.164910000000006</v>
      </c>
      <c r="FJ604" s="38">
        <v>76.297240000000002</v>
      </c>
      <c r="FK604" s="38">
        <v>80.678939999999997</v>
      </c>
      <c r="FL604" s="38">
        <v>85.397589999999994</v>
      </c>
      <c r="FM604" s="38">
        <v>88.889870000000002</v>
      </c>
      <c r="FN604" s="38">
        <v>91.937430000000006</v>
      </c>
      <c r="FO604" s="38">
        <v>94.239279999999994</v>
      </c>
      <c r="FP604" s="38">
        <v>95.888630000000006</v>
      </c>
      <c r="FQ604" s="38">
        <v>96.994929999999997</v>
      </c>
      <c r="FR604" s="38">
        <v>99.109350000000006</v>
      </c>
      <c r="FS604" s="38">
        <v>98.564790000000002</v>
      </c>
      <c r="FT604" s="38">
        <v>96.692740000000001</v>
      </c>
      <c r="FU604" s="38">
        <v>93.51952</v>
      </c>
      <c r="FV604" s="38">
        <v>89.296679999999995</v>
      </c>
      <c r="FW604">
        <v>85.680930000000004</v>
      </c>
      <c r="FX604">
        <v>82.763419999999996</v>
      </c>
      <c r="FY604">
        <v>79.693020000000004</v>
      </c>
      <c r="FZ604">
        <v>4.1433299999999999E-2</v>
      </c>
      <c r="GA604">
        <v>0.33498529999999999</v>
      </c>
      <c r="GB604">
        <v>1</v>
      </c>
    </row>
    <row r="605" spans="1:184" x14ac:dyDescent="0.3">
      <c r="A605" t="s">
        <v>279</v>
      </c>
      <c r="B605" t="s">
        <v>1</v>
      </c>
      <c r="C605" t="s">
        <v>1</v>
      </c>
      <c r="D605" t="s">
        <v>1</v>
      </c>
      <c r="E605" t="s">
        <v>223</v>
      </c>
      <c r="F605" t="s">
        <v>1</v>
      </c>
      <c r="G605" t="s">
        <v>1</v>
      </c>
      <c r="H605" s="40" t="s">
        <v>1</v>
      </c>
      <c r="I605" s="18" t="s">
        <v>1</v>
      </c>
      <c r="J605" s="38" t="s">
        <v>1</v>
      </c>
      <c r="K605" s="18">
        <v>44789</v>
      </c>
      <c r="L605" s="38">
        <v>7259</v>
      </c>
      <c r="M605" s="38">
        <v>7259</v>
      </c>
      <c r="N605" s="38">
        <v>15.103619999999999</v>
      </c>
      <c r="O605" s="38">
        <v>14.48868</v>
      </c>
      <c r="P605" s="38">
        <v>14.102639999999999</v>
      </c>
      <c r="Q605" s="38">
        <v>14.03023</v>
      </c>
      <c r="R605" s="38">
        <v>14.53922</v>
      </c>
      <c r="S605" s="38">
        <v>15.92653</v>
      </c>
      <c r="T605" s="38">
        <v>17.68768</v>
      </c>
      <c r="U605" s="38">
        <v>19.857959999999999</v>
      </c>
      <c r="V605" s="38">
        <v>22.592860000000002</v>
      </c>
      <c r="W605" s="38">
        <v>24.759180000000001</v>
      </c>
      <c r="X605" s="38">
        <v>26.638950000000001</v>
      </c>
      <c r="Y605" s="38">
        <v>28.148579999999999</v>
      </c>
      <c r="Z605" s="38">
        <v>29.222719999999999</v>
      </c>
      <c r="AA605" s="38">
        <v>30.328440000000001</v>
      </c>
      <c r="AB605" s="38">
        <v>30.72935</v>
      </c>
      <c r="AC605" s="38">
        <v>30.288720000000001</v>
      </c>
      <c r="AD605" s="38">
        <v>29.069120000000002</v>
      </c>
      <c r="AE605" s="38">
        <v>27.183250000000001</v>
      </c>
      <c r="AF605" s="38">
        <v>25.373950000000001</v>
      </c>
      <c r="AG605" s="38">
        <v>23.94041</v>
      </c>
      <c r="AH605" s="38">
        <v>22.515910000000002</v>
      </c>
      <c r="AI605" s="38">
        <v>20.62125</v>
      </c>
      <c r="AJ605" s="38">
        <v>18.51219</v>
      </c>
      <c r="AK605" s="38">
        <v>16.96245</v>
      </c>
      <c r="AL605" s="38">
        <v>-0.12445390000000001</v>
      </c>
      <c r="AM605" s="38">
        <v>-0.19336719999999999</v>
      </c>
      <c r="AN605" s="38">
        <v>-0.18979860000000001</v>
      </c>
      <c r="AO605" s="38">
        <v>-9.0678599999999998E-2</v>
      </c>
      <c r="AP605" s="38">
        <v>-4.76496E-2</v>
      </c>
      <c r="AQ605" s="38">
        <v>-7.9522499999999996E-2</v>
      </c>
      <c r="AR605" s="38">
        <v>-0.1458083</v>
      </c>
      <c r="AS605" s="38">
        <v>0.19233549999999999</v>
      </c>
      <c r="AT605" s="38">
        <v>5.7026100000000003E-2</v>
      </c>
      <c r="AU605" s="38">
        <v>7.2242799999999996E-2</v>
      </c>
      <c r="AV605" s="38">
        <v>0.12978619999999999</v>
      </c>
      <c r="AW605" s="38">
        <v>5.6004900000000003E-2</v>
      </c>
      <c r="AX605" s="38">
        <v>-8.9758000000000008E-3</v>
      </c>
      <c r="AY605" s="38">
        <v>-2.86643E-2</v>
      </c>
      <c r="AZ605" s="38">
        <v>-5.09615E-2</v>
      </c>
      <c r="BA605" s="38">
        <v>-5.8376299999999999E-2</v>
      </c>
      <c r="BB605" s="38">
        <v>6.9208599999999995E-2</v>
      </c>
      <c r="BC605" s="38">
        <v>3.9876799999999997E-2</v>
      </c>
      <c r="BD605" s="38">
        <v>7.0841899999999999E-2</v>
      </c>
      <c r="BE605" s="38">
        <v>-3.3029799999999998E-2</v>
      </c>
      <c r="BF605" s="38">
        <v>-2.3173300000000001E-2</v>
      </c>
      <c r="BG605" s="38">
        <v>3.0365799999999998E-2</v>
      </c>
      <c r="BH605" s="38">
        <v>-5.9296099999999997E-2</v>
      </c>
      <c r="BI605" s="38">
        <v>-4.5315399999999999E-2</v>
      </c>
      <c r="BJ605" s="38">
        <v>-0.1040372</v>
      </c>
      <c r="BK605" s="38">
        <v>-0.17743539999999999</v>
      </c>
      <c r="BL605" s="38">
        <v>-0.17501539999999999</v>
      </c>
      <c r="BM605" s="38">
        <v>-7.7610499999999999E-2</v>
      </c>
      <c r="BN605" s="38">
        <v>-3.3762500000000001E-2</v>
      </c>
      <c r="BO605" s="38">
        <v>-6.26916E-2</v>
      </c>
      <c r="BP605" s="38">
        <v>-0.12051779999999999</v>
      </c>
      <c r="BQ605" s="38">
        <v>0.2105233</v>
      </c>
      <c r="BR605" s="38">
        <v>7.9278299999999996E-2</v>
      </c>
      <c r="BS605" s="38">
        <v>9.64251E-2</v>
      </c>
      <c r="BT605" s="38">
        <v>0.14785190000000001</v>
      </c>
      <c r="BU605" s="38">
        <v>7.1776099999999995E-2</v>
      </c>
      <c r="BV605" s="38">
        <v>2.5921E-3</v>
      </c>
      <c r="BW605" s="38">
        <v>-1.30178E-2</v>
      </c>
      <c r="BX605" s="38">
        <v>-2.5078099999999999E-2</v>
      </c>
      <c r="BY605" s="38">
        <v>-2.41935E-2</v>
      </c>
      <c r="BZ605" s="38">
        <v>0.10337639999999999</v>
      </c>
      <c r="CA605" s="38">
        <v>7.5720700000000002E-2</v>
      </c>
      <c r="CB605" s="38">
        <v>0.1117568</v>
      </c>
      <c r="CC605" s="38">
        <v>7.8271E-3</v>
      </c>
      <c r="CD605" s="38">
        <v>1.30174E-2</v>
      </c>
      <c r="CE605" s="38">
        <v>7.0172899999999996E-2</v>
      </c>
      <c r="CF605" s="38">
        <v>-1.6560100000000001E-2</v>
      </c>
      <c r="CG605" s="38">
        <v>3.0542E-3</v>
      </c>
      <c r="CH605" s="38">
        <v>-8.9896599999999993E-2</v>
      </c>
      <c r="CI605" s="38">
        <v>-0.1664012</v>
      </c>
      <c r="CJ605" s="38">
        <v>-0.16477649999999999</v>
      </c>
      <c r="CK605" s="38">
        <v>-6.8559599999999998E-2</v>
      </c>
      <c r="CL605" s="38">
        <v>-2.41444E-2</v>
      </c>
      <c r="CM605" s="38">
        <v>-5.1034599999999999E-2</v>
      </c>
      <c r="CN605" s="38">
        <v>-0.1030016</v>
      </c>
      <c r="CO605" s="38">
        <v>0.22312009999999999</v>
      </c>
      <c r="CP605" s="38">
        <v>9.4690200000000002E-2</v>
      </c>
      <c r="CQ605" s="38">
        <v>0.1131737</v>
      </c>
      <c r="CR605" s="38">
        <v>0.16036420000000001</v>
      </c>
      <c r="CS605" s="38">
        <v>8.2699099999999998E-2</v>
      </c>
      <c r="CT605" s="38">
        <v>1.0604000000000001E-2</v>
      </c>
      <c r="CU605" s="38">
        <v>-2.1811000000000001E-3</v>
      </c>
      <c r="CV605" s="38">
        <v>-7.1513000000000002E-3</v>
      </c>
      <c r="CW605" s="38">
        <v>-5.1860000000000003E-4</v>
      </c>
      <c r="CX605" s="38">
        <v>0.12704090000000001</v>
      </c>
      <c r="CY605" s="38">
        <v>0.100546</v>
      </c>
      <c r="CZ605" s="38">
        <v>0.1400943</v>
      </c>
      <c r="DA605" s="38">
        <v>3.6124499999999997E-2</v>
      </c>
      <c r="DB605" s="38">
        <v>3.8082999999999999E-2</v>
      </c>
      <c r="DC605" s="38">
        <v>9.7743200000000002E-2</v>
      </c>
      <c r="DD605" s="38">
        <v>1.30388E-2</v>
      </c>
      <c r="DE605" s="38">
        <v>3.6554799999999998E-2</v>
      </c>
      <c r="DF605" s="38">
        <v>-7.5756100000000007E-2</v>
      </c>
      <c r="DG605" s="38">
        <v>-0.1553669</v>
      </c>
      <c r="DH605" s="38">
        <v>-0.1545377</v>
      </c>
      <c r="DI605" s="38">
        <v>-5.9508699999999998E-2</v>
      </c>
      <c r="DJ605" s="38">
        <v>-1.4526300000000001E-2</v>
      </c>
      <c r="DK605" s="38">
        <v>-3.9377500000000003E-2</v>
      </c>
      <c r="DL605" s="38">
        <v>-8.5485500000000006E-2</v>
      </c>
      <c r="DM605" s="38">
        <v>0.23571690000000001</v>
      </c>
      <c r="DN605" s="38">
        <v>0.11010209999999999</v>
      </c>
      <c r="DO605" s="38">
        <v>0.12992229999999999</v>
      </c>
      <c r="DP605" s="38">
        <v>0.17287649999999999</v>
      </c>
      <c r="DQ605" s="38">
        <v>9.3622200000000003E-2</v>
      </c>
      <c r="DR605" s="38">
        <v>1.8615799999999998E-2</v>
      </c>
      <c r="DS605" s="38">
        <v>8.6555999999999994E-3</v>
      </c>
      <c r="DT605" s="38">
        <v>1.07755E-2</v>
      </c>
      <c r="DU605" s="38">
        <v>2.3156400000000001E-2</v>
      </c>
      <c r="DV605" s="38">
        <v>0.15070539999999999</v>
      </c>
      <c r="DW605" s="38">
        <v>0.12537129999999999</v>
      </c>
      <c r="DX605" s="38">
        <v>0.16843179999999999</v>
      </c>
      <c r="DY605" s="38">
        <v>6.4421900000000004E-2</v>
      </c>
      <c r="DZ605" s="38">
        <v>6.3148599999999999E-2</v>
      </c>
      <c r="EA605" s="38">
        <v>0.12531339999999999</v>
      </c>
      <c r="EB605" s="38">
        <v>4.2637700000000001E-2</v>
      </c>
      <c r="EC605" s="38">
        <v>7.0055500000000007E-2</v>
      </c>
      <c r="ED605" s="38">
        <v>-5.5339300000000001E-2</v>
      </c>
      <c r="EE605" s="38">
        <v>-0.13943510000000001</v>
      </c>
      <c r="EF605" s="38">
        <v>-0.1397545</v>
      </c>
      <c r="EG605" s="38">
        <v>-4.6440599999999999E-2</v>
      </c>
      <c r="EH605" s="38">
        <v>-6.3920000000000003E-4</v>
      </c>
      <c r="EI605" s="38">
        <v>-2.25466E-2</v>
      </c>
      <c r="EJ605" s="38">
        <v>-6.0194900000000003E-2</v>
      </c>
      <c r="EK605" s="38">
        <v>0.25390479999999999</v>
      </c>
      <c r="EL605" s="38">
        <v>0.13235430000000001</v>
      </c>
      <c r="EM605" s="38">
        <v>0.15410460000000001</v>
      </c>
      <c r="EN605" s="38">
        <v>0.19094220000000001</v>
      </c>
      <c r="EO605" s="38">
        <v>0.1093933</v>
      </c>
      <c r="EP605" s="38">
        <v>3.0183700000000001E-2</v>
      </c>
      <c r="EQ605" s="38">
        <v>2.43021E-2</v>
      </c>
      <c r="ER605" s="38">
        <v>3.6658999999999997E-2</v>
      </c>
      <c r="ES605" s="38">
        <v>5.73392E-2</v>
      </c>
      <c r="ET605" s="38">
        <v>0.18487310000000001</v>
      </c>
      <c r="EU605" s="38">
        <v>0.1612152</v>
      </c>
      <c r="EV605" s="38">
        <v>0.2093467</v>
      </c>
      <c r="EW605" s="38">
        <v>0.10527880000000001</v>
      </c>
      <c r="EX605" s="38">
        <v>9.9339300000000005E-2</v>
      </c>
      <c r="EY605" s="38">
        <v>0.1651205</v>
      </c>
      <c r="EZ605" s="38">
        <v>8.5373699999999997E-2</v>
      </c>
      <c r="FA605" s="38">
        <v>0.11842510000000001</v>
      </c>
      <c r="FB605" s="38">
        <v>77.959460000000007</v>
      </c>
      <c r="FC605" s="38">
        <v>76.741129999999998</v>
      </c>
      <c r="FD605" s="38">
        <v>75.007350000000002</v>
      </c>
      <c r="FE605" s="38">
        <v>73.41901</v>
      </c>
      <c r="FF605" s="38">
        <v>71.603629999999995</v>
      </c>
      <c r="FG605" s="38">
        <v>70.691919999999996</v>
      </c>
      <c r="FH605" s="38">
        <v>70.096149999999994</v>
      </c>
      <c r="FI605" s="38">
        <v>72.185609999999997</v>
      </c>
      <c r="FJ605" s="38">
        <v>76.862099999999998</v>
      </c>
      <c r="FK605" s="38">
        <v>82.320880000000002</v>
      </c>
      <c r="FL605" s="38">
        <v>87.101249999999993</v>
      </c>
      <c r="FM605" s="38">
        <v>91.379400000000004</v>
      </c>
      <c r="FN605" s="38">
        <v>95.510620000000003</v>
      </c>
      <c r="FO605" s="38">
        <v>98.864149999999995</v>
      </c>
      <c r="FP605" s="38">
        <v>101.31270000000001</v>
      </c>
      <c r="FQ605" s="38">
        <v>102.4846</v>
      </c>
      <c r="FR605" s="38">
        <v>102.79949999999999</v>
      </c>
      <c r="FS605" s="38">
        <v>102.3334</v>
      </c>
      <c r="FT605" s="38">
        <v>100.7547</v>
      </c>
      <c r="FU605" s="38">
        <v>97.686300000000003</v>
      </c>
      <c r="FV605" s="38">
        <v>93.298370000000006</v>
      </c>
      <c r="FW605">
        <v>89.740690000000001</v>
      </c>
      <c r="FX605">
        <v>86.620159999999998</v>
      </c>
      <c r="FY605">
        <v>84.342879999999994</v>
      </c>
      <c r="FZ605">
        <v>4.5645400000000003E-2</v>
      </c>
      <c r="GA605">
        <v>0.37090210000000001</v>
      </c>
      <c r="GB605">
        <v>1</v>
      </c>
    </row>
    <row r="606" spans="1:184" x14ac:dyDescent="0.3">
      <c r="A606" t="s">
        <v>279</v>
      </c>
      <c r="B606" t="s">
        <v>1</v>
      </c>
      <c r="C606" t="s">
        <v>1</v>
      </c>
      <c r="D606" t="s">
        <v>1</v>
      </c>
      <c r="E606" t="s">
        <v>223</v>
      </c>
      <c r="F606" t="s">
        <v>1</v>
      </c>
      <c r="G606" t="s">
        <v>1</v>
      </c>
      <c r="H606" s="40" t="s">
        <v>1</v>
      </c>
      <c r="I606" s="18" t="s">
        <v>1</v>
      </c>
      <c r="J606" s="38" t="s">
        <v>1</v>
      </c>
      <c r="K606" s="18">
        <v>44790</v>
      </c>
      <c r="L606" s="38">
        <v>7258</v>
      </c>
      <c r="M606" s="38">
        <v>7258</v>
      </c>
      <c r="N606" s="38">
        <v>16.46679</v>
      </c>
      <c r="O606" s="38">
        <v>15.81451</v>
      </c>
      <c r="P606" s="38">
        <v>15.40372</v>
      </c>
      <c r="Q606" s="38">
        <v>15.33498</v>
      </c>
      <c r="R606" s="38">
        <v>15.835760000000001</v>
      </c>
      <c r="S606" s="38">
        <v>17.330359999999999</v>
      </c>
      <c r="T606" s="38">
        <v>19.103840000000002</v>
      </c>
      <c r="U606" s="38">
        <v>21.227</v>
      </c>
      <c r="V606" s="38">
        <v>23.776520000000001</v>
      </c>
      <c r="W606" s="38">
        <v>25.595130000000001</v>
      </c>
      <c r="X606" s="38">
        <v>27.213840000000001</v>
      </c>
      <c r="Y606" s="38">
        <v>28.533529999999999</v>
      </c>
      <c r="Z606" s="38">
        <v>29.451350000000001</v>
      </c>
      <c r="AA606" s="38">
        <v>30.31184</v>
      </c>
      <c r="AB606" s="38">
        <v>30.489319999999999</v>
      </c>
      <c r="AC606" s="38">
        <v>29.922440000000002</v>
      </c>
      <c r="AD606" s="38">
        <v>28.693200000000001</v>
      </c>
      <c r="AE606" s="38">
        <v>26.868480000000002</v>
      </c>
      <c r="AF606" s="38">
        <v>25.11421</v>
      </c>
      <c r="AG606" s="38">
        <v>23.8474</v>
      </c>
      <c r="AH606" s="38">
        <v>22.569800000000001</v>
      </c>
      <c r="AI606" s="38">
        <v>20.72794</v>
      </c>
      <c r="AJ606" s="38">
        <v>18.640529999999998</v>
      </c>
      <c r="AK606" s="38">
        <v>17.1432</v>
      </c>
      <c r="AL606" s="38">
        <v>0.41849809999999998</v>
      </c>
      <c r="AM606" s="38">
        <v>0.27161920000000001</v>
      </c>
      <c r="AN606" s="38">
        <v>0.23435710000000001</v>
      </c>
      <c r="AO606" s="38">
        <v>0.1931187</v>
      </c>
      <c r="AP606" s="38">
        <v>0.14880260000000001</v>
      </c>
      <c r="AQ606" s="38">
        <v>-8.9360800000000004E-2</v>
      </c>
      <c r="AR606" s="38">
        <v>-0.41122700000000001</v>
      </c>
      <c r="AS606" s="38">
        <v>-0.23519989999999999</v>
      </c>
      <c r="AT606" s="38">
        <v>-0.36751610000000001</v>
      </c>
      <c r="AU606" s="38">
        <v>-0.53376509999999999</v>
      </c>
      <c r="AV606" s="38">
        <v>-0.41941719999999999</v>
      </c>
      <c r="AW606" s="38">
        <v>-8.6645799999999995E-2</v>
      </c>
      <c r="AX606" s="38">
        <v>-0.1082581</v>
      </c>
      <c r="AY606" s="38">
        <v>1.7623900000000001E-2</v>
      </c>
      <c r="AZ606" s="38">
        <v>0.24157219999999999</v>
      </c>
      <c r="BA606" s="38">
        <v>0.44722659999999997</v>
      </c>
      <c r="BB606" s="38">
        <v>0.83110410000000001</v>
      </c>
      <c r="BC606" s="38">
        <v>0.69682770000000005</v>
      </c>
      <c r="BD606" s="38">
        <v>0.67443410000000004</v>
      </c>
      <c r="BE606" s="38">
        <v>0.72564459999999997</v>
      </c>
      <c r="BF606" s="38">
        <v>0.75039710000000004</v>
      </c>
      <c r="BG606" s="38">
        <v>0.82542660000000001</v>
      </c>
      <c r="BH606" s="38">
        <v>0.62731190000000003</v>
      </c>
      <c r="BI606" s="38">
        <v>0.61896329999999999</v>
      </c>
      <c r="BJ606" s="38">
        <v>0.44684639999999998</v>
      </c>
      <c r="BK606" s="38">
        <v>0.29863780000000001</v>
      </c>
      <c r="BL606" s="38">
        <v>0.25788610000000001</v>
      </c>
      <c r="BM606" s="38">
        <v>0.21697079999999999</v>
      </c>
      <c r="BN606" s="38">
        <v>0.1682699</v>
      </c>
      <c r="BO606" s="38">
        <v>-6.6977099999999998E-2</v>
      </c>
      <c r="BP606" s="38">
        <v>-0.38385059999999999</v>
      </c>
      <c r="BQ606" s="38">
        <v>-0.21452389999999999</v>
      </c>
      <c r="BR606" s="38">
        <v>-0.3448253</v>
      </c>
      <c r="BS606" s="38">
        <v>-0.48998619999999998</v>
      </c>
      <c r="BT606" s="38">
        <v>-0.38835979999999998</v>
      </c>
      <c r="BU606" s="38">
        <v>-6.7952399999999996E-2</v>
      </c>
      <c r="BV606" s="38">
        <v>-9.5244800000000004E-2</v>
      </c>
      <c r="BW606" s="38">
        <v>3.4273699999999997E-2</v>
      </c>
      <c r="BX606" s="38">
        <v>0.27199319999999999</v>
      </c>
      <c r="BY606" s="38">
        <v>0.49353710000000001</v>
      </c>
      <c r="BZ606" s="38">
        <v>0.88451659999999999</v>
      </c>
      <c r="CA606" s="38">
        <v>0.74963089999999999</v>
      </c>
      <c r="CB606" s="38">
        <v>0.73206059999999995</v>
      </c>
      <c r="CC606" s="38">
        <v>0.77929210000000004</v>
      </c>
      <c r="CD606" s="38">
        <v>0.7951357</v>
      </c>
      <c r="CE606" s="38">
        <v>0.8805037</v>
      </c>
      <c r="CF606" s="38">
        <v>0.68181320000000001</v>
      </c>
      <c r="CG606" s="38">
        <v>0.66474440000000001</v>
      </c>
      <c r="CH606" s="38">
        <v>0.46648040000000002</v>
      </c>
      <c r="CI606" s="38">
        <v>0.31735079999999999</v>
      </c>
      <c r="CJ606" s="38">
        <v>0.27418219999999999</v>
      </c>
      <c r="CK606" s="38">
        <v>0.23349059999999999</v>
      </c>
      <c r="CL606" s="38">
        <v>0.181753</v>
      </c>
      <c r="CM606" s="38">
        <v>-5.1474199999999998E-2</v>
      </c>
      <c r="CN606" s="38">
        <v>-0.36488979999999999</v>
      </c>
      <c r="CO606" s="38">
        <v>-0.20020370000000001</v>
      </c>
      <c r="CP606" s="38">
        <v>-0.32910970000000001</v>
      </c>
      <c r="CQ606" s="38">
        <v>-0.45966509999999999</v>
      </c>
      <c r="CR606" s="38">
        <v>-0.3668496</v>
      </c>
      <c r="CS606" s="38">
        <v>-5.5005400000000003E-2</v>
      </c>
      <c r="CT606" s="38">
        <v>-8.62319E-2</v>
      </c>
      <c r="CU606" s="38">
        <v>4.5805400000000003E-2</v>
      </c>
      <c r="CV606" s="38">
        <v>0.29306260000000001</v>
      </c>
      <c r="CW606" s="38">
        <v>0.52561170000000002</v>
      </c>
      <c r="CX606" s="38">
        <v>0.92151000000000005</v>
      </c>
      <c r="CY606" s="38">
        <v>0.78620219999999996</v>
      </c>
      <c r="CZ606" s="38">
        <v>0.77197249999999995</v>
      </c>
      <c r="DA606" s="38">
        <v>0.81644819999999996</v>
      </c>
      <c r="DB606" s="38">
        <v>0.82612149999999995</v>
      </c>
      <c r="DC606" s="38">
        <v>0.91864990000000002</v>
      </c>
      <c r="DD606" s="38">
        <v>0.71956059999999999</v>
      </c>
      <c r="DE606" s="38">
        <v>0.69645219999999997</v>
      </c>
      <c r="DF606" s="38">
        <v>0.4861144</v>
      </c>
      <c r="DG606" s="38">
        <v>0.33606380000000002</v>
      </c>
      <c r="DH606" s="38">
        <v>0.29047830000000002</v>
      </c>
      <c r="DI606" s="38">
        <v>0.25001040000000002</v>
      </c>
      <c r="DJ606" s="38">
        <v>0.19523599999999999</v>
      </c>
      <c r="DK606" s="38">
        <v>-3.5971299999999998E-2</v>
      </c>
      <c r="DL606" s="38">
        <v>-0.34592909999999999</v>
      </c>
      <c r="DM606" s="38">
        <v>-0.18588360000000001</v>
      </c>
      <c r="DN606" s="38">
        <v>-0.31339410000000001</v>
      </c>
      <c r="DO606" s="38">
        <v>-0.4293439</v>
      </c>
      <c r="DP606" s="38">
        <v>-0.34533930000000002</v>
      </c>
      <c r="DQ606" s="38">
        <v>-4.20583E-2</v>
      </c>
      <c r="DR606" s="38">
        <v>-7.7218899999999993E-2</v>
      </c>
      <c r="DS606" s="38">
        <v>5.7336999999999999E-2</v>
      </c>
      <c r="DT606" s="38">
        <v>0.31413210000000003</v>
      </c>
      <c r="DU606" s="38">
        <v>0.55768629999999997</v>
      </c>
      <c r="DV606" s="38">
        <v>0.95850340000000001</v>
      </c>
      <c r="DW606" s="38">
        <v>0.82277350000000005</v>
      </c>
      <c r="DX606" s="38">
        <v>0.81188450000000001</v>
      </c>
      <c r="DY606" s="38">
        <v>0.85360420000000004</v>
      </c>
      <c r="DZ606" s="38">
        <v>0.85710730000000002</v>
      </c>
      <c r="EA606" s="38">
        <v>0.95679610000000004</v>
      </c>
      <c r="EB606" s="38">
        <v>0.75730790000000003</v>
      </c>
      <c r="EC606" s="38">
        <v>0.72816000000000003</v>
      </c>
      <c r="ED606" s="38">
        <v>0.5144628</v>
      </c>
      <c r="EE606" s="38">
        <v>0.36308240000000003</v>
      </c>
      <c r="EF606" s="38">
        <v>0.31400729999999999</v>
      </c>
      <c r="EG606" s="38">
        <v>0.27386240000000001</v>
      </c>
      <c r="EH606" s="38">
        <v>0.21470339999999999</v>
      </c>
      <c r="EI606" s="38">
        <v>-1.35876E-2</v>
      </c>
      <c r="EJ606" s="38">
        <v>-0.31855270000000002</v>
      </c>
      <c r="EK606" s="38">
        <v>-0.16520760000000001</v>
      </c>
      <c r="EL606" s="38">
        <v>-0.2907033</v>
      </c>
      <c r="EM606" s="38">
        <v>-0.38556499999999999</v>
      </c>
      <c r="EN606" s="38">
        <v>-0.31428200000000001</v>
      </c>
      <c r="EO606" s="38">
        <v>-2.3364900000000001E-2</v>
      </c>
      <c r="EP606" s="38">
        <v>-6.4205600000000002E-2</v>
      </c>
      <c r="EQ606" s="38">
        <v>7.3986800000000005E-2</v>
      </c>
      <c r="ER606" s="38">
        <v>0.3445531</v>
      </c>
      <c r="ES606" s="38">
        <v>0.60399689999999995</v>
      </c>
      <c r="ET606" s="38">
        <v>1.011916</v>
      </c>
      <c r="EU606" s="38">
        <v>0.87557669999999999</v>
      </c>
      <c r="EV606" s="38">
        <v>0.86951100000000003</v>
      </c>
      <c r="EW606" s="38">
        <v>0.90725169999999999</v>
      </c>
      <c r="EX606" s="38">
        <v>0.90184589999999998</v>
      </c>
      <c r="EY606" s="38">
        <v>1.011873</v>
      </c>
      <c r="EZ606" s="38">
        <v>0.81180920000000001</v>
      </c>
      <c r="FA606" s="38">
        <v>0.77394110000000005</v>
      </c>
      <c r="FB606" s="38">
        <v>82.511139999999997</v>
      </c>
      <c r="FC606" s="38">
        <v>81.038409999999999</v>
      </c>
      <c r="FD606" s="38">
        <v>79.488740000000007</v>
      </c>
      <c r="FE606" s="38">
        <v>77.978560000000002</v>
      </c>
      <c r="FF606" s="38">
        <v>77.530010000000004</v>
      </c>
      <c r="FG606" s="38">
        <v>76.852230000000006</v>
      </c>
      <c r="FH606" s="38">
        <v>75.963549999999998</v>
      </c>
      <c r="FI606" s="38">
        <v>77.176959999999994</v>
      </c>
      <c r="FJ606" s="38">
        <v>81.261250000000004</v>
      </c>
      <c r="FK606" s="38">
        <v>84.237920000000003</v>
      </c>
      <c r="FL606" s="38">
        <v>87.369829999999993</v>
      </c>
      <c r="FM606" s="38">
        <v>91.02749</v>
      </c>
      <c r="FN606" s="38">
        <v>94.816869999999994</v>
      </c>
      <c r="FO606" s="38">
        <v>96.493170000000006</v>
      </c>
      <c r="FP606" s="38">
        <v>97.279859999999999</v>
      </c>
      <c r="FQ606" s="38">
        <v>97.767719999999997</v>
      </c>
      <c r="FR606" s="38">
        <v>97.934989999999999</v>
      </c>
      <c r="FS606" s="38">
        <v>97.623630000000006</v>
      </c>
      <c r="FT606" s="38">
        <v>96.499690000000001</v>
      </c>
      <c r="FU606" s="38">
        <v>93.807789999999997</v>
      </c>
      <c r="FV606" s="38">
        <v>90.295389999999998</v>
      </c>
      <c r="FW606">
        <v>86.772890000000004</v>
      </c>
      <c r="FX606">
        <v>83.753529999999998</v>
      </c>
      <c r="FY606">
        <v>81.486490000000003</v>
      </c>
      <c r="FZ606">
        <v>6.2493100000000003E-2</v>
      </c>
      <c r="GA606">
        <v>0.44310919999999998</v>
      </c>
      <c r="GB606">
        <v>1</v>
      </c>
    </row>
    <row r="607" spans="1:184" x14ac:dyDescent="0.3">
      <c r="A607" t="s">
        <v>279</v>
      </c>
      <c r="B607" t="s">
        <v>1</v>
      </c>
      <c r="C607" t="s">
        <v>1</v>
      </c>
      <c r="D607" t="s">
        <v>1</v>
      </c>
      <c r="E607" t="s">
        <v>223</v>
      </c>
      <c r="F607" t="s">
        <v>1</v>
      </c>
      <c r="G607" t="s">
        <v>1</v>
      </c>
      <c r="H607" s="40" t="s">
        <v>1</v>
      </c>
      <c r="I607" s="18" t="s">
        <v>1</v>
      </c>
      <c r="J607" s="38" t="s">
        <v>1</v>
      </c>
      <c r="K607" s="18">
        <v>44792</v>
      </c>
      <c r="L607" s="38">
        <v>7259</v>
      </c>
      <c r="M607" s="38">
        <v>7259</v>
      </c>
      <c r="N607" s="38">
        <v>15.81996</v>
      </c>
      <c r="O607" s="38">
        <v>15.135109999999999</v>
      </c>
      <c r="P607" s="38">
        <v>14.706099999999999</v>
      </c>
      <c r="Q607" s="38">
        <v>14.611499999999999</v>
      </c>
      <c r="R607" s="38">
        <v>15.074339999999999</v>
      </c>
      <c r="S607" s="38">
        <v>16.437259999999998</v>
      </c>
      <c r="T607" s="38">
        <v>18.049969999999998</v>
      </c>
      <c r="U607" s="38">
        <v>20.04148</v>
      </c>
      <c r="V607" s="38">
        <v>22.498519999999999</v>
      </c>
      <c r="W607" s="38">
        <v>24.42916</v>
      </c>
      <c r="X607" s="38">
        <v>26.228940000000001</v>
      </c>
      <c r="Y607" s="38">
        <v>27.70729</v>
      </c>
      <c r="Z607" s="38">
        <v>28.70628</v>
      </c>
      <c r="AA607" s="38">
        <v>29.659189999999999</v>
      </c>
      <c r="AB607" s="38">
        <v>29.875080000000001</v>
      </c>
      <c r="AC607" s="38">
        <v>29.387869999999999</v>
      </c>
      <c r="AD607" s="38">
        <v>28.265999999999998</v>
      </c>
      <c r="AE607" s="38">
        <v>26.530190000000001</v>
      </c>
      <c r="AF607" s="38">
        <v>24.727920000000001</v>
      </c>
      <c r="AG607" s="38">
        <v>23.349710000000002</v>
      </c>
      <c r="AH607" s="38">
        <v>22.084320000000002</v>
      </c>
      <c r="AI607" s="38">
        <v>20.356649999999998</v>
      </c>
      <c r="AJ607" s="38">
        <v>18.398109999999999</v>
      </c>
      <c r="AK607" s="38">
        <v>16.80931</v>
      </c>
      <c r="AL607" s="38">
        <v>-0.1191287</v>
      </c>
      <c r="AM607" s="38">
        <v>-0.1141619</v>
      </c>
      <c r="AN607" s="38">
        <v>-6.0127199999999999E-2</v>
      </c>
      <c r="AO607" s="38">
        <v>-4.2095399999999998E-2</v>
      </c>
      <c r="AP607" s="38">
        <v>4.6601999999999998E-2</v>
      </c>
      <c r="AQ607" s="38">
        <v>2.80386E-2</v>
      </c>
      <c r="AR607" s="38">
        <v>-5.9090900000000002E-2</v>
      </c>
      <c r="AS607" s="38">
        <v>3.76581E-2</v>
      </c>
      <c r="AT607" s="38">
        <v>-0.12063500000000001</v>
      </c>
      <c r="AU607" s="38">
        <v>-0.1619263</v>
      </c>
      <c r="AV607" s="38">
        <v>-5.5418000000000002E-2</v>
      </c>
      <c r="AW607" s="38">
        <v>1.7808500000000001E-2</v>
      </c>
      <c r="AX607" s="38">
        <v>0.15293670000000001</v>
      </c>
      <c r="AY607" s="38">
        <v>-3.0557000000000002E-3</v>
      </c>
      <c r="AZ607" s="38">
        <v>-0.3109268</v>
      </c>
      <c r="BA607" s="38">
        <v>-0.3194148</v>
      </c>
      <c r="BB607" s="38">
        <v>-0.1212107</v>
      </c>
      <c r="BC607" s="38">
        <v>-4.2719100000000003E-2</v>
      </c>
      <c r="BD607" s="38">
        <v>-2.9577000000000002E-3</v>
      </c>
      <c r="BE607" s="38">
        <v>0.1152212</v>
      </c>
      <c r="BF607" s="38">
        <v>0.1574873</v>
      </c>
      <c r="BG607" s="38">
        <v>0.26765299999999997</v>
      </c>
      <c r="BH607" s="38">
        <v>0.2045353</v>
      </c>
      <c r="BI607" s="38">
        <v>0.1111077</v>
      </c>
      <c r="BJ607" s="38">
        <v>-8.5124099999999994E-2</v>
      </c>
      <c r="BK607" s="38">
        <v>-8.1934900000000005E-2</v>
      </c>
      <c r="BL607" s="38">
        <v>-2.8829299999999999E-2</v>
      </c>
      <c r="BM607" s="38">
        <v>-1.4127900000000001E-2</v>
      </c>
      <c r="BN607" s="38">
        <v>6.9119100000000003E-2</v>
      </c>
      <c r="BO607" s="38">
        <v>5.3053200000000002E-2</v>
      </c>
      <c r="BP607" s="38">
        <v>-2.4223600000000001E-2</v>
      </c>
      <c r="BQ607" s="38">
        <v>6.2037700000000001E-2</v>
      </c>
      <c r="BR607" s="38">
        <v>-9.0586399999999997E-2</v>
      </c>
      <c r="BS607" s="38">
        <v>-0.1177541</v>
      </c>
      <c r="BT607" s="38">
        <v>-2.6417300000000001E-2</v>
      </c>
      <c r="BU607" s="38">
        <v>3.7878799999999997E-2</v>
      </c>
      <c r="BV607" s="38">
        <v>0.1683316</v>
      </c>
      <c r="BW607" s="38">
        <v>1.70008E-2</v>
      </c>
      <c r="BX607" s="38">
        <v>-0.27450340000000001</v>
      </c>
      <c r="BY607" s="38">
        <v>-0.27290720000000002</v>
      </c>
      <c r="BZ607" s="38">
        <v>-6.9236199999999998E-2</v>
      </c>
      <c r="CA607" s="38">
        <v>1.3159799999999999E-2</v>
      </c>
      <c r="CB607" s="38">
        <v>5.6325500000000001E-2</v>
      </c>
      <c r="CC607" s="38">
        <v>0.17368890000000001</v>
      </c>
      <c r="CD607" s="38">
        <v>0.2140368</v>
      </c>
      <c r="CE607" s="38">
        <v>0.33927069999999998</v>
      </c>
      <c r="CF607" s="38">
        <v>0.26475890000000002</v>
      </c>
      <c r="CG607" s="38">
        <v>0.1685055</v>
      </c>
      <c r="CH607" s="38">
        <v>-6.1572599999999998E-2</v>
      </c>
      <c r="CI607" s="38">
        <v>-5.9614599999999997E-2</v>
      </c>
      <c r="CJ607" s="38">
        <v>-7.1525E-3</v>
      </c>
      <c r="CK607" s="38">
        <v>5.2424000000000004E-3</v>
      </c>
      <c r="CL607" s="38">
        <v>8.4714399999999995E-2</v>
      </c>
      <c r="CM607" s="38">
        <v>7.0378099999999999E-2</v>
      </c>
      <c r="CN607" s="38">
        <v>-7.4599999999999997E-5</v>
      </c>
      <c r="CO607" s="38">
        <v>7.8922999999999993E-2</v>
      </c>
      <c r="CP607" s="38">
        <v>-6.9774799999999998E-2</v>
      </c>
      <c r="CQ607" s="38">
        <v>-8.7160600000000005E-2</v>
      </c>
      <c r="CR607" s="38">
        <v>-6.3315000000000003E-3</v>
      </c>
      <c r="CS607" s="38">
        <v>5.1779400000000003E-2</v>
      </c>
      <c r="CT607" s="38">
        <v>0.17899409999999999</v>
      </c>
      <c r="CU607" s="38">
        <v>3.08919E-2</v>
      </c>
      <c r="CV607" s="38">
        <v>-0.24927659999999999</v>
      </c>
      <c r="CW607" s="38">
        <v>-0.2406962</v>
      </c>
      <c r="CX607" s="38">
        <v>-3.3238799999999999E-2</v>
      </c>
      <c r="CY607" s="38">
        <v>5.1861299999999999E-2</v>
      </c>
      <c r="CZ607" s="38">
        <v>9.7384799999999994E-2</v>
      </c>
      <c r="DA607" s="38">
        <v>0.2141834</v>
      </c>
      <c r="DB607" s="38">
        <v>0.25320280000000001</v>
      </c>
      <c r="DC607" s="38">
        <v>0.38887290000000002</v>
      </c>
      <c r="DD607" s="38">
        <v>0.30646950000000001</v>
      </c>
      <c r="DE607" s="38">
        <v>0.20825920000000001</v>
      </c>
      <c r="DF607" s="38">
        <v>-3.8021100000000002E-2</v>
      </c>
      <c r="DG607" s="38">
        <v>-3.7294300000000002E-2</v>
      </c>
      <c r="DH607" s="38">
        <v>1.45243E-2</v>
      </c>
      <c r="DI607" s="38">
        <v>2.4612700000000001E-2</v>
      </c>
      <c r="DJ607" s="38">
        <v>0.1003098</v>
      </c>
      <c r="DK607" s="38">
        <v>8.7703100000000006E-2</v>
      </c>
      <c r="DL607" s="38">
        <v>2.4074399999999999E-2</v>
      </c>
      <c r="DM607" s="38">
        <v>9.5808299999999999E-2</v>
      </c>
      <c r="DN607" s="38">
        <v>-4.8963300000000001E-2</v>
      </c>
      <c r="DO607" s="38">
        <v>-5.6566999999999999E-2</v>
      </c>
      <c r="DP607" s="38">
        <v>1.3754300000000001E-2</v>
      </c>
      <c r="DQ607" s="38">
        <v>6.5680000000000002E-2</v>
      </c>
      <c r="DR607" s="38">
        <v>0.18965650000000001</v>
      </c>
      <c r="DS607" s="38">
        <v>4.4783000000000003E-2</v>
      </c>
      <c r="DT607" s="38">
        <v>-0.2240499</v>
      </c>
      <c r="DU607" s="38">
        <v>-0.20848520000000001</v>
      </c>
      <c r="DV607" s="38">
        <v>2.7585999999999999E-3</v>
      </c>
      <c r="DW607" s="38">
        <v>9.0562799999999999E-2</v>
      </c>
      <c r="DX607" s="38">
        <v>0.13844409999999999</v>
      </c>
      <c r="DY607" s="38">
        <v>0.25467790000000001</v>
      </c>
      <c r="DZ607" s="38">
        <v>0.29236869999999998</v>
      </c>
      <c r="EA607" s="38">
        <v>0.43847510000000001</v>
      </c>
      <c r="EB607" s="38">
        <v>0.34818009999999999</v>
      </c>
      <c r="EC607" s="38">
        <v>0.24801280000000001</v>
      </c>
      <c r="ED607" s="38">
        <v>-4.0166000000000004E-3</v>
      </c>
      <c r="EE607" s="38">
        <v>-5.0673000000000003E-3</v>
      </c>
      <c r="EF607" s="38">
        <v>4.58222E-2</v>
      </c>
      <c r="EG607" s="38">
        <v>5.2580200000000001E-2</v>
      </c>
      <c r="EH607" s="38">
        <v>0.1228269</v>
      </c>
      <c r="EI607" s="38">
        <v>0.1127176</v>
      </c>
      <c r="EJ607" s="38">
        <v>5.8941800000000003E-2</v>
      </c>
      <c r="EK607" s="38">
        <v>0.120188</v>
      </c>
      <c r="EL607" s="38">
        <v>-1.89147E-2</v>
      </c>
      <c r="EM607" s="38">
        <v>-1.2394799999999999E-2</v>
      </c>
      <c r="EN607" s="38">
        <v>4.2755000000000001E-2</v>
      </c>
      <c r="EO607" s="38">
        <v>8.5750300000000002E-2</v>
      </c>
      <c r="EP607" s="38">
        <v>0.20505139999999999</v>
      </c>
      <c r="EQ607" s="38">
        <v>6.4839599999999997E-2</v>
      </c>
      <c r="ER607" s="38">
        <v>-0.1876264</v>
      </c>
      <c r="ES607" s="38">
        <v>-0.1619776</v>
      </c>
      <c r="ET607" s="38">
        <v>5.4733200000000003E-2</v>
      </c>
      <c r="EU607" s="38">
        <v>0.14644170000000001</v>
      </c>
      <c r="EV607" s="38">
        <v>0.19772729999999999</v>
      </c>
      <c r="EW607" s="38">
        <v>0.31314560000000002</v>
      </c>
      <c r="EX607" s="38">
        <v>0.34891820000000001</v>
      </c>
      <c r="EY607" s="38">
        <v>0.51009289999999996</v>
      </c>
      <c r="EZ607" s="38">
        <v>0.40840369999999998</v>
      </c>
      <c r="FA607" s="38">
        <v>0.30541069999999998</v>
      </c>
      <c r="FB607" s="38">
        <v>78.840639999999993</v>
      </c>
      <c r="FC607" s="38">
        <v>77.429900000000004</v>
      </c>
      <c r="FD607" s="38">
        <v>75.584530000000001</v>
      </c>
      <c r="FE607" s="38">
        <v>73.777249999999995</v>
      </c>
      <c r="FF607" s="38">
        <v>72.049040000000005</v>
      </c>
      <c r="FG607" s="38">
        <v>71.302700000000002</v>
      </c>
      <c r="FH607" s="38">
        <v>70.362369999999999</v>
      </c>
      <c r="FI607" s="38">
        <v>72.221369999999993</v>
      </c>
      <c r="FJ607" s="38">
        <v>75.758319999999998</v>
      </c>
      <c r="FK607" s="38">
        <v>79.882270000000005</v>
      </c>
      <c r="FL607" s="38">
        <v>84.484290000000001</v>
      </c>
      <c r="FM607" s="38">
        <v>88.694370000000006</v>
      </c>
      <c r="FN607" s="38">
        <v>92.327640000000002</v>
      </c>
      <c r="FO607" s="38">
        <v>95.230940000000004</v>
      </c>
      <c r="FP607" s="38">
        <v>98.107579999999999</v>
      </c>
      <c r="FQ607" s="38">
        <v>99.856589999999997</v>
      </c>
      <c r="FR607" s="38">
        <v>100.37260000000001</v>
      </c>
      <c r="FS607" s="38">
        <v>99.503829999999994</v>
      </c>
      <c r="FT607" s="38">
        <v>97.224080000000001</v>
      </c>
      <c r="FU607" s="38">
        <v>93.817049999999995</v>
      </c>
      <c r="FV607" s="38">
        <v>89.472880000000004</v>
      </c>
      <c r="FW607">
        <v>86.085239999999999</v>
      </c>
      <c r="FX607">
        <v>83.330740000000006</v>
      </c>
      <c r="FY607">
        <v>80.617149999999995</v>
      </c>
      <c r="FZ607">
        <v>6.8528000000000006E-2</v>
      </c>
      <c r="GA607">
        <v>0.57382710000000003</v>
      </c>
      <c r="GB607">
        <v>1</v>
      </c>
    </row>
    <row r="608" spans="1:184" x14ac:dyDescent="0.3">
      <c r="A608" t="s">
        <v>279</v>
      </c>
      <c r="B608" t="s">
        <v>1</v>
      </c>
      <c r="C608" t="s">
        <v>1</v>
      </c>
      <c r="D608" t="s">
        <v>1</v>
      </c>
      <c r="E608" t="s">
        <v>223</v>
      </c>
      <c r="F608" t="s">
        <v>1</v>
      </c>
      <c r="G608" t="s">
        <v>1</v>
      </c>
      <c r="H608" s="40" t="s">
        <v>1</v>
      </c>
      <c r="I608" s="18" t="s">
        <v>1</v>
      </c>
      <c r="J608" s="38" t="s">
        <v>1</v>
      </c>
      <c r="K608" s="18">
        <v>44805</v>
      </c>
      <c r="L608" s="38">
        <v>7256</v>
      </c>
      <c r="M608" s="38">
        <v>7256</v>
      </c>
      <c r="N608" s="38">
        <v>14.988810000000001</v>
      </c>
      <c r="O608" s="38">
        <v>14.410640000000001</v>
      </c>
      <c r="P608" s="38">
        <v>14.02384</v>
      </c>
      <c r="Q608" s="38">
        <v>13.959680000000001</v>
      </c>
      <c r="R608" s="38">
        <v>14.46543</v>
      </c>
      <c r="S608" s="38">
        <v>15.84858</v>
      </c>
      <c r="T608" s="38">
        <v>17.554169999999999</v>
      </c>
      <c r="U608" s="38">
        <v>19.650279999999999</v>
      </c>
      <c r="V608" s="38">
        <v>22.311330000000002</v>
      </c>
      <c r="W608" s="38">
        <v>24.401309999999999</v>
      </c>
      <c r="X608" s="38">
        <v>26.226459999999999</v>
      </c>
      <c r="Y608" s="38">
        <v>27.705729999999999</v>
      </c>
      <c r="Z608" s="38">
        <v>28.768730000000001</v>
      </c>
      <c r="AA608" s="38">
        <v>29.869129999999998</v>
      </c>
      <c r="AB608" s="38">
        <v>30.292529999999999</v>
      </c>
      <c r="AC608" s="38">
        <v>29.88448</v>
      </c>
      <c r="AD608" s="38">
        <v>28.682770000000001</v>
      </c>
      <c r="AE608" s="38">
        <v>26.775200000000002</v>
      </c>
      <c r="AF608" s="38">
        <v>25.025289999999998</v>
      </c>
      <c r="AG608" s="38">
        <v>23.523900000000001</v>
      </c>
      <c r="AH608" s="38">
        <v>22.12079</v>
      </c>
      <c r="AI608" s="38">
        <v>20.215119999999999</v>
      </c>
      <c r="AJ608" s="38">
        <v>18.212240000000001</v>
      </c>
      <c r="AK608" s="38">
        <v>16.730509999999999</v>
      </c>
      <c r="AL608" s="38">
        <v>-0.16781650000000001</v>
      </c>
      <c r="AM608" s="38">
        <v>-0.14268690000000001</v>
      </c>
      <c r="AN608" s="38">
        <v>-0.1833919</v>
      </c>
      <c r="AO608" s="38">
        <v>-0.15380920000000001</v>
      </c>
      <c r="AP608" s="38">
        <v>-0.1276359</v>
      </c>
      <c r="AQ608" s="38">
        <v>-0.1130934</v>
      </c>
      <c r="AR608" s="38">
        <v>-0.28939280000000001</v>
      </c>
      <c r="AS608" s="38">
        <v>0.1419888</v>
      </c>
      <c r="AT608" s="38">
        <v>0.25315850000000001</v>
      </c>
      <c r="AU608" s="38">
        <v>0.24423339999999999</v>
      </c>
      <c r="AV608" s="38">
        <v>0.35071920000000001</v>
      </c>
      <c r="AW608" s="38">
        <v>0.2227354</v>
      </c>
      <c r="AX608" s="38">
        <v>3.4715200000000002E-2</v>
      </c>
      <c r="AY608" s="38">
        <v>-0.15019550000000001</v>
      </c>
      <c r="AZ608" s="38">
        <v>-0.3898662</v>
      </c>
      <c r="BA608" s="38">
        <v>-0.61168210000000001</v>
      </c>
      <c r="BB608" s="38">
        <v>-0.44451210000000002</v>
      </c>
      <c r="BC608" s="38">
        <v>-0.42761060000000001</v>
      </c>
      <c r="BD608" s="38">
        <v>-0.3191891</v>
      </c>
      <c r="BE608" s="38">
        <v>-0.32936769999999999</v>
      </c>
      <c r="BF608" s="38">
        <v>5.3295E-3</v>
      </c>
      <c r="BG608" s="38">
        <v>0.10643030000000001</v>
      </c>
      <c r="BH608" s="38">
        <v>6.00925E-2</v>
      </c>
      <c r="BI608" s="38">
        <v>-2.3820899999999999E-2</v>
      </c>
      <c r="BJ608" s="38">
        <v>-0.1427649</v>
      </c>
      <c r="BK608" s="38">
        <v>-0.1247833</v>
      </c>
      <c r="BL608" s="38">
        <v>-0.16785530000000001</v>
      </c>
      <c r="BM608" s="38">
        <v>-0.1402351</v>
      </c>
      <c r="BN608" s="38">
        <v>-0.1142647</v>
      </c>
      <c r="BO608" s="38">
        <v>-9.7708600000000007E-2</v>
      </c>
      <c r="BP608" s="38">
        <v>-0.26449349999999999</v>
      </c>
      <c r="BQ608" s="38">
        <v>0.1610714</v>
      </c>
      <c r="BR608" s="38">
        <v>0.27399669999999998</v>
      </c>
      <c r="BS608" s="38">
        <v>0.26691389999999998</v>
      </c>
      <c r="BT608" s="38">
        <v>0.3680331</v>
      </c>
      <c r="BU608" s="38">
        <v>0.23932290000000001</v>
      </c>
      <c r="BV608" s="38">
        <v>4.6442600000000001E-2</v>
      </c>
      <c r="BW608" s="38">
        <v>-0.13427790000000001</v>
      </c>
      <c r="BX608" s="38">
        <v>-0.36595879999999997</v>
      </c>
      <c r="BY608" s="38">
        <v>-0.57689480000000004</v>
      </c>
      <c r="BZ608" s="38">
        <v>-0.40878819999999999</v>
      </c>
      <c r="CA608" s="38">
        <v>-0.3925438</v>
      </c>
      <c r="CB608" s="38">
        <v>-0.27838309999999999</v>
      </c>
      <c r="CC608" s="38">
        <v>-0.29030640000000002</v>
      </c>
      <c r="CD608" s="38">
        <v>4.3054599999999998E-2</v>
      </c>
      <c r="CE608" s="38">
        <v>0.15428520000000001</v>
      </c>
      <c r="CF608" s="38">
        <v>9.97368E-2</v>
      </c>
      <c r="CG608" s="38">
        <v>1.6101000000000001E-2</v>
      </c>
      <c r="CH608" s="38">
        <v>-0.1254142</v>
      </c>
      <c r="CI608" s="38">
        <v>-0.11238339999999999</v>
      </c>
      <c r="CJ608" s="38">
        <v>-0.1570946</v>
      </c>
      <c r="CK608" s="38">
        <v>-0.1308338</v>
      </c>
      <c r="CL608" s="38">
        <v>-0.1050039</v>
      </c>
      <c r="CM608" s="38">
        <v>-8.7053099999999994E-2</v>
      </c>
      <c r="CN608" s="38">
        <v>-0.2472483</v>
      </c>
      <c r="CO608" s="38">
        <v>0.1742879</v>
      </c>
      <c r="CP608" s="38">
        <v>0.28842909999999999</v>
      </c>
      <c r="CQ608" s="38">
        <v>0.2826224</v>
      </c>
      <c r="CR608" s="38">
        <v>0.3800248</v>
      </c>
      <c r="CS608" s="38">
        <v>0.25081140000000002</v>
      </c>
      <c r="CT608" s="38">
        <v>5.45649E-2</v>
      </c>
      <c r="CU608" s="38">
        <v>-0.1232534</v>
      </c>
      <c r="CV608" s="38">
        <v>-0.34940060000000001</v>
      </c>
      <c r="CW608" s="38">
        <v>-0.55280130000000005</v>
      </c>
      <c r="CX608" s="38">
        <v>-0.384046</v>
      </c>
      <c r="CY608" s="38">
        <v>-0.36825669999999999</v>
      </c>
      <c r="CZ608" s="38">
        <v>-0.25012099999999998</v>
      </c>
      <c r="DA608" s="38">
        <v>-0.26325270000000001</v>
      </c>
      <c r="DB608" s="38">
        <v>6.9182999999999995E-2</v>
      </c>
      <c r="DC608" s="38">
        <v>0.1874294</v>
      </c>
      <c r="DD608" s="38">
        <v>0.12719430000000001</v>
      </c>
      <c r="DE608" s="38">
        <v>4.3750699999999997E-2</v>
      </c>
      <c r="DF608" s="38">
        <v>-0.1080636</v>
      </c>
      <c r="DG608" s="38">
        <v>-9.99834E-2</v>
      </c>
      <c r="DH608" s="38">
        <v>-0.14633399999999999</v>
      </c>
      <c r="DI608" s="38">
        <v>-0.1214325</v>
      </c>
      <c r="DJ608" s="38">
        <v>-9.5742999999999995E-2</v>
      </c>
      <c r="DK608" s="38">
        <v>-7.6397599999999996E-2</v>
      </c>
      <c r="DL608" s="38">
        <v>-0.23000309999999999</v>
      </c>
      <c r="DM608" s="38">
        <v>0.18750439999999999</v>
      </c>
      <c r="DN608" s="38">
        <v>0.30286160000000001</v>
      </c>
      <c r="DO608" s="38">
        <v>0.29833080000000001</v>
      </c>
      <c r="DP608" s="38">
        <v>0.39201639999999999</v>
      </c>
      <c r="DQ608" s="38">
        <v>0.26229980000000003</v>
      </c>
      <c r="DR608" s="38">
        <v>6.2687300000000001E-2</v>
      </c>
      <c r="DS608" s="38">
        <v>-0.112229</v>
      </c>
      <c r="DT608" s="38">
        <v>-0.33284239999999998</v>
      </c>
      <c r="DU608" s="38">
        <v>-0.52870779999999995</v>
      </c>
      <c r="DV608" s="38">
        <v>-0.3593037</v>
      </c>
      <c r="DW608" s="38">
        <v>-0.34396949999999998</v>
      </c>
      <c r="DX608" s="38">
        <v>-0.2218589</v>
      </c>
      <c r="DY608" s="38">
        <v>-0.23619899999999999</v>
      </c>
      <c r="DZ608" s="38">
        <v>9.5311300000000002E-2</v>
      </c>
      <c r="EA608" s="38">
        <v>0.22057360000000001</v>
      </c>
      <c r="EB608" s="38">
        <v>0.15465180000000001</v>
      </c>
      <c r="EC608" s="38">
        <v>7.1400500000000006E-2</v>
      </c>
      <c r="ED608" s="38">
        <v>-8.3012000000000002E-2</v>
      </c>
      <c r="EE608" s="38">
        <v>-8.2079799999999994E-2</v>
      </c>
      <c r="EF608" s="38">
        <v>-0.13079730000000001</v>
      </c>
      <c r="EG608" s="38">
        <v>-0.1078585</v>
      </c>
      <c r="EH608" s="38">
        <v>-8.2371799999999995E-2</v>
      </c>
      <c r="EI608" s="38">
        <v>-6.1012799999999999E-2</v>
      </c>
      <c r="EJ608" s="38">
        <v>-0.2051037</v>
      </c>
      <c r="EK608" s="38">
        <v>0.20658689999999999</v>
      </c>
      <c r="EL608" s="38">
        <v>0.32369979999999998</v>
      </c>
      <c r="EM608" s="38">
        <v>0.3210113</v>
      </c>
      <c r="EN608" s="38">
        <v>0.40933039999999998</v>
      </c>
      <c r="EO608" s="38">
        <v>0.2788873</v>
      </c>
      <c r="EP608" s="38">
        <v>7.44147E-2</v>
      </c>
      <c r="EQ608" s="38">
        <v>-9.6311400000000005E-2</v>
      </c>
      <c r="ER608" s="38">
        <v>-0.30893500000000002</v>
      </c>
      <c r="ES608" s="38">
        <v>-0.49392049999999998</v>
      </c>
      <c r="ET608" s="38">
        <v>-0.32357989999999998</v>
      </c>
      <c r="EU608" s="38">
        <v>-0.30890269999999997</v>
      </c>
      <c r="EV608" s="38">
        <v>-0.18105289999999999</v>
      </c>
      <c r="EW608" s="38">
        <v>-0.1971377</v>
      </c>
      <c r="EX608" s="38">
        <v>0.1330365</v>
      </c>
      <c r="EY608" s="38">
        <v>0.26842850000000001</v>
      </c>
      <c r="EZ608" s="38">
        <v>0.1942961</v>
      </c>
      <c r="FA608" s="38">
        <v>0.1113224</v>
      </c>
      <c r="FB608" s="38">
        <v>76.922250000000005</v>
      </c>
      <c r="FC608" s="38">
        <v>74.957610000000003</v>
      </c>
      <c r="FD608" s="38">
        <v>73.426320000000004</v>
      </c>
      <c r="FE608" s="38">
        <v>72.120699999999999</v>
      </c>
      <c r="FF608" s="38">
        <v>70.907749999999993</v>
      </c>
      <c r="FG608" s="38">
        <v>69.753529999999998</v>
      </c>
      <c r="FH608" s="38">
        <v>69.192359999999994</v>
      </c>
      <c r="FI608" s="38">
        <v>70.931229999999999</v>
      </c>
      <c r="FJ608" s="38">
        <v>75.64</v>
      </c>
      <c r="FK608" s="38">
        <v>80.950100000000006</v>
      </c>
      <c r="FL608" s="38">
        <v>85.933009999999996</v>
      </c>
      <c r="FM608" s="38">
        <v>90.312709999999996</v>
      </c>
      <c r="FN608" s="38">
        <v>94.258160000000004</v>
      </c>
      <c r="FO608" s="38">
        <v>97.417270000000002</v>
      </c>
      <c r="FP608" s="38">
        <v>100.02679999999999</v>
      </c>
      <c r="FQ608" s="38">
        <v>101.6397</v>
      </c>
      <c r="FR608" s="38">
        <v>102.0056</v>
      </c>
      <c r="FS608" s="38">
        <v>101.194</v>
      </c>
      <c r="FT608" s="38">
        <v>99.686899999999994</v>
      </c>
      <c r="FU608" s="38">
        <v>95.295339999999996</v>
      </c>
      <c r="FV608" s="38">
        <v>90.748149999999995</v>
      </c>
      <c r="FW608">
        <v>86.645259999999993</v>
      </c>
      <c r="FX608">
        <v>84.253230000000002</v>
      </c>
      <c r="FY608">
        <v>82.376050000000006</v>
      </c>
      <c r="FZ608">
        <v>4.4361999999999999E-2</v>
      </c>
      <c r="GA608">
        <v>0.3518906</v>
      </c>
      <c r="GB608">
        <v>1</v>
      </c>
    </row>
    <row r="609" spans="1:184" x14ac:dyDescent="0.3">
      <c r="A609" t="s">
        <v>279</v>
      </c>
      <c r="B609" t="s">
        <v>1</v>
      </c>
      <c r="C609" t="s">
        <v>1</v>
      </c>
      <c r="D609" t="s">
        <v>1</v>
      </c>
      <c r="E609" t="s">
        <v>223</v>
      </c>
      <c r="F609" t="s">
        <v>1</v>
      </c>
      <c r="G609" t="s">
        <v>1</v>
      </c>
      <c r="H609" s="40" t="s">
        <v>1</v>
      </c>
      <c r="I609" s="18" t="s">
        <v>1</v>
      </c>
      <c r="J609" s="38" t="s">
        <v>1</v>
      </c>
      <c r="K609" s="18">
        <v>44809</v>
      </c>
      <c r="L609" s="38">
        <v>7256</v>
      </c>
      <c r="M609" s="38">
        <v>7256</v>
      </c>
      <c r="N609" s="38">
        <v>16.04074</v>
      </c>
      <c r="O609" s="38">
        <v>15.25178</v>
      </c>
      <c r="P609" s="38">
        <v>14.686</v>
      </c>
      <c r="Q609" s="38">
        <v>14.299569999999999</v>
      </c>
      <c r="R609" s="38">
        <v>14.33694</v>
      </c>
      <c r="S609" s="38">
        <v>14.77487</v>
      </c>
      <c r="T609" s="38">
        <v>15.089880000000001</v>
      </c>
      <c r="U609" s="38">
        <v>16.292300000000001</v>
      </c>
      <c r="V609" s="38">
        <v>18.149159999999998</v>
      </c>
      <c r="W609" s="38">
        <v>20.009160000000001</v>
      </c>
      <c r="X609" s="38">
        <v>21.674219999999998</v>
      </c>
      <c r="Y609" s="38">
        <v>23.146830000000001</v>
      </c>
      <c r="Z609" s="38">
        <v>24.166460000000001</v>
      </c>
      <c r="AA609" s="38">
        <v>24.90558</v>
      </c>
      <c r="AB609" s="38">
        <v>25.252490000000002</v>
      </c>
      <c r="AC609" s="38">
        <v>25.40522</v>
      </c>
      <c r="AD609" s="38">
        <v>25.29898</v>
      </c>
      <c r="AE609" s="38">
        <v>24.824539999999999</v>
      </c>
      <c r="AF609" s="38">
        <v>24.049250000000001</v>
      </c>
      <c r="AG609" s="38">
        <v>23.008839999999999</v>
      </c>
      <c r="AH609" s="38">
        <v>22.07629</v>
      </c>
      <c r="AI609" s="38">
        <v>20.76801</v>
      </c>
      <c r="AJ609" s="38">
        <v>18.809519999999999</v>
      </c>
      <c r="AK609" s="38">
        <v>17.408349999999999</v>
      </c>
      <c r="AL609" s="38">
        <v>0.51688829999999997</v>
      </c>
      <c r="AM609" s="38">
        <v>0.30497869999999999</v>
      </c>
      <c r="AN609" s="38">
        <v>0.1647845</v>
      </c>
      <c r="AO609" s="38">
        <v>-8.9368199999999995E-2</v>
      </c>
      <c r="AP609" s="38">
        <v>-0.2262952</v>
      </c>
      <c r="AQ609" s="38">
        <v>-0.57139309999999999</v>
      </c>
      <c r="AR609" s="38">
        <v>-1.1067990000000001</v>
      </c>
      <c r="AS609" s="38">
        <v>-0.37766889999999997</v>
      </c>
      <c r="AT609" s="38">
        <v>0.12558420000000001</v>
      </c>
      <c r="AU609" s="38">
        <v>0.2853946</v>
      </c>
      <c r="AV609" s="38">
        <v>4.6798800000000002E-2</v>
      </c>
      <c r="AW609" s="38">
        <v>0.18099129999999999</v>
      </c>
      <c r="AX609" s="38">
        <v>0.1344862</v>
      </c>
      <c r="AY609" s="38">
        <v>-0.16423080000000001</v>
      </c>
      <c r="AZ609" s="38">
        <v>-0.50453309999999996</v>
      </c>
      <c r="BA609" s="38">
        <v>-0.59453149999999999</v>
      </c>
      <c r="BB609" s="38">
        <v>-0.17270170000000001</v>
      </c>
      <c r="BC609" s="38">
        <v>-1.8470400000000001E-2</v>
      </c>
      <c r="BD609" s="38">
        <v>0.40980899999999998</v>
      </c>
      <c r="BE609" s="38">
        <v>0.29829889999999998</v>
      </c>
      <c r="BF609" s="38">
        <v>0.54039729999999997</v>
      </c>
      <c r="BG609" s="38">
        <v>0.78211050000000004</v>
      </c>
      <c r="BH609" s="38">
        <v>0.51554770000000005</v>
      </c>
      <c r="BI609" s="38">
        <v>0.31311620000000001</v>
      </c>
      <c r="BJ609" s="38">
        <v>0.5569461</v>
      </c>
      <c r="BK609" s="38">
        <v>0.33753119999999998</v>
      </c>
      <c r="BL609" s="38">
        <v>0.19237190000000001</v>
      </c>
      <c r="BM609" s="38">
        <v>-6.44068E-2</v>
      </c>
      <c r="BN609" s="38">
        <v>-0.20089950000000001</v>
      </c>
      <c r="BO609" s="38">
        <v>-0.5358366</v>
      </c>
      <c r="BP609" s="38">
        <v>-1.056762</v>
      </c>
      <c r="BQ609" s="38">
        <v>-0.34263670000000002</v>
      </c>
      <c r="BR609" s="38">
        <v>0.16607140000000001</v>
      </c>
      <c r="BS609" s="38">
        <v>0.332345</v>
      </c>
      <c r="BT609" s="38">
        <v>9.3841599999999997E-2</v>
      </c>
      <c r="BU609" s="38">
        <v>0.2128255</v>
      </c>
      <c r="BV609" s="38">
        <v>0.15453</v>
      </c>
      <c r="BW609" s="38">
        <v>-0.14016290000000001</v>
      </c>
      <c r="BX609" s="38">
        <v>-0.45692909999999998</v>
      </c>
      <c r="BY609" s="38">
        <v>-0.53392949999999995</v>
      </c>
      <c r="BZ609" s="38">
        <v>-0.1072581</v>
      </c>
      <c r="CA609" s="38">
        <v>4.4368900000000003E-2</v>
      </c>
      <c r="CB609" s="38">
        <v>0.4831723</v>
      </c>
      <c r="CC609" s="38">
        <v>0.38683659999999997</v>
      </c>
      <c r="CD609" s="38">
        <v>0.62857070000000004</v>
      </c>
      <c r="CE609" s="38">
        <v>0.87005619999999995</v>
      </c>
      <c r="CF609" s="38">
        <v>0.59343100000000004</v>
      </c>
      <c r="CG609" s="38">
        <v>0.38015179999999998</v>
      </c>
      <c r="CH609" s="38">
        <v>0.58469000000000004</v>
      </c>
      <c r="CI609" s="38">
        <v>0.36007689999999998</v>
      </c>
      <c r="CJ609" s="38">
        <v>0.2114789</v>
      </c>
      <c r="CK609" s="38">
        <v>-4.7118699999999999E-2</v>
      </c>
      <c r="CL609" s="38">
        <v>-0.18331049999999999</v>
      </c>
      <c r="CM609" s="38">
        <v>-0.51121030000000001</v>
      </c>
      <c r="CN609" s="38">
        <v>-1.0221070000000001</v>
      </c>
      <c r="CO609" s="38">
        <v>-0.31837349999999998</v>
      </c>
      <c r="CP609" s="38">
        <v>0.1941127</v>
      </c>
      <c r="CQ609" s="38">
        <v>0.36486269999999998</v>
      </c>
      <c r="CR609" s="38">
        <v>0.12642329999999999</v>
      </c>
      <c r="CS609" s="38">
        <v>0.23487369999999999</v>
      </c>
      <c r="CT609" s="38">
        <v>0.16841229999999999</v>
      </c>
      <c r="CU609" s="38">
        <v>-0.1234936</v>
      </c>
      <c r="CV609" s="38">
        <v>-0.42395880000000002</v>
      </c>
      <c r="CW609" s="38">
        <v>-0.49195670000000002</v>
      </c>
      <c r="CX609" s="38">
        <v>-6.1932099999999997E-2</v>
      </c>
      <c r="CY609" s="38">
        <v>8.7891300000000006E-2</v>
      </c>
      <c r="CZ609" s="38">
        <v>0.53398350000000006</v>
      </c>
      <c r="DA609" s="38">
        <v>0.44815749999999999</v>
      </c>
      <c r="DB609" s="38">
        <v>0.68963929999999996</v>
      </c>
      <c r="DC609" s="38">
        <v>0.93096719999999999</v>
      </c>
      <c r="DD609" s="38">
        <v>0.64737270000000002</v>
      </c>
      <c r="DE609" s="38">
        <v>0.42658049999999997</v>
      </c>
      <c r="DF609" s="38">
        <v>0.61243400000000003</v>
      </c>
      <c r="DG609" s="38">
        <v>0.38262269999999998</v>
      </c>
      <c r="DH609" s="38">
        <v>0.23058590000000001</v>
      </c>
      <c r="DI609" s="38">
        <v>-2.9830499999999999E-2</v>
      </c>
      <c r="DJ609" s="38">
        <v>-0.1657216</v>
      </c>
      <c r="DK609" s="38">
        <v>-0.48658400000000002</v>
      </c>
      <c r="DL609" s="38">
        <v>-0.98745260000000001</v>
      </c>
      <c r="DM609" s="38">
        <v>-0.29411029999999999</v>
      </c>
      <c r="DN609" s="38">
        <v>0.22215399999999999</v>
      </c>
      <c r="DO609" s="38">
        <v>0.39738050000000003</v>
      </c>
      <c r="DP609" s="38">
        <v>0.15900500000000001</v>
      </c>
      <c r="DQ609" s="38">
        <v>0.25692199999999998</v>
      </c>
      <c r="DR609" s="38">
        <v>0.1822945</v>
      </c>
      <c r="DS609" s="38">
        <v>-0.1068243</v>
      </c>
      <c r="DT609" s="38">
        <v>-0.39098850000000002</v>
      </c>
      <c r="DU609" s="38">
        <v>-0.44998379999999999</v>
      </c>
      <c r="DV609" s="38">
        <v>-1.6606099999999999E-2</v>
      </c>
      <c r="DW609" s="38">
        <v>0.13141359999999999</v>
      </c>
      <c r="DX609" s="38">
        <v>0.58479460000000005</v>
      </c>
      <c r="DY609" s="38">
        <v>0.5094784</v>
      </c>
      <c r="DZ609" s="38">
        <v>0.75070789999999998</v>
      </c>
      <c r="EA609" s="38">
        <v>0.99187809999999998</v>
      </c>
      <c r="EB609" s="38">
        <v>0.7013144</v>
      </c>
      <c r="EC609" s="38">
        <v>0.47300910000000002</v>
      </c>
      <c r="ED609" s="38">
        <v>0.65249179999999996</v>
      </c>
      <c r="EE609" s="38">
        <v>0.41517510000000002</v>
      </c>
      <c r="EF609" s="38">
        <v>0.25817329999999999</v>
      </c>
      <c r="EG609" s="38">
        <v>-4.8691999999999997E-3</v>
      </c>
      <c r="EH609" s="38">
        <v>-0.1403258</v>
      </c>
      <c r="EI609" s="38">
        <v>-0.45102750000000003</v>
      </c>
      <c r="EJ609" s="38">
        <v>-0.93741640000000004</v>
      </c>
      <c r="EK609" s="38">
        <v>-0.25907809999999998</v>
      </c>
      <c r="EL609" s="38">
        <v>0.26264120000000002</v>
      </c>
      <c r="EM609" s="38">
        <v>0.44433089999999997</v>
      </c>
      <c r="EN609" s="38">
        <v>0.20604790000000001</v>
      </c>
      <c r="EO609" s="38">
        <v>0.28875610000000002</v>
      </c>
      <c r="EP609" s="38">
        <v>0.2023383</v>
      </c>
      <c r="EQ609" s="38">
        <v>-8.2756399999999994E-2</v>
      </c>
      <c r="ER609" s="38">
        <v>-0.34338459999999998</v>
      </c>
      <c r="ES609" s="38">
        <v>-0.3893818</v>
      </c>
      <c r="ET609" s="38">
        <v>4.8837400000000003E-2</v>
      </c>
      <c r="EU609" s="38">
        <v>0.19425290000000001</v>
      </c>
      <c r="EV609" s="38">
        <v>0.65815789999999996</v>
      </c>
      <c r="EW609" s="38">
        <v>0.59801599999999999</v>
      </c>
      <c r="EX609" s="38">
        <v>0.83888119999999999</v>
      </c>
      <c r="EY609" s="38">
        <v>1.0798239999999999</v>
      </c>
      <c r="EZ609" s="38">
        <v>0.77919780000000005</v>
      </c>
      <c r="FA609" s="38">
        <v>0.54004470000000004</v>
      </c>
      <c r="FB609" s="38">
        <v>82.817409999999995</v>
      </c>
      <c r="FC609" s="38">
        <v>81.594329999999999</v>
      </c>
      <c r="FD609" s="38">
        <v>79.871219999999994</v>
      </c>
      <c r="FE609" s="38">
        <v>78.357370000000003</v>
      </c>
      <c r="FF609" s="38">
        <v>77.177379999999999</v>
      </c>
      <c r="FG609" s="38">
        <v>76.253249999999994</v>
      </c>
      <c r="FH609" s="38">
        <v>75.053790000000006</v>
      </c>
      <c r="FI609" s="38">
        <v>75.812139999999999</v>
      </c>
      <c r="FJ609" s="38">
        <v>80.563479999999998</v>
      </c>
      <c r="FK609" s="38">
        <v>86.359740000000002</v>
      </c>
      <c r="FL609" s="38">
        <v>91.492149999999995</v>
      </c>
      <c r="FM609" s="38">
        <v>95.696079999999995</v>
      </c>
      <c r="FN609" s="38">
        <v>99.791520000000006</v>
      </c>
      <c r="FO609" s="38">
        <v>103.01690000000001</v>
      </c>
      <c r="FP609" s="38">
        <v>105.0553</v>
      </c>
      <c r="FQ609" s="38">
        <v>106.49509999999999</v>
      </c>
      <c r="FR609" s="38">
        <v>106.98779999999999</v>
      </c>
      <c r="FS609" s="38">
        <v>106.3163</v>
      </c>
      <c r="FT609" s="38">
        <v>104.02970000000001</v>
      </c>
      <c r="FU609" s="38">
        <v>99.478250000000003</v>
      </c>
      <c r="FV609" s="38">
        <v>96.290869999999998</v>
      </c>
      <c r="FW609">
        <v>92.869919999999993</v>
      </c>
      <c r="FX609">
        <v>89.599419999999995</v>
      </c>
      <c r="FY609">
        <v>87.815100000000001</v>
      </c>
      <c r="FZ609">
        <v>8.6930800000000003E-2</v>
      </c>
      <c r="GA609">
        <v>1.388123</v>
      </c>
      <c r="GB609">
        <v>1</v>
      </c>
    </row>
    <row r="610" spans="1:184" x14ac:dyDescent="0.3">
      <c r="A610" t="s">
        <v>279</v>
      </c>
      <c r="B610" t="s">
        <v>1</v>
      </c>
      <c r="C610" t="s">
        <v>1</v>
      </c>
      <c r="D610" t="s">
        <v>1</v>
      </c>
      <c r="E610" t="s">
        <v>223</v>
      </c>
      <c r="F610" t="s">
        <v>1</v>
      </c>
      <c r="G610" t="s">
        <v>1</v>
      </c>
      <c r="H610" s="40" t="s">
        <v>1</v>
      </c>
      <c r="I610" s="18" t="s">
        <v>1</v>
      </c>
      <c r="J610" s="38" t="s">
        <v>1</v>
      </c>
      <c r="K610" s="18">
        <v>44810</v>
      </c>
      <c r="L610" s="38">
        <v>7256</v>
      </c>
      <c r="M610" s="38">
        <v>7256</v>
      </c>
      <c r="N610" s="38">
        <v>16.593879999999999</v>
      </c>
      <c r="O610" s="38">
        <v>16.030550000000002</v>
      </c>
      <c r="P610" s="38">
        <v>15.557589999999999</v>
      </c>
      <c r="Q610" s="38">
        <v>15.57094</v>
      </c>
      <c r="R610" s="38">
        <v>16.163910000000001</v>
      </c>
      <c r="S610" s="38">
        <v>17.789860000000001</v>
      </c>
      <c r="T610" s="38">
        <v>19.828289999999999</v>
      </c>
      <c r="U610" s="38">
        <v>22.332979999999999</v>
      </c>
      <c r="V610" s="38">
        <v>25.50272</v>
      </c>
      <c r="W610" s="38">
        <v>27.87548</v>
      </c>
      <c r="X610" s="38">
        <v>29.827359999999999</v>
      </c>
      <c r="Y610" s="38">
        <v>31.535740000000001</v>
      </c>
      <c r="Z610" s="38">
        <v>32.695799999999998</v>
      </c>
      <c r="AA610" s="38">
        <v>33.802280000000003</v>
      </c>
      <c r="AB610" s="38">
        <v>34.115630000000003</v>
      </c>
      <c r="AC610" s="38">
        <v>33.496810000000004</v>
      </c>
      <c r="AD610" s="38">
        <v>32.002719999999997</v>
      </c>
      <c r="AE610" s="38">
        <v>29.67266</v>
      </c>
      <c r="AF610" s="38">
        <v>27.421569999999999</v>
      </c>
      <c r="AG610" s="38">
        <v>25.824090000000002</v>
      </c>
      <c r="AH610" s="38">
        <v>24.300370000000001</v>
      </c>
      <c r="AI610" s="38">
        <v>22.223120000000002</v>
      </c>
      <c r="AJ610" s="38">
        <v>20.079329999999999</v>
      </c>
      <c r="AK610" s="38">
        <v>18.41564</v>
      </c>
      <c r="AL610" s="38">
        <v>0.30290650000000002</v>
      </c>
      <c r="AM610" s="38">
        <v>0.15290709999999999</v>
      </c>
      <c r="AN610" s="38">
        <v>8.4002900000000005E-2</v>
      </c>
      <c r="AO610" s="38">
        <v>7.7797900000000003E-2</v>
      </c>
      <c r="AP610" s="38">
        <v>1.7326299999999999E-2</v>
      </c>
      <c r="AQ610" s="38">
        <v>3.9430300000000001E-2</v>
      </c>
      <c r="AR610" s="38">
        <v>-0.4040743</v>
      </c>
      <c r="AS610" s="38">
        <v>-0.18385380000000001</v>
      </c>
      <c r="AT610" s="38">
        <v>-0.23209589999999999</v>
      </c>
      <c r="AU610" s="38">
        <v>-0.38955309999999999</v>
      </c>
      <c r="AV610" s="38">
        <v>-0.46316099999999999</v>
      </c>
      <c r="AW610" s="38">
        <v>-0.4461697</v>
      </c>
      <c r="AX610" s="38">
        <v>-0.12522949999999999</v>
      </c>
      <c r="AY610" s="38">
        <v>0.25645230000000002</v>
      </c>
      <c r="AZ610" s="38">
        <v>0.56504860000000001</v>
      </c>
      <c r="BA610" s="38">
        <v>0.62995780000000001</v>
      </c>
      <c r="BB610" s="38">
        <v>0.81186670000000005</v>
      </c>
      <c r="BC610" s="38">
        <v>0.45554810000000001</v>
      </c>
      <c r="BD610" s="38">
        <v>0.45737870000000003</v>
      </c>
      <c r="BE610" s="38">
        <v>0.2014543</v>
      </c>
      <c r="BF610" s="38">
        <v>0.35554590000000003</v>
      </c>
      <c r="BG610" s="38">
        <v>0.1501912</v>
      </c>
      <c r="BH610" s="38">
        <v>8.6520999999999994E-3</v>
      </c>
      <c r="BI610" s="38">
        <v>-0.15728780000000001</v>
      </c>
      <c r="BJ610" s="38">
        <v>0.35131820000000002</v>
      </c>
      <c r="BK610" s="38">
        <v>0.1949224</v>
      </c>
      <c r="BL610" s="38">
        <v>0.1189259</v>
      </c>
      <c r="BM610" s="38">
        <v>0.1093104</v>
      </c>
      <c r="BN610" s="38">
        <v>5.10597E-2</v>
      </c>
      <c r="BO610" s="38">
        <v>7.9121200000000003E-2</v>
      </c>
      <c r="BP610" s="38">
        <v>-0.34677750000000002</v>
      </c>
      <c r="BQ610" s="38">
        <v>-0.14009550000000001</v>
      </c>
      <c r="BR610" s="38">
        <v>-0.18193019999999999</v>
      </c>
      <c r="BS610" s="38">
        <v>-0.32667489999999999</v>
      </c>
      <c r="BT610" s="38">
        <v>-0.41096640000000001</v>
      </c>
      <c r="BU610" s="38">
        <v>-0.3999953</v>
      </c>
      <c r="BV610" s="38">
        <v>-9.8682099999999995E-2</v>
      </c>
      <c r="BW610" s="38">
        <v>0.28913040000000001</v>
      </c>
      <c r="BX610" s="38">
        <v>0.61724140000000005</v>
      </c>
      <c r="BY610" s="38">
        <v>0.69866220000000001</v>
      </c>
      <c r="BZ610" s="38">
        <v>0.89034349999999995</v>
      </c>
      <c r="CA610" s="38">
        <v>0.53856649999999995</v>
      </c>
      <c r="CB610" s="38">
        <v>0.55420659999999999</v>
      </c>
      <c r="CC610" s="38">
        <v>0.30525540000000001</v>
      </c>
      <c r="CD610" s="38">
        <v>0.44319419999999998</v>
      </c>
      <c r="CE610" s="38">
        <v>0.25721090000000002</v>
      </c>
      <c r="CF610" s="38">
        <v>0.101008</v>
      </c>
      <c r="CG610" s="38">
        <v>-5.8996100000000003E-2</v>
      </c>
      <c r="CH610" s="38">
        <v>0.38484810000000003</v>
      </c>
      <c r="CI610" s="38">
        <v>0.2240221</v>
      </c>
      <c r="CJ610" s="38">
        <v>0.1431135</v>
      </c>
      <c r="CK610" s="38">
        <v>0.1311358</v>
      </c>
      <c r="CL610" s="38">
        <v>7.4423400000000001E-2</v>
      </c>
      <c r="CM610" s="38">
        <v>0.106611</v>
      </c>
      <c r="CN610" s="38">
        <v>-0.30709389999999998</v>
      </c>
      <c r="CO610" s="38">
        <v>-0.1097885</v>
      </c>
      <c r="CP610" s="38">
        <v>-0.1471855</v>
      </c>
      <c r="CQ610" s="38">
        <v>-0.28312569999999998</v>
      </c>
      <c r="CR610" s="38">
        <v>-0.3748167</v>
      </c>
      <c r="CS610" s="38">
        <v>-0.36801499999999998</v>
      </c>
      <c r="CT610" s="38">
        <v>-8.0295400000000003E-2</v>
      </c>
      <c r="CU610" s="38">
        <v>0.31176320000000002</v>
      </c>
      <c r="CV610" s="38">
        <v>0.65338989999999997</v>
      </c>
      <c r="CW610" s="38">
        <v>0.74624659999999998</v>
      </c>
      <c r="CX610" s="38">
        <v>0.94469630000000004</v>
      </c>
      <c r="CY610" s="38">
        <v>0.59606479999999995</v>
      </c>
      <c r="CZ610" s="38">
        <v>0.62126919999999997</v>
      </c>
      <c r="DA610" s="38">
        <v>0.37714760000000003</v>
      </c>
      <c r="DB610" s="38">
        <v>0.50389899999999999</v>
      </c>
      <c r="DC610" s="38">
        <v>0.33133249999999997</v>
      </c>
      <c r="DD610" s="38">
        <v>0.16497339999999999</v>
      </c>
      <c r="DE610" s="38">
        <v>9.0804000000000006E-3</v>
      </c>
      <c r="DF610" s="38">
        <v>0.41837790000000002</v>
      </c>
      <c r="DG610" s="38">
        <v>0.25312180000000001</v>
      </c>
      <c r="DH610" s="38">
        <v>0.16730110000000001</v>
      </c>
      <c r="DI610" s="38">
        <v>0.15296119999999999</v>
      </c>
      <c r="DJ610" s="38">
        <v>9.7787100000000002E-2</v>
      </c>
      <c r="DK610" s="38">
        <v>0.13410079999999999</v>
      </c>
      <c r="DL610" s="38">
        <v>-0.26741029999999999</v>
      </c>
      <c r="DM610" s="38">
        <v>-7.9481599999999999E-2</v>
      </c>
      <c r="DN610" s="38">
        <v>-0.11244079999999999</v>
      </c>
      <c r="DO610" s="38">
        <v>-0.2395765</v>
      </c>
      <c r="DP610" s="38">
        <v>-0.33866689999999999</v>
      </c>
      <c r="DQ610" s="38">
        <v>-0.33603470000000002</v>
      </c>
      <c r="DR610" s="38">
        <v>-6.1908699999999997E-2</v>
      </c>
      <c r="DS610" s="38">
        <v>0.33439590000000002</v>
      </c>
      <c r="DT610" s="38">
        <v>0.68953850000000005</v>
      </c>
      <c r="DU610" s="38">
        <v>0.79383110000000001</v>
      </c>
      <c r="DV610" s="38">
        <v>0.99904910000000002</v>
      </c>
      <c r="DW610" s="38">
        <v>0.65356309999999995</v>
      </c>
      <c r="DX610" s="38">
        <v>0.6883319</v>
      </c>
      <c r="DY610" s="38">
        <v>0.44903989999999999</v>
      </c>
      <c r="DZ610" s="38">
        <v>0.56460390000000005</v>
      </c>
      <c r="EA610" s="38">
        <v>0.40545409999999998</v>
      </c>
      <c r="EB610" s="38">
        <v>0.2289388</v>
      </c>
      <c r="EC610" s="38">
        <v>7.71569E-2</v>
      </c>
      <c r="ED610" s="38">
        <v>0.46678960000000003</v>
      </c>
      <c r="EE610" s="38">
        <v>0.29513719999999999</v>
      </c>
      <c r="EF610" s="38">
        <v>0.20222419999999999</v>
      </c>
      <c r="EG610" s="38">
        <v>0.18447369999999999</v>
      </c>
      <c r="EH610" s="38">
        <v>0.13152050000000001</v>
      </c>
      <c r="EI610" s="38">
        <v>0.17379169999999999</v>
      </c>
      <c r="EJ610" s="38">
        <v>-0.21011360000000001</v>
      </c>
      <c r="EK610" s="38">
        <v>-3.5723199999999997E-2</v>
      </c>
      <c r="EL610" s="38">
        <v>-6.2274999999999997E-2</v>
      </c>
      <c r="EM610" s="38">
        <v>-0.1766983</v>
      </c>
      <c r="EN610" s="38">
        <v>-0.28647240000000002</v>
      </c>
      <c r="EO610" s="38">
        <v>-0.28986030000000002</v>
      </c>
      <c r="EP610" s="38">
        <v>-3.5361299999999998E-2</v>
      </c>
      <c r="EQ610" s="38">
        <v>0.36707400000000001</v>
      </c>
      <c r="ER610" s="38">
        <v>0.74173120000000003</v>
      </c>
      <c r="ES610" s="38">
        <v>0.86253550000000001</v>
      </c>
      <c r="ET610" s="38">
        <v>1.077526</v>
      </c>
      <c r="EU610" s="38">
        <v>0.7365815</v>
      </c>
      <c r="EV610" s="38">
        <v>0.78515979999999996</v>
      </c>
      <c r="EW610" s="38">
        <v>0.55284089999999997</v>
      </c>
      <c r="EX610" s="38">
        <v>0.6522521</v>
      </c>
      <c r="EY610" s="38">
        <v>0.51247390000000004</v>
      </c>
      <c r="EZ610" s="38">
        <v>0.32129469999999999</v>
      </c>
      <c r="FA610" s="38">
        <v>0.17544860000000001</v>
      </c>
      <c r="FB610" s="38">
        <v>84.980609999999999</v>
      </c>
      <c r="FC610" s="38">
        <v>83.564959999999999</v>
      </c>
      <c r="FD610" s="38">
        <v>82.048680000000004</v>
      </c>
      <c r="FE610" s="38">
        <v>80.933620000000005</v>
      </c>
      <c r="FF610" s="38">
        <v>79.862650000000002</v>
      </c>
      <c r="FG610" s="38">
        <v>79.404759999999996</v>
      </c>
      <c r="FH610" s="38">
        <v>78.725639999999999</v>
      </c>
      <c r="FI610" s="38">
        <v>80.767619999999994</v>
      </c>
      <c r="FJ610" s="38">
        <v>85.657700000000006</v>
      </c>
      <c r="FK610" s="38">
        <v>91.539919999999995</v>
      </c>
      <c r="FL610" s="38">
        <v>96.22927</v>
      </c>
      <c r="FM610" s="38">
        <v>100.902</v>
      </c>
      <c r="FN610" s="38">
        <v>104.25830000000001</v>
      </c>
      <c r="FO610" s="38">
        <v>107.30200000000001</v>
      </c>
      <c r="FP610" s="38">
        <v>109.3647</v>
      </c>
      <c r="FQ610" s="38">
        <v>110.92919999999999</v>
      </c>
      <c r="FR610" s="38">
        <v>110.9298</v>
      </c>
      <c r="FS610" s="38">
        <v>109.50230000000001</v>
      </c>
      <c r="FT610" s="38">
        <v>106.6591</v>
      </c>
      <c r="FU610" s="38">
        <v>101.2246</v>
      </c>
      <c r="FV610" s="38">
        <v>96.485420000000005</v>
      </c>
      <c r="FW610">
        <v>93.677149999999997</v>
      </c>
      <c r="FX610">
        <v>91.892619999999994</v>
      </c>
      <c r="FY610">
        <v>89.259249999999994</v>
      </c>
      <c r="FZ610">
        <v>0.11056059999999999</v>
      </c>
      <c r="GA610">
        <v>0.84729049999999995</v>
      </c>
      <c r="GB610">
        <v>1</v>
      </c>
    </row>
    <row r="611" spans="1:184" x14ac:dyDescent="0.3">
      <c r="A611" t="s">
        <v>279</v>
      </c>
      <c r="B611" t="s">
        <v>1</v>
      </c>
      <c r="C611" t="s">
        <v>1</v>
      </c>
      <c r="D611" t="s">
        <v>1</v>
      </c>
      <c r="E611" t="s">
        <v>223</v>
      </c>
      <c r="F611" t="s">
        <v>1</v>
      </c>
      <c r="G611" t="s">
        <v>1</v>
      </c>
      <c r="H611" s="40" t="s">
        <v>1</v>
      </c>
      <c r="I611" s="18" t="s">
        <v>1</v>
      </c>
      <c r="J611" s="38" t="s">
        <v>1</v>
      </c>
      <c r="K611" s="18">
        <v>44811</v>
      </c>
      <c r="L611" s="38">
        <v>7258</v>
      </c>
      <c r="M611" s="38">
        <v>7258</v>
      </c>
      <c r="N611" s="38">
        <v>17.75854</v>
      </c>
      <c r="O611" s="38">
        <v>17.03941</v>
      </c>
      <c r="P611" s="38">
        <v>16.541309999999999</v>
      </c>
      <c r="Q611" s="38">
        <v>16.433779999999999</v>
      </c>
      <c r="R611" s="38">
        <v>16.962510000000002</v>
      </c>
      <c r="S611" s="38">
        <v>18.52402</v>
      </c>
      <c r="T611" s="38">
        <v>20.491489999999999</v>
      </c>
      <c r="U611" s="38">
        <v>22.82423</v>
      </c>
      <c r="V611" s="38">
        <v>25.737079999999999</v>
      </c>
      <c r="W611" s="38">
        <v>27.93787</v>
      </c>
      <c r="X611" s="38">
        <v>29.735939999999999</v>
      </c>
      <c r="Y611" s="38">
        <v>31.17324</v>
      </c>
      <c r="Z611" s="38">
        <v>32.192230000000002</v>
      </c>
      <c r="AA611" s="38">
        <v>33.116909999999997</v>
      </c>
      <c r="AB611" s="38">
        <v>33.321959999999997</v>
      </c>
      <c r="AC611" s="38">
        <v>32.756489999999999</v>
      </c>
      <c r="AD611" s="38">
        <v>31.447479999999999</v>
      </c>
      <c r="AE611" s="38">
        <v>29.279140000000002</v>
      </c>
      <c r="AF611" s="38">
        <v>27.182310000000001</v>
      </c>
      <c r="AG611" s="38">
        <v>25.654299999999999</v>
      </c>
      <c r="AH611" s="38">
        <v>24.256039999999999</v>
      </c>
      <c r="AI611" s="38">
        <v>22.348649999999999</v>
      </c>
      <c r="AJ611" s="38">
        <v>20.069140000000001</v>
      </c>
      <c r="AK611" s="38">
        <v>18.403839999999999</v>
      </c>
      <c r="AL611" s="38">
        <v>0.101395</v>
      </c>
      <c r="AM611" s="38">
        <v>2.91135E-2</v>
      </c>
      <c r="AN611" s="38">
        <v>1.3953999999999999E-2</v>
      </c>
      <c r="AO611" s="38">
        <v>-7.85772E-2</v>
      </c>
      <c r="AP611" s="38">
        <v>-1.53501E-2</v>
      </c>
      <c r="AQ611" s="38">
        <v>-0.1597394</v>
      </c>
      <c r="AR611" s="38">
        <v>-0.44861770000000001</v>
      </c>
      <c r="AS611" s="38">
        <v>-9.0174099999999993E-2</v>
      </c>
      <c r="AT611" s="38">
        <v>-7.4010500000000007E-2</v>
      </c>
      <c r="AU611" s="38">
        <v>-0.1166045</v>
      </c>
      <c r="AV611" s="38">
        <v>-0.2418826</v>
      </c>
      <c r="AW611" s="38">
        <v>-0.168152</v>
      </c>
      <c r="AX611" s="38">
        <v>-7.9434999999999992E-3</v>
      </c>
      <c r="AY611" s="38">
        <v>0.12589359999999999</v>
      </c>
      <c r="AZ611" s="38">
        <v>0.22186910000000001</v>
      </c>
      <c r="BA611" s="38">
        <v>0.1616648</v>
      </c>
      <c r="BB611" s="38">
        <v>0.50826530000000003</v>
      </c>
      <c r="BC611" s="38">
        <v>0.37462970000000001</v>
      </c>
      <c r="BD611" s="38">
        <v>0.3363546</v>
      </c>
      <c r="BE611" s="38">
        <v>0.1419146</v>
      </c>
      <c r="BF611" s="38">
        <v>0.59880540000000004</v>
      </c>
      <c r="BG611" s="38">
        <v>0.73642410000000003</v>
      </c>
      <c r="BH611" s="38">
        <v>0.39821859999999998</v>
      </c>
      <c r="BI611" s="38">
        <v>0.32057390000000002</v>
      </c>
      <c r="BJ611" s="38">
        <v>0.14123289999999999</v>
      </c>
      <c r="BK611" s="38">
        <v>5.7601399999999997E-2</v>
      </c>
      <c r="BL611" s="38">
        <v>3.79853E-2</v>
      </c>
      <c r="BM611" s="38">
        <v>-5.5288400000000001E-2</v>
      </c>
      <c r="BN611" s="38">
        <v>9.8764000000000005E-3</v>
      </c>
      <c r="BO611" s="38">
        <v>-0.127549</v>
      </c>
      <c r="BP611" s="38">
        <v>-0.40585830000000001</v>
      </c>
      <c r="BQ611" s="38">
        <v>-5.85496E-2</v>
      </c>
      <c r="BR611" s="38">
        <v>-3.3895599999999998E-2</v>
      </c>
      <c r="BS611" s="38">
        <v>-7.5310699999999994E-2</v>
      </c>
      <c r="BT611" s="38">
        <v>-0.2078015</v>
      </c>
      <c r="BU611" s="38">
        <v>-0.14045079999999999</v>
      </c>
      <c r="BV611" s="38">
        <v>1.13429E-2</v>
      </c>
      <c r="BW611" s="38">
        <v>0.14907970000000001</v>
      </c>
      <c r="BX611" s="38">
        <v>0.25764540000000002</v>
      </c>
      <c r="BY611" s="38">
        <v>0.2164498</v>
      </c>
      <c r="BZ611" s="38">
        <v>0.57490229999999998</v>
      </c>
      <c r="CA611" s="38">
        <v>0.44509169999999998</v>
      </c>
      <c r="CB611" s="38">
        <v>0.41978959999999998</v>
      </c>
      <c r="CC611" s="38">
        <v>0.2236418</v>
      </c>
      <c r="CD611" s="38">
        <v>0.66248490000000004</v>
      </c>
      <c r="CE611" s="38">
        <v>0.80497879999999999</v>
      </c>
      <c r="CF611" s="38">
        <v>0.46158320000000003</v>
      </c>
      <c r="CG611" s="38">
        <v>0.38234069999999998</v>
      </c>
      <c r="CH611" s="38">
        <v>0.16882449999999999</v>
      </c>
      <c r="CI611" s="38">
        <v>7.7332100000000001E-2</v>
      </c>
      <c r="CJ611" s="38">
        <v>5.4629299999999999E-2</v>
      </c>
      <c r="CK611" s="38">
        <v>-3.9158600000000002E-2</v>
      </c>
      <c r="CL611" s="38">
        <v>2.73482E-2</v>
      </c>
      <c r="CM611" s="38">
        <v>-0.1052539</v>
      </c>
      <c r="CN611" s="38">
        <v>-0.37624340000000001</v>
      </c>
      <c r="CO611" s="38">
        <v>-3.6646600000000001E-2</v>
      </c>
      <c r="CP611" s="38">
        <v>-6.1121999999999999E-3</v>
      </c>
      <c r="CQ611" s="38">
        <v>-4.6710700000000001E-2</v>
      </c>
      <c r="CR611" s="38">
        <v>-0.1841971</v>
      </c>
      <c r="CS611" s="38">
        <v>-0.1212651</v>
      </c>
      <c r="CT611" s="38">
        <v>2.4700699999999999E-2</v>
      </c>
      <c r="CU611" s="38">
        <v>0.16513839999999999</v>
      </c>
      <c r="CV611" s="38">
        <v>0.28242390000000001</v>
      </c>
      <c r="CW611" s="38">
        <v>0.2543937</v>
      </c>
      <c r="CX611" s="38">
        <v>0.62105480000000002</v>
      </c>
      <c r="CY611" s="38">
        <v>0.49389339999999998</v>
      </c>
      <c r="CZ611" s="38">
        <v>0.47757650000000001</v>
      </c>
      <c r="DA611" s="38">
        <v>0.28024579999999999</v>
      </c>
      <c r="DB611" s="38">
        <v>0.70658920000000003</v>
      </c>
      <c r="DC611" s="38">
        <v>0.85245950000000004</v>
      </c>
      <c r="DD611" s="38">
        <v>0.50546930000000001</v>
      </c>
      <c r="DE611" s="38">
        <v>0.4251202</v>
      </c>
      <c r="DF611" s="38">
        <v>0.19641610000000001</v>
      </c>
      <c r="DG611" s="38">
        <v>9.7062700000000002E-2</v>
      </c>
      <c r="DH611" s="38">
        <v>7.1273299999999998E-2</v>
      </c>
      <c r="DI611" s="38">
        <v>-2.3028799999999999E-2</v>
      </c>
      <c r="DJ611" s="38">
        <v>4.4819999999999999E-2</v>
      </c>
      <c r="DK611" s="38">
        <v>-8.2958900000000002E-2</v>
      </c>
      <c r="DL611" s="38">
        <v>-0.3466284</v>
      </c>
      <c r="DM611" s="38">
        <v>-1.47435E-2</v>
      </c>
      <c r="DN611" s="38">
        <v>2.1671200000000002E-2</v>
      </c>
      <c r="DO611" s="38">
        <v>-1.81107E-2</v>
      </c>
      <c r="DP611" s="38">
        <v>-0.1605926</v>
      </c>
      <c r="DQ611" s="38">
        <v>-0.1020793</v>
      </c>
      <c r="DR611" s="38">
        <v>3.8058399999999999E-2</v>
      </c>
      <c r="DS611" s="38">
        <v>0.181197</v>
      </c>
      <c r="DT611" s="38">
        <v>0.30720249999999999</v>
      </c>
      <c r="DU611" s="38">
        <v>0.29233769999999998</v>
      </c>
      <c r="DV611" s="38">
        <v>0.66720740000000001</v>
      </c>
      <c r="DW611" s="38">
        <v>0.54269520000000004</v>
      </c>
      <c r="DX611" s="38">
        <v>0.53536329999999999</v>
      </c>
      <c r="DY611" s="38">
        <v>0.33684969999999997</v>
      </c>
      <c r="DZ611" s="38">
        <v>0.75069339999999996</v>
      </c>
      <c r="EA611" s="38">
        <v>0.89994030000000003</v>
      </c>
      <c r="EB611" s="38">
        <v>0.54935540000000005</v>
      </c>
      <c r="EC611" s="38">
        <v>0.46789969999999997</v>
      </c>
      <c r="ED611" s="38">
        <v>0.23625389999999999</v>
      </c>
      <c r="EE611" s="38">
        <v>0.12555060000000001</v>
      </c>
      <c r="EF611" s="38">
        <v>9.5304600000000003E-2</v>
      </c>
      <c r="EG611" s="38">
        <v>2.5999999999999998E-4</v>
      </c>
      <c r="EH611" s="38">
        <v>7.0046399999999995E-2</v>
      </c>
      <c r="EI611" s="38">
        <v>-5.0768500000000001E-2</v>
      </c>
      <c r="EJ611" s="38">
        <v>-0.303869</v>
      </c>
      <c r="EK611" s="38">
        <v>1.6881E-2</v>
      </c>
      <c r="EL611" s="38">
        <v>6.1786000000000001E-2</v>
      </c>
      <c r="EM611" s="38">
        <v>2.3183100000000002E-2</v>
      </c>
      <c r="EN611" s="38">
        <v>-0.1265115</v>
      </c>
      <c r="EO611" s="38">
        <v>-7.4378100000000003E-2</v>
      </c>
      <c r="EP611" s="38">
        <v>5.7344800000000001E-2</v>
      </c>
      <c r="EQ611" s="38">
        <v>0.20438310000000001</v>
      </c>
      <c r="ER611" s="38">
        <v>0.34297870000000003</v>
      </c>
      <c r="ES611" s="38">
        <v>0.34712270000000001</v>
      </c>
      <c r="ET611" s="38">
        <v>0.7338443</v>
      </c>
      <c r="EU611" s="38">
        <v>0.61315719999999996</v>
      </c>
      <c r="EV611" s="38">
        <v>0.61879839999999997</v>
      </c>
      <c r="EW611" s="38">
        <v>0.41857689999999997</v>
      </c>
      <c r="EX611" s="38">
        <v>0.81437300000000001</v>
      </c>
      <c r="EY611" s="38">
        <v>0.96849499999999999</v>
      </c>
      <c r="EZ611" s="38">
        <v>0.61272000000000004</v>
      </c>
      <c r="FA611" s="38">
        <v>0.52966650000000004</v>
      </c>
      <c r="FB611" s="38">
        <v>87.742819999999995</v>
      </c>
      <c r="FC611" s="38">
        <v>86.099050000000005</v>
      </c>
      <c r="FD611" s="38">
        <v>83.561710000000005</v>
      </c>
      <c r="FE611" s="38">
        <v>82.303340000000006</v>
      </c>
      <c r="FF611" s="38">
        <v>80.99933</v>
      </c>
      <c r="FG611" s="38">
        <v>79.064409999999995</v>
      </c>
      <c r="FH611" s="38">
        <v>78.319370000000006</v>
      </c>
      <c r="FI611" s="38">
        <v>78.995249999999999</v>
      </c>
      <c r="FJ611" s="38">
        <v>83.736519999999999</v>
      </c>
      <c r="FK611" s="38">
        <v>89.242159999999998</v>
      </c>
      <c r="FL611" s="38">
        <v>94.546840000000003</v>
      </c>
      <c r="FM611" s="38">
        <v>98.320570000000004</v>
      </c>
      <c r="FN611" s="38">
        <v>101.75539999999999</v>
      </c>
      <c r="FO611" s="38">
        <v>104.2255</v>
      </c>
      <c r="FP611" s="38">
        <v>105.9427</v>
      </c>
      <c r="FQ611" s="38">
        <v>107.0346</v>
      </c>
      <c r="FR611" s="38">
        <v>106.93300000000001</v>
      </c>
      <c r="FS611" s="38">
        <v>105.2894</v>
      </c>
      <c r="FT611" s="38">
        <v>102.1464</v>
      </c>
      <c r="FU611" s="38">
        <v>97.81268</v>
      </c>
      <c r="FV611" s="38">
        <v>94.706469999999996</v>
      </c>
      <c r="FW611">
        <v>92.579120000000003</v>
      </c>
      <c r="FX611">
        <v>89.877340000000004</v>
      </c>
      <c r="FY611">
        <v>86.956950000000006</v>
      </c>
      <c r="FZ611">
        <v>8.8297500000000001E-2</v>
      </c>
      <c r="GA611">
        <v>0.6556128</v>
      </c>
      <c r="GB611">
        <v>1</v>
      </c>
    </row>
    <row r="612" spans="1:184" x14ac:dyDescent="0.3">
      <c r="A612" t="s">
        <v>279</v>
      </c>
      <c r="B612" t="s">
        <v>1</v>
      </c>
      <c r="C612" t="s">
        <v>1</v>
      </c>
      <c r="D612" t="s">
        <v>1</v>
      </c>
      <c r="E612" t="s">
        <v>223</v>
      </c>
      <c r="F612" t="s">
        <v>1</v>
      </c>
      <c r="G612" t="s">
        <v>1</v>
      </c>
      <c r="H612" s="40" t="s">
        <v>1</v>
      </c>
      <c r="I612" s="18" t="s">
        <v>1</v>
      </c>
      <c r="J612" s="38" t="s">
        <v>1</v>
      </c>
      <c r="K612" s="18" t="s">
        <v>2</v>
      </c>
      <c r="L612" s="38">
        <v>7257</v>
      </c>
      <c r="M612" s="38">
        <v>7257</v>
      </c>
      <c r="N612" s="38">
        <v>15.59957</v>
      </c>
      <c r="O612" s="38">
        <v>14.997820000000001</v>
      </c>
      <c r="P612" s="38">
        <v>14.5883</v>
      </c>
      <c r="Q612" s="38">
        <v>14.54405</v>
      </c>
      <c r="R612" s="38">
        <v>15.04064</v>
      </c>
      <c r="S612" s="38">
        <v>16.48019</v>
      </c>
      <c r="T612" s="38">
        <v>18.214670000000002</v>
      </c>
      <c r="U612" s="38">
        <v>20.369119999999999</v>
      </c>
      <c r="V612" s="38">
        <v>22.99297</v>
      </c>
      <c r="W612" s="38">
        <v>24.951979999999999</v>
      </c>
      <c r="X612" s="38">
        <v>26.646820000000002</v>
      </c>
      <c r="Y612" s="38">
        <v>28.051639999999999</v>
      </c>
      <c r="Z612" s="38">
        <v>29.03773</v>
      </c>
      <c r="AA612" s="38">
        <v>30.019159999999999</v>
      </c>
      <c r="AB612" s="38">
        <v>30.32751</v>
      </c>
      <c r="AC612" s="38">
        <v>29.871449999999999</v>
      </c>
      <c r="AD612" s="38">
        <v>28.717179999999999</v>
      </c>
      <c r="AE612" s="38">
        <v>26.828589999999998</v>
      </c>
      <c r="AF612" s="38">
        <v>24.991440000000001</v>
      </c>
      <c r="AG612" s="38">
        <v>23.62368</v>
      </c>
      <c r="AH612" s="38">
        <v>22.290800000000001</v>
      </c>
      <c r="AI612" s="38">
        <v>20.470359999999999</v>
      </c>
      <c r="AJ612" s="38">
        <v>18.456869999999999</v>
      </c>
      <c r="AK612" s="38">
        <v>16.91883</v>
      </c>
      <c r="AL612" s="38">
        <v>-1.92681E-2</v>
      </c>
      <c r="AM612" s="38">
        <v>-1.6057100000000001E-2</v>
      </c>
      <c r="AN612" s="38">
        <v>-1.38859E-2</v>
      </c>
      <c r="AO612" s="38">
        <v>-3.9928000000000003E-3</v>
      </c>
      <c r="AP612" s="38">
        <v>1.3258600000000001E-2</v>
      </c>
      <c r="AQ612" s="38">
        <v>1.9101699999999999E-2</v>
      </c>
      <c r="AR612" s="38">
        <v>-7.3979000000000003E-2</v>
      </c>
      <c r="AS612" s="38">
        <v>-6.2156099999999999E-2</v>
      </c>
      <c r="AT612" s="38">
        <v>-0.1041571</v>
      </c>
      <c r="AU612" s="38">
        <v>-0.16486100000000001</v>
      </c>
      <c r="AV612" s="38">
        <v>-0.17005870000000001</v>
      </c>
      <c r="AW612" s="38">
        <v>-0.12636059999999999</v>
      </c>
      <c r="AX612" s="38">
        <v>-3.1709899999999999E-2</v>
      </c>
      <c r="AY612" s="38">
        <v>6.2122299999999998E-2</v>
      </c>
      <c r="AZ612" s="38">
        <v>8.6834300000000003E-2</v>
      </c>
      <c r="BA612" s="38">
        <v>7.7825699999999998E-2</v>
      </c>
      <c r="BB612" s="38">
        <v>0.24426049999999999</v>
      </c>
      <c r="BC612" s="38">
        <v>0.15590480000000001</v>
      </c>
      <c r="BD612" s="38">
        <v>0.12948660000000001</v>
      </c>
      <c r="BE612" s="38">
        <v>0.1008096</v>
      </c>
      <c r="BF612" s="38">
        <v>0.17972669999999999</v>
      </c>
      <c r="BG612" s="38">
        <v>5.2087799999999997E-2</v>
      </c>
      <c r="BH612" s="38">
        <v>-2.1697999999999999E-2</v>
      </c>
      <c r="BI612" s="38">
        <v>-5.1860299999999998E-2</v>
      </c>
      <c r="BJ612" s="38">
        <v>1.0287599999999999E-2</v>
      </c>
      <c r="BK612" s="38">
        <v>6.5845000000000001E-3</v>
      </c>
      <c r="BL612" s="38">
        <v>6.3439000000000004E-3</v>
      </c>
      <c r="BM612" s="38">
        <v>1.4597600000000001E-2</v>
      </c>
      <c r="BN612" s="38">
        <v>3.2895500000000001E-2</v>
      </c>
      <c r="BO612" s="38">
        <v>3.8524099999999999E-2</v>
      </c>
      <c r="BP612" s="38">
        <v>-3.89486E-2</v>
      </c>
      <c r="BQ612" s="38">
        <v>-3.8500800000000002E-2</v>
      </c>
      <c r="BR612" s="38">
        <v>-7.2406899999999996E-2</v>
      </c>
      <c r="BS612" s="38">
        <v>-0.13013810000000001</v>
      </c>
      <c r="BT612" s="38">
        <v>-0.13472729999999999</v>
      </c>
      <c r="BU612" s="38">
        <v>-9.9890099999999996E-2</v>
      </c>
      <c r="BV612" s="38">
        <v>-1.554E-2</v>
      </c>
      <c r="BW612" s="38">
        <v>8.3553600000000006E-2</v>
      </c>
      <c r="BX612" s="38">
        <v>0.12096990000000001</v>
      </c>
      <c r="BY612" s="38">
        <v>0.12215579999999999</v>
      </c>
      <c r="BZ612" s="38">
        <v>0.29226010000000002</v>
      </c>
      <c r="CA612" s="38">
        <v>0.20334669999999999</v>
      </c>
      <c r="CB612" s="38">
        <v>0.1788864</v>
      </c>
      <c r="CC612" s="38">
        <v>0.14756639999999999</v>
      </c>
      <c r="CD612" s="38">
        <v>0.22350130000000001</v>
      </c>
      <c r="CE612" s="38">
        <v>0.10685840000000001</v>
      </c>
      <c r="CF612" s="38">
        <v>2.8806399999999999E-2</v>
      </c>
      <c r="CG612" s="38">
        <v>-3.6546E-3</v>
      </c>
      <c r="CH612" s="38">
        <v>3.0757799999999998E-2</v>
      </c>
      <c r="CI612" s="38">
        <v>2.2266000000000001E-2</v>
      </c>
      <c r="CJ612" s="38">
        <v>2.0355100000000001E-2</v>
      </c>
      <c r="CK612" s="38">
        <v>2.74732E-2</v>
      </c>
      <c r="CL612" s="38">
        <v>4.6496000000000003E-2</v>
      </c>
      <c r="CM612" s="38">
        <v>5.1975899999999998E-2</v>
      </c>
      <c r="CN612" s="38">
        <v>-1.46867E-2</v>
      </c>
      <c r="CO612" s="38">
        <v>-2.21172E-2</v>
      </c>
      <c r="CP612" s="38">
        <v>-5.0416799999999998E-2</v>
      </c>
      <c r="CQ612" s="38">
        <v>-0.10608919999999999</v>
      </c>
      <c r="CR612" s="38">
        <v>-0.1102569</v>
      </c>
      <c r="CS612" s="38">
        <v>-8.1556799999999999E-2</v>
      </c>
      <c r="CT612" s="38">
        <v>-4.3407999999999997E-3</v>
      </c>
      <c r="CU612" s="38">
        <v>9.8396899999999995E-2</v>
      </c>
      <c r="CV612" s="38">
        <v>0.14461199999999999</v>
      </c>
      <c r="CW612" s="38">
        <v>0.15285869999999999</v>
      </c>
      <c r="CX612" s="38">
        <v>0.32550459999999998</v>
      </c>
      <c r="CY612" s="38">
        <v>0.23620479999999999</v>
      </c>
      <c r="CZ612" s="38">
        <v>0.2131006</v>
      </c>
      <c r="DA612" s="38">
        <v>0.1799501</v>
      </c>
      <c r="DB612" s="38">
        <v>0.25381949999999998</v>
      </c>
      <c r="DC612" s="38">
        <v>0.14479239999999999</v>
      </c>
      <c r="DD612" s="38">
        <v>6.3785499999999995E-2</v>
      </c>
      <c r="DE612" s="38">
        <v>2.9732499999999999E-2</v>
      </c>
      <c r="DF612" s="38">
        <v>5.1228000000000003E-2</v>
      </c>
      <c r="DG612" s="38">
        <v>3.7947500000000002E-2</v>
      </c>
      <c r="DH612" s="38">
        <v>3.43662E-2</v>
      </c>
      <c r="DI612" s="38">
        <v>4.0348799999999997E-2</v>
      </c>
      <c r="DJ612" s="38">
        <v>6.0096400000000001E-2</v>
      </c>
      <c r="DK612" s="38">
        <v>6.5427799999999994E-2</v>
      </c>
      <c r="DL612" s="38">
        <v>9.5753000000000001E-3</v>
      </c>
      <c r="DM612" s="38">
        <v>-5.7336000000000002E-3</v>
      </c>
      <c r="DN612" s="38">
        <v>-2.8426799999999999E-2</v>
      </c>
      <c r="DO612" s="38">
        <v>-8.2040199999999994E-2</v>
      </c>
      <c r="DP612" s="38">
        <v>-8.5786500000000002E-2</v>
      </c>
      <c r="DQ612" s="38">
        <v>-6.3223399999999999E-2</v>
      </c>
      <c r="DR612" s="38">
        <v>6.8583999999999997E-3</v>
      </c>
      <c r="DS612" s="38">
        <v>0.1132401</v>
      </c>
      <c r="DT612" s="38">
        <v>0.16825419999999999</v>
      </c>
      <c r="DU612" s="38">
        <v>0.18356169999999999</v>
      </c>
      <c r="DV612" s="38">
        <v>0.35874899999999998</v>
      </c>
      <c r="DW612" s="38">
        <v>0.26906289999999999</v>
      </c>
      <c r="DX612" s="38">
        <v>0.2473148</v>
      </c>
      <c r="DY612" s="38">
        <v>0.21233379999999999</v>
      </c>
      <c r="DZ612" s="38">
        <v>0.28413769999999999</v>
      </c>
      <c r="EA612" s="38">
        <v>0.18272630000000001</v>
      </c>
      <c r="EB612" s="38">
        <v>9.8764699999999997E-2</v>
      </c>
      <c r="EC612" s="38">
        <v>6.3119599999999998E-2</v>
      </c>
      <c r="ED612" s="38">
        <v>8.07837E-2</v>
      </c>
      <c r="EE612" s="38">
        <v>6.05891E-2</v>
      </c>
      <c r="EF612" s="38">
        <v>5.4595999999999999E-2</v>
      </c>
      <c r="EG612" s="38">
        <v>5.8939199999999997E-2</v>
      </c>
      <c r="EH612" s="38">
        <v>7.9733299999999993E-2</v>
      </c>
      <c r="EI612" s="38">
        <v>8.4850099999999998E-2</v>
      </c>
      <c r="EJ612" s="38">
        <v>4.4605699999999998E-2</v>
      </c>
      <c r="EK612" s="38">
        <v>1.7921699999999999E-2</v>
      </c>
      <c r="EL612" s="38">
        <v>3.3233999999999998E-3</v>
      </c>
      <c r="EM612" s="38">
        <v>-4.73173E-2</v>
      </c>
      <c r="EN612" s="38">
        <v>-5.0455199999999999E-2</v>
      </c>
      <c r="EO612" s="38">
        <v>-3.6752899999999998E-2</v>
      </c>
      <c r="EP612" s="38">
        <v>2.3028300000000002E-2</v>
      </c>
      <c r="EQ612" s="38">
        <v>0.1346714</v>
      </c>
      <c r="ER612" s="38">
        <v>0.20238970000000001</v>
      </c>
      <c r="ES612" s="38">
        <v>0.22789180000000001</v>
      </c>
      <c r="ET612" s="38">
        <v>0.40674870000000002</v>
      </c>
      <c r="EU612" s="38">
        <v>0.31650479999999998</v>
      </c>
      <c r="EV612" s="38">
        <v>0.2967147</v>
      </c>
      <c r="EW612" s="38">
        <v>0.2590906</v>
      </c>
      <c r="EX612" s="38">
        <v>0.32791229999999999</v>
      </c>
      <c r="EY612" s="38">
        <v>0.23749690000000001</v>
      </c>
      <c r="EZ612" s="38">
        <v>0.14926909999999999</v>
      </c>
      <c r="FA612" s="38">
        <v>0.1113253</v>
      </c>
      <c r="FB612" s="38">
        <v>80.198390000000003</v>
      </c>
      <c r="FC612" s="38">
        <v>78.642489999999995</v>
      </c>
      <c r="FD612" s="38">
        <v>76.866</v>
      </c>
      <c r="FE612" s="38">
        <v>75.317920000000001</v>
      </c>
      <c r="FF612" s="38">
        <v>74.008449999999996</v>
      </c>
      <c r="FG612" s="38">
        <v>72.926490000000001</v>
      </c>
      <c r="FH612" s="38">
        <v>72.591449999999995</v>
      </c>
      <c r="FI612" s="38">
        <v>74.886790000000005</v>
      </c>
      <c r="FJ612" s="38">
        <v>79.212370000000007</v>
      </c>
      <c r="FK612" s="38">
        <v>83.787679999999995</v>
      </c>
      <c r="FL612" s="38">
        <v>88.189610000000002</v>
      </c>
      <c r="FM612" s="38">
        <v>92.167190000000005</v>
      </c>
      <c r="FN612" s="38">
        <v>95.397739999999999</v>
      </c>
      <c r="FO612" s="38">
        <v>97.99033</v>
      </c>
      <c r="FP612" s="38">
        <v>99.963329999999999</v>
      </c>
      <c r="FQ612" s="38">
        <v>101.26860000000001</v>
      </c>
      <c r="FR612" s="38">
        <v>101.6795</v>
      </c>
      <c r="FS612" s="38">
        <v>100.9044</v>
      </c>
      <c r="FT612" s="38">
        <v>98.995909999999995</v>
      </c>
      <c r="FU612" s="38">
        <v>95.580179999999999</v>
      </c>
      <c r="FV612" s="38">
        <v>91.592889999999997</v>
      </c>
      <c r="FW612">
        <v>88.356059999999999</v>
      </c>
      <c r="FX612">
        <v>85.630520000000004</v>
      </c>
      <c r="FY612">
        <v>82.987809999999996</v>
      </c>
      <c r="FZ612">
        <v>5.6747499999999999E-2</v>
      </c>
      <c r="GA612">
        <v>0.50057300000000005</v>
      </c>
      <c r="GB612">
        <v>1</v>
      </c>
    </row>
    <row r="613" spans="1:184" x14ac:dyDescent="0.3">
      <c r="A613" t="s">
        <v>279</v>
      </c>
      <c r="B613" t="s">
        <v>1</v>
      </c>
      <c r="C613" t="s">
        <v>1</v>
      </c>
      <c r="D613" t="s">
        <v>222</v>
      </c>
      <c r="E613" t="s">
        <v>1</v>
      </c>
      <c r="F613" t="s">
        <v>1</v>
      </c>
      <c r="G613" t="s">
        <v>1</v>
      </c>
      <c r="H613" s="40" t="s">
        <v>1</v>
      </c>
      <c r="I613" s="18" t="s">
        <v>1</v>
      </c>
      <c r="J613" s="38" t="s">
        <v>1</v>
      </c>
      <c r="K613" s="18">
        <v>44722</v>
      </c>
      <c r="L613" s="38">
        <v>6228</v>
      </c>
      <c r="M613" s="38">
        <v>6228</v>
      </c>
      <c r="N613" s="38">
        <v>12.86777</v>
      </c>
      <c r="O613" s="38">
        <v>12.19375</v>
      </c>
      <c r="P613" s="38">
        <v>11.787789999999999</v>
      </c>
      <c r="Q613" s="38">
        <v>11.62133</v>
      </c>
      <c r="R613" s="38">
        <v>12.00249</v>
      </c>
      <c r="S613" s="38">
        <v>13.064579999999999</v>
      </c>
      <c r="T613" s="38">
        <v>14.30456</v>
      </c>
      <c r="U613" s="38">
        <v>16.480899999999998</v>
      </c>
      <c r="V613" s="38">
        <v>19.028960000000001</v>
      </c>
      <c r="W613" s="38">
        <v>20.855460000000001</v>
      </c>
      <c r="X613" s="38">
        <v>22.490210000000001</v>
      </c>
      <c r="Y613" s="38">
        <v>23.743970000000001</v>
      </c>
      <c r="Z613" s="38">
        <v>24.434470000000001</v>
      </c>
      <c r="AA613" s="38">
        <v>25.183879999999998</v>
      </c>
      <c r="AB613" s="38">
        <v>25.31786</v>
      </c>
      <c r="AC613" s="38">
        <v>24.883299999999998</v>
      </c>
      <c r="AD613" s="38">
        <v>23.80781</v>
      </c>
      <c r="AE613" s="38">
        <v>22.222069999999999</v>
      </c>
      <c r="AF613" s="38">
        <v>20.757280000000002</v>
      </c>
      <c r="AG613" s="38">
        <v>19.66348</v>
      </c>
      <c r="AH613" s="38">
        <v>18.811810000000001</v>
      </c>
      <c r="AI613" s="38">
        <v>17.56521</v>
      </c>
      <c r="AJ613" s="38">
        <v>15.819430000000001</v>
      </c>
      <c r="AK613" s="38">
        <v>14.25581</v>
      </c>
      <c r="AL613" s="38">
        <v>3.4634499999999999E-2</v>
      </c>
      <c r="AM613" s="38">
        <v>1.8158199999999999E-2</v>
      </c>
      <c r="AN613" s="38">
        <v>9.0410299999999999E-2</v>
      </c>
      <c r="AO613" s="38">
        <v>9.6037399999999995E-2</v>
      </c>
      <c r="AP613" s="38">
        <v>0.1226677</v>
      </c>
      <c r="AQ613" s="38">
        <v>8.4634299999999996E-2</v>
      </c>
      <c r="AR613" s="38">
        <v>-0.12429460000000001</v>
      </c>
      <c r="AS613" s="38">
        <v>-0.1585133</v>
      </c>
      <c r="AT613" s="38">
        <v>-0.2275808</v>
      </c>
      <c r="AU613" s="38">
        <v>-0.24119699999999999</v>
      </c>
      <c r="AV613" s="38">
        <v>-0.27050639999999998</v>
      </c>
      <c r="AW613" s="38">
        <v>-0.1008317</v>
      </c>
      <c r="AX613" s="38">
        <v>-3.52178E-2</v>
      </c>
      <c r="AY613" s="38">
        <v>5.1851099999999997E-2</v>
      </c>
      <c r="AZ613" s="38">
        <v>7.4693800000000005E-2</v>
      </c>
      <c r="BA613" s="38">
        <v>-1.6724999999999999E-3</v>
      </c>
      <c r="BB613" s="38">
        <v>-7.4201299999999998E-2</v>
      </c>
      <c r="BC613" s="38">
        <v>-7.1771799999999997E-2</v>
      </c>
      <c r="BD613" s="38">
        <v>-0.12873580000000001</v>
      </c>
      <c r="BE613" s="38">
        <v>-0.2242865</v>
      </c>
      <c r="BF613" s="38">
        <v>-0.1192864</v>
      </c>
      <c r="BG613" s="38">
        <v>-0.43172460000000001</v>
      </c>
      <c r="BH613" s="38">
        <v>-0.54786760000000001</v>
      </c>
      <c r="BI613" s="38">
        <v>-0.59802630000000001</v>
      </c>
      <c r="BJ613" s="38">
        <v>7.0505600000000002E-2</v>
      </c>
      <c r="BK613" s="38">
        <v>4.6549399999999998E-2</v>
      </c>
      <c r="BL613" s="38">
        <v>0.11352130000000001</v>
      </c>
      <c r="BM613" s="38">
        <v>0.1153641</v>
      </c>
      <c r="BN613" s="38">
        <v>0.1414145</v>
      </c>
      <c r="BO613" s="38">
        <v>0.1108008</v>
      </c>
      <c r="BP613" s="38">
        <v>-9.3108399999999994E-2</v>
      </c>
      <c r="BQ613" s="38">
        <v>-0.13634389999999999</v>
      </c>
      <c r="BR613" s="38">
        <v>-0.19771810000000001</v>
      </c>
      <c r="BS613" s="38">
        <v>-0.19960410000000001</v>
      </c>
      <c r="BT613" s="38">
        <v>-0.23918239999999999</v>
      </c>
      <c r="BU613" s="38">
        <v>-7.8874200000000005E-2</v>
      </c>
      <c r="BV613" s="38">
        <v>-2.2244799999999999E-2</v>
      </c>
      <c r="BW613" s="38">
        <v>7.0566400000000001E-2</v>
      </c>
      <c r="BX613" s="38">
        <v>0.1103007</v>
      </c>
      <c r="BY613" s="38">
        <v>4.1442899999999998E-2</v>
      </c>
      <c r="BZ613" s="38">
        <v>-2.74632E-2</v>
      </c>
      <c r="CA613" s="38">
        <v>-2.5561899999999999E-2</v>
      </c>
      <c r="CB613" s="38">
        <v>-8.5105899999999998E-2</v>
      </c>
      <c r="CC613" s="38">
        <v>-0.1832445</v>
      </c>
      <c r="CD613" s="38">
        <v>-7.9436900000000005E-2</v>
      </c>
      <c r="CE613" s="38">
        <v>-0.37399009999999999</v>
      </c>
      <c r="CF613" s="38">
        <v>-0.49253170000000002</v>
      </c>
      <c r="CG613" s="38">
        <v>-0.54322150000000002</v>
      </c>
      <c r="CH613" s="38">
        <v>9.5349699999999996E-2</v>
      </c>
      <c r="CI613" s="38">
        <v>6.6212999999999994E-2</v>
      </c>
      <c r="CJ613" s="38">
        <v>0.1295279</v>
      </c>
      <c r="CK613" s="38">
        <v>0.12874969999999999</v>
      </c>
      <c r="CL613" s="38">
        <v>0.15439849999999999</v>
      </c>
      <c r="CM613" s="38">
        <v>0.1289236</v>
      </c>
      <c r="CN613" s="38">
        <v>-7.15089E-2</v>
      </c>
      <c r="CO613" s="38">
        <v>-0.1209894</v>
      </c>
      <c r="CP613" s="38">
        <v>-0.17703530000000001</v>
      </c>
      <c r="CQ613" s="38">
        <v>-0.170797</v>
      </c>
      <c r="CR613" s="38">
        <v>-0.2174876</v>
      </c>
      <c r="CS613" s="38">
        <v>-6.3666500000000001E-2</v>
      </c>
      <c r="CT613" s="38">
        <v>-1.3259699999999999E-2</v>
      </c>
      <c r="CU613" s="38">
        <v>8.3528500000000006E-2</v>
      </c>
      <c r="CV613" s="38">
        <v>0.1349619</v>
      </c>
      <c r="CW613" s="38">
        <v>7.1304500000000007E-2</v>
      </c>
      <c r="CX613" s="38">
        <v>4.9075000000000004E-3</v>
      </c>
      <c r="CY613" s="38">
        <v>6.4429999999999999E-3</v>
      </c>
      <c r="CZ613" s="38">
        <v>-5.4887999999999999E-2</v>
      </c>
      <c r="DA613" s="38">
        <v>-0.15481890000000001</v>
      </c>
      <c r="DB613" s="38">
        <v>-5.1837300000000003E-2</v>
      </c>
      <c r="DC613" s="38">
        <v>-0.33400340000000001</v>
      </c>
      <c r="DD613" s="38">
        <v>-0.4542062</v>
      </c>
      <c r="DE613" s="38">
        <v>-0.50526389999999999</v>
      </c>
      <c r="DF613" s="38">
        <v>0.12019390000000001</v>
      </c>
      <c r="DG613" s="38">
        <v>8.5876599999999997E-2</v>
      </c>
      <c r="DH613" s="38">
        <v>0.14553450000000001</v>
      </c>
      <c r="DI613" s="38">
        <v>0.14213529999999999</v>
      </c>
      <c r="DJ613" s="38">
        <v>0.16738239999999999</v>
      </c>
      <c r="DK613" s="38">
        <v>0.1470465</v>
      </c>
      <c r="DL613" s="38">
        <v>-4.99094E-2</v>
      </c>
      <c r="DM613" s="38">
        <v>-0.1056349</v>
      </c>
      <c r="DN613" s="38">
        <v>-0.15635250000000001</v>
      </c>
      <c r="DO613" s="38">
        <v>-0.1419899</v>
      </c>
      <c r="DP613" s="38">
        <v>-0.19579269999999999</v>
      </c>
      <c r="DQ613" s="38">
        <v>-4.8458800000000003E-2</v>
      </c>
      <c r="DR613" s="38">
        <v>-4.2745999999999999E-3</v>
      </c>
      <c r="DS613" s="38">
        <v>9.6490699999999999E-2</v>
      </c>
      <c r="DT613" s="38">
        <v>0.15962319999999999</v>
      </c>
      <c r="DU613" s="38">
        <v>0.10116609999999999</v>
      </c>
      <c r="DV613" s="38">
        <v>3.7278199999999997E-2</v>
      </c>
      <c r="DW613" s="38">
        <v>3.84479E-2</v>
      </c>
      <c r="DX613" s="38">
        <v>-2.46701E-2</v>
      </c>
      <c r="DY613" s="38">
        <v>-0.12639339999999999</v>
      </c>
      <c r="DZ613" s="38">
        <v>-2.4237600000000002E-2</v>
      </c>
      <c r="EA613" s="38">
        <v>-0.29401670000000002</v>
      </c>
      <c r="EB613" s="38">
        <v>-0.41588069999999999</v>
      </c>
      <c r="EC613" s="38">
        <v>-0.46730630000000001</v>
      </c>
      <c r="ED613" s="38">
        <v>0.15606490000000001</v>
      </c>
      <c r="EE613" s="38">
        <v>0.1142677</v>
      </c>
      <c r="EF613" s="38">
        <v>0.1686455</v>
      </c>
      <c r="EG613" s="38">
        <v>0.16146199999999999</v>
      </c>
      <c r="EH613" s="38">
        <v>0.18612919999999999</v>
      </c>
      <c r="EI613" s="38">
        <v>0.17321300000000001</v>
      </c>
      <c r="EJ613" s="38">
        <v>-1.8723199999999999E-2</v>
      </c>
      <c r="EK613" s="38">
        <v>-8.3465499999999998E-2</v>
      </c>
      <c r="EL613" s="38">
        <v>-0.12648980000000001</v>
      </c>
      <c r="EM613" s="38">
        <v>-0.100397</v>
      </c>
      <c r="EN613" s="38">
        <v>-0.1644688</v>
      </c>
      <c r="EO613" s="38">
        <v>-2.6501299999999998E-2</v>
      </c>
      <c r="EP613" s="38">
        <v>8.6984000000000002E-3</v>
      </c>
      <c r="EQ613" s="38">
        <v>0.115206</v>
      </c>
      <c r="ER613" s="38">
        <v>0.19523009999999999</v>
      </c>
      <c r="ES613" s="38">
        <v>0.14428150000000001</v>
      </c>
      <c r="ET613" s="38">
        <v>8.4016400000000005E-2</v>
      </c>
      <c r="EU613" s="38">
        <v>8.4657899999999994E-2</v>
      </c>
      <c r="EV613" s="38">
        <v>1.8959799999999999E-2</v>
      </c>
      <c r="EW613" s="38">
        <v>-8.5351399999999994E-2</v>
      </c>
      <c r="EX613" s="38">
        <v>1.56119E-2</v>
      </c>
      <c r="EY613" s="38">
        <v>-0.2362823</v>
      </c>
      <c r="EZ613" s="38">
        <v>-0.3605448</v>
      </c>
      <c r="FA613" s="38">
        <v>-0.41250160000000002</v>
      </c>
      <c r="FB613" s="38">
        <v>79.201229999999995</v>
      </c>
      <c r="FC613" s="38">
        <v>77.516509999999997</v>
      </c>
      <c r="FD613" s="38">
        <v>75.152469999999994</v>
      </c>
      <c r="FE613" s="38">
        <v>73.092349999999996</v>
      </c>
      <c r="FF613" s="38">
        <v>72.030680000000004</v>
      </c>
      <c r="FG613" s="38">
        <v>71.044169999999994</v>
      </c>
      <c r="FH613" s="38">
        <v>71.65034</v>
      </c>
      <c r="FI613" s="38">
        <v>75.812010000000001</v>
      </c>
      <c r="FJ613" s="38">
        <v>80.797129999999996</v>
      </c>
      <c r="FK613" s="38">
        <v>84.524410000000003</v>
      </c>
      <c r="FL613" s="38">
        <v>88.215379999999996</v>
      </c>
      <c r="FM613" s="38">
        <v>91.849559999999997</v>
      </c>
      <c r="FN613" s="38">
        <v>94.380660000000006</v>
      </c>
      <c r="FO613" s="38">
        <v>96.610050000000001</v>
      </c>
      <c r="FP613" s="38">
        <v>98.16019</v>
      </c>
      <c r="FQ613" s="38">
        <v>99.424000000000007</v>
      </c>
      <c r="FR613" s="38">
        <v>99.840130000000002</v>
      </c>
      <c r="FS613" s="38">
        <v>99.405850000000001</v>
      </c>
      <c r="FT613" s="38">
        <v>97.748149999999995</v>
      </c>
      <c r="FU613" s="38">
        <v>95.397099999999995</v>
      </c>
      <c r="FV613" s="38">
        <v>92.020629999999997</v>
      </c>
      <c r="FW613">
        <v>89.220330000000004</v>
      </c>
      <c r="FX613">
        <v>86.362260000000006</v>
      </c>
      <c r="FY613">
        <v>83.323310000000006</v>
      </c>
      <c r="FZ613">
        <v>4.9908599999999997E-2</v>
      </c>
      <c r="GA613">
        <v>0.45345429999999998</v>
      </c>
      <c r="GB613">
        <v>1</v>
      </c>
    </row>
    <row r="614" spans="1:184" x14ac:dyDescent="0.3">
      <c r="A614" t="s">
        <v>279</v>
      </c>
      <c r="B614" t="s">
        <v>1</v>
      </c>
      <c r="C614" t="s">
        <v>1</v>
      </c>
      <c r="D614" t="s">
        <v>222</v>
      </c>
      <c r="E614" t="s">
        <v>1</v>
      </c>
      <c r="F614" t="s">
        <v>1</v>
      </c>
      <c r="G614" t="s">
        <v>1</v>
      </c>
      <c r="H614" s="40" t="s">
        <v>1</v>
      </c>
      <c r="I614" s="18" t="s">
        <v>1</v>
      </c>
      <c r="J614" s="38" t="s">
        <v>1</v>
      </c>
      <c r="K614" s="18">
        <v>44739</v>
      </c>
      <c r="L614" s="38">
        <v>4970</v>
      </c>
      <c r="M614" s="38">
        <v>4970</v>
      </c>
      <c r="N614" s="38">
        <v>12.08914</v>
      </c>
      <c r="O614" s="38">
        <v>11.54832</v>
      </c>
      <c r="P614" s="38">
        <v>11.15333</v>
      </c>
      <c r="Q614" s="38">
        <v>11.10824</v>
      </c>
      <c r="R614" s="38">
        <v>11.59272</v>
      </c>
      <c r="S614" s="38">
        <v>12.94713</v>
      </c>
      <c r="T614" s="38">
        <v>14.453279999999999</v>
      </c>
      <c r="U614" s="38">
        <v>16.453659999999999</v>
      </c>
      <c r="V614" s="38">
        <v>18.96949</v>
      </c>
      <c r="W614" s="38">
        <v>20.635750000000002</v>
      </c>
      <c r="X614" s="38">
        <v>22.200340000000001</v>
      </c>
      <c r="Y614" s="38">
        <v>23.408740000000002</v>
      </c>
      <c r="Z614" s="38">
        <v>24.297280000000001</v>
      </c>
      <c r="AA614" s="38">
        <v>25.289829999999998</v>
      </c>
      <c r="AB614" s="38">
        <v>25.753399999999999</v>
      </c>
      <c r="AC614" s="38">
        <v>25.530899999999999</v>
      </c>
      <c r="AD614" s="38">
        <v>24.53895</v>
      </c>
      <c r="AE614" s="38">
        <v>22.69415</v>
      </c>
      <c r="AF614" s="38">
        <v>21.070889999999999</v>
      </c>
      <c r="AG614" s="38">
        <v>19.960049999999999</v>
      </c>
      <c r="AH614" s="38">
        <v>18.760159999999999</v>
      </c>
      <c r="AI614" s="38">
        <v>17.023769999999999</v>
      </c>
      <c r="AJ614" s="38">
        <v>15.154809999999999</v>
      </c>
      <c r="AK614" s="38">
        <v>13.659840000000001</v>
      </c>
      <c r="AL614" s="38">
        <v>-0.30352370000000001</v>
      </c>
      <c r="AM614" s="38">
        <v>-0.1649322</v>
      </c>
      <c r="AN614" s="38">
        <v>-0.15075520000000001</v>
      </c>
      <c r="AO614" s="38">
        <v>-6.0500900000000003E-2</v>
      </c>
      <c r="AP614" s="38">
        <v>4.61284E-2</v>
      </c>
      <c r="AQ614" s="38">
        <v>0.33513999999999999</v>
      </c>
      <c r="AR614" s="38">
        <v>0.29969249999999997</v>
      </c>
      <c r="AS614" s="38">
        <v>-2.9034899999999999E-2</v>
      </c>
      <c r="AT614" s="38">
        <v>-8.6447599999999999E-2</v>
      </c>
      <c r="AU614" s="38">
        <v>-0.1000057</v>
      </c>
      <c r="AV614" s="38">
        <v>-0.113562</v>
      </c>
      <c r="AW614" s="38">
        <v>-0.10457900000000001</v>
      </c>
      <c r="AX614" s="38">
        <v>-2.5084700000000001E-2</v>
      </c>
      <c r="AY614" s="38">
        <v>1.52958E-2</v>
      </c>
      <c r="AZ614" s="38">
        <v>0.2400111</v>
      </c>
      <c r="BA614" s="38">
        <v>0.29307559999999999</v>
      </c>
      <c r="BB614" s="38">
        <v>0.3783164</v>
      </c>
      <c r="BC614" s="38">
        <v>0.30762460000000003</v>
      </c>
      <c r="BD614" s="38">
        <v>8.1405599999999995E-2</v>
      </c>
      <c r="BE614" s="38">
        <v>8.8568499999999994E-2</v>
      </c>
      <c r="BF614" s="38">
        <v>7.3825999999999996E-3</v>
      </c>
      <c r="BG614" s="38">
        <v>-0.45419110000000001</v>
      </c>
      <c r="BH614" s="38">
        <v>-0.38120140000000002</v>
      </c>
      <c r="BI614" s="38">
        <v>-0.34495700000000001</v>
      </c>
      <c r="BJ614" s="38">
        <v>-0.2782017</v>
      </c>
      <c r="BK614" s="38">
        <v>-0.1409601</v>
      </c>
      <c r="BL614" s="38">
        <v>-0.1293667</v>
      </c>
      <c r="BM614" s="38">
        <v>-4.2363699999999997E-2</v>
      </c>
      <c r="BN614" s="38">
        <v>6.3306299999999996E-2</v>
      </c>
      <c r="BO614" s="38">
        <v>0.35615609999999998</v>
      </c>
      <c r="BP614" s="38">
        <v>0.33093810000000001</v>
      </c>
      <c r="BQ614" s="38">
        <v>-8.2562E-3</v>
      </c>
      <c r="BR614" s="38">
        <v>-5.6228899999999998E-2</v>
      </c>
      <c r="BS614" s="38">
        <v>-6.71017E-2</v>
      </c>
      <c r="BT614" s="38">
        <v>-8.5334900000000005E-2</v>
      </c>
      <c r="BU614" s="38">
        <v>-8.1532800000000002E-2</v>
      </c>
      <c r="BV614" s="38">
        <v>-1.29546E-2</v>
      </c>
      <c r="BW614" s="38">
        <v>3.0172899999999999E-2</v>
      </c>
      <c r="BX614" s="38">
        <v>0.26350430000000002</v>
      </c>
      <c r="BY614" s="38">
        <v>0.31833810000000001</v>
      </c>
      <c r="BZ614" s="38">
        <v>0.4134912</v>
      </c>
      <c r="CA614" s="38">
        <v>0.34117009999999998</v>
      </c>
      <c r="CB614" s="38">
        <v>0.120827</v>
      </c>
      <c r="CC614" s="38">
        <v>0.1274468</v>
      </c>
      <c r="CD614" s="38">
        <v>4.2361099999999999E-2</v>
      </c>
      <c r="CE614" s="38">
        <v>-0.39713559999999998</v>
      </c>
      <c r="CF614" s="38">
        <v>-0.32799299999999998</v>
      </c>
      <c r="CG614" s="38">
        <v>-0.28776410000000002</v>
      </c>
      <c r="CH614" s="38">
        <v>-0.2606638</v>
      </c>
      <c r="CI614" s="38">
        <v>-0.124357</v>
      </c>
      <c r="CJ614" s="38">
        <v>-0.1145531</v>
      </c>
      <c r="CK614" s="38">
        <v>-2.9801999999999999E-2</v>
      </c>
      <c r="CL614" s="38">
        <v>7.5203599999999995E-2</v>
      </c>
      <c r="CM614" s="38">
        <v>0.37071169999999998</v>
      </c>
      <c r="CN614" s="38">
        <v>0.35257860000000002</v>
      </c>
      <c r="CO614" s="38">
        <v>6.1349999999999998E-3</v>
      </c>
      <c r="CP614" s="38">
        <v>-3.52996E-2</v>
      </c>
      <c r="CQ614" s="38">
        <v>-4.4312600000000001E-2</v>
      </c>
      <c r="CR614" s="38">
        <v>-6.5784899999999993E-2</v>
      </c>
      <c r="CS614" s="38">
        <v>-6.5571099999999993E-2</v>
      </c>
      <c r="CT614" s="38">
        <v>-4.5532999999999997E-3</v>
      </c>
      <c r="CU614" s="38">
        <v>4.0476699999999997E-2</v>
      </c>
      <c r="CV614" s="38">
        <v>0.27977560000000001</v>
      </c>
      <c r="CW614" s="38">
        <v>0.33583479999999999</v>
      </c>
      <c r="CX614" s="38">
        <v>0.4378532</v>
      </c>
      <c r="CY614" s="38">
        <v>0.36440359999999999</v>
      </c>
      <c r="CZ614" s="38">
        <v>0.14813019999999999</v>
      </c>
      <c r="DA614" s="38">
        <v>0.1543737</v>
      </c>
      <c r="DB614" s="38">
        <v>6.6587199999999999E-2</v>
      </c>
      <c r="DC614" s="38">
        <v>-0.35761910000000002</v>
      </c>
      <c r="DD614" s="38">
        <v>-0.29114089999999998</v>
      </c>
      <c r="DE614" s="38">
        <v>-0.2481526</v>
      </c>
      <c r="DF614" s="38">
        <v>-0.24312590000000001</v>
      </c>
      <c r="DG614" s="38">
        <v>-0.107754</v>
      </c>
      <c r="DH614" s="38">
        <v>-9.9739599999999998E-2</v>
      </c>
      <c r="DI614" s="38">
        <v>-1.7240200000000001E-2</v>
      </c>
      <c r="DJ614" s="38">
        <v>8.7100899999999995E-2</v>
      </c>
      <c r="DK614" s="38">
        <v>0.38526729999999998</v>
      </c>
      <c r="DL614" s="38">
        <v>0.37421919999999997</v>
      </c>
      <c r="DM614" s="38">
        <v>2.0526200000000001E-2</v>
      </c>
      <c r="DN614" s="38">
        <v>-1.43702E-2</v>
      </c>
      <c r="DO614" s="38">
        <v>-2.1523400000000002E-2</v>
      </c>
      <c r="DP614" s="38">
        <v>-4.62348E-2</v>
      </c>
      <c r="DQ614" s="38">
        <v>-4.9609300000000002E-2</v>
      </c>
      <c r="DR614" s="38">
        <v>3.8479E-3</v>
      </c>
      <c r="DS614" s="38">
        <v>5.0780499999999999E-2</v>
      </c>
      <c r="DT614" s="38">
        <v>0.2960469</v>
      </c>
      <c r="DU614" s="38">
        <v>0.35333150000000002</v>
      </c>
      <c r="DV614" s="38">
        <v>0.46221519999999999</v>
      </c>
      <c r="DW614" s="38">
        <v>0.38763710000000001</v>
      </c>
      <c r="DX614" s="38">
        <v>0.17543339999999999</v>
      </c>
      <c r="DY614" s="38">
        <v>0.18130070000000001</v>
      </c>
      <c r="DZ614" s="38">
        <v>9.0813199999999997E-2</v>
      </c>
      <c r="EA614" s="38">
        <v>-0.31810260000000001</v>
      </c>
      <c r="EB614" s="38">
        <v>-0.25428889999999998</v>
      </c>
      <c r="EC614" s="38">
        <v>-0.208541</v>
      </c>
      <c r="ED614" s="38">
        <v>-0.21780389999999999</v>
      </c>
      <c r="EE614" s="38">
        <v>-8.3781800000000003E-2</v>
      </c>
      <c r="EF614" s="38">
        <v>-7.8351100000000007E-2</v>
      </c>
      <c r="EG614" s="38">
        <v>8.9689999999999995E-4</v>
      </c>
      <c r="EH614" s="38">
        <v>0.1042787</v>
      </c>
      <c r="EI614" s="38">
        <v>0.40628330000000001</v>
      </c>
      <c r="EJ614" s="38">
        <v>0.40546470000000001</v>
      </c>
      <c r="EK614" s="38">
        <v>4.1304899999999999E-2</v>
      </c>
      <c r="EL614" s="38">
        <v>1.5848399999999999E-2</v>
      </c>
      <c r="EM614" s="38">
        <v>1.13805E-2</v>
      </c>
      <c r="EN614" s="38">
        <v>-1.8007700000000001E-2</v>
      </c>
      <c r="EO614" s="38">
        <v>-2.6563099999999999E-2</v>
      </c>
      <c r="EP614" s="38">
        <v>1.5977999999999999E-2</v>
      </c>
      <c r="EQ614" s="38">
        <v>6.5657599999999997E-2</v>
      </c>
      <c r="ER614" s="38">
        <v>0.3195402</v>
      </c>
      <c r="ES614" s="38">
        <v>0.37859399999999999</v>
      </c>
      <c r="ET614" s="38">
        <v>0.49739</v>
      </c>
      <c r="EU614" s="38">
        <v>0.42118260000000002</v>
      </c>
      <c r="EV614" s="38">
        <v>0.21485480000000001</v>
      </c>
      <c r="EW614" s="38">
        <v>0.22017890000000001</v>
      </c>
      <c r="EX614" s="38">
        <v>0.12579170000000001</v>
      </c>
      <c r="EY614" s="38">
        <v>-0.26104709999999998</v>
      </c>
      <c r="EZ614" s="38">
        <v>-0.2010805</v>
      </c>
      <c r="FA614" s="38">
        <v>-0.15134810000000001</v>
      </c>
      <c r="FB614" s="38">
        <v>76.66113</v>
      </c>
      <c r="FC614" s="38">
        <v>74.565020000000004</v>
      </c>
      <c r="FD614" s="38">
        <v>72.470269999999999</v>
      </c>
      <c r="FE614" s="38">
        <v>70.754069999999999</v>
      </c>
      <c r="FF614" s="38">
        <v>69.78801</v>
      </c>
      <c r="FG614" s="38">
        <v>68.514439999999993</v>
      </c>
      <c r="FH614" s="38">
        <v>68.655360000000002</v>
      </c>
      <c r="FI614" s="38">
        <v>72.124690000000001</v>
      </c>
      <c r="FJ614" s="38">
        <v>77.097949999999997</v>
      </c>
      <c r="FK614" s="38">
        <v>81.338890000000006</v>
      </c>
      <c r="FL614" s="38">
        <v>85.656880000000001</v>
      </c>
      <c r="FM614" s="38">
        <v>89.696619999999996</v>
      </c>
      <c r="FN614" s="38">
        <v>93.284239999999997</v>
      </c>
      <c r="FO614" s="38">
        <v>96.387420000000006</v>
      </c>
      <c r="FP614" s="38">
        <v>98.78586</v>
      </c>
      <c r="FQ614" s="38">
        <v>100.5121</v>
      </c>
      <c r="FR614" s="38">
        <v>100.7868</v>
      </c>
      <c r="FS614" s="38">
        <v>100.52630000000001</v>
      </c>
      <c r="FT614" s="38">
        <v>98.898719999999997</v>
      </c>
      <c r="FU614" s="38">
        <v>95.763400000000004</v>
      </c>
      <c r="FV614" s="38">
        <v>91.105059999999995</v>
      </c>
      <c r="FW614">
        <v>87.107950000000002</v>
      </c>
      <c r="FX614">
        <v>83.650580000000005</v>
      </c>
      <c r="FY614">
        <v>80.889780000000002</v>
      </c>
      <c r="FZ614">
        <v>4.2716999999999998E-2</v>
      </c>
      <c r="GA614">
        <v>0.36709459999999999</v>
      </c>
      <c r="GB614">
        <v>1</v>
      </c>
    </row>
    <row r="615" spans="1:184" x14ac:dyDescent="0.3">
      <c r="A615" t="s">
        <v>279</v>
      </c>
      <c r="B615" t="s">
        <v>1</v>
      </c>
      <c r="C615" t="s">
        <v>1</v>
      </c>
      <c r="D615" t="s">
        <v>222</v>
      </c>
      <c r="E615" t="s">
        <v>1</v>
      </c>
      <c r="F615" t="s">
        <v>1</v>
      </c>
      <c r="G615" t="s">
        <v>1</v>
      </c>
      <c r="H615" s="40" t="s">
        <v>1</v>
      </c>
      <c r="I615" s="18" t="s">
        <v>1</v>
      </c>
      <c r="J615" s="38" t="s">
        <v>1</v>
      </c>
      <c r="K615" s="18">
        <v>44753</v>
      </c>
      <c r="L615" s="38">
        <v>5634</v>
      </c>
      <c r="M615" s="38">
        <v>5634</v>
      </c>
      <c r="N615" s="38">
        <v>12.10369</v>
      </c>
      <c r="O615" s="38">
        <v>11.5715</v>
      </c>
      <c r="P615" s="38">
        <v>11.204190000000001</v>
      </c>
      <c r="Q615" s="38">
        <v>11.173410000000001</v>
      </c>
      <c r="R615" s="38">
        <v>11.675000000000001</v>
      </c>
      <c r="S615" s="38">
        <v>13.02561</v>
      </c>
      <c r="T615" s="38">
        <v>14.487740000000001</v>
      </c>
      <c r="U615" s="38">
        <v>16.65372</v>
      </c>
      <c r="V615" s="38">
        <v>19.260470000000002</v>
      </c>
      <c r="W615" s="38">
        <v>21.055160000000001</v>
      </c>
      <c r="X615" s="38">
        <v>22.660530000000001</v>
      </c>
      <c r="Y615" s="38">
        <v>23.848109999999998</v>
      </c>
      <c r="Z615" s="38">
        <v>24.647079999999999</v>
      </c>
      <c r="AA615" s="38">
        <v>25.515470000000001</v>
      </c>
      <c r="AB615" s="38">
        <v>25.83567</v>
      </c>
      <c r="AC615" s="38">
        <v>25.50159</v>
      </c>
      <c r="AD615" s="38">
        <v>24.424769999999999</v>
      </c>
      <c r="AE615" s="38">
        <v>22.554970000000001</v>
      </c>
      <c r="AF615" s="38">
        <v>20.95138</v>
      </c>
      <c r="AG615" s="38">
        <v>19.894690000000001</v>
      </c>
      <c r="AH615" s="38">
        <v>18.826530000000002</v>
      </c>
      <c r="AI615" s="38">
        <v>17.195730000000001</v>
      </c>
      <c r="AJ615" s="38">
        <v>15.40232</v>
      </c>
      <c r="AK615" s="38">
        <v>13.87425</v>
      </c>
      <c r="AL615" s="38">
        <v>-0.19538510000000001</v>
      </c>
      <c r="AM615" s="38">
        <v>-0.112637</v>
      </c>
      <c r="AN615" s="38">
        <v>-1.53505E-2</v>
      </c>
      <c r="AO615" s="38">
        <v>-1.7420000000000001E-3</v>
      </c>
      <c r="AP615" s="38">
        <v>-3.8470000000000003E-4</v>
      </c>
      <c r="AQ615" s="38">
        <v>0.12946060000000001</v>
      </c>
      <c r="AR615" s="38">
        <v>5.4021600000000003E-2</v>
      </c>
      <c r="AS615" s="38">
        <v>-0.18399969999999999</v>
      </c>
      <c r="AT615" s="38">
        <v>-4.92246E-2</v>
      </c>
      <c r="AU615" s="38">
        <v>-0.1120858</v>
      </c>
      <c r="AV615" s="38">
        <v>-0.2117858</v>
      </c>
      <c r="AW615" s="38">
        <v>-0.19358420000000001</v>
      </c>
      <c r="AX615" s="38">
        <v>-6.9908799999999993E-2</v>
      </c>
      <c r="AY615" s="38">
        <v>3.5392899999999998E-2</v>
      </c>
      <c r="AZ615" s="38">
        <v>0.19480710000000001</v>
      </c>
      <c r="BA615" s="38">
        <v>0.16203219999999999</v>
      </c>
      <c r="BB615" s="38">
        <v>0.25580360000000002</v>
      </c>
      <c r="BC615" s="38">
        <v>0.1412378</v>
      </c>
      <c r="BD615" s="38">
        <v>-5.3565000000000002E-2</v>
      </c>
      <c r="BE615" s="38">
        <v>6.8837599999999999E-2</v>
      </c>
      <c r="BF615" s="38">
        <v>-1.4832000000000001E-3</v>
      </c>
      <c r="BG615" s="38">
        <v>-0.49350300000000002</v>
      </c>
      <c r="BH615" s="38">
        <v>-0.34780240000000001</v>
      </c>
      <c r="BI615" s="38">
        <v>-0.2830319</v>
      </c>
      <c r="BJ615" s="38">
        <v>-0.1634468</v>
      </c>
      <c r="BK615" s="38">
        <v>-8.3331699999999995E-2</v>
      </c>
      <c r="BL615" s="38">
        <v>9.5560999999999997E-3</v>
      </c>
      <c r="BM615" s="38">
        <v>1.96712E-2</v>
      </c>
      <c r="BN615" s="38">
        <v>1.992E-2</v>
      </c>
      <c r="BO615" s="38">
        <v>0.15433140000000001</v>
      </c>
      <c r="BP615" s="38">
        <v>9.0742000000000003E-2</v>
      </c>
      <c r="BQ615" s="38">
        <v>-0.15724569999999999</v>
      </c>
      <c r="BR615" s="38">
        <v>-1.30031E-2</v>
      </c>
      <c r="BS615" s="38">
        <v>-6.9716600000000004E-2</v>
      </c>
      <c r="BT615" s="38">
        <v>-0.1766924</v>
      </c>
      <c r="BU615" s="38">
        <v>-0.1657573</v>
      </c>
      <c r="BV615" s="38">
        <v>-5.6637399999999997E-2</v>
      </c>
      <c r="BW615" s="38">
        <v>5.3385099999999998E-2</v>
      </c>
      <c r="BX615" s="38">
        <v>0.2235637</v>
      </c>
      <c r="BY615" s="38">
        <v>0.19481519999999999</v>
      </c>
      <c r="BZ615" s="38">
        <v>0.29667719999999997</v>
      </c>
      <c r="CA615" s="38">
        <v>0.1828254</v>
      </c>
      <c r="CB615" s="38">
        <v>-7.0264000000000004E-3</v>
      </c>
      <c r="CC615" s="38">
        <v>0.1133221</v>
      </c>
      <c r="CD615" s="38">
        <v>3.9379200000000003E-2</v>
      </c>
      <c r="CE615" s="38">
        <v>-0.43101329999999999</v>
      </c>
      <c r="CF615" s="38">
        <v>-0.2839122</v>
      </c>
      <c r="CG615" s="38">
        <v>-0.2133391</v>
      </c>
      <c r="CH615" s="38">
        <v>-0.14132629999999999</v>
      </c>
      <c r="CI615" s="38">
        <v>-6.3034900000000005E-2</v>
      </c>
      <c r="CJ615" s="38">
        <v>2.6806300000000002E-2</v>
      </c>
      <c r="CK615" s="38">
        <v>3.4501999999999998E-2</v>
      </c>
      <c r="CL615" s="38">
        <v>3.3982999999999999E-2</v>
      </c>
      <c r="CM615" s="38">
        <v>0.17155690000000001</v>
      </c>
      <c r="CN615" s="38">
        <v>0.1161744</v>
      </c>
      <c r="CO615" s="38">
        <v>-0.1387159</v>
      </c>
      <c r="CP615" s="38">
        <v>1.20838E-2</v>
      </c>
      <c r="CQ615" s="38">
        <v>-4.0371799999999999E-2</v>
      </c>
      <c r="CR615" s="38">
        <v>-0.15238689999999999</v>
      </c>
      <c r="CS615" s="38">
        <v>-0.14648449999999999</v>
      </c>
      <c r="CT615" s="38">
        <v>-4.7445599999999997E-2</v>
      </c>
      <c r="CU615" s="38">
        <v>6.5846399999999999E-2</v>
      </c>
      <c r="CV615" s="38">
        <v>0.24348040000000001</v>
      </c>
      <c r="CW615" s="38">
        <v>0.21752060000000001</v>
      </c>
      <c r="CX615" s="38">
        <v>0.3249862</v>
      </c>
      <c r="CY615" s="38">
        <v>0.21162890000000001</v>
      </c>
      <c r="CZ615" s="38">
        <v>2.5206200000000002E-2</v>
      </c>
      <c r="DA615" s="38">
        <v>0.14413190000000001</v>
      </c>
      <c r="DB615" s="38">
        <v>6.7680400000000002E-2</v>
      </c>
      <c r="DC615" s="38">
        <v>-0.38773299999999999</v>
      </c>
      <c r="DD615" s="38">
        <v>-0.23966199999999999</v>
      </c>
      <c r="DE615" s="38">
        <v>-0.1650702</v>
      </c>
      <c r="DF615" s="38">
        <v>-0.1192059</v>
      </c>
      <c r="DG615" s="38">
        <v>-4.2738199999999997E-2</v>
      </c>
      <c r="DH615" s="38">
        <v>4.4056600000000001E-2</v>
      </c>
      <c r="DI615" s="38">
        <v>4.9332800000000003E-2</v>
      </c>
      <c r="DJ615" s="38">
        <v>4.8045999999999998E-2</v>
      </c>
      <c r="DK615" s="38">
        <v>0.18878229999999999</v>
      </c>
      <c r="DL615" s="38">
        <v>0.1416068</v>
      </c>
      <c r="DM615" s="38">
        <v>-0.1201861</v>
      </c>
      <c r="DN615" s="38">
        <v>3.7170700000000001E-2</v>
      </c>
      <c r="DO615" s="38">
        <v>-1.1027E-2</v>
      </c>
      <c r="DP615" s="38">
        <v>-0.12808140000000001</v>
      </c>
      <c r="DQ615" s="38">
        <v>-0.12721170000000001</v>
      </c>
      <c r="DR615" s="38">
        <v>-3.82539E-2</v>
      </c>
      <c r="DS615" s="38">
        <v>7.8307699999999994E-2</v>
      </c>
      <c r="DT615" s="38">
        <v>0.2633971</v>
      </c>
      <c r="DU615" s="38">
        <v>0.2402261</v>
      </c>
      <c r="DV615" s="38">
        <v>0.35329509999999997</v>
      </c>
      <c r="DW615" s="38">
        <v>0.24043229999999999</v>
      </c>
      <c r="DX615" s="38">
        <v>5.7438700000000002E-2</v>
      </c>
      <c r="DY615" s="38">
        <v>0.17494180000000001</v>
      </c>
      <c r="DZ615" s="38">
        <v>9.59816E-2</v>
      </c>
      <c r="EA615" s="38">
        <v>-0.3444528</v>
      </c>
      <c r="EB615" s="38">
        <v>-0.1954118</v>
      </c>
      <c r="EC615" s="38">
        <v>-0.11680119999999999</v>
      </c>
      <c r="ED615" s="38">
        <v>-8.7267499999999998E-2</v>
      </c>
      <c r="EE615" s="38">
        <v>-1.3432899999999999E-2</v>
      </c>
      <c r="EF615" s="38">
        <v>6.8963200000000002E-2</v>
      </c>
      <c r="EG615" s="38">
        <v>7.0746000000000003E-2</v>
      </c>
      <c r="EH615" s="38">
        <v>6.83507E-2</v>
      </c>
      <c r="EI615" s="38">
        <v>0.21365310000000001</v>
      </c>
      <c r="EJ615" s="38">
        <v>0.17832709999999999</v>
      </c>
      <c r="EK615" s="38">
        <v>-9.3432000000000001E-2</v>
      </c>
      <c r="EL615" s="38">
        <v>7.3392100000000002E-2</v>
      </c>
      <c r="EM615" s="38">
        <v>3.1342200000000001E-2</v>
      </c>
      <c r="EN615" s="38">
        <v>-9.2988100000000004E-2</v>
      </c>
      <c r="EO615" s="38">
        <v>-9.9384899999999998E-2</v>
      </c>
      <c r="EP615" s="38">
        <v>-2.4982399999999998E-2</v>
      </c>
      <c r="EQ615" s="38">
        <v>9.6299899999999994E-2</v>
      </c>
      <c r="ER615" s="38">
        <v>0.29215370000000002</v>
      </c>
      <c r="ES615" s="38">
        <v>0.2730091</v>
      </c>
      <c r="ET615" s="38">
        <v>0.39416879999999999</v>
      </c>
      <c r="EU615" s="38">
        <v>0.28201989999999999</v>
      </c>
      <c r="EV615" s="38">
        <v>0.10397729999999999</v>
      </c>
      <c r="EW615" s="38">
        <v>0.21942629999999999</v>
      </c>
      <c r="EX615" s="38">
        <v>0.13684399999999999</v>
      </c>
      <c r="EY615" s="38">
        <v>-0.28196310000000002</v>
      </c>
      <c r="EZ615" s="38">
        <v>-0.13152159999999999</v>
      </c>
      <c r="FA615" s="38">
        <v>-4.7108499999999998E-2</v>
      </c>
      <c r="FB615" s="38">
        <v>79.247470000000007</v>
      </c>
      <c r="FC615" s="38">
        <v>78.145309999999995</v>
      </c>
      <c r="FD615" s="38">
        <v>76.609679999999997</v>
      </c>
      <c r="FE615" s="38">
        <v>74.879869999999997</v>
      </c>
      <c r="FF615" s="38">
        <v>72.885900000000007</v>
      </c>
      <c r="FG615" s="38">
        <v>71.91865</v>
      </c>
      <c r="FH615" s="38">
        <v>71.852260000000001</v>
      </c>
      <c r="FI615" s="38">
        <v>74.926509999999993</v>
      </c>
      <c r="FJ615" s="38">
        <v>79.423869999999994</v>
      </c>
      <c r="FK615" s="38">
        <v>84.428290000000004</v>
      </c>
      <c r="FL615" s="38">
        <v>88.342479999999995</v>
      </c>
      <c r="FM615" s="38">
        <v>91.733419999999995</v>
      </c>
      <c r="FN615" s="38">
        <v>94.90643</v>
      </c>
      <c r="FO615" s="38">
        <v>97.297820000000002</v>
      </c>
      <c r="FP615" s="38">
        <v>98.906809999999993</v>
      </c>
      <c r="FQ615" s="38">
        <v>100.6314</v>
      </c>
      <c r="FR615" s="38">
        <v>101.2945</v>
      </c>
      <c r="FS615" s="38">
        <v>100.88460000000001</v>
      </c>
      <c r="FT615" s="38">
        <v>99.488119999999995</v>
      </c>
      <c r="FU615" s="38">
        <v>96.801699999999997</v>
      </c>
      <c r="FV615" s="38">
        <v>92.753450000000001</v>
      </c>
      <c r="FW615">
        <v>89.017330000000001</v>
      </c>
      <c r="FX615">
        <v>86.300139999999999</v>
      </c>
      <c r="FY615">
        <v>83.245930000000001</v>
      </c>
      <c r="FZ615">
        <v>5.07448E-2</v>
      </c>
      <c r="GA615">
        <v>0.4443877</v>
      </c>
      <c r="GB615">
        <v>1</v>
      </c>
    </row>
    <row r="616" spans="1:184" x14ac:dyDescent="0.3">
      <c r="A616" t="s">
        <v>279</v>
      </c>
      <c r="B616" t="s">
        <v>1</v>
      </c>
      <c r="C616" t="s">
        <v>1</v>
      </c>
      <c r="D616" t="s">
        <v>222</v>
      </c>
      <c r="E616" t="s">
        <v>1</v>
      </c>
      <c r="F616" t="s">
        <v>1</v>
      </c>
      <c r="G616" t="s">
        <v>1</v>
      </c>
      <c r="H616" s="40" t="s">
        <v>1</v>
      </c>
      <c r="I616" s="18" t="s">
        <v>1</v>
      </c>
      <c r="J616" s="38" t="s">
        <v>1</v>
      </c>
      <c r="K616" s="18">
        <v>44760</v>
      </c>
      <c r="L616" s="38">
        <v>5640</v>
      </c>
      <c r="M616" s="38">
        <v>5640</v>
      </c>
      <c r="N616" s="38">
        <v>13.12607</v>
      </c>
      <c r="O616" s="38">
        <v>12.554679999999999</v>
      </c>
      <c r="P616" s="38">
        <v>12.158659999999999</v>
      </c>
      <c r="Q616" s="38">
        <v>12.12072</v>
      </c>
      <c r="R616" s="38">
        <v>12.59601</v>
      </c>
      <c r="S616" s="38">
        <v>14.04255</v>
      </c>
      <c r="T616" s="38">
        <v>15.54829</v>
      </c>
      <c r="U616" s="38">
        <v>17.53716</v>
      </c>
      <c r="V616" s="38">
        <v>19.85313</v>
      </c>
      <c r="W616" s="38">
        <v>21.400400000000001</v>
      </c>
      <c r="X616" s="38">
        <v>22.799890000000001</v>
      </c>
      <c r="Y616" s="38">
        <v>23.929680000000001</v>
      </c>
      <c r="Z616" s="38">
        <v>24.717230000000001</v>
      </c>
      <c r="AA616" s="38">
        <v>25.530799999999999</v>
      </c>
      <c r="AB616" s="38">
        <v>25.882739999999998</v>
      </c>
      <c r="AC616" s="38">
        <v>25.571169999999999</v>
      </c>
      <c r="AD616" s="38">
        <v>24.58229</v>
      </c>
      <c r="AE616" s="38">
        <v>22.693560000000002</v>
      </c>
      <c r="AF616" s="38">
        <v>21.059899999999999</v>
      </c>
      <c r="AG616" s="38">
        <v>20.073460000000001</v>
      </c>
      <c r="AH616" s="38">
        <v>19.046589999999998</v>
      </c>
      <c r="AI616" s="38">
        <v>17.405729999999998</v>
      </c>
      <c r="AJ616" s="38">
        <v>15.525080000000001</v>
      </c>
      <c r="AK616" s="38">
        <v>13.99366</v>
      </c>
      <c r="AL616" s="38">
        <v>-0.19298960000000001</v>
      </c>
      <c r="AM616" s="38">
        <v>-0.119101</v>
      </c>
      <c r="AN616" s="38">
        <v>5.1943900000000001E-2</v>
      </c>
      <c r="AO616" s="38">
        <v>0.1103219</v>
      </c>
      <c r="AP616" s="38">
        <v>0.22128220000000001</v>
      </c>
      <c r="AQ616" s="38">
        <v>0.16883280000000001</v>
      </c>
      <c r="AR616" s="38">
        <v>4.9475999999999999E-3</v>
      </c>
      <c r="AS616" s="38">
        <v>-0.2083576</v>
      </c>
      <c r="AT616" s="38">
        <v>-0.1923465</v>
      </c>
      <c r="AU616" s="38">
        <v>-0.1770785</v>
      </c>
      <c r="AV616" s="38">
        <v>-0.35196559999999999</v>
      </c>
      <c r="AW616" s="38">
        <v>-0.4706921</v>
      </c>
      <c r="AX616" s="38">
        <v>-0.19246659999999999</v>
      </c>
      <c r="AY616" s="38">
        <v>0.17960860000000001</v>
      </c>
      <c r="AZ616" s="38">
        <v>0.37142389999999997</v>
      </c>
      <c r="BA616" s="38">
        <v>0.56971079999999996</v>
      </c>
      <c r="BB616" s="38">
        <v>0.69817830000000003</v>
      </c>
      <c r="BC616" s="38">
        <v>0.62540289999999998</v>
      </c>
      <c r="BD616" s="38">
        <v>0.62508430000000004</v>
      </c>
      <c r="BE616" s="38">
        <v>0.76961219999999997</v>
      </c>
      <c r="BF616" s="38">
        <v>0.53078669999999994</v>
      </c>
      <c r="BG616" s="38">
        <v>5.6502999999999996E-3</v>
      </c>
      <c r="BH616" s="38">
        <v>-5.6487000000000002E-2</v>
      </c>
      <c r="BI616" s="38">
        <v>-6.4993400000000007E-2</v>
      </c>
      <c r="BJ616" s="38">
        <v>-0.16209180000000001</v>
      </c>
      <c r="BK616" s="38">
        <v>-9.34836E-2</v>
      </c>
      <c r="BL616" s="38">
        <v>7.3658699999999994E-2</v>
      </c>
      <c r="BM616" s="38">
        <v>0.1310144</v>
      </c>
      <c r="BN616" s="38">
        <v>0.2411141</v>
      </c>
      <c r="BO616" s="38">
        <v>0.1925499</v>
      </c>
      <c r="BP616" s="38">
        <v>4.5060500000000003E-2</v>
      </c>
      <c r="BQ616" s="38">
        <v>-0.18346270000000001</v>
      </c>
      <c r="BR616" s="38">
        <v>-0.15529399999999999</v>
      </c>
      <c r="BS616" s="38">
        <v>-0.13690939999999999</v>
      </c>
      <c r="BT616" s="38">
        <v>-0.3196503</v>
      </c>
      <c r="BU616" s="38">
        <v>-0.44107459999999998</v>
      </c>
      <c r="BV616" s="38">
        <v>-0.1775515</v>
      </c>
      <c r="BW616" s="38">
        <v>0.202186</v>
      </c>
      <c r="BX616" s="38">
        <v>0.4066324</v>
      </c>
      <c r="BY616" s="38">
        <v>0.60958489999999999</v>
      </c>
      <c r="BZ616" s="38">
        <v>0.74609769999999997</v>
      </c>
      <c r="CA616" s="38">
        <v>0.68166070000000001</v>
      </c>
      <c r="CB616" s="38">
        <v>0.68955180000000005</v>
      </c>
      <c r="CC616" s="38">
        <v>0.82829960000000002</v>
      </c>
      <c r="CD616" s="38">
        <v>0.57383870000000003</v>
      </c>
      <c r="CE616" s="38">
        <v>7.5487799999999994E-2</v>
      </c>
      <c r="CF616" s="38">
        <v>8.8074999999999994E-3</v>
      </c>
      <c r="CG616" s="38">
        <v>1.933E-3</v>
      </c>
      <c r="CH616" s="38">
        <v>-0.14069209999999999</v>
      </c>
      <c r="CI616" s="38">
        <v>-7.5741100000000006E-2</v>
      </c>
      <c r="CJ616" s="38">
        <v>8.8698200000000005E-2</v>
      </c>
      <c r="CK616" s="38">
        <v>0.145346</v>
      </c>
      <c r="CL616" s="38">
        <v>0.25484970000000001</v>
      </c>
      <c r="CM616" s="38">
        <v>0.20897640000000001</v>
      </c>
      <c r="CN616" s="38">
        <v>7.2842500000000004E-2</v>
      </c>
      <c r="CO616" s="38">
        <v>-0.16622049999999999</v>
      </c>
      <c r="CP616" s="38">
        <v>-0.12963150000000001</v>
      </c>
      <c r="CQ616" s="38">
        <v>-0.1090884</v>
      </c>
      <c r="CR616" s="38">
        <v>-0.2972687</v>
      </c>
      <c r="CS616" s="38">
        <v>-0.42056159999999998</v>
      </c>
      <c r="CT616" s="38">
        <v>-0.16722129999999999</v>
      </c>
      <c r="CU616" s="38">
        <v>0.21782299999999999</v>
      </c>
      <c r="CV616" s="38">
        <v>0.43101780000000001</v>
      </c>
      <c r="CW616" s="38">
        <v>0.63720160000000003</v>
      </c>
      <c r="CX616" s="38">
        <v>0.77928649999999999</v>
      </c>
      <c r="CY616" s="38">
        <v>0.72062459999999995</v>
      </c>
      <c r="CZ616" s="38">
        <v>0.73420180000000002</v>
      </c>
      <c r="DA616" s="38">
        <v>0.86894629999999995</v>
      </c>
      <c r="DB616" s="38">
        <v>0.60365630000000003</v>
      </c>
      <c r="DC616" s="38">
        <v>0.12385699999999999</v>
      </c>
      <c r="DD616" s="38">
        <v>5.4030300000000003E-2</v>
      </c>
      <c r="DE616" s="38">
        <v>4.8286000000000003E-2</v>
      </c>
      <c r="DF616" s="38">
        <v>-0.1192925</v>
      </c>
      <c r="DG616" s="38">
        <v>-5.7998500000000001E-2</v>
      </c>
      <c r="DH616" s="38">
        <v>0.10373780000000001</v>
      </c>
      <c r="DI616" s="38">
        <v>0.1596775</v>
      </c>
      <c r="DJ616" s="38">
        <v>0.26858530000000003</v>
      </c>
      <c r="DK616" s="38">
        <v>0.22540279999999999</v>
      </c>
      <c r="DL616" s="38">
        <v>0.10062459999999999</v>
      </c>
      <c r="DM616" s="38">
        <v>-0.14897840000000001</v>
      </c>
      <c r="DN616" s="38">
        <v>-0.10396909999999999</v>
      </c>
      <c r="DO616" s="38">
        <v>-8.1267400000000004E-2</v>
      </c>
      <c r="DP616" s="38">
        <v>-0.2748872</v>
      </c>
      <c r="DQ616" s="38">
        <v>-0.40004849999999997</v>
      </c>
      <c r="DR616" s="38">
        <v>-0.15689110000000001</v>
      </c>
      <c r="DS616" s="38">
        <v>0.2334601</v>
      </c>
      <c r="DT616" s="38">
        <v>0.45540310000000001</v>
      </c>
      <c r="DU616" s="38">
        <v>0.66481829999999997</v>
      </c>
      <c r="DV616" s="38">
        <v>0.81247530000000001</v>
      </c>
      <c r="DW616" s="38">
        <v>0.7595885</v>
      </c>
      <c r="DX616" s="38">
        <v>0.77885170000000004</v>
      </c>
      <c r="DY616" s="38">
        <v>0.90959290000000004</v>
      </c>
      <c r="DZ616" s="38">
        <v>0.63347390000000003</v>
      </c>
      <c r="EA616" s="38">
        <v>0.1722262</v>
      </c>
      <c r="EB616" s="38">
        <v>9.9253099999999997E-2</v>
      </c>
      <c r="EC616" s="38">
        <v>9.4639000000000001E-2</v>
      </c>
      <c r="ED616" s="38">
        <v>-8.8394700000000007E-2</v>
      </c>
      <c r="EE616" s="38">
        <v>-3.2381100000000003E-2</v>
      </c>
      <c r="EF616" s="38">
        <v>0.12545249999999999</v>
      </c>
      <c r="EG616" s="38">
        <v>0.18037</v>
      </c>
      <c r="EH616" s="38">
        <v>0.28841719999999998</v>
      </c>
      <c r="EI616" s="38">
        <v>0.24912000000000001</v>
      </c>
      <c r="EJ616" s="38">
        <v>0.14073740000000001</v>
      </c>
      <c r="EK616" s="38">
        <v>-0.1240834</v>
      </c>
      <c r="EL616" s="38">
        <v>-6.6916500000000004E-2</v>
      </c>
      <c r="EM616" s="38">
        <v>-4.1098299999999997E-2</v>
      </c>
      <c r="EN616" s="38">
        <v>-0.24257190000000001</v>
      </c>
      <c r="EO616" s="38">
        <v>-0.37043100000000001</v>
      </c>
      <c r="EP616" s="38">
        <v>-0.14197599999999999</v>
      </c>
      <c r="EQ616" s="38">
        <v>0.25603740000000003</v>
      </c>
      <c r="ER616" s="38">
        <v>0.49061169999999998</v>
      </c>
      <c r="ES616" s="38">
        <v>0.7046924</v>
      </c>
      <c r="ET616" s="38">
        <v>0.86039469999999996</v>
      </c>
      <c r="EU616" s="38">
        <v>0.81584619999999997</v>
      </c>
      <c r="EV616" s="38">
        <v>0.84331920000000005</v>
      </c>
      <c r="EW616" s="38">
        <v>0.96828029999999998</v>
      </c>
      <c r="EX616" s="38">
        <v>0.67652590000000001</v>
      </c>
      <c r="EY616" s="38">
        <v>0.24206369999999999</v>
      </c>
      <c r="EZ616" s="38">
        <v>0.16454759999999999</v>
      </c>
      <c r="FA616" s="38">
        <v>0.1615654</v>
      </c>
      <c r="FB616" s="38">
        <v>81.628780000000006</v>
      </c>
      <c r="FC616" s="38">
        <v>80.737049999999996</v>
      </c>
      <c r="FD616" s="38">
        <v>79.423469999999995</v>
      </c>
      <c r="FE616" s="38">
        <v>77.590459999999993</v>
      </c>
      <c r="FF616" s="38">
        <v>76.392210000000006</v>
      </c>
      <c r="FG616" s="38">
        <v>74.975359999999995</v>
      </c>
      <c r="FH616" s="38">
        <v>75.138689999999997</v>
      </c>
      <c r="FI616" s="38">
        <v>77.156940000000006</v>
      </c>
      <c r="FJ616" s="38">
        <v>80.036199999999994</v>
      </c>
      <c r="FK616" s="38">
        <v>83.954570000000004</v>
      </c>
      <c r="FL616" s="38">
        <v>88.096869999999996</v>
      </c>
      <c r="FM616" s="38">
        <v>92.472030000000004</v>
      </c>
      <c r="FN616" s="38">
        <v>93.618939999999995</v>
      </c>
      <c r="FO616" s="38">
        <v>95.844980000000007</v>
      </c>
      <c r="FP616" s="38">
        <v>98.26388</v>
      </c>
      <c r="FQ616" s="38">
        <v>99.564610000000002</v>
      </c>
      <c r="FR616" s="38">
        <v>99.715230000000005</v>
      </c>
      <c r="FS616" s="38">
        <v>98.762479999999996</v>
      </c>
      <c r="FT616" s="38">
        <v>97.071659999999994</v>
      </c>
      <c r="FU616" s="38">
        <v>93.896349999999998</v>
      </c>
      <c r="FV616" s="38">
        <v>90.312380000000005</v>
      </c>
      <c r="FW616">
        <v>87.5505</v>
      </c>
      <c r="FX616">
        <v>84.776910000000001</v>
      </c>
      <c r="FY616">
        <v>81.700159999999997</v>
      </c>
      <c r="FZ616">
        <v>6.5972000000000003E-2</v>
      </c>
      <c r="GA616">
        <v>0.49655959999999999</v>
      </c>
      <c r="GB616">
        <v>1</v>
      </c>
    </row>
    <row r="617" spans="1:184" x14ac:dyDescent="0.3">
      <c r="A617" t="s">
        <v>279</v>
      </c>
      <c r="B617" t="s">
        <v>1</v>
      </c>
      <c r="C617" t="s">
        <v>1</v>
      </c>
      <c r="D617" t="s">
        <v>222</v>
      </c>
      <c r="E617" t="s">
        <v>1</v>
      </c>
      <c r="F617" t="s">
        <v>1</v>
      </c>
      <c r="G617" t="s">
        <v>1</v>
      </c>
      <c r="H617" s="40" t="s">
        <v>1</v>
      </c>
      <c r="I617" s="18" t="s">
        <v>1</v>
      </c>
      <c r="J617" s="38" t="s">
        <v>1</v>
      </c>
      <c r="K617" s="18">
        <v>44763</v>
      </c>
      <c r="L617" s="38">
        <v>5519</v>
      </c>
      <c r="M617" s="38">
        <v>5519</v>
      </c>
      <c r="N617" s="38">
        <v>12.70599</v>
      </c>
      <c r="O617" s="38">
        <v>12.09695</v>
      </c>
      <c r="P617" s="38">
        <v>11.69065</v>
      </c>
      <c r="Q617" s="38">
        <v>11.557130000000001</v>
      </c>
      <c r="R617" s="38">
        <v>12.02298</v>
      </c>
      <c r="S617" s="38">
        <v>13.28584</v>
      </c>
      <c r="T617" s="38">
        <v>14.66338</v>
      </c>
      <c r="U617" s="38">
        <v>16.539539999999999</v>
      </c>
      <c r="V617" s="38">
        <v>18.82047</v>
      </c>
      <c r="W617" s="38">
        <v>20.451149999999998</v>
      </c>
      <c r="X617" s="38">
        <v>21.94304</v>
      </c>
      <c r="Y617" s="38">
        <v>23.111270000000001</v>
      </c>
      <c r="Z617" s="38">
        <v>23.96799</v>
      </c>
      <c r="AA617" s="38">
        <v>24.889510000000001</v>
      </c>
      <c r="AB617" s="38">
        <v>25.29645</v>
      </c>
      <c r="AC617" s="38">
        <v>25.000779999999999</v>
      </c>
      <c r="AD617" s="38">
        <v>24.318989999999999</v>
      </c>
      <c r="AE617" s="38">
        <v>22.650359999999999</v>
      </c>
      <c r="AF617" s="38">
        <v>21.18891</v>
      </c>
      <c r="AG617" s="38">
        <v>20.04307</v>
      </c>
      <c r="AH617" s="38">
        <v>18.931920000000002</v>
      </c>
      <c r="AI617" s="38">
        <v>17.225269999999998</v>
      </c>
      <c r="AJ617" s="38">
        <v>15.32423</v>
      </c>
      <c r="AK617" s="38">
        <v>13.778600000000001</v>
      </c>
      <c r="AL617" s="38">
        <v>-0.33079340000000002</v>
      </c>
      <c r="AM617" s="38">
        <v>-0.2064201</v>
      </c>
      <c r="AN617" s="38">
        <v>-0.21281620000000001</v>
      </c>
      <c r="AO617" s="38">
        <v>-0.1144225</v>
      </c>
      <c r="AP617" s="38">
        <v>2.79365E-2</v>
      </c>
      <c r="AQ617" s="38">
        <v>9.5777500000000002E-2</v>
      </c>
      <c r="AR617" s="38">
        <v>0.14871719999999999</v>
      </c>
      <c r="AS617" s="38">
        <v>9.7527799999999998E-2</v>
      </c>
      <c r="AT617" s="38">
        <v>0.14935509999999999</v>
      </c>
      <c r="AU617" s="38">
        <v>7.0915699999999998E-2</v>
      </c>
      <c r="AV617" s="38">
        <v>-3.50438E-2</v>
      </c>
      <c r="AW617" s="38">
        <v>-4.9969100000000002E-2</v>
      </c>
      <c r="AX617" s="38">
        <v>1.7018800000000001E-2</v>
      </c>
      <c r="AY617" s="38">
        <v>-8.0198999999999999E-3</v>
      </c>
      <c r="AZ617" s="38">
        <v>2.20209E-2</v>
      </c>
      <c r="BA617" s="38">
        <v>-6.7988099999999996E-2</v>
      </c>
      <c r="BB617" s="38">
        <v>0.110758</v>
      </c>
      <c r="BC617" s="38">
        <v>2.5706799999999998E-2</v>
      </c>
      <c r="BD617" s="38">
        <v>7.6296000000000003E-2</v>
      </c>
      <c r="BE617" s="38">
        <v>0.16646739999999999</v>
      </c>
      <c r="BF617" s="38">
        <v>0.10420169999999999</v>
      </c>
      <c r="BG617" s="38">
        <v>-0.23957700000000001</v>
      </c>
      <c r="BH617" s="38">
        <v>-0.14238509999999999</v>
      </c>
      <c r="BI617" s="38">
        <v>-0.14729149999999999</v>
      </c>
      <c r="BJ617" s="38">
        <v>-0.30682999999999999</v>
      </c>
      <c r="BK617" s="38">
        <v>-0.1878988</v>
      </c>
      <c r="BL617" s="38">
        <v>-0.1972392</v>
      </c>
      <c r="BM617" s="38">
        <v>-0.10153570000000001</v>
      </c>
      <c r="BN617" s="38">
        <v>4.0156499999999998E-2</v>
      </c>
      <c r="BO617" s="38">
        <v>0.1118485</v>
      </c>
      <c r="BP617" s="38">
        <v>0.1727149</v>
      </c>
      <c r="BQ617" s="38">
        <v>0.1127809</v>
      </c>
      <c r="BR617" s="38">
        <v>0.16774710000000001</v>
      </c>
      <c r="BS617" s="38">
        <v>9.2828400000000005E-2</v>
      </c>
      <c r="BT617" s="38">
        <v>-1.52596E-2</v>
      </c>
      <c r="BU617" s="38">
        <v>-3.5374200000000001E-2</v>
      </c>
      <c r="BV617" s="38">
        <v>2.6502899999999999E-2</v>
      </c>
      <c r="BW617" s="38">
        <v>2.5676000000000002E-3</v>
      </c>
      <c r="BX617" s="38">
        <v>4.11715E-2</v>
      </c>
      <c r="BY617" s="38">
        <v>-4.0579999999999998E-2</v>
      </c>
      <c r="BZ617" s="38">
        <v>0.14209740000000001</v>
      </c>
      <c r="CA617" s="38">
        <v>5.9736999999999998E-2</v>
      </c>
      <c r="CB617" s="38">
        <v>0.11533</v>
      </c>
      <c r="CC617" s="38">
        <v>0.20473340000000001</v>
      </c>
      <c r="CD617" s="38">
        <v>0.1350953</v>
      </c>
      <c r="CE617" s="38">
        <v>-0.20311129999999999</v>
      </c>
      <c r="CF617" s="38">
        <v>-0.1060671</v>
      </c>
      <c r="CG617" s="38">
        <v>-0.10977580000000001</v>
      </c>
      <c r="CH617" s="38">
        <v>-0.29023300000000002</v>
      </c>
      <c r="CI617" s="38">
        <v>-0.175071</v>
      </c>
      <c r="CJ617" s="38">
        <v>-0.18645059999999999</v>
      </c>
      <c r="CK617" s="38">
        <v>-9.2610200000000004E-2</v>
      </c>
      <c r="CL617" s="38">
        <v>4.8619999999999997E-2</v>
      </c>
      <c r="CM617" s="38">
        <v>0.1229792</v>
      </c>
      <c r="CN617" s="38">
        <v>0.1893357</v>
      </c>
      <c r="CO617" s="38">
        <v>0.1233452</v>
      </c>
      <c r="CP617" s="38">
        <v>0.18048539999999999</v>
      </c>
      <c r="CQ617" s="38">
        <v>0.108005</v>
      </c>
      <c r="CR617" s="38">
        <v>-1.5571000000000001E-3</v>
      </c>
      <c r="CS617" s="38">
        <v>-2.5265900000000001E-2</v>
      </c>
      <c r="CT617" s="38">
        <v>3.3071499999999997E-2</v>
      </c>
      <c r="CU617" s="38">
        <v>9.9004000000000002E-3</v>
      </c>
      <c r="CV617" s="38">
        <v>5.4435200000000003E-2</v>
      </c>
      <c r="CW617" s="38">
        <v>-2.15973E-2</v>
      </c>
      <c r="CX617" s="38">
        <v>0.1638029</v>
      </c>
      <c r="CY617" s="38">
        <v>8.3306199999999997E-2</v>
      </c>
      <c r="CZ617" s="38">
        <v>0.14236480000000001</v>
      </c>
      <c r="DA617" s="38">
        <v>0.23123640000000001</v>
      </c>
      <c r="DB617" s="38">
        <v>0.1564921</v>
      </c>
      <c r="DC617" s="38">
        <v>-0.17785529999999999</v>
      </c>
      <c r="DD617" s="38">
        <v>-8.0913399999999996E-2</v>
      </c>
      <c r="DE617" s="38">
        <v>-8.3792599999999995E-2</v>
      </c>
      <c r="DF617" s="38">
        <v>-0.27363599999999999</v>
      </c>
      <c r="DG617" s="38">
        <v>-0.1622432</v>
      </c>
      <c r="DH617" s="38">
        <v>-0.17566200000000001</v>
      </c>
      <c r="DI617" s="38">
        <v>-8.3684800000000004E-2</v>
      </c>
      <c r="DJ617" s="38">
        <v>5.7083399999999999E-2</v>
      </c>
      <c r="DK617" s="38">
        <v>0.1341099</v>
      </c>
      <c r="DL617" s="38">
        <v>0.20595649999999999</v>
      </c>
      <c r="DM617" s="38">
        <v>0.13390940000000001</v>
      </c>
      <c r="DN617" s="38">
        <v>0.1932236</v>
      </c>
      <c r="DO617" s="38">
        <v>0.1231816</v>
      </c>
      <c r="DP617" s="38">
        <v>1.2145400000000001E-2</v>
      </c>
      <c r="DQ617" s="38">
        <v>-1.5157500000000001E-2</v>
      </c>
      <c r="DR617" s="38">
        <v>3.9640099999999998E-2</v>
      </c>
      <c r="DS617" s="38">
        <v>1.72333E-2</v>
      </c>
      <c r="DT617" s="38">
        <v>6.7698800000000003E-2</v>
      </c>
      <c r="DU617" s="38">
        <v>-2.6145000000000001E-3</v>
      </c>
      <c r="DV617" s="38">
        <v>0.18550839999999999</v>
      </c>
      <c r="DW617" s="38">
        <v>0.1068754</v>
      </c>
      <c r="DX617" s="38">
        <v>0.16939960000000001</v>
      </c>
      <c r="DY617" s="38">
        <v>0.2577393</v>
      </c>
      <c r="DZ617" s="38">
        <v>0.17788899999999999</v>
      </c>
      <c r="EA617" s="38">
        <v>-0.15259919999999999</v>
      </c>
      <c r="EB617" s="38">
        <v>-5.5759700000000002E-2</v>
      </c>
      <c r="EC617" s="38">
        <v>-5.7809300000000001E-2</v>
      </c>
      <c r="ED617" s="38">
        <v>-0.24967259999999999</v>
      </c>
      <c r="EE617" s="38">
        <v>-0.14372190000000001</v>
      </c>
      <c r="EF617" s="38">
        <v>-0.16008500000000001</v>
      </c>
      <c r="EG617" s="38">
        <v>-7.0797899999999997E-2</v>
      </c>
      <c r="EH617" s="38">
        <v>6.9303400000000001E-2</v>
      </c>
      <c r="EI617" s="38">
        <v>0.15018090000000001</v>
      </c>
      <c r="EJ617" s="38">
        <v>0.2299543</v>
      </c>
      <c r="EK617" s="38">
        <v>0.1491625</v>
      </c>
      <c r="EL617" s="38">
        <v>0.21161569999999999</v>
      </c>
      <c r="EM617" s="38">
        <v>0.14509430000000001</v>
      </c>
      <c r="EN617" s="38">
        <v>3.1929600000000002E-2</v>
      </c>
      <c r="EO617" s="38">
        <v>-5.6260000000000001E-4</v>
      </c>
      <c r="EP617" s="38">
        <v>4.91242E-2</v>
      </c>
      <c r="EQ617" s="38">
        <v>2.78208E-2</v>
      </c>
      <c r="ER617" s="38">
        <v>8.6849499999999996E-2</v>
      </c>
      <c r="ES617" s="38">
        <v>2.4793599999999999E-2</v>
      </c>
      <c r="ET617" s="38">
        <v>0.21684780000000001</v>
      </c>
      <c r="EU617" s="38">
        <v>0.14090559999999999</v>
      </c>
      <c r="EV617" s="38">
        <v>0.2084336</v>
      </c>
      <c r="EW617" s="38">
        <v>0.29600530000000003</v>
      </c>
      <c r="EX617" s="38">
        <v>0.20878260000000001</v>
      </c>
      <c r="EY617" s="38">
        <v>-0.1161335</v>
      </c>
      <c r="EZ617" s="38">
        <v>-1.9441699999999999E-2</v>
      </c>
      <c r="FA617" s="38">
        <v>-2.0293599999999998E-2</v>
      </c>
      <c r="FB617" s="38">
        <v>77.587199999999996</v>
      </c>
      <c r="FC617" s="38">
        <v>75.493549999999999</v>
      </c>
      <c r="FD617" s="38">
        <v>73.909859999999995</v>
      </c>
      <c r="FE617" s="38">
        <v>72.203109999999995</v>
      </c>
      <c r="FF617" s="38">
        <v>70.667820000000006</v>
      </c>
      <c r="FG617" s="38">
        <v>69.107029999999995</v>
      </c>
      <c r="FH617" s="38">
        <v>68.905029999999996</v>
      </c>
      <c r="FI617" s="38">
        <v>72.04853</v>
      </c>
      <c r="FJ617" s="38">
        <v>76.285290000000003</v>
      </c>
      <c r="FK617" s="38">
        <v>80.683189999999996</v>
      </c>
      <c r="FL617" s="38">
        <v>85.349440000000001</v>
      </c>
      <c r="FM617" s="38">
        <v>88.845439999999996</v>
      </c>
      <c r="FN617" s="38">
        <v>91.995710000000003</v>
      </c>
      <c r="FO617" s="38">
        <v>94.470470000000006</v>
      </c>
      <c r="FP617" s="38">
        <v>96.340280000000007</v>
      </c>
      <c r="FQ617" s="38">
        <v>97.705719999999999</v>
      </c>
      <c r="FR617" s="38">
        <v>99.834010000000006</v>
      </c>
      <c r="FS617" s="38">
        <v>99.386920000000003</v>
      </c>
      <c r="FT617" s="38">
        <v>97.618279999999999</v>
      </c>
      <c r="FU617" s="38">
        <v>94.472250000000003</v>
      </c>
      <c r="FV617" s="38">
        <v>90.021109999999993</v>
      </c>
      <c r="FW617">
        <v>86.081010000000006</v>
      </c>
      <c r="FX617">
        <v>83.055400000000006</v>
      </c>
      <c r="FY617">
        <v>79.810839999999999</v>
      </c>
      <c r="FZ617">
        <v>4.18146E-2</v>
      </c>
      <c r="GA617">
        <v>0.33187670000000002</v>
      </c>
      <c r="GB617">
        <v>1</v>
      </c>
    </row>
    <row r="618" spans="1:184" x14ac:dyDescent="0.3">
      <c r="A618" t="s">
        <v>279</v>
      </c>
      <c r="B618" t="s">
        <v>1</v>
      </c>
      <c r="C618" t="s">
        <v>1</v>
      </c>
      <c r="D618" t="s">
        <v>222</v>
      </c>
      <c r="E618" t="s">
        <v>1</v>
      </c>
      <c r="F618" t="s">
        <v>1</v>
      </c>
      <c r="G618" t="s">
        <v>1</v>
      </c>
      <c r="H618" s="40" t="s">
        <v>1</v>
      </c>
      <c r="I618" s="18" t="s">
        <v>1</v>
      </c>
      <c r="J618" s="38" t="s">
        <v>1</v>
      </c>
      <c r="K618" s="18">
        <v>44789</v>
      </c>
      <c r="L618" s="38">
        <v>1951</v>
      </c>
      <c r="M618" s="38">
        <v>1951</v>
      </c>
      <c r="N618" s="38">
        <v>12.94458</v>
      </c>
      <c r="O618" s="38">
        <v>12.36117</v>
      </c>
      <c r="P618" s="38">
        <v>12.09681</v>
      </c>
      <c r="Q618" s="38">
        <v>12.07174</v>
      </c>
      <c r="R618" s="38">
        <v>12.654629999999999</v>
      </c>
      <c r="S618" s="38">
        <v>14.277570000000001</v>
      </c>
      <c r="T618" s="38">
        <v>15.836069999999999</v>
      </c>
      <c r="U618" s="38">
        <v>17.943519999999999</v>
      </c>
      <c r="V618" s="38">
        <v>20.556699999999999</v>
      </c>
      <c r="W618" s="38">
        <v>22.633890000000001</v>
      </c>
      <c r="X618" s="38">
        <v>24.477630000000001</v>
      </c>
      <c r="Y618" s="38">
        <v>25.908069999999999</v>
      </c>
      <c r="Z618" s="38">
        <v>26.93571</v>
      </c>
      <c r="AA618" s="38">
        <v>28.028289999999998</v>
      </c>
      <c r="AB618" s="38">
        <v>28.360990000000001</v>
      </c>
      <c r="AC618" s="38">
        <v>27.92099</v>
      </c>
      <c r="AD618" s="38">
        <v>26.71801</v>
      </c>
      <c r="AE618" s="38">
        <v>24.98057</v>
      </c>
      <c r="AF618" s="38">
        <v>23.361560000000001</v>
      </c>
      <c r="AG618" s="38">
        <v>22.067139999999998</v>
      </c>
      <c r="AH618" s="38">
        <v>20.819330000000001</v>
      </c>
      <c r="AI618" s="38">
        <v>19.143630000000002</v>
      </c>
      <c r="AJ618" s="38">
        <v>16.969519999999999</v>
      </c>
      <c r="AK618" s="38">
        <v>15.04224</v>
      </c>
      <c r="AL618" s="38">
        <v>-6.5140299999999998E-2</v>
      </c>
      <c r="AM618" s="38">
        <v>-0.22628480000000001</v>
      </c>
      <c r="AN618" s="38">
        <v>-9.1618900000000003E-2</v>
      </c>
      <c r="AO618" s="38">
        <v>-0.12910830000000001</v>
      </c>
      <c r="AP618" s="38">
        <v>-4.4469700000000001E-2</v>
      </c>
      <c r="AQ618" s="38">
        <v>-0.28474369999999999</v>
      </c>
      <c r="AR618" s="38">
        <v>-0.25696649999999999</v>
      </c>
      <c r="AS618" s="38">
        <v>0.16134589999999999</v>
      </c>
      <c r="AT618" s="38">
        <v>0.1498961</v>
      </c>
      <c r="AU618" s="38">
        <v>0.22765260000000001</v>
      </c>
      <c r="AV618" s="38">
        <v>0.12987190000000001</v>
      </c>
      <c r="AW618" s="38">
        <v>9.8001699999999997E-2</v>
      </c>
      <c r="AX618" s="38">
        <v>-5.1467899999999997E-2</v>
      </c>
      <c r="AY618" s="38">
        <v>-5.5813E-3</v>
      </c>
      <c r="AZ618" s="38">
        <v>-7.5407199999999994E-2</v>
      </c>
      <c r="BA618" s="38">
        <v>-9.0289400000000006E-2</v>
      </c>
      <c r="BB618" s="38">
        <v>0.10640529999999999</v>
      </c>
      <c r="BC618" s="38">
        <v>2.55149E-2</v>
      </c>
      <c r="BD618" s="38">
        <v>1.31638E-2</v>
      </c>
      <c r="BE618" s="38">
        <v>-0.1042664</v>
      </c>
      <c r="BF618" s="38">
        <v>-7.8044500000000003E-2</v>
      </c>
      <c r="BG618" s="38">
        <v>-0.29133979999999998</v>
      </c>
      <c r="BH618" s="38">
        <v>-0.1354793</v>
      </c>
      <c r="BI618" s="38">
        <v>-0.15959580000000001</v>
      </c>
      <c r="BJ618" s="38">
        <v>-4.3999499999999997E-2</v>
      </c>
      <c r="BK618" s="38">
        <v>-0.20863580000000001</v>
      </c>
      <c r="BL618" s="38">
        <v>-7.5873200000000002E-2</v>
      </c>
      <c r="BM618" s="38">
        <v>-0.1151161</v>
      </c>
      <c r="BN618" s="38">
        <v>-2.7590300000000002E-2</v>
      </c>
      <c r="BO618" s="38">
        <v>-0.26442880000000002</v>
      </c>
      <c r="BP618" s="38">
        <v>-0.22980800000000001</v>
      </c>
      <c r="BQ618" s="38">
        <v>0.18325549999999999</v>
      </c>
      <c r="BR618" s="38">
        <v>0.1737021</v>
      </c>
      <c r="BS618" s="38">
        <v>0.25283139999999998</v>
      </c>
      <c r="BT618" s="38">
        <v>0.1497298</v>
      </c>
      <c r="BU618" s="38">
        <v>0.11550580000000001</v>
      </c>
      <c r="BV618" s="38">
        <v>-3.7765E-2</v>
      </c>
      <c r="BW618" s="38">
        <v>1.06835E-2</v>
      </c>
      <c r="BX618" s="38">
        <v>-4.9324600000000003E-2</v>
      </c>
      <c r="BY618" s="38">
        <v>-5.3478999999999999E-2</v>
      </c>
      <c r="BZ618" s="38">
        <v>0.14398349999999999</v>
      </c>
      <c r="CA618" s="38">
        <v>6.5759899999999996E-2</v>
      </c>
      <c r="CB618" s="38">
        <v>5.83954E-2</v>
      </c>
      <c r="CC618" s="38">
        <v>-5.7561300000000003E-2</v>
      </c>
      <c r="CD618" s="38">
        <v>-3.7476799999999998E-2</v>
      </c>
      <c r="CE618" s="38">
        <v>-0.24903449999999999</v>
      </c>
      <c r="CF618" s="38">
        <v>-9.0678800000000004E-2</v>
      </c>
      <c r="CG618" s="38">
        <v>-0.112258</v>
      </c>
      <c r="CH618" s="38">
        <v>-2.9357399999999999E-2</v>
      </c>
      <c r="CI618" s="38">
        <v>-0.19641220000000001</v>
      </c>
      <c r="CJ618" s="38">
        <v>-6.4967800000000006E-2</v>
      </c>
      <c r="CK618" s="38">
        <v>-0.1054252</v>
      </c>
      <c r="CL618" s="38">
        <v>-1.5899699999999999E-2</v>
      </c>
      <c r="CM618" s="38">
        <v>-0.25035869999999999</v>
      </c>
      <c r="CN618" s="38">
        <v>-0.21099809999999999</v>
      </c>
      <c r="CO618" s="38">
        <v>0.19843</v>
      </c>
      <c r="CP618" s="38">
        <v>0.19019</v>
      </c>
      <c r="CQ618" s="38">
        <v>0.27027020000000002</v>
      </c>
      <c r="CR618" s="38">
        <v>0.1634833</v>
      </c>
      <c r="CS618" s="38">
        <v>0.12762899999999999</v>
      </c>
      <c r="CT618" s="38">
        <v>-2.8274400000000002E-2</v>
      </c>
      <c r="CU618" s="38">
        <v>2.1948499999999999E-2</v>
      </c>
      <c r="CV618" s="38">
        <v>-3.1259799999999997E-2</v>
      </c>
      <c r="CW618" s="38">
        <v>-2.7984200000000001E-2</v>
      </c>
      <c r="CX618" s="38">
        <v>0.1700101</v>
      </c>
      <c r="CY618" s="38">
        <v>9.3633400000000006E-2</v>
      </c>
      <c r="CZ618" s="38">
        <v>8.9722700000000002E-2</v>
      </c>
      <c r="DA618" s="38">
        <v>-2.52134E-2</v>
      </c>
      <c r="DB618" s="38">
        <v>-9.3796999999999995E-3</v>
      </c>
      <c r="DC618" s="38">
        <v>-0.21973400000000001</v>
      </c>
      <c r="DD618" s="38">
        <v>-5.96502E-2</v>
      </c>
      <c r="DE618" s="38">
        <v>-7.9472000000000001E-2</v>
      </c>
      <c r="DF618" s="38">
        <v>-1.4715300000000001E-2</v>
      </c>
      <c r="DG618" s="38">
        <v>-0.18418860000000001</v>
      </c>
      <c r="DH618" s="38">
        <v>-5.4062399999999997E-2</v>
      </c>
      <c r="DI618" s="38">
        <v>-9.5734200000000005E-2</v>
      </c>
      <c r="DJ618" s="38">
        <v>-4.2091000000000003E-3</v>
      </c>
      <c r="DK618" s="38">
        <v>-0.23628859999999999</v>
      </c>
      <c r="DL618" s="38">
        <v>-0.1921882</v>
      </c>
      <c r="DM618" s="38">
        <v>0.2136045</v>
      </c>
      <c r="DN618" s="38">
        <v>0.206678</v>
      </c>
      <c r="DO618" s="38">
        <v>0.28770889999999999</v>
      </c>
      <c r="DP618" s="38">
        <v>0.1772368</v>
      </c>
      <c r="DQ618" s="38">
        <v>0.1397523</v>
      </c>
      <c r="DR618" s="38">
        <v>-1.87837E-2</v>
      </c>
      <c r="DS618" s="38">
        <v>3.3213399999999997E-2</v>
      </c>
      <c r="DT618" s="38">
        <v>-1.31951E-2</v>
      </c>
      <c r="DU618" s="38">
        <v>-2.4894000000000001E-3</v>
      </c>
      <c r="DV618" s="38">
        <v>0.19603670000000001</v>
      </c>
      <c r="DW618" s="38">
        <v>0.121507</v>
      </c>
      <c r="DX618" s="38">
        <v>0.12105</v>
      </c>
      <c r="DY618" s="38">
        <v>7.1343999999999999E-3</v>
      </c>
      <c r="DZ618" s="38">
        <v>1.8717399999999999E-2</v>
      </c>
      <c r="EA618" s="38">
        <v>-0.19043350000000001</v>
      </c>
      <c r="EB618" s="38">
        <v>-2.8621500000000001E-2</v>
      </c>
      <c r="EC618" s="38">
        <v>-4.6685900000000002E-2</v>
      </c>
      <c r="ED618" s="38">
        <v>6.4254999999999998E-3</v>
      </c>
      <c r="EE618" s="38">
        <v>-0.16653960000000001</v>
      </c>
      <c r="EF618" s="38">
        <v>-3.8316799999999998E-2</v>
      </c>
      <c r="EG618" s="38">
        <v>-8.1742099999999998E-2</v>
      </c>
      <c r="EH618" s="38">
        <v>1.2670300000000001E-2</v>
      </c>
      <c r="EI618" s="38">
        <v>-0.21597359999999999</v>
      </c>
      <c r="EJ618" s="38">
        <v>-0.1650297</v>
      </c>
      <c r="EK618" s="38">
        <v>0.2355141</v>
      </c>
      <c r="EL618" s="38">
        <v>0.23048399999999999</v>
      </c>
      <c r="EM618" s="38">
        <v>0.31288779999999999</v>
      </c>
      <c r="EN618" s="38">
        <v>0.19709479999999999</v>
      </c>
      <c r="EO618" s="38">
        <v>0.15725639999999999</v>
      </c>
      <c r="EP618" s="38">
        <v>-5.0807999999999999E-3</v>
      </c>
      <c r="EQ618" s="38">
        <v>4.9478300000000003E-2</v>
      </c>
      <c r="ER618" s="38">
        <v>1.2887600000000001E-2</v>
      </c>
      <c r="ES618" s="38">
        <v>3.4320999999999997E-2</v>
      </c>
      <c r="ET618" s="38">
        <v>0.23361499999999999</v>
      </c>
      <c r="EU618" s="38">
        <v>0.16175200000000001</v>
      </c>
      <c r="EV618" s="38">
        <v>0.1662816</v>
      </c>
      <c r="EW618" s="38">
        <v>5.3839600000000001E-2</v>
      </c>
      <c r="EX618" s="38">
        <v>5.92851E-2</v>
      </c>
      <c r="EY618" s="38">
        <v>-0.14812819999999999</v>
      </c>
      <c r="EZ618" s="38">
        <v>1.6178999999999999E-2</v>
      </c>
      <c r="FA618" s="38">
        <v>6.5189999999999996E-4</v>
      </c>
      <c r="FB618" s="38">
        <v>77.070859999999996</v>
      </c>
      <c r="FC618" s="38">
        <v>75.918340000000001</v>
      </c>
      <c r="FD618" s="38">
        <v>74.016180000000006</v>
      </c>
      <c r="FE618" s="38">
        <v>72.498549999999994</v>
      </c>
      <c r="FF618" s="38">
        <v>70.842250000000007</v>
      </c>
      <c r="FG618" s="38">
        <v>70.032120000000006</v>
      </c>
      <c r="FH618" s="38">
        <v>69.497470000000007</v>
      </c>
      <c r="FI618" s="38">
        <v>71.725669999999994</v>
      </c>
      <c r="FJ618" s="38">
        <v>76.622919999999993</v>
      </c>
      <c r="FK618" s="38">
        <v>82.163269999999997</v>
      </c>
      <c r="FL618" s="38">
        <v>87.058390000000003</v>
      </c>
      <c r="FM618" s="38">
        <v>91.453779999999995</v>
      </c>
      <c r="FN618" s="38">
        <v>95.741759999999999</v>
      </c>
      <c r="FO618" s="38">
        <v>99.265460000000004</v>
      </c>
      <c r="FP618" s="38">
        <v>101.7814</v>
      </c>
      <c r="FQ618" s="38">
        <v>103.002</v>
      </c>
      <c r="FR618" s="38">
        <v>103.11790000000001</v>
      </c>
      <c r="FS618" s="38">
        <v>102.4924</v>
      </c>
      <c r="FT618" s="38">
        <v>100.7885</v>
      </c>
      <c r="FU618" s="38">
        <v>97.355260000000001</v>
      </c>
      <c r="FV618" s="38">
        <v>92.660570000000007</v>
      </c>
      <c r="FW618">
        <v>88.91968</v>
      </c>
      <c r="FX618">
        <v>85.994129999999998</v>
      </c>
      <c r="FY618">
        <v>83.330020000000005</v>
      </c>
      <c r="FZ618">
        <v>5.0502699999999998E-2</v>
      </c>
      <c r="GA618">
        <v>0.39330399999999999</v>
      </c>
      <c r="GB618">
        <v>1</v>
      </c>
    </row>
    <row r="619" spans="1:184" x14ac:dyDescent="0.3">
      <c r="A619" t="s">
        <v>279</v>
      </c>
      <c r="B619" t="s">
        <v>1</v>
      </c>
      <c r="C619" t="s">
        <v>1</v>
      </c>
      <c r="D619" t="s">
        <v>222</v>
      </c>
      <c r="E619" t="s">
        <v>1</v>
      </c>
      <c r="F619" t="s">
        <v>1</v>
      </c>
      <c r="G619" t="s">
        <v>1</v>
      </c>
      <c r="H619" s="40" t="s">
        <v>1</v>
      </c>
      <c r="I619" s="18" t="s">
        <v>1</v>
      </c>
      <c r="J619" s="38" t="s">
        <v>1</v>
      </c>
      <c r="K619" s="18">
        <v>44790</v>
      </c>
      <c r="L619" s="38">
        <v>1152</v>
      </c>
      <c r="M619" s="38">
        <v>1152</v>
      </c>
      <c r="N619" s="38">
        <v>12.89527</v>
      </c>
      <c r="O619" s="38">
        <v>12.46838</v>
      </c>
      <c r="P619" s="38">
        <v>12.22099</v>
      </c>
      <c r="Q619" s="38">
        <v>12.203200000000001</v>
      </c>
      <c r="R619" s="38">
        <v>12.649800000000001</v>
      </c>
      <c r="S619" s="38">
        <v>14.115790000000001</v>
      </c>
      <c r="T619" s="38">
        <v>15.55589</v>
      </c>
      <c r="U619" s="38">
        <v>17.135829999999999</v>
      </c>
      <c r="V619" s="38">
        <v>19.127030000000001</v>
      </c>
      <c r="W619" s="38">
        <v>20.65457</v>
      </c>
      <c r="X619" s="38">
        <v>22.054580000000001</v>
      </c>
      <c r="Y619" s="38">
        <v>23.203240000000001</v>
      </c>
      <c r="Z619" s="38">
        <v>24.011289999999999</v>
      </c>
      <c r="AA619" s="38">
        <v>24.726430000000001</v>
      </c>
      <c r="AB619" s="38">
        <v>24.782699999999998</v>
      </c>
      <c r="AC619" s="38">
        <v>24.195350000000001</v>
      </c>
      <c r="AD619" s="38">
        <v>23.174659999999999</v>
      </c>
      <c r="AE619" s="38">
        <v>21.717690000000001</v>
      </c>
      <c r="AF619" s="38">
        <v>20.617470000000001</v>
      </c>
      <c r="AG619" s="38">
        <v>19.569189999999999</v>
      </c>
      <c r="AH619" s="38">
        <v>18.704719999999998</v>
      </c>
      <c r="AI619" s="38">
        <v>17.023610000000001</v>
      </c>
      <c r="AJ619" s="38">
        <v>15.09052</v>
      </c>
      <c r="AK619" s="38">
        <v>13.62341</v>
      </c>
      <c r="AL619" s="38">
        <v>0.13289139999999999</v>
      </c>
      <c r="AM619" s="38">
        <v>0.1254017</v>
      </c>
      <c r="AN619" s="38">
        <v>0.1245887</v>
      </c>
      <c r="AO619" s="38">
        <v>8.8105199999999995E-2</v>
      </c>
      <c r="AP619" s="38">
        <v>1.80453E-2</v>
      </c>
      <c r="AQ619" s="38">
        <v>-0.13426009999999999</v>
      </c>
      <c r="AR619" s="38">
        <v>-0.27153909999999998</v>
      </c>
      <c r="AS619" s="38">
        <v>3.3890400000000001E-2</v>
      </c>
      <c r="AT619" s="38">
        <v>-0.1207925</v>
      </c>
      <c r="AU619" s="38">
        <v>-0.39641910000000002</v>
      </c>
      <c r="AV619" s="38">
        <v>-0.4647461</v>
      </c>
      <c r="AW619" s="38">
        <v>-0.1662295</v>
      </c>
      <c r="AX619" s="38">
        <v>-8.4859100000000007E-2</v>
      </c>
      <c r="AY619" s="38">
        <v>0.20190620000000001</v>
      </c>
      <c r="AZ619" s="38">
        <v>0.13330800000000001</v>
      </c>
      <c r="BA619" s="38">
        <v>-0.112384</v>
      </c>
      <c r="BB619" s="38">
        <v>0.62660830000000001</v>
      </c>
      <c r="BC619" s="38">
        <v>0.34475090000000003</v>
      </c>
      <c r="BD619" s="38">
        <v>0.45131159999999998</v>
      </c>
      <c r="BE619" s="38">
        <v>0.3755925</v>
      </c>
      <c r="BF619" s="38">
        <v>0.61678500000000003</v>
      </c>
      <c r="BG619" s="38">
        <v>0.78081040000000002</v>
      </c>
      <c r="BH619" s="38">
        <v>0.7297228</v>
      </c>
      <c r="BI619" s="38">
        <v>0.82759910000000003</v>
      </c>
      <c r="BJ619" s="38">
        <v>0.1642943</v>
      </c>
      <c r="BK619" s="38">
        <v>0.1515939</v>
      </c>
      <c r="BL619" s="38">
        <v>0.14720249999999999</v>
      </c>
      <c r="BM619" s="38">
        <v>0.11190509999999999</v>
      </c>
      <c r="BN619" s="38">
        <v>4.0683799999999999E-2</v>
      </c>
      <c r="BO619" s="38">
        <v>-0.1061382</v>
      </c>
      <c r="BP619" s="38">
        <v>-0.24221119999999999</v>
      </c>
      <c r="BQ619" s="38">
        <v>6.0020700000000003E-2</v>
      </c>
      <c r="BR619" s="38">
        <v>-9.3348500000000001E-2</v>
      </c>
      <c r="BS619" s="38">
        <v>-0.35720550000000001</v>
      </c>
      <c r="BT619" s="38">
        <v>-0.43581930000000002</v>
      </c>
      <c r="BU619" s="38">
        <v>-0.14484749999999999</v>
      </c>
      <c r="BV619" s="38">
        <v>-6.8643099999999999E-2</v>
      </c>
      <c r="BW619" s="38">
        <v>0.22132070000000001</v>
      </c>
      <c r="BX619" s="38">
        <v>0.1680547</v>
      </c>
      <c r="BY619" s="38">
        <v>-6.2590199999999999E-2</v>
      </c>
      <c r="BZ619" s="38">
        <v>0.68409030000000004</v>
      </c>
      <c r="CA619" s="38">
        <v>0.40318080000000001</v>
      </c>
      <c r="CB619" s="38">
        <v>0.50930030000000004</v>
      </c>
      <c r="CC619" s="38">
        <v>0.43230160000000001</v>
      </c>
      <c r="CD619" s="38">
        <v>0.66476659999999999</v>
      </c>
      <c r="CE619" s="38">
        <v>0.83424290000000001</v>
      </c>
      <c r="CF619" s="38">
        <v>0.78008560000000005</v>
      </c>
      <c r="CG619" s="38">
        <v>0.87349739999999998</v>
      </c>
      <c r="CH619" s="38">
        <v>0.18604380000000001</v>
      </c>
      <c r="CI619" s="38">
        <v>0.16973460000000001</v>
      </c>
      <c r="CJ619" s="38">
        <v>0.1628647</v>
      </c>
      <c r="CK619" s="38">
        <v>0.1283889</v>
      </c>
      <c r="CL619" s="38">
        <v>5.6363200000000002E-2</v>
      </c>
      <c r="CM619" s="38">
        <v>-8.6661100000000005E-2</v>
      </c>
      <c r="CN619" s="38">
        <v>-0.22189890000000001</v>
      </c>
      <c r="CO619" s="38">
        <v>7.8118499999999993E-2</v>
      </c>
      <c r="CP619" s="38">
        <v>-7.4340799999999999E-2</v>
      </c>
      <c r="CQ619" s="38">
        <v>-0.33004620000000001</v>
      </c>
      <c r="CR619" s="38">
        <v>-0.41578470000000001</v>
      </c>
      <c r="CS619" s="38">
        <v>-0.1300384</v>
      </c>
      <c r="CT619" s="38">
        <v>-5.7411999999999998E-2</v>
      </c>
      <c r="CU619" s="38">
        <v>0.23476720000000001</v>
      </c>
      <c r="CV619" s="38">
        <v>0.19212019999999999</v>
      </c>
      <c r="CW619" s="38">
        <v>-2.8103300000000001E-2</v>
      </c>
      <c r="CX619" s="38">
        <v>0.72390220000000005</v>
      </c>
      <c r="CY619" s="38">
        <v>0.44364920000000002</v>
      </c>
      <c r="CZ619" s="38">
        <v>0.54946309999999998</v>
      </c>
      <c r="DA619" s="38">
        <v>0.4715781</v>
      </c>
      <c r="DB619" s="38">
        <v>0.69799849999999997</v>
      </c>
      <c r="DC619" s="38">
        <v>0.87125010000000003</v>
      </c>
      <c r="DD619" s="38">
        <v>0.81496679999999999</v>
      </c>
      <c r="DE619" s="38">
        <v>0.90528640000000005</v>
      </c>
      <c r="DF619" s="38">
        <v>0.20779329999999999</v>
      </c>
      <c r="DG619" s="38">
        <v>0.18787519999999999</v>
      </c>
      <c r="DH619" s="38">
        <v>0.17852699999999999</v>
      </c>
      <c r="DI619" s="38">
        <v>0.14487259999999999</v>
      </c>
      <c r="DJ619" s="38">
        <v>7.2042499999999995E-2</v>
      </c>
      <c r="DK619" s="38">
        <v>-6.7183900000000005E-2</v>
      </c>
      <c r="DL619" s="38">
        <v>-0.2015865</v>
      </c>
      <c r="DM619" s="38">
        <v>9.6216200000000002E-2</v>
      </c>
      <c r="DN619" s="38">
        <v>-5.5333100000000003E-2</v>
      </c>
      <c r="DO619" s="38">
        <v>-0.30288700000000002</v>
      </c>
      <c r="DP619" s="38">
        <v>-0.39575009999999999</v>
      </c>
      <c r="DQ619" s="38">
        <v>-0.1152294</v>
      </c>
      <c r="DR619" s="38">
        <v>-4.6180899999999997E-2</v>
      </c>
      <c r="DS619" s="38">
        <v>0.24821360000000001</v>
      </c>
      <c r="DT619" s="38">
        <v>0.21618570000000001</v>
      </c>
      <c r="DU619" s="38">
        <v>6.3837E-3</v>
      </c>
      <c r="DV619" s="38">
        <v>0.76371409999999995</v>
      </c>
      <c r="DW619" s="38">
        <v>0.48411759999999998</v>
      </c>
      <c r="DX619" s="38">
        <v>0.58962590000000004</v>
      </c>
      <c r="DY619" s="38">
        <v>0.51085449999999999</v>
      </c>
      <c r="DZ619" s="38">
        <v>0.7312303</v>
      </c>
      <c r="EA619" s="38">
        <v>0.90825730000000005</v>
      </c>
      <c r="EB619" s="38">
        <v>0.84984800000000005</v>
      </c>
      <c r="EC619" s="38">
        <v>0.9370754</v>
      </c>
      <c r="ED619" s="38">
        <v>0.23919609999999999</v>
      </c>
      <c r="EE619" s="38">
        <v>0.21406739999999999</v>
      </c>
      <c r="EF619" s="38">
        <v>0.20114080000000001</v>
      </c>
      <c r="EG619" s="38">
        <v>0.1686725</v>
      </c>
      <c r="EH619" s="38">
        <v>9.4681100000000004E-2</v>
      </c>
      <c r="EI619" s="38">
        <v>-3.9062100000000002E-2</v>
      </c>
      <c r="EJ619" s="38">
        <v>-0.17225860000000001</v>
      </c>
      <c r="EK619" s="38">
        <v>0.1223466</v>
      </c>
      <c r="EL619" s="38">
        <v>-2.7889000000000001E-2</v>
      </c>
      <c r="EM619" s="38">
        <v>-0.2636734</v>
      </c>
      <c r="EN619" s="38">
        <v>-0.36682340000000002</v>
      </c>
      <c r="EO619" s="38">
        <v>-9.3847399999999997E-2</v>
      </c>
      <c r="EP619" s="38">
        <v>-2.9964899999999999E-2</v>
      </c>
      <c r="EQ619" s="38">
        <v>0.26762809999999998</v>
      </c>
      <c r="ER619" s="38">
        <v>0.2509325</v>
      </c>
      <c r="ES619" s="38">
        <v>5.6177499999999998E-2</v>
      </c>
      <c r="ET619" s="38">
        <v>0.82119609999999998</v>
      </c>
      <c r="EU619" s="38">
        <v>0.54254749999999996</v>
      </c>
      <c r="EV619" s="38">
        <v>0.64761449999999998</v>
      </c>
      <c r="EW619" s="38">
        <v>0.56756359999999995</v>
      </c>
      <c r="EX619" s="38">
        <v>0.77921189999999996</v>
      </c>
      <c r="EY619" s="38">
        <v>0.96168980000000004</v>
      </c>
      <c r="EZ619" s="38">
        <v>0.90021079999999998</v>
      </c>
      <c r="FA619" s="38">
        <v>0.9829736</v>
      </c>
      <c r="FB619" s="38">
        <v>81.793279999999996</v>
      </c>
      <c r="FC619" s="38">
        <v>80.211079999999995</v>
      </c>
      <c r="FD619" s="38">
        <v>78.879869999999997</v>
      </c>
      <c r="FE619" s="38">
        <v>77.515479999999997</v>
      </c>
      <c r="FF619" s="38">
        <v>77.057060000000007</v>
      </c>
      <c r="FG619" s="38">
        <v>76.444209999999998</v>
      </c>
      <c r="FH619" s="38">
        <v>75.538759999999996</v>
      </c>
      <c r="FI619" s="38">
        <v>76.828140000000005</v>
      </c>
      <c r="FJ619" s="38">
        <v>80.837590000000006</v>
      </c>
      <c r="FK619" s="38">
        <v>84.229420000000005</v>
      </c>
      <c r="FL619" s="38">
        <v>87.494500000000002</v>
      </c>
      <c r="FM619" s="38">
        <v>90.845500000000001</v>
      </c>
      <c r="FN619" s="38">
        <v>94.484290000000001</v>
      </c>
      <c r="FO619" s="38">
        <v>96.242519999999999</v>
      </c>
      <c r="FP619" s="38">
        <v>97.213239999999999</v>
      </c>
      <c r="FQ619" s="38">
        <v>97.627799999999993</v>
      </c>
      <c r="FR619" s="38">
        <v>97.808239999999998</v>
      </c>
      <c r="FS619" s="38">
        <v>97.586079999999995</v>
      </c>
      <c r="FT619" s="38">
        <v>96.692369999999997</v>
      </c>
      <c r="FU619" s="38">
        <v>94.006119999999996</v>
      </c>
      <c r="FV619" s="38">
        <v>90.494640000000004</v>
      </c>
      <c r="FW619">
        <v>86.943479999999994</v>
      </c>
      <c r="FX619">
        <v>83.641959999999997</v>
      </c>
      <c r="FY619">
        <v>81.108720000000005</v>
      </c>
      <c r="FZ619">
        <v>6.4874000000000001E-2</v>
      </c>
      <c r="GA619">
        <v>0.432286</v>
      </c>
      <c r="GB619">
        <v>1</v>
      </c>
    </row>
    <row r="620" spans="1:184" x14ac:dyDescent="0.3">
      <c r="A620" t="s">
        <v>279</v>
      </c>
      <c r="B620" t="s">
        <v>1</v>
      </c>
      <c r="C620" t="s">
        <v>1</v>
      </c>
      <c r="D620" t="s">
        <v>222</v>
      </c>
      <c r="E620" t="s">
        <v>1</v>
      </c>
      <c r="F620" t="s">
        <v>1</v>
      </c>
      <c r="G620" t="s">
        <v>1</v>
      </c>
      <c r="H620" s="40" t="s">
        <v>1</v>
      </c>
      <c r="I620" s="18" t="s">
        <v>1</v>
      </c>
      <c r="J620" s="38" t="s">
        <v>1</v>
      </c>
      <c r="K620" s="18">
        <v>44792</v>
      </c>
      <c r="L620" s="38">
        <v>1216</v>
      </c>
      <c r="M620" s="38">
        <v>1216</v>
      </c>
      <c r="N620" s="38">
        <v>12.71768</v>
      </c>
      <c r="O620" s="38">
        <v>12.17642</v>
      </c>
      <c r="P620" s="38">
        <v>12.01238</v>
      </c>
      <c r="Q620" s="38">
        <v>11.97508</v>
      </c>
      <c r="R620" s="38">
        <v>12.38279</v>
      </c>
      <c r="S620" s="38">
        <v>13.62982</v>
      </c>
      <c r="T620" s="38">
        <v>14.79921</v>
      </c>
      <c r="U620" s="38">
        <v>16.21086</v>
      </c>
      <c r="V620" s="38">
        <v>18.05828</v>
      </c>
      <c r="W620" s="38">
        <v>19.59394</v>
      </c>
      <c r="X620" s="38">
        <v>21.06476</v>
      </c>
      <c r="Y620" s="38">
        <v>22.26219</v>
      </c>
      <c r="Z620" s="38">
        <v>23.05809</v>
      </c>
      <c r="AA620" s="38">
        <v>23.85483</v>
      </c>
      <c r="AB620" s="38">
        <v>23.96321</v>
      </c>
      <c r="AC620" s="38">
        <v>23.587209999999999</v>
      </c>
      <c r="AD620" s="38">
        <v>22.729340000000001</v>
      </c>
      <c r="AE620" s="38">
        <v>21.419619999999998</v>
      </c>
      <c r="AF620" s="38">
        <v>20.351980000000001</v>
      </c>
      <c r="AG620" s="38">
        <v>19.204899999999999</v>
      </c>
      <c r="AH620" s="38">
        <v>18.380379999999999</v>
      </c>
      <c r="AI620" s="38">
        <v>17.090240000000001</v>
      </c>
      <c r="AJ620" s="38">
        <v>15.34384</v>
      </c>
      <c r="AK620" s="38">
        <v>13.71902</v>
      </c>
      <c r="AL620" s="38">
        <v>-0.1568639</v>
      </c>
      <c r="AM620" s="38">
        <v>-0.23147989999999999</v>
      </c>
      <c r="AN620" s="38">
        <v>-0.14993039999999999</v>
      </c>
      <c r="AO620" s="38">
        <v>-6.6715200000000002E-2</v>
      </c>
      <c r="AP620" s="38">
        <v>-0.13513339999999999</v>
      </c>
      <c r="AQ620" s="38">
        <v>-0.1548892</v>
      </c>
      <c r="AR620" s="38">
        <v>0.1217512</v>
      </c>
      <c r="AS620" s="38">
        <v>0.18504029999999999</v>
      </c>
      <c r="AT620" s="38">
        <v>6.0895400000000002E-2</v>
      </c>
      <c r="AU620" s="38">
        <v>-7.7609200000000003E-2</v>
      </c>
      <c r="AV620" s="38">
        <v>0.1721965</v>
      </c>
      <c r="AW620" s="38">
        <v>9.7928299999999996E-2</v>
      </c>
      <c r="AX620" s="38">
        <v>-9.49184E-2</v>
      </c>
      <c r="AY620" s="38">
        <v>-9.8805000000000004E-2</v>
      </c>
      <c r="AZ620" s="38">
        <v>-0.28708539999999999</v>
      </c>
      <c r="BA620" s="38">
        <v>-0.11518109999999999</v>
      </c>
      <c r="BB620" s="38">
        <v>0.36709219999999998</v>
      </c>
      <c r="BC620" s="38">
        <v>0.35153450000000003</v>
      </c>
      <c r="BD620" s="38">
        <v>0.337781</v>
      </c>
      <c r="BE620" s="38">
        <v>0.42602679999999998</v>
      </c>
      <c r="BF620" s="38">
        <v>0.36368200000000001</v>
      </c>
      <c r="BG620" s="38">
        <v>0.2040582</v>
      </c>
      <c r="BH620" s="38">
        <v>9.0699799999999997E-2</v>
      </c>
      <c r="BI620" s="38">
        <v>-3.04058E-2</v>
      </c>
      <c r="BJ620" s="38">
        <v>-0.1228057</v>
      </c>
      <c r="BK620" s="38">
        <v>-0.1992804</v>
      </c>
      <c r="BL620" s="38">
        <v>-0.11912590000000001</v>
      </c>
      <c r="BM620" s="38">
        <v>-3.88359E-2</v>
      </c>
      <c r="BN620" s="38">
        <v>-0.1097504</v>
      </c>
      <c r="BO620" s="38">
        <v>-0.1269672</v>
      </c>
      <c r="BP620" s="38">
        <v>0.15809309999999999</v>
      </c>
      <c r="BQ620" s="38">
        <v>0.21173610000000001</v>
      </c>
      <c r="BR620" s="38">
        <v>9.2387800000000006E-2</v>
      </c>
      <c r="BS620" s="38">
        <v>-3.8345600000000001E-2</v>
      </c>
      <c r="BT620" s="38">
        <v>0.20110249999999999</v>
      </c>
      <c r="BU620" s="38">
        <v>0.121409</v>
      </c>
      <c r="BV620" s="38">
        <v>-7.6161400000000004E-2</v>
      </c>
      <c r="BW620" s="38">
        <v>-7.5532600000000005E-2</v>
      </c>
      <c r="BX620" s="38">
        <v>-0.24736649999999999</v>
      </c>
      <c r="BY620" s="38">
        <v>-6.7372000000000001E-2</v>
      </c>
      <c r="BZ620" s="38">
        <v>0.41911520000000002</v>
      </c>
      <c r="CA620" s="38">
        <v>0.40637230000000002</v>
      </c>
      <c r="CB620" s="38">
        <v>0.393314</v>
      </c>
      <c r="CC620" s="38">
        <v>0.48165029999999998</v>
      </c>
      <c r="CD620" s="38">
        <v>0.41514129999999999</v>
      </c>
      <c r="CE620" s="38">
        <v>0.26583649999999998</v>
      </c>
      <c r="CF620" s="38">
        <v>0.14344209999999999</v>
      </c>
      <c r="CG620" s="38">
        <v>1.8651600000000001E-2</v>
      </c>
      <c r="CH620" s="38">
        <v>-9.9217E-2</v>
      </c>
      <c r="CI620" s="38">
        <v>-0.1769791</v>
      </c>
      <c r="CJ620" s="38">
        <v>-9.7790799999999997E-2</v>
      </c>
      <c r="CK620" s="38">
        <v>-1.95268E-2</v>
      </c>
      <c r="CL620" s="38">
        <v>-9.2170100000000005E-2</v>
      </c>
      <c r="CM620" s="38">
        <v>-0.1076285</v>
      </c>
      <c r="CN620" s="38">
        <v>0.18326339999999999</v>
      </c>
      <c r="CO620" s="38">
        <v>0.2302255</v>
      </c>
      <c r="CP620" s="38">
        <v>0.11419940000000001</v>
      </c>
      <c r="CQ620" s="38">
        <v>-1.1151700000000001E-2</v>
      </c>
      <c r="CR620" s="38">
        <v>0.22112270000000001</v>
      </c>
      <c r="CS620" s="38">
        <v>0.13767170000000001</v>
      </c>
      <c r="CT620" s="38">
        <v>-6.3170400000000002E-2</v>
      </c>
      <c r="CU620" s="38">
        <v>-5.94142E-2</v>
      </c>
      <c r="CV620" s="38">
        <v>-0.21985730000000001</v>
      </c>
      <c r="CW620" s="38">
        <v>-3.4259600000000001E-2</v>
      </c>
      <c r="CX620" s="38">
        <v>0.4551462</v>
      </c>
      <c r="CY620" s="38">
        <v>0.4443529</v>
      </c>
      <c r="CZ620" s="38">
        <v>0.43177589999999999</v>
      </c>
      <c r="DA620" s="38">
        <v>0.5201749</v>
      </c>
      <c r="DB620" s="38">
        <v>0.45078190000000001</v>
      </c>
      <c r="DC620" s="38">
        <v>0.30862390000000001</v>
      </c>
      <c r="DD620" s="38">
        <v>0.1799712</v>
      </c>
      <c r="DE620" s="38">
        <v>5.26287E-2</v>
      </c>
      <c r="DF620" s="38">
        <v>-7.5628399999999998E-2</v>
      </c>
      <c r="DG620" s="38">
        <v>-0.1546778</v>
      </c>
      <c r="DH620" s="38">
        <v>-7.6455599999999999E-2</v>
      </c>
      <c r="DI620" s="38">
        <v>-2.1770000000000001E-4</v>
      </c>
      <c r="DJ620" s="38">
        <v>-7.4589900000000001E-2</v>
      </c>
      <c r="DK620" s="38">
        <v>-8.8289900000000004E-2</v>
      </c>
      <c r="DL620" s="38">
        <v>0.2084337</v>
      </c>
      <c r="DM620" s="38">
        <v>0.24871499999999999</v>
      </c>
      <c r="DN620" s="38">
        <v>0.13601099999999999</v>
      </c>
      <c r="DO620" s="38">
        <v>1.60422E-2</v>
      </c>
      <c r="DP620" s="38">
        <v>0.24114279999999999</v>
      </c>
      <c r="DQ620" s="38">
        <v>0.1539344</v>
      </c>
      <c r="DR620" s="38">
        <v>-5.0179399999999999E-2</v>
      </c>
      <c r="DS620" s="38">
        <v>-4.3295800000000002E-2</v>
      </c>
      <c r="DT620" s="38">
        <v>-0.19234809999999999</v>
      </c>
      <c r="DU620" s="38">
        <v>-1.1471999999999999E-3</v>
      </c>
      <c r="DV620" s="38">
        <v>0.49117719999999998</v>
      </c>
      <c r="DW620" s="38">
        <v>0.48233340000000002</v>
      </c>
      <c r="DX620" s="38">
        <v>0.47023779999999998</v>
      </c>
      <c r="DY620" s="38">
        <v>0.55869950000000002</v>
      </c>
      <c r="DZ620" s="38">
        <v>0.48642249999999998</v>
      </c>
      <c r="EA620" s="38">
        <v>0.35141139999999998</v>
      </c>
      <c r="EB620" s="38">
        <v>0.21650040000000001</v>
      </c>
      <c r="EC620" s="38">
        <v>8.6605799999999997E-2</v>
      </c>
      <c r="ED620" s="38">
        <v>-4.1570200000000002E-2</v>
      </c>
      <c r="EE620" s="38">
        <v>-0.1224783</v>
      </c>
      <c r="EF620" s="38">
        <v>-4.56511E-2</v>
      </c>
      <c r="EG620" s="38">
        <v>2.7661600000000001E-2</v>
      </c>
      <c r="EH620" s="38">
        <v>-4.9206899999999998E-2</v>
      </c>
      <c r="EI620" s="38">
        <v>-6.0367900000000002E-2</v>
      </c>
      <c r="EJ620" s="38">
        <v>0.24477570000000001</v>
      </c>
      <c r="EK620" s="38">
        <v>0.27541080000000001</v>
      </c>
      <c r="EL620" s="38">
        <v>0.1675035</v>
      </c>
      <c r="EM620" s="38">
        <v>5.5305800000000002E-2</v>
      </c>
      <c r="EN620" s="38">
        <v>0.27004879999999998</v>
      </c>
      <c r="EO620" s="38">
        <v>0.17741509999999999</v>
      </c>
      <c r="EP620" s="38">
        <v>-3.1422499999999999E-2</v>
      </c>
      <c r="EQ620" s="38">
        <v>-2.00234E-2</v>
      </c>
      <c r="ER620" s="38">
        <v>-0.15262909999999999</v>
      </c>
      <c r="ES620" s="38">
        <v>4.6661899999999999E-2</v>
      </c>
      <c r="ET620" s="38">
        <v>0.54320009999999996</v>
      </c>
      <c r="EU620" s="38">
        <v>0.53717119999999996</v>
      </c>
      <c r="EV620" s="38">
        <v>0.52577070000000004</v>
      </c>
      <c r="EW620" s="38">
        <v>0.61432310000000001</v>
      </c>
      <c r="EX620" s="38">
        <v>0.53788190000000002</v>
      </c>
      <c r="EY620" s="38">
        <v>0.41318959999999999</v>
      </c>
      <c r="EZ620" s="38">
        <v>0.2692427</v>
      </c>
      <c r="FA620" s="38">
        <v>0.13566320000000001</v>
      </c>
      <c r="FB620" s="38">
        <v>78.081999999999994</v>
      </c>
      <c r="FC620" s="38">
        <v>76.490170000000006</v>
      </c>
      <c r="FD620" s="38">
        <v>74.786739999999995</v>
      </c>
      <c r="FE620" s="38">
        <v>73.165760000000006</v>
      </c>
      <c r="FF620" s="38">
        <v>71.503910000000005</v>
      </c>
      <c r="FG620" s="38">
        <v>70.839439999999996</v>
      </c>
      <c r="FH620" s="38">
        <v>69.923379999999995</v>
      </c>
      <c r="FI620" s="38">
        <v>71.926760000000002</v>
      </c>
      <c r="FJ620" s="38">
        <v>75.567769999999996</v>
      </c>
      <c r="FK620" s="38">
        <v>79.887129999999999</v>
      </c>
      <c r="FL620" s="38">
        <v>84.585949999999997</v>
      </c>
      <c r="FM620" s="38">
        <v>88.812899999999999</v>
      </c>
      <c r="FN620" s="38">
        <v>92.602170000000001</v>
      </c>
      <c r="FO620" s="38">
        <v>95.349819999999994</v>
      </c>
      <c r="FP620" s="38">
        <v>98.078900000000004</v>
      </c>
      <c r="FQ620" s="38">
        <v>99.778880000000001</v>
      </c>
      <c r="FR620" s="38">
        <v>100.25149999999999</v>
      </c>
      <c r="FS620" s="38">
        <v>99.487729999999999</v>
      </c>
      <c r="FT620" s="38">
        <v>97.114620000000002</v>
      </c>
      <c r="FU620" s="38">
        <v>93.476669999999999</v>
      </c>
      <c r="FV620" s="38">
        <v>89.038679999999999</v>
      </c>
      <c r="FW620">
        <v>85.279179999999997</v>
      </c>
      <c r="FX620">
        <v>82.548140000000004</v>
      </c>
      <c r="FY620">
        <v>79.85857</v>
      </c>
      <c r="FZ620">
        <v>6.3616000000000006E-2</v>
      </c>
      <c r="GA620">
        <v>0.4959614</v>
      </c>
      <c r="GB620">
        <v>1</v>
      </c>
    </row>
    <row r="621" spans="1:184" x14ac:dyDescent="0.3">
      <c r="A621" t="s">
        <v>279</v>
      </c>
      <c r="B621" t="s">
        <v>1</v>
      </c>
      <c r="C621" t="s">
        <v>1</v>
      </c>
      <c r="D621" t="s">
        <v>222</v>
      </c>
      <c r="E621" t="s">
        <v>1</v>
      </c>
      <c r="F621" t="s">
        <v>1</v>
      </c>
      <c r="G621" t="s">
        <v>1</v>
      </c>
      <c r="H621" s="40" t="s">
        <v>1</v>
      </c>
      <c r="I621" s="18" t="s">
        <v>1</v>
      </c>
      <c r="J621" s="38" t="s">
        <v>1</v>
      </c>
      <c r="K621" s="18">
        <v>44805</v>
      </c>
      <c r="L621" s="38">
        <v>1235</v>
      </c>
      <c r="M621" s="38">
        <v>1235</v>
      </c>
      <c r="N621" s="38">
        <v>11.74999</v>
      </c>
      <c r="O621" s="38">
        <v>11.30132</v>
      </c>
      <c r="P621" s="38">
        <v>11.15734</v>
      </c>
      <c r="Q621" s="38">
        <v>11.138159999999999</v>
      </c>
      <c r="R621" s="38">
        <v>11.5207</v>
      </c>
      <c r="S621" s="38">
        <v>12.848979999999999</v>
      </c>
      <c r="T621" s="38">
        <v>14.15545</v>
      </c>
      <c r="U621" s="38">
        <v>15.736269999999999</v>
      </c>
      <c r="V621" s="38">
        <v>17.905609999999999</v>
      </c>
      <c r="W621" s="38">
        <v>19.621839999999999</v>
      </c>
      <c r="X621" s="38">
        <v>21.186340000000001</v>
      </c>
      <c r="Y621" s="38">
        <v>22.373560000000001</v>
      </c>
      <c r="Z621" s="38">
        <v>23.274560000000001</v>
      </c>
      <c r="AA621" s="38">
        <v>24.290089999999999</v>
      </c>
      <c r="AB621" s="38">
        <v>24.63166</v>
      </c>
      <c r="AC621" s="38">
        <v>24.311669999999999</v>
      </c>
      <c r="AD621" s="38">
        <v>23.33465</v>
      </c>
      <c r="AE621" s="38">
        <v>21.73582</v>
      </c>
      <c r="AF621" s="38">
        <v>20.615950000000002</v>
      </c>
      <c r="AG621" s="38">
        <v>19.333629999999999</v>
      </c>
      <c r="AH621" s="38">
        <v>18.34742</v>
      </c>
      <c r="AI621" s="38">
        <v>16.900279999999999</v>
      </c>
      <c r="AJ621" s="38">
        <v>15.084809999999999</v>
      </c>
      <c r="AK621" s="38">
        <v>13.53314</v>
      </c>
      <c r="AL621" s="38">
        <v>-9.4650899999999996E-2</v>
      </c>
      <c r="AM621" s="38">
        <v>-0.2221311</v>
      </c>
      <c r="AN621" s="38">
        <v>-0.1468459</v>
      </c>
      <c r="AO621" s="38">
        <v>-8.9780499999999999E-2</v>
      </c>
      <c r="AP621" s="38">
        <v>-5.36861E-2</v>
      </c>
      <c r="AQ621" s="38">
        <v>-0.20677680000000001</v>
      </c>
      <c r="AR621" s="38">
        <v>-0.21546080000000001</v>
      </c>
      <c r="AS621" s="38">
        <v>0.28330240000000001</v>
      </c>
      <c r="AT621" s="38">
        <v>0.22437270000000001</v>
      </c>
      <c r="AU621" s="38">
        <v>-0.10694770000000001</v>
      </c>
      <c r="AV621" s="38">
        <v>0.24264810000000001</v>
      </c>
      <c r="AW621" s="38">
        <v>0.11415649999999999</v>
      </c>
      <c r="AX621" s="38">
        <v>0.20447870000000001</v>
      </c>
      <c r="AY621" s="38">
        <v>-0.2001936</v>
      </c>
      <c r="AZ621" s="38">
        <v>-0.29220570000000001</v>
      </c>
      <c r="BA621" s="38">
        <v>-0.25917420000000002</v>
      </c>
      <c r="BB621" s="38">
        <v>9.0185399999999999E-2</v>
      </c>
      <c r="BC621" s="38">
        <v>-4.6199900000000002E-2</v>
      </c>
      <c r="BD621" s="38">
        <v>0.2805144</v>
      </c>
      <c r="BE621" s="38">
        <v>0.1423913</v>
      </c>
      <c r="BF621" s="38">
        <v>0.31280239999999998</v>
      </c>
      <c r="BG621" s="38">
        <v>0.3011202</v>
      </c>
      <c r="BH621" s="38">
        <v>0.37244630000000001</v>
      </c>
      <c r="BI621" s="38">
        <v>0.13353200000000001</v>
      </c>
      <c r="BJ621" s="38">
        <v>-6.9859099999999993E-2</v>
      </c>
      <c r="BK621" s="38">
        <v>-0.20207269999999999</v>
      </c>
      <c r="BL621" s="38">
        <v>-0.1287587</v>
      </c>
      <c r="BM621" s="38">
        <v>-7.3348099999999999E-2</v>
      </c>
      <c r="BN621" s="38">
        <v>-3.5341499999999998E-2</v>
      </c>
      <c r="BO621" s="38">
        <v>-0.18535950000000001</v>
      </c>
      <c r="BP621" s="38">
        <v>-0.185442</v>
      </c>
      <c r="BQ621" s="38">
        <v>0.30808249999999998</v>
      </c>
      <c r="BR621" s="38">
        <v>0.25015009999999999</v>
      </c>
      <c r="BS621" s="38">
        <v>-8.07475E-2</v>
      </c>
      <c r="BT621" s="38">
        <v>0.26266410000000001</v>
      </c>
      <c r="BU621" s="38">
        <v>0.13603460000000001</v>
      </c>
      <c r="BV621" s="38">
        <v>0.2199895</v>
      </c>
      <c r="BW621" s="38">
        <v>-0.18035590000000001</v>
      </c>
      <c r="BX621" s="38">
        <v>-0.26316790000000001</v>
      </c>
      <c r="BY621" s="38">
        <v>-0.21788299999999999</v>
      </c>
      <c r="BZ621" s="38">
        <v>0.13502459999999999</v>
      </c>
      <c r="CA621" s="38">
        <v>-1.7306000000000001E-3</v>
      </c>
      <c r="CB621" s="38">
        <v>0.32871230000000001</v>
      </c>
      <c r="CC621" s="38">
        <v>0.189299</v>
      </c>
      <c r="CD621" s="38">
        <v>0.35581439999999998</v>
      </c>
      <c r="CE621" s="38">
        <v>0.3500779</v>
      </c>
      <c r="CF621" s="38">
        <v>0.41505019999999998</v>
      </c>
      <c r="CG621" s="38">
        <v>0.17601269999999999</v>
      </c>
      <c r="CH621" s="38">
        <v>-5.2688400000000003E-2</v>
      </c>
      <c r="CI621" s="38">
        <v>-0.18818029999999999</v>
      </c>
      <c r="CJ621" s="38">
        <v>-0.1162315</v>
      </c>
      <c r="CK621" s="38">
        <v>-6.1967099999999997E-2</v>
      </c>
      <c r="CL621" s="38">
        <v>-2.2636099999999999E-2</v>
      </c>
      <c r="CM621" s="38">
        <v>-0.17052590000000001</v>
      </c>
      <c r="CN621" s="38">
        <v>-0.16465109999999999</v>
      </c>
      <c r="CO621" s="38">
        <v>0.32524510000000001</v>
      </c>
      <c r="CP621" s="38">
        <v>0.2680033</v>
      </c>
      <c r="CQ621" s="38">
        <v>-6.2601400000000001E-2</v>
      </c>
      <c r="CR621" s="38">
        <v>0.27652719999999997</v>
      </c>
      <c r="CS621" s="38">
        <v>0.1511874</v>
      </c>
      <c r="CT621" s="38">
        <v>0.2307322</v>
      </c>
      <c r="CU621" s="38">
        <v>-0.16661629999999999</v>
      </c>
      <c r="CV621" s="38">
        <v>-0.24305640000000001</v>
      </c>
      <c r="CW621" s="38">
        <v>-0.1892848</v>
      </c>
      <c r="CX621" s="38">
        <v>0.16608010000000001</v>
      </c>
      <c r="CY621" s="38">
        <v>2.9068799999999999E-2</v>
      </c>
      <c r="CZ621" s="38">
        <v>0.36209400000000003</v>
      </c>
      <c r="DA621" s="38">
        <v>0.22178709999999999</v>
      </c>
      <c r="DB621" s="38">
        <v>0.38560440000000001</v>
      </c>
      <c r="DC621" s="38">
        <v>0.38398589999999999</v>
      </c>
      <c r="DD621" s="38">
        <v>0.44455749999999999</v>
      </c>
      <c r="DE621" s="38">
        <v>0.2054347</v>
      </c>
      <c r="DF621" s="38">
        <v>-3.5517600000000003E-2</v>
      </c>
      <c r="DG621" s="38">
        <v>-0.1742879</v>
      </c>
      <c r="DH621" s="38">
        <v>-0.1037043</v>
      </c>
      <c r="DI621" s="38">
        <v>-5.0586100000000002E-2</v>
      </c>
      <c r="DJ621" s="38">
        <v>-9.9307000000000006E-3</v>
      </c>
      <c r="DK621" s="38">
        <v>-0.15569240000000001</v>
      </c>
      <c r="DL621" s="38">
        <v>-0.14386009999999999</v>
      </c>
      <c r="DM621" s="38">
        <v>0.34240769999999998</v>
      </c>
      <c r="DN621" s="38">
        <v>0.28585660000000002</v>
      </c>
      <c r="DO621" s="38">
        <v>-4.44552E-2</v>
      </c>
      <c r="DP621" s="38">
        <v>0.29039029999999999</v>
      </c>
      <c r="DQ621" s="38">
        <v>0.16634009999999999</v>
      </c>
      <c r="DR621" s="38">
        <v>0.24147489999999999</v>
      </c>
      <c r="DS621" s="38">
        <v>-0.1528767</v>
      </c>
      <c r="DT621" s="38">
        <v>-0.2229449</v>
      </c>
      <c r="DU621" s="38">
        <v>-0.16068660000000001</v>
      </c>
      <c r="DV621" s="38">
        <v>0.19713559999999999</v>
      </c>
      <c r="DW621" s="38">
        <v>5.98681E-2</v>
      </c>
      <c r="DX621" s="38">
        <v>0.39547569999999999</v>
      </c>
      <c r="DY621" s="38">
        <v>0.25427519999999998</v>
      </c>
      <c r="DZ621" s="38">
        <v>0.4153945</v>
      </c>
      <c r="EA621" s="38">
        <v>0.41789379999999998</v>
      </c>
      <c r="EB621" s="38">
        <v>0.47406480000000001</v>
      </c>
      <c r="EC621" s="38">
        <v>0.2348568</v>
      </c>
      <c r="ED621" s="38">
        <v>-1.0725800000000001E-2</v>
      </c>
      <c r="EE621" s="38">
        <v>-0.15422949999999999</v>
      </c>
      <c r="EF621" s="38">
        <v>-8.5617100000000002E-2</v>
      </c>
      <c r="EG621" s="38">
        <v>-3.4153700000000002E-2</v>
      </c>
      <c r="EH621" s="38">
        <v>8.4138000000000008E-3</v>
      </c>
      <c r="EI621" s="38">
        <v>-0.13427500000000001</v>
      </c>
      <c r="EJ621" s="38">
        <v>-0.11384130000000001</v>
      </c>
      <c r="EK621" s="38">
        <v>0.36718780000000001</v>
      </c>
      <c r="EL621" s="38">
        <v>0.31163390000000002</v>
      </c>
      <c r="EM621" s="38">
        <v>-1.82551E-2</v>
      </c>
      <c r="EN621" s="38">
        <v>0.31040640000000003</v>
      </c>
      <c r="EO621" s="38">
        <v>0.1882182</v>
      </c>
      <c r="EP621" s="38">
        <v>0.25698569999999998</v>
      </c>
      <c r="EQ621" s="38">
        <v>-0.13303899999999999</v>
      </c>
      <c r="ER621" s="38">
        <v>-0.1939071</v>
      </c>
      <c r="ES621" s="38">
        <v>-0.1193954</v>
      </c>
      <c r="ET621" s="38">
        <v>0.24197479999999999</v>
      </c>
      <c r="EU621" s="38">
        <v>0.1043374</v>
      </c>
      <c r="EV621" s="38">
        <v>0.4436735</v>
      </c>
      <c r="EW621" s="38">
        <v>0.30118279999999997</v>
      </c>
      <c r="EX621" s="38">
        <v>0.45840649999999999</v>
      </c>
      <c r="EY621" s="38">
        <v>0.46685159999999998</v>
      </c>
      <c r="EZ621" s="38">
        <v>0.51666869999999998</v>
      </c>
      <c r="FA621" s="38">
        <v>0.27733750000000001</v>
      </c>
      <c r="FB621" s="38">
        <v>76.258009999999999</v>
      </c>
      <c r="FC621" s="38">
        <v>74.233170000000001</v>
      </c>
      <c r="FD621" s="38">
        <v>72.704530000000005</v>
      </c>
      <c r="FE621" s="38">
        <v>71.476650000000006</v>
      </c>
      <c r="FF621" s="38">
        <v>70.429670000000002</v>
      </c>
      <c r="FG621" s="38">
        <v>69.203940000000003</v>
      </c>
      <c r="FH621" s="38">
        <v>68.473039999999997</v>
      </c>
      <c r="FI621" s="38">
        <v>70.366380000000007</v>
      </c>
      <c r="FJ621" s="38">
        <v>75.366960000000006</v>
      </c>
      <c r="FK621" s="38">
        <v>80.835849999999994</v>
      </c>
      <c r="FL621" s="38">
        <v>85.932370000000006</v>
      </c>
      <c r="FM621" s="38">
        <v>90.490120000000005</v>
      </c>
      <c r="FN621" s="38">
        <v>94.361369999999994</v>
      </c>
      <c r="FO621" s="38">
        <v>97.631230000000002</v>
      </c>
      <c r="FP621" s="38">
        <v>100.2921</v>
      </c>
      <c r="FQ621" s="38">
        <v>101.81440000000001</v>
      </c>
      <c r="FR621" s="38">
        <v>102.2436</v>
      </c>
      <c r="FS621" s="38">
        <v>101.47280000000001</v>
      </c>
      <c r="FT621" s="38">
        <v>99.813800000000001</v>
      </c>
      <c r="FU621" s="38">
        <v>95.308880000000002</v>
      </c>
      <c r="FV621" s="38">
        <v>90.424769999999995</v>
      </c>
      <c r="FW621">
        <v>86.227310000000003</v>
      </c>
      <c r="FX621">
        <v>83.487300000000005</v>
      </c>
      <c r="FY621">
        <v>81.357550000000003</v>
      </c>
      <c r="FZ621">
        <v>5.3075999999999998E-2</v>
      </c>
      <c r="GA621">
        <v>0.39555050000000003</v>
      </c>
      <c r="GB621">
        <v>1</v>
      </c>
    </row>
    <row r="622" spans="1:184" x14ac:dyDescent="0.3">
      <c r="A622" t="s">
        <v>279</v>
      </c>
      <c r="B622" t="s">
        <v>1</v>
      </c>
      <c r="C622" t="s">
        <v>1</v>
      </c>
      <c r="D622" t="s">
        <v>222</v>
      </c>
      <c r="E622" t="s">
        <v>1</v>
      </c>
      <c r="F622" t="s">
        <v>1</v>
      </c>
      <c r="G622" t="s">
        <v>1</v>
      </c>
      <c r="H622" s="40" t="s">
        <v>1</v>
      </c>
      <c r="I622" s="18" t="s">
        <v>1</v>
      </c>
      <c r="J622" s="38" t="s">
        <v>1</v>
      </c>
      <c r="K622" s="18">
        <v>44809</v>
      </c>
      <c r="L622" s="38">
        <v>1419</v>
      </c>
      <c r="M622" s="38">
        <v>1421</v>
      </c>
      <c r="N622" s="38">
        <v>12.431150000000001</v>
      </c>
      <c r="O622" s="38">
        <v>11.765140000000001</v>
      </c>
      <c r="P622" s="38">
        <v>11.39114</v>
      </c>
      <c r="Q622" s="38">
        <v>11.153119999999999</v>
      </c>
      <c r="R622" s="38">
        <v>11.194739999999999</v>
      </c>
      <c r="S622" s="38">
        <v>11.535600000000001</v>
      </c>
      <c r="T622" s="38">
        <v>11.6524</v>
      </c>
      <c r="U622" s="38">
        <v>12.51024</v>
      </c>
      <c r="V622" s="38">
        <v>13.924799999999999</v>
      </c>
      <c r="W622" s="38">
        <v>15.43106</v>
      </c>
      <c r="X622" s="38">
        <v>16.765699999999999</v>
      </c>
      <c r="Y622" s="38">
        <v>17.873339999999999</v>
      </c>
      <c r="Z622" s="38">
        <v>18.61253</v>
      </c>
      <c r="AA622" s="38">
        <v>19.110320000000002</v>
      </c>
      <c r="AB622" s="38">
        <v>19.531659999999999</v>
      </c>
      <c r="AC622" s="38">
        <v>19.90249</v>
      </c>
      <c r="AD622" s="38">
        <v>20.030480000000001</v>
      </c>
      <c r="AE622" s="38">
        <v>19.743729999999999</v>
      </c>
      <c r="AF622" s="38">
        <v>19.201319999999999</v>
      </c>
      <c r="AG622" s="38">
        <v>18.244610000000002</v>
      </c>
      <c r="AH622" s="38">
        <v>17.590620000000001</v>
      </c>
      <c r="AI622" s="38">
        <v>16.670300000000001</v>
      </c>
      <c r="AJ622" s="38">
        <v>14.97641</v>
      </c>
      <c r="AK622" s="38">
        <v>13.60594</v>
      </c>
      <c r="AL622" s="38">
        <v>0.48283219999999999</v>
      </c>
      <c r="AM622" s="38">
        <v>0.18922040000000001</v>
      </c>
      <c r="AN622" s="38">
        <v>0.1149271</v>
      </c>
      <c r="AO622" s="38">
        <v>-5.5469999999999998E-4</v>
      </c>
      <c r="AP622" s="38">
        <v>-0.27076709999999998</v>
      </c>
      <c r="AQ622" s="38">
        <v>-0.56236739999999996</v>
      </c>
      <c r="AR622" s="38">
        <v>-0.86674099999999998</v>
      </c>
      <c r="AS622" s="38">
        <v>-0.273283</v>
      </c>
      <c r="AT622" s="38">
        <v>-0.114801</v>
      </c>
      <c r="AU622" s="38">
        <v>0.25178119999999998</v>
      </c>
      <c r="AV622" s="38">
        <v>0.33593970000000001</v>
      </c>
      <c r="AW622" s="38">
        <v>0.20145969999999999</v>
      </c>
      <c r="AX622" s="38">
        <v>6.8213999999999997E-2</v>
      </c>
      <c r="AY622" s="38">
        <v>-0.36885319999999999</v>
      </c>
      <c r="AZ622" s="38">
        <v>-0.57524319999999995</v>
      </c>
      <c r="BA622" s="38">
        <v>-0.36902849999999998</v>
      </c>
      <c r="BB622" s="38">
        <v>6.2770800000000002E-2</v>
      </c>
      <c r="BC622" s="38">
        <v>0.16816039999999999</v>
      </c>
      <c r="BD622" s="38">
        <v>0.43439879999999997</v>
      </c>
      <c r="BE622" s="38">
        <v>0.2010913</v>
      </c>
      <c r="BF622" s="38">
        <v>0.30857099999999998</v>
      </c>
      <c r="BG622" s="38">
        <v>0.53400610000000004</v>
      </c>
      <c r="BH622" s="38">
        <v>0.2097339</v>
      </c>
      <c r="BI622" s="38">
        <v>0.1016659</v>
      </c>
      <c r="BJ622" s="38">
        <v>0.52344849999999998</v>
      </c>
      <c r="BK622" s="38">
        <v>0.22436210000000001</v>
      </c>
      <c r="BL622" s="38">
        <v>0.1482726</v>
      </c>
      <c r="BM622" s="38">
        <v>3.0546500000000001E-2</v>
      </c>
      <c r="BN622" s="38">
        <v>-0.2423651</v>
      </c>
      <c r="BO622" s="38">
        <v>-0.52602530000000003</v>
      </c>
      <c r="BP622" s="38">
        <v>-0.82000510000000004</v>
      </c>
      <c r="BQ622" s="38">
        <v>-0.23223530000000001</v>
      </c>
      <c r="BR622" s="38">
        <v>-6.3615400000000003E-2</v>
      </c>
      <c r="BS622" s="38">
        <v>0.30493940000000003</v>
      </c>
      <c r="BT622" s="38">
        <v>0.38524249999999999</v>
      </c>
      <c r="BU622" s="38">
        <v>0.23853479999999999</v>
      </c>
      <c r="BV622" s="38">
        <v>9.3200000000000005E-2</v>
      </c>
      <c r="BW622" s="38">
        <v>-0.338175</v>
      </c>
      <c r="BX622" s="38">
        <v>-0.52763309999999997</v>
      </c>
      <c r="BY622" s="38">
        <v>-0.3089383</v>
      </c>
      <c r="BZ622" s="38">
        <v>0.12895429999999999</v>
      </c>
      <c r="CA622" s="38">
        <v>0.23805129999999999</v>
      </c>
      <c r="CB622" s="38">
        <v>0.51411989999999996</v>
      </c>
      <c r="CC622" s="38">
        <v>0.28695540000000003</v>
      </c>
      <c r="CD622" s="38">
        <v>0.40599849999999998</v>
      </c>
      <c r="CE622" s="38">
        <v>0.62498509999999996</v>
      </c>
      <c r="CF622" s="38">
        <v>0.28872310000000001</v>
      </c>
      <c r="CG622" s="38">
        <v>0.1739367</v>
      </c>
      <c r="CH622" s="38">
        <v>0.55157909999999999</v>
      </c>
      <c r="CI622" s="38">
        <v>0.24870110000000001</v>
      </c>
      <c r="CJ622" s="38">
        <v>0.17136760000000001</v>
      </c>
      <c r="CK622" s="38">
        <v>5.2087099999999997E-2</v>
      </c>
      <c r="CL622" s="38">
        <v>-0.2226939</v>
      </c>
      <c r="CM622" s="38">
        <v>-0.50085489999999999</v>
      </c>
      <c r="CN622" s="38">
        <v>-0.787636</v>
      </c>
      <c r="CO622" s="38">
        <v>-0.20380580000000001</v>
      </c>
      <c r="CP622" s="38">
        <v>-2.8164399999999999E-2</v>
      </c>
      <c r="CQ622" s="38">
        <v>0.34175660000000002</v>
      </c>
      <c r="CR622" s="38">
        <v>0.41938950000000003</v>
      </c>
      <c r="CS622" s="38">
        <v>0.26421299999999998</v>
      </c>
      <c r="CT622" s="38">
        <v>0.1105053</v>
      </c>
      <c r="CU622" s="38">
        <v>-0.31692749999999997</v>
      </c>
      <c r="CV622" s="38">
        <v>-0.4946584</v>
      </c>
      <c r="CW622" s="38">
        <v>-0.2673201</v>
      </c>
      <c r="CX622" s="38">
        <v>0.1747928</v>
      </c>
      <c r="CY622" s="38">
        <v>0.28645739999999997</v>
      </c>
      <c r="CZ622" s="38">
        <v>0.56933449999999997</v>
      </c>
      <c r="DA622" s="38">
        <v>0.34642450000000002</v>
      </c>
      <c r="DB622" s="38">
        <v>0.47347640000000002</v>
      </c>
      <c r="DC622" s="38">
        <v>0.68799690000000002</v>
      </c>
      <c r="DD622" s="38">
        <v>0.34343079999999998</v>
      </c>
      <c r="DE622" s="38">
        <v>0.2239912</v>
      </c>
      <c r="DF622" s="38">
        <v>0.57970980000000005</v>
      </c>
      <c r="DG622" s="38">
        <v>0.27304010000000001</v>
      </c>
      <c r="DH622" s="38">
        <v>0.19446250000000001</v>
      </c>
      <c r="DI622" s="38">
        <v>7.3627700000000004E-2</v>
      </c>
      <c r="DJ622" s="38">
        <v>-0.2030227</v>
      </c>
      <c r="DK622" s="38">
        <v>-0.47568450000000001</v>
      </c>
      <c r="DL622" s="38">
        <v>-0.75526680000000002</v>
      </c>
      <c r="DM622" s="38">
        <v>-0.17537630000000001</v>
      </c>
      <c r="DN622" s="38">
        <v>7.2865999999999998E-3</v>
      </c>
      <c r="DO622" s="38">
        <v>0.37857380000000002</v>
      </c>
      <c r="DP622" s="38">
        <v>0.45353650000000001</v>
      </c>
      <c r="DQ622" s="38">
        <v>0.28989110000000001</v>
      </c>
      <c r="DR622" s="38">
        <v>0.12781049999999999</v>
      </c>
      <c r="DS622" s="38">
        <v>-0.2956799</v>
      </c>
      <c r="DT622" s="38">
        <v>-0.46168369999999997</v>
      </c>
      <c r="DU622" s="38">
        <v>-0.22570180000000001</v>
      </c>
      <c r="DV622" s="38">
        <v>0.2206313</v>
      </c>
      <c r="DW622" s="38">
        <v>0.33486369999999999</v>
      </c>
      <c r="DX622" s="38">
        <v>0.62454909999999997</v>
      </c>
      <c r="DY622" s="38">
        <v>0.40589370000000002</v>
      </c>
      <c r="DZ622" s="38">
        <v>0.54095439999999995</v>
      </c>
      <c r="EA622" s="38">
        <v>0.75100869999999997</v>
      </c>
      <c r="EB622" s="38">
        <v>0.39813860000000001</v>
      </c>
      <c r="EC622" s="38">
        <v>0.27404580000000001</v>
      </c>
      <c r="ED622" s="38">
        <v>0.62032600000000004</v>
      </c>
      <c r="EE622" s="38">
        <v>0.30818180000000001</v>
      </c>
      <c r="EF622" s="38">
        <v>0.22780800000000001</v>
      </c>
      <c r="EG622" s="38">
        <v>0.1047289</v>
      </c>
      <c r="EH622" s="38">
        <v>-0.17462069999999999</v>
      </c>
      <c r="EI622" s="38">
        <v>-0.43934250000000002</v>
      </c>
      <c r="EJ622" s="38">
        <v>-0.70853100000000002</v>
      </c>
      <c r="EK622" s="38">
        <v>-0.1343287</v>
      </c>
      <c r="EL622" s="38">
        <v>5.8472299999999998E-2</v>
      </c>
      <c r="EM622" s="38">
        <v>0.43173210000000001</v>
      </c>
      <c r="EN622" s="38">
        <v>0.50283929999999999</v>
      </c>
      <c r="EO622" s="38">
        <v>0.32696629999999999</v>
      </c>
      <c r="EP622" s="38">
        <v>0.1527965</v>
      </c>
      <c r="EQ622" s="38">
        <v>-0.26500180000000001</v>
      </c>
      <c r="ER622" s="38">
        <v>-0.41407359999999999</v>
      </c>
      <c r="ES622" s="38">
        <v>-0.1656116</v>
      </c>
      <c r="ET622" s="38">
        <v>0.28681479999999998</v>
      </c>
      <c r="EU622" s="38">
        <v>0.40475450000000002</v>
      </c>
      <c r="EV622" s="38">
        <v>0.70427019999999996</v>
      </c>
      <c r="EW622" s="38">
        <v>0.49175780000000002</v>
      </c>
      <c r="EX622" s="38">
        <v>0.6383818</v>
      </c>
      <c r="EY622" s="38">
        <v>0.84198779999999995</v>
      </c>
      <c r="EZ622" s="38">
        <v>0.47712779999999999</v>
      </c>
      <c r="FA622" s="38">
        <v>0.34631650000000003</v>
      </c>
      <c r="FB622" s="38">
        <v>82.312029999999993</v>
      </c>
      <c r="FC622" s="38">
        <v>81.166070000000005</v>
      </c>
      <c r="FD622" s="38">
        <v>79.363399999999999</v>
      </c>
      <c r="FE622" s="38">
        <v>78.000050000000002</v>
      </c>
      <c r="FF622" s="38">
        <v>76.760310000000004</v>
      </c>
      <c r="FG622" s="38">
        <v>75.824200000000005</v>
      </c>
      <c r="FH622" s="38">
        <v>74.655469999999994</v>
      </c>
      <c r="FI622" s="38">
        <v>75.515699999999995</v>
      </c>
      <c r="FJ622" s="38">
        <v>80.598690000000005</v>
      </c>
      <c r="FK622" s="38">
        <v>86.726709999999997</v>
      </c>
      <c r="FL622" s="38">
        <v>91.975129999999993</v>
      </c>
      <c r="FM622" s="38">
        <v>96.201350000000005</v>
      </c>
      <c r="FN622" s="38">
        <v>100.20440000000001</v>
      </c>
      <c r="FO622" s="38">
        <v>103.4276</v>
      </c>
      <c r="FP622" s="38">
        <v>105.68980000000001</v>
      </c>
      <c r="FQ622" s="38">
        <v>107.1082</v>
      </c>
      <c r="FR622" s="38">
        <v>107.60809999999999</v>
      </c>
      <c r="FS622" s="38">
        <v>106.9823</v>
      </c>
      <c r="FT622" s="38">
        <v>104.651</v>
      </c>
      <c r="FU622" s="38">
        <v>99.871790000000004</v>
      </c>
      <c r="FV622" s="38">
        <v>96.258319999999998</v>
      </c>
      <c r="FW622">
        <v>92.59</v>
      </c>
      <c r="FX622">
        <v>89.316220000000001</v>
      </c>
      <c r="FY622">
        <v>87.319389999999999</v>
      </c>
      <c r="FZ622">
        <v>9.2434500000000003E-2</v>
      </c>
      <c r="GA622">
        <v>1.310246</v>
      </c>
      <c r="GB622">
        <v>1</v>
      </c>
    </row>
    <row r="623" spans="1:184" x14ac:dyDescent="0.3">
      <c r="A623" t="s">
        <v>279</v>
      </c>
      <c r="B623" t="s">
        <v>1</v>
      </c>
      <c r="C623" t="s">
        <v>1</v>
      </c>
      <c r="D623" t="s">
        <v>222</v>
      </c>
      <c r="E623" t="s">
        <v>1</v>
      </c>
      <c r="F623" t="s">
        <v>1</v>
      </c>
      <c r="G623" t="s">
        <v>1</v>
      </c>
      <c r="H623" s="40" t="s">
        <v>1</v>
      </c>
      <c r="I623" s="18" t="s">
        <v>1</v>
      </c>
      <c r="J623" s="38" t="s">
        <v>1</v>
      </c>
      <c r="K623" s="18">
        <v>44810</v>
      </c>
      <c r="L623" s="38">
        <v>1516</v>
      </c>
      <c r="M623" s="38">
        <v>1518</v>
      </c>
      <c r="N623" s="38">
        <v>13.039339999999999</v>
      </c>
      <c r="O623" s="38">
        <v>12.58863</v>
      </c>
      <c r="P623" s="38">
        <v>12.313980000000001</v>
      </c>
      <c r="Q623" s="38">
        <v>12.32671</v>
      </c>
      <c r="R623" s="38">
        <v>12.819129999999999</v>
      </c>
      <c r="S623" s="38">
        <v>14.462389999999999</v>
      </c>
      <c r="T623" s="38">
        <v>16.19773</v>
      </c>
      <c r="U623" s="38">
        <v>18.408259999999999</v>
      </c>
      <c r="V623" s="38">
        <v>21.117940000000001</v>
      </c>
      <c r="W623" s="38">
        <v>22.936889999999998</v>
      </c>
      <c r="X623" s="38">
        <v>24.577439999999999</v>
      </c>
      <c r="Y623" s="38">
        <v>25.89245</v>
      </c>
      <c r="Z623" s="38">
        <v>26.886230000000001</v>
      </c>
      <c r="AA623" s="38">
        <v>27.787800000000001</v>
      </c>
      <c r="AB623" s="38">
        <v>28.010809999999999</v>
      </c>
      <c r="AC623" s="38">
        <v>27.545570000000001</v>
      </c>
      <c r="AD623" s="38">
        <v>26.279450000000001</v>
      </c>
      <c r="AE623" s="38">
        <v>24.067080000000001</v>
      </c>
      <c r="AF623" s="38">
        <v>22.346350000000001</v>
      </c>
      <c r="AG623" s="38">
        <v>20.96649</v>
      </c>
      <c r="AH623" s="38">
        <v>19.8644</v>
      </c>
      <c r="AI623" s="38">
        <v>18.137319999999999</v>
      </c>
      <c r="AJ623" s="38">
        <v>16.302589999999999</v>
      </c>
      <c r="AK623" s="38">
        <v>14.745559999999999</v>
      </c>
      <c r="AL623" s="38">
        <v>0.3288333</v>
      </c>
      <c r="AM623" s="38">
        <v>0.25820500000000002</v>
      </c>
      <c r="AN623" s="38">
        <v>3.5339599999999999E-2</v>
      </c>
      <c r="AO623" s="38">
        <v>3.2980799999999998E-2</v>
      </c>
      <c r="AP623" s="38">
        <v>-0.20999670000000001</v>
      </c>
      <c r="AQ623" s="38">
        <v>-3.4224400000000002E-2</v>
      </c>
      <c r="AR623" s="38">
        <v>-0.3163202</v>
      </c>
      <c r="AS623" s="38">
        <v>-3.4974100000000001E-2</v>
      </c>
      <c r="AT623" s="38">
        <v>-0.25986330000000002</v>
      </c>
      <c r="AU623" s="38">
        <v>-0.41333120000000001</v>
      </c>
      <c r="AV623" s="38">
        <v>-0.52449120000000005</v>
      </c>
      <c r="AW623" s="38">
        <v>-0.43919229999999998</v>
      </c>
      <c r="AX623" s="38">
        <v>-9.9212099999999998E-2</v>
      </c>
      <c r="AY623" s="38">
        <v>0.2047706</v>
      </c>
      <c r="AZ623" s="38">
        <v>0.65322100000000005</v>
      </c>
      <c r="BA623" s="38">
        <v>0.77233510000000005</v>
      </c>
      <c r="BB623" s="38">
        <v>1.206663</v>
      </c>
      <c r="BC623" s="38">
        <v>0.76553669999999996</v>
      </c>
      <c r="BD623" s="38">
        <v>0.76989280000000004</v>
      </c>
      <c r="BE623" s="38">
        <v>0.47676600000000002</v>
      </c>
      <c r="BF623" s="38">
        <v>0.63843439999999996</v>
      </c>
      <c r="BG623" s="38">
        <v>0.42451319999999998</v>
      </c>
      <c r="BH623" s="38">
        <v>0.30641069999999998</v>
      </c>
      <c r="BI623" s="38">
        <v>0.1137792</v>
      </c>
      <c r="BJ623" s="38">
        <v>0.3771523</v>
      </c>
      <c r="BK623" s="38">
        <v>0.30129820000000002</v>
      </c>
      <c r="BL623" s="38">
        <v>7.1404099999999998E-2</v>
      </c>
      <c r="BM623" s="38">
        <v>6.5713800000000003E-2</v>
      </c>
      <c r="BN623" s="38">
        <v>-0.17415269999999999</v>
      </c>
      <c r="BO623" s="38">
        <v>7.0384999999999996E-3</v>
      </c>
      <c r="BP623" s="38">
        <v>-0.26111289999999998</v>
      </c>
      <c r="BQ623" s="38">
        <v>9.2443999999999998E-3</v>
      </c>
      <c r="BR623" s="38">
        <v>-0.20644680000000001</v>
      </c>
      <c r="BS623" s="38">
        <v>-0.34880410000000001</v>
      </c>
      <c r="BT623" s="38">
        <v>-0.47103109999999998</v>
      </c>
      <c r="BU623" s="38">
        <v>-0.38984289999999999</v>
      </c>
      <c r="BV623" s="38">
        <v>-7.1578500000000003E-2</v>
      </c>
      <c r="BW623" s="38">
        <v>0.2396904</v>
      </c>
      <c r="BX623" s="38">
        <v>0.70874780000000004</v>
      </c>
      <c r="BY623" s="38">
        <v>0.84182319999999999</v>
      </c>
      <c r="BZ623" s="38">
        <v>1.2865</v>
      </c>
      <c r="CA623" s="38">
        <v>0.84913050000000001</v>
      </c>
      <c r="CB623" s="38">
        <v>0.86300120000000002</v>
      </c>
      <c r="CC623" s="38">
        <v>0.57922459999999998</v>
      </c>
      <c r="CD623" s="38">
        <v>0.72489219999999999</v>
      </c>
      <c r="CE623" s="38">
        <v>0.52977419999999997</v>
      </c>
      <c r="CF623" s="38">
        <v>0.39816459999999998</v>
      </c>
      <c r="CG623" s="38">
        <v>0.2079029</v>
      </c>
      <c r="CH623" s="38">
        <v>0.41061779999999998</v>
      </c>
      <c r="CI623" s="38">
        <v>0.33114450000000001</v>
      </c>
      <c r="CJ623" s="38">
        <v>9.6382200000000001E-2</v>
      </c>
      <c r="CK623" s="38">
        <v>8.8384599999999994E-2</v>
      </c>
      <c r="CL623" s="38">
        <v>-0.1493273</v>
      </c>
      <c r="CM623" s="38">
        <v>3.5617099999999999E-2</v>
      </c>
      <c r="CN623" s="38">
        <v>-0.22287650000000001</v>
      </c>
      <c r="CO623" s="38">
        <v>3.98699E-2</v>
      </c>
      <c r="CP623" s="38">
        <v>-0.16945070000000001</v>
      </c>
      <c r="CQ623" s="38">
        <v>-0.30411280000000002</v>
      </c>
      <c r="CR623" s="38">
        <v>-0.43400480000000002</v>
      </c>
      <c r="CS623" s="38">
        <v>-0.35566370000000003</v>
      </c>
      <c r="CT623" s="38">
        <v>-5.24395E-2</v>
      </c>
      <c r="CU623" s="38">
        <v>0.26387579999999999</v>
      </c>
      <c r="CV623" s="38">
        <v>0.74720549999999997</v>
      </c>
      <c r="CW623" s="38">
        <v>0.88995029999999997</v>
      </c>
      <c r="CX623" s="38">
        <v>1.3417939999999999</v>
      </c>
      <c r="CY623" s="38">
        <v>0.90702740000000004</v>
      </c>
      <c r="CZ623" s="38">
        <v>0.92748779999999997</v>
      </c>
      <c r="DA623" s="38">
        <v>0.65018719999999997</v>
      </c>
      <c r="DB623" s="38">
        <v>0.78477260000000004</v>
      </c>
      <c r="DC623" s="38">
        <v>0.60267760000000004</v>
      </c>
      <c r="DD623" s="38">
        <v>0.46171309999999999</v>
      </c>
      <c r="DE623" s="38">
        <v>0.27309270000000002</v>
      </c>
      <c r="DF623" s="38">
        <v>0.44408340000000002</v>
      </c>
      <c r="DG623" s="38">
        <v>0.3609907</v>
      </c>
      <c r="DH623" s="38">
        <v>0.12136039999999999</v>
      </c>
      <c r="DI623" s="38">
        <v>0.1110554</v>
      </c>
      <c r="DJ623" s="38">
        <v>-0.1245019</v>
      </c>
      <c r="DK623" s="38">
        <v>6.4195699999999994E-2</v>
      </c>
      <c r="DL623" s="38">
        <v>-0.18464</v>
      </c>
      <c r="DM623" s="38">
        <v>7.0495500000000003E-2</v>
      </c>
      <c r="DN623" s="38">
        <v>-0.1324545</v>
      </c>
      <c r="DO623" s="38">
        <v>-0.25942150000000003</v>
      </c>
      <c r="DP623" s="38">
        <v>-0.39697860000000001</v>
      </c>
      <c r="DQ623" s="38">
        <v>-0.3214844</v>
      </c>
      <c r="DR623" s="38">
        <v>-3.33006E-2</v>
      </c>
      <c r="DS623" s="38">
        <v>0.28806110000000001</v>
      </c>
      <c r="DT623" s="38">
        <v>0.78566320000000001</v>
      </c>
      <c r="DU623" s="38">
        <v>0.93807750000000001</v>
      </c>
      <c r="DV623" s="38">
        <v>1.397089</v>
      </c>
      <c r="DW623" s="38">
        <v>0.96492420000000001</v>
      </c>
      <c r="DX623" s="38">
        <v>0.99197440000000003</v>
      </c>
      <c r="DY623" s="38">
        <v>0.7211497</v>
      </c>
      <c r="DZ623" s="38">
        <v>0.84465299999999999</v>
      </c>
      <c r="EA623" s="38">
        <v>0.67558099999999999</v>
      </c>
      <c r="EB623" s="38">
        <v>0.52526150000000005</v>
      </c>
      <c r="EC623" s="38">
        <v>0.33828239999999998</v>
      </c>
      <c r="ED623" s="38">
        <v>0.49240240000000002</v>
      </c>
      <c r="EE623" s="38">
        <v>0.4040839</v>
      </c>
      <c r="EF623" s="38">
        <v>0.1574248</v>
      </c>
      <c r="EG623" s="38">
        <v>0.14378840000000001</v>
      </c>
      <c r="EH623" s="38">
        <v>-8.8658000000000001E-2</v>
      </c>
      <c r="EI623" s="38">
        <v>0.1054586</v>
      </c>
      <c r="EJ623" s="38">
        <v>-0.12943279999999999</v>
      </c>
      <c r="EK623" s="38">
        <v>0.114714</v>
      </c>
      <c r="EL623" s="38">
        <v>-7.9037999999999997E-2</v>
      </c>
      <c r="EM623" s="38">
        <v>-0.1948944</v>
      </c>
      <c r="EN623" s="38">
        <v>-0.3435185</v>
      </c>
      <c r="EO623" s="38">
        <v>-0.27213510000000002</v>
      </c>
      <c r="EP623" s="38">
        <v>-5.6670000000000002E-3</v>
      </c>
      <c r="EQ623" s="38">
        <v>0.32298090000000002</v>
      </c>
      <c r="ER623" s="38">
        <v>0.84118999999999999</v>
      </c>
      <c r="ES623" s="38">
        <v>1.007565</v>
      </c>
      <c r="ET623" s="38">
        <v>1.476926</v>
      </c>
      <c r="EU623" s="38">
        <v>1.0485180000000001</v>
      </c>
      <c r="EV623" s="38">
        <v>1.085083</v>
      </c>
      <c r="EW623" s="38">
        <v>0.82360840000000002</v>
      </c>
      <c r="EX623" s="38">
        <v>0.93111069999999996</v>
      </c>
      <c r="EY623" s="38">
        <v>0.78084189999999998</v>
      </c>
      <c r="EZ623" s="38">
        <v>0.61701550000000005</v>
      </c>
      <c r="FA623" s="38">
        <v>0.43240620000000002</v>
      </c>
      <c r="FB623" s="38">
        <v>84.680019999999999</v>
      </c>
      <c r="FC623" s="38">
        <v>83.194839999999999</v>
      </c>
      <c r="FD623" s="38">
        <v>81.779449999999997</v>
      </c>
      <c r="FE623" s="38">
        <v>80.684489999999997</v>
      </c>
      <c r="FF623" s="38">
        <v>79.64716</v>
      </c>
      <c r="FG623" s="38">
        <v>79.187579999999997</v>
      </c>
      <c r="FH623" s="38">
        <v>78.663589999999999</v>
      </c>
      <c r="FI623" s="38">
        <v>80.86618</v>
      </c>
      <c r="FJ623" s="38">
        <v>85.604550000000003</v>
      </c>
      <c r="FK623" s="38">
        <v>91.632559999999998</v>
      </c>
      <c r="FL623" s="38">
        <v>96.669280000000001</v>
      </c>
      <c r="FM623" s="38">
        <v>101.36020000000001</v>
      </c>
      <c r="FN623" s="38">
        <v>104.81480000000001</v>
      </c>
      <c r="FO623" s="38">
        <v>107.8854</v>
      </c>
      <c r="FP623" s="38">
        <v>109.81440000000001</v>
      </c>
      <c r="FQ623" s="38">
        <v>111.3573</v>
      </c>
      <c r="FR623" s="38">
        <v>111.4676</v>
      </c>
      <c r="FS623" s="38">
        <v>110.25700000000001</v>
      </c>
      <c r="FT623" s="38">
        <v>107.34269999999999</v>
      </c>
      <c r="FU623" s="38">
        <v>101.59520000000001</v>
      </c>
      <c r="FV623" s="38">
        <v>96.752269999999996</v>
      </c>
      <c r="FW623">
        <v>93.510379999999998</v>
      </c>
      <c r="FX623">
        <v>91.400390000000002</v>
      </c>
      <c r="FY623">
        <v>88.785480000000007</v>
      </c>
      <c r="FZ623">
        <v>0.10894810000000001</v>
      </c>
      <c r="GA623">
        <v>0.82465770000000005</v>
      </c>
      <c r="GB623">
        <v>1</v>
      </c>
    </row>
    <row r="624" spans="1:184" x14ac:dyDescent="0.3">
      <c r="A624" t="s">
        <v>279</v>
      </c>
      <c r="B624" t="s">
        <v>1</v>
      </c>
      <c r="C624" t="s">
        <v>1</v>
      </c>
      <c r="D624" t="s">
        <v>222</v>
      </c>
      <c r="E624" t="s">
        <v>1</v>
      </c>
      <c r="F624" t="s">
        <v>1</v>
      </c>
      <c r="G624" t="s">
        <v>1</v>
      </c>
      <c r="H624" s="40" t="s">
        <v>1</v>
      </c>
      <c r="I624" s="18" t="s">
        <v>1</v>
      </c>
      <c r="J624" s="38" t="s">
        <v>1</v>
      </c>
      <c r="K624" s="18">
        <v>44811</v>
      </c>
      <c r="L624" s="38">
        <v>1321</v>
      </c>
      <c r="M624" s="38">
        <v>1323</v>
      </c>
      <c r="N624" s="38">
        <v>14.00756</v>
      </c>
      <c r="O624" s="38">
        <v>13.440060000000001</v>
      </c>
      <c r="P624" s="38">
        <v>13.15063</v>
      </c>
      <c r="Q624" s="38">
        <v>13.033609999999999</v>
      </c>
      <c r="R624" s="38">
        <v>13.458310000000001</v>
      </c>
      <c r="S624" s="38">
        <v>14.97575</v>
      </c>
      <c r="T624" s="38">
        <v>16.63063</v>
      </c>
      <c r="U624" s="38">
        <v>18.522279999999999</v>
      </c>
      <c r="V624" s="38">
        <v>20.897549999999999</v>
      </c>
      <c r="W624" s="38">
        <v>22.608809999999998</v>
      </c>
      <c r="X624" s="38">
        <v>24.136150000000001</v>
      </c>
      <c r="Y624" s="38">
        <v>25.273489999999999</v>
      </c>
      <c r="Z624" s="38">
        <v>26.129200000000001</v>
      </c>
      <c r="AA624" s="38">
        <v>26.92728</v>
      </c>
      <c r="AB624" s="38">
        <v>26.948499999999999</v>
      </c>
      <c r="AC624" s="38">
        <v>26.45215</v>
      </c>
      <c r="AD624" s="38">
        <v>25.329509999999999</v>
      </c>
      <c r="AE624" s="38">
        <v>23.459289999999999</v>
      </c>
      <c r="AF624" s="38">
        <v>22.012</v>
      </c>
      <c r="AG624" s="38">
        <v>20.762280000000001</v>
      </c>
      <c r="AH624" s="38">
        <v>19.808240000000001</v>
      </c>
      <c r="AI624" s="38">
        <v>18.383479999999999</v>
      </c>
      <c r="AJ624" s="38">
        <v>16.39827</v>
      </c>
      <c r="AK624" s="38">
        <v>14.798159999999999</v>
      </c>
      <c r="AL624" s="38">
        <v>0.15733349999999999</v>
      </c>
      <c r="AM624" s="38">
        <v>0.2065167</v>
      </c>
      <c r="AN624" s="38">
        <v>9.3142699999999995E-2</v>
      </c>
      <c r="AO624" s="38">
        <v>4.3012700000000001E-2</v>
      </c>
      <c r="AP624" s="38">
        <v>-0.1055769</v>
      </c>
      <c r="AQ624" s="38">
        <v>-0.21499109999999999</v>
      </c>
      <c r="AR624" s="38">
        <v>-0.45736270000000001</v>
      </c>
      <c r="AS624" s="38">
        <v>-1.78006E-2</v>
      </c>
      <c r="AT624" s="38">
        <v>-0.2624745</v>
      </c>
      <c r="AU624" s="38">
        <v>-0.3002129</v>
      </c>
      <c r="AV624" s="38">
        <v>-0.23047090000000001</v>
      </c>
      <c r="AW624" s="38">
        <v>-2.4585599999999999E-2</v>
      </c>
      <c r="AX624" s="38">
        <v>6.4527399999999999E-2</v>
      </c>
      <c r="AY624" s="38">
        <v>7.82056E-2</v>
      </c>
      <c r="AZ624" s="38">
        <v>1.7245E-2</v>
      </c>
      <c r="BA624" s="38">
        <v>0.1574488</v>
      </c>
      <c r="BB624" s="38">
        <v>0.43093209999999998</v>
      </c>
      <c r="BC624" s="38">
        <v>0.34258050000000001</v>
      </c>
      <c r="BD624" s="38">
        <v>3.6177599999999997E-2</v>
      </c>
      <c r="BE624" s="38">
        <v>-0.21409010000000001</v>
      </c>
      <c r="BF624" s="38">
        <v>0.3097452</v>
      </c>
      <c r="BG624" s="38">
        <v>0.56613749999999996</v>
      </c>
      <c r="BH624" s="38">
        <v>0.46024540000000003</v>
      </c>
      <c r="BI624" s="38">
        <v>0.22035569999999999</v>
      </c>
      <c r="BJ624" s="38">
        <v>0.19995879999999999</v>
      </c>
      <c r="BK624" s="38">
        <v>0.23772299999999999</v>
      </c>
      <c r="BL624" s="38">
        <v>0.1196979</v>
      </c>
      <c r="BM624" s="38">
        <v>6.9174100000000002E-2</v>
      </c>
      <c r="BN624" s="38">
        <v>-7.5030399999999997E-2</v>
      </c>
      <c r="BO624" s="38">
        <v>-0.1792078</v>
      </c>
      <c r="BP624" s="38">
        <v>-0.41386440000000002</v>
      </c>
      <c r="BQ624" s="38">
        <v>1.8359299999999999E-2</v>
      </c>
      <c r="BR624" s="38">
        <v>-0.21877859999999999</v>
      </c>
      <c r="BS624" s="38">
        <v>-0.25473869999999998</v>
      </c>
      <c r="BT624" s="38">
        <v>-0.1952691</v>
      </c>
      <c r="BU624" s="38">
        <v>5.9297000000000004E-3</v>
      </c>
      <c r="BV624" s="38">
        <v>8.7015200000000001E-2</v>
      </c>
      <c r="BW624" s="38">
        <v>0.10315050000000001</v>
      </c>
      <c r="BX624" s="38">
        <v>5.6518800000000001E-2</v>
      </c>
      <c r="BY624" s="38">
        <v>0.2144633</v>
      </c>
      <c r="BZ624" s="38">
        <v>0.49930380000000002</v>
      </c>
      <c r="CA624" s="38">
        <v>0.41792040000000003</v>
      </c>
      <c r="CB624" s="38">
        <v>0.11989420000000001</v>
      </c>
      <c r="CC624" s="38">
        <v>-0.12835759999999999</v>
      </c>
      <c r="CD624" s="38">
        <v>0.37806380000000001</v>
      </c>
      <c r="CE624" s="38">
        <v>0.6405653</v>
      </c>
      <c r="CF624" s="38">
        <v>0.52908639999999996</v>
      </c>
      <c r="CG624" s="38">
        <v>0.2855046</v>
      </c>
      <c r="CH624" s="38">
        <v>0.22948099999999999</v>
      </c>
      <c r="CI624" s="38">
        <v>0.25933640000000002</v>
      </c>
      <c r="CJ624" s="38">
        <v>0.13808989999999999</v>
      </c>
      <c r="CK624" s="38">
        <v>8.7293499999999996E-2</v>
      </c>
      <c r="CL624" s="38">
        <v>-5.3873999999999998E-2</v>
      </c>
      <c r="CM624" s="38">
        <v>-0.15442439999999999</v>
      </c>
      <c r="CN624" s="38">
        <v>-0.38373760000000001</v>
      </c>
      <c r="CO624" s="38">
        <v>4.3403499999999998E-2</v>
      </c>
      <c r="CP624" s="38">
        <v>-0.18851490000000001</v>
      </c>
      <c r="CQ624" s="38">
        <v>-0.22324330000000001</v>
      </c>
      <c r="CR624" s="38">
        <v>-0.1708884</v>
      </c>
      <c r="CS624" s="38">
        <v>2.7064499999999998E-2</v>
      </c>
      <c r="CT624" s="38">
        <v>0.10259020000000001</v>
      </c>
      <c r="CU624" s="38">
        <v>0.1204273</v>
      </c>
      <c r="CV624" s="38">
        <v>8.3719799999999997E-2</v>
      </c>
      <c r="CW624" s="38">
        <v>0.25395129999999999</v>
      </c>
      <c r="CX624" s="38">
        <v>0.54665779999999997</v>
      </c>
      <c r="CY624" s="38">
        <v>0.47010049999999998</v>
      </c>
      <c r="CZ624" s="38">
        <v>0.17787600000000001</v>
      </c>
      <c r="DA624" s="38">
        <v>-6.8979499999999999E-2</v>
      </c>
      <c r="DB624" s="38">
        <v>0.42538110000000001</v>
      </c>
      <c r="DC624" s="38">
        <v>0.6921138</v>
      </c>
      <c r="DD624" s="38">
        <v>0.57676550000000004</v>
      </c>
      <c r="DE624" s="38">
        <v>0.33062649999999999</v>
      </c>
      <c r="DF624" s="38">
        <v>0.25900319999999999</v>
      </c>
      <c r="DG624" s="38">
        <v>0.28094989999999997</v>
      </c>
      <c r="DH624" s="38">
        <v>0.15648200000000001</v>
      </c>
      <c r="DI624" s="38">
        <v>0.1054128</v>
      </c>
      <c r="DJ624" s="38">
        <v>-3.2717599999999999E-2</v>
      </c>
      <c r="DK624" s="38">
        <v>-0.12964110000000001</v>
      </c>
      <c r="DL624" s="38">
        <v>-0.3536108</v>
      </c>
      <c r="DM624" s="38">
        <v>6.84477E-2</v>
      </c>
      <c r="DN624" s="38">
        <v>-0.15825130000000001</v>
      </c>
      <c r="DO624" s="38">
        <v>-0.191748</v>
      </c>
      <c r="DP624" s="38">
        <v>-0.14650779999999999</v>
      </c>
      <c r="DQ624" s="38">
        <v>4.81993E-2</v>
      </c>
      <c r="DR624" s="38">
        <v>0.1181653</v>
      </c>
      <c r="DS624" s="38">
        <v>0.13770399999999999</v>
      </c>
      <c r="DT624" s="38">
        <v>0.1109207</v>
      </c>
      <c r="DU624" s="38">
        <v>0.29343930000000001</v>
      </c>
      <c r="DV624" s="38">
        <v>0.59401179999999998</v>
      </c>
      <c r="DW624" s="38">
        <v>0.52228059999999998</v>
      </c>
      <c r="DX624" s="38">
        <v>0.23585790000000001</v>
      </c>
      <c r="DY624" s="38">
        <v>-9.6015000000000007E-3</v>
      </c>
      <c r="DZ624" s="38">
        <v>0.47269830000000002</v>
      </c>
      <c r="EA624" s="38">
        <v>0.74366220000000005</v>
      </c>
      <c r="EB624" s="38">
        <v>0.62444469999999996</v>
      </c>
      <c r="EC624" s="38">
        <v>0.37574839999999998</v>
      </c>
      <c r="ED624" s="38">
        <v>0.30162850000000002</v>
      </c>
      <c r="EE624" s="38">
        <v>0.31215619999999999</v>
      </c>
      <c r="EF624" s="38">
        <v>0.18303720000000001</v>
      </c>
      <c r="EG624" s="38">
        <v>0.1315742</v>
      </c>
      <c r="EH624" s="38">
        <v>-2.1711E-3</v>
      </c>
      <c r="EI624" s="38">
        <v>-9.3857800000000005E-2</v>
      </c>
      <c r="EJ624" s="38">
        <v>-0.31011250000000001</v>
      </c>
      <c r="EK624" s="38">
        <v>0.1046076</v>
      </c>
      <c r="EL624" s="38">
        <v>-0.1145554</v>
      </c>
      <c r="EM624" s="38">
        <v>-0.14627370000000001</v>
      </c>
      <c r="EN624" s="38">
        <v>-0.1113059</v>
      </c>
      <c r="EO624" s="38">
        <v>7.8714500000000007E-2</v>
      </c>
      <c r="EP624" s="38">
        <v>0.1406531</v>
      </c>
      <c r="EQ624" s="38">
        <v>0.16264890000000001</v>
      </c>
      <c r="ER624" s="38">
        <v>0.15019450000000001</v>
      </c>
      <c r="ES624" s="38">
        <v>0.35045369999999998</v>
      </c>
      <c r="ET624" s="38">
        <v>0.66238350000000001</v>
      </c>
      <c r="EU624" s="38">
        <v>0.59762040000000005</v>
      </c>
      <c r="EV624" s="38">
        <v>0.31957439999999998</v>
      </c>
      <c r="EW624" s="38">
        <v>7.6131000000000004E-2</v>
      </c>
      <c r="EX624" s="38">
        <v>0.54101699999999997</v>
      </c>
      <c r="EY624" s="38">
        <v>0.81808999999999998</v>
      </c>
      <c r="EZ624" s="38">
        <v>0.6932857</v>
      </c>
      <c r="FA624" s="38">
        <v>0.44089729999999999</v>
      </c>
      <c r="FB624" s="38">
        <v>86.865939999999995</v>
      </c>
      <c r="FC624" s="38">
        <v>85.394930000000002</v>
      </c>
      <c r="FD624" s="38">
        <v>82.930610000000001</v>
      </c>
      <c r="FE624" s="38">
        <v>81.772069999999999</v>
      </c>
      <c r="FF624" s="38">
        <v>80.662059999999997</v>
      </c>
      <c r="FG624" s="38">
        <v>78.906130000000005</v>
      </c>
      <c r="FH624" s="38">
        <v>78.345860000000002</v>
      </c>
      <c r="FI624" s="38">
        <v>78.93741</v>
      </c>
      <c r="FJ624" s="38">
        <v>83.729889999999997</v>
      </c>
      <c r="FK624" s="38">
        <v>89.26276</v>
      </c>
      <c r="FL624" s="38">
        <v>94.474400000000003</v>
      </c>
      <c r="FM624" s="38">
        <v>98.205619999999996</v>
      </c>
      <c r="FN624" s="38">
        <v>101.6151</v>
      </c>
      <c r="FO624" s="38">
        <v>104.12090000000001</v>
      </c>
      <c r="FP624" s="38">
        <v>105.92149999999999</v>
      </c>
      <c r="FQ624" s="38">
        <v>107.0132</v>
      </c>
      <c r="FR624" s="38">
        <v>107.0484</v>
      </c>
      <c r="FS624" s="38">
        <v>105.48990000000001</v>
      </c>
      <c r="FT624" s="38">
        <v>102.1926</v>
      </c>
      <c r="FU624" s="38">
        <v>97.630619999999993</v>
      </c>
      <c r="FV624" s="38">
        <v>94.278589999999994</v>
      </c>
      <c r="FW624">
        <v>91.809049999999999</v>
      </c>
      <c r="FX624">
        <v>88.973479999999995</v>
      </c>
      <c r="FY624">
        <v>86.127269999999996</v>
      </c>
      <c r="FZ624">
        <v>9.1975699999999994E-2</v>
      </c>
      <c r="GA624">
        <v>0.67554219999999998</v>
      </c>
      <c r="GB624">
        <v>1</v>
      </c>
    </row>
    <row r="625" spans="1:184" x14ac:dyDescent="0.3">
      <c r="A625" t="s">
        <v>279</v>
      </c>
      <c r="B625" t="s">
        <v>1</v>
      </c>
      <c r="C625" t="s">
        <v>1</v>
      </c>
      <c r="D625" t="s">
        <v>222</v>
      </c>
      <c r="E625" t="s">
        <v>1</v>
      </c>
      <c r="F625" t="s">
        <v>1</v>
      </c>
      <c r="G625" t="s">
        <v>1</v>
      </c>
      <c r="H625" s="40" t="s">
        <v>1</v>
      </c>
      <c r="I625" s="18" t="s">
        <v>1</v>
      </c>
      <c r="J625" s="38" t="s">
        <v>1</v>
      </c>
      <c r="K625" s="18" t="s">
        <v>2</v>
      </c>
      <c r="L625" s="38">
        <v>3307</v>
      </c>
      <c r="M625" s="38">
        <v>3308</v>
      </c>
      <c r="N625" s="38">
        <v>12.75728</v>
      </c>
      <c r="O625" s="38">
        <v>12.21805</v>
      </c>
      <c r="P625" s="38">
        <v>11.91924</v>
      </c>
      <c r="Q625" s="38">
        <v>11.86351</v>
      </c>
      <c r="R625" s="38">
        <v>12.330399999999999</v>
      </c>
      <c r="S625" s="38">
        <v>13.72345</v>
      </c>
      <c r="T625" s="38">
        <v>15.15164</v>
      </c>
      <c r="U625" s="38">
        <v>17.045079999999999</v>
      </c>
      <c r="V625" s="38">
        <v>19.38392</v>
      </c>
      <c r="W625" s="38">
        <v>21.07264</v>
      </c>
      <c r="X625" s="38">
        <v>22.620380000000001</v>
      </c>
      <c r="Y625" s="38">
        <v>23.823370000000001</v>
      </c>
      <c r="Z625" s="38">
        <v>24.683319999999998</v>
      </c>
      <c r="AA625" s="38">
        <v>25.553260000000002</v>
      </c>
      <c r="AB625" s="38">
        <v>25.80293</v>
      </c>
      <c r="AC625" s="38">
        <v>25.425360000000001</v>
      </c>
      <c r="AD625" s="38">
        <v>24.422149999999998</v>
      </c>
      <c r="AE625" s="38">
        <v>22.725110000000001</v>
      </c>
      <c r="AF625" s="38">
        <v>21.311409999999999</v>
      </c>
      <c r="AG625" s="38">
        <v>20.151219999999999</v>
      </c>
      <c r="AH625" s="38">
        <v>19.125509999999998</v>
      </c>
      <c r="AI625" s="38">
        <v>17.554359999999999</v>
      </c>
      <c r="AJ625" s="38">
        <v>15.68247</v>
      </c>
      <c r="AK625" s="38">
        <v>14.095190000000001</v>
      </c>
      <c r="AL625" s="38">
        <v>-4.7631699999999999E-2</v>
      </c>
      <c r="AM625" s="38">
        <v>-4.2414800000000003E-2</v>
      </c>
      <c r="AN625" s="38">
        <v>-1.7806300000000001E-2</v>
      </c>
      <c r="AO625" s="38">
        <v>6.845E-4</v>
      </c>
      <c r="AP625" s="38">
        <v>-7.6087999999999998E-3</v>
      </c>
      <c r="AQ625" s="38">
        <v>-2.5792800000000001E-2</v>
      </c>
      <c r="AR625" s="38">
        <v>-9.9070699999999998E-2</v>
      </c>
      <c r="AS625" s="38">
        <v>7.9421000000000005E-3</v>
      </c>
      <c r="AT625" s="38">
        <v>-6.9461599999999998E-2</v>
      </c>
      <c r="AU625" s="38">
        <v>-0.15305679999999999</v>
      </c>
      <c r="AV625" s="38">
        <v>-0.16377120000000001</v>
      </c>
      <c r="AW625" s="38">
        <v>-0.1218312</v>
      </c>
      <c r="AX625" s="38">
        <v>-3.11145E-2</v>
      </c>
      <c r="AY625" s="38">
        <v>4.7916100000000003E-2</v>
      </c>
      <c r="AZ625" s="38">
        <v>9.8424399999999995E-2</v>
      </c>
      <c r="BA625" s="38">
        <v>0.12763820000000001</v>
      </c>
      <c r="BB625" s="38">
        <v>0.3904572</v>
      </c>
      <c r="BC625" s="38">
        <v>0.2716925</v>
      </c>
      <c r="BD625" s="38">
        <v>0.24731790000000001</v>
      </c>
      <c r="BE625" s="38">
        <v>0.187391</v>
      </c>
      <c r="BF625" s="38">
        <v>0.25018780000000002</v>
      </c>
      <c r="BG625" s="38">
        <v>5.5265399999999999E-2</v>
      </c>
      <c r="BH625" s="38">
        <v>5.1973600000000002E-2</v>
      </c>
      <c r="BI625" s="38">
        <v>-1.0883200000000001E-2</v>
      </c>
      <c r="BJ625" s="38">
        <v>-1.8339500000000002E-2</v>
      </c>
      <c r="BK625" s="38">
        <v>-1.9035900000000001E-2</v>
      </c>
      <c r="BL625" s="38">
        <v>6.0927000000000004E-3</v>
      </c>
      <c r="BM625" s="38">
        <v>2.25986E-2</v>
      </c>
      <c r="BN625" s="38">
        <v>1.3542E-2</v>
      </c>
      <c r="BO625" s="38">
        <v>-9.5469999999999995E-4</v>
      </c>
      <c r="BP625" s="38">
        <v>-6.8539000000000003E-2</v>
      </c>
      <c r="BQ625" s="38">
        <v>3.2478899999999998E-2</v>
      </c>
      <c r="BR625" s="38">
        <v>-3.36218E-2</v>
      </c>
      <c r="BS625" s="38">
        <v>-0.1186565</v>
      </c>
      <c r="BT625" s="38">
        <v>-0.133385</v>
      </c>
      <c r="BU625" s="38">
        <v>-9.1315499999999994E-2</v>
      </c>
      <c r="BV625" s="38">
        <v>-1.5649400000000001E-2</v>
      </c>
      <c r="BW625" s="38">
        <v>6.7599999999999993E-2</v>
      </c>
      <c r="BX625" s="38">
        <v>0.13248740000000001</v>
      </c>
      <c r="BY625" s="38">
        <v>0.16596630000000001</v>
      </c>
      <c r="BZ625" s="38">
        <v>0.4348747</v>
      </c>
      <c r="CA625" s="38">
        <v>0.31481290000000001</v>
      </c>
      <c r="CB625" s="38">
        <v>0.29477940000000002</v>
      </c>
      <c r="CC625" s="38">
        <v>0.23986489999999999</v>
      </c>
      <c r="CD625" s="38">
        <v>0.29449049999999999</v>
      </c>
      <c r="CE625" s="38">
        <v>0.1019518</v>
      </c>
      <c r="CF625" s="38">
        <v>9.9072400000000005E-2</v>
      </c>
      <c r="CG625" s="38">
        <v>3.7159200000000003E-2</v>
      </c>
      <c r="CH625" s="38">
        <v>1.9482E-3</v>
      </c>
      <c r="CI625" s="38">
        <v>-2.8436999999999998E-3</v>
      </c>
      <c r="CJ625" s="38">
        <v>2.2645100000000001E-2</v>
      </c>
      <c r="CK625" s="38">
        <v>3.77761E-2</v>
      </c>
      <c r="CL625" s="38">
        <v>2.8190900000000001E-2</v>
      </c>
      <c r="CM625" s="38">
        <v>1.6248200000000001E-2</v>
      </c>
      <c r="CN625" s="38">
        <v>-4.7392900000000002E-2</v>
      </c>
      <c r="CO625" s="38">
        <v>4.9473000000000003E-2</v>
      </c>
      <c r="CP625" s="38">
        <v>-8.7992000000000001E-3</v>
      </c>
      <c r="CQ625" s="38">
        <v>-9.4830899999999996E-2</v>
      </c>
      <c r="CR625" s="38">
        <v>-0.1123396</v>
      </c>
      <c r="CS625" s="38">
        <v>-7.0180400000000004E-2</v>
      </c>
      <c r="CT625" s="38">
        <v>-4.9382000000000002E-3</v>
      </c>
      <c r="CU625" s="38">
        <v>8.1232899999999997E-2</v>
      </c>
      <c r="CV625" s="38">
        <v>0.1560793</v>
      </c>
      <c r="CW625" s="38">
        <v>0.19251219999999999</v>
      </c>
      <c r="CX625" s="38">
        <v>0.4656382</v>
      </c>
      <c r="CY625" s="38">
        <v>0.34467789999999998</v>
      </c>
      <c r="CZ625" s="38">
        <v>0.32765119999999998</v>
      </c>
      <c r="DA625" s="38">
        <v>0.27620820000000001</v>
      </c>
      <c r="DB625" s="38">
        <v>0.32517449999999998</v>
      </c>
      <c r="DC625" s="38">
        <v>0.13428660000000001</v>
      </c>
      <c r="DD625" s="38">
        <v>0.1316929</v>
      </c>
      <c r="DE625" s="38">
        <v>7.0433300000000004E-2</v>
      </c>
      <c r="DF625" s="38">
        <v>2.2235899999999999E-2</v>
      </c>
      <c r="DG625" s="38">
        <v>1.33484E-2</v>
      </c>
      <c r="DH625" s="38">
        <v>3.9197500000000003E-2</v>
      </c>
      <c r="DI625" s="38">
        <v>5.2953699999999999E-2</v>
      </c>
      <c r="DJ625" s="38">
        <v>4.28399E-2</v>
      </c>
      <c r="DK625" s="38">
        <v>3.3451099999999998E-2</v>
      </c>
      <c r="DL625" s="38">
        <v>-2.6246800000000001E-2</v>
      </c>
      <c r="DM625" s="38">
        <v>6.6466999999999998E-2</v>
      </c>
      <c r="DN625" s="38">
        <v>1.60234E-2</v>
      </c>
      <c r="DO625" s="38">
        <v>-7.1005399999999996E-2</v>
      </c>
      <c r="DP625" s="38">
        <v>-9.1294200000000006E-2</v>
      </c>
      <c r="DQ625" s="38">
        <v>-4.90453E-2</v>
      </c>
      <c r="DR625" s="38">
        <v>5.7729000000000001E-3</v>
      </c>
      <c r="DS625" s="38">
        <v>9.4865900000000003E-2</v>
      </c>
      <c r="DT625" s="38">
        <v>0.1796712</v>
      </c>
      <c r="DU625" s="38">
        <v>0.21905810000000001</v>
      </c>
      <c r="DV625" s="38">
        <v>0.4964016</v>
      </c>
      <c r="DW625" s="38">
        <v>0.37454290000000001</v>
      </c>
      <c r="DX625" s="38">
        <v>0.36052289999999998</v>
      </c>
      <c r="DY625" s="38">
        <v>0.31255139999999998</v>
      </c>
      <c r="DZ625" s="38">
        <v>0.35585840000000002</v>
      </c>
      <c r="EA625" s="38">
        <v>0.16662150000000001</v>
      </c>
      <c r="EB625" s="38">
        <v>0.1643134</v>
      </c>
      <c r="EC625" s="38">
        <v>0.10370740000000001</v>
      </c>
      <c r="ED625" s="38">
        <v>5.15281E-2</v>
      </c>
      <c r="EE625" s="38">
        <v>3.6727299999999997E-2</v>
      </c>
      <c r="EF625" s="38">
        <v>6.30965E-2</v>
      </c>
      <c r="EG625" s="38">
        <v>7.4867799999999998E-2</v>
      </c>
      <c r="EH625" s="38">
        <v>6.3990699999999998E-2</v>
      </c>
      <c r="EI625" s="38">
        <v>5.8289199999999999E-2</v>
      </c>
      <c r="EJ625" s="38">
        <v>4.2849000000000003E-3</v>
      </c>
      <c r="EK625" s="38">
        <v>9.1003799999999996E-2</v>
      </c>
      <c r="EL625" s="38">
        <v>5.1863199999999998E-2</v>
      </c>
      <c r="EM625" s="38">
        <v>-3.6604999999999999E-2</v>
      </c>
      <c r="EN625" s="38">
        <v>-6.0907999999999997E-2</v>
      </c>
      <c r="EO625" s="38">
        <v>-1.8529500000000001E-2</v>
      </c>
      <c r="EP625" s="38">
        <v>2.1238099999999999E-2</v>
      </c>
      <c r="EQ625" s="38">
        <v>0.11454979999999999</v>
      </c>
      <c r="ER625" s="38">
        <v>0.21373420000000001</v>
      </c>
      <c r="ES625" s="38">
        <v>0.25738630000000001</v>
      </c>
      <c r="ET625" s="38">
        <v>0.54081920000000006</v>
      </c>
      <c r="EU625" s="38">
        <v>0.41766320000000001</v>
      </c>
      <c r="EV625" s="38">
        <v>0.40798440000000002</v>
      </c>
      <c r="EW625" s="38">
        <v>0.3650253</v>
      </c>
      <c r="EX625" s="38">
        <v>0.40016109999999999</v>
      </c>
      <c r="EY625" s="38">
        <v>0.21330789999999999</v>
      </c>
      <c r="EZ625" s="38">
        <v>0.21141219999999999</v>
      </c>
      <c r="FA625" s="38">
        <v>0.15174989999999999</v>
      </c>
      <c r="FB625" s="38">
        <v>80.154880000000006</v>
      </c>
      <c r="FC625" s="38">
        <v>78.583759999999998</v>
      </c>
      <c r="FD625" s="38">
        <v>76.802980000000005</v>
      </c>
      <c r="FE625" s="38">
        <v>75.25318</v>
      </c>
      <c r="FF625" s="38">
        <v>74.002750000000006</v>
      </c>
      <c r="FG625" s="38">
        <v>72.923820000000006</v>
      </c>
      <c r="FH625" s="38">
        <v>72.610740000000007</v>
      </c>
      <c r="FI625" s="38">
        <v>74.942179999999993</v>
      </c>
      <c r="FJ625" s="38">
        <v>79.330380000000005</v>
      </c>
      <c r="FK625" s="38">
        <v>83.997569999999996</v>
      </c>
      <c r="FL625" s="38">
        <v>88.417559999999995</v>
      </c>
      <c r="FM625" s="38">
        <v>92.38355</v>
      </c>
      <c r="FN625" s="38">
        <v>95.652709999999999</v>
      </c>
      <c r="FO625" s="38">
        <v>98.305790000000002</v>
      </c>
      <c r="FP625" s="38">
        <v>100.3532</v>
      </c>
      <c r="FQ625" s="38">
        <v>101.7128</v>
      </c>
      <c r="FR625" s="38">
        <v>102.2118</v>
      </c>
      <c r="FS625" s="38">
        <v>101.5536</v>
      </c>
      <c r="FT625" s="38">
        <v>99.687060000000002</v>
      </c>
      <c r="FU625" s="38">
        <v>96.153639999999996</v>
      </c>
      <c r="FV625" s="38">
        <v>92.001109999999997</v>
      </c>
      <c r="FW625">
        <v>88.540279999999996</v>
      </c>
      <c r="FX625">
        <v>85.710040000000006</v>
      </c>
      <c r="FY625">
        <v>82.919820000000001</v>
      </c>
      <c r="FZ625">
        <v>5.4400999999999998E-2</v>
      </c>
      <c r="GA625">
        <v>0.44233600000000001</v>
      </c>
      <c r="GB625">
        <v>1</v>
      </c>
    </row>
    <row r="626" spans="1:184" x14ac:dyDescent="0.3">
      <c r="A626" t="s">
        <v>279</v>
      </c>
      <c r="B626" t="s">
        <v>1</v>
      </c>
      <c r="C626" t="s">
        <v>1</v>
      </c>
      <c r="D626" t="s">
        <v>223</v>
      </c>
      <c r="E626" t="s">
        <v>1</v>
      </c>
      <c r="F626" t="s">
        <v>1</v>
      </c>
      <c r="G626" t="s">
        <v>1</v>
      </c>
      <c r="H626" s="40" t="s">
        <v>1</v>
      </c>
      <c r="I626" s="18" t="s">
        <v>1</v>
      </c>
      <c r="J626" s="38" t="s">
        <v>1</v>
      </c>
      <c r="K626" s="18">
        <v>44722</v>
      </c>
      <c r="L626" s="38">
        <v>11625</v>
      </c>
      <c r="M626" s="38">
        <v>11625</v>
      </c>
      <c r="N626" s="38">
        <v>14.181330000000001</v>
      </c>
      <c r="O626" s="38">
        <v>13.58774</v>
      </c>
      <c r="P626" s="38">
        <v>13.231019999999999</v>
      </c>
      <c r="Q626" s="38">
        <v>13.151870000000001</v>
      </c>
      <c r="R626" s="38">
        <v>13.66976</v>
      </c>
      <c r="S626" s="38">
        <v>14.91929</v>
      </c>
      <c r="T626" s="38">
        <v>16.45768</v>
      </c>
      <c r="U626" s="38">
        <v>18.753270000000001</v>
      </c>
      <c r="V626" s="38">
        <v>21.252680000000002</v>
      </c>
      <c r="W626" s="38">
        <v>23.131779999999999</v>
      </c>
      <c r="X626" s="38">
        <v>24.798729999999999</v>
      </c>
      <c r="Y626" s="38">
        <v>26.140270000000001</v>
      </c>
      <c r="Z626" s="38">
        <v>26.883279999999999</v>
      </c>
      <c r="AA626" s="38">
        <v>27.661539999999999</v>
      </c>
      <c r="AB626" s="38">
        <v>27.743189999999998</v>
      </c>
      <c r="AC626" s="38">
        <v>27.16891</v>
      </c>
      <c r="AD626" s="38">
        <v>25.951550000000001</v>
      </c>
      <c r="AE626" s="38">
        <v>24.291080000000001</v>
      </c>
      <c r="AF626" s="38">
        <v>22.689810000000001</v>
      </c>
      <c r="AG626" s="38">
        <v>21.55986</v>
      </c>
      <c r="AH626" s="38">
        <v>20.525860000000002</v>
      </c>
      <c r="AI626" s="38">
        <v>19.048179999999999</v>
      </c>
      <c r="AJ626" s="38">
        <v>17.188379999999999</v>
      </c>
      <c r="AK626" s="38">
        <v>15.667680000000001</v>
      </c>
      <c r="AL626" s="38">
        <v>1.35148E-2</v>
      </c>
      <c r="AM626" s="38">
        <v>3.6150000000000002E-3</v>
      </c>
      <c r="AN626" s="38">
        <v>5.66819E-2</v>
      </c>
      <c r="AO626" s="38">
        <v>9.4192700000000004E-2</v>
      </c>
      <c r="AP626" s="38">
        <v>0.14673340000000001</v>
      </c>
      <c r="AQ626" s="38">
        <v>0.1227299</v>
      </c>
      <c r="AR626" s="38">
        <v>6.6446999999999999E-3</v>
      </c>
      <c r="AS626" s="38">
        <v>-0.15746689999999999</v>
      </c>
      <c r="AT626" s="38">
        <v>-0.23937339999999999</v>
      </c>
      <c r="AU626" s="38">
        <v>-0.33965329999999999</v>
      </c>
      <c r="AV626" s="38">
        <v>-0.28462320000000002</v>
      </c>
      <c r="AW626" s="38">
        <v>-0.17131589999999999</v>
      </c>
      <c r="AX626" s="38">
        <v>-5.9657399999999999E-2</v>
      </c>
      <c r="AY626" s="38">
        <v>3.4513000000000002E-2</v>
      </c>
      <c r="AZ626" s="38">
        <v>0.1961591</v>
      </c>
      <c r="BA626" s="38">
        <v>0.190885</v>
      </c>
      <c r="BB626" s="38">
        <v>0.17676600000000001</v>
      </c>
      <c r="BC626" s="38">
        <v>0.10994080000000001</v>
      </c>
      <c r="BD626" s="38">
        <v>-3.9696799999999997E-2</v>
      </c>
      <c r="BE626" s="38">
        <v>-0.13076779999999999</v>
      </c>
      <c r="BF626" s="38">
        <v>-0.1080073</v>
      </c>
      <c r="BG626" s="38">
        <v>-0.29820360000000001</v>
      </c>
      <c r="BH626" s="38">
        <v>-0.26491239999999999</v>
      </c>
      <c r="BI626" s="38">
        <v>-0.33031480000000002</v>
      </c>
      <c r="BJ626" s="38">
        <v>4.8354500000000002E-2</v>
      </c>
      <c r="BK626" s="38">
        <v>3.0935500000000001E-2</v>
      </c>
      <c r="BL626" s="38">
        <v>7.8575199999999998E-2</v>
      </c>
      <c r="BM626" s="38">
        <v>0.1119938</v>
      </c>
      <c r="BN626" s="38">
        <v>0.1652025</v>
      </c>
      <c r="BO626" s="38">
        <v>0.14823990000000001</v>
      </c>
      <c r="BP626" s="38">
        <v>3.7329399999999999E-2</v>
      </c>
      <c r="BQ626" s="38">
        <v>-0.13500509999999999</v>
      </c>
      <c r="BR626" s="38">
        <v>-0.21024180000000001</v>
      </c>
      <c r="BS626" s="38">
        <v>-0.2984482</v>
      </c>
      <c r="BT626" s="38">
        <v>-0.25381680000000001</v>
      </c>
      <c r="BU626" s="38">
        <v>-0.14849270000000001</v>
      </c>
      <c r="BV626" s="38">
        <v>-4.6188600000000003E-2</v>
      </c>
      <c r="BW626" s="38">
        <v>5.3535399999999997E-2</v>
      </c>
      <c r="BX626" s="38">
        <v>0.2312545</v>
      </c>
      <c r="BY626" s="38">
        <v>0.2342737</v>
      </c>
      <c r="BZ626" s="38">
        <v>0.22416749999999999</v>
      </c>
      <c r="CA626" s="38">
        <v>0.15685730000000001</v>
      </c>
      <c r="CB626" s="38">
        <v>5.6465999999999999E-3</v>
      </c>
      <c r="CC626" s="38">
        <v>-8.7632199999999993E-2</v>
      </c>
      <c r="CD626" s="38">
        <v>-6.7125299999999999E-2</v>
      </c>
      <c r="CE626" s="38">
        <v>-0.2404964</v>
      </c>
      <c r="CF626" s="38">
        <v>-0.21092630000000001</v>
      </c>
      <c r="CG626" s="38">
        <v>-0.27642640000000002</v>
      </c>
      <c r="CH626" s="38">
        <v>7.2484400000000004E-2</v>
      </c>
      <c r="CI626" s="38">
        <v>4.9857600000000002E-2</v>
      </c>
      <c r="CJ626" s="38">
        <v>9.3738500000000002E-2</v>
      </c>
      <c r="CK626" s="38">
        <v>0.1243228</v>
      </c>
      <c r="CL626" s="38">
        <v>0.17799419999999999</v>
      </c>
      <c r="CM626" s="38">
        <v>0.165908</v>
      </c>
      <c r="CN626" s="38">
        <v>5.8581599999999998E-2</v>
      </c>
      <c r="CO626" s="38">
        <v>-0.1194482</v>
      </c>
      <c r="CP626" s="38">
        <v>-0.1900654</v>
      </c>
      <c r="CQ626" s="38">
        <v>-0.26990960000000003</v>
      </c>
      <c r="CR626" s="38">
        <v>-0.2324803</v>
      </c>
      <c r="CS626" s="38">
        <v>-0.13268540000000001</v>
      </c>
      <c r="CT626" s="38">
        <v>-3.68601E-2</v>
      </c>
      <c r="CU626" s="38">
        <v>6.67103E-2</v>
      </c>
      <c r="CV626" s="38">
        <v>0.2555615</v>
      </c>
      <c r="CW626" s="38">
        <v>0.26432460000000002</v>
      </c>
      <c r="CX626" s="38">
        <v>0.2569977</v>
      </c>
      <c r="CY626" s="38">
        <v>0.18935150000000001</v>
      </c>
      <c r="CZ626" s="38">
        <v>3.7051300000000002E-2</v>
      </c>
      <c r="DA626" s="38">
        <v>-5.7756700000000001E-2</v>
      </c>
      <c r="DB626" s="38">
        <v>-3.8810499999999998E-2</v>
      </c>
      <c r="DC626" s="38">
        <v>-0.2005286</v>
      </c>
      <c r="DD626" s="38">
        <v>-0.17353569999999999</v>
      </c>
      <c r="DE626" s="38">
        <v>-0.23910339999999999</v>
      </c>
      <c r="DF626" s="38">
        <v>9.6614199999999997E-2</v>
      </c>
      <c r="DG626" s="38">
        <v>6.8779699999999999E-2</v>
      </c>
      <c r="DH626" s="38">
        <v>0.1089017</v>
      </c>
      <c r="DI626" s="38">
        <v>0.13665169999999999</v>
      </c>
      <c r="DJ626" s="38">
        <v>0.19078590000000001</v>
      </c>
      <c r="DK626" s="38">
        <v>0.18357609999999999</v>
      </c>
      <c r="DL626" s="38">
        <v>7.9833699999999994E-2</v>
      </c>
      <c r="DM626" s="38">
        <v>-0.1038912</v>
      </c>
      <c r="DN626" s="38">
        <v>-0.16988900000000001</v>
      </c>
      <c r="DO626" s="38">
        <v>-0.24137110000000001</v>
      </c>
      <c r="DP626" s="38">
        <v>-0.2111439</v>
      </c>
      <c r="DQ626" s="38">
        <v>-0.1168782</v>
      </c>
      <c r="DR626" s="38">
        <v>-2.75316E-2</v>
      </c>
      <c r="DS626" s="38">
        <v>7.9885100000000001E-2</v>
      </c>
      <c r="DT626" s="38">
        <v>0.27986850000000002</v>
      </c>
      <c r="DU626" s="38">
        <v>0.29437550000000001</v>
      </c>
      <c r="DV626" s="38">
        <v>0.28982790000000003</v>
      </c>
      <c r="DW626" s="38">
        <v>0.22184570000000001</v>
      </c>
      <c r="DX626" s="38">
        <v>6.84559E-2</v>
      </c>
      <c r="DY626" s="38">
        <v>-2.7881199999999998E-2</v>
      </c>
      <c r="DZ626" s="38">
        <v>-1.04957E-2</v>
      </c>
      <c r="EA626" s="38">
        <v>-0.1605607</v>
      </c>
      <c r="EB626" s="38">
        <v>-0.13614509999999999</v>
      </c>
      <c r="EC626" s="38">
        <v>-0.2017805</v>
      </c>
      <c r="ED626" s="38">
        <v>0.13145390000000001</v>
      </c>
      <c r="EE626" s="38">
        <v>9.61003E-2</v>
      </c>
      <c r="EF626" s="38">
        <v>0.1307951</v>
      </c>
      <c r="EG626" s="38">
        <v>0.1544528</v>
      </c>
      <c r="EH626" s="38">
        <v>0.2092551</v>
      </c>
      <c r="EI626" s="38">
        <v>0.2090861</v>
      </c>
      <c r="EJ626" s="38">
        <v>0.1105184</v>
      </c>
      <c r="EK626" s="38">
        <v>-8.1429399999999999E-2</v>
      </c>
      <c r="EL626" s="38">
        <v>-0.14075750000000001</v>
      </c>
      <c r="EM626" s="38">
        <v>-0.20016590000000001</v>
      </c>
      <c r="EN626" s="38">
        <v>-0.18033740000000001</v>
      </c>
      <c r="EO626" s="38">
        <v>-9.4054899999999997E-2</v>
      </c>
      <c r="EP626" s="38">
        <v>-1.40628E-2</v>
      </c>
      <c r="EQ626" s="38">
        <v>9.8907599999999998E-2</v>
      </c>
      <c r="ER626" s="38">
        <v>0.31496400000000002</v>
      </c>
      <c r="ES626" s="38">
        <v>0.33776430000000002</v>
      </c>
      <c r="ET626" s="38">
        <v>0.33722940000000001</v>
      </c>
      <c r="EU626" s="38">
        <v>0.26876220000000001</v>
      </c>
      <c r="EV626" s="38">
        <v>0.11379930000000001</v>
      </c>
      <c r="EW626" s="38">
        <v>1.52543E-2</v>
      </c>
      <c r="EX626" s="38">
        <v>3.0386300000000002E-2</v>
      </c>
      <c r="EY626" s="38">
        <v>-0.1028535</v>
      </c>
      <c r="EZ626" s="38">
        <v>-8.2159099999999999E-2</v>
      </c>
      <c r="FA626" s="38">
        <v>-0.1478921</v>
      </c>
      <c r="FB626" s="38">
        <v>78.830179999999999</v>
      </c>
      <c r="FC626" s="38">
        <v>77.126589999999993</v>
      </c>
      <c r="FD626" s="38">
        <v>74.771799999999999</v>
      </c>
      <c r="FE626" s="38">
        <v>72.842389999999995</v>
      </c>
      <c r="FF626" s="38">
        <v>71.816509999999994</v>
      </c>
      <c r="FG626" s="38">
        <v>70.882350000000002</v>
      </c>
      <c r="FH626" s="38">
        <v>71.504679999999993</v>
      </c>
      <c r="FI626" s="38">
        <v>75.605450000000005</v>
      </c>
      <c r="FJ626" s="38">
        <v>80.488749999999996</v>
      </c>
      <c r="FK626" s="38">
        <v>84.229389999999995</v>
      </c>
      <c r="FL626" s="38">
        <v>87.881190000000004</v>
      </c>
      <c r="FM626" s="38">
        <v>91.434010000000001</v>
      </c>
      <c r="FN626" s="38">
        <v>93.961200000000005</v>
      </c>
      <c r="FO626" s="38">
        <v>96.12876</v>
      </c>
      <c r="FP626" s="38">
        <v>97.538880000000006</v>
      </c>
      <c r="FQ626" s="38">
        <v>98.64931</v>
      </c>
      <c r="FR626" s="38">
        <v>98.935469999999995</v>
      </c>
      <c r="FS626" s="38">
        <v>98.364170000000001</v>
      </c>
      <c r="FT626" s="38">
        <v>96.667950000000005</v>
      </c>
      <c r="FU626" s="38">
        <v>94.347170000000006</v>
      </c>
      <c r="FV626" s="38">
        <v>91.05547</v>
      </c>
      <c r="FW626">
        <v>88.358620000000002</v>
      </c>
      <c r="FX626">
        <v>85.611720000000005</v>
      </c>
      <c r="FY626">
        <v>82.862129999999993</v>
      </c>
      <c r="FZ626">
        <v>5.1925199999999998E-2</v>
      </c>
      <c r="GA626">
        <v>0.45922859999999999</v>
      </c>
      <c r="GB626">
        <v>1</v>
      </c>
    </row>
    <row r="627" spans="1:184" x14ac:dyDescent="0.3">
      <c r="A627" t="s">
        <v>279</v>
      </c>
      <c r="B627" t="s">
        <v>1</v>
      </c>
      <c r="C627" t="s">
        <v>1</v>
      </c>
      <c r="D627" t="s">
        <v>223</v>
      </c>
      <c r="E627" t="s">
        <v>1</v>
      </c>
      <c r="F627" t="s">
        <v>1</v>
      </c>
      <c r="G627" t="s">
        <v>1</v>
      </c>
      <c r="H627" s="40" t="s">
        <v>1</v>
      </c>
      <c r="I627" s="18" t="s">
        <v>1</v>
      </c>
      <c r="J627" s="38" t="s">
        <v>1</v>
      </c>
      <c r="K627" s="18">
        <v>44739</v>
      </c>
      <c r="L627" s="38">
        <v>12859</v>
      </c>
      <c r="M627" s="38">
        <v>12859</v>
      </c>
      <c r="N627" s="38">
        <v>13.68441</v>
      </c>
      <c r="O627" s="38">
        <v>13.22142</v>
      </c>
      <c r="P627" s="38">
        <v>12.891349999999999</v>
      </c>
      <c r="Q627" s="38">
        <v>12.92817</v>
      </c>
      <c r="R627" s="38">
        <v>13.477600000000001</v>
      </c>
      <c r="S627" s="38">
        <v>14.95032</v>
      </c>
      <c r="T627" s="38">
        <v>16.639140000000001</v>
      </c>
      <c r="U627" s="38">
        <v>18.6965</v>
      </c>
      <c r="V627" s="38">
        <v>21.08155</v>
      </c>
      <c r="W627" s="38">
        <v>22.709060000000001</v>
      </c>
      <c r="X627" s="38">
        <v>24.17868</v>
      </c>
      <c r="Y627" s="38">
        <v>25.398260000000001</v>
      </c>
      <c r="Z627" s="38">
        <v>26.31212</v>
      </c>
      <c r="AA627" s="38">
        <v>27.272659999999998</v>
      </c>
      <c r="AB627" s="38">
        <v>27.62698</v>
      </c>
      <c r="AC627" s="38">
        <v>27.28201</v>
      </c>
      <c r="AD627" s="38">
        <v>26.196950000000001</v>
      </c>
      <c r="AE627" s="38">
        <v>24.36552</v>
      </c>
      <c r="AF627" s="38">
        <v>22.663930000000001</v>
      </c>
      <c r="AG627" s="38">
        <v>21.484470000000002</v>
      </c>
      <c r="AH627" s="38">
        <v>20.226559999999999</v>
      </c>
      <c r="AI627" s="38">
        <v>18.425619999999999</v>
      </c>
      <c r="AJ627" s="38">
        <v>16.575530000000001</v>
      </c>
      <c r="AK627" s="38">
        <v>15.210520000000001</v>
      </c>
      <c r="AL627" s="38">
        <v>-0.18448870000000001</v>
      </c>
      <c r="AM627" s="38">
        <v>-8.8473099999999999E-2</v>
      </c>
      <c r="AN627" s="38">
        <v>-4.4793600000000003E-2</v>
      </c>
      <c r="AO627" s="38">
        <v>9.2551999999999999E-3</v>
      </c>
      <c r="AP627" s="38">
        <v>-3.51852E-2</v>
      </c>
      <c r="AQ627" s="38">
        <v>0.21550710000000001</v>
      </c>
      <c r="AR627" s="38">
        <v>0.2689917</v>
      </c>
      <c r="AS627" s="38">
        <v>-9.0777200000000002E-2</v>
      </c>
      <c r="AT627" s="38">
        <v>-6.3608899999999996E-2</v>
      </c>
      <c r="AU627" s="38">
        <v>-0.17151379999999999</v>
      </c>
      <c r="AV627" s="38">
        <v>-0.16461700000000001</v>
      </c>
      <c r="AW627" s="38">
        <v>-8.7943599999999997E-2</v>
      </c>
      <c r="AX627" s="38">
        <v>5.4735000000000001E-3</v>
      </c>
      <c r="AY627" s="38">
        <v>0.10396660000000001</v>
      </c>
      <c r="AZ627" s="38">
        <v>0.14281920000000001</v>
      </c>
      <c r="BA627" s="38">
        <v>0.15017649999999999</v>
      </c>
      <c r="BB627" s="38">
        <v>0.32443610000000001</v>
      </c>
      <c r="BC627" s="38">
        <v>0.2276263</v>
      </c>
      <c r="BD627" s="38">
        <v>0.1017098</v>
      </c>
      <c r="BE627" s="38">
        <v>8.6715E-2</v>
      </c>
      <c r="BF627" s="38">
        <v>7.2934399999999996E-2</v>
      </c>
      <c r="BG627" s="38">
        <v>-0.35616910000000002</v>
      </c>
      <c r="BH627" s="38">
        <v>-0.2153158</v>
      </c>
      <c r="BI627" s="38">
        <v>-0.2451026</v>
      </c>
      <c r="BJ627" s="38">
        <v>-0.16051750000000001</v>
      </c>
      <c r="BK627" s="38">
        <v>-6.61775E-2</v>
      </c>
      <c r="BL627" s="38">
        <v>-2.4681600000000001E-2</v>
      </c>
      <c r="BM627" s="38">
        <v>2.6209900000000001E-2</v>
      </c>
      <c r="BN627" s="38">
        <v>-1.91547E-2</v>
      </c>
      <c r="BO627" s="38">
        <v>0.23561109999999999</v>
      </c>
      <c r="BP627" s="38">
        <v>0.29809649999999999</v>
      </c>
      <c r="BQ627" s="38">
        <v>-7.0951700000000006E-2</v>
      </c>
      <c r="BR627" s="38">
        <v>-3.5672000000000002E-2</v>
      </c>
      <c r="BS627" s="38">
        <v>-0.13953360000000001</v>
      </c>
      <c r="BT627" s="38">
        <v>-0.13586229999999999</v>
      </c>
      <c r="BU627" s="38">
        <v>-6.5741099999999997E-2</v>
      </c>
      <c r="BV627" s="38">
        <v>1.6211199999999999E-2</v>
      </c>
      <c r="BW627" s="38">
        <v>0.1188427</v>
      </c>
      <c r="BX627" s="38">
        <v>0.1647573</v>
      </c>
      <c r="BY627" s="38">
        <v>0.17455609999999999</v>
      </c>
      <c r="BZ627" s="38">
        <v>0.35786639999999997</v>
      </c>
      <c r="CA627" s="38">
        <v>0.26054189999999999</v>
      </c>
      <c r="CB627" s="38">
        <v>0.13860220000000001</v>
      </c>
      <c r="CC627" s="38">
        <v>0.1223988</v>
      </c>
      <c r="CD627" s="38">
        <v>0.10457279999999999</v>
      </c>
      <c r="CE627" s="38">
        <v>-0.30353479999999999</v>
      </c>
      <c r="CF627" s="38">
        <v>-0.16642760000000001</v>
      </c>
      <c r="CG627" s="38">
        <v>-0.19218170000000001</v>
      </c>
      <c r="CH627" s="38">
        <v>-0.14391509999999999</v>
      </c>
      <c r="CI627" s="38">
        <v>-5.0735599999999999E-2</v>
      </c>
      <c r="CJ627" s="38">
        <v>-1.0752100000000001E-2</v>
      </c>
      <c r="CK627" s="38">
        <v>3.7952600000000003E-2</v>
      </c>
      <c r="CL627" s="38">
        <v>-8.0520999999999995E-3</v>
      </c>
      <c r="CM627" s="38">
        <v>0.24953500000000001</v>
      </c>
      <c r="CN627" s="38">
        <v>0.31825439999999999</v>
      </c>
      <c r="CO627" s="38">
        <v>-5.7220699999999999E-2</v>
      </c>
      <c r="CP627" s="38">
        <v>-1.6323000000000001E-2</v>
      </c>
      <c r="CQ627" s="38">
        <v>-0.11738419999999999</v>
      </c>
      <c r="CR627" s="38">
        <v>-0.11594690000000001</v>
      </c>
      <c r="CS627" s="38">
        <v>-5.0363699999999997E-2</v>
      </c>
      <c r="CT627" s="38">
        <v>2.3648099999999998E-2</v>
      </c>
      <c r="CU627" s="38">
        <v>0.12914590000000001</v>
      </c>
      <c r="CV627" s="38">
        <v>0.17995140000000001</v>
      </c>
      <c r="CW627" s="38">
        <v>0.19144140000000001</v>
      </c>
      <c r="CX627" s="38">
        <v>0.38102019999999998</v>
      </c>
      <c r="CY627" s="38">
        <v>0.28333910000000001</v>
      </c>
      <c r="CZ627" s="38">
        <v>0.16415370000000001</v>
      </c>
      <c r="DA627" s="38">
        <v>0.1471133</v>
      </c>
      <c r="DB627" s="38">
        <v>0.1264854</v>
      </c>
      <c r="DC627" s="38">
        <v>-0.2670804</v>
      </c>
      <c r="DD627" s="38">
        <v>-0.13256789999999999</v>
      </c>
      <c r="DE627" s="38">
        <v>-0.1555289</v>
      </c>
      <c r="DF627" s="38">
        <v>-0.1273127</v>
      </c>
      <c r="DG627" s="38">
        <v>-3.52938E-2</v>
      </c>
      <c r="DH627" s="38">
        <v>3.1773000000000001E-3</v>
      </c>
      <c r="DI627" s="38">
        <v>4.9695400000000001E-2</v>
      </c>
      <c r="DJ627" s="38">
        <v>3.0504999999999998E-3</v>
      </c>
      <c r="DK627" s="38">
        <v>0.2634589</v>
      </c>
      <c r="DL627" s="38">
        <v>0.3384123</v>
      </c>
      <c r="DM627" s="38">
        <v>-4.3489699999999999E-2</v>
      </c>
      <c r="DN627" s="38">
        <v>3.026E-3</v>
      </c>
      <c r="DO627" s="38">
        <v>-9.5234799999999994E-2</v>
      </c>
      <c r="DP627" s="38">
        <v>-9.6031400000000003E-2</v>
      </c>
      <c r="DQ627" s="38">
        <v>-3.4986299999999998E-2</v>
      </c>
      <c r="DR627" s="38">
        <v>3.1085000000000002E-2</v>
      </c>
      <c r="DS627" s="38">
        <v>0.13944899999999999</v>
      </c>
      <c r="DT627" s="38">
        <v>0.1951456</v>
      </c>
      <c r="DU627" s="38">
        <v>0.2083266</v>
      </c>
      <c r="DV627" s="38">
        <v>0.40417389999999997</v>
      </c>
      <c r="DW627" s="38">
        <v>0.30613629999999997</v>
      </c>
      <c r="DX627" s="38">
        <v>0.18970519999999999</v>
      </c>
      <c r="DY627" s="38">
        <v>0.1718277</v>
      </c>
      <c r="DZ627" s="38">
        <v>0.14839810000000001</v>
      </c>
      <c r="EA627" s="38">
        <v>-0.230626</v>
      </c>
      <c r="EB627" s="38">
        <v>-9.8708099999999993E-2</v>
      </c>
      <c r="EC627" s="38">
        <v>-0.1188761</v>
      </c>
      <c r="ED627" s="38">
        <v>-0.1033414</v>
      </c>
      <c r="EE627" s="38">
        <v>-1.29982E-2</v>
      </c>
      <c r="EF627" s="38">
        <v>2.3289299999999999E-2</v>
      </c>
      <c r="EG627" s="38">
        <v>6.6650100000000004E-2</v>
      </c>
      <c r="EH627" s="38">
        <v>1.9080900000000001E-2</v>
      </c>
      <c r="EI627" s="38">
        <v>0.2835628</v>
      </c>
      <c r="EJ627" s="38">
        <v>0.36751699999999998</v>
      </c>
      <c r="EK627" s="38">
        <v>-2.36642E-2</v>
      </c>
      <c r="EL627" s="38">
        <v>3.0962900000000002E-2</v>
      </c>
      <c r="EM627" s="38">
        <v>-6.3254599999999994E-2</v>
      </c>
      <c r="EN627" s="38">
        <v>-6.7276699999999995E-2</v>
      </c>
      <c r="EO627" s="38">
        <v>-1.27837E-2</v>
      </c>
      <c r="EP627" s="38">
        <v>4.1822699999999997E-2</v>
      </c>
      <c r="EQ627" s="38">
        <v>0.15432509999999999</v>
      </c>
      <c r="ER627" s="38">
        <v>0.21708359999999999</v>
      </c>
      <c r="ES627" s="38">
        <v>0.2327062</v>
      </c>
      <c r="ET627" s="38">
        <v>0.4376043</v>
      </c>
      <c r="EU627" s="38">
        <v>0.33905180000000001</v>
      </c>
      <c r="EV627" s="38">
        <v>0.22659760000000001</v>
      </c>
      <c r="EW627" s="38">
        <v>0.20751149999999999</v>
      </c>
      <c r="EX627" s="38">
        <v>0.18003640000000001</v>
      </c>
      <c r="EY627" s="38">
        <v>-0.1779917</v>
      </c>
      <c r="EZ627" s="38">
        <v>-4.9820000000000003E-2</v>
      </c>
      <c r="FA627" s="38">
        <v>-6.5955200000000005E-2</v>
      </c>
      <c r="FB627" s="38">
        <v>76.866640000000004</v>
      </c>
      <c r="FC627" s="38">
        <v>74.85324</v>
      </c>
      <c r="FD627" s="38">
        <v>72.836389999999994</v>
      </c>
      <c r="FE627" s="38">
        <v>71.149690000000007</v>
      </c>
      <c r="FF627" s="38">
        <v>70.138440000000003</v>
      </c>
      <c r="FG627" s="38">
        <v>68.936629999999994</v>
      </c>
      <c r="FH627" s="38">
        <v>69.228359999999995</v>
      </c>
      <c r="FI627" s="38">
        <v>72.596190000000007</v>
      </c>
      <c r="FJ627" s="38">
        <v>77.361599999999996</v>
      </c>
      <c r="FK627" s="38">
        <v>81.533839999999998</v>
      </c>
      <c r="FL627" s="38">
        <v>85.803089999999997</v>
      </c>
      <c r="FM627" s="38">
        <v>89.796729999999997</v>
      </c>
      <c r="FN627" s="38">
        <v>93.245670000000004</v>
      </c>
      <c r="FO627" s="38">
        <v>96.129859999999994</v>
      </c>
      <c r="FP627" s="38">
        <v>98.293850000000006</v>
      </c>
      <c r="FQ627" s="38">
        <v>99.906689999999998</v>
      </c>
      <c r="FR627" s="38">
        <v>100.0425</v>
      </c>
      <c r="FS627" s="38">
        <v>99.623649999999998</v>
      </c>
      <c r="FT627" s="38">
        <v>98.016980000000004</v>
      </c>
      <c r="FU627" s="38">
        <v>95.133960000000002</v>
      </c>
      <c r="FV627" s="38">
        <v>90.678920000000005</v>
      </c>
      <c r="FW627">
        <v>86.999080000000006</v>
      </c>
      <c r="FX627">
        <v>83.720029999999994</v>
      </c>
      <c r="FY627">
        <v>81.067210000000003</v>
      </c>
      <c r="FZ627">
        <v>4.04845E-2</v>
      </c>
      <c r="GA627">
        <v>0.3473926</v>
      </c>
      <c r="GB627">
        <v>1</v>
      </c>
    </row>
    <row r="628" spans="1:184" x14ac:dyDescent="0.3">
      <c r="A628" t="s">
        <v>279</v>
      </c>
      <c r="B628" t="s">
        <v>1</v>
      </c>
      <c r="C628" t="s">
        <v>1</v>
      </c>
      <c r="D628" t="s">
        <v>223</v>
      </c>
      <c r="E628" t="s">
        <v>1</v>
      </c>
      <c r="F628" t="s">
        <v>1</v>
      </c>
      <c r="G628" t="s">
        <v>1</v>
      </c>
      <c r="H628" s="40" t="s">
        <v>1</v>
      </c>
      <c r="I628" s="18" t="s">
        <v>1</v>
      </c>
      <c r="J628" s="38" t="s">
        <v>1</v>
      </c>
      <c r="K628" s="18">
        <v>44753</v>
      </c>
      <c r="L628" s="38">
        <v>12157</v>
      </c>
      <c r="M628" s="38">
        <v>12157</v>
      </c>
      <c r="N628" s="38">
        <v>13.806760000000001</v>
      </c>
      <c r="O628" s="38">
        <v>13.335839999999999</v>
      </c>
      <c r="P628" s="38">
        <v>13.011189999999999</v>
      </c>
      <c r="Q628" s="38">
        <v>13.031969999999999</v>
      </c>
      <c r="R628" s="38">
        <v>13.592309999999999</v>
      </c>
      <c r="S628" s="38">
        <v>15.031330000000001</v>
      </c>
      <c r="T628" s="38">
        <v>16.725819999999999</v>
      </c>
      <c r="U628" s="38">
        <v>18.910509999999999</v>
      </c>
      <c r="V628" s="38">
        <v>21.419650000000001</v>
      </c>
      <c r="W628" s="38">
        <v>23.21733</v>
      </c>
      <c r="X628" s="38">
        <v>24.758140000000001</v>
      </c>
      <c r="Y628" s="38">
        <v>26.003990000000002</v>
      </c>
      <c r="Z628" s="38">
        <v>26.831199999999999</v>
      </c>
      <c r="AA628" s="38">
        <v>27.710640000000001</v>
      </c>
      <c r="AB628" s="38">
        <v>27.971019999999999</v>
      </c>
      <c r="AC628" s="38">
        <v>27.574079999999999</v>
      </c>
      <c r="AD628" s="38">
        <v>26.418369999999999</v>
      </c>
      <c r="AE628" s="38">
        <v>24.544889999999999</v>
      </c>
      <c r="AF628" s="38">
        <v>22.837019999999999</v>
      </c>
      <c r="AG628" s="38">
        <v>21.709800000000001</v>
      </c>
      <c r="AH628" s="38">
        <v>20.512779999999999</v>
      </c>
      <c r="AI628" s="38">
        <v>18.763459999999998</v>
      </c>
      <c r="AJ628" s="38">
        <v>16.96519</v>
      </c>
      <c r="AK628" s="38">
        <v>15.57002</v>
      </c>
      <c r="AL628" s="38">
        <v>-7.7539700000000003E-2</v>
      </c>
      <c r="AM628" s="38">
        <v>-1.4681E-2</v>
      </c>
      <c r="AN628" s="38">
        <v>-1.5428E-3</v>
      </c>
      <c r="AO628" s="38">
        <v>-1.46222E-2</v>
      </c>
      <c r="AP628" s="38">
        <v>-4.89249E-2</v>
      </c>
      <c r="AQ628" s="38">
        <v>6.9704500000000003E-2</v>
      </c>
      <c r="AR628" s="38">
        <v>0.1497182</v>
      </c>
      <c r="AS628" s="38">
        <v>-0.1842058</v>
      </c>
      <c r="AT628" s="38">
        <v>-0.1233771</v>
      </c>
      <c r="AU628" s="38">
        <v>-0.2003057</v>
      </c>
      <c r="AV628" s="38">
        <v>-7.5097300000000006E-2</v>
      </c>
      <c r="AW628" s="38">
        <v>-0.128492</v>
      </c>
      <c r="AX628" s="38">
        <v>-8.6346599999999996E-2</v>
      </c>
      <c r="AY628" s="38">
        <v>2.6546899999999998E-2</v>
      </c>
      <c r="AZ628" s="38">
        <v>4.2382900000000001E-2</v>
      </c>
      <c r="BA628" s="38">
        <v>0.1100278</v>
      </c>
      <c r="BB628" s="38">
        <v>0.2090312</v>
      </c>
      <c r="BC628" s="38">
        <v>7.7348200000000006E-2</v>
      </c>
      <c r="BD628" s="38">
        <v>-3.1518499999999998E-2</v>
      </c>
      <c r="BE628" s="38">
        <v>-8.2746200000000006E-2</v>
      </c>
      <c r="BF628" s="38">
        <v>-0.1116824</v>
      </c>
      <c r="BG628" s="38">
        <v>-0.66509229999999997</v>
      </c>
      <c r="BH628" s="38">
        <v>-0.52039159999999995</v>
      </c>
      <c r="BI628" s="38">
        <v>-0.43967859999999998</v>
      </c>
      <c r="BJ628" s="38">
        <v>-4.7005199999999997E-2</v>
      </c>
      <c r="BK628" s="38">
        <v>1.2404200000000001E-2</v>
      </c>
      <c r="BL628" s="38">
        <v>2.1767399999999999E-2</v>
      </c>
      <c r="BM628" s="38">
        <v>5.0943999999999998E-3</v>
      </c>
      <c r="BN628" s="38">
        <v>-3.0122400000000001E-2</v>
      </c>
      <c r="BO628" s="38">
        <v>9.2970700000000003E-2</v>
      </c>
      <c r="BP628" s="38">
        <v>0.18487790000000001</v>
      </c>
      <c r="BQ628" s="38">
        <v>-0.1583003</v>
      </c>
      <c r="BR628" s="38">
        <v>-8.9912800000000001E-2</v>
      </c>
      <c r="BS628" s="38">
        <v>-0.16052379999999999</v>
      </c>
      <c r="BT628" s="38">
        <v>-4.0804100000000003E-2</v>
      </c>
      <c r="BU628" s="38">
        <v>-0.1019191</v>
      </c>
      <c r="BV628" s="38">
        <v>-7.3292599999999999E-2</v>
      </c>
      <c r="BW628" s="38">
        <v>4.4668399999999997E-2</v>
      </c>
      <c r="BX628" s="38">
        <v>6.8796200000000002E-2</v>
      </c>
      <c r="BY628" s="38">
        <v>0.14175380000000001</v>
      </c>
      <c r="BZ628" s="38">
        <v>0.2489498</v>
      </c>
      <c r="CA628" s="38">
        <v>0.1185341</v>
      </c>
      <c r="CB628" s="38">
        <v>1.47102E-2</v>
      </c>
      <c r="CC628" s="38">
        <v>-3.8810499999999998E-2</v>
      </c>
      <c r="CD628" s="38">
        <v>-7.2080500000000006E-2</v>
      </c>
      <c r="CE628" s="38">
        <v>-0.60639889999999996</v>
      </c>
      <c r="CF628" s="38">
        <v>-0.45993390000000001</v>
      </c>
      <c r="CG628" s="38">
        <v>-0.3732742</v>
      </c>
      <c r="CH628" s="38">
        <v>-2.5857100000000001E-2</v>
      </c>
      <c r="CI628" s="38">
        <v>3.1163400000000001E-2</v>
      </c>
      <c r="CJ628" s="38">
        <v>3.7911899999999998E-2</v>
      </c>
      <c r="CK628" s="38">
        <v>1.8749999999999999E-2</v>
      </c>
      <c r="CL628" s="38">
        <v>-1.7099799999999998E-2</v>
      </c>
      <c r="CM628" s="38">
        <v>0.1090848</v>
      </c>
      <c r="CN628" s="38">
        <v>0.20922940000000001</v>
      </c>
      <c r="CO628" s="38">
        <v>-0.14035829999999999</v>
      </c>
      <c r="CP628" s="38">
        <v>-6.6735500000000003E-2</v>
      </c>
      <c r="CQ628" s="38">
        <v>-0.13297100000000001</v>
      </c>
      <c r="CR628" s="38">
        <v>-1.70528E-2</v>
      </c>
      <c r="CS628" s="38">
        <v>-8.35148E-2</v>
      </c>
      <c r="CT628" s="38">
        <v>-6.4251500000000003E-2</v>
      </c>
      <c r="CU628" s="38">
        <v>5.7219300000000001E-2</v>
      </c>
      <c r="CV628" s="38">
        <v>8.7090000000000001E-2</v>
      </c>
      <c r="CW628" s="38">
        <v>0.16372719999999999</v>
      </c>
      <c r="CX628" s="38">
        <v>0.27659729999999999</v>
      </c>
      <c r="CY628" s="38">
        <v>0.1470592</v>
      </c>
      <c r="CZ628" s="38">
        <v>4.6727999999999999E-2</v>
      </c>
      <c r="DA628" s="38">
        <v>-8.3808000000000007E-3</v>
      </c>
      <c r="DB628" s="38">
        <v>-4.4652299999999999E-2</v>
      </c>
      <c r="DC628" s="38">
        <v>-0.56574800000000003</v>
      </c>
      <c r="DD628" s="38">
        <v>-0.41806110000000002</v>
      </c>
      <c r="DE628" s="38">
        <v>-0.32728269999999998</v>
      </c>
      <c r="DF628" s="38">
        <v>-4.7090999999999999E-3</v>
      </c>
      <c r="DG628" s="38">
        <v>4.9922500000000002E-2</v>
      </c>
      <c r="DH628" s="38">
        <v>5.40565E-2</v>
      </c>
      <c r="DI628" s="38">
        <v>3.2405700000000003E-2</v>
      </c>
      <c r="DJ628" s="38">
        <v>-4.0772999999999998E-3</v>
      </c>
      <c r="DK628" s="38">
        <v>0.1251988</v>
      </c>
      <c r="DL628" s="38">
        <v>0.23358090000000001</v>
      </c>
      <c r="DM628" s="38">
        <v>-0.1224162</v>
      </c>
      <c r="DN628" s="38">
        <v>-4.3558300000000001E-2</v>
      </c>
      <c r="DO628" s="38">
        <v>-0.1054182</v>
      </c>
      <c r="DP628" s="38">
        <v>6.6984999999999996E-3</v>
      </c>
      <c r="DQ628" s="38">
        <v>-6.5110500000000002E-2</v>
      </c>
      <c r="DR628" s="38">
        <v>-5.5210299999999997E-2</v>
      </c>
      <c r="DS628" s="38">
        <v>6.9770299999999993E-2</v>
      </c>
      <c r="DT628" s="38">
        <v>0.1053839</v>
      </c>
      <c r="DU628" s="38">
        <v>0.18570059999999999</v>
      </c>
      <c r="DV628" s="38">
        <v>0.30424479999999998</v>
      </c>
      <c r="DW628" s="38">
        <v>0.1755844</v>
      </c>
      <c r="DX628" s="38">
        <v>7.8745800000000005E-2</v>
      </c>
      <c r="DY628" s="38">
        <v>2.20489E-2</v>
      </c>
      <c r="DZ628" s="38">
        <v>-1.7224199999999999E-2</v>
      </c>
      <c r="EA628" s="38">
        <v>-0.52509720000000004</v>
      </c>
      <c r="EB628" s="38">
        <v>-0.37618839999999998</v>
      </c>
      <c r="EC628" s="38">
        <v>-0.28129120000000002</v>
      </c>
      <c r="ED628" s="38">
        <v>2.5825399999999998E-2</v>
      </c>
      <c r="EE628" s="38">
        <v>7.7007800000000001E-2</v>
      </c>
      <c r="EF628" s="38">
        <v>7.7366699999999997E-2</v>
      </c>
      <c r="EG628" s="38">
        <v>5.21222E-2</v>
      </c>
      <c r="EH628" s="38">
        <v>1.4725200000000001E-2</v>
      </c>
      <c r="EI628" s="38">
        <v>0.14846500000000001</v>
      </c>
      <c r="EJ628" s="38">
        <v>0.2687407</v>
      </c>
      <c r="EK628" s="38">
        <v>-9.6510799999999994E-2</v>
      </c>
      <c r="EL628" s="38">
        <v>-1.0094000000000001E-2</v>
      </c>
      <c r="EM628" s="38">
        <v>-6.5636200000000006E-2</v>
      </c>
      <c r="EN628" s="38">
        <v>4.0991699999999999E-2</v>
      </c>
      <c r="EO628" s="38">
        <v>-3.8537599999999998E-2</v>
      </c>
      <c r="EP628" s="38">
        <v>-4.2156399999999997E-2</v>
      </c>
      <c r="EQ628" s="38">
        <v>8.7891800000000006E-2</v>
      </c>
      <c r="ER628" s="38">
        <v>0.1317972</v>
      </c>
      <c r="ES628" s="38">
        <v>0.2174266</v>
      </c>
      <c r="ET628" s="38">
        <v>0.34416350000000001</v>
      </c>
      <c r="EU628" s="38">
        <v>0.2167702</v>
      </c>
      <c r="EV628" s="38">
        <v>0.1249745</v>
      </c>
      <c r="EW628" s="38">
        <v>6.5984500000000001E-2</v>
      </c>
      <c r="EX628" s="38">
        <v>2.23778E-2</v>
      </c>
      <c r="EY628" s="38">
        <v>-0.46640379999999998</v>
      </c>
      <c r="EZ628" s="38">
        <v>-0.31573069999999998</v>
      </c>
      <c r="FA628" s="38">
        <v>-0.21488679999999999</v>
      </c>
      <c r="FB628" s="38">
        <v>78.783389999999997</v>
      </c>
      <c r="FC628" s="38">
        <v>77.640020000000007</v>
      </c>
      <c r="FD628" s="38">
        <v>76.228269999999995</v>
      </c>
      <c r="FE628" s="38">
        <v>74.668040000000005</v>
      </c>
      <c r="FF628" s="38">
        <v>72.584639999999993</v>
      </c>
      <c r="FG628" s="38">
        <v>71.697689999999994</v>
      </c>
      <c r="FH628" s="38">
        <v>71.574749999999995</v>
      </c>
      <c r="FI628" s="38">
        <v>74.612909999999999</v>
      </c>
      <c r="FJ628" s="38">
        <v>79.058049999999994</v>
      </c>
      <c r="FK628" s="38">
        <v>83.994789999999995</v>
      </c>
      <c r="FL628" s="38">
        <v>87.968230000000005</v>
      </c>
      <c r="FM628" s="38">
        <v>91.364750000000001</v>
      </c>
      <c r="FN628" s="38">
        <v>94.484999999999999</v>
      </c>
      <c r="FO628" s="38">
        <v>96.801429999999996</v>
      </c>
      <c r="FP628" s="38">
        <v>98.341710000000006</v>
      </c>
      <c r="FQ628" s="38">
        <v>99.935670000000002</v>
      </c>
      <c r="FR628" s="38">
        <v>100.5475</v>
      </c>
      <c r="FS628" s="38">
        <v>100.0856</v>
      </c>
      <c r="FT628" s="38">
        <v>98.687340000000006</v>
      </c>
      <c r="FU628" s="38">
        <v>96.050120000000007</v>
      </c>
      <c r="FV628" s="38">
        <v>92.162059999999997</v>
      </c>
      <c r="FW628">
        <v>88.594859999999997</v>
      </c>
      <c r="FX628">
        <v>86.002369999999999</v>
      </c>
      <c r="FY628">
        <v>83.047039999999996</v>
      </c>
      <c r="FZ628">
        <v>5.0413100000000002E-2</v>
      </c>
      <c r="GA628">
        <v>0.43416369999999999</v>
      </c>
      <c r="GB628">
        <v>1</v>
      </c>
    </row>
    <row r="629" spans="1:184" x14ac:dyDescent="0.3">
      <c r="A629" t="s">
        <v>279</v>
      </c>
      <c r="B629" t="s">
        <v>1</v>
      </c>
      <c r="C629" t="s">
        <v>1</v>
      </c>
      <c r="D629" t="s">
        <v>223</v>
      </c>
      <c r="E629" t="s">
        <v>1</v>
      </c>
      <c r="F629" t="s">
        <v>1</v>
      </c>
      <c r="G629" t="s">
        <v>1</v>
      </c>
      <c r="H629" s="40" t="s">
        <v>1</v>
      </c>
      <c r="I629" s="18" t="s">
        <v>1</v>
      </c>
      <c r="J629" s="38" t="s">
        <v>1</v>
      </c>
      <c r="K629" s="18">
        <v>44760</v>
      </c>
      <c r="L629" s="38">
        <v>12130</v>
      </c>
      <c r="M629" s="38">
        <v>12130</v>
      </c>
      <c r="N629" s="38">
        <v>14.7256</v>
      </c>
      <c r="O629" s="38">
        <v>14.209300000000001</v>
      </c>
      <c r="P629" s="38">
        <v>13.85341</v>
      </c>
      <c r="Q629" s="38">
        <v>13.869009999999999</v>
      </c>
      <c r="R629" s="38">
        <v>14.429919999999999</v>
      </c>
      <c r="S629" s="38">
        <v>16.013680000000001</v>
      </c>
      <c r="T629" s="38">
        <v>17.792079999999999</v>
      </c>
      <c r="U629" s="38">
        <v>19.883970000000001</v>
      </c>
      <c r="V629" s="38">
        <v>22.176380000000002</v>
      </c>
      <c r="W629" s="38">
        <v>23.782589999999999</v>
      </c>
      <c r="X629" s="38">
        <v>25.169049999999999</v>
      </c>
      <c r="Y629" s="38">
        <v>26.377210000000002</v>
      </c>
      <c r="Z629" s="38">
        <v>27.220310000000001</v>
      </c>
      <c r="AA629" s="38">
        <v>28.05358</v>
      </c>
      <c r="AB629" s="38">
        <v>28.348680000000002</v>
      </c>
      <c r="AC629" s="38">
        <v>27.924990000000001</v>
      </c>
      <c r="AD629" s="38">
        <v>26.78614</v>
      </c>
      <c r="AE629" s="38">
        <v>24.905439999999999</v>
      </c>
      <c r="AF629" s="38">
        <v>23.106349999999999</v>
      </c>
      <c r="AG629" s="38">
        <v>22.017700000000001</v>
      </c>
      <c r="AH629" s="38">
        <v>20.816299999999998</v>
      </c>
      <c r="AI629" s="38">
        <v>19.001390000000001</v>
      </c>
      <c r="AJ629" s="38">
        <v>17.09038</v>
      </c>
      <c r="AK629" s="38">
        <v>15.676</v>
      </c>
      <c r="AL629" s="38">
        <v>-2.5455200000000001E-2</v>
      </c>
      <c r="AM629" s="38">
        <v>9.1620699999999999E-2</v>
      </c>
      <c r="AN629" s="38">
        <v>7.5202500000000005E-2</v>
      </c>
      <c r="AO629" s="38">
        <v>8.2710800000000001E-2</v>
      </c>
      <c r="AP629" s="38">
        <v>-6.0733099999999998E-2</v>
      </c>
      <c r="AQ629" s="38">
        <v>9.5408000000000003E-3</v>
      </c>
      <c r="AR629" s="38">
        <v>0.13370960000000001</v>
      </c>
      <c r="AS629" s="38">
        <v>-0.16069449999999999</v>
      </c>
      <c r="AT629" s="38">
        <v>-0.20316190000000001</v>
      </c>
      <c r="AU629" s="38">
        <v>-0.25597910000000001</v>
      </c>
      <c r="AV629" s="38">
        <v>-0.36886449999999998</v>
      </c>
      <c r="AW629" s="38">
        <v>-0.4277223</v>
      </c>
      <c r="AX629" s="38">
        <v>-0.2029609</v>
      </c>
      <c r="AY629" s="38">
        <v>0.20023279999999999</v>
      </c>
      <c r="AZ629" s="38">
        <v>0.35448960000000002</v>
      </c>
      <c r="BA629" s="38">
        <v>0.48732429999999999</v>
      </c>
      <c r="BB629" s="38">
        <v>0.61645229999999995</v>
      </c>
      <c r="BC629" s="38">
        <v>0.51461380000000001</v>
      </c>
      <c r="BD629" s="38">
        <v>0.41170269999999998</v>
      </c>
      <c r="BE629" s="38">
        <v>0.55469970000000002</v>
      </c>
      <c r="BF629" s="38">
        <v>0.37442239999999999</v>
      </c>
      <c r="BG629" s="38">
        <v>-0.1236086</v>
      </c>
      <c r="BH629" s="38">
        <v>-0.14051549999999999</v>
      </c>
      <c r="BI629" s="38">
        <v>-0.1682766</v>
      </c>
      <c r="BJ629" s="38">
        <v>3.5787000000000002E-3</v>
      </c>
      <c r="BK629" s="38">
        <v>0.115103</v>
      </c>
      <c r="BL629" s="38">
        <v>9.5254699999999998E-2</v>
      </c>
      <c r="BM629" s="38">
        <v>0.10245509999999999</v>
      </c>
      <c r="BN629" s="38">
        <v>-4.2431900000000002E-2</v>
      </c>
      <c r="BO629" s="38">
        <v>3.1886600000000001E-2</v>
      </c>
      <c r="BP629" s="38">
        <v>0.1732773</v>
      </c>
      <c r="BQ629" s="38">
        <v>-0.13691329999999999</v>
      </c>
      <c r="BR629" s="38">
        <v>-0.16797500000000001</v>
      </c>
      <c r="BS629" s="38">
        <v>-0.2175057</v>
      </c>
      <c r="BT629" s="38">
        <v>-0.33700950000000002</v>
      </c>
      <c r="BU629" s="38">
        <v>-0.4000959</v>
      </c>
      <c r="BV629" s="38">
        <v>-0.1883532</v>
      </c>
      <c r="BW629" s="38">
        <v>0.22204479999999999</v>
      </c>
      <c r="BX629" s="38">
        <v>0.38733849999999997</v>
      </c>
      <c r="BY629" s="38">
        <v>0.52558899999999997</v>
      </c>
      <c r="BZ629" s="38">
        <v>0.66302280000000002</v>
      </c>
      <c r="CA629" s="38">
        <v>0.57082120000000003</v>
      </c>
      <c r="CB629" s="38">
        <v>0.47534579999999999</v>
      </c>
      <c r="CC629" s="38">
        <v>0.61106470000000002</v>
      </c>
      <c r="CD629" s="38">
        <v>0.41595480000000001</v>
      </c>
      <c r="CE629" s="38">
        <v>-5.7588E-2</v>
      </c>
      <c r="CF629" s="38">
        <v>-7.8204300000000004E-2</v>
      </c>
      <c r="CG629" s="38">
        <v>-0.1043757</v>
      </c>
      <c r="CH629" s="38">
        <v>2.36875E-2</v>
      </c>
      <c r="CI629" s="38">
        <v>0.1313667</v>
      </c>
      <c r="CJ629" s="38">
        <v>0.1091427</v>
      </c>
      <c r="CK629" s="38">
        <v>0.11612989999999999</v>
      </c>
      <c r="CL629" s="38">
        <v>-2.9756500000000002E-2</v>
      </c>
      <c r="CM629" s="38">
        <v>4.7363200000000001E-2</v>
      </c>
      <c r="CN629" s="38">
        <v>0.20068169999999999</v>
      </c>
      <c r="CO629" s="38">
        <v>-0.12044249999999999</v>
      </c>
      <c r="CP629" s="38">
        <v>-0.1436047</v>
      </c>
      <c r="CQ629" s="38">
        <v>-0.19085920000000001</v>
      </c>
      <c r="CR629" s="38">
        <v>-0.31494689999999997</v>
      </c>
      <c r="CS629" s="38">
        <v>-0.38096190000000002</v>
      </c>
      <c r="CT629" s="38">
        <v>-0.1782359</v>
      </c>
      <c r="CU629" s="38">
        <v>0.23715169999999999</v>
      </c>
      <c r="CV629" s="38">
        <v>0.4100896</v>
      </c>
      <c r="CW629" s="38">
        <v>0.55209109999999995</v>
      </c>
      <c r="CX629" s="38">
        <v>0.69527749999999999</v>
      </c>
      <c r="CY629" s="38">
        <v>0.60975029999999997</v>
      </c>
      <c r="CZ629" s="38">
        <v>0.51942480000000002</v>
      </c>
      <c r="DA629" s="38">
        <v>0.65010299999999999</v>
      </c>
      <c r="DB629" s="38">
        <v>0.4447199</v>
      </c>
      <c r="DC629" s="38">
        <v>-1.1862299999999999E-2</v>
      </c>
      <c r="DD629" s="38">
        <v>-3.5047799999999997E-2</v>
      </c>
      <c r="DE629" s="38">
        <v>-6.0118199999999997E-2</v>
      </c>
      <c r="DF629" s="38">
        <v>4.3796300000000003E-2</v>
      </c>
      <c r="DG629" s="38">
        <v>0.1476305</v>
      </c>
      <c r="DH629" s="38">
        <v>0.12303070000000001</v>
      </c>
      <c r="DI629" s="38">
        <v>0.1298048</v>
      </c>
      <c r="DJ629" s="38">
        <v>-1.7081099999999998E-2</v>
      </c>
      <c r="DK629" s="38">
        <v>6.2839800000000001E-2</v>
      </c>
      <c r="DL629" s="38">
        <v>0.22808619999999999</v>
      </c>
      <c r="DM629" s="38">
        <v>-0.1039718</v>
      </c>
      <c r="DN629" s="38">
        <v>-0.1192344</v>
      </c>
      <c r="DO629" s="38">
        <v>-0.16421259999999999</v>
      </c>
      <c r="DP629" s="38">
        <v>-0.29288419999999998</v>
      </c>
      <c r="DQ629" s="38">
        <v>-0.36182789999999998</v>
      </c>
      <c r="DR629" s="38">
        <v>-0.16811870000000001</v>
      </c>
      <c r="DS629" s="38">
        <v>0.2522587</v>
      </c>
      <c r="DT629" s="38">
        <v>0.43284060000000002</v>
      </c>
      <c r="DU629" s="38">
        <v>0.57859320000000003</v>
      </c>
      <c r="DV629" s="38">
        <v>0.72753210000000001</v>
      </c>
      <c r="DW629" s="38">
        <v>0.64867940000000002</v>
      </c>
      <c r="DX629" s="38">
        <v>0.5635038</v>
      </c>
      <c r="DY629" s="38">
        <v>0.68914129999999996</v>
      </c>
      <c r="DZ629" s="38">
        <v>0.47348509999999999</v>
      </c>
      <c r="EA629" s="38">
        <v>3.3863400000000002E-2</v>
      </c>
      <c r="EB629" s="38">
        <v>8.1086999999999999E-3</v>
      </c>
      <c r="EC629" s="38">
        <v>-1.5860599999999999E-2</v>
      </c>
      <c r="ED629" s="38">
        <v>7.2830099999999995E-2</v>
      </c>
      <c r="EE629" s="38">
        <v>0.17111280000000001</v>
      </c>
      <c r="EF629" s="38">
        <v>0.14308280000000001</v>
      </c>
      <c r="EG629" s="38">
        <v>0.14954909999999999</v>
      </c>
      <c r="EH629" s="38">
        <v>1.2201E-3</v>
      </c>
      <c r="EI629" s="38">
        <v>8.51856E-2</v>
      </c>
      <c r="EJ629" s="38">
        <v>0.2676539</v>
      </c>
      <c r="EK629" s="38">
        <v>-8.0190600000000001E-2</v>
      </c>
      <c r="EL629" s="38">
        <v>-8.40476E-2</v>
      </c>
      <c r="EM629" s="38">
        <v>-0.1257392</v>
      </c>
      <c r="EN629" s="38">
        <v>-0.26102930000000002</v>
      </c>
      <c r="EO629" s="38">
        <v>-0.33420149999999998</v>
      </c>
      <c r="EP629" s="38">
        <v>-0.15351100000000001</v>
      </c>
      <c r="EQ629" s="38">
        <v>0.2740706</v>
      </c>
      <c r="ER629" s="38">
        <v>0.46568949999999998</v>
      </c>
      <c r="ES629" s="38">
        <v>0.61685800000000002</v>
      </c>
      <c r="ET629" s="38">
        <v>0.77410259999999997</v>
      </c>
      <c r="EU629" s="38">
        <v>0.70488669999999998</v>
      </c>
      <c r="EV629" s="38">
        <v>0.62714689999999995</v>
      </c>
      <c r="EW629" s="38">
        <v>0.74550640000000001</v>
      </c>
      <c r="EX629" s="38">
        <v>0.51501739999999996</v>
      </c>
      <c r="EY629" s="38">
        <v>9.9884100000000003E-2</v>
      </c>
      <c r="EZ629" s="38">
        <v>7.0419800000000005E-2</v>
      </c>
      <c r="FA629" s="38">
        <v>4.8040199999999998E-2</v>
      </c>
      <c r="FB629" s="38">
        <v>81.467879999999994</v>
      </c>
      <c r="FC629" s="38">
        <v>80.556250000000006</v>
      </c>
      <c r="FD629" s="38">
        <v>79.165409999999994</v>
      </c>
      <c r="FE629" s="38">
        <v>77.485669999999999</v>
      </c>
      <c r="FF629" s="38">
        <v>76.316230000000004</v>
      </c>
      <c r="FG629" s="38">
        <v>74.996430000000004</v>
      </c>
      <c r="FH629" s="38">
        <v>75.091040000000007</v>
      </c>
      <c r="FI629" s="38">
        <v>77.052639999999997</v>
      </c>
      <c r="FJ629" s="38">
        <v>79.741159999999994</v>
      </c>
      <c r="FK629" s="38">
        <v>83.639849999999996</v>
      </c>
      <c r="FL629" s="38">
        <v>87.999560000000002</v>
      </c>
      <c r="FM629" s="38">
        <v>92.341319999999996</v>
      </c>
      <c r="FN629" s="38">
        <v>93.37482</v>
      </c>
      <c r="FO629" s="38">
        <v>95.551159999999996</v>
      </c>
      <c r="FP629" s="38">
        <v>97.856939999999994</v>
      </c>
      <c r="FQ629" s="38">
        <v>98.977789999999999</v>
      </c>
      <c r="FR629" s="38">
        <v>99.073549999999997</v>
      </c>
      <c r="FS629" s="38">
        <v>98.065550000000002</v>
      </c>
      <c r="FT629" s="38">
        <v>96.304680000000005</v>
      </c>
      <c r="FU629" s="38">
        <v>93.213589999999996</v>
      </c>
      <c r="FV629" s="38">
        <v>89.770690000000002</v>
      </c>
      <c r="FW629">
        <v>87.262219999999999</v>
      </c>
      <c r="FX629">
        <v>84.582729999999998</v>
      </c>
      <c r="FY629">
        <v>81.560749999999999</v>
      </c>
      <c r="FZ629">
        <v>6.46534E-2</v>
      </c>
      <c r="GA629">
        <v>0.48301470000000002</v>
      </c>
      <c r="GB629">
        <v>1</v>
      </c>
    </row>
    <row r="630" spans="1:184" x14ac:dyDescent="0.3">
      <c r="A630" t="s">
        <v>279</v>
      </c>
      <c r="B630" t="s">
        <v>1</v>
      </c>
      <c r="C630" t="s">
        <v>1</v>
      </c>
      <c r="D630" t="s">
        <v>223</v>
      </c>
      <c r="E630" t="s">
        <v>1</v>
      </c>
      <c r="F630" t="s">
        <v>1</v>
      </c>
      <c r="G630" t="s">
        <v>1</v>
      </c>
      <c r="H630" s="40" t="s">
        <v>1</v>
      </c>
      <c r="I630" s="18" t="s">
        <v>1</v>
      </c>
      <c r="J630" s="38" t="s">
        <v>1</v>
      </c>
      <c r="K630" s="18">
        <v>44763</v>
      </c>
      <c r="L630" s="38">
        <v>12241</v>
      </c>
      <c r="M630" s="38">
        <v>12241</v>
      </c>
      <c r="N630" s="38">
        <v>14.51925</v>
      </c>
      <c r="O630" s="38">
        <v>13.968579999999999</v>
      </c>
      <c r="P630" s="38">
        <v>13.604699999999999</v>
      </c>
      <c r="Q630" s="38">
        <v>13.535410000000001</v>
      </c>
      <c r="R630" s="38">
        <v>14.09625</v>
      </c>
      <c r="S630" s="38">
        <v>15.51296</v>
      </c>
      <c r="T630" s="38">
        <v>17.151160000000001</v>
      </c>
      <c r="U630" s="38">
        <v>19.13823</v>
      </c>
      <c r="V630" s="38">
        <v>21.352129999999999</v>
      </c>
      <c r="W630" s="38">
        <v>22.958490000000001</v>
      </c>
      <c r="X630" s="38">
        <v>24.357749999999999</v>
      </c>
      <c r="Y630" s="38">
        <v>25.528199999999998</v>
      </c>
      <c r="Z630" s="38">
        <v>26.398440000000001</v>
      </c>
      <c r="AA630" s="38">
        <v>27.29787</v>
      </c>
      <c r="AB630" s="38">
        <v>27.60867</v>
      </c>
      <c r="AC630" s="38">
        <v>27.198060000000002</v>
      </c>
      <c r="AD630" s="38">
        <v>26.37236</v>
      </c>
      <c r="AE630" s="38">
        <v>24.640260000000001</v>
      </c>
      <c r="AF630" s="38">
        <v>23.054110000000001</v>
      </c>
      <c r="AG630" s="38">
        <v>21.852049999999998</v>
      </c>
      <c r="AH630" s="38">
        <v>20.620180000000001</v>
      </c>
      <c r="AI630" s="38">
        <v>18.829029999999999</v>
      </c>
      <c r="AJ630" s="38">
        <v>16.893879999999999</v>
      </c>
      <c r="AK630" s="38">
        <v>15.47472</v>
      </c>
      <c r="AL630" s="38">
        <v>-0.33246979999999998</v>
      </c>
      <c r="AM630" s="38">
        <v>-0.20141249999999999</v>
      </c>
      <c r="AN630" s="38">
        <v>-9.5544100000000007E-2</v>
      </c>
      <c r="AO630" s="38">
        <v>-6.1195899999999998E-2</v>
      </c>
      <c r="AP630" s="38">
        <v>-1.9135200000000002E-2</v>
      </c>
      <c r="AQ630" s="38">
        <v>-1.6330799999999999E-2</v>
      </c>
      <c r="AR630" s="38">
        <v>0.2191823</v>
      </c>
      <c r="AS630" s="38">
        <v>8.1452800000000006E-2</v>
      </c>
      <c r="AT630" s="38">
        <v>0.1177888</v>
      </c>
      <c r="AU630" s="38">
        <v>6.18241E-2</v>
      </c>
      <c r="AV630" s="38">
        <v>-7.3878399999999997E-2</v>
      </c>
      <c r="AW630" s="38">
        <v>-5.5460500000000003E-2</v>
      </c>
      <c r="AX630" s="38">
        <v>6.0314E-2</v>
      </c>
      <c r="AY630" s="38">
        <v>4.2227199999999999E-2</v>
      </c>
      <c r="AZ630" s="38">
        <v>-1.3432599999999999E-2</v>
      </c>
      <c r="BA630" s="38">
        <v>-0.21850459999999999</v>
      </c>
      <c r="BB630" s="38">
        <v>7.77582E-2</v>
      </c>
      <c r="BC630" s="38">
        <v>7.1735800000000002E-2</v>
      </c>
      <c r="BD630" s="38">
        <v>5.6252499999999997E-2</v>
      </c>
      <c r="BE630" s="38">
        <v>0.1962894</v>
      </c>
      <c r="BF630" s="38">
        <v>0.24590809999999999</v>
      </c>
      <c r="BG630" s="38">
        <v>-0.1212541</v>
      </c>
      <c r="BH630" s="38">
        <v>-0.17649799999999999</v>
      </c>
      <c r="BI630" s="38">
        <v>-0.1178674</v>
      </c>
      <c r="BJ630" s="38">
        <v>-0.30979499999999999</v>
      </c>
      <c r="BK630" s="38">
        <v>-0.18371209999999999</v>
      </c>
      <c r="BL630" s="38">
        <v>-8.0455600000000002E-2</v>
      </c>
      <c r="BM630" s="38">
        <v>-4.9245200000000003E-2</v>
      </c>
      <c r="BN630" s="38">
        <v>-7.1202000000000001E-3</v>
      </c>
      <c r="BO630" s="38">
        <v>-1.7011000000000001E-3</v>
      </c>
      <c r="BP630" s="38">
        <v>0.24113319999999999</v>
      </c>
      <c r="BQ630" s="38">
        <v>9.4755199999999998E-2</v>
      </c>
      <c r="BR630" s="38">
        <v>0.1346116</v>
      </c>
      <c r="BS630" s="38">
        <v>8.2607399999999997E-2</v>
      </c>
      <c r="BT630" s="38">
        <v>-5.4392900000000001E-2</v>
      </c>
      <c r="BU630" s="38">
        <v>-4.2141600000000001E-2</v>
      </c>
      <c r="BV630" s="38">
        <v>6.8958199999999997E-2</v>
      </c>
      <c r="BW630" s="38">
        <v>5.2581599999999999E-2</v>
      </c>
      <c r="BX630" s="38">
        <v>3.1251999999999999E-3</v>
      </c>
      <c r="BY630" s="38">
        <v>-0.19249279999999999</v>
      </c>
      <c r="BZ630" s="38">
        <v>0.1079666</v>
      </c>
      <c r="CA630" s="38">
        <v>0.1031827</v>
      </c>
      <c r="CB630" s="38">
        <v>9.12443E-2</v>
      </c>
      <c r="CC630" s="38">
        <v>0.23129240000000001</v>
      </c>
      <c r="CD630" s="38">
        <v>0.27464480000000002</v>
      </c>
      <c r="CE630" s="38">
        <v>-8.6854399999999998E-2</v>
      </c>
      <c r="CF630" s="38">
        <v>-0.14437659999999999</v>
      </c>
      <c r="CG630" s="38">
        <v>-8.3259E-2</v>
      </c>
      <c r="CH630" s="38">
        <v>-0.29409049999999998</v>
      </c>
      <c r="CI630" s="38">
        <v>-0.17145289999999999</v>
      </c>
      <c r="CJ630" s="38">
        <v>-7.0005300000000006E-2</v>
      </c>
      <c r="CK630" s="38">
        <v>-4.09681E-2</v>
      </c>
      <c r="CL630" s="38">
        <v>1.2013E-3</v>
      </c>
      <c r="CM630" s="38">
        <v>8.4312999999999992E-3</v>
      </c>
      <c r="CN630" s="38">
        <v>0.25633630000000002</v>
      </c>
      <c r="CO630" s="38">
        <v>0.1039684</v>
      </c>
      <c r="CP630" s="38">
        <v>0.14626310000000001</v>
      </c>
      <c r="CQ630" s="38">
        <v>9.7001799999999999E-2</v>
      </c>
      <c r="CR630" s="38">
        <v>-4.0897299999999998E-2</v>
      </c>
      <c r="CS630" s="38">
        <v>-3.2917000000000002E-2</v>
      </c>
      <c r="CT630" s="38">
        <v>7.4944999999999998E-2</v>
      </c>
      <c r="CU630" s="38">
        <v>5.9753100000000003E-2</v>
      </c>
      <c r="CV630" s="38">
        <v>1.4593099999999999E-2</v>
      </c>
      <c r="CW630" s="38">
        <v>-0.1744771</v>
      </c>
      <c r="CX630" s="38">
        <v>0.1288889</v>
      </c>
      <c r="CY630" s="38">
        <v>0.1249628</v>
      </c>
      <c r="CZ630" s="38">
        <v>0.1154796</v>
      </c>
      <c r="DA630" s="38">
        <v>0.25553530000000002</v>
      </c>
      <c r="DB630" s="38">
        <v>0.29454780000000003</v>
      </c>
      <c r="DC630" s="38">
        <v>-6.3029199999999994E-2</v>
      </c>
      <c r="DD630" s="38">
        <v>-0.1221294</v>
      </c>
      <c r="DE630" s="38">
        <v>-5.9289399999999999E-2</v>
      </c>
      <c r="DF630" s="38">
        <v>-0.27838600000000002</v>
      </c>
      <c r="DG630" s="38">
        <v>-0.15919369999999999</v>
      </c>
      <c r="DH630" s="38">
        <v>-5.9554999999999997E-2</v>
      </c>
      <c r="DI630" s="38">
        <v>-3.2691100000000001E-2</v>
      </c>
      <c r="DJ630" s="38">
        <v>9.5227999999999997E-3</v>
      </c>
      <c r="DK630" s="38">
        <v>1.8563699999999999E-2</v>
      </c>
      <c r="DL630" s="38">
        <v>0.27153939999999999</v>
      </c>
      <c r="DM630" s="38">
        <v>0.11318159999999999</v>
      </c>
      <c r="DN630" s="38">
        <v>0.15791450000000001</v>
      </c>
      <c r="DO630" s="38">
        <v>0.1113962</v>
      </c>
      <c r="DP630" s="38">
        <v>-2.74018E-2</v>
      </c>
      <c r="DQ630" s="38">
        <v>-2.3692299999999999E-2</v>
      </c>
      <c r="DR630" s="38">
        <v>8.0931900000000001E-2</v>
      </c>
      <c r="DS630" s="38">
        <v>6.6924499999999998E-2</v>
      </c>
      <c r="DT630" s="38">
        <v>2.6060900000000001E-2</v>
      </c>
      <c r="DU630" s="38">
        <v>-0.1564614</v>
      </c>
      <c r="DV630" s="38">
        <v>0.14981120000000001</v>
      </c>
      <c r="DW630" s="38">
        <v>0.14674290000000001</v>
      </c>
      <c r="DX630" s="38">
        <v>0.1397148</v>
      </c>
      <c r="DY630" s="38">
        <v>0.27977819999999998</v>
      </c>
      <c r="DZ630" s="38">
        <v>0.31445070000000003</v>
      </c>
      <c r="EA630" s="38">
        <v>-3.9204000000000003E-2</v>
      </c>
      <c r="EB630" s="38">
        <v>-9.9882299999999993E-2</v>
      </c>
      <c r="EC630" s="38">
        <v>-3.5319700000000002E-2</v>
      </c>
      <c r="ED630" s="38">
        <v>-0.25571120000000003</v>
      </c>
      <c r="EE630" s="38">
        <v>-0.14149339999999999</v>
      </c>
      <c r="EF630" s="38">
        <v>-4.4466499999999999E-2</v>
      </c>
      <c r="EG630" s="38">
        <v>-2.0740399999999999E-2</v>
      </c>
      <c r="EH630" s="38">
        <v>2.15377E-2</v>
      </c>
      <c r="EI630" s="38">
        <v>3.3193399999999998E-2</v>
      </c>
      <c r="EJ630" s="38">
        <v>0.29349029999999998</v>
      </c>
      <c r="EK630" s="38">
        <v>0.12648400000000001</v>
      </c>
      <c r="EL630" s="38">
        <v>0.17473730000000001</v>
      </c>
      <c r="EM630" s="38">
        <v>0.13217950000000001</v>
      </c>
      <c r="EN630" s="38">
        <v>-7.9162999999999994E-3</v>
      </c>
      <c r="EO630" s="38">
        <v>-1.03734E-2</v>
      </c>
      <c r="EP630" s="38">
        <v>8.9576000000000003E-2</v>
      </c>
      <c r="EQ630" s="38">
        <v>7.7279E-2</v>
      </c>
      <c r="ER630" s="38">
        <v>4.2618799999999998E-2</v>
      </c>
      <c r="ES630" s="38">
        <v>-0.1304496</v>
      </c>
      <c r="ET630" s="38">
        <v>0.1800196</v>
      </c>
      <c r="EU630" s="38">
        <v>0.17818980000000001</v>
      </c>
      <c r="EV630" s="38">
        <v>0.17470669999999999</v>
      </c>
      <c r="EW630" s="38">
        <v>0.31478119999999998</v>
      </c>
      <c r="EX630" s="38">
        <v>0.34318739999999998</v>
      </c>
      <c r="EY630" s="38">
        <v>-4.8043000000000001E-3</v>
      </c>
      <c r="EZ630" s="38">
        <v>-6.7760899999999999E-2</v>
      </c>
      <c r="FA630" s="38">
        <v>-7.113E-4</v>
      </c>
      <c r="FB630" s="38">
        <v>77.776179999999997</v>
      </c>
      <c r="FC630" s="38">
        <v>75.633089999999996</v>
      </c>
      <c r="FD630" s="38">
        <v>74.004459999999995</v>
      </c>
      <c r="FE630" s="38">
        <v>72.386859999999999</v>
      </c>
      <c r="FF630" s="38">
        <v>70.973789999999994</v>
      </c>
      <c r="FG630" s="38">
        <v>69.368089999999995</v>
      </c>
      <c r="FH630" s="38">
        <v>69.127210000000005</v>
      </c>
      <c r="FI630" s="38">
        <v>72.374589999999998</v>
      </c>
      <c r="FJ630" s="38">
        <v>76.507840000000002</v>
      </c>
      <c r="FK630" s="38">
        <v>80.883420000000001</v>
      </c>
      <c r="FL630" s="38">
        <v>85.601910000000004</v>
      </c>
      <c r="FM630" s="38">
        <v>89.060699999999997</v>
      </c>
      <c r="FN630" s="38">
        <v>92.086539999999999</v>
      </c>
      <c r="FO630" s="38">
        <v>94.346260000000001</v>
      </c>
      <c r="FP630" s="38">
        <v>95.898409999999998</v>
      </c>
      <c r="FQ630" s="38">
        <v>96.927099999999996</v>
      </c>
      <c r="FR630" s="38">
        <v>99.107650000000007</v>
      </c>
      <c r="FS630" s="38">
        <v>98.589550000000003</v>
      </c>
      <c r="FT630" s="38">
        <v>96.790260000000004</v>
      </c>
      <c r="FU630" s="38">
        <v>93.682069999999996</v>
      </c>
      <c r="FV630" s="38">
        <v>89.484750000000005</v>
      </c>
      <c r="FW630">
        <v>85.887860000000003</v>
      </c>
      <c r="FX630">
        <v>82.917500000000004</v>
      </c>
      <c r="FY630">
        <v>79.777500000000003</v>
      </c>
      <c r="FZ630">
        <v>3.9262600000000002E-2</v>
      </c>
      <c r="GA630">
        <v>0.31538630000000001</v>
      </c>
      <c r="GB630">
        <v>1</v>
      </c>
    </row>
    <row r="631" spans="1:184" x14ac:dyDescent="0.3">
      <c r="A631" t="s">
        <v>279</v>
      </c>
      <c r="B631" t="s">
        <v>1</v>
      </c>
      <c r="C631" t="s">
        <v>1</v>
      </c>
      <c r="D631" t="s">
        <v>223</v>
      </c>
      <c r="E631" t="s">
        <v>1</v>
      </c>
      <c r="F631" t="s">
        <v>1</v>
      </c>
      <c r="G631" t="s">
        <v>1</v>
      </c>
      <c r="H631" s="40" t="s">
        <v>1</v>
      </c>
      <c r="I631" s="18" t="s">
        <v>1</v>
      </c>
      <c r="J631" s="38" t="s">
        <v>1</v>
      </c>
      <c r="K631" s="18">
        <v>44789</v>
      </c>
      <c r="L631" s="38">
        <v>15716</v>
      </c>
      <c r="M631" s="38">
        <v>15716</v>
      </c>
      <c r="N631" s="38">
        <v>13.96923</v>
      </c>
      <c r="O631" s="38">
        <v>13.377700000000001</v>
      </c>
      <c r="P631" s="38">
        <v>13.00296</v>
      </c>
      <c r="Q631" s="38">
        <v>12.900980000000001</v>
      </c>
      <c r="R631" s="38">
        <v>13.460140000000001</v>
      </c>
      <c r="S631" s="38">
        <v>14.79903</v>
      </c>
      <c r="T631" s="38">
        <v>16.544409999999999</v>
      </c>
      <c r="U631" s="38">
        <v>18.748390000000001</v>
      </c>
      <c r="V631" s="38">
        <v>21.42661</v>
      </c>
      <c r="W631" s="38">
        <v>23.504799999999999</v>
      </c>
      <c r="X631" s="38">
        <v>25.3535</v>
      </c>
      <c r="Y631" s="38">
        <v>26.789670000000001</v>
      </c>
      <c r="Z631" s="38">
        <v>27.76587</v>
      </c>
      <c r="AA631" s="38">
        <v>28.78885</v>
      </c>
      <c r="AB631" s="38">
        <v>29.12988</v>
      </c>
      <c r="AC631" s="38">
        <v>28.648710000000001</v>
      </c>
      <c r="AD631" s="38">
        <v>27.375229999999998</v>
      </c>
      <c r="AE631" s="38">
        <v>25.446290000000001</v>
      </c>
      <c r="AF631" s="38">
        <v>23.73396</v>
      </c>
      <c r="AG631" s="38">
        <v>22.44117</v>
      </c>
      <c r="AH631" s="38">
        <v>21.131450000000001</v>
      </c>
      <c r="AI631" s="38">
        <v>19.276389999999999</v>
      </c>
      <c r="AJ631" s="38">
        <v>17.241510000000002</v>
      </c>
      <c r="AK631" s="38">
        <v>15.77557</v>
      </c>
      <c r="AL631" s="38">
        <v>-6.0462599999999998E-2</v>
      </c>
      <c r="AM631" s="38">
        <v>-0.1278841</v>
      </c>
      <c r="AN631" s="38">
        <v>-0.10914119999999999</v>
      </c>
      <c r="AO631" s="38">
        <v>-9.0639600000000001E-2</v>
      </c>
      <c r="AP631" s="38">
        <v>-2.6710500000000002E-2</v>
      </c>
      <c r="AQ631" s="38">
        <v>-0.1428459</v>
      </c>
      <c r="AR631" s="38">
        <v>-0.18390980000000001</v>
      </c>
      <c r="AS631" s="38">
        <v>6.4522599999999999E-2</v>
      </c>
      <c r="AT631" s="38">
        <v>4.5759800000000003E-2</v>
      </c>
      <c r="AU631" s="38">
        <v>9.5427799999999993E-2</v>
      </c>
      <c r="AV631" s="38">
        <v>9.8783399999999993E-2</v>
      </c>
      <c r="AW631" s="38">
        <v>4.3014499999999997E-2</v>
      </c>
      <c r="AX631" s="38">
        <v>-1.4825899999999999E-2</v>
      </c>
      <c r="AY631" s="38">
        <v>-5.7501999999999996E-3</v>
      </c>
      <c r="AZ631" s="38">
        <v>-1.9295099999999999E-2</v>
      </c>
      <c r="BA631" s="38">
        <v>5.6975999999999997E-3</v>
      </c>
      <c r="BB631" s="38">
        <v>0.22862389999999999</v>
      </c>
      <c r="BC631" s="38">
        <v>0.20606099999999999</v>
      </c>
      <c r="BD631" s="38">
        <v>0.28775319999999999</v>
      </c>
      <c r="BE631" s="38">
        <v>0.17632819999999999</v>
      </c>
      <c r="BF631" s="38">
        <v>0.1120534</v>
      </c>
      <c r="BG631" s="38">
        <v>0.13406879999999999</v>
      </c>
      <c r="BH631" s="38">
        <v>4.1013899999999999E-2</v>
      </c>
      <c r="BI631" s="38">
        <v>8.5749999999999993E-3</v>
      </c>
      <c r="BJ631" s="38">
        <v>-4.0989499999999998E-2</v>
      </c>
      <c r="BK631" s="38">
        <v>-0.1125091</v>
      </c>
      <c r="BL631" s="38">
        <v>-9.5536999999999997E-2</v>
      </c>
      <c r="BM631" s="38">
        <v>-7.8506599999999996E-2</v>
      </c>
      <c r="BN631" s="38">
        <v>-1.44274E-2</v>
      </c>
      <c r="BO631" s="38">
        <v>-0.1267316</v>
      </c>
      <c r="BP631" s="38">
        <v>-0.1581602</v>
      </c>
      <c r="BQ631" s="38">
        <v>8.1344399999999997E-2</v>
      </c>
      <c r="BR631" s="38">
        <v>6.6609500000000002E-2</v>
      </c>
      <c r="BS631" s="38">
        <v>0.119324</v>
      </c>
      <c r="BT631" s="38">
        <v>0.1156763</v>
      </c>
      <c r="BU631" s="38">
        <v>5.8233899999999998E-2</v>
      </c>
      <c r="BV631" s="38">
        <v>-4.4478E-3</v>
      </c>
      <c r="BW631" s="38">
        <v>8.7793999999999997E-3</v>
      </c>
      <c r="BX631" s="38">
        <v>6.5973999999999998E-3</v>
      </c>
      <c r="BY631" s="38">
        <v>3.9540600000000002E-2</v>
      </c>
      <c r="BZ631" s="38">
        <v>0.26257809999999998</v>
      </c>
      <c r="CA631" s="38">
        <v>0.24107020000000001</v>
      </c>
      <c r="CB631" s="38">
        <v>0.32739030000000002</v>
      </c>
      <c r="CC631" s="38">
        <v>0.216557</v>
      </c>
      <c r="CD631" s="38">
        <v>0.14668149999999999</v>
      </c>
      <c r="CE631" s="38">
        <v>0.17274629999999999</v>
      </c>
      <c r="CF631" s="38">
        <v>8.4587200000000001E-2</v>
      </c>
      <c r="CG631" s="38">
        <v>5.8160400000000001E-2</v>
      </c>
      <c r="CH631" s="38">
        <v>-2.7502499999999999E-2</v>
      </c>
      <c r="CI631" s="38">
        <v>-0.1018604</v>
      </c>
      <c r="CJ631" s="38">
        <v>-8.6114899999999994E-2</v>
      </c>
      <c r="CK631" s="38">
        <v>-7.0103399999999996E-2</v>
      </c>
      <c r="CL631" s="38">
        <v>-5.9201000000000002E-3</v>
      </c>
      <c r="CM631" s="38">
        <v>-0.11557099999999999</v>
      </c>
      <c r="CN631" s="38">
        <v>-0.14032620000000001</v>
      </c>
      <c r="CO631" s="38">
        <v>9.2995099999999997E-2</v>
      </c>
      <c r="CP631" s="38">
        <v>8.1049999999999997E-2</v>
      </c>
      <c r="CQ631" s="38">
        <v>0.13587450000000001</v>
      </c>
      <c r="CR631" s="38">
        <v>0.1273763</v>
      </c>
      <c r="CS631" s="38">
        <v>6.8774699999999994E-2</v>
      </c>
      <c r="CT631" s="38">
        <v>2.7399999999999998E-3</v>
      </c>
      <c r="CU631" s="38">
        <v>1.8842600000000001E-2</v>
      </c>
      <c r="CV631" s="38">
        <v>2.45305E-2</v>
      </c>
      <c r="CW631" s="38">
        <v>6.29802E-2</v>
      </c>
      <c r="CX631" s="38">
        <v>0.28609469999999998</v>
      </c>
      <c r="CY631" s="38">
        <v>0.26531749999999998</v>
      </c>
      <c r="CZ631" s="38">
        <v>0.35484290000000002</v>
      </c>
      <c r="DA631" s="38">
        <v>0.24441930000000001</v>
      </c>
      <c r="DB631" s="38">
        <v>0.17066490000000001</v>
      </c>
      <c r="DC631" s="38">
        <v>0.1995343</v>
      </c>
      <c r="DD631" s="38">
        <v>0.1147658</v>
      </c>
      <c r="DE631" s="38">
        <v>9.2503000000000002E-2</v>
      </c>
      <c r="DF631" s="38">
        <v>-1.40156E-2</v>
      </c>
      <c r="DG631" s="38">
        <v>-9.1211700000000007E-2</v>
      </c>
      <c r="DH631" s="38">
        <v>-7.6692700000000003E-2</v>
      </c>
      <c r="DI631" s="38">
        <v>-6.1700199999999997E-2</v>
      </c>
      <c r="DJ631" s="38">
        <v>2.5872E-3</v>
      </c>
      <c r="DK631" s="38">
        <v>-0.1044103</v>
      </c>
      <c r="DL631" s="38">
        <v>-0.12249210000000001</v>
      </c>
      <c r="DM631" s="38">
        <v>0.1046458</v>
      </c>
      <c r="DN631" s="38">
        <v>9.5490400000000003E-2</v>
      </c>
      <c r="DO631" s="38">
        <v>0.1524249</v>
      </c>
      <c r="DP631" s="38">
        <v>0.13907630000000001</v>
      </c>
      <c r="DQ631" s="38">
        <v>7.93156E-2</v>
      </c>
      <c r="DR631" s="38">
        <v>9.9278999999999999E-3</v>
      </c>
      <c r="DS631" s="38">
        <v>2.8905799999999999E-2</v>
      </c>
      <c r="DT631" s="38">
        <v>4.2463500000000001E-2</v>
      </c>
      <c r="DU631" s="38">
        <v>8.6419800000000005E-2</v>
      </c>
      <c r="DV631" s="38">
        <v>0.30961119999999998</v>
      </c>
      <c r="DW631" s="38">
        <v>0.28956480000000001</v>
      </c>
      <c r="DX631" s="38">
        <v>0.38229540000000001</v>
      </c>
      <c r="DY631" s="38">
        <v>0.27228160000000001</v>
      </c>
      <c r="DZ631" s="38">
        <v>0.19464819999999999</v>
      </c>
      <c r="EA631" s="38">
        <v>0.2263223</v>
      </c>
      <c r="EB631" s="38">
        <v>0.1449445</v>
      </c>
      <c r="EC631" s="38">
        <v>0.12684570000000001</v>
      </c>
      <c r="ED631" s="38">
        <v>5.4574999999999997E-3</v>
      </c>
      <c r="EE631" s="38">
        <v>-7.5836700000000007E-2</v>
      </c>
      <c r="EF631" s="38">
        <v>-6.3088599999999995E-2</v>
      </c>
      <c r="EG631" s="38">
        <v>-4.9567199999999999E-2</v>
      </c>
      <c r="EH631" s="38">
        <v>1.4870400000000001E-2</v>
      </c>
      <c r="EI631" s="38">
        <v>-8.8296100000000002E-2</v>
      </c>
      <c r="EJ631" s="38">
        <v>-9.6742599999999998E-2</v>
      </c>
      <c r="EK631" s="38">
        <v>0.1214676</v>
      </c>
      <c r="EL631" s="38">
        <v>0.1163401</v>
      </c>
      <c r="EM631" s="38">
        <v>0.17632110000000001</v>
      </c>
      <c r="EN631" s="38">
        <v>0.15596930000000001</v>
      </c>
      <c r="EO631" s="38">
        <v>9.4534999999999994E-2</v>
      </c>
      <c r="EP631" s="38">
        <v>2.0306000000000001E-2</v>
      </c>
      <c r="EQ631" s="38">
        <v>4.3435399999999999E-2</v>
      </c>
      <c r="ER631" s="38">
        <v>6.8356E-2</v>
      </c>
      <c r="ES631" s="38">
        <v>0.1202628</v>
      </c>
      <c r="ET631" s="38">
        <v>0.34356540000000002</v>
      </c>
      <c r="EU631" s="38">
        <v>0.32457399999999997</v>
      </c>
      <c r="EV631" s="38">
        <v>0.42193249999999999</v>
      </c>
      <c r="EW631" s="38">
        <v>0.31251040000000002</v>
      </c>
      <c r="EX631" s="38">
        <v>0.22927639999999999</v>
      </c>
      <c r="EY631" s="38">
        <v>0.26499990000000001</v>
      </c>
      <c r="EZ631" s="38">
        <v>0.18851770000000001</v>
      </c>
      <c r="FA631" s="38">
        <v>0.17643110000000001</v>
      </c>
      <c r="FB631" s="38">
        <v>78.213399999999993</v>
      </c>
      <c r="FC631" s="38">
        <v>76.979529999999997</v>
      </c>
      <c r="FD631" s="38">
        <v>75.241290000000006</v>
      </c>
      <c r="FE631" s="38">
        <v>73.632710000000003</v>
      </c>
      <c r="FF631" s="38">
        <v>71.817830000000001</v>
      </c>
      <c r="FG631" s="38">
        <v>70.897639999999996</v>
      </c>
      <c r="FH631" s="38">
        <v>70.293270000000007</v>
      </c>
      <c r="FI631" s="38">
        <v>72.375789999999995</v>
      </c>
      <c r="FJ631" s="38">
        <v>77.052890000000005</v>
      </c>
      <c r="FK631" s="38">
        <v>82.512020000000007</v>
      </c>
      <c r="FL631" s="38">
        <v>87.24333</v>
      </c>
      <c r="FM631" s="38">
        <v>91.494630000000001</v>
      </c>
      <c r="FN631" s="38">
        <v>95.597710000000006</v>
      </c>
      <c r="FO631" s="38">
        <v>98.918580000000006</v>
      </c>
      <c r="FP631" s="38">
        <v>101.405</v>
      </c>
      <c r="FQ631" s="38">
        <v>102.6233</v>
      </c>
      <c r="FR631" s="38">
        <v>103.0198</v>
      </c>
      <c r="FS631" s="38">
        <v>102.6521</v>
      </c>
      <c r="FT631" s="38">
        <v>101.16889999999999</v>
      </c>
      <c r="FU631" s="38">
        <v>98.136020000000002</v>
      </c>
      <c r="FV631" s="38">
        <v>93.76482</v>
      </c>
      <c r="FW631">
        <v>90.143600000000006</v>
      </c>
      <c r="FX631">
        <v>86.977320000000006</v>
      </c>
      <c r="FY631">
        <v>84.634150000000005</v>
      </c>
      <c r="FZ631">
        <v>4.4633199999999998E-2</v>
      </c>
      <c r="GA631">
        <v>0.36163899999999999</v>
      </c>
      <c r="GB631">
        <v>1</v>
      </c>
    </row>
    <row r="632" spans="1:184" x14ac:dyDescent="0.3">
      <c r="A632" t="s">
        <v>279</v>
      </c>
      <c r="B632" t="s">
        <v>1</v>
      </c>
      <c r="C632" t="s">
        <v>1</v>
      </c>
      <c r="D632" t="s">
        <v>223</v>
      </c>
      <c r="E632" t="s">
        <v>1</v>
      </c>
      <c r="F632" t="s">
        <v>1</v>
      </c>
      <c r="G632" t="s">
        <v>1</v>
      </c>
      <c r="H632" s="40" t="s">
        <v>1</v>
      </c>
      <c r="I632" s="18" t="s">
        <v>1</v>
      </c>
      <c r="J632" s="38" t="s">
        <v>1</v>
      </c>
      <c r="K632" s="18">
        <v>44790</v>
      </c>
      <c r="L632" s="38">
        <v>16515</v>
      </c>
      <c r="M632" s="38">
        <v>16515</v>
      </c>
      <c r="N632" s="38">
        <v>15.30843</v>
      </c>
      <c r="O632" s="38">
        <v>14.666259999999999</v>
      </c>
      <c r="P632" s="38">
        <v>14.265459999999999</v>
      </c>
      <c r="Q632" s="38">
        <v>14.16493</v>
      </c>
      <c r="R632" s="38">
        <v>14.72547</v>
      </c>
      <c r="S632" s="38">
        <v>16.201129999999999</v>
      </c>
      <c r="T632" s="38">
        <v>17.94183</v>
      </c>
      <c r="U632" s="38">
        <v>20.11628</v>
      </c>
      <c r="V632" s="38">
        <v>22.634309999999999</v>
      </c>
      <c r="W632" s="38">
        <v>24.369769999999999</v>
      </c>
      <c r="X632" s="38">
        <v>25.967849999999999</v>
      </c>
      <c r="Y632" s="38">
        <v>27.220179999999999</v>
      </c>
      <c r="Z632" s="38">
        <v>28.05273</v>
      </c>
      <c r="AA632" s="38">
        <v>28.845790000000001</v>
      </c>
      <c r="AB632" s="38">
        <v>28.968</v>
      </c>
      <c r="AC632" s="38">
        <v>28.365860000000001</v>
      </c>
      <c r="AD632" s="38">
        <v>27.08297</v>
      </c>
      <c r="AE632" s="38">
        <v>25.219190000000001</v>
      </c>
      <c r="AF632" s="38">
        <v>23.541689999999999</v>
      </c>
      <c r="AG632" s="38">
        <v>22.42069</v>
      </c>
      <c r="AH632" s="38">
        <v>21.261430000000001</v>
      </c>
      <c r="AI632" s="38">
        <v>19.46125</v>
      </c>
      <c r="AJ632" s="38">
        <v>17.425470000000001</v>
      </c>
      <c r="AK632" s="38">
        <v>15.973599999999999</v>
      </c>
      <c r="AL632" s="38">
        <v>0.37543919999999997</v>
      </c>
      <c r="AM632" s="38">
        <v>0.2957766</v>
      </c>
      <c r="AN632" s="38">
        <v>0.28036450000000002</v>
      </c>
      <c r="AO632" s="38">
        <v>0.25178250000000002</v>
      </c>
      <c r="AP632" s="38">
        <v>0.17304800000000001</v>
      </c>
      <c r="AQ632" s="38">
        <v>-6.6625199999999996E-2</v>
      </c>
      <c r="AR632" s="38">
        <v>-0.38919769999999998</v>
      </c>
      <c r="AS632" s="38">
        <v>-0.21333050000000001</v>
      </c>
      <c r="AT632" s="38">
        <v>-0.4362318</v>
      </c>
      <c r="AU632" s="38">
        <v>-0.62638780000000005</v>
      </c>
      <c r="AV632" s="38">
        <v>-0.43268410000000002</v>
      </c>
      <c r="AW632" s="38">
        <v>-0.1494287</v>
      </c>
      <c r="AX632" s="38">
        <v>-0.10186779999999999</v>
      </c>
      <c r="AY632" s="38">
        <v>4.8984699999999999E-2</v>
      </c>
      <c r="AZ632" s="38">
        <v>0.2686443</v>
      </c>
      <c r="BA632" s="38">
        <v>0.48717379999999999</v>
      </c>
      <c r="BB632" s="38">
        <v>0.84106320000000001</v>
      </c>
      <c r="BC632" s="38">
        <v>0.74188019999999999</v>
      </c>
      <c r="BD632" s="38">
        <v>0.66853669999999998</v>
      </c>
      <c r="BE632" s="38">
        <v>0.66278590000000004</v>
      </c>
      <c r="BF632" s="38">
        <v>0.69840089999999999</v>
      </c>
      <c r="BG632" s="38">
        <v>0.804558</v>
      </c>
      <c r="BH632" s="38">
        <v>0.61514100000000005</v>
      </c>
      <c r="BI632" s="38">
        <v>0.56784400000000002</v>
      </c>
      <c r="BJ632" s="38">
        <v>0.40343230000000002</v>
      </c>
      <c r="BK632" s="38">
        <v>0.32297690000000001</v>
      </c>
      <c r="BL632" s="38">
        <v>0.30373850000000002</v>
      </c>
      <c r="BM632" s="38">
        <v>0.27507199999999998</v>
      </c>
      <c r="BN632" s="38">
        <v>0.19191079999999999</v>
      </c>
      <c r="BO632" s="38">
        <v>-4.4639100000000001E-2</v>
      </c>
      <c r="BP632" s="38">
        <v>-0.36155549999999997</v>
      </c>
      <c r="BQ632" s="38">
        <v>-0.19368469999999999</v>
      </c>
      <c r="BR632" s="38">
        <v>-0.41513519999999998</v>
      </c>
      <c r="BS632" s="38">
        <v>-0.58165770000000006</v>
      </c>
      <c r="BT632" s="38">
        <v>-0.40116679999999999</v>
      </c>
      <c r="BU632" s="38">
        <v>-0.13055310000000001</v>
      </c>
      <c r="BV632" s="38">
        <v>-9.0123900000000007E-2</v>
      </c>
      <c r="BW632" s="38">
        <v>6.5412700000000004E-2</v>
      </c>
      <c r="BX632" s="38">
        <v>0.29997550000000001</v>
      </c>
      <c r="BY632" s="38">
        <v>0.53376009999999996</v>
      </c>
      <c r="BZ632" s="38">
        <v>0.89493389999999995</v>
      </c>
      <c r="CA632" s="38">
        <v>0.79558200000000001</v>
      </c>
      <c r="CB632" s="38">
        <v>0.72765489999999999</v>
      </c>
      <c r="CC632" s="38">
        <v>0.71796729999999997</v>
      </c>
      <c r="CD632" s="38">
        <v>0.74197659999999999</v>
      </c>
      <c r="CE632" s="38">
        <v>0.85973200000000005</v>
      </c>
      <c r="CF632" s="38">
        <v>0.66958059999999997</v>
      </c>
      <c r="CG632" s="38">
        <v>0.61324849999999997</v>
      </c>
      <c r="CH632" s="38">
        <v>0.42282029999999998</v>
      </c>
      <c r="CI632" s="38">
        <v>0.3418156</v>
      </c>
      <c r="CJ632" s="38">
        <v>0.31992730000000003</v>
      </c>
      <c r="CK632" s="38">
        <v>0.29120220000000002</v>
      </c>
      <c r="CL632" s="38">
        <v>0.20497509999999999</v>
      </c>
      <c r="CM632" s="38">
        <v>-2.94115E-2</v>
      </c>
      <c r="CN632" s="38">
        <v>-0.34241050000000001</v>
      </c>
      <c r="CO632" s="38">
        <v>-0.18007799999999999</v>
      </c>
      <c r="CP632" s="38">
        <v>-0.40052379999999999</v>
      </c>
      <c r="CQ632" s="38">
        <v>-0.5506778</v>
      </c>
      <c r="CR632" s="38">
        <v>-0.37933790000000001</v>
      </c>
      <c r="CS632" s="38">
        <v>-0.11748</v>
      </c>
      <c r="CT632" s="38">
        <v>-8.1990099999999996E-2</v>
      </c>
      <c r="CU632" s="38">
        <v>7.6790600000000001E-2</v>
      </c>
      <c r="CV632" s="38">
        <v>0.3216753</v>
      </c>
      <c r="CW632" s="38">
        <v>0.56602569999999996</v>
      </c>
      <c r="CX632" s="38">
        <v>0.93224450000000003</v>
      </c>
      <c r="CY632" s="38">
        <v>0.83277570000000001</v>
      </c>
      <c r="CZ632" s="38">
        <v>0.76859999999999995</v>
      </c>
      <c r="DA632" s="38">
        <v>0.75618580000000002</v>
      </c>
      <c r="DB632" s="38">
        <v>0.77215699999999998</v>
      </c>
      <c r="DC632" s="38">
        <v>0.89794549999999995</v>
      </c>
      <c r="DD632" s="38">
        <v>0.70728530000000001</v>
      </c>
      <c r="DE632" s="38">
        <v>0.64469549999999998</v>
      </c>
      <c r="DF632" s="38">
        <v>0.4422083</v>
      </c>
      <c r="DG632" s="38">
        <v>0.36065439999999999</v>
      </c>
      <c r="DH632" s="38">
        <v>0.33611609999999997</v>
      </c>
      <c r="DI632" s="38">
        <v>0.30733250000000001</v>
      </c>
      <c r="DJ632" s="38">
        <v>0.2180395</v>
      </c>
      <c r="DK632" s="38">
        <v>-1.4184E-2</v>
      </c>
      <c r="DL632" s="38">
        <v>-0.32326559999999999</v>
      </c>
      <c r="DM632" s="38">
        <v>-0.16647129999999999</v>
      </c>
      <c r="DN632" s="38">
        <v>-0.38591239999999999</v>
      </c>
      <c r="DO632" s="38">
        <v>-0.51969779999999999</v>
      </c>
      <c r="DP632" s="38">
        <v>-0.35750910000000002</v>
      </c>
      <c r="DQ632" s="38">
        <v>-0.10440679999999999</v>
      </c>
      <c r="DR632" s="38">
        <v>-7.38563E-2</v>
      </c>
      <c r="DS632" s="38">
        <v>8.8168499999999997E-2</v>
      </c>
      <c r="DT632" s="38">
        <v>0.34337509999999999</v>
      </c>
      <c r="DU632" s="38">
        <v>0.59829120000000002</v>
      </c>
      <c r="DV632" s="38">
        <v>0.96955519999999995</v>
      </c>
      <c r="DW632" s="38">
        <v>0.8699694</v>
      </c>
      <c r="DX632" s="38">
        <v>0.80954510000000002</v>
      </c>
      <c r="DY632" s="38">
        <v>0.79440429999999995</v>
      </c>
      <c r="DZ632" s="38">
        <v>0.80233730000000003</v>
      </c>
      <c r="EA632" s="38">
        <v>0.93615890000000002</v>
      </c>
      <c r="EB632" s="38">
        <v>0.74499000000000004</v>
      </c>
      <c r="EC632" s="38">
        <v>0.67614249999999998</v>
      </c>
      <c r="ED632" s="38">
        <v>0.47020139999999999</v>
      </c>
      <c r="EE632" s="38">
        <v>0.38785459999999999</v>
      </c>
      <c r="EF632" s="38">
        <v>0.35949019999999998</v>
      </c>
      <c r="EG632" s="38">
        <v>0.33062200000000003</v>
      </c>
      <c r="EH632" s="38">
        <v>0.23690230000000001</v>
      </c>
      <c r="EI632" s="38">
        <v>7.8021999999999996E-3</v>
      </c>
      <c r="EJ632" s="38">
        <v>-0.29562329999999998</v>
      </c>
      <c r="EK632" s="38">
        <v>-0.1468255</v>
      </c>
      <c r="EL632" s="38">
        <v>-0.36481590000000003</v>
      </c>
      <c r="EM632" s="38">
        <v>-0.47496769999999999</v>
      </c>
      <c r="EN632" s="38">
        <v>-0.3259917</v>
      </c>
      <c r="EO632" s="38">
        <v>-8.5531200000000002E-2</v>
      </c>
      <c r="EP632" s="38">
        <v>-6.2112399999999998E-2</v>
      </c>
      <c r="EQ632" s="38">
        <v>0.1045965</v>
      </c>
      <c r="ER632" s="38">
        <v>0.37470629999999999</v>
      </c>
      <c r="ES632" s="38">
        <v>0.64487760000000005</v>
      </c>
      <c r="ET632" s="38">
        <v>1.0234259999999999</v>
      </c>
      <c r="EU632" s="38">
        <v>0.92367120000000003</v>
      </c>
      <c r="EV632" s="38">
        <v>0.86866330000000003</v>
      </c>
      <c r="EW632" s="38">
        <v>0.84958579999999995</v>
      </c>
      <c r="EX632" s="38">
        <v>0.84591300000000003</v>
      </c>
      <c r="EY632" s="38">
        <v>0.99133289999999996</v>
      </c>
      <c r="EZ632" s="38">
        <v>0.79942959999999996</v>
      </c>
      <c r="FA632" s="38">
        <v>0.72154689999999999</v>
      </c>
      <c r="FB632" s="38">
        <v>82.709289999999996</v>
      </c>
      <c r="FC632" s="38">
        <v>81.249409999999997</v>
      </c>
      <c r="FD632" s="38">
        <v>79.677509999999998</v>
      </c>
      <c r="FE632" s="38">
        <v>78.126660000000001</v>
      </c>
      <c r="FF632" s="38">
        <v>77.701089999999994</v>
      </c>
      <c r="FG632" s="38">
        <v>77.045019999999994</v>
      </c>
      <c r="FH632" s="38">
        <v>76.143500000000003</v>
      </c>
      <c r="FI632" s="38">
        <v>77.402900000000002</v>
      </c>
      <c r="FJ632" s="38">
        <v>81.463099999999997</v>
      </c>
      <c r="FK632" s="38">
        <v>84.427099999999996</v>
      </c>
      <c r="FL632" s="38">
        <v>87.526240000000001</v>
      </c>
      <c r="FM632" s="38">
        <v>91.15119</v>
      </c>
      <c r="FN632" s="38">
        <v>94.940079999999995</v>
      </c>
      <c r="FO632" s="38">
        <v>96.644030000000001</v>
      </c>
      <c r="FP632" s="38">
        <v>97.413889999999995</v>
      </c>
      <c r="FQ632" s="38">
        <v>97.911779999999993</v>
      </c>
      <c r="FR632" s="38">
        <v>98.120400000000004</v>
      </c>
      <c r="FS632" s="38">
        <v>97.880719999999997</v>
      </c>
      <c r="FT632" s="38">
        <v>96.880200000000002</v>
      </c>
      <c r="FU632" s="38">
        <v>94.227969999999999</v>
      </c>
      <c r="FV632" s="38">
        <v>90.707530000000006</v>
      </c>
      <c r="FW632">
        <v>87.066199999999995</v>
      </c>
      <c r="FX632">
        <v>83.964370000000002</v>
      </c>
      <c r="FY632">
        <v>81.600179999999995</v>
      </c>
      <c r="FZ632">
        <v>6.3844999999999999E-2</v>
      </c>
      <c r="GA632">
        <v>0.43976320000000002</v>
      </c>
      <c r="GB632">
        <v>1</v>
      </c>
    </row>
    <row r="633" spans="1:184" x14ac:dyDescent="0.3">
      <c r="A633" t="s">
        <v>279</v>
      </c>
      <c r="B633" t="s">
        <v>1</v>
      </c>
      <c r="C633" t="s">
        <v>1</v>
      </c>
      <c r="D633" t="s">
        <v>223</v>
      </c>
      <c r="E633" t="s">
        <v>1</v>
      </c>
      <c r="F633" t="s">
        <v>1</v>
      </c>
      <c r="G633" t="s">
        <v>1</v>
      </c>
      <c r="H633" s="40" t="s">
        <v>1</v>
      </c>
      <c r="I633" s="18" t="s">
        <v>1</v>
      </c>
      <c r="J633" s="38" t="s">
        <v>1</v>
      </c>
      <c r="K633" s="18">
        <v>44792</v>
      </c>
      <c r="L633" s="38">
        <v>16449</v>
      </c>
      <c r="M633" s="38">
        <v>16449</v>
      </c>
      <c r="N633" s="38">
        <v>14.66389</v>
      </c>
      <c r="O633" s="38">
        <v>13.9885</v>
      </c>
      <c r="P633" s="38">
        <v>13.56691</v>
      </c>
      <c r="Q633" s="38">
        <v>13.447559999999999</v>
      </c>
      <c r="R633" s="38">
        <v>13.968349999999999</v>
      </c>
      <c r="S633" s="38">
        <v>15.31593</v>
      </c>
      <c r="T633" s="38">
        <v>16.912880000000001</v>
      </c>
      <c r="U633" s="38">
        <v>18.957190000000001</v>
      </c>
      <c r="V633" s="38">
        <v>21.388030000000001</v>
      </c>
      <c r="W633" s="38">
        <v>23.246269999999999</v>
      </c>
      <c r="X633" s="38">
        <v>25.03162</v>
      </c>
      <c r="Y633" s="38">
        <v>26.448149999999998</v>
      </c>
      <c r="Z633" s="38">
        <v>27.36374</v>
      </c>
      <c r="AA633" s="38">
        <v>28.249569999999999</v>
      </c>
      <c r="AB633" s="38">
        <v>28.417490000000001</v>
      </c>
      <c r="AC633" s="38">
        <v>27.888829999999999</v>
      </c>
      <c r="AD633" s="38">
        <v>26.702780000000001</v>
      </c>
      <c r="AE633" s="38">
        <v>24.91863</v>
      </c>
      <c r="AF633" s="38">
        <v>23.17793</v>
      </c>
      <c r="AG633" s="38">
        <v>21.936859999999999</v>
      </c>
      <c r="AH633" s="38">
        <v>20.783069999999999</v>
      </c>
      <c r="AI633" s="38">
        <v>19.095269999999999</v>
      </c>
      <c r="AJ633" s="38">
        <v>17.18582</v>
      </c>
      <c r="AK633" s="38">
        <v>15.641769999999999</v>
      </c>
      <c r="AL633" s="38">
        <v>-8.6524699999999996E-2</v>
      </c>
      <c r="AM633" s="38">
        <v>-9.9525199999999994E-2</v>
      </c>
      <c r="AN633" s="38">
        <v>-7.2647299999999998E-2</v>
      </c>
      <c r="AO633" s="38">
        <v>-6.4386200000000005E-2</v>
      </c>
      <c r="AP633" s="38">
        <v>-4.7257000000000002E-3</v>
      </c>
      <c r="AQ633" s="38">
        <v>-1.15443E-2</v>
      </c>
      <c r="AR633" s="38">
        <v>-7.15147E-2</v>
      </c>
      <c r="AS633" s="38">
        <v>5.7987999999999998E-2</v>
      </c>
      <c r="AT633" s="38">
        <v>-8.26326E-2</v>
      </c>
      <c r="AU633" s="38">
        <v>-0.12760940000000001</v>
      </c>
      <c r="AV633" s="38">
        <v>1.31839E-2</v>
      </c>
      <c r="AW633" s="38">
        <v>4.6603600000000002E-2</v>
      </c>
      <c r="AX633" s="38">
        <v>5.2536100000000002E-2</v>
      </c>
      <c r="AY633" s="38">
        <v>-3.08323E-2</v>
      </c>
      <c r="AZ633" s="38">
        <v>-0.27763739999999998</v>
      </c>
      <c r="BA633" s="38">
        <v>-0.28962120000000002</v>
      </c>
      <c r="BB633" s="38">
        <v>-1.9099600000000001E-2</v>
      </c>
      <c r="BC633" s="38">
        <v>9.1980800000000001E-2</v>
      </c>
      <c r="BD633" s="38">
        <v>0.12995399999999999</v>
      </c>
      <c r="BE633" s="38">
        <v>0.13217580000000001</v>
      </c>
      <c r="BF633" s="38">
        <v>0.1271854</v>
      </c>
      <c r="BG633" s="38">
        <v>0.1885348</v>
      </c>
      <c r="BH633" s="38">
        <v>0.1725759</v>
      </c>
      <c r="BI633" s="38">
        <v>0.10957020000000001</v>
      </c>
      <c r="BJ633" s="38">
        <v>-5.2767700000000001E-2</v>
      </c>
      <c r="BK633" s="38">
        <v>-6.6870899999999997E-2</v>
      </c>
      <c r="BL633" s="38">
        <v>-4.0783300000000001E-2</v>
      </c>
      <c r="BM633" s="38">
        <v>-3.6209699999999997E-2</v>
      </c>
      <c r="BN633" s="38">
        <v>1.7997900000000001E-2</v>
      </c>
      <c r="BO633" s="38">
        <v>1.25437E-2</v>
      </c>
      <c r="BP633" s="38">
        <v>-3.6985400000000002E-2</v>
      </c>
      <c r="BQ633" s="38">
        <v>8.1770999999999996E-2</v>
      </c>
      <c r="BR633" s="38">
        <v>-5.2890600000000003E-2</v>
      </c>
      <c r="BS633" s="38">
        <v>-8.2356200000000004E-2</v>
      </c>
      <c r="BT633" s="38">
        <v>4.2359300000000003E-2</v>
      </c>
      <c r="BU633" s="38">
        <v>6.5901199999999993E-2</v>
      </c>
      <c r="BV633" s="38">
        <v>6.7510799999999996E-2</v>
      </c>
      <c r="BW633" s="38">
        <v>-1.1603499999999999E-2</v>
      </c>
      <c r="BX633" s="38">
        <v>-0.24156130000000001</v>
      </c>
      <c r="BY633" s="38">
        <v>-0.24329980000000001</v>
      </c>
      <c r="BZ633" s="38">
        <v>3.2230599999999998E-2</v>
      </c>
      <c r="CA633" s="38">
        <v>0.14734610000000001</v>
      </c>
      <c r="CB633" s="38">
        <v>0.18823670000000001</v>
      </c>
      <c r="CC633" s="38">
        <v>0.1904267</v>
      </c>
      <c r="CD633" s="38">
        <v>0.18270890000000001</v>
      </c>
      <c r="CE633" s="38">
        <v>0.26033260000000003</v>
      </c>
      <c r="CF633" s="38">
        <v>0.2331154</v>
      </c>
      <c r="CG633" s="38">
        <v>0.1672563</v>
      </c>
      <c r="CH633" s="38">
        <v>-2.93876E-2</v>
      </c>
      <c r="CI633" s="38">
        <v>-4.4254700000000001E-2</v>
      </c>
      <c r="CJ633" s="38">
        <v>-1.8714499999999998E-2</v>
      </c>
      <c r="CK633" s="38">
        <v>-1.6694799999999999E-2</v>
      </c>
      <c r="CL633" s="38">
        <v>3.3736200000000001E-2</v>
      </c>
      <c r="CM633" s="38">
        <v>2.92269E-2</v>
      </c>
      <c r="CN633" s="38">
        <v>-1.3070500000000001E-2</v>
      </c>
      <c r="CO633" s="38">
        <v>9.82431E-2</v>
      </c>
      <c r="CP633" s="38">
        <v>-3.2291399999999998E-2</v>
      </c>
      <c r="CQ633" s="38">
        <v>-5.1013999999999997E-2</v>
      </c>
      <c r="CR633" s="38">
        <v>6.2566200000000002E-2</v>
      </c>
      <c r="CS633" s="38">
        <v>7.9266699999999995E-2</v>
      </c>
      <c r="CT633" s="38">
        <v>7.7882199999999999E-2</v>
      </c>
      <c r="CU633" s="38">
        <v>1.7144E-3</v>
      </c>
      <c r="CV633" s="38">
        <v>-0.21657499999999999</v>
      </c>
      <c r="CW633" s="38">
        <v>-0.21121770000000001</v>
      </c>
      <c r="CX633" s="38">
        <v>6.77817E-2</v>
      </c>
      <c r="CY633" s="38">
        <v>0.18569189999999999</v>
      </c>
      <c r="CZ633" s="38">
        <v>0.22860320000000001</v>
      </c>
      <c r="DA633" s="38">
        <v>0.23077110000000001</v>
      </c>
      <c r="DB633" s="38">
        <v>0.22116430000000001</v>
      </c>
      <c r="DC633" s="38">
        <v>0.31005959999999999</v>
      </c>
      <c r="DD633" s="38">
        <v>0.27504489999999998</v>
      </c>
      <c r="DE633" s="38">
        <v>0.20720959999999999</v>
      </c>
      <c r="DF633" s="38">
        <v>-6.0076000000000001E-3</v>
      </c>
      <c r="DG633" s="38">
        <v>-2.1638399999999999E-2</v>
      </c>
      <c r="DH633" s="38">
        <v>3.3543000000000002E-3</v>
      </c>
      <c r="DI633" s="38">
        <v>2.8200999999999999E-3</v>
      </c>
      <c r="DJ633" s="38">
        <v>4.9474499999999998E-2</v>
      </c>
      <c r="DK633" s="38">
        <v>4.5910199999999998E-2</v>
      </c>
      <c r="DL633" s="38">
        <v>1.0844299999999999E-2</v>
      </c>
      <c r="DM633" s="38">
        <v>0.1147152</v>
      </c>
      <c r="DN633" s="38">
        <v>-1.16922E-2</v>
      </c>
      <c r="DO633" s="38">
        <v>-1.96718E-2</v>
      </c>
      <c r="DP633" s="38">
        <v>8.2772999999999999E-2</v>
      </c>
      <c r="DQ633" s="38">
        <v>9.2632099999999995E-2</v>
      </c>
      <c r="DR633" s="38">
        <v>8.8253600000000001E-2</v>
      </c>
      <c r="DS633" s="38">
        <v>1.5032200000000001E-2</v>
      </c>
      <c r="DT633" s="38">
        <v>-0.1915888</v>
      </c>
      <c r="DU633" s="38">
        <v>-0.17913570000000001</v>
      </c>
      <c r="DV633" s="38">
        <v>0.1033328</v>
      </c>
      <c r="DW633" s="38">
        <v>0.22403770000000001</v>
      </c>
      <c r="DX633" s="38">
        <v>0.26896969999999998</v>
      </c>
      <c r="DY633" s="38">
        <v>0.27111550000000001</v>
      </c>
      <c r="DZ633" s="38">
        <v>0.25961970000000001</v>
      </c>
      <c r="EA633" s="38">
        <v>0.35978650000000001</v>
      </c>
      <c r="EB633" s="38">
        <v>0.31697449999999999</v>
      </c>
      <c r="EC633" s="38">
        <v>0.24716279999999999</v>
      </c>
      <c r="ED633" s="38">
        <v>2.77495E-2</v>
      </c>
      <c r="EE633" s="38">
        <v>1.1015799999999999E-2</v>
      </c>
      <c r="EF633" s="38">
        <v>3.5218300000000001E-2</v>
      </c>
      <c r="EG633" s="38">
        <v>3.09965E-2</v>
      </c>
      <c r="EH633" s="38">
        <v>7.2198100000000001E-2</v>
      </c>
      <c r="EI633" s="38">
        <v>6.9998199999999997E-2</v>
      </c>
      <c r="EJ633" s="38">
        <v>4.53736E-2</v>
      </c>
      <c r="EK633" s="38">
        <v>0.13849819999999999</v>
      </c>
      <c r="EL633" s="38">
        <v>1.8049699999999998E-2</v>
      </c>
      <c r="EM633" s="38">
        <v>2.5581300000000001E-2</v>
      </c>
      <c r="EN633" s="38">
        <v>0.11194850000000001</v>
      </c>
      <c r="EO633" s="38">
        <v>0.11192969999999999</v>
      </c>
      <c r="EP633" s="38">
        <v>0.10322820000000001</v>
      </c>
      <c r="EQ633" s="38">
        <v>3.4261100000000003E-2</v>
      </c>
      <c r="ER633" s="38">
        <v>-0.1555127</v>
      </c>
      <c r="ES633" s="38">
        <v>-0.13281419999999999</v>
      </c>
      <c r="ET633" s="38">
        <v>0.15466299999999999</v>
      </c>
      <c r="EU633" s="38">
        <v>0.27940300000000001</v>
      </c>
      <c r="EV633" s="38">
        <v>0.3272524</v>
      </c>
      <c r="EW633" s="38">
        <v>0.3293664</v>
      </c>
      <c r="EX633" s="38">
        <v>0.31514320000000001</v>
      </c>
      <c r="EY633" s="38">
        <v>0.43158439999999998</v>
      </c>
      <c r="EZ633" s="38">
        <v>0.37751400000000002</v>
      </c>
      <c r="FA633" s="38">
        <v>0.30484879999999998</v>
      </c>
      <c r="FB633" s="38">
        <v>79.040469999999999</v>
      </c>
      <c r="FC633" s="38">
        <v>77.639240000000001</v>
      </c>
      <c r="FD633" s="38">
        <v>75.763530000000003</v>
      </c>
      <c r="FE633" s="38">
        <v>73.980639999999994</v>
      </c>
      <c r="FF633" s="38">
        <v>72.261489999999995</v>
      </c>
      <c r="FG633" s="38">
        <v>71.49888</v>
      </c>
      <c r="FH633" s="38">
        <v>70.506230000000002</v>
      </c>
      <c r="FI633" s="38">
        <v>72.340100000000007</v>
      </c>
      <c r="FJ633" s="38">
        <v>75.921099999999996</v>
      </c>
      <c r="FK633" s="38">
        <v>80.061589999999995</v>
      </c>
      <c r="FL633" s="38">
        <v>84.648610000000005</v>
      </c>
      <c r="FM633" s="38">
        <v>88.860100000000003</v>
      </c>
      <c r="FN633" s="38">
        <v>92.493229999999997</v>
      </c>
      <c r="FO633" s="38">
        <v>95.395840000000007</v>
      </c>
      <c r="FP633" s="38">
        <v>98.313640000000007</v>
      </c>
      <c r="FQ633" s="38">
        <v>100.0753</v>
      </c>
      <c r="FR633" s="38">
        <v>100.6497</v>
      </c>
      <c r="FS633" s="38">
        <v>99.829859999999996</v>
      </c>
      <c r="FT633" s="38">
        <v>97.606710000000007</v>
      </c>
      <c r="FU633" s="38">
        <v>94.230620000000002</v>
      </c>
      <c r="FV633" s="38">
        <v>89.8857</v>
      </c>
      <c r="FW633">
        <v>86.465900000000005</v>
      </c>
      <c r="FX633">
        <v>83.662350000000004</v>
      </c>
      <c r="FY633">
        <v>80.880719999999997</v>
      </c>
      <c r="FZ633">
        <v>6.79704E-2</v>
      </c>
      <c r="GA633">
        <v>0.56912110000000005</v>
      </c>
      <c r="GB633">
        <v>1</v>
      </c>
    </row>
    <row r="634" spans="1:184" x14ac:dyDescent="0.3">
      <c r="A634" t="s">
        <v>279</v>
      </c>
      <c r="B634" t="s">
        <v>1</v>
      </c>
      <c r="C634" t="s">
        <v>1</v>
      </c>
      <c r="D634" t="s">
        <v>223</v>
      </c>
      <c r="E634" t="s">
        <v>1</v>
      </c>
      <c r="F634" t="s">
        <v>1</v>
      </c>
      <c r="G634" t="s">
        <v>1</v>
      </c>
      <c r="H634" s="40" t="s">
        <v>1</v>
      </c>
      <c r="I634" s="18" t="s">
        <v>1</v>
      </c>
      <c r="J634" s="38" t="s">
        <v>1</v>
      </c>
      <c r="K634" s="18">
        <v>44805</v>
      </c>
      <c r="L634" s="38">
        <v>16417</v>
      </c>
      <c r="M634" s="38">
        <v>16417</v>
      </c>
      <c r="N634" s="38">
        <v>13.75981</v>
      </c>
      <c r="O634" s="38">
        <v>13.191050000000001</v>
      </c>
      <c r="P634" s="38">
        <v>12.809670000000001</v>
      </c>
      <c r="Q634" s="38">
        <v>12.71856</v>
      </c>
      <c r="R634" s="38">
        <v>13.28889</v>
      </c>
      <c r="S634" s="38">
        <v>14.66179</v>
      </c>
      <c r="T634" s="38">
        <v>16.369710000000001</v>
      </c>
      <c r="U634" s="38">
        <v>18.540900000000001</v>
      </c>
      <c r="V634" s="38">
        <v>21.19098</v>
      </c>
      <c r="W634" s="38">
        <v>23.235620000000001</v>
      </c>
      <c r="X634" s="38">
        <v>25.07385</v>
      </c>
      <c r="Y634" s="38">
        <v>26.513559999999998</v>
      </c>
      <c r="Z634" s="38">
        <v>27.504740000000002</v>
      </c>
      <c r="AA634" s="38">
        <v>28.537400000000002</v>
      </c>
      <c r="AB634" s="38">
        <v>28.89574</v>
      </c>
      <c r="AC634" s="38">
        <v>28.427150000000001</v>
      </c>
      <c r="AD634" s="38">
        <v>27.144259999999999</v>
      </c>
      <c r="AE634" s="38">
        <v>25.188759999999998</v>
      </c>
      <c r="AF634" s="38">
        <v>23.502009999999999</v>
      </c>
      <c r="AG634" s="38">
        <v>22.128969999999999</v>
      </c>
      <c r="AH634" s="38">
        <v>20.832999999999998</v>
      </c>
      <c r="AI634" s="38">
        <v>18.954139999999999</v>
      </c>
      <c r="AJ634" s="38">
        <v>16.9956</v>
      </c>
      <c r="AK634" s="38">
        <v>15.55697</v>
      </c>
      <c r="AL634" s="38">
        <v>-0.163692</v>
      </c>
      <c r="AM634" s="38">
        <v>-0.13812920000000001</v>
      </c>
      <c r="AN634" s="38">
        <v>-0.14320659999999999</v>
      </c>
      <c r="AO634" s="38">
        <v>-0.1123276</v>
      </c>
      <c r="AP634" s="38">
        <v>-7.7293600000000004E-2</v>
      </c>
      <c r="AQ634" s="38">
        <v>-0.1632323</v>
      </c>
      <c r="AR634" s="38">
        <v>-0.28445910000000002</v>
      </c>
      <c r="AS634" s="38">
        <v>0.1436904</v>
      </c>
      <c r="AT634" s="38">
        <v>0.1990654</v>
      </c>
      <c r="AU634" s="38">
        <v>0.21945709999999999</v>
      </c>
      <c r="AV634" s="38">
        <v>0.28986050000000002</v>
      </c>
      <c r="AW634" s="38">
        <v>0.18111579999999999</v>
      </c>
      <c r="AX634" s="38">
        <v>4.8634299999999998E-2</v>
      </c>
      <c r="AY634" s="38">
        <v>-0.12654470000000001</v>
      </c>
      <c r="AZ634" s="38">
        <v>-0.32043539999999998</v>
      </c>
      <c r="BA634" s="38">
        <v>-0.42870019999999998</v>
      </c>
      <c r="BB634" s="38">
        <v>-0.29181449999999998</v>
      </c>
      <c r="BC634" s="38">
        <v>-0.30500719999999998</v>
      </c>
      <c r="BD634" s="38">
        <v>-0.18516840000000001</v>
      </c>
      <c r="BE634" s="38">
        <v>-0.28778389999999998</v>
      </c>
      <c r="BF634" s="38">
        <v>3.01791E-2</v>
      </c>
      <c r="BG634" s="38">
        <v>0.1162735</v>
      </c>
      <c r="BH634" s="38">
        <v>6.0235299999999999E-2</v>
      </c>
      <c r="BI634" s="38">
        <v>1.51176E-2</v>
      </c>
      <c r="BJ634" s="38">
        <v>-0.13924520000000001</v>
      </c>
      <c r="BK634" s="38">
        <v>-0.1208601</v>
      </c>
      <c r="BL634" s="38">
        <v>-0.12870960000000001</v>
      </c>
      <c r="BM634" s="38">
        <v>-9.9549200000000004E-2</v>
      </c>
      <c r="BN634" s="38">
        <v>-6.5599400000000002E-2</v>
      </c>
      <c r="BO634" s="38">
        <v>-0.1487706</v>
      </c>
      <c r="BP634" s="38">
        <v>-0.25888480000000003</v>
      </c>
      <c r="BQ634" s="38">
        <v>0.16157850000000001</v>
      </c>
      <c r="BR634" s="38">
        <v>0.21802489999999999</v>
      </c>
      <c r="BS634" s="38">
        <v>0.2415021</v>
      </c>
      <c r="BT634" s="38">
        <v>0.30584050000000002</v>
      </c>
      <c r="BU634" s="38">
        <v>0.19697709999999999</v>
      </c>
      <c r="BV634" s="38">
        <v>5.9461199999999999E-2</v>
      </c>
      <c r="BW634" s="38">
        <v>-0.1116133</v>
      </c>
      <c r="BX634" s="38">
        <v>-0.29698020000000003</v>
      </c>
      <c r="BY634" s="38">
        <v>-0.39423940000000002</v>
      </c>
      <c r="BZ634" s="38">
        <v>-0.25664290000000001</v>
      </c>
      <c r="CA634" s="38">
        <v>-0.27066820000000003</v>
      </c>
      <c r="CB634" s="38">
        <v>-0.14611679999999999</v>
      </c>
      <c r="CC634" s="38">
        <v>-0.24986069999999999</v>
      </c>
      <c r="CD634" s="38">
        <v>6.5560300000000002E-2</v>
      </c>
      <c r="CE634" s="38">
        <v>0.16304370000000001</v>
      </c>
      <c r="CF634" s="38">
        <v>9.9126599999999995E-2</v>
      </c>
      <c r="CG634" s="38">
        <v>5.4278600000000003E-2</v>
      </c>
      <c r="CH634" s="38">
        <v>-0.1223134</v>
      </c>
      <c r="CI634" s="38">
        <v>-0.1088996</v>
      </c>
      <c r="CJ634" s="38">
        <v>-0.118669</v>
      </c>
      <c r="CK634" s="38">
        <v>-9.0699000000000002E-2</v>
      </c>
      <c r="CL634" s="38">
        <v>-5.7500099999999998E-2</v>
      </c>
      <c r="CM634" s="38">
        <v>-0.1387545</v>
      </c>
      <c r="CN634" s="38">
        <v>-0.2411722</v>
      </c>
      <c r="CO634" s="38">
        <v>0.1739677</v>
      </c>
      <c r="CP634" s="38">
        <v>0.23115620000000001</v>
      </c>
      <c r="CQ634" s="38">
        <v>0.25677040000000001</v>
      </c>
      <c r="CR634" s="38">
        <v>0.31690819999999997</v>
      </c>
      <c r="CS634" s="38">
        <v>0.2079627</v>
      </c>
      <c r="CT634" s="38">
        <v>6.69598E-2</v>
      </c>
      <c r="CU634" s="38">
        <v>-0.1012718</v>
      </c>
      <c r="CV634" s="38">
        <v>-0.28073510000000002</v>
      </c>
      <c r="CW634" s="38">
        <v>-0.37037189999999998</v>
      </c>
      <c r="CX634" s="38">
        <v>-0.23228309999999999</v>
      </c>
      <c r="CY634" s="38">
        <v>-0.2468851</v>
      </c>
      <c r="CZ634" s="38">
        <v>-0.1190698</v>
      </c>
      <c r="DA634" s="38">
        <v>-0.2235953</v>
      </c>
      <c r="DB634" s="38">
        <v>9.0065099999999995E-2</v>
      </c>
      <c r="DC634" s="38">
        <v>0.19543659999999999</v>
      </c>
      <c r="DD634" s="38">
        <v>0.12606249999999999</v>
      </c>
      <c r="DE634" s="38">
        <v>8.1401399999999999E-2</v>
      </c>
      <c r="DF634" s="38">
        <v>-0.10538160000000001</v>
      </c>
      <c r="DG634" s="38">
        <v>-9.69391E-2</v>
      </c>
      <c r="DH634" s="38">
        <v>-0.1086284</v>
      </c>
      <c r="DI634" s="38">
        <v>-8.1848799999999999E-2</v>
      </c>
      <c r="DJ634" s="38">
        <v>-4.9400699999999999E-2</v>
      </c>
      <c r="DK634" s="38">
        <v>-0.1287383</v>
      </c>
      <c r="DL634" s="38">
        <v>-0.22345950000000001</v>
      </c>
      <c r="DM634" s="38">
        <v>0.18635689999999999</v>
      </c>
      <c r="DN634" s="38">
        <v>0.24428759999999999</v>
      </c>
      <c r="DO634" s="38">
        <v>0.27203870000000002</v>
      </c>
      <c r="DP634" s="38">
        <v>0.32797589999999999</v>
      </c>
      <c r="DQ634" s="38">
        <v>0.21894820000000001</v>
      </c>
      <c r="DR634" s="38">
        <v>7.4458499999999997E-2</v>
      </c>
      <c r="DS634" s="38">
        <v>-9.0930399999999995E-2</v>
      </c>
      <c r="DT634" s="38">
        <v>-0.26449010000000001</v>
      </c>
      <c r="DU634" s="38">
        <v>-0.34650449999999999</v>
      </c>
      <c r="DV634" s="38">
        <v>-0.20792330000000001</v>
      </c>
      <c r="DW634" s="38">
        <v>-0.22310199999999999</v>
      </c>
      <c r="DX634" s="38">
        <v>-9.2022800000000002E-2</v>
      </c>
      <c r="DY634" s="38">
        <v>-0.1973298</v>
      </c>
      <c r="DZ634" s="38">
        <v>0.11457000000000001</v>
      </c>
      <c r="EA634" s="38">
        <v>0.22782939999999999</v>
      </c>
      <c r="EB634" s="38">
        <v>0.15299840000000001</v>
      </c>
      <c r="EC634" s="38">
        <v>0.1085242</v>
      </c>
      <c r="ED634" s="38">
        <v>-8.0934800000000001E-2</v>
      </c>
      <c r="EE634" s="38">
        <v>-7.9670000000000005E-2</v>
      </c>
      <c r="EF634" s="38">
        <v>-9.4131300000000001E-2</v>
      </c>
      <c r="EG634" s="38">
        <v>-6.9070500000000007E-2</v>
      </c>
      <c r="EH634" s="38">
        <v>-3.77066E-2</v>
      </c>
      <c r="EI634" s="38">
        <v>-0.11427669999999999</v>
      </c>
      <c r="EJ634" s="38">
        <v>-0.19788529999999999</v>
      </c>
      <c r="EK634" s="38">
        <v>0.20424500000000001</v>
      </c>
      <c r="EL634" s="38">
        <v>0.26324710000000001</v>
      </c>
      <c r="EM634" s="38">
        <v>0.2940837</v>
      </c>
      <c r="EN634" s="38">
        <v>0.34395589999999998</v>
      </c>
      <c r="EO634" s="38">
        <v>0.23480960000000001</v>
      </c>
      <c r="EP634" s="38">
        <v>8.5285399999999997E-2</v>
      </c>
      <c r="EQ634" s="38">
        <v>-7.5998899999999994E-2</v>
      </c>
      <c r="ER634" s="38">
        <v>-0.2410349</v>
      </c>
      <c r="ES634" s="38">
        <v>-0.31204369999999998</v>
      </c>
      <c r="ET634" s="38">
        <v>-0.17275170000000001</v>
      </c>
      <c r="EU634" s="38">
        <v>-0.18876309999999999</v>
      </c>
      <c r="EV634" s="38">
        <v>-5.2971200000000003E-2</v>
      </c>
      <c r="EW634" s="38">
        <v>-0.15940660000000001</v>
      </c>
      <c r="EX634" s="38">
        <v>0.1499511</v>
      </c>
      <c r="EY634" s="38">
        <v>0.2745996</v>
      </c>
      <c r="EZ634" s="38">
        <v>0.19188959999999999</v>
      </c>
      <c r="FA634" s="38">
        <v>0.14768519999999999</v>
      </c>
      <c r="FB634" s="38">
        <v>77.069580000000002</v>
      </c>
      <c r="FC634" s="38">
        <v>75.063329999999993</v>
      </c>
      <c r="FD634" s="38">
        <v>73.507149999999996</v>
      </c>
      <c r="FE634" s="38">
        <v>72.23742</v>
      </c>
      <c r="FF634" s="38">
        <v>71.079160000000002</v>
      </c>
      <c r="FG634" s="38">
        <v>69.883650000000003</v>
      </c>
      <c r="FH634" s="38">
        <v>69.283969999999997</v>
      </c>
      <c r="FI634" s="38">
        <v>71.084710000000001</v>
      </c>
      <c r="FJ634" s="38">
        <v>75.772019999999998</v>
      </c>
      <c r="FK634" s="38">
        <v>81.064160000000001</v>
      </c>
      <c r="FL634" s="38">
        <v>86.044979999999995</v>
      </c>
      <c r="FM634" s="38">
        <v>90.402910000000006</v>
      </c>
      <c r="FN634" s="38">
        <v>94.349620000000002</v>
      </c>
      <c r="FO634" s="38">
        <v>97.50967</v>
      </c>
      <c r="FP634" s="38">
        <v>100.1313</v>
      </c>
      <c r="FQ634" s="38">
        <v>101.7758</v>
      </c>
      <c r="FR634" s="38">
        <v>102.1917</v>
      </c>
      <c r="FS634" s="38">
        <v>101.4492</v>
      </c>
      <c r="FT634" s="38">
        <v>100.0193</v>
      </c>
      <c r="FU634" s="38">
        <v>95.627290000000002</v>
      </c>
      <c r="FV634" s="38">
        <v>91.04974</v>
      </c>
      <c r="FW634">
        <v>86.887770000000003</v>
      </c>
      <c r="FX634">
        <v>84.44153</v>
      </c>
      <c r="FY634">
        <v>82.516279999999995</v>
      </c>
      <c r="FZ634">
        <v>4.3216600000000001E-2</v>
      </c>
      <c r="GA634">
        <v>0.3373255</v>
      </c>
      <c r="GB634">
        <v>1</v>
      </c>
    </row>
    <row r="635" spans="1:184" x14ac:dyDescent="0.3">
      <c r="A635" t="s">
        <v>279</v>
      </c>
      <c r="B635" t="s">
        <v>1</v>
      </c>
      <c r="C635" t="s">
        <v>1</v>
      </c>
      <c r="D635" t="s">
        <v>223</v>
      </c>
      <c r="E635" t="s">
        <v>1</v>
      </c>
      <c r="F635" t="s">
        <v>1</v>
      </c>
      <c r="G635" t="s">
        <v>1</v>
      </c>
      <c r="H635" s="40" t="s">
        <v>1</v>
      </c>
      <c r="I635" s="18" t="s">
        <v>1</v>
      </c>
      <c r="J635" s="38" t="s">
        <v>1</v>
      </c>
      <c r="K635" s="18">
        <v>44809</v>
      </c>
      <c r="L635" s="38">
        <v>16228</v>
      </c>
      <c r="M635" s="38">
        <v>16228</v>
      </c>
      <c r="N635" s="38">
        <v>14.92625</v>
      </c>
      <c r="O635" s="38">
        <v>14.148289999999999</v>
      </c>
      <c r="P635" s="38">
        <v>13.57564</v>
      </c>
      <c r="Q635" s="38">
        <v>13.214600000000001</v>
      </c>
      <c r="R635" s="38">
        <v>13.29669</v>
      </c>
      <c r="S635" s="38">
        <v>13.76774</v>
      </c>
      <c r="T635" s="38">
        <v>14.081379999999999</v>
      </c>
      <c r="U635" s="38">
        <v>15.264379999999999</v>
      </c>
      <c r="V635" s="38">
        <v>17.12763</v>
      </c>
      <c r="W635" s="38">
        <v>18.921019999999999</v>
      </c>
      <c r="X635" s="38">
        <v>20.53837</v>
      </c>
      <c r="Y635" s="38">
        <v>21.863800000000001</v>
      </c>
      <c r="Z635" s="38">
        <v>22.753409999999999</v>
      </c>
      <c r="AA635" s="38">
        <v>23.41103</v>
      </c>
      <c r="AB635" s="38">
        <v>23.713049999999999</v>
      </c>
      <c r="AC635" s="38">
        <v>23.871849999999998</v>
      </c>
      <c r="AD635" s="38">
        <v>23.792149999999999</v>
      </c>
      <c r="AE635" s="38">
        <v>23.360150000000001</v>
      </c>
      <c r="AF635" s="38">
        <v>22.588640000000002</v>
      </c>
      <c r="AG635" s="38">
        <v>21.616980000000002</v>
      </c>
      <c r="AH635" s="38">
        <v>20.811900000000001</v>
      </c>
      <c r="AI635" s="38">
        <v>19.552289999999999</v>
      </c>
      <c r="AJ635" s="38">
        <v>17.651350000000001</v>
      </c>
      <c r="AK635" s="38">
        <v>16.273700000000002</v>
      </c>
      <c r="AL635" s="38">
        <v>0.44794729999999999</v>
      </c>
      <c r="AM635" s="38">
        <v>0.22986300000000001</v>
      </c>
      <c r="AN635" s="38">
        <v>0.12808739999999999</v>
      </c>
      <c r="AO635" s="38">
        <v>-0.1138137</v>
      </c>
      <c r="AP635" s="38">
        <v>-0.25924160000000002</v>
      </c>
      <c r="AQ635" s="38">
        <v>-0.56859079999999995</v>
      </c>
      <c r="AR635" s="38">
        <v>-1.098867</v>
      </c>
      <c r="AS635" s="38">
        <v>-0.34679219999999999</v>
      </c>
      <c r="AT635" s="38">
        <v>0.2812965</v>
      </c>
      <c r="AU635" s="38">
        <v>0.36100139999999997</v>
      </c>
      <c r="AV635" s="38">
        <v>0.19258220000000001</v>
      </c>
      <c r="AW635" s="38">
        <v>0.22443779999999999</v>
      </c>
      <c r="AX635" s="38">
        <v>5.6775399999999997E-2</v>
      </c>
      <c r="AY635" s="38">
        <v>-0.2178271</v>
      </c>
      <c r="AZ635" s="38">
        <v>-0.56081800000000004</v>
      </c>
      <c r="BA635" s="38">
        <v>-0.58146410000000004</v>
      </c>
      <c r="BB635" s="38">
        <v>-0.22555320000000001</v>
      </c>
      <c r="BC635" s="38">
        <v>6.8907999999999999E-3</v>
      </c>
      <c r="BD635" s="38">
        <v>0.4034896</v>
      </c>
      <c r="BE635" s="38">
        <v>0.1711664</v>
      </c>
      <c r="BF635" s="38">
        <v>0.43534060000000002</v>
      </c>
      <c r="BG635" s="38">
        <v>0.7059588</v>
      </c>
      <c r="BH635" s="38">
        <v>0.43515609999999999</v>
      </c>
      <c r="BI635" s="38">
        <v>0.30212169999999999</v>
      </c>
      <c r="BJ635" s="38">
        <v>0.48568480000000003</v>
      </c>
      <c r="BK635" s="38">
        <v>0.2590769</v>
      </c>
      <c r="BL635" s="38">
        <v>0.1543648</v>
      </c>
      <c r="BM635" s="38">
        <v>-8.9202199999999995E-2</v>
      </c>
      <c r="BN635" s="38">
        <v>-0.23471069999999999</v>
      </c>
      <c r="BO635" s="38">
        <v>-0.53507119999999997</v>
      </c>
      <c r="BP635" s="38">
        <v>-1.0512239999999999</v>
      </c>
      <c r="BQ635" s="38">
        <v>-0.31414550000000002</v>
      </c>
      <c r="BR635" s="38">
        <v>0.31766100000000003</v>
      </c>
      <c r="BS635" s="38">
        <v>0.403671</v>
      </c>
      <c r="BT635" s="38">
        <v>0.23758560000000001</v>
      </c>
      <c r="BU635" s="38">
        <v>0.25655559999999999</v>
      </c>
      <c r="BV635" s="38">
        <v>7.5104299999999999E-2</v>
      </c>
      <c r="BW635" s="38">
        <v>-0.19311429999999999</v>
      </c>
      <c r="BX635" s="38">
        <v>-0.51437999999999995</v>
      </c>
      <c r="BY635" s="38">
        <v>-0.52043870000000003</v>
      </c>
      <c r="BZ635" s="38">
        <v>-0.160719</v>
      </c>
      <c r="CA635" s="38">
        <v>6.8890300000000002E-2</v>
      </c>
      <c r="CB635" s="38">
        <v>0.4734661</v>
      </c>
      <c r="CC635" s="38">
        <v>0.25435839999999998</v>
      </c>
      <c r="CD635" s="38">
        <v>0.52252140000000002</v>
      </c>
      <c r="CE635" s="38">
        <v>0.79104909999999995</v>
      </c>
      <c r="CF635" s="38">
        <v>0.51052039999999999</v>
      </c>
      <c r="CG635" s="38">
        <v>0.36949140000000003</v>
      </c>
      <c r="CH635" s="38">
        <v>0.51182170000000005</v>
      </c>
      <c r="CI635" s="38">
        <v>0.27931040000000001</v>
      </c>
      <c r="CJ635" s="38">
        <v>0.1725643</v>
      </c>
      <c r="CK635" s="38">
        <v>-7.2156399999999996E-2</v>
      </c>
      <c r="CL635" s="38">
        <v>-0.21772059999999999</v>
      </c>
      <c r="CM635" s="38">
        <v>-0.51185570000000002</v>
      </c>
      <c r="CN635" s="38">
        <v>-1.0182260000000001</v>
      </c>
      <c r="CO635" s="38">
        <v>-0.29153449999999997</v>
      </c>
      <c r="CP635" s="38">
        <v>0.34284700000000001</v>
      </c>
      <c r="CQ635" s="38">
        <v>0.4332239</v>
      </c>
      <c r="CR635" s="38">
        <v>0.26875480000000002</v>
      </c>
      <c r="CS635" s="38">
        <v>0.2788002</v>
      </c>
      <c r="CT635" s="38">
        <v>8.7798899999999999E-2</v>
      </c>
      <c r="CU635" s="38">
        <v>-0.1759983</v>
      </c>
      <c r="CV635" s="38">
        <v>-0.48221730000000002</v>
      </c>
      <c r="CW635" s="38">
        <v>-0.47817270000000001</v>
      </c>
      <c r="CX635" s="38">
        <v>-0.115815</v>
      </c>
      <c r="CY635" s="38">
        <v>0.1118309</v>
      </c>
      <c r="CZ635" s="38">
        <v>0.52193160000000005</v>
      </c>
      <c r="DA635" s="38">
        <v>0.3119769</v>
      </c>
      <c r="DB635" s="38">
        <v>0.58290260000000005</v>
      </c>
      <c r="DC635" s="38">
        <v>0.84998240000000003</v>
      </c>
      <c r="DD635" s="38">
        <v>0.56271749999999998</v>
      </c>
      <c r="DE635" s="38">
        <v>0.4161514</v>
      </c>
      <c r="DF635" s="38">
        <v>0.53795859999999995</v>
      </c>
      <c r="DG635" s="38">
        <v>0.29954389999999997</v>
      </c>
      <c r="DH635" s="38">
        <v>0.19076389999999999</v>
      </c>
      <c r="DI635" s="38">
        <v>-5.5110600000000003E-2</v>
      </c>
      <c r="DJ635" s="38">
        <v>-0.20073060000000001</v>
      </c>
      <c r="DK635" s="38">
        <v>-0.48864010000000002</v>
      </c>
      <c r="DL635" s="38">
        <v>-0.9852284</v>
      </c>
      <c r="DM635" s="38">
        <v>-0.26892359999999998</v>
      </c>
      <c r="DN635" s="38">
        <v>0.368033</v>
      </c>
      <c r="DO635" s="38">
        <v>0.46277669999999999</v>
      </c>
      <c r="DP635" s="38">
        <v>0.29992400000000002</v>
      </c>
      <c r="DQ635" s="38">
        <v>0.3010449</v>
      </c>
      <c r="DR635" s="38">
        <v>0.1004935</v>
      </c>
      <c r="DS635" s="38">
        <v>-0.1588823</v>
      </c>
      <c r="DT635" s="38">
        <v>-0.45005450000000002</v>
      </c>
      <c r="DU635" s="38">
        <v>-0.43590679999999998</v>
      </c>
      <c r="DV635" s="38">
        <v>-7.0911100000000005E-2</v>
      </c>
      <c r="DW635" s="38">
        <v>0.15477160000000001</v>
      </c>
      <c r="DX635" s="38">
        <v>0.57039709999999999</v>
      </c>
      <c r="DY635" s="38">
        <v>0.36959550000000002</v>
      </c>
      <c r="DZ635" s="38">
        <v>0.64328379999999996</v>
      </c>
      <c r="EA635" s="38">
        <v>0.90891580000000005</v>
      </c>
      <c r="EB635" s="38">
        <v>0.61491459999999998</v>
      </c>
      <c r="EC635" s="38">
        <v>0.46281139999999998</v>
      </c>
      <c r="ED635" s="38">
        <v>0.57569610000000004</v>
      </c>
      <c r="EE635" s="38">
        <v>0.32875779999999999</v>
      </c>
      <c r="EF635" s="38">
        <v>0.21704119999999999</v>
      </c>
      <c r="EG635" s="38">
        <v>-3.0499100000000001E-2</v>
      </c>
      <c r="EH635" s="38">
        <v>-0.17619960000000001</v>
      </c>
      <c r="EI635" s="38">
        <v>-0.45512059999999999</v>
      </c>
      <c r="EJ635" s="38">
        <v>-0.93758520000000001</v>
      </c>
      <c r="EK635" s="38">
        <v>-0.23627690000000001</v>
      </c>
      <c r="EL635" s="38">
        <v>0.40439750000000002</v>
      </c>
      <c r="EM635" s="38">
        <v>0.50544630000000002</v>
      </c>
      <c r="EN635" s="38">
        <v>0.34492729999999999</v>
      </c>
      <c r="EO635" s="38">
        <v>0.33316269999999998</v>
      </c>
      <c r="EP635" s="38">
        <v>0.11882239999999999</v>
      </c>
      <c r="EQ635" s="38">
        <v>-0.1341695</v>
      </c>
      <c r="ER635" s="38">
        <v>-0.40361649999999999</v>
      </c>
      <c r="ES635" s="38">
        <v>-0.37488139999999998</v>
      </c>
      <c r="ET635" s="38">
        <v>-6.0768000000000003E-3</v>
      </c>
      <c r="EU635" s="38">
        <v>0.21677109999999999</v>
      </c>
      <c r="EV635" s="38">
        <v>0.64037359999999999</v>
      </c>
      <c r="EW635" s="38">
        <v>0.45278750000000001</v>
      </c>
      <c r="EX635" s="38">
        <v>0.73046460000000002</v>
      </c>
      <c r="EY635" s="38">
        <v>0.9940061</v>
      </c>
      <c r="EZ635" s="38">
        <v>0.69027890000000003</v>
      </c>
      <c r="FA635" s="38">
        <v>0.53018109999999996</v>
      </c>
      <c r="FB635" s="38">
        <v>82.916079999999994</v>
      </c>
      <c r="FC635" s="38">
        <v>81.671130000000005</v>
      </c>
      <c r="FD635" s="38">
        <v>79.932910000000007</v>
      </c>
      <c r="FE635" s="38">
        <v>78.446690000000004</v>
      </c>
      <c r="FF635" s="38">
        <v>77.277500000000003</v>
      </c>
      <c r="FG635" s="38">
        <v>76.367549999999994</v>
      </c>
      <c r="FH635" s="38">
        <v>75.16574</v>
      </c>
      <c r="FI635" s="38">
        <v>75.897030000000001</v>
      </c>
      <c r="FJ635" s="38">
        <v>80.619529999999997</v>
      </c>
      <c r="FK635" s="38">
        <v>86.428809999999999</v>
      </c>
      <c r="FL635" s="38">
        <v>91.569230000000005</v>
      </c>
      <c r="FM635" s="38">
        <v>95.751059999999995</v>
      </c>
      <c r="FN635" s="38">
        <v>99.811570000000003</v>
      </c>
      <c r="FO635" s="38">
        <v>103.0258</v>
      </c>
      <c r="FP635" s="38">
        <v>105.0882</v>
      </c>
      <c r="FQ635" s="38">
        <v>106.5581</v>
      </c>
      <c r="FR635" s="38">
        <v>107.08069999999999</v>
      </c>
      <c r="FS635" s="38">
        <v>106.4605</v>
      </c>
      <c r="FT635" s="38">
        <v>104.2246</v>
      </c>
      <c r="FU635" s="38">
        <v>99.679749999999999</v>
      </c>
      <c r="FV635" s="38">
        <v>96.503619999999998</v>
      </c>
      <c r="FW635">
        <v>93.038799999999995</v>
      </c>
      <c r="FX635">
        <v>89.737449999999995</v>
      </c>
      <c r="FY635">
        <v>87.996949999999998</v>
      </c>
      <c r="FZ635">
        <v>8.5164199999999995E-2</v>
      </c>
      <c r="GA635">
        <v>1.4088830000000001</v>
      </c>
      <c r="GB635">
        <v>1</v>
      </c>
    </row>
    <row r="636" spans="1:184" x14ac:dyDescent="0.3">
      <c r="A636" t="s">
        <v>279</v>
      </c>
      <c r="B636" t="s">
        <v>1</v>
      </c>
      <c r="C636" t="s">
        <v>1</v>
      </c>
      <c r="D636" t="s">
        <v>223</v>
      </c>
      <c r="E636" t="s">
        <v>1</v>
      </c>
      <c r="F636" t="s">
        <v>1</v>
      </c>
      <c r="G636" t="s">
        <v>1</v>
      </c>
      <c r="H636" s="40" t="s">
        <v>1</v>
      </c>
      <c r="I636" s="18" t="s">
        <v>1</v>
      </c>
      <c r="J636" s="38" t="s">
        <v>1</v>
      </c>
      <c r="K636" s="18">
        <v>44810</v>
      </c>
      <c r="L636" s="38">
        <v>16131</v>
      </c>
      <c r="M636" s="38">
        <v>16131</v>
      </c>
      <c r="N636" s="38">
        <v>15.443659999999999</v>
      </c>
      <c r="O636" s="38">
        <v>14.902229999999999</v>
      </c>
      <c r="P636" s="38">
        <v>14.4411</v>
      </c>
      <c r="Q636" s="38">
        <v>14.43388</v>
      </c>
      <c r="R636" s="38">
        <v>15.080209999999999</v>
      </c>
      <c r="S636" s="38">
        <v>16.685849999999999</v>
      </c>
      <c r="T636" s="38">
        <v>18.69331</v>
      </c>
      <c r="U636" s="38">
        <v>21.210260000000002</v>
      </c>
      <c r="V636" s="38">
        <v>24.339559999999999</v>
      </c>
      <c r="W636" s="38">
        <v>26.650880000000001</v>
      </c>
      <c r="X636" s="38">
        <v>28.589099999999998</v>
      </c>
      <c r="Y636" s="38">
        <v>30.235340000000001</v>
      </c>
      <c r="Z636" s="38">
        <v>31.31701</v>
      </c>
      <c r="AA636" s="38">
        <v>32.360550000000003</v>
      </c>
      <c r="AB636" s="38">
        <v>32.614800000000002</v>
      </c>
      <c r="AC636" s="38">
        <v>31.96895</v>
      </c>
      <c r="AD636" s="38">
        <v>30.450369999999999</v>
      </c>
      <c r="AE636" s="38">
        <v>28.1145</v>
      </c>
      <c r="AF636" s="38">
        <v>25.941880000000001</v>
      </c>
      <c r="AG636" s="38">
        <v>24.475169999999999</v>
      </c>
      <c r="AH636" s="38">
        <v>23.062239999999999</v>
      </c>
      <c r="AI636" s="38">
        <v>21.01859</v>
      </c>
      <c r="AJ636" s="38">
        <v>18.909400000000002</v>
      </c>
      <c r="AK636" s="38">
        <v>17.27777</v>
      </c>
      <c r="AL636" s="38">
        <v>0.26563870000000001</v>
      </c>
      <c r="AM636" s="38">
        <v>0.18535380000000001</v>
      </c>
      <c r="AN636" s="38">
        <v>0.14892639999999999</v>
      </c>
      <c r="AO636" s="38">
        <v>0.14596229999999999</v>
      </c>
      <c r="AP636" s="38">
        <v>0.103044</v>
      </c>
      <c r="AQ636" s="38">
        <v>4.45686E-2</v>
      </c>
      <c r="AR636" s="38">
        <v>-0.41003040000000002</v>
      </c>
      <c r="AS636" s="38">
        <v>-0.18664140000000001</v>
      </c>
      <c r="AT636" s="38">
        <v>-0.33015899999999998</v>
      </c>
      <c r="AU636" s="38">
        <v>-0.4970987</v>
      </c>
      <c r="AV636" s="38">
        <v>-0.55365549999999997</v>
      </c>
      <c r="AW636" s="38">
        <v>-0.47025440000000002</v>
      </c>
      <c r="AX636" s="38">
        <v>-0.1089575</v>
      </c>
      <c r="AY636" s="38">
        <v>0.30639749999999999</v>
      </c>
      <c r="AZ636" s="38">
        <v>0.60572029999999999</v>
      </c>
      <c r="BA636" s="38">
        <v>0.75846159999999996</v>
      </c>
      <c r="BB636" s="38">
        <v>0.99468389999999995</v>
      </c>
      <c r="BC636" s="38">
        <v>0.69646790000000003</v>
      </c>
      <c r="BD636" s="38">
        <v>0.62407000000000001</v>
      </c>
      <c r="BE636" s="38">
        <v>0.2598625</v>
      </c>
      <c r="BF636" s="38">
        <v>0.48732259999999999</v>
      </c>
      <c r="BG636" s="38">
        <v>0.26167210000000002</v>
      </c>
      <c r="BH636" s="38">
        <v>0.1455187</v>
      </c>
      <c r="BI636" s="38">
        <v>-2.3665800000000001E-2</v>
      </c>
      <c r="BJ636" s="38">
        <v>0.31402180000000002</v>
      </c>
      <c r="BK636" s="38">
        <v>0.22792229999999999</v>
      </c>
      <c r="BL636" s="38">
        <v>0.18383079999999999</v>
      </c>
      <c r="BM636" s="38">
        <v>0.1776404</v>
      </c>
      <c r="BN636" s="38">
        <v>0.13699700000000001</v>
      </c>
      <c r="BO636" s="38">
        <v>8.4594900000000001E-2</v>
      </c>
      <c r="BP636" s="38">
        <v>-0.35208319999999999</v>
      </c>
      <c r="BQ636" s="38">
        <v>-0.1427108</v>
      </c>
      <c r="BR636" s="38">
        <v>-0.2799701</v>
      </c>
      <c r="BS636" s="38">
        <v>-0.43355290000000002</v>
      </c>
      <c r="BT636" s="38">
        <v>-0.50099280000000002</v>
      </c>
      <c r="BU636" s="38">
        <v>-0.42289979999999999</v>
      </c>
      <c r="BV636" s="38">
        <v>-8.2653299999999999E-2</v>
      </c>
      <c r="BW636" s="38">
        <v>0.33933790000000003</v>
      </c>
      <c r="BX636" s="38">
        <v>0.65884209999999999</v>
      </c>
      <c r="BY636" s="38">
        <v>0.82790140000000001</v>
      </c>
      <c r="BZ636" s="38">
        <v>1.073439</v>
      </c>
      <c r="CA636" s="38">
        <v>0.78041899999999997</v>
      </c>
      <c r="CB636" s="38">
        <v>0.72238950000000002</v>
      </c>
      <c r="CC636" s="38">
        <v>0.36693750000000003</v>
      </c>
      <c r="CD636" s="38">
        <v>0.57624050000000004</v>
      </c>
      <c r="CE636" s="38">
        <v>0.37182399999999999</v>
      </c>
      <c r="CF636" s="38">
        <v>0.24099719999999999</v>
      </c>
      <c r="CG636" s="38">
        <v>7.7856800000000004E-2</v>
      </c>
      <c r="CH636" s="38">
        <v>0.3475318</v>
      </c>
      <c r="CI636" s="38">
        <v>0.2574051</v>
      </c>
      <c r="CJ636" s="38">
        <v>0.20800550000000001</v>
      </c>
      <c r="CK636" s="38">
        <v>0.1995806</v>
      </c>
      <c r="CL636" s="38">
        <v>0.16051270000000001</v>
      </c>
      <c r="CM636" s="38">
        <v>0.112317</v>
      </c>
      <c r="CN636" s="38">
        <v>-0.31194909999999998</v>
      </c>
      <c r="CO636" s="38">
        <v>-0.1122847</v>
      </c>
      <c r="CP636" s="38">
        <v>-0.24520939999999999</v>
      </c>
      <c r="CQ636" s="38">
        <v>-0.38954119999999998</v>
      </c>
      <c r="CR636" s="38">
        <v>-0.46451890000000001</v>
      </c>
      <c r="CS636" s="38">
        <v>-0.39010220000000001</v>
      </c>
      <c r="CT636" s="38">
        <v>-6.4435099999999995E-2</v>
      </c>
      <c r="CU636" s="38">
        <v>0.36215229999999998</v>
      </c>
      <c r="CV636" s="38">
        <v>0.69563410000000003</v>
      </c>
      <c r="CW636" s="38">
        <v>0.87599510000000003</v>
      </c>
      <c r="CX636" s="38">
        <v>1.127985</v>
      </c>
      <c r="CY636" s="38">
        <v>0.83856319999999995</v>
      </c>
      <c r="CZ636" s="38">
        <v>0.79048529999999995</v>
      </c>
      <c r="DA636" s="38">
        <v>0.44109730000000003</v>
      </c>
      <c r="DB636" s="38">
        <v>0.63782470000000002</v>
      </c>
      <c r="DC636" s="38">
        <v>0.44811489999999998</v>
      </c>
      <c r="DD636" s="38">
        <v>0.30712539999999999</v>
      </c>
      <c r="DE636" s="38">
        <v>0.148171</v>
      </c>
      <c r="DF636" s="38">
        <v>0.38104179999999999</v>
      </c>
      <c r="DG636" s="38">
        <v>0.28688789999999997</v>
      </c>
      <c r="DH636" s="38">
        <v>0.2321802</v>
      </c>
      <c r="DI636" s="38">
        <v>0.22152079999999999</v>
      </c>
      <c r="DJ636" s="38">
        <v>0.18402850000000001</v>
      </c>
      <c r="DK636" s="38">
        <v>0.1400392</v>
      </c>
      <c r="DL636" s="38">
        <v>-0.27181509999999998</v>
      </c>
      <c r="DM636" s="38">
        <v>-8.1858500000000001E-2</v>
      </c>
      <c r="DN636" s="38">
        <v>-0.21044879999999999</v>
      </c>
      <c r="DO636" s="38">
        <v>-0.34552959999999999</v>
      </c>
      <c r="DP636" s="38">
        <v>-0.42804490000000001</v>
      </c>
      <c r="DQ636" s="38">
        <v>-0.35730450000000002</v>
      </c>
      <c r="DR636" s="38">
        <v>-4.6217000000000001E-2</v>
      </c>
      <c r="DS636" s="38">
        <v>0.3849668</v>
      </c>
      <c r="DT636" s="38">
        <v>0.73242600000000002</v>
      </c>
      <c r="DU636" s="38">
        <v>0.92408880000000004</v>
      </c>
      <c r="DV636" s="38">
        <v>1.182531</v>
      </c>
      <c r="DW636" s="38">
        <v>0.89670740000000004</v>
      </c>
      <c r="DX636" s="38">
        <v>0.85858109999999999</v>
      </c>
      <c r="DY636" s="38">
        <v>0.51525710000000002</v>
      </c>
      <c r="DZ636" s="38">
        <v>0.6994089</v>
      </c>
      <c r="EA636" s="38">
        <v>0.52440580000000003</v>
      </c>
      <c r="EB636" s="38">
        <v>0.37325350000000002</v>
      </c>
      <c r="EC636" s="38">
        <v>0.21848519999999999</v>
      </c>
      <c r="ED636" s="38">
        <v>0.4294249</v>
      </c>
      <c r="EE636" s="38">
        <v>0.32945629999999998</v>
      </c>
      <c r="EF636" s="38">
        <v>0.26708460000000001</v>
      </c>
      <c r="EG636" s="38">
        <v>0.25319900000000001</v>
      </c>
      <c r="EH636" s="38">
        <v>0.21798149999999999</v>
      </c>
      <c r="EI636" s="38">
        <v>0.18006549999999999</v>
      </c>
      <c r="EJ636" s="38">
        <v>-0.2138679</v>
      </c>
      <c r="EK636" s="38">
        <v>-3.7927900000000001E-2</v>
      </c>
      <c r="EL636" s="38">
        <v>-0.16025990000000001</v>
      </c>
      <c r="EM636" s="38">
        <v>-0.28198380000000001</v>
      </c>
      <c r="EN636" s="38">
        <v>-0.3753823</v>
      </c>
      <c r="EO636" s="38">
        <v>-0.3099499</v>
      </c>
      <c r="EP636" s="38">
        <v>-1.9912800000000001E-2</v>
      </c>
      <c r="EQ636" s="38">
        <v>0.41790709999999998</v>
      </c>
      <c r="ER636" s="38">
        <v>0.78554780000000002</v>
      </c>
      <c r="ES636" s="38">
        <v>0.99352859999999998</v>
      </c>
      <c r="ET636" s="38">
        <v>1.261287</v>
      </c>
      <c r="EU636" s="38">
        <v>0.98065849999999999</v>
      </c>
      <c r="EV636" s="38">
        <v>0.95690050000000004</v>
      </c>
      <c r="EW636" s="38">
        <v>0.6223322</v>
      </c>
      <c r="EX636" s="38">
        <v>0.78832679999999999</v>
      </c>
      <c r="EY636" s="38">
        <v>0.6345577</v>
      </c>
      <c r="EZ636" s="38">
        <v>0.46873209999999998</v>
      </c>
      <c r="FA636" s="38">
        <v>0.32000770000000001</v>
      </c>
      <c r="FB636" s="38">
        <v>85.040469999999999</v>
      </c>
      <c r="FC636" s="38">
        <v>83.618669999999995</v>
      </c>
      <c r="FD636" s="38">
        <v>82.095410000000001</v>
      </c>
      <c r="FE636" s="38">
        <v>80.987279999999998</v>
      </c>
      <c r="FF636" s="38">
        <v>79.927250000000001</v>
      </c>
      <c r="FG636" s="38">
        <v>79.457239999999999</v>
      </c>
      <c r="FH636" s="38">
        <v>78.791439999999994</v>
      </c>
      <c r="FI636" s="38">
        <v>80.856800000000007</v>
      </c>
      <c r="FJ636" s="38">
        <v>85.779690000000002</v>
      </c>
      <c r="FK636" s="38">
        <v>91.639690000000002</v>
      </c>
      <c r="FL636" s="38">
        <v>96.321389999999994</v>
      </c>
      <c r="FM636" s="38">
        <v>100.94329999999999</v>
      </c>
      <c r="FN636" s="38">
        <v>104.2838</v>
      </c>
      <c r="FO636" s="38">
        <v>107.3507</v>
      </c>
      <c r="FP636" s="38">
        <v>109.43</v>
      </c>
      <c r="FQ636" s="38">
        <v>111.0583</v>
      </c>
      <c r="FR636" s="38">
        <v>111.0939</v>
      </c>
      <c r="FS636" s="38">
        <v>109.7059</v>
      </c>
      <c r="FT636" s="38">
        <v>106.8874</v>
      </c>
      <c r="FU636" s="38">
        <v>101.425</v>
      </c>
      <c r="FV636" s="38">
        <v>96.672030000000007</v>
      </c>
      <c r="FW636">
        <v>93.845269999999999</v>
      </c>
      <c r="FX636">
        <v>92.04813</v>
      </c>
      <c r="FY636">
        <v>89.382459999999995</v>
      </c>
      <c r="FZ636">
        <v>0.1126665</v>
      </c>
      <c r="GA636">
        <v>0.85897829999999997</v>
      </c>
      <c r="GB636">
        <v>1</v>
      </c>
    </row>
    <row r="637" spans="1:184" x14ac:dyDescent="0.3">
      <c r="A637" t="s">
        <v>279</v>
      </c>
      <c r="B637" t="s">
        <v>1</v>
      </c>
      <c r="C637" t="s">
        <v>1</v>
      </c>
      <c r="D637" t="s">
        <v>223</v>
      </c>
      <c r="E637" t="s">
        <v>1</v>
      </c>
      <c r="F637" t="s">
        <v>1</v>
      </c>
      <c r="G637" t="s">
        <v>1</v>
      </c>
      <c r="H637" s="40" t="s">
        <v>1</v>
      </c>
      <c r="I637" s="18" t="s">
        <v>1</v>
      </c>
      <c r="J637" s="38" t="s">
        <v>1</v>
      </c>
      <c r="K637" s="18">
        <v>44811</v>
      </c>
      <c r="L637" s="38">
        <v>16326</v>
      </c>
      <c r="M637" s="38">
        <v>16326</v>
      </c>
      <c r="N637" s="38">
        <v>16.474170000000001</v>
      </c>
      <c r="O637" s="38">
        <v>15.76604</v>
      </c>
      <c r="P637" s="38">
        <v>15.277620000000001</v>
      </c>
      <c r="Q637" s="38">
        <v>15.145960000000001</v>
      </c>
      <c r="R637" s="38">
        <v>15.727119999999999</v>
      </c>
      <c r="S637" s="38">
        <v>17.27533</v>
      </c>
      <c r="T637" s="38">
        <v>19.218060000000001</v>
      </c>
      <c r="U637" s="38">
        <v>21.598109999999998</v>
      </c>
      <c r="V637" s="38">
        <v>24.476240000000001</v>
      </c>
      <c r="W637" s="38">
        <v>26.62152</v>
      </c>
      <c r="X637" s="38">
        <v>28.416360000000001</v>
      </c>
      <c r="Y637" s="38">
        <v>29.808229999999998</v>
      </c>
      <c r="Z637" s="38">
        <v>30.751719999999999</v>
      </c>
      <c r="AA637" s="38">
        <v>31.61523</v>
      </c>
      <c r="AB637" s="38">
        <v>31.776810000000001</v>
      </c>
      <c r="AC637" s="38">
        <v>31.190439999999999</v>
      </c>
      <c r="AD637" s="38">
        <v>29.839269999999999</v>
      </c>
      <c r="AE637" s="38">
        <v>27.644649999999999</v>
      </c>
      <c r="AF637" s="38">
        <v>25.6173</v>
      </c>
      <c r="AG637" s="38">
        <v>24.218170000000001</v>
      </c>
      <c r="AH637" s="38">
        <v>22.93299</v>
      </c>
      <c r="AI637" s="38">
        <v>21.045739999999999</v>
      </c>
      <c r="AJ637" s="38">
        <v>18.802710000000001</v>
      </c>
      <c r="AK637" s="38">
        <v>17.172280000000001</v>
      </c>
      <c r="AL637" s="38">
        <v>0.15758549999999999</v>
      </c>
      <c r="AM637" s="38">
        <v>8.3928500000000003E-2</v>
      </c>
      <c r="AN637" s="38">
        <v>6.93275E-2</v>
      </c>
      <c r="AO637" s="38">
        <v>2.2562100000000002E-2</v>
      </c>
      <c r="AP637" s="38">
        <v>-4.53975E-2</v>
      </c>
      <c r="AQ637" s="38">
        <v>-0.1627284</v>
      </c>
      <c r="AR637" s="38">
        <v>-0.48921999999999999</v>
      </c>
      <c r="AS637" s="38">
        <v>-0.12782350000000001</v>
      </c>
      <c r="AT637" s="38">
        <v>-0.1953387</v>
      </c>
      <c r="AU637" s="38">
        <v>-0.15584719999999999</v>
      </c>
      <c r="AV637" s="38">
        <v>-0.17322129999999999</v>
      </c>
      <c r="AW637" s="38">
        <v>-0.2039976</v>
      </c>
      <c r="AX637" s="38">
        <v>-4.3804799999999998E-2</v>
      </c>
      <c r="AY637" s="38">
        <v>0.1246268</v>
      </c>
      <c r="AZ637" s="38">
        <v>0.2255788</v>
      </c>
      <c r="BA637" s="38">
        <v>0.22769439999999999</v>
      </c>
      <c r="BB637" s="38">
        <v>0.52140969999999998</v>
      </c>
      <c r="BC637" s="38">
        <v>0.39429419999999998</v>
      </c>
      <c r="BD637" s="38">
        <v>0.40108359999999998</v>
      </c>
      <c r="BE637" s="38">
        <v>0.13073789999999999</v>
      </c>
      <c r="BF637" s="38">
        <v>0.62363310000000005</v>
      </c>
      <c r="BG637" s="38">
        <v>0.81007479999999998</v>
      </c>
      <c r="BH637" s="38">
        <v>0.47830220000000001</v>
      </c>
      <c r="BI637" s="38">
        <v>0.3387269</v>
      </c>
      <c r="BJ637" s="38">
        <v>0.19727800000000001</v>
      </c>
      <c r="BK637" s="38">
        <v>0.1121635</v>
      </c>
      <c r="BL637" s="38">
        <v>9.2935599999999993E-2</v>
      </c>
      <c r="BM637" s="38">
        <v>4.5788299999999997E-2</v>
      </c>
      <c r="BN637" s="38">
        <v>-2.1162199999999999E-2</v>
      </c>
      <c r="BO637" s="38">
        <v>-0.1305501</v>
      </c>
      <c r="BP637" s="38">
        <v>-0.44629999999999997</v>
      </c>
      <c r="BQ637" s="38">
        <v>-9.6227599999999996E-2</v>
      </c>
      <c r="BR637" s="38">
        <v>-0.15508649999999999</v>
      </c>
      <c r="BS637" s="38">
        <v>-0.1141229</v>
      </c>
      <c r="BT637" s="38">
        <v>-0.1392621</v>
      </c>
      <c r="BU637" s="38">
        <v>-0.17495540000000001</v>
      </c>
      <c r="BV637" s="38">
        <v>-2.5340600000000001E-2</v>
      </c>
      <c r="BW637" s="38">
        <v>0.14813370000000001</v>
      </c>
      <c r="BX637" s="38">
        <v>0.26208969999999998</v>
      </c>
      <c r="BY637" s="38">
        <v>0.28316770000000002</v>
      </c>
      <c r="BZ637" s="38">
        <v>0.58904160000000005</v>
      </c>
      <c r="CA637" s="38">
        <v>0.46567770000000003</v>
      </c>
      <c r="CB637" s="38">
        <v>0.48708210000000002</v>
      </c>
      <c r="CC637" s="38">
        <v>0.21560099999999999</v>
      </c>
      <c r="CD637" s="38">
        <v>0.68822159999999999</v>
      </c>
      <c r="CE637" s="38">
        <v>0.88148899999999997</v>
      </c>
      <c r="CF637" s="38">
        <v>0.54477030000000004</v>
      </c>
      <c r="CG637" s="38">
        <v>0.40301340000000002</v>
      </c>
      <c r="CH637" s="38">
        <v>0.22476889999999999</v>
      </c>
      <c r="CI637" s="38">
        <v>0.1317189</v>
      </c>
      <c r="CJ637" s="38">
        <v>0.10928649999999999</v>
      </c>
      <c r="CK637" s="38">
        <v>6.1874699999999998E-2</v>
      </c>
      <c r="CL637" s="38">
        <v>-4.3769000000000004E-3</v>
      </c>
      <c r="CM637" s="38">
        <v>-0.1082636</v>
      </c>
      <c r="CN637" s="38">
        <v>-0.41657369999999999</v>
      </c>
      <c r="CO637" s="38">
        <v>-7.4344400000000005E-2</v>
      </c>
      <c r="CP637" s="38">
        <v>-0.12720790000000001</v>
      </c>
      <c r="CQ637" s="38">
        <v>-8.5224900000000006E-2</v>
      </c>
      <c r="CR637" s="38">
        <v>-0.1157421</v>
      </c>
      <c r="CS637" s="38">
        <v>-0.1548408</v>
      </c>
      <c r="CT637" s="38">
        <v>-1.2552300000000001E-2</v>
      </c>
      <c r="CU637" s="38">
        <v>0.16441449999999999</v>
      </c>
      <c r="CV637" s="38">
        <v>0.28737699999999999</v>
      </c>
      <c r="CW637" s="38">
        <v>0.3215885</v>
      </c>
      <c r="CX637" s="38">
        <v>0.63588319999999998</v>
      </c>
      <c r="CY637" s="38">
        <v>0.51511759999999995</v>
      </c>
      <c r="CZ637" s="38">
        <v>0.54664440000000003</v>
      </c>
      <c r="DA637" s="38">
        <v>0.27437689999999998</v>
      </c>
      <c r="DB637" s="38">
        <v>0.73295540000000003</v>
      </c>
      <c r="DC637" s="38">
        <v>0.93095019999999995</v>
      </c>
      <c r="DD637" s="38">
        <v>0.59080589999999999</v>
      </c>
      <c r="DE637" s="38">
        <v>0.44753809999999999</v>
      </c>
      <c r="DF637" s="38">
        <v>0.25225969999999998</v>
      </c>
      <c r="DG637" s="38">
        <v>0.1512744</v>
      </c>
      <c r="DH637" s="38">
        <v>0.12563740000000001</v>
      </c>
      <c r="DI637" s="38">
        <v>7.7961199999999994E-2</v>
      </c>
      <c r="DJ637" s="38">
        <v>1.2408499999999999E-2</v>
      </c>
      <c r="DK637" s="38">
        <v>-8.5977100000000001E-2</v>
      </c>
      <c r="DL637" s="38">
        <v>-0.38684740000000001</v>
      </c>
      <c r="DM637" s="38">
        <v>-5.2461199999999999E-2</v>
      </c>
      <c r="DN637" s="38">
        <v>-9.9329399999999998E-2</v>
      </c>
      <c r="DO637" s="38">
        <v>-5.6326800000000003E-2</v>
      </c>
      <c r="DP637" s="38">
        <v>-9.2221999999999998E-2</v>
      </c>
      <c r="DQ637" s="38">
        <v>-0.13472619999999999</v>
      </c>
      <c r="DR637" s="38">
        <v>2.3599999999999999E-4</v>
      </c>
      <c r="DS637" s="38">
        <v>0.1806953</v>
      </c>
      <c r="DT637" s="38">
        <v>0.31266430000000001</v>
      </c>
      <c r="DU637" s="38">
        <v>0.36000919999999997</v>
      </c>
      <c r="DV637" s="38">
        <v>0.68272480000000002</v>
      </c>
      <c r="DW637" s="38">
        <v>0.56455759999999999</v>
      </c>
      <c r="DX637" s="38">
        <v>0.60620669999999999</v>
      </c>
      <c r="DY637" s="38">
        <v>0.33315280000000003</v>
      </c>
      <c r="DZ637" s="38">
        <v>0.77768919999999997</v>
      </c>
      <c r="EA637" s="38">
        <v>0.98041140000000004</v>
      </c>
      <c r="EB637" s="38">
        <v>0.63684149999999995</v>
      </c>
      <c r="EC637" s="38">
        <v>0.49206270000000002</v>
      </c>
      <c r="ED637" s="38">
        <v>0.2919522</v>
      </c>
      <c r="EE637" s="38">
        <v>0.17950940000000001</v>
      </c>
      <c r="EF637" s="38">
        <v>0.1492455</v>
      </c>
      <c r="EG637" s="38">
        <v>0.1011874</v>
      </c>
      <c r="EH637" s="38">
        <v>3.6643799999999997E-2</v>
      </c>
      <c r="EI637" s="38">
        <v>-5.3798800000000001E-2</v>
      </c>
      <c r="EJ637" s="38">
        <v>-0.34392739999999999</v>
      </c>
      <c r="EK637" s="38">
        <v>-2.08653E-2</v>
      </c>
      <c r="EL637" s="38">
        <v>-5.9077200000000003E-2</v>
      </c>
      <c r="EM637" s="38">
        <v>-1.4602499999999999E-2</v>
      </c>
      <c r="EN637" s="38">
        <v>-5.8262799999999997E-2</v>
      </c>
      <c r="EO637" s="38">
        <v>-0.1056839</v>
      </c>
      <c r="EP637" s="38">
        <v>1.87002E-2</v>
      </c>
      <c r="EQ637" s="38">
        <v>0.2042022</v>
      </c>
      <c r="ER637" s="38">
        <v>0.34917520000000002</v>
      </c>
      <c r="ES637" s="38">
        <v>0.41548259999999998</v>
      </c>
      <c r="ET637" s="38">
        <v>0.75035669999999999</v>
      </c>
      <c r="EU637" s="38">
        <v>0.63594110000000004</v>
      </c>
      <c r="EV637" s="38">
        <v>0.69220519999999996</v>
      </c>
      <c r="EW637" s="38">
        <v>0.4180159</v>
      </c>
      <c r="EX637" s="38">
        <v>0.84227759999999996</v>
      </c>
      <c r="EY637" s="38">
        <v>1.0518259999999999</v>
      </c>
      <c r="EZ637" s="38">
        <v>0.70330950000000003</v>
      </c>
      <c r="FA637" s="38">
        <v>0.55634930000000005</v>
      </c>
      <c r="FB637" s="38">
        <v>87.92183</v>
      </c>
      <c r="FC637" s="38">
        <v>86.279430000000005</v>
      </c>
      <c r="FD637" s="38">
        <v>83.736149999999995</v>
      </c>
      <c r="FE637" s="38">
        <v>82.487669999999994</v>
      </c>
      <c r="FF637" s="38">
        <v>81.170490000000001</v>
      </c>
      <c r="FG637" s="38">
        <v>79.224760000000003</v>
      </c>
      <c r="FH637" s="38">
        <v>78.481219999999993</v>
      </c>
      <c r="FI637" s="38">
        <v>79.14161</v>
      </c>
      <c r="FJ637" s="38">
        <v>83.873589999999993</v>
      </c>
      <c r="FK637" s="38">
        <v>89.394069999999999</v>
      </c>
      <c r="FL637" s="38">
        <v>94.708690000000004</v>
      </c>
      <c r="FM637" s="38">
        <v>98.44426</v>
      </c>
      <c r="FN637" s="38">
        <v>101.8629</v>
      </c>
      <c r="FO637" s="38">
        <v>104.3497</v>
      </c>
      <c r="FP637" s="38">
        <v>106.0766</v>
      </c>
      <c r="FQ637" s="38">
        <v>107.1814</v>
      </c>
      <c r="FR637" s="38">
        <v>107.1178</v>
      </c>
      <c r="FS637" s="38">
        <v>105.52030000000001</v>
      </c>
      <c r="FT637" s="38">
        <v>102.40770000000001</v>
      </c>
      <c r="FU637" s="38">
        <v>98.112539999999996</v>
      </c>
      <c r="FV637" s="38">
        <v>94.982370000000003</v>
      </c>
      <c r="FW637">
        <v>92.808980000000005</v>
      </c>
      <c r="FX637">
        <v>90.081739999999996</v>
      </c>
      <c r="FY637">
        <v>87.078450000000004</v>
      </c>
      <c r="FZ637">
        <v>9.0582399999999993E-2</v>
      </c>
      <c r="GA637">
        <v>0.6686493</v>
      </c>
      <c r="GB637">
        <v>1</v>
      </c>
    </row>
    <row r="638" spans="1:184" x14ac:dyDescent="0.3">
      <c r="A638" t="s">
        <v>279</v>
      </c>
      <c r="B638" t="s">
        <v>1</v>
      </c>
      <c r="C638" t="s">
        <v>1</v>
      </c>
      <c r="D638" t="s">
        <v>223</v>
      </c>
      <c r="E638" t="s">
        <v>1</v>
      </c>
      <c r="F638" t="s">
        <v>1</v>
      </c>
      <c r="G638" t="s">
        <v>1</v>
      </c>
      <c r="H638" s="40" t="s">
        <v>1</v>
      </c>
      <c r="I638" s="18" t="s">
        <v>1</v>
      </c>
      <c r="J638" s="38" t="s">
        <v>1</v>
      </c>
      <c r="K638" s="18" t="s">
        <v>2</v>
      </c>
      <c r="L638" s="38">
        <v>14415</v>
      </c>
      <c r="M638" s="38">
        <v>14415</v>
      </c>
      <c r="N638" s="38">
        <v>14.593870000000001</v>
      </c>
      <c r="O638" s="38">
        <v>14.019080000000001</v>
      </c>
      <c r="P638" s="38">
        <v>13.631690000000001</v>
      </c>
      <c r="Q638" s="38">
        <v>13.5746</v>
      </c>
      <c r="R638" s="38">
        <v>14.136659999999999</v>
      </c>
      <c r="S638" s="38">
        <v>15.577730000000001</v>
      </c>
      <c r="T638" s="38">
        <v>17.312069999999999</v>
      </c>
      <c r="U638" s="38">
        <v>19.50311</v>
      </c>
      <c r="V638" s="38">
        <v>22.065100000000001</v>
      </c>
      <c r="W638" s="38">
        <v>23.945399999999999</v>
      </c>
      <c r="X638" s="38">
        <v>25.60511</v>
      </c>
      <c r="Y638" s="38">
        <v>26.947559999999999</v>
      </c>
      <c r="Z638" s="38">
        <v>27.851179999999999</v>
      </c>
      <c r="AA638" s="38">
        <v>28.759209999999999</v>
      </c>
      <c r="AB638" s="38">
        <v>29.00506</v>
      </c>
      <c r="AC638" s="38">
        <v>28.508769999999998</v>
      </c>
      <c r="AD638" s="38">
        <v>27.298690000000001</v>
      </c>
      <c r="AE638" s="38">
        <v>25.386320000000001</v>
      </c>
      <c r="AF638" s="38">
        <v>23.622319999999998</v>
      </c>
      <c r="AG638" s="38">
        <v>22.38456</v>
      </c>
      <c r="AH638" s="38">
        <v>21.15354</v>
      </c>
      <c r="AI638" s="38">
        <v>19.354469999999999</v>
      </c>
      <c r="AJ638" s="38">
        <v>17.38644</v>
      </c>
      <c r="AK638" s="38">
        <v>15.906790000000001</v>
      </c>
      <c r="AL638" s="38">
        <v>-4.4282000000000002E-3</v>
      </c>
      <c r="AM638" s="38">
        <v>7.5164999999999997E-3</v>
      </c>
      <c r="AN638" s="38">
        <v>1.9656199999999999E-2</v>
      </c>
      <c r="AO638" s="38">
        <v>2.75065E-2</v>
      </c>
      <c r="AP638" s="38">
        <v>1.3420400000000001E-2</v>
      </c>
      <c r="AQ638" s="38">
        <v>-9.3380000000000004E-4</v>
      </c>
      <c r="AR638" s="38">
        <v>-9.1603599999999993E-2</v>
      </c>
      <c r="AS638" s="38">
        <v>-6.4061000000000007E-2</v>
      </c>
      <c r="AT638" s="38">
        <v>-0.1184839</v>
      </c>
      <c r="AU638" s="38">
        <v>-0.17752290000000001</v>
      </c>
      <c r="AV638" s="38">
        <v>-0.16310279999999999</v>
      </c>
      <c r="AW638" s="38">
        <v>-0.13179920000000001</v>
      </c>
      <c r="AX638" s="38">
        <v>-3.8347399999999997E-2</v>
      </c>
      <c r="AY638" s="38">
        <v>6.6945500000000005E-2</v>
      </c>
      <c r="AZ638" s="38">
        <v>0.10518760000000001</v>
      </c>
      <c r="BA638" s="38">
        <v>0.133608</v>
      </c>
      <c r="BB638" s="38">
        <v>0.33626109999999998</v>
      </c>
      <c r="BC638" s="38">
        <v>0.26460739999999999</v>
      </c>
      <c r="BD638" s="38">
        <v>0.23714180000000001</v>
      </c>
      <c r="BE638" s="38">
        <v>0.17134389999999999</v>
      </c>
      <c r="BF638" s="38">
        <v>0.2451402</v>
      </c>
      <c r="BG638" s="38">
        <v>8.3626400000000004E-2</v>
      </c>
      <c r="BH638" s="38">
        <v>3.5681699999999997E-2</v>
      </c>
      <c r="BI638" s="38">
        <v>-3.7296E-3</v>
      </c>
      <c r="BJ638" s="38">
        <v>2.1892600000000002E-2</v>
      </c>
      <c r="BK638" s="38">
        <v>2.7906E-2</v>
      </c>
      <c r="BL638" s="38">
        <v>3.8632800000000002E-2</v>
      </c>
      <c r="BM638" s="38">
        <v>4.52457E-2</v>
      </c>
      <c r="BN638" s="38">
        <v>3.0191900000000001E-2</v>
      </c>
      <c r="BO638" s="38">
        <v>1.75324E-2</v>
      </c>
      <c r="BP638" s="38">
        <v>-6.0030199999999999E-2</v>
      </c>
      <c r="BQ638" s="38">
        <v>-4.4074799999999997E-2</v>
      </c>
      <c r="BR638" s="38">
        <v>-8.9290400000000006E-2</v>
      </c>
      <c r="BS638" s="38">
        <v>-0.14241889999999999</v>
      </c>
      <c r="BT638" s="38">
        <v>-0.13023760000000001</v>
      </c>
      <c r="BU638" s="38">
        <v>-0.1072603</v>
      </c>
      <c r="BV638" s="38">
        <v>-2.60337E-2</v>
      </c>
      <c r="BW638" s="38">
        <v>8.5283999999999999E-2</v>
      </c>
      <c r="BX638" s="38">
        <v>0.13880010000000001</v>
      </c>
      <c r="BY638" s="38">
        <v>0.1753402</v>
      </c>
      <c r="BZ638" s="38">
        <v>0.38201249999999998</v>
      </c>
      <c r="CA638" s="38">
        <v>0.30925979999999997</v>
      </c>
      <c r="CB638" s="38">
        <v>0.28240949999999998</v>
      </c>
      <c r="CC638" s="38">
        <v>0.21551870000000001</v>
      </c>
      <c r="CD638" s="38">
        <v>0.28270780000000001</v>
      </c>
      <c r="CE638" s="38">
        <v>0.13395499999999999</v>
      </c>
      <c r="CF638" s="38">
        <v>7.9962099999999994E-2</v>
      </c>
      <c r="CG638" s="38">
        <v>3.90724E-2</v>
      </c>
      <c r="CH638" s="38">
        <v>4.01223E-2</v>
      </c>
      <c r="CI638" s="38">
        <v>4.2027700000000001E-2</v>
      </c>
      <c r="CJ638" s="38">
        <v>5.17759E-2</v>
      </c>
      <c r="CK638" s="38">
        <v>5.7531899999999997E-2</v>
      </c>
      <c r="CL638" s="38">
        <v>4.1807799999999999E-2</v>
      </c>
      <c r="CM638" s="38">
        <v>3.0322000000000002E-2</v>
      </c>
      <c r="CN638" s="38">
        <v>-3.8162599999999998E-2</v>
      </c>
      <c r="CO638" s="38">
        <v>-3.02324E-2</v>
      </c>
      <c r="CP638" s="38">
        <v>-6.9071099999999996E-2</v>
      </c>
      <c r="CQ638" s="38">
        <v>-0.118106</v>
      </c>
      <c r="CR638" s="38">
        <v>-0.1074753</v>
      </c>
      <c r="CS638" s="38">
        <v>-9.0264800000000006E-2</v>
      </c>
      <c r="CT638" s="38">
        <v>-1.7505300000000001E-2</v>
      </c>
      <c r="CU638" s="38">
        <v>9.7985299999999997E-2</v>
      </c>
      <c r="CV638" s="38">
        <v>0.1620801</v>
      </c>
      <c r="CW638" s="38">
        <v>0.2042438</v>
      </c>
      <c r="CX638" s="38">
        <v>0.4136997</v>
      </c>
      <c r="CY638" s="38">
        <v>0.34018599999999999</v>
      </c>
      <c r="CZ638" s="38">
        <v>0.31376179999999998</v>
      </c>
      <c r="DA638" s="38">
        <v>0.2461141</v>
      </c>
      <c r="DB638" s="38">
        <v>0.30872709999999998</v>
      </c>
      <c r="DC638" s="38">
        <v>0.1688124</v>
      </c>
      <c r="DD638" s="38">
        <v>0.1106306</v>
      </c>
      <c r="DE638" s="38">
        <v>6.8717E-2</v>
      </c>
      <c r="DF638" s="38">
        <v>5.8352000000000001E-2</v>
      </c>
      <c r="DG638" s="38">
        <v>5.6149400000000002E-2</v>
      </c>
      <c r="DH638" s="38">
        <v>6.4919000000000004E-2</v>
      </c>
      <c r="DI638" s="38">
        <v>6.9818099999999994E-2</v>
      </c>
      <c r="DJ638" s="38">
        <v>5.3423600000000002E-2</v>
      </c>
      <c r="DK638" s="38">
        <v>4.3111700000000003E-2</v>
      </c>
      <c r="DL638" s="38">
        <v>-1.6294900000000001E-2</v>
      </c>
      <c r="DM638" s="38">
        <v>-1.6390100000000001E-2</v>
      </c>
      <c r="DN638" s="38">
        <v>-4.8851699999999998E-2</v>
      </c>
      <c r="DO638" s="38">
        <v>-9.3793000000000001E-2</v>
      </c>
      <c r="DP638" s="38">
        <v>-8.4712899999999994E-2</v>
      </c>
      <c r="DQ638" s="38">
        <v>-7.3269200000000007E-2</v>
      </c>
      <c r="DR638" s="38">
        <v>-8.9768000000000001E-3</v>
      </c>
      <c r="DS638" s="38">
        <v>0.11068649999999999</v>
      </c>
      <c r="DT638" s="38">
        <v>0.18536</v>
      </c>
      <c r="DU638" s="38">
        <v>0.2331473</v>
      </c>
      <c r="DV638" s="38">
        <v>0.44538689999999997</v>
      </c>
      <c r="DW638" s="38">
        <v>0.3711121</v>
      </c>
      <c r="DX638" s="38">
        <v>0.34511399999999998</v>
      </c>
      <c r="DY638" s="38">
        <v>0.2767095</v>
      </c>
      <c r="DZ638" s="38">
        <v>0.3347464</v>
      </c>
      <c r="EA638" s="38">
        <v>0.20366980000000001</v>
      </c>
      <c r="EB638" s="38">
        <v>0.14129910000000001</v>
      </c>
      <c r="EC638" s="38">
        <v>9.8361599999999993E-2</v>
      </c>
      <c r="ED638" s="38">
        <v>8.4672800000000006E-2</v>
      </c>
      <c r="EE638" s="38">
        <v>7.6538999999999996E-2</v>
      </c>
      <c r="EF638" s="38">
        <v>8.3895600000000001E-2</v>
      </c>
      <c r="EG638" s="38">
        <v>8.7557300000000005E-2</v>
      </c>
      <c r="EH638" s="38">
        <v>7.0195099999999996E-2</v>
      </c>
      <c r="EI638" s="38">
        <v>6.1577800000000002E-2</v>
      </c>
      <c r="EJ638" s="38">
        <v>1.5278399999999999E-2</v>
      </c>
      <c r="EK638" s="38">
        <v>3.5961000000000001E-3</v>
      </c>
      <c r="EL638" s="38">
        <v>-1.9658200000000001E-2</v>
      </c>
      <c r="EM638" s="38">
        <v>-5.8688999999999998E-2</v>
      </c>
      <c r="EN638" s="38">
        <v>-5.1847699999999997E-2</v>
      </c>
      <c r="EO638" s="38">
        <v>-4.8730299999999997E-2</v>
      </c>
      <c r="EP638" s="38">
        <v>3.3368999999999998E-3</v>
      </c>
      <c r="EQ638" s="38">
        <v>0.1290251</v>
      </c>
      <c r="ER638" s="38">
        <v>0.21897259999999999</v>
      </c>
      <c r="ES638" s="38">
        <v>0.2748795</v>
      </c>
      <c r="ET638" s="38">
        <v>0.49113830000000003</v>
      </c>
      <c r="EU638" s="38">
        <v>0.41576449999999998</v>
      </c>
      <c r="EV638" s="38">
        <v>0.3903817</v>
      </c>
      <c r="EW638" s="38">
        <v>0.32088430000000001</v>
      </c>
      <c r="EX638" s="38">
        <v>0.37231409999999998</v>
      </c>
      <c r="EY638" s="38">
        <v>0.25399830000000001</v>
      </c>
      <c r="EZ638" s="38">
        <v>0.18557950000000001</v>
      </c>
      <c r="FA638" s="38">
        <v>0.1411636</v>
      </c>
      <c r="FB638" s="38">
        <v>80.316569999999999</v>
      </c>
      <c r="FC638" s="38">
        <v>78.764049999999997</v>
      </c>
      <c r="FD638" s="38">
        <v>76.984279999999998</v>
      </c>
      <c r="FE638" s="38">
        <v>75.438190000000006</v>
      </c>
      <c r="FF638" s="38">
        <v>74.144900000000007</v>
      </c>
      <c r="FG638" s="38">
        <v>73.063339999999997</v>
      </c>
      <c r="FH638" s="38">
        <v>72.714370000000002</v>
      </c>
      <c r="FI638" s="38">
        <v>75.019499999999994</v>
      </c>
      <c r="FJ638" s="38">
        <v>79.331320000000005</v>
      </c>
      <c r="FK638" s="38">
        <v>83.905140000000003</v>
      </c>
      <c r="FL638" s="38">
        <v>88.300809999999998</v>
      </c>
      <c r="FM638" s="38">
        <v>92.259259999999998</v>
      </c>
      <c r="FN638" s="38">
        <v>95.481669999999994</v>
      </c>
      <c r="FO638" s="38">
        <v>98.073549999999997</v>
      </c>
      <c r="FP638" s="38">
        <v>100.0444</v>
      </c>
      <c r="FQ638" s="38">
        <v>101.35420000000001</v>
      </c>
      <c r="FR638" s="38">
        <v>101.79730000000001</v>
      </c>
      <c r="FS638" s="38">
        <v>101.062</v>
      </c>
      <c r="FT638" s="38">
        <v>99.216639999999998</v>
      </c>
      <c r="FU638" s="38">
        <v>95.831990000000005</v>
      </c>
      <c r="FV638" s="38">
        <v>91.835489999999993</v>
      </c>
      <c r="FW638">
        <v>88.571200000000005</v>
      </c>
      <c r="FX638">
        <v>85.817580000000007</v>
      </c>
      <c r="FY638">
        <v>83.124690000000001</v>
      </c>
      <c r="FZ638">
        <v>5.3047299999999999E-2</v>
      </c>
      <c r="GA638">
        <v>0.45834540000000001</v>
      </c>
      <c r="GB638">
        <v>1</v>
      </c>
    </row>
    <row r="639" spans="1:184" x14ac:dyDescent="0.3">
      <c r="A639" t="s">
        <v>279</v>
      </c>
      <c r="B639" t="s">
        <v>1</v>
      </c>
      <c r="C639" t="s">
        <v>258</v>
      </c>
      <c r="D639" t="s">
        <v>1</v>
      </c>
      <c r="E639" t="s">
        <v>1</v>
      </c>
      <c r="F639" t="s">
        <v>1</v>
      </c>
      <c r="G639" t="s">
        <v>1</v>
      </c>
      <c r="H639" s="40" t="s">
        <v>1</v>
      </c>
      <c r="I639" s="18" t="s">
        <v>1</v>
      </c>
      <c r="J639" s="38" t="s">
        <v>1</v>
      </c>
      <c r="K639" s="18">
        <v>44722</v>
      </c>
      <c r="L639" s="38">
        <v>949</v>
      </c>
      <c r="M639" s="38">
        <v>949</v>
      </c>
      <c r="N639" s="38">
        <v>15.33906</v>
      </c>
      <c r="O639" s="38">
        <v>14.932309999999999</v>
      </c>
      <c r="P639" s="38">
        <v>14.61645</v>
      </c>
      <c r="Q639" s="38">
        <v>14.883940000000001</v>
      </c>
      <c r="R639" s="38">
        <v>15.552049999999999</v>
      </c>
      <c r="S639" s="38">
        <v>16.799199999999999</v>
      </c>
      <c r="T639" s="38">
        <v>18.699259999999999</v>
      </c>
      <c r="U639" s="38">
        <v>21.02617</v>
      </c>
      <c r="V639" s="38">
        <v>23.578579999999999</v>
      </c>
      <c r="W639" s="38">
        <v>25.809920000000002</v>
      </c>
      <c r="X639" s="38">
        <v>27.626760000000001</v>
      </c>
      <c r="Y639" s="38">
        <v>29.327549999999999</v>
      </c>
      <c r="Z639" s="38">
        <v>30.214839999999999</v>
      </c>
      <c r="AA639" s="38">
        <v>30.98676</v>
      </c>
      <c r="AB639" s="38">
        <v>30.877330000000001</v>
      </c>
      <c r="AC639" s="38">
        <v>29.783570000000001</v>
      </c>
      <c r="AD639" s="38">
        <v>28.571549999999998</v>
      </c>
      <c r="AE639" s="38">
        <v>26.501899999999999</v>
      </c>
      <c r="AF639" s="38">
        <v>24.04083</v>
      </c>
      <c r="AG639" s="38">
        <v>22.47306</v>
      </c>
      <c r="AH639" s="38">
        <v>21.494669999999999</v>
      </c>
      <c r="AI639" s="38">
        <v>19.944299999999998</v>
      </c>
      <c r="AJ639" s="38">
        <v>17.78633</v>
      </c>
      <c r="AK639" s="38">
        <v>16.341439999999999</v>
      </c>
      <c r="AL639" s="38">
        <v>-0.37868210000000002</v>
      </c>
      <c r="AM639" s="38">
        <v>-2.07519E-2</v>
      </c>
      <c r="AN639" s="38">
        <v>-0.15181120000000001</v>
      </c>
      <c r="AO639" s="38">
        <v>0.1137171</v>
      </c>
      <c r="AP639" s="38">
        <v>5.4797199999999997E-2</v>
      </c>
      <c r="AQ639" s="38">
        <v>0.21147479999999999</v>
      </c>
      <c r="AR639" s="38">
        <v>-9.7561599999999998E-2</v>
      </c>
      <c r="AS639" s="38">
        <v>-0.15179719999999999</v>
      </c>
      <c r="AT639" s="38">
        <v>-0.4999094</v>
      </c>
      <c r="AU639" s="38">
        <v>-0.42139460000000001</v>
      </c>
      <c r="AV639" s="38">
        <v>-0.16955999999999999</v>
      </c>
      <c r="AW639" s="38">
        <v>0.1116921</v>
      </c>
      <c r="AX639" s="38">
        <v>-9.1316900000000006E-2</v>
      </c>
      <c r="AY639" s="38">
        <v>-0.10062980000000001</v>
      </c>
      <c r="AZ639" s="38">
        <v>-0.45388040000000002</v>
      </c>
      <c r="BA639" s="38">
        <v>-0.76647379999999998</v>
      </c>
      <c r="BB639" s="38">
        <v>-0.65578559999999997</v>
      </c>
      <c r="BC639" s="38">
        <v>-0.71999570000000002</v>
      </c>
      <c r="BD639" s="38">
        <v>-0.63343760000000005</v>
      </c>
      <c r="BE639" s="38">
        <v>-0.37084479999999997</v>
      </c>
      <c r="BF639" s="38">
        <v>-0.46320519999999998</v>
      </c>
      <c r="BG639" s="38">
        <v>-1.0642780000000001</v>
      </c>
      <c r="BH639" s="38">
        <v>-1.1764920000000001</v>
      </c>
      <c r="BI639" s="38">
        <v>-1.245549</v>
      </c>
      <c r="BJ639" s="38">
        <v>-0.29860789999999998</v>
      </c>
      <c r="BK639" s="38">
        <v>4.0689500000000003E-2</v>
      </c>
      <c r="BL639" s="38">
        <v>-8.0623600000000004E-2</v>
      </c>
      <c r="BM639" s="38">
        <v>0.15665029999999999</v>
      </c>
      <c r="BN639" s="38">
        <v>0.14200860000000001</v>
      </c>
      <c r="BO639" s="38">
        <v>0.30859150000000002</v>
      </c>
      <c r="BP639" s="38">
        <v>6.2890000000000003E-3</v>
      </c>
      <c r="BQ639" s="38">
        <v>-8.2219E-2</v>
      </c>
      <c r="BR639" s="38">
        <v>-0.4121051</v>
      </c>
      <c r="BS639" s="38">
        <v>-0.34707120000000002</v>
      </c>
      <c r="BT639" s="38">
        <v>-0.102994</v>
      </c>
      <c r="BU639" s="38">
        <v>0.2028991</v>
      </c>
      <c r="BV639" s="38">
        <v>-1.85874E-2</v>
      </c>
      <c r="BW639" s="38">
        <v>-3.9643200000000003E-2</v>
      </c>
      <c r="BX639" s="38">
        <v>-0.3396808</v>
      </c>
      <c r="BY639" s="38">
        <v>-0.66092430000000002</v>
      </c>
      <c r="BZ639" s="38">
        <v>-0.53295669999999995</v>
      </c>
      <c r="CA639" s="38">
        <v>-0.54996420000000001</v>
      </c>
      <c r="CB639" s="38">
        <v>-0.46285670000000001</v>
      </c>
      <c r="CC639" s="38">
        <v>-0.14205209999999999</v>
      </c>
      <c r="CD639" s="38">
        <v>-0.2451306</v>
      </c>
      <c r="CE639" s="38">
        <v>-0.87495920000000005</v>
      </c>
      <c r="CF639" s="38">
        <v>-1.0049250000000001</v>
      </c>
      <c r="CG639" s="38">
        <v>-1.0655699999999999</v>
      </c>
      <c r="CH639" s="38">
        <v>-0.2431488</v>
      </c>
      <c r="CI639" s="38">
        <v>8.3243600000000001E-2</v>
      </c>
      <c r="CJ639" s="38">
        <v>-3.1319300000000001E-2</v>
      </c>
      <c r="CK639" s="38">
        <v>0.18638569999999999</v>
      </c>
      <c r="CL639" s="38">
        <v>0.2024109</v>
      </c>
      <c r="CM639" s="38">
        <v>0.37585420000000003</v>
      </c>
      <c r="CN639" s="38">
        <v>7.8215599999999996E-2</v>
      </c>
      <c r="CO639" s="38">
        <v>-3.4029400000000001E-2</v>
      </c>
      <c r="CP639" s="38">
        <v>-0.3512922</v>
      </c>
      <c r="CQ639" s="38">
        <v>-0.295595</v>
      </c>
      <c r="CR639" s="38">
        <v>-5.68906E-2</v>
      </c>
      <c r="CS639" s="38">
        <v>0.26606879999999999</v>
      </c>
      <c r="CT639" s="38">
        <v>3.1784800000000002E-2</v>
      </c>
      <c r="CU639" s="38">
        <v>2.5959999999999998E-3</v>
      </c>
      <c r="CV639" s="38">
        <v>-0.2605864</v>
      </c>
      <c r="CW639" s="38">
        <v>-0.58782089999999998</v>
      </c>
      <c r="CX639" s="38">
        <v>-0.4478858</v>
      </c>
      <c r="CY639" s="38">
        <v>-0.4322008</v>
      </c>
      <c r="CZ639" s="38">
        <v>-0.34471279999999999</v>
      </c>
      <c r="DA639" s="38">
        <v>1.6409099999999999E-2</v>
      </c>
      <c r="DB639" s="38">
        <v>-9.4092899999999993E-2</v>
      </c>
      <c r="DC639" s="38">
        <v>-0.74383750000000004</v>
      </c>
      <c r="DD639" s="38">
        <v>-0.88609760000000004</v>
      </c>
      <c r="DE639" s="38">
        <v>-0.94091760000000002</v>
      </c>
      <c r="DF639" s="38">
        <v>-0.18768969999999999</v>
      </c>
      <c r="DG639" s="38">
        <v>0.12579770000000001</v>
      </c>
      <c r="DH639" s="38">
        <v>1.79851E-2</v>
      </c>
      <c r="DI639" s="38">
        <v>0.21612110000000001</v>
      </c>
      <c r="DJ639" s="38">
        <v>0.26281320000000002</v>
      </c>
      <c r="DK639" s="38">
        <v>0.44311689999999998</v>
      </c>
      <c r="DL639" s="38">
        <v>0.1501422</v>
      </c>
      <c r="DM639" s="38">
        <v>1.41602E-2</v>
      </c>
      <c r="DN639" s="38">
        <v>-0.29047919999999999</v>
      </c>
      <c r="DO639" s="38">
        <v>-0.2441189</v>
      </c>
      <c r="DP639" s="38">
        <v>-1.0787100000000001E-2</v>
      </c>
      <c r="DQ639" s="38">
        <v>0.32923839999999999</v>
      </c>
      <c r="DR639" s="38">
        <v>8.2157099999999997E-2</v>
      </c>
      <c r="DS639" s="38">
        <v>4.4835100000000003E-2</v>
      </c>
      <c r="DT639" s="38">
        <v>-0.18149209999999999</v>
      </c>
      <c r="DU639" s="38">
        <v>-0.5147176</v>
      </c>
      <c r="DV639" s="38">
        <v>-0.36281479999999999</v>
      </c>
      <c r="DW639" s="38">
        <v>-0.31443749999999998</v>
      </c>
      <c r="DX639" s="38">
        <v>-0.22656889999999999</v>
      </c>
      <c r="DY639" s="38">
        <v>0.17487030000000001</v>
      </c>
      <c r="DZ639" s="38">
        <v>5.69449E-2</v>
      </c>
      <c r="EA639" s="38">
        <v>-0.61271580000000003</v>
      </c>
      <c r="EB639" s="38">
        <v>-0.76727040000000002</v>
      </c>
      <c r="EC639" s="38">
        <v>-0.81626500000000002</v>
      </c>
      <c r="ED639" s="38">
        <v>-0.1076155</v>
      </c>
      <c r="EE639" s="38">
        <v>0.18723909999999999</v>
      </c>
      <c r="EF639" s="38">
        <v>8.9172699999999994E-2</v>
      </c>
      <c r="EG639" s="38">
        <v>0.25905430000000002</v>
      </c>
      <c r="EH639" s="38">
        <v>0.35002460000000002</v>
      </c>
      <c r="EI639" s="38">
        <v>0.54023359999999998</v>
      </c>
      <c r="EJ639" s="38">
        <v>0.25399270000000002</v>
      </c>
      <c r="EK639" s="38">
        <v>8.3738300000000002E-2</v>
      </c>
      <c r="EL639" s="38">
        <v>-0.20267499999999999</v>
      </c>
      <c r="EM639" s="38">
        <v>-0.16979549999999999</v>
      </c>
      <c r="EN639" s="38">
        <v>5.5778899999999999E-2</v>
      </c>
      <c r="EO639" s="38">
        <v>0.42044540000000002</v>
      </c>
      <c r="EP639" s="38">
        <v>0.15488660000000001</v>
      </c>
      <c r="EQ639" s="38">
        <v>0.1058217</v>
      </c>
      <c r="ER639" s="38">
        <v>-6.7292400000000002E-2</v>
      </c>
      <c r="ES639" s="38">
        <v>-0.40916809999999998</v>
      </c>
      <c r="ET639" s="38">
        <v>-0.2399859</v>
      </c>
      <c r="EU639" s="38">
        <v>-0.1444059</v>
      </c>
      <c r="EV639" s="38">
        <v>-5.59879E-2</v>
      </c>
      <c r="EW639" s="38">
        <v>0.40366299999999999</v>
      </c>
      <c r="EX639" s="38">
        <v>0.27501940000000002</v>
      </c>
      <c r="EY639" s="38">
        <v>-0.42339690000000002</v>
      </c>
      <c r="EZ639" s="38">
        <v>-0.59570279999999998</v>
      </c>
      <c r="FA639" s="38">
        <v>-0.63628640000000003</v>
      </c>
      <c r="FB639" s="38">
        <v>71.211290000000005</v>
      </c>
      <c r="FC639" s="38">
        <v>70.141530000000003</v>
      </c>
      <c r="FD639" s="38">
        <v>68.652760000000001</v>
      </c>
      <c r="FE639" s="38">
        <v>67.543329999999997</v>
      </c>
      <c r="FF639" s="38">
        <v>66.764529999999993</v>
      </c>
      <c r="FG639" s="38">
        <v>65.808409999999995</v>
      </c>
      <c r="FH639" s="38">
        <v>67.243840000000006</v>
      </c>
      <c r="FI639" s="38">
        <v>71.174480000000003</v>
      </c>
      <c r="FJ639" s="38">
        <v>75.629739999999998</v>
      </c>
      <c r="FK639" s="38">
        <v>79.638319999999993</v>
      </c>
      <c r="FL639" s="38">
        <v>84.209019999999995</v>
      </c>
      <c r="FM639" s="38">
        <v>88.154240000000001</v>
      </c>
      <c r="FN639" s="38">
        <v>91.566090000000003</v>
      </c>
      <c r="FO639" s="38">
        <v>93.519750000000002</v>
      </c>
      <c r="FP639" s="38">
        <v>94.799869999999999</v>
      </c>
      <c r="FQ639" s="38">
        <v>94.069500000000005</v>
      </c>
      <c r="FR639" s="38">
        <v>92.868179999999995</v>
      </c>
      <c r="FS639" s="38">
        <v>89.824780000000004</v>
      </c>
      <c r="FT639" s="38">
        <v>86.651499999999999</v>
      </c>
      <c r="FU639" s="38">
        <v>83.901780000000002</v>
      </c>
      <c r="FV639" s="38">
        <v>80.889920000000004</v>
      </c>
      <c r="FW639">
        <v>78.169089999999997</v>
      </c>
      <c r="FX639">
        <v>75.688320000000004</v>
      </c>
      <c r="FY639">
        <v>74.120050000000006</v>
      </c>
      <c r="FZ639">
        <v>0.2220541</v>
      </c>
      <c r="GA639">
        <v>1.814233</v>
      </c>
      <c r="GB639">
        <v>1</v>
      </c>
    </row>
    <row r="640" spans="1:184" x14ac:dyDescent="0.3">
      <c r="A640" t="s">
        <v>279</v>
      </c>
      <c r="B640" t="s">
        <v>1</v>
      </c>
      <c r="C640" t="s">
        <v>258</v>
      </c>
      <c r="D640" t="s">
        <v>1</v>
      </c>
      <c r="E640" t="s">
        <v>1</v>
      </c>
      <c r="F640" t="s">
        <v>1</v>
      </c>
      <c r="G640" t="s">
        <v>1</v>
      </c>
      <c r="H640" s="40" t="s">
        <v>1</v>
      </c>
      <c r="I640" s="18" t="s">
        <v>1</v>
      </c>
      <c r="J640" s="38" t="s">
        <v>1</v>
      </c>
      <c r="K640" s="18">
        <v>44739</v>
      </c>
      <c r="L640" s="38">
        <v>951</v>
      </c>
      <c r="M640" s="38">
        <v>951</v>
      </c>
      <c r="N640" s="38">
        <v>14.115069999999999</v>
      </c>
      <c r="O640" s="38">
        <v>13.856949999999999</v>
      </c>
      <c r="P640" s="38">
        <v>13.65845</v>
      </c>
      <c r="Q640" s="38">
        <v>14.004720000000001</v>
      </c>
      <c r="R640" s="38">
        <v>14.59986</v>
      </c>
      <c r="S640" s="38">
        <v>15.94293</v>
      </c>
      <c r="T640" s="38">
        <v>17.840910000000001</v>
      </c>
      <c r="U640" s="38">
        <v>19.51183</v>
      </c>
      <c r="V640" s="38">
        <v>21.654530000000001</v>
      </c>
      <c r="W640" s="38">
        <v>23.23667</v>
      </c>
      <c r="X640" s="38">
        <v>24.757729999999999</v>
      </c>
      <c r="Y640" s="38">
        <v>25.857250000000001</v>
      </c>
      <c r="Z640" s="38">
        <v>26.90249</v>
      </c>
      <c r="AA640" s="38">
        <v>27.725850000000001</v>
      </c>
      <c r="AB640" s="38">
        <v>28.057200000000002</v>
      </c>
      <c r="AC640" s="38">
        <v>27.393689999999999</v>
      </c>
      <c r="AD640" s="38">
        <v>26.62594</v>
      </c>
      <c r="AE640" s="38">
        <v>24.75544</v>
      </c>
      <c r="AF640" s="38">
        <v>22.47118</v>
      </c>
      <c r="AG640" s="38">
        <v>20.94913</v>
      </c>
      <c r="AH640" s="38">
        <v>20.199940000000002</v>
      </c>
      <c r="AI640" s="38">
        <v>18.730519999999999</v>
      </c>
      <c r="AJ640" s="38">
        <v>16.97692</v>
      </c>
      <c r="AK640" s="38">
        <v>15.74432</v>
      </c>
      <c r="AL640" s="38">
        <v>-0.2332581</v>
      </c>
      <c r="AM640" s="38">
        <v>-0.2091287</v>
      </c>
      <c r="AN640" s="38">
        <v>-0.22788910000000001</v>
      </c>
      <c r="AO640" s="38">
        <v>-0.11697829999999999</v>
      </c>
      <c r="AP640" s="38">
        <v>-8.1330600000000003E-2</v>
      </c>
      <c r="AQ640" s="38">
        <v>0.22061749999999999</v>
      </c>
      <c r="AR640" s="38">
        <v>0.2357378</v>
      </c>
      <c r="AS640" s="38">
        <v>-0.12821489999999999</v>
      </c>
      <c r="AT640" s="38">
        <v>-6.1523300000000003E-2</v>
      </c>
      <c r="AU640" s="38">
        <v>-0.1215175</v>
      </c>
      <c r="AV640" s="38">
        <v>4.3460100000000002E-2</v>
      </c>
      <c r="AW640" s="38">
        <v>-0.1674197</v>
      </c>
      <c r="AX640" s="38">
        <v>-0.1551988</v>
      </c>
      <c r="AY640" s="38">
        <v>-0.14547099999999999</v>
      </c>
      <c r="AZ640" s="38">
        <v>-8.98896E-2</v>
      </c>
      <c r="BA640" s="38">
        <v>0.12410649999999999</v>
      </c>
      <c r="BB640" s="38">
        <v>0.35887479999999999</v>
      </c>
      <c r="BC640" s="38">
        <v>0.101954</v>
      </c>
      <c r="BD640" s="38">
        <v>-0.1015452</v>
      </c>
      <c r="BE640" s="38">
        <v>7.6016200000000006E-2</v>
      </c>
      <c r="BF640" s="38">
        <v>0.25611080000000003</v>
      </c>
      <c r="BG640" s="38">
        <v>-9.99443E-2</v>
      </c>
      <c r="BH640" s="38">
        <v>-1.02726E-2</v>
      </c>
      <c r="BI640" s="38">
        <v>-0.1054952</v>
      </c>
      <c r="BJ640" s="38">
        <v>-0.1774251</v>
      </c>
      <c r="BK640" s="38">
        <v>-0.14853620000000001</v>
      </c>
      <c r="BL640" s="38">
        <v>-0.1782736</v>
      </c>
      <c r="BM640" s="38">
        <v>-9.3945699999999993E-2</v>
      </c>
      <c r="BN640" s="38">
        <v>-5.7519300000000002E-2</v>
      </c>
      <c r="BO640" s="38">
        <v>0.25347789999999998</v>
      </c>
      <c r="BP640" s="38">
        <v>0.31916139999999998</v>
      </c>
      <c r="BQ640" s="38">
        <v>-7.5883500000000007E-2</v>
      </c>
      <c r="BR640" s="38">
        <v>-4.8376000000000001E-3</v>
      </c>
      <c r="BS640" s="38">
        <v>-8.8048600000000005E-2</v>
      </c>
      <c r="BT640" s="38">
        <v>0.1227635</v>
      </c>
      <c r="BU640" s="38">
        <v>-0.1149816</v>
      </c>
      <c r="BV640" s="38">
        <v>-0.1107616</v>
      </c>
      <c r="BW640" s="38">
        <v>-0.115846</v>
      </c>
      <c r="BX640" s="38">
        <v>-3.0358999999999998E-3</v>
      </c>
      <c r="BY640" s="38">
        <v>0.22298290000000001</v>
      </c>
      <c r="BZ640" s="38">
        <v>0.4958533</v>
      </c>
      <c r="CA640" s="38">
        <v>0.2802154</v>
      </c>
      <c r="CB640" s="38">
        <v>6.4838499999999993E-2</v>
      </c>
      <c r="CC640" s="38">
        <v>0.22911119999999999</v>
      </c>
      <c r="CD640" s="38">
        <v>0.42301729999999998</v>
      </c>
      <c r="CE640" s="38">
        <v>5.1606300000000001E-2</v>
      </c>
      <c r="CF640" s="38">
        <v>0.10052</v>
      </c>
      <c r="CG640" s="38">
        <v>-3.4036200000000003E-2</v>
      </c>
      <c r="CH640" s="38">
        <v>-0.1387553</v>
      </c>
      <c r="CI640" s="38">
        <v>-0.10657</v>
      </c>
      <c r="CJ640" s="38">
        <v>-0.14391010000000001</v>
      </c>
      <c r="CK640" s="38">
        <v>-7.7993499999999993E-2</v>
      </c>
      <c r="CL640" s="38">
        <v>-4.1027599999999997E-2</v>
      </c>
      <c r="CM640" s="38">
        <v>0.27623700000000001</v>
      </c>
      <c r="CN640" s="38">
        <v>0.37694040000000001</v>
      </c>
      <c r="CO640" s="38">
        <v>-3.9639000000000001E-2</v>
      </c>
      <c r="CP640" s="38">
        <v>3.4422700000000001E-2</v>
      </c>
      <c r="CQ640" s="38">
        <v>-6.4868099999999998E-2</v>
      </c>
      <c r="CR640" s="38">
        <v>0.17768880000000001</v>
      </c>
      <c r="CS640" s="38">
        <v>-7.8663200000000003E-2</v>
      </c>
      <c r="CT640" s="38">
        <v>-7.99845E-2</v>
      </c>
      <c r="CU640" s="38">
        <v>-9.5327800000000004E-2</v>
      </c>
      <c r="CV640" s="38">
        <v>5.7118799999999997E-2</v>
      </c>
      <c r="CW640" s="38">
        <v>0.29146430000000001</v>
      </c>
      <c r="CX640" s="38">
        <v>0.59072420000000003</v>
      </c>
      <c r="CY640" s="38">
        <v>0.4036787</v>
      </c>
      <c r="CZ640" s="38">
        <v>0.18007529999999999</v>
      </c>
      <c r="DA640" s="38">
        <v>0.33514440000000001</v>
      </c>
      <c r="DB640" s="38">
        <v>0.53861619999999999</v>
      </c>
      <c r="DC640" s="38">
        <v>0.15656980000000001</v>
      </c>
      <c r="DD640" s="38">
        <v>0.17725460000000001</v>
      </c>
      <c r="DE640" s="38">
        <v>1.54561E-2</v>
      </c>
      <c r="DF640" s="38">
        <v>-0.10008549999999999</v>
      </c>
      <c r="DG640" s="38">
        <v>-6.4603800000000003E-2</v>
      </c>
      <c r="DH640" s="38">
        <v>-0.1095465</v>
      </c>
      <c r="DI640" s="38">
        <v>-6.2041199999999998E-2</v>
      </c>
      <c r="DJ640" s="38">
        <v>-2.4535999999999999E-2</v>
      </c>
      <c r="DK640" s="38">
        <v>0.29899599999999998</v>
      </c>
      <c r="DL640" s="38">
        <v>0.43471939999999998</v>
      </c>
      <c r="DM640" s="38">
        <v>-3.3944000000000001E-3</v>
      </c>
      <c r="DN640" s="38">
        <v>7.3682999999999998E-2</v>
      </c>
      <c r="DO640" s="38">
        <v>-4.1687599999999998E-2</v>
      </c>
      <c r="DP640" s="38">
        <v>0.23261409999999999</v>
      </c>
      <c r="DQ640" s="38">
        <v>-4.2344699999999999E-2</v>
      </c>
      <c r="DR640" s="38">
        <v>-4.9207500000000001E-2</v>
      </c>
      <c r="DS640" s="38">
        <v>-7.4809600000000004E-2</v>
      </c>
      <c r="DT640" s="38">
        <v>0.1172734</v>
      </c>
      <c r="DU640" s="38">
        <v>0.35994569999999998</v>
      </c>
      <c r="DV640" s="38">
        <v>0.68559499999999995</v>
      </c>
      <c r="DW640" s="38">
        <v>0.52714190000000005</v>
      </c>
      <c r="DX640" s="38">
        <v>0.29531220000000002</v>
      </c>
      <c r="DY640" s="38">
        <v>0.4411776</v>
      </c>
      <c r="DZ640" s="38">
        <v>0.6542152</v>
      </c>
      <c r="EA640" s="38">
        <v>0.26153330000000002</v>
      </c>
      <c r="EB640" s="38">
        <v>0.25398920000000003</v>
      </c>
      <c r="EC640" s="38">
        <v>6.4948400000000003E-2</v>
      </c>
      <c r="ED640" s="38">
        <v>-4.4252399999999997E-2</v>
      </c>
      <c r="EE640" s="38">
        <v>-4.0112000000000004E-3</v>
      </c>
      <c r="EF640" s="38">
        <v>-5.9931100000000001E-2</v>
      </c>
      <c r="EG640" s="38">
        <v>-3.90087E-2</v>
      </c>
      <c r="EH640" s="38">
        <v>-7.247E-4</v>
      </c>
      <c r="EI640" s="38">
        <v>0.3318565</v>
      </c>
      <c r="EJ640" s="38">
        <v>0.51814309999999997</v>
      </c>
      <c r="EK640" s="38">
        <v>4.8936899999999998E-2</v>
      </c>
      <c r="EL640" s="38">
        <v>0.1303686</v>
      </c>
      <c r="EM640" s="38">
        <v>-8.2187000000000007E-3</v>
      </c>
      <c r="EN640" s="38">
        <v>0.31191750000000001</v>
      </c>
      <c r="EO640" s="38">
        <v>1.0093400000000001E-2</v>
      </c>
      <c r="EP640" s="38">
        <v>-4.7702999999999999E-3</v>
      </c>
      <c r="EQ640" s="38">
        <v>-4.5184599999999998E-2</v>
      </c>
      <c r="ER640" s="38">
        <v>0.20412720000000001</v>
      </c>
      <c r="ES640" s="38">
        <v>0.45882210000000001</v>
      </c>
      <c r="ET640" s="38">
        <v>0.82257349999999996</v>
      </c>
      <c r="EU640" s="38">
        <v>0.70540329999999996</v>
      </c>
      <c r="EV640" s="38">
        <v>0.46169579999999999</v>
      </c>
      <c r="EW640" s="38">
        <v>0.59427260000000004</v>
      </c>
      <c r="EX640" s="38">
        <v>0.82112169999999995</v>
      </c>
      <c r="EY640" s="38">
        <v>0.41308400000000001</v>
      </c>
      <c r="EZ640" s="38">
        <v>0.36478179999999999</v>
      </c>
      <c r="FA640" s="38">
        <v>0.13640730000000001</v>
      </c>
      <c r="FB640" s="38">
        <v>61.345359999999999</v>
      </c>
      <c r="FC640" s="38">
        <v>59.83061</v>
      </c>
      <c r="FD640" s="38">
        <v>58.863370000000003</v>
      </c>
      <c r="FE640" s="38">
        <v>58.305709999999998</v>
      </c>
      <c r="FF640" s="38">
        <v>57.824599999999997</v>
      </c>
      <c r="FG640" s="38">
        <v>57.849229999999999</v>
      </c>
      <c r="FH640" s="38">
        <v>58.046259999999997</v>
      </c>
      <c r="FI640" s="38">
        <v>59.746850000000002</v>
      </c>
      <c r="FJ640" s="38">
        <v>62.184150000000002</v>
      </c>
      <c r="FK640" s="38">
        <v>66.015960000000007</v>
      </c>
      <c r="FL640" s="38">
        <v>69.895769999999999</v>
      </c>
      <c r="FM640" s="38">
        <v>73.669200000000004</v>
      </c>
      <c r="FN640" s="38">
        <v>77.933040000000005</v>
      </c>
      <c r="FO640" s="38">
        <v>81.570599999999999</v>
      </c>
      <c r="FP640" s="38">
        <v>84.180099999999996</v>
      </c>
      <c r="FQ640" s="38">
        <v>85.077389999999994</v>
      </c>
      <c r="FR640" s="38">
        <v>84.763189999999994</v>
      </c>
      <c r="FS640" s="38">
        <v>83.7453</v>
      </c>
      <c r="FT640" s="38">
        <v>80.16695</v>
      </c>
      <c r="FU640" s="38">
        <v>76.109179999999995</v>
      </c>
      <c r="FV640" s="38">
        <v>72.199060000000003</v>
      </c>
      <c r="FW640">
        <v>69.48254</v>
      </c>
      <c r="FX640">
        <v>67.066050000000004</v>
      </c>
      <c r="FY640">
        <v>65.529300000000006</v>
      </c>
      <c r="FZ640">
        <v>0.20935580000000001</v>
      </c>
      <c r="GA640">
        <v>1.5173559999999999</v>
      </c>
      <c r="GB640">
        <v>1</v>
      </c>
    </row>
    <row r="641" spans="1:184" x14ac:dyDescent="0.3">
      <c r="A641" t="s">
        <v>279</v>
      </c>
      <c r="B641" t="s">
        <v>1</v>
      </c>
      <c r="C641" t="s">
        <v>258</v>
      </c>
      <c r="D641" t="s">
        <v>1</v>
      </c>
      <c r="E641" t="s">
        <v>1</v>
      </c>
      <c r="F641" t="s">
        <v>1</v>
      </c>
      <c r="G641" t="s">
        <v>1</v>
      </c>
      <c r="H641" s="40" t="s">
        <v>1</v>
      </c>
      <c r="I641" s="18" t="s">
        <v>1</v>
      </c>
      <c r="J641" s="38" t="s">
        <v>1</v>
      </c>
      <c r="K641" s="18">
        <v>44753</v>
      </c>
      <c r="L641" s="38">
        <v>949</v>
      </c>
      <c r="M641" s="38">
        <v>949</v>
      </c>
      <c r="N641" s="38">
        <v>14.880570000000001</v>
      </c>
      <c r="O641" s="38">
        <v>14.55625</v>
      </c>
      <c r="P641" s="38">
        <v>14.28781</v>
      </c>
      <c r="Q641" s="38">
        <v>14.692869999999999</v>
      </c>
      <c r="R641" s="38">
        <v>15.350960000000001</v>
      </c>
      <c r="S641" s="38">
        <v>16.723389999999998</v>
      </c>
      <c r="T641" s="38">
        <v>18.74267</v>
      </c>
      <c r="U641" s="38">
        <v>20.782520000000002</v>
      </c>
      <c r="V641" s="38">
        <v>23.00056</v>
      </c>
      <c r="W641" s="38">
        <v>24.541219999999999</v>
      </c>
      <c r="X641" s="38">
        <v>26.154900000000001</v>
      </c>
      <c r="Y641" s="38">
        <v>27.36185</v>
      </c>
      <c r="Z641" s="38">
        <v>28.263310000000001</v>
      </c>
      <c r="AA641" s="38">
        <v>28.75909</v>
      </c>
      <c r="AB641" s="38">
        <v>28.82255</v>
      </c>
      <c r="AC641" s="38">
        <v>28.242979999999999</v>
      </c>
      <c r="AD641" s="38">
        <v>27.342459999999999</v>
      </c>
      <c r="AE641" s="38">
        <v>25.219840000000001</v>
      </c>
      <c r="AF641" s="38">
        <v>22.722570000000001</v>
      </c>
      <c r="AG641" s="38">
        <v>21.142880000000002</v>
      </c>
      <c r="AH641" s="38">
        <v>20.310379999999999</v>
      </c>
      <c r="AI641" s="38">
        <v>18.775839999999999</v>
      </c>
      <c r="AJ641" s="38">
        <v>16.89762</v>
      </c>
      <c r="AK641" s="38">
        <v>15.69547</v>
      </c>
      <c r="AL641" s="38">
        <v>-0.2463429</v>
      </c>
      <c r="AM641" s="38">
        <v>-7.6607900000000007E-2</v>
      </c>
      <c r="AN641" s="38">
        <v>-0.1145166</v>
      </c>
      <c r="AO641" s="38">
        <v>9.1783799999999999E-2</v>
      </c>
      <c r="AP641" s="38">
        <v>6.7690299999999995E-2</v>
      </c>
      <c r="AQ641" s="38">
        <v>0.11999</v>
      </c>
      <c r="AR641" s="38">
        <v>9.6811499999999995E-2</v>
      </c>
      <c r="AS641" s="38">
        <v>-0.14275879999999999</v>
      </c>
      <c r="AT641" s="38">
        <v>-0.40743249999999998</v>
      </c>
      <c r="AU641" s="38">
        <v>-0.86914800000000003</v>
      </c>
      <c r="AV641" s="38">
        <v>-0.33482070000000003</v>
      </c>
      <c r="AW641" s="38">
        <v>9.10604E-2</v>
      </c>
      <c r="AX641" s="38">
        <v>9.6265400000000001E-2</v>
      </c>
      <c r="AY641" s="38">
        <v>-3.4866500000000002E-2</v>
      </c>
      <c r="AZ641" s="38">
        <v>-0.45225589999999999</v>
      </c>
      <c r="BA641" s="38">
        <v>-0.28476889999999999</v>
      </c>
      <c r="BB641" s="38">
        <v>-6.6332100000000005E-2</v>
      </c>
      <c r="BC641" s="38">
        <v>-0.43461430000000001</v>
      </c>
      <c r="BD641" s="38">
        <v>-0.58999449999999998</v>
      </c>
      <c r="BE641" s="38">
        <v>-0.60006320000000002</v>
      </c>
      <c r="BF641" s="38">
        <v>-0.58569389999999999</v>
      </c>
      <c r="BG641" s="38">
        <v>-0.84837130000000005</v>
      </c>
      <c r="BH641" s="38">
        <v>-0.6229171</v>
      </c>
      <c r="BI641" s="38">
        <v>-0.45386179999999998</v>
      </c>
      <c r="BJ641" s="38">
        <v>-0.1535647</v>
      </c>
      <c r="BK641" s="38">
        <v>1.16571E-2</v>
      </c>
      <c r="BL641" s="38">
        <v>-5.6773999999999998E-2</v>
      </c>
      <c r="BM641" s="38">
        <v>0.12871350000000001</v>
      </c>
      <c r="BN641" s="38">
        <v>0.13394300000000001</v>
      </c>
      <c r="BO641" s="38">
        <v>0.1701049</v>
      </c>
      <c r="BP641" s="38">
        <v>0.19610150000000001</v>
      </c>
      <c r="BQ641" s="38">
        <v>-5.9802300000000003E-2</v>
      </c>
      <c r="BR641" s="38">
        <v>-0.33506639999999999</v>
      </c>
      <c r="BS641" s="38">
        <v>-0.81874690000000006</v>
      </c>
      <c r="BT641" s="38">
        <v>-0.2445553</v>
      </c>
      <c r="BU641" s="38">
        <v>0.15344479999999999</v>
      </c>
      <c r="BV641" s="38">
        <v>0.14969289999999999</v>
      </c>
      <c r="BW641" s="38">
        <v>1.2292600000000001E-2</v>
      </c>
      <c r="BX641" s="38">
        <v>-0.35316890000000001</v>
      </c>
      <c r="BY641" s="38">
        <v>-0.16405359999999999</v>
      </c>
      <c r="BZ641" s="38">
        <v>7.6868400000000003E-2</v>
      </c>
      <c r="CA641" s="38">
        <v>-0.24590709999999999</v>
      </c>
      <c r="CB641" s="38">
        <v>-0.4039027</v>
      </c>
      <c r="CC641" s="38">
        <v>-0.39922429999999998</v>
      </c>
      <c r="CD641" s="38">
        <v>-0.37408989999999998</v>
      </c>
      <c r="CE641" s="38">
        <v>-0.67148300000000005</v>
      </c>
      <c r="CF641" s="38">
        <v>-0.49453599999999998</v>
      </c>
      <c r="CG641" s="38">
        <v>-0.36694060000000001</v>
      </c>
      <c r="CH641" s="38">
        <v>-8.9306899999999995E-2</v>
      </c>
      <c r="CI641" s="38">
        <v>7.2789099999999995E-2</v>
      </c>
      <c r="CJ641" s="38">
        <v>-1.67817E-2</v>
      </c>
      <c r="CK641" s="38">
        <v>0.15429090000000001</v>
      </c>
      <c r="CL641" s="38">
        <v>0.1798295</v>
      </c>
      <c r="CM641" s="38">
        <v>0.20481440000000001</v>
      </c>
      <c r="CN641" s="38">
        <v>0.26486949999999998</v>
      </c>
      <c r="CO641" s="38">
        <v>-2.3470000000000001E-3</v>
      </c>
      <c r="CP641" s="38">
        <v>-0.28494580000000003</v>
      </c>
      <c r="CQ641" s="38">
        <v>-0.78383919999999996</v>
      </c>
      <c r="CR641" s="38">
        <v>-0.1820377</v>
      </c>
      <c r="CS641" s="38">
        <v>0.1966521</v>
      </c>
      <c r="CT641" s="38">
        <v>0.18669659999999999</v>
      </c>
      <c r="CU641" s="38">
        <v>4.4954899999999999E-2</v>
      </c>
      <c r="CV641" s="38">
        <v>-0.28454160000000001</v>
      </c>
      <c r="CW641" s="38">
        <v>-8.0446500000000004E-2</v>
      </c>
      <c r="CX641" s="38">
        <v>0.1760486</v>
      </c>
      <c r="CY641" s="38">
        <v>-0.11520909999999999</v>
      </c>
      <c r="CZ641" s="38">
        <v>-0.27501619999999999</v>
      </c>
      <c r="DA641" s="38">
        <v>-0.26012390000000002</v>
      </c>
      <c r="DB641" s="38">
        <v>-0.2275335</v>
      </c>
      <c r="DC641" s="38">
        <v>-0.54897079999999998</v>
      </c>
      <c r="DD641" s="38">
        <v>-0.40561979999999997</v>
      </c>
      <c r="DE641" s="38">
        <v>-0.30673919999999999</v>
      </c>
      <c r="DF641" s="38">
        <v>-2.5048999999999998E-2</v>
      </c>
      <c r="DG641" s="38">
        <v>0.13392119999999999</v>
      </c>
      <c r="DH641" s="38">
        <v>2.3210499999999998E-2</v>
      </c>
      <c r="DI641" s="38">
        <v>0.17986830000000001</v>
      </c>
      <c r="DJ641" s="38">
        <v>0.2257159</v>
      </c>
      <c r="DK641" s="38">
        <v>0.23952380000000001</v>
      </c>
      <c r="DL641" s="38">
        <v>0.33363739999999997</v>
      </c>
      <c r="DM641" s="38">
        <v>5.5108400000000002E-2</v>
      </c>
      <c r="DN641" s="38">
        <v>-0.23482529999999999</v>
      </c>
      <c r="DO641" s="38">
        <v>-0.74893149999999997</v>
      </c>
      <c r="DP641" s="38">
        <v>-0.11952019999999999</v>
      </c>
      <c r="DQ641" s="38">
        <v>0.2398594</v>
      </c>
      <c r="DR641" s="38">
        <v>0.22370029999999999</v>
      </c>
      <c r="DS641" s="38">
        <v>7.7617099999999994E-2</v>
      </c>
      <c r="DT641" s="38">
        <v>-0.2159143</v>
      </c>
      <c r="DU641" s="38">
        <v>3.1605000000000001E-3</v>
      </c>
      <c r="DV641" s="38">
        <v>0.2752289</v>
      </c>
      <c r="DW641" s="38">
        <v>1.5488999999999999E-2</v>
      </c>
      <c r="DX641" s="38">
        <v>-0.1461296</v>
      </c>
      <c r="DY641" s="38">
        <v>-0.12102350000000001</v>
      </c>
      <c r="DZ641" s="38">
        <v>-8.0977199999999999E-2</v>
      </c>
      <c r="EA641" s="38">
        <v>-0.42645860000000002</v>
      </c>
      <c r="EB641" s="38">
        <v>-0.31670350000000003</v>
      </c>
      <c r="EC641" s="38">
        <v>-0.2465379</v>
      </c>
      <c r="ED641" s="38">
        <v>6.7729200000000003E-2</v>
      </c>
      <c r="EE641" s="38">
        <v>0.2221862</v>
      </c>
      <c r="EF641" s="38">
        <v>8.09531E-2</v>
      </c>
      <c r="EG641" s="38">
        <v>0.21679799999999999</v>
      </c>
      <c r="EH641" s="38">
        <v>0.29196860000000002</v>
      </c>
      <c r="EI641" s="38">
        <v>0.28963870000000003</v>
      </c>
      <c r="EJ641" s="38">
        <v>0.43292740000000002</v>
      </c>
      <c r="EK641" s="38">
        <v>0.13806489999999999</v>
      </c>
      <c r="EL641" s="38">
        <v>-0.1624592</v>
      </c>
      <c r="EM641" s="38">
        <v>-0.6985304</v>
      </c>
      <c r="EN641" s="38">
        <v>-2.9254800000000001E-2</v>
      </c>
      <c r="EO641" s="38">
        <v>0.30224390000000001</v>
      </c>
      <c r="EP641" s="38">
        <v>0.27712779999999998</v>
      </c>
      <c r="EQ641" s="38">
        <v>0.1247762</v>
      </c>
      <c r="ER641" s="38">
        <v>-0.1168273</v>
      </c>
      <c r="ES641" s="38">
        <v>0.12387579999999999</v>
      </c>
      <c r="ET641" s="38">
        <v>0.4184293</v>
      </c>
      <c r="EU641" s="38">
        <v>0.20419619999999999</v>
      </c>
      <c r="EV641" s="38">
        <v>3.9962200000000003E-2</v>
      </c>
      <c r="EW641" s="38">
        <v>7.9815499999999998E-2</v>
      </c>
      <c r="EX641" s="38">
        <v>0.13062679999999999</v>
      </c>
      <c r="EY641" s="38">
        <v>-0.2495704</v>
      </c>
      <c r="EZ641" s="38">
        <v>-0.1883225</v>
      </c>
      <c r="FA641" s="38">
        <v>-0.1596166</v>
      </c>
      <c r="FB641" s="38">
        <v>69.989660000000001</v>
      </c>
      <c r="FC641" s="38">
        <v>68.983130000000003</v>
      </c>
      <c r="FD641" s="38">
        <v>66.644000000000005</v>
      </c>
      <c r="FE641" s="38">
        <v>64.738990000000001</v>
      </c>
      <c r="FF641" s="38">
        <v>63.150669999999998</v>
      </c>
      <c r="FG641" s="38">
        <v>62.851410000000001</v>
      </c>
      <c r="FH641" s="38">
        <v>62.997990000000001</v>
      </c>
      <c r="FI641" s="38">
        <v>65.204610000000002</v>
      </c>
      <c r="FJ641" s="38">
        <v>68.57423</v>
      </c>
      <c r="FK641" s="38">
        <v>73.089290000000005</v>
      </c>
      <c r="FL641" s="38">
        <v>77.596609999999998</v>
      </c>
      <c r="FM641" s="38">
        <v>80.93038</v>
      </c>
      <c r="FN641" s="38">
        <v>84.144400000000005</v>
      </c>
      <c r="FO641" s="38">
        <v>86.820520000000002</v>
      </c>
      <c r="FP641" s="38">
        <v>88.026219999999995</v>
      </c>
      <c r="FQ641" s="38">
        <v>88.469719999999995</v>
      </c>
      <c r="FR641" s="38">
        <v>88.557879999999997</v>
      </c>
      <c r="FS641" s="38">
        <v>86.761139999999997</v>
      </c>
      <c r="FT641" s="38">
        <v>83.292429999999996</v>
      </c>
      <c r="FU641" s="38">
        <v>79.8566</v>
      </c>
      <c r="FV641" s="38">
        <v>75.003540000000001</v>
      </c>
      <c r="FW641">
        <v>71.292370000000005</v>
      </c>
      <c r="FX641">
        <v>68.625420000000005</v>
      </c>
      <c r="FY641">
        <v>67.159649999999999</v>
      </c>
      <c r="FZ641">
        <v>0.2354859</v>
      </c>
      <c r="GA641">
        <v>1.80959</v>
      </c>
      <c r="GB641">
        <v>1</v>
      </c>
    </row>
    <row r="642" spans="1:184" x14ac:dyDescent="0.3">
      <c r="A642" t="s">
        <v>279</v>
      </c>
      <c r="B642" t="s">
        <v>1</v>
      </c>
      <c r="C642" t="s">
        <v>258</v>
      </c>
      <c r="D642" t="s">
        <v>1</v>
      </c>
      <c r="E642" t="s">
        <v>1</v>
      </c>
      <c r="F642" t="s">
        <v>1</v>
      </c>
      <c r="G642" t="s">
        <v>1</v>
      </c>
      <c r="H642" s="40" t="s">
        <v>1</v>
      </c>
      <c r="I642" s="18" t="s">
        <v>1</v>
      </c>
      <c r="J642" s="38" t="s">
        <v>1</v>
      </c>
      <c r="K642" s="18">
        <v>44760</v>
      </c>
      <c r="L642" s="38">
        <v>947</v>
      </c>
      <c r="M642" s="38">
        <v>947</v>
      </c>
      <c r="N642" s="38">
        <v>14.568960000000001</v>
      </c>
      <c r="O642" s="38">
        <v>14.2852</v>
      </c>
      <c r="P642" s="38">
        <v>14.05986</v>
      </c>
      <c r="Q642" s="38">
        <v>14.46725</v>
      </c>
      <c r="R642" s="38">
        <v>15.28694</v>
      </c>
      <c r="S642" s="38">
        <v>16.5839</v>
      </c>
      <c r="T642" s="38">
        <v>18.44266</v>
      </c>
      <c r="U642" s="38">
        <v>20.264959999999999</v>
      </c>
      <c r="V642" s="38">
        <v>22.380040000000001</v>
      </c>
      <c r="W642" s="38">
        <v>23.931529999999999</v>
      </c>
      <c r="X642" s="38">
        <v>25.22993</v>
      </c>
      <c r="Y642" s="38">
        <v>26.310939999999999</v>
      </c>
      <c r="Z642" s="38">
        <v>27.245039999999999</v>
      </c>
      <c r="AA642" s="38">
        <v>28.077490000000001</v>
      </c>
      <c r="AB642" s="38">
        <v>28.22278</v>
      </c>
      <c r="AC642" s="38">
        <v>27.486619999999998</v>
      </c>
      <c r="AD642" s="38">
        <v>26.52666</v>
      </c>
      <c r="AE642" s="38">
        <v>24.7148</v>
      </c>
      <c r="AF642" s="38">
        <v>22.33623</v>
      </c>
      <c r="AG642" s="38">
        <v>20.999359999999999</v>
      </c>
      <c r="AH642" s="38">
        <v>20.347069999999999</v>
      </c>
      <c r="AI642" s="38">
        <v>18.73312</v>
      </c>
      <c r="AJ642" s="38">
        <v>16.841390000000001</v>
      </c>
      <c r="AK642" s="38">
        <v>15.646879999999999</v>
      </c>
      <c r="AL642" s="38">
        <v>-0.18287220000000001</v>
      </c>
      <c r="AM642" s="38">
        <v>-0.30700480000000002</v>
      </c>
      <c r="AN642" s="38">
        <v>-0.1539365</v>
      </c>
      <c r="AO642" s="38">
        <v>2.27704E-2</v>
      </c>
      <c r="AP642" s="38">
        <v>-3.0327799999999999E-2</v>
      </c>
      <c r="AQ642" s="38">
        <v>-9.6069399999999999E-2</v>
      </c>
      <c r="AR642" s="38">
        <v>5.9654499999999999E-2</v>
      </c>
      <c r="AS642" s="38">
        <v>-6.5282800000000002E-2</v>
      </c>
      <c r="AT642" s="38">
        <v>6.0893500000000003E-2</v>
      </c>
      <c r="AU642" s="38">
        <v>-0.18453559999999999</v>
      </c>
      <c r="AV642" s="38">
        <v>-4.0703999999999997E-2</v>
      </c>
      <c r="AW642" s="38">
        <v>-0.27697240000000001</v>
      </c>
      <c r="AX642" s="38">
        <v>-8.4866300000000006E-2</v>
      </c>
      <c r="AY642" s="38">
        <v>-0.14187269999999999</v>
      </c>
      <c r="AZ642" s="38">
        <v>-0.19469500000000001</v>
      </c>
      <c r="BA642" s="38">
        <v>-0.2103411</v>
      </c>
      <c r="BB642" s="38">
        <v>-0.18476290000000001</v>
      </c>
      <c r="BC642" s="38">
        <v>-7.2801400000000002E-2</v>
      </c>
      <c r="BD642" s="38">
        <v>-3.6885300000000003E-2</v>
      </c>
      <c r="BE642" s="38">
        <v>0.56854749999999998</v>
      </c>
      <c r="BF642" s="38">
        <v>0.52742330000000004</v>
      </c>
      <c r="BG642" s="38">
        <v>0.1125207</v>
      </c>
      <c r="BH642" s="38">
        <v>4.6226000000000003E-2</v>
      </c>
      <c r="BI642" s="38">
        <v>0.18348400000000001</v>
      </c>
      <c r="BJ642" s="38">
        <v>-0.1155634</v>
      </c>
      <c r="BK642" s="38">
        <v>-0.23835899999999999</v>
      </c>
      <c r="BL642" s="38">
        <v>-9.3314900000000006E-2</v>
      </c>
      <c r="BM642" s="38">
        <v>5.7843699999999998E-2</v>
      </c>
      <c r="BN642" s="38">
        <v>1.6433900000000001E-2</v>
      </c>
      <c r="BO642" s="38">
        <v>-2.3912800000000001E-2</v>
      </c>
      <c r="BP642" s="38">
        <v>0.15405530000000001</v>
      </c>
      <c r="BQ642" s="38">
        <v>6.1536999999999998E-3</v>
      </c>
      <c r="BR642" s="38">
        <v>0.12568499999999999</v>
      </c>
      <c r="BS642" s="38">
        <v>-0.1457068</v>
      </c>
      <c r="BT642" s="38">
        <v>4.1174000000000002E-2</v>
      </c>
      <c r="BU642" s="38">
        <v>-0.2202614</v>
      </c>
      <c r="BV642" s="38">
        <v>-3.5766899999999997E-2</v>
      </c>
      <c r="BW642" s="38">
        <v>-9.6638199999999994E-2</v>
      </c>
      <c r="BX642" s="38">
        <v>-9.54097E-2</v>
      </c>
      <c r="BY642" s="38">
        <v>-7.7143900000000001E-2</v>
      </c>
      <c r="BZ642" s="38">
        <v>-2.0509400000000001E-2</v>
      </c>
      <c r="CA642" s="38">
        <v>0.10328850000000001</v>
      </c>
      <c r="CB642" s="38">
        <v>0.13958019999999999</v>
      </c>
      <c r="CC642" s="38">
        <v>0.71837629999999997</v>
      </c>
      <c r="CD642" s="38">
        <v>0.7052756</v>
      </c>
      <c r="CE642" s="38">
        <v>0.27998319999999999</v>
      </c>
      <c r="CF642" s="38">
        <v>0.16919409999999999</v>
      </c>
      <c r="CG642" s="38">
        <v>0.27335530000000002</v>
      </c>
      <c r="CH642" s="38">
        <v>-6.8945500000000007E-2</v>
      </c>
      <c r="CI642" s="38">
        <v>-0.19081509999999999</v>
      </c>
      <c r="CJ642" s="38">
        <v>-5.1328699999999998E-2</v>
      </c>
      <c r="CK642" s="38">
        <v>8.2135399999999997E-2</v>
      </c>
      <c r="CL642" s="38">
        <v>4.88209E-2</v>
      </c>
      <c r="CM642" s="38">
        <v>2.6062599999999998E-2</v>
      </c>
      <c r="CN642" s="38">
        <v>0.2194371</v>
      </c>
      <c r="CO642" s="38">
        <v>5.5630499999999999E-2</v>
      </c>
      <c r="CP642" s="38">
        <v>0.1705593</v>
      </c>
      <c r="CQ642" s="38">
        <v>-0.11881410000000001</v>
      </c>
      <c r="CR642" s="38">
        <v>9.7882399999999994E-2</v>
      </c>
      <c r="CS642" s="38">
        <v>-0.18098339999999999</v>
      </c>
      <c r="CT642" s="38">
        <v>-1.7608000000000001E-3</v>
      </c>
      <c r="CU642" s="38">
        <v>-6.5309000000000006E-2</v>
      </c>
      <c r="CV642" s="38">
        <v>-2.6644999999999999E-2</v>
      </c>
      <c r="CW642" s="38">
        <v>1.5108E-2</v>
      </c>
      <c r="CX642" s="38">
        <v>9.3252100000000004E-2</v>
      </c>
      <c r="CY642" s="38">
        <v>0.2252478</v>
      </c>
      <c r="CZ642" s="38">
        <v>0.26179960000000002</v>
      </c>
      <c r="DA642" s="38">
        <v>0.82214719999999997</v>
      </c>
      <c r="DB642" s="38">
        <v>0.82845559999999996</v>
      </c>
      <c r="DC642" s="38">
        <v>0.39596720000000002</v>
      </c>
      <c r="DD642" s="38">
        <v>0.25436150000000002</v>
      </c>
      <c r="DE642" s="38">
        <v>0.33559990000000001</v>
      </c>
      <c r="DF642" s="38">
        <v>-2.23276E-2</v>
      </c>
      <c r="DG642" s="38">
        <v>-0.14327119999999999</v>
      </c>
      <c r="DH642" s="38">
        <v>-9.3424000000000007E-3</v>
      </c>
      <c r="DI642" s="38">
        <v>0.1064271</v>
      </c>
      <c r="DJ642" s="38">
        <v>8.12079E-2</v>
      </c>
      <c r="DK642" s="38">
        <v>7.6037999999999994E-2</v>
      </c>
      <c r="DL642" s="38">
        <v>0.28481879999999998</v>
      </c>
      <c r="DM642" s="38">
        <v>0.1051072</v>
      </c>
      <c r="DN642" s="38">
        <v>0.21543370000000001</v>
      </c>
      <c r="DO642" s="38">
        <v>-9.19214E-2</v>
      </c>
      <c r="DP642" s="38">
        <v>0.1545908</v>
      </c>
      <c r="DQ642" s="38">
        <v>-0.14170550000000001</v>
      </c>
      <c r="DR642" s="38">
        <v>3.2245299999999998E-2</v>
      </c>
      <c r="DS642" s="38">
        <v>-3.3979700000000002E-2</v>
      </c>
      <c r="DT642" s="38">
        <v>4.2119700000000003E-2</v>
      </c>
      <c r="DU642" s="38">
        <v>0.10735989999999999</v>
      </c>
      <c r="DV642" s="38">
        <v>0.20701359999999999</v>
      </c>
      <c r="DW642" s="38">
        <v>0.34720719999999999</v>
      </c>
      <c r="DX642" s="38">
        <v>0.3840191</v>
      </c>
      <c r="DY642" s="38">
        <v>0.92591809999999997</v>
      </c>
      <c r="DZ642" s="38">
        <v>0.95163569999999997</v>
      </c>
      <c r="EA642" s="38">
        <v>0.5119513</v>
      </c>
      <c r="EB642" s="38">
        <v>0.33952880000000002</v>
      </c>
      <c r="EC642" s="38">
        <v>0.39784449999999999</v>
      </c>
      <c r="ED642" s="38">
        <v>4.4981199999999999E-2</v>
      </c>
      <c r="EE642" s="38">
        <v>-7.4625399999999995E-2</v>
      </c>
      <c r="EF642" s="38">
        <v>5.1279199999999997E-2</v>
      </c>
      <c r="EG642" s="38">
        <v>0.1415005</v>
      </c>
      <c r="EH642" s="38">
        <v>0.12796950000000001</v>
      </c>
      <c r="EI642" s="38">
        <v>0.14819460000000001</v>
      </c>
      <c r="EJ642" s="38">
        <v>0.37921969999999999</v>
      </c>
      <c r="EK642" s="38">
        <v>0.1765437</v>
      </c>
      <c r="EL642" s="38">
        <v>0.28022520000000001</v>
      </c>
      <c r="EM642" s="38">
        <v>-5.3092599999999997E-2</v>
      </c>
      <c r="EN642" s="38">
        <v>0.23646880000000001</v>
      </c>
      <c r="EO642" s="38">
        <v>-8.4994399999999998E-2</v>
      </c>
      <c r="EP642" s="38">
        <v>8.1344700000000006E-2</v>
      </c>
      <c r="EQ642" s="38">
        <v>1.1254800000000001E-2</v>
      </c>
      <c r="ER642" s="38">
        <v>0.141405</v>
      </c>
      <c r="ES642" s="38">
        <v>0.24055699999999999</v>
      </c>
      <c r="ET642" s="38">
        <v>0.37126710000000002</v>
      </c>
      <c r="EU642" s="38">
        <v>0.52329709999999996</v>
      </c>
      <c r="EV642" s="38">
        <v>0.5604846</v>
      </c>
      <c r="EW642" s="38">
        <v>1.075747</v>
      </c>
      <c r="EX642" s="38">
        <v>1.129488</v>
      </c>
      <c r="EY642" s="38">
        <v>0.67941379999999996</v>
      </c>
      <c r="EZ642" s="38">
        <v>0.46249689999999999</v>
      </c>
      <c r="FA642" s="38">
        <v>0.48771579999999998</v>
      </c>
      <c r="FB642" s="38">
        <v>65.852320000000006</v>
      </c>
      <c r="FC642" s="38">
        <v>65.311229999999995</v>
      </c>
      <c r="FD642" s="38">
        <v>64.867379999999997</v>
      </c>
      <c r="FE642" s="38">
        <v>64.661940000000001</v>
      </c>
      <c r="FF642" s="38">
        <v>64.66865</v>
      </c>
      <c r="FG642" s="38">
        <v>64.298990000000003</v>
      </c>
      <c r="FH642" s="38">
        <v>64.298280000000005</v>
      </c>
      <c r="FI642" s="38">
        <v>65.608429999999998</v>
      </c>
      <c r="FJ642" s="38">
        <v>68.544200000000004</v>
      </c>
      <c r="FK642" s="38">
        <v>72.500429999999994</v>
      </c>
      <c r="FL642" s="38">
        <v>75.699489999999997</v>
      </c>
      <c r="FM642" s="38">
        <v>79.39452</v>
      </c>
      <c r="FN642" s="38">
        <v>82.618740000000003</v>
      </c>
      <c r="FO642" s="38">
        <v>85.167299999999997</v>
      </c>
      <c r="FP642" s="38">
        <v>86.683130000000006</v>
      </c>
      <c r="FQ642" s="38">
        <v>87.094380000000001</v>
      </c>
      <c r="FR642" s="38">
        <v>86.525149999999996</v>
      </c>
      <c r="FS642" s="38">
        <v>85.248490000000004</v>
      </c>
      <c r="FT642" s="38">
        <v>81.695859999999996</v>
      </c>
      <c r="FU642" s="38">
        <v>77.945719999999994</v>
      </c>
      <c r="FV642" s="38">
        <v>74.230350000000001</v>
      </c>
      <c r="FW642">
        <v>70.445660000000004</v>
      </c>
      <c r="FX642">
        <v>67.391300000000001</v>
      </c>
      <c r="FY642">
        <v>65.506240000000005</v>
      </c>
      <c r="FZ642">
        <v>0.21558820000000001</v>
      </c>
      <c r="GA642">
        <v>1.592994</v>
      </c>
      <c r="GB642">
        <v>1</v>
      </c>
    </row>
    <row r="643" spans="1:184" x14ac:dyDescent="0.3">
      <c r="A643" t="s">
        <v>279</v>
      </c>
      <c r="B643" t="s">
        <v>1</v>
      </c>
      <c r="C643" t="s">
        <v>258</v>
      </c>
      <c r="D643" t="s">
        <v>1</v>
      </c>
      <c r="E643" t="s">
        <v>1</v>
      </c>
      <c r="F643" t="s">
        <v>1</v>
      </c>
      <c r="G643" t="s">
        <v>1</v>
      </c>
      <c r="H643" s="40" t="s">
        <v>1</v>
      </c>
      <c r="I643" s="18" t="s">
        <v>1</v>
      </c>
      <c r="J643" s="38" t="s">
        <v>1</v>
      </c>
      <c r="K643" s="18">
        <v>44763</v>
      </c>
      <c r="L643" s="38">
        <v>946</v>
      </c>
      <c r="M643" s="38">
        <v>946</v>
      </c>
      <c r="N643" s="38">
        <v>14.74935</v>
      </c>
      <c r="O643" s="38">
        <v>14.3682</v>
      </c>
      <c r="P643" s="38">
        <v>14.18512</v>
      </c>
      <c r="Q643" s="38">
        <v>14.415749999999999</v>
      </c>
      <c r="R643" s="38">
        <v>14.87205</v>
      </c>
      <c r="S643" s="38">
        <v>16.13458</v>
      </c>
      <c r="T643" s="38">
        <v>17.984010000000001</v>
      </c>
      <c r="U643" s="38">
        <v>19.23359</v>
      </c>
      <c r="V643" s="38">
        <v>21.274239999999999</v>
      </c>
      <c r="W643" s="38">
        <v>23.025110000000002</v>
      </c>
      <c r="X643" s="38">
        <v>24.280899999999999</v>
      </c>
      <c r="Y643" s="38">
        <v>25.397310000000001</v>
      </c>
      <c r="Z643" s="38">
        <v>26.299099999999999</v>
      </c>
      <c r="AA643" s="38">
        <v>27.17305</v>
      </c>
      <c r="AB643" s="38">
        <v>27.80508</v>
      </c>
      <c r="AC643" s="38">
        <v>27.227959999999999</v>
      </c>
      <c r="AD643" s="38">
        <v>26.556180000000001</v>
      </c>
      <c r="AE643" s="38">
        <v>24.90307</v>
      </c>
      <c r="AF643" s="38">
        <v>22.77403</v>
      </c>
      <c r="AG643" s="38">
        <v>21.225950000000001</v>
      </c>
      <c r="AH643" s="38">
        <v>20.282029999999999</v>
      </c>
      <c r="AI643" s="38">
        <v>18.925429999999999</v>
      </c>
      <c r="AJ643" s="38">
        <v>17.133019999999998</v>
      </c>
      <c r="AK643" s="38">
        <v>15.75</v>
      </c>
      <c r="AL643" s="38">
        <v>-0.2612911</v>
      </c>
      <c r="AM643" s="38">
        <v>-0.1506835</v>
      </c>
      <c r="AN643" s="38">
        <v>-0.1568851</v>
      </c>
      <c r="AO643" s="38">
        <v>-0.18866740000000001</v>
      </c>
      <c r="AP643" s="38">
        <v>-0.1036459</v>
      </c>
      <c r="AQ643" s="38">
        <v>-0.13196720000000001</v>
      </c>
      <c r="AR643" s="38">
        <v>7.1019200000000005E-2</v>
      </c>
      <c r="AS643" s="38">
        <v>-5.15983E-2</v>
      </c>
      <c r="AT643" s="38">
        <v>4.7558900000000001E-2</v>
      </c>
      <c r="AU643" s="38">
        <v>8.5222099999999995E-2</v>
      </c>
      <c r="AV643" s="38">
        <v>-0.36822480000000002</v>
      </c>
      <c r="AW643" s="38">
        <v>-6.11202E-2</v>
      </c>
      <c r="AX643" s="38">
        <v>1.881E-2</v>
      </c>
      <c r="AY643" s="38">
        <v>7.6338999999999999E-3</v>
      </c>
      <c r="AZ643" s="38">
        <v>-0.13784569999999999</v>
      </c>
      <c r="BA643" s="38">
        <v>-0.41308899999999998</v>
      </c>
      <c r="BB643" s="38">
        <v>-0.2185851</v>
      </c>
      <c r="BC643" s="38">
        <v>-5.6802999999999999E-2</v>
      </c>
      <c r="BD643" s="38">
        <v>-2.20441E-2</v>
      </c>
      <c r="BE643" s="38">
        <v>-8.1194199999999994E-2</v>
      </c>
      <c r="BF643" s="38">
        <v>-0.4149428</v>
      </c>
      <c r="BG643" s="38">
        <v>-0.18574560000000001</v>
      </c>
      <c r="BH643" s="38">
        <v>-0.4372182</v>
      </c>
      <c r="BI643" s="38">
        <v>-0.33119510000000002</v>
      </c>
      <c r="BJ643" s="38">
        <v>-0.1846989</v>
      </c>
      <c r="BK643" s="38">
        <v>-9.7039700000000007E-2</v>
      </c>
      <c r="BL643" s="38">
        <v>-0.11002240000000001</v>
      </c>
      <c r="BM643" s="38">
        <v>-0.15434600000000001</v>
      </c>
      <c r="BN643" s="38">
        <v>-4.2091000000000003E-2</v>
      </c>
      <c r="BO643" s="38">
        <v>-8.0741499999999994E-2</v>
      </c>
      <c r="BP643" s="38">
        <v>0.1254797</v>
      </c>
      <c r="BQ643" s="38">
        <v>9.4695999999999999E-3</v>
      </c>
      <c r="BR643" s="38">
        <v>0.1036132</v>
      </c>
      <c r="BS643" s="38">
        <v>0.14876690000000001</v>
      </c>
      <c r="BT643" s="38">
        <v>-0.30605189999999999</v>
      </c>
      <c r="BU643" s="38">
        <v>-1.13422E-2</v>
      </c>
      <c r="BV643" s="38">
        <v>6.1719799999999998E-2</v>
      </c>
      <c r="BW643" s="38">
        <v>5.35729E-2</v>
      </c>
      <c r="BX643" s="38">
        <v>-5.7135999999999999E-2</v>
      </c>
      <c r="BY643" s="38">
        <v>-0.32079540000000001</v>
      </c>
      <c r="BZ643" s="38">
        <v>-0.1233585</v>
      </c>
      <c r="CA643" s="38">
        <v>5.5787700000000003E-2</v>
      </c>
      <c r="CB643" s="38">
        <v>0.1236954</v>
      </c>
      <c r="CC643" s="38">
        <v>7.3198799999999994E-2</v>
      </c>
      <c r="CD643" s="38">
        <v>-0.2655769</v>
      </c>
      <c r="CE643" s="38">
        <v>-6.5164899999999998E-2</v>
      </c>
      <c r="CF643" s="38">
        <v>-0.32496599999999998</v>
      </c>
      <c r="CG643" s="38">
        <v>-0.24693970000000001</v>
      </c>
      <c r="CH643" s="38">
        <v>-0.1316513</v>
      </c>
      <c r="CI643" s="38">
        <v>-5.9886099999999998E-2</v>
      </c>
      <c r="CJ643" s="38">
        <v>-7.7565499999999996E-2</v>
      </c>
      <c r="CK643" s="38">
        <v>-0.1305751</v>
      </c>
      <c r="CL643" s="38">
        <v>5.4169999999999999E-4</v>
      </c>
      <c r="CM643" s="38">
        <v>-4.5262799999999999E-2</v>
      </c>
      <c r="CN643" s="38">
        <v>0.1631988</v>
      </c>
      <c r="CO643" s="38">
        <v>5.1764999999999999E-2</v>
      </c>
      <c r="CP643" s="38">
        <v>0.14243629999999999</v>
      </c>
      <c r="CQ643" s="38">
        <v>0.1927779</v>
      </c>
      <c r="CR643" s="38">
        <v>-0.26299099999999997</v>
      </c>
      <c r="CS643" s="38">
        <v>2.3133899999999999E-2</v>
      </c>
      <c r="CT643" s="38">
        <v>9.1439099999999995E-2</v>
      </c>
      <c r="CU643" s="38">
        <v>8.5390099999999997E-2</v>
      </c>
      <c r="CV643" s="38">
        <v>-1.2367999999999999E-3</v>
      </c>
      <c r="CW643" s="38">
        <v>-0.25687310000000002</v>
      </c>
      <c r="CX643" s="38">
        <v>-5.7404900000000002E-2</v>
      </c>
      <c r="CY643" s="38">
        <v>0.13376779999999999</v>
      </c>
      <c r="CZ643" s="38">
        <v>0.2246341</v>
      </c>
      <c r="DA643" s="38">
        <v>0.18013100000000001</v>
      </c>
      <c r="DB643" s="38">
        <v>-0.16212650000000001</v>
      </c>
      <c r="DC643" s="38">
        <v>1.8349000000000001E-2</v>
      </c>
      <c r="DD643" s="38">
        <v>-0.24722050000000001</v>
      </c>
      <c r="DE643" s="38">
        <v>-0.18858469999999999</v>
      </c>
      <c r="DF643" s="38">
        <v>-7.8603800000000001E-2</v>
      </c>
      <c r="DG643" s="38">
        <v>-2.2732499999999999E-2</v>
      </c>
      <c r="DH643" s="38">
        <v>-4.5108500000000003E-2</v>
      </c>
      <c r="DI643" s="38">
        <v>-0.1068042</v>
      </c>
      <c r="DJ643" s="38">
        <v>4.3174499999999998E-2</v>
      </c>
      <c r="DK643" s="38">
        <v>-9.7839999999999993E-3</v>
      </c>
      <c r="DL643" s="38">
        <v>0.20091800000000001</v>
      </c>
      <c r="DM643" s="38">
        <v>9.4060500000000005E-2</v>
      </c>
      <c r="DN643" s="38">
        <v>0.18125930000000001</v>
      </c>
      <c r="DO643" s="38">
        <v>0.2367889</v>
      </c>
      <c r="DP643" s="38">
        <v>-0.21993019999999999</v>
      </c>
      <c r="DQ643" s="38">
        <v>5.7610000000000001E-2</v>
      </c>
      <c r="DR643" s="38">
        <v>0.1211583</v>
      </c>
      <c r="DS643" s="38">
        <v>0.1172073</v>
      </c>
      <c r="DT643" s="38">
        <v>5.4662500000000003E-2</v>
      </c>
      <c r="DU643" s="38">
        <v>-0.19295090000000001</v>
      </c>
      <c r="DV643" s="38">
        <v>8.5486999999999994E-3</v>
      </c>
      <c r="DW643" s="38">
        <v>0.21174780000000001</v>
      </c>
      <c r="DX643" s="38">
        <v>0.3255728</v>
      </c>
      <c r="DY643" s="38">
        <v>0.28706310000000002</v>
      </c>
      <c r="DZ643" s="38">
        <v>-5.8676100000000002E-2</v>
      </c>
      <c r="EA643" s="38">
        <v>0.1018628</v>
      </c>
      <c r="EB643" s="38">
        <v>-0.16947499999999999</v>
      </c>
      <c r="EC643" s="38">
        <v>-0.1302296</v>
      </c>
      <c r="ED643" s="38">
        <v>-2.0116000000000001E-3</v>
      </c>
      <c r="EE643" s="38">
        <v>3.0911299999999999E-2</v>
      </c>
      <c r="EF643" s="38">
        <v>1.7542E-3</v>
      </c>
      <c r="EG643" s="38">
        <v>-7.24828E-2</v>
      </c>
      <c r="EH643" s="38">
        <v>0.1047294</v>
      </c>
      <c r="EI643" s="38">
        <v>4.1441699999999998E-2</v>
      </c>
      <c r="EJ643" s="38">
        <v>0.25537840000000001</v>
      </c>
      <c r="EK643" s="38">
        <v>0.1551283</v>
      </c>
      <c r="EL643" s="38">
        <v>0.23731360000000001</v>
      </c>
      <c r="EM643" s="38">
        <v>0.30033369999999998</v>
      </c>
      <c r="EN643" s="38">
        <v>-0.15775729999999999</v>
      </c>
      <c r="EO643" s="38">
        <v>0.10738789999999999</v>
      </c>
      <c r="EP643" s="38">
        <v>0.16406809999999999</v>
      </c>
      <c r="EQ643" s="38">
        <v>0.1631464</v>
      </c>
      <c r="ER643" s="38">
        <v>0.1353722</v>
      </c>
      <c r="ES643" s="38">
        <v>-0.10065730000000001</v>
      </c>
      <c r="ET643" s="38">
        <v>0.1037753</v>
      </c>
      <c r="EU643" s="38">
        <v>0.32433849999999997</v>
      </c>
      <c r="EV643" s="38">
        <v>0.47131230000000002</v>
      </c>
      <c r="EW643" s="38">
        <v>0.44145610000000002</v>
      </c>
      <c r="EX643" s="38">
        <v>9.0689800000000001E-2</v>
      </c>
      <c r="EY643" s="38">
        <v>0.22244359999999999</v>
      </c>
      <c r="EZ643" s="38">
        <v>-5.7222799999999997E-2</v>
      </c>
      <c r="FA643" s="38">
        <v>-4.59742E-2</v>
      </c>
      <c r="FB643" s="38">
        <v>58.106720000000003</v>
      </c>
      <c r="FC643" s="38">
        <v>57.353909999999999</v>
      </c>
      <c r="FD643" s="38">
        <v>57.08323</v>
      </c>
      <c r="FE643" s="38">
        <v>56.449890000000003</v>
      </c>
      <c r="FF643" s="38">
        <v>56.417099999999998</v>
      </c>
      <c r="FG643" s="38">
        <v>56.152720000000002</v>
      </c>
      <c r="FH643" s="38">
        <v>56.005929999999999</v>
      </c>
      <c r="FI643" s="38">
        <v>56.601489999999998</v>
      </c>
      <c r="FJ643" s="38">
        <v>58.518560000000001</v>
      </c>
      <c r="FK643" s="38">
        <v>62.044420000000002</v>
      </c>
      <c r="FL643" s="38">
        <v>66.063280000000006</v>
      </c>
      <c r="FM643" s="38">
        <v>70.593500000000006</v>
      </c>
      <c r="FN643" s="38">
        <v>74.763459999999995</v>
      </c>
      <c r="FO643" s="38">
        <v>78.123859999999993</v>
      </c>
      <c r="FP643" s="38">
        <v>81.479789999999994</v>
      </c>
      <c r="FQ643" s="38">
        <v>83.78434</v>
      </c>
      <c r="FR643" s="38">
        <v>83.705839999999995</v>
      </c>
      <c r="FS643" s="38">
        <v>82.366810000000001</v>
      </c>
      <c r="FT643" s="38">
        <v>79.657769999999999</v>
      </c>
      <c r="FU643" s="38">
        <v>74.841319999999996</v>
      </c>
      <c r="FV643" s="38">
        <v>68.941429999999997</v>
      </c>
      <c r="FW643">
        <v>65.614429999999999</v>
      </c>
      <c r="FX643">
        <v>63.995919999999998</v>
      </c>
      <c r="FY643">
        <v>62.85848</v>
      </c>
      <c r="FZ643">
        <v>0.15939310000000001</v>
      </c>
      <c r="GA643">
        <v>1.2713319999999999</v>
      </c>
      <c r="GB643">
        <v>1</v>
      </c>
    </row>
    <row r="644" spans="1:184" x14ac:dyDescent="0.3">
      <c r="A644" t="s">
        <v>279</v>
      </c>
      <c r="B644" t="s">
        <v>1</v>
      </c>
      <c r="C644" t="s">
        <v>258</v>
      </c>
      <c r="D644" t="s">
        <v>1</v>
      </c>
      <c r="E644" t="s">
        <v>1</v>
      </c>
      <c r="F644" t="s">
        <v>1</v>
      </c>
      <c r="G644" t="s">
        <v>1</v>
      </c>
      <c r="H644" s="40" t="s">
        <v>1</v>
      </c>
      <c r="I644" s="18" t="s">
        <v>1</v>
      </c>
      <c r="J644" s="38" t="s">
        <v>1</v>
      </c>
      <c r="K644" s="18">
        <v>44789</v>
      </c>
      <c r="L644" s="38">
        <v>935</v>
      </c>
      <c r="M644" s="38">
        <v>935</v>
      </c>
      <c r="N644" s="38">
        <v>15.190659999999999</v>
      </c>
      <c r="O644" s="38">
        <v>14.768980000000001</v>
      </c>
      <c r="P644" s="38">
        <v>14.50361</v>
      </c>
      <c r="Q644" s="38">
        <v>14.76492</v>
      </c>
      <c r="R644" s="38">
        <v>15.25873</v>
      </c>
      <c r="S644" s="38">
        <v>16.543050000000001</v>
      </c>
      <c r="T644" s="38">
        <v>18.531590000000001</v>
      </c>
      <c r="U644" s="38">
        <v>20.523319999999998</v>
      </c>
      <c r="V644" s="38">
        <v>23.291219999999999</v>
      </c>
      <c r="W644" s="38">
        <v>25.693159999999999</v>
      </c>
      <c r="X644" s="38">
        <v>27.566490000000002</v>
      </c>
      <c r="Y644" s="38">
        <v>29.18609</v>
      </c>
      <c r="Z644" s="38">
        <v>30.18346</v>
      </c>
      <c r="AA644" s="38">
        <v>31.061900000000001</v>
      </c>
      <c r="AB644" s="38">
        <v>31.6693</v>
      </c>
      <c r="AC644" s="38">
        <v>30.760850000000001</v>
      </c>
      <c r="AD644" s="38">
        <v>29.391210000000001</v>
      </c>
      <c r="AE644" s="38">
        <v>26.97194</v>
      </c>
      <c r="AF644" s="38">
        <v>24.22475</v>
      </c>
      <c r="AG644" s="38">
        <v>22.448789999999999</v>
      </c>
      <c r="AH644" s="38">
        <v>21.245899999999999</v>
      </c>
      <c r="AI644" s="38">
        <v>19.66845</v>
      </c>
      <c r="AJ644" s="38">
        <v>17.67615</v>
      </c>
      <c r="AK644" s="38">
        <v>16.242519999999999</v>
      </c>
      <c r="AL644" s="38">
        <v>-9.1587000000000002E-2</v>
      </c>
      <c r="AM644" s="38">
        <v>-0.3030854</v>
      </c>
      <c r="AN644" s="38">
        <v>-0.2277238</v>
      </c>
      <c r="AO644" s="38">
        <v>-8.5399199999999995E-2</v>
      </c>
      <c r="AP644" s="38">
        <v>6.9642499999999996E-2</v>
      </c>
      <c r="AQ644" s="38">
        <v>-5.2868600000000002E-2</v>
      </c>
      <c r="AR644" s="38">
        <v>-0.3444951</v>
      </c>
      <c r="AS644" s="38">
        <v>9.9990200000000001E-2</v>
      </c>
      <c r="AT644" s="38">
        <v>1.59235E-2</v>
      </c>
      <c r="AU644" s="38">
        <v>-1.50922E-2</v>
      </c>
      <c r="AV644" s="38">
        <v>-0.16084509999999999</v>
      </c>
      <c r="AW644" s="38">
        <v>0.11896279999999999</v>
      </c>
      <c r="AX644" s="38">
        <v>7.0009199999999994E-2</v>
      </c>
      <c r="AY644" s="38">
        <v>-0.16607730000000001</v>
      </c>
      <c r="AZ644" s="38">
        <v>-8.0772099999999999E-2</v>
      </c>
      <c r="BA644" s="38">
        <v>-0.32774809999999999</v>
      </c>
      <c r="BB644" s="38">
        <v>-0.3587168</v>
      </c>
      <c r="BC644" s="38">
        <v>-0.44159209999999999</v>
      </c>
      <c r="BD644" s="38">
        <v>-0.42399799999999999</v>
      </c>
      <c r="BE644" s="38">
        <v>-0.44178620000000002</v>
      </c>
      <c r="BF644" s="38">
        <v>-0.41135359999999999</v>
      </c>
      <c r="BG644" s="38">
        <v>-0.31652989999999998</v>
      </c>
      <c r="BH644" s="38">
        <v>-0.30947789999999997</v>
      </c>
      <c r="BI644" s="38">
        <v>-0.35288760000000002</v>
      </c>
      <c r="BJ644" s="38">
        <v>-2.8930999999999998E-2</v>
      </c>
      <c r="BK644" s="38">
        <v>-0.2556426</v>
      </c>
      <c r="BL644" s="38">
        <v>-0.18848790000000001</v>
      </c>
      <c r="BM644" s="38">
        <v>-6.1419399999999999E-2</v>
      </c>
      <c r="BN644" s="38">
        <v>0.1125266</v>
      </c>
      <c r="BO644" s="38">
        <v>-6.2268000000000002E-3</v>
      </c>
      <c r="BP644" s="38">
        <v>-0.29410609999999998</v>
      </c>
      <c r="BQ644" s="38">
        <v>0.157275</v>
      </c>
      <c r="BR644" s="38">
        <v>6.8581799999999998E-2</v>
      </c>
      <c r="BS644" s="38">
        <v>3.7306600000000002E-2</v>
      </c>
      <c r="BT644" s="38">
        <v>-0.1127367</v>
      </c>
      <c r="BU644" s="38">
        <v>0.1612036</v>
      </c>
      <c r="BV644" s="38">
        <v>0.10735119999999999</v>
      </c>
      <c r="BW644" s="38">
        <v>-0.1218148</v>
      </c>
      <c r="BX644" s="38">
        <v>-1.32082E-2</v>
      </c>
      <c r="BY644" s="38">
        <v>-0.24396219999999999</v>
      </c>
      <c r="BZ644" s="38">
        <v>-0.25543589999999999</v>
      </c>
      <c r="CA644" s="38">
        <v>-0.30883559999999999</v>
      </c>
      <c r="CB644" s="38">
        <v>-0.29177399999999998</v>
      </c>
      <c r="CC644" s="38">
        <v>-0.30981389999999998</v>
      </c>
      <c r="CD644" s="38">
        <v>-0.28874899999999998</v>
      </c>
      <c r="CE644" s="38">
        <v>-0.21167530000000001</v>
      </c>
      <c r="CF644" s="38">
        <v>-0.20864969999999999</v>
      </c>
      <c r="CG644" s="38">
        <v>-0.26197520000000002</v>
      </c>
      <c r="CH644" s="38">
        <v>1.4464400000000001E-2</v>
      </c>
      <c r="CI644" s="38">
        <v>-0.2227838</v>
      </c>
      <c r="CJ644" s="38">
        <v>-0.16131329999999999</v>
      </c>
      <c r="CK644" s="38">
        <v>-4.4810999999999997E-2</v>
      </c>
      <c r="CL644" s="38">
        <v>0.14222789999999999</v>
      </c>
      <c r="CM644" s="38">
        <v>2.6077300000000001E-2</v>
      </c>
      <c r="CN644" s="38">
        <v>-0.25920690000000002</v>
      </c>
      <c r="CO644" s="38">
        <v>0.19695029999999999</v>
      </c>
      <c r="CP644" s="38">
        <v>0.1050527</v>
      </c>
      <c r="CQ644" s="38">
        <v>7.3597899999999994E-2</v>
      </c>
      <c r="CR644" s="38">
        <v>-7.9416899999999999E-2</v>
      </c>
      <c r="CS644" s="38">
        <v>0.1904594</v>
      </c>
      <c r="CT644" s="38">
        <v>0.1332142</v>
      </c>
      <c r="CU644" s="38">
        <v>-9.1158699999999995E-2</v>
      </c>
      <c r="CV644" s="38">
        <v>3.3586299999999999E-2</v>
      </c>
      <c r="CW644" s="38">
        <v>-0.18593229999999999</v>
      </c>
      <c r="CX644" s="38">
        <v>-0.18390400000000001</v>
      </c>
      <c r="CY644" s="38">
        <v>-0.2168889</v>
      </c>
      <c r="CZ644" s="38">
        <v>-0.20019600000000001</v>
      </c>
      <c r="DA644" s="38">
        <v>-0.2184103</v>
      </c>
      <c r="DB644" s="38">
        <v>-0.2038335</v>
      </c>
      <c r="DC644" s="38">
        <v>-0.13905339999999999</v>
      </c>
      <c r="DD644" s="38">
        <v>-0.13881640000000001</v>
      </c>
      <c r="DE644" s="38">
        <v>-0.19900960000000001</v>
      </c>
      <c r="DF644" s="38">
        <v>5.78597E-2</v>
      </c>
      <c r="DG644" s="38">
        <v>-0.18992500000000001</v>
      </c>
      <c r="DH644" s="38">
        <v>-0.1341387</v>
      </c>
      <c r="DI644" s="38">
        <v>-2.8202700000000001E-2</v>
      </c>
      <c r="DJ644" s="38">
        <v>0.17192930000000001</v>
      </c>
      <c r="DK644" s="38">
        <v>5.8381299999999997E-2</v>
      </c>
      <c r="DL644" s="38">
        <v>-0.2243076</v>
      </c>
      <c r="DM644" s="38">
        <v>0.23662559999999999</v>
      </c>
      <c r="DN644" s="38">
        <v>0.1415237</v>
      </c>
      <c r="DO644" s="38">
        <v>0.10988920000000001</v>
      </c>
      <c r="DP644" s="38">
        <v>-4.6097100000000002E-2</v>
      </c>
      <c r="DQ644" s="38">
        <v>0.2197152</v>
      </c>
      <c r="DR644" s="38">
        <v>0.1590771</v>
      </c>
      <c r="DS644" s="38">
        <v>-6.0502599999999997E-2</v>
      </c>
      <c r="DT644" s="38">
        <v>8.0380900000000005E-2</v>
      </c>
      <c r="DU644" s="38">
        <v>-0.1279024</v>
      </c>
      <c r="DV644" s="38">
        <v>-0.112372</v>
      </c>
      <c r="DW644" s="38">
        <v>-0.1249422</v>
      </c>
      <c r="DX644" s="38">
        <v>-0.1086181</v>
      </c>
      <c r="DY644" s="38">
        <v>-0.1270066</v>
      </c>
      <c r="DZ644" s="38">
        <v>-0.11891790000000001</v>
      </c>
      <c r="EA644" s="38">
        <v>-6.6431400000000002E-2</v>
      </c>
      <c r="EB644" s="38">
        <v>-6.8983100000000006E-2</v>
      </c>
      <c r="EC644" s="38">
        <v>-0.1360439</v>
      </c>
      <c r="ED644" s="38">
        <v>0.1205157</v>
      </c>
      <c r="EE644" s="38">
        <v>-0.1424821</v>
      </c>
      <c r="EF644" s="38">
        <v>-9.4902799999999995E-2</v>
      </c>
      <c r="EG644" s="38">
        <v>-4.2228999999999999E-3</v>
      </c>
      <c r="EH644" s="38">
        <v>0.21481330000000001</v>
      </c>
      <c r="EI644" s="38">
        <v>0.1050232</v>
      </c>
      <c r="EJ644" s="38">
        <v>-0.17391870000000001</v>
      </c>
      <c r="EK644" s="38">
        <v>0.29391040000000002</v>
      </c>
      <c r="EL644" s="38">
        <v>0.19418199999999999</v>
      </c>
      <c r="EM644" s="38">
        <v>0.16228809999999999</v>
      </c>
      <c r="EN644" s="38">
        <v>2.0113000000000002E-3</v>
      </c>
      <c r="EO644" s="38">
        <v>0.26195590000000002</v>
      </c>
      <c r="EP644" s="38">
        <v>0.19641910000000001</v>
      </c>
      <c r="EQ644" s="38">
        <v>-1.62402E-2</v>
      </c>
      <c r="ER644" s="38">
        <v>0.14794470000000001</v>
      </c>
      <c r="ES644" s="38">
        <v>-4.41164E-2</v>
      </c>
      <c r="ET644" s="38">
        <v>-9.0912000000000007E-3</v>
      </c>
      <c r="EU644" s="38">
        <v>7.8142999999999997E-3</v>
      </c>
      <c r="EV644" s="38">
        <v>2.3605899999999999E-2</v>
      </c>
      <c r="EW644" s="38">
        <v>4.9655999999999997E-3</v>
      </c>
      <c r="EX644" s="38">
        <v>3.6865999999999999E-3</v>
      </c>
      <c r="EY644" s="38">
        <v>3.8423199999999998E-2</v>
      </c>
      <c r="EZ644" s="38">
        <v>3.1845100000000001E-2</v>
      </c>
      <c r="FA644" s="38">
        <v>-4.5131499999999998E-2</v>
      </c>
      <c r="FB644" s="38">
        <v>62.517440000000001</v>
      </c>
      <c r="FC644" s="38">
        <v>62.263309999999997</v>
      </c>
      <c r="FD644" s="38">
        <v>61.419739999999997</v>
      </c>
      <c r="FE644" s="38">
        <v>60.64087</v>
      </c>
      <c r="FF644" s="38">
        <v>59.912269999999999</v>
      </c>
      <c r="FG644" s="38">
        <v>59.716479999999997</v>
      </c>
      <c r="FH644" s="38">
        <v>59.664679999999997</v>
      </c>
      <c r="FI644" s="38">
        <v>62.022799999999997</v>
      </c>
      <c r="FJ644" s="38">
        <v>66.870509999999996</v>
      </c>
      <c r="FK644" s="38">
        <v>72.234300000000005</v>
      </c>
      <c r="FL644" s="38">
        <v>77.687839999999994</v>
      </c>
      <c r="FM644" s="38">
        <v>83.216620000000006</v>
      </c>
      <c r="FN644" s="38">
        <v>88.586219999999997</v>
      </c>
      <c r="FO644" s="38">
        <v>93.044139999999999</v>
      </c>
      <c r="FP644" s="38">
        <v>94.995710000000003</v>
      </c>
      <c r="FQ644" s="38">
        <v>95.13767</v>
      </c>
      <c r="FR644" s="38">
        <v>92.864140000000006</v>
      </c>
      <c r="FS644" s="38">
        <v>89.061539999999994</v>
      </c>
      <c r="FT644" s="38">
        <v>84.246120000000005</v>
      </c>
      <c r="FU644" s="38">
        <v>77.589309999999998</v>
      </c>
      <c r="FV644" s="38">
        <v>71.702910000000003</v>
      </c>
      <c r="FW644">
        <v>68.607510000000005</v>
      </c>
      <c r="FX644">
        <v>66.876459999999994</v>
      </c>
      <c r="FY644">
        <v>65.629199999999997</v>
      </c>
      <c r="FZ644">
        <v>0.15477350000000001</v>
      </c>
      <c r="GA644">
        <v>1.1472819999999999</v>
      </c>
      <c r="GB644">
        <v>1</v>
      </c>
    </row>
    <row r="645" spans="1:184" x14ac:dyDescent="0.3">
      <c r="A645" t="s">
        <v>279</v>
      </c>
      <c r="B645" t="s">
        <v>1</v>
      </c>
      <c r="C645" t="s">
        <v>258</v>
      </c>
      <c r="D645" t="s">
        <v>1</v>
      </c>
      <c r="E645" t="s">
        <v>1</v>
      </c>
      <c r="F645" t="s">
        <v>1</v>
      </c>
      <c r="G645" t="s">
        <v>1</v>
      </c>
      <c r="H645" s="40" t="s">
        <v>1</v>
      </c>
      <c r="I645" s="18" t="s">
        <v>1</v>
      </c>
      <c r="J645" s="38" t="s">
        <v>1</v>
      </c>
      <c r="K645" s="18">
        <v>44790</v>
      </c>
      <c r="L645" s="38">
        <v>936</v>
      </c>
      <c r="M645" s="38">
        <v>936</v>
      </c>
      <c r="N645" s="38">
        <v>16.243549999999999</v>
      </c>
      <c r="O645" s="38">
        <v>15.81427</v>
      </c>
      <c r="P645" s="38">
        <v>15.53411</v>
      </c>
      <c r="Q645" s="38">
        <v>15.82532</v>
      </c>
      <c r="R645" s="38">
        <v>16.37</v>
      </c>
      <c r="S645" s="38">
        <v>17.630040000000001</v>
      </c>
      <c r="T645" s="38">
        <v>19.676570000000002</v>
      </c>
      <c r="U645" s="38">
        <v>21.278359999999999</v>
      </c>
      <c r="V645" s="38">
        <v>23.807310000000001</v>
      </c>
      <c r="W645" s="38">
        <v>25.701550000000001</v>
      </c>
      <c r="X645" s="38">
        <v>27.08644</v>
      </c>
      <c r="Y645" s="38">
        <v>28.207429999999999</v>
      </c>
      <c r="Z645" s="38">
        <v>28.92446</v>
      </c>
      <c r="AA645" s="38">
        <v>29.38007</v>
      </c>
      <c r="AB645" s="38">
        <v>29.601030000000002</v>
      </c>
      <c r="AC645" s="38">
        <v>28.924489999999999</v>
      </c>
      <c r="AD645" s="38">
        <v>27.694649999999999</v>
      </c>
      <c r="AE645" s="38">
        <v>25.464950000000002</v>
      </c>
      <c r="AF645" s="38">
        <v>23.06587</v>
      </c>
      <c r="AG645" s="38">
        <v>21.51418</v>
      </c>
      <c r="AH645" s="38">
        <v>20.54935</v>
      </c>
      <c r="AI645" s="38">
        <v>19.064990000000002</v>
      </c>
      <c r="AJ645" s="38">
        <v>17.235119999999998</v>
      </c>
      <c r="AK645" s="38">
        <v>15.908099999999999</v>
      </c>
      <c r="AL645" s="38">
        <v>0.28665590000000002</v>
      </c>
      <c r="AM645" s="38">
        <v>0.35171910000000001</v>
      </c>
      <c r="AN645" s="38">
        <v>0.39592329999999998</v>
      </c>
      <c r="AO645" s="38">
        <v>0.40735710000000003</v>
      </c>
      <c r="AP645" s="38">
        <v>0.19897400000000001</v>
      </c>
      <c r="AQ645" s="38">
        <v>-9.1853000000000004E-3</v>
      </c>
      <c r="AR645" s="38">
        <v>-0.2585789</v>
      </c>
      <c r="AS645" s="38">
        <v>-0.2642024</v>
      </c>
      <c r="AT645" s="38">
        <v>-0.55093599999999998</v>
      </c>
      <c r="AU645" s="38">
        <v>-1.229687</v>
      </c>
      <c r="AV645" s="38">
        <v>-0.96634529999999996</v>
      </c>
      <c r="AW645" s="38">
        <v>-0.14491509999999999</v>
      </c>
      <c r="AX645" s="38">
        <v>0.13508249999999999</v>
      </c>
      <c r="AY645" s="38">
        <v>0.137489</v>
      </c>
      <c r="AZ645" s="38">
        <v>0.49397410000000003</v>
      </c>
      <c r="BA645" s="38">
        <v>0.39500800000000003</v>
      </c>
      <c r="BB645" s="38">
        <v>1.019407</v>
      </c>
      <c r="BC645" s="38">
        <v>0.21772639999999999</v>
      </c>
      <c r="BD645" s="38">
        <v>-0.14601739999999999</v>
      </c>
      <c r="BE645" s="38">
        <v>-0.36680780000000002</v>
      </c>
      <c r="BF645" s="38">
        <v>-0.32990259999999999</v>
      </c>
      <c r="BG645" s="38">
        <v>-0.28390520000000002</v>
      </c>
      <c r="BH645" s="38">
        <v>-0.13006200000000001</v>
      </c>
      <c r="BI645" s="38">
        <v>8.8549600000000006E-2</v>
      </c>
      <c r="BJ645" s="38">
        <v>0.35204740000000001</v>
      </c>
      <c r="BK645" s="38">
        <v>0.41019559999999999</v>
      </c>
      <c r="BL645" s="38">
        <v>0.43153950000000002</v>
      </c>
      <c r="BM645" s="38">
        <v>0.42781229999999998</v>
      </c>
      <c r="BN645" s="38">
        <v>0.25083319999999998</v>
      </c>
      <c r="BO645" s="38">
        <v>3.1699999999999999E-2</v>
      </c>
      <c r="BP645" s="38">
        <v>-0.21678720000000001</v>
      </c>
      <c r="BQ645" s="38">
        <v>-0.22123889999999999</v>
      </c>
      <c r="BR645" s="38">
        <v>-0.50367039999999996</v>
      </c>
      <c r="BS645" s="38">
        <v>-1.1882600000000001</v>
      </c>
      <c r="BT645" s="38">
        <v>-0.92355089999999995</v>
      </c>
      <c r="BU645" s="38">
        <v>-0.1022024</v>
      </c>
      <c r="BV645" s="38">
        <v>0.16806779999999999</v>
      </c>
      <c r="BW645" s="38">
        <v>0.1726113</v>
      </c>
      <c r="BX645" s="38">
        <v>0.55429519999999999</v>
      </c>
      <c r="BY645" s="38">
        <v>0.471136</v>
      </c>
      <c r="BZ645" s="38">
        <v>1.094293</v>
      </c>
      <c r="CA645" s="38">
        <v>0.29408250000000002</v>
      </c>
      <c r="CB645" s="38">
        <v>-2.9804400000000002E-2</v>
      </c>
      <c r="CC645" s="38">
        <v>-0.24807779999999999</v>
      </c>
      <c r="CD645" s="38">
        <v>-0.2211727</v>
      </c>
      <c r="CE645" s="38">
        <v>-0.2100245</v>
      </c>
      <c r="CF645" s="38">
        <v>-6.0326699999999997E-2</v>
      </c>
      <c r="CG645" s="38">
        <v>0.14940249999999999</v>
      </c>
      <c r="CH645" s="38">
        <v>0.39733740000000001</v>
      </c>
      <c r="CI645" s="38">
        <v>0.45069619999999999</v>
      </c>
      <c r="CJ645" s="38">
        <v>0.45620709999999998</v>
      </c>
      <c r="CK645" s="38">
        <v>0.44197950000000003</v>
      </c>
      <c r="CL645" s="38">
        <v>0.28675060000000002</v>
      </c>
      <c r="CM645" s="38">
        <v>6.0017000000000001E-2</v>
      </c>
      <c r="CN645" s="38">
        <v>-0.18784239999999999</v>
      </c>
      <c r="CO645" s="38">
        <v>-0.1914824</v>
      </c>
      <c r="CP645" s="38">
        <v>-0.47093439999999998</v>
      </c>
      <c r="CQ645" s="38">
        <v>-1.159567</v>
      </c>
      <c r="CR645" s="38">
        <v>-0.89391169999999998</v>
      </c>
      <c r="CS645" s="38">
        <v>-7.2619600000000006E-2</v>
      </c>
      <c r="CT645" s="38">
        <v>0.19091330000000001</v>
      </c>
      <c r="CU645" s="38">
        <v>0.1969369</v>
      </c>
      <c r="CV645" s="38">
        <v>0.59607330000000003</v>
      </c>
      <c r="CW645" s="38">
        <v>0.52386189999999999</v>
      </c>
      <c r="CX645" s="38">
        <v>1.146158</v>
      </c>
      <c r="CY645" s="38">
        <v>0.34696640000000001</v>
      </c>
      <c r="CZ645" s="38">
        <v>5.06845E-2</v>
      </c>
      <c r="DA645" s="38">
        <v>-0.16584579999999999</v>
      </c>
      <c r="DB645" s="38">
        <v>-0.14586669999999999</v>
      </c>
      <c r="DC645" s="38">
        <v>-0.15885489999999999</v>
      </c>
      <c r="DD645" s="38">
        <v>-1.20283E-2</v>
      </c>
      <c r="DE645" s="38">
        <v>0.1915491</v>
      </c>
      <c r="DF645" s="38">
        <v>0.4426273</v>
      </c>
      <c r="DG645" s="38">
        <v>0.49119689999999999</v>
      </c>
      <c r="DH645" s="38">
        <v>0.48087479999999999</v>
      </c>
      <c r="DI645" s="38">
        <v>0.45614670000000002</v>
      </c>
      <c r="DJ645" s="38">
        <v>0.32266810000000001</v>
      </c>
      <c r="DK645" s="38">
        <v>8.8333999999999996E-2</v>
      </c>
      <c r="DL645" s="38">
        <v>-0.1588976</v>
      </c>
      <c r="DM645" s="38">
        <v>-0.16172600000000001</v>
      </c>
      <c r="DN645" s="38">
        <v>-0.43819829999999999</v>
      </c>
      <c r="DO645" s="38">
        <v>-1.1308739999999999</v>
      </c>
      <c r="DP645" s="38">
        <v>-0.86427240000000005</v>
      </c>
      <c r="DQ645" s="38">
        <v>-4.3036900000000003E-2</v>
      </c>
      <c r="DR645" s="38">
        <v>0.2137589</v>
      </c>
      <c r="DS645" s="38">
        <v>0.2212625</v>
      </c>
      <c r="DT645" s="38">
        <v>0.63785150000000002</v>
      </c>
      <c r="DU645" s="38">
        <v>0.57658790000000004</v>
      </c>
      <c r="DV645" s="38">
        <v>1.1980230000000001</v>
      </c>
      <c r="DW645" s="38">
        <v>0.39985039999999999</v>
      </c>
      <c r="DX645" s="38">
        <v>0.13117329999999999</v>
      </c>
      <c r="DY645" s="38">
        <v>-8.3613800000000002E-2</v>
      </c>
      <c r="DZ645" s="38">
        <v>-7.0560700000000004E-2</v>
      </c>
      <c r="EA645" s="38">
        <v>-0.1076854</v>
      </c>
      <c r="EB645" s="38">
        <v>3.62701E-2</v>
      </c>
      <c r="EC645" s="38">
        <v>0.2336956</v>
      </c>
      <c r="ED645" s="38">
        <v>0.50801890000000005</v>
      </c>
      <c r="EE645" s="38">
        <v>0.54967339999999998</v>
      </c>
      <c r="EF645" s="38">
        <v>0.51649089999999998</v>
      </c>
      <c r="EG645" s="38">
        <v>0.47660190000000002</v>
      </c>
      <c r="EH645" s="38">
        <v>0.37452730000000001</v>
      </c>
      <c r="EI645" s="38">
        <v>0.12921930000000001</v>
      </c>
      <c r="EJ645" s="38">
        <v>-0.1171059</v>
      </c>
      <c r="EK645" s="38">
        <v>-0.1187624</v>
      </c>
      <c r="EL645" s="38">
        <v>-0.39093270000000002</v>
      </c>
      <c r="EM645" s="38">
        <v>-1.0894459999999999</v>
      </c>
      <c r="EN645" s="38">
        <v>-0.82147800000000004</v>
      </c>
      <c r="EO645" s="38">
        <v>-3.2410000000000002E-4</v>
      </c>
      <c r="EP645" s="38">
        <v>0.2467442</v>
      </c>
      <c r="EQ645" s="38">
        <v>0.25638470000000002</v>
      </c>
      <c r="ER645" s="38">
        <v>0.69817249999999997</v>
      </c>
      <c r="ES645" s="38">
        <v>0.65271590000000002</v>
      </c>
      <c r="ET645" s="38">
        <v>1.2729090000000001</v>
      </c>
      <c r="EU645" s="38">
        <v>0.47620649999999998</v>
      </c>
      <c r="EV645" s="38">
        <v>0.2473863</v>
      </c>
      <c r="EW645" s="38">
        <v>3.5116099999999997E-2</v>
      </c>
      <c r="EX645" s="38">
        <v>3.81692E-2</v>
      </c>
      <c r="EY645" s="38">
        <v>-3.38047E-2</v>
      </c>
      <c r="EZ645" s="38">
        <v>0.1060053</v>
      </c>
      <c r="FA645" s="38">
        <v>0.29454849999999999</v>
      </c>
      <c r="FB645" s="38">
        <v>64.14864</v>
      </c>
      <c r="FC645" s="38">
        <v>64.164379999999994</v>
      </c>
      <c r="FD645" s="38">
        <v>63.747140000000002</v>
      </c>
      <c r="FE645" s="38">
        <v>62.967649999999999</v>
      </c>
      <c r="FF645" s="38">
        <v>63.005650000000003</v>
      </c>
      <c r="FG645" s="38">
        <v>62.313740000000003</v>
      </c>
      <c r="FH645" s="38">
        <v>62.318669999999997</v>
      </c>
      <c r="FI645" s="38">
        <v>63.824579999999997</v>
      </c>
      <c r="FJ645" s="38">
        <v>67.359710000000007</v>
      </c>
      <c r="FK645" s="38">
        <v>70.998080000000002</v>
      </c>
      <c r="FL645" s="38">
        <v>74.412570000000002</v>
      </c>
      <c r="FM645" s="38">
        <v>77.831090000000003</v>
      </c>
      <c r="FN645" s="38">
        <v>80.668049999999994</v>
      </c>
      <c r="FO645" s="38">
        <v>83.094899999999996</v>
      </c>
      <c r="FP645" s="38">
        <v>84.492170000000002</v>
      </c>
      <c r="FQ645" s="38">
        <v>84.790840000000003</v>
      </c>
      <c r="FR645" s="38">
        <v>83.442250000000001</v>
      </c>
      <c r="FS645" s="38">
        <v>81.000259999999997</v>
      </c>
      <c r="FT645" s="38">
        <v>77.556179999999998</v>
      </c>
      <c r="FU645" s="38">
        <v>72.217330000000004</v>
      </c>
      <c r="FV645" s="38">
        <v>68.096080000000001</v>
      </c>
      <c r="FW645">
        <v>65.889920000000004</v>
      </c>
      <c r="FX645">
        <v>64.633650000000003</v>
      </c>
      <c r="FY645">
        <v>63.849989999999998</v>
      </c>
      <c r="FZ645">
        <v>0.117567</v>
      </c>
      <c r="GA645">
        <v>0.86560429999999999</v>
      </c>
      <c r="GB645">
        <v>1</v>
      </c>
    </row>
    <row r="646" spans="1:184" x14ac:dyDescent="0.3">
      <c r="A646" t="s">
        <v>279</v>
      </c>
      <c r="B646" t="s">
        <v>1</v>
      </c>
      <c r="C646" t="s">
        <v>258</v>
      </c>
      <c r="D646" t="s">
        <v>1</v>
      </c>
      <c r="E646" t="s">
        <v>1</v>
      </c>
      <c r="F646" t="s">
        <v>1</v>
      </c>
      <c r="G646" t="s">
        <v>1</v>
      </c>
      <c r="H646" s="40" t="s">
        <v>1</v>
      </c>
      <c r="I646" s="18" t="s">
        <v>1</v>
      </c>
      <c r="J646" s="38" t="s">
        <v>1</v>
      </c>
      <c r="K646" s="18">
        <v>44792</v>
      </c>
      <c r="L646" s="38">
        <v>936</v>
      </c>
      <c r="M646" s="38">
        <v>936</v>
      </c>
      <c r="N646" s="38">
        <v>15.18918</v>
      </c>
      <c r="O646" s="38">
        <v>14.84904</v>
      </c>
      <c r="P646" s="38">
        <v>14.61483</v>
      </c>
      <c r="Q646" s="38">
        <v>14.86373</v>
      </c>
      <c r="R646" s="38">
        <v>15.35107</v>
      </c>
      <c r="S646" s="38">
        <v>16.62323</v>
      </c>
      <c r="T646" s="38">
        <v>18.549199999999999</v>
      </c>
      <c r="U646" s="38">
        <v>20.130759999999999</v>
      </c>
      <c r="V646" s="38">
        <v>22.443149999999999</v>
      </c>
      <c r="W646" s="38">
        <v>24.451350000000001</v>
      </c>
      <c r="X646" s="38">
        <v>26.10943</v>
      </c>
      <c r="Y646" s="38">
        <v>27.453679999999999</v>
      </c>
      <c r="Z646" s="38">
        <v>28.352429999999998</v>
      </c>
      <c r="AA646" s="38">
        <v>29.117380000000001</v>
      </c>
      <c r="AB646" s="38">
        <v>29.088519999999999</v>
      </c>
      <c r="AC646" s="38">
        <v>27.998760000000001</v>
      </c>
      <c r="AD646" s="38">
        <v>26.8184</v>
      </c>
      <c r="AE646" s="38">
        <v>24.76182</v>
      </c>
      <c r="AF646" s="38">
        <v>22.655750000000001</v>
      </c>
      <c r="AG646" s="38">
        <v>21.231359999999999</v>
      </c>
      <c r="AH646" s="38">
        <v>20.288969999999999</v>
      </c>
      <c r="AI646" s="38">
        <v>18.77205</v>
      </c>
      <c r="AJ646" s="38">
        <v>17.05603</v>
      </c>
      <c r="AK646" s="38">
        <v>15.64837</v>
      </c>
      <c r="AL646" s="38">
        <v>-0.26020460000000001</v>
      </c>
      <c r="AM646" s="38">
        <v>-8.3810000000000004E-4</v>
      </c>
      <c r="AN646" s="38">
        <v>7.8030799999999997E-2</v>
      </c>
      <c r="AO646" s="38">
        <v>-3.1533699999999998E-2</v>
      </c>
      <c r="AP646" s="38">
        <v>0.15616640000000001</v>
      </c>
      <c r="AQ646" s="38">
        <v>4.4720999999999997E-3</v>
      </c>
      <c r="AR646" s="38">
        <v>4.9240000000000004E-3</v>
      </c>
      <c r="AS646" s="38">
        <v>-7.8173900000000004E-2</v>
      </c>
      <c r="AT646" s="38">
        <v>-0.40971020000000002</v>
      </c>
      <c r="AU646" s="38">
        <v>-0.38772649999999997</v>
      </c>
      <c r="AV646" s="38">
        <v>-0.35952909999999999</v>
      </c>
      <c r="AW646" s="38">
        <v>-0.155192</v>
      </c>
      <c r="AX646" s="38">
        <v>0.28911700000000001</v>
      </c>
      <c r="AY646" s="38">
        <v>2.32172E-2</v>
      </c>
      <c r="AZ646" s="38">
        <v>-0.25189679999999998</v>
      </c>
      <c r="BA646" s="38">
        <v>-0.43303439999999999</v>
      </c>
      <c r="BB646" s="38">
        <v>-0.50658479999999995</v>
      </c>
      <c r="BC646" s="38">
        <v>-0.54414260000000003</v>
      </c>
      <c r="BD646" s="38">
        <v>-0.53359460000000003</v>
      </c>
      <c r="BE646" s="38">
        <v>-0.41517310000000002</v>
      </c>
      <c r="BF646" s="38">
        <v>-0.61340220000000001</v>
      </c>
      <c r="BG646" s="38">
        <v>-0.37195210000000001</v>
      </c>
      <c r="BH646" s="38">
        <v>-0.49622060000000001</v>
      </c>
      <c r="BI646" s="38">
        <v>-0.53069250000000001</v>
      </c>
      <c r="BJ646" s="38">
        <v>-0.20003870000000001</v>
      </c>
      <c r="BK646" s="38">
        <v>4.3742499999999997E-2</v>
      </c>
      <c r="BL646" s="38">
        <v>0.12944459999999999</v>
      </c>
      <c r="BM646" s="38">
        <v>-6.7429999999999996E-4</v>
      </c>
      <c r="BN646" s="38">
        <v>0.190467</v>
      </c>
      <c r="BO646" s="38">
        <v>7.9356999999999997E-2</v>
      </c>
      <c r="BP646" s="38">
        <v>8.4917900000000004E-2</v>
      </c>
      <c r="BQ646" s="38">
        <v>-5.6331399999999997E-2</v>
      </c>
      <c r="BR646" s="38">
        <v>-0.3341459</v>
      </c>
      <c r="BS646" s="38">
        <v>-0.33467570000000002</v>
      </c>
      <c r="BT646" s="38">
        <v>-0.31687520000000002</v>
      </c>
      <c r="BU646" s="38">
        <v>-8.9552400000000004E-2</v>
      </c>
      <c r="BV646" s="38">
        <v>0.34567029999999999</v>
      </c>
      <c r="BW646" s="38">
        <v>6.19655E-2</v>
      </c>
      <c r="BX646" s="38">
        <v>-0.16444909999999999</v>
      </c>
      <c r="BY646" s="38">
        <v>-0.37087809999999999</v>
      </c>
      <c r="BZ646" s="38">
        <v>-0.44165949999999998</v>
      </c>
      <c r="CA646" s="38">
        <v>-0.48978090000000002</v>
      </c>
      <c r="CB646" s="38">
        <v>-0.47294960000000003</v>
      </c>
      <c r="CC646" s="38">
        <v>-0.30765769999999998</v>
      </c>
      <c r="CD646" s="38">
        <v>-0.49940780000000001</v>
      </c>
      <c r="CE646" s="38">
        <v>-0.2806632</v>
      </c>
      <c r="CF646" s="38">
        <v>-0.43044009999999999</v>
      </c>
      <c r="CG646" s="38">
        <v>-0.45926479999999997</v>
      </c>
      <c r="CH646" s="38">
        <v>-0.15836800000000001</v>
      </c>
      <c r="CI646" s="38">
        <v>7.4619000000000005E-2</v>
      </c>
      <c r="CJ646" s="38">
        <v>0.1650537</v>
      </c>
      <c r="CK646" s="38">
        <v>2.0698899999999999E-2</v>
      </c>
      <c r="CL646" s="38">
        <v>0.21422340000000001</v>
      </c>
      <c r="CM646" s="38">
        <v>0.13122200000000001</v>
      </c>
      <c r="CN646" s="38">
        <v>0.14032140000000001</v>
      </c>
      <c r="CO646" s="38">
        <v>-4.1203299999999998E-2</v>
      </c>
      <c r="CP646" s="38">
        <v>-0.28181020000000001</v>
      </c>
      <c r="CQ646" s="38">
        <v>-0.297933</v>
      </c>
      <c r="CR646" s="38">
        <v>-0.28733320000000001</v>
      </c>
      <c r="CS646" s="38">
        <v>-4.4090600000000001E-2</v>
      </c>
      <c r="CT646" s="38">
        <v>0.38483889999999998</v>
      </c>
      <c r="CU646" s="38">
        <v>8.8802500000000006E-2</v>
      </c>
      <c r="CV646" s="38">
        <v>-0.10388310000000001</v>
      </c>
      <c r="CW646" s="38">
        <v>-0.32782879999999998</v>
      </c>
      <c r="CX646" s="38">
        <v>-0.3966924</v>
      </c>
      <c r="CY646" s="38">
        <v>-0.45213019999999998</v>
      </c>
      <c r="CZ646" s="38">
        <v>-0.43094700000000002</v>
      </c>
      <c r="DA646" s="38">
        <v>-0.23319280000000001</v>
      </c>
      <c r="DB646" s="38">
        <v>-0.42045559999999998</v>
      </c>
      <c r="DC646" s="38">
        <v>-0.21743680000000001</v>
      </c>
      <c r="DD646" s="38">
        <v>-0.38488080000000002</v>
      </c>
      <c r="DE646" s="38">
        <v>-0.4097942</v>
      </c>
      <c r="DF646" s="38">
        <v>-0.11669740000000001</v>
      </c>
      <c r="DG646" s="38">
        <v>0.1054954</v>
      </c>
      <c r="DH646" s="38">
        <v>0.2006627</v>
      </c>
      <c r="DI646" s="38">
        <v>4.2071999999999998E-2</v>
      </c>
      <c r="DJ646" s="38">
        <v>0.23797989999999999</v>
      </c>
      <c r="DK646" s="38">
        <v>0.1830871</v>
      </c>
      <c r="DL646" s="38">
        <v>0.19572490000000001</v>
      </c>
      <c r="DM646" s="38">
        <v>-2.60752E-2</v>
      </c>
      <c r="DN646" s="38">
        <v>-0.2294746</v>
      </c>
      <c r="DO646" s="38">
        <v>-0.26119019999999998</v>
      </c>
      <c r="DP646" s="38">
        <v>-0.2577912</v>
      </c>
      <c r="DQ646" s="38">
        <v>1.3711999999999999E-3</v>
      </c>
      <c r="DR646" s="38">
        <v>0.42400749999999998</v>
      </c>
      <c r="DS646" s="38">
        <v>0.1156394</v>
      </c>
      <c r="DT646" s="38">
        <v>-4.3317099999999997E-2</v>
      </c>
      <c r="DU646" s="38">
        <v>-0.28477950000000002</v>
      </c>
      <c r="DV646" s="38">
        <v>-0.35172530000000002</v>
      </c>
      <c r="DW646" s="38">
        <v>-0.4144795</v>
      </c>
      <c r="DX646" s="38">
        <v>-0.38894450000000003</v>
      </c>
      <c r="DY646" s="38">
        <v>-0.15872800000000001</v>
      </c>
      <c r="DZ646" s="38">
        <v>-0.34150350000000002</v>
      </c>
      <c r="EA646" s="38">
        <v>-0.1542104</v>
      </c>
      <c r="EB646" s="38">
        <v>-0.3393214</v>
      </c>
      <c r="EC646" s="38">
        <v>-0.36032350000000002</v>
      </c>
      <c r="ED646" s="38">
        <v>-5.6531499999999998E-2</v>
      </c>
      <c r="EE646" s="38">
        <v>0.15007599999999999</v>
      </c>
      <c r="EF646" s="38">
        <v>0.25207659999999998</v>
      </c>
      <c r="EG646" s="38">
        <v>7.2931399999999993E-2</v>
      </c>
      <c r="EH646" s="38">
        <v>0.27228039999999998</v>
      </c>
      <c r="EI646" s="38">
        <v>0.25797189999999998</v>
      </c>
      <c r="EJ646" s="38">
        <v>0.27571879999999999</v>
      </c>
      <c r="EK646" s="38">
        <v>-4.2326999999999998E-3</v>
      </c>
      <c r="EL646" s="38">
        <v>-0.1539102</v>
      </c>
      <c r="EM646" s="38">
        <v>-0.20813950000000001</v>
      </c>
      <c r="EN646" s="38">
        <v>-0.2151372</v>
      </c>
      <c r="EO646" s="38">
        <v>6.7010799999999995E-2</v>
      </c>
      <c r="EP646" s="38">
        <v>0.48056080000000001</v>
      </c>
      <c r="EQ646" s="38">
        <v>0.15438769999999999</v>
      </c>
      <c r="ER646" s="38">
        <v>4.4130599999999999E-2</v>
      </c>
      <c r="ES646" s="38">
        <v>-0.22262309999999999</v>
      </c>
      <c r="ET646" s="38">
        <v>-0.2868</v>
      </c>
      <c r="EU646" s="38">
        <v>-0.36011779999999999</v>
      </c>
      <c r="EV646" s="38">
        <v>-0.32829950000000002</v>
      </c>
      <c r="EW646" s="38">
        <v>-5.1212599999999997E-2</v>
      </c>
      <c r="EX646" s="38">
        <v>-0.22750909999999999</v>
      </c>
      <c r="EY646" s="38">
        <v>-6.2921500000000005E-2</v>
      </c>
      <c r="EZ646" s="38">
        <v>-0.27354089999999998</v>
      </c>
      <c r="FA646" s="38">
        <v>-0.28889579999999998</v>
      </c>
      <c r="FB646" s="38">
        <v>61.324950000000001</v>
      </c>
      <c r="FC646" s="38">
        <v>61.094659999999998</v>
      </c>
      <c r="FD646" s="38">
        <v>60.510779999999997</v>
      </c>
      <c r="FE646" s="38">
        <v>60.081679999999999</v>
      </c>
      <c r="FF646" s="38">
        <v>59.592080000000003</v>
      </c>
      <c r="FG646" s="38">
        <v>59.294699999999999</v>
      </c>
      <c r="FH646" s="38">
        <v>59.232230000000001</v>
      </c>
      <c r="FI646" s="38">
        <v>60.638289999999998</v>
      </c>
      <c r="FJ646" s="38">
        <v>63.184730000000002</v>
      </c>
      <c r="FK646" s="38">
        <v>67.035960000000003</v>
      </c>
      <c r="FL646" s="38">
        <v>71.729789999999994</v>
      </c>
      <c r="FM646" s="38">
        <v>76.203199999999995</v>
      </c>
      <c r="FN646" s="38">
        <v>79.815579999999997</v>
      </c>
      <c r="FO646" s="38">
        <v>82.633510000000001</v>
      </c>
      <c r="FP646" s="38">
        <v>84.502840000000006</v>
      </c>
      <c r="FQ646" s="38">
        <v>84.719359999999995</v>
      </c>
      <c r="FR646" s="38">
        <v>83.064899999999994</v>
      </c>
      <c r="FS646" s="38">
        <v>79.723799999999997</v>
      </c>
      <c r="FT646" s="38">
        <v>75.29374</v>
      </c>
      <c r="FU646" s="38">
        <v>70.596860000000007</v>
      </c>
      <c r="FV646" s="38">
        <v>66.589519999999993</v>
      </c>
      <c r="FW646">
        <v>64.963549999999998</v>
      </c>
      <c r="FX646">
        <v>63.69144</v>
      </c>
      <c r="FY646">
        <v>62.909970000000001</v>
      </c>
      <c r="FZ646">
        <v>9.9485000000000004E-2</v>
      </c>
      <c r="GA646">
        <v>0.61580590000000002</v>
      </c>
      <c r="GB646">
        <v>1</v>
      </c>
    </row>
    <row r="647" spans="1:184" x14ac:dyDescent="0.3">
      <c r="A647" t="s">
        <v>279</v>
      </c>
      <c r="B647" t="s">
        <v>1</v>
      </c>
      <c r="C647" t="s">
        <v>258</v>
      </c>
      <c r="D647" t="s">
        <v>1</v>
      </c>
      <c r="E647" t="s">
        <v>1</v>
      </c>
      <c r="F647" t="s">
        <v>1</v>
      </c>
      <c r="G647" t="s">
        <v>1</v>
      </c>
      <c r="H647" s="40" t="s">
        <v>1</v>
      </c>
      <c r="I647" s="18" t="s">
        <v>1</v>
      </c>
      <c r="J647" s="38" t="s">
        <v>1</v>
      </c>
      <c r="K647" s="18">
        <v>44805</v>
      </c>
      <c r="L647" s="38">
        <v>933</v>
      </c>
      <c r="M647" s="38">
        <v>933</v>
      </c>
      <c r="N647" s="38">
        <v>14.23691</v>
      </c>
      <c r="O647" s="38">
        <v>13.86135</v>
      </c>
      <c r="P647" s="38">
        <v>13.64996</v>
      </c>
      <c r="Q647" s="38">
        <v>13.84859</v>
      </c>
      <c r="R647" s="38">
        <v>14.257339999999999</v>
      </c>
      <c r="S647" s="38">
        <v>15.531700000000001</v>
      </c>
      <c r="T647" s="38">
        <v>17.463719999999999</v>
      </c>
      <c r="U647" s="38">
        <v>19.22805</v>
      </c>
      <c r="V647" s="38">
        <v>21.698830000000001</v>
      </c>
      <c r="W647" s="38">
        <v>23.920549999999999</v>
      </c>
      <c r="X647" s="38">
        <v>25.72906</v>
      </c>
      <c r="Y647" s="38">
        <v>27.271129999999999</v>
      </c>
      <c r="Z647" s="38">
        <v>28.314309999999999</v>
      </c>
      <c r="AA647" s="38">
        <v>29.27769</v>
      </c>
      <c r="AB647" s="38">
        <v>29.919280000000001</v>
      </c>
      <c r="AC647" s="38">
        <v>29.062999999999999</v>
      </c>
      <c r="AD647" s="38">
        <v>27.75806</v>
      </c>
      <c r="AE647" s="38">
        <v>25.602229999999999</v>
      </c>
      <c r="AF647" s="38">
        <v>23.002369999999999</v>
      </c>
      <c r="AG647" s="38">
        <v>21.40409</v>
      </c>
      <c r="AH647" s="38">
        <v>20.374400000000001</v>
      </c>
      <c r="AI647" s="38">
        <v>18.981459999999998</v>
      </c>
      <c r="AJ647" s="38">
        <v>17.10819</v>
      </c>
      <c r="AK647" s="38">
        <v>15.707789999999999</v>
      </c>
      <c r="AL647" s="38">
        <v>-1.25115E-2</v>
      </c>
      <c r="AM647" s="38">
        <v>-0.22028030000000001</v>
      </c>
      <c r="AN647" s="38">
        <v>-0.19354150000000001</v>
      </c>
      <c r="AO647" s="38">
        <v>-0.22123119999999999</v>
      </c>
      <c r="AP647" s="38">
        <v>-0.29368090000000002</v>
      </c>
      <c r="AQ647" s="38">
        <v>-0.3288181</v>
      </c>
      <c r="AR647" s="38">
        <v>-0.40918189999999999</v>
      </c>
      <c r="AS647" s="38">
        <v>0.2302987</v>
      </c>
      <c r="AT647" s="38">
        <v>0.26506200000000002</v>
      </c>
      <c r="AU647" s="38">
        <v>0.28752929999999999</v>
      </c>
      <c r="AV647" s="38">
        <v>2.66454E-2</v>
      </c>
      <c r="AW647" s="38">
        <v>4.0366199999999998E-2</v>
      </c>
      <c r="AX647" s="38">
        <v>0.19034809999999999</v>
      </c>
      <c r="AY647" s="38">
        <v>-0.331791</v>
      </c>
      <c r="AZ647" s="38">
        <v>-0.19435740000000001</v>
      </c>
      <c r="BA647" s="38">
        <v>-0.59653199999999995</v>
      </c>
      <c r="BB647" s="38">
        <v>-1.004915</v>
      </c>
      <c r="BC647" s="38">
        <v>-1.170604</v>
      </c>
      <c r="BD647" s="38">
        <v>-1.307353</v>
      </c>
      <c r="BE647" s="38">
        <v>-1.7255450000000001</v>
      </c>
      <c r="BF647" s="38">
        <v>-0.90564480000000003</v>
      </c>
      <c r="BG647" s="38">
        <v>-9.86591E-2</v>
      </c>
      <c r="BH647" s="38">
        <v>-4.0512199999999998E-2</v>
      </c>
      <c r="BI647" s="38">
        <v>-7.6693200000000003E-2</v>
      </c>
      <c r="BJ647" s="38">
        <v>4.4426800000000002E-2</v>
      </c>
      <c r="BK647" s="38">
        <v>-0.1813707</v>
      </c>
      <c r="BL647" s="38">
        <v>-0.16357859999999999</v>
      </c>
      <c r="BM647" s="38">
        <v>-0.2001696</v>
      </c>
      <c r="BN647" s="38">
        <v>-0.25839669999999998</v>
      </c>
      <c r="BO647" s="38">
        <v>-0.28500789999999998</v>
      </c>
      <c r="BP647" s="38">
        <v>-0.365896</v>
      </c>
      <c r="BQ647" s="38">
        <v>0.2851593</v>
      </c>
      <c r="BR647" s="38">
        <v>0.31616260000000002</v>
      </c>
      <c r="BS647" s="38">
        <v>0.34194570000000002</v>
      </c>
      <c r="BT647" s="38">
        <v>7.3749499999999996E-2</v>
      </c>
      <c r="BU647" s="38">
        <v>7.3997599999999997E-2</v>
      </c>
      <c r="BV647" s="38">
        <v>0.21892980000000001</v>
      </c>
      <c r="BW647" s="38">
        <v>-0.28813810000000001</v>
      </c>
      <c r="BX647" s="38">
        <v>-0.13667760000000001</v>
      </c>
      <c r="BY647" s="38">
        <v>-0.52670609999999995</v>
      </c>
      <c r="BZ647" s="38">
        <v>-0.91999889999999995</v>
      </c>
      <c r="CA647" s="38">
        <v>-1.0611950000000001</v>
      </c>
      <c r="CB647" s="38">
        <v>-1.1900949999999999</v>
      </c>
      <c r="CC647" s="38">
        <v>-1.5912280000000001</v>
      </c>
      <c r="CD647" s="38">
        <v>-0.78646309999999997</v>
      </c>
      <c r="CE647" s="38">
        <v>7.7457999999999997E-3</v>
      </c>
      <c r="CF647" s="38">
        <v>6.1100599999999998E-2</v>
      </c>
      <c r="CG647" s="38">
        <v>1.0215E-2</v>
      </c>
      <c r="CH647" s="38">
        <v>8.3862000000000006E-2</v>
      </c>
      <c r="CI647" s="38">
        <v>-0.154422</v>
      </c>
      <c r="CJ647" s="38">
        <v>-0.14282629999999999</v>
      </c>
      <c r="CK647" s="38">
        <v>-0.18558250000000001</v>
      </c>
      <c r="CL647" s="38">
        <v>-0.233959</v>
      </c>
      <c r="CM647" s="38">
        <v>-0.25466509999999998</v>
      </c>
      <c r="CN647" s="38">
        <v>-0.3359162</v>
      </c>
      <c r="CO647" s="38">
        <v>0.32315559999999999</v>
      </c>
      <c r="CP647" s="38">
        <v>0.3515547</v>
      </c>
      <c r="CQ647" s="38">
        <v>0.37963429999999998</v>
      </c>
      <c r="CR647" s="38">
        <v>0.1063736</v>
      </c>
      <c r="CS647" s="38">
        <v>9.7290600000000005E-2</v>
      </c>
      <c r="CT647" s="38">
        <v>0.23872550000000001</v>
      </c>
      <c r="CU647" s="38">
        <v>-0.25790419999999997</v>
      </c>
      <c r="CV647" s="38">
        <v>-9.6728800000000004E-2</v>
      </c>
      <c r="CW647" s="38">
        <v>-0.47834490000000002</v>
      </c>
      <c r="CX647" s="38">
        <v>-0.86118609999999995</v>
      </c>
      <c r="CY647" s="38">
        <v>-0.98541829999999997</v>
      </c>
      <c r="CZ647" s="38">
        <v>-1.1088830000000001</v>
      </c>
      <c r="DA647" s="38">
        <v>-1.4982009999999999</v>
      </c>
      <c r="DB647" s="38">
        <v>-0.7039183</v>
      </c>
      <c r="DC647" s="38">
        <v>8.14415E-2</v>
      </c>
      <c r="DD647" s="38">
        <v>0.13147729999999999</v>
      </c>
      <c r="DE647" s="38">
        <v>7.0407399999999995E-2</v>
      </c>
      <c r="DF647" s="38">
        <v>0.1232973</v>
      </c>
      <c r="DG647" s="38">
        <v>-0.12747330000000001</v>
      </c>
      <c r="DH647" s="38">
        <v>-0.1220741</v>
      </c>
      <c r="DI647" s="38">
        <v>-0.17099529999999999</v>
      </c>
      <c r="DJ647" s="38">
        <v>-0.20952119999999999</v>
      </c>
      <c r="DK647" s="38">
        <v>-0.2243223</v>
      </c>
      <c r="DL647" s="38">
        <v>-0.3059365</v>
      </c>
      <c r="DM647" s="38">
        <v>0.36115190000000003</v>
      </c>
      <c r="DN647" s="38">
        <v>0.38694679999999998</v>
      </c>
      <c r="DO647" s="38">
        <v>0.4173229</v>
      </c>
      <c r="DP647" s="38">
        <v>0.1389978</v>
      </c>
      <c r="DQ647" s="38">
        <v>0.1205836</v>
      </c>
      <c r="DR647" s="38">
        <v>0.2585211</v>
      </c>
      <c r="DS647" s="38">
        <v>-0.22767039999999999</v>
      </c>
      <c r="DT647" s="38">
        <v>-5.67801E-2</v>
      </c>
      <c r="DU647" s="38">
        <v>-0.42998380000000003</v>
      </c>
      <c r="DV647" s="38">
        <v>-0.80237320000000001</v>
      </c>
      <c r="DW647" s="38">
        <v>-0.9096417</v>
      </c>
      <c r="DX647" s="38">
        <v>-1.0276700000000001</v>
      </c>
      <c r="DY647" s="38">
        <v>-1.405173</v>
      </c>
      <c r="DZ647" s="38">
        <v>-0.62137339999999996</v>
      </c>
      <c r="EA647" s="38">
        <v>0.1551372</v>
      </c>
      <c r="EB647" s="38">
        <v>0.20185400000000001</v>
      </c>
      <c r="EC647" s="38">
        <v>0.13059970000000001</v>
      </c>
      <c r="ED647" s="38">
        <v>0.18023549999999999</v>
      </c>
      <c r="EE647" s="38">
        <v>-8.8563699999999995E-2</v>
      </c>
      <c r="EF647" s="38">
        <v>-9.2111200000000004E-2</v>
      </c>
      <c r="EG647" s="38">
        <v>-0.14993380000000001</v>
      </c>
      <c r="EH647" s="38">
        <v>-0.174237</v>
      </c>
      <c r="EI647" s="38">
        <v>-0.18051210000000001</v>
      </c>
      <c r="EJ647" s="38">
        <v>-0.26265050000000001</v>
      </c>
      <c r="EK647" s="38">
        <v>0.41601260000000001</v>
      </c>
      <c r="EL647" s="38">
        <v>0.43804739999999998</v>
      </c>
      <c r="EM647" s="38">
        <v>0.47173920000000003</v>
      </c>
      <c r="EN647" s="38">
        <v>0.18610189999999999</v>
      </c>
      <c r="EO647" s="38">
        <v>0.15421499999999999</v>
      </c>
      <c r="EP647" s="38">
        <v>0.28710289999999999</v>
      </c>
      <c r="EQ647" s="38">
        <v>-0.1840175</v>
      </c>
      <c r="ER647" s="38">
        <v>8.9970000000000002E-4</v>
      </c>
      <c r="ES647" s="38">
        <v>-0.36015789999999998</v>
      </c>
      <c r="ET647" s="38">
        <v>-0.71745689999999995</v>
      </c>
      <c r="EU647" s="38">
        <v>-0.80023250000000001</v>
      </c>
      <c r="EV647" s="38">
        <v>-0.91041240000000001</v>
      </c>
      <c r="EW647" s="38">
        <v>-1.270856</v>
      </c>
      <c r="EX647" s="38">
        <v>-0.50219170000000002</v>
      </c>
      <c r="EY647" s="38">
        <v>0.2615421</v>
      </c>
      <c r="EZ647" s="38">
        <v>0.30346669999999998</v>
      </c>
      <c r="FA647" s="38">
        <v>0.2175079</v>
      </c>
      <c r="FB647" s="38">
        <v>60.871000000000002</v>
      </c>
      <c r="FC647" s="38">
        <v>60.97719</v>
      </c>
      <c r="FD647" s="38">
        <v>60.617780000000003</v>
      </c>
      <c r="FE647" s="38">
        <v>59.523069999999997</v>
      </c>
      <c r="FF647" s="38">
        <v>58.764719999999997</v>
      </c>
      <c r="FG647" s="38">
        <v>58.273809999999997</v>
      </c>
      <c r="FH647" s="38">
        <v>58.234029999999997</v>
      </c>
      <c r="FI647" s="38">
        <v>59.520009999999999</v>
      </c>
      <c r="FJ647" s="38">
        <v>63.804810000000003</v>
      </c>
      <c r="FK647" s="38">
        <v>69.01455</v>
      </c>
      <c r="FL647" s="38">
        <v>73.527630000000002</v>
      </c>
      <c r="FM647" s="38">
        <v>78.636949999999999</v>
      </c>
      <c r="FN647" s="38">
        <v>83.636179999999996</v>
      </c>
      <c r="FO647" s="38">
        <v>88.133830000000003</v>
      </c>
      <c r="FP647" s="38">
        <v>91.304050000000004</v>
      </c>
      <c r="FQ647" s="38">
        <v>91.260350000000003</v>
      </c>
      <c r="FR647" s="38">
        <v>88.616550000000004</v>
      </c>
      <c r="FS647" s="38">
        <v>84.629750000000001</v>
      </c>
      <c r="FT647" s="38">
        <v>78.648989999999998</v>
      </c>
      <c r="FU647" s="38">
        <v>72.38785</v>
      </c>
      <c r="FV647" s="38">
        <v>68.27704</v>
      </c>
      <c r="FW647">
        <v>65.964320000000001</v>
      </c>
      <c r="FX647">
        <v>64.02413</v>
      </c>
      <c r="FY647">
        <v>62.469090000000001</v>
      </c>
      <c r="FZ647">
        <v>0.1390739</v>
      </c>
      <c r="GA647">
        <v>1.0117149999999999</v>
      </c>
      <c r="GB647">
        <v>1</v>
      </c>
    </row>
    <row r="648" spans="1:184" x14ac:dyDescent="0.3">
      <c r="A648" t="s">
        <v>279</v>
      </c>
      <c r="B648" t="s">
        <v>1</v>
      </c>
      <c r="C648" t="s">
        <v>258</v>
      </c>
      <c r="D648" t="s">
        <v>1</v>
      </c>
      <c r="E648" t="s">
        <v>1</v>
      </c>
      <c r="F648" t="s">
        <v>1</v>
      </c>
      <c r="G648" t="s">
        <v>1</v>
      </c>
      <c r="H648" s="40" t="s">
        <v>1</v>
      </c>
      <c r="I648" s="18" t="s">
        <v>1</v>
      </c>
      <c r="J648" s="38" t="s">
        <v>1</v>
      </c>
      <c r="K648" s="18">
        <v>44809</v>
      </c>
      <c r="L648" s="38">
        <v>933</v>
      </c>
      <c r="M648" s="38">
        <v>933</v>
      </c>
      <c r="N648" s="38">
        <v>15.384449999999999</v>
      </c>
      <c r="O648" s="38">
        <v>15.223940000000001</v>
      </c>
      <c r="P648" s="38">
        <v>14.834149999999999</v>
      </c>
      <c r="Q648" s="38">
        <v>14.612120000000001</v>
      </c>
      <c r="R648" s="38">
        <v>15.009359999999999</v>
      </c>
      <c r="S648" s="38">
        <v>15.318210000000001</v>
      </c>
      <c r="T648" s="38">
        <v>16.066790000000001</v>
      </c>
      <c r="U648" s="38">
        <v>17.561699999999998</v>
      </c>
      <c r="V648" s="38">
        <v>19.78265</v>
      </c>
      <c r="W648" s="38">
        <v>21.60444</v>
      </c>
      <c r="X648" s="38">
        <v>23.06683</v>
      </c>
      <c r="Y648" s="38">
        <v>24.653700000000001</v>
      </c>
      <c r="Z648" s="38">
        <v>25.94576</v>
      </c>
      <c r="AA648" s="38">
        <v>26.674569999999999</v>
      </c>
      <c r="AB648" s="38">
        <v>27.116949999999999</v>
      </c>
      <c r="AC648" s="38">
        <v>26.98105</v>
      </c>
      <c r="AD648" s="38">
        <v>25.942150000000002</v>
      </c>
      <c r="AE648" s="38">
        <v>24.532450000000001</v>
      </c>
      <c r="AF648" s="38">
        <v>23.09835</v>
      </c>
      <c r="AG648" s="38">
        <v>22.63476</v>
      </c>
      <c r="AH648" s="38">
        <v>21.498750000000001</v>
      </c>
      <c r="AI648" s="38">
        <v>19.935459999999999</v>
      </c>
      <c r="AJ648" s="38">
        <v>18.331399999999999</v>
      </c>
      <c r="AK648" s="38">
        <v>17.052499999999998</v>
      </c>
      <c r="AL648" s="38">
        <v>-0.1088286</v>
      </c>
      <c r="AM648" s="38">
        <v>0.19440650000000001</v>
      </c>
      <c r="AN648" s="38">
        <v>0.17326559999999999</v>
      </c>
      <c r="AO648" s="38">
        <v>-0.23441039999999999</v>
      </c>
      <c r="AP648" s="38">
        <v>-0.1123965</v>
      </c>
      <c r="AQ648" s="38">
        <v>-0.84029319999999996</v>
      </c>
      <c r="AR648" s="38">
        <v>-1.6731769999999999</v>
      </c>
      <c r="AS648" s="38">
        <v>-0.62824709999999995</v>
      </c>
      <c r="AT648" s="38">
        <v>-8.9849999999999999E-4</v>
      </c>
      <c r="AU648" s="38">
        <v>0.2765222</v>
      </c>
      <c r="AV648" s="38">
        <v>-0.21889030000000001</v>
      </c>
      <c r="AW648" s="38">
        <v>-0.1171662</v>
      </c>
      <c r="AX648" s="38">
        <v>2.08419E-2</v>
      </c>
      <c r="AY648" s="38">
        <v>-9.6752599999999994E-2</v>
      </c>
      <c r="AZ648" s="38">
        <v>-0.59082190000000001</v>
      </c>
      <c r="BA648" s="38">
        <v>-0.61553060000000004</v>
      </c>
      <c r="BB648" s="38">
        <v>-1.2190000000000001</v>
      </c>
      <c r="BC648" s="38">
        <v>-1.825234</v>
      </c>
      <c r="BD648" s="38">
        <v>-1.1758139999999999</v>
      </c>
      <c r="BE648" s="38">
        <v>-0.20207929999999999</v>
      </c>
      <c r="BF648" s="38">
        <v>-0.24684010000000001</v>
      </c>
      <c r="BG648" s="38">
        <v>-0.6819596</v>
      </c>
      <c r="BH648" s="38">
        <v>-0.59782769999999996</v>
      </c>
      <c r="BI648" s="38">
        <v>-0.94839870000000004</v>
      </c>
      <c r="BJ648" s="38">
        <v>1.20103E-2</v>
      </c>
      <c r="BK648" s="38">
        <v>0.37181449999999999</v>
      </c>
      <c r="BL648" s="38">
        <v>0.3128784</v>
      </c>
      <c r="BM648" s="38">
        <v>-0.13879369999999999</v>
      </c>
      <c r="BN648" s="38">
        <v>3.11046E-2</v>
      </c>
      <c r="BO648" s="38">
        <v>-0.75616510000000003</v>
      </c>
      <c r="BP648" s="38">
        <v>-1.477754</v>
      </c>
      <c r="BQ648" s="38">
        <v>-0.3959278</v>
      </c>
      <c r="BR648" s="38">
        <v>0.27393800000000001</v>
      </c>
      <c r="BS648" s="38">
        <v>0.41282649999999999</v>
      </c>
      <c r="BT648" s="38">
        <v>-9.1079499999999994E-2</v>
      </c>
      <c r="BU648" s="38">
        <v>-1.2895800000000001E-2</v>
      </c>
      <c r="BV648" s="38">
        <v>0.11268450000000001</v>
      </c>
      <c r="BW648" s="38">
        <v>-7.8484000000000002E-3</v>
      </c>
      <c r="BX648" s="38">
        <v>-0.34875489999999998</v>
      </c>
      <c r="BY648" s="38">
        <v>-0.34154689999999999</v>
      </c>
      <c r="BZ648" s="38">
        <v>-0.88169109999999995</v>
      </c>
      <c r="CA648" s="38">
        <v>-1.555939</v>
      </c>
      <c r="CB648" s="38">
        <v>-0.86402570000000001</v>
      </c>
      <c r="CC648" s="38">
        <v>0.101359</v>
      </c>
      <c r="CD648" s="38">
        <v>2.8613400000000001E-2</v>
      </c>
      <c r="CE648" s="38">
        <v>-0.3240074</v>
      </c>
      <c r="CF648" s="38">
        <v>-0.30721779999999999</v>
      </c>
      <c r="CG648" s="38">
        <v>-0.64619150000000003</v>
      </c>
      <c r="CH648" s="38">
        <v>9.5702999999999996E-2</v>
      </c>
      <c r="CI648" s="38">
        <v>0.49468679999999998</v>
      </c>
      <c r="CJ648" s="38">
        <v>0.40957379999999999</v>
      </c>
      <c r="CK648" s="38">
        <v>-7.2569800000000004E-2</v>
      </c>
      <c r="CL648" s="38">
        <v>0.1304931</v>
      </c>
      <c r="CM648" s="38">
        <v>-0.69789829999999997</v>
      </c>
      <c r="CN648" s="38">
        <v>-1.3424050000000001</v>
      </c>
      <c r="CO648" s="38">
        <v>-0.23502410000000001</v>
      </c>
      <c r="CP648" s="38">
        <v>0.4642888</v>
      </c>
      <c r="CQ648" s="38">
        <v>0.50723050000000003</v>
      </c>
      <c r="CR648" s="38">
        <v>-2.5580999999999998E-3</v>
      </c>
      <c r="CS648" s="38">
        <v>5.9321499999999999E-2</v>
      </c>
      <c r="CT648" s="38">
        <v>0.17629429999999999</v>
      </c>
      <c r="CU648" s="38">
        <v>5.3726299999999998E-2</v>
      </c>
      <c r="CV648" s="38">
        <v>-0.18110000000000001</v>
      </c>
      <c r="CW648" s="38">
        <v>-0.15178659999999999</v>
      </c>
      <c r="CX648" s="38">
        <v>-0.64807210000000004</v>
      </c>
      <c r="CY648" s="38">
        <v>-1.369426</v>
      </c>
      <c r="CZ648" s="38">
        <v>-0.64808209999999999</v>
      </c>
      <c r="DA648" s="38">
        <v>0.3115194</v>
      </c>
      <c r="DB648" s="38">
        <v>0.21939159999999999</v>
      </c>
      <c r="DC648" s="38">
        <v>-7.6090699999999997E-2</v>
      </c>
      <c r="DD648" s="38">
        <v>-0.1059423</v>
      </c>
      <c r="DE648" s="38">
        <v>-0.43688379999999999</v>
      </c>
      <c r="DF648" s="38">
        <v>0.17939559999999999</v>
      </c>
      <c r="DG648" s="38">
        <v>0.61755899999999997</v>
      </c>
      <c r="DH648" s="38">
        <v>0.50626919999999997</v>
      </c>
      <c r="DI648" s="38">
        <v>-6.3458999999999998E-3</v>
      </c>
      <c r="DJ648" s="38">
        <v>0.22988149999999999</v>
      </c>
      <c r="DK648" s="38">
        <v>-0.63963139999999996</v>
      </c>
      <c r="DL648" s="38">
        <v>-1.2070559999999999</v>
      </c>
      <c r="DM648" s="38">
        <v>-7.4120400000000003E-2</v>
      </c>
      <c r="DN648" s="38">
        <v>0.65463970000000005</v>
      </c>
      <c r="DO648" s="38">
        <v>0.60163440000000001</v>
      </c>
      <c r="DP648" s="38">
        <v>8.5963200000000003E-2</v>
      </c>
      <c r="DQ648" s="38">
        <v>0.13153889999999999</v>
      </c>
      <c r="DR648" s="38">
        <v>0.23990420000000001</v>
      </c>
      <c r="DS648" s="38">
        <v>0.115301</v>
      </c>
      <c r="DT648" s="38">
        <v>-1.34451E-2</v>
      </c>
      <c r="DU648" s="38">
        <v>3.7973699999999999E-2</v>
      </c>
      <c r="DV648" s="38">
        <v>-0.41445310000000002</v>
      </c>
      <c r="DW648" s="38">
        <v>-1.182914</v>
      </c>
      <c r="DX648" s="38">
        <v>-0.43213849999999998</v>
      </c>
      <c r="DY648" s="38">
        <v>0.52167989999999997</v>
      </c>
      <c r="DZ648" s="38">
        <v>0.41016979999999997</v>
      </c>
      <c r="EA648" s="38">
        <v>0.1718259</v>
      </c>
      <c r="EB648" s="38">
        <v>9.5333200000000007E-2</v>
      </c>
      <c r="EC648" s="38">
        <v>-0.2275761</v>
      </c>
      <c r="ED648" s="38">
        <v>0.30023450000000002</v>
      </c>
      <c r="EE648" s="38">
        <v>0.79496710000000004</v>
      </c>
      <c r="EF648" s="38">
        <v>0.64588199999999996</v>
      </c>
      <c r="EG648" s="38">
        <v>8.9270799999999997E-2</v>
      </c>
      <c r="EH648" s="38">
        <v>0.37338260000000001</v>
      </c>
      <c r="EI648" s="38">
        <v>-0.55550330000000003</v>
      </c>
      <c r="EJ648" s="38">
        <v>-1.011633</v>
      </c>
      <c r="EK648" s="38">
        <v>0.1581989</v>
      </c>
      <c r="EL648" s="38">
        <v>0.92947610000000003</v>
      </c>
      <c r="EM648" s="38">
        <v>0.73793880000000001</v>
      </c>
      <c r="EN648" s="38">
        <v>0.21377399999999999</v>
      </c>
      <c r="EO648" s="38">
        <v>0.2358092</v>
      </c>
      <c r="EP648" s="38">
        <v>0.33174680000000001</v>
      </c>
      <c r="EQ648" s="38">
        <v>0.2042052</v>
      </c>
      <c r="ER648" s="38">
        <v>0.22862199999999999</v>
      </c>
      <c r="ES648" s="38">
        <v>0.3119575</v>
      </c>
      <c r="ET648" s="38">
        <v>-7.7144500000000005E-2</v>
      </c>
      <c r="EU648" s="38">
        <v>-0.91361870000000001</v>
      </c>
      <c r="EV648" s="38">
        <v>-0.12035029999999999</v>
      </c>
      <c r="EW648" s="38">
        <v>0.82511820000000002</v>
      </c>
      <c r="EX648" s="38">
        <v>0.68562319999999999</v>
      </c>
      <c r="EY648" s="38">
        <v>0.52977819999999998</v>
      </c>
      <c r="EZ648" s="38">
        <v>0.38594309999999998</v>
      </c>
      <c r="FA648" s="38">
        <v>7.4631100000000006E-2</v>
      </c>
      <c r="FB648" s="38">
        <v>68.427639999999997</v>
      </c>
      <c r="FC648" s="38">
        <v>69.125209999999996</v>
      </c>
      <c r="FD648" s="38">
        <v>68.113370000000003</v>
      </c>
      <c r="FE648" s="38">
        <v>67.256910000000005</v>
      </c>
      <c r="FF648" s="38">
        <v>66.856639999999999</v>
      </c>
      <c r="FG648" s="38">
        <v>66.289420000000007</v>
      </c>
      <c r="FH648" s="38">
        <v>65.880560000000003</v>
      </c>
      <c r="FI648" s="38">
        <v>68.271209999999996</v>
      </c>
      <c r="FJ648" s="38">
        <v>74.004810000000006</v>
      </c>
      <c r="FK648" s="38">
        <v>79.688059999999993</v>
      </c>
      <c r="FL648" s="38">
        <v>85.152119999999996</v>
      </c>
      <c r="FM648" s="38">
        <v>90.934020000000004</v>
      </c>
      <c r="FN648" s="38">
        <v>97.160039999999995</v>
      </c>
      <c r="FO648" s="38">
        <v>101.93729999999999</v>
      </c>
      <c r="FP648" s="38">
        <v>105.3828</v>
      </c>
      <c r="FQ648" s="38">
        <v>105.6361</v>
      </c>
      <c r="FR648" s="38">
        <v>103.30370000000001</v>
      </c>
      <c r="FS648" s="38">
        <v>99.042590000000004</v>
      </c>
      <c r="FT648" s="38">
        <v>91.674149999999997</v>
      </c>
      <c r="FU648" s="38">
        <v>84.506320000000002</v>
      </c>
      <c r="FV648" s="38">
        <v>79.379800000000003</v>
      </c>
      <c r="FW648">
        <v>76.441760000000002</v>
      </c>
      <c r="FX648">
        <v>74.964179999999999</v>
      </c>
      <c r="FY648">
        <v>73.396100000000004</v>
      </c>
      <c r="FZ648">
        <v>0.29200730000000003</v>
      </c>
      <c r="GA648">
        <v>3.1965080000000001</v>
      </c>
      <c r="GB648">
        <v>1</v>
      </c>
    </row>
    <row r="649" spans="1:184" x14ac:dyDescent="0.3">
      <c r="A649" t="s">
        <v>279</v>
      </c>
      <c r="B649" t="s">
        <v>1</v>
      </c>
      <c r="C649" t="s">
        <v>258</v>
      </c>
      <c r="D649" t="s">
        <v>1</v>
      </c>
      <c r="E649" t="s">
        <v>1</v>
      </c>
      <c r="F649" t="s">
        <v>1</v>
      </c>
      <c r="G649" t="s">
        <v>1</v>
      </c>
      <c r="H649" s="40" t="s">
        <v>1</v>
      </c>
      <c r="I649" s="18" t="s">
        <v>1</v>
      </c>
      <c r="J649" s="38" t="s">
        <v>1</v>
      </c>
      <c r="K649" s="18">
        <v>44810</v>
      </c>
      <c r="L649" s="38">
        <v>933</v>
      </c>
      <c r="M649" s="38">
        <v>933</v>
      </c>
      <c r="N649" s="38">
        <v>16.95412</v>
      </c>
      <c r="O649" s="38">
        <v>16.439779999999999</v>
      </c>
      <c r="P649" s="38">
        <v>15.892989999999999</v>
      </c>
      <c r="Q649" s="38">
        <v>16.43168</v>
      </c>
      <c r="R649" s="38">
        <v>17.657540000000001</v>
      </c>
      <c r="S649" s="38">
        <v>19.04466</v>
      </c>
      <c r="T649" s="38">
        <v>20.87556</v>
      </c>
      <c r="U649" s="38">
        <v>23.71077</v>
      </c>
      <c r="V649" s="38">
        <v>27.09667</v>
      </c>
      <c r="W649" s="38">
        <v>29.590150000000001</v>
      </c>
      <c r="X649" s="38">
        <v>31.679300000000001</v>
      </c>
      <c r="Y649" s="38">
        <v>33.516039999999997</v>
      </c>
      <c r="Z649" s="38">
        <v>34.531329999999997</v>
      </c>
      <c r="AA649" s="38">
        <v>35.34008</v>
      </c>
      <c r="AB649" s="38">
        <v>35.645099999999999</v>
      </c>
      <c r="AC649" s="38">
        <v>34.317990000000002</v>
      </c>
      <c r="AD649" s="38">
        <v>32.506590000000003</v>
      </c>
      <c r="AE649" s="38">
        <v>29.214849999999998</v>
      </c>
      <c r="AF649" s="38">
        <v>25.88288</v>
      </c>
      <c r="AG649" s="38">
        <v>24.021529999999998</v>
      </c>
      <c r="AH649" s="38">
        <v>23.08295</v>
      </c>
      <c r="AI649" s="38">
        <v>21.22946</v>
      </c>
      <c r="AJ649" s="38">
        <v>19.01031</v>
      </c>
      <c r="AK649" s="38">
        <v>17.635680000000001</v>
      </c>
      <c r="AL649" s="38">
        <v>-0.1356224</v>
      </c>
      <c r="AM649" s="38">
        <v>-0.2487924</v>
      </c>
      <c r="AN649" s="38">
        <v>-0.23724419999999999</v>
      </c>
      <c r="AO649" s="38">
        <v>-8.8522500000000004E-2</v>
      </c>
      <c r="AP649" s="38">
        <v>0.46636529999999998</v>
      </c>
      <c r="AQ649" s="38">
        <v>9.1793600000000003E-2</v>
      </c>
      <c r="AR649" s="38">
        <v>-1.065029</v>
      </c>
      <c r="AS649" s="38">
        <v>-0.1079276</v>
      </c>
      <c r="AT649" s="38">
        <v>-0.1629739</v>
      </c>
      <c r="AU649" s="38">
        <v>-0.40983720000000001</v>
      </c>
      <c r="AV649" s="38">
        <v>-0.73852949999999995</v>
      </c>
      <c r="AW649" s="38">
        <v>-0.56789520000000004</v>
      </c>
      <c r="AX649" s="38">
        <v>-0.45215709999999998</v>
      </c>
      <c r="AY649" s="38">
        <v>0.15444669999999999</v>
      </c>
      <c r="AZ649" s="38">
        <v>0.68876590000000004</v>
      </c>
      <c r="BA649" s="38">
        <v>0.33248680000000003</v>
      </c>
      <c r="BB649" s="38">
        <v>0.41715390000000002</v>
      </c>
      <c r="BC649" s="38">
        <v>-0.64604709999999999</v>
      </c>
      <c r="BD649" s="38">
        <v>-0.72164189999999995</v>
      </c>
      <c r="BE649" s="38">
        <v>-1.1235889999999999</v>
      </c>
      <c r="BF649" s="38">
        <v>5.5199999999999997E-4</v>
      </c>
      <c r="BG649" s="38">
        <v>1.0190299999999999E-2</v>
      </c>
      <c r="BH649" s="38">
        <v>-0.29530499999999998</v>
      </c>
      <c r="BI649" s="38">
        <v>-0.15789520000000001</v>
      </c>
      <c r="BJ649" s="38">
        <v>2.8767999999999998E-2</v>
      </c>
      <c r="BK649" s="38">
        <v>-0.11909839999999999</v>
      </c>
      <c r="BL649" s="38">
        <v>-0.12537400000000001</v>
      </c>
      <c r="BM649" s="38">
        <v>-1.6023699999999998E-2</v>
      </c>
      <c r="BN649" s="38">
        <v>0.55735610000000002</v>
      </c>
      <c r="BO649" s="38">
        <v>0.20928479999999999</v>
      </c>
      <c r="BP649" s="38">
        <v>-0.91841609999999996</v>
      </c>
      <c r="BQ649" s="38">
        <v>2.5454600000000001E-2</v>
      </c>
      <c r="BR649" s="38">
        <v>-3.5680999999999998E-3</v>
      </c>
      <c r="BS649" s="38">
        <v>-0.29157739999999999</v>
      </c>
      <c r="BT649" s="38">
        <v>-0.58254779999999995</v>
      </c>
      <c r="BU649" s="38">
        <v>-0.46356389999999997</v>
      </c>
      <c r="BV649" s="38">
        <v>-0.36035640000000002</v>
      </c>
      <c r="BW649" s="38">
        <v>0.2267767</v>
      </c>
      <c r="BX649" s="38">
        <v>0.84707549999999998</v>
      </c>
      <c r="BY649" s="38">
        <v>0.58593799999999996</v>
      </c>
      <c r="BZ649" s="38">
        <v>0.67332119999999995</v>
      </c>
      <c r="CA649" s="38">
        <v>-0.38444139999999999</v>
      </c>
      <c r="CB649" s="38">
        <v>-0.3973951</v>
      </c>
      <c r="CC649" s="38">
        <v>-0.7835297</v>
      </c>
      <c r="CD649" s="38">
        <v>0.3117954</v>
      </c>
      <c r="CE649" s="38">
        <v>0.26991130000000002</v>
      </c>
      <c r="CF649" s="38">
        <v>-6.7178500000000002E-2</v>
      </c>
      <c r="CG649" s="38">
        <v>4.6126800000000003E-2</v>
      </c>
      <c r="CH649" s="38">
        <v>0.14262430000000001</v>
      </c>
      <c r="CI649" s="38">
        <v>-2.9272699999999999E-2</v>
      </c>
      <c r="CJ649" s="38">
        <v>-4.7892999999999998E-2</v>
      </c>
      <c r="CK649" s="38">
        <v>3.4188700000000002E-2</v>
      </c>
      <c r="CL649" s="38">
        <v>0.62037609999999999</v>
      </c>
      <c r="CM649" s="38">
        <v>0.2906589</v>
      </c>
      <c r="CN649" s="38">
        <v>-0.81687240000000005</v>
      </c>
      <c r="CO649" s="38">
        <v>0.1178346</v>
      </c>
      <c r="CP649" s="38">
        <v>0.1068359</v>
      </c>
      <c r="CQ649" s="38">
        <v>-0.209671</v>
      </c>
      <c r="CR649" s="38">
        <v>-0.47451539999999998</v>
      </c>
      <c r="CS649" s="38">
        <v>-0.3913045</v>
      </c>
      <c r="CT649" s="38">
        <v>-0.29677540000000002</v>
      </c>
      <c r="CU649" s="38">
        <v>0.27687230000000002</v>
      </c>
      <c r="CV649" s="38">
        <v>0.95672020000000002</v>
      </c>
      <c r="CW649" s="38">
        <v>0.76147739999999997</v>
      </c>
      <c r="CX649" s="38">
        <v>0.85074190000000005</v>
      </c>
      <c r="CY649" s="38">
        <v>-0.20325399999999999</v>
      </c>
      <c r="CZ649" s="38">
        <v>-0.1728227</v>
      </c>
      <c r="DA649" s="38">
        <v>-0.54800590000000005</v>
      </c>
      <c r="DB649" s="38">
        <v>0.52736150000000004</v>
      </c>
      <c r="DC649" s="38">
        <v>0.44979330000000001</v>
      </c>
      <c r="DD649" s="38">
        <v>9.0821200000000005E-2</v>
      </c>
      <c r="DE649" s="38">
        <v>0.18743180000000001</v>
      </c>
      <c r="DF649" s="38">
        <v>0.25648070000000001</v>
      </c>
      <c r="DG649" s="38">
        <v>6.0553000000000003E-2</v>
      </c>
      <c r="DH649" s="38">
        <v>2.95879E-2</v>
      </c>
      <c r="DI649" s="38">
        <v>8.4401100000000007E-2</v>
      </c>
      <c r="DJ649" s="38">
        <v>0.683396</v>
      </c>
      <c r="DK649" s="38">
        <v>0.372033</v>
      </c>
      <c r="DL649" s="38">
        <v>-0.71532879999999999</v>
      </c>
      <c r="DM649" s="38">
        <v>0.2102147</v>
      </c>
      <c r="DN649" s="38">
        <v>0.21723990000000001</v>
      </c>
      <c r="DO649" s="38">
        <v>-0.12776460000000001</v>
      </c>
      <c r="DP649" s="38">
        <v>-0.366483</v>
      </c>
      <c r="DQ649" s="38">
        <v>-0.31904500000000002</v>
      </c>
      <c r="DR649" s="38">
        <v>-0.2331945</v>
      </c>
      <c r="DS649" s="38">
        <v>0.32696779999999998</v>
      </c>
      <c r="DT649" s="38">
        <v>1.066365</v>
      </c>
      <c r="DU649" s="38">
        <v>0.93701679999999998</v>
      </c>
      <c r="DV649" s="38">
        <v>1.0281629999999999</v>
      </c>
      <c r="DW649" s="38">
        <v>-2.2066700000000002E-2</v>
      </c>
      <c r="DX649" s="38">
        <v>5.17496E-2</v>
      </c>
      <c r="DY649" s="38">
        <v>-0.31248209999999998</v>
      </c>
      <c r="DZ649" s="38">
        <v>0.74292769999999997</v>
      </c>
      <c r="EA649" s="38">
        <v>0.62967530000000005</v>
      </c>
      <c r="EB649" s="38">
        <v>0.24882090000000001</v>
      </c>
      <c r="EC649" s="38">
        <v>0.32873669999999999</v>
      </c>
      <c r="ED649" s="38">
        <v>0.4208711</v>
      </c>
      <c r="EE649" s="38">
        <v>0.190247</v>
      </c>
      <c r="EF649" s="38">
        <v>0.14145820000000001</v>
      </c>
      <c r="EG649" s="38">
        <v>0.15689990000000001</v>
      </c>
      <c r="EH649" s="38">
        <v>0.77438680000000004</v>
      </c>
      <c r="EI649" s="38">
        <v>0.48952420000000002</v>
      </c>
      <c r="EJ649" s="38">
        <v>-0.56871590000000005</v>
      </c>
      <c r="EK649" s="38">
        <v>0.34359679999999998</v>
      </c>
      <c r="EL649" s="38">
        <v>0.37664570000000003</v>
      </c>
      <c r="EM649" s="38">
        <v>-9.5048000000000007E-3</v>
      </c>
      <c r="EN649" s="38">
        <v>-0.2105013</v>
      </c>
      <c r="EO649" s="38">
        <v>-0.21471380000000001</v>
      </c>
      <c r="EP649" s="38">
        <v>-0.14139370000000001</v>
      </c>
      <c r="EQ649" s="38">
        <v>0.39929779999999998</v>
      </c>
      <c r="ER649" s="38">
        <v>1.224674</v>
      </c>
      <c r="ES649" s="38">
        <v>1.1904680000000001</v>
      </c>
      <c r="ET649" s="38">
        <v>1.28433</v>
      </c>
      <c r="EU649" s="38">
        <v>0.239539</v>
      </c>
      <c r="EV649" s="38">
        <v>0.37599640000000001</v>
      </c>
      <c r="EW649" s="38">
        <v>2.7576900000000001E-2</v>
      </c>
      <c r="EX649" s="38">
        <v>1.054171</v>
      </c>
      <c r="EY649" s="38">
        <v>0.88939639999999998</v>
      </c>
      <c r="EZ649" s="38">
        <v>0.47694740000000002</v>
      </c>
      <c r="FA649" s="38">
        <v>0.53275870000000003</v>
      </c>
      <c r="FB649" s="38">
        <v>72.561300000000003</v>
      </c>
      <c r="FC649" s="38">
        <v>73.115300000000005</v>
      </c>
      <c r="FD649" s="38">
        <v>72.146789999999996</v>
      </c>
      <c r="FE649" s="38">
        <v>71.291529999999995</v>
      </c>
      <c r="FF649" s="38">
        <v>70.665790000000001</v>
      </c>
      <c r="FG649" s="38">
        <v>70.408190000000005</v>
      </c>
      <c r="FH649" s="38">
        <v>69.953010000000006</v>
      </c>
      <c r="FI649" s="38">
        <v>72.272130000000004</v>
      </c>
      <c r="FJ649" s="38">
        <v>77.85548</v>
      </c>
      <c r="FK649" s="38">
        <v>83.590360000000004</v>
      </c>
      <c r="FL649" s="38">
        <v>88.902820000000006</v>
      </c>
      <c r="FM649" s="38">
        <v>94.801419999999993</v>
      </c>
      <c r="FN649" s="38">
        <v>99.830029999999994</v>
      </c>
      <c r="FO649" s="38">
        <v>103.7984</v>
      </c>
      <c r="FP649" s="38">
        <v>105.3811</v>
      </c>
      <c r="FQ649" s="38">
        <v>104.5311</v>
      </c>
      <c r="FR649" s="38">
        <v>101.3419</v>
      </c>
      <c r="FS649" s="38">
        <v>96.11027</v>
      </c>
      <c r="FT649" s="38">
        <v>89.463179999999994</v>
      </c>
      <c r="FU649" s="38">
        <v>82.907839999999993</v>
      </c>
      <c r="FV649" s="38">
        <v>79.078990000000005</v>
      </c>
      <c r="FW649">
        <v>76.78586</v>
      </c>
      <c r="FX649">
        <v>75.04119</v>
      </c>
      <c r="FY649">
        <v>73.967060000000004</v>
      </c>
      <c r="FZ649">
        <v>0.35725509999999999</v>
      </c>
      <c r="GA649">
        <v>2.7349999999999999</v>
      </c>
      <c r="GB649">
        <v>1</v>
      </c>
    </row>
    <row r="650" spans="1:184" x14ac:dyDescent="0.3">
      <c r="A650" t="s">
        <v>279</v>
      </c>
      <c r="B650" t="s">
        <v>1</v>
      </c>
      <c r="C650" t="s">
        <v>258</v>
      </c>
      <c r="D650" t="s">
        <v>1</v>
      </c>
      <c r="E650" t="s">
        <v>1</v>
      </c>
      <c r="F650" t="s">
        <v>1</v>
      </c>
      <c r="G650" t="s">
        <v>1</v>
      </c>
      <c r="H650" s="40" t="s">
        <v>1</v>
      </c>
      <c r="I650" s="18" t="s">
        <v>1</v>
      </c>
      <c r="J650" s="38" t="s">
        <v>1</v>
      </c>
      <c r="K650" s="18">
        <v>44811</v>
      </c>
      <c r="L650" s="38">
        <v>933</v>
      </c>
      <c r="M650" s="38">
        <v>933</v>
      </c>
      <c r="N650" s="38">
        <v>17.348749999999999</v>
      </c>
      <c r="O650" s="38">
        <v>16.696670000000001</v>
      </c>
      <c r="P650" s="38">
        <v>16.185179999999999</v>
      </c>
      <c r="Q650" s="38">
        <v>16.564779999999999</v>
      </c>
      <c r="R650" s="38">
        <v>17.516770000000001</v>
      </c>
      <c r="S650" s="38">
        <v>18.71556</v>
      </c>
      <c r="T650" s="38">
        <v>20.545649999999998</v>
      </c>
      <c r="U650" s="38">
        <v>22.682600000000001</v>
      </c>
      <c r="V650" s="38">
        <v>25.996500000000001</v>
      </c>
      <c r="W650" s="38">
        <v>28.45373</v>
      </c>
      <c r="X650" s="38">
        <v>30.272649999999999</v>
      </c>
      <c r="Y650" s="38">
        <v>31.809059999999999</v>
      </c>
      <c r="Z650" s="38">
        <v>32.61842</v>
      </c>
      <c r="AA650" s="38">
        <v>33.32085</v>
      </c>
      <c r="AB650" s="38">
        <v>33.74812</v>
      </c>
      <c r="AC650" s="38">
        <v>32.735030000000002</v>
      </c>
      <c r="AD650" s="38">
        <v>31.16067</v>
      </c>
      <c r="AE650" s="38">
        <v>28.218679999999999</v>
      </c>
      <c r="AF650" s="38">
        <v>25.112310000000001</v>
      </c>
      <c r="AG650" s="38">
        <v>23.387699999999999</v>
      </c>
      <c r="AH650" s="38">
        <v>22.404640000000001</v>
      </c>
      <c r="AI650" s="38">
        <v>20.765840000000001</v>
      </c>
      <c r="AJ650" s="38">
        <v>18.647570000000002</v>
      </c>
      <c r="AK650" s="38">
        <v>17.256019999999999</v>
      </c>
      <c r="AL650" s="38">
        <v>1.8516100000000001E-2</v>
      </c>
      <c r="AM650" s="38">
        <v>-3.6138000000000003E-2</v>
      </c>
      <c r="AN650" s="38">
        <v>4.5676099999999997E-2</v>
      </c>
      <c r="AO650" s="38">
        <v>0.1151199</v>
      </c>
      <c r="AP650" s="38">
        <v>0.57106939999999995</v>
      </c>
      <c r="AQ650" s="38">
        <v>-0.1043393</v>
      </c>
      <c r="AR650" s="38">
        <v>-1.040384</v>
      </c>
      <c r="AS650" s="38">
        <v>-0.80266219999999999</v>
      </c>
      <c r="AT650" s="38">
        <v>-0.1542125</v>
      </c>
      <c r="AU650" s="38">
        <v>-0.2331174</v>
      </c>
      <c r="AV650" s="38">
        <v>-0.21158660000000001</v>
      </c>
      <c r="AW650" s="38">
        <v>-2.84809E-2</v>
      </c>
      <c r="AX650" s="38">
        <v>-0.1406917</v>
      </c>
      <c r="AY650" s="38">
        <v>-0.2768487</v>
      </c>
      <c r="AZ650" s="38">
        <v>-0.1421393</v>
      </c>
      <c r="BA650" s="38">
        <v>2.5463999999999999E-3</v>
      </c>
      <c r="BB650" s="38">
        <v>-5.7114100000000001E-2</v>
      </c>
      <c r="BC650" s="38">
        <v>-1.158887</v>
      </c>
      <c r="BD650" s="38">
        <v>-1.716167</v>
      </c>
      <c r="BE650" s="38">
        <v>-1.9695780000000001</v>
      </c>
      <c r="BF650" s="38">
        <v>-1.24116</v>
      </c>
      <c r="BG650" s="38">
        <v>-0.83752079999999995</v>
      </c>
      <c r="BH650" s="38">
        <v>-0.58984910000000002</v>
      </c>
      <c r="BI650" s="38">
        <v>-0.48984490000000003</v>
      </c>
      <c r="BJ650" s="38">
        <v>0.17350599999999999</v>
      </c>
      <c r="BK650" s="38">
        <v>9.1522300000000001E-2</v>
      </c>
      <c r="BL650" s="38">
        <v>0.13531309999999999</v>
      </c>
      <c r="BM650" s="38">
        <v>0.16668379999999999</v>
      </c>
      <c r="BN650" s="38">
        <v>0.66069129999999998</v>
      </c>
      <c r="BO650" s="38">
        <v>-8.4925E-3</v>
      </c>
      <c r="BP650" s="38">
        <v>-0.94507390000000002</v>
      </c>
      <c r="BQ650" s="38">
        <v>-0.69033409999999995</v>
      </c>
      <c r="BR650" s="38">
        <v>-3.3984899999999998E-2</v>
      </c>
      <c r="BS650" s="38">
        <v>-0.1243765</v>
      </c>
      <c r="BT650" s="38">
        <v>-9.1938000000000006E-2</v>
      </c>
      <c r="BU650" s="38">
        <v>6.5397899999999995E-2</v>
      </c>
      <c r="BV650" s="38">
        <v>-6.4133999999999997E-2</v>
      </c>
      <c r="BW650" s="38">
        <v>-0.22359329999999999</v>
      </c>
      <c r="BX650" s="38">
        <v>-1.5625E-2</v>
      </c>
      <c r="BY650" s="38">
        <v>0.20760770000000001</v>
      </c>
      <c r="BZ650" s="38">
        <v>0.1377709</v>
      </c>
      <c r="CA650" s="38">
        <v>-0.99313810000000002</v>
      </c>
      <c r="CB650" s="38">
        <v>-1.487314</v>
      </c>
      <c r="CC650" s="38">
        <v>-1.728035</v>
      </c>
      <c r="CD650" s="38">
        <v>-1.0184530000000001</v>
      </c>
      <c r="CE650" s="38">
        <v>-0.65757319999999997</v>
      </c>
      <c r="CF650" s="38">
        <v>-0.4476308</v>
      </c>
      <c r="CG650" s="38">
        <v>-0.36951909999999999</v>
      </c>
      <c r="CH650" s="38">
        <v>0.28085159999999998</v>
      </c>
      <c r="CI650" s="38">
        <v>0.1799394</v>
      </c>
      <c r="CJ650" s="38">
        <v>0.1973954</v>
      </c>
      <c r="CK650" s="38">
        <v>0.20239679999999999</v>
      </c>
      <c r="CL650" s="38">
        <v>0.72276320000000005</v>
      </c>
      <c r="CM650" s="38">
        <v>5.78906E-2</v>
      </c>
      <c r="CN650" s="38">
        <v>-0.87906269999999997</v>
      </c>
      <c r="CO650" s="38">
        <v>-0.61253610000000003</v>
      </c>
      <c r="CP650" s="38">
        <v>4.9284300000000003E-2</v>
      </c>
      <c r="CQ650" s="38">
        <v>-4.9062799999999997E-2</v>
      </c>
      <c r="CR650" s="38">
        <v>-9.0697E-3</v>
      </c>
      <c r="CS650" s="38">
        <v>0.13041810000000001</v>
      </c>
      <c r="CT650" s="38">
        <v>-1.1110399999999999E-2</v>
      </c>
      <c r="CU650" s="38">
        <v>-0.18670880000000001</v>
      </c>
      <c r="CV650" s="38">
        <v>7.1998400000000004E-2</v>
      </c>
      <c r="CW650" s="38">
        <v>0.34963250000000001</v>
      </c>
      <c r="CX650" s="38">
        <v>0.27274759999999998</v>
      </c>
      <c r="CY650" s="38">
        <v>-0.87834100000000004</v>
      </c>
      <c r="CZ650" s="38">
        <v>-1.328811</v>
      </c>
      <c r="DA650" s="38">
        <v>-1.560743</v>
      </c>
      <c r="DB650" s="38">
        <v>-0.86420699999999995</v>
      </c>
      <c r="DC650" s="38">
        <v>-0.53294209999999997</v>
      </c>
      <c r="DD650" s="38">
        <v>-0.34913080000000002</v>
      </c>
      <c r="DE650" s="38">
        <v>-0.28618179999999999</v>
      </c>
      <c r="DF650" s="38">
        <v>0.38819710000000002</v>
      </c>
      <c r="DG650" s="38">
        <v>0.2683565</v>
      </c>
      <c r="DH650" s="38">
        <v>0.25947769999999998</v>
      </c>
      <c r="DI650" s="38">
        <v>0.23810990000000001</v>
      </c>
      <c r="DJ650" s="38">
        <v>0.78483499999999995</v>
      </c>
      <c r="DK650" s="38">
        <v>0.1242738</v>
      </c>
      <c r="DL650" s="38">
        <v>-0.81305139999999998</v>
      </c>
      <c r="DM650" s="38">
        <v>-0.53473800000000005</v>
      </c>
      <c r="DN650" s="38">
        <v>0.13255359999999999</v>
      </c>
      <c r="DO650" s="38">
        <v>2.6250800000000001E-2</v>
      </c>
      <c r="DP650" s="38">
        <v>7.3798600000000006E-2</v>
      </c>
      <c r="DQ650" s="38">
        <v>0.19543830000000001</v>
      </c>
      <c r="DR650" s="38">
        <v>4.1913199999999998E-2</v>
      </c>
      <c r="DS650" s="38">
        <v>-0.14982419999999999</v>
      </c>
      <c r="DT650" s="38">
        <v>0.15962170000000001</v>
      </c>
      <c r="DU650" s="38">
        <v>0.49165730000000002</v>
      </c>
      <c r="DV650" s="38">
        <v>0.40772439999999999</v>
      </c>
      <c r="DW650" s="38">
        <v>-0.76354379999999999</v>
      </c>
      <c r="DX650" s="38">
        <v>-1.1703079999999999</v>
      </c>
      <c r="DY650" s="38">
        <v>-1.393451</v>
      </c>
      <c r="DZ650" s="38">
        <v>-0.70996079999999995</v>
      </c>
      <c r="EA650" s="38">
        <v>-0.40831089999999998</v>
      </c>
      <c r="EB650" s="38">
        <v>-0.25063089999999999</v>
      </c>
      <c r="EC650" s="38">
        <v>-0.20284450000000001</v>
      </c>
      <c r="ED650" s="38">
        <v>0.54318699999999998</v>
      </c>
      <c r="EE650" s="38">
        <v>0.3960168</v>
      </c>
      <c r="EF650" s="38">
        <v>0.3491147</v>
      </c>
      <c r="EG650" s="38">
        <v>0.28967379999999998</v>
      </c>
      <c r="EH650" s="38">
        <v>0.87445689999999998</v>
      </c>
      <c r="EI650" s="38">
        <v>0.2201206</v>
      </c>
      <c r="EJ650" s="38">
        <v>-0.71774159999999998</v>
      </c>
      <c r="EK650" s="38">
        <v>-0.42241000000000001</v>
      </c>
      <c r="EL650" s="38">
        <v>0.25278119999999998</v>
      </c>
      <c r="EM650" s="38">
        <v>0.1349918</v>
      </c>
      <c r="EN650" s="38">
        <v>0.19344729999999999</v>
      </c>
      <c r="EO650" s="38">
        <v>0.28931709999999999</v>
      </c>
      <c r="EP650" s="38">
        <v>0.1184709</v>
      </c>
      <c r="EQ650" s="38">
        <v>-9.6568799999999996E-2</v>
      </c>
      <c r="ER650" s="38">
        <v>0.286136</v>
      </c>
      <c r="ES650" s="38">
        <v>0.69671850000000002</v>
      </c>
      <c r="ET650" s="38">
        <v>0.60260930000000001</v>
      </c>
      <c r="EU650" s="38">
        <v>-0.59779510000000002</v>
      </c>
      <c r="EV650" s="38">
        <v>-0.94145529999999999</v>
      </c>
      <c r="EW650" s="38">
        <v>-1.1519090000000001</v>
      </c>
      <c r="EX650" s="38">
        <v>-0.48725370000000001</v>
      </c>
      <c r="EY650" s="38">
        <v>-0.22836329999999999</v>
      </c>
      <c r="EZ650" s="38">
        <v>-0.1084126</v>
      </c>
      <c r="FA650" s="38">
        <v>-8.25187E-2</v>
      </c>
      <c r="FB650" s="38">
        <v>72.5852</v>
      </c>
      <c r="FC650" s="38">
        <v>70.339609999999993</v>
      </c>
      <c r="FD650" s="38">
        <v>69.191569999999999</v>
      </c>
      <c r="FE650" s="38">
        <v>68.672229999999999</v>
      </c>
      <c r="FF650" s="38">
        <v>67.854529999999997</v>
      </c>
      <c r="FG650" s="38">
        <v>67.543379999999999</v>
      </c>
      <c r="FH650" s="38">
        <v>66.835059999999999</v>
      </c>
      <c r="FI650" s="38">
        <v>68.134960000000007</v>
      </c>
      <c r="FJ650" s="38">
        <v>72.430269999999993</v>
      </c>
      <c r="FK650" s="38">
        <v>76.245999999999995</v>
      </c>
      <c r="FL650" s="38">
        <v>80.689030000000002</v>
      </c>
      <c r="FM650" s="38">
        <v>85.11797</v>
      </c>
      <c r="FN650" s="38">
        <v>89.476560000000006</v>
      </c>
      <c r="FO650" s="38">
        <v>93.241860000000003</v>
      </c>
      <c r="FP650" s="38">
        <v>95.969939999999994</v>
      </c>
      <c r="FQ650" s="38">
        <v>96.693820000000002</v>
      </c>
      <c r="FR650" s="38">
        <v>94.600560000000002</v>
      </c>
      <c r="FS650" s="38">
        <v>90.887429999999995</v>
      </c>
      <c r="FT650" s="38">
        <v>84.713840000000005</v>
      </c>
      <c r="FU650" s="38">
        <v>79.092759999999998</v>
      </c>
      <c r="FV650" s="38">
        <v>76.075400000000002</v>
      </c>
      <c r="FW650">
        <v>74.453829999999996</v>
      </c>
      <c r="FX650">
        <v>72.932550000000006</v>
      </c>
      <c r="FY650">
        <v>71.758949999999999</v>
      </c>
      <c r="FZ650">
        <v>0.24248020000000001</v>
      </c>
      <c r="GA650">
        <v>1.866039</v>
      </c>
      <c r="GB650">
        <v>1</v>
      </c>
    </row>
    <row r="651" spans="1:184" x14ac:dyDescent="0.3">
      <c r="A651" t="s">
        <v>279</v>
      </c>
      <c r="B651" t="s">
        <v>1</v>
      </c>
      <c r="C651" t="s">
        <v>258</v>
      </c>
      <c r="D651" t="s">
        <v>1</v>
      </c>
      <c r="E651" t="s">
        <v>1</v>
      </c>
      <c r="F651" t="s">
        <v>1</v>
      </c>
      <c r="G651" t="s">
        <v>1</v>
      </c>
      <c r="H651" s="40" t="s">
        <v>1</v>
      </c>
      <c r="I651" s="18" t="s">
        <v>1</v>
      </c>
      <c r="J651" s="38" t="s">
        <v>1</v>
      </c>
      <c r="K651" s="18" t="s">
        <v>2</v>
      </c>
      <c r="L651" s="38">
        <v>941</v>
      </c>
      <c r="M651" s="38">
        <v>941</v>
      </c>
      <c r="N651" s="38">
        <v>15.34693</v>
      </c>
      <c r="O651" s="38">
        <v>14.948090000000001</v>
      </c>
      <c r="P651" s="38">
        <v>14.65349</v>
      </c>
      <c r="Q651" s="38">
        <v>14.9785</v>
      </c>
      <c r="R651" s="38">
        <v>15.64303</v>
      </c>
      <c r="S651" s="38">
        <v>16.93384</v>
      </c>
      <c r="T651" s="38">
        <v>18.850159999999999</v>
      </c>
      <c r="U651" s="38">
        <v>20.76118</v>
      </c>
      <c r="V651" s="38">
        <v>23.29288</v>
      </c>
      <c r="W651" s="38">
        <v>25.30499</v>
      </c>
      <c r="X651" s="38">
        <v>26.953959999999999</v>
      </c>
      <c r="Y651" s="38">
        <v>28.336210000000001</v>
      </c>
      <c r="Z651" s="38">
        <v>29.25902</v>
      </c>
      <c r="AA651" s="38">
        <v>30.020019999999999</v>
      </c>
      <c r="AB651" s="38">
        <v>30.314209999999999</v>
      </c>
      <c r="AC651" s="38">
        <v>29.448630000000001</v>
      </c>
      <c r="AD651" s="38">
        <v>28.2684</v>
      </c>
      <c r="AE651" s="38">
        <v>26.029949999999999</v>
      </c>
      <c r="AF651" s="38">
        <v>23.480799999999999</v>
      </c>
      <c r="AG651" s="38">
        <v>21.890730000000001</v>
      </c>
      <c r="AH651" s="38">
        <v>20.961839999999999</v>
      </c>
      <c r="AI651" s="38">
        <v>19.41741</v>
      </c>
      <c r="AJ651" s="38">
        <v>17.488060000000001</v>
      </c>
      <c r="AK651" s="38">
        <v>16.143329999999999</v>
      </c>
      <c r="AL651" s="38">
        <v>-8.1471399999999999E-2</v>
      </c>
      <c r="AM651" s="38">
        <v>-8.6469199999999996E-2</v>
      </c>
      <c r="AN651" s="38">
        <v>-7.5532500000000002E-2</v>
      </c>
      <c r="AO651" s="38">
        <v>-1.7393700000000002E-2</v>
      </c>
      <c r="AP651" s="38">
        <v>0.1150301</v>
      </c>
      <c r="AQ651" s="38">
        <v>2.6602500000000001E-2</v>
      </c>
      <c r="AR651" s="38">
        <v>-0.21645729999999999</v>
      </c>
      <c r="AS651" s="38">
        <v>-9.7364099999999995E-2</v>
      </c>
      <c r="AT651" s="38">
        <v>-0.16244439999999999</v>
      </c>
      <c r="AU651" s="38">
        <v>-0.40496559999999998</v>
      </c>
      <c r="AV651" s="38">
        <v>-0.30562450000000002</v>
      </c>
      <c r="AW651" s="38">
        <v>-6.1764100000000002E-2</v>
      </c>
      <c r="AX651" s="38">
        <v>1.6597799999999999E-2</v>
      </c>
      <c r="AY651" s="38">
        <v>-6.4779299999999998E-2</v>
      </c>
      <c r="AZ651" s="38">
        <v>-4.2143699999999999E-2</v>
      </c>
      <c r="BA651" s="38">
        <v>-0.15468709999999999</v>
      </c>
      <c r="BB651" s="38">
        <v>-0.1369281</v>
      </c>
      <c r="BC651" s="38">
        <v>-0.41005360000000002</v>
      </c>
      <c r="BD651" s="38">
        <v>-0.4981371</v>
      </c>
      <c r="BE651" s="38">
        <v>-0.53159109999999998</v>
      </c>
      <c r="BF651" s="38">
        <v>-0.27325939999999999</v>
      </c>
      <c r="BG651" s="38">
        <v>-0.27230890000000002</v>
      </c>
      <c r="BH651" s="38">
        <v>-0.31565720000000003</v>
      </c>
      <c r="BI651" s="38">
        <v>-0.2835975</v>
      </c>
      <c r="BJ651" s="38">
        <v>-2.85592E-2</v>
      </c>
      <c r="BK651" s="38">
        <v>-3.0143799999999998E-2</v>
      </c>
      <c r="BL651" s="38">
        <v>-2.3080799999999999E-2</v>
      </c>
      <c r="BM651" s="38">
        <v>2.9572600000000001E-2</v>
      </c>
      <c r="BN651" s="38">
        <v>0.16216729999999999</v>
      </c>
      <c r="BO651" s="38">
        <v>7.2593099999999994E-2</v>
      </c>
      <c r="BP651" s="38">
        <v>-0.15495349999999999</v>
      </c>
      <c r="BQ651" s="38">
        <v>-4.9288199999999997E-2</v>
      </c>
      <c r="BR651" s="38">
        <v>-8.9503700000000005E-2</v>
      </c>
      <c r="BS651" s="38">
        <v>-0.29103190000000001</v>
      </c>
      <c r="BT651" s="38">
        <v>-0.2251861</v>
      </c>
      <c r="BU651" s="38">
        <v>-1.7949400000000001E-2</v>
      </c>
      <c r="BV651" s="38">
        <v>5.3410800000000001E-2</v>
      </c>
      <c r="BW651" s="38">
        <v>-2.65531E-2</v>
      </c>
      <c r="BX651" s="38">
        <v>3.3343100000000001E-2</v>
      </c>
      <c r="BY651" s="38">
        <v>-6.1991699999999997E-2</v>
      </c>
      <c r="BZ651" s="38">
        <v>7.4872999999999997E-3</v>
      </c>
      <c r="CA651" s="38">
        <v>-0.28454410000000002</v>
      </c>
      <c r="CB651" s="38">
        <v>-0.37270779999999998</v>
      </c>
      <c r="CC651" s="38">
        <v>-0.3856716</v>
      </c>
      <c r="CD651" s="38">
        <v>-0.1616368</v>
      </c>
      <c r="CE651" s="38">
        <v>-0.17797170000000001</v>
      </c>
      <c r="CF651" s="38">
        <v>-0.22422429999999999</v>
      </c>
      <c r="CG651" s="38">
        <v>-0.19826389999999999</v>
      </c>
      <c r="CH651" s="38">
        <v>8.0876000000000003E-3</v>
      </c>
      <c r="CI651" s="38">
        <v>8.8670999999999993E-3</v>
      </c>
      <c r="CJ651" s="38">
        <v>1.32471E-2</v>
      </c>
      <c r="CK651" s="38">
        <v>6.2101299999999998E-2</v>
      </c>
      <c r="CL651" s="38">
        <v>0.1948143</v>
      </c>
      <c r="CM651" s="38">
        <v>0.104446</v>
      </c>
      <c r="CN651" s="38">
        <v>-0.1123562</v>
      </c>
      <c r="CO651" s="38">
        <v>-1.5990999999999998E-2</v>
      </c>
      <c r="CP651" s="38">
        <v>-3.8985199999999998E-2</v>
      </c>
      <c r="CQ651" s="38">
        <v>-0.2121218</v>
      </c>
      <c r="CR651" s="38">
        <v>-0.16947470000000001</v>
      </c>
      <c r="CS651" s="38">
        <v>1.23965E-2</v>
      </c>
      <c r="CT651" s="38">
        <v>7.8907400000000003E-2</v>
      </c>
      <c r="CU651" s="38">
        <v>-7.7799999999999994E-5</v>
      </c>
      <c r="CV651" s="38">
        <v>8.5625000000000007E-2</v>
      </c>
      <c r="CW651" s="38">
        <v>2.2089000000000002E-3</v>
      </c>
      <c r="CX651" s="38">
        <v>0.10750899999999999</v>
      </c>
      <c r="CY651" s="38">
        <v>-0.1976165</v>
      </c>
      <c r="CZ651" s="38">
        <v>-0.28583589999999998</v>
      </c>
      <c r="DA651" s="38">
        <v>-0.28460829999999998</v>
      </c>
      <c r="DB651" s="38">
        <v>-8.4327299999999994E-2</v>
      </c>
      <c r="DC651" s="38">
        <v>-0.112634</v>
      </c>
      <c r="DD651" s="38">
        <v>-0.16089809999999999</v>
      </c>
      <c r="DE651" s="38">
        <v>-0.13916210000000001</v>
      </c>
      <c r="DF651" s="38">
        <v>4.4734500000000003E-2</v>
      </c>
      <c r="DG651" s="38">
        <v>4.7877900000000001E-2</v>
      </c>
      <c r="DH651" s="38">
        <v>4.9575000000000001E-2</v>
      </c>
      <c r="DI651" s="38">
        <v>9.4629900000000003E-2</v>
      </c>
      <c r="DJ651" s="38">
        <v>0.22746140000000001</v>
      </c>
      <c r="DK651" s="38">
        <v>0.1362989</v>
      </c>
      <c r="DL651" s="38">
        <v>-6.9758799999999996E-2</v>
      </c>
      <c r="DM651" s="38">
        <v>1.7306200000000001E-2</v>
      </c>
      <c r="DN651" s="38">
        <v>1.1533399999999999E-2</v>
      </c>
      <c r="DO651" s="38">
        <v>-0.13321169999999999</v>
      </c>
      <c r="DP651" s="38">
        <v>-0.1137633</v>
      </c>
      <c r="DQ651" s="38">
        <v>4.27424E-2</v>
      </c>
      <c r="DR651" s="38">
        <v>0.104404</v>
      </c>
      <c r="DS651" s="38">
        <v>2.6397500000000001E-2</v>
      </c>
      <c r="DT651" s="38">
        <v>0.137907</v>
      </c>
      <c r="DU651" s="38">
        <v>6.6409399999999993E-2</v>
      </c>
      <c r="DV651" s="38">
        <v>0.20753070000000001</v>
      </c>
      <c r="DW651" s="38">
        <v>-0.11068890000000001</v>
      </c>
      <c r="DX651" s="38">
        <v>-0.1989639</v>
      </c>
      <c r="DY651" s="38">
        <v>-0.18354500000000001</v>
      </c>
      <c r="DZ651" s="38">
        <v>-7.0178999999999997E-3</v>
      </c>
      <c r="EA651" s="38">
        <v>-4.7296400000000002E-2</v>
      </c>
      <c r="EB651" s="38">
        <v>-9.7572000000000006E-2</v>
      </c>
      <c r="EC651" s="38">
        <v>-8.0060300000000001E-2</v>
      </c>
      <c r="ED651" s="38">
        <v>9.7646700000000003E-2</v>
      </c>
      <c r="EE651" s="38">
        <v>0.1042034</v>
      </c>
      <c r="EF651" s="38">
        <v>0.1020267</v>
      </c>
      <c r="EG651" s="38">
        <v>0.14159620000000001</v>
      </c>
      <c r="EH651" s="38">
        <v>0.27459850000000002</v>
      </c>
      <c r="EI651" s="38">
        <v>0.18228949999999999</v>
      </c>
      <c r="EJ651" s="38">
        <v>-8.2550999999999996E-3</v>
      </c>
      <c r="EK651" s="38">
        <v>6.5382099999999999E-2</v>
      </c>
      <c r="EL651" s="38">
        <v>8.4474099999999996E-2</v>
      </c>
      <c r="EM651" s="38">
        <v>-1.9278E-2</v>
      </c>
      <c r="EN651" s="38">
        <v>-3.3324800000000002E-2</v>
      </c>
      <c r="EO651" s="38">
        <v>8.6557099999999998E-2</v>
      </c>
      <c r="EP651" s="38">
        <v>0.14121700000000001</v>
      </c>
      <c r="EQ651" s="38">
        <v>6.4623700000000006E-2</v>
      </c>
      <c r="ER651" s="38">
        <v>0.21339379999999999</v>
      </c>
      <c r="ES651" s="38">
        <v>0.15910479999999999</v>
      </c>
      <c r="ET651" s="38">
        <v>0.35194609999999998</v>
      </c>
      <c r="EU651" s="38">
        <v>1.48206E-2</v>
      </c>
      <c r="EV651" s="38">
        <v>-7.3534600000000006E-2</v>
      </c>
      <c r="EW651" s="38">
        <v>-3.7625600000000002E-2</v>
      </c>
      <c r="EX651" s="38">
        <v>0.10460469999999999</v>
      </c>
      <c r="EY651" s="38">
        <v>4.7040800000000001E-2</v>
      </c>
      <c r="EZ651" s="38">
        <v>-6.1390999999999998E-3</v>
      </c>
      <c r="FA651" s="38">
        <v>5.2732999999999999E-3</v>
      </c>
      <c r="FB651" s="38">
        <v>65.501260000000002</v>
      </c>
      <c r="FC651" s="38">
        <v>64.870450000000005</v>
      </c>
      <c r="FD651" s="38">
        <v>63.976779999999998</v>
      </c>
      <c r="FE651" s="38">
        <v>63.170630000000003</v>
      </c>
      <c r="FF651" s="38">
        <v>62.601869999999998</v>
      </c>
      <c r="FG651" s="38">
        <v>62.228279999999998</v>
      </c>
      <c r="FH651" s="38">
        <v>62.257269999999998</v>
      </c>
      <c r="FI651" s="38">
        <v>64.068049999999999</v>
      </c>
      <c r="FJ651" s="38">
        <v>67.723309999999998</v>
      </c>
      <c r="FK651" s="38">
        <v>72.037059999999997</v>
      </c>
      <c r="FL651" s="38">
        <v>76.401259999999994</v>
      </c>
      <c r="FM651" s="38">
        <v>80.777190000000004</v>
      </c>
      <c r="FN651" s="38">
        <v>84.821669999999997</v>
      </c>
      <c r="FO651" s="38">
        <v>88.104420000000005</v>
      </c>
      <c r="FP651" s="38">
        <v>90.164990000000003</v>
      </c>
      <c r="FQ651" s="38">
        <v>90.511679999999998</v>
      </c>
      <c r="FR651" s="38">
        <v>89.122770000000003</v>
      </c>
      <c r="FS651" s="38">
        <v>86.305409999999995</v>
      </c>
      <c r="FT651" s="38">
        <v>81.944239999999994</v>
      </c>
      <c r="FU651" s="38">
        <v>77.040599999999998</v>
      </c>
      <c r="FV651" s="38">
        <v>72.825839999999999</v>
      </c>
      <c r="FW651">
        <v>70.151730000000001</v>
      </c>
      <c r="FX651">
        <v>68.178759999999997</v>
      </c>
      <c r="FY651">
        <v>66.887090000000001</v>
      </c>
      <c r="FZ651">
        <v>0.16267300000000001</v>
      </c>
      <c r="GA651">
        <v>1.1337159999999999</v>
      </c>
      <c r="GB651">
        <v>1</v>
      </c>
    </row>
    <row r="652" spans="1:184" x14ac:dyDescent="0.3">
      <c r="A652" t="s">
        <v>279</v>
      </c>
      <c r="B652" t="s">
        <v>1</v>
      </c>
      <c r="C652" t="s">
        <v>259</v>
      </c>
      <c r="D652" t="s">
        <v>1</v>
      </c>
      <c r="E652" t="s">
        <v>1</v>
      </c>
      <c r="F652" t="s">
        <v>1</v>
      </c>
      <c r="G652" t="s">
        <v>1</v>
      </c>
      <c r="H652" s="40" t="s">
        <v>1</v>
      </c>
      <c r="I652" s="18" t="s">
        <v>1</v>
      </c>
      <c r="J652" s="38" t="s">
        <v>1</v>
      </c>
      <c r="K652" s="18">
        <v>44722</v>
      </c>
      <c r="L652" s="38">
        <v>5587</v>
      </c>
      <c r="M652" s="38">
        <v>5587</v>
      </c>
      <c r="N652" s="38">
        <v>14.00525</v>
      </c>
      <c r="O652" s="38">
        <v>13.21278</v>
      </c>
      <c r="P652" s="38">
        <v>12.813409999999999</v>
      </c>
      <c r="Q652" s="38">
        <v>12.67254</v>
      </c>
      <c r="R652" s="38">
        <v>13.1074</v>
      </c>
      <c r="S652" s="38">
        <v>14.25634</v>
      </c>
      <c r="T652" s="38">
        <v>15.576750000000001</v>
      </c>
      <c r="U652" s="38">
        <v>17.82572</v>
      </c>
      <c r="V652" s="38">
        <v>20.528199999999998</v>
      </c>
      <c r="W652" s="38">
        <v>22.486000000000001</v>
      </c>
      <c r="X652" s="38">
        <v>24.215050000000002</v>
      </c>
      <c r="Y652" s="38">
        <v>25.52524</v>
      </c>
      <c r="Z652" s="38">
        <v>26.387619999999998</v>
      </c>
      <c r="AA652" s="38">
        <v>27.255849999999999</v>
      </c>
      <c r="AB652" s="38">
        <v>27.442299999999999</v>
      </c>
      <c r="AC652" s="38">
        <v>27.225519999999999</v>
      </c>
      <c r="AD652" s="38">
        <v>26.312799999999999</v>
      </c>
      <c r="AE652" s="38">
        <v>24.593219999999999</v>
      </c>
      <c r="AF652" s="38">
        <v>23.068719999999999</v>
      </c>
      <c r="AG652" s="38">
        <v>21.98218</v>
      </c>
      <c r="AH652" s="38">
        <v>20.881540000000001</v>
      </c>
      <c r="AI652" s="38">
        <v>19.251629999999999</v>
      </c>
      <c r="AJ652" s="38">
        <v>17.292840000000002</v>
      </c>
      <c r="AK652" s="38">
        <v>15.604189999999999</v>
      </c>
      <c r="AL652" s="38">
        <v>-7.1521500000000002E-2</v>
      </c>
      <c r="AM652" s="38">
        <v>-0.1042565</v>
      </c>
      <c r="AN652" s="38">
        <v>2.4979500000000002E-2</v>
      </c>
      <c r="AO652" s="38">
        <v>6.3142199999999996E-2</v>
      </c>
      <c r="AP652" s="38">
        <v>0.20897170000000001</v>
      </c>
      <c r="AQ652" s="38">
        <v>0.13860410000000001</v>
      </c>
      <c r="AR652" s="38">
        <v>-5.2741499999999997E-2</v>
      </c>
      <c r="AS652" s="38">
        <v>-0.228517</v>
      </c>
      <c r="AT652" s="38">
        <v>-0.42839319999999997</v>
      </c>
      <c r="AU652" s="38">
        <v>-0.61489150000000004</v>
      </c>
      <c r="AV652" s="38">
        <v>-0.39696160000000003</v>
      </c>
      <c r="AW652" s="38">
        <v>-0.195322</v>
      </c>
      <c r="AX652" s="38">
        <v>-6.6584900000000002E-2</v>
      </c>
      <c r="AY652" s="38">
        <v>5.5973999999999998E-3</v>
      </c>
      <c r="AZ652" s="38">
        <v>-6.6470399999999999E-2</v>
      </c>
      <c r="BA652" s="38">
        <v>9.9324899999999994E-2</v>
      </c>
      <c r="BB652" s="38">
        <v>8.9965699999999996E-2</v>
      </c>
      <c r="BC652" s="38">
        <v>-7.2417999999999996E-3</v>
      </c>
      <c r="BD652" s="38">
        <v>-4.8526800000000002E-2</v>
      </c>
      <c r="BE652" s="38">
        <v>-9.1276099999999999E-2</v>
      </c>
      <c r="BF652" s="38">
        <v>-0.1962757</v>
      </c>
      <c r="BG652" s="38">
        <v>-0.51068970000000002</v>
      </c>
      <c r="BH652" s="38">
        <v>-0.50413450000000004</v>
      </c>
      <c r="BI652" s="38">
        <v>-0.57722280000000004</v>
      </c>
      <c r="BJ652" s="38">
        <v>2.55079E-2</v>
      </c>
      <c r="BK652" s="38">
        <v>-3.3469600000000002E-2</v>
      </c>
      <c r="BL652" s="38">
        <v>7.3325299999999996E-2</v>
      </c>
      <c r="BM652" s="38">
        <v>0.1058052</v>
      </c>
      <c r="BN652" s="38">
        <v>0.25008760000000002</v>
      </c>
      <c r="BO652" s="38">
        <v>0.2032619</v>
      </c>
      <c r="BP652" s="38">
        <v>6.6671999999999999E-3</v>
      </c>
      <c r="BQ652" s="38">
        <v>-0.18869059999999999</v>
      </c>
      <c r="BR652" s="38">
        <v>-0.36280829999999997</v>
      </c>
      <c r="BS652" s="38">
        <v>-0.50190710000000005</v>
      </c>
      <c r="BT652" s="38">
        <v>-0.32204890000000003</v>
      </c>
      <c r="BU652" s="38">
        <v>-0.14882960000000001</v>
      </c>
      <c r="BV652" s="38">
        <v>-4.0217700000000002E-2</v>
      </c>
      <c r="BW652" s="38">
        <v>4.2558100000000001E-2</v>
      </c>
      <c r="BX652" s="38">
        <v>1.3473600000000001E-2</v>
      </c>
      <c r="BY652" s="38">
        <v>0.2012478</v>
      </c>
      <c r="BZ652" s="38">
        <v>0.20502819999999999</v>
      </c>
      <c r="CA652" s="38">
        <v>0.10215779999999999</v>
      </c>
      <c r="CB652" s="38">
        <v>4.9707099999999997E-2</v>
      </c>
      <c r="CC652" s="38">
        <v>-5.8095999999999998E-3</v>
      </c>
      <c r="CD652" s="38">
        <v>-0.1061589</v>
      </c>
      <c r="CE652" s="38">
        <v>-0.36071049999999999</v>
      </c>
      <c r="CF652" s="38">
        <v>-0.35916409999999999</v>
      </c>
      <c r="CG652" s="38">
        <v>-0.42945430000000001</v>
      </c>
      <c r="CH652" s="38">
        <v>9.2710100000000004E-2</v>
      </c>
      <c r="CI652" s="38">
        <v>1.5557100000000001E-2</v>
      </c>
      <c r="CJ652" s="38">
        <v>0.1068094</v>
      </c>
      <c r="CK652" s="38">
        <v>0.13535340000000001</v>
      </c>
      <c r="CL652" s="38">
        <v>0.27856439999999999</v>
      </c>
      <c r="CM652" s="38">
        <v>0.2480436</v>
      </c>
      <c r="CN652" s="38">
        <v>4.7813599999999998E-2</v>
      </c>
      <c r="CO652" s="38">
        <v>-0.161107</v>
      </c>
      <c r="CP652" s="38">
        <v>-0.31738430000000001</v>
      </c>
      <c r="CQ652" s="38">
        <v>-0.42365429999999998</v>
      </c>
      <c r="CR652" s="38">
        <v>-0.27016449999999997</v>
      </c>
      <c r="CS652" s="38">
        <v>-0.1166291</v>
      </c>
      <c r="CT652" s="38">
        <v>-2.1955800000000001E-2</v>
      </c>
      <c r="CU652" s="38">
        <v>6.8156999999999995E-2</v>
      </c>
      <c r="CV652" s="38">
        <v>6.8842600000000004E-2</v>
      </c>
      <c r="CW652" s="38">
        <v>0.27183930000000001</v>
      </c>
      <c r="CX652" s="38">
        <v>0.28472019999999998</v>
      </c>
      <c r="CY652" s="38">
        <v>0.17792769999999999</v>
      </c>
      <c r="CZ652" s="38">
        <v>0.11774370000000001</v>
      </c>
      <c r="DA652" s="38">
        <v>5.3384300000000003E-2</v>
      </c>
      <c r="DB652" s="38">
        <v>-4.3744199999999997E-2</v>
      </c>
      <c r="DC652" s="38">
        <v>-0.25683539999999999</v>
      </c>
      <c r="DD652" s="38">
        <v>-0.25875789999999999</v>
      </c>
      <c r="DE652" s="38">
        <v>-0.32711030000000002</v>
      </c>
      <c r="DF652" s="38">
        <v>0.15991230000000001</v>
      </c>
      <c r="DG652" s="38">
        <v>6.45839E-2</v>
      </c>
      <c r="DH652" s="38">
        <v>0.14029359999999999</v>
      </c>
      <c r="DI652" s="38">
        <v>0.16490170000000001</v>
      </c>
      <c r="DJ652" s="38">
        <v>0.30704120000000001</v>
      </c>
      <c r="DK652" s="38">
        <v>0.29282540000000001</v>
      </c>
      <c r="DL652" s="38">
        <v>8.8959899999999995E-2</v>
      </c>
      <c r="DM652" s="38">
        <v>-0.13352339999999999</v>
      </c>
      <c r="DN652" s="38">
        <v>-0.27196039999999999</v>
      </c>
      <c r="DO652" s="38">
        <v>-0.34540159999999998</v>
      </c>
      <c r="DP652" s="38">
        <v>-0.21828020000000001</v>
      </c>
      <c r="DQ652" s="38">
        <v>-8.4428699999999995E-2</v>
      </c>
      <c r="DR652" s="38">
        <v>-3.6939E-3</v>
      </c>
      <c r="DS652" s="38">
        <v>9.3755900000000003E-2</v>
      </c>
      <c r="DT652" s="38">
        <v>0.12421160000000001</v>
      </c>
      <c r="DU652" s="38">
        <v>0.34243069999999998</v>
      </c>
      <c r="DV652" s="38">
        <v>0.36441220000000002</v>
      </c>
      <c r="DW652" s="38">
        <v>0.25369750000000002</v>
      </c>
      <c r="DX652" s="38">
        <v>0.18578020000000001</v>
      </c>
      <c r="DY652" s="38">
        <v>0.1125782</v>
      </c>
      <c r="DZ652" s="38">
        <v>1.86705E-2</v>
      </c>
      <c r="EA652" s="38">
        <v>-0.15296029999999999</v>
      </c>
      <c r="EB652" s="38">
        <v>-0.15835179999999999</v>
      </c>
      <c r="EC652" s="38">
        <v>-0.2247663</v>
      </c>
      <c r="ED652" s="38">
        <v>0.2569417</v>
      </c>
      <c r="EE652" s="38">
        <v>0.13537070000000001</v>
      </c>
      <c r="EF652" s="38">
        <v>0.18863930000000001</v>
      </c>
      <c r="EG652" s="38">
        <v>0.20756459999999999</v>
      </c>
      <c r="EH652" s="38">
        <v>0.3481571</v>
      </c>
      <c r="EI652" s="38">
        <v>0.3574831</v>
      </c>
      <c r="EJ652" s="38">
        <v>0.14836869999999999</v>
      </c>
      <c r="EK652" s="38">
        <v>-9.3697000000000003E-2</v>
      </c>
      <c r="EL652" s="38">
        <v>-0.20637539999999999</v>
      </c>
      <c r="EM652" s="38">
        <v>-0.23241719999999999</v>
      </c>
      <c r="EN652" s="38">
        <v>-0.14336750000000001</v>
      </c>
      <c r="EO652" s="38">
        <v>-3.7936299999999999E-2</v>
      </c>
      <c r="EP652" s="38">
        <v>2.26734E-2</v>
      </c>
      <c r="EQ652" s="38">
        <v>0.13071659999999999</v>
      </c>
      <c r="ER652" s="38">
        <v>0.20415559999999999</v>
      </c>
      <c r="ES652" s="38">
        <v>0.44435360000000002</v>
      </c>
      <c r="ET652" s="38">
        <v>0.47947469999999998</v>
      </c>
      <c r="EU652" s="38">
        <v>0.36309720000000001</v>
      </c>
      <c r="EV652" s="38">
        <v>0.28401409999999999</v>
      </c>
      <c r="EW652" s="38">
        <v>0.19804469999999999</v>
      </c>
      <c r="EX652" s="38">
        <v>0.10878740000000001</v>
      </c>
      <c r="EY652" s="38">
        <v>-2.9811E-3</v>
      </c>
      <c r="EZ652" s="38">
        <v>-1.33813E-2</v>
      </c>
      <c r="FA652" s="38">
        <v>-7.6997700000000002E-2</v>
      </c>
      <c r="FB652" s="38">
        <v>84.336609999999993</v>
      </c>
      <c r="FC652" s="38">
        <v>82.030320000000003</v>
      </c>
      <c r="FD652" s="38">
        <v>78.723879999999994</v>
      </c>
      <c r="FE652" s="38">
        <v>75.93938</v>
      </c>
      <c r="FF652" s="38">
        <v>75.023780000000002</v>
      </c>
      <c r="FG652" s="38">
        <v>74.055710000000005</v>
      </c>
      <c r="FH652" s="38">
        <v>74.072609999999997</v>
      </c>
      <c r="FI652" s="38">
        <v>77.532430000000005</v>
      </c>
      <c r="FJ652" s="38">
        <v>82.459519999999998</v>
      </c>
      <c r="FK652" s="38">
        <v>85.611999999999995</v>
      </c>
      <c r="FL652" s="38">
        <v>88.743849999999995</v>
      </c>
      <c r="FM652" s="38">
        <v>91.822519999999997</v>
      </c>
      <c r="FN652" s="38">
        <v>94.307590000000005</v>
      </c>
      <c r="FO652" s="38">
        <v>96.792789999999997</v>
      </c>
      <c r="FP652" s="38">
        <v>98.693179999999998</v>
      </c>
      <c r="FQ652" s="38">
        <v>100.98860000000001</v>
      </c>
      <c r="FR652" s="38">
        <v>101.4209</v>
      </c>
      <c r="FS652" s="38">
        <v>101.5886</v>
      </c>
      <c r="FT652" s="38">
        <v>100.316</v>
      </c>
      <c r="FU652" s="38">
        <v>99.041439999999994</v>
      </c>
      <c r="FV652" s="38">
        <v>96.015950000000004</v>
      </c>
      <c r="FW652">
        <v>93.929739999999995</v>
      </c>
      <c r="FX652">
        <v>90.672420000000002</v>
      </c>
      <c r="FY652">
        <v>87.321979999999996</v>
      </c>
      <c r="FZ652">
        <v>0.1180008</v>
      </c>
      <c r="GA652">
        <v>1.1624239999999999</v>
      </c>
      <c r="GB652">
        <v>1</v>
      </c>
    </row>
    <row r="653" spans="1:184" x14ac:dyDescent="0.3">
      <c r="A653" t="s">
        <v>279</v>
      </c>
      <c r="B653" t="s">
        <v>1</v>
      </c>
      <c r="C653" t="s">
        <v>259</v>
      </c>
      <c r="D653" t="s">
        <v>1</v>
      </c>
      <c r="E653" t="s">
        <v>1</v>
      </c>
      <c r="F653" t="s">
        <v>1</v>
      </c>
      <c r="G653" t="s">
        <v>1</v>
      </c>
      <c r="H653" s="40" t="s">
        <v>1</v>
      </c>
      <c r="I653" s="18" t="s">
        <v>1</v>
      </c>
      <c r="J653" s="38" t="s">
        <v>1</v>
      </c>
      <c r="K653" s="18">
        <v>44739</v>
      </c>
      <c r="L653" s="38">
        <v>5581</v>
      </c>
      <c r="M653" s="38">
        <v>5581</v>
      </c>
      <c r="N653" s="38">
        <v>13.796860000000001</v>
      </c>
      <c r="O653" s="38">
        <v>13.27182</v>
      </c>
      <c r="P653" s="38">
        <v>12.853300000000001</v>
      </c>
      <c r="Q653" s="38">
        <v>12.84266</v>
      </c>
      <c r="R653" s="38">
        <v>13.40193</v>
      </c>
      <c r="S653" s="38">
        <v>14.77373</v>
      </c>
      <c r="T653" s="38">
        <v>16.478190000000001</v>
      </c>
      <c r="U653" s="38">
        <v>18.875589999999999</v>
      </c>
      <c r="V653" s="38">
        <v>21.711510000000001</v>
      </c>
      <c r="W653" s="38">
        <v>23.609760000000001</v>
      </c>
      <c r="X653" s="38">
        <v>25.212759999999999</v>
      </c>
      <c r="Y653" s="38">
        <v>26.50666</v>
      </c>
      <c r="Z653" s="38">
        <v>27.508569999999999</v>
      </c>
      <c r="AA653" s="38">
        <v>28.449380000000001</v>
      </c>
      <c r="AB653" s="38">
        <v>28.809159999999999</v>
      </c>
      <c r="AC653" s="38">
        <v>28.535049999999998</v>
      </c>
      <c r="AD653" s="38">
        <v>27.65822</v>
      </c>
      <c r="AE653" s="38">
        <v>25.635919999999999</v>
      </c>
      <c r="AF653" s="38">
        <v>23.88409</v>
      </c>
      <c r="AG653" s="38">
        <v>22.696449999999999</v>
      </c>
      <c r="AH653" s="38">
        <v>21.301300000000001</v>
      </c>
      <c r="AI653" s="38">
        <v>19.131730000000001</v>
      </c>
      <c r="AJ653" s="38">
        <v>17.041989999999998</v>
      </c>
      <c r="AK653" s="38">
        <v>15.508929999999999</v>
      </c>
      <c r="AL653" s="38">
        <v>-0.41526089999999999</v>
      </c>
      <c r="AM653" s="38">
        <v>-0.20526079999999999</v>
      </c>
      <c r="AN653" s="38">
        <v>-0.15607950000000001</v>
      </c>
      <c r="AO653" s="38">
        <v>-0.1037396</v>
      </c>
      <c r="AP653" s="38">
        <v>1.2347500000000001E-2</v>
      </c>
      <c r="AQ653" s="38">
        <v>0.2297343</v>
      </c>
      <c r="AR653" s="38">
        <v>0.34822199999999998</v>
      </c>
      <c r="AS653" s="38">
        <v>-6.8077700000000005E-2</v>
      </c>
      <c r="AT653" s="38">
        <v>8.6335000000000005E-3</v>
      </c>
      <c r="AU653" s="38">
        <v>-0.1690094</v>
      </c>
      <c r="AV653" s="38">
        <v>-0.32625009999999999</v>
      </c>
      <c r="AW653" s="38">
        <v>-0.13602359999999999</v>
      </c>
      <c r="AX653" s="38">
        <v>-8.1557000000000001E-3</v>
      </c>
      <c r="AY653" s="38">
        <v>8.0530400000000002E-2</v>
      </c>
      <c r="AZ653" s="38">
        <v>0.13583509999999999</v>
      </c>
      <c r="BA653" s="38">
        <v>0.1514181</v>
      </c>
      <c r="BB653" s="38">
        <v>0.36781510000000001</v>
      </c>
      <c r="BC653" s="38">
        <v>0.1386194</v>
      </c>
      <c r="BD653" s="38">
        <v>-2.70467E-2</v>
      </c>
      <c r="BE653" s="38">
        <v>1.91734E-2</v>
      </c>
      <c r="BF653" s="38">
        <v>-3.67532E-2</v>
      </c>
      <c r="BG653" s="38">
        <v>-0.63556710000000005</v>
      </c>
      <c r="BH653" s="38">
        <v>-0.4121302</v>
      </c>
      <c r="BI653" s="38">
        <v>-0.44624200000000003</v>
      </c>
      <c r="BJ653" s="38">
        <v>-0.37257630000000003</v>
      </c>
      <c r="BK653" s="38">
        <v>-0.15909200000000001</v>
      </c>
      <c r="BL653" s="38">
        <v>-0.1152629</v>
      </c>
      <c r="BM653" s="38">
        <v>-6.5064800000000006E-2</v>
      </c>
      <c r="BN653" s="38">
        <v>5.08213E-2</v>
      </c>
      <c r="BO653" s="38">
        <v>0.27395890000000001</v>
      </c>
      <c r="BP653" s="38">
        <v>0.41556539999999997</v>
      </c>
      <c r="BQ653" s="38">
        <v>-1.4422000000000001E-2</v>
      </c>
      <c r="BR653" s="38">
        <v>6.0244899999999997E-2</v>
      </c>
      <c r="BS653" s="38">
        <v>-0.1082762</v>
      </c>
      <c r="BT653" s="38">
        <v>-0.2788987</v>
      </c>
      <c r="BU653" s="38">
        <v>-9.3669000000000002E-2</v>
      </c>
      <c r="BV653" s="38">
        <v>9.2013000000000008E-3</v>
      </c>
      <c r="BW653" s="38">
        <v>0.102076</v>
      </c>
      <c r="BX653" s="38">
        <v>0.17173379999999999</v>
      </c>
      <c r="BY653" s="38">
        <v>0.192028</v>
      </c>
      <c r="BZ653" s="38">
        <v>0.41039120000000001</v>
      </c>
      <c r="CA653" s="38">
        <v>0.18790180000000001</v>
      </c>
      <c r="CB653" s="38">
        <v>3.2882000000000002E-2</v>
      </c>
      <c r="CC653" s="38">
        <v>8.7365600000000002E-2</v>
      </c>
      <c r="CD653" s="38">
        <v>2.3169800000000001E-2</v>
      </c>
      <c r="CE653" s="38">
        <v>-0.51057779999999997</v>
      </c>
      <c r="CF653" s="38">
        <v>-0.2946511</v>
      </c>
      <c r="CG653" s="38">
        <v>-0.30479709999999999</v>
      </c>
      <c r="CH653" s="38">
        <v>-0.34301310000000002</v>
      </c>
      <c r="CI653" s="38">
        <v>-0.1271156</v>
      </c>
      <c r="CJ653" s="38">
        <v>-8.6993399999999999E-2</v>
      </c>
      <c r="CK653" s="38">
        <v>-3.8278800000000002E-2</v>
      </c>
      <c r="CL653" s="38">
        <v>7.7468099999999998E-2</v>
      </c>
      <c r="CM653" s="38">
        <v>0.30458869999999999</v>
      </c>
      <c r="CN653" s="38">
        <v>0.46220719999999998</v>
      </c>
      <c r="CO653" s="38">
        <v>2.27399E-2</v>
      </c>
      <c r="CP653" s="38">
        <v>9.5990800000000001E-2</v>
      </c>
      <c r="CQ653" s="38">
        <v>-6.6212599999999996E-2</v>
      </c>
      <c r="CR653" s="38">
        <v>-0.24610319999999999</v>
      </c>
      <c r="CS653" s="38">
        <v>-6.4334299999999997E-2</v>
      </c>
      <c r="CT653" s="38">
        <v>2.1222600000000001E-2</v>
      </c>
      <c r="CU653" s="38">
        <v>0.1169984</v>
      </c>
      <c r="CV653" s="38">
        <v>0.1965971</v>
      </c>
      <c r="CW653" s="38">
        <v>0.22015419999999999</v>
      </c>
      <c r="CX653" s="38">
        <v>0.43987929999999997</v>
      </c>
      <c r="CY653" s="38">
        <v>0.2220346</v>
      </c>
      <c r="CZ653" s="38">
        <v>7.4388499999999996E-2</v>
      </c>
      <c r="DA653" s="38">
        <v>0.1345954</v>
      </c>
      <c r="DB653" s="38">
        <v>6.4672199999999999E-2</v>
      </c>
      <c r="DC653" s="38">
        <v>-0.42401060000000002</v>
      </c>
      <c r="DD653" s="38">
        <v>-0.21328549999999999</v>
      </c>
      <c r="DE653" s="38">
        <v>-0.20683289999999999</v>
      </c>
      <c r="DF653" s="38">
        <v>-0.3134499</v>
      </c>
      <c r="DG653" s="38">
        <v>-9.5139199999999993E-2</v>
      </c>
      <c r="DH653" s="38">
        <v>-5.8723999999999998E-2</v>
      </c>
      <c r="DI653" s="38">
        <v>-1.14927E-2</v>
      </c>
      <c r="DJ653" s="38">
        <v>0.1041149</v>
      </c>
      <c r="DK653" s="38">
        <v>0.33521859999999998</v>
      </c>
      <c r="DL653" s="38">
        <v>0.508849</v>
      </c>
      <c r="DM653" s="38">
        <v>5.9901700000000002E-2</v>
      </c>
      <c r="DN653" s="38">
        <v>0.13173670000000001</v>
      </c>
      <c r="DO653" s="38">
        <v>-2.4148900000000001E-2</v>
      </c>
      <c r="DP653" s="38">
        <v>-0.21330779999999999</v>
      </c>
      <c r="DQ653" s="38">
        <v>-3.4999599999999999E-2</v>
      </c>
      <c r="DR653" s="38">
        <v>3.3244000000000003E-2</v>
      </c>
      <c r="DS653" s="38">
        <v>0.1319208</v>
      </c>
      <c r="DT653" s="38">
        <v>0.2214604</v>
      </c>
      <c r="DU653" s="38">
        <v>0.24828049999999999</v>
      </c>
      <c r="DV653" s="38">
        <v>0.46936739999999999</v>
      </c>
      <c r="DW653" s="38">
        <v>0.25616749999999999</v>
      </c>
      <c r="DX653" s="38">
        <v>0.1158949</v>
      </c>
      <c r="DY653" s="38">
        <v>0.18182509999999999</v>
      </c>
      <c r="DZ653" s="38">
        <v>0.10617459999999999</v>
      </c>
      <c r="EA653" s="38">
        <v>-0.3374434</v>
      </c>
      <c r="EB653" s="38">
        <v>-0.1319198</v>
      </c>
      <c r="EC653" s="38">
        <v>-0.1088686</v>
      </c>
      <c r="ED653" s="38">
        <v>-0.27076519999999998</v>
      </c>
      <c r="EE653" s="38">
        <v>-4.8970399999999997E-2</v>
      </c>
      <c r="EF653" s="38">
        <v>-1.79074E-2</v>
      </c>
      <c r="EG653" s="38">
        <v>2.7182000000000001E-2</v>
      </c>
      <c r="EH653" s="38">
        <v>0.14258870000000001</v>
      </c>
      <c r="EI653" s="38">
        <v>0.37944319999999998</v>
      </c>
      <c r="EJ653" s="38">
        <v>0.57619229999999999</v>
      </c>
      <c r="EK653" s="38">
        <v>0.1135574</v>
      </c>
      <c r="EL653" s="38">
        <v>0.18334810000000001</v>
      </c>
      <c r="EM653" s="38">
        <v>3.65843E-2</v>
      </c>
      <c r="EN653" s="38">
        <v>-0.1659564</v>
      </c>
      <c r="EO653" s="38">
        <v>7.3550999999999998E-3</v>
      </c>
      <c r="EP653" s="38">
        <v>5.0601E-2</v>
      </c>
      <c r="EQ653" s="38">
        <v>0.1534664</v>
      </c>
      <c r="ER653" s="38">
        <v>0.25735910000000001</v>
      </c>
      <c r="ES653" s="38">
        <v>0.28889029999999999</v>
      </c>
      <c r="ET653" s="38">
        <v>0.5119435</v>
      </c>
      <c r="EU653" s="38">
        <v>0.3054499</v>
      </c>
      <c r="EV653" s="38">
        <v>0.1758236</v>
      </c>
      <c r="EW653" s="38">
        <v>0.2500174</v>
      </c>
      <c r="EX653" s="38">
        <v>0.16609760000000001</v>
      </c>
      <c r="EY653" s="38">
        <v>-0.21245410000000001</v>
      </c>
      <c r="EZ653" s="38">
        <v>-1.4440700000000001E-2</v>
      </c>
      <c r="FA653" s="38">
        <v>3.2576300000000002E-2</v>
      </c>
      <c r="FB653" s="38">
        <v>82.800030000000007</v>
      </c>
      <c r="FC653" s="38">
        <v>80.844470000000001</v>
      </c>
      <c r="FD653" s="38">
        <v>78.930130000000005</v>
      </c>
      <c r="FE653" s="38">
        <v>77.085840000000005</v>
      </c>
      <c r="FF653" s="38">
        <v>75.762720000000002</v>
      </c>
      <c r="FG653" s="38">
        <v>73.977680000000007</v>
      </c>
      <c r="FH653" s="38">
        <v>73.994259999999997</v>
      </c>
      <c r="FI653" s="38">
        <v>77.401840000000007</v>
      </c>
      <c r="FJ653" s="38">
        <v>83.286990000000003</v>
      </c>
      <c r="FK653" s="38">
        <v>86.879149999999996</v>
      </c>
      <c r="FL653" s="38">
        <v>90.575410000000005</v>
      </c>
      <c r="FM653" s="38">
        <v>94.575159999999997</v>
      </c>
      <c r="FN653" s="38">
        <v>97.59299</v>
      </c>
      <c r="FO653" s="38">
        <v>100.59950000000001</v>
      </c>
      <c r="FP653" s="38">
        <v>102.5491</v>
      </c>
      <c r="FQ653" s="38">
        <v>104.77760000000001</v>
      </c>
      <c r="FR653" s="38">
        <v>105.0342</v>
      </c>
      <c r="FS653" s="38">
        <v>104.8685</v>
      </c>
      <c r="FT653" s="38">
        <v>102.8623</v>
      </c>
      <c r="FU653" s="38">
        <v>100.3075</v>
      </c>
      <c r="FV653" s="38">
        <v>96.274889999999999</v>
      </c>
      <c r="FW653">
        <v>93.113910000000004</v>
      </c>
      <c r="FX653">
        <v>90.114620000000002</v>
      </c>
      <c r="FY653">
        <v>87.644180000000006</v>
      </c>
      <c r="FZ653">
        <v>6.3761300000000007E-2</v>
      </c>
      <c r="GA653">
        <v>0.6846257</v>
      </c>
      <c r="GB653">
        <v>1</v>
      </c>
    </row>
    <row r="654" spans="1:184" x14ac:dyDescent="0.3">
      <c r="A654" t="s">
        <v>279</v>
      </c>
      <c r="B654" t="s">
        <v>1</v>
      </c>
      <c r="C654" t="s">
        <v>259</v>
      </c>
      <c r="D654" t="s">
        <v>1</v>
      </c>
      <c r="E654" t="s">
        <v>1</v>
      </c>
      <c r="F654" t="s">
        <v>1</v>
      </c>
      <c r="G654" t="s">
        <v>1</v>
      </c>
      <c r="H654" s="40" t="s">
        <v>1</v>
      </c>
      <c r="I654" s="18" t="s">
        <v>1</v>
      </c>
      <c r="J654" s="38" t="s">
        <v>1</v>
      </c>
      <c r="K654" s="18">
        <v>44753</v>
      </c>
      <c r="L654" s="38">
        <v>5574</v>
      </c>
      <c r="M654" s="38">
        <v>5574</v>
      </c>
      <c r="N654" s="38">
        <v>13.553660000000001</v>
      </c>
      <c r="O654" s="38">
        <v>13.006460000000001</v>
      </c>
      <c r="P654" s="38">
        <v>12.643359999999999</v>
      </c>
      <c r="Q654" s="38">
        <v>12.61135</v>
      </c>
      <c r="R654" s="38">
        <v>13.1538</v>
      </c>
      <c r="S654" s="38">
        <v>14.43505</v>
      </c>
      <c r="T654" s="38">
        <v>15.956429999999999</v>
      </c>
      <c r="U654" s="38">
        <v>18.323509999999999</v>
      </c>
      <c r="V654" s="38">
        <v>21.050450000000001</v>
      </c>
      <c r="W654" s="38">
        <v>23.09056</v>
      </c>
      <c r="X654" s="38">
        <v>24.715409999999999</v>
      </c>
      <c r="Y654" s="38">
        <v>25.958179999999999</v>
      </c>
      <c r="Z654" s="38">
        <v>26.898669999999999</v>
      </c>
      <c r="AA654" s="38">
        <v>27.79243</v>
      </c>
      <c r="AB654" s="38">
        <v>28.084119999999999</v>
      </c>
      <c r="AC654" s="38">
        <v>27.873950000000001</v>
      </c>
      <c r="AD654" s="38">
        <v>27.03519</v>
      </c>
      <c r="AE654" s="38">
        <v>25.067270000000001</v>
      </c>
      <c r="AF654" s="38">
        <v>23.42803</v>
      </c>
      <c r="AG654" s="38">
        <v>22.297509999999999</v>
      </c>
      <c r="AH654" s="38">
        <v>20.989889999999999</v>
      </c>
      <c r="AI654" s="38">
        <v>18.976600000000001</v>
      </c>
      <c r="AJ654" s="38">
        <v>17.076540000000001</v>
      </c>
      <c r="AK654" s="38">
        <v>15.48418</v>
      </c>
      <c r="AL654" s="38">
        <v>-9.5310800000000001E-2</v>
      </c>
      <c r="AM654" s="38">
        <v>-7.1053599999999995E-2</v>
      </c>
      <c r="AN654" s="38">
        <v>-8.1928000000000001E-3</v>
      </c>
      <c r="AO654" s="38">
        <v>4.6206999999999998E-2</v>
      </c>
      <c r="AP654" s="38">
        <v>6.5081700000000006E-2</v>
      </c>
      <c r="AQ654" s="38">
        <v>8.5587800000000006E-2</v>
      </c>
      <c r="AR654" s="38">
        <v>-7.4744699999999997E-2</v>
      </c>
      <c r="AS654" s="38">
        <v>-0.43212299999999998</v>
      </c>
      <c r="AT654" s="38">
        <v>-0.30291970000000001</v>
      </c>
      <c r="AU654" s="38">
        <v>-0.238457</v>
      </c>
      <c r="AV654" s="38">
        <v>-0.18060019999999999</v>
      </c>
      <c r="AW654" s="38">
        <v>-0.2168814</v>
      </c>
      <c r="AX654" s="38">
        <v>-0.104073</v>
      </c>
      <c r="AY654" s="38">
        <v>5.0923400000000001E-2</v>
      </c>
      <c r="AZ654" s="38">
        <v>-1.5239300000000001E-2</v>
      </c>
      <c r="BA654" s="38">
        <v>2.6651299999999999E-2</v>
      </c>
      <c r="BB654" s="38">
        <v>2.40889E-2</v>
      </c>
      <c r="BC654" s="38">
        <v>-0.15511710000000001</v>
      </c>
      <c r="BD654" s="38">
        <v>-0.3406594</v>
      </c>
      <c r="BE654" s="38">
        <v>-0.4383222</v>
      </c>
      <c r="BF654" s="38">
        <v>-0.54132159999999996</v>
      </c>
      <c r="BG654" s="38">
        <v>-0.99209219999999998</v>
      </c>
      <c r="BH654" s="38">
        <v>-0.74829780000000001</v>
      </c>
      <c r="BI654" s="38">
        <v>-0.69004759999999998</v>
      </c>
      <c r="BJ654" s="38">
        <v>-3.2574499999999999E-2</v>
      </c>
      <c r="BK654" s="38">
        <v>-8.5900999999999998E-3</v>
      </c>
      <c r="BL654" s="38">
        <v>4.1991500000000001E-2</v>
      </c>
      <c r="BM654" s="38">
        <v>9.1994400000000004E-2</v>
      </c>
      <c r="BN654" s="38">
        <v>0.10691440000000001</v>
      </c>
      <c r="BO654" s="38">
        <v>0.13496839999999999</v>
      </c>
      <c r="BP654" s="38">
        <v>2.6486999999999999E-3</v>
      </c>
      <c r="BQ654" s="38">
        <v>-0.36701020000000001</v>
      </c>
      <c r="BR654" s="38">
        <v>-0.24631800000000001</v>
      </c>
      <c r="BS654" s="38">
        <v>-0.1598378</v>
      </c>
      <c r="BT654" s="38">
        <v>-0.1226507</v>
      </c>
      <c r="BU654" s="38">
        <v>-0.1732496</v>
      </c>
      <c r="BV654" s="38">
        <v>-8.1075300000000003E-2</v>
      </c>
      <c r="BW654" s="38">
        <v>8.1385700000000005E-2</v>
      </c>
      <c r="BX654" s="38">
        <v>3.32036E-2</v>
      </c>
      <c r="BY654" s="38">
        <v>8.3754700000000001E-2</v>
      </c>
      <c r="BZ654" s="38">
        <v>8.5949800000000007E-2</v>
      </c>
      <c r="CA654" s="38">
        <v>-8.4918199999999999E-2</v>
      </c>
      <c r="CB654" s="38">
        <v>-0.2617912</v>
      </c>
      <c r="CC654" s="38">
        <v>-0.35792879999999999</v>
      </c>
      <c r="CD654" s="38">
        <v>-0.46519290000000002</v>
      </c>
      <c r="CE654" s="38">
        <v>-0.85482559999999996</v>
      </c>
      <c r="CF654" s="38">
        <v>-0.59606769999999998</v>
      </c>
      <c r="CG654" s="38">
        <v>-0.50684030000000002</v>
      </c>
      <c r="CH654" s="38">
        <v>1.08764E-2</v>
      </c>
      <c r="CI654" s="38">
        <v>3.4671899999999999E-2</v>
      </c>
      <c r="CJ654" s="38">
        <v>7.6749100000000001E-2</v>
      </c>
      <c r="CK654" s="38">
        <v>0.1237066</v>
      </c>
      <c r="CL654" s="38">
        <v>0.1358876</v>
      </c>
      <c r="CM654" s="38">
        <v>0.16916929999999999</v>
      </c>
      <c r="CN654" s="38">
        <v>5.6251099999999998E-2</v>
      </c>
      <c r="CO654" s="38">
        <v>-0.32191330000000001</v>
      </c>
      <c r="CP654" s="38">
        <v>-0.20711579999999999</v>
      </c>
      <c r="CQ654" s="38">
        <v>-0.10538640000000001</v>
      </c>
      <c r="CR654" s="38">
        <v>-8.2515000000000005E-2</v>
      </c>
      <c r="CS654" s="38">
        <v>-0.1430304</v>
      </c>
      <c r="CT654" s="38">
        <v>-6.5147099999999999E-2</v>
      </c>
      <c r="CU654" s="38">
        <v>0.1024838</v>
      </c>
      <c r="CV654" s="38">
        <v>6.6754900000000006E-2</v>
      </c>
      <c r="CW654" s="38">
        <v>0.12330439999999999</v>
      </c>
      <c r="CX654" s="38">
        <v>0.12879450000000001</v>
      </c>
      <c r="CY654" s="38">
        <v>-3.62986E-2</v>
      </c>
      <c r="CZ654" s="38">
        <v>-0.2071673</v>
      </c>
      <c r="DA654" s="38">
        <v>-0.30224849999999998</v>
      </c>
      <c r="DB654" s="38">
        <v>-0.41246650000000001</v>
      </c>
      <c r="DC654" s="38">
        <v>-0.75975510000000002</v>
      </c>
      <c r="DD654" s="38">
        <v>-0.49063370000000001</v>
      </c>
      <c r="DE654" s="38">
        <v>-0.3799516</v>
      </c>
      <c r="DF654" s="38">
        <v>5.4327300000000002E-2</v>
      </c>
      <c r="DG654" s="38">
        <v>7.7934000000000003E-2</v>
      </c>
      <c r="DH654" s="38">
        <v>0.1115066</v>
      </c>
      <c r="DI654" s="38">
        <v>0.1554188</v>
      </c>
      <c r="DJ654" s="38">
        <v>0.1648608</v>
      </c>
      <c r="DK654" s="38">
        <v>0.2033702</v>
      </c>
      <c r="DL654" s="38">
        <v>0.10985350000000001</v>
      </c>
      <c r="DM654" s="38">
        <v>-0.27681640000000002</v>
      </c>
      <c r="DN654" s="38">
        <v>-0.1679137</v>
      </c>
      <c r="DO654" s="38">
        <v>-5.0935000000000001E-2</v>
      </c>
      <c r="DP654" s="38">
        <v>-4.2379399999999998E-2</v>
      </c>
      <c r="DQ654" s="38">
        <v>-0.1128111</v>
      </c>
      <c r="DR654" s="38">
        <v>-4.9218900000000003E-2</v>
      </c>
      <c r="DS654" s="38">
        <v>0.12358180000000001</v>
      </c>
      <c r="DT654" s="38">
        <v>0.1003062</v>
      </c>
      <c r="DU654" s="38">
        <v>0.162854</v>
      </c>
      <c r="DV654" s="38">
        <v>0.17163909999999999</v>
      </c>
      <c r="DW654" s="38">
        <v>1.2321E-2</v>
      </c>
      <c r="DX654" s="38">
        <v>-0.1525435</v>
      </c>
      <c r="DY654" s="38">
        <v>-0.24656829999999999</v>
      </c>
      <c r="DZ654" s="38">
        <v>-0.35974</v>
      </c>
      <c r="EA654" s="38">
        <v>-0.66468470000000002</v>
      </c>
      <c r="EB654" s="38">
        <v>-0.38519959999999998</v>
      </c>
      <c r="EC654" s="38">
        <v>-0.25306279999999998</v>
      </c>
      <c r="ED654" s="38">
        <v>0.1170636</v>
      </c>
      <c r="EE654" s="38">
        <v>0.14039750000000001</v>
      </c>
      <c r="EF654" s="38">
        <v>0.1616909</v>
      </c>
      <c r="EG654" s="38">
        <v>0.2012062</v>
      </c>
      <c r="EH654" s="38">
        <v>0.2066935</v>
      </c>
      <c r="EI654" s="38">
        <v>0.2527508</v>
      </c>
      <c r="EJ654" s="38">
        <v>0.18724679999999999</v>
      </c>
      <c r="EK654" s="38">
        <v>-0.21170359999999999</v>
      </c>
      <c r="EL654" s="38">
        <v>-0.11131190000000001</v>
      </c>
      <c r="EM654" s="38">
        <v>2.76841E-2</v>
      </c>
      <c r="EN654" s="38">
        <v>1.55701E-2</v>
      </c>
      <c r="EO654" s="38">
        <v>-6.9179299999999999E-2</v>
      </c>
      <c r="EP654" s="38">
        <v>-2.62212E-2</v>
      </c>
      <c r="EQ654" s="38">
        <v>0.15404409999999999</v>
      </c>
      <c r="ER654" s="38">
        <v>0.14874899999999999</v>
      </c>
      <c r="ES654" s="38">
        <v>0.2199574</v>
      </c>
      <c r="ET654" s="38">
        <v>0.23350000000000001</v>
      </c>
      <c r="EU654" s="38">
        <v>8.2519899999999993E-2</v>
      </c>
      <c r="EV654" s="38">
        <v>-7.3675299999999999E-2</v>
      </c>
      <c r="EW654" s="38">
        <v>-0.16617489999999999</v>
      </c>
      <c r="EX654" s="38">
        <v>-0.28361140000000001</v>
      </c>
      <c r="EY654" s="38">
        <v>-0.5274181</v>
      </c>
      <c r="EZ654" s="38">
        <v>-0.2329696</v>
      </c>
      <c r="FA654" s="38">
        <v>-6.9855600000000004E-2</v>
      </c>
      <c r="FB654" s="38">
        <v>84.410300000000007</v>
      </c>
      <c r="FC654" s="38">
        <v>82.601979999999998</v>
      </c>
      <c r="FD654" s="38">
        <v>81.479529999999997</v>
      </c>
      <c r="FE654" s="38">
        <v>78.730459999999994</v>
      </c>
      <c r="FF654" s="38">
        <v>75.630459999999999</v>
      </c>
      <c r="FG654" s="38">
        <v>75.125889999999998</v>
      </c>
      <c r="FH654" s="38">
        <v>74.656949999999995</v>
      </c>
      <c r="FI654" s="38">
        <v>77.666439999999994</v>
      </c>
      <c r="FJ654" s="38">
        <v>82.228669999999994</v>
      </c>
      <c r="FK654" s="38">
        <v>86.832970000000003</v>
      </c>
      <c r="FL654" s="38">
        <v>90.758679999999998</v>
      </c>
      <c r="FM654" s="38">
        <v>94.173360000000002</v>
      </c>
      <c r="FN654" s="38">
        <v>97.538120000000006</v>
      </c>
      <c r="FO654" s="38">
        <v>99.991159999999994</v>
      </c>
      <c r="FP654" s="38">
        <v>101.51260000000001</v>
      </c>
      <c r="FQ654" s="38">
        <v>103.4498</v>
      </c>
      <c r="FR654" s="38">
        <v>104.3754</v>
      </c>
      <c r="FS654" s="38">
        <v>104.3015</v>
      </c>
      <c r="FT654" s="38">
        <v>102.74379999999999</v>
      </c>
      <c r="FU654" s="38">
        <v>101.0116</v>
      </c>
      <c r="FV654" s="38">
        <v>98.1691</v>
      </c>
      <c r="FW654">
        <v>95.024780000000007</v>
      </c>
      <c r="FX654">
        <v>92.927490000000006</v>
      </c>
      <c r="FY654">
        <v>89.0518</v>
      </c>
      <c r="FZ654">
        <v>8.2477999999999996E-2</v>
      </c>
      <c r="GA654">
        <v>0.88584660000000004</v>
      </c>
      <c r="GB654">
        <v>1</v>
      </c>
    </row>
    <row r="655" spans="1:184" x14ac:dyDescent="0.3">
      <c r="A655" t="s">
        <v>279</v>
      </c>
      <c r="B655" t="s">
        <v>1</v>
      </c>
      <c r="C655" t="s">
        <v>259</v>
      </c>
      <c r="D655" t="s">
        <v>1</v>
      </c>
      <c r="E655" t="s">
        <v>1</v>
      </c>
      <c r="F655" t="s">
        <v>1</v>
      </c>
      <c r="G655" t="s">
        <v>1</v>
      </c>
      <c r="H655" s="40" t="s">
        <v>1</v>
      </c>
      <c r="I655" s="18" t="s">
        <v>1</v>
      </c>
      <c r="J655" s="38" t="s">
        <v>1</v>
      </c>
      <c r="K655" s="18">
        <v>44760</v>
      </c>
      <c r="L655" s="38">
        <v>5570</v>
      </c>
      <c r="M655" s="38">
        <v>5570</v>
      </c>
      <c r="N655" s="38">
        <v>15.06626</v>
      </c>
      <c r="O655" s="38">
        <v>14.49023</v>
      </c>
      <c r="P655" s="38">
        <v>14.088200000000001</v>
      </c>
      <c r="Q655" s="38">
        <v>14.079370000000001</v>
      </c>
      <c r="R655" s="38">
        <v>14.60328</v>
      </c>
      <c r="S655" s="38">
        <v>16.098669999999998</v>
      </c>
      <c r="T655" s="38">
        <v>17.821850000000001</v>
      </c>
      <c r="U655" s="38">
        <v>20.083659999999998</v>
      </c>
      <c r="V655" s="38">
        <v>22.595050000000001</v>
      </c>
      <c r="W655" s="38">
        <v>24.264890000000001</v>
      </c>
      <c r="X655" s="38">
        <v>25.5915</v>
      </c>
      <c r="Y655" s="38">
        <v>26.731649999999998</v>
      </c>
      <c r="Z655" s="38">
        <v>27.617370000000001</v>
      </c>
      <c r="AA655" s="38">
        <v>28.399889999999999</v>
      </c>
      <c r="AB655" s="38">
        <v>28.815180000000002</v>
      </c>
      <c r="AC655" s="38">
        <v>28.704719999999998</v>
      </c>
      <c r="AD655" s="38">
        <v>27.89507</v>
      </c>
      <c r="AE655" s="38">
        <v>25.866160000000001</v>
      </c>
      <c r="AF655" s="38">
        <v>24.163740000000001</v>
      </c>
      <c r="AG655" s="38">
        <v>23.110959999999999</v>
      </c>
      <c r="AH655" s="38">
        <v>21.854569999999999</v>
      </c>
      <c r="AI655" s="38">
        <v>19.681719999999999</v>
      </c>
      <c r="AJ655" s="38">
        <v>17.575050000000001</v>
      </c>
      <c r="AK655" s="38">
        <v>15.939220000000001</v>
      </c>
      <c r="AL655" s="38">
        <v>-0.1247627</v>
      </c>
      <c r="AM655" s="38">
        <v>9.2059100000000005E-2</v>
      </c>
      <c r="AN655" s="38">
        <v>0.21482390000000001</v>
      </c>
      <c r="AO655" s="38">
        <v>0.23211619999999999</v>
      </c>
      <c r="AP655" s="38">
        <v>0.18923129999999999</v>
      </c>
      <c r="AQ655" s="38">
        <v>0.25687130000000002</v>
      </c>
      <c r="AR655" s="38">
        <v>0.26931680000000002</v>
      </c>
      <c r="AS655" s="38">
        <v>-0.22605890000000001</v>
      </c>
      <c r="AT655" s="38">
        <v>-0.51916770000000001</v>
      </c>
      <c r="AU655" s="38">
        <v>-0.73541449999999997</v>
      </c>
      <c r="AV655" s="38">
        <v>-0.91579239999999995</v>
      </c>
      <c r="AW655" s="38">
        <v>-1.0151460000000001</v>
      </c>
      <c r="AX655" s="38">
        <v>-0.39096769999999997</v>
      </c>
      <c r="AY655" s="38">
        <v>0.58773980000000003</v>
      </c>
      <c r="AZ655" s="38">
        <v>0.73776830000000004</v>
      </c>
      <c r="BA655" s="38">
        <v>1.1635</v>
      </c>
      <c r="BB655" s="38">
        <v>1.2568889999999999</v>
      </c>
      <c r="BC655" s="38">
        <v>1.030459</v>
      </c>
      <c r="BD655" s="38">
        <v>0.81479400000000002</v>
      </c>
      <c r="BE655" s="38">
        <v>0.81518760000000001</v>
      </c>
      <c r="BF655" s="38">
        <v>0.50841930000000002</v>
      </c>
      <c r="BG655" s="38">
        <v>-0.15622259999999999</v>
      </c>
      <c r="BH655" s="38">
        <v>-0.17941170000000001</v>
      </c>
      <c r="BI655" s="38">
        <v>-0.23554340000000001</v>
      </c>
      <c r="BJ655" s="38">
        <v>-6.6373399999999999E-2</v>
      </c>
      <c r="BK655" s="38">
        <v>0.1407795</v>
      </c>
      <c r="BL655" s="38">
        <v>0.2517006</v>
      </c>
      <c r="BM655" s="38">
        <v>0.276889</v>
      </c>
      <c r="BN655" s="38">
        <v>0.2323238</v>
      </c>
      <c r="BO655" s="38">
        <v>0.30338769999999998</v>
      </c>
      <c r="BP655" s="38">
        <v>0.360871</v>
      </c>
      <c r="BQ655" s="38">
        <v>-0.1658298</v>
      </c>
      <c r="BR655" s="38">
        <v>-0.46267950000000002</v>
      </c>
      <c r="BS655" s="38">
        <v>-0.65720420000000002</v>
      </c>
      <c r="BT655" s="38">
        <v>-0.85471920000000001</v>
      </c>
      <c r="BU655" s="38">
        <v>-0.95381959999999999</v>
      </c>
      <c r="BV655" s="38">
        <v>-0.35747190000000001</v>
      </c>
      <c r="BW655" s="38">
        <v>0.6395187</v>
      </c>
      <c r="BX655" s="38">
        <v>0.81802870000000005</v>
      </c>
      <c r="BY655" s="38">
        <v>1.2472399999999999</v>
      </c>
      <c r="BZ655" s="38">
        <v>1.342015</v>
      </c>
      <c r="CA655" s="38">
        <v>1.160066</v>
      </c>
      <c r="CB655" s="38">
        <v>0.97047380000000005</v>
      </c>
      <c r="CC655" s="38">
        <v>0.95996459999999995</v>
      </c>
      <c r="CD655" s="38">
        <v>0.59706159999999997</v>
      </c>
      <c r="CE655" s="38">
        <v>1.00895E-2</v>
      </c>
      <c r="CF655" s="38">
        <v>-2.1371299999999999E-2</v>
      </c>
      <c r="CG655" s="38">
        <v>-6.3716900000000007E-2</v>
      </c>
      <c r="CH655" s="38">
        <v>-2.5933100000000001E-2</v>
      </c>
      <c r="CI655" s="38">
        <v>0.17452300000000001</v>
      </c>
      <c r="CJ655" s="38">
        <v>0.27724130000000002</v>
      </c>
      <c r="CK655" s="38">
        <v>0.30789840000000002</v>
      </c>
      <c r="CL655" s="38">
        <v>0.2621696</v>
      </c>
      <c r="CM655" s="38">
        <v>0.33560479999999998</v>
      </c>
      <c r="CN655" s="38">
        <v>0.42428120000000002</v>
      </c>
      <c r="CO655" s="38">
        <v>-0.1241153</v>
      </c>
      <c r="CP655" s="38">
        <v>-0.42355599999999999</v>
      </c>
      <c r="CQ655" s="38">
        <v>-0.60303600000000002</v>
      </c>
      <c r="CR655" s="38">
        <v>-0.81242009999999998</v>
      </c>
      <c r="CS655" s="38">
        <v>-0.91134490000000001</v>
      </c>
      <c r="CT655" s="38">
        <v>-0.33427269999999998</v>
      </c>
      <c r="CU655" s="38">
        <v>0.6753806</v>
      </c>
      <c r="CV655" s="38">
        <v>0.87361690000000003</v>
      </c>
      <c r="CW655" s="38">
        <v>1.305239</v>
      </c>
      <c r="CX655" s="38">
        <v>1.400973</v>
      </c>
      <c r="CY655" s="38">
        <v>1.24983</v>
      </c>
      <c r="CZ655" s="38">
        <v>1.0782970000000001</v>
      </c>
      <c r="DA655" s="38">
        <v>1.0602370000000001</v>
      </c>
      <c r="DB655" s="38">
        <v>0.65845500000000001</v>
      </c>
      <c r="DC655" s="38">
        <v>0.12527679999999999</v>
      </c>
      <c r="DD655" s="38">
        <v>8.8086899999999996E-2</v>
      </c>
      <c r="DE655" s="38">
        <v>5.5289499999999998E-2</v>
      </c>
      <c r="DF655" s="38">
        <v>1.45072E-2</v>
      </c>
      <c r="DG655" s="38">
        <v>0.2082666</v>
      </c>
      <c r="DH655" s="38">
        <v>0.302782</v>
      </c>
      <c r="DI655" s="38">
        <v>0.33890789999999998</v>
      </c>
      <c r="DJ655" s="38">
        <v>0.29201529999999998</v>
      </c>
      <c r="DK655" s="38">
        <v>0.36782179999999998</v>
      </c>
      <c r="DL655" s="38">
        <v>0.4876914</v>
      </c>
      <c r="DM655" s="38">
        <v>-8.2400799999999996E-2</v>
      </c>
      <c r="DN655" s="38">
        <v>-0.38443240000000001</v>
      </c>
      <c r="DO655" s="38">
        <v>-0.54886789999999996</v>
      </c>
      <c r="DP655" s="38">
        <v>-0.77012100000000006</v>
      </c>
      <c r="DQ655" s="38">
        <v>-0.86887029999999998</v>
      </c>
      <c r="DR655" s="38">
        <v>-0.31107360000000001</v>
      </c>
      <c r="DS655" s="38">
        <v>0.7112425</v>
      </c>
      <c r="DT655" s="38">
        <v>0.92920510000000001</v>
      </c>
      <c r="DU655" s="38">
        <v>1.363237</v>
      </c>
      <c r="DV655" s="38">
        <v>1.4599310000000001</v>
      </c>
      <c r="DW655" s="38">
        <v>1.3395950000000001</v>
      </c>
      <c r="DX655" s="38">
        <v>1.186121</v>
      </c>
      <c r="DY655" s="38">
        <v>1.160509</v>
      </c>
      <c r="DZ655" s="38">
        <v>0.7198483</v>
      </c>
      <c r="EA655" s="38">
        <v>0.24046409999999999</v>
      </c>
      <c r="EB655" s="38">
        <v>0.1975452</v>
      </c>
      <c r="EC655" s="38">
        <v>0.17429600000000001</v>
      </c>
      <c r="ED655" s="38">
        <v>7.2896500000000003E-2</v>
      </c>
      <c r="EE655" s="38">
        <v>0.25698690000000002</v>
      </c>
      <c r="EF655" s="38">
        <v>0.33965869999999998</v>
      </c>
      <c r="EG655" s="38">
        <v>0.38368059999999998</v>
      </c>
      <c r="EH655" s="38">
        <v>0.33510790000000001</v>
      </c>
      <c r="EI655" s="38">
        <v>0.41433819999999999</v>
      </c>
      <c r="EJ655" s="38">
        <v>0.57924560000000003</v>
      </c>
      <c r="EK655" s="38">
        <v>-2.21716E-2</v>
      </c>
      <c r="EL655" s="38">
        <v>-0.32794430000000002</v>
      </c>
      <c r="EM655" s="38">
        <v>-0.47065760000000001</v>
      </c>
      <c r="EN655" s="38">
        <v>-0.70904789999999995</v>
      </c>
      <c r="EO655" s="38">
        <v>-0.80754360000000003</v>
      </c>
      <c r="EP655" s="38">
        <v>-0.27757769999999998</v>
      </c>
      <c r="EQ655" s="38">
        <v>0.76302139999999996</v>
      </c>
      <c r="ER655" s="38">
        <v>1.009466</v>
      </c>
      <c r="ES655" s="38">
        <v>1.446977</v>
      </c>
      <c r="ET655" s="38">
        <v>1.5450569999999999</v>
      </c>
      <c r="EU655" s="38">
        <v>1.469201</v>
      </c>
      <c r="EV655" s="38">
        <v>1.3418000000000001</v>
      </c>
      <c r="EW655" s="38">
        <v>1.3052859999999999</v>
      </c>
      <c r="EX655" s="38">
        <v>0.80849059999999995</v>
      </c>
      <c r="EY655" s="38">
        <v>0.40677619999999998</v>
      </c>
      <c r="EZ655" s="38">
        <v>0.3555855</v>
      </c>
      <c r="FA655" s="38">
        <v>0.3461224</v>
      </c>
      <c r="FB655" s="38">
        <v>85.412009999999995</v>
      </c>
      <c r="FC655" s="38">
        <v>84.456569999999999</v>
      </c>
      <c r="FD655" s="38">
        <v>83.001620000000003</v>
      </c>
      <c r="FE655" s="38">
        <v>81.476439999999997</v>
      </c>
      <c r="FF655" s="38">
        <v>80.147620000000003</v>
      </c>
      <c r="FG655" s="38">
        <v>79.602159999999998</v>
      </c>
      <c r="FH655" s="38">
        <v>79.699089999999998</v>
      </c>
      <c r="FI655" s="38">
        <v>80.742019999999997</v>
      </c>
      <c r="FJ655" s="38">
        <v>83.768460000000005</v>
      </c>
      <c r="FK655" s="38">
        <v>87.355829999999997</v>
      </c>
      <c r="FL655" s="38">
        <v>91.78546</v>
      </c>
      <c r="FM655" s="38">
        <v>96.327200000000005</v>
      </c>
      <c r="FN655" s="38">
        <v>93.487290000000002</v>
      </c>
      <c r="FO655" s="38">
        <v>95.047280000000001</v>
      </c>
      <c r="FP655" s="38">
        <v>98.733310000000003</v>
      </c>
      <c r="FQ655" s="38">
        <v>100.96899999999999</v>
      </c>
      <c r="FR655" s="38">
        <v>101.3154</v>
      </c>
      <c r="FS655" s="38">
        <v>99.829030000000003</v>
      </c>
      <c r="FT655" s="38">
        <v>99.068610000000007</v>
      </c>
      <c r="FU655" s="38">
        <v>96.345190000000002</v>
      </c>
      <c r="FV655" s="38">
        <v>94.45872</v>
      </c>
      <c r="FW655">
        <v>93.155079999999998</v>
      </c>
      <c r="FX655">
        <v>91.131330000000005</v>
      </c>
      <c r="FY655">
        <v>86.978570000000005</v>
      </c>
      <c r="FZ655">
        <v>0.15248320000000001</v>
      </c>
      <c r="GA655">
        <v>1.136279</v>
      </c>
      <c r="GB655">
        <v>1</v>
      </c>
    </row>
    <row r="656" spans="1:184" x14ac:dyDescent="0.3">
      <c r="A656" t="s">
        <v>279</v>
      </c>
      <c r="B656" t="s">
        <v>1</v>
      </c>
      <c r="C656" t="s">
        <v>259</v>
      </c>
      <c r="D656" t="s">
        <v>1</v>
      </c>
      <c r="E656" t="s">
        <v>1</v>
      </c>
      <c r="F656" t="s">
        <v>1</v>
      </c>
      <c r="G656" t="s">
        <v>1</v>
      </c>
      <c r="H656" s="40" t="s">
        <v>1</v>
      </c>
      <c r="I656" s="18" t="s">
        <v>1</v>
      </c>
      <c r="J656" s="38" t="s">
        <v>1</v>
      </c>
      <c r="K656" s="18">
        <v>44763</v>
      </c>
      <c r="L656" s="38">
        <v>5566</v>
      </c>
      <c r="M656" s="38">
        <v>5566</v>
      </c>
      <c r="N656" s="38">
        <v>14.540459999999999</v>
      </c>
      <c r="O656" s="38">
        <v>13.90291</v>
      </c>
      <c r="P656" s="38">
        <v>13.45797</v>
      </c>
      <c r="Q656" s="38">
        <v>13.34539</v>
      </c>
      <c r="R656" s="38">
        <v>13.897349999999999</v>
      </c>
      <c r="S656" s="38">
        <v>15.18764</v>
      </c>
      <c r="T656" s="38">
        <v>16.76942</v>
      </c>
      <c r="U656" s="38">
        <v>19.034700000000001</v>
      </c>
      <c r="V656" s="38">
        <v>21.631720000000001</v>
      </c>
      <c r="W656" s="38">
        <v>23.42933</v>
      </c>
      <c r="X656" s="38">
        <v>24.962700000000002</v>
      </c>
      <c r="Y656" s="38">
        <v>26.1587</v>
      </c>
      <c r="Z656" s="38">
        <v>27.035520000000002</v>
      </c>
      <c r="AA656" s="38">
        <v>27.896519999999999</v>
      </c>
      <c r="AB656" s="38">
        <v>28.339980000000001</v>
      </c>
      <c r="AC656" s="38">
        <v>28.210180000000001</v>
      </c>
      <c r="AD656" s="38">
        <v>27.50431</v>
      </c>
      <c r="AE656" s="38">
        <v>25.63316</v>
      </c>
      <c r="AF656" s="38">
        <v>24.067170000000001</v>
      </c>
      <c r="AG656" s="38">
        <v>22.951460000000001</v>
      </c>
      <c r="AH656" s="38">
        <v>21.705639999999999</v>
      </c>
      <c r="AI656" s="38">
        <v>19.575970000000002</v>
      </c>
      <c r="AJ656" s="38">
        <v>17.35031</v>
      </c>
      <c r="AK656" s="38">
        <v>15.6031</v>
      </c>
      <c r="AL656" s="38">
        <v>-0.48081309999999999</v>
      </c>
      <c r="AM656" s="38">
        <v>-0.32810859999999997</v>
      </c>
      <c r="AN656" s="38">
        <v>-0.2574014</v>
      </c>
      <c r="AO656" s="38">
        <v>-0.1228645</v>
      </c>
      <c r="AP656" s="38">
        <v>-6.7169999999999994E-2</v>
      </c>
      <c r="AQ656" s="38">
        <v>-2.4192999999999999E-2</v>
      </c>
      <c r="AR656" s="38">
        <v>9.5454700000000003E-2</v>
      </c>
      <c r="AS656" s="38">
        <v>9.4141500000000003E-2</v>
      </c>
      <c r="AT656" s="38">
        <v>0.26612750000000002</v>
      </c>
      <c r="AU656" s="38">
        <v>0.104737</v>
      </c>
      <c r="AV656" s="38">
        <v>-7.7162300000000003E-2</v>
      </c>
      <c r="AW656" s="38">
        <v>-9.4014899999999998E-2</v>
      </c>
      <c r="AX656" s="38">
        <v>9.0454000000000003E-3</v>
      </c>
      <c r="AY656" s="38">
        <v>-4.8336000000000004E-3</v>
      </c>
      <c r="AZ656" s="38">
        <v>2.8820599999999998E-2</v>
      </c>
      <c r="BA656" s="38">
        <v>6.9293499999999994E-2</v>
      </c>
      <c r="BB656" s="38">
        <v>0.205544</v>
      </c>
      <c r="BC656" s="38">
        <v>0.1392891</v>
      </c>
      <c r="BD656" s="38">
        <v>5.5266900000000001E-2</v>
      </c>
      <c r="BE656" s="38">
        <v>0.18456610000000001</v>
      </c>
      <c r="BF656" s="38">
        <v>0.1942914</v>
      </c>
      <c r="BG656" s="38">
        <v>-0.1917719</v>
      </c>
      <c r="BH656" s="38">
        <v>-0.19591410000000001</v>
      </c>
      <c r="BI656" s="38">
        <v>-0.22175310000000001</v>
      </c>
      <c r="BJ656" s="38">
        <v>-0.42488530000000002</v>
      </c>
      <c r="BK656" s="38">
        <v>-0.2847596</v>
      </c>
      <c r="BL656" s="38">
        <v>-0.2201901</v>
      </c>
      <c r="BM656" s="38">
        <v>-9.5045299999999999E-2</v>
      </c>
      <c r="BN656" s="38">
        <v>-4.4023699999999999E-2</v>
      </c>
      <c r="BO656" s="38">
        <v>3.5377999999999998E-3</v>
      </c>
      <c r="BP656" s="38">
        <v>0.14668039999999999</v>
      </c>
      <c r="BQ656" s="38">
        <v>0.119893</v>
      </c>
      <c r="BR656" s="38">
        <v>0.30166290000000001</v>
      </c>
      <c r="BS656" s="38">
        <v>0.1481567</v>
      </c>
      <c r="BT656" s="38">
        <v>-3.20632E-2</v>
      </c>
      <c r="BU656" s="38">
        <v>-6.6638100000000006E-2</v>
      </c>
      <c r="BV656" s="38">
        <v>2.5426799999999999E-2</v>
      </c>
      <c r="BW656" s="38">
        <v>1.29674E-2</v>
      </c>
      <c r="BX656" s="38">
        <v>5.9000900000000002E-2</v>
      </c>
      <c r="BY656" s="38">
        <v>0.1164472</v>
      </c>
      <c r="BZ656" s="38">
        <v>0.2644029</v>
      </c>
      <c r="CA656" s="38">
        <v>0.1955337</v>
      </c>
      <c r="CB656" s="38">
        <v>0.1211927</v>
      </c>
      <c r="CC656" s="38">
        <v>0.2528397</v>
      </c>
      <c r="CD656" s="38">
        <v>0.25436170000000002</v>
      </c>
      <c r="CE656" s="38">
        <v>-0.11617329999999999</v>
      </c>
      <c r="CF656" s="38">
        <v>-0.11957470000000001</v>
      </c>
      <c r="CG656" s="38">
        <v>-0.13453599999999999</v>
      </c>
      <c r="CH656" s="38">
        <v>-0.38614989999999999</v>
      </c>
      <c r="CI656" s="38">
        <v>-0.25473620000000002</v>
      </c>
      <c r="CJ656" s="38">
        <v>-0.1944177</v>
      </c>
      <c r="CK656" s="38">
        <v>-7.5777700000000003E-2</v>
      </c>
      <c r="CL656" s="38">
        <v>-2.7992699999999999E-2</v>
      </c>
      <c r="CM656" s="38">
        <v>2.27441E-2</v>
      </c>
      <c r="CN656" s="38">
        <v>0.18215919999999999</v>
      </c>
      <c r="CO656" s="38">
        <v>0.1377285</v>
      </c>
      <c r="CP656" s="38">
        <v>0.32627460000000003</v>
      </c>
      <c r="CQ656" s="38">
        <v>0.1782291</v>
      </c>
      <c r="CR656" s="38">
        <v>-8.2770000000000001E-4</v>
      </c>
      <c r="CS656" s="38">
        <v>-4.76771E-2</v>
      </c>
      <c r="CT656" s="38">
        <v>3.6772399999999997E-2</v>
      </c>
      <c r="CU656" s="38">
        <v>2.5296300000000001E-2</v>
      </c>
      <c r="CV656" s="38">
        <v>7.9903699999999994E-2</v>
      </c>
      <c r="CW656" s="38">
        <v>0.14910570000000001</v>
      </c>
      <c r="CX656" s="38">
        <v>0.30516840000000001</v>
      </c>
      <c r="CY656" s="38">
        <v>0.23448859999999999</v>
      </c>
      <c r="CZ656" s="38">
        <v>0.1668528</v>
      </c>
      <c r="DA656" s="38">
        <v>0.3001258</v>
      </c>
      <c r="DB656" s="38">
        <v>0.29596620000000001</v>
      </c>
      <c r="DC656" s="38">
        <v>-6.3813900000000007E-2</v>
      </c>
      <c r="DD656" s="38">
        <v>-6.6702399999999995E-2</v>
      </c>
      <c r="DE656" s="38">
        <v>-7.4129799999999996E-2</v>
      </c>
      <c r="DF656" s="38">
        <v>-0.34741460000000002</v>
      </c>
      <c r="DG656" s="38">
        <v>-0.22471289999999999</v>
      </c>
      <c r="DH656" s="38">
        <v>-0.1686453</v>
      </c>
      <c r="DI656" s="38">
        <v>-5.6510199999999997E-2</v>
      </c>
      <c r="DJ656" s="38">
        <v>-1.19617E-2</v>
      </c>
      <c r="DK656" s="38">
        <v>4.1950399999999999E-2</v>
      </c>
      <c r="DL656" s="38">
        <v>0.217638</v>
      </c>
      <c r="DM656" s="38">
        <v>0.1555639</v>
      </c>
      <c r="DN656" s="38">
        <v>0.35088629999999998</v>
      </c>
      <c r="DO656" s="38">
        <v>0.2083015</v>
      </c>
      <c r="DP656" s="38">
        <v>3.0407799999999999E-2</v>
      </c>
      <c r="DQ656" s="38">
        <v>-2.8716100000000001E-2</v>
      </c>
      <c r="DR656" s="38">
        <v>4.8118099999999997E-2</v>
      </c>
      <c r="DS656" s="38">
        <v>3.7625100000000002E-2</v>
      </c>
      <c r="DT656" s="38">
        <v>0.1008066</v>
      </c>
      <c r="DU656" s="38">
        <v>0.18176429999999999</v>
      </c>
      <c r="DV656" s="38">
        <v>0.34593390000000002</v>
      </c>
      <c r="DW656" s="38">
        <v>0.2734434</v>
      </c>
      <c r="DX656" s="38">
        <v>0.2125128</v>
      </c>
      <c r="DY656" s="38">
        <v>0.3474119</v>
      </c>
      <c r="DZ656" s="38">
        <v>0.3375707</v>
      </c>
      <c r="EA656" s="38">
        <v>-1.1454499999999999E-2</v>
      </c>
      <c r="EB656" s="38">
        <v>-1.383E-2</v>
      </c>
      <c r="EC656" s="38">
        <v>-1.37235E-2</v>
      </c>
      <c r="ED656" s="38">
        <v>-0.29148679999999999</v>
      </c>
      <c r="EE656" s="38">
        <v>-0.18136389999999999</v>
      </c>
      <c r="EF656" s="38">
        <v>-0.13143389999999999</v>
      </c>
      <c r="EG656" s="38">
        <v>-2.8691000000000001E-2</v>
      </c>
      <c r="EH656" s="38">
        <v>1.1184599999999999E-2</v>
      </c>
      <c r="EI656" s="38">
        <v>6.9681199999999999E-2</v>
      </c>
      <c r="EJ656" s="38">
        <v>0.26886369999999998</v>
      </c>
      <c r="EK656" s="38">
        <v>0.18131549999999999</v>
      </c>
      <c r="EL656" s="38">
        <v>0.38642159999999998</v>
      </c>
      <c r="EM656" s="38">
        <v>0.25172119999999998</v>
      </c>
      <c r="EN656" s="38">
        <v>7.5506900000000002E-2</v>
      </c>
      <c r="EO656" s="38">
        <v>-1.3393000000000001E-3</v>
      </c>
      <c r="EP656" s="38">
        <v>6.4499399999999998E-2</v>
      </c>
      <c r="EQ656" s="38">
        <v>5.5426099999999999E-2</v>
      </c>
      <c r="ER656" s="38">
        <v>0.13098689999999999</v>
      </c>
      <c r="ES656" s="38">
        <v>0.22891800000000001</v>
      </c>
      <c r="ET656" s="38">
        <v>0.40479280000000001</v>
      </c>
      <c r="EU656" s="38">
        <v>0.32968799999999998</v>
      </c>
      <c r="EV656" s="38">
        <v>0.27843869999999998</v>
      </c>
      <c r="EW656" s="38">
        <v>0.41568549999999999</v>
      </c>
      <c r="EX656" s="38">
        <v>0.39764100000000002</v>
      </c>
      <c r="EY656" s="38">
        <v>6.4144099999999996E-2</v>
      </c>
      <c r="EZ656" s="38">
        <v>6.2509400000000007E-2</v>
      </c>
      <c r="FA656" s="38">
        <v>7.3493500000000003E-2</v>
      </c>
      <c r="FB656" s="38">
        <v>82.906620000000004</v>
      </c>
      <c r="FC656" s="38">
        <v>80.578869999999995</v>
      </c>
      <c r="FD656" s="38">
        <v>78.738249999999994</v>
      </c>
      <c r="FE656" s="38">
        <v>77.68947</v>
      </c>
      <c r="FF656" s="38">
        <v>76.292109999999994</v>
      </c>
      <c r="FG656" s="38">
        <v>74.386930000000007</v>
      </c>
      <c r="FH656" s="38">
        <v>74.0184</v>
      </c>
      <c r="FI656" s="38">
        <v>76.917109999999994</v>
      </c>
      <c r="FJ656" s="38">
        <v>81.330680000000001</v>
      </c>
      <c r="FK656" s="38">
        <v>86.242149999999995</v>
      </c>
      <c r="FL656" s="38">
        <v>91.682779999999994</v>
      </c>
      <c r="FM656" s="38">
        <v>94.314160000000001</v>
      </c>
      <c r="FN656" s="38">
        <v>97.310310000000001</v>
      </c>
      <c r="FO656" s="38">
        <v>99.344629999999995</v>
      </c>
      <c r="FP656" s="38">
        <v>101.3259</v>
      </c>
      <c r="FQ656" s="38">
        <v>102.84310000000001</v>
      </c>
      <c r="FR656" s="38">
        <v>103.8094</v>
      </c>
      <c r="FS656" s="38">
        <v>102.8653</v>
      </c>
      <c r="FT656" s="38">
        <v>101.1562</v>
      </c>
      <c r="FU656" s="38">
        <v>98.877459999999999</v>
      </c>
      <c r="FV656" s="38">
        <v>95.22345</v>
      </c>
      <c r="FW656">
        <v>91.6524</v>
      </c>
      <c r="FX656">
        <v>88.727140000000006</v>
      </c>
      <c r="FY656">
        <v>83.741290000000006</v>
      </c>
      <c r="FZ656">
        <v>7.7594700000000003E-2</v>
      </c>
      <c r="GA656">
        <v>0.66874029999999995</v>
      </c>
      <c r="GB656">
        <v>1</v>
      </c>
    </row>
    <row r="657" spans="1:184" x14ac:dyDescent="0.3">
      <c r="A657" t="s">
        <v>279</v>
      </c>
      <c r="B657" t="s">
        <v>1</v>
      </c>
      <c r="C657" t="s">
        <v>259</v>
      </c>
      <c r="D657" t="s">
        <v>1</v>
      </c>
      <c r="E657" t="s">
        <v>1</v>
      </c>
      <c r="F657" t="s">
        <v>1</v>
      </c>
      <c r="G657" t="s">
        <v>1</v>
      </c>
      <c r="H657" s="40" t="s">
        <v>1</v>
      </c>
      <c r="I657" s="18" t="s">
        <v>1</v>
      </c>
      <c r="J657" s="38" t="s">
        <v>1</v>
      </c>
      <c r="K657" s="18">
        <v>44789</v>
      </c>
      <c r="L657" s="38">
        <v>5539</v>
      </c>
      <c r="M657" s="38">
        <v>5539</v>
      </c>
      <c r="N657" s="38">
        <v>13.966799999999999</v>
      </c>
      <c r="O657" s="38">
        <v>13.281510000000001</v>
      </c>
      <c r="P657" s="38">
        <v>12.876950000000001</v>
      </c>
      <c r="Q657" s="38">
        <v>12.782690000000001</v>
      </c>
      <c r="R657" s="38">
        <v>13.366479999999999</v>
      </c>
      <c r="S657" s="38">
        <v>14.67399</v>
      </c>
      <c r="T657" s="38">
        <v>16.312950000000001</v>
      </c>
      <c r="U657" s="38">
        <v>18.654050000000002</v>
      </c>
      <c r="V657" s="38">
        <v>21.400189999999998</v>
      </c>
      <c r="W657" s="38">
        <v>23.535799999999998</v>
      </c>
      <c r="X657" s="38">
        <v>25.396000000000001</v>
      </c>
      <c r="Y657" s="38">
        <v>26.806429999999999</v>
      </c>
      <c r="Z657" s="38">
        <v>27.836099999999998</v>
      </c>
      <c r="AA657" s="38">
        <v>28.85088</v>
      </c>
      <c r="AB657" s="38">
        <v>29.308730000000001</v>
      </c>
      <c r="AC657" s="38">
        <v>29.079350000000002</v>
      </c>
      <c r="AD657" s="38">
        <v>28.228829999999999</v>
      </c>
      <c r="AE657" s="38">
        <v>26.290849999999999</v>
      </c>
      <c r="AF657" s="38">
        <v>24.73067</v>
      </c>
      <c r="AG657" s="38">
        <v>23.525539999999999</v>
      </c>
      <c r="AH657" s="38">
        <v>22.189039999999999</v>
      </c>
      <c r="AI657" s="38">
        <v>20.030329999999999</v>
      </c>
      <c r="AJ657" s="38">
        <v>17.904299999999999</v>
      </c>
      <c r="AK657" s="38">
        <v>16.21923</v>
      </c>
      <c r="AL657" s="38">
        <v>-1.55064E-2</v>
      </c>
      <c r="AM657" s="38">
        <v>-7.5554499999999997E-2</v>
      </c>
      <c r="AN657" s="38">
        <v>-5.9195699999999997E-2</v>
      </c>
      <c r="AO657" s="38">
        <v>-0.1219239</v>
      </c>
      <c r="AP657" s="38">
        <v>-5.8633299999999999E-2</v>
      </c>
      <c r="AQ657" s="38">
        <v>-0.1475697</v>
      </c>
      <c r="AR657" s="38">
        <v>-0.23183039999999999</v>
      </c>
      <c r="AS657" s="38">
        <v>5.9804000000000003E-3</v>
      </c>
      <c r="AT657" s="38">
        <v>-0.1600375</v>
      </c>
      <c r="AU657" s="38">
        <v>-0.2384964</v>
      </c>
      <c r="AV657" s="38">
        <v>-0.1494074</v>
      </c>
      <c r="AW657" s="38">
        <v>-0.12656429999999999</v>
      </c>
      <c r="AX657" s="38">
        <v>-2.4268399999999999E-2</v>
      </c>
      <c r="AY657" s="38">
        <v>0.1176476</v>
      </c>
      <c r="AZ657" s="38">
        <v>0.13863600000000001</v>
      </c>
      <c r="BA657" s="38">
        <v>0.15365110000000001</v>
      </c>
      <c r="BB657" s="38">
        <v>0.20075170000000001</v>
      </c>
      <c r="BC657" s="38">
        <v>0.15861720000000001</v>
      </c>
      <c r="BD657" s="38">
        <v>0.20189869999999999</v>
      </c>
      <c r="BE657" s="38">
        <v>4.3001999999999999E-2</v>
      </c>
      <c r="BF657" s="38">
        <v>-6.3054100000000002E-2</v>
      </c>
      <c r="BG657" s="38">
        <v>-7.99681E-2</v>
      </c>
      <c r="BH657" s="38">
        <v>6.5399999999999998E-3</v>
      </c>
      <c r="BI657" s="38">
        <v>-7.99869E-2</v>
      </c>
      <c r="BJ657" s="38">
        <v>3.1810100000000001E-2</v>
      </c>
      <c r="BK657" s="38">
        <v>-4.2273600000000001E-2</v>
      </c>
      <c r="BL657" s="38">
        <v>-3.19235E-2</v>
      </c>
      <c r="BM657" s="38">
        <v>-9.8518700000000001E-2</v>
      </c>
      <c r="BN657" s="38">
        <v>-3.4889099999999999E-2</v>
      </c>
      <c r="BO657" s="38">
        <v>-0.1171613</v>
      </c>
      <c r="BP657" s="38">
        <v>-0.17202239999999999</v>
      </c>
      <c r="BQ657" s="38">
        <v>4.0505199999999998E-2</v>
      </c>
      <c r="BR657" s="38">
        <v>-0.1195611</v>
      </c>
      <c r="BS657" s="38">
        <v>-0.18645400000000001</v>
      </c>
      <c r="BT657" s="38">
        <v>-0.1242328</v>
      </c>
      <c r="BU657" s="38">
        <v>-0.10579139999999999</v>
      </c>
      <c r="BV657" s="38">
        <v>-8.1568000000000005E-3</v>
      </c>
      <c r="BW657" s="38">
        <v>0.13866249999999999</v>
      </c>
      <c r="BX657" s="38">
        <v>0.1933021</v>
      </c>
      <c r="BY657" s="38">
        <v>0.22867109999999999</v>
      </c>
      <c r="BZ657" s="38">
        <v>0.26929720000000001</v>
      </c>
      <c r="CA657" s="38">
        <v>0.219971</v>
      </c>
      <c r="CB657" s="38">
        <v>0.27395760000000002</v>
      </c>
      <c r="CC657" s="38">
        <v>0.12700069999999999</v>
      </c>
      <c r="CD657" s="38">
        <v>9.5981999999999994E-3</v>
      </c>
      <c r="CE657" s="38">
        <v>6.0631000000000001E-3</v>
      </c>
      <c r="CF657" s="38">
        <v>0.119199</v>
      </c>
      <c r="CG657" s="38">
        <v>5.6493599999999998E-2</v>
      </c>
      <c r="CH657" s="38">
        <v>6.4581399999999997E-2</v>
      </c>
      <c r="CI657" s="38">
        <v>-1.9223299999999999E-2</v>
      </c>
      <c r="CJ657" s="38">
        <v>-1.3034799999999999E-2</v>
      </c>
      <c r="CK657" s="38">
        <v>-8.2308400000000004E-2</v>
      </c>
      <c r="CL657" s="38">
        <v>-1.84438E-2</v>
      </c>
      <c r="CM657" s="38">
        <v>-9.6100500000000005E-2</v>
      </c>
      <c r="CN657" s="38">
        <v>-0.13059970000000001</v>
      </c>
      <c r="CO657" s="38">
        <v>6.4417000000000002E-2</v>
      </c>
      <c r="CP657" s="38">
        <v>-9.1527200000000003E-2</v>
      </c>
      <c r="CQ657" s="38">
        <v>-0.1504096</v>
      </c>
      <c r="CR657" s="38">
        <v>-0.106797</v>
      </c>
      <c r="CS657" s="38">
        <v>-9.1404200000000005E-2</v>
      </c>
      <c r="CT657" s="38">
        <v>3.0019999999999999E-3</v>
      </c>
      <c r="CU657" s="38">
        <v>0.1532173</v>
      </c>
      <c r="CV657" s="38">
        <v>0.2311636</v>
      </c>
      <c r="CW657" s="38">
        <v>0.28062969999999998</v>
      </c>
      <c r="CX657" s="38">
        <v>0.31677149999999998</v>
      </c>
      <c r="CY657" s="38">
        <v>0.26246449999999999</v>
      </c>
      <c r="CZ657" s="38">
        <v>0.32386540000000003</v>
      </c>
      <c r="DA657" s="38">
        <v>0.18517800000000001</v>
      </c>
      <c r="DB657" s="38">
        <v>5.9916999999999998E-2</v>
      </c>
      <c r="DC657" s="38">
        <v>6.5648100000000001E-2</v>
      </c>
      <c r="DD657" s="38">
        <v>0.1972264</v>
      </c>
      <c r="DE657" s="38">
        <v>0.1510196</v>
      </c>
      <c r="DF657" s="38">
        <v>9.7352599999999997E-2</v>
      </c>
      <c r="DG657" s="38">
        <v>3.8268999999999998E-3</v>
      </c>
      <c r="DH657" s="38">
        <v>5.8539000000000004E-3</v>
      </c>
      <c r="DI657" s="38">
        <v>-6.6098000000000004E-2</v>
      </c>
      <c r="DJ657" s="38">
        <v>-1.9986000000000001E-3</v>
      </c>
      <c r="DK657" s="38">
        <v>-7.5039800000000004E-2</v>
      </c>
      <c r="DL657" s="38">
        <v>-8.9176900000000003E-2</v>
      </c>
      <c r="DM657" s="38">
        <v>8.8328799999999999E-2</v>
      </c>
      <c r="DN657" s="38">
        <v>-6.3493400000000005E-2</v>
      </c>
      <c r="DO657" s="38">
        <v>-0.1143653</v>
      </c>
      <c r="DP657" s="38">
        <v>-8.9361200000000002E-2</v>
      </c>
      <c r="DQ657" s="38">
        <v>-7.7017000000000002E-2</v>
      </c>
      <c r="DR657" s="38">
        <v>1.41607E-2</v>
      </c>
      <c r="DS657" s="38">
        <v>0.16777210000000001</v>
      </c>
      <c r="DT657" s="38">
        <v>0.26902520000000002</v>
      </c>
      <c r="DU657" s="38">
        <v>0.3325883</v>
      </c>
      <c r="DV657" s="38">
        <v>0.36424590000000001</v>
      </c>
      <c r="DW657" s="38">
        <v>0.30495800000000001</v>
      </c>
      <c r="DX657" s="38">
        <v>0.37377320000000003</v>
      </c>
      <c r="DY657" s="38">
        <v>0.2433553</v>
      </c>
      <c r="DZ657" s="38">
        <v>0.11023570000000001</v>
      </c>
      <c r="EA657" s="38">
        <v>0.12523310000000001</v>
      </c>
      <c r="EB657" s="38">
        <v>0.27525369999999999</v>
      </c>
      <c r="EC657" s="38">
        <v>0.2455455</v>
      </c>
      <c r="ED657" s="38">
        <v>0.14466909999999999</v>
      </c>
      <c r="EE657" s="38">
        <v>3.7107800000000003E-2</v>
      </c>
      <c r="EF657" s="38">
        <v>3.3126200000000001E-2</v>
      </c>
      <c r="EG657" s="38">
        <v>-4.2692899999999999E-2</v>
      </c>
      <c r="EH657" s="38">
        <v>2.17457E-2</v>
      </c>
      <c r="EI657" s="38">
        <v>-4.4631400000000002E-2</v>
      </c>
      <c r="EJ657" s="38">
        <v>-2.93689E-2</v>
      </c>
      <c r="EK657" s="38">
        <v>0.12285359999999999</v>
      </c>
      <c r="EL657" s="38">
        <v>-2.3016999999999999E-2</v>
      </c>
      <c r="EM657" s="38">
        <v>-6.2322900000000001E-2</v>
      </c>
      <c r="EN657" s="38">
        <v>-6.4186699999999999E-2</v>
      </c>
      <c r="EO657" s="38">
        <v>-5.6244099999999998E-2</v>
      </c>
      <c r="EP657" s="38">
        <v>3.0272299999999999E-2</v>
      </c>
      <c r="EQ657" s="38">
        <v>0.18878700000000001</v>
      </c>
      <c r="ER657" s="38">
        <v>0.32369120000000001</v>
      </c>
      <c r="ES657" s="38">
        <v>0.40760839999999998</v>
      </c>
      <c r="ET657" s="38">
        <v>0.43279129999999999</v>
      </c>
      <c r="EU657" s="38">
        <v>0.36631180000000002</v>
      </c>
      <c r="EV657" s="38">
        <v>0.44583220000000001</v>
      </c>
      <c r="EW657" s="38">
        <v>0.32735399999999998</v>
      </c>
      <c r="EX657" s="38">
        <v>0.182888</v>
      </c>
      <c r="EY657" s="38">
        <v>0.21126429999999999</v>
      </c>
      <c r="EZ657" s="38">
        <v>0.3879128</v>
      </c>
      <c r="FA657" s="38">
        <v>0.38202599999999998</v>
      </c>
      <c r="FB657" s="38">
        <v>83.139669999999995</v>
      </c>
      <c r="FC657" s="38">
        <v>82.523349999999994</v>
      </c>
      <c r="FD657" s="38">
        <v>80.242050000000006</v>
      </c>
      <c r="FE657" s="38">
        <v>78.343119999999999</v>
      </c>
      <c r="FF657" s="38">
        <v>76.011279999999999</v>
      </c>
      <c r="FG657" s="38">
        <v>74.650289999999998</v>
      </c>
      <c r="FH657" s="38">
        <v>73.639960000000002</v>
      </c>
      <c r="FI657" s="38">
        <v>74.659719999999993</v>
      </c>
      <c r="FJ657" s="38">
        <v>78.654049999999998</v>
      </c>
      <c r="FK657" s="38">
        <v>84.522210000000001</v>
      </c>
      <c r="FL657" s="38">
        <v>89.438630000000003</v>
      </c>
      <c r="FM657" s="38">
        <v>93.891689999999997</v>
      </c>
      <c r="FN657" s="38">
        <v>97.503230000000002</v>
      </c>
      <c r="FO657" s="38">
        <v>100.9388</v>
      </c>
      <c r="FP657" s="38">
        <v>103.8519</v>
      </c>
      <c r="FQ657" s="38">
        <v>105.30759999999999</v>
      </c>
      <c r="FR657" s="38">
        <v>105.7878</v>
      </c>
      <c r="FS657" s="38">
        <v>105.2582</v>
      </c>
      <c r="FT657" s="38">
        <v>104.5951</v>
      </c>
      <c r="FU657" s="38">
        <v>102.85850000000001</v>
      </c>
      <c r="FV657" s="38">
        <v>99.244990000000001</v>
      </c>
      <c r="FW657">
        <v>95.847110000000001</v>
      </c>
      <c r="FX657">
        <v>93.607569999999996</v>
      </c>
      <c r="FY657">
        <v>91.915670000000006</v>
      </c>
      <c r="FZ657">
        <v>8.6487499999999995E-2</v>
      </c>
      <c r="GA657">
        <v>0.79451260000000001</v>
      </c>
      <c r="GB657">
        <v>1</v>
      </c>
    </row>
    <row r="658" spans="1:184" x14ac:dyDescent="0.3">
      <c r="A658" t="s">
        <v>279</v>
      </c>
      <c r="B658" t="s">
        <v>1</v>
      </c>
      <c r="C658" t="s">
        <v>259</v>
      </c>
      <c r="D658" t="s">
        <v>1</v>
      </c>
      <c r="E658" t="s">
        <v>1</v>
      </c>
      <c r="F658" t="s">
        <v>1</v>
      </c>
      <c r="G658" t="s">
        <v>1</v>
      </c>
      <c r="H658" s="40" t="s">
        <v>1</v>
      </c>
      <c r="I658" s="18" t="s">
        <v>1</v>
      </c>
      <c r="J658" s="38" t="s">
        <v>1</v>
      </c>
      <c r="K658" s="18">
        <v>44790</v>
      </c>
      <c r="L658" s="38">
        <v>5540</v>
      </c>
      <c r="M658" s="38">
        <v>5540</v>
      </c>
      <c r="N658" s="38">
        <v>15.50192</v>
      </c>
      <c r="O658" s="38">
        <v>14.74794</v>
      </c>
      <c r="P658" s="38">
        <v>14.389430000000001</v>
      </c>
      <c r="Q658" s="38">
        <v>14.29738</v>
      </c>
      <c r="R658" s="38">
        <v>14.880369999999999</v>
      </c>
      <c r="S658" s="38">
        <v>16.324870000000001</v>
      </c>
      <c r="T658" s="38">
        <v>17.905999999999999</v>
      </c>
      <c r="U658" s="38">
        <v>20.11196</v>
      </c>
      <c r="V658" s="38">
        <v>22.60866</v>
      </c>
      <c r="W658" s="38">
        <v>24.15025</v>
      </c>
      <c r="X658" s="38">
        <v>25.87161</v>
      </c>
      <c r="Y658" s="38">
        <v>27.145800000000001</v>
      </c>
      <c r="Z658" s="38">
        <v>28.04562</v>
      </c>
      <c r="AA658" s="38">
        <v>28.904900000000001</v>
      </c>
      <c r="AB658" s="38">
        <v>29.25902</v>
      </c>
      <c r="AC658" s="38">
        <v>29.159500000000001</v>
      </c>
      <c r="AD658" s="38">
        <v>28.42597</v>
      </c>
      <c r="AE658" s="38">
        <v>26.540120000000002</v>
      </c>
      <c r="AF658" s="38">
        <v>24.975090000000002</v>
      </c>
      <c r="AG658" s="38">
        <v>23.877610000000001</v>
      </c>
      <c r="AH658" s="38">
        <v>22.617000000000001</v>
      </c>
      <c r="AI658" s="38">
        <v>20.367730000000002</v>
      </c>
      <c r="AJ658" s="38">
        <v>18.063800000000001</v>
      </c>
      <c r="AK658" s="38">
        <v>16.452190000000002</v>
      </c>
      <c r="AL658" s="38">
        <v>0.3282368</v>
      </c>
      <c r="AM658" s="38">
        <v>0.19788169999999999</v>
      </c>
      <c r="AN658" s="38">
        <v>0.2380034</v>
      </c>
      <c r="AO658" s="38">
        <v>0.1856438</v>
      </c>
      <c r="AP658" s="38">
        <v>0.15843650000000001</v>
      </c>
      <c r="AQ658" s="38">
        <v>2.9852799999999999E-2</v>
      </c>
      <c r="AR658" s="38">
        <v>-0.51271279999999997</v>
      </c>
      <c r="AS658" s="38">
        <v>-0.24276210000000001</v>
      </c>
      <c r="AT658" s="38">
        <v>-0.52389649999999999</v>
      </c>
      <c r="AU658" s="38">
        <v>-0.93106560000000005</v>
      </c>
      <c r="AV658" s="38">
        <v>-0.40597699999999998</v>
      </c>
      <c r="AW658" s="38">
        <v>1.9163900000000001E-2</v>
      </c>
      <c r="AX658" s="38">
        <v>1.8677200000000001E-2</v>
      </c>
      <c r="AY658" s="38">
        <v>-0.13582449999999999</v>
      </c>
      <c r="AZ658" s="38">
        <v>-0.1836692</v>
      </c>
      <c r="BA658" s="38">
        <v>0.31395430000000002</v>
      </c>
      <c r="BB658" s="38">
        <v>0.51518339999999996</v>
      </c>
      <c r="BC658" s="38">
        <v>0.33498470000000002</v>
      </c>
      <c r="BD658" s="38">
        <v>0.3550123</v>
      </c>
      <c r="BE658" s="38">
        <v>0.46254240000000002</v>
      </c>
      <c r="BF658" s="38">
        <v>0.75762450000000003</v>
      </c>
      <c r="BG658" s="38">
        <v>0.75515739999999998</v>
      </c>
      <c r="BH658" s="38">
        <v>0.69653909999999997</v>
      </c>
      <c r="BI658" s="38">
        <v>0.72540749999999998</v>
      </c>
      <c r="BJ658" s="38">
        <v>0.40125230000000001</v>
      </c>
      <c r="BK658" s="38">
        <v>0.27044439999999997</v>
      </c>
      <c r="BL658" s="38">
        <v>0.30155530000000003</v>
      </c>
      <c r="BM658" s="38">
        <v>0.24869350000000001</v>
      </c>
      <c r="BN658" s="38">
        <v>0.2054897</v>
      </c>
      <c r="BO658" s="38">
        <v>7.5191599999999997E-2</v>
      </c>
      <c r="BP658" s="38">
        <v>-0.4506579</v>
      </c>
      <c r="BQ658" s="38">
        <v>-0.20108780000000001</v>
      </c>
      <c r="BR658" s="38">
        <v>-0.4943553</v>
      </c>
      <c r="BS658" s="38">
        <v>-0.80303369999999996</v>
      </c>
      <c r="BT658" s="38">
        <v>-0.321519</v>
      </c>
      <c r="BU658" s="38">
        <v>6.5712400000000004E-2</v>
      </c>
      <c r="BV658" s="38">
        <v>4.3273499999999999E-2</v>
      </c>
      <c r="BW658" s="38">
        <v>-0.100817</v>
      </c>
      <c r="BX658" s="38">
        <v>-0.1206918</v>
      </c>
      <c r="BY658" s="38">
        <v>0.3964741</v>
      </c>
      <c r="BZ658" s="38">
        <v>0.61775449999999998</v>
      </c>
      <c r="CA658" s="38">
        <v>0.45870420000000001</v>
      </c>
      <c r="CB658" s="38">
        <v>0.50416539999999999</v>
      </c>
      <c r="CC658" s="38">
        <v>0.60482100000000005</v>
      </c>
      <c r="CD658" s="38">
        <v>0.86627390000000004</v>
      </c>
      <c r="CE658" s="38">
        <v>0.90884819999999999</v>
      </c>
      <c r="CF658" s="38">
        <v>0.84954929999999995</v>
      </c>
      <c r="CG658" s="38">
        <v>0.84988410000000003</v>
      </c>
      <c r="CH658" s="38">
        <v>0.45182260000000002</v>
      </c>
      <c r="CI658" s="38">
        <v>0.32070100000000001</v>
      </c>
      <c r="CJ658" s="38">
        <v>0.34557120000000002</v>
      </c>
      <c r="CK658" s="38">
        <v>0.2923615</v>
      </c>
      <c r="CL658" s="38">
        <v>0.2380786</v>
      </c>
      <c r="CM658" s="38">
        <v>0.1065931</v>
      </c>
      <c r="CN658" s="38">
        <v>-0.40767890000000001</v>
      </c>
      <c r="CO658" s="38">
        <v>-0.1722243</v>
      </c>
      <c r="CP658" s="38">
        <v>-0.47389520000000002</v>
      </c>
      <c r="CQ658" s="38">
        <v>-0.71435919999999997</v>
      </c>
      <c r="CR658" s="38">
        <v>-0.26302360000000002</v>
      </c>
      <c r="CS658" s="38">
        <v>9.7951700000000003E-2</v>
      </c>
      <c r="CT658" s="38">
        <v>6.03087E-2</v>
      </c>
      <c r="CU658" s="38">
        <v>-7.6570799999999994E-2</v>
      </c>
      <c r="CV658" s="38">
        <v>-7.7073799999999998E-2</v>
      </c>
      <c r="CW658" s="38">
        <v>0.45362710000000001</v>
      </c>
      <c r="CX658" s="38">
        <v>0.68879500000000005</v>
      </c>
      <c r="CY658" s="38">
        <v>0.54439199999999999</v>
      </c>
      <c r="CZ658" s="38">
        <v>0.60746840000000002</v>
      </c>
      <c r="DA658" s="38">
        <v>0.70336279999999995</v>
      </c>
      <c r="DB658" s="38">
        <v>0.94152409999999997</v>
      </c>
      <c r="DC658" s="38">
        <v>1.0152939999999999</v>
      </c>
      <c r="DD658" s="38">
        <v>0.95552369999999998</v>
      </c>
      <c r="DE658" s="38">
        <v>0.93609609999999999</v>
      </c>
      <c r="DF658" s="38">
        <v>0.50239290000000003</v>
      </c>
      <c r="DG658" s="38">
        <v>0.3709577</v>
      </c>
      <c r="DH658" s="38">
        <v>0.38958700000000002</v>
      </c>
      <c r="DI658" s="38">
        <v>0.33602949999999998</v>
      </c>
      <c r="DJ658" s="38">
        <v>0.27066750000000001</v>
      </c>
      <c r="DK658" s="38">
        <v>0.1379946</v>
      </c>
      <c r="DL658" s="38">
        <v>-0.36469980000000002</v>
      </c>
      <c r="DM658" s="38">
        <v>-0.14336080000000001</v>
      </c>
      <c r="DN658" s="38">
        <v>-0.45343499999999998</v>
      </c>
      <c r="DO658" s="38">
        <v>-0.62568460000000004</v>
      </c>
      <c r="DP658" s="38">
        <v>-0.20452819999999999</v>
      </c>
      <c r="DQ658" s="38">
        <v>0.1301911</v>
      </c>
      <c r="DR658" s="38">
        <v>7.7343999999999996E-2</v>
      </c>
      <c r="DS658" s="38">
        <v>-5.2324700000000002E-2</v>
      </c>
      <c r="DT658" s="38">
        <v>-3.3455800000000001E-2</v>
      </c>
      <c r="DU658" s="38">
        <v>0.51078000000000001</v>
      </c>
      <c r="DV658" s="38">
        <v>0.75983540000000005</v>
      </c>
      <c r="DW658" s="38">
        <v>0.63007970000000002</v>
      </c>
      <c r="DX658" s="38">
        <v>0.71077140000000005</v>
      </c>
      <c r="DY658" s="38">
        <v>0.80190450000000002</v>
      </c>
      <c r="DZ658" s="38">
        <v>1.0167740000000001</v>
      </c>
      <c r="EA658" s="38">
        <v>1.12174</v>
      </c>
      <c r="EB658" s="38">
        <v>1.0614980000000001</v>
      </c>
      <c r="EC658" s="38">
        <v>1.022308</v>
      </c>
      <c r="ED658" s="38">
        <v>0.57540829999999998</v>
      </c>
      <c r="EE658" s="38">
        <v>0.44352029999999998</v>
      </c>
      <c r="EF658" s="38">
        <v>0.45313890000000001</v>
      </c>
      <c r="EG658" s="38">
        <v>0.39907920000000002</v>
      </c>
      <c r="EH658" s="38">
        <v>0.31772070000000002</v>
      </c>
      <c r="EI658" s="38">
        <v>0.18333340000000001</v>
      </c>
      <c r="EJ658" s="38">
        <v>-0.30264489999999999</v>
      </c>
      <c r="EK658" s="38">
        <v>-0.1016865</v>
      </c>
      <c r="EL658" s="38">
        <v>-0.42389379999999999</v>
      </c>
      <c r="EM658" s="38">
        <v>-0.4976527</v>
      </c>
      <c r="EN658" s="38">
        <v>-0.1200702</v>
      </c>
      <c r="EO658" s="38">
        <v>0.1767396</v>
      </c>
      <c r="EP658" s="38">
        <v>0.10194019999999999</v>
      </c>
      <c r="EQ658" s="38">
        <v>-1.7317200000000001E-2</v>
      </c>
      <c r="ER658" s="38">
        <v>2.9521599999999999E-2</v>
      </c>
      <c r="ES658" s="38">
        <v>0.59329980000000004</v>
      </c>
      <c r="ET658" s="38">
        <v>0.86240660000000002</v>
      </c>
      <c r="EU658" s="38">
        <v>0.75379929999999995</v>
      </c>
      <c r="EV658" s="38">
        <v>0.85992460000000004</v>
      </c>
      <c r="EW658" s="38">
        <v>0.94418310000000005</v>
      </c>
      <c r="EX658" s="38">
        <v>1.125424</v>
      </c>
      <c r="EY658" s="38">
        <v>1.275431</v>
      </c>
      <c r="EZ658" s="38">
        <v>1.2145079999999999</v>
      </c>
      <c r="FA658" s="38">
        <v>1.1467849999999999</v>
      </c>
      <c r="FB658" s="38">
        <v>90.094700000000003</v>
      </c>
      <c r="FC658" s="38">
        <v>87.799220000000005</v>
      </c>
      <c r="FD658" s="38">
        <v>85.402100000000004</v>
      </c>
      <c r="FE658" s="38">
        <v>83.489469999999997</v>
      </c>
      <c r="FF658" s="38">
        <v>83.505840000000006</v>
      </c>
      <c r="FG658" s="38">
        <v>81.915729999999996</v>
      </c>
      <c r="FH658" s="38">
        <v>81.7727</v>
      </c>
      <c r="FI658" s="38">
        <v>81.363529999999997</v>
      </c>
      <c r="FJ658" s="38">
        <v>84.361760000000004</v>
      </c>
      <c r="FK658" s="38">
        <v>85.158699999999996</v>
      </c>
      <c r="FL658" s="38">
        <v>88.107069999999993</v>
      </c>
      <c r="FM658" s="38">
        <v>92.078900000000004</v>
      </c>
      <c r="FN658" s="38">
        <v>97.697689999999994</v>
      </c>
      <c r="FO658" s="38">
        <v>100.3781</v>
      </c>
      <c r="FP658" s="38">
        <v>101.6858</v>
      </c>
      <c r="FQ658" s="38">
        <v>102.4599</v>
      </c>
      <c r="FR658" s="38">
        <v>103.3823</v>
      </c>
      <c r="FS658" s="38">
        <v>103.05240000000001</v>
      </c>
      <c r="FT658" s="38">
        <v>102.4859</v>
      </c>
      <c r="FU658" s="38">
        <v>100.3124</v>
      </c>
      <c r="FV658" s="38">
        <v>96.847139999999996</v>
      </c>
      <c r="FW658">
        <v>92.126170000000002</v>
      </c>
      <c r="FX658">
        <v>88.697850000000003</v>
      </c>
      <c r="FY658">
        <v>86.263279999999995</v>
      </c>
      <c r="FZ658">
        <v>0.16063250000000001</v>
      </c>
      <c r="GA658">
        <v>1.128444</v>
      </c>
      <c r="GB658">
        <v>1</v>
      </c>
    </row>
    <row r="659" spans="1:184" x14ac:dyDescent="0.3">
      <c r="A659" t="s">
        <v>279</v>
      </c>
      <c r="B659" t="s">
        <v>1</v>
      </c>
      <c r="C659" t="s">
        <v>259</v>
      </c>
      <c r="D659" t="s">
        <v>1</v>
      </c>
      <c r="E659" t="s">
        <v>1</v>
      </c>
      <c r="F659" t="s">
        <v>1</v>
      </c>
      <c r="G659" t="s">
        <v>1</v>
      </c>
      <c r="H659" s="40" t="s">
        <v>1</v>
      </c>
      <c r="I659" s="18" t="s">
        <v>1</v>
      </c>
      <c r="J659" s="38" t="s">
        <v>1</v>
      </c>
      <c r="K659" s="18">
        <v>44792</v>
      </c>
      <c r="L659" s="38">
        <v>5541</v>
      </c>
      <c r="M659" s="38">
        <v>5541</v>
      </c>
      <c r="N659" s="38">
        <v>14.80574</v>
      </c>
      <c r="O659" s="38">
        <v>14.03927</v>
      </c>
      <c r="P659" s="38">
        <v>13.615410000000001</v>
      </c>
      <c r="Q659" s="38">
        <v>13.542820000000001</v>
      </c>
      <c r="R659" s="38">
        <v>14.108700000000001</v>
      </c>
      <c r="S659" s="38">
        <v>15.47396</v>
      </c>
      <c r="T659" s="38">
        <v>16.949059999999999</v>
      </c>
      <c r="U659" s="38">
        <v>18.874020000000002</v>
      </c>
      <c r="V659" s="38">
        <v>21.208929999999999</v>
      </c>
      <c r="W659" s="38">
        <v>22.99278</v>
      </c>
      <c r="X659" s="38">
        <v>24.798860000000001</v>
      </c>
      <c r="Y659" s="38">
        <v>26.241630000000001</v>
      </c>
      <c r="Z659" s="38">
        <v>27.247060000000001</v>
      </c>
      <c r="AA659" s="38">
        <v>28.22071</v>
      </c>
      <c r="AB659" s="38">
        <v>28.64293</v>
      </c>
      <c r="AC659" s="38">
        <v>28.432169999999999</v>
      </c>
      <c r="AD659" s="38">
        <v>27.71781</v>
      </c>
      <c r="AE659" s="38">
        <v>25.86056</v>
      </c>
      <c r="AF659" s="38">
        <v>24.176960000000001</v>
      </c>
      <c r="AG659" s="38">
        <v>23.04496</v>
      </c>
      <c r="AH659" s="38">
        <v>21.824100000000001</v>
      </c>
      <c r="AI659" s="38">
        <v>19.861260000000001</v>
      </c>
      <c r="AJ659" s="38">
        <v>17.805389999999999</v>
      </c>
      <c r="AK659" s="38">
        <v>16.00705</v>
      </c>
      <c r="AL659" s="38">
        <v>-0.13894670000000001</v>
      </c>
      <c r="AM659" s="38">
        <v>-0.20137260000000001</v>
      </c>
      <c r="AN659" s="38">
        <v>-0.134515</v>
      </c>
      <c r="AO659" s="38">
        <v>-5.1883699999999998E-2</v>
      </c>
      <c r="AP659" s="38">
        <v>0.1154828</v>
      </c>
      <c r="AQ659" s="38">
        <v>0.16577059999999999</v>
      </c>
      <c r="AR659" s="38">
        <v>2.24275E-2</v>
      </c>
      <c r="AS659" s="38">
        <v>-1.8584999999999999E-3</v>
      </c>
      <c r="AT659" s="38">
        <v>-0.38993220000000001</v>
      </c>
      <c r="AU659" s="38">
        <v>-0.5467516</v>
      </c>
      <c r="AV659" s="38">
        <v>-0.35518909999999998</v>
      </c>
      <c r="AW659" s="38">
        <v>-0.1134675</v>
      </c>
      <c r="AX659" s="38">
        <v>9.4737399999999999E-2</v>
      </c>
      <c r="AY659" s="38">
        <v>-1.5849200000000001E-2</v>
      </c>
      <c r="AZ659" s="38">
        <v>-0.28320600000000001</v>
      </c>
      <c r="BA659" s="38">
        <v>-0.4020357</v>
      </c>
      <c r="BB659" s="38">
        <v>-0.1032638</v>
      </c>
      <c r="BC659" s="38">
        <v>5.9695999999999999E-2</v>
      </c>
      <c r="BD659" s="38">
        <v>0.1999348</v>
      </c>
      <c r="BE659" s="38">
        <v>0.1859769</v>
      </c>
      <c r="BF659" s="38">
        <v>8.7270600000000004E-2</v>
      </c>
      <c r="BG659" s="38">
        <v>3.5687999999999998E-2</v>
      </c>
      <c r="BH659" s="38">
        <v>0.1798043</v>
      </c>
      <c r="BI659" s="38">
        <v>1.6116800000000001E-2</v>
      </c>
      <c r="BJ659" s="38">
        <v>-4.35182E-2</v>
      </c>
      <c r="BK659" s="38">
        <v>-0.1077056</v>
      </c>
      <c r="BL659" s="38">
        <v>-4.3569799999999999E-2</v>
      </c>
      <c r="BM659" s="38">
        <v>2.9589399999999998E-2</v>
      </c>
      <c r="BN659" s="38">
        <v>0.17985860000000001</v>
      </c>
      <c r="BO659" s="38">
        <v>0.22920769999999999</v>
      </c>
      <c r="BP659" s="38">
        <v>0.1067558</v>
      </c>
      <c r="BQ659" s="38">
        <v>6.0079E-2</v>
      </c>
      <c r="BR659" s="38">
        <v>-0.31155559999999999</v>
      </c>
      <c r="BS659" s="38">
        <v>-0.41454839999999998</v>
      </c>
      <c r="BT659" s="38">
        <v>-0.27755030000000003</v>
      </c>
      <c r="BU659" s="38">
        <v>-6.6686899999999993E-2</v>
      </c>
      <c r="BV659" s="38">
        <v>0.1311628</v>
      </c>
      <c r="BW659" s="38">
        <v>2.9621100000000001E-2</v>
      </c>
      <c r="BX659" s="38">
        <v>-0.19616790000000001</v>
      </c>
      <c r="BY659" s="38">
        <v>-0.2800047</v>
      </c>
      <c r="BZ659" s="38">
        <v>3.576E-2</v>
      </c>
      <c r="CA659" s="38">
        <v>0.20968709999999999</v>
      </c>
      <c r="CB659" s="38">
        <v>0.36171880000000001</v>
      </c>
      <c r="CC659" s="38">
        <v>0.35174929999999999</v>
      </c>
      <c r="CD659" s="38">
        <v>0.24553620000000001</v>
      </c>
      <c r="CE659" s="38">
        <v>0.2374404</v>
      </c>
      <c r="CF659" s="38">
        <v>0.3472344</v>
      </c>
      <c r="CG659" s="38">
        <v>0.17960590000000001</v>
      </c>
      <c r="CH659" s="38">
        <v>2.25753E-2</v>
      </c>
      <c r="CI659" s="38">
        <v>-4.2832200000000001E-2</v>
      </c>
      <c r="CJ659" s="38">
        <v>1.9418600000000001E-2</v>
      </c>
      <c r="CK659" s="38">
        <v>8.6017499999999997E-2</v>
      </c>
      <c r="CL659" s="38">
        <v>0.22444500000000001</v>
      </c>
      <c r="CM659" s="38">
        <v>0.2731441</v>
      </c>
      <c r="CN659" s="38">
        <v>0.16516130000000001</v>
      </c>
      <c r="CO659" s="38">
        <v>0.10297679999999999</v>
      </c>
      <c r="CP659" s="38">
        <v>-0.25727220000000001</v>
      </c>
      <c r="CQ659" s="38">
        <v>-0.32298490000000002</v>
      </c>
      <c r="CR659" s="38">
        <v>-0.2237779</v>
      </c>
      <c r="CS659" s="38">
        <v>-3.4286900000000002E-2</v>
      </c>
      <c r="CT659" s="38">
        <v>0.1563909</v>
      </c>
      <c r="CU659" s="38">
        <v>6.1113599999999997E-2</v>
      </c>
      <c r="CV659" s="38">
        <v>-0.1358857</v>
      </c>
      <c r="CW659" s="38">
        <v>-0.1954863</v>
      </c>
      <c r="CX659" s="38">
        <v>0.13204750000000001</v>
      </c>
      <c r="CY659" s="38">
        <v>0.31357059999999998</v>
      </c>
      <c r="CZ659" s="38">
        <v>0.47376990000000002</v>
      </c>
      <c r="DA659" s="38">
        <v>0.4665627</v>
      </c>
      <c r="DB659" s="38">
        <v>0.35515049999999998</v>
      </c>
      <c r="DC659" s="38">
        <v>0.37717349999999999</v>
      </c>
      <c r="DD659" s="38">
        <v>0.463196</v>
      </c>
      <c r="DE659" s="38">
        <v>0.29283789999999998</v>
      </c>
      <c r="DF659" s="38">
        <v>8.8668700000000003E-2</v>
      </c>
      <c r="DG659" s="38">
        <v>2.20413E-2</v>
      </c>
      <c r="DH659" s="38">
        <v>8.2406999999999994E-2</v>
      </c>
      <c r="DI659" s="38">
        <v>0.14244560000000001</v>
      </c>
      <c r="DJ659" s="38">
        <v>0.26903149999999998</v>
      </c>
      <c r="DK659" s="38">
        <v>0.31708039999999998</v>
      </c>
      <c r="DL659" s="38">
        <v>0.22356680000000001</v>
      </c>
      <c r="DM659" s="38">
        <v>0.14587459999999999</v>
      </c>
      <c r="DN659" s="38">
        <v>-0.2029888</v>
      </c>
      <c r="DO659" s="38">
        <v>-0.2314214</v>
      </c>
      <c r="DP659" s="38">
        <v>-0.1700055</v>
      </c>
      <c r="DQ659" s="38">
        <v>-1.8867999999999999E-3</v>
      </c>
      <c r="DR659" s="38">
        <v>0.18161910000000001</v>
      </c>
      <c r="DS659" s="38">
        <v>9.26062E-2</v>
      </c>
      <c r="DT659" s="38">
        <v>-7.5603400000000001E-2</v>
      </c>
      <c r="DU659" s="38">
        <v>-0.110968</v>
      </c>
      <c r="DV659" s="38">
        <v>0.22833490000000001</v>
      </c>
      <c r="DW659" s="38">
        <v>0.41745399999999999</v>
      </c>
      <c r="DX659" s="38">
        <v>0.58582100000000004</v>
      </c>
      <c r="DY659" s="38">
        <v>0.58137620000000001</v>
      </c>
      <c r="DZ659" s="38">
        <v>0.46476469999999998</v>
      </c>
      <c r="EA659" s="38">
        <v>0.51690659999999999</v>
      </c>
      <c r="EB659" s="38">
        <v>0.57915760000000005</v>
      </c>
      <c r="EC659" s="38">
        <v>0.40606999999999999</v>
      </c>
      <c r="ED659" s="38">
        <v>0.18409719999999999</v>
      </c>
      <c r="EE659" s="38">
        <v>0.1157082</v>
      </c>
      <c r="EF659" s="38">
        <v>0.17335220000000001</v>
      </c>
      <c r="EG659" s="38">
        <v>0.2239188</v>
      </c>
      <c r="EH659" s="38">
        <v>0.33340730000000002</v>
      </c>
      <c r="EI659" s="38">
        <v>0.38051760000000001</v>
      </c>
      <c r="EJ659" s="38">
        <v>0.30789509999999998</v>
      </c>
      <c r="EK659" s="38">
        <v>0.2078122</v>
      </c>
      <c r="EL659" s="38">
        <v>-0.12461220000000001</v>
      </c>
      <c r="EM659" s="38">
        <v>-9.9218299999999995E-2</v>
      </c>
      <c r="EN659" s="38">
        <v>-9.2366699999999996E-2</v>
      </c>
      <c r="EO659" s="38">
        <v>4.4893799999999998E-2</v>
      </c>
      <c r="EP659" s="38">
        <v>0.2180445</v>
      </c>
      <c r="EQ659" s="38">
        <v>0.13807639999999999</v>
      </c>
      <c r="ER659" s="38">
        <v>1.1434700000000001E-2</v>
      </c>
      <c r="ES659" s="38">
        <v>1.1063E-2</v>
      </c>
      <c r="ET659" s="38">
        <v>0.36735869999999998</v>
      </c>
      <c r="EU659" s="38">
        <v>0.56744519999999998</v>
      </c>
      <c r="EV659" s="38">
        <v>0.74760510000000002</v>
      </c>
      <c r="EW659" s="38">
        <v>0.74714860000000005</v>
      </c>
      <c r="EX659" s="38">
        <v>0.62303030000000004</v>
      </c>
      <c r="EY659" s="38">
        <v>0.71865900000000005</v>
      </c>
      <c r="EZ659" s="38">
        <v>0.74658769999999997</v>
      </c>
      <c r="FA659" s="38">
        <v>0.56955900000000004</v>
      </c>
      <c r="FB659" s="38">
        <v>82.495570000000001</v>
      </c>
      <c r="FC659" s="38">
        <v>80.979889999999997</v>
      </c>
      <c r="FD659" s="38">
        <v>79.139110000000002</v>
      </c>
      <c r="FE659" s="38">
        <v>77.635289999999998</v>
      </c>
      <c r="FF659" s="38">
        <v>75.798360000000002</v>
      </c>
      <c r="FG659" s="38">
        <v>75.694310000000002</v>
      </c>
      <c r="FH659" s="38">
        <v>74.701669999999993</v>
      </c>
      <c r="FI659" s="38">
        <v>75.75779</v>
      </c>
      <c r="FJ659" s="38">
        <v>78.391589999999994</v>
      </c>
      <c r="FK659" s="38">
        <v>82.843729999999994</v>
      </c>
      <c r="FL659" s="38">
        <v>86.904669999999996</v>
      </c>
      <c r="FM659" s="38">
        <v>90.912080000000003</v>
      </c>
      <c r="FN659" s="38">
        <v>93.60575</v>
      </c>
      <c r="FO659" s="38">
        <v>97.420429999999996</v>
      </c>
      <c r="FP659" s="38">
        <v>101.65009999999999</v>
      </c>
      <c r="FQ659" s="38">
        <v>104.01819999999999</v>
      </c>
      <c r="FR659" s="38">
        <v>105.333</v>
      </c>
      <c r="FS659" s="38">
        <v>104.69799999999999</v>
      </c>
      <c r="FT659" s="38">
        <v>102.9623</v>
      </c>
      <c r="FU659" s="38">
        <v>100.2351</v>
      </c>
      <c r="FV659" s="38">
        <v>95.798609999999996</v>
      </c>
      <c r="FW659">
        <v>93.145129999999995</v>
      </c>
      <c r="FX659">
        <v>90.281909999999996</v>
      </c>
      <c r="FY659">
        <v>86.159549999999996</v>
      </c>
      <c r="FZ659">
        <v>0.19263250000000001</v>
      </c>
      <c r="GA659">
        <v>1.6432739999999999</v>
      </c>
      <c r="GB659">
        <v>1</v>
      </c>
    </row>
    <row r="660" spans="1:184" x14ac:dyDescent="0.3">
      <c r="A660" t="s">
        <v>279</v>
      </c>
      <c r="B660" t="s">
        <v>1</v>
      </c>
      <c r="C660" t="s">
        <v>259</v>
      </c>
      <c r="D660" t="s">
        <v>1</v>
      </c>
      <c r="E660" t="s">
        <v>1</v>
      </c>
      <c r="F660" t="s">
        <v>1</v>
      </c>
      <c r="G660" t="s">
        <v>1</v>
      </c>
      <c r="H660" s="40" t="s">
        <v>1</v>
      </c>
      <c r="I660" s="18" t="s">
        <v>1</v>
      </c>
      <c r="J660" s="38" t="s">
        <v>1</v>
      </c>
      <c r="K660" s="18">
        <v>44805</v>
      </c>
      <c r="L660" s="38">
        <v>5540</v>
      </c>
      <c r="M660" s="38">
        <v>5540</v>
      </c>
      <c r="N660" s="38">
        <v>14.04025</v>
      </c>
      <c r="O660" s="38">
        <v>13.4124</v>
      </c>
      <c r="P660" s="38">
        <v>12.991289999999999</v>
      </c>
      <c r="Q660" s="38">
        <v>12.909190000000001</v>
      </c>
      <c r="R660" s="38">
        <v>13.51867</v>
      </c>
      <c r="S660" s="38">
        <v>14.82267</v>
      </c>
      <c r="T660" s="38">
        <v>16.4297</v>
      </c>
      <c r="U660" s="38">
        <v>18.70035</v>
      </c>
      <c r="V660" s="38">
        <v>21.398779999999999</v>
      </c>
      <c r="W660" s="38">
        <v>23.390499999999999</v>
      </c>
      <c r="X660" s="38">
        <v>25.194839999999999</v>
      </c>
      <c r="Y660" s="38">
        <v>26.602060000000002</v>
      </c>
      <c r="Z660" s="38">
        <v>27.64106</v>
      </c>
      <c r="AA660" s="38">
        <v>28.642479999999999</v>
      </c>
      <c r="AB660" s="38">
        <v>29.110119999999998</v>
      </c>
      <c r="AC660" s="38">
        <v>28.915230000000001</v>
      </c>
      <c r="AD660" s="38">
        <v>28.122409999999999</v>
      </c>
      <c r="AE660" s="38">
        <v>26.20318</v>
      </c>
      <c r="AF660" s="38">
        <v>24.664680000000001</v>
      </c>
      <c r="AG660" s="38">
        <v>23.383430000000001</v>
      </c>
      <c r="AH660" s="38">
        <v>22.0473</v>
      </c>
      <c r="AI660" s="38">
        <v>19.796569999999999</v>
      </c>
      <c r="AJ660" s="38">
        <v>17.70046</v>
      </c>
      <c r="AK660" s="38">
        <v>16.092469999999999</v>
      </c>
      <c r="AL660" s="38">
        <v>-0.16629669999999999</v>
      </c>
      <c r="AM660" s="38">
        <v>-0.1064475</v>
      </c>
      <c r="AN660" s="38">
        <v>-0.18319089999999999</v>
      </c>
      <c r="AO660" s="38">
        <v>-0.1720816</v>
      </c>
      <c r="AP660" s="38">
        <v>-6.2572000000000003E-2</v>
      </c>
      <c r="AQ660" s="38">
        <v>-0.11083800000000001</v>
      </c>
      <c r="AR660" s="38">
        <v>-0.33071830000000002</v>
      </c>
      <c r="AS660" s="38">
        <v>0.17352429999999999</v>
      </c>
      <c r="AT660" s="38">
        <v>8.3552100000000004E-2</v>
      </c>
      <c r="AU660" s="38">
        <v>5.82967E-2</v>
      </c>
      <c r="AV660" s="38">
        <v>0.1019217</v>
      </c>
      <c r="AW660" s="38">
        <v>0.12113640000000001</v>
      </c>
      <c r="AX660" s="38">
        <v>0.107615</v>
      </c>
      <c r="AY660" s="38">
        <v>-0.13427510000000001</v>
      </c>
      <c r="AZ660" s="38">
        <v>-0.31630970000000003</v>
      </c>
      <c r="BA660" s="38">
        <v>-0.41396939999999999</v>
      </c>
      <c r="BB660" s="38">
        <v>-0.17578389999999999</v>
      </c>
      <c r="BC660" s="38">
        <v>-0.1667373</v>
      </c>
      <c r="BD660" s="38">
        <v>-6.3625699999999993E-2</v>
      </c>
      <c r="BE660" s="38">
        <v>-0.27778920000000001</v>
      </c>
      <c r="BF660" s="38">
        <v>6.8595600000000007E-2</v>
      </c>
      <c r="BG660" s="38">
        <v>-0.1457041</v>
      </c>
      <c r="BH660" s="38">
        <v>-9.6524700000000005E-2</v>
      </c>
      <c r="BI660" s="38">
        <v>-0.19012850000000001</v>
      </c>
      <c r="BJ660" s="38">
        <v>-9.9109600000000006E-2</v>
      </c>
      <c r="BK660" s="38">
        <v>-6.1166999999999999E-2</v>
      </c>
      <c r="BL660" s="38">
        <v>-0.14773230000000001</v>
      </c>
      <c r="BM660" s="38">
        <v>-0.1415998</v>
      </c>
      <c r="BN660" s="38">
        <v>-3.7470400000000001E-2</v>
      </c>
      <c r="BO660" s="38">
        <v>-8.1748600000000005E-2</v>
      </c>
      <c r="BP660" s="38">
        <v>-0.270202</v>
      </c>
      <c r="BQ660" s="38">
        <v>0.21041609999999999</v>
      </c>
      <c r="BR660" s="38">
        <v>0.1187139</v>
      </c>
      <c r="BS660" s="38">
        <v>0.1119459</v>
      </c>
      <c r="BT660" s="38">
        <v>0.1325877</v>
      </c>
      <c r="BU660" s="38">
        <v>0.15005560000000001</v>
      </c>
      <c r="BV660" s="38">
        <v>0.1303791</v>
      </c>
      <c r="BW660" s="38">
        <v>-0.1102503</v>
      </c>
      <c r="BX660" s="38">
        <v>-0.2660979</v>
      </c>
      <c r="BY660" s="38">
        <v>-0.33679759999999997</v>
      </c>
      <c r="BZ660" s="38">
        <v>-0.10413799999999999</v>
      </c>
      <c r="CA660" s="38">
        <v>-9.7717799999999994E-2</v>
      </c>
      <c r="CB660" s="38">
        <v>1.88953E-2</v>
      </c>
      <c r="CC660" s="38">
        <v>-0.18886800000000001</v>
      </c>
      <c r="CD660" s="38">
        <v>0.15693280000000001</v>
      </c>
      <c r="CE660" s="38">
        <v>-2.1474199999999999E-2</v>
      </c>
      <c r="CF660" s="38">
        <v>2.5408000000000002E-3</v>
      </c>
      <c r="CG660" s="38">
        <v>-8.8122300000000001E-2</v>
      </c>
      <c r="CH660" s="38">
        <v>-5.2576100000000001E-2</v>
      </c>
      <c r="CI660" s="38">
        <v>-2.98059E-2</v>
      </c>
      <c r="CJ660" s="38">
        <v>-0.1231738</v>
      </c>
      <c r="CK660" s="38">
        <v>-0.1204881</v>
      </c>
      <c r="CL660" s="38">
        <v>-2.0085200000000001E-2</v>
      </c>
      <c r="CM660" s="38">
        <v>-6.1601299999999998E-2</v>
      </c>
      <c r="CN660" s="38">
        <v>-0.22828860000000001</v>
      </c>
      <c r="CO660" s="38">
        <v>0.23596729999999999</v>
      </c>
      <c r="CP660" s="38">
        <v>0.14306679999999999</v>
      </c>
      <c r="CQ660" s="38">
        <v>0.14910309999999999</v>
      </c>
      <c r="CR660" s="38">
        <v>0.15382689999999999</v>
      </c>
      <c r="CS660" s="38">
        <v>0.17008490000000001</v>
      </c>
      <c r="CT660" s="38">
        <v>0.14614550000000001</v>
      </c>
      <c r="CU660" s="38">
        <v>-9.3610700000000005E-2</v>
      </c>
      <c r="CV660" s="38">
        <v>-0.23132140000000001</v>
      </c>
      <c r="CW660" s="38">
        <v>-0.28334870000000001</v>
      </c>
      <c r="CX660" s="38">
        <v>-5.4516200000000001E-2</v>
      </c>
      <c r="CY660" s="38">
        <v>-4.9915000000000001E-2</v>
      </c>
      <c r="CZ660" s="38">
        <v>7.6049199999999997E-2</v>
      </c>
      <c r="DA660" s="38">
        <v>-0.12728149999999999</v>
      </c>
      <c r="DB660" s="38">
        <v>0.2181149</v>
      </c>
      <c r="DC660" s="38">
        <v>6.4567100000000002E-2</v>
      </c>
      <c r="DD660" s="38">
        <v>7.1153300000000003E-2</v>
      </c>
      <c r="DE660" s="38">
        <v>-1.7473099999999998E-2</v>
      </c>
      <c r="DF660" s="38">
        <v>-6.0426000000000004E-3</v>
      </c>
      <c r="DG660" s="38">
        <v>1.5552000000000001E-3</v>
      </c>
      <c r="DH660" s="38">
        <v>-9.8615300000000003E-2</v>
      </c>
      <c r="DI660" s="38">
        <v>-9.9376500000000006E-2</v>
      </c>
      <c r="DJ660" s="38">
        <v>-2.6998999999999999E-3</v>
      </c>
      <c r="DK660" s="38">
        <v>-4.1453999999999998E-2</v>
      </c>
      <c r="DL660" s="38">
        <v>-0.18637519999999999</v>
      </c>
      <c r="DM660" s="38">
        <v>0.26151849999999999</v>
      </c>
      <c r="DN660" s="38">
        <v>0.16741980000000001</v>
      </c>
      <c r="DO660" s="38">
        <v>0.18626039999999999</v>
      </c>
      <c r="DP660" s="38">
        <v>0.1750661</v>
      </c>
      <c r="DQ660" s="38">
        <v>0.19011430000000001</v>
      </c>
      <c r="DR660" s="38">
        <v>0.16191179999999999</v>
      </c>
      <c r="DS660" s="38">
        <v>-7.6971200000000004E-2</v>
      </c>
      <c r="DT660" s="38">
        <v>-0.19654479999999999</v>
      </c>
      <c r="DU660" s="38">
        <v>-0.22989970000000001</v>
      </c>
      <c r="DV660" s="38">
        <v>-4.8945000000000004E-3</v>
      </c>
      <c r="DW660" s="38">
        <v>-2.1123000000000001E-3</v>
      </c>
      <c r="DX660" s="38">
        <v>0.13320299999999999</v>
      </c>
      <c r="DY660" s="38">
        <v>-6.5694900000000001E-2</v>
      </c>
      <c r="DZ660" s="38">
        <v>0.27929700000000002</v>
      </c>
      <c r="EA660" s="38">
        <v>0.1506083</v>
      </c>
      <c r="EB660" s="38">
        <v>0.1397658</v>
      </c>
      <c r="EC660" s="38">
        <v>5.3176000000000001E-2</v>
      </c>
      <c r="ED660" s="38">
        <v>6.1144400000000002E-2</v>
      </c>
      <c r="EE660" s="38">
        <v>4.6835700000000001E-2</v>
      </c>
      <c r="EF660" s="38">
        <v>-6.3156699999999996E-2</v>
      </c>
      <c r="EG660" s="38">
        <v>-6.8894700000000003E-2</v>
      </c>
      <c r="EH660" s="38">
        <v>2.24017E-2</v>
      </c>
      <c r="EI660" s="38">
        <v>-1.23646E-2</v>
      </c>
      <c r="EJ660" s="38">
        <v>-0.1258589</v>
      </c>
      <c r="EK660" s="38">
        <v>0.29841030000000002</v>
      </c>
      <c r="EL660" s="38">
        <v>0.2025815</v>
      </c>
      <c r="EM660" s="38">
        <v>0.2399095</v>
      </c>
      <c r="EN660" s="38">
        <v>0.2057321</v>
      </c>
      <c r="EO660" s="38">
        <v>0.21903339999999999</v>
      </c>
      <c r="EP660" s="38">
        <v>0.1846759</v>
      </c>
      <c r="EQ660" s="38">
        <v>-5.2946300000000002E-2</v>
      </c>
      <c r="ER660" s="38">
        <v>-0.14633309999999999</v>
      </c>
      <c r="ES660" s="38">
        <v>-0.152728</v>
      </c>
      <c r="ET660" s="38">
        <v>6.6751500000000005E-2</v>
      </c>
      <c r="EU660" s="38">
        <v>6.6907300000000003E-2</v>
      </c>
      <c r="EV660" s="38">
        <v>0.215724</v>
      </c>
      <c r="EW660" s="38">
        <v>2.3226299999999998E-2</v>
      </c>
      <c r="EX660" s="38">
        <v>0.36763430000000002</v>
      </c>
      <c r="EY660" s="38">
        <v>0.27483819999999998</v>
      </c>
      <c r="EZ660" s="38">
        <v>0.2388314</v>
      </c>
      <c r="FA660" s="38">
        <v>0.15518219999999999</v>
      </c>
      <c r="FB660" s="38">
        <v>81.732349999999997</v>
      </c>
      <c r="FC660" s="38">
        <v>79.593320000000006</v>
      </c>
      <c r="FD660" s="38">
        <v>77.753349999999998</v>
      </c>
      <c r="FE660" s="38">
        <v>76.455209999999994</v>
      </c>
      <c r="FF660" s="38">
        <v>74.639610000000005</v>
      </c>
      <c r="FG660" s="38">
        <v>73.713809999999995</v>
      </c>
      <c r="FH660" s="38">
        <v>73.620639999999995</v>
      </c>
      <c r="FI660" s="38">
        <v>75.47345</v>
      </c>
      <c r="FJ660" s="38">
        <v>79.480590000000007</v>
      </c>
      <c r="FK660" s="38">
        <v>84.108310000000003</v>
      </c>
      <c r="FL660" s="38">
        <v>89.480350000000001</v>
      </c>
      <c r="FM660" s="38">
        <v>93.507230000000007</v>
      </c>
      <c r="FN660" s="38">
        <v>97.096019999999996</v>
      </c>
      <c r="FO660" s="38">
        <v>100.0689</v>
      </c>
      <c r="FP660" s="38">
        <v>102.5703</v>
      </c>
      <c r="FQ660" s="38">
        <v>104.52</v>
      </c>
      <c r="FR660" s="38">
        <v>105.473</v>
      </c>
      <c r="FS660" s="38">
        <v>105.038</v>
      </c>
      <c r="FT660" s="38">
        <v>104.4016</v>
      </c>
      <c r="FU660" s="38">
        <v>100.6747</v>
      </c>
      <c r="FV660" s="38">
        <v>96.108270000000005</v>
      </c>
      <c r="FW660">
        <v>91.272989999999993</v>
      </c>
      <c r="FX660">
        <v>90.039339999999996</v>
      </c>
      <c r="FY660">
        <v>88.491190000000003</v>
      </c>
      <c r="FZ660">
        <v>9.4630599999999995E-2</v>
      </c>
      <c r="GA660">
        <v>0.78878669999999995</v>
      </c>
      <c r="GB660">
        <v>1</v>
      </c>
    </row>
    <row r="661" spans="1:184" x14ac:dyDescent="0.3">
      <c r="A661" t="s">
        <v>279</v>
      </c>
      <c r="B661" t="s">
        <v>1</v>
      </c>
      <c r="C661" t="s">
        <v>259</v>
      </c>
      <c r="D661" t="s">
        <v>1</v>
      </c>
      <c r="E661" t="s">
        <v>1</v>
      </c>
      <c r="F661" t="s">
        <v>1</v>
      </c>
      <c r="G661" t="s">
        <v>1</v>
      </c>
      <c r="H661" s="40" t="s">
        <v>1</v>
      </c>
      <c r="I661" s="18" t="s">
        <v>1</v>
      </c>
      <c r="J661" s="38" t="s">
        <v>1</v>
      </c>
      <c r="K661" s="18">
        <v>44809</v>
      </c>
      <c r="L661" s="38">
        <v>5537</v>
      </c>
      <c r="M661" s="38">
        <v>5539</v>
      </c>
      <c r="N661" s="38">
        <v>14.878909999999999</v>
      </c>
      <c r="O661" s="38">
        <v>14.00883</v>
      </c>
      <c r="P661" s="38">
        <v>13.411289999999999</v>
      </c>
      <c r="Q661" s="38">
        <v>13.136509999999999</v>
      </c>
      <c r="R661" s="38">
        <v>13.242190000000001</v>
      </c>
      <c r="S661" s="38">
        <v>13.668229999999999</v>
      </c>
      <c r="T661" s="38">
        <v>14.032859999999999</v>
      </c>
      <c r="U661" s="38">
        <v>15.17418</v>
      </c>
      <c r="V661" s="38">
        <v>17.017330000000001</v>
      </c>
      <c r="W661" s="38">
        <v>18.867650000000001</v>
      </c>
      <c r="X661" s="38">
        <v>20.361440000000002</v>
      </c>
      <c r="Y661" s="38">
        <v>21.48094</v>
      </c>
      <c r="Z661" s="38">
        <v>22.241240000000001</v>
      </c>
      <c r="AA661" s="38">
        <v>22.826509999999999</v>
      </c>
      <c r="AB661" s="38">
        <v>23.060919999999999</v>
      </c>
      <c r="AC661" s="38">
        <v>23.22465</v>
      </c>
      <c r="AD661" s="38">
        <v>23.320910000000001</v>
      </c>
      <c r="AE661" s="38">
        <v>23.162980000000001</v>
      </c>
      <c r="AF661" s="38">
        <v>22.57225</v>
      </c>
      <c r="AG661" s="38">
        <v>21.66733</v>
      </c>
      <c r="AH661" s="38">
        <v>21.02815</v>
      </c>
      <c r="AI661" s="38">
        <v>19.58108</v>
      </c>
      <c r="AJ661" s="38">
        <v>17.665289999999999</v>
      </c>
      <c r="AK661" s="38">
        <v>16.44014</v>
      </c>
      <c r="AL661" s="38">
        <v>0.2687638</v>
      </c>
      <c r="AM661" s="38">
        <v>-2.7988599999999999E-2</v>
      </c>
      <c r="AN661" s="38">
        <v>-0.1126278</v>
      </c>
      <c r="AO661" s="38">
        <v>-0.1614072</v>
      </c>
      <c r="AP661" s="38">
        <v>-0.2400871</v>
      </c>
      <c r="AQ661" s="38">
        <v>-0.60460499999999995</v>
      </c>
      <c r="AR661" s="38">
        <v>-0.99322239999999995</v>
      </c>
      <c r="AS661" s="38">
        <v>-0.1673858</v>
      </c>
      <c r="AT661" s="38">
        <v>0.37604280000000001</v>
      </c>
      <c r="AU661" s="38">
        <v>0.41404970000000002</v>
      </c>
      <c r="AV661" s="38">
        <v>0.1145103</v>
      </c>
      <c r="AW661" s="38">
        <v>6.9276500000000005E-2</v>
      </c>
      <c r="AX661" s="38">
        <v>5.4913799999999999E-2</v>
      </c>
      <c r="AY661" s="38">
        <v>-0.1895664</v>
      </c>
      <c r="AZ661" s="38">
        <v>-0.60247740000000005</v>
      </c>
      <c r="BA661" s="38">
        <v>-0.72857419999999995</v>
      </c>
      <c r="BB661" s="38">
        <v>-0.49815999999999999</v>
      </c>
      <c r="BC661" s="38">
        <v>-0.27928809999999998</v>
      </c>
      <c r="BD661" s="38">
        <v>0.19673740000000001</v>
      </c>
      <c r="BE661" s="38">
        <v>-0.24869630000000001</v>
      </c>
      <c r="BF661" s="38">
        <v>0.15076600000000001</v>
      </c>
      <c r="BG661" s="38">
        <v>0.39301540000000001</v>
      </c>
      <c r="BH661" s="38">
        <v>0.26337460000000001</v>
      </c>
      <c r="BI661" s="38">
        <v>0.45285839999999999</v>
      </c>
      <c r="BJ661" s="38">
        <v>0.35180289999999997</v>
      </c>
      <c r="BK661" s="38">
        <v>1.9674799999999999E-2</v>
      </c>
      <c r="BL661" s="38">
        <v>-7.8085299999999996E-2</v>
      </c>
      <c r="BM661" s="38">
        <v>-0.1185595</v>
      </c>
      <c r="BN661" s="38">
        <v>-0.1920712</v>
      </c>
      <c r="BO661" s="38">
        <v>-0.53884750000000003</v>
      </c>
      <c r="BP661" s="38">
        <v>-0.90504260000000003</v>
      </c>
      <c r="BQ661" s="38">
        <v>-0.1322197</v>
      </c>
      <c r="BR661" s="38">
        <v>0.40818179999999998</v>
      </c>
      <c r="BS661" s="38">
        <v>0.46977869999999999</v>
      </c>
      <c r="BT661" s="38">
        <v>0.17941289999999999</v>
      </c>
      <c r="BU661" s="38">
        <v>0.12504660000000001</v>
      </c>
      <c r="BV661" s="38">
        <v>7.9811999999999994E-2</v>
      </c>
      <c r="BW661" s="38">
        <v>-0.1489132</v>
      </c>
      <c r="BX661" s="38">
        <v>-0.51478919999999995</v>
      </c>
      <c r="BY661" s="38">
        <v>-0.59786209999999995</v>
      </c>
      <c r="BZ661" s="38">
        <v>-0.36246030000000001</v>
      </c>
      <c r="CA661" s="38">
        <v>-0.14917859999999999</v>
      </c>
      <c r="CB661" s="38">
        <v>0.32425900000000002</v>
      </c>
      <c r="CC661" s="38">
        <v>-9.2991699999999997E-2</v>
      </c>
      <c r="CD661" s="38">
        <v>0.2809468</v>
      </c>
      <c r="CE661" s="38">
        <v>0.57205890000000004</v>
      </c>
      <c r="CF661" s="38">
        <v>0.4212883</v>
      </c>
      <c r="CG661" s="38">
        <v>0.5877964</v>
      </c>
      <c r="CH661" s="38">
        <v>0.4093155</v>
      </c>
      <c r="CI661" s="38">
        <v>5.2686299999999998E-2</v>
      </c>
      <c r="CJ661" s="38">
        <v>-5.4161399999999998E-2</v>
      </c>
      <c r="CK661" s="38">
        <v>-8.8883299999999998E-2</v>
      </c>
      <c r="CL661" s="38">
        <v>-0.1588155</v>
      </c>
      <c r="CM661" s="38">
        <v>-0.49330410000000002</v>
      </c>
      <c r="CN661" s="38">
        <v>-0.84396950000000004</v>
      </c>
      <c r="CO661" s="38">
        <v>-0.1078639</v>
      </c>
      <c r="CP661" s="38">
        <v>0.43044130000000003</v>
      </c>
      <c r="CQ661" s="38">
        <v>0.50837650000000001</v>
      </c>
      <c r="CR661" s="38">
        <v>0.22436429999999999</v>
      </c>
      <c r="CS661" s="38">
        <v>0.16367280000000001</v>
      </c>
      <c r="CT661" s="38">
        <v>9.7056500000000004E-2</v>
      </c>
      <c r="CU661" s="38">
        <v>-0.1207569</v>
      </c>
      <c r="CV661" s="38">
        <v>-0.45405659999999998</v>
      </c>
      <c r="CW661" s="38">
        <v>-0.50733130000000004</v>
      </c>
      <c r="CX661" s="38">
        <v>-0.26847500000000002</v>
      </c>
      <c r="CY661" s="38">
        <v>-5.9065199999999998E-2</v>
      </c>
      <c r="CZ661" s="38">
        <v>0.41258</v>
      </c>
      <c r="DA661" s="38">
        <v>1.4848800000000001E-2</v>
      </c>
      <c r="DB661" s="38">
        <v>0.37110949999999998</v>
      </c>
      <c r="DC661" s="38">
        <v>0.69606380000000001</v>
      </c>
      <c r="DD661" s="38">
        <v>0.53065890000000004</v>
      </c>
      <c r="DE661" s="38">
        <v>0.68125409999999997</v>
      </c>
      <c r="DF661" s="38">
        <v>0.46682820000000003</v>
      </c>
      <c r="DG661" s="38">
        <v>8.5697800000000005E-2</v>
      </c>
      <c r="DH661" s="38">
        <v>-3.0237400000000001E-2</v>
      </c>
      <c r="DI661" s="38">
        <v>-5.9207099999999999E-2</v>
      </c>
      <c r="DJ661" s="38">
        <v>-0.1255598</v>
      </c>
      <c r="DK661" s="38">
        <v>-0.44776070000000001</v>
      </c>
      <c r="DL661" s="38">
        <v>-0.78289629999999999</v>
      </c>
      <c r="DM661" s="38">
        <v>-8.3507999999999999E-2</v>
      </c>
      <c r="DN661" s="38">
        <v>0.45270070000000001</v>
      </c>
      <c r="DO661" s="38">
        <v>0.54697419999999997</v>
      </c>
      <c r="DP661" s="38">
        <v>0.26931569999999999</v>
      </c>
      <c r="DQ661" s="38">
        <v>0.20229910000000001</v>
      </c>
      <c r="DR661" s="38">
        <v>0.1143009</v>
      </c>
      <c r="DS661" s="38">
        <v>-9.2600600000000005E-2</v>
      </c>
      <c r="DT661" s="38">
        <v>-0.39332400000000001</v>
      </c>
      <c r="DU661" s="38">
        <v>-0.41680050000000002</v>
      </c>
      <c r="DV661" s="38">
        <v>-0.1744898</v>
      </c>
      <c r="DW661" s="38">
        <v>3.1048200000000001E-2</v>
      </c>
      <c r="DX661" s="38">
        <v>0.50090100000000004</v>
      </c>
      <c r="DY661" s="38">
        <v>0.1226893</v>
      </c>
      <c r="DZ661" s="38">
        <v>0.46127230000000002</v>
      </c>
      <c r="EA661" s="38">
        <v>0.82006880000000004</v>
      </c>
      <c r="EB661" s="38">
        <v>0.64002950000000003</v>
      </c>
      <c r="EC661" s="38">
        <v>0.77471179999999995</v>
      </c>
      <c r="ED661" s="38">
        <v>0.54986729999999995</v>
      </c>
      <c r="EE661" s="38">
        <v>0.13336120000000001</v>
      </c>
      <c r="EF661" s="38">
        <v>4.3049999999999998E-3</v>
      </c>
      <c r="EG661" s="38">
        <v>-1.63593E-2</v>
      </c>
      <c r="EH661" s="38">
        <v>-7.7543899999999999E-2</v>
      </c>
      <c r="EI661" s="38">
        <v>-0.38200319999999999</v>
      </c>
      <c r="EJ661" s="38">
        <v>-0.69471649999999996</v>
      </c>
      <c r="EK661" s="38">
        <v>-4.83419E-2</v>
      </c>
      <c r="EL661" s="38">
        <v>0.48483969999999998</v>
      </c>
      <c r="EM661" s="38">
        <v>0.60270319999999999</v>
      </c>
      <c r="EN661" s="38">
        <v>0.33421840000000003</v>
      </c>
      <c r="EO661" s="38">
        <v>0.2580692</v>
      </c>
      <c r="EP661" s="38">
        <v>0.1391992</v>
      </c>
      <c r="EQ661" s="38">
        <v>-5.1947399999999998E-2</v>
      </c>
      <c r="ER661" s="38">
        <v>-0.30563590000000002</v>
      </c>
      <c r="ES661" s="38">
        <v>-0.28608850000000002</v>
      </c>
      <c r="ET661" s="38">
        <v>-3.8789999999999998E-2</v>
      </c>
      <c r="EU661" s="38">
        <v>0.16115769999999999</v>
      </c>
      <c r="EV661" s="38">
        <v>0.62842260000000005</v>
      </c>
      <c r="EW661" s="38">
        <v>0.27839390000000003</v>
      </c>
      <c r="EX661" s="38">
        <v>0.59145309999999995</v>
      </c>
      <c r="EY661" s="38">
        <v>0.99911220000000001</v>
      </c>
      <c r="EZ661" s="38">
        <v>0.79794319999999996</v>
      </c>
      <c r="FA661" s="38">
        <v>0.90964979999999995</v>
      </c>
      <c r="FB661" s="38">
        <v>87.779399999999995</v>
      </c>
      <c r="FC661" s="38">
        <v>86.278419999999997</v>
      </c>
      <c r="FD661" s="38">
        <v>84.387889999999999</v>
      </c>
      <c r="FE661" s="38">
        <v>82.857510000000005</v>
      </c>
      <c r="FF661" s="38">
        <v>81.504940000000005</v>
      </c>
      <c r="FG661" s="38">
        <v>80.541020000000003</v>
      </c>
      <c r="FH661" s="38">
        <v>78.673659999999998</v>
      </c>
      <c r="FI661" s="38">
        <v>79.093800000000002</v>
      </c>
      <c r="FJ661" s="38">
        <v>83.213890000000006</v>
      </c>
      <c r="FK661" s="38">
        <v>88.752399999999994</v>
      </c>
      <c r="FL661" s="38">
        <v>93.209689999999995</v>
      </c>
      <c r="FM661" s="38">
        <v>95.91507</v>
      </c>
      <c r="FN661" s="38">
        <v>99.567570000000003</v>
      </c>
      <c r="FO661" s="38">
        <v>102.4872</v>
      </c>
      <c r="FP661" s="38">
        <v>103.6151</v>
      </c>
      <c r="FQ661" s="38">
        <v>105.1327</v>
      </c>
      <c r="FR661" s="38">
        <v>106.59350000000001</v>
      </c>
      <c r="FS661" s="38">
        <v>107.0192</v>
      </c>
      <c r="FT661" s="38">
        <v>105.0598</v>
      </c>
      <c r="FU661" s="38">
        <v>101.0997</v>
      </c>
      <c r="FV661" s="38">
        <v>99.303389999999993</v>
      </c>
      <c r="FW661">
        <v>95.746200000000002</v>
      </c>
      <c r="FX661">
        <v>92.787149999999997</v>
      </c>
      <c r="FY661">
        <v>92.186109999999999</v>
      </c>
      <c r="FZ661">
        <v>0.16049169999999999</v>
      </c>
      <c r="GA661">
        <v>3.3524430000000001</v>
      </c>
      <c r="GB661">
        <v>1</v>
      </c>
    </row>
    <row r="662" spans="1:184" x14ac:dyDescent="0.3">
      <c r="A662" t="s">
        <v>279</v>
      </c>
      <c r="B662" t="s">
        <v>1</v>
      </c>
      <c r="C662" t="s">
        <v>259</v>
      </c>
      <c r="D662" t="s">
        <v>1</v>
      </c>
      <c r="E662" t="s">
        <v>1</v>
      </c>
      <c r="F662" t="s">
        <v>1</v>
      </c>
      <c r="G662" t="s">
        <v>1</v>
      </c>
      <c r="H662" s="40" t="s">
        <v>1</v>
      </c>
      <c r="I662" s="18" t="s">
        <v>1</v>
      </c>
      <c r="J662" s="38" t="s">
        <v>1</v>
      </c>
      <c r="K662" s="18">
        <v>44810</v>
      </c>
      <c r="L662" s="38">
        <v>5537</v>
      </c>
      <c r="M662" s="38">
        <v>5539</v>
      </c>
      <c r="N662" s="38">
        <v>15.332179999999999</v>
      </c>
      <c r="O662" s="38">
        <v>14.786289999999999</v>
      </c>
      <c r="P662" s="38">
        <v>14.33995</v>
      </c>
      <c r="Q662" s="38">
        <v>14.412559999999999</v>
      </c>
      <c r="R662" s="38">
        <v>15.16075</v>
      </c>
      <c r="S662" s="38">
        <v>16.75421</v>
      </c>
      <c r="T662" s="38">
        <v>18.624500000000001</v>
      </c>
      <c r="U662" s="38">
        <v>21.05341</v>
      </c>
      <c r="V662" s="38">
        <v>23.852620000000002</v>
      </c>
      <c r="W662" s="38">
        <v>26.133099999999999</v>
      </c>
      <c r="X662" s="38">
        <v>27.7958</v>
      </c>
      <c r="Y662" s="38">
        <v>29.41807</v>
      </c>
      <c r="Z662" s="38">
        <v>30.74315</v>
      </c>
      <c r="AA662" s="38">
        <v>31.8127</v>
      </c>
      <c r="AB662" s="38">
        <v>32.134309999999999</v>
      </c>
      <c r="AC662" s="38">
        <v>31.788979999999999</v>
      </c>
      <c r="AD662" s="38">
        <v>30.92145</v>
      </c>
      <c r="AE662" s="38">
        <v>28.641870000000001</v>
      </c>
      <c r="AF662" s="38">
        <v>26.65512</v>
      </c>
      <c r="AG662" s="38">
        <v>25.270659999999999</v>
      </c>
      <c r="AH662" s="38">
        <v>23.74072</v>
      </c>
      <c r="AI662" s="38">
        <v>21.295719999999999</v>
      </c>
      <c r="AJ662" s="38">
        <v>19.27844</v>
      </c>
      <c r="AK662" s="38">
        <v>17.527830000000002</v>
      </c>
      <c r="AL662" s="38">
        <v>0.1941543</v>
      </c>
      <c r="AM662" s="38">
        <v>8.2834500000000005E-2</v>
      </c>
      <c r="AN662" s="38">
        <v>3.1908499999999999E-2</v>
      </c>
      <c r="AO662" s="38">
        <v>3.7897500000000001E-2</v>
      </c>
      <c r="AP662" s="38">
        <v>0.15906310000000001</v>
      </c>
      <c r="AQ662" s="38">
        <v>0.24014679999999999</v>
      </c>
      <c r="AR662" s="38">
        <v>-0.31875900000000001</v>
      </c>
      <c r="AS662" s="38">
        <v>-0.10578419999999999</v>
      </c>
      <c r="AT662" s="38">
        <v>-0.47183540000000002</v>
      </c>
      <c r="AU662" s="38">
        <v>-0.74448630000000005</v>
      </c>
      <c r="AV662" s="38">
        <v>-1.024278</v>
      </c>
      <c r="AW662" s="38">
        <v>-0.72287060000000003</v>
      </c>
      <c r="AX662" s="38">
        <v>3.1368699999999999E-2</v>
      </c>
      <c r="AY662" s="38">
        <v>0.42555660000000001</v>
      </c>
      <c r="AZ662" s="38">
        <v>0.45323819999999998</v>
      </c>
      <c r="BA662" s="38">
        <v>0.60650579999999998</v>
      </c>
      <c r="BB662" s="38">
        <v>0.69802070000000005</v>
      </c>
      <c r="BC662" s="38">
        <v>0.54273689999999997</v>
      </c>
      <c r="BD662" s="38">
        <v>0.47400989999999998</v>
      </c>
      <c r="BE662" s="38">
        <v>-0.14103019999999999</v>
      </c>
      <c r="BF662" s="38">
        <v>4.3791099999999999E-2</v>
      </c>
      <c r="BG662" s="38">
        <v>-0.30642809999999998</v>
      </c>
      <c r="BH662" s="38">
        <v>-2.82858E-2</v>
      </c>
      <c r="BI662" s="38">
        <v>-0.1198027</v>
      </c>
      <c r="BJ662" s="38">
        <v>0.30517280000000002</v>
      </c>
      <c r="BK662" s="38">
        <v>0.17596149999999999</v>
      </c>
      <c r="BL662" s="38">
        <v>0.1019782</v>
      </c>
      <c r="BM662" s="38">
        <v>0.11283890000000001</v>
      </c>
      <c r="BN662" s="38">
        <v>0.240094</v>
      </c>
      <c r="BO662" s="38">
        <v>0.33211960000000001</v>
      </c>
      <c r="BP662" s="38">
        <v>-0.1834615</v>
      </c>
      <c r="BQ662" s="38">
        <v>3.1189999999999998E-3</v>
      </c>
      <c r="BR662" s="38">
        <v>-0.39236130000000002</v>
      </c>
      <c r="BS662" s="38">
        <v>-0.606873</v>
      </c>
      <c r="BT662" s="38">
        <v>-0.9245177</v>
      </c>
      <c r="BU662" s="38">
        <v>-0.62756369999999995</v>
      </c>
      <c r="BV662" s="38">
        <v>8.7023400000000001E-2</v>
      </c>
      <c r="BW662" s="38">
        <v>0.49040899999999998</v>
      </c>
      <c r="BX662" s="38">
        <v>0.56897540000000002</v>
      </c>
      <c r="BY662" s="38">
        <v>0.76705959999999995</v>
      </c>
      <c r="BZ662" s="38">
        <v>0.8760597</v>
      </c>
      <c r="CA662" s="38">
        <v>0.73800120000000002</v>
      </c>
      <c r="CB662" s="38">
        <v>0.71102589999999999</v>
      </c>
      <c r="CC662" s="38">
        <v>0.13192390000000001</v>
      </c>
      <c r="CD662" s="38">
        <v>0.26782929999999999</v>
      </c>
      <c r="CE662" s="38">
        <v>-1.54433E-2</v>
      </c>
      <c r="CF662" s="38">
        <v>0.21922140000000001</v>
      </c>
      <c r="CG662" s="38">
        <v>0.1605347</v>
      </c>
      <c r="CH662" s="38">
        <v>0.38206390000000001</v>
      </c>
      <c r="CI662" s="38">
        <v>0.24046110000000001</v>
      </c>
      <c r="CJ662" s="38">
        <v>0.15050830000000001</v>
      </c>
      <c r="CK662" s="38">
        <v>0.164743</v>
      </c>
      <c r="CL662" s="38">
        <v>0.29621579999999997</v>
      </c>
      <c r="CM662" s="38">
        <v>0.3958197</v>
      </c>
      <c r="CN662" s="38">
        <v>-8.9754799999999996E-2</v>
      </c>
      <c r="CO662" s="38">
        <v>7.8545100000000007E-2</v>
      </c>
      <c r="CP662" s="38">
        <v>-0.3373178</v>
      </c>
      <c r="CQ662" s="38">
        <v>-0.51156230000000003</v>
      </c>
      <c r="CR662" s="38">
        <v>-0.85542370000000001</v>
      </c>
      <c r="CS662" s="38">
        <v>-0.56155440000000001</v>
      </c>
      <c r="CT662" s="38">
        <v>0.12556970000000001</v>
      </c>
      <c r="CU662" s="38">
        <v>0.53532559999999996</v>
      </c>
      <c r="CV662" s="38">
        <v>0.64913469999999995</v>
      </c>
      <c r="CW662" s="38">
        <v>0.87825880000000001</v>
      </c>
      <c r="CX662" s="38">
        <v>0.99936899999999995</v>
      </c>
      <c r="CY662" s="38">
        <v>0.87324080000000004</v>
      </c>
      <c r="CZ662" s="38">
        <v>0.87518240000000003</v>
      </c>
      <c r="DA662" s="38">
        <v>0.32097120000000001</v>
      </c>
      <c r="DB662" s="38">
        <v>0.42299740000000002</v>
      </c>
      <c r="DC662" s="38">
        <v>0.1860918</v>
      </c>
      <c r="DD662" s="38">
        <v>0.39064409999999999</v>
      </c>
      <c r="DE662" s="38">
        <v>0.3546955</v>
      </c>
      <c r="DF662" s="38">
        <v>0.458955</v>
      </c>
      <c r="DG662" s="38">
        <v>0.30496060000000003</v>
      </c>
      <c r="DH662" s="38">
        <v>0.1990384</v>
      </c>
      <c r="DI662" s="38">
        <v>0.21664710000000001</v>
      </c>
      <c r="DJ662" s="38">
        <v>0.35233750000000003</v>
      </c>
      <c r="DK662" s="38">
        <v>0.45951979999999998</v>
      </c>
      <c r="DL662" s="38">
        <v>3.9519000000000004E-3</v>
      </c>
      <c r="DM662" s="38">
        <v>0.1539711</v>
      </c>
      <c r="DN662" s="38">
        <v>-0.28227429999999998</v>
      </c>
      <c r="DO662" s="38">
        <v>-0.4162517</v>
      </c>
      <c r="DP662" s="38">
        <v>-0.78632979999999997</v>
      </c>
      <c r="DQ662" s="38">
        <v>-0.49554510000000002</v>
      </c>
      <c r="DR662" s="38">
        <v>0.16411609999999999</v>
      </c>
      <c r="DS662" s="38">
        <v>0.58024229999999999</v>
      </c>
      <c r="DT662" s="38">
        <v>0.72929390000000005</v>
      </c>
      <c r="DU662" s="38">
        <v>0.9894579</v>
      </c>
      <c r="DV662" s="38">
        <v>1.1226780000000001</v>
      </c>
      <c r="DW662" s="38">
        <v>1.00848</v>
      </c>
      <c r="DX662" s="38">
        <v>1.039339</v>
      </c>
      <c r="DY662" s="38">
        <v>0.51001830000000004</v>
      </c>
      <c r="DZ662" s="38">
        <v>0.5781655</v>
      </c>
      <c r="EA662" s="38">
        <v>0.3876269</v>
      </c>
      <c r="EB662" s="38">
        <v>0.56206690000000004</v>
      </c>
      <c r="EC662" s="38">
        <v>0.54885629999999996</v>
      </c>
      <c r="ED662" s="38">
        <v>0.56997350000000002</v>
      </c>
      <c r="EE662" s="38">
        <v>0.39808769999999999</v>
      </c>
      <c r="EF662" s="38">
        <v>0.26910810000000002</v>
      </c>
      <c r="EG662" s="38">
        <v>0.29158849999999997</v>
      </c>
      <c r="EH662" s="38">
        <v>0.43336839999999999</v>
      </c>
      <c r="EI662" s="38">
        <v>0.55149269999999995</v>
      </c>
      <c r="EJ662" s="38">
        <v>0.1392494</v>
      </c>
      <c r="EK662" s="38">
        <v>0.26287430000000001</v>
      </c>
      <c r="EL662" s="38">
        <v>-0.20280020000000001</v>
      </c>
      <c r="EM662" s="38">
        <v>-0.27863840000000001</v>
      </c>
      <c r="EN662" s="38">
        <v>-0.68656910000000004</v>
      </c>
      <c r="EO662" s="38">
        <v>-0.40023809999999999</v>
      </c>
      <c r="EP662" s="38">
        <v>0.21977079999999999</v>
      </c>
      <c r="EQ662" s="38">
        <v>0.64509470000000002</v>
      </c>
      <c r="ER662" s="38">
        <v>0.84503119999999998</v>
      </c>
      <c r="ES662" s="38">
        <v>1.150012</v>
      </c>
      <c r="ET662" s="38">
        <v>1.3007169999999999</v>
      </c>
      <c r="EU662" s="38">
        <v>1.2037450000000001</v>
      </c>
      <c r="EV662" s="38">
        <v>1.2763549999999999</v>
      </c>
      <c r="EW662" s="38">
        <v>0.78297249999999996</v>
      </c>
      <c r="EX662" s="38">
        <v>0.80220369999999996</v>
      </c>
      <c r="EY662" s="38">
        <v>0.67861170000000004</v>
      </c>
      <c r="EZ662" s="38">
        <v>0.80957409999999996</v>
      </c>
      <c r="FA662" s="38">
        <v>0.82919370000000003</v>
      </c>
      <c r="FB662" s="38">
        <v>88.763649999999998</v>
      </c>
      <c r="FC662" s="38">
        <v>85.62997</v>
      </c>
      <c r="FD662" s="38">
        <v>82.984949999999998</v>
      </c>
      <c r="FE662" s="38">
        <v>82.378479999999996</v>
      </c>
      <c r="FF662" s="38">
        <v>81.625159999999994</v>
      </c>
      <c r="FG662" s="38">
        <v>81.649010000000004</v>
      </c>
      <c r="FH662" s="38">
        <v>81.569969999999998</v>
      </c>
      <c r="FI662" s="38">
        <v>83.081829999999997</v>
      </c>
      <c r="FJ662" s="38">
        <v>86.868319999999997</v>
      </c>
      <c r="FK662" s="38">
        <v>93.650810000000007</v>
      </c>
      <c r="FL662" s="38">
        <v>97.546130000000005</v>
      </c>
      <c r="FM662" s="38">
        <v>101.9472</v>
      </c>
      <c r="FN662" s="38">
        <v>104.5244</v>
      </c>
      <c r="FO662" s="38">
        <v>107.5719</v>
      </c>
      <c r="FP662" s="38">
        <v>110.0217</v>
      </c>
      <c r="FQ662" s="38">
        <v>112.0492</v>
      </c>
      <c r="FR662" s="38">
        <v>113.72880000000001</v>
      </c>
      <c r="FS662" s="38">
        <v>113.476</v>
      </c>
      <c r="FT662" s="38">
        <v>111.3058</v>
      </c>
      <c r="FU662" s="38">
        <v>106.2354</v>
      </c>
      <c r="FV662" s="38">
        <v>101.62560000000001</v>
      </c>
      <c r="FW662">
        <v>98.783770000000004</v>
      </c>
      <c r="FX662">
        <v>98.427220000000005</v>
      </c>
      <c r="FY662">
        <v>95.402600000000007</v>
      </c>
      <c r="FZ662">
        <v>0.2770823</v>
      </c>
      <c r="GA662">
        <v>2.1455489999999999</v>
      </c>
      <c r="GB662">
        <v>1</v>
      </c>
    </row>
    <row r="663" spans="1:184" x14ac:dyDescent="0.3">
      <c r="A663" t="s">
        <v>279</v>
      </c>
      <c r="B663" t="s">
        <v>1</v>
      </c>
      <c r="C663" t="s">
        <v>259</v>
      </c>
      <c r="D663" t="s">
        <v>1</v>
      </c>
      <c r="E663" t="s">
        <v>1</v>
      </c>
      <c r="F663" t="s">
        <v>1</v>
      </c>
      <c r="G663" t="s">
        <v>1</v>
      </c>
      <c r="H663" s="40" t="s">
        <v>1</v>
      </c>
      <c r="I663" s="18" t="s">
        <v>1</v>
      </c>
      <c r="J663" s="38" t="s">
        <v>1</v>
      </c>
      <c r="K663" s="18">
        <v>44811</v>
      </c>
      <c r="L663" s="38">
        <v>5537</v>
      </c>
      <c r="M663" s="38">
        <v>5539</v>
      </c>
      <c r="N663" s="38">
        <v>16.30706</v>
      </c>
      <c r="O663" s="38">
        <v>15.48939</v>
      </c>
      <c r="P663" s="38">
        <v>15.028</v>
      </c>
      <c r="Q663" s="38">
        <v>14.93153</v>
      </c>
      <c r="R663" s="38">
        <v>15.54082</v>
      </c>
      <c r="S663" s="38">
        <v>17.023099999999999</v>
      </c>
      <c r="T663" s="38">
        <v>18.887530000000002</v>
      </c>
      <c r="U663" s="38">
        <v>21.407029999999999</v>
      </c>
      <c r="V663" s="38">
        <v>24.256489999999999</v>
      </c>
      <c r="W663" s="38">
        <v>26.415489999999998</v>
      </c>
      <c r="X663" s="38">
        <v>28.258420000000001</v>
      </c>
      <c r="Y663" s="38">
        <v>29.683150000000001</v>
      </c>
      <c r="Z663" s="38">
        <v>30.759239999999998</v>
      </c>
      <c r="AA663" s="38">
        <v>31.697289999999999</v>
      </c>
      <c r="AB663" s="38">
        <v>31.991949999999999</v>
      </c>
      <c r="AC663" s="38">
        <v>31.763850000000001</v>
      </c>
      <c r="AD663" s="38">
        <v>30.891020000000001</v>
      </c>
      <c r="AE663" s="38">
        <v>28.734390000000001</v>
      </c>
      <c r="AF663" s="38">
        <v>26.883299999999998</v>
      </c>
      <c r="AG663" s="38">
        <v>25.582039999999999</v>
      </c>
      <c r="AH663" s="38">
        <v>24.19679</v>
      </c>
      <c r="AI663" s="38">
        <v>21.911829999999998</v>
      </c>
      <c r="AJ663" s="38">
        <v>19.512540000000001</v>
      </c>
      <c r="AK663" s="38">
        <v>17.555029999999999</v>
      </c>
      <c r="AL663" s="38">
        <v>-7.3995400000000003E-2</v>
      </c>
      <c r="AM663" s="38">
        <v>-0.18671070000000001</v>
      </c>
      <c r="AN663" s="38">
        <v>-0.16858339999999999</v>
      </c>
      <c r="AO663" s="38">
        <v>-0.1024071</v>
      </c>
      <c r="AP663" s="38">
        <v>5.2894999999999999E-3</v>
      </c>
      <c r="AQ663" s="38">
        <v>-0.20743890000000001</v>
      </c>
      <c r="AR663" s="38">
        <v>-0.60275639999999997</v>
      </c>
      <c r="AS663" s="38">
        <v>-3.1079599999999999E-2</v>
      </c>
      <c r="AT663" s="38">
        <v>-0.2380456</v>
      </c>
      <c r="AU663" s="38">
        <v>-0.1537116</v>
      </c>
      <c r="AV663" s="38">
        <v>-0.1412533</v>
      </c>
      <c r="AW663" s="38">
        <v>-0.2411307</v>
      </c>
      <c r="AX663" s="38">
        <v>-4.6379499999999997E-2</v>
      </c>
      <c r="AY663" s="38">
        <v>7.6321999999999996E-3</v>
      </c>
      <c r="AZ663" s="38">
        <v>5.6635900000000003E-2</v>
      </c>
      <c r="BA663" s="38">
        <v>0.21196860000000001</v>
      </c>
      <c r="BB663" s="38">
        <v>0.54563329999999999</v>
      </c>
      <c r="BC663" s="38">
        <v>0.52371990000000002</v>
      </c>
      <c r="BD663" s="38">
        <v>0.49018479999999998</v>
      </c>
      <c r="BE663" s="38">
        <v>9.8960999999999993E-2</v>
      </c>
      <c r="BF663" s="38">
        <v>0.68742720000000002</v>
      </c>
      <c r="BG663" s="38">
        <v>0.84111820000000004</v>
      </c>
      <c r="BH663" s="38">
        <v>0.68743759999999998</v>
      </c>
      <c r="BI663" s="38">
        <v>0.50103810000000004</v>
      </c>
      <c r="BJ663" s="38">
        <v>1.6067600000000001E-2</v>
      </c>
      <c r="BK663" s="38">
        <v>-0.1290258</v>
      </c>
      <c r="BL663" s="38">
        <v>-0.12393750000000001</v>
      </c>
      <c r="BM663" s="38">
        <v>-5.4954200000000002E-2</v>
      </c>
      <c r="BN663" s="38">
        <v>4.82186E-2</v>
      </c>
      <c r="BO663" s="38">
        <v>-0.13551940000000001</v>
      </c>
      <c r="BP663" s="38">
        <v>-0.50352319999999995</v>
      </c>
      <c r="BQ663" s="38">
        <v>3.4365199999999999E-2</v>
      </c>
      <c r="BR663" s="38">
        <v>-0.15335879999999999</v>
      </c>
      <c r="BS663" s="38">
        <v>-6.4185199999999998E-2</v>
      </c>
      <c r="BT663" s="38">
        <v>-7.8416399999999997E-2</v>
      </c>
      <c r="BU663" s="38">
        <v>-0.17881269999999999</v>
      </c>
      <c r="BV663" s="38">
        <v>-1.30857E-2</v>
      </c>
      <c r="BW663" s="38">
        <v>5.2167400000000003E-2</v>
      </c>
      <c r="BX663" s="38">
        <v>0.1217671</v>
      </c>
      <c r="BY663" s="38">
        <v>0.30929119999999999</v>
      </c>
      <c r="BZ663" s="38">
        <v>0.66474940000000005</v>
      </c>
      <c r="CA663" s="38">
        <v>0.65471400000000002</v>
      </c>
      <c r="CB663" s="38">
        <v>0.67243459999999999</v>
      </c>
      <c r="CC663" s="38">
        <v>0.29263539999999999</v>
      </c>
      <c r="CD663" s="38">
        <v>0.81969230000000004</v>
      </c>
      <c r="CE663" s="38">
        <v>1.0116970000000001</v>
      </c>
      <c r="CF663" s="38">
        <v>0.85223819999999995</v>
      </c>
      <c r="CG663" s="38">
        <v>0.66683479999999995</v>
      </c>
      <c r="CH663" s="38">
        <v>7.8444899999999998E-2</v>
      </c>
      <c r="CI663" s="38">
        <v>-8.90735E-2</v>
      </c>
      <c r="CJ663" s="38">
        <v>-9.3015799999999996E-2</v>
      </c>
      <c r="CK663" s="38">
        <v>-2.20885E-2</v>
      </c>
      <c r="CL663" s="38">
        <v>7.7951099999999995E-2</v>
      </c>
      <c r="CM663" s="38">
        <v>-8.5708199999999998E-2</v>
      </c>
      <c r="CN663" s="38">
        <v>-0.43479449999999997</v>
      </c>
      <c r="CO663" s="38">
        <v>7.9692100000000002E-2</v>
      </c>
      <c r="CP663" s="38">
        <v>-9.4704899999999995E-2</v>
      </c>
      <c r="CQ663" s="38">
        <v>-2.1795999999999999E-3</v>
      </c>
      <c r="CR663" s="38">
        <v>-3.4895700000000002E-2</v>
      </c>
      <c r="CS663" s="38">
        <v>-0.13565150000000001</v>
      </c>
      <c r="CT663" s="38">
        <v>9.9734999999999997E-3</v>
      </c>
      <c r="CU663" s="38">
        <v>8.30124E-2</v>
      </c>
      <c r="CV663" s="38">
        <v>0.16687679999999999</v>
      </c>
      <c r="CW663" s="38">
        <v>0.37669649999999999</v>
      </c>
      <c r="CX663" s="38">
        <v>0.74724880000000005</v>
      </c>
      <c r="CY663" s="38">
        <v>0.7454402</v>
      </c>
      <c r="CZ663" s="38">
        <v>0.79866029999999999</v>
      </c>
      <c r="DA663" s="38">
        <v>0.42677369999999998</v>
      </c>
      <c r="DB663" s="38">
        <v>0.91129879999999996</v>
      </c>
      <c r="DC663" s="38">
        <v>1.12984</v>
      </c>
      <c r="DD663" s="38">
        <v>0.96637850000000003</v>
      </c>
      <c r="DE663" s="38">
        <v>0.7816651</v>
      </c>
      <c r="DF663" s="38">
        <v>0.14082220000000001</v>
      </c>
      <c r="DG663" s="38">
        <v>-4.9121199999999997E-2</v>
      </c>
      <c r="DH663" s="38">
        <v>-6.2094200000000002E-2</v>
      </c>
      <c r="DI663" s="38">
        <v>1.0777200000000001E-2</v>
      </c>
      <c r="DJ663" s="38">
        <v>0.10768369999999999</v>
      </c>
      <c r="DK663" s="38">
        <v>-3.5897100000000001E-2</v>
      </c>
      <c r="DL663" s="38">
        <v>-0.3660659</v>
      </c>
      <c r="DM663" s="38">
        <v>0.12501889999999999</v>
      </c>
      <c r="DN663" s="38">
        <v>-3.6051100000000003E-2</v>
      </c>
      <c r="DO663" s="38">
        <v>5.98261E-2</v>
      </c>
      <c r="DP663" s="38">
        <v>8.6248999999999996E-3</v>
      </c>
      <c r="DQ663" s="38">
        <v>-9.2490199999999995E-2</v>
      </c>
      <c r="DR663" s="38">
        <v>3.3032699999999998E-2</v>
      </c>
      <c r="DS663" s="38">
        <v>0.11385729999999999</v>
      </c>
      <c r="DT663" s="38">
        <v>0.21198649999999999</v>
      </c>
      <c r="DU663" s="38">
        <v>0.44410179999999999</v>
      </c>
      <c r="DV663" s="38">
        <v>0.82974829999999999</v>
      </c>
      <c r="DW663" s="38">
        <v>0.83616630000000003</v>
      </c>
      <c r="DX663" s="38">
        <v>0.92488599999999999</v>
      </c>
      <c r="DY663" s="38">
        <v>0.56091199999999997</v>
      </c>
      <c r="DZ663" s="38">
        <v>1.0029049999999999</v>
      </c>
      <c r="EA663" s="38">
        <v>1.2479819999999999</v>
      </c>
      <c r="EB663" s="38">
        <v>1.080519</v>
      </c>
      <c r="EC663" s="38">
        <v>0.8964955</v>
      </c>
      <c r="ED663" s="38">
        <v>0.23088520000000001</v>
      </c>
      <c r="EE663" s="38">
        <v>8.5635999999999993E-3</v>
      </c>
      <c r="EF663" s="38">
        <v>-1.7448200000000001E-2</v>
      </c>
      <c r="EG663" s="38">
        <v>5.82301E-2</v>
      </c>
      <c r="EH663" s="38">
        <v>0.15061269999999999</v>
      </c>
      <c r="EI663" s="38">
        <v>3.6022400000000003E-2</v>
      </c>
      <c r="EJ663" s="38">
        <v>-0.26683259999999998</v>
      </c>
      <c r="EK663" s="38">
        <v>0.19046379999999999</v>
      </c>
      <c r="EL663" s="38">
        <v>4.86358E-2</v>
      </c>
      <c r="EM663" s="38">
        <v>0.1493525</v>
      </c>
      <c r="EN663" s="38">
        <v>7.1461899999999995E-2</v>
      </c>
      <c r="EO663" s="38">
        <v>-3.01722E-2</v>
      </c>
      <c r="EP663" s="38">
        <v>6.6326499999999997E-2</v>
      </c>
      <c r="EQ663" s="38">
        <v>0.15839259999999999</v>
      </c>
      <c r="ER663" s="38">
        <v>0.27711780000000003</v>
      </c>
      <c r="ES663" s="38">
        <v>0.54142429999999997</v>
      </c>
      <c r="ET663" s="38">
        <v>0.94886429999999999</v>
      </c>
      <c r="EU663" s="38">
        <v>0.96716049999999998</v>
      </c>
      <c r="EV663" s="38">
        <v>1.1071359999999999</v>
      </c>
      <c r="EW663" s="38">
        <v>0.75458630000000004</v>
      </c>
      <c r="EX663" s="38">
        <v>1.13517</v>
      </c>
      <c r="EY663" s="38">
        <v>1.418561</v>
      </c>
      <c r="EZ663" s="38">
        <v>1.2453190000000001</v>
      </c>
      <c r="FA663" s="38">
        <v>1.062292</v>
      </c>
      <c r="FB663" s="38">
        <v>94.406750000000002</v>
      </c>
      <c r="FC663" s="38">
        <v>91.239599999999996</v>
      </c>
      <c r="FD663" s="38">
        <v>87.89931</v>
      </c>
      <c r="FE663" s="38">
        <v>86.562799999999996</v>
      </c>
      <c r="FF663" s="38">
        <v>84.699129999999997</v>
      </c>
      <c r="FG663" s="38">
        <v>82.215170000000001</v>
      </c>
      <c r="FH663" s="38">
        <v>81.631</v>
      </c>
      <c r="FI663" s="38">
        <v>81.212720000000004</v>
      </c>
      <c r="FJ663" s="38">
        <v>85.278149999999997</v>
      </c>
      <c r="FK663" s="38">
        <v>91.639719999999997</v>
      </c>
      <c r="FL663" s="38">
        <v>97.918909999999997</v>
      </c>
      <c r="FM663" s="38">
        <v>102.2599</v>
      </c>
      <c r="FN663" s="38">
        <v>105.7745</v>
      </c>
      <c r="FO663" s="38">
        <v>107.8164</v>
      </c>
      <c r="FP663" s="38">
        <v>108.9345</v>
      </c>
      <c r="FQ663" s="38">
        <v>110.7246</v>
      </c>
      <c r="FR663" s="38">
        <v>111.1448</v>
      </c>
      <c r="FS663" s="38">
        <v>109.6311</v>
      </c>
      <c r="FT663" s="38">
        <v>107.12139999999999</v>
      </c>
      <c r="FU663" s="38">
        <v>103.0881</v>
      </c>
      <c r="FV663" s="38">
        <v>100.43899999999999</v>
      </c>
      <c r="FW663">
        <v>98.496830000000003</v>
      </c>
      <c r="FX663">
        <v>96.325410000000005</v>
      </c>
      <c r="FY663">
        <v>91.573769999999996</v>
      </c>
      <c r="FZ663">
        <v>0.1808555</v>
      </c>
      <c r="GA663">
        <v>1.4006529999999999</v>
      </c>
      <c r="GB663">
        <v>1</v>
      </c>
    </row>
    <row r="664" spans="1:184" x14ac:dyDescent="0.3">
      <c r="A664" t="s">
        <v>279</v>
      </c>
      <c r="B664" t="s">
        <v>1</v>
      </c>
      <c r="C664" t="s">
        <v>259</v>
      </c>
      <c r="D664" t="s">
        <v>1</v>
      </c>
      <c r="E664" t="s">
        <v>1</v>
      </c>
      <c r="F664" t="s">
        <v>1</v>
      </c>
      <c r="G664" t="s">
        <v>1</v>
      </c>
      <c r="H664" s="40" t="s">
        <v>1</v>
      </c>
      <c r="I664" s="18" t="s">
        <v>1</v>
      </c>
      <c r="J664" s="38" t="s">
        <v>1</v>
      </c>
      <c r="K664" s="18" t="s">
        <v>2</v>
      </c>
      <c r="L664" s="38">
        <v>5556</v>
      </c>
      <c r="M664" s="38">
        <v>5556</v>
      </c>
      <c r="N664" s="38">
        <v>14.628769999999999</v>
      </c>
      <c r="O664" s="38">
        <v>13.967359999999999</v>
      </c>
      <c r="P664" s="38">
        <v>13.5543</v>
      </c>
      <c r="Q664" s="38">
        <v>13.493410000000001</v>
      </c>
      <c r="R664" s="38">
        <v>14.06723</v>
      </c>
      <c r="S664" s="38">
        <v>15.43857</v>
      </c>
      <c r="T664" s="38">
        <v>17.06476</v>
      </c>
      <c r="U664" s="38">
        <v>19.358550000000001</v>
      </c>
      <c r="V664" s="38">
        <v>22.02205</v>
      </c>
      <c r="W664" s="38">
        <v>23.9544</v>
      </c>
      <c r="X664" s="38">
        <v>25.637540000000001</v>
      </c>
      <c r="Y664" s="38">
        <v>26.979780000000002</v>
      </c>
      <c r="Z664" s="38">
        <v>27.974540000000001</v>
      </c>
      <c r="AA664" s="38">
        <v>28.902100000000001</v>
      </c>
      <c r="AB664" s="38">
        <v>29.26707</v>
      </c>
      <c r="AC664" s="38">
        <v>29.06259</v>
      </c>
      <c r="AD664" s="38">
        <v>28.246639999999999</v>
      </c>
      <c r="AE664" s="38">
        <v>26.278790000000001</v>
      </c>
      <c r="AF664" s="38">
        <v>24.60887</v>
      </c>
      <c r="AG664" s="38">
        <v>23.429349999999999</v>
      </c>
      <c r="AH664" s="38">
        <v>22.122540000000001</v>
      </c>
      <c r="AI664" s="38">
        <v>19.989190000000001</v>
      </c>
      <c r="AJ664" s="38">
        <v>17.872879999999999</v>
      </c>
      <c r="AK664" s="38">
        <v>16.18122</v>
      </c>
      <c r="AL664" s="38">
        <v>-6.6149399999999997E-2</v>
      </c>
      <c r="AM664" s="38">
        <v>-4.7015899999999999E-2</v>
      </c>
      <c r="AN664" s="38">
        <v>-2.0104400000000001E-2</v>
      </c>
      <c r="AO664" s="38">
        <v>1.27066E-2</v>
      </c>
      <c r="AP664" s="38">
        <v>9.2783699999999997E-2</v>
      </c>
      <c r="AQ664" s="38">
        <v>7.7335200000000007E-2</v>
      </c>
      <c r="AR664" s="38">
        <v>-0.1039764</v>
      </c>
      <c r="AS664" s="38">
        <v>-7.9258899999999993E-2</v>
      </c>
      <c r="AT664" s="38">
        <v>-0.26319399999999998</v>
      </c>
      <c r="AU664" s="38">
        <v>-0.36722169999999998</v>
      </c>
      <c r="AV664" s="38">
        <v>-0.35396919999999998</v>
      </c>
      <c r="AW664" s="38">
        <v>-0.262544</v>
      </c>
      <c r="AX664" s="38">
        <v>-2.5055600000000001E-2</v>
      </c>
      <c r="AY664" s="38">
        <v>8.7038599999999994E-2</v>
      </c>
      <c r="AZ664" s="38">
        <v>6.6742899999999994E-2</v>
      </c>
      <c r="BA664" s="38">
        <v>0.17609939999999999</v>
      </c>
      <c r="BB664" s="38">
        <v>0.34498180000000001</v>
      </c>
      <c r="BC664" s="38">
        <v>0.28120679999999998</v>
      </c>
      <c r="BD664" s="38">
        <v>0.25073640000000003</v>
      </c>
      <c r="BE664" s="38">
        <v>0.1386636</v>
      </c>
      <c r="BF664" s="38">
        <v>0.17739189999999999</v>
      </c>
      <c r="BG664" s="38">
        <v>-5.6713300000000001E-2</v>
      </c>
      <c r="BH664" s="38">
        <v>9.3828999999999996E-3</v>
      </c>
      <c r="BI664" s="38">
        <v>-4.1177100000000001E-2</v>
      </c>
      <c r="BJ664" s="38">
        <v>-1.12018E-2</v>
      </c>
      <c r="BK664" s="38">
        <v>-7.2544000000000003E-3</v>
      </c>
      <c r="BL664" s="38">
        <v>1.67841E-2</v>
      </c>
      <c r="BM664" s="38">
        <v>4.6617199999999998E-2</v>
      </c>
      <c r="BN664" s="38">
        <v>0.119834</v>
      </c>
      <c r="BO664" s="38">
        <v>0.1182411</v>
      </c>
      <c r="BP664" s="38">
        <v>-4.0035000000000001E-2</v>
      </c>
      <c r="BQ664" s="38">
        <v>-3.5509300000000001E-2</v>
      </c>
      <c r="BR664" s="38">
        <v>-0.1956435</v>
      </c>
      <c r="BS664" s="38">
        <v>-0.28843010000000002</v>
      </c>
      <c r="BT664" s="38">
        <v>-0.2921202</v>
      </c>
      <c r="BU664" s="38">
        <v>-0.20614289999999999</v>
      </c>
      <c r="BV664" s="38">
        <v>-2.8400999999999999E-3</v>
      </c>
      <c r="BW664" s="38">
        <v>0.1242798</v>
      </c>
      <c r="BX664" s="38">
        <v>0.12874759999999999</v>
      </c>
      <c r="BY664" s="38">
        <v>0.26434069999999998</v>
      </c>
      <c r="BZ664" s="38">
        <v>0.43061949999999999</v>
      </c>
      <c r="CA664" s="38">
        <v>0.35875839999999998</v>
      </c>
      <c r="CB664" s="38">
        <v>0.3381228</v>
      </c>
      <c r="CC664" s="38">
        <v>0.2297749</v>
      </c>
      <c r="CD664" s="38">
        <v>0.25906170000000001</v>
      </c>
      <c r="CE664" s="38">
        <v>5.5181599999999997E-2</v>
      </c>
      <c r="CF664" s="38">
        <v>0.116782</v>
      </c>
      <c r="CG664" s="38">
        <v>6.7265900000000003E-2</v>
      </c>
      <c r="CH664" s="38">
        <v>2.6854699999999999E-2</v>
      </c>
      <c r="CI664" s="38">
        <v>2.0284300000000002E-2</v>
      </c>
      <c r="CJ664" s="38">
        <v>4.23329E-2</v>
      </c>
      <c r="CK664" s="38">
        <v>7.0103499999999999E-2</v>
      </c>
      <c r="CL664" s="38">
        <v>0.138569</v>
      </c>
      <c r="CM664" s="38">
        <v>0.14657249999999999</v>
      </c>
      <c r="CN664" s="38">
        <v>4.2506000000000002E-3</v>
      </c>
      <c r="CO664" s="38">
        <v>-5.2084999999999996E-3</v>
      </c>
      <c r="CP664" s="38">
        <v>-0.1488583</v>
      </c>
      <c r="CQ664" s="38">
        <v>-0.23385929999999999</v>
      </c>
      <c r="CR664" s="38">
        <v>-0.2492838</v>
      </c>
      <c r="CS664" s="38">
        <v>-0.16707959999999999</v>
      </c>
      <c r="CT664" s="38">
        <v>1.25463E-2</v>
      </c>
      <c r="CU664" s="38">
        <v>0.15007300000000001</v>
      </c>
      <c r="CV664" s="38">
        <v>0.17169180000000001</v>
      </c>
      <c r="CW664" s="38">
        <v>0.32545629999999998</v>
      </c>
      <c r="CX664" s="38">
        <v>0.48993189999999998</v>
      </c>
      <c r="CY664" s="38">
        <v>0.41247050000000002</v>
      </c>
      <c r="CZ664" s="38">
        <v>0.39864640000000001</v>
      </c>
      <c r="DA664" s="38">
        <v>0.29287819999999998</v>
      </c>
      <c r="DB664" s="38">
        <v>0.31562590000000001</v>
      </c>
      <c r="DC664" s="38">
        <v>0.13267960000000001</v>
      </c>
      <c r="DD664" s="38">
        <v>0.19116630000000001</v>
      </c>
      <c r="DE664" s="38">
        <v>0.14237330000000001</v>
      </c>
      <c r="DF664" s="38">
        <v>6.4911300000000005E-2</v>
      </c>
      <c r="DG664" s="38">
        <v>4.7822999999999997E-2</v>
      </c>
      <c r="DH664" s="38">
        <v>6.7881800000000006E-2</v>
      </c>
      <c r="DI664" s="38">
        <v>9.3589900000000004E-2</v>
      </c>
      <c r="DJ664" s="38">
        <v>0.1573039</v>
      </c>
      <c r="DK664" s="38">
        <v>0.1749038</v>
      </c>
      <c r="DL664" s="38">
        <v>4.8536200000000002E-2</v>
      </c>
      <c r="DM664" s="38">
        <v>2.5092300000000001E-2</v>
      </c>
      <c r="DN664" s="38">
        <v>-0.1020731</v>
      </c>
      <c r="DO664" s="38">
        <v>-0.17928859999999999</v>
      </c>
      <c r="DP664" s="38">
        <v>-0.2064474</v>
      </c>
      <c r="DQ664" s="38">
        <v>-0.1280164</v>
      </c>
      <c r="DR664" s="38">
        <v>2.7932800000000001E-2</v>
      </c>
      <c r="DS664" s="38">
        <v>0.1758662</v>
      </c>
      <c r="DT664" s="38">
        <v>0.21463599999999999</v>
      </c>
      <c r="DU664" s="38">
        <v>0.38657190000000002</v>
      </c>
      <c r="DV664" s="38">
        <v>0.54924430000000002</v>
      </c>
      <c r="DW664" s="38">
        <v>0.4661825</v>
      </c>
      <c r="DX664" s="38">
        <v>0.45916990000000002</v>
      </c>
      <c r="DY664" s="38">
        <v>0.35598160000000001</v>
      </c>
      <c r="DZ664" s="38">
        <v>0.37219020000000003</v>
      </c>
      <c r="EA664" s="38">
        <v>0.2101777</v>
      </c>
      <c r="EB664" s="38">
        <v>0.26555060000000003</v>
      </c>
      <c r="EC664" s="38">
        <v>0.2174806</v>
      </c>
      <c r="ED664" s="38">
        <v>0.1198589</v>
      </c>
      <c r="EE664" s="38">
        <v>8.7584499999999996E-2</v>
      </c>
      <c r="EF664" s="38">
        <v>0.1047703</v>
      </c>
      <c r="EG664" s="38">
        <v>0.12750049999999999</v>
      </c>
      <c r="EH664" s="38">
        <v>0.1843542</v>
      </c>
      <c r="EI664" s="38">
        <v>0.2158098</v>
      </c>
      <c r="EJ664" s="38">
        <v>0.1124776</v>
      </c>
      <c r="EK664" s="38">
        <v>6.8841899999999998E-2</v>
      </c>
      <c r="EL664" s="38">
        <v>-3.4522600000000001E-2</v>
      </c>
      <c r="EM664" s="38">
        <v>-0.100497</v>
      </c>
      <c r="EN664" s="38">
        <v>-0.14459839999999999</v>
      </c>
      <c r="EO664" s="38">
        <v>-7.1615300000000007E-2</v>
      </c>
      <c r="EP664" s="38">
        <v>5.01483E-2</v>
      </c>
      <c r="EQ664" s="38">
        <v>0.21310750000000001</v>
      </c>
      <c r="ER664" s="38">
        <v>0.27664060000000001</v>
      </c>
      <c r="ES664" s="38">
        <v>0.47481319999999999</v>
      </c>
      <c r="ET664" s="38">
        <v>0.63488199999999995</v>
      </c>
      <c r="EU664" s="38">
        <v>0.54373419999999995</v>
      </c>
      <c r="EV664" s="38">
        <v>0.54655629999999999</v>
      </c>
      <c r="EW664" s="38">
        <v>0.44709290000000002</v>
      </c>
      <c r="EX664" s="38">
        <v>0.45385989999999998</v>
      </c>
      <c r="EY664" s="38">
        <v>0.32207259999999999</v>
      </c>
      <c r="EZ664" s="38">
        <v>0.3729498</v>
      </c>
      <c r="FA664" s="38">
        <v>0.32592369999999998</v>
      </c>
      <c r="FB664" s="38">
        <v>85.499840000000006</v>
      </c>
      <c r="FC664" s="38">
        <v>83.479780000000005</v>
      </c>
      <c r="FD664" s="38">
        <v>81.299480000000003</v>
      </c>
      <c r="FE664" s="38">
        <v>79.616910000000004</v>
      </c>
      <c r="FF664" s="38">
        <v>78.103279999999998</v>
      </c>
      <c r="FG664" s="38">
        <v>76.99879</v>
      </c>
      <c r="FH664" s="38">
        <v>76.670659999999998</v>
      </c>
      <c r="FI664" s="38">
        <v>78.346279999999993</v>
      </c>
      <c r="FJ664" s="38">
        <v>82.373530000000002</v>
      </c>
      <c r="FK664" s="38">
        <v>86.804150000000007</v>
      </c>
      <c r="FL664" s="38">
        <v>91.176540000000003</v>
      </c>
      <c r="FM664" s="38">
        <v>95.073570000000004</v>
      </c>
      <c r="FN664" s="38">
        <v>97.857990000000001</v>
      </c>
      <c r="FO664" s="38">
        <v>100.5427</v>
      </c>
      <c r="FP664" s="38">
        <v>102.86620000000001</v>
      </c>
      <c r="FQ664" s="38">
        <v>104.7371</v>
      </c>
      <c r="FR664" s="38">
        <v>105.5277</v>
      </c>
      <c r="FS664" s="38">
        <v>104.96420000000001</v>
      </c>
      <c r="FT664" s="38">
        <v>103.5472</v>
      </c>
      <c r="FU664" s="38">
        <v>100.81699999999999</v>
      </c>
      <c r="FV664" s="38">
        <v>97.291439999999994</v>
      </c>
      <c r="FW664">
        <v>94.231629999999996</v>
      </c>
      <c r="FX664">
        <v>91.904750000000007</v>
      </c>
      <c r="FY664">
        <v>88.594890000000007</v>
      </c>
      <c r="FZ664">
        <v>0.1013522</v>
      </c>
      <c r="GA664">
        <v>0.90935060000000001</v>
      </c>
      <c r="GB664">
        <v>1</v>
      </c>
    </row>
    <row r="665" spans="1:184" x14ac:dyDescent="0.3">
      <c r="A665" t="s">
        <v>279</v>
      </c>
      <c r="B665" t="s">
        <v>1</v>
      </c>
      <c r="C665" t="s">
        <v>260</v>
      </c>
      <c r="D665" t="s">
        <v>1</v>
      </c>
      <c r="E665" t="s">
        <v>1</v>
      </c>
      <c r="F665" t="s">
        <v>1</v>
      </c>
      <c r="G665" t="s">
        <v>1</v>
      </c>
      <c r="H665" s="40" t="s">
        <v>1</v>
      </c>
      <c r="I665" s="18" t="s">
        <v>1</v>
      </c>
      <c r="J665" s="38" t="s">
        <v>1</v>
      </c>
      <c r="K665" s="18">
        <v>44722</v>
      </c>
      <c r="L665" s="38">
        <v>42</v>
      </c>
      <c r="M665" s="38">
        <v>42</v>
      </c>
      <c r="N665" s="38">
        <v>9.8468809999999998</v>
      </c>
      <c r="O665" s="38">
        <v>9.5820709999999991</v>
      </c>
      <c r="P665" s="38">
        <v>9.8847339999999999</v>
      </c>
      <c r="Q665" s="38">
        <v>9.9812139999999996</v>
      </c>
      <c r="R665" s="38">
        <v>10.21142</v>
      </c>
      <c r="S665" s="38">
        <v>10.738939999999999</v>
      </c>
      <c r="T665" s="38">
        <v>10.94866</v>
      </c>
      <c r="U665" s="38">
        <v>11.477180000000001</v>
      </c>
      <c r="V665" s="38">
        <v>13.142950000000001</v>
      </c>
      <c r="W665" s="38">
        <v>13.94825</v>
      </c>
      <c r="X665" s="38">
        <v>14.71589</v>
      </c>
      <c r="Y665" s="38">
        <v>15.8139</v>
      </c>
      <c r="Z665" s="38">
        <v>16.035740000000001</v>
      </c>
      <c r="AA665" s="38">
        <v>16.679870000000001</v>
      </c>
      <c r="AB665" s="38">
        <v>16.253029999999999</v>
      </c>
      <c r="AC665" s="38">
        <v>15.514699999999999</v>
      </c>
      <c r="AD665" s="38">
        <v>14.719860000000001</v>
      </c>
      <c r="AE665" s="38">
        <v>13.68364</v>
      </c>
      <c r="AF665" s="38">
        <v>12.48645</v>
      </c>
      <c r="AG665" s="38">
        <v>12.155239999999999</v>
      </c>
      <c r="AH665" s="38">
        <v>11.883660000000001</v>
      </c>
      <c r="AI665" s="38">
        <v>11.599819999999999</v>
      </c>
      <c r="AJ665" s="38">
        <v>10.90555</v>
      </c>
      <c r="AK665" s="38">
        <v>10.38782</v>
      </c>
      <c r="AL665" s="38">
        <v>-0.29505920000000002</v>
      </c>
      <c r="AM665" s="38">
        <v>-0.173619</v>
      </c>
      <c r="AN665" s="38">
        <v>-0.41174329999999998</v>
      </c>
      <c r="AO665" s="38">
        <v>5.71616E-2</v>
      </c>
      <c r="AP665" s="38">
        <v>-1.50063E-2</v>
      </c>
      <c r="AQ665" s="38">
        <v>0.1120454</v>
      </c>
      <c r="AR665" s="38">
        <v>0.21950239999999999</v>
      </c>
      <c r="AS665" s="38">
        <v>-1.7768300000000001E-2</v>
      </c>
      <c r="AT665" s="38">
        <v>-0.97517549999999997</v>
      </c>
      <c r="AU665" s="38">
        <v>-0.27119320000000002</v>
      </c>
      <c r="AV665" s="38">
        <v>-0.23527480000000001</v>
      </c>
      <c r="AW665" s="38">
        <v>-0.21839410000000001</v>
      </c>
      <c r="AX665" s="38">
        <v>-0.33701520000000001</v>
      </c>
      <c r="AY665" s="38">
        <v>1.5753699999999999E-2</v>
      </c>
      <c r="AZ665" s="38">
        <v>-0.4694873</v>
      </c>
      <c r="BA665" s="38">
        <v>-0.95025250000000006</v>
      </c>
      <c r="BB665" s="38">
        <v>-0.95887699999999998</v>
      </c>
      <c r="BC665" s="38">
        <v>-0.27184950000000002</v>
      </c>
      <c r="BD665" s="38">
        <v>9.88787E-2</v>
      </c>
      <c r="BE665" s="38">
        <v>0.18639500000000001</v>
      </c>
      <c r="BF665" s="38">
        <v>-0.19105230000000001</v>
      </c>
      <c r="BG665" s="38">
        <v>-0.44118180000000001</v>
      </c>
      <c r="BH665" s="38">
        <v>-0.26623419999999998</v>
      </c>
      <c r="BI665" s="38">
        <v>-0.25367430000000002</v>
      </c>
      <c r="BJ665" s="38">
        <v>-0.17282729999999999</v>
      </c>
      <c r="BK665" s="38">
        <v>-6.3764799999999996E-2</v>
      </c>
      <c r="BL665" s="38">
        <v>-0.29247069999999997</v>
      </c>
      <c r="BM665" s="38">
        <v>0.17038410000000001</v>
      </c>
      <c r="BN665" s="38">
        <v>9.5051499999999997E-2</v>
      </c>
      <c r="BO665" s="38">
        <v>0.2374289</v>
      </c>
      <c r="BP665" s="38">
        <v>0.35106559999999998</v>
      </c>
      <c r="BQ665" s="38">
        <v>0.14648159999999999</v>
      </c>
      <c r="BR665" s="38">
        <v>-0.78127170000000001</v>
      </c>
      <c r="BS665" s="38">
        <v>-0.1055103</v>
      </c>
      <c r="BT665" s="38">
        <v>-0.1127281</v>
      </c>
      <c r="BU665" s="38">
        <v>-0.1215958</v>
      </c>
      <c r="BV665" s="38">
        <v>-0.21394469999999999</v>
      </c>
      <c r="BW665" s="38">
        <v>0.13451979999999999</v>
      </c>
      <c r="BX665" s="38">
        <v>-0.34055609999999997</v>
      </c>
      <c r="BY665" s="38">
        <v>-0.64498630000000001</v>
      </c>
      <c r="BZ665" s="38">
        <v>-0.67755379999999998</v>
      </c>
      <c r="CA665" s="38">
        <v>-3.2977600000000003E-2</v>
      </c>
      <c r="CB665" s="38">
        <v>0.32833570000000001</v>
      </c>
      <c r="CC665" s="38">
        <v>0.40024959999999998</v>
      </c>
      <c r="CD665" s="38">
        <v>3.4127499999999998E-2</v>
      </c>
      <c r="CE665" s="38">
        <v>-0.24556459999999999</v>
      </c>
      <c r="CF665" s="38">
        <v>-7.8933900000000001E-2</v>
      </c>
      <c r="CG665" s="38">
        <v>-0.13279469999999999</v>
      </c>
      <c r="CH665" s="38">
        <v>-8.8169899999999995E-2</v>
      </c>
      <c r="CI665" s="38">
        <v>1.23199E-2</v>
      </c>
      <c r="CJ665" s="38">
        <v>-0.20986289999999999</v>
      </c>
      <c r="CK665" s="38">
        <v>0.24880169999999999</v>
      </c>
      <c r="CL665" s="38">
        <v>0.17127719999999999</v>
      </c>
      <c r="CM665" s="38">
        <v>0.32426909999999998</v>
      </c>
      <c r="CN665" s="38">
        <v>0.44218590000000002</v>
      </c>
      <c r="CO665" s="38">
        <v>0.26024049999999999</v>
      </c>
      <c r="CP665" s="38">
        <v>-0.64697459999999996</v>
      </c>
      <c r="CQ665" s="38">
        <v>9.2411999999999998E-3</v>
      </c>
      <c r="CR665" s="38">
        <v>-2.7852700000000001E-2</v>
      </c>
      <c r="CS665" s="38">
        <v>-5.4553499999999998E-2</v>
      </c>
      <c r="CT665" s="38">
        <v>-0.1287065</v>
      </c>
      <c r="CU665" s="38">
        <v>0.21677679999999999</v>
      </c>
      <c r="CV665" s="38">
        <v>-0.2512587</v>
      </c>
      <c r="CW665" s="38">
        <v>-0.4335598</v>
      </c>
      <c r="CX665" s="38">
        <v>-0.48271019999999998</v>
      </c>
      <c r="CY665" s="38">
        <v>0.13246440000000001</v>
      </c>
      <c r="CZ665" s="38">
        <v>0.48725689999999999</v>
      </c>
      <c r="DA665" s="38">
        <v>0.54836459999999998</v>
      </c>
      <c r="DB665" s="38">
        <v>0.19008630000000001</v>
      </c>
      <c r="DC665" s="38">
        <v>-0.1100806</v>
      </c>
      <c r="DD665" s="38">
        <v>5.07897E-2</v>
      </c>
      <c r="DE665" s="38">
        <v>-4.9073899999999997E-2</v>
      </c>
      <c r="DF665" s="38">
        <v>-3.5124000000000002E-3</v>
      </c>
      <c r="DG665" s="38">
        <v>8.84046E-2</v>
      </c>
      <c r="DH665" s="38">
        <v>-0.12725510000000001</v>
      </c>
      <c r="DI665" s="38">
        <v>0.32721929999999999</v>
      </c>
      <c r="DJ665" s="38">
        <v>0.247503</v>
      </c>
      <c r="DK665" s="38">
        <v>0.41110930000000001</v>
      </c>
      <c r="DL665" s="38">
        <v>0.53330619999999995</v>
      </c>
      <c r="DM665" s="38">
        <v>0.37399949999999998</v>
      </c>
      <c r="DN665" s="38">
        <v>-0.51267739999999995</v>
      </c>
      <c r="DO665" s="38">
        <v>0.1239928</v>
      </c>
      <c r="DP665" s="38">
        <v>5.7022799999999998E-2</v>
      </c>
      <c r="DQ665" s="38">
        <v>1.24888E-2</v>
      </c>
      <c r="DR665" s="38">
        <v>-4.3468300000000001E-2</v>
      </c>
      <c r="DS665" s="38">
        <v>0.29903390000000002</v>
      </c>
      <c r="DT665" s="38">
        <v>-0.1619613</v>
      </c>
      <c r="DU665" s="38">
        <v>-0.22213340000000001</v>
      </c>
      <c r="DV665" s="38">
        <v>-0.28786659999999997</v>
      </c>
      <c r="DW665" s="38">
        <v>0.29790640000000002</v>
      </c>
      <c r="DX665" s="38">
        <v>0.64617800000000003</v>
      </c>
      <c r="DY665" s="38">
        <v>0.69647959999999998</v>
      </c>
      <c r="DZ665" s="38">
        <v>0.3460452</v>
      </c>
      <c r="EA665" s="38">
        <v>2.54033E-2</v>
      </c>
      <c r="EB665" s="38">
        <v>0.18051339999999999</v>
      </c>
      <c r="EC665" s="38">
        <v>3.4646900000000001E-2</v>
      </c>
      <c r="ED665" s="38">
        <v>0.1187194</v>
      </c>
      <c r="EE665" s="38">
        <v>0.19825880000000001</v>
      </c>
      <c r="EF665" s="38">
        <v>-7.9825999999999994E-3</v>
      </c>
      <c r="EG665" s="38">
        <v>0.4404419</v>
      </c>
      <c r="EH665" s="38">
        <v>0.35756080000000001</v>
      </c>
      <c r="EI665" s="38">
        <v>0.53649279999999999</v>
      </c>
      <c r="EJ665" s="38">
        <v>0.66486940000000005</v>
      </c>
      <c r="EK665" s="38">
        <v>0.53824939999999999</v>
      </c>
      <c r="EL665" s="38">
        <v>-0.31877359999999999</v>
      </c>
      <c r="EM665" s="38">
        <v>0.28967569999999998</v>
      </c>
      <c r="EN665" s="38">
        <v>0.17956949999999999</v>
      </c>
      <c r="EO665" s="38">
        <v>0.1092872</v>
      </c>
      <c r="EP665" s="38">
        <v>7.9602199999999998E-2</v>
      </c>
      <c r="EQ665" s="38">
        <v>0.4177999</v>
      </c>
      <c r="ER665" s="38">
        <v>-3.30301E-2</v>
      </c>
      <c r="ES665" s="38">
        <v>8.3132800000000007E-2</v>
      </c>
      <c r="ET665" s="38">
        <v>-6.5434000000000004E-3</v>
      </c>
      <c r="EU665" s="38">
        <v>0.53677830000000004</v>
      </c>
      <c r="EV665" s="38">
        <v>0.87563500000000005</v>
      </c>
      <c r="EW665" s="38">
        <v>0.91033419999999998</v>
      </c>
      <c r="EX665" s="38">
        <v>0.57122499999999998</v>
      </c>
      <c r="EY665" s="38">
        <v>0.22102050000000001</v>
      </c>
      <c r="EZ665" s="38">
        <v>0.36781370000000002</v>
      </c>
      <c r="FA665" s="38">
        <v>0.15552640000000001</v>
      </c>
      <c r="FB665" s="38">
        <v>61.810560000000002</v>
      </c>
      <c r="FC665" s="38">
        <v>60.506</v>
      </c>
      <c r="FD665" s="38">
        <v>59.262349999999998</v>
      </c>
      <c r="FE665" s="38">
        <v>59</v>
      </c>
      <c r="FF665" s="38">
        <v>58.823650000000001</v>
      </c>
      <c r="FG665" s="38">
        <v>58.241759999999999</v>
      </c>
      <c r="FH665" s="38">
        <v>59.277320000000003</v>
      </c>
      <c r="FI665" s="38">
        <v>63</v>
      </c>
      <c r="FJ665" s="38">
        <v>67.816789999999997</v>
      </c>
      <c r="FK665" s="38">
        <v>72.289339999999996</v>
      </c>
      <c r="FL665" s="38">
        <v>74.808710000000005</v>
      </c>
      <c r="FM665" s="38">
        <v>78.455960000000005</v>
      </c>
      <c r="FN665" s="38">
        <v>78.154250000000005</v>
      </c>
      <c r="FO665" s="38">
        <v>79.373469999999998</v>
      </c>
      <c r="FP665" s="38">
        <v>81.047989999999999</v>
      </c>
      <c r="FQ665" s="38">
        <v>80.102789999999999</v>
      </c>
      <c r="FR665" s="38">
        <v>78.474760000000003</v>
      </c>
      <c r="FS665" s="38">
        <v>77.930980000000005</v>
      </c>
      <c r="FT665" s="38">
        <v>76.722369999999998</v>
      </c>
      <c r="FU665" s="38">
        <v>72.272900000000007</v>
      </c>
      <c r="FV665" s="38">
        <v>68.841499999999996</v>
      </c>
      <c r="FW665">
        <v>67.268879999999996</v>
      </c>
      <c r="FX665">
        <v>65.679150000000007</v>
      </c>
      <c r="FY665">
        <v>64.032349999999994</v>
      </c>
      <c r="FZ665">
        <v>0.2673142</v>
      </c>
      <c r="GA665">
        <v>1.8545990000000001</v>
      </c>
      <c r="GB665">
        <v>1</v>
      </c>
    </row>
    <row r="666" spans="1:184" x14ac:dyDescent="0.3">
      <c r="A666" t="s">
        <v>279</v>
      </c>
      <c r="B666" t="s">
        <v>1</v>
      </c>
      <c r="C666" t="s">
        <v>260</v>
      </c>
      <c r="D666" t="s">
        <v>1</v>
      </c>
      <c r="E666" t="s">
        <v>1</v>
      </c>
      <c r="F666" t="s">
        <v>1</v>
      </c>
      <c r="G666" t="s">
        <v>1</v>
      </c>
      <c r="H666" s="40" t="s">
        <v>1</v>
      </c>
      <c r="I666" s="18" t="s">
        <v>1</v>
      </c>
      <c r="J666" s="38" t="s">
        <v>1</v>
      </c>
      <c r="K666" s="18">
        <v>44739</v>
      </c>
      <c r="L666" s="38">
        <v>43</v>
      </c>
      <c r="M666" s="38">
        <v>43</v>
      </c>
      <c r="N666" s="38">
        <v>10.25938</v>
      </c>
      <c r="O666" s="38">
        <v>10.42375</v>
      </c>
      <c r="P666" s="38">
        <v>10.687010000000001</v>
      </c>
      <c r="Q666" s="38">
        <v>10.398490000000001</v>
      </c>
      <c r="R666" s="38">
        <v>10.452299999999999</v>
      </c>
      <c r="S666" s="38">
        <v>11.026439999999999</v>
      </c>
      <c r="T666" s="38">
        <v>11.145580000000001</v>
      </c>
      <c r="U666" s="38">
        <v>11.37354</v>
      </c>
      <c r="V666" s="38">
        <v>13.07728</v>
      </c>
      <c r="W666" s="38">
        <v>13.27239</v>
      </c>
      <c r="X666" s="38">
        <v>13.38841</v>
      </c>
      <c r="Y666" s="38">
        <v>14.0482</v>
      </c>
      <c r="Z666" s="38">
        <v>14.26722</v>
      </c>
      <c r="AA666" s="38">
        <v>14.955640000000001</v>
      </c>
      <c r="AB666" s="38">
        <v>14.958500000000001</v>
      </c>
      <c r="AC666" s="38">
        <v>14.90808</v>
      </c>
      <c r="AD666" s="38">
        <v>14.56527</v>
      </c>
      <c r="AE666" s="38">
        <v>12.96471</v>
      </c>
      <c r="AF666" s="38">
        <v>11.98143</v>
      </c>
      <c r="AG666" s="38">
        <v>11.75301</v>
      </c>
      <c r="AH666" s="38">
        <v>11.916029999999999</v>
      </c>
      <c r="AI666" s="38">
        <v>11.67163</v>
      </c>
      <c r="AJ666" s="38">
        <v>11.305870000000001</v>
      </c>
      <c r="AK666" s="38">
        <v>10.883050000000001</v>
      </c>
      <c r="AL666" s="38">
        <v>-0.1074247</v>
      </c>
      <c r="AM666" s="38">
        <v>-0.19733249999999999</v>
      </c>
      <c r="AN666" s="38">
        <v>0.20401939999999999</v>
      </c>
      <c r="AO666" s="38">
        <v>9.1117999999999998E-3</v>
      </c>
      <c r="AP666" s="38">
        <v>-7.9567600000000002E-2</v>
      </c>
      <c r="AQ666" s="38">
        <v>0.25727220000000001</v>
      </c>
      <c r="AR666" s="38">
        <v>-0.30938789999999999</v>
      </c>
      <c r="AS666" s="38">
        <v>-0.71633860000000005</v>
      </c>
      <c r="AT666" s="38">
        <v>-0.38031209999999999</v>
      </c>
      <c r="AU666" s="38">
        <v>-0.32310159999999999</v>
      </c>
      <c r="AV666" s="38">
        <v>-0.2995776</v>
      </c>
      <c r="AW666" s="38">
        <v>-0.26393040000000001</v>
      </c>
      <c r="AX666" s="38">
        <v>-6.0368699999999997E-2</v>
      </c>
      <c r="AY666" s="38">
        <v>0.14722109999999999</v>
      </c>
      <c r="AZ666" s="38">
        <v>-4.4991799999999998E-2</v>
      </c>
      <c r="BA666" s="38">
        <v>0.71623369999999997</v>
      </c>
      <c r="BB666" s="38">
        <v>0.77479549999999997</v>
      </c>
      <c r="BC666" s="38">
        <v>0.37388680000000002</v>
      </c>
      <c r="BD666" s="38">
        <v>0.40531080000000003</v>
      </c>
      <c r="BE666" s="38">
        <v>-0.1114859</v>
      </c>
      <c r="BF666" s="38">
        <v>0.32037300000000002</v>
      </c>
      <c r="BG666" s="38">
        <v>-3.95456E-2</v>
      </c>
      <c r="BH666" s="38">
        <v>0.82929059999999999</v>
      </c>
      <c r="BI666" s="38">
        <v>0.5170785</v>
      </c>
      <c r="BJ666" s="38">
        <v>-1.8966299999999998E-2</v>
      </c>
      <c r="BK666" s="38">
        <v>-8.7024900000000002E-2</v>
      </c>
      <c r="BL666" s="38">
        <v>0.3622572</v>
      </c>
      <c r="BM666" s="38">
        <v>0.1015388</v>
      </c>
      <c r="BN666" s="38">
        <v>-1.4727199999999999E-2</v>
      </c>
      <c r="BO666" s="38">
        <v>0.3008168</v>
      </c>
      <c r="BP666" s="38">
        <v>-0.17139160000000001</v>
      </c>
      <c r="BQ666" s="38">
        <v>-0.611896</v>
      </c>
      <c r="BR666" s="38">
        <v>-0.28641159999999999</v>
      </c>
      <c r="BS666" s="38">
        <v>-0.19630539999999999</v>
      </c>
      <c r="BT666" s="38">
        <v>-0.26052019999999998</v>
      </c>
      <c r="BU666" s="38">
        <v>-0.19837969999999999</v>
      </c>
      <c r="BV666" s="38">
        <v>1.1772599999999999E-2</v>
      </c>
      <c r="BW666" s="38">
        <v>0.2399625</v>
      </c>
      <c r="BX666" s="38">
        <v>5.9937799999999999E-2</v>
      </c>
      <c r="BY666" s="38">
        <v>0.87029529999999999</v>
      </c>
      <c r="BZ666" s="38">
        <v>0.96649839999999998</v>
      </c>
      <c r="CA666" s="38">
        <v>0.51043490000000002</v>
      </c>
      <c r="CB666" s="38">
        <v>0.56823780000000002</v>
      </c>
      <c r="CC666" s="38">
        <v>0.1159447</v>
      </c>
      <c r="CD666" s="38">
        <v>0.47552529999999998</v>
      </c>
      <c r="CE666" s="38">
        <v>6.3460900000000001E-2</v>
      </c>
      <c r="CF666" s="38">
        <v>0.88256219999999996</v>
      </c>
      <c r="CG666" s="38">
        <v>0.59421999999999997</v>
      </c>
      <c r="CH666" s="38">
        <v>4.2299799999999999E-2</v>
      </c>
      <c r="CI666" s="38">
        <v>-1.0626200000000001E-2</v>
      </c>
      <c r="CJ666" s="38">
        <v>0.4718523</v>
      </c>
      <c r="CK666" s="38">
        <v>0.16555339999999999</v>
      </c>
      <c r="CL666" s="38">
        <v>3.0180999999999999E-2</v>
      </c>
      <c r="CM666" s="38">
        <v>0.33097569999999998</v>
      </c>
      <c r="CN666" s="38">
        <v>-7.58157E-2</v>
      </c>
      <c r="CO666" s="38">
        <v>-0.53955949999999997</v>
      </c>
      <c r="CP666" s="38">
        <v>-0.2213765</v>
      </c>
      <c r="CQ666" s="38">
        <v>-0.10848670000000001</v>
      </c>
      <c r="CR666" s="38">
        <v>-0.23346919999999999</v>
      </c>
      <c r="CS666" s="38">
        <v>-0.15297949999999999</v>
      </c>
      <c r="CT666" s="38">
        <v>6.1737500000000001E-2</v>
      </c>
      <c r="CU666" s="38">
        <v>0.30419489999999999</v>
      </c>
      <c r="CV666" s="38">
        <v>0.1326117</v>
      </c>
      <c r="CW666" s="38">
        <v>0.97699789999999997</v>
      </c>
      <c r="CX666" s="38">
        <v>1.0992710000000001</v>
      </c>
      <c r="CY666" s="38">
        <v>0.60500779999999998</v>
      </c>
      <c r="CZ666" s="38">
        <v>0.68108060000000004</v>
      </c>
      <c r="DA666" s="38">
        <v>0.27346239999999999</v>
      </c>
      <c r="DB666" s="38">
        <v>0.58298329999999998</v>
      </c>
      <c r="DC666" s="38">
        <v>0.1348029</v>
      </c>
      <c r="DD666" s="38">
        <v>0.91945790000000005</v>
      </c>
      <c r="DE666" s="38">
        <v>0.647648</v>
      </c>
      <c r="DF666" s="38">
        <v>0.1035658</v>
      </c>
      <c r="DG666" s="38">
        <v>6.5772499999999998E-2</v>
      </c>
      <c r="DH666" s="38">
        <v>0.58144739999999995</v>
      </c>
      <c r="DI666" s="38">
        <v>0.22956799999999999</v>
      </c>
      <c r="DJ666" s="38">
        <v>7.5089299999999998E-2</v>
      </c>
      <c r="DK666" s="38">
        <v>0.36113459999999997</v>
      </c>
      <c r="DL666" s="38">
        <v>1.9760099999999999E-2</v>
      </c>
      <c r="DM666" s="38">
        <v>-0.4672229</v>
      </c>
      <c r="DN666" s="38">
        <v>-0.15634129999999999</v>
      </c>
      <c r="DO666" s="38">
        <v>-2.0668099999999998E-2</v>
      </c>
      <c r="DP666" s="38">
        <v>-0.2064182</v>
      </c>
      <c r="DQ666" s="38">
        <v>-0.1075793</v>
      </c>
      <c r="DR666" s="38">
        <v>0.11170239999999999</v>
      </c>
      <c r="DS666" s="38">
        <v>0.36842730000000001</v>
      </c>
      <c r="DT666" s="38">
        <v>0.20528560000000001</v>
      </c>
      <c r="DU666" s="38">
        <v>1.083701</v>
      </c>
      <c r="DV666" s="38">
        <v>1.2320439999999999</v>
      </c>
      <c r="DW666" s="38">
        <v>0.6995806</v>
      </c>
      <c r="DX666" s="38">
        <v>0.79392339999999995</v>
      </c>
      <c r="DY666" s="38">
        <v>0.43098009999999998</v>
      </c>
      <c r="DZ666" s="38">
        <v>0.69044130000000004</v>
      </c>
      <c r="EA666" s="38">
        <v>0.20614489999999999</v>
      </c>
      <c r="EB666" s="38">
        <v>0.95635369999999997</v>
      </c>
      <c r="EC666" s="38">
        <v>0.70107600000000003</v>
      </c>
      <c r="ED666" s="38">
        <v>0.19202430000000001</v>
      </c>
      <c r="EE666" s="38">
        <v>0.17607999999999999</v>
      </c>
      <c r="EF666" s="38">
        <v>0.73968529999999999</v>
      </c>
      <c r="EG666" s="38">
        <v>0.32199499999999998</v>
      </c>
      <c r="EH666" s="38">
        <v>0.13992959999999999</v>
      </c>
      <c r="EI666" s="38">
        <v>0.40467930000000002</v>
      </c>
      <c r="EJ666" s="38">
        <v>0.15775649999999999</v>
      </c>
      <c r="EK666" s="38">
        <v>-0.3627804</v>
      </c>
      <c r="EL666" s="38">
        <v>-6.2440900000000001E-2</v>
      </c>
      <c r="EM666" s="38">
        <v>0.1061281</v>
      </c>
      <c r="EN666" s="38">
        <v>-0.1673608</v>
      </c>
      <c r="EO666" s="38">
        <v>-4.2028599999999999E-2</v>
      </c>
      <c r="EP666" s="38">
        <v>0.1838437</v>
      </c>
      <c r="EQ666" s="38">
        <v>0.46116869999999999</v>
      </c>
      <c r="ER666" s="38">
        <v>0.31021510000000002</v>
      </c>
      <c r="ES666" s="38">
        <v>1.237762</v>
      </c>
      <c r="ET666" s="38">
        <v>1.4237470000000001</v>
      </c>
      <c r="EU666" s="38">
        <v>0.83612869999999995</v>
      </c>
      <c r="EV666" s="38">
        <v>0.95685050000000005</v>
      </c>
      <c r="EW666" s="38">
        <v>0.65841059999999996</v>
      </c>
      <c r="EX666" s="38">
        <v>0.8455935</v>
      </c>
      <c r="EY666" s="38">
        <v>0.30915150000000002</v>
      </c>
      <c r="EZ666" s="38">
        <v>1.009625</v>
      </c>
      <c r="FA666" s="38">
        <v>0.77821750000000001</v>
      </c>
      <c r="FB666" s="38">
        <v>57.582569999999997</v>
      </c>
      <c r="FC666" s="38">
        <v>56.608429999999998</v>
      </c>
      <c r="FD666" s="38">
        <v>55.697029999999998</v>
      </c>
      <c r="FE666" s="38">
        <v>54.405670000000001</v>
      </c>
      <c r="FF666" s="38">
        <v>54.129440000000002</v>
      </c>
      <c r="FG666" s="38">
        <v>53.82497</v>
      </c>
      <c r="FH666" s="38">
        <v>54.854179999999999</v>
      </c>
      <c r="FI666" s="38">
        <v>56.751939999999998</v>
      </c>
      <c r="FJ666" s="38">
        <v>58.36965</v>
      </c>
      <c r="FK666" s="38">
        <v>61.295529999999999</v>
      </c>
      <c r="FL666" s="38">
        <v>64.64085</v>
      </c>
      <c r="FM666" s="38">
        <v>68.304169999999999</v>
      </c>
      <c r="FN666" s="38">
        <v>72.257739999999998</v>
      </c>
      <c r="FO666" s="38">
        <v>74.627330000000001</v>
      </c>
      <c r="FP666" s="38">
        <v>75.204149999999998</v>
      </c>
      <c r="FQ666" s="38">
        <v>76.977040000000002</v>
      </c>
      <c r="FR666" s="38">
        <v>75.888000000000005</v>
      </c>
      <c r="FS666" s="38">
        <v>74.230720000000005</v>
      </c>
      <c r="FT666" s="38">
        <v>72.74015</v>
      </c>
      <c r="FU666" s="38">
        <v>69.66677</v>
      </c>
      <c r="FV666" s="38">
        <v>65.396510000000006</v>
      </c>
      <c r="FW666">
        <v>62.822749999999999</v>
      </c>
      <c r="FX666">
        <v>60.848269999999999</v>
      </c>
      <c r="FY666">
        <v>58.937240000000003</v>
      </c>
      <c r="FZ666">
        <v>0.22418940000000001</v>
      </c>
      <c r="GA666">
        <v>1.4506870000000001</v>
      </c>
      <c r="GB666">
        <v>1</v>
      </c>
    </row>
    <row r="667" spans="1:184" x14ac:dyDescent="0.3">
      <c r="A667" t="s">
        <v>279</v>
      </c>
      <c r="B667" t="s">
        <v>1</v>
      </c>
      <c r="C667" t="s">
        <v>260</v>
      </c>
      <c r="D667" t="s">
        <v>1</v>
      </c>
      <c r="E667" t="s">
        <v>1</v>
      </c>
      <c r="F667" t="s">
        <v>1</v>
      </c>
      <c r="G667" t="s">
        <v>1</v>
      </c>
      <c r="H667" s="40" t="s">
        <v>1</v>
      </c>
      <c r="I667" s="18" t="s">
        <v>1</v>
      </c>
      <c r="J667" s="38" t="s">
        <v>1</v>
      </c>
      <c r="K667" s="18">
        <v>44753</v>
      </c>
      <c r="L667" s="38">
        <v>43</v>
      </c>
      <c r="M667" s="38">
        <v>43</v>
      </c>
      <c r="N667" s="38">
        <v>10.973610000000001</v>
      </c>
      <c r="O667" s="38">
        <v>10.9621</v>
      </c>
      <c r="P667" s="38">
        <v>11.2935</v>
      </c>
      <c r="Q667" s="38">
        <v>11.09557</v>
      </c>
      <c r="R667" s="38">
        <v>11.43783</v>
      </c>
      <c r="S667" s="38">
        <v>11.935420000000001</v>
      </c>
      <c r="T667" s="38">
        <v>11.80353</v>
      </c>
      <c r="U667" s="38">
        <v>12.14255</v>
      </c>
      <c r="V667" s="38">
        <v>13.843220000000001</v>
      </c>
      <c r="W667" s="38">
        <v>14.14062</v>
      </c>
      <c r="X667" s="38">
        <v>14.264860000000001</v>
      </c>
      <c r="Y667" s="38">
        <v>15.15564</v>
      </c>
      <c r="Z667" s="38">
        <v>15.269119999999999</v>
      </c>
      <c r="AA667" s="38">
        <v>16.251799999999999</v>
      </c>
      <c r="AB667" s="38">
        <v>16.26904</v>
      </c>
      <c r="AC667" s="38">
        <v>16.01643</v>
      </c>
      <c r="AD667" s="38">
        <v>15.54222</v>
      </c>
      <c r="AE667" s="38">
        <v>14.149570000000001</v>
      </c>
      <c r="AF667" s="38">
        <v>13.28632</v>
      </c>
      <c r="AG667" s="38">
        <v>12.784409999999999</v>
      </c>
      <c r="AH667" s="38">
        <v>12.686199999999999</v>
      </c>
      <c r="AI667" s="38">
        <v>12.419269999999999</v>
      </c>
      <c r="AJ667" s="38">
        <v>11.931469999999999</v>
      </c>
      <c r="AK667" s="38">
        <v>11.317209999999999</v>
      </c>
      <c r="AL667" s="38">
        <v>-0.2275055</v>
      </c>
      <c r="AM667" s="38">
        <v>-8.0103999999999995E-2</v>
      </c>
      <c r="AN667" s="38">
        <v>-0.78411050000000004</v>
      </c>
      <c r="AO667" s="38">
        <v>-0.44173440000000003</v>
      </c>
      <c r="AP667" s="38">
        <v>-3.0406800000000001E-2</v>
      </c>
      <c r="AQ667" s="38">
        <v>-5.2031599999999997E-2</v>
      </c>
      <c r="AR667" s="38">
        <v>-0.9281819</v>
      </c>
      <c r="AS667" s="38">
        <v>-0.50508390000000003</v>
      </c>
      <c r="AT667" s="38">
        <v>0.22954440000000001</v>
      </c>
      <c r="AU667" s="38">
        <v>0.4607484</v>
      </c>
      <c r="AV667" s="38">
        <v>0.26728049999999998</v>
      </c>
      <c r="AW667" s="38">
        <v>0.1552713</v>
      </c>
      <c r="AX667" s="38">
        <v>-0.58092659999999996</v>
      </c>
      <c r="AY667" s="38">
        <v>-0.25689400000000001</v>
      </c>
      <c r="AZ667" s="38">
        <v>-0.47572199999999998</v>
      </c>
      <c r="BA667" s="38">
        <v>-0.47407729999999998</v>
      </c>
      <c r="BB667" s="38">
        <v>-0.41219090000000003</v>
      </c>
      <c r="BC667" s="38">
        <v>-0.9247225</v>
      </c>
      <c r="BD667" s="38">
        <v>-0.6912895</v>
      </c>
      <c r="BE667" s="38">
        <v>-1.5536859999999999</v>
      </c>
      <c r="BF667" s="38">
        <v>-0.96694709999999995</v>
      </c>
      <c r="BG667" s="38">
        <v>-0.67533149999999997</v>
      </c>
      <c r="BH667" s="38">
        <v>-0.1988991</v>
      </c>
      <c r="BI667" s="38">
        <v>-5.7121600000000002E-2</v>
      </c>
      <c r="BJ667" s="38">
        <v>-0.13177900000000001</v>
      </c>
      <c r="BK667" s="38">
        <v>5.34619E-2</v>
      </c>
      <c r="BL667" s="38">
        <v>-0.56028219999999995</v>
      </c>
      <c r="BM667" s="38">
        <v>-0.29304760000000002</v>
      </c>
      <c r="BN667" s="38">
        <v>6.3702499999999995E-2</v>
      </c>
      <c r="BO667" s="38">
        <v>6.9832599999999995E-2</v>
      </c>
      <c r="BP667" s="38">
        <v>-0.73897460000000004</v>
      </c>
      <c r="BQ667" s="38">
        <v>-0.34872690000000001</v>
      </c>
      <c r="BR667" s="38">
        <v>0.37914009999999998</v>
      </c>
      <c r="BS667" s="38">
        <v>0.65401629999999999</v>
      </c>
      <c r="BT667" s="38">
        <v>0.35231230000000002</v>
      </c>
      <c r="BU667" s="38">
        <v>0.24346909999999999</v>
      </c>
      <c r="BV667" s="38">
        <v>-0.47740349999999998</v>
      </c>
      <c r="BW667" s="38">
        <v>-0.15093599999999999</v>
      </c>
      <c r="BX667" s="38">
        <v>-0.29894500000000002</v>
      </c>
      <c r="BY667" s="38">
        <v>-0.22006800000000001</v>
      </c>
      <c r="BZ667" s="38">
        <v>-0.1994494</v>
      </c>
      <c r="CA667" s="38">
        <v>-0.71898269999999997</v>
      </c>
      <c r="CB667" s="38">
        <v>-0.47789189999999998</v>
      </c>
      <c r="CC667" s="38">
        <v>-1.2639320000000001</v>
      </c>
      <c r="CD667" s="38">
        <v>-0.72528950000000003</v>
      </c>
      <c r="CE667" s="38">
        <v>-0.5122738</v>
      </c>
      <c r="CF667" s="38">
        <v>-8.8282799999999995E-2</v>
      </c>
      <c r="CG667" s="38">
        <v>6.2511200000000003E-2</v>
      </c>
      <c r="CH667" s="38">
        <v>-6.5479200000000001E-2</v>
      </c>
      <c r="CI667" s="38">
        <v>0.1459693</v>
      </c>
      <c r="CJ667" s="38">
        <v>-0.40525929999999999</v>
      </c>
      <c r="CK667" s="38">
        <v>-0.1900676</v>
      </c>
      <c r="CL667" s="38">
        <v>0.12888240000000001</v>
      </c>
      <c r="CM667" s="38">
        <v>0.15423529999999999</v>
      </c>
      <c r="CN667" s="38">
        <v>-0.60793010000000003</v>
      </c>
      <c r="CO667" s="38">
        <v>-0.2404345</v>
      </c>
      <c r="CP667" s="38">
        <v>0.4827496</v>
      </c>
      <c r="CQ667" s="38">
        <v>0.78787309999999999</v>
      </c>
      <c r="CR667" s="38">
        <v>0.41120509999999999</v>
      </c>
      <c r="CS667" s="38">
        <v>0.30455470000000001</v>
      </c>
      <c r="CT667" s="38">
        <v>-0.4057037</v>
      </c>
      <c r="CU667" s="38">
        <v>-7.7549800000000002E-2</v>
      </c>
      <c r="CV667" s="38">
        <v>-0.17650969999999999</v>
      </c>
      <c r="CW667" s="38">
        <v>-4.4142000000000001E-2</v>
      </c>
      <c r="CX667" s="38">
        <v>-5.21053E-2</v>
      </c>
      <c r="CY667" s="38">
        <v>-0.576488</v>
      </c>
      <c r="CZ667" s="38">
        <v>-0.33009339999999998</v>
      </c>
      <c r="DA667" s="38">
        <v>-1.06325</v>
      </c>
      <c r="DB667" s="38">
        <v>-0.55791809999999997</v>
      </c>
      <c r="DC667" s="38">
        <v>-0.39934059999999999</v>
      </c>
      <c r="DD667" s="38">
        <v>-1.16702E-2</v>
      </c>
      <c r="DE667" s="38">
        <v>0.14536850000000001</v>
      </c>
      <c r="DF667" s="38">
        <v>8.2070000000000005E-4</v>
      </c>
      <c r="DG667" s="38">
        <v>0.23847660000000001</v>
      </c>
      <c r="DH667" s="38">
        <v>-0.25023649999999997</v>
      </c>
      <c r="DI667" s="38">
        <v>-8.7087600000000001E-2</v>
      </c>
      <c r="DJ667" s="38">
        <v>0.19406219999999999</v>
      </c>
      <c r="DK667" s="38">
        <v>0.23863799999999999</v>
      </c>
      <c r="DL667" s="38">
        <v>-0.47688570000000002</v>
      </c>
      <c r="DM667" s="38">
        <v>-0.13214219999999999</v>
      </c>
      <c r="DN667" s="38">
        <v>0.58635919999999997</v>
      </c>
      <c r="DO667" s="38">
        <v>0.92172989999999999</v>
      </c>
      <c r="DP667" s="38">
        <v>0.47009790000000001</v>
      </c>
      <c r="DQ667" s="38">
        <v>0.36564029999999997</v>
      </c>
      <c r="DR667" s="38">
        <v>-0.33400390000000002</v>
      </c>
      <c r="DS667" s="38">
        <v>-4.1635999999999999E-3</v>
      </c>
      <c r="DT667" s="38">
        <v>-5.4074400000000002E-2</v>
      </c>
      <c r="DU667" s="38">
        <v>0.13178409999999999</v>
      </c>
      <c r="DV667" s="38">
        <v>9.5238900000000001E-2</v>
      </c>
      <c r="DW667" s="38">
        <v>-0.43399320000000002</v>
      </c>
      <c r="DX667" s="38">
        <v>-0.18229490000000001</v>
      </c>
      <c r="DY667" s="38">
        <v>-0.86256759999999999</v>
      </c>
      <c r="DZ667" s="38">
        <v>-0.39054670000000002</v>
      </c>
      <c r="EA667" s="38">
        <v>-0.28640739999999998</v>
      </c>
      <c r="EB667" s="38">
        <v>6.4942299999999994E-2</v>
      </c>
      <c r="EC667" s="38">
        <v>0.22822580000000001</v>
      </c>
      <c r="ED667" s="38">
        <v>9.6547099999999997E-2</v>
      </c>
      <c r="EE667" s="38">
        <v>0.3720425</v>
      </c>
      <c r="EF667" s="38">
        <v>-2.64082E-2</v>
      </c>
      <c r="EG667" s="38">
        <v>6.15992E-2</v>
      </c>
      <c r="EH667" s="38">
        <v>0.28817150000000002</v>
      </c>
      <c r="EI667" s="38">
        <v>0.36050219999999999</v>
      </c>
      <c r="EJ667" s="38">
        <v>-0.2876784</v>
      </c>
      <c r="EK667" s="38">
        <v>2.4214800000000002E-2</v>
      </c>
      <c r="EL667" s="38">
        <v>0.73595489999999997</v>
      </c>
      <c r="EM667" s="38">
        <v>1.1149979999999999</v>
      </c>
      <c r="EN667" s="38">
        <v>0.55512980000000001</v>
      </c>
      <c r="EO667" s="38">
        <v>0.45383820000000002</v>
      </c>
      <c r="EP667" s="38">
        <v>-0.23048080000000001</v>
      </c>
      <c r="EQ667" s="38">
        <v>0.10179439999999999</v>
      </c>
      <c r="ER667" s="38">
        <v>0.1227027</v>
      </c>
      <c r="ES667" s="38">
        <v>0.38579330000000001</v>
      </c>
      <c r="ET667" s="38">
        <v>0.30798039999999999</v>
      </c>
      <c r="EU667" s="38">
        <v>-0.2282534</v>
      </c>
      <c r="EV667" s="38">
        <v>3.11027E-2</v>
      </c>
      <c r="EW667" s="38">
        <v>-0.57281400000000005</v>
      </c>
      <c r="EX667" s="38">
        <v>-0.14888899999999999</v>
      </c>
      <c r="EY667" s="38">
        <v>-0.12334970000000001</v>
      </c>
      <c r="EZ667" s="38">
        <v>0.17555870000000001</v>
      </c>
      <c r="FA667" s="38">
        <v>0.34785860000000002</v>
      </c>
      <c r="FB667" s="38">
        <v>60.722360000000002</v>
      </c>
      <c r="FC667" s="38">
        <v>60.44341</v>
      </c>
      <c r="FD667" s="38">
        <v>58.625639999999997</v>
      </c>
      <c r="FE667" s="38">
        <v>57.624229999999997</v>
      </c>
      <c r="FF667" s="38">
        <v>57.072200000000002</v>
      </c>
      <c r="FG667" s="38">
        <v>56.6205</v>
      </c>
      <c r="FH667" s="38">
        <v>57.173929999999999</v>
      </c>
      <c r="FI667" s="38">
        <v>60.548229999999997</v>
      </c>
      <c r="FJ667" s="38">
        <v>65.122399999999999</v>
      </c>
      <c r="FK667" s="38">
        <v>69.842699999999994</v>
      </c>
      <c r="FL667" s="38">
        <v>72.517529999999994</v>
      </c>
      <c r="FM667" s="38">
        <v>75.532430000000005</v>
      </c>
      <c r="FN667" s="38">
        <v>78.690219999999997</v>
      </c>
      <c r="FO667" s="38">
        <v>81.657859999999999</v>
      </c>
      <c r="FP667" s="38">
        <v>84.633939999999996</v>
      </c>
      <c r="FQ667" s="38">
        <v>84.507919999999999</v>
      </c>
      <c r="FR667" s="38">
        <v>84.298490000000001</v>
      </c>
      <c r="FS667" s="38">
        <v>84.657499999999999</v>
      </c>
      <c r="FT667" s="38">
        <v>81.325299999999999</v>
      </c>
      <c r="FU667" s="38">
        <v>76.482010000000002</v>
      </c>
      <c r="FV667" s="38">
        <v>71.926950000000005</v>
      </c>
      <c r="FW667">
        <v>67.931700000000006</v>
      </c>
      <c r="FX667">
        <v>65.761020000000002</v>
      </c>
      <c r="FY667">
        <v>63.903970000000001</v>
      </c>
      <c r="FZ667">
        <v>0.2784123</v>
      </c>
      <c r="GA667">
        <v>1.99102</v>
      </c>
      <c r="GB667">
        <v>1</v>
      </c>
    </row>
    <row r="668" spans="1:184" x14ac:dyDescent="0.3">
      <c r="A668" t="s">
        <v>279</v>
      </c>
      <c r="B668" t="s">
        <v>1</v>
      </c>
      <c r="C668" t="s">
        <v>260</v>
      </c>
      <c r="D668" t="s">
        <v>1</v>
      </c>
      <c r="E668" t="s">
        <v>1</v>
      </c>
      <c r="F668" t="s">
        <v>1</v>
      </c>
      <c r="G668" t="s">
        <v>1</v>
      </c>
      <c r="H668" s="40" t="s">
        <v>1</v>
      </c>
      <c r="I668" s="18" t="s">
        <v>1</v>
      </c>
      <c r="J668" s="38" t="s">
        <v>1</v>
      </c>
      <c r="K668" s="18">
        <v>44760</v>
      </c>
      <c r="L668" s="38">
        <v>43</v>
      </c>
      <c r="M668" s="38">
        <v>43</v>
      </c>
      <c r="N668" s="38">
        <v>10.72092</v>
      </c>
      <c r="O668" s="38">
        <v>10.71913</v>
      </c>
      <c r="P668" s="38">
        <v>10.97059</v>
      </c>
      <c r="Q668" s="38">
        <v>10.710710000000001</v>
      </c>
      <c r="R668" s="38">
        <v>10.85474</v>
      </c>
      <c r="S668" s="38">
        <v>11.41356</v>
      </c>
      <c r="T668" s="38">
        <v>11.43224</v>
      </c>
      <c r="U668" s="38">
        <v>11.58192</v>
      </c>
      <c r="V668" s="38">
        <v>13.12928</v>
      </c>
      <c r="W668" s="38">
        <v>13.35477</v>
      </c>
      <c r="X668" s="38">
        <v>13.38494</v>
      </c>
      <c r="Y668" s="38">
        <v>14.06109</v>
      </c>
      <c r="Z668" s="38">
        <v>14.204800000000001</v>
      </c>
      <c r="AA668" s="38">
        <v>15.15499</v>
      </c>
      <c r="AB668" s="38">
        <v>15.206469999999999</v>
      </c>
      <c r="AC668" s="38">
        <v>15.06049</v>
      </c>
      <c r="AD668" s="38">
        <v>14.80484</v>
      </c>
      <c r="AE668" s="38">
        <v>13.263</v>
      </c>
      <c r="AF668" s="38">
        <v>12.395519999999999</v>
      </c>
      <c r="AG668" s="38">
        <v>12.08278</v>
      </c>
      <c r="AH668" s="38">
        <v>12.20546</v>
      </c>
      <c r="AI668" s="38">
        <v>11.98048</v>
      </c>
      <c r="AJ668" s="38">
        <v>11.56237</v>
      </c>
      <c r="AK668" s="38">
        <v>11.06854</v>
      </c>
      <c r="AL668" s="38">
        <v>-0.18976000000000001</v>
      </c>
      <c r="AM668" s="38">
        <v>0.11561970000000001</v>
      </c>
      <c r="AN668" s="38">
        <v>3.61222E-2</v>
      </c>
      <c r="AO668" s="38">
        <v>-0.39543790000000001</v>
      </c>
      <c r="AP668" s="38">
        <v>-0.4063158</v>
      </c>
      <c r="AQ668" s="38">
        <v>1.3090299999999999E-2</v>
      </c>
      <c r="AR668" s="38">
        <v>-0.49609599999999998</v>
      </c>
      <c r="AS668" s="38">
        <v>-0.30397879999999999</v>
      </c>
      <c r="AT668" s="38">
        <v>-2.8697E-2</v>
      </c>
      <c r="AU668" s="38">
        <v>-3.0527499999999999E-2</v>
      </c>
      <c r="AV668" s="38">
        <v>0.1248245</v>
      </c>
      <c r="AW668" s="38">
        <v>0.45968369999999997</v>
      </c>
      <c r="AX668" s="38">
        <v>-0.13209509999999999</v>
      </c>
      <c r="AY668" s="38">
        <v>-0.18140500000000001</v>
      </c>
      <c r="AZ668" s="38">
        <v>-0.68054239999999999</v>
      </c>
      <c r="BA668" s="38">
        <v>-1.0244420000000001</v>
      </c>
      <c r="BB668" s="38">
        <v>-0.733568</v>
      </c>
      <c r="BC668" s="38">
        <v>-0.80374219999999996</v>
      </c>
      <c r="BD668" s="38">
        <v>-0.50320189999999998</v>
      </c>
      <c r="BE668" s="38">
        <v>-0.90279909999999997</v>
      </c>
      <c r="BF668" s="38">
        <v>-0.65514720000000004</v>
      </c>
      <c r="BG668" s="38">
        <v>-0.52335209999999999</v>
      </c>
      <c r="BH668" s="38">
        <v>-0.23937600000000001</v>
      </c>
      <c r="BI668" s="38">
        <v>-0.62813620000000003</v>
      </c>
      <c r="BJ668" s="38">
        <v>-0.10902199999999999</v>
      </c>
      <c r="BK668" s="38">
        <v>0.22240309999999999</v>
      </c>
      <c r="BL668" s="38">
        <v>0.20395430000000001</v>
      </c>
      <c r="BM668" s="38">
        <v>-0.29264200000000001</v>
      </c>
      <c r="BN668" s="38">
        <v>-0.33847129999999997</v>
      </c>
      <c r="BO668" s="38">
        <v>7.3607699999999998E-2</v>
      </c>
      <c r="BP668" s="38">
        <v>-0.35349779999999997</v>
      </c>
      <c r="BQ668" s="38">
        <v>-0.19820499999999999</v>
      </c>
      <c r="BR668" s="38">
        <v>6.1675500000000001E-2</v>
      </c>
      <c r="BS668" s="38">
        <v>0.1020841</v>
      </c>
      <c r="BT668" s="38">
        <v>0.14870939999999999</v>
      </c>
      <c r="BU668" s="38">
        <v>0.52167949999999996</v>
      </c>
      <c r="BV668" s="38">
        <v>-4.9548599999999998E-2</v>
      </c>
      <c r="BW668" s="38">
        <v>-8.6641800000000005E-2</v>
      </c>
      <c r="BX668" s="38">
        <v>-0.53742369999999995</v>
      </c>
      <c r="BY668" s="38">
        <v>-0.84061379999999997</v>
      </c>
      <c r="BZ668" s="38">
        <v>-0.54192750000000001</v>
      </c>
      <c r="CA668" s="38">
        <v>-0.66033770000000003</v>
      </c>
      <c r="CB668" s="38">
        <v>-0.32959179999999999</v>
      </c>
      <c r="CC668" s="38">
        <v>-0.66763850000000002</v>
      </c>
      <c r="CD668" s="38">
        <v>-0.48888310000000001</v>
      </c>
      <c r="CE668" s="38">
        <v>-0.42310530000000002</v>
      </c>
      <c r="CF668" s="38">
        <v>-0.1962518</v>
      </c>
      <c r="CG668" s="38">
        <v>-0.56890549999999995</v>
      </c>
      <c r="CH668" s="38">
        <v>-5.31031E-2</v>
      </c>
      <c r="CI668" s="38">
        <v>0.29636089999999998</v>
      </c>
      <c r="CJ668" s="38">
        <v>0.32019429999999999</v>
      </c>
      <c r="CK668" s="38">
        <v>-0.2214458</v>
      </c>
      <c r="CL668" s="38">
        <v>-0.29148239999999997</v>
      </c>
      <c r="CM668" s="38">
        <v>0.1155219</v>
      </c>
      <c r="CN668" s="38">
        <v>-0.25473469999999998</v>
      </c>
      <c r="CO668" s="38">
        <v>-0.1249464</v>
      </c>
      <c r="CP668" s="38">
        <v>0.1242673</v>
      </c>
      <c r="CQ668" s="38">
        <v>0.19393050000000001</v>
      </c>
      <c r="CR668" s="38">
        <v>0.16525200000000001</v>
      </c>
      <c r="CS668" s="38">
        <v>0.56461760000000005</v>
      </c>
      <c r="CT668" s="38">
        <v>7.6229000000000002E-3</v>
      </c>
      <c r="CU668" s="38">
        <v>-2.1009E-2</v>
      </c>
      <c r="CV668" s="38">
        <v>-0.43830010000000003</v>
      </c>
      <c r="CW668" s="38">
        <v>-0.71329500000000001</v>
      </c>
      <c r="CX668" s="38">
        <v>-0.4091979</v>
      </c>
      <c r="CY668" s="38">
        <v>-0.56101630000000002</v>
      </c>
      <c r="CZ668" s="38">
        <v>-0.20934990000000001</v>
      </c>
      <c r="DA668" s="38">
        <v>-0.50476690000000002</v>
      </c>
      <c r="DB668" s="38">
        <v>-0.37372909999999998</v>
      </c>
      <c r="DC668" s="38">
        <v>-0.35367460000000001</v>
      </c>
      <c r="DD668" s="38">
        <v>-0.16638420000000001</v>
      </c>
      <c r="DE668" s="38">
        <v>-0.52788259999999998</v>
      </c>
      <c r="DF668" s="38">
        <v>2.8157E-3</v>
      </c>
      <c r="DG668" s="38">
        <v>0.3703188</v>
      </c>
      <c r="DH668" s="38">
        <v>0.4364343</v>
      </c>
      <c r="DI668" s="38">
        <v>-0.15024970000000001</v>
      </c>
      <c r="DJ668" s="38">
        <v>-0.2444935</v>
      </c>
      <c r="DK668" s="38">
        <v>0.15743599999999999</v>
      </c>
      <c r="DL668" s="38">
        <v>-0.15597159999999999</v>
      </c>
      <c r="DM668" s="38">
        <v>-5.1687799999999999E-2</v>
      </c>
      <c r="DN668" s="38">
        <v>0.1868591</v>
      </c>
      <c r="DO668" s="38">
        <v>0.2857769</v>
      </c>
      <c r="DP668" s="38">
        <v>0.1817946</v>
      </c>
      <c r="DQ668" s="38">
        <v>0.60755570000000003</v>
      </c>
      <c r="DR668" s="38">
        <v>6.4794400000000002E-2</v>
      </c>
      <c r="DS668" s="38">
        <v>4.4623700000000002E-2</v>
      </c>
      <c r="DT668" s="38">
        <v>-0.33917649999999999</v>
      </c>
      <c r="DU668" s="38">
        <v>-0.58597619999999995</v>
      </c>
      <c r="DV668" s="38">
        <v>-0.2764682</v>
      </c>
      <c r="DW668" s="38">
        <v>-0.46169480000000002</v>
      </c>
      <c r="DX668" s="38">
        <v>-8.9108000000000007E-2</v>
      </c>
      <c r="DY668" s="38">
        <v>-0.34189540000000002</v>
      </c>
      <c r="DZ668" s="38">
        <v>-0.258575</v>
      </c>
      <c r="EA668" s="38">
        <v>-0.28424389999999999</v>
      </c>
      <c r="EB668" s="38">
        <v>-0.13651650000000001</v>
      </c>
      <c r="EC668" s="38">
        <v>-0.4868596</v>
      </c>
      <c r="ED668" s="38">
        <v>8.3553699999999995E-2</v>
      </c>
      <c r="EE668" s="38">
        <v>0.47710219999999998</v>
      </c>
      <c r="EF668" s="38">
        <v>0.60426650000000004</v>
      </c>
      <c r="EG668" s="38">
        <v>-4.7453799999999997E-2</v>
      </c>
      <c r="EH668" s="38">
        <v>-0.176649</v>
      </c>
      <c r="EI668" s="38">
        <v>0.21795339999999999</v>
      </c>
      <c r="EJ668" s="38">
        <v>-1.3373400000000001E-2</v>
      </c>
      <c r="EK668" s="38">
        <v>5.4085899999999999E-2</v>
      </c>
      <c r="EL668" s="38">
        <v>0.27723160000000002</v>
      </c>
      <c r="EM668" s="38">
        <v>0.4183885</v>
      </c>
      <c r="EN668" s="38">
        <v>0.20567940000000001</v>
      </c>
      <c r="EO668" s="38">
        <v>0.66955160000000002</v>
      </c>
      <c r="EP668" s="38">
        <v>0.1473409</v>
      </c>
      <c r="EQ668" s="38">
        <v>0.13938700000000001</v>
      </c>
      <c r="ER668" s="38">
        <v>-0.1960578</v>
      </c>
      <c r="ES668" s="38">
        <v>-0.40214810000000001</v>
      </c>
      <c r="ET668" s="38">
        <v>-8.4827700000000006E-2</v>
      </c>
      <c r="EU668" s="38">
        <v>-0.31829030000000003</v>
      </c>
      <c r="EV668" s="38">
        <v>8.45022E-2</v>
      </c>
      <c r="EW668" s="38">
        <v>-0.1067348</v>
      </c>
      <c r="EX668" s="38">
        <v>-9.2310900000000001E-2</v>
      </c>
      <c r="EY668" s="38">
        <v>-0.1839971</v>
      </c>
      <c r="EZ668" s="38">
        <v>-9.33924E-2</v>
      </c>
      <c r="FA668" s="38">
        <v>-0.42762899999999998</v>
      </c>
      <c r="FB668" s="38">
        <v>56.837499999999999</v>
      </c>
      <c r="FC668" s="38">
        <v>55.340560000000004</v>
      </c>
      <c r="FD668" s="38">
        <v>54.415790000000001</v>
      </c>
      <c r="FE668" s="38">
        <v>53.973010000000002</v>
      </c>
      <c r="FF668" s="38">
        <v>53.041550000000001</v>
      </c>
      <c r="FG668" s="38">
        <v>52.041699999999999</v>
      </c>
      <c r="FH668" s="38">
        <v>52.331139999999998</v>
      </c>
      <c r="FI668" s="38">
        <v>55.902090000000001</v>
      </c>
      <c r="FJ668" s="38">
        <v>61.315739999999998</v>
      </c>
      <c r="FK668" s="38">
        <v>65.036379999999994</v>
      </c>
      <c r="FL668" s="38">
        <v>67.802859999999995</v>
      </c>
      <c r="FM668" s="38">
        <v>72.048689999999993</v>
      </c>
      <c r="FN668" s="38">
        <v>76.746160000000003</v>
      </c>
      <c r="FO668" s="38">
        <v>78.938419999999994</v>
      </c>
      <c r="FP668" s="38">
        <v>80.869339999999994</v>
      </c>
      <c r="FQ668" s="38">
        <v>80.473780000000005</v>
      </c>
      <c r="FR668" s="38">
        <v>79.2804</v>
      </c>
      <c r="FS668" s="38">
        <v>77.661799999999999</v>
      </c>
      <c r="FT668" s="38">
        <v>75.855869999999996</v>
      </c>
      <c r="FU668" s="38">
        <v>71.055940000000007</v>
      </c>
      <c r="FV668" s="38">
        <v>66.39546</v>
      </c>
      <c r="FW668">
        <v>62.386009999999999</v>
      </c>
      <c r="FX668">
        <v>60.341160000000002</v>
      </c>
      <c r="FY668">
        <v>58.341850000000001</v>
      </c>
      <c r="FZ668">
        <v>0.2299814</v>
      </c>
      <c r="GA668">
        <v>1.578246</v>
      </c>
      <c r="GB668">
        <v>1</v>
      </c>
    </row>
    <row r="669" spans="1:184" x14ac:dyDescent="0.3">
      <c r="A669" t="s">
        <v>279</v>
      </c>
      <c r="B669" t="s">
        <v>1</v>
      </c>
      <c r="C669" t="s">
        <v>260</v>
      </c>
      <c r="D669" t="s">
        <v>1</v>
      </c>
      <c r="E669" t="s">
        <v>1</v>
      </c>
      <c r="F669" t="s">
        <v>1</v>
      </c>
      <c r="G669" t="s">
        <v>1</v>
      </c>
      <c r="H669" s="40" t="s">
        <v>1</v>
      </c>
      <c r="I669" s="18" t="s">
        <v>1</v>
      </c>
      <c r="J669" s="38" t="s">
        <v>1</v>
      </c>
      <c r="K669" s="18">
        <v>44763</v>
      </c>
      <c r="L669" s="38">
        <v>43</v>
      </c>
      <c r="M669" s="38">
        <v>43</v>
      </c>
      <c r="N669" s="38">
        <v>11.365629999999999</v>
      </c>
      <c r="O669" s="38">
        <v>11.192769999999999</v>
      </c>
      <c r="P669" s="38">
        <v>11.42558</v>
      </c>
      <c r="Q669" s="38">
        <v>11.35802</v>
      </c>
      <c r="R669" s="38">
        <v>11.64935</v>
      </c>
      <c r="S669" s="38">
        <v>11.807829999999999</v>
      </c>
      <c r="T669" s="38">
        <v>12.19186</v>
      </c>
      <c r="U669" s="38">
        <v>12.460240000000001</v>
      </c>
      <c r="V669" s="38">
        <v>14.081530000000001</v>
      </c>
      <c r="W669" s="38">
        <v>13.79331</v>
      </c>
      <c r="X669" s="38">
        <v>13.607279999999999</v>
      </c>
      <c r="Y669" s="38">
        <v>13.96055</v>
      </c>
      <c r="Z669" s="38">
        <v>13.923819999999999</v>
      </c>
      <c r="AA669" s="38">
        <v>14.310269999999999</v>
      </c>
      <c r="AB669" s="38">
        <v>14.440619999999999</v>
      </c>
      <c r="AC669" s="38">
        <v>14.549910000000001</v>
      </c>
      <c r="AD669" s="38">
        <v>14.241569999999999</v>
      </c>
      <c r="AE669" s="38">
        <v>12.88533</v>
      </c>
      <c r="AF669" s="38">
        <v>12.03553</v>
      </c>
      <c r="AG669" s="38">
        <v>12.30743</v>
      </c>
      <c r="AH669" s="38">
        <v>12.274570000000001</v>
      </c>
      <c r="AI669" s="38">
        <v>12.39997</v>
      </c>
      <c r="AJ669" s="38">
        <v>11.982609999999999</v>
      </c>
      <c r="AK669" s="38">
        <v>11.695360000000001</v>
      </c>
      <c r="AL669" s="38">
        <v>7.7349200000000007E-2</v>
      </c>
      <c r="AM669" s="38">
        <v>-0.12511620000000001</v>
      </c>
      <c r="AN669" s="38">
        <v>7.9008599999999998E-2</v>
      </c>
      <c r="AO669" s="38">
        <v>0.17526829999999999</v>
      </c>
      <c r="AP669" s="38">
        <v>-0.19565250000000001</v>
      </c>
      <c r="AQ669" s="38">
        <v>-0.26850079999999998</v>
      </c>
      <c r="AR669" s="38">
        <v>0.206428</v>
      </c>
      <c r="AS669" s="38">
        <v>-0.21177019999999999</v>
      </c>
      <c r="AT669" s="38">
        <v>-0.56066210000000005</v>
      </c>
      <c r="AU669" s="38">
        <v>-0.23755270000000001</v>
      </c>
      <c r="AV669" s="38">
        <v>-0.17505399999999999</v>
      </c>
      <c r="AW669" s="38">
        <v>-8.1846299999999997E-2</v>
      </c>
      <c r="AX669" s="38">
        <v>0.1108611</v>
      </c>
      <c r="AY669" s="38">
        <v>8.8442E-3</v>
      </c>
      <c r="AZ669" s="38">
        <v>-0.31504140000000003</v>
      </c>
      <c r="BA669" s="38">
        <v>-0.51626050000000001</v>
      </c>
      <c r="BB669" s="38">
        <v>-0.23330210000000001</v>
      </c>
      <c r="BC669" s="38">
        <v>-0.52804379999999995</v>
      </c>
      <c r="BD669" s="38">
        <v>-0.41584729999999998</v>
      </c>
      <c r="BE669" s="38">
        <v>-0.58353390000000005</v>
      </c>
      <c r="BF669" s="38">
        <v>-0.67142480000000004</v>
      </c>
      <c r="BG669" s="38">
        <v>-0.31037419999999999</v>
      </c>
      <c r="BH669" s="38">
        <v>-0.75644160000000005</v>
      </c>
      <c r="BI669" s="38">
        <v>5.22595E-2</v>
      </c>
      <c r="BJ669" s="38">
        <v>0.13780619999999999</v>
      </c>
      <c r="BK669" s="38">
        <v>-6.7737500000000006E-2</v>
      </c>
      <c r="BL669" s="38">
        <v>0.1473131</v>
      </c>
      <c r="BM669" s="38">
        <v>0.23360230000000001</v>
      </c>
      <c r="BN669" s="38">
        <v>-0.14274690000000001</v>
      </c>
      <c r="BO669" s="38">
        <v>-0.21648429999999999</v>
      </c>
      <c r="BP669" s="38">
        <v>0.2627679</v>
      </c>
      <c r="BQ669" s="38">
        <v>-0.13296279999999999</v>
      </c>
      <c r="BR669" s="38">
        <v>-0.41698770000000002</v>
      </c>
      <c r="BS669" s="38">
        <v>-0.1653049</v>
      </c>
      <c r="BT669" s="38">
        <v>-0.12231060000000001</v>
      </c>
      <c r="BU669" s="38">
        <v>-4.31635E-2</v>
      </c>
      <c r="BV669" s="38">
        <v>0.15215670000000001</v>
      </c>
      <c r="BW669" s="38">
        <v>5.1450000000000003E-2</v>
      </c>
      <c r="BX669" s="38">
        <v>-0.25281880000000001</v>
      </c>
      <c r="BY669" s="38">
        <v>-0.4155527</v>
      </c>
      <c r="BZ669" s="38">
        <v>-0.1139854</v>
      </c>
      <c r="CA669" s="38">
        <v>-0.4171492</v>
      </c>
      <c r="CB669" s="38">
        <v>-0.28124559999999998</v>
      </c>
      <c r="CC669" s="38">
        <v>-0.45466699999999999</v>
      </c>
      <c r="CD669" s="38">
        <v>-0.54399500000000001</v>
      </c>
      <c r="CE669" s="38">
        <v>-0.210205</v>
      </c>
      <c r="CF669" s="38">
        <v>-0.68196159999999995</v>
      </c>
      <c r="CG669" s="38">
        <v>0.12603719999999999</v>
      </c>
      <c r="CH669" s="38">
        <v>0.17967849999999999</v>
      </c>
      <c r="CI669" s="38">
        <v>-2.79972E-2</v>
      </c>
      <c r="CJ669" s="38">
        <v>0.1946205</v>
      </c>
      <c r="CK669" s="38">
        <v>0.27400429999999998</v>
      </c>
      <c r="CL669" s="38">
        <v>-0.1061047</v>
      </c>
      <c r="CM669" s="38">
        <v>-0.1804578</v>
      </c>
      <c r="CN669" s="38">
        <v>0.30178870000000002</v>
      </c>
      <c r="CO669" s="38">
        <v>-7.8381000000000006E-2</v>
      </c>
      <c r="CP669" s="38">
        <v>-0.31747930000000002</v>
      </c>
      <c r="CQ669" s="38">
        <v>-0.1152663</v>
      </c>
      <c r="CR669" s="38">
        <v>-8.5780700000000001E-2</v>
      </c>
      <c r="CS669" s="38">
        <v>-1.6371900000000002E-2</v>
      </c>
      <c r="CT669" s="38">
        <v>0.1807579</v>
      </c>
      <c r="CU669" s="38">
        <v>8.0958699999999995E-2</v>
      </c>
      <c r="CV669" s="38">
        <v>-0.20972360000000001</v>
      </c>
      <c r="CW669" s="38">
        <v>-0.34580270000000002</v>
      </c>
      <c r="CX669" s="38">
        <v>-3.1347E-2</v>
      </c>
      <c r="CY669" s="38">
        <v>-0.34034389999999998</v>
      </c>
      <c r="CZ669" s="38">
        <v>-0.18802089999999999</v>
      </c>
      <c r="DA669" s="38">
        <v>-0.36541410000000002</v>
      </c>
      <c r="DB669" s="38">
        <v>-0.45573740000000001</v>
      </c>
      <c r="DC669" s="38">
        <v>-0.14082819999999999</v>
      </c>
      <c r="DD669" s="38">
        <v>-0.63037699999999997</v>
      </c>
      <c r="DE669" s="38">
        <v>0.1771353</v>
      </c>
      <c r="DF669" s="38">
        <v>0.2215509</v>
      </c>
      <c r="DG669" s="38">
        <v>1.1743099999999999E-2</v>
      </c>
      <c r="DH669" s="38">
        <v>0.241928</v>
      </c>
      <c r="DI669" s="38">
        <v>0.31440630000000003</v>
      </c>
      <c r="DJ669" s="38">
        <v>-6.9462499999999996E-2</v>
      </c>
      <c r="DK669" s="38">
        <v>-0.14443139999999999</v>
      </c>
      <c r="DL669" s="38">
        <v>0.34080959999999999</v>
      </c>
      <c r="DM669" s="38">
        <v>-2.37992E-2</v>
      </c>
      <c r="DN669" s="38">
        <v>-0.21797079999999999</v>
      </c>
      <c r="DO669" s="38">
        <v>-6.52277E-2</v>
      </c>
      <c r="DP669" s="38">
        <v>-4.9250799999999997E-2</v>
      </c>
      <c r="DQ669" s="38">
        <v>1.04197E-2</v>
      </c>
      <c r="DR669" s="38">
        <v>0.20935909999999999</v>
      </c>
      <c r="DS669" s="38">
        <v>0.11046739999999999</v>
      </c>
      <c r="DT669" s="38">
        <v>-0.16662840000000001</v>
      </c>
      <c r="DU669" s="38">
        <v>-0.27605279999999999</v>
      </c>
      <c r="DV669" s="38">
        <v>5.1291400000000001E-2</v>
      </c>
      <c r="DW669" s="38">
        <v>-0.26353860000000001</v>
      </c>
      <c r="DX669" s="38">
        <v>-9.4796099999999994E-2</v>
      </c>
      <c r="DY669" s="38">
        <v>-0.2761613</v>
      </c>
      <c r="DZ669" s="38">
        <v>-0.36747990000000003</v>
      </c>
      <c r="EA669" s="38">
        <v>-7.1451299999999995E-2</v>
      </c>
      <c r="EB669" s="38">
        <v>-0.57879239999999998</v>
      </c>
      <c r="EC669" s="38">
        <v>0.22823350000000001</v>
      </c>
      <c r="ED669" s="38">
        <v>0.28200779999999998</v>
      </c>
      <c r="EE669" s="38">
        <v>6.9121699999999994E-2</v>
      </c>
      <c r="EF669" s="38">
        <v>0.31023250000000002</v>
      </c>
      <c r="EG669" s="38">
        <v>0.37274040000000003</v>
      </c>
      <c r="EH669" s="38">
        <v>-1.6556899999999999E-2</v>
      </c>
      <c r="EI669" s="38">
        <v>-9.2414899999999994E-2</v>
      </c>
      <c r="EJ669" s="38">
        <v>0.39714949999999999</v>
      </c>
      <c r="EK669" s="38">
        <v>5.50082E-2</v>
      </c>
      <c r="EL669" s="38">
        <v>-7.4296399999999999E-2</v>
      </c>
      <c r="EM669" s="38">
        <v>7.0200999999999996E-3</v>
      </c>
      <c r="EN669" s="38">
        <v>3.4925999999999998E-3</v>
      </c>
      <c r="EO669" s="38">
        <v>4.91025E-2</v>
      </c>
      <c r="EP669" s="38">
        <v>0.25065460000000001</v>
      </c>
      <c r="EQ669" s="38">
        <v>0.15307319999999999</v>
      </c>
      <c r="ER669" s="38">
        <v>-0.10440580000000001</v>
      </c>
      <c r="ES669" s="38">
        <v>-0.1753449</v>
      </c>
      <c r="ET669" s="38">
        <v>0.17060810000000001</v>
      </c>
      <c r="EU669" s="38">
        <v>-0.152644</v>
      </c>
      <c r="EV669" s="38">
        <v>3.9805599999999997E-2</v>
      </c>
      <c r="EW669" s="38">
        <v>-0.14729439999999999</v>
      </c>
      <c r="EX669" s="38">
        <v>-0.24005000000000001</v>
      </c>
      <c r="EY669" s="38">
        <v>2.8717900000000001E-2</v>
      </c>
      <c r="EZ669" s="38">
        <v>-0.50431239999999999</v>
      </c>
      <c r="FA669" s="38">
        <v>0.30201119999999998</v>
      </c>
      <c r="FB669" s="38">
        <v>57.096989999999998</v>
      </c>
      <c r="FC669" s="38">
        <v>56.100149999999999</v>
      </c>
      <c r="FD669" s="38">
        <v>55.128720000000001</v>
      </c>
      <c r="FE669" s="38">
        <v>54.586840000000002</v>
      </c>
      <c r="FF669" s="38">
        <v>54.12144</v>
      </c>
      <c r="FG669" s="38">
        <v>54</v>
      </c>
      <c r="FH669" s="38">
        <v>54</v>
      </c>
      <c r="FI669" s="38">
        <v>54.992400000000004</v>
      </c>
      <c r="FJ669" s="38">
        <v>57.581009999999999</v>
      </c>
      <c r="FK669" s="38">
        <v>60.341630000000002</v>
      </c>
      <c r="FL669" s="38">
        <v>63.607080000000003</v>
      </c>
      <c r="FM669" s="38">
        <v>67.106309999999993</v>
      </c>
      <c r="FN669" s="38">
        <v>68.874470000000002</v>
      </c>
      <c r="FO669" s="38">
        <v>71.682689999999994</v>
      </c>
      <c r="FP669" s="38">
        <v>72.865620000000007</v>
      </c>
      <c r="FQ669" s="38">
        <v>73.132930000000002</v>
      </c>
      <c r="FR669" s="38">
        <v>73.41198</v>
      </c>
      <c r="FS669" s="38">
        <v>73.311109999999999</v>
      </c>
      <c r="FT669" s="38">
        <v>71.945989999999995</v>
      </c>
      <c r="FU669" s="38">
        <v>68.962320000000005</v>
      </c>
      <c r="FV669" s="38">
        <v>65.072249999999997</v>
      </c>
      <c r="FW669">
        <v>61.91883</v>
      </c>
      <c r="FX669">
        <v>59.588030000000003</v>
      </c>
      <c r="FY669">
        <v>57.940300000000001</v>
      </c>
      <c r="FZ669">
        <v>0.1433025</v>
      </c>
      <c r="GA669">
        <v>1.044394</v>
      </c>
      <c r="GB669">
        <v>1</v>
      </c>
    </row>
    <row r="670" spans="1:184" x14ac:dyDescent="0.3">
      <c r="A670" t="s">
        <v>279</v>
      </c>
      <c r="B670" t="s">
        <v>1</v>
      </c>
      <c r="C670" t="s">
        <v>260</v>
      </c>
      <c r="D670" t="s">
        <v>1</v>
      </c>
      <c r="E670" t="s">
        <v>1</v>
      </c>
      <c r="F670" t="s">
        <v>1</v>
      </c>
      <c r="G670" t="s">
        <v>1</v>
      </c>
      <c r="H670" s="40" t="s">
        <v>1</v>
      </c>
      <c r="I670" s="18" t="s">
        <v>1</v>
      </c>
      <c r="J670" s="38" t="s">
        <v>1</v>
      </c>
      <c r="K670" s="18">
        <v>44789</v>
      </c>
      <c r="L670" s="38">
        <v>43</v>
      </c>
      <c r="M670" s="38">
        <v>43</v>
      </c>
      <c r="N670" s="38">
        <v>11.15462</v>
      </c>
      <c r="O670" s="38">
        <v>10.92609</v>
      </c>
      <c r="P670" s="38">
        <v>11.14827</v>
      </c>
      <c r="Q670" s="38">
        <v>11.101050000000001</v>
      </c>
      <c r="R670" s="38">
        <v>11.31076</v>
      </c>
      <c r="S670" s="38">
        <v>11.493359999999999</v>
      </c>
      <c r="T670" s="38">
        <v>11.6755</v>
      </c>
      <c r="U670" s="38">
        <v>11.853619999999999</v>
      </c>
      <c r="V670" s="38">
        <v>13.250299999999999</v>
      </c>
      <c r="W670" s="38">
        <v>13.36604</v>
      </c>
      <c r="X670" s="38">
        <v>13.441459999999999</v>
      </c>
      <c r="Y670" s="38">
        <v>14.12811</v>
      </c>
      <c r="Z670" s="38">
        <v>14.14659</v>
      </c>
      <c r="AA670" s="38">
        <v>14.793419999999999</v>
      </c>
      <c r="AB670" s="38">
        <v>15.02253</v>
      </c>
      <c r="AC670" s="38">
        <v>15.246589999999999</v>
      </c>
      <c r="AD670" s="38">
        <v>14.96832</v>
      </c>
      <c r="AE670" s="38">
        <v>13.30317</v>
      </c>
      <c r="AF670" s="38">
        <v>12.5326</v>
      </c>
      <c r="AG670" s="38">
        <v>12.529260000000001</v>
      </c>
      <c r="AH670" s="38">
        <v>12.28496</v>
      </c>
      <c r="AI670" s="38">
        <v>12.22429</v>
      </c>
      <c r="AJ670" s="38">
        <v>11.71035</v>
      </c>
      <c r="AK670" s="38">
        <v>11.39758</v>
      </c>
      <c r="AL670" s="38">
        <v>-0.1760671</v>
      </c>
      <c r="AM670" s="38">
        <v>-0.2441276</v>
      </c>
      <c r="AN670" s="38">
        <v>-0.26126719999999998</v>
      </c>
      <c r="AO670" s="38">
        <v>-0.37254789999999999</v>
      </c>
      <c r="AP670" s="38">
        <v>-0.36340699999999998</v>
      </c>
      <c r="AQ670" s="38">
        <v>-0.16804820000000001</v>
      </c>
      <c r="AR670" s="38">
        <v>-7.1345400000000003E-2</v>
      </c>
      <c r="AS670" s="38">
        <v>0.35596090000000002</v>
      </c>
      <c r="AT670" s="38">
        <v>-6.6610500000000003E-2</v>
      </c>
      <c r="AU670" s="38">
        <v>0.30343690000000001</v>
      </c>
      <c r="AV670" s="38">
        <v>0.11902450000000001</v>
      </c>
      <c r="AW670" s="38">
        <v>0.2561329</v>
      </c>
      <c r="AX670" s="38">
        <v>-0.37723449999999997</v>
      </c>
      <c r="AY670" s="38">
        <v>-0.1638954</v>
      </c>
      <c r="AZ670" s="38">
        <v>-0.23197719999999999</v>
      </c>
      <c r="BA670" s="38">
        <v>-0.39565689999999998</v>
      </c>
      <c r="BB670" s="38">
        <v>-0.41742600000000002</v>
      </c>
      <c r="BC670" s="38">
        <v>-0.32406239999999997</v>
      </c>
      <c r="BD670" s="38">
        <v>-0.22504370000000001</v>
      </c>
      <c r="BE670" s="38">
        <v>-0.43935350000000001</v>
      </c>
      <c r="BF670" s="38">
        <v>-0.69249090000000002</v>
      </c>
      <c r="BG670" s="38">
        <v>-0.65790269999999995</v>
      </c>
      <c r="BH670" s="38">
        <v>-0.58556240000000004</v>
      </c>
      <c r="BI670" s="38">
        <v>-0.62673319999999999</v>
      </c>
      <c r="BJ670" s="38">
        <v>-0.1091548</v>
      </c>
      <c r="BK670" s="38">
        <v>-0.19500319999999999</v>
      </c>
      <c r="BL670" s="38">
        <v>-0.19803670000000001</v>
      </c>
      <c r="BM670" s="38">
        <v>-0.32435009999999997</v>
      </c>
      <c r="BN670" s="38">
        <v>-0.30944090000000002</v>
      </c>
      <c r="BO670" s="38">
        <v>-0.12315760000000001</v>
      </c>
      <c r="BP670" s="38">
        <v>7.5846999999999998E-3</v>
      </c>
      <c r="BQ670" s="38">
        <v>0.42372369999999998</v>
      </c>
      <c r="BR670" s="38">
        <v>2.4412199999999998E-2</v>
      </c>
      <c r="BS670" s="38">
        <v>0.37961020000000001</v>
      </c>
      <c r="BT670" s="38">
        <v>0.17940610000000001</v>
      </c>
      <c r="BU670" s="38">
        <v>0.30874879999999999</v>
      </c>
      <c r="BV670" s="38">
        <v>-0.33870289999999997</v>
      </c>
      <c r="BW670" s="38">
        <v>-0.1111838</v>
      </c>
      <c r="BX670" s="38">
        <v>-0.1499191</v>
      </c>
      <c r="BY670" s="38">
        <v>-0.27773140000000002</v>
      </c>
      <c r="BZ670" s="38">
        <v>-0.28858040000000001</v>
      </c>
      <c r="CA670" s="38">
        <v>-0.20552319999999999</v>
      </c>
      <c r="CB670" s="38">
        <v>-8.2918800000000001E-2</v>
      </c>
      <c r="CC670" s="38">
        <v>-0.31977519999999998</v>
      </c>
      <c r="CD670" s="38">
        <v>-0.57501179999999996</v>
      </c>
      <c r="CE670" s="38">
        <v>-0.54782350000000002</v>
      </c>
      <c r="CF670" s="38">
        <v>-0.48799019999999999</v>
      </c>
      <c r="CG670" s="38">
        <v>-0.53631819999999997</v>
      </c>
      <c r="CH670" s="38">
        <v>-6.2811500000000006E-2</v>
      </c>
      <c r="CI670" s="38">
        <v>-0.16097980000000001</v>
      </c>
      <c r="CJ670" s="38">
        <v>-0.1542434</v>
      </c>
      <c r="CK670" s="38">
        <v>-0.29096850000000002</v>
      </c>
      <c r="CL670" s="38">
        <v>-0.27206419999999998</v>
      </c>
      <c r="CM670" s="38">
        <v>-9.2066499999999996E-2</v>
      </c>
      <c r="CN670" s="38">
        <v>6.2251500000000001E-2</v>
      </c>
      <c r="CO670" s="38">
        <v>0.47065600000000002</v>
      </c>
      <c r="CP670" s="38">
        <v>8.7454299999999999E-2</v>
      </c>
      <c r="CQ670" s="38">
        <v>0.43236770000000002</v>
      </c>
      <c r="CR670" s="38">
        <v>0.22122610000000001</v>
      </c>
      <c r="CS670" s="38">
        <v>0.34519030000000001</v>
      </c>
      <c r="CT670" s="38">
        <v>-0.31201590000000001</v>
      </c>
      <c r="CU670" s="38">
        <v>-7.4675900000000003E-2</v>
      </c>
      <c r="CV670" s="38">
        <v>-9.3085899999999999E-2</v>
      </c>
      <c r="CW670" s="38">
        <v>-0.19605649999999999</v>
      </c>
      <c r="CX670" s="38">
        <v>-0.1993424</v>
      </c>
      <c r="CY670" s="38">
        <v>-0.1234233</v>
      </c>
      <c r="CZ670" s="38">
        <v>1.5516500000000001E-2</v>
      </c>
      <c r="DA670" s="38">
        <v>-0.23695559999999999</v>
      </c>
      <c r="DB670" s="38">
        <v>-0.49364619999999998</v>
      </c>
      <c r="DC670" s="38">
        <v>-0.47158309999999998</v>
      </c>
      <c r="DD670" s="38">
        <v>-0.42041190000000001</v>
      </c>
      <c r="DE670" s="38">
        <v>-0.47369709999999998</v>
      </c>
      <c r="DF670" s="38">
        <v>-1.6468199999999999E-2</v>
      </c>
      <c r="DG670" s="38">
        <v>-0.1269564</v>
      </c>
      <c r="DH670" s="38">
        <v>-0.1104501</v>
      </c>
      <c r="DI670" s="38">
        <v>-0.2575868</v>
      </c>
      <c r="DJ670" s="38">
        <v>-0.23468749999999999</v>
      </c>
      <c r="DK670" s="38">
        <v>-6.0975300000000003E-2</v>
      </c>
      <c r="DL670" s="38">
        <v>0.1169182</v>
      </c>
      <c r="DM670" s="38">
        <v>0.5175883</v>
      </c>
      <c r="DN670" s="38">
        <v>0.1504964</v>
      </c>
      <c r="DO670" s="38">
        <v>0.48512509999999998</v>
      </c>
      <c r="DP670" s="38">
        <v>0.26304620000000001</v>
      </c>
      <c r="DQ670" s="38">
        <v>0.38163180000000002</v>
      </c>
      <c r="DR670" s="38">
        <v>-0.285329</v>
      </c>
      <c r="DS670" s="38">
        <v>-3.8168000000000001E-2</v>
      </c>
      <c r="DT670" s="38">
        <v>-3.6252699999999999E-2</v>
      </c>
      <c r="DU670" s="38">
        <v>-0.1143817</v>
      </c>
      <c r="DV670" s="38">
        <v>-0.11010440000000001</v>
      </c>
      <c r="DW670" s="38">
        <v>-4.13233E-2</v>
      </c>
      <c r="DX670" s="38">
        <v>0.11395180000000001</v>
      </c>
      <c r="DY670" s="38">
        <v>-0.154136</v>
      </c>
      <c r="DZ670" s="38">
        <v>-0.4122806</v>
      </c>
      <c r="EA670" s="38">
        <v>-0.39534259999999999</v>
      </c>
      <c r="EB670" s="38">
        <v>-0.35283369999999997</v>
      </c>
      <c r="EC670" s="38">
        <v>-0.411076</v>
      </c>
      <c r="ED670" s="38">
        <v>5.0444099999999999E-2</v>
      </c>
      <c r="EE670" s="38">
        <v>-7.7831999999999998E-2</v>
      </c>
      <c r="EF670" s="38">
        <v>-4.7219499999999998E-2</v>
      </c>
      <c r="EG670" s="38">
        <v>-0.20938899999999999</v>
      </c>
      <c r="EH670" s="38">
        <v>-0.18072150000000001</v>
      </c>
      <c r="EI670" s="38">
        <v>-1.60847E-2</v>
      </c>
      <c r="EJ670" s="38">
        <v>0.19584840000000001</v>
      </c>
      <c r="EK670" s="38">
        <v>0.58535110000000001</v>
      </c>
      <c r="EL670" s="38">
        <v>0.24151919999999999</v>
      </c>
      <c r="EM670" s="38">
        <v>0.56129850000000003</v>
      </c>
      <c r="EN670" s="38">
        <v>0.32342779999999999</v>
      </c>
      <c r="EO670" s="38">
        <v>0.43424760000000001</v>
      </c>
      <c r="EP670" s="38">
        <v>-0.2467973</v>
      </c>
      <c r="EQ670" s="38">
        <v>1.45436E-2</v>
      </c>
      <c r="ER670" s="38">
        <v>4.5805400000000003E-2</v>
      </c>
      <c r="ES670" s="38">
        <v>3.5438000000000002E-3</v>
      </c>
      <c r="ET670" s="38">
        <v>1.87411E-2</v>
      </c>
      <c r="EU670" s="38">
        <v>7.7215900000000004E-2</v>
      </c>
      <c r="EV670" s="38">
        <v>0.25607679999999999</v>
      </c>
      <c r="EW670" s="38">
        <v>-3.4557699999999997E-2</v>
      </c>
      <c r="EX670" s="38">
        <v>-0.29480149999999999</v>
      </c>
      <c r="EY670" s="38">
        <v>-0.2852634</v>
      </c>
      <c r="EZ670" s="38">
        <v>-0.25526149999999997</v>
      </c>
      <c r="FA670" s="38">
        <v>-0.32066099999999997</v>
      </c>
      <c r="FB670" s="38">
        <v>60.579129999999999</v>
      </c>
      <c r="FC670" s="38">
        <v>60.296289999999999</v>
      </c>
      <c r="FD670" s="38">
        <v>59.083390000000001</v>
      </c>
      <c r="FE670" s="38">
        <v>58.491379999999999</v>
      </c>
      <c r="FF670" s="38">
        <v>57.862279999999998</v>
      </c>
      <c r="FG670" s="38">
        <v>57.3217</v>
      </c>
      <c r="FH670" s="38">
        <v>56.512830000000001</v>
      </c>
      <c r="FI670" s="38">
        <v>57.870910000000002</v>
      </c>
      <c r="FJ670" s="38">
        <v>59.593640000000001</v>
      </c>
      <c r="FK670" s="38">
        <v>63.203060000000001</v>
      </c>
      <c r="FL670" s="38">
        <v>67.915419999999997</v>
      </c>
      <c r="FM670" s="38">
        <v>71.528890000000004</v>
      </c>
      <c r="FN670" s="38">
        <v>74.917159999999996</v>
      </c>
      <c r="FO670" s="38">
        <v>77.532300000000006</v>
      </c>
      <c r="FP670" s="38">
        <v>79.796859999999995</v>
      </c>
      <c r="FQ670" s="38">
        <v>80.249979999999994</v>
      </c>
      <c r="FR670" s="38">
        <v>78.862880000000004</v>
      </c>
      <c r="FS670" s="38">
        <v>77.604979999999998</v>
      </c>
      <c r="FT670" s="38">
        <v>76.185479999999998</v>
      </c>
      <c r="FU670" s="38">
        <v>72.884439999999998</v>
      </c>
      <c r="FV670" s="38">
        <v>68.183459999999997</v>
      </c>
      <c r="FW670">
        <v>64.911299999999997</v>
      </c>
      <c r="FX670">
        <v>63.106290000000001</v>
      </c>
      <c r="FY670">
        <v>61.715899999999998</v>
      </c>
      <c r="FZ670">
        <v>0.15529000000000001</v>
      </c>
      <c r="GA670">
        <v>1.2067300000000001</v>
      </c>
      <c r="GB670">
        <v>1</v>
      </c>
    </row>
    <row r="671" spans="1:184" x14ac:dyDescent="0.3">
      <c r="A671" t="s">
        <v>279</v>
      </c>
      <c r="B671" t="s">
        <v>1</v>
      </c>
      <c r="C671" t="s">
        <v>260</v>
      </c>
      <c r="D671" t="s">
        <v>1</v>
      </c>
      <c r="E671" t="s">
        <v>1</v>
      </c>
      <c r="F671" t="s">
        <v>1</v>
      </c>
      <c r="G671" t="s">
        <v>1</v>
      </c>
      <c r="H671" s="40" t="s">
        <v>1</v>
      </c>
      <c r="I671" s="18" t="s">
        <v>1</v>
      </c>
      <c r="J671" s="38" t="s">
        <v>1</v>
      </c>
      <c r="K671" s="18">
        <v>44790</v>
      </c>
      <c r="L671" s="38">
        <v>43</v>
      </c>
      <c r="M671" s="38">
        <v>43</v>
      </c>
      <c r="N671" s="38">
        <v>11.702299999999999</v>
      </c>
      <c r="O671" s="38">
        <v>11.50653</v>
      </c>
      <c r="P671" s="38">
        <v>11.733840000000001</v>
      </c>
      <c r="Q671" s="38">
        <v>11.63289</v>
      </c>
      <c r="R671" s="38">
        <v>11.891360000000001</v>
      </c>
      <c r="S671" s="38">
        <v>12.025639999999999</v>
      </c>
      <c r="T671" s="38">
        <v>12.16897</v>
      </c>
      <c r="U671" s="38">
        <v>12.31152</v>
      </c>
      <c r="V671" s="38">
        <v>13.66868</v>
      </c>
      <c r="W671" s="38">
        <v>13.720879999999999</v>
      </c>
      <c r="X671" s="38">
        <v>13.61796</v>
      </c>
      <c r="Y671" s="38">
        <v>14.195740000000001</v>
      </c>
      <c r="Z671" s="38">
        <v>14.209770000000001</v>
      </c>
      <c r="AA671" s="38">
        <v>14.85445</v>
      </c>
      <c r="AB671" s="38">
        <v>15.03251</v>
      </c>
      <c r="AC671" s="38">
        <v>15.37903</v>
      </c>
      <c r="AD671" s="38">
        <v>15.15551</v>
      </c>
      <c r="AE671" s="38">
        <v>13.55552</v>
      </c>
      <c r="AF671" s="38">
        <v>12.83562</v>
      </c>
      <c r="AG671" s="38">
        <v>12.82404</v>
      </c>
      <c r="AH671" s="38">
        <v>12.625540000000001</v>
      </c>
      <c r="AI671" s="38">
        <v>12.640029999999999</v>
      </c>
      <c r="AJ671" s="38">
        <v>12.1524</v>
      </c>
      <c r="AK671" s="38">
        <v>11.868969999999999</v>
      </c>
      <c r="AL671" s="38">
        <v>-0.11439390000000001</v>
      </c>
      <c r="AM671" s="38">
        <v>-0.2043382</v>
      </c>
      <c r="AN671" s="38">
        <v>-9.7552999999999997E-3</v>
      </c>
      <c r="AO671" s="38">
        <v>-1.45875E-2</v>
      </c>
      <c r="AP671" s="38">
        <v>8.9701500000000003E-2</v>
      </c>
      <c r="AQ671" s="38">
        <v>-0.25350859999999997</v>
      </c>
      <c r="AR671" s="38">
        <v>-0.3087819</v>
      </c>
      <c r="AS671" s="38">
        <v>-2.97807E-2</v>
      </c>
      <c r="AT671" s="38">
        <v>-0.29788530000000002</v>
      </c>
      <c r="AU671" s="38">
        <v>-0.1552499</v>
      </c>
      <c r="AV671" s="38">
        <v>0.2925315</v>
      </c>
      <c r="AW671" s="38">
        <v>0.34981960000000001</v>
      </c>
      <c r="AX671" s="38">
        <v>-5.63057E-2</v>
      </c>
      <c r="AY671" s="38">
        <v>-0.75028839999999997</v>
      </c>
      <c r="AZ671" s="38">
        <v>-0.50840850000000004</v>
      </c>
      <c r="BA671" s="38">
        <v>6.0570899999999997E-2</v>
      </c>
      <c r="BB671" s="38">
        <v>0.33095799999999997</v>
      </c>
      <c r="BC671" s="38">
        <v>0.36302479999999998</v>
      </c>
      <c r="BD671" s="38">
        <v>0.26453860000000001</v>
      </c>
      <c r="BE671" s="38">
        <v>-9.2520400000000003E-2</v>
      </c>
      <c r="BF671" s="38">
        <v>-0.54348030000000003</v>
      </c>
      <c r="BG671" s="38">
        <v>-0.28921069999999999</v>
      </c>
      <c r="BH671" s="38">
        <v>-0.21055550000000001</v>
      </c>
      <c r="BI671" s="38">
        <v>-0.30673539999999999</v>
      </c>
      <c r="BJ671" s="38">
        <v>-3.8513800000000001E-2</v>
      </c>
      <c r="BK671" s="38">
        <v>-0.14418929999999999</v>
      </c>
      <c r="BL671" s="38">
        <v>6.4438400000000007E-2</v>
      </c>
      <c r="BM671" s="38">
        <v>4.6980099999999997E-2</v>
      </c>
      <c r="BN671" s="38">
        <v>0.15064849999999999</v>
      </c>
      <c r="BO671" s="38">
        <v>-0.19454060000000001</v>
      </c>
      <c r="BP671" s="38">
        <v>-0.2139614</v>
      </c>
      <c r="BQ671" s="38">
        <v>4.7930300000000002E-2</v>
      </c>
      <c r="BR671" s="38">
        <v>-0.18271100000000001</v>
      </c>
      <c r="BS671" s="38">
        <v>-6.0641599999999997E-2</v>
      </c>
      <c r="BT671" s="38">
        <v>0.36050559999999998</v>
      </c>
      <c r="BU671" s="38">
        <v>0.41393960000000002</v>
      </c>
      <c r="BV671" s="38">
        <v>-7.7958999999999997E-3</v>
      </c>
      <c r="BW671" s="38">
        <v>-0.68615559999999998</v>
      </c>
      <c r="BX671" s="38">
        <v>-0.41904390000000002</v>
      </c>
      <c r="BY671" s="38">
        <v>0.1897971</v>
      </c>
      <c r="BZ671" s="38">
        <v>0.47717019999999999</v>
      </c>
      <c r="CA671" s="38">
        <v>0.49537239999999999</v>
      </c>
      <c r="CB671" s="38">
        <v>0.4268634</v>
      </c>
      <c r="CC671" s="38">
        <v>3.2985E-2</v>
      </c>
      <c r="CD671" s="38">
        <v>-0.41779189999999999</v>
      </c>
      <c r="CE671" s="38">
        <v>-0.15928990000000001</v>
      </c>
      <c r="CF671" s="38">
        <v>-9.8364900000000005E-2</v>
      </c>
      <c r="CG671" s="38">
        <v>-0.197966</v>
      </c>
      <c r="CH671" s="38">
        <v>1.4040499999999999E-2</v>
      </c>
      <c r="CI671" s="38">
        <v>-0.1025303</v>
      </c>
      <c r="CJ671" s="38">
        <v>0.1158247</v>
      </c>
      <c r="CK671" s="38">
        <v>8.9621699999999999E-2</v>
      </c>
      <c r="CL671" s="38">
        <v>0.19286010000000001</v>
      </c>
      <c r="CM671" s="38">
        <v>-0.15369959999999999</v>
      </c>
      <c r="CN671" s="38">
        <v>-0.148289</v>
      </c>
      <c r="CO671" s="38">
        <v>0.1017528</v>
      </c>
      <c r="CP671" s="38">
        <v>-0.1029417</v>
      </c>
      <c r="CQ671" s="38">
        <v>4.8837999999999998E-3</v>
      </c>
      <c r="CR671" s="38">
        <v>0.4075841</v>
      </c>
      <c r="CS671" s="38">
        <v>0.4583489</v>
      </c>
      <c r="CT671" s="38">
        <v>2.58017E-2</v>
      </c>
      <c r="CU671" s="38">
        <v>-0.64173729999999995</v>
      </c>
      <c r="CV671" s="38">
        <v>-0.35715029999999998</v>
      </c>
      <c r="CW671" s="38">
        <v>0.27929880000000001</v>
      </c>
      <c r="CX671" s="38">
        <v>0.57843639999999996</v>
      </c>
      <c r="CY671" s="38">
        <v>0.587036</v>
      </c>
      <c r="CZ671" s="38">
        <v>0.53928909999999997</v>
      </c>
      <c r="DA671" s="38">
        <v>0.11990960000000001</v>
      </c>
      <c r="DB671" s="38">
        <v>-0.33074049999999999</v>
      </c>
      <c r="DC671" s="38">
        <v>-6.9307199999999999E-2</v>
      </c>
      <c r="DD671" s="38">
        <v>-2.0662E-2</v>
      </c>
      <c r="DE671" s="38">
        <v>-0.12263259999999999</v>
      </c>
      <c r="DF671" s="38">
        <v>6.6594899999999999E-2</v>
      </c>
      <c r="DG671" s="38">
        <v>-6.0871300000000003E-2</v>
      </c>
      <c r="DH671" s="38">
        <v>0.167211</v>
      </c>
      <c r="DI671" s="38">
        <v>0.1322632</v>
      </c>
      <c r="DJ671" s="38">
        <v>0.2350718</v>
      </c>
      <c r="DK671" s="38">
        <v>-0.1128586</v>
      </c>
      <c r="DL671" s="38">
        <v>-8.2616700000000001E-2</v>
      </c>
      <c r="DM671" s="38">
        <v>0.1555752</v>
      </c>
      <c r="DN671" s="38">
        <v>-2.31723E-2</v>
      </c>
      <c r="DO671" s="38">
        <v>7.0409299999999994E-2</v>
      </c>
      <c r="DP671" s="38">
        <v>0.45466269999999998</v>
      </c>
      <c r="DQ671" s="38">
        <v>0.50275809999999999</v>
      </c>
      <c r="DR671" s="38">
        <v>5.9399399999999998E-2</v>
      </c>
      <c r="DS671" s="38">
        <v>-0.59731900000000004</v>
      </c>
      <c r="DT671" s="38">
        <v>-0.29525659999999998</v>
      </c>
      <c r="DU671" s="38">
        <v>0.36880059999999998</v>
      </c>
      <c r="DV671" s="38">
        <v>0.67970249999999999</v>
      </c>
      <c r="DW671" s="38">
        <v>0.67869950000000001</v>
      </c>
      <c r="DX671" s="38">
        <v>0.65171480000000004</v>
      </c>
      <c r="DY671" s="38">
        <v>0.2068343</v>
      </c>
      <c r="DZ671" s="38">
        <v>-0.24368909999999999</v>
      </c>
      <c r="EA671" s="38">
        <v>2.0675599999999999E-2</v>
      </c>
      <c r="EB671" s="38">
        <v>5.7040899999999999E-2</v>
      </c>
      <c r="EC671" s="38">
        <v>-4.7299300000000002E-2</v>
      </c>
      <c r="ED671" s="38">
        <v>0.14247499999999999</v>
      </c>
      <c r="EE671" s="38">
        <v>-7.2230000000000005E-4</v>
      </c>
      <c r="EF671" s="38">
        <v>0.2414046</v>
      </c>
      <c r="EG671" s="38">
        <v>0.1938308</v>
      </c>
      <c r="EH671" s="38">
        <v>0.29601880000000003</v>
      </c>
      <c r="EI671" s="38">
        <v>-5.38907E-2</v>
      </c>
      <c r="EJ671" s="38">
        <v>1.2203800000000001E-2</v>
      </c>
      <c r="EK671" s="38">
        <v>0.2332862</v>
      </c>
      <c r="EL671" s="38">
        <v>9.2002E-2</v>
      </c>
      <c r="EM671" s="38">
        <v>0.16501759999999999</v>
      </c>
      <c r="EN671" s="38">
        <v>0.52263669999999995</v>
      </c>
      <c r="EO671" s="38">
        <v>0.56687810000000005</v>
      </c>
      <c r="EP671" s="38">
        <v>0.10790909999999999</v>
      </c>
      <c r="EQ671" s="38">
        <v>-0.5331861</v>
      </c>
      <c r="ER671" s="38">
        <v>-0.20589199999999999</v>
      </c>
      <c r="ES671" s="38">
        <v>0.49802679999999999</v>
      </c>
      <c r="ET671" s="38">
        <v>0.8259147</v>
      </c>
      <c r="EU671" s="38">
        <v>0.81104710000000002</v>
      </c>
      <c r="EV671" s="38">
        <v>0.81403959999999997</v>
      </c>
      <c r="EW671" s="38">
        <v>0.33233960000000001</v>
      </c>
      <c r="EX671" s="38">
        <v>-0.1180006</v>
      </c>
      <c r="EY671" s="38">
        <v>0.15059639999999999</v>
      </c>
      <c r="EZ671" s="38">
        <v>0.16923160000000001</v>
      </c>
      <c r="FA671" s="38">
        <v>6.14701E-2</v>
      </c>
      <c r="FB671" s="38">
        <v>60.196550000000002</v>
      </c>
      <c r="FC671" s="38">
        <v>59.119190000000003</v>
      </c>
      <c r="FD671" s="38">
        <v>58.254750000000001</v>
      </c>
      <c r="FE671" s="38">
        <v>57.490639999999999</v>
      </c>
      <c r="FF671" s="38">
        <v>57.36233</v>
      </c>
      <c r="FG671" s="38">
        <v>57.764919999999996</v>
      </c>
      <c r="FH671" s="38">
        <v>57.769880000000001</v>
      </c>
      <c r="FI671" s="38">
        <v>58.663269999999997</v>
      </c>
      <c r="FJ671" s="38">
        <v>59.835389999999997</v>
      </c>
      <c r="FK671" s="38">
        <v>64.047259999999994</v>
      </c>
      <c r="FL671" s="38">
        <v>70.060980000000001</v>
      </c>
      <c r="FM671" s="38">
        <v>73.702749999999995</v>
      </c>
      <c r="FN671" s="38">
        <v>75.546940000000006</v>
      </c>
      <c r="FO671" s="38">
        <v>77.587810000000005</v>
      </c>
      <c r="FP671" s="38">
        <v>79.436869999999999</v>
      </c>
      <c r="FQ671" s="38">
        <v>81.542789999999997</v>
      </c>
      <c r="FR671" s="38">
        <v>80.436359999999993</v>
      </c>
      <c r="FS671" s="38">
        <v>78.388050000000007</v>
      </c>
      <c r="FT671" s="38">
        <v>76.842070000000007</v>
      </c>
      <c r="FU671" s="38">
        <v>70.335880000000003</v>
      </c>
      <c r="FV671" s="38">
        <v>66.588290000000001</v>
      </c>
      <c r="FW671">
        <v>64.366119999999995</v>
      </c>
      <c r="FX671">
        <v>62.992759999999997</v>
      </c>
      <c r="FY671">
        <v>61.74635</v>
      </c>
      <c r="FZ671">
        <v>0.1754455</v>
      </c>
      <c r="GA671">
        <v>1.3558939999999999</v>
      </c>
      <c r="GB671">
        <v>1</v>
      </c>
    </row>
    <row r="672" spans="1:184" x14ac:dyDescent="0.3">
      <c r="A672" t="s">
        <v>279</v>
      </c>
      <c r="B672" t="s">
        <v>1</v>
      </c>
      <c r="C672" t="s">
        <v>260</v>
      </c>
      <c r="D672" t="s">
        <v>1</v>
      </c>
      <c r="E672" t="s">
        <v>1</v>
      </c>
      <c r="F672" t="s">
        <v>1</v>
      </c>
      <c r="G672" t="s">
        <v>1</v>
      </c>
      <c r="H672" s="40" t="s">
        <v>1</v>
      </c>
      <c r="I672" s="18" t="s">
        <v>1</v>
      </c>
      <c r="J672" s="38" t="s">
        <v>1</v>
      </c>
      <c r="K672" s="18">
        <v>44792</v>
      </c>
      <c r="L672" s="38">
        <v>43</v>
      </c>
      <c r="M672" s="38">
        <v>43</v>
      </c>
      <c r="N672" s="38">
        <v>11.64841</v>
      </c>
      <c r="O672" s="38">
        <v>11.46903</v>
      </c>
      <c r="P672" s="38">
        <v>11.652200000000001</v>
      </c>
      <c r="Q672" s="38">
        <v>11.494429999999999</v>
      </c>
      <c r="R672" s="38">
        <v>11.563610000000001</v>
      </c>
      <c r="S672" s="38">
        <v>12.02609</v>
      </c>
      <c r="T672" s="38">
        <v>12.144349999999999</v>
      </c>
      <c r="U672" s="38">
        <v>11.94971</v>
      </c>
      <c r="V672" s="38">
        <v>13.105969999999999</v>
      </c>
      <c r="W672" s="38">
        <v>13.55199</v>
      </c>
      <c r="X672" s="38">
        <v>13.533950000000001</v>
      </c>
      <c r="Y672" s="38">
        <v>14.221</v>
      </c>
      <c r="Z672" s="38">
        <v>14.23231</v>
      </c>
      <c r="AA672" s="38">
        <v>14.84113</v>
      </c>
      <c r="AB672" s="38">
        <v>14.598420000000001</v>
      </c>
      <c r="AC672" s="38">
        <v>14.428570000000001</v>
      </c>
      <c r="AD672" s="38">
        <v>14.2379</v>
      </c>
      <c r="AE672" s="38">
        <v>13.31781</v>
      </c>
      <c r="AF672" s="38">
        <v>12.412100000000001</v>
      </c>
      <c r="AG672" s="38">
        <v>12.6153</v>
      </c>
      <c r="AH672" s="38">
        <v>12.409689999999999</v>
      </c>
      <c r="AI672" s="38">
        <v>12.407690000000001</v>
      </c>
      <c r="AJ672" s="38">
        <v>12.056620000000001</v>
      </c>
      <c r="AK672" s="38">
        <v>11.88682</v>
      </c>
      <c r="AL672" s="38">
        <v>3.0610600000000002E-2</v>
      </c>
      <c r="AM672" s="38">
        <v>4.4808899999999999E-2</v>
      </c>
      <c r="AN672" s="38">
        <v>1.8875900000000001E-2</v>
      </c>
      <c r="AO672" s="38">
        <v>-0.15900400000000001</v>
      </c>
      <c r="AP672" s="38">
        <v>-0.19128200000000001</v>
      </c>
      <c r="AQ672" s="38">
        <v>-0.25022990000000001</v>
      </c>
      <c r="AR672" s="38">
        <v>0.34648970000000001</v>
      </c>
      <c r="AS672" s="38">
        <v>-0.24476609999999999</v>
      </c>
      <c r="AT672" s="38">
        <v>-0.73982420000000004</v>
      </c>
      <c r="AU672" s="38">
        <v>-0.14117379999999999</v>
      </c>
      <c r="AV672" s="38">
        <v>0.2529845</v>
      </c>
      <c r="AW672" s="38">
        <v>0.4227552</v>
      </c>
      <c r="AX672" s="38">
        <v>-0.16033749999999999</v>
      </c>
      <c r="AY672" s="38">
        <v>-0.33644970000000002</v>
      </c>
      <c r="AZ672" s="38">
        <v>-0.76383500000000004</v>
      </c>
      <c r="BA672" s="38">
        <v>-1.058972</v>
      </c>
      <c r="BB672" s="38">
        <v>-0.28258759999999999</v>
      </c>
      <c r="BC672" s="38">
        <v>0.77646769999999998</v>
      </c>
      <c r="BD672" s="38">
        <v>0.51041829999999999</v>
      </c>
      <c r="BE672" s="38">
        <v>0.1996879</v>
      </c>
      <c r="BF672" s="38">
        <v>-7.7672500000000005E-2</v>
      </c>
      <c r="BG672" s="38">
        <v>-7.2894100000000003E-2</v>
      </c>
      <c r="BH672" s="38">
        <v>-0.18188070000000001</v>
      </c>
      <c r="BI672" s="38">
        <v>0.13052739999999999</v>
      </c>
      <c r="BJ672" s="38">
        <v>0.1048386</v>
      </c>
      <c r="BK672" s="38">
        <v>0.1043289</v>
      </c>
      <c r="BL672" s="38">
        <v>0.1022742</v>
      </c>
      <c r="BM672" s="38">
        <v>-8.4845500000000004E-2</v>
      </c>
      <c r="BN672" s="38">
        <v>-0.1195401</v>
      </c>
      <c r="BO672" s="38">
        <v>-0.2039299</v>
      </c>
      <c r="BP672" s="38">
        <v>0.42590040000000001</v>
      </c>
      <c r="BQ672" s="38">
        <v>-0.15976009999999999</v>
      </c>
      <c r="BR672" s="38">
        <v>-0.59080390000000005</v>
      </c>
      <c r="BS672" s="38">
        <v>-7.6180499999999998E-2</v>
      </c>
      <c r="BT672" s="38">
        <v>0.32015749999999998</v>
      </c>
      <c r="BU672" s="38">
        <v>0.49174849999999998</v>
      </c>
      <c r="BV672" s="38">
        <v>-9.05802E-2</v>
      </c>
      <c r="BW672" s="38">
        <v>-0.25590950000000001</v>
      </c>
      <c r="BX672" s="38">
        <v>-0.68187620000000004</v>
      </c>
      <c r="BY672" s="38">
        <v>-0.86551560000000005</v>
      </c>
      <c r="BZ672" s="38">
        <v>-7.9319700000000007E-2</v>
      </c>
      <c r="CA672" s="38">
        <v>0.97446180000000004</v>
      </c>
      <c r="CB672" s="38">
        <v>0.70705530000000005</v>
      </c>
      <c r="CC672" s="38">
        <v>0.36118250000000002</v>
      </c>
      <c r="CD672" s="38">
        <v>8.7357000000000004E-2</v>
      </c>
      <c r="CE672" s="38">
        <v>3.75857E-2</v>
      </c>
      <c r="CF672" s="38">
        <v>-5.3260500000000002E-2</v>
      </c>
      <c r="CG672" s="38">
        <v>0.20299130000000001</v>
      </c>
      <c r="CH672" s="38">
        <v>0.15624869999999999</v>
      </c>
      <c r="CI672" s="38">
        <v>0.1455523</v>
      </c>
      <c r="CJ672" s="38">
        <v>0.1600356</v>
      </c>
      <c r="CK672" s="38">
        <v>-3.3483499999999999E-2</v>
      </c>
      <c r="CL672" s="38">
        <v>-6.9851899999999995E-2</v>
      </c>
      <c r="CM672" s="38">
        <v>-0.17186270000000001</v>
      </c>
      <c r="CN672" s="38">
        <v>0.48089999999999999</v>
      </c>
      <c r="CO672" s="38">
        <v>-0.10088519999999999</v>
      </c>
      <c r="CP672" s="38">
        <v>-0.4875929</v>
      </c>
      <c r="CQ672" s="38">
        <v>-3.11664E-2</v>
      </c>
      <c r="CR672" s="38">
        <v>0.36668129999999999</v>
      </c>
      <c r="CS672" s="38">
        <v>0.53953300000000004</v>
      </c>
      <c r="CT672" s="38">
        <v>-4.2266499999999999E-2</v>
      </c>
      <c r="CU672" s="38">
        <v>-0.20012759999999999</v>
      </c>
      <c r="CV672" s="38">
        <v>-0.6251118</v>
      </c>
      <c r="CW672" s="38">
        <v>-0.73152819999999996</v>
      </c>
      <c r="CX672" s="38">
        <v>6.1462999999999997E-2</v>
      </c>
      <c r="CY672" s="38">
        <v>1.1115919999999999</v>
      </c>
      <c r="CZ672" s="38">
        <v>0.84324549999999998</v>
      </c>
      <c r="DA672" s="38">
        <v>0.47303309999999998</v>
      </c>
      <c r="DB672" s="38">
        <v>0.2016559</v>
      </c>
      <c r="DC672" s="38">
        <v>0.1141037</v>
      </c>
      <c r="DD672" s="38">
        <v>3.5821499999999999E-2</v>
      </c>
      <c r="DE672" s="38">
        <v>0.2531796</v>
      </c>
      <c r="DF672" s="38">
        <v>0.2076588</v>
      </c>
      <c r="DG672" s="38">
        <v>0.18677560000000001</v>
      </c>
      <c r="DH672" s="38">
        <v>0.21779699999999999</v>
      </c>
      <c r="DI672" s="38">
        <v>1.7878499999999999E-2</v>
      </c>
      <c r="DJ672" s="38">
        <v>-2.01637E-2</v>
      </c>
      <c r="DK672" s="38">
        <v>-0.13979549999999999</v>
      </c>
      <c r="DL672" s="38">
        <v>0.53589960000000003</v>
      </c>
      <c r="DM672" s="38">
        <v>-4.20103E-2</v>
      </c>
      <c r="DN672" s="38">
        <v>-0.3843819</v>
      </c>
      <c r="DO672" s="38">
        <v>1.38478E-2</v>
      </c>
      <c r="DP672" s="38">
        <v>0.41320509999999999</v>
      </c>
      <c r="DQ672" s="38">
        <v>0.58731750000000005</v>
      </c>
      <c r="DR672" s="38">
        <v>6.0473000000000002E-3</v>
      </c>
      <c r="DS672" s="38">
        <v>-0.14434569999999999</v>
      </c>
      <c r="DT672" s="38">
        <v>-0.56834750000000001</v>
      </c>
      <c r="DU672" s="38">
        <v>-0.59754090000000004</v>
      </c>
      <c r="DV672" s="38">
        <v>0.2022457</v>
      </c>
      <c r="DW672" s="38">
        <v>1.2487220000000001</v>
      </c>
      <c r="DX672" s="38">
        <v>0.97943570000000002</v>
      </c>
      <c r="DY672" s="38">
        <v>0.58488370000000001</v>
      </c>
      <c r="DZ672" s="38">
        <v>0.31595479999999998</v>
      </c>
      <c r="EA672" s="38">
        <v>0.1906216</v>
      </c>
      <c r="EB672" s="38">
        <v>0.1249034</v>
      </c>
      <c r="EC672" s="38">
        <v>0.30336800000000003</v>
      </c>
      <c r="ED672" s="38">
        <v>0.28188679999999999</v>
      </c>
      <c r="EE672" s="38">
        <v>0.2462956</v>
      </c>
      <c r="EF672" s="38">
        <v>0.3011953</v>
      </c>
      <c r="EG672" s="38">
        <v>9.2037099999999997E-2</v>
      </c>
      <c r="EH672" s="38">
        <v>5.1578300000000001E-2</v>
      </c>
      <c r="EI672" s="38">
        <v>-9.3495599999999998E-2</v>
      </c>
      <c r="EJ672" s="38">
        <v>0.61531040000000004</v>
      </c>
      <c r="EK672" s="38">
        <v>4.2995699999999998E-2</v>
      </c>
      <c r="EL672" s="38">
        <v>-0.2353616</v>
      </c>
      <c r="EM672" s="38">
        <v>7.8840999999999994E-2</v>
      </c>
      <c r="EN672" s="38">
        <v>0.48037819999999998</v>
      </c>
      <c r="EO672" s="38">
        <v>0.65631070000000002</v>
      </c>
      <c r="EP672" s="38">
        <v>7.58046E-2</v>
      </c>
      <c r="EQ672" s="38">
        <v>-6.3805500000000001E-2</v>
      </c>
      <c r="ER672" s="38">
        <v>-0.48638870000000001</v>
      </c>
      <c r="ES672" s="38">
        <v>-0.40408440000000001</v>
      </c>
      <c r="ET672" s="38">
        <v>0.40551359999999997</v>
      </c>
      <c r="EU672" s="38">
        <v>1.4467159999999999</v>
      </c>
      <c r="EV672" s="38">
        <v>1.1760729999999999</v>
      </c>
      <c r="EW672" s="38">
        <v>0.74637830000000005</v>
      </c>
      <c r="EX672" s="38">
        <v>0.48098429999999998</v>
      </c>
      <c r="EY672" s="38">
        <v>0.30110140000000002</v>
      </c>
      <c r="EZ672" s="38">
        <v>0.25352370000000002</v>
      </c>
      <c r="FA672" s="38">
        <v>0.3758319</v>
      </c>
      <c r="FB672" s="38">
        <v>60.804119999999998</v>
      </c>
      <c r="FC672" s="38">
        <v>59.569740000000003</v>
      </c>
      <c r="FD672" s="38">
        <v>59.01023</v>
      </c>
      <c r="FE672" s="38">
        <v>58.62285</v>
      </c>
      <c r="FF672" s="38">
        <v>58</v>
      </c>
      <c r="FG672" s="38">
        <v>57.636099999999999</v>
      </c>
      <c r="FH672" s="38">
        <v>57.113700000000001</v>
      </c>
      <c r="FI672" s="38">
        <v>58.569479999999999</v>
      </c>
      <c r="FJ672" s="38">
        <v>60.553350000000002</v>
      </c>
      <c r="FK672" s="38">
        <v>63.4465</v>
      </c>
      <c r="FL672" s="38">
        <v>66.547129999999996</v>
      </c>
      <c r="FM672" s="38">
        <v>70.485439999999997</v>
      </c>
      <c r="FN672" s="38">
        <v>74.410070000000005</v>
      </c>
      <c r="FO672" s="38">
        <v>76.131259999999997</v>
      </c>
      <c r="FP672" s="38">
        <v>77.429460000000006</v>
      </c>
      <c r="FQ672" s="38">
        <v>77.003680000000003</v>
      </c>
      <c r="FR672" s="38">
        <v>76.037700000000001</v>
      </c>
      <c r="FS672" s="38">
        <v>76.106520000000003</v>
      </c>
      <c r="FT672" s="38">
        <v>72.93235</v>
      </c>
      <c r="FU672" s="38">
        <v>69.409570000000002</v>
      </c>
      <c r="FV672" s="38">
        <v>67.116060000000004</v>
      </c>
      <c r="FW672">
        <v>65.301339999999996</v>
      </c>
      <c r="FX672">
        <v>65.058819999999997</v>
      </c>
      <c r="FY672">
        <v>64.138850000000005</v>
      </c>
      <c r="FZ672">
        <v>0.21505170000000001</v>
      </c>
      <c r="GA672">
        <v>1.261679</v>
      </c>
      <c r="GB672">
        <v>1</v>
      </c>
    </row>
    <row r="673" spans="1:184" x14ac:dyDescent="0.3">
      <c r="A673" t="s">
        <v>279</v>
      </c>
      <c r="B673" t="s">
        <v>1</v>
      </c>
      <c r="C673" t="s">
        <v>260</v>
      </c>
      <c r="D673" t="s">
        <v>1</v>
      </c>
      <c r="E673" t="s">
        <v>1</v>
      </c>
      <c r="F673" t="s">
        <v>1</v>
      </c>
      <c r="G673" t="s">
        <v>1</v>
      </c>
      <c r="H673" s="40" t="s">
        <v>1</v>
      </c>
      <c r="I673" s="18" t="s">
        <v>1</v>
      </c>
      <c r="J673" s="38" t="s">
        <v>1</v>
      </c>
      <c r="K673" s="18">
        <v>44805</v>
      </c>
      <c r="L673" s="38">
        <v>43</v>
      </c>
      <c r="M673" s="38">
        <v>43</v>
      </c>
      <c r="N673" s="38">
        <v>10.60821</v>
      </c>
      <c r="O673" s="38">
        <v>10.49654</v>
      </c>
      <c r="P673" s="38">
        <v>10.70673</v>
      </c>
      <c r="Q673" s="38">
        <v>10.606479999999999</v>
      </c>
      <c r="R673" s="38">
        <v>10.82315</v>
      </c>
      <c r="S673" s="38">
        <v>10.981859999999999</v>
      </c>
      <c r="T673" s="38">
        <v>11.31739</v>
      </c>
      <c r="U673" s="38">
        <v>11.40728</v>
      </c>
      <c r="V673" s="38">
        <v>12.574529999999999</v>
      </c>
      <c r="W673" s="38">
        <v>12.232900000000001</v>
      </c>
      <c r="X673" s="38">
        <v>11.9199</v>
      </c>
      <c r="Y673" s="38">
        <v>12.076639999999999</v>
      </c>
      <c r="Z673" s="38">
        <v>11.966850000000001</v>
      </c>
      <c r="AA673" s="38">
        <v>12.41348</v>
      </c>
      <c r="AB673" s="38">
        <v>12.8103</v>
      </c>
      <c r="AC673" s="38">
        <v>13.19791</v>
      </c>
      <c r="AD673" s="38">
        <v>13.12078</v>
      </c>
      <c r="AE673" s="38">
        <v>11.79594</v>
      </c>
      <c r="AF673" s="38">
        <v>11.07418</v>
      </c>
      <c r="AG673" s="38">
        <v>11.42094</v>
      </c>
      <c r="AH673" s="38">
        <v>11.413069999999999</v>
      </c>
      <c r="AI673" s="38">
        <v>11.614660000000001</v>
      </c>
      <c r="AJ673" s="38">
        <v>11.17835</v>
      </c>
      <c r="AK673" s="38">
        <v>10.94741</v>
      </c>
      <c r="AL673" s="38">
        <v>-0.50193049999999995</v>
      </c>
      <c r="AM673" s="38">
        <v>-0.30499710000000002</v>
      </c>
      <c r="AN673" s="38">
        <v>-0.17082149999999999</v>
      </c>
      <c r="AO673" s="38">
        <v>2.2112400000000001E-2</v>
      </c>
      <c r="AP673" s="38">
        <v>-7.2093400000000002E-2</v>
      </c>
      <c r="AQ673" s="38">
        <v>-0.46408749999999999</v>
      </c>
      <c r="AR673" s="38">
        <v>0.29184650000000001</v>
      </c>
      <c r="AS673" s="38">
        <v>0.2066007</v>
      </c>
      <c r="AT673" s="38">
        <v>5.0553999999999998E-3</v>
      </c>
      <c r="AU673" s="38">
        <v>-0.30682179999999998</v>
      </c>
      <c r="AV673" s="38">
        <v>0.19327710000000001</v>
      </c>
      <c r="AW673" s="38">
        <v>0.27333370000000001</v>
      </c>
      <c r="AX673" s="38">
        <v>0.13830020000000001</v>
      </c>
      <c r="AY673" s="38">
        <v>-0.16059889999999999</v>
      </c>
      <c r="AZ673" s="38">
        <v>-0.79822780000000004</v>
      </c>
      <c r="BA673" s="38">
        <v>-0.98306329999999997</v>
      </c>
      <c r="BB673" s="38">
        <v>-0.44307489999999999</v>
      </c>
      <c r="BC673" s="38">
        <v>3.79542E-2</v>
      </c>
      <c r="BD673" s="38">
        <v>-0.1327952</v>
      </c>
      <c r="BE673" s="38">
        <v>-0.1367623</v>
      </c>
      <c r="BF673" s="38">
        <v>-0.39530199999999999</v>
      </c>
      <c r="BG673" s="38">
        <v>0.26054699999999997</v>
      </c>
      <c r="BH673" s="38">
        <v>-7.1660199999999993E-2</v>
      </c>
      <c r="BI673" s="38">
        <v>-0.1906119</v>
      </c>
      <c r="BJ673" s="38">
        <v>-0.43347730000000001</v>
      </c>
      <c r="BK673" s="38">
        <v>-0.2295326</v>
      </c>
      <c r="BL673" s="38">
        <v>-9.6378500000000006E-2</v>
      </c>
      <c r="BM673" s="38">
        <v>8.8648699999999997E-2</v>
      </c>
      <c r="BN673" s="38">
        <v>-1.0377300000000001E-2</v>
      </c>
      <c r="BO673" s="38">
        <v>-0.4091709</v>
      </c>
      <c r="BP673" s="38">
        <v>0.35800369999999998</v>
      </c>
      <c r="BQ673" s="38">
        <v>0.30163050000000002</v>
      </c>
      <c r="BR673" s="38">
        <v>0.1554913</v>
      </c>
      <c r="BS673" s="38">
        <v>-0.22877980000000001</v>
      </c>
      <c r="BT673" s="38">
        <v>0.2527527</v>
      </c>
      <c r="BU673" s="38">
        <v>0.31388769999999999</v>
      </c>
      <c r="BV673" s="38">
        <v>0.18034030000000001</v>
      </c>
      <c r="BW673" s="38">
        <v>-0.1150369</v>
      </c>
      <c r="BX673" s="38">
        <v>-0.71881589999999995</v>
      </c>
      <c r="BY673" s="38">
        <v>-0.86725770000000002</v>
      </c>
      <c r="BZ673" s="38">
        <v>-0.30789830000000001</v>
      </c>
      <c r="CA673" s="38">
        <v>0.15155640000000001</v>
      </c>
      <c r="CB673" s="38">
        <v>2.8851600000000002E-2</v>
      </c>
      <c r="CC673" s="38">
        <v>1.8176999999999999E-2</v>
      </c>
      <c r="CD673" s="38">
        <v>-0.24415290000000001</v>
      </c>
      <c r="CE673" s="38">
        <v>0.3880055</v>
      </c>
      <c r="CF673" s="38">
        <v>2.2403200000000002E-2</v>
      </c>
      <c r="CG673" s="38">
        <v>-0.10514950000000001</v>
      </c>
      <c r="CH673" s="38">
        <v>-0.38606679999999999</v>
      </c>
      <c r="CI673" s="38">
        <v>-0.17726620000000001</v>
      </c>
      <c r="CJ673" s="38">
        <v>-4.4819499999999998E-2</v>
      </c>
      <c r="CK673" s="38">
        <v>0.1347315</v>
      </c>
      <c r="CL673" s="38">
        <v>3.2367E-2</v>
      </c>
      <c r="CM673" s="38">
        <v>-0.37113580000000002</v>
      </c>
      <c r="CN673" s="38">
        <v>0.40382410000000002</v>
      </c>
      <c r="CO673" s="38">
        <v>0.36744789999999999</v>
      </c>
      <c r="CP673" s="38">
        <v>0.25968269999999999</v>
      </c>
      <c r="CQ673" s="38">
        <v>-0.1747283</v>
      </c>
      <c r="CR673" s="38">
        <v>0.29394530000000002</v>
      </c>
      <c r="CS673" s="38">
        <v>0.34197529999999998</v>
      </c>
      <c r="CT673" s="38">
        <v>0.20945720000000001</v>
      </c>
      <c r="CU673" s="38">
        <v>-8.3480799999999994E-2</v>
      </c>
      <c r="CV673" s="38">
        <v>-0.66381540000000006</v>
      </c>
      <c r="CW673" s="38">
        <v>-0.7870511</v>
      </c>
      <c r="CX673" s="38">
        <v>-0.2142753</v>
      </c>
      <c r="CY673" s="38">
        <v>0.230237</v>
      </c>
      <c r="CZ673" s="38">
        <v>0.14080770000000001</v>
      </c>
      <c r="DA673" s="38">
        <v>0.1254875</v>
      </c>
      <c r="DB673" s="38">
        <v>-0.13946749999999999</v>
      </c>
      <c r="DC673" s="38">
        <v>0.47628290000000001</v>
      </c>
      <c r="DD673" s="38">
        <v>8.7551299999999999E-2</v>
      </c>
      <c r="DE673" s="38">
        <v>-4.5958600000000002E-2</v>
      </c>
      <c r="DF673" s="38">
        <v>-0.33865640000000002</v>
      </c>
      <c r="DG673" s="38">
        <v>-0.12499970000000001</v>
      </c>
      <c r="DH673" s="38">
        <v>6.7394999999999998E-3</v>
      </c>
      <c r="DI673" s="38">
        <v>0.18081439999999999</v>
      </c>
      <c r="DJ673" s="38">
        <v>7.5111399999999995E-2</v>
      </c>
      <c r="DK673" s="38">
        <v>-0.33310070000000003</v>
      </c>
      <c r="DL673" s="38">
        <v>0.4496444</v>
      </c>
      <c r="DM673" s="38">
        <v>0.43326520000000002</v>
      </c>
      <c r="DN673" s="38">
        <v>0.36387419999999998</v>
      </c>
      <c r="DO673" s="38">
        <v>-0.1206767</v>
      </c>
      <c r="DP673" s="38">
        <v>0.33513789999999999</v>
      </c>
      <c r="DQ673" s="38">
        <v>0.37006280000000003</v>
      </c>
      <c r="DR673" s="38">
        <v>0.23857410000000001</v>
      </c>
      <c r="DS673" s="38">
        <v>-5.1924699999999997E-2</v>
      </c>
      <c r="DT673" s="38">
        <v>-0.60881490000000005</v>
      </c>
      <c r="DU673" s="38">
        <v>-0.70684440000000004</v>
      </c>
      <c r="DV673" s="38">
        <v>-0.12065240000000001</v>
      </c>
      <c r="DW673" s="38">
        <v>0.30891750000000001</v>
      </c>
      <c r="DX673" s="38">
        <v>0.25276379999999998</v>
      </c>
      <c r="DY673" s="38">
        <v>0.232798</v>
      </c>
      <c r="DZ673" s="38">
        <v>-3.4782100000000003E-2</v>
      </c>
      <c r="EA673" s="38">
        <v>0.56456019999999996</v>
      </c>
      <c r="EB673" s="38">
        <v>0.15269930000000001</v>
      </c>
      <c r="EC673" s="38">
        <v>1.32324E-2</v>
      </c>
      <c r="ED673" s="38">
        <v>-0.27020319999999998</v>
      </c>
      <c r="EE673" s="38">
        <v>-4.9535200000000001E-2</v>
      </c>
      <c r="EF673" s="38">
        <v>8.1182500000000005E-2</v>
      </c>
      <c r="EG673" s="38">
        <v>0.24735070000000001</v>
      </c>
      <c r="EH673" s="38">
        <v>0.13682739999999999</v>
      </c>
      <c r="EI673" s="38">
        <v>-0.27818409999999999</v>
      </c>
      <c r="EJ673" s="38">
        <v>0.51580170000000003</v>
      </c>
      <c r="EK673" s="38">
        <v>0.52829499999999996</v>
      </c>
      <c r="EL673" s="38">
        <v>0.51431009999999999</v>
      </c>
      <c r="EM673" s="38">
        <v>-4.26348E-2</v>
      </c>
      <c r="EN673" s="38">
        <v>0.39461350000000001</v>
      </c>
      <c r="EO673" s="38">
        <v>0.4106168</v>
      </c>
      <c r="EP673" s="38">
        <v>0.28061429999999998</v>
      </c>
      <c r="EQ673" s="38">
        <v>-6.3626999999999998E-3</v>
      </c>
      <c r="ER673" s="38">
        <v>-0.52940299999999996</v>
      </c>
      <c r="ES673" s="38">
        <v>-0.59103879999999998</v>
      </c>
      <c r="ET673" s="38">
        <v>1.4524199999999999E-2</v>
      </c>
      <c r="EU673" s="38">
        <v>0.4225197</v>
      </c>
      <c r="EV673" s="38">
        <v>0.41441070000000002</v>
      </c>
      <c r="EW673" s="38">
        <v>0.38773730000000001</v>
      </c>
      <c r="EX673" s="38">
        <v>0.116367</v>
      </c>
      <c r="EY673" s="38">
        <v>0.69201869999999999</v>
      </c>
      <c r="EZ673" s="38">
        <v>0.2467627</v>
      </c>
      <c r="FA673" s="38">
        <v>9.8694699999999996E-2</v>
      </c>
      <c r="FB673" s="38">
        <v>57.153559999999999</v>
      </c>
      <c r="FC673" s="38">
        <v>55.791510000000002</v>
      </c>
      <c r="FD673" s="38">
        <v>55.256169999999997</v>
      </c>
      <c r="FE673" s="38">
        <v>54.872540000000001</v>
      </c>
      <c r="FF673" s="38">
        <v>53.74248</v>
      </c>
      <c r="FG673" s="38">
        <v>54.007779999999997</v>
      </c>
      <c r="FH673" s="38">
        <v>53.196190000000001</v>
      </c>
      <c r="FI673" s="38">
        <v>54.149729999999998</v>
      </c>
      <c r="FJ673" s="38">
        <v>56.360840000000003</v>
      </c>
      <c r="FK673" s="38">
        <v>59.215949999999999</v>
      </c>
      <c r="FL673" s="38">
        <v>62.106059999999999</v>
      </c>
      <c r="FM673" s="38">
        <v>66.117580000000004</v>
      </c>
      <c r="FN673" s="38">
        <v>69.590630000000004</v>
      </c>
      <c r="FO673" s="38">
        <v>73.860939999999999</v>
      </c>
      <c r="FP673" s="38">
        <v>76.534809999999993</v>
      </c>
      <c r="FQ673" s="38">
        <v>75.663669999999996</v>
      </c>
      <c r="FR673" s="38">
        <v>74.273740000000004</v>
      </c>
      <c r="FS673" s="38">
        <v>74.126499999999993</v>
      </c>
      <c r="FT673" s="38">
        <v>71.025289999999998</v>
      </c>
      <c r="FU673" s="38">
        <v>67.388890000000004</v>
      </c>
      <c r="FV673" s="38">
        <v>64.754840000000002</v>
      </c>
      <c r="FW673">
        <v>62.135179999999998</v>
      </c>
      <c r="FX673">
        <v>60.548990000000003</v>
      </c>
      <c r="FY673">
        <v>58.798839999999998</v>
      </c>
      <c r="FZ673">
        <v>0.1705043</v>
      </c>
      <c r="GA673">
        <v>1.2814019999999999</v>
      </c>
      <c r="GB673">
        <v>1</v>
      </c>
    </row>
    <row r="674" spans="1:184" x14ac:dyDescent="0.3">
      <c r="A674" t="s">
        <v>279</v>
      </c>
      <c r="B674" t="s">
        <v>1</v>
      </c>
      <c r="C674" t="s">
        <v>260</v>
      </c>
      <c r="D674" t="s">
        <v>1</v>
      </c>
      <c r="E674" t="s">
        <v>1</v>
      </c>
      <c r="F674" t="s">
        <v>1</v>
      </c>
      <c r="G674" t="s">
        <v>1</v>
      </c>
      <c r="H674" s="40" t="s">
        <v>1</v>
      </c>
      <c r="I674" s="18" t="s">
        <v>1</v>
      </c>
      <c r="J674" s="38" t="s">
        <v>1</v>
      </c>
      <c r="K674" s="18">
        <v>44809</v>
      </c>
      <c r="L674" s="38">
        <v>43</v>
      </c>
      <c r="M674" s="38">
        <v>43</v>
      </c>
      <c r="N674" s="38">
        <v>10.51666</v>
      </c>
      <c r="O674" s="38">
        <v>10.29571</v>
      </c>
      <c r="P674" s="38">
        <v>10.683350000000001</v>
      </c>
      <c r="Q674" s="38">
        <v>10.559380000000001</v>
      </c>
      <c r="R674" s="38">
        <v>10.81385</v>
      </c>
      <c r="S674" s="38">
        <v>10.618040000000001</v>
      </c>
      <c r="T674" s="38">
        <v>10.64451</v>
      </c>
      <c r="U674" s="38">
        <v>10.02844</v>
      </c>
      <c r="V674" s="38">
        <v>10.480219999999999</v>
      </c>
      <c r="W674" s="38">
        <v>10.28191</v>
      </c>
      <c r="X674" s="38">
        <v>9.549023</v>
      </c>
      <c r="Y674" s="38">
        <v>10.13456</v>
      </c>
      <c r="Z674" s="38">
        <v>10.56664</v>
      </c>
      <c r="AA674" s="38">
        <v>10.97401</v>
      </c>
      <c r="AB674" s="38">
        <v>11.170540000000001</v>
      </c>
      <c r="AC674" s="38">
        <v>11.093500000000001</v>
      </c>
      <c r="AD674" s="38">
        <v>11.00948</v>
      </c>
      <c r="AE674" s="38">
        <v>10.952310000000001</v>
      </c>
      <c r="AF674" s="38">
        <v>11.11575</v>
      </c>
      <c r="AG674" s="38">
        <v>11.25567</v>
      </c>
      <c r="AH674" s="38">
        <v>11.288489999999999</v>
      </c>
      <c r="AI674" s="38">
        <v>11.67356</v>
      </c>
      <c r="AJ674" s="38">
        <v>11.209910000000001</v>
      </c>
      <c r="AK674" s="38">
        <v>11.057460000000001</v>
      </c>
      <c r="AL674" s="38">
        <v>0.19699829999999999</v>
      </c>
      <c r="AM674" s="38">
        <v>-0.15323929999999999</v>
      </c>
      <c r="AN674" s="38">
        <v>-4.4751199999999998E-2</v>
      </c>
      <c r="AO674" s="38">
        <v>-1.7988899999999999E-2</v>
      </c>
      <c r="AP674" s="38">
        <v>-0.1018917</v>
      </c>
      <c r="AQ674" s="38">
        <v>-0.25528109999999998</v>
      </c>
      <c r="AR674" s="38">
        <v>-0.2064715</v>
      </c>
      <c r="AS674" s="38">
        <v>-0.5811077</v>
      </c>
      <c r="AT674" s="38">
        <v>-0.27166030000000002</v>
      </c>
      <c r="AU674" s="38">
        <v>-8.49245E-2</v>
      </c>
      <c r="AV674" s="38">
        <v>-0.45186660000000001</v>
      </c>
      <c r="AW674" s="38">
        <v>-8.8244799999999998E-2</v>
      </c>
      <c r="AX674" s="38">
        <v>-0.1885848</v>
      </c>
      <c r="AY674" s="38">
        <v>-0.22813800000000001</v>
      </c>
      <c r="AZ674" s="38">
        <v>-0.22770699999999999</v>
      </c>
      <c r="BA674" s="38">
        <v>-0.9481773</v>
      </c>
      <c r="BB674" s="38">
        <v>-0.31963239999999998</v>
      </c>
      <c r="BC674" s="38">
        <v>-0.53616940000000002</v>
      </c>
      <c r="BD674" s="38">
        <v>-0.33768779999999998</v>
      </c>
      <c r="BE674" s="38">
        <v>-7.7345200000000003E-2</v>
      </c>
      <c r="BF674" s="38">
        <v>-0.1174856</v>
      </c>
      <c r="BG674" s="38">
        <v>0.10485120000000001</v>
      </c>
      <c r="BH674" s="38">
        <v>-0.35135189999999999</v>
      </c>
      <c r="BI674" s="38">
        <v>-0.22557859999999999</v>
      </c>
      <c r="BJ674" s="38">
        <v>0.27626430000000002</v>
      </c>
      <c r="BK674" s="38">
        <v>-6.50366E-2</v>
      </c>
      <c r="BL674" s="38">
        <v>8.9546299999999995E-2</v>
      </c>
      <c r="BM674" s="38">
        <v>5.9984799999999998E-2</v>
      </c>
      <c r="BN674" s="38">
        <v>2.46631E-2</v>
      </c>
      <c r="BO674" s="38">
        <v>-0.18052940000000001</v>
      </c>
      <c r="BP674" s="38">
        <v>-0.12746750000000001</v>
      </c>
      <c r="BQ674" s="38">
        <v>-0.4371505</v>
      </c>
      <c r="BR674" s="38">
        <v>-0.18651570000000001</v>
      </c>
      <c r="BS674" s="38">
        <v>2.3614900000000001E-2</v>
      </c>
      <c r="BT674" s="38">
        <v>-0.34832689999999999</v>
      </c>
      <c r="BU674" s="38">
        <v>-3.1759000000000002E-3</v>
      </c>
      <c r="BV674" s="38">
        <v>-9.5194000000000001E-2</v>
      </c>
      <c r="BW674" s="38">
        <v>-0.14664559999999999</v>
      </c>
      <c r="BX674" s="38">
        <v>-0.13224150000000001</v>
      </c>
      <c r="BY674" s="38">
        <v>-0.7873713</v>
      </c>
      <c r="BZ674" s="38">
        <v>-0.13789000000000001</v>
      </c>
      <c r="CA674" s="38">
        <v>-0.31578250000000002</v>
      </c>
      <c r="CB674" s="38">
        <v>-0.1097651</v>
      </c>
      <c r="CC674" s="38">
        <v>7.1164400000000003E-2</v>
      </c>
      <c r="CD674" s="38">
        <v>2.47484E-2</v>
      </c>
      <c r="CE674" s="38">
        <v>0.32294679999999998</v>
      </c>
      <c r="CF674" s="38">
        <v>-0.2116064</v>
      </c>
      <c r="CG674" s="38">
        <v>-8.0255499999999994E-2</v>
      </c>
      <c r="CH674" s="38">
        <v>0.3311636</v>
      </c>
      <c r="CI674" s="38">
        <v>-3.9477000000000002E-3</v>
      </c>
      <c r="CJ674" s="38">
        <v>0.18256030000000001</v>
      </c>
      <c r="CK674" s="38">
        <v>0.1139892</v>
      </c>
      <c r="CL674" s="38">
        <v>0.1123145</v>
      </c>
      <c r="CM674" s="38">
        <v>-0.1287566</v>
      </c>
      <c r="CN674" s="38">
        <v>-7.2749499999999995E-2</v>
      </c>
      <c r="CO674" s="38">
        <v>-0.33744619999999997</v>
      </c>
      <c r="CP674" s="38">
        <v>-0.12754480000000001</v>
      </c>
      <c r="CQ674" s="38">
        <v>9.8788899999999999E-2</v>
      </c>
      <c r="CR674" s="38">
        <v>-0.27661560000000002</v>
      </c>
      <c r="CS674" s="38">
        <v>5.5742600000000003E-2</v>
      </c>
      <c r="CT674" s="38">
        <v>-3.0511900000000002E-2</v>
      </c>
      <c r="CU674" s="38">
        <v>-9.0204300000000001E-2</v>
      </c>
      <c r="CV674" s="38">
        <v>-6.6122500000000001E-2</v>
      </c>
      <c r="CW674" s="38">
        <v>-0.67599759999999998</v>
      </c>
      <c r="CX674" s="38">
        <v>-1.2015700000000001E-2</v>
      </c>
      <c r="CY674" s="38">
        <v>-0.16314319999999999</v>
      </c>
      <c r="CZ674" s="38">
        <v>4.8093400000000001E-2</v>
      </c>
      <c r="DA674" s="38">
        <v>0.1740218</v>
      </c>
      <c r="DB674" s="38">
        <v>0.1232593</v>
      </c>
      <c r="DC674" s="38">
        <v>0.47399910000000001</v>
      </c>
      <c r="DD674" s="38">
        <v>-0.114819</v>
      </c>
      <c r="DE674" s="38">
        <v>2.0394800000000001E-2</v>
      </c>
      <c r="DF674" s="38">
        <v>0.38606299999999999</v>
      </c>
      <c r="DG674" s="38">
        <v>5.7141299999999999E-2</v>
      </c>
      <c r="DH674" s="38">
        <v>0.2755744</v>
      </c>
      <c r="DI674" s="38">
        <v>0.16799349999999999</v>
      </c>
      <c r="DJ674" s="38">
        <v>0.199966</v>
      </c>
      <c r="DK674" s="38">
        <v>-7.6983700000000002E-2</v>
      </c>
      <c r="DL674" s="38">
        <v>-1.8031499999999999E-2</v>
      </c>
      <c r="DM674" s="38">
        <v>-0.23774190000000001</v>
      </c>
      <c r="DN674" s="38">
        <v>-6.8573899999999993E-2</v>
      </c>
      <c r="DO674" s="38">
        <v>0.1739629</v>
      </c>
      <c r="DP674" s="38">
        <v>-0.20490430000000001</v>
      </c>
      <c r="DQ674" s="38">
        <v>0.1146611</v>
      </c>
      <c r="DR674" s="38">
        <v>3.4170300000000001E-2</v>
      </c>
      <c r="DS674" s="38">
        <v>-3.3762899999999998E-2</v>
      </c>
      <c r="DT674" s="38">
        <v>-3.36E-6</v>
      </c>
      <c r="DU674" s="38">
        <v>-0.56462389999999996</v>
      </c>
      <c r="DV674" s="38">
        <v>0.1138585</v>
      </c>
      <c r="DW674" s="38">
        <v>-1.0503999999999999E-2</v>
      </c>
      <c r="DX674" s="38">
        <v>0.20595189999999999</v>
      </c>
      <c r="DY674" s="38">
        <v>0.27687909999999999</v>
      </c>
      <c r="DZ674" s="38">
        <v>0.2217701</v>
      </c>
      <c r="EA674" s="38">
        <v>0.62505149999999998</v>
      </c>
      <c r="EB674" s="38">
        <v>-1.8031599999999998E-2</v>
      </c>
      <c r="EC674" s="38">
        <v>0.1210451</v>
      </c>
      <c r="ED674" s="38">
        <v>0.46532899999999999</v>
      </c>
      <c r="EE674" s="38">
        <v>0.1453439</v>
      </c>
      <c r="EF674" s="38">
        <v>0.40987180000000001</v>
      </c>
      <c r="EG674" s="38">
        <v>0.2459672</v>
      </c>
      <c r="EH674" s="38">
        <v>0.3265207</v>
      </c>
      <c r="EI674" s="38">
        <v>-2.232E-3</v>
      </c>
      <c r="EJ674" s="38">
        <v>6.0972499999999999E-2</v>
      </c>
      <c r="EK674" s="38">
        <v>-9.3784699999999999E-2</v>
      </c>
      <c r="EL674" s="38">
        <v>1.6570700000000001E-2</v>
      </c>
      <c r="EM674" s="38">
        <v>0.28250229999999998</v>
      </c>
      <c r="EN674" s="38">
        <v>-0.1013647</v>
      </c>
      <c r="EO674" s="38">
        <v>0.19973009999999999</v>
      </c>
      <c r="EP674" s="38">
        <v>0.12756110000000001</v>
      </c>
      <c r="EQ674" s="38">
        <v>4.7729399999999998E-2</v>
      </c>
      <c r="ER674" s="38">
        <v>9.5462099999999994E-2</v>
      </c>
      <c r="ES674" s="38">
        <v>-0.40381800000000001</v>
      </c>
      <c r="ET674" s="38">
        <v>0.295601</v>
      </c>
      <c r="EU674" s="38">
        <v>0.20988290000000001</v>
      </c>
      <c r="EV674" s="38">
        <v>0.4338745</v>
      </c>
      <c r="EW674" s="38">
        <v>0.42538870000000001</v>
      </c>
      <c r="EX674" s="38">
        <v>0.3640042</v>
      </c>
      <c r="EY674" s="38">
        <v>0.84314710000000004</v>
      </c>
      <c r="EZ674" s="38">
        <v>0.1217139</v>
      </c>
      <c r="FA674" s="38">
        <v>0.2663682</v>
      </c>
      <c r="FB674" s="38">
        <v>63.267060000000001</v>
      </c>
      <c r="FC674" s="38">
        <v>62.86909</v>
      </c>
      <c r="FD674" s="38">
        <v>61.837940000000003</v>
      </c>
      <c r="FE674" s="38">
        <v>60.877119999999998</v>
      </c>
      <c r="FF674" s="38">
        <v>59.765999999999998</v>
      </c>
      <c r="FG674" s="38">
        <v>59.375369999999997</v>
      </c>
      <c r="FH674" s="38">
        <v>58.870240000000003</v>
      </c>
      <c r="FI674" s="38">
        <v>59.119210000000002</v>
      </c>
      <c r="FJ674" s="38">
        <v>61.553840000000001</v>
      </c>
      <c r="FK674" s="38">
        <v>64.632509999999996</v>
      </c>
      <c r="FL674" s="38">
        <v>67.329400000000007</v>
      </c>
      <c r="FM674" s="38">
        <v>72.501990000000006</v>
      </c>
      <c r="FN674" s="38">
        <v>76.204800000000006</v>
      </c>
      <c r="FO674" s="38">
        <v>79.909530000000004</v>
      </c>
      <c r="FP674" s="38">
        <v>82.993809999999996</v>
      </c>
      <c r="FQ674" s="38">
        <v>83.405289999999994</v>
      </c>
      <c r="FR674" s="38">
        <v>83.729259999999996</v>
      </c>
      <c r="FS674" s="38">
        <v>81.133740000000003</v>
      </c>
      <c r="FT674" s="38">
        <v>78.052599999999998</v>
      </c>
      <c r="FU674" s="38">
        <v>72.521789999999996</v>
      </c>
      <c r="FV674" s="38">
        <v>68.459429999999998</v>
      </c>
      <c r="FW674">
        <v>65.221850000000003</v>
      </c>
      <c r="FX674">
        <v>62.995179999999998</v>
      </c>
      <c r="FY674">
        <v>61.246729999999999</v>
      </c>
      <c r="FZ674">
        <v>0.24492369999999999</v>
      </c>
      <c r="GA674">
        <v>1.74888</v>
      </c>
      <c r="GB674">
        <v>1</v>
      </c>
    </row>
    <row r="675" spans="1:184" x14ac:dyDescent="0.3">
      <c r="A675" t="s">
        <v>279</v>
      </c>
      <c r="B675" t="s">
        <v>1</v>
      </c>
      <c r="C675" t="s">
        <v>260</v>
      </c>
      <c r="D675" t="s">
        <v>1</v>
      </c>
      <c r="E675" t="s">
        <v>1</v>
      </c>
      <c r="F675" t="s">
        <v>1</v>
      </c>
      <c r="G675" t="s">
        <v>1</v>
      </c>
      <c r="H675" s="40" t="s">
        <v>1</v>
      </c>
      <c r="I675" s="18" t="s">
        <v>1</v>
      </c>
      <c r="J675" s="38" t="s">
        <v>1</v>
      </c>
      <c r="K675" s="18">
        <v>44810</v>
      </c>
      <c r="L675" s="38">
        <v>43</v>
      </c>
      <c r="M675" s="38">
        <v>43</v>
      </c>
      <c r="N675" s="38">
        <v>10.51258</v>
      </c>
      <c r="O675" s="38">
        <v>10.58882</v>
      </c>
      <c r="P675" s="38">
        <v>10.95411</v>
      </c>
      <c r="Q675" s="38">
        <v>10.67004</v>
      </c>
      <c r="R675" s="38">
        <v>10.848649999999999</v>
      </c>
      <c r="S675" s="38">
        <v>11.36246</v>
      </c>
      <c r="T675" s="38">
        <v>11.23085</v>
      </c>
      <c r="U675" s="38">
        <v>11.38621</v>
      </c>
      <c r="V675" s="38">
        <v>12.987539999999999</v>
      </c>
      <c r="W675" s="38">
        <v>13.494669999999999</v>
      </c>
      <c r="X675" s="38">
        <v>13.686719999999999</v>
      </c>
      <c r="Y675" s="38">
        <v>14.4529</v>
      </c>
      <c r="Z675" s="38">
        <v>14.62289</v>
      </c>
      <c r="AA675" s="38">
        <v>15.61735</v>
      </c>
      <c r="AB675" s="38">
        <v>15.6884</v>
      </c>
      <c r="AC675" s="38">
        <v>15.62743</v>
      </c>
      <c r="AD675" s="38">
        <v>15.269959999999999</v>
      </c>
      <c r="AE675" s="38">
        <v>13.725440000000001</v>
      </c>
      <c r="AF675" s="38">
        <v>12.87951</v>
      </c>
      <c r="AG675" s="38">
        <v>12.43059</v>
      </c>
      <c r="AH675" s="38">
        <v>12.388769999999999</v>
      </c>
      <c r="AI675" s="38">
        <v>11.955120000000001</v>
      </c>
      <c r="AJ675" s="38">
        <v>11.470050000000001</v>
      </c>
      <c r="AK675" s="38">
        <v>10.99832</v>
      </c>
      <c r="AL675" s="38">
        <v>-0.47771950000000002</v>
      </c>
      <c r="AM675" s="38">
        <v>-0.17205699999999999</v>
      </c>
      <c r="AN675" s="38">
        <v>-0.26368589999999997</v>
      </c>
      <c r="AO675" s="38">
        <v>-0.15343419999999999</v>
      </c>
      <c r="AP675" s="38">
        <v>-0.2338568</v>
      </c>
      <c r="AQ675" s="38">
        <v>-0.14022970000000001</v>
      </c>
      <c r="AR675" s="38">
        <v>-5.16982E-2</v>
      </c>
      <c r="AS675" s="38">
        <v>-0.74124840000000003</v>
      </c>
      <c r="AT675" s="38">
        <v>-0.2174306</v>
      </c>
      <c r="AU675" s="38">
        <v>0.238404</v>
      </c>
      <c r="AV675" s="38">
        <v>0.31526530000000003</v>
      </c>
      <c r="AW675" s="38">
        <v>0.36585859999999998</v>
      </c>
      <c r="AX675" s="38">
        <v>-0.44365159999999998</v>
      </c>
      <c r="AY675" s="38">
        <v>-0.44696469999999999</v>
      </c>
      <c r="AZ675" s="38">
        <v>-0.59874760000000005</v>
      </c>
      <c r="BA675" s="38">
        <v>-0.65935670000000002</v>
      </c>
      <c r="BB675" s="38">
        <v>-0.60710419999999998</v>
      </c>
      <c r="BC675" s="38">
        <v>-0.37795250000000002</v>
      </c>
      <c r="BD675" s="38">
        <v>-6.37741E-2</v>
      </c>
      <c r="BE675" s="38">
        <v>-0.63607530000000001</v>
      </c>
      <c r="BF675" s="38">
        <v>-0.67406429999999995</v>
      </c>
      <c r="BG675" s="38">
        <v>-0.47052539999999998</v>
      </c>
      <c r="BH675" s="38">
        <v>-0.27339449999999998</v>
      </c>
      <c r="BI675" s="38">
        <v>-0.35502679999999998</v>
      </c>
      <c r="BJ675" s="38">
        <v>-0.3868837</v>
      </c>
      <c r="BK675" s="38">
        <v>-4.5757899999999997E-2</v>
      </c>
      <c r="BL675" s="38">
        <v>-6.4905099999999993E-2</v>
      </c>
      <c r="BM675" s="38">
        <v>-2.4322199999999999E-2</v>
      </c>
      <c r="BN675" s="38">
        <v>-0.15018310000000001</v>
      </c>
      <c r="BO675" s="38">
        <v>-5.5443199999999998E-2</v>
      </c>
      <c r="BP675" s="38">
        <v>0.12367</v>
      </c>
      <c r="BQ675" s="38">
        <v>-0.60517949999999998</v>
      </c>
      <c r="BR675" s="38">
        <v>-7.57549E-2</v>
      </c>
      <c r="BS675" s="38">
        <v>0.40271669999999998</v>
      </c>
      <c r="BT675" s="38">
        <v>0.38019059999999999</v>
      </c>
      <c r="BU675" s="38">
        <v>0.45672040000000003</v>
      </c>
      <c r="BV675" s="38">
        <v>-0.35113870000000003</v>
      </c>
      <c r="BW675" s="38">
        <v>-0.34020050000000002</v>
      </c>
      <c r="BX675" s="38">
        <v>-0.44611139999999999</v>
      </c>
      <c r="BY675" s="38">
        <v>-0.4480056</v>
      </c>
      <c r="BZ675" s="38">
        <v>-0.40990769999999999</v>
      </c>
      <c r="CA675" s="38">
        <v>-0.20088149999999999</v>
      </c>
      <c r="CB675" s="38">
        <v>0.13745180000000001</v>
      </c>
      <c r="CC675" s="38">
        <v>-0.38882830000000002</v>
      </c>
      <c r="CD675" s="38">
        <v>-0.48266150000000002</v>
      </c>
      <c r="CE675" s="38">
        <v>-0.34569689999999997</v>
      </c>
      <c r="CF675" s="38">
        <v>-0.19913929999999999</v>
      </c>
      <c r="CG675" s="38">
        <v>-0.25293130000000003</v>
      </c>
      <c r="CH675" s="38">
        <v>-0.32397110000000001</v>
      </c>
      <c r="CI675" s="38">
        <v>4.17166E-2</v>
      </c>
      <c r="CJ675" s="38">
        <v>7.2769899999999998E-2</v>
      </c>
      <c r="CK675" s="38">
        <v>6.51003E-2</v>
      </c>
      <c r="CL675" s="38">
        <v>-9.2230900000000005E-2</v>
      </c>
      <c r="CM675" s="38">
        <v>3.2797999999999998E-3</v>
      </c>
      <c r="CN675" s="38">
        <v>0.2451294</v>
      </c>
      <c r="CO675" s="38">
        <v>-0.51093860000000002</v>
      </c>
      <c r="CP675" s="38">
        <v>2.2369199999999999E-2</v>
      </c>
      <c r="CQ675" s="38">
        <v>0.51651919999999996</v>
      </c>
      <c r="CR675" s="38">
        <v>0.42515779999999997</v>
      </c>
      <c r="CS675" s="38">
        <v>0.51965099999999997</v>
      </c>
      <c r="CT675" s="38">
        <v>-0.2870646</v>
      </c>
      <c r="CU675" s="38">
        <v>-0.26625589999999999</v>
      </c>
      <c r="CV675" s="38">
        <v>-0.34039609999999998</v>
      </c>
      <c r="CW675" s="38">
        <v>-0.30162450000000002</v>
      </c>
      <c r="CX675" s="38">
        <v>-0.27333000000000002</v>
      </c>
      <c r="CY675" s="38">
        <v>-7.8242699999999998E-2</v>
      </c>
      <c r="CZ675" s="38">
        <v>0.27682020000000002</v>
      </c>
      <c r="DA675" s="38">
        <v>-0.2175858</v>
      </c>
      <c r="DB675" s="38">
        <v>-0.35009659999999998</v>
      </c>
      <c r="DC675" s="38">
        <v>-0.259241</v>
      </c>
      <c r="DD675" s="38">
        <v>-0.14771039999999999</v>
      </c>
      <c r="DE675" s="38">
        <v>-0.1822203</v>
      </c>
      <c r="DF675" s="38">
        <v>-0.26105850000000003</v>
      </c>
      <c r="DG675" s="38">
        <v>0.129191</v>
      </c>
      <c r="DH675" s="38">
        <v>0.21044489999999999</v>
      </c>
      <c r="DI675" s="38">
        <v>0.15452279999999999</v>
      </c>
      <c r="DJ675" s="38">
        <v>-3.4278700000000002E-2</v>
      </c>
      <c r="DK675" s="38">
        <v>6.2002700000000001E-2</v>
      </c>
      <c r="DL675" s="38">
        <v>0.3665889</v>
      </c>
      <c r="DM675" s="38">
        <v>-0.4166977</v>
      </c>
      <c r="DN675" s="38">
        <v>0.1204934</v>
      </c>
      <c r="DO675" s="38">
        <v>0.63032169999999998</v>
      </c>
      <c r="DP675" s="38">
        <v>0.47012490000000001</v>
      </c>
      <c r="DQ675" s="38">
        <v>0.58258160000000003</v>
      </c>
      <c r="DR675" s="38">
        <v>-0.22299050000000001</v>
      </c>
      <c r="DS675" s="38">
        <v>-0.19231139999999999</v>
      </c>
      <c r="DT675" s="38">
        <v>-0.23468079999999999</v>
      </c>
      <c r="DU675" s="38">
        <v>-0.1552433</v>
      </c>
      <c r="DV675" s="38">
        <v>-0.13675229999999999</v>
      </c>
      <c r="DW675" s="38">
        <v>4.4396199999999997E-2</v>
      </c>
      <c r="DX675" s="38">
        <v>0.41618860000000002</v>
      </c>
      <c r="DY675" s="38">
        <v>-4.6343200000000001E-2</v>
      </c>
      <c r="DZ675" s="38">
        <v>-0.21753159999999999</v>
      </c>
      <c r="EA675" s="38">
        <v>-0.1727851</v>
      </c>
      <c r="EB675" s="38">
        <v>-9.6281500000000006E-2</v>
      </c>
      <c r="EC675" s="38">
        <v>-0.11150930000000001</v>
      </c>
      <c r="ED675" s="38">
        <v>-0.1702227</v>
      </c>
      <c r="EE675" s="38">
        <v>0.2554901</v>
      </c>
      <c r="EF675" s="38">
        <v>0.40922579999999997</v>
      </c>
      <c r="EG675" s="38">
        <v>0.28363470000000002</v>
      </c>
      <c r="EH675" s="38">
        <v>4.9395099999999997E-2</v>
      </c>
      <c r="EI675" s="38">
        <v>0.14678930000000001</v>
      </c>
      <c r="EJ675" s="38">
        <v>0.54195709999999997</v>
      </c>
      <c r="EK675" s="38">
        <v>-0.28062880000000001</v>
      </c>
      <c r="EL675" s="38">
        <v>0.26216909999999999</v>
      </c>
      <c r="EM675" s="38">
        <v>0.79463430000000002</v>
      </c>
      <c r="EN675" s="38">
        <v>0.53505020000000003</v>
      </c>
      <c r="EO675" s="38">
        <v>0.67344340000000003</v>
      </c>
      <c r="EP675" s="38">
        <v>-0.1304776</v>
      </c>
      <c r="EQ675" s="38">
        <v>-8.5547200000000004E-2</v>
      </c>
      <c r="ER675" s="38">
        <v>-8.2044699999999998E-2</v>
      </c>
      <c r="ES675" s="38">
        <v>5.6107799999999999E-2</v>
      </c>
      <c r="ET675" s="38">
        <v>6.0444199999999997E-2</v>
      </c>
      <c r="EU675" s="38">
        <v>0.2214672</v>
      </c>
      <c r="EV675" s="38">
        <v>0.61741449999999998</v>
      </c>
      <c r="EW675" s="38">
        <v>0.20090379999999999</v>
      </c>
      <c r="EX675" s="38">
        <v>-2.6128800000000001E-2</v>
      </c>
      <c r="EY675" s="38">
        <v>-4.7956600000000002E-2</v>
      </c>
      <c r="EZ675" s="38">
        <v>-2.2026400000000002E-2</v>
      </c>
      <c r="FA675" s="38">
        <v>-9.4138999999999994E-3</v>
      </c>
      <c r="FB675" s="38">
        <v>59.334910000000001</v>
      </c>
      <c r="FC675" s="38">
        <v>58.833579999999998</v>
      </c>
      <c r="FD675" s="38">
        <v>57.967910000000003</v>
      </c>
      <c r="FE675" s="38">
        <v>57.307789999999997</v>
      </c>
      <c r="FF675" s="38">
        <v>56.739530000000002</v>
      </c>
      <c r="FG675" s="38">
        <v>56.160240000000002</v>
      </c>
      <c r="FH675" s="38">
        <v>56.204279999999997</v>
      </c>
      <c r="FI675" s="38">
        <v>58.236440000000002</v>
      </c>
      <c r="FJ675" s="38">
        <v>63.782339999999998</v>
      </c>
      <c r="FK675" s="38">
        <v>67.964089999999999</v>
      </c>
      <c r="FL675" s="38">
        <v>73.55677</v>
      </c>
      <c r="FM675" s="38">
        <v>77.002799999999993</v>
      </c>
      <c r="FN675" s="38">
        <v>79.883570000000006</v>
      </c>
      <c r="FO675" s="38">
        <v>82.541240000000002</v>
      </c>
      <c r="FP675" s="38">
        <v>83.721609999999998</v>
      </c>
      <c r="FQ675" s="38">
        <v>84.30068</v>
      </c>
      <c r="FR675" s="38">
        <v>84.089770000000001</v>
      </c>
      <c r="FS675" s="38">
        <v>82.803759999999997</v>
      </c>
      <c r="FT675" s="38">
        <v>79.38355</v>
      </c>
      <c r="FU675" s="38">
        <v>71.941929999999999</v>
      </c>
      <c r="FV675" s="38">
        <v>68.02807</v>
      </c>
      <c r="FW675">
        <v>64.427959999999999</v>
      </c>
      <c r="FX675">
        <v>62.671349999999997</v>
      </c>
      <c r="FY675">
        <v>61.550040000000003</v>
      </c>
      <c r="FZ675">
        <v>0.25579069999999998</v>
      </c>
      <c r="GA675">
        <v>1.755485</v>
      </c>
      <c r="GB675">
        <v>1</v>
      </c>
    </row>
    <row r="676" spans="1:184" x14ac:dyDescent="0.3">
      <c r="A676" t="s">
        <v>279</v>
      </c>
      <c r="B676" t="s">
        <v>1</v>
      </c>
      <c r="C676" t="s">
        <v>260</v>
      </c>
      <c r="D676" t="s">
        <v>1</v>
      </c>
      <c r="E676" t="s">
        <v>1</v>
      </c>
      <c r="F676" t="s">
        <v>1</v>
      </c>
      <c r="G676" t="s">
        <v>1</v>
      </c>
      <c r="H676" s="40" t="s">
        <v>1</v>
      </c>
      <c r="I676" s="18" t="s">
        <v>1</v>
      </c>
      <c r="J676" s="38" t="s">
        <v>1</v>
      </c>
      <c r="K676" s="18">
        <v>44811</v>
      </c>
      <c r="L676" s="38">
        <v>43</v>
      </c>
      <c r="M676" s="38">
        <v>43</v>
      </c>
      <c r="N676" s="38">
        <v>10.85336</v>
      </c>
      <c r="O676" s="38">
        <v>10.54837</v>
      </c>
      <c r="P676" s="38">
        <v>10.688090000000001</v>
      </c>
      <c r="Q676" s="38">
        <v>10.61483</v>
      </c>
      <c r="R676" s="38">
        <v>10.95842</v>
      </c>
      <c r="S676" s="38">
        <v>11.25048</v>
      </c>
      <c r="T676" s="38">
        <v>11.545780000000001</v>
      </c>
      <c r="U676" s="38">
        <v>11.72514</v>
      </c>
      <c r="V676" s="38">
        <v>13.10127</v>
      </c>
      <c r="W676" s="38">
        <v>13.52882</v>
      </c>
      <c r="X676" s="38">
        <v>13.5992</v>
      </c>
      <c r="Y676" s="38">
        <v>14.306850000000001</v>
      </c>
      <c r="Z676" s="38">
        <v>14.37534</v>
      </c>
      <c r="AA676" s="38">
        <v>15.01882</v>
      </c>
      <c r="AB676" s="38">
        <v>15.208550000000001</v>
      </c>
      <c r="AC676" s="38">
        <v>15.433120000000001</v>
      </c>
      <c r="AD676" s="38">
        <v>15.00934</v>
      </c>
      <c r="AE676" s="38">
        <v>13.45486</v>
      </c>
      <c r="AF676" s="38">
        <v>12.701029999999999</v>
      </c>
      <c r="AG676" s="38">
        <v>12.580859999999999</v>
      </c>
      <c r="AH676" s="38">
        <v>12.337569999999999</v>
      </c>
      <c r="AI676" s="38">
        <v>12.07052</v>
      </c>
      <c r="AJ676" s="38">
        <v>11.48418</v>
      </c>
      <c r="AK676" s="38">
        <v>11.10012</v>
      </c>
      <c r="AL676" s="38">
        <v>-0.2370234</v>
      </c>
      <c r="AM676" s="38">
        <v>-0.3040486</v>
      </c>
      <c r="AN676" s="38">
        <v>-0.48459269999999999</v>
      </c>
      <c r="AO676" s="38">
        <v>-0.35375139999999999</v>
      </c>
      <c r="AP676" s="38">
        <v>-0.1750681</v>
      </c>
      <c r="AQ676" s="38">
        <v>0.19785330000000001</v>
      </c>
      <c r="AR676" s="38">
        <v>0.43297010000000002</v>
      </c>
      <c r="AS676" s="38">
        <v>0.11652</v>
      </c>
      <c r="AT676" s="38">
        <v>-0.5513557</v>
      </c>
      <c r="AU676" s="38">
        <v>-0.1642284</v>
      </c>
      <c r="AV676" s="38">
        <v>-2.1574300000000001E-2</v>
      </c>
      <c r="AW676" s="38">
        <v>9.9640400000000004E-2</v>
      </c>
      <c r="AX676" s="38">
        <v>-0.29259740000000001</v>
      </c>
      <c r="AY676" s="38">
        <v>-0.20624200000000001</v>
      </c>
      <c r="AZ676" s="38">
        <v>-0.40990729999999997</v>
      </c>
      <c r="BA676" s="38">
        <v>2.2859999999999998E-2</v>
      </c>
      <c r="BB676" s="38">
        <v>0.48730590000000001</v>
      </c>
      <c r="BC676" s="38">
        <v>0.48020980000000002</v>
      </c>
      <c r="BD676" s="38">
        <v>0.2971451</v>
      </c>
      <c r="BE676" s="38">
        <v>0.10950070000000001</v>
      </c>
      <c r="BF676" s="38">
        <v>-0.23962420000000001</v>
      </c>
      <c r="BG676" s="38">
        <v>0.10500710000000001</v>
      </c>
      <c r="BH676" s="38">
        <v>-4.1651800000000003E-2</v>
      </c>
      <c r="BI676" s="38">
        <v>-0.1018916</v>
      </c>
      <c r="BJ676" s="38">
        <v>-0.1458005</v>
      </c>
      <c r="BK676" s="38">
        <v>-0.23871039999999999</v>
      </c>
      <c r="BL676" s="38">
        <v>-0.39018249999999999</v>
      </c>
      <c r="BM676" s="38">
        <v>-0.25636540000000002</v>
      </c>
      <c r="BN676" s="38">
        <v>-9.7890699999999997E-2</v>
      </c>
      <c r="BO676" s="38">
        <v>0.2571948</v>
      </c>
      <c r="BP676" s="38">
        <v>0.49559180000000003</v>
      </c>
      <c r="BQ676" s="38">
        <v>0.19433790000000001</v>
      </c>
      <c r="BR676" s="38">
        <v>-0.43113829999999997</v>
      </c>
      <c r="BS676" s="38">
        <v>-6.8121399999999999E-2</v>
      </c>
      <c r="BT676" s="38">
        <v>5.5428699999999997E-2</v>
      </c>
      <c r="BU676" s="38">
        <v>0.17546780000000001</v>
      </c>
      <c r="BV676" s="38">
        <v>-0.23470659999999999</v>
      </c>
      <c r="BW676" s="38">
        <v>-0.12776879999999999</v>
      </c>
      <c r="BX676" s="38">
        <v>-0.30964000000000003</v>
      </c>
      <c r="BY676" s="38">
        <v>0.181725</v>
      </c>
      <c r="BZ676" s="38">
        <v>0.68302779999999996</v>
      </c>
      <c r="CA676" s="38">
        <v>0.64751979999999998</v>
      </c>
      <c r="CB676" s="38">
        <v>0.4994731</v>
      </c>
      <c r="CC676" s="38">
        <v>0.25503369999999997</v>
      </c>
      <c r="CD676" s="38">
        <v>-9.0631199999999995E-2</v>
      </c>
      <c r="CE676" s="38">
        <v>0.2515443</v>
      </c>
      <c r="CF676" s="38">
        <v>7.7688099999999996E-2</v>
      </c>
      <c r="CG676" s="38">
        <v>9.7654000000000005E-3</v>
      </c>
      <c r="CH676" s="38">
        <v>-8.2619799999999993E-2</v>
      </c>
      <c r="CI676" s="38">
        <v>-0.1934573</v>
      </c>
      <c r="CJ676" s="38">
        <v>-0.32479429999999998</v>
      </c>
      <c r="CK676" s="38">
        <v>-0.1889161</v>
      </c>
      <c r="CL676" s="38">
        <v>-4.4437999999999998E-2</v>
      </c>
      <c r="CM676" s="38">
        <v>0.29829460000000002</v>
      </c>
      <c r="CN676" s="38">
        <v>0.53896339999999998</v>
      </c>
      <c r="CO676" s="38">
        <v>0.24823429999999999</v>
      </c>
      <c r="CP676" s="38">
        <v>-0.34787610000000002</v>
      </c>
      <c r="CQ676" s="38">
        <v>-1.5579000000000001E-3</v>
      </c>
      <c r="CR676" s="38">
        <v>0.1087608</v>
      </c>
      <c r="CS676" s="38">
        <v>0.22798560000000001</v>
      </c>
      <c r="CT676" s="38">
        <v>-0.1946116</v>
      </c>
      <c r="CU676" s="38">
        <v>-7.3418600000000001E-2</v>
      </c>
      <c r="CV676" s="38">
        <v>-0.2401952</v>
      </c>
      <c r="CW676" s="38">
        <v>0.29175430000000002</v>
      </c>
      <c r="CX676" s="38">
        <v>0.81858419999999998</v>
      </c>
      <c r="CY676" s="38">
        <v>0.76339820000000003</v>
      </c>
      <c r="CZ676" s="38">
        <v>0.63960490000000003</v>
      </c>
      <c r="DA676" s="38">
        <v>0.35582940000000002</v>
      </c>
      <c r="DB676" s="38">
        <v>1.25609E-2</v>
      </c>
      <c r="DC676" s="38">
        <v>0.3530355</v>
      </c>
      <c r="DD676" s="38">
        <v>0.1603424</v>
      </c>
      <c r="DE676" s="38">
        <v>8.7098700000000001E-2</v>
      </c>
      <c r="DF676" s="38">
        <v>-1.9439100000000001E-2</v>
      </c>
      <c r="DG676" s="38">
        <v>-0.14820430000000001</v>
      </c>
      <c r="DH676" s="38">
        <v>-0.25940600000000003</v>
      </c>
      <c r="DI676" s="38">
        <v>-0.1214668</v>
      </c>
      <c r="DJ676" s="38">
        <v>9.0147999999999999E-3</v>
      </c>
      <c r="DK676" s="38">
        <v>0.33939429999999998</v>
      </c>
      <c r="DL676" s="38">
        <v>0.58233509999999999</v>
      </c>
      <c r="DM676" s="38">
        <v>0.30213069999999997</v>
      </c>
      <c r="DN676" s="38">
        <v>-0.26461390000000001</v>
      </c>
      <c r="DO676" s="38">
        <v>6.5005599999999997E-2</v>
      </c>
      <c r="DP676" s="38">
        <v>0.16209280000000001</v>
      </c>
      <c r="DQ676" s="38">
        <v>0.28050340000000001</v>
      </c>
      <c r="DR676" s="38">
        <v>-0.1545165</v>
      </c>
      <c r="DS676" s="38">
        <v>-1.90683E-2</v>
      </c>
      <c r="DT676" s="38">
        <v>-0.1707504</v>
      </c>
      <c r="DU676" s="38">
        <v>0.40178370000000002</v>
      </c>
      <c r="DV676" s="38">
        <v>0.95414060000000001</v>
      </c>
      <c r="DW676" s="38">
        <v>0.87927659999999996</v>
      </c>
      <c r="DX676" s="38">
        <v>0.7797366</v>
      </c>
      <c r="DY676" s="38">
        <v>0.456625</v>
      </c>
      <c r="DZ676" s="38">
        <v>0.11575299999999999</v>
      </c>
      <c r="EA676" s="38">
        <v>0.45452680000000001</v>
      </c>
      <c r="EB676" s="38">
        <v>0.24299680000000001</v>
      </c>
      <c r="EC676" s="38">
        <v>0.16443199999999999</v>
      </c>
      <c r="ED676" s="38">
        <v>7.1783899999999998E-2</v>
      </c>
      <c r="EE676" s="38">
        <v>-8.2865999999999995E-2</v>
      </c>
      <c r="EF676" s="38">
        <v>-0.1649958</v>
      </c>
      <c r="EG676" s="38">
        <v>-2.40807E-2</v>
      </c>
      <c r="EH676" s="38">
        <v>8.6192199999999997E-2</v>
      </c>
      <c r="EI676" s="38">
        <v>0.39873579999999997</v>
      </c>
      <c r="EJ676" s="38">
        <v>0.6449568</v>
      </c>
      <c r="EK676" s="38">
        <v>0.37994850000000002</v>
      </c>
      <c r="EL676" s="38">
        <v>-0.14439650000000001</v>
      </c>
      <c r="EM676" s="38">
        <v>0.16111259999999999</v>
      </c>
      <c r="EN676" s="38">
        <v>0.2390958</v>
      </c>
      <c r="EO676" s="38">
        <v>0.3563308</v>
      </c>
      <c r="EP676" s="38">
        <v>-9.6625699999999995E-2</v>
      </c>
      <c r="EQ676" s="38">
        <v>5.9404800000000001E-2</v>
      </c>
      <c r="ER676" s="38">
        <v>-7.0483100000000007E-2</v>
      </c>
      <c r="ES676" s="38">
        <v>0.5606487</v>
      </c>
      <c r="ET676" s="38">
        <v>1.1498630000000001</v>
      </c>
      <c r="EU676" s="38">
        <v>1.0465869999999999</v>
      </c>
      <c r="EV676" s="38">
        <v>0.98206470000000001</v>
      </c>
      <c r="EW676" s="38">
        <v>0.60215799999999997</v>
      </c>
      <c r="EX676" s="38">
        <v>0.26474599999999998</v>
      </c>
      <c r="EY676" s="38">
        <v>0.60106400000000004</v>
      </c>
      <c r="EZ676" s="38">
        <v>0.36233660000000001</v>
      </c>
      <c r="FA676" s="38">
        <v>0.27608899999999997</v>
      </c>
      <c r="FB676" s="38">
        <v>59.933390000000003</v>
      </c>
      <c r="FC676" s="38">
        <v>59.953960000000002</v>
      </c>
      <c r="FD676" s="38">
        <v>58.845280000000002</v>
      </c>
      <c r="FE676" s="38">
        <v>58.35098</v>
      </c>
      <c r="FF676" s="38">
        <v>58.127780000000001</v>
      </c>
      <c r="FG676" s="38">
        <v>57.86262</v>
      </c>
      <c r="FH676" s="38">
        <v>57.590739999999997</v>
      </c>
      <c r="FI676" s="38">
        <v>58.8996</v>
      </c>
      <c r="FJ676" s="38">
        <v>63.084670000000003</v>
      </c>
      <c r="FK676" s="38">
        <v>68.7624</v>
      </c>
      <c r="FL676" s="38">
        <v>73.51388</v>
      </c>
      <c r="FM676" s="38">
        <v>77.455879999999993</v>
      </c>
      <c r="FN676" s="38">
        <v>78.288039999999995</v>
      </c>
      <c r="FO676" s="38">
        <v>79.359800000000007</v>
      </c>
      <c r="FP676" s="38">
        <v>82.78604</v>
      </c>
      <c r="FQ676" s="38">
        <v>83.189899999999994</v>
      </c>
      <c r="FR676" s="38">
        <v>80.12115</v>
      </c>
      <c r="FS676" s="38">
        <v>78.88064</v>
      </c>
      <c r="FT676" s="38">
        <v>75.506320000000002</v>
      </c>
      <c r="FU676" s="38">
        <v>70.243070000000003</v>
      </c>
      <c r="FV676" s="38">
        <v>65.877160000000003</v>
      </c>
      <c r="FW676">
        <v>63.769530000000003</v>
      </c>
      <c r="FX676">
        <v>62.339910000000003</v>
      </c>
      <c r="FY676">
        <v>60.576599999999999</v>
      </c>
      <c r="FZ676">
        <v>0.2180926</v>
      </c>
      <c r="GA676">
        <v>1.5645960000000001</v>
      </c>
      <c r="GB676">
        <v>1</v>
      </c>
    </row>
    <row r="677" spans="1:184" x14ac:dyDescent="0.3">
      <c r="A677" t="s">
        <v>279</v>
      </c>
      <c r="B677" t="s">
        <v>1</v>
      </c>
      <c r="C677" t="s">
        <v>260</v>
      </c>
      <c r="D677" t="s">
        <v>1</v>
      </c>
      <c r="E677" t="s">
        <v>1</v>
      </c>
      <c r="F677" t="s">
        <v>1</v>
      </c>
      <c r="G677" t="s">
        <v>1</v>
      </c>
      <c r="H677" s="40" t="s">
        <v>1</v>
      </c>
      <c r="I677" s="18" t="s">
        <v>1</v>
      </c>
      <c r="J677" s="38" t="s">
        <v>1</v>
      </c>
      <c r="K677" s="18" t="s">
        <v>2</v>
      </c>
      <c r="L677" s="38">
        <v>43</v>
      </c>
      <c r="M677" s="38">
        <v>43</v>
      </c>
      <c r="N677" s="38">
        <v>10.876899999999999</v>
      </c>
      <c r="O677" s="38">
        <v>10.76502</v>
      </c>
      <c r="P677" s="38">
        <v>11.01315</v>
      </c>
      <c r="Q677" s="38">
        <v>10.87852</v>
      </c>
      <c r="R677" s="38">
        <v>11.091049999999999</v>
      </c>
      <c r="S677" s="38">
        <v>11.460190000000001</v>
      </c>
      <c r="T677" s="38">
        <v>11.600429999999999</v>
      </c>
      <c r="U677" s="38">
        <v>11.788080000000001</v>
      </c>
      <c r="V677" s="38">
        <v>13.26932</v>
      </c>
      <c r="W677" s="38">
        <v>13.49133</v>
      </c>
      <c r="X677" s="38">
        <v>13.56005</v>
      </c>
      <c r="Y677" s="38">
        <v>14.22006</v>
      </c>
      <c r="Z677" s="38">
        <v>14.295859999999999</v>
      </c>
      <c r="AA677" s="38">
        <v>14.99011</v>
      </c>
      <c r="AB677" s="38">
        <v>15.0444</v>
      </c>
      <c r="AC677" s="38">
        <v>15.03293</v>
      </c>
      <c r="AD677" s="38">
        <v>14.694140000000001</v>
      </c>
      <c r="AE677" s="38">
        <v>13.28173</v>
      </c>
      <c r="AF677" s="38">
        <v>12.420030000000001</v>
      </c>
      <c r="AG677" s="38">
        <v>12.31672</v>
      </c>
      <c r="AH677" s="38">
        <v>12.220499999999999</v>
      </c>
      <c r="AI677" s="38">
        <v>12.089410000000001</v>
      </c>
      <c r="AJ677" s="38">
        <v>11.61271</v>
      </c>
      <c r="AK677" s="38">
        <v>11.23193</v>
      </c>
      <c r="AL677" s="38">
        <v>-0.16274669999999999</v>
      </c>
      <c r="AM677" s="38">
        <v>-7.9400799999999994E-2</v>
      </c>
      <c r="AN677" s="38">
        <v>-0.1119863</v>
      </c>
      <c r="AO677" s="38">
        <v>-9.9807400000000004E-2</v>
      </c>
      <c r="AP677" s="38">
        <v>-0.1082182</v>
      </c>
      <c r="AQ677" s="38">
        <v>-8.3673800000000007E-2</v>
      </c>
      <c r="AR677" s="38">
        <v>-6.0371000000000001E-3</v>
      </c>
      <c r="AS677" s="38">
        <v>-0.13661680000000001</v>
      </c>
      <c r="AT677" s="38">
        <v>-0.25071599999999999</v>
      </c>
      <c r="AU677" s="38">
        <v>1.31351E-2</v>
      </c>
      <c r="AV677" s="38">
        <v>8.67232E-2</v>
      </c>
      <c r="AW677" s="38">
        <v>0.1593667</v>
      </c>
      <c r="AX677" s="38">
        <v>-0.15798670000000001</v>
      </c>
      <c r="AY677" s="38">
        <v>-0.1919534</v>
      </c>
      <c r="AZ677" s="38">
        <v>-0.4272975</v>
      </c>
      <c r="BA677" s="38">
        <v>-0.43894630000000001</v>
      </c>
      <c r="BB677" s="38">
        <v>-0.16055050000000001</v>
      </c>
      <c r="BC677" s="38">
        <v>-7.6498200000000002E-2</v>
      </c>
      <c r="BD677" s="38">
        <v>4.8912200000000003E-2</v>
      </c>
      <c r="BE677" s="38">
        <v>-0.25750689999999998</v>
      </c>
      <c r="BF677" s="38">
        <v>-0.34683550000000002</v>
      </c>
      <c r="BG677" s="38">
        <v>-0.22716700000000001</v>
      </c>
      <c r="BH677" s="38">
        <v>-0.1998991</v>
      </c>
      <c r="BI677" s="38">
        <v>-0.14574480000000001</v>
      </c>
      <c r="BJ677" s="38">
        <v>-0.10257769999999999</v>
      </c>
      <c r="BK677" s="38">
        <v>-3.4151800000000003E-2</v>
      </c>
      <c r="BL677" s="38">
        <v>-3.5279699999999997E-2</v>
      </c>
      <c r="BM677" s="38">
        <v>-3.7997499999999997E-2</v>
      </c>
      <c r="BN677" s="38">
        <v>-6.1501599999999997E-2</v>
      </c>
      <c r="BO677" s="38">
        <v>-2.0416199999999999E-2</v>
      </c>
      <c r="BP677" s="38">
        <v>7.2093599999999994E-2</v>
      </c>
      <c r="BQ677" s="38">
        <v>-6.3787800000000006E-2</v>
      </c>
      <c r="BR677" s="38">
        <v>-0.16423470000000001</v>
      </c>
      <c r="BS677" s="38">
        <v>8.6670499999999998E-2</v>
      </c>
      <c r="BT677" s="38">
        <v>0.14573710000000001</v>
      </c>
      <c r="BU677" s="38">
        <v>0.2305278</v>
      </c>
      <c r="BV677" s="38">
        <v>-0.1121796</v>
      </c>
      <c r="BW677" s="38">
        <v>-0.12346459999999999</v>
      </c>
      <c r="BX677" s="38">
        <v>-0.35009829999999997</v>
      </c>
      <c r="BY677" s="38">
        <v>-0.2873019</v>
      </c>
      <c r="BZ677" s="38">
        <v>-1.7601700000000001E-2</v>
      </c>
      <c r="CA677" s="38">
        <v>6.2701599999999996E-2</v>
      </c>
      <c r="CB677" s="38">
        <v>0.17556659999999999</v>
      </c>
      <c r="CC677" s="38">
        <v>-0.13178880000000001</v>
      </c>
      <c r="CD677" s="38">
        <v>-0.23398360000000001</v>
      </c>
      <c r="CE677" s="38">
        <v>-0.1319391</v>
      </c>
      <c r="CF677" s="38">
        <v>-8.9491200000000007E-2</v>
      </c>
      <c r="CG677" s="38">
        <v>-6.4527100000000004E-2</v>
      </c>
      <c r="CH677" s="38">
        <v>-6.0904899999999998E-2</v>
      </c>
      <c r="CI677" s="38">
        <v>-2.8126000000000002E-3</v>
      </c>
      <c r="CJ677" s="38">
        <v>1.7847100000000001E-2</v>
      </c>
      <c r="CK677" s="38">
        <v>4.8119E-3</v>
      </c>
      <c r="CL677" s="38">
        <v>-2.9145799999999999E-2</v>
      </c>
      <c r="CM677" s="38">
        <v>2.3395800000000001E-2</v>
      </c>
      <c r="CN677" s="38">
        <v>0.1262067</v>
      </c>
      <c r="CO677" s="38">
        <v>-1.33467E-2</v>
      </c>
      <c r="CP677" s="38">
        <v>-0.104338</v>
      </c>
      <c r="CQ677" s="38">
        <v>0.1376009</v>
      </c>
      <c r="CR677" s="38">
        <v>0.18661</v>
      </c>
      <c r="CS677" s="38">
        <v>0.2798138</v>
      </c>
      <c r="CT677" s="38">
        <v>-8.0453800000000006E-2</v>
      </c>
      <c r="CU677" s="38">
        <v>-7.60295E-2</v>
      </c>
      <c r="CV677" s="38">
        <v>-0.29663040000000002</v>
      </c>
      <c r="CW677" s="38">
        <v>-0.1822735</v>
      </c>
      <c r="CX677" s="38">
        <v>8.1404199999999996E-2</v>
      </c>
      <c r="CY677" s="38">
        <v>0.159111</v>
      </c>
      <c r="CZ677" s="38">
        <v>0.26328699999999999</v>
      </c>
      <c r="DA677" s="38">
        <v>-4.4716899999999997E-2</v>
      </c>
      <c r="DB677" s="38">
        <v>-0.15582260000000001</v>
      </c>
      <c r="DC677" s="38">
        <v>-6.5984600000000004E-2</v>
      </c>
      <c r="DD677" s="38">
        <v>-1.3023E-2</v>
      </c>
      <c r="DE677" s="38">
        <v>-8.2758999999999992E-3</v>
      </c>
      <c r="DF677" s="38">
        <v>-1.9231999999999999E-2</v>
      </c>
      <c r="DG677" s="38">
        <v>2.8526699999999999E-2</v>
      </c>
      <c r="DH677" s="38">
        <v>7.0973900000000006E-2</v>
      </c>
      <c r="DI677" s="38">
        <v>4.7621400000000001E-2</v>
      </c>
      <c r="DJ677" s="38">
        <v>3.2098999999999999E-3</v>
      </c>
      <c r="DK677" s="38">
        <v>6.7207799999999998E-2</v>
      </c>
      <c r="DL677" s="38">
        <v>0.1803198</v>
      </c>
      <c r="DM677" s="38">
        <v>3.70944E-2</v>
      </c>
      <c r="DN677" s="38">
        <v>-4.4441300000000003E-2</v>
      </c>
      <c r="DO677" s="38">
        <v>0.18853130000000001</v>
      </c>
      <c r="DP677" s="38">
        <v>0.22748289999999999</v>
      </c>
      <c r="DQ677" s="38">
        <v>0.3290997</v>
      </c>
      <c r="DR677" s="38">
        <v>-4.8727899999999998E-2</v>
      </c>
      <c r="DS677" s="38">
        <v>-2.8594399999999999E-2</v>
      </c>
      <c r="DT677" s="38">
        <v>-0.2431625</v>
      </c>
      <c r="DU677" s="38">
        <v>-7.7245099999999997E-2</v>
      </c>
      <c r="DV677" s="38">
        <v>0.18041019999999999</v>
      </c>
      <c r="DW677" s="38">
        <v>0.25552039999999998</v>
      </c>
      <c r="DX677" s="38">
        <v>0.35100749999999997</v>
      </c>
      <c r="DY677" s="38">
        <v>4.23551E-2</v>
      </c>
      <c r="DZ677" s="38">
        <v>-7.76617E-2</v>
      </c>
      <c r="EA677" s="38">
        <v>-3.01E-5</v>
      </c>
      <c r="EB677" s="38">
        <v>6.3445199999999993E-2</v>
      </c>
      <c r="EC677" s="38">
        <v>4.7975299999999999E-2</v>
      </c>
      <c r="ED677" s="38">
        <v>4.0937000000000001E-2</v>
      </c>
      <c r="EE677" s="38">
        <v>7.37757E-2</v>
      </c>
      <c r="EF677" s="38">
        <v>0.14768049999999999</v>
      </c>
      <c r="EG677" s="38">
        <v>0.1094313</v>
      </c>
      <c r="EH677" s="38">
        <v>4.9926499999999999E-2</v>
      </c>
      <c r="EI677" s="38">
        <v>0.13046540000000001</v>
      </c>
      <c r="EJ677" s="38">
        <v>0.25845050000000003</v>
      </c>
      <c r="EK677" s="38">
        <v>0.1099234</v>
      </c>
      <c r="EL677" s="38">
        <v>4.2040099999999997E-2</v>
      </c>
      <c r="EM677" s="38">
        <v>0.26206669999999999</v>
      </c>
      <c r="EN677" s="38">
        <v>0.2864968</v>
      </c>
      <c r="EO677" s="38">
        <v>0.40026089999999998</v>
      </c>
      <c r="EP677" s="38">
        <v>-2.9207999999999999E-3</v>
      </c>
      <c r="EQ677" s="38">
        <v>3.9894399999999997E-2</v>
      </c>
      <c r="ER677" s="38">
        <v>-0.16596340000000001</v>
      </c>
      <c r="ES677" s="38">
        <v>7.4399199999999999E-2</v>
      </c>
      <c r="ET677" s="38">
        <v>0.32335900000000001</v>
      </c>
      <c r="EU677" s="38">
        <v>0.39472020000000002</v>
      </c>
      <c r="EV677" s="38">
        <v>0.47766189999999997</v>
      </c>
      <c r="EW677" s="38">
        <v>0.1680731</v>
      </c>
      <c r="EX677" s="38">
        <v>3.5190300000000001E-2</v>
      </c>
      <c r="EY677" s="38">
        <v>9.5197799999999999E-2</v>
      </c>
      <c r="EZ677" s="38">
        <v>0.17385310000000001</v>
      </c>
      <c r="FA677" s="38">
        <v>0.129193</v>
      </c>
      <c r="FB677" s="38">
        <v>59.277419999999999</v>
      </c>
      <c r="FC677" s="38">
        <v>58.4148</v>
      </c>
      <c r="FD677" s="38">
        <v>57.413379999999997</v>
      </c>
      <c r="FE677" s="38">
        <v>56.79327</v>
      </c>
      <c r="FF677" s="38">
        <v>56.27478</v>
      </c>
      <c r="FG677" s="38">
        <v>55.952939999999998</v>
      </c>
      <c r="FH677" s="38">
        <v>56.002200000000002</v>
      </c>
      <c r="FI677" s="38">
        <v>57.96219</v>
      </c>
      <c r="FJ677" s="38">
        <v>61.219619999999999</v>
      </c>
      <c r="FK677" s="38">
        <v>65.040440000000004</v>
      </c>
      <c r="FL677" s="38">
        <v>68.825209999999998</v>
      </c>
      <c r="FM677" s="38">
        <v>72.521900000000002</v>
      </c>
      <c r="FN677" s="38">
        <v>75.214479999999995</v>
      </c>
      <c r="FO677" s="38">
        <v>77.572100000000006</v>
      </c>
      <c r="FP677" s="38">
        <v>79.484250000000003</v>
      </c>
      <c r="FQ677" s="38">
        <v>79.740470000000002</v>
      </c>
      <c r="FR677" s="38">
        <v>78.652289999999994</v>
      </c>
      <c r="FS677" s="38">
        <v>77.791150000000002</v>
      </c>
      <c r="FT677" s="38">
        <v>75.496799999999993</v>
      </c>
      <c r="FU677" s="38">
        <v>70.967609999999993</v>
      </c>
      <c r="FV677" s="38">
        <v>67.107320000000001</v>
      </c>
      <c r="FW677">
        <v>64.294510000000002</v>
      </c>
      <c r="FX677">
        <v>62.630519999999997</v>
      </c>
      <c r="FY677">
        <v>61.06203</v>
      </c>
      <c r="FZ677">
        <v>0.1543812</v>
      </c>
      <c r="GA677">
        <v>1.1649959999999999</v>
      </c>
      <c r="GB677">
        <v>1</v>
      </c>
    </row>
    <row r="678" spans="1:184" x14ac:dyDescent="0.3">
      <c r="A678" t="s">
        <v>279</v>
      </c>
      <c r="B678" t="s">
        <v>1</v>
      </c>
      <c r="C678" t="s">
        <v>261</v>
      </c>
      <c r="D678" t="s">
        <v>1</v>
      </c>
      <c r="E678" t="s">
        <v>1</v>
      </c>
      <c r="F678" t="s">
        <v>1</v>
      </c>
      <c r="G678" t="s">
        <v>1</v>
      </c>
      <c r="H678" s="40" t="s">
        <v>1</v>
      </c>
      <c r="I678" s="18" t="s">
        <v>1</v>
      </c>
      <c r="J678" s="38" t="s">
        <v>1</v>
      </c>
      <c r="K678" s="18">
        <v>44722</v>
      </c>
      <c r="L678" s="38">
        <v>1839</v>
      </c>
      <c r="M678" s="38">
        <v>1839</v>
      </c>
      <c r="N678" s="38">
        <v>14.101699999999999</v>
      </c>
      <c r="O678" s="38">
        <v>13.44445</v>
      </c>
      <c r="P678" s="38">
        <v>13.083170000000001</v>
      </c>
      <c r="Q678" s="38">
        <v>12.8628</v>
      </c>
      <c r="R678" s="38">
        <v>13.462630000000001</v>
      </c>
      <c r="S678" s="38">
        <v>14.734859999999999</v>
      </c>
      <c r="T678" s="38">
        <v>16.27683</v>
      </c>
      <c r="U678" s="38">
        <v>19.29609</v>
      </c>
      <c r="V678" s="38">
        <v>22.271789999999999</v>
      </c>
      <c r="W678" s="38">
        <v>24.34102</v>
      </c>
      <c r="X678" s="38">
        <v>26.240390000000001</v>
      </c>
      <c r="Y678" s="38">
        <v>27.49813</v>
      </c>
      <c r="Z678" s="38">
        <v>28.150099999999998</v>
      </c>
      <c r="AA678" s="38">
        <v>28.908180000000002</v>
      </c>
      <c r="AB678" s="38">
        <v>29.117660000000001</v>
      </c>
      <c r="AC678" s="38">
        <v>28.592300000000002</v>
      </c>
      <c r="AD678" s="38">
        <v>27.384270000000001</v>
      </c>
      <c r="AE678" s="38">
        <v>25.683299999999999</v>
      </c>
      <c r="AF678" s="38">
        <v>23.851040000000001</v>
      </c>
      <c r="AG678" s="38">
        <v>22.857430000000001</v>
      </c>
      <c r="AH678" s="38">
        <v>21.855540000000001</v>
      </c>
      <c r="AI678" s="38">
        <v>19.96123</v>
      </c>
      <c r="AJ678" s="38">
        <v>17.706620000000001</v>
      </c>
      <c r="AK678" s="38">
        <v>16.281220000000001</v>
      </c>
      <c r="AL678" s="38">
        <v>0.1220533</v>
      </c>
      <c r="AM678" s="38">
        <v>3.75734E-2</v>
      </c>
      <c r="AN678" s="38">
        <v>0.2276002</v>
      </c>
      <c r="AO678" s="38">
        <v>-5.6428300000000001E-2</v>
      </c>
      <c r="AP678" s="38">
        <v>1.8606899999999999E-2</v>
      </c>
      <c r="AQ678" s="38">
        <v>5.0434800000000002E-2</v>
      </c>
      <c r="AR678" s="38">
        <v>-0.13379250000000001</v>
      </c>
      <c r="AS678" s="38">
        <v>-9.2960000000000001E-2</v>
      </c>
      <c r="AT678" s="38">
        <v>-0.28768060000000001</v>
      </c>
      <c r="AU678" s="38">
        <v>-0.13282430000000001</v>
      </c>
      <c r="AV678" s="38">
        <v>-0.3851193</v>
      </c>
      <c r="AW678" s="38">
        <v>-0.19908429999999999</v>
      </c>
      <c r="AX678" s="38">
        <v>2.9854499999999999E-2</v>
      </c>
      <c r="AY678" s="38">
        <v>9.5939700000000003E-2</v>
      </c>
      <c r="AZ678" s="38">
        <v>9.9466200000000005E-2</v>
      </c>
      <c r="BA678" s="38">
        <v>1.89702E-2</v>
      </c>
      <c r="BB678" s="38">
        <v>-0.14621419999999999</v>
      </c>
      <c r="BC678" s="38">
        <v>7.0909899999999998E-2</v>
      </c>
      <c r="BD678" s="38">
        <v>-0.1230937</v>
      </c>
      <c r="BE678" s="38">
        <v>-0.28612029999999999</v>
      </c>
      <c r="BF678" s="38">
        <v>0.38904610000000001</v>
      </c>
      <c r="BG678" s="38">
        <v>-0.36698609999999998</v>
      </c>
      <c r="BH678" s="38">
        <v>-0.57895739999999996</v>
      </c>
      <c r="BI678" s="38">
        <v>-0.2508745</v>
      </c>
      <c r="BJ678" s="38">
        <v>0.17371819999999999</v>
      </c>
      <c r="BK678" s="38">
        <v>7.7347100000000002E-2</v>
      </c>
      <c r="BL678" s="38">
        <v>0.25553199999999998</v>
      </c>
      <c r="BM678" s="38">
        <v>-2.1103899999999998E-2</v>
      </c>
      <c r="BN678" s="38">
        <v>4.9566800000000001E-2</v>
      </c>
      <c r="BO678" s="38">
        <v>0.1015626</v>
      </c>
      <c r="BP678" s="38">
        <v>-6.1852400000000002E-2</v>
      </c>
      <c r="BQ678" s="38">
        <v>-4.2113000000000003E-3</v>
      </c>
      <c r="BR678" s="38">
        <v>-0.19855390000000001</v>
      </c>
      <c r="BS678" s="38">
        <v>-7.5463100000000005E-2</v>
      </c>
      <c r="BT678" s="38">
        <v>-0.32215359999999998</v>
      </c>
      <c r="BU678" s="38">
        <v>-0.15235380000000001</v>
      </c>
      <c r="BV678" s="38">
        <v>6.8781999999999996E-2</v>
      </c>
      <c r="BW678" s="38">
        <v>0.1536517</v>
      </c>
      <c r="BX678" s="38">
        <v>0.1609913</v>
      </c>
      <c r="BY678" s="38">
        <v>9.1266E-2</v>
      </c>
      <c r="BZ678" s="38">
        <v>-7.3842599999999994E-2</v>
      </c>
      <c r="CA678" s="38">
        <v>0.148426</v>
      </c>
      <c r="CB678" s="38">
        <v>-5.4059099999999999E-2</v>
      </c>
      <c r="CC678" s="38">
        <v>-0.20632529999999999</v>
      </c>
      <c r="CD678" s="38">
        <v>0.486676</v>
      </c>
      <c r="CE678" s="38">
        <v>-0.26032749999999999</v>
      </c>
      <c r="CF678" s="38">
        <v>-0.49003479999999999</v>
      </c>
      <c r="CG678" s="38">
        <v>-0.1842888</v>
      </c>
      <c r="CH678" s="38">
        <v>0.2095011</v>
      </c>
      <c r="CI678" s="38">
        <v>0.1048943</v>
      </c>
      <c r="CJ678" s="38">
        <v>0.2748775</v>
      </c>
      <c r="CK678" s="38">
        <v>3.3617E-3</v>
      </c>
      <c r="CL678" s="38">
        <v>7.1009500000000003E-2</v>
      </c>
      <c r="CM678" s="38">
        <v>0.1369735</v>
      </c>
      <c r="CN678" s="38">
        <v>-1.2026800000000001E-2</v>
      </c>
      <c r="CO678" s="38">
        <v>5.72557E-2</v>
      </c>
      <c r="CP678" s="38">
        <v>-0.136825</v>
      </c>
      <c r="CQ678" s="38">
        <v>-3.57349E-2</v>
      </c>
      <c r="CR678" s="38">
        <v>-0.27854370000000001</v>
      </c>
      <c r="CS678" s="38">
        <v>-0.1199884</v>
      </c>
      <c r="CT678" s="38">
        <v>9.5743099999999998E-2</v>
      </c>
      <c r="CU678" s="38">
        <v>0.19362280000000001</v>
      </c>
      <c r="CV678" s="38">
        <v>0.20360339999999999</v>
      </c>
      <c r="CW678" s="38">
        <v>0.14133780000000001</v>
      </c>
      <c r="CX678" s="38">
        <v>-2.3718300000000001E-2</v>
      </c>
      <c r="CY678" s="38">
        <v>0.2021133</v>
      </c>
      <c r="CZ678" s="38">
        <v>-6.2459000000000004E-3</v>
      </c>
      <c r="DA678" s="38">
        <v>-0.15105959999999999</v>
      </c>
      <c r="DB678" s="38">
        <v>0.55429419999999996</v>
      </c>
      <c r="DC678" s="38">
        <v>-0.18645610000000001</v>
      </c>
      <c r="DD678" s="38">
        <v>-0.42844719999999997</v>
      </c>
      <c r="DE678" s="38">
        <v>-0.13817160000000001</v>
      </c>
      <c r="DF678" s="38">
        <v>0.2452841</v>
      </c>
      <c r="DG678" s="38">
        <v>0.13244139999999999</v>
      </c>
      <c r="DH678" s="38">
        <v>0.29422290000000001</v>
      </c>
      <c r="DI678" s="38">
        <v>2.7827299999999999E-2</v>
      </c>
      <c r="DJ678" s="38">
        <v>9.2452199999999998E-2</v>
      </c>
      <c r="DK678" s="38">
        <v>0.17238439999999999</v>
      </c>
      <c r="DL678" s="38">
        <v>3.7798699999999998E-2</v>
      </c>
      <c r="DM678" s="38">
        <v>0.1187228</v>
      </c>
      <c r="DN678" s="38">
        <v>-7.5096099999999999E-2</v>
      </c>
      <c r="DO678" s="38">
        <v>3.9931999999999997E-3</v>
      </c>
      <c r="DP678" s="38">
        <v>-0.2349337</v>
      </c>
      <c r="DQ678" s="38">
        <v>-8.7623000000000006E-2</v>
      </c>
      <c r="DR678" s="38">
        <v>0.1227042</v>
      </c>
      <c r="DS678" s="38">
        <v>0.233594</v>
      </c>
      <c r="DT678" s="38">
        <v>0.24621560000000001</v>
      </c>
      <c r="DU678" s="38">
        <v>0.19140969999999999</v>
      </c>
      <c r="DV678" s="38">
        <v>2.6405999999999999E-2</v>
      </c>
      <c r="DW678" s="38">
        <v>0.25580069999999999</v>
      </c>
      <c r="DX678" s="38">
        <v>4.1567300000000001E-2</v>
      </c>
      <c r="DY678" s="38">
        <v>-9.5793799999999998E-2</v>
      </c>
      <c r="DZ678" s="38">
        <v>0.62191240000000003</v>
      </c>
      <c r="EA678" s="38">
        <v>-0.1125847</v>
      </c>
      <c r="EB678" s="38">
        <v>-0.36685970000000001</v>
      </c>
      <c r="EC678" s="38">
        <v>-9.2054499999999997E-2</v>
      </c>
      <c r="ED678" s="38">
        <v>0.29694890000000002</v>
      </c>
      <c r="EE678" s="38">
        <v>0.17221510000000001</v>
      </c>
      <c r="EF678" s="38">
        <v>0.32215470000000002</v>
      </c>
      <c r="EG678" s="38">
        <v>6.3151700000000005E-2</v>
      </c>
      <c r="EH678" s="38">
        <v>0.12341199999999999</v>
      </c>
      <c r="EI678" s="38">
        <v>0.22351209999999999</v>
      </c>
      <c r="EJ678" s="38">
        <v>0.1097389</v>
      </c>
      <c r="EK678" s="38">
        <v>0.2074715</v>
      </c>
      <c r="EL678" s="38">
        <v>1.4030600000000001E-2</v>
      </c>
      <c r="EM678" s="38">
        <v>6.1354400000000003E-2</v>
      </c>
      <c r="EN678" s="38">
        <v>-0.17196800000000001</v>
      </c>
      <c r="EO678" s="38">
        <v>-4.0892600000000001E-2</v>
      </c>
      <c r="EP678" s="38">
        <v>0.16163179999999999</v>
      </c>
      <c r="EQ678" s="38">
        <v>0.29130590000000001</v>
      </c>
      <c r="ER678" s="38">
        <v>0.30774069999999998</v>
      </c>
      <c r="ES678" s="38">
        <v>0.26370549999999998</v>
      </c>
      <c r="ET678" s="38">
        <v>9.8777599999999993E-2</v>
      </c>
      <c r="EU678" s="38">
        <v>0.33331670000000002</v>
      </c>
      <c r="EV678" s="38">
        <v>0.1106019</v>
      </c>
      <c r="EW678" s="38">
        <v>-1.5998800000000001E-2</v>
      </c>
      <c r="EX678" s="38">
        <v>0.71954240000000003</v>
      </c>
      <c r="EY678" s="38">
        <v>-5.9261000000000001E-3</v>
      </c>
      <c r="EZ678" s="38">
        <v>-0.27793709999999999</v>
      </c>
      <c r="FA678" s="38">
        <v>-2.54688E-2</v>
      </c>
      <c r="FB678" s="38">
        <v>80.5</v>
      </c>
      <c r="FC678" s="38">
        <v>79.5</v>
      </c>
      <c r="FD678" s="38">
        <v>77.5</v>
      </c>
      <c r="FE678" s="38">
        <v>76</v>
      </c>
      <c r="FF678" s="38">
        <v>74</v>
      </c>
      <c r="FG678" s="38">
        <v>74</v>
      </c>
      <c r="FH678" s="38">
        <v>75.5</v>
      </c>
      <c r="FI678" s="38">
        <v>79.5</v>
      </c>
      <c r="FJ678" s="38">
        <v>84</v>
      </c>
      <c r="FK678" s="38">
        <v>86.5</v>
      </c>
      <c r="FL678" s="38">
        <v>89.5</v>
      </c>
      <c r="FM678" s="38">
        <v>92.5</v>
      </c>
      <c r="FN678" s="38">
        <v>94.5</v>
      </c>
      <c r="FO678" s="38">
        <v>96.5</v>
      </c>
      <c r="FP678" s="38">
        <v>97.5</v>
      </c>
      <c r="FQ678" s="38">
        <v>99</v>
      </c>
      <c r="FR678" s="38">
        <v>100</v>
      </c>
      <c r="FS678" s="38">
        <v>101</v>
      </c>
      <c r="FT678" s="38">
        <v>100.5</v>
      </c>
      <c r="FU678" s="38">
        <v>99.5</v>
      </c>
      <c r="FV678" s="38">
        <v>97.5</v>
      </c>
      <c r="FW678">
        <v>94.5</v>
      </c>
      <c r="FX678">
        <v>91.5</v>
      </c>
      <c r="FY678">
        <v>88.5</v>
      </c>
      <c r="FZ678">
        <v>7.0501900000000006E-2</v>
      </c>
      <c r="GA678">
        <v>0.48521130000000001</v>
      </c>
      <c r="GB678">
        <v>1</v>
      </c>
    </row>
    <row r="679" spans="1:184" x14ac:dyDescent="0.3">
      <c r="A679" t="s">
        <v>279</v>
      </c>
      <c r="B679" t="s">
        <v>1</v>
      </c>
      <c r="C679" t="s">
        <v>261</v>
      </c>
      <c r="D679" t="s">
        <v>1</v>
      </c>
      <c r="E679" t="s">
        <v>1</v>
      </c>
      <c r="F679" t="s">
        <v>1</v>
      </c>
      <c r="G679" t="s">
        <v>1</v>
      </c>
      <c r="H679" s="40" t="s">
        <v>1</v>
      </c>
      <c r="I679" s="18" t="s">
        <v>1</v>
      </c>
      <c r="J679" s="38" t="s">
        <v>1</v>
      </c>
      <c r="K679" s="18">
        <v>44739</v>
      </c>
      <c r="L679" s="38">
        <v>1838</v>
      </c>
      <c r="M679" s="38">
        <v>1838</v>
      </c>
      <c r="N679" s="38">
        <v>14.43389</v>
      </c>
      <c r="O679" s="38">
        <v>13.836539999999999</v>
      </c>
      <c r="P679" s="38">
        <v>13.393800000000001</v>
      </c>
      <c r="Q679" s="38">
        <v>13.355549999999999</v>
      </c>
      <c r="R679" s="38">
        <v>14.120480000000001</v>
      </c>
      <c r="S679" s="38">
        <v>15.73244</v>
      </c>
      <c r="T679" s="38">
        <v>17.328009999999999</v>
      </c>
      <c r="U679" s="38">
        <v>19.828099999999999</v>
      </c>
      <c r="V679" s="38">
        <v>23.001529999999999</v>
      </c>
      <c r="W679" s="38">
        <v>25.166509999999999</v>
      </c>
      <c r="X679" s="38">
        <v>27.196169999999999</v>
      </c>
      <c r="Y679" s="38">
        <v>28.569939999999999</v>
      </c>
      <c r="Z679" s="38">
        <v>29.410270000000001</v>
      </c>
      <c r="AA679" s="38">
        <v>30.332450000000001</v>
      </c>
      <c r="AB679" s="38">
        <v>30.719290000000001</v>
      </c>
      <c r="AC679" s="38">
        <v>30.526800000000001</v>
      </c>
      <c r="AD679" s="38">
        <v>29.55911</v>
      </c>
      <c r="AE679" s="38">
        <v>27.488389999999999</v>
      </c>
      <c r="AF679" s="38">
        <v>25.393830000000001</v>
      </c>
      <c r="AG679" s="38">
        <v>24.226759999999999</v>
      </c>
      <c r="AH679" s="38">
        <v>22.6158</v>
      </c>
      <c r="AI679" s="38">
        <v>20.521519999999999</v>
      </c>
      <c r="AJ679" s="38">
        <v>18.296309999999998</v>
      </c>
      <c r="AK679" s="38">
        <v>16.614260000000002</v>
      </c>
      <c r="AL679" s="38">
        <v>-0.2357583</v>
      </c>
      <c r="AM679" s="38">
        <v>-0.17484189999999999</v>
      </c>
      <c r="AN679" s="38">
        <v>-6.9720099999999993E-2</v>
      </c>
      <c r="AO679" s="38">
        <v>0.16235720000000001</v>
      </c>
      <c r="AP679" s="38">
        <v>0.1384581</v>
      </c>
      <c r="AQ679" s="38">
        <v>0.35055900000000001</v>
      </c>
      <c r="AR679" s="38">
        <v>0.28924159999999999</v>
      </c>
      <c r="AS679" s="38">
        <v>-0.36183599999999999</v>
      </c>
      <c r="AT679" s="38">
        <v>-0.51318280000000005</v>
      </c>
      <c r="AU679" s="38">
        <v>-0.56538149999999998</v>
      </c>
      <c r="AV679" s="38">
        <v>-0.29844369999999998</v>
      </c>
      <c r="AW679" s="38">
        <v>-8.8230100000000006E-2</v>
      </c>
      <c r="AX679" s="38">
        <v>-7.2759699999999997E-2</v>
      </c>
      <c r="AY679" s="38">
        <v>4.9373800000000002E-2</v>
      </c>
      <c r="AZ679" s="38">
        <v>0.19854939999999999</v>
      </c>
      <c r="BA679" s="38">
        <v>3.9214000000000002E-3</v>
      </c>
      <c r="BB679" s="38">
        <v>0.22190270000000001</v>
      </c>
      <c r="BC679" s="38">
        <v>0.1059539</v>
      </c>
      <c r="BD679" s="38">
        <v>7.2838200000000006E-2</v>
      </c>
      <c r="BE679" s="38">
        <v>0.10833669999999999</v>
      </c>
      <c r="BF679" s="38">
        <v>0.2006685</v>
      </c>
      <c r="BG679" s="38">
        <v>-0.1115124</v>
      </c>
      <c r="BH679" s="38">
        <v>4.5775999999999997E-2</v>
      </c>
      <c r="BI679" s="38">
        <v>7.1165900000000004E-2</v>
      </c>
      <c r="BJ679" s="38">
        <v>-0.17647109999999999</v>
      </c>
      <c r="BK679" s="38">
        <v>-0.13463420000000001</v>
      </c>
      <c r="BL679" s="38">
        <v>-3.3263500000000001E-2</v>
      </c>
      <c r="BM679" s="38">
        <v>0.2039511</v>
      </c>
      <c r="BN679" s="38">
        <v>0.1731386</v>
      </c>
      <c r="BO679" s="38">
        <v>0.41594730000000002</v>
      </c>
      <c r="BP679" s="38">
        <v>0.36225410000000002</v>
      </c>
      <c r="BQ679" s="38">
        <v>-0.3065812</v>
      </c>
      <c r="BR679" s="38">
        <v>-0.45985239999999999</v>
      </c>
      <c r="BS679" s="38">
        <v>-0.46611609999999998</v>
      </c>
      <c r="BT679" s="38">
        <v>-0.1881032</v>
      </c>
      <c r="BU679" s="38">
        <v>-4.63627E-2</v>
      </c>
      <c r="BV679" s="38">
        <v>-4.1615199999999998E-2</v>
      </c>
      <c r="BW679" s="38">
        <v>0.104778</v>
      </c>
      <c r="BX679" s="38">
        <v>0.25475900000000001</v>
      </c>
      <c r="BY679" s="38">
        <v>6.6872200000000007E-2</v>
      </c>
      <c r="BZ679" s="38">
        <v>0.30656939999999999</v>
      </c>
      <c r="CA679" s="38">
        <v>0.2490426</v>
      </c>
      <c r="CB679" s="38">
        <v>0.18247530000000001</v>
      </c>
      <c r="CC679" s="38">
        <v>0.20292560000000001</v>
      </c>
      <c r="CD679" s="38">
        <v>0.27241470000000001</v>
      </c>
      <c r="CE679" s="38">
        <v>-2.3549899999999999E-2</v>
      </c>
      <c r="CF679" s="38">
        <v>0.1499761</v>
      </c>
      <c r="CG679" s="38">
        <v>0.1379109</v>
      </c>
      <c r="CH679" s="38">
        <v>-0.135409</v>
      </c>
      <c r="CI679" s="38">
        <v>-0.1067864</v>
      </c>
      <c r="CJ679" s="38">
        <v>-8.0137999999999997E-3</v>
      </c>
      <c r="CK679" s="38">
        <v>0.23275889999999999</v>
      </c>
      <c r="CL679" s="38">
        <v>0.19715820000000001</v>
      </c>
      <c r="CM679" s="38">
        <v>0.46123510000000001</v>
      </c>
      <c r="CN679" s="38">
        <v>0.41282219999999997</v>
      </c>
      <c r="CO679" s="38">
        <v>-0.26831179999999999</v>
      </c>
      <c r="CP679" s="38">
        <v>-0.42291600000000001</v>
      </c>
      <c r="CQ679" s="38">
        <v>-0.39736519999999997</v>
      </c>
      <c r="CR679" s="38">
        <v>-0.11168169999999999</v>
      </c>
      <c r="CS679" s="38">
        <v>-1.7365499999999999E-2</v>
      </c>
      <c r="CT679" s="38">
        <v>-2.0044699999999999E-2</v>
      </c>
      <c r="CU679" s="38">
        <v>0.14315079999999999</v>
      </c>
      <c r="CV679" s="38">
        <v>0.2936896</v>
      </c>
      <c r="CW679" s="38">
        <v>0.1104718</v>
      </c>
      <c r="CX679" s="38">
        <v>0.36520930000000001</v>
      </c>
      <c r="CY679" s="38">
        <v>0.3481455</v>
      </c>
      <c r="CZ679" s="38">
        <v>0.25840970000000002</v>
      </c>
      <c r="DA679" s="38">
        <v>0.2684376</v>
      </c>
      <c r="DB679" s="38">
        <v>0.3221058</v>
      </c>
      <c r="DC679" s="38">
        <v>3.7372599999999999E-2</v>
      </c>
      <c r="DD679" s="38">
        <v>0.22214490000000001</v>
      </c>
      <c r="DE679" s="38">
        <v>0.1841382</v>
      </c>
      <c r="DF679" s="38">
        <v>-9.4346899999999997E-2</v>
      </c>
      <c r="DG679" s="38">
        <v>-7.8938700000000001E-2</v>
      </c>
      <c r="DH679" s="38">
        <v>1.7235899999999998E-2</v>
      </c>
      <c r="DI679" s="38">
        <v>0.26156669999999999</v>
      </c>
      <c r="DJ679" s="38">
        <v>0.22117780000000001</v>
      </c>
      <c r="DK679" s="38">
        <v>0.50652280000000005</v>
      </c>
      <c r="DL679" s="38">
        <v>0.46339039999999998</v>
      </c>
      <c r="DM679" s="38">
        <v>-0.23004250000000001</v>
      </c>
      <c r="DN679" s="38">
        <v>-0.38597949999999998</v>
      </c>
      <c r="DO679" s="38">
        <v>-0.32861420000000002</v>
      </c>
      <c r="DP679" s="38">
        <v>-3.5260199999999998E-2</v>
      </c>
      <c r="DQ679" s="38">
        <v>1.1631799999999999E-2</v>
      </c>
      <c r="DR679" s="38">
        <v>1.5259E-3</v>
      </c>
      <c r="DS679" s="38">
        <v>0.18152360000000001</v>
      </c>
      <c r="DT679" s="38">
        <v>0.33262019999999998</v>
      </c>
      <c r="DU679" s="38">
        <v>0.1540714</v>
      </c>
      <c r="DV679" s="38">
        <v>0.42384929999999998</v>
      </c>
      <c r="DW679" s="38">
        <v>0.44724829999999999</v>
      </c>
      <c r="DX679" s="38">
        <v>0.33434409999999998</v>
      </c>
      <c r="DY679" s="38">
        <v>0.33394960000000001</v>
      </c>
      <c r="DZ679" s="38">
        <v>0.37179699999999999</v>
      </c>
      <c r="EA679" s="38">
        <v>9.8295199999999999E-2</v>
      </c>
      <c r="EB679" s="38">
        <v>0.29431360000000001</v>
      </c>
      <c r="EC679" s="38">
        <v>0.2303656</v>
      </c>
      <c r="ED679" s="38">
        <v>-3.5059699999999999E-2</v>
      </c>
      <c r="EE679" s="38">
        <v>-3.8731000000000002E-2</v>
      </c>
      <c r="EF679" s="38">
        <v>5.3692499999999997E-2</v>
      </c>
      <c r="EG679" s="38">
        <v>0.3031606</v>
      </c>
      <c r="EH679" s="38">
        <v>0.25585819999999998</v>
      </c>
      <c r="EI679" s="38">
        <v>0.57191119999999995</v>
      </c>
      <c r="EJ679" s="38">
        <v>0.53640279999999996</v>
      </c>
      <c r="EK679" s="38">
        <v>-0.17478759999999999</v>
      </c>
      <c r="EL679" s="38">
        <v>-0.33264909999999998</v>
      </c>
      <c r="EM679" s="38">
        <v>-0.22934879999999999</v>
      </c>
      <c r="EN679" s="38">
        <v>7.5080300000000003E-2</v>
      </c>
      <c r="EO679" s="38">
        <v>5.3499199999999997E-2</v>
      </c>
      <c r="EP679" s="38">
        <v>3.2670400000000002E-2</v>
      </c>
      <c r="EQ679" s="38">
        <v>0.23692779999999999</v>
      </c>
      <c r="ER679" s="38">
        <v>0.3888298</v>
      </c>
      <c r="ES679" s="38">
        <v>0.2170223</v>
      </c>
      <c r="ET679" s="38">
        <v>0.50851599999999997</v>
      </c>
      <c r="EU679" s="38">
        <v>0.590337</v>
      </c>
      <c r="EV679" s="38">
        <v>0.44398130000000002</v>
      </c>
      <c r="EW679" s="38">
        <v>0.42853849999999999</v>
      </c>
      <c r="EX679" s="38">
        <v>0.44354320000000003</v>
      </c>
      <c r="EY679" s="38">
        <v>0.1862576</v>
      </c>
      <c r="EZ679" s="38">
        <v>0.39851379999999997</v>
      </c>
      <c r="FA679" s="38">
        <v>0.2971106</v>
      </c>
      <c r="FB679" s="38">
        <v>85.5</v>
      </c>
      <c r="FC679" s="38">
        <v>83.500010000000003</v>
      </c>
      <c r="FD679" s="38">
        <v>80.5</v>
      </c>
      <c r="FE679" s="38">
        <v>77.5</v>
      </c>
      <c r="FF679" s="38">
        <v>76.5</v>
      </c>
      <c r="FG679" s="38">
        <v>75</v>
      </c>
      <c r="FH679" s="38">
        <v>76</v>
      </c>
      <c r="FI679" s="38">
        <v>79.5</v>
      </c>
      <c r="FJ679" s="38">
        <v>83.5</v>
      </c>
      <c r="FK679" s="38">
        <v>88</v>
      </c>
      <c r="FL679" s="38">
        <v>92</v>
      </c>
      <c r="FM679" s="38">
        <v>95.5</v>
      </c>
      <c r="FN679" s="38">
        <v>98.5</v>
      </c>
      <c r="FO679" s="38">
        <v>100.5</v>
      </c>
      <c r="FP679" s="38">
        <v>102.5</v>
      </c>
      <c r="FQ679" s="38">
        <v>103.5</v>
      </c>
      <c r="FR679" s="38">
        <v>104.5</v>
      </c>
      <c r="FS679" s="38">
        <v>105</v>
      </c>
      <c r="FT679" s="38">
        <v>105</v>
      </c>
      <c r="FU679" s="38">
        <v>103.5</v>
      </c>
      <c r="FV679" s="38">
        <v>100</v>
      </c>
      <c r="FW679">
        <v>97</v>
      </c>
      <c r="FX679">
        <v>93.5</v>
      </c>
      <c r="FY679">
        <v>90</v>
      </c>
      <c r="FZ679">
        <v>0.11984939999999999</v>
      </c>
      <c r="GA679">
        <v>1.005466</v>
      </c>
      <c r="GB679">
        <v>1</v>
      </c>
    </row>
    <row r="680" spans="1:184" x14ac:dyDescent="0.3">
      <c r="A680" t="s">
        <v>279</v>
      </c>
      <c r="B680" t="s">
        <v>1</v>
      </c>
      <c r="C680" t="s">
        <v>261</v>
      </c>
      <c r="D680" t="s">
        <v>1</v>
      </c>
      <c r="E680" t="s">
        <v>1</v>
      </c>
      <c r="F680" t="s">
        <v>1</v>
      </c>
      <c r="G680" t="s">
        <v>1</v>
      </c>
      <c r="H680" s="40" t="s">
        <v>1</v>
      </c>
      <c r="I680" s="18" t="s">
        <v>1</v>
      </c>
      <c r="J680" s="38" t="s">
        <v>1</v>
      </c>
      <c r="K680" s="18">
        <v>44753</v>
      </c>
      <c r="L680" s="38">
        <v>1832</v>
      </c>
      <c r="M680" s="38">
        <v>1832</v>
      </c>
      <c r="N680" s="38">
        <v>13.61811</v>
      </c>
      <c r="O680" s="38">
        <v>13.052160000000001</v>
      </c>
      <c r="P680" s="38">
        <v>12.647869999999999</v>
      </c>
      <c r="Q680" s="38">
        <v>12.607659999999999</v>
      </c>
      <c r="R680" s="38">
        <v>13.42042</v>
      </c>
      <c r="S680" s="38">
        <v>14.969440000000001</v>
      </c>
      <c r="T680" s="38">
        <v>16.560030000000001</v>
      </c>
      <c r="U680" s="38">
        <v>18.99071</v>
      </c>
      <c r="V680" s="38">
        <v>22.10249</v>
      </c>
      <c r="W680" s="38">
        <v>24.429770000000001</v>
      </c>
      <c r="X680" s="38">
        <v>26.62593</v>
      </c>
      <c r="Y680" s="38">
        <v>28.104099999999999</v>
      </c>
      <c r="Z680" s="38">
        <v>29.013030000000001</v>
      </c>
      <c r="AA680" s="38">
        <v>30.019359999999999</v>
      </c>
      <c r="AB680" s="38">
        <v>30.52383</v>
      </c>
      <c r="AC680" s="38">
        <v>30.29402</v>
      </c>
      <c r="AD680" s="38">
        <v>29.217690000000001</v>
      </c>
      <c r="AE680" s="38">
        <v>27.0305</v>
      </c>
      <c r="AF680" s="38">
        <v>25.081430000000001</v>
      </c>
      <c r="AG680" s="38">
        <v>23.91527</v>
      </c>
      <c r="AH680" s="38">
        <v>22.39911</v>
      </c>
      <c r="AI680" s="38">
        <v>20.236519999999999</v>
      </c>
      <c r="AJ680" s="38">
        <v>18.027640000000002</v>
      </c>
      <c r="AK680" s="38">
        <v>16.398859999999999</v>
      </c>
      <c r="AL680" s="38">
        <v>-0.1123084</v>
      </c>
      <c r="AM680" s="38">
        <v>-8.6434800000000006E-2</v>
      </c>
      <c r="AN680" s="38">
        <v>-0.10455299999999999</v>
      </c>
      <c r="AO680" s="38">
        <v>-0.13191310000000001</v>
      </c>
      <c r="AP680" s="38">
        <v>-5.6720300000000001E-2</v>
      </c>
      <c r="AQ680" s="38">
        <v>0.16643189999999999</v>
      </c>
      <c r="AR680" s="38">
        <v>0.23728070000000001</v>
      </c>
      <c r="AS680" s="38">
        <v>-0.24766189999999999</v>
      </c>
      <c r="AT680" s="38">
        <v>-0.40198210000000001</v>
      </c>
      <c r="AU680" s="38">
        <v>-0.39216580000000001</v>
      </c>
      <c r="AV680" s="38">
        <v>-0.22856299999999999</v>
      </c>
      <c r="AW680" s="38">
        <v>-0.29001779999999999</v>
      </c>
      <c r="AX680" s="38">
        <v>-0.12595029999999999</v>
      </c>
      <c r="AY680" s="38">
        <v>-2.1914999999999999E-3</v>
      </c>
      <c r="AZ680" s="38">
        <v>0.32601750000000002</v>
      </c>
      <c r="BA680" s="38">
        <v>0.2023028</v>
      </c>
      <c r="BB680" s="38">
        <v>0.47103679999999998</v>
      </c>
      <c r="BC680" s="38">
        <v>0.21966530000000001</v>
      </c>
      <c r="BD680" s="38">
        <v>0.26469809999999999</v>
      </c>
      <c r="BE680" s="38">
        <v>0.32389420000000002</v>
      </c>
      <c r="BF680" s="38">
        <v>0.16072400000000001</v>
      </c>
      <c r="BG680" s="38">
        <v>-0.16694909999999999</v>
      </c>
      <c r="BH680" s="38">
        <v>9.6596000000000008E-3</v>
      </c>
      <c r="BI680" s="38">
        <v>2.27551E-2</v>
      </c>
      <c r="BJ680" s="38">
        <v>-4.22914E-2</v>
      </c>
      <c r="BK680" s="38">
        <v>-3.2391200000000002E-2</v>
      </c>
      <c r="BL680" s="38">
        <v>-6.3201199999999999E-2</v>
      </c>
      <c r="BM680" s="38">
        <v>-8.7992799999999996E-2</v>
      </c>
      <c r="BN680" s="38">
        <v>-1.84537E-2</v>
      </c>
      <c r="BO680" s="38">
        <v>0.2393294</v>
      </c>
      <c r="BP680" s="38">
        <v>0.32997179999999998</v>
      </c>
      <c r="BQ680" s="38">
        <v>-0.182251</v>
      </c>
      <c r="BR680" s="38">
        <v>-0.33851330000000002</v>
      </c>
      <c r="BS680" s="38">
        <v>-0.28671950000000002</v>
      </c>
      <c r="BT680" s="38">
        <v>-0.1140634</v>
      </c>
      <c r="BU680" s="38">
        <v>-0.23995320000000001</v>
      </c>
      <c r="BV680" s="38">
        <v>-9.07781E-2</v>
      </c>
      <c r="BW680" s="38">
        <v>5.4091899999999998E-2</v>
      </c>
      <c r="BX680" s="38">
        <v>0.38859929999999998</v>
      </c>
      <c r="BY680" s="38">
        <v>0.27086589999999999</v>
      </c>
      <c r="BZ680" s="38">
        <v>0.5471182</v>
      </c>
      <c r="CA680" s="38">
        <v>0.34816520000000001</v>
      </c>
      <c r="CB680" s="38">
        <v>0.37298979999999998</v>
      </c>
      <c r="CC680" s="38">
        <v>0.43227460000000001</v>
      </c>
      <c r="CD680" s="38">
        <v>0.24401819999999999</v>
      </c>
      <c r="CE680" s="38">
        <v>-6.2021300000000001E-2</v>
      </c>
      <c r="CF680" s="38">
        <v>0.13567689999999999</v>
      </c>
      <c r="CG680" s="38">
        <v>0.1008928</v>
      </c>
      <c r="CH680" s="38">
        <v>6.2021999999999997E-3</v>
      </c>
      <c r="CI680" s="38">
        <v>5.0391999999999998E-3</v>
      </c>
      <c r="CJ680" s="38">
        <v>-3.4561099999999997E-2</v>
      </c>
      <c r="CK680" s="38">
        <v>-5.7573800000000001E-2</v>
      </c>
      <c r="CL680" s="38">
        <v>8.0496000000000005E-3</v>
      </c>
      <c r="CM680" s="38">
        <v>0.28981790000000002</v>
      </c>
      <c r="CN680" s="38">
        <v>0.39416950000000001</v>
      </c>
      <c r="CO680" s="38">
        <v>-0.1369476</v>
      </c>
      <c r="CP680" s="38">
        <v>-0.29455510000000001</v>
      </c>
      <c r="CQ680" s="38">
        <v>-0.21368770000000001</v>
      </c>
      <c r="CR680" s="38">
        <v>-3.4761399999999998E-2</v>
      </c>
      <c r="CS680" s="38">
        <v>-0.20527870000000001</v>
      </c>
      <c r="CT680" s="38">
        <v>-6.6418000000000005E-2</v>
      </c>
      <c r="CU680" s="38">
        <v>9.3073600000000006E-2</v>
      </c>
      <c r="CV680" s="38">
        <v>0.43194329999999997</v>
      </c>
      <c r="CW680" s="38">
        <v>0.31835249999999998</v>
      </c>
      <c r="CX680" s="38">
        <v>0.59981200000000001</v>
      </c>
      <c r="CY680" s="38">
        <v>0.43716389999999999</v>
      </c>
      <c r="CZ680" s="38">
        <v>0.44799230000000001</v>
      </c>
      <c r="DA680" s="38">
        <v>0.50733850000000003</v>
      </c>
      <c r="DB680" s="38">
        <v>0.30170740000000001</v>
      </c>
      <c r="DC680" s="38">
        <v>1.0651300000000001E-2</v>
      </c>
      <c r="DD680" s="38">
        <v>0.22295609999999999</v>
      </c>
      <c r="DE680" s="38">
        <v>0.1550108</v>
      </c>
      <c r="DF680" s="38">
        <v>5.4695800000000003E-2</v>
      </c>
      <c r="DG680" s="38">
        <v>4.2469699999999999E-2</v>
      </c>
      <c r="DH680" s="38">
        <v>-5.921E-3</v>
      </c>
      <c r="DI680" s="38">
        <v>-2.71547E-2</v>
      </c>
      <c r="DJ680" s="38">
        <v>3.4552899999999998E-2</v>
      </c>
      <c r="DK680" s="38">
        <v>0.34030640000000001</v>
      </c>
      <c r="DL680" s="38">
        <v>0.45836710000000003</v>
      </c>
      <c r="DM680" s="38">
        <v>-9.1644299999999998E-2</v>
      </c>
      <c r="DN680" s="38">
        <v>-0.25059680000000001</v>
      </c>
      <c r="DO680" s="38">
        <v>-0.1406559</v>
      </c>
      <c r="DP680" s="38">
        <v>4.45406E-2</v>
      </c>
      <c r="DQ680" s="38">
        <v>-0.17060410000000001</v>
      </c>
      <c r="DR680" s="38">
        <v>-4.2057799999999999E-2</v>
      </c>
      <c r="DS680" s="38">
        <v>0.13205539999999999</v>
      </c>
      <c r="DT680" s="38">
        <v>0.47528730000000002</v>
      </c>
      <c r="DU680" s="38">
        <v>0.36583909999999997</v>
      </c>
      <c r="DV680" s="38">
        <v>0.65250580000000002</v>
      </c>
      <c r="DW680" s="38">
        <v>0.52616249999999998</v>
      </c>
      <c r="DX680" s="38">
        <v>0.52299479999999998</v>
      </c>
      <c r="DY680" s="38">
        <v>0.58240230000000004</v>
      </c>
      <c r="DZ680" s="38">
        <v>0.35939670000000001</v>
      </c>
      <c r="EA680" s="38">
        <v>8.3323900000000006E-2</v>
      </c>
      <c r="EB680" s="38">
        <v>0.31023529999999999</v>
      </c>
      <c r="EC680" s="38">
        <v>0.2091288</v>
      </c>
      <c r="ED680" s="38">
        <v>0.1247129</v>
      </c>
      <c r="EE680" s="38">
        <v>9.6513299999999996E-2</v>
      </c>
      <c r="EF680" s="38">
        <v>3.5430900000000001E-2</v>
      </c>
      <c r="EG680" s="38">
        <v>1.6765499999999999E-2</v>
      </c>
      <c r="EH680" s="38">
        <v>7.2819499999999995E-2</v>
      </c>
      <c r="EI680" s="38">
        <v>0.41320390000000001</v>
      </c>
      <c r="EJ680" s="38">
        <v>0.5510583</v>
      </c>
      <c r="EK680" s="38">
        <v>-2.62334E-2</v>
      </c>
      <c r="EL680" s="38">
        <v>-0.18712809999999999</v>
      </c>
      <c r="EM680" s="38">
        <v>-3.5209600000000001E-2</v>
      </c>
      <c r="EN680" s="38">
        <v>0.15904009999999999</v>
      </c>
      <c r="EO680" s="38">
        <v>-0.12053949999999999</v>
      </c>
      <c r="EP680" s="38">
        <v>-6.8856999999999998E-3</v>
      </c>
      <c r="EQ680" s="38">
        <v>0.1883388</v>
      </c>
      <c r="ER680" s="38">
        <v>0.53786920000000005</v>
      </c>
      <c r="ES680" s="38">
        <v>0.43440230000000002</v>
      </c>
      <c r="ET680" s="38">
        <v>0.72858730000000005</v>
      </c>
      <c r="EU680" s="38">
        <v>0.65466239999999998</v>
      </c>
      <c r="EV680" s="38">
        <v>0.63128649999999997</v>
      </c>
      <c r="EW680" s="38">
        <v>0.69078269999999997</v>
      </c>
      <c r="EX680" s="38">
        <v>0.4426909</v>
      </c>
      <c r="EY680" s="38">
        <v>0.18825169999999999</v>
      </c>
      <c r="EZ680" s="38">
        <v>0.43625259999999999</v>
      </c>
      <c r="FA680" s="38">
        <v>0.28726649999999998</v>
      </c>
      <c r="FB680" s="38">
        <v>81.5</v>
      </c>
      <c r="FC680" s="38">
        <v>79.5</v>
      </c>
      <c r="FD680" s="38">
        <v>79</v>
      </c>
      <c r="FE680" s="38">
        <v>79</v>
      </c>
      <c r="FF680" s="38">
        <v>76.5</v>
      </c>
      <c r="FG680" s="38">
        <v>75.5</v>
      </c>
      <c r="FH680" s="38">
        <v>75</v>
      </c>
      <c r="FI680" s="38">
        <v>77.5</v>
      </c>
      <c r="FJ680" s="38">
        <v>81</v>
      </c>
      <c r="FK680" s="38">
        <v>86</v>
      </c>
      <c r="FL680" s="38">
        <v>90.000010000000003</v>
      </c>
      <c r="FM680" s="38">
        <v>93.5</v>
      </c>
      <c r="FN680" s="38">
        <v>96.500010000000003</v>
      </c>
      <c r="FO680" s="38">
        <v>98.5</v>
      </c>
      <c r="FP680" s="38">
        <v>100.5</v>
      </c>
      <c r="FQ680" s="38">
        <v>102</v>
      </c>
      <c r="FR680" s="38">
        <v>103</v>
      </c>
      <c r="FS680" s="38">
        <v>103</v>
      </c>
      <c r="FT680" s="38">
        <v>103.5</v>
      </c>
      <c r="FU680" s="38">
        <v>101.5</v>
      </c>
      <c r="FV680" s="38">
        <v>99</v>
      </c>
      <c r="FW680">
        <v>96</v>
      </c>
      <c r="FX680">
        <v>93</v>
      </c>
      <c r="FY680">
        <v>89.5</v>
      </c>
      <c r="FZ680">
        <v>0.11462170000000001</v>
      </c>
      <c r="GA680">
        <v>0.91862960000000005</v>
      </c>
      <c r="GB680">
        <v>1</v>
      </c>
    </row>
    <row r="681" spans="1:184" x14ac:dyDescent="0.3">
      <c r="A681" t="s">
        <v>279</v>
      </c>
      <c r="B681" t="s">
        <v>1</v>
      </c>
      <c r="C681" t="s">
        <v>261</v>
      </c>
      <c r="D681" t="s">
        <v>1</v>
      </c>
      <c r="E681" t="s">
        <v>1</v>
      </c>
      <c r="F681" t="s">
        <v>1</v>
      </c>
      <c r="G681" t="s">
        <v>1</v>
      </c>
      <c r="H681" s="40" t="s">
        <v>1</v>
      </c>
      <c r="I681" s="18" t="s">
        <v>1</v>
      </c>
      <c r="J681" s="38" t="s">
        <v>1</v>
      </c>
      <c r="K681" s="18">
        <v>44760</v>
      </c>
      <c r="L681" s="38">
        <v>1830</v>
      </c>
      <c r="M681" s="38">
        <v>1830</v>
      </c>
      <c r="N681" s="38">
        <v>15.52596</v>
      </c>
      <c r="O681" s="38">
        <v>14.84352</v>
      </c>
      <c r="P681" s="38">
        <v>14.371689999999999</v>
      </c>
      <c r="Q681" s="38">
        <v>14.3607</v>
      </c>
      <c r="R681" s="38">
        <v>15.286250000000001</v>
      </c>
      <c r="S681" s="38">
        <v>17.071680000000001</v>
      </c>
      <c r="T681" s="38">
        <v>18.601600000000001</v>
      </c>
      <c r="U681" s="38">
        <v>21.098980000000001</v>
      </c>
      <c r="V681" s="38">
        <v>23.842449999999999</v>
      </c>
      <c r="W681" s="38">
        <v>26.220289999999999</v>
      </c>
      <c r="X681" s="38">
        <v>28.5091</v>
      </c>
      <c r="Y681" s="38">
        <v>30.08738</v>
      </c>
      <c r="Z681" s="38">
        <v>31.016020000000001</v>
      </c>
      <c r="AA681" s="38">
        <v>31.89742</v>
      </c>
      <c r="AB681" s="38">
        <v>32.342869999999998</v>
      </c>
      <c r="AC681" s="38">
        <v>31.715019999999999</v>
      </c>
      <c r="AD681" s="38">
        <v>30.264970000000002</v>
      </c>
      <c r="AE681" s="38">
        <v>27.851030000000002</v>
      </c>
      <c r="AF681" s="38">
        <v>25.608630000000002</v>
      </c>
      <c r="AG681" s="38">
        <v>24.59423</v>
      </c>
      <c r="AH681" s="38">
        <v>23.074660000000002</v>
      </c>
      <c r="AI681" s="38">
        <v>21.012419999999999</v>
      </c>
      <c r="AJ681" s="38">
        <v>18.627479999999998</v>
      </c>
      <c r="AK681" s="38">
        <v>16.755459999999999</v>
      </c>
      <c r="AL681" s="38">
        <v>-0.29697370000000001</v>
      </c>
      <c r="AM681" s="38">
        <v>-0.26872299999999999</v>
      </c>
      <c r="AN681" s="38">
        <v>-0.14176610000000001</v>
      </c>
      <c r="AO681" s="38">
        <v>-0.193935</v>
      </c>
      <c r="AP681" s="38">
        <v>-0.21175769999999999</v>
      </c>
      <c r="AQ681" s="38">
        <v>-0.2145551</v>
      </c>
      <c r="AR681" s="38">
        <v>-0.42155219999999999</v>
      </c>
      <c r="AS681" s="38">
        <v>-0.42454649999999999</v>
      </c>
      <c r="AT681" s="38">
        <v>-0.31445020000000001</v>
      </c>
      <c r="AU681" s="38">
        <v>0.1598155</v>
      </c>
      <c r="AV681" s="38">
        <v>0.1503342</v>
      </c>
      <c r="AW681" s="38">
        <v>-0.23855570000000001</v>
      </c>
      <c r="AX681" s="38">
        <v>-0.35068830000000001</v>
      </c>
      <c r="AY681" s="38">
        <v>-0.3847738</v>
      </c>
      <c r="AZ681" s="38">
        <v>2.03733E-2</v>
      </c>
      <c r="BA681" s="38">
        <v>8.5733000000000004E-2</v>
      </c>
      <c r="BB681" s="38">
        <v>0.1218755</v>
      </c>
      <c r="BC681" s="38">
        <v>-0.1372091</v>
      </c>
      <c r="BD681" s="38">
        <v>6.1682500000000001E-2</v>
      </c>
      <c r="BE681" s="38">
        <v>0.60611709999999996</v>
      </c>
      <c r="BF681" s="38">
        <v>0.56472089999999997</v>
      </c>
      <c r="BG681" s="38">
        <v>6.6481899999999997E-2</v>
      </c>
      <c r="BH681" s="38">
        <v>-4.44284E-2</v>
      </c>
      <c r="BI681" s="38">
        <v>-0.1508816</v>
      </c>
      <c r="BJ681" s="38">
        <v>-0.20936779999999999</v>
      </c>
      <c r="BK681" s="38">
        <v>-0.21711720000000001</v>
      </c>
      <c r="BL681" s="38">
        <v>-9.8973599999999995E-2</v>
      </c>
      <c r="BM681" s="38">
        <v>-0.1266506</v>
      </c>
      <c r="BN681" s="38">
        <v>-0.15060699999999999</v>
      </c>
      <c r="BO681" s="38">
        <v>-0.12007950000000001</v>
      </c>
      <c r="BP681" s="38">
        <v>-0.28858289999999998</v>
      </c>
      <c r="BQ681" s="38">
        <v>-0.3351806</v>
      </c>
      <c r="BR681" s="38">
        <v>-0.1422939</v>
      </c>
      <c r="BS681" s="38">
        <v>0.30000100000000002</v>
      </c>
      <c r="BT681" s="38">
        <v>0.26067020000000002</v>
      </c>
      <c r="BU681" s="38">
        <v>-0.17550579999999999</v>
      </c>
      <c r="BV681" s="38">
        <v>-0.31248680000000001</v>
      </c>
      <c r="BW681" s="38">
        <v>-0.31986779999999998</v>
      </c>
      <c r="BX681" s="38">
        <v>9.2900499999999997E-2</v>
      </c>
      <c r="BY681" s="38">
        <v>0.17537240000000001</v>
      </c>
      <c r="BZ681" s="38">
        <v>0.24195810000000001</v>
      </c>
      <c r="CA681" s="38">
        <v>7.69672E-2</v>
      </c>
      <c r="CB681" s="38">
        <v>0.24221039999999999</v>
      </c>
      <c r="CC681" s="38">
        <v>0.71445780000000003</v>
      </c>
      <c r="CD681" s="38">
        <v>0.65956479999999995</v>
      </c>
      <c r="CE681" s="38">
        <v>0.1865366</v>
      </c>
      <c r="CF681" s="38">
        <v>0.1008778</v>
      </c>
      <c r="CG681" s="38">
        <v>-5.0622300000000002E-2</v>
      </c>
      <c r="CH681" s="38">
        <v>-0.1486923</v>
      </c>
      <c r="CI681" s="38">
        <v>-0.18137519999999999</v>
      </c>
      <c r="CJ681" s="38">
        <v>-6.9335599999999997E-2</v>
      </c>
      <c r="CK681" s="38">
        <v>-8.0049700000000001E-2</v>
      </c>
      <c r="CL681" s="38">
        <v>-0.10825410000000001</v>
      </c>
      <c r="CM681" s="38">
        <v>-5.4646E-2</v>
      </c>
      <c r="CN681" s="38">
        <v>-0.19648879999999999</v>
      </c>
      <c r="CO681" s="38">
        <v>-0.27328609999999998</v>
      </c>
      <c r="CP681" s="38">
        <v>-2.3059E-2</v>
      </c>
      <c r="CQ681" s="38">
        <v>0.39709299999999997</v>
      </c>
      <c r="CR681" s="38">
        <v>0.33708860000000002</v>
      </c>
      <c r="CS681" s="38">
        <v>-0.1318376</v>
      </c>
      <c r="CT681" s="38">
        <v>-0.28602850000000002</v>
      </c>
      <c r="CU681" s="38">
        <v>-0.27491409999999999</v>
      </c>
      <c r="CV681" s="38">
        <v>0.1431326</v>
      </c>
      <c r="CW681" s="38">
        <v>0.23745640000000001</v>
      </c>
      <c r="CX681" s="38">
        <v>0.3251269</v>
      </c>
      <c r="CY681" s="38">
        <v>0.22530510000000001</v>
      </c>
      <c r="CZ681" s="38">
        <v>0.3672436</v>
      </c>
      <c r="DA681" s="38">
        <v>0.78949420000000003</v>
      </c>
      <c r="DB681" s="38">
        <v>0.72525329999999999</v>
      </c>
      <c r="DC681" s="38">
        <v>0.26968609999999998</v>
      </c>
      <c r="DD681" s="38">
        <v>0.20151649999999999</v>
      </c>
      <c r="DE681" s="38">
        <v>1.8817E-2</v>
      </c>
      <c r="DF681" s="38">
        <v>-8.8016700000000003E-2</v>
      </c>
      <c r="DG681" s="38">
        <v>-0.14563319999999999</v>
      </c>
      <c r="DH681" s="38">
        <v>-3.96976E-2</v>
      </c>
      <c r="DI681" s="38">
        <v>-3.3448800000000001E-2</v>
      </c>
      <c r="DJ681" s="38">
        <v>-6.5901299999999996E-2</v>
      </c>
      <c r="DK681" s="38">
        <v>1.07875E-2</v>
      </c>
      <c r="DL681" s="38">
        <v>-0.1043946</v>
      </c>
      <c r="DM681" s="38">
        <v>-0.21139160000000001</v>
      </c>
      <c r="DN681" s="38">
        <v>9.6175899999999995E-2</v>
      </c>
      <c r="DO681" s="38">
        <v>0.49418499999999999</v>
      </c>
      <c r="DP681" s="38">
        <v>0.41350700000000001</v>
      </c>
      <c r="DQ681" s="38">
        <v>-8.8169499999999998E-2</v>
      </c>
      <c r="DR681" s="38">
        <v>-0.25957019999999997</v>
      </c>
      <c r="DS681" s="38">
        <v>-0.22996030000000001</v>
      </c>
      <c r="DT681" s="38">
        <v>0.1933647</v>
      </c>
      <c r="DU681" s="38">
        <v>0.29954029999999998</v>
      </c>
      <c r="DV681" s="38">
        <v>0.40829569999999998</v>
      </c>
      <c r="DW681" s="38">
        <v>0.373643</v>
      </c>
      <c r="DX681" s="38">
        <v>0.49227670000000001</v>
      </c>
      <c r="DY681" s="38">
        <v>0.86453060000000004</v>
      </c>
      <c r="DZ681" s="38">
        <v>0.79094189999999998</v>
      </c>
      <c r="EA681" s="38">
        <v>0.35283560000000003</v>
      </c>
      <c r="EB681" s="38">
        <v>0.30215510000000001</v>
      </c>
      <c r="EC681" s="38">
        <v>8.8256200000000007E-2</v>
      </c>
      <c r="ED681" s="38">
        <v>-4.1090000000000001E-4</v>
      </c>
      <c r="EE681" s="38">
        <v>-9.4027399999999997E-2</v>
      </c>
      <c r="EF681" s="38">
        <v>3.0950000000000001E-3</v>
      </c>
      <c r="EG681" s="38">
        <v>3.38356E-2</v>
      </c>
      <c r="EH681" s="38">
        <v>-4.7505000000000004E-3</v>
      </c>
      <c r="EI681" s="38">
        <v>0.1052631</v>
      </c>
      <c r="EJ681" s="38">
        <v>2.8574700000000001E-2</v>
      </c>
      <c r="EK681" s="38">
        <v>-0.1220257</v>
      </c>
      <c r="EL681" s="38">
        <v>0.26833210000000002</v>
      </c>
      <c r="EM681" s="38">
        <v>0.63437049999999995</v>
      </c>
      <c r="EN681" s="38">
        <v>0.52384310000000001</v>
      </c>
      <c r="EO681" s="38">
        <v>-2.5119599999999999E-2</v>
      </c>
      <c r="EP681" s="38">
        <v>-0.2213687</v>
      </c>
      <c r="EQ681" s="38">
        <v>-0.16505429999999999</v>
      </c>
      <c r="ER681" s="38">
        <v>0.26589190000000001</v>
      </c>
      <c r="ES681" s="38">
        <v>0.38917970000000002</v>
      </c>
      <c r="ET681" s="38">
        <v>0.52837820000000002</v>
      </c>
      <c r="EU681" s="38">
        <v>0.58781919999999999</v>
      </c>
      <c r="EV681" s="38">
        <v>0.67280459999999997</v>
      </c>
      <c r="EW681" s="38">
        <v>0.97287129999999999</v>
      </c>
      <c r="EX681" s="38">
        <v>0.88578579999999996</v>
      </c>
      <c r="EY681" s="38">
        <v>0.47289029999999999</v>
      </c>
      <c r="EZ681" s="38">
        <v>0.44746140000000001</v>
      </c>
      <c r="FA681" s="38">
        <v>0.1885155</v>
      </c>
      <c r="FB681" s="38">
        <v>91.000010000000003</v>
      </c>
      <c r="FC681" s="38">
        <v>90.5</v>
      </c>
      <c r="FD681" s="38">
        <v>88.5</v>
      </c>
      <c r="FE681" s="38">
        <v>86.5</v>
      </c>
      <c r="FF681" s="38">
        <v>85</v>
      </c>
      <c r="FG681" s="38">
        <v>83</v>
      </c>
      <c r="FH681" s="38">
        <v>82.5</v>
      </c>
      <c r="FI681" s="38">
        <v>84</v>
      </c>
      <c r="FJ681" s="38">
        <v>83.5</v>
      </c>
      <c r="FK681" s="38">
        <v>87.5</v>
      </c>
      <c r="FL681" s="38">
        <v>93.500010000000003</v>
      </c>
      <c r="FM681" s="38">
        <v>98</v>
      </c>
      <c r="FN681" s="38">
        <v>101</v>
      </c>
      <c r="FO681" s="38">
        <v>103.5</v>
      </c>
      <c r="FP681" s="38">
        <v>105</v>
      </c>
      <c r="FQ681" s="38">
        <v>104.5</v>
      </c>
      <c r="FR681" s="38">
        <v>104.5</v>
      </c>
      <c r="FS681" s="38">
        <v>104.5</v>
      </c>
      <c r="FT681" s="38">
        <v>102.5</v>
      </c>
      <c r="FU681" s="38">
        <v>100</v>
      </c>
      <c r="FV681" s="38">
        <v>96.5</v>
      </c>
      <c r="FW681">
        <v>94.5</v>
      </c>
      <c r="FX681">
        <v>91</v>
      </c>
      <c r="FY681">
        <v>88</v>
      </c>
      <c r="FZ681">
        <v>0.1520918</v>
      </c>
      <c r="GA681">
        <v>0.90441419999999995</v>
      </c>
      <c r="GB681">
        <v>1</v>
      </c>
    </row>
    <row r="682" spans="1:184" x14ac:dyDescent="0.3">
      <c r="A682" t="s">
        <v>279</v>
      </c>
      <c r="B682" t="s">
        <v>1</v>
      </c>
      <c r="C682" t="s">
        <v>261</v>
      </c>
      <c r="D682" t="s">
        <v>1</v>
      </c>
      <c r="E682" t="s">
        <v>1</v>
      </c>
      <c r="F682" t="s">
        <v>1</v>
      </c>
      <c r="G682" t="s">
        <v>1</v>
      </c>
      <c r="H682" s="40" t="s">
        <v>1</v>
      </c>
      <c r="I682" s="18" t="s">
        <v>1</v>
      </c>
      <c r="J682" s="38" t="s">
        <v>1</v>
      </c>
      <c r="K682" s="18">
        <v>44763</v>
      </c>
      <c r="L682" s="38">
        <v>1830</v>
      </c>
      <c r="M682" s="38">
        <v>1830</v>
      </c>
      <c r="N682" s="38">
        <v>15.431229999999999</v>
      </c>
      <c r="O682" s="38">
        <v>14.680770000000001</v>
      </c>
      <c r="P682" s="38">
        <v>14.157439999999999</v>
      </c>
      <c r="Q682" s="38">
        <v>13.98493</v>
      </c>
      <c r="R682" s="38">
        <v>14.77983</v>
      </c>
      <c r="S682" s="38">
        <v>16.35848</v>
      </c>
      <c r="T682" s="38">
        <v>17.932459999999999</v>
      </c>
      <c r="U682" s="38">
        <v>20.73133</v>
      </c>
      <c r="V682" s="38">
        <v>23.998169999999998</v>
      </c>
      <c r="W682" s="38">
        <v>26.085429999999999</v>
      </c>
      <c r="X682" s="38">
        <v>27.839259999999999</v>
      </c>
      <c r="Y682" s="38">
        <v>29.08334</v>
      </c>
      <c r="Z682" s="38">
        <v>29.792809999999999</v>
      </c>
      <c r="AA682" s="38">
        <v>30.537849999999999</v>
      </c>
      <c r="AB682" s="38">
        <v>30.81326</v>
      </c>
      <c r="AC682" s="38">
        <v>29.891500000000001</v>
      </c>
      <c r="AD682" s="38">
        <v>29.762280000000001</v>
      </c>
      <c r="AE682" s="38">
        <v>27.68319</v>
      </c>
      <c r="AF682" s="38">
        <v>25.666930000000001</v>
      </c>
      <c r="AG682" s="38">
        <v>24.289169999999999</v>
      </c>
      <c r="AH682" s="38">
        <v>22.848099999999999</v>
      </c>
      <c r="AI682" s="38">
        <v>20.769749999999998</v>
      </c>
      <c r="AJ682" s="38">
        <v>18.31812</v>
      </c>
      <c r="AK682" s="38">
        <v>16.451440000000002</v>
      </c>
      <c r="AL682" s="38">
        <v>-0.3461477</v>
      </c>
      <c r="AM682" s="38">
        <v>-0.26639740000000001</v>
      </c>
      <c r="AN682" s="38">
        <v>-0.1005631</v>
      </c>
      <c r="AO682" s="38">
        <v>-2.38681E-2</v>
      </c>
      <c r="AP682" s="38">
        <v>0.19303219999999999</v>
      </c>
      <c r="AQ682" s="38">
        <v>8.6495699999999995E-2</v>
      </c>
      <c r="AR682" s="38">
        <v>0.10631110000000001</v>
      </c>
      <c r="AS682" s="38">
        <v>0.14077200000000001</v>
      </c>
      <c r="AT682" s="38">
        <v>0.12577260000000001</v>
      </c>
      <c r="AU682" s="38">
        <v>-0.18978590000000001</v>
      </c>
      <c r="AV682" s="38">
        <v>-0.1302248</v>
      </c>
      <c r="AW682" s="38">
        <v>-0.1321464</v>
      </c>
      <c r="AX682" s="38">
        <v>4.2147499999999997E-2</v>
      </c>
      <c r="AY682" s="38">
        <v>2.9324099999999999E-2</v>
      </c>
      <c r="AZ682" s="38">
        <v>1.98862E-2</v>
      </c>
      <c r="BA682" s="38">
        <v>-0.98249609999999998</v>
      </c>
      <c r="BB682" s="38">
        <v>0.43334729999999999</v>
      </c>
      <c r="BC682" s="38">
        <v>0.245784</v>
      </c>
      <c r="BD682" s="38">
        <v>0.28591</v>
      </c>
      <c r="BE682" s="38">
        <v>0.18415819999999999</v>
      </c>
      <c r="BF682" s="38">
        <v>0.1308462</v>
      </c>
      <c r="BG682" s="38">
        <v>-0.11011170000000001</v>
      </c>
      <c r="BH682" s="38">
        <v>-3.2649600000000001E-2</v>
      </c>
      <c r="BI682" s="38">
        <v>-8.5598499999999994E-2</v>
      </c>
      <c r="BJ682" s="38">
        <v>-0.28824569999999999</v>
      </c>
      <c r="BK682" s="38">
        <v>-0.23115740000000001</v>
      </c>
      <c r="BL682" s="38">
        <v>-8.2210699999999998E-2</v>
      </c>
      <c r="BM682" s="38">
        <v>1.4318E-3</v>
      </c>
      <c r="BN682" s="38">
        <v>0.22665569999999999</v>
      </c>
      <c r="BO682" s="38">
        <v>0.1328212</v>
      </c>
      <c r="BP682" s="38">
        <v>0.169514</v>
      </c>
      <c r="BQ682" s="38">
        <v>0.18944649999999999</v>
      </c>
      <c r="BR682" s="38">
        <v>0.17885210000000001</v>
      </c>
      <c r="BS682" s="38">
        <v>-0.1366947</v>
      </c>
      <c r="BT682" s="38">
        <v>-7.6827800000000002E-2</v>
      </c>
      <c r="BU682" s="38">
        <v>-8.4778300000000001E-2</v>
      </c>
      <c r="BV682" s="38">
        <v>7.1256299999999995E-2</v>
      </c>
      <c r="BW682" s="38">
        <v>5.2545599999999998E-2</v>
      </c>
      <c r="BX682" s="38">
        <v>8.2228899999999994E-2</v>
      </c>
      <c r="BY682" s="38">
        <v>-0.8668825</v>
      </c>
      <c r="BZ682" s="38">
        <v>0.4880813</v>
      </c>
      <c r="CA682" s="38">
        <v>0.31806980000000001</v>
      </c>
      <c r="CB682" s="38">
        <v>0.36473689999999998</v>
      </c>
      <c r="CC682" s="38">
        <v>0.26022109999999998</v>
      </c>
      <c r="CD682" s="38">
        <v>0.19400290000000001</v>
      </c>
      <c r="CE682" s="38">
        <v>-5.7466499999999997E-2</v>
      </c>
      <c r="CF682" s="38">
        <v>2.9925500000000001E-2</v>
      </c>
      <c r="CG682" s="38">
        <v>-3.2242399999999997E-2</v>
      </c>
      <c r="CH682" s="38">
        <v>-0.248143</v>
      </c>
      <c r="CI682" s="38">
        <v>-0.2067502</v>
      </c>
      <c r="CJ682" s="38">
        <v>-6.9499900000000003E-2</v>
      </c>
      <c r="CK682" s="38">
        <v>1.89544E-2</v>
      </c>
      <c r="CL682" s="38">
        <v>0.2499431</v>
      </c>
      <c r="CM682" s="38">
        <v>0.1649061</v>
      </c>
      <c r="CN682" s="38">
        <v>0.21328810000000001</v>
      </c>
      <c r="CO682" s="38">
        <v>0.2231583</v>
      </c>
      <c r="CP682" s="38">
        <v>0.2156148</v>
      </c>
      <c r="CQ682" s="38">
        <v>-9.9923899999999996E-2</v>
      </c>
      <c r="CR682" s="38">
        <v>-3.9845100000000001E-2</v>
      </c>
      <c r="CS682" s="38">
        <v>-5.1971400000000001E-2</v>
      </c>
      <c r="CT682" s="38">
        <v>9.1416899999999995E-2</v>
      </c>
      <c r="CU682" s="38">
        <v>6.8628700000000001E-2</v>
      </c>
      <c r="CV682" s="38">
        <v>0.1254072</v>
      </c>
      <c r="CW682" s="38">
        <v>-0.78680890000000003</v>
      </c>
      <c r="CX682" s="38">
        <v>0.52598990000000001</v>
      </c>
      <c r="CY682" s="38">
        <v>0.36813479999999998</v>
      </c>
      <c r="CZ682" s="38">
        <v>0.41933219999999999</v>
      </c>
      <c r="DA682" s="38">
        <v>0.31290210000000002</v>
      </c>
      <c r="DB682" s="38">
        <v>0.23774509999999999</v>
      </c>
      <c r="DC682" s="38">
        <v>-2.1004599999999998E-2</v>
      </c>
      <c r="DD682" s="38">
        <v>7.3264800000000005E-2</v>
      </c>
      <c r="DE682" s="38">
        <v>4.7118000000000004E-3</v>
      </c>
      <c r="DF682" s="38">
        <v>-0.20804020000000001</v>
      </c>
      <c r="DG682" s="38">
        <v>-0.18234310000000001</v>
      </c>
      <c r="DH682" s="38">
        <v>-5.6789100000000002E-2</v>
      </c>
      <c r="DI682" s="38">
        <v>3.6477099999999998E-2</v>
      </c>
      <c r="DJ682" s="38">
        <v>0.27323059999999999</v>
      </c>
      <c r="DK682" s="38">
        <v>0.1969909</v>
      </c>
      <c r="DL682" s="38">
        <v>0.25706230000000002</v>
      </c>
      <c r="DM682" s="38">
        <v>0.25687009999999999</v>
      </c>
      <c r="DN682" s="38">
        <v>0.25237749999999998</v>
      </c>
      <c r="DO682" s="38">
        <v>-6.3153100000000004E-2</v>
      </c>
      <c r="DP682" s="38">
        <v>-2.8625E-3</v>
      </c>
      <c r="DQ682" s="38">
        <v>-1.9164400000000002E-2</v>
      </c>
      <c r="DR682" s="38">
        <v>0.1115775</v>
      </c>
      <c r="DS682" s="38">
        <v>8.4711800000000004E-2</v>
      </c>
      <c r="DT682" s="38">
        <v>0.1685856</v>
      </c>
      <c r="DU682" s="38">
        <v>-0.70673529999999996</v>
      </c>
      <c r="DV682" s="38">
        <v>0.56389840000000002</v>
      </c>
      <c r="DW682" s="38">
        <v>0.41819970000000001</v>
      </c>
      <c r="DX682" s="38">
        <v>0.4739275</v>
      </c>
      <c r="DY682" s="38">
        <v>0.36558299999999999</v>
      </c>
      <c r="DZ682" s="38">
        <v>0.28148719999999999</v>
      </c>
      <c r="EA682" s="38">
        <v>1.5457200000000001E-2</v>
      </c>
      <c r="EB682" s="38">
        <v>0.1166041</v>
      </c>
      <c r="EC682" s="38">
        <v>4.1666099999999998E-2</v>
      </c>
      <c r="ED682" s="38">
        <v>-0.1501382</v>
      </c>
      <c r="EE682" s="38">
        <v>-0.14710309999999999</v>
      </c>
      <c r="EF682" s="38">
        <v>-3.8436699999999997E-2</v>
      </c>
      <c r="EG682" s="38">
        <v>6.1776999999999999E-2</v>
      </c>
      <c r="EH682" s="38">
        <v>0.30685400000000002</v>
      </c>
      <c r="EI682" s="38">
        <v>0.24331639999999999</v>
      </c>
      <c r="EJ682" s="38">
        <v>0.32026510000000002</v>
      </c>
      <c r="EK682" s="38">
        <v>0.3055446</v>
      </c>
      <c r="EL682" s="38">
        <v>0.30545699999999998</v>
      </c>
      <c r="EM682" s="38">
        <v>-1.00619E-2</v>
      </c>
      <c r="EN682" s="38">
        <v>5.0534500000000003E-2</v>
      </c>
      <c r="EO682" s="38">
        <v>2.8203599999999999E-2</v>
      </c>
      <c r="EP682" s="38">
        <v>0.14068620000000001</v>
      </c>
      <c r="EQ682" s="38">
        <v>0.1079333</v>
      </c>
      <c r="ER682" s="38">
        <v>0.2309283</v>
      </c>
      <c r="ES682" s="38">
        <v>-0.59112169999999997</v>
      </c>
      <c r="ET682" s="38">
        <v>0.61863239999999997</v>
      </c>
      <c r="EU682" s="38">
        <v>0.49048550000000002</v>
      </c>
      <c r="EV682" s="38">
        <v>0.55275439999999998</v>
      </c>
      <c r="EW682" s="38">
        <v>0.44164589999999998</v>
      </c>
      <c r="EX682" s="38">
        <v>0.3446439</v>
      </c>
      <c r="EY682" s="38">
        <v>6.8102399999999993E-2</v>
      </c>
      <c r="EZ682" s="38">
        <v>0.17917920000000001</v>
      </c>
      <c r="FA682" s="38">
        <v>9.5022099999999998E-2</v>
      </c>
      <c r="FB682" s="38">
        <v>89</v>
      </c>
      <c r="FC682" s="38">
        <v>85.999989999999997</v>
      </c>
      <c r="FD682" s="38">
        <v>83.499989999999997</v>
      </c>
      <c r="FE682" s="38">
        <v>81.5</v>
      </c>
      <c r="FF682" s="38">
        <v>80</v>
      </c>
      <c r="FG682" s="38">
        <v>78.000010000000003</v>
      </c>
      <c r="FH682" s="38">
        <v>77</v>
      </c>
      <c r="FI682" s="38">
        <v>82.5</v>
      </c>
      <c r="FJ682" s="38">
        <v>87</v>
      </c>
      <c r="FK682" s="38">
        <v>90.5</v>
      </c>
      <c r="FL682" s="38">
        <v>93.499989999999997</v>
      </c>
      <c r="FM682" s="38">
        <v>96.5</v>
      </c>
      <c r="FN682" s="38">
        <v>98.5</v>
      </c>
      <c r="FO682" s="38">
        <v>99.5</v>
      </c>
      <c r="FP682" s="38">
        <v>98</v>
      </c>
      <c r="FQ682" s="38">
        <v>96</v>
      </c>
      <c r="FR682" s="38">
        <v>104</v>
      </c>
      <c r="FS682" s="38">
        <v>104</v>
      </c>
      <c r="FT682" s="38">
        <v>103.5</v>
      </c>
      <c r="FU682" s="38">
        <v>101</v>
      </c>
      <c r="FV682" s="38">
        <v>98</v>
      </c>
      <c r="FW682">
        <v>95.5</v>
      </c>
      <c r="FX682">
        <v>92</v>
      </c>
      <c r="FY682">
        <v>88.5</v>
      </c>
      <c r="FZ682">
        <v>8.3268200000000001E-2</v>
      </c>
      <c r="GA682">
        <v>0.62495239999999996</v>
      </c>
      <c r="GB682">
        <v>1</v>
      </c>
    </row>
    <row r="683" spans="1:184" x14ac:dyDescent="0.3">
      <c r="A683" t="s">
        <v>279</v>
      </c>
      <c r="B683" t="s">
        <v>1</v>
      </c>
      <c r="C683" t="s">
        <v>261</v>
      </c>
      <c r="D683" t="s">
        <v>1</v>
      </c>
      <c r="E683" t="s">
        <v>1</v>
      </c>
      <c r="F683" t="s">
        <v>1</v>
      </c>
      <c r="G683" t="s">
        <v>1</v>
      </c>
      <c r="H683" s="40" t="s">
        <v>1</v>
      </c>
      <c r="I683" s="18" t="s">
        <v>1</v>
      </c>
      <c r="J683" s="38" t="s">
        <v>1</v>
      </c>
      <c r="K683" s="18">
        <v>44789</v>
      </c>
      <c r="L683" s="38">
        <v>1825</v>
      </c>
      <c r="M683" s="38">
        <v>1825</v>
      </c>
      <c r="N683" s="38">
        <v>14.674340000000001</v>
      </c>
      <c r="O683" s="38">
        <v>13.94073</v>
      </c>
      <c r="P683" s="38">
        <v>13.48837</v>
      </c>
      <c r="Q683" s="38">
        <v>13.338240000000001</v>
      </c>
      <c r="R683" s="38">
        <v>14.102830000000001</v>
      </c>
      <c r="S683" s="38">
        <v>15.54927</v>
      </c>
      <c r="T683" s="38">
        <v>17.293299999999999</v>
      </c>
      <c r="U683" s="38">
        <v>19.779409999999999</v>
      </c>
      <c r="V683" s="38">
        <v>23.103870000000001</v>
      </c>
      <c r="W683" s="38">
        <v>25.595610000000001</v>
      </c>
      <c r="X683" s="38">
        <v>27.84104</v>
      </c>
      <c r="Y683" s="38">
        <v>29.399640000000002</v>
      </c>
      <c r="Z683" s="38">
        <v>30.28679</v>
      </c>
      <c r="AA683" s="38">
        <v>31.333300000000001</v>
      </c>
      <c r="AB683" s="38">
        <v>31.584199999999999</v>
      </c>
      <c r="AC683" s="38">
        <v>31.584810000000001</v>
      </c>
      <c r="AD683" s="38">
        <v>30.45092</v>
      </c>
      <c r="AE683" s="38">
        <v>28.382180000000002</v>
      </c>
      <c r="AF683" s="38">
        <v>26.116129999999998</v>
      </c>
      <c r="AG683" s="38">
        <v>24.793869999999998</v>
      </c>
      <c r="AH683" s="38">
        <v>23.324169999999999</v>
      </c>
      <c r="AI683" s="38">
        <v>21.022449999999999</v>
      </c>
      <c r="AJ683" s="38">
        <v>18.508410000000001</v>
      </c>
      <c r="AK683" s="38">
        <v>16.837129999999998</v>
      </c>
      <c r="AL683" s="38">
        <v>-0.17350740000000001</v>
      </c>
      <c r="AM683" s="38">
        <v>-0.34319309999999997</v>
      </c>
      <c r="AN683" s="38">
        <v>-0.19906289999999999</v>
      </c>
      <c r="AO683" s="38">
        <v>-0.15740080000000001</v>
      </c>
      <c r="AP683" s="38">
        <v>-3.0807500000000002E-2</v>
      </c>
      <c r="AQ683" s="38">
        <v>-0.19893179999999999</v>
      </c>
      <c r="AR683" s="38">
        <v>-0.3647183</v>
      </c>
      <c r="AS683" s="38">
        <v>-0.14380100000000001</v>
      </c>
      <c r="AT683" s="38">
        <v>-1.46894E-2</v>
      </c>
      <c r="AU683" s="38">
        <v>0.1160766</v>
      </c>
      <c r="AV683" s="38">
        <v>0.16821130000000001</v>
      </c>
      <c r="AW683" s="38">
        <v>5.9687000000000004E-3</v>
      </c>
      <c r="AX683" s="38">
        <v>-0.202183</v>
      </c>
      <c r="AY683" s="38">
        <v>0.14222960000000001</v>
      </c>
      <c r="AZ683" s="38">
        <v>-0.225859</v>
      </c>
      <c r="BA683" s="38">
        <v>2.5035700000000001E-2</v>
      </c>
      <c r="BB683" s="38">
        <v>0.54098429999999997</v>
      </c>
      <c r="BC683" s="38">
        <v>0.34496399999999999</v>
      </c>
      <c r="BD683" s="38">
        <v>0.2859197</v>
      </c>
      <c r="BE683" s="38">
        <v>-4.1926699999999997E-2</v>
      </c>
      <c r="BF683" s="38">
        <v>0.14115820000000001</v>
      </c>
      <c r="BG683" s="38">
        <v>-1.01563E-2</v>
      </c>
      <c r="BH683" s="38">
        <v>-0.30670579999999997</v>
      </c>
      <c r="BI683" s="38">
        <v>-0.12351040000000001</v>
      </c>
      <c r="BJ683" s="38">
        <v>-0.12316829999999999</v>
      </c>
      <c r="BK683" s="38">
        <v>-0.29576770000000002</v>
      </c>
      <c r="BL683" s="38">
        <v>-0.15853419999999999</v>
      </c>
      <c r="BM683" s="38">
        <v>-0.1199215</v>
      </c>
      <c r="BN683" s="38">
        <v>-4.5808999999999997E-3</v>
      </c>
      <c r="BO683" s="38">
        <v>-0.1400583</v>
      </c>
      <c r="BP683" s="38">
        <v>-0.26548719999999998</v>
      </c>
      <c r="BQ683" s="38">
        <v>-8.1157199999999999E-2</v>
      </c>
      <c r="BR683" s="38">
        <v>4.3966999999999999E-2</v>
      </c>
      <c r="BS683" s="38">
        <v>0.1778188</v>
      </c>
      <c r="BT683" s="38">
        <v>0.23696980000000001</v>
      </c>
      <c r="BU683" s="38">
        <v>5.2909699999999997E-2</v>
      </c>
      <c r="BV683" s="38">
        <v>-0.15790009999999999</v>
      </c>
      <c r="BW683" s="38">
        <v>0.19082350000000001</v>
      </c>
      <c r="BX683" s="38">
        <v>-0.13177420000000001</v>
      </c>
      <c r="BY683" s="38">
        <v>9.9911899999999998E-2</v>
      </c>
      <c r="BZ683" s="38">
        <v>0.59204279999999998</v>
      </c>
      <c r="CA683" s="38">
        <v>0.43826749999999998</v>
      </c>
      <c r="CB683" s="38">
        <v>0.39452799999999999</v>
      </c>
      <c r="CC683" s="38">
        <v>7.3173500000000002E-2</v>
      </c>
      <c r="CD683" s="38">
        <v>0.21995049999999999</v>
      </c>
      <c r="CE683" s="38">
        <v>9.5492599999999997E-2</v>
      </c>
      <c r="CF683" s="38">
        <v>-0.19810140000000001</v>
      </c>
      <c r="CG683" s="38">
        <v>-3.5280499999999999E-2</v>
      </c>
      <c r="CH683" s="38">
        <v>-8.8303499999999993E-2</v>
      </c>
      <c r="CI683" s="38">
        <v>-0.26292100000000002</v>
      </c>
      <c r="CJ683" s="38">
        <v>-0.13046430000000001</v>
      </c>
      <c r="CK683" s="38">
        <v>-9.3963500000000005E-2</v>
      </c>
      <c r="CL683" s="38">
        <v>1.35835E-2</v>
      </c>
      <c r="CM683" s="38">
        <v>-9.9282700000000002E-2</v>
      </c>
      <c r="CN683" s="38">
        <v>-0.19676009999999999</v>
      </c>
      <c r="CO683" s="38">
        <v>-3.7770199999999997E-2</v>
      </c>
      <c r="CP683" s="38">
        <v>8.4592200000000006E-2</v>
      </c>
      <c r="CQ683" s="38">
        <v>0.22058120000000001</v>
      </c>
      <c r="CR683" s="38">
        <v>0.2845917</v>
      </c>
      <c r="CS683" s="38">
        <v>8.5420999999999997E-2</v>
      </c>
      <c r="CT683" s="38">
        <v>-0.12723000000000001</v>
      </c>
      <c r="CU683" s="38">
        <v>0.2244795</v>
      </c>
      <c r="CV683" s="38">
        <v>-6.6611299999999998E-2</v>
      </c>
      <c r="CW683" s="38">
        <v>0.15177089999999999</v>
      </c>
      <c r="CX683" s="38">
        <v>0.62740580000000001</v>
      </c>
      <c r="CY683" s="38">
        <v>0.50288920000000004</v>
      </c>
      <c r="CZ683" s="38">
        <v>0.4697499</v>
      </c>
      <c r="DA683" s="38">
        <v>0.15289159999999999</v>
      </c>
      <c r="DB683" s="38">
        <v>0.27452179999999998</v>
      </c>
      <c r="DC683" s="38">
        <v>0.1686647</v>
      </c>
      <c r="DD683" s="38">
        <v>-0.1228824</v>
      </c>
      <c r="DE683" s="38">
        <v>2.5827200000000002E-2</v>
      </c>
      <c r="DF683" s="38">
        <v>-5.3438800000000002E-2</v>
      </c>
      <c r="DG683" s="38">
        <v>-0.23007430000000001</v>
      </c>
      <c r="DH683" s="38">
        <v>-0.10239429999999999</v>
      </c>
      <c r="DI683" s="38">
        <v>-6.8005399999999994E-2</v>
      </c>
      <c r="DJ683" s="38">
        <v>3.1747900000000003E-2</v>
      </c>
      <c r="DK683" s="38">
        <v>-5.8507000000000003E-2</v>
      </c>
      <c r="DL683" s="38">
        <v>-0.12803290000000001</v>
      </c>
      <c r="DM683" s="38">
        <v>5.6166999999999996E-3</v>
      </c>
      <c r="DN683" s="38">
        <v>0.12521740000000001</v>
      </c>
      <c r="DO683" s="38">
        <v>0.26334370000000001</v>
      </c>
      <c r="DP683" s="38">
        <v>0.3322136</v>
      </c>
      <c r="DQ683" s="38">
        <v>0.1179322</v>
      </c>
      <c r="DR683" s="38">
        <v>-9.6559800000000001E-2</v>
      </c>
      <c r="DS683" s="38">
        <v>0.25813550000000002</v>
      </c>
      <c r="DT683" s="38">
        <v>-1.4484000000000001E-3</v>
      </c>
      <c r="DU683" s="38">
        <v>0.2036299</v>
      </c>
      <c r="DV683" s="38">
        <v>0.66276880000000005</v>
      </c>
      <c r="DW683" s="38">
        <v>0.56751099999999999</v>
      </c>
      <c r="DX683" s="38">
        <v>0.54497169999999995</v>
      </c>
      <c r="DY683" s="38">
        <v>0.2326097</v>
      </c>
      <c r="DZ683" s="38">
        <v>0.32909310000000003</v>
      </c>
      <c r="EA683" s="38">
        <v>0.24183679999999999</v>
      </c>
      <c r="EB683" s="38">
        <v>-4.7663299999999999E-2</v>
      </c>
      <c r="EC683" s="38">
        <v>8.6934899999999996E-2</v>
      </c>
      <c r="ED683" s="38">
        <v>-3.0996000000000001E-3</v>
      </c>
      <c r="EE683" s="38">
        <v>-0.1826489</v>
      </c>
      <c r="EF683" s="38">
        <v>-6.1865700000000003E-2</v>
      </c>
      <c r="EG683" s="38">
        <v>-3.05261E-2</v>
      </c>
      <c r="EH683" s="38">
        <v>5.7974499999999998E-2</v>
      </c>
      <c r="EI683" s="38">
        <v>3.6650000000000002E-4</v>
      </c>
      <c r="EJ683" s="38">
        <v>-2.8801799999999999E-2</v>
      </c>
      <c r="EK683" s="38">
        <v>6.8260500000000002E-2</v>
      </c>
      <c r="EL683" s="38">
        <v>0.1838738</v>
      </c>
      <c r="EM683" s="38">
        <v>0.32508579999999998</v>
      </c>
      <c r="EN683" s="38">
        <v>0.4009721</v>
      </c>
      <c r="EO683" s="38">
        <v>0.1648732</v>
      </c>
      <c r="EP683" s="38">
        <v>-5.2276900000000001E-2</v>
      </c>
      <c r="EQ683" s="38">
        <v>0.30672939999999999</v>
      </c>
      <c r="ER683" s="38">
        <v>9.2636499999999997E-2</v>
      </c>
      <c r="ES683" s="38">
        <v>0.27850599999999998</v>
      </c>
      <c r="ET683" s="38">
        <v>0.7138274</v>
      </c>
      <c r="EU683" s="38">
        <v>0.66081449999999997</v>
      </c>
      <c r="EV683" s="38">
        <v>0.6535801</v>
      </c>
      <c r="EW683" s="38">
        <v>0.34771000000000002</v>
      </c>
      <c r="EX683" s="38">
        <v>0.40788540000000001</v>
      </c>
      <c r="EY683" s="38">
        <v>0.34748570000000001</v>
      </c>
      <c r="EZ683" s="38">
        <v>6.0941099999999998E-2</v>
      </c>
      <c r="FA683" s="38">
        <v>0.17516480000000001</v>
      </c>
      <c r="FB683" s="38">
        <v>83.5</v>
      </c>
      <c r="FC683" s="38">
        <v>82.5</v>
      </c>
      <c r="FD683" s="38">
        <v>81</v>
      </c>
      <c r="FE683" s="38">
        <v>79</v>
      </c>
      <c r="FF683" s="38">
        <v>76.5</v>
      </c>
      <c r="FG683" s="38">
        <v>76</v>
      </c>
      <c r="FH683" s="38">
        <v>75.5</v>
      </c>
      <c r="FI683" s="38">
        <v>78</v>
      </c>
      <c r="FJ683" s="38">
        <v>82</v>
      </c>
      <c r="FK683" s="38">
        <v>86.5</v>
      </c>
      <c r="FL683" s="38">
        <v>91</v>
      </c>
      <c r="FM683" s="38">
        <v>95</v>
      </c>
      <c r="FN683" s="38">
        <v>99</v>
      </c>
      <c r="FO683" s="38">
        <v>101.5</v>
      </c>
      <c r="FP683" s="38">
        <v>103.5</v>
      </c>
      <c r="FQ683" s="38">
        <v>105</v>
      </c>
      <c r="FR683" s="38">
        <v>105.5</v>
      </c>
      <c r="FS683" s="38">
        <v>106</v>
      </c>
      <c r="FT683" s="38">
        <v>104.5</v>
      </c>
      <c r="FU683" s="38">
        <v>102.5</v>
      </c>
      <c r="FV683" s="38">
        <v>99</v>
      </c>
      <c r="FW683">
        <v>95</v>
      </c>
      <c r="FX683">
        <v>92</v>
      </c>
      <c r="FY683">
        <v>89.5</v>
      </c>
      <c r="FZ683">
        <v>0.10954270000000001</v>
      </c>
      <c r="GA683">
        <v>0.64028269999999998</v>
      </c>
      <c r="GB683">
        <v>1</v>
      </c>
    </row>
    <row r="684" spans="1:184" x14ac:dyDescent="0.3">
      <c r="A684" t="s">
        <v>279</v>
      </c>
      <c r="B684" t="s">
        <v>1</v>
      </c>
      <c r="C684" t="s">
        <v>261</v>
      </c>
      <c r="D684" t="s">
        <v>1</v>
      </c>
      <c r="E684" t="s">
        <v>1</v>
      </c>
      <c r="F684" t="s">
        <v>1</v>
      </c>
      <c r="G684" t="s">
        <v>1</v>
      </c>
      <c r="H684" s="40" t="s">
        <v>1</v>
      </c>
      <c r="I684" s="18" t="s">
        <v>1</v>
      </c>
      <c r="J684" s="38" t="s">
        <v>1</v>
      </c>
      <c r="K684" s="18">
        <v>44790</v>
      </c>
      <c r="L684" s="38">
        <v>1825</v>
      </c>
      <c r="M684" s="38">
        <v>1825</v>
      </c>
      <c r="N684" s="38">
        <v>16.05744</v>
      </c>
      <c r="O684" s="38">
        <v>15.35951</v>
      </c>
      <c r="P684" s="38">
        <v>14.810980000000001</v>
      </c>
      <c r="Q684" s="38">
        <v>14.709110000000001</v>
      </c>
      <c r="R684" s="38">
        <v>15.580830000000001</v>
      </c>
      <c r="S684" s="38">
        <v>17.084769999999999</v>
      </c>
      <c r="T684" s="38">
        <v>18.709250000000001</v>
      </c>
      <c r="U684" s="38">
        <v>21.42193</v>
      </c>
      <c r="V684" s="38">
        <v>24.767980000000001</v>
      </c>
      <c r="W684" s="38">
        <v>27.300329999999999</v>
      </c>
      <c r="X684" s="38">
        <v>29.467549999999999</v>
      </c>
      <c r="Y684" s="38">
        <v>30.990659999999998</v>
      </c>
      <c r="Z684" s="38">
        <v>31.811430000000001</v>
      </c>
      <c r="AA684" s="38">
        <v>32.666469999999997</v>
      </c>
      <c r="AB684" s="38">
        <v>32.992890000000003</v>
      </c>
      <c r="AC684" s="38">
        <v>32.514479999999999</v>
      </c>
      <c r="AD684" s="38">
        <v>31.113859999999999</v>
      </c>
      <c r="AE684" s="38">
        <v>28.635739999999998</v>
      </c>
      <c r="AF684" s="38">
        <v>26.62903</v>
      </c>
      <c r="AG684" s="38">
        <v>25.393460000000001</v>
      </c>
      <c r="AH684" s="38">
        <v>23.975159999999999</v>
      </c>
      <c r="AI684" s="38">
        <v>21.921510000000001</v>
      </c>
      <c r="AJ684" s="38">
        <v>19.389489999999999</v>
      </c>
      <c r="AK684" s="38">
        <v>17.522770000000001</v>
      </c>
      <c r="AL684" s="38">
        <v>0.248164</v>
      </c>
      <c r="AM684" s="38">
        <v>0.16698859999999999</v>
      </c>
      <c r="AN684" s="38">
        <v>4.1849499999999998E-2</v>
      </c>
      <c r="AO684" s="38">
        <v>6.1816200000000002E-2</v>
      </c>
      <c r="AP684" s="38">
        <v>-7.2498000000000007E-2</v>
      </c>
      <c r="AQ684" s="38">
        <v>-0.37291350000000001</v>
      </c>
      <c r="AR684" s="38">
        <v>-0.52911169999999996</v>
      </c>
      <c r="AS684" s="38">
        <v>-3.1354699999999999E-2</v>
      </c>
      <c r="AT684" s="38">
        <v>-0.352379</v>
      </c>
      <c r="AU684" s="38">
        <v>-0.45076680000000002</v>
      </c>
      <c r="AV684" s="38">
        <v>-0.30745329999999998</v>
      </c>
      <c r="AW684" s="38">
        <v>4.48408E-2</v>
      </c>
      <c r="AX684" s="38">
        <v>-8.8655600000000001E-2</v>
      </c>
      <c r="AY684" s="38">
        <v>-0.1578804</v>
      </c>
      <c r="AZ684" s="38">
        <v>-1.8988E-3</v>
      </c>
      <c r="BA684" s="38">
        <v>0.13982320000000001</v>
      </c>
      <c r="BB684" s="38">
        <v>0.21489829999999999</v>
      </c>
      <c r="BC684" s="38">
        <v>-0.28509570000000001</v>
      </c>
      <c r="BD684" s="38">
        <v>-0.1406018</v>
      </c>
      <c r="BE684" s="38">
        <v>-0.1297806</v>
      </c>
      <c r="BF684" s="38">
        <v>0.1421953</v>
      </c>
      <c r="BG684" s="38">
        <v>0.51143000000000005</v>
      </c>
      <c r="BH684" s="38">
        <v>0.36901800000000001</v>
      </c>
      <c r="BI684" s="38">
        <v>0.24872839999999999</v>
      </c>
      <c r="BJ684" s="38">
        <v>0.3262004</v>
      </c>
      <c r="BK684" s="38">
        <v>0.22492100000000001</v>
      </c>
      <c r="BL684" s="38">
        <v>8.5068400000000002E-2</v>
      </c>
      <c r="BM684" s="38">
        <v>0.1276563</v>
      </c>
      <c r="BN684" s="38">
        <v>-1.9546899999999999E-2</v>
      </c>
      <c r="BO684" s="38">
        <v>-0.28532649999999998</v>
      </c>
      <c r="BP684" s="38">
        <v>-0.41648190000000002</v>
      </c>
      <c r="BQ684" s="38">
        <v>4.6135000000000002E-2</v>
      </c>
      <c r="BR684" s="38">
        <v>-0.2697464</v>
      </c>
      <c r="BS684" s="38">
        <v>-0.3702724</v>
      </c>
      <c r="BT684" s="38">
        <v>-0.2214536</v>
      </c>
      <c r="BU684" s="38">
        <v>0.1073749</v>
      </c>
      <c r="BV684" s="38">
        <v>-4.7524299999999998E-2</v>
      </c>
      <c r="BW684" s="38">
        <v>-0.1065914</v>
      </c>
      <c r="BX684" s="38">
        <v>7.9542199999999993E-2</v>
      </c>
      <c r="BY684" s="38">
        <v>0.2180058</v>
      </c>
      <c r="BZ684" s="38">
        <v>0.29420099999999999</v>
      </c>
      <c r="CA684" s="38">
        <v>-0.1186672</v>
      </c>
      <c r="CB684" s="38">
        <v>-1.7627000000000001E-3</v>
      </c>
      <c r="CC684" s="38">
        <v>1.617E-4</v>
      </c>
      <c r="CD684" s="38">
        <v>0.2403218</v>
      </c>
      <c r="CE684" s="38">
        <v>0.62803719999999996</v>
      </c>
      <c r="CF684" s="38">
        <v>0.50187459999999995</v>
      </c>
      <c r="CG684" s="38">
        <v>0.35568100000000002</v>
      </c>
      <c r="CH684" s="38">
        <v>0.38024809999999998</v>
      </c>
      <c r="CI684" s="38">
        <v>0.26504470000000002</v>
      </c>
      <c r="CJ684" s="38">
        <v>0.1150018</v>
      </c>
      <c r="CK684" s="38">
        <v>0.17325689999999999</v>
      </c>
      <c r="CL684" s="38">
        <v>1.7126800000000001E-2</v>
      </c>
      <c r="CM684" s="38">
        <v>-0.224664</v>
      </c>
      <c r="CN684" s="38">
        <v>-0.33847490000000002</v>
      </c>
      <c r="CO684" s="38">
        <v>9.9804100000000007E-2</v>
      </c>
      <c r="CP684" s="38">
        <v>-0.21251529999999999</v>
      </c>
      <c r="CQ684" s="38">
        <v>-0.31452219999999997</v>
      </c>
      <c r="CR684" s="38">
        <v>-0.16189049999999999</v>
      </c>
      <c r="CS684" s="38">
        <v>0.15068590000000001</v>
      </c>
      <c r="CT684" s="38">
        <v>-1.9036999999999998E-2</v>
      </c>
      <c r="CU684" s="38">
        <v>-7.1068900000000004E-2</v>
      </c>
      <c r="CV684" s="38">
        <v>0.13594790000000001</v>
      </c>
      <c r="CW684" s="38">
        <v>0.27215489999999998</v>
      </c>
      <c r="CX684" s="38">
        <v>0.34912569999999998</v>
      </c>
      <c r="CY684" s="38">
        <v>-3.3993999999999999E-3</v>
      </c>
      <c r="CZ684" s="38">
        <v>9.4396800000000003E-2</v>
      </c>
      <c r="DA684" s="38">
        <v>9.0159299999999998E-2</v>
      </c>
      <c r="DB684" s="38">
        <v>0.3082839</v>
      </c>
      <c r="DC684" s="38">
        <v>0.70879899999999996</v>
      </c>
      <c r="DD684" s="38">
        <v>0.59389069999999999</v>
      </c>
      <c r="DE684" s="38">
        <v>0.42975600000000003</v>
      </c>
      <c r="DF684" s="38">
        <v>0.43429590000000001</v>
      </c>
      <c r="DG684" s="38">
        <v>0.30516850000000001</v>
      </c>
      <c r="DH684" s="38">
        <v>0.14493510000000001</v>
      </c>
      <c r="DI684" s="38">
        <v>0.21885750000000001</v>
      </c>
      <c r="DJ684" s="38">
        <v>5.3800599999999997E-2</v>
      </c>
      <c r="DK684" s="38">
        <v>-0.16400149999999999</v>
      </c>
      <c r="DL684" s="38">
        <v>-0.26046780000000003</v>
      </c>
      <c r="DM684" s="38">
        <v>0.1534732</v>
      </c>
      <c r="DN684" s="38">
        <v>-0.15528420000000001</v>
      </c>
      <c r="DO684" s="38">
        <v>-0.258772</v>
      </c>
      <c r="DP684" s="38">
        <v>-0.1023274</v>
      </c>
      <c r="DQ684" s="38">
        <v>0.1939969</v>
      </c>
      <c r="DR684" s="38">
        <v>9.4503999999999994E-3</v>
      </c>
      <c r="DS684" s="38">
        <v>-3.5546300000000003E-2</v>
      </c>
      <c r="DT684" s="38">
        <v>0.19235369999999999</v>
      </c>
      <c r="DU684" s="38">
        <v>0.32630389999999998</v>
      </c>
      <c r="DV684" s="38">
        <v>0.40405049999999998</v>
      </c>
      <c r="DW684" s="38">
        <v>0.1118685</v>
      </c>
      <c r="DX684" s="38">
        <v>0.19055630000000001</v>
      </c>
      <c r="DY684" s="38">
        <v>0.18015690000000001</v>
      </c>
      <c r="DZ684" s="38">
        <v>0.37624590000000002</v>
      </c>
      <c r="EA684" s="38">
        <v>0.78956079999999995</v>
      </c>
      <c r="EB684" s="38">
        <v>0.68590669999999998</v>
      </c>
      <c r="EC684" s="38">
        <v>0.50383109999999998</v>
      </c>
      <c r="ED684" s="38">
        <v>0.51233229999999996</v>
      </c>
      <c r="EE684" s="38">
        <v>0.3631008</v>
      </c>
      <c r="EF684" s="38">
        <v>0.18815409999999999</v>
      </c>
      <c r="EG684" s="38">
        <v>0.2846976</v>
      </c>
      <c r="EH684" s="38">
        <v>0.1067517</v>
      </c>
      <c r="EI684" s="38">
        <v>-7.6414499999999996E-2</v>
      </c>
      <c r="EJ684" s="38">
        <v>-0.147838</v>
      </c>
      <c r="EK684" s="38">
        <v>0.2309629</v>
      </c>
      <c r="EL684" s="38">
        <v>-7.2651599999999997E-2</v>
      </c>
      <c r="EM684" s="38">
        <v>-0.17827760000000001</v>
      </c>
      <c r="EN684" s="38">
        <v>-1.6327700000000001E-2</v>
      </c>
      <c r="EO684" s="38">
        <v>0.25653100000000001</v>
      </c>
      <c r="EP684" s="38">
        <v>5.0581599999999997E-2</v>
      </c>
      <c r="EQ684" s="38">
        <v>1.5742599999999999E-2</v>
      </c>
      <c r="ER684" s="38">
        <v>0.2737946</v>
      </c>
      <c r="ES684" s="38">
        <v>0.40448650000000003</v>
      </c>
      <c r="ET684" s="38">
        <v>0.48335309999999998</v>
      </c>
      <c r="EU684" s="38">
        <v>0.27829700000000002</v>
      </c>
      <c r="EV684" s="38">
        <v>0.3293954</v>
      </c>
      <c r="EW684" s="38">
        <v>0.31009910000000002</v>
      </c>
      <c r="EX684" s="38">
        <v>0.47437240000000003</v>
      </c>
      <c r="EY684" s="38">
        <v>0.90616799999999997</v>
      </c>
      <c r="EZ684" s="38">
        <v>0.81876329999999997</v>
      </c>
      <c r="FA684" s="38">
        <v>0.61078370000000004</v>
      </c>
      <c r="FB684" s="38">
        <v>87.5</v>
      </c>
      <c r="FC684" s="38">
        <v>85.5</v>
      </c>
      <c r="FD684" s="38">
        <v>85</v>
      </c>
      <c r="FE684" s="38">
        <v>85</v>
      </c>
      <c r="FF684" s="38">
        <v>83.5</v>
      </c>
      <c r="FG684" s="38">
        <v>83</v>
      </c>
      <c r="FH684" s="38">
        <v>81.5</v>
      </c>
      <c r="FI684" s="38">
        <v>84</v>
      </c>
      <c r="FJ684" s="38">
        <v>88</v>
      </c>
      <c r="FK684" s="38">
        <v>91.999989999999997</v>
      </c>
      <c r="FL684" s="38">
        <v>96.5</v>
      </c>
      <c r="FM684" s="38">
        <v>99.5</v>
      </c>
      <c r="FN684" s="38">
        <v>102.5</v>
      </c>
      <c r="FO684" s="38">
        <v>104.5</v>
      </c>
      <c r="FP684" s="38">
        <v>105.5</v>
      </c>
      <c r="FQ684" s="38">
        <v>106.5</v>
      </c>
      <c r="FR684" s="38">
        <v>107</v>
      </c>
      <c r="FS684" s="38">
        <v>106.5</v>
      </c>
      <c r="FT684" s="38">
        <v>105.5</v>
      </c>
      <c r="FU684" s="38">
        <v>103</v>
      </c>
      <c r="FV684" s="38">
        <v>100</v>
      </c>
      <c r="FW684">
        <v>97.5</v>
      </c>
      <c r="FX684">
        <v>94</v>
      </c>
      <c r="FY684">
        <v>91</v>
      </c>
      <c r="FZ684">
        <v>0.12661620000000001</v>
      </c>
      <c r="GA684">
        <v>0.64837549999999999</v>
      </c>
      <c r="GB684">
        <v>1</v>
      </c>
    </row>
    <row r="685" spans="1:184" x14ac:dyDescent="0.3">
      <c r="A685" t="s">
        <v>279</v>
      </c>
      <c r="B685" t="s">
        <v>1</v>
      </c>
      <c r="C685" t="s">
        <v>261</v>
      </c>
      <c r="D685" t="s">
        <v>1</v>
      </c>
      <c r="E685" t="s">
        <v>1</v>
      </c>
      <c r="F685" t="s">
        <v>1</v>
      </c>
      <c r="G685" t="s">
        <v>1</v>
      </c>
      <c r="H685" s="40" t="s">
        <v>1</v>
      </c>
      <c r="I685" s="18" t="s">
        <v>1</v>
      </c>
      <c r="J685" s="38" t="s">
        <v>1</v>
      </c>
      <c r="K685" s="18">
        <v>44792</v>
      </c>
      <c r="L685" s="38">
        <v>1824</v>
      </c>
      <c r="M685" s="38">
        <v>1824</v>
      </c>
      <c r="N685" s="38">
        <v>15.928419999999999</v>
      </c>
      <c r="O685" s="38">
        <v>15.205349999999999</v>
      </c>
      <c r="P685" s="38">
        <v>14.68408</v>
      </c>
      <c r="Q685" s="38">
        <v>14.35937</v>
      </c>
      <c r="R685" s="38">
        <v>15.061909999999999</v>
      </c>
      <c r="S685" s="38">
        <v>16.644400000000001</v>
      </c>
      <c r="T685" s="38">
        <v>18.244700000000002</v>
      </c>
      <c r="U685" s="38">
        <v>21.065850000000001</v>
      </c>
      <c r="V685" s="38">
        <v>24.4251</v>
      </c>
      <c r="W685" s="38">
        <v>26.726769999999998</v>
      </c>
      <c r="X685" s="38">
        <v>28.825240000000001</v>
      </c>
      <c r="Y685" s="38">
        <v>30.213480000000001</v>
      </c>
      <c r="Z685" s="38">
        <v>30.92361</v>
      </c>
      <c r="AA685" s="38">
        <v>31.652429999999999</v>
      </c>
      <c r="AB685" s="38">
        <v>31.563749999999999</v>
      </c>
      <c r="AC685" s="38">
        <v>31.231400000000001</v>
      </c>
      <c r="AD685" s="38">
        <v>30.073979999999999</v>
      </c>
      <c r="AE685" s="38">
        <v>28.109909999999999</v>
      </c>
      <c r="AF685" s="38">
        <v>25.901520000000001</v>
      </c>
      <c r="AG685" s="38">
        <v>24.67127</v>
      </c>
      <c r="AH685" s="38">
        <v>23.394580000000001</v>
      </c>
      <c r="AI685" s="38">
        <v>21.288499999999999</v>
      </c>
      <c r="AJ685" s="38">
        <v>18.774170000000002</v>
      </c>
      <c r="AK685" s="38">
        <v>17.06804</v>
      </c>
      <c r="AL685" s="38">
        <v>-0.38280829999999999</v>
      </c>
      <c r="AM685" s="38">
        <v>-0.21900259999999999</v>
      </c>
      <c r="AN685" s="38">
        <v>-0.1484509</v>
      </c>
      <c r="AO685" s="38">
        <v>-0.2464923</v>
      </c>
      <c r="AP685" s="38">
        <v>-0.35115439999999998</v>
      </c>
      <c r="AQ685" s="38">
        <v>-0.41313</v>
      </c>
      <c r="AR685" s="38">
        <v>-0.45582339999999999</v>
      </c>
      <c r="AS685" s="38">
        <v>0.1934314</v>
      </c>
      <c r="AT685" s="38">
        <v>0.42359859999999999</v>
      </c>
      <c r="AU685" s="38">
        <v>0.1663751</v>
      </c>
      <c r="AV685" s="38">
        <v>0.20800959999999999</v>
      </c>
      <c r="AW685" s="38">
        <v>4.0748100000000002E-2</v>
      </c>
      <c r="AX685" s="38">
        <v>-0.21065800000000001</v>
      </c>
      <c r="AY685" s="38">
        <v>-7.1300100000000005E-2</v>
      </c>
      <c r="AZ685" s="38">
        <v>-0.2592682</v>
      </c>
      <c r="BA685" s="38">
        <v>-3.4955699999999999E-2</v>
      </c>
      <c r="BB685" s="38">
        <v>0.32853280000000001</v>
      </c>
      <c r="BC685" s="38">
        <v>0.22815389999999999</v>
      </c>
      <c r="BD685" s="38">
        <v>7.69788E-2</v>
      </c>
      <c r="BE685" s="38">
        <v>5.0488600000000002E-2</v>
      </c>
      <c r="BF685" s="38">
        <v>0.1113357</v>
      </c>
      <c r="BG685" s="38">
        <v>0.1482714</v>
      </c>
      <c r="BH685" s="38">
        <v>-0.28074569999999999</v>
      </c>
      <c r="BI685" s="38">
        <v>-0.1510302</v>
      </c>
      <c r="BJ685" s="38">
        <v>-0.31755309999999998</v>
      </c>
      <c r="BK685" s="38">
        <v>-0.17446629999999999</v>
      </c>
      <c r="BL685" s="38">
        <v>-0.1200754</v>
      </c>
      <c r="BM685" s="38">
        <v>-0.2062097</v>
      </c>
      <c r="BN685" s="38">
        <v>-0.31942779999999998</v>
      </c>
      <c r="BO685" s="38">
        <v>-0.35817300000000002</v>
      </c>
      <c r="BP685" s="38">
        <v>-0.39698650000000002</v>
      </c>
      <c r="BQ685" s="38">
        <v>0.2669822</v>
      </c>
      <c r="BR685" s="38">
        <v>0.49583149999999998</v>
      </c>
      <c r="BS685" s="38">
        <v>0.22596160000000001</v>
      </c>
      <c r="BT685" s="38">
        <v>0.2708758</v>
      </c>
      <c r="BU685" s="38">
        <v>0.10346379999999999</v>
      </c>
      <c r="BV685" s="38">
        <v>-0.1531429</v>
      </c>
      <c r="BW685" s="38">
        <v>-3.6641E-3</v>
      </c>
      <c r="BX685" s="38">
        <v>-0.14778160000000001</v>
      </c>
      <c r="BY685" s="38">
        <v>5.1823500000000002E-2</v>
      </c>
      <c r="BZ685" s="38">
        <v>0.39202320000000002</v>
      </c>
      <c r="CA685" s="38">
        <v>0.3332698</v>
      </c>
      <c r="CB685" s="38">
        <v>0.16689129999999999</v>
      </c>
      <c r="CC685" s="38">
        <v>0.12004140000000001</v>
      </c>
      <c r="CD685" s="38">
        <v>0.19952139999999999</v>
      </c>
      <c r="CE685" s="38">
        <v>0.2391838</v>
      </c>
      <c r="CF685" s="38">
        <v>-0.17419000000000001</v>
      </c>
      <c r="CG685" s="38">
        <v>-8.64037E-2</v>
      </c>
      <c r="CH685" s="38">
        <v>-0.27235749999999997</v>
      </c>
      <c r="CI685" s="38">
        <v>-0.14362059999999999</v>
      </c>
      <c r="CJ685" s="38">
        <v>-0.1004226</v>
      </c>
      <c r="CK685" s="38">
        <v>-0.1783102</v>
      </c>
      <c r="CL685" s="38">
        <v>-0.2974541</v>
      </c>
      <c r="CM685" s="38">
        <v>-0.3201099</v>
      </c>
      <c r="CN685" s="38">
        <v>-0.3562361</v>
      </c>
      <c r="CO685" s="38">
        <v>0.31792330000000002</v>
      </c>
      <c r="CP685" s="38">
        <v>0.54585989999999995</v>
      </c>
      <c r="CQ685" s="38">
        <v>0.267231</v>
      </c>
      <c r="CR685" s="38">
        <v>0.31441669999999999</v>
      </c>
      <c r="CS685" s="38">
        <v>0.14690049999999999</v>
      </c>
      <c r="CT685" s="38">
        <v>-0.1133082</v>
      </c>
      <c r="CU685" s="38">
        <v>4.3180299999999998E-2</v>
      </c>
      <c r="CV685" s="38">
        <v>-7.0566299999999998E-2</v>
      </c>
      <c r="CW685" s="38">
        <v>0.1119264</v>
      </c>
      <c r="CX685" s="38">
        <v>0.43599650000000001</v>
      </c>
      <c r="CY685" s="38">
        <v>0.40607280000000001</v>
      </c>
      <c r="CZ685" s="38">
        <v>0.22916449999999999</v>
      </c>
      <c r="DA685" s="38">
        <v>0.16821349999999999</v>
      </c>
      <c r="DB685" s="38">
        <v>0.26059850000000001</v>
      </c>
      <c r="DC685" s="38">
        <v>0.30214940000000001</v>
      </c>
      <c r="DD685" s="38">
        <v>-0.1003898</v>
      </c>
      <c r="DE685" s="38">
        <v>-4.1643600000000003E-2</v>
      </c>
      <c r="DF685" s="38">
        <v>-0.227162</v>
      </c>
      <c r="DG685" s="38">
        <v>-0.1127749</v>
      </c>
      <c r="DH685" s="38">
        <v>-8.0769800000000003E-2</v>
      </c>
      <c r="DI685" s="38">
        <v>-0.15041060000000001</v>
      </c>
      <c r="DJ685" s="38">
        <v>-0.27548040000000001</v>
      </c>
      <c r="DK685" s="38">
        <v>-0.28204689999999999</v>
      </c>
      <c r="DL685" s="38">
        <v>-0.31548579999999998</v>
      </c>
      <c r="DM685" s="38">
        <v>0.36886439999999998</v>
      </c>
      <c r="DN685" s="38">
        <v>0.59588819999999998</v>
      </c>
      <c r="DO685" s="38">
        <v>0.30850040000000001</v>
      </c>
      <c r="DP685" s="38">
        <v>0.35795769999999999</v>
      </c>
      <c r="DQ685" s="38">
        <v>0.19033720000000001</v>
      </c>
      <c r="DR685" s="38">
        <v>-7.3473399999999994E-2</v>
      </c>
      <c r="DS685" s="38">
        <v>9.0024800000000002E-2</v>
      </c>
      <c r="DT685" s="38">
        <v>6.6490000000000004E-3</v>
      </c>
      <c r="DU685" s="38">
        <v>0.1720294</v>
      </c>
      <c r="DV685" s="38">
        <v>0.4799697</v>
      </c>
      <c r="DW685" s="38">
        <v>0.47887580000000002</v>
      </c>
      <c r="DX685" s="38">
        <v>0.29143760000000002</v>
      </c>
      <c r="DY685" s="38">
        <v>0.21638550000000001</v>
      </c>
      <c r="DZ685" s="38">
        <v>0.32167560000000001</v>
      </c>
      <c r="EA685" s="38">
        <v>0.36511500000000002</v>
      </c>
      <c r="EB685" s="38">
        <v>-2.6589600000000001E-2</v>
      </c>
      <c r="EC685" s="38">
        <v>3.1164999999999999E-3</v>
      </c>
      <c r="ED685" s="38">
        <v>-0.16190679999999999</v>
      </c>
      <c r="EE685" s="38">
        <v>-6.8238599999999996E-2</v>
      </c>
      <c r="EF685" s="38">
        <v>-5.2394299999999998E-2</v>
      </c>
      <c r="EG685" s="38">
        <v>-0.11012810000000001</v>
      </c>
      <c r="EH685" s="38">
        <v>-0.24375379999999999</v>
      </c>
      <c r="EI685" s="38">
        <v>-0.22708990000000001</v>
      </c>
      <c r="EJ685" s="38">
        <v>-0.25664880000000001</v>
      </c>
      <c r="EK685" s="38">
        <v>0.44241530000000001</v>
      </c>
      <c r="EL685" s="38">
        <v>0.66812110000000002</v>
      </c>
      <c r="EM685" s="38">
        <v>0.36808689999999999</v>
      </c>
      <c r="EN685" s="38">
        <v>0.42082380000000003</v>
      </c>
      <c r="EO685" s="38">
        <v>0.25305280000000002</v>
      </c>
      <c r="EP685" s="38">
        <v>-1.5958400000000001E-2</v>
      </c>
      <c r="EQ685" s="38">
        <v>0.15766069999999999</v>
      </c>
      <c r="ER685" s="38">
        <v>0.1181357</v>
      </c>
      <c r="ES685" s="38">
        <v>0.2588085</v>
      </c>
      <c r="ET685" s="38">
        <v>0.54346019999999995</v>
      </c>
      <c r="EU685" s="38">
        <v>0.58399179999999995</v>
      </c>
      <c r="EV685" s="38">
        <v>0.38135010000000003</v>
      </c>
      <c r="EW685" s="38">
        <v>0.28593829999999998</v>
      </c>
      <c r="EX685" s="38">
        <v>0.40986119999999998</v>
      </c>
      <c r="EY685" s="38">
        <v>0.45602730000000002</v>
      </c>
      <c r="EZ685" s="38">
        <v>7.9966099999999998E-2</v>
      </c>
      <c r="FA685" s="38">
        <v>6.7742999999999998E-2</v>
      </c>
      <c r="FB685" s="38">
        <v>87.5</v>
      </c>
      <c r="FC685" s="38">
        <v>86</v>
      </c>
      <c r="FD685" s="38">
        <v>83</v>
      </c>
      <c r="FE685" s="38">
        <v>81</v>
      </c>
      <c r="FF685" s="38">
        <v>78.5</v>
      </c>
      <c r="FG685" s="38">
        <v>78</v>
      </c>
      <c r="FH685" s="38">
        <v>77</v>
      </c>
      <c r="FI685" s="38">
        <v>79</v>
      </c>
      <c r="FJ685" s="38">
        <v>83.5</v>
      </c>
      <c r="FK685" s="38">
        <v>87</v>
      </c>
      <c r="FL685" s="38">
        <v>91.5</v>
      </c>
      <c r="FM685" s="38">
        <v>96</v>
      </c>
      <c r="FN685" s="38">
        <v>99.5</v>
      </c>
      <c r="FO685" s="38">
        <v>101.5</v>
      </c>
      <c r="FP685" s="38">
        <v>103</v>
      </c>
      <c r="FQ685" s="38">
        <v>104</v>
      </c>
      <c r="FR685" s="38">
        <v>104</v>
      </c>
      <c r="FS685" s="38">
        <v>104</v>
      </c>
      <c r="FT685" s="38">
        <v>103</v>
      </c>
      <c r="FU685" s="38">
        <v>101</v>
      </c>
      <c r="FV685" s="38">
        <v>98</v>
      </c>
      <c r="FW685">
        <v>94</v>
      </c>
      <c r="FX685">
        <v>90.5</v>
      </c>
      <c r="FY685">
        <v>88</v>
      </c>
      <c r="FZ685">
        <v>8.5698899999999995E-2</v>
      </c>
      <c r="GA685">
        <v>0.47371259999999998</v>
      </c>
      <c r="GB685">
        <v>1</v>
      </c>
    </row>
    <row r="686" spans="1:184" x14ac:dyDescent="0.3">
      <c r="A686" t="s">
        <v>279</v>
      </c>
      <c r="B686" t="s">
        <v>1</v>
      </c>
      <c r="C686" t="s">
        <v>261</v>
      </c>
      <c r="D686" t="s">
        <v>1</v>
      </c>
      <c r="E686" t="s">
        <v>1</v>
      </c>
      <c r="F686" t="s">
        <v>1</v>
      </c>
      <c r="G686" t="s">
        <v>1</v>
      </c>
      <c r="H686" s="40" t="s">
        <v>1</v>
      </c>
      <c r="I686" s="18" t="s">
        <v>1</v>
      </c>
      <c r="J686" s="38" t="s">
        <v>1</v>
      </c>
      <c r="K686" s="18">
        <v>44805</v>
      </c>
      <c r="L686" s="38">
        <v>1824</v>
      </c>
      <c r="M686" s="38">
        <v>1824</v>
      </c>
      <c r="N686" s="38">
        <v>15.469720000000001</v>
      </c>
      <c r="O686" s="38">
        <v>14.71245</v>
      </c>
      <c r="P686" s="38">
        <v>14.267810000000001</v>
      </c>
      <c r="Q686" s="38">
        <v>14.134779999999999</v>
      </c>
      <c r="R686" s="38">
        <v>14.936450000000001</v>
      </c>
      <c r="S686" s="38">
        <v>16.38795</v>
      </c>
      <c r="T686" s="38">
        <v>17.948820000000001</v>
      </c>
      <c r="U686" s="38">
        <v>20.333960000000001</v>
      </c>
      <c r="V686" s="38">
        <v>23.579689999999999</v>
      </c>
      <c r="W686" s="38">
        <v>25.914929999999998</v>
      </c>
      <c r="X686" s="38">
        <v>27.791309999999999</v>
      </c>
      <c r="Y686" s="38">
        <v>29.0794</v>
      </c>
      <c r="Z686" s="38">
        <v>29.820679999999999</v>
      </c>
      <c r="AA686" s="38">
        <v>30.622630000000001</v>
      </c>
      <c r="AB686" s="38">
        <v>30.953410000000002</v>
      </c>
      <c r="AC686" s="38">
        <v>30.724620000000002</v>
      </c>
      <c r="AD686" s="38">
        <v>29.626580000000001</v>
      </c>
      <c r="AE686" s="38">
        <v>27.51418</v>
      </c>
      <c r="AF686" s="38">
        <v>25.56973</v>
      </c>
      <c r="AG686" s="38">
        <v>24.236470000000001</v>
      </c>
      <c r="AH686" s="38">
        <v>22.766539999999999</v>
      </c>
      <c r="AI686" s="38">
        <v>20.675899999999999</v>
      </c>
      <c r="AJ686" s="38">
        <v>18.41817</v>
      </c>
      <c r="AK686" s="38">
        <v>16.743639999999999</v>
      </c>
      <c r="AL686" s="38">
        <v>-0.23868339999999999</v>
      </c>
      <c r="AM686" s="38">
        <v>-0.34221309999999999</v>
      </c>
      <c r="AN686" s="38">
        <v>-0.28996440000000001</v>
      </c>
      <c r="AO686" s="38">
        <v>1.95666E-2</v>
      </c>
      <c r="AP686" s="38">
        <v>0.13221459999999999</v>
      </c>
      <c r="AQ686" s="38">
        <v>-0.14904129999999999</v>
      </c>
      <c r="AR686" s="38">
        <v>-0.4774293</v>
      </c>
      <c r="AS686" s="38">
        <v>-0.112341</v>
      </c>
      <c r="AT686" s="38">
        <v>-8.0125699999999994E-2</v>
      </c>
      <c r="AU686" s="38">
        <v>0.18521489999999999</v>
      </c>
      <c r="AV686" s="38">
        <v>0.34024349999999998</v>
      </c>
      <c r="AW686" s="38">
        <v>0.2252045</v>
      </c>
      <c r="AX686" s="38">
        <v>-3.3011100000000002E-2</v>
      </c>
      <c r="AY686" s="38">
        <v>-0.33399709999999999</v>
      </c>
      <c r="AZ686" s="38">
        <v>-0.4446331</v>
      </c>
      <c r="BA686" s="38">
        <v>-0.30034260000000002</v>
      </c>
      <c r="BB686" s="38">
        <v>-9.8788799999999996E-2</v>
      </c>
      <c r="BC686" s="38">
        <v>-3.3977300000000002E-2</v>
      </c>
      <c r="BD686" s="38">
        <v>0.34924870000000002</v>
      </c>
      <c r="BE686" s="38">
        <v>0.1547202</v>
      </c>
      <c r="BF686" s="38">
        <v>0.4159872</v>
      </c>
      <c r="BG686" s="38">
        <v>0.30313059999999997</v>
      </c>
      <c r="BH686" s="38">
        <v>0.32401160000000001</v>
      </c>
      <c r="BI686" s="38">
        <v>0.1723237</v>
      </c>
      <c r="BJ686" s="38">
        <v>-0.193546</v>
      </c>
      <c r="BK686" s="38">
        <v>-0.31411939999999999</v>
      </c>
      <c r="BL686" s="38">
        <v>-0.26863890000000001</v>
      </c>
      <c r="BM686" s="38">
        <v>4.5724899999999999E-2</v>
      </c>
      <c r="BN686" s="38">
        <v>0.15982679999999999</v>
      </c>
      <c r="BO686" s="38">
        <v>-0.1174724</v>
      </c>
      <c r="BP686" s="38">
        <v>-0.4261412</v>
      </c>
      <c r="BQ686" s="38">
        <v>-5.1273699999999998E-2</v>
      </c>
      <c r="BR686" s="38">
        <v>-2.0606800000000002E-2</v>
      </c>
      <c r="BS686" s="38">
        <v>0.21866260000000001</v>
      </c>
      <c r="BT686" s="38">
        <v>0.37691789999999997</v>
      </c>
      <c r="BU686" s="38">
        <v>0.253278</v>
      </c>
      <c r="BV686" s="38">
        <v>-1.08681E-2</v>
      </c>
      <c r="BW686" s="38">
        <v>-0.30702109999999999</v>
      </c>
      <c r="BX686" s="38">
        <v>-0.3893337</v>
      </c>
      <c r="BY686" s="38">
        <v>-0.25122430000000001</v>
      </c>
      <c r="BZ686" s="38">
        <v>-6.0089999999999998E-2</v>
      </c>
      <c r="CA686" s="38">
        <v>2.32032E-2</v>
      </c>
      <c r="CB686" s="38">
        <v>0.41284149999999997</v>
      </c>
      <c r="CC686" s="38">
        <v>0.2219769</v>
      </c>
      <c r="CD686" s="38">
        <v>0.46735680000000002</v>
      </c>
      <c r="CE686" s="38">
        <v>0.35226479999999999</v>
      </c>
      <c r="CF686" s="38">
        <v>0.37357119999999999</v>
      </c>
      <c r="CG686" s="38">
        <v>0.21073410000000001</v>
      </c>
      <c r="CH686" s="38">
        <v>-0.16228390000000001</v>
      </c>
      <c r="CI686" s="38">
        <v>-0.29466179999999997</v>
      </c>
      <c r="CJ686" s="38">
        <v>-0.25386890000000001</v>
      </c>
      <c r="CK686" s="38">
        <v>6.3842099999999999E-2</v>
      </c>
      <c r="CL686" s="38">
        <v>0.178951</v>
      </c>
      <c r="CM686" s="38">
        <v>-9.5607899999999996E-2</v>
      </c>
      <c r="CN686" s="38">
        <v>-0.3906192</v>
      </c>
      <c r="CO686" s="38">
        <v>-8.9785999999999998E-3</v>
      </c>
      <c r="CP686" s="38">
        <v>2.06158E-2</v>
      </c>
      <c r="CQ686" s="38">
        <v>0.2418283</v>
      </c>
      <c r="CR686" s="38">
        <v>0.40231840000000002</v>
      </c>
      <c r="CS686" s="38">
        <v>0.27272170000000001</v>
      </c>
      <c r="CT686" s="38">
        <v>4.4681E-3</v>
      </c>
      <c r="CU686" s="38">
        <v>-0.28833750000000002</v>
      </c>
      <c r="CV686" s="38">
        <v>-0.3510336</v>
      </c>
      <c r="CW686" s="38">
        <v>-0.21720519999999999</v>
      </c>
      <c r="CX686" s="38">
        <v>-3.3287299999999999E-2</v>
      </c>
      <c r="CY686" s="38">
        <v>6.2806299999999995E-2</v>
      </c>
      <c r="CZ686" s="38">
        <v>0.45688570000000001</v>
      </c>
      <c r="DA686" s="38">
        <v>0.26855869999999998</v>
      </c>
      <c r="DB686" s="38">
        <v>0.50293529999999997</v>
      </c>
      <c r="DC686" s="38">
        <v>0.3862951</v>
      </c>
      <c r="DD686" s="38">
        <v>0.40789599999999998</v>
      </c>
      <c r="DE686" s="38">
        <v>0.2373371</v>
      </c>
      <c r="DF686" s="38">
        <v>-0.1310219</v>
      </c>
      <c r="DG686" s="38">
        <v>-0.27520420000000001</v>
      </c>
      <c r="DH686" s="38">
        <v>-0.2390989</v>
      </c>
      <c r="DI686" s="38">
        <v>8.1959199999999996E-2</v>
      </c>
      <c r="DJ686" s="38">
        <v>0.1980751</v>
      </c>
      <c r="DK686" s="38">
        <v>-7.3743299999999998E-2</v>
      </c>
      <c r="DL686" s="38">
        <v>-0.3550971</v>
      </c>
      <c r="DM686" s="38">
        <v>3.3316400000000003E-2</v>
      </c>
      <c r="DN686" s="38">
        <v>6.1838400000000002E-2</v>
      </c>
      <c r="DO686" s="38">
        <v>0.26499400000000001</v>
      </c>
      <c r="DP686" s="38">
        <v>0.42771900000000002</v>
      </c>
      <c r="DQ686" s="38">
        <v>0.29216540000000002</v>
      </c>
      <c r="DR686" s="38">
        <v>1.9804200000000001E-2</v>
      </c>
      <c r="DS686" s="38">
        <v>-0.269654</v>
      </c>
      <c r="DT686" s="38">
        <v>-0.31273339999999999</v>
      </c>
      <c r="DU686" s="38">
        <v>-0.18318609999999999</v>
      </c>
      <c r="DV686" s="38">
        <v>-6.4846000000000001E-3</v>
      </c>
      <c r="DW686" s="38">
        <v>0.1024094</v>
      </c>
      <c r="DX686" s="38">
        <v>0.50092990000000004</v>
      </c>
      <c r="DY686" s="38">
        <v>0.31514039999999999</v>
      </c>
      <c r="DZ686" s="38">
        <v>0.53851380000000004</v>
      </c>
      <c r="EA686" s="38">
        <v>0.42032530000000001</v>
      </c>
      <c r="EB686" s="38">
        <v>0.44222080000000002</v>
      </c>
      <c r="EC686" s="38">
        <v>0.26394000000000001</v>
      </c>
      <c r="ED686" s="38">
        <v>-8.58844E-2</v>
      </c>
      <c r="EE686" s="38">
        <v>-0.24711050000000001</v>
      </c>
      <c r="EF686" s="38">
        <v>-0.2177733</v>
      </c>
      <c r="EG686" s="38">
        <v>0.10811759999999999</v>
      </c>
      <c r="EH686" s="38">
        <v>0.22568730000000001</v>
      </c>
      <c r="EI686" s="38">
        <v>-4.2174400000000001E-2</v>
      </c>
      <c r="EJ686" s="38">
        <v>-0.303809</v>
      </c>
      <c r="EK686" s="38">
        <v>9.4383700000000001E-2</v>
      </c>
      <c r="EL686" s="38">
        <v>0.1213573</v>
      </c>
      <c r="EM686" s="38">
        <v>0.29844169999999998</v>
      </c>
      <c r="EN686" s="38">
        <v>0.46439340000000001</v>
      </c>
      <c r="EO686" s="38">
        <v>0.32023889999999999</v>
      </c>
      <c r="EP686" s="38">
        <v>4.1947199999999997E-2</v>
      </c>
      <c r="EQ686" s="38">
        <v>-0.242678</v>
      </c>
      <c r="ER686" s="38">
        <v>-0.257434</v>
      </c>
      <c r="ES686" s="38">
        <v>-0.13406779999999999</v>
      </c>
      <c r="ET686" s="38">
        <v>3.2214199999999998E-2</v>
      </c>
      <c r="EU686" s="38">
        <v>0.15958990000000001</v>
      </c>
      <c r="EV686" s="38">
        <v>0.56452270000000004</v>
      </c>
      <c r="EW686" s="38">
        <v>0.38239709999999999</v>
      </c>
      <c r="EX686" s="38">
        <v>0.58988339999999995</v>
      </c>
      <c r="EY686" s="38">
        <v>0.46945949999999997</v>
      </c>
      <c r="EZ686" s="38">
        <v>0.49178050000000001</v>
      </c>
      <c r="FA686" s="38">
        <v>0.30235040000000002</v>
      </c>
      <c r="FB686" s="38">
        <v>86.5</v>
      </c>
      <c r="FC686" s="38">
        <v>84.5</v>
      </c>
      <c r="FD686" s="38">
        <v>82.5</v>
      </c>
      <c r="FE686" s="38">
        <v>80.5</v>
      </c>
      <c r="FF686" s="38">
        <v>79</v>
      </c>
      <c r="FG686" s="38">
        <v>77</v>
      </c>
      <c r="FH686" s="38">
        <v>76</v>
      </c>
      <c r="FI686" s="38">
        <v>77</v>
      </c>
      <c r="FJ686" s="38">
        <v>81.5</v>
      </c>
      <c r="FK686" s="38">
        <v>86.5</v>
      </c>
      <c r="FL686" s="38">
        <v>90.5</v>
      </c>
      <c r="FM686" s="38">
        <v>94</v>
      </c>
      <c r="FN686" s="38">
        <v>96.5</v>
      </c>
      <c r="FO686" s="38">
        <v>98.5</v>
      </c>
      <c r="FP686" s="38">
        <v>101</v>
      </c>
      <c r="FQ686" s="38">
        <v>102</v>
      </c>
      <c r="FR686" s="38">
        <v>103</v>
      </c>
      <c r="FS686" s="38">
        <v>103</v>
      </c>
      <c r="FT686" s="38">
        <v>102.5</v>
      </c>
      <c r="FU686" s="38">
        <v>100</v>
      </c>
      <c r="FV686" s="38">
        <v>96.5</v>
      </c>
      <c r="FW686">
        <v>93.5</v>
      </c>
      <c r="FX686">
        <v>91</v>
      </c>
      <c r="FY686">
        <v>88.5</v>
      </c>
      <c r="FZ686">
        <v>6.7024299999999995E-2</v>
      </c>
      <c r="GA686">
        <v>0.47652080000000002</v>
      </c>
      <c r="GB686">
        <v>1</v>
      </c>
    </row>
    <row r="687" spans="1:184" x14ac:dyDescent="0.3">
      <c r="A687" t="s">
        <v>279</v>
      </c>
      <c r="B687" t="s">
        <v>1</v>
      </c>
      <c r="C687" t="s">
        <v>261</v>
      </c>
      <c r="D687" t="s">
        <v>1</v>
      </c>
      <c r="E687" t="s">
        <v>1</v>
      </c>
      <c r="F687" t="s">
        <v>1</v>
      </c>
      <c r="G687" t="s">
        <v>1</v>
      </c>
      <c r="H687" s="40" t="s">
        <v>1</v>
      </c>
      <c r="I687" s="18" t="s">
        <v>1</v>
      </c>
      <c r="J687" s="38" t="s">
        <v>1</v>
      </c>
      <c r="K687" s="18">
        <v>44809</v>
      </c>
      <c r="L687" s="38">
        <v>1824</v>
      </c>
      <c r="M687" s="38">
        <v>1824</v>
      </c>
      <c r="N687" s="38">
        <v>16.280740000000002</v>
      </c>
      <c r="O687" s="38">
        <v>15.336180000000001</v>
      </c>
      <c r="P687" s="38">
        <v>14.58446</v>
      </c>
      <c r="Q687" s="38">
        <v>14.149470000000001</v>
      </c>
      <c r="R687" s="38">
        <v>14.32067</v>
      </c>
      <c r="S687" s="38">
        <v>15.13776</v>
      </c>
      <c r="T687" s="38">
        <v>15.23892</v>
      </c>
      <c r="U687" s="38">
        <v>16.800509999999999</v>
      </c>
      <c r="V687" s="38">
        <v>19.288589999999999</v>
      </c>
      <c r="W687" s="38">
        <v>21.739550000000001</v>
      </c>
      <c r="X687" s="38">
        <v>23.98545</v>
      </c>
      <c r="Y687" s="38">
        <v>25.33192</v>
      </c>
      <c r="Z687" s="38">
        <v>25.88</v>
      </c>
      <c r="AA687" s="38">
        <v>26.504919999999998</v>
      </c>
      <c r="AB687" s="38">
        <v>26.620509999999999</v>
      </c>
      <c r="AC687" s="38">
        <v>26.692209999999999</v>
      </c>
      <c r="AD687" s="38">
        <v>26.4924</v>
      </c>
      <c r="AE687" s="38">
        <v>25.648759999999999</v>
      </c>
      <c r="AF687" s="38">
        <v>24.51728</v>
      </c>
      <c r="AG687" s="38">
        <v>23.74259</v>
      </c>
      <c r="AH687" s="38">
        <v>22.86392</v>
      </c>
      <c r="AI687" s="38">
        <v>21.130420000000001</v>
      </c>
      <c r="AJ687" s="38">
        <v>18.87255</v>
      </c>
      <c r="AK687" s="38">
        <v>16.88326</v>
      </c>
      <c r="AL687" s="38">
        <v>0.32259120000000002</v>
      </c>
      <c r="AM687" s="38">
        <v>-5.2118100000000001E-2</v>
      </c>
      <c r="AN687" s="38">
        <v>-0.1760921</v>
      </c>
      <c r="AO687" s="38">
        <v>-0.33742719999999998</v>
      </c>
      <c r="AP687" s="38">
        <v>-0.44283220000000001</v>
      </c>
      <c r="AQ687" s="38">
        <v>-0.54135739999999999</v>
      </c>
      <c r="AR687" s="38">
        <v>-1.283628</v>
      </c>
      <c r="AS687" s="38">
        <v>-0.59236699999999998</v>
      </c>
      <c r="AT687" s="38">
        <v>0.1003377</v>
      </c>
      <c r="AU687" s="38">
        <v>0.51180899999999996</v>
      </c>
      <c r="AV687" s="38">
        <v>0.64175490000000002</v>
      </c>
      <c r="AW687" s="38">
        <v>0.37978000000000001</v>
      </c>
      <c r="AX687" s="38">
        <v>-0.19488179999999999</v>
      </c>
      <c r="AY687" s="38">
        <v>-0.57917859999999999</v>
      </c>
      <c r="AZ687" s="38">
        <v>-0.95517510000000005</v>
      </c>
      <c r="BA687" s="38">
        <v>-0.9450364</v>
      </c>
      <c r="BB687" s="38">
        <v>-0.2706848</v>
      </c>
      <c r="BC687" s="38">
        <v>0.1023655</v>
      </c>
      <c r="BD687" s="38">
        <v>0.54301469999999996</v>
      </c>
      <c r="BE687" s="38">
        <v>0.40409260000000002</v>
      </c>
      <c r="BF687" s="38">
        <v>0.88424130000000001</v>
      </c>
      <c r="BG687" s="38">
        <v>0.85813899999999999</v>
      </c>
      <c r="BH687" s="38">
        <v>0.4337125</v>
      </c>
      <c r="BI687" s="38">
        <v>-0.16090070000000001</v>
      </c>
      <c r="BJ687" s="38">
        <v>0.4279423</v>
      </c>
      <c r="BK687" s="38">
        <v>7.9553399999999996E-2</v>
      </c>
      <c r="BL687" s="38">
        <v>-8.0375500000000002E-2</v>
      </c>
      <c r="BM687" s="38">
        <v>-0.26323609999999997</v>
      </c>
      <c r="BN687" s="38">
        <v>-0.40045409999999998</v>
      </c>
      <c r="BO687" s="38">
        <v>-0.44498680000000002</v>
      </c>
      <c r="BP687" s="38">
        <v>-1.181003</v>
      </c>
      <c r="BQ687" s="38">
        <v>-0.47922179999999998</v>
      </c>
      <c r="BR687" s="38">
        <v>0.24407519999999999</v>
      </c>
      <c r="BS687" s="38">
        <v>0.64082320000000004</v>
      </c>
      <c r="BT687" s="38">
        <v>0.76013370000000002</v>
      </c>
      <c r="BU687" s="38">
        <v>0.44515260000000001</v>
      </c>
      <c r="BV687" s="38">
        <v>-0.16134190000000001</v>
      </c>
      <c r="BW687" s="38">
        <v>-0.53356519999999996</v>
      </c>
      <c r="BX687" s="38">
        <v>-0.84497929999999999</v>
      </c>
      <c r="BY687" s="38">
        <v>-0.78650430000000005</v>
      </c>
      <c r="BZ687" s="38">
        <v>-9.9942299999999998E-2</v>
      </c>
      <c r="CA687" s="38">
        <v>0.2284775</v>
      </c>
      <c r="CB687" s="38">
        <v>0.63011910000000004</v>
      </c>
      <c r="CC687" s="38">
        <v>0.50785449999999999</v>
      </c>
      <c r="CD687" s="38">
        <v>1.018224</v>
      </c>
      <c r="CE687" s="38">
        <v>1.0019480000000001</v>
      </c>
      <c r="CF687" s="38">
        <v>0.61489159999999998</v>
      </c>
      <c r="CG687" s="38">
        <v>-3.3279299999999998E-2</v>
      </c>
      <c r="CH687" s="38">
        <v>0.50090820000000003</v>
      </c>
      <c r="CI687" s="38">
        <v>0.1707487</v>
      </c>
      <c r="CJ687" s="38">
        <v>-1.40825E-2</v>
      </c>
      <c r="CK687" s="38">
        <v>-0.2118515</v>
      </c>
      <c r="CL687" s="38">
        <v>-0.37110320000000002</v>
      </c>
      <c r="CM687" s="38">
        <v>-0.37824079999999999</v>
      </c>
      <c r="CN687" s="38">
        <v>-1.1099250000000001</v>
      </c>
      <c r="CO687" s="38">
        <v>-0.40085769999999998</v>
      </c>
      <c r="CP687" s="38">
        <v>0.34362730000000002</v>
      </c>
      <c r="CQ687" s="38">
        <v>0.73017810000000005</v>
      </c>
      <c r="CR687" s="38">
        <v>0.84212260000000005</v>
      </c>
      <c r="CS687" s="38">
        <v>0.49042950000000002</v>
      </c>
      <c r="CT687" s="38">
        <v>-0.13811229999999999</v>
      </c>
      <c r="CU687" s="38">
        <v>-0.50197340000000001</v>
      </c>
      <c r="CV687" s="38">
        <v>-0.76865799999999995</v>
      </c>
      <c r="CW687" s="38">
        <v>-0.67670540000000001</v>
      </c>
      <c r="CX687" s="38">
        <v>1.83135E-2</v>
      </c>
      <c r="CY687" s="38">
        <v>0.3158222</v>
      </c>
      <c r="CZ687" s="38">
        <v>0.69044740000000004</v>
      </c>
      <c r="DA687" s="38">
        <v>0.5797196</v>
      </c>
      <c r="DB687" s="38">
        <v>1.111021</v>
      </c>
      <c r="DC687" s="38">
        <v>1.1015489999999999</v>
      </c>
      <c r="DD687" s="38">
        <v>0.74037580000000003</v>
      </c>
      <c r="DE687" s="38">
        <v>5.5111E-2</v>
      </c>
      <c r="DF687" s="38">
        <v>0.57387410000000005</v>
      </c>
      <c r="DG687" s="38">
        <v>0.26194400000000001</v>
      </c>
      <c r="DH687" s="38">
        <v>5.2210600000000003E-2</v>
      </c>
      <c r="DI687" s="38">
        <v>-0.160467</v>
      </c>
      <c r="DJ687" s="38">
        <v>-0.34175230000000001</v>
      </c>
      <c r="DK687" s="38">
        <v>-0.31149490000000002</v>
      </c>
      <c r="DL687" s="38">
        <v>-1.0388470000000001</v>
      </c>
      <c r="DM687" s="38">
        <v>-0.32249369999999999</v>
      </c>
      <c r="DN687" s="38">
        <v>0.4431794</v>
      </c>
      <c r="DO687" s="38">
        <v>0.81953299999999996</v>
      </c>
      <c r="DP687" s="38">
        <v>0.92411140000000003</v>
      </c>
      <c r="DQ687" s="38">
        <v>0.53570629999999997</v>
      </c>
      <c r="DR687" s="38">
        <v>-0.1148827</v>
      </c>
      <c r="DS687" s="38">
        <v>-0.47038160000000001</v>
      </c>
      <c r="DT687" s="38">
        <v>-0.69233679999999997</v>
      </c>
      <c r="DU687" s="38">
        <v>-0.56690660000000004</v>
      </c>
      <c r="DV687" s="38">
        <v>0.1365693</v>
      </c>
      <c r="DW687" s="38">
        <v>0.403167</v>
      </c>
      <c r="DX687" s="38">
        <v>0.75077579999999999</v>
      </c>
      <c r="DY687" s="38">
        <v>0.65158470000000002</v>
      </c>
      <c r="DZ687" s="38">
        <v>1.2038169999999999</v>
      </c>
      <c r="EA687" s="38">
        <v>1.2011510000000001</v>
      </c>
      <c r="EB687" s="38">
        <v>0.86585990000000002</v>
      </c>
      <c r="EC687" s="38">
        <v>0.1435012</v>
      </c>
      <c r="ED687" s="38">
        <v>0.67922519999999997</v>
      </c>
      <c r="EE687" s="38">
        <v>0.39361550000000001</v>
      </c>
      <c r="EF687" s="38">
        <v>0.14792720000000001</v>
      </c>
      <c r="EG687" s="38">
        <v>-8.62758E-2</v>
      </c>
      <c r="EH687" s="38">
        <v>-0.29937419999999998</v>
      </c>
      <c r="EI687" s="38">
        <v>-0.21512429999999999</v>
      </c>
      <c r="EJ687" s="38">
        <v>-0.93622209999999995</v>
      </c>
      <c r="EK687" s="38">
        <v>-0.20934849999999999</v>
      </c>
      <c r="EL687" s="38">
        <v>0.58691689999999996</v>
      </c>
      <c r="EM687" s="38">
        <v>0.94854720000000003</v>
      </c>
      <c r="EN687" s="38">
        <v>1.0424899999999999</v>
      </c>
      <c r="EO687" s="38">
        <v>0.60107889999999997</v>
      </c>
      <c r="EP687" s="38">
        <v>-8.1342800000000007E-2</v>
      </c>
      <c r="EQ687" s="38">
        <v>-0.42476809999999998</v>
      </c>
      <c r="ER687" s="38">
        <v>-0.58214100000000002</v>
      </c>
      <c r="ES687" s="38">
        <v>-0.40837440000000003</v>
      </c>
      <c r="ET687" s="38">
        <v>0.30731180000000002</v>
      </c>
      <c r="EU687" s="38">
        <v>0.52927900000000005</v>
      </c>
      <c r="EV687" s="38">
        <v>0.83788019999999996</v>
      </c>
      <c r="EW687" s="38">
        <v>0.75534659999999998</v>
      </c>
      <c r="EX687" s="38">
        <v>1.3378000000000001</v>
      </c>
      <c r="EY687" s="38">
        <v>1.3449599999999999</v>
      </c>
      <c r="EZ687" s="38">
        <v>1.0470390000000001</v>
      </c>
      <c r="FA687" s="38">
        <v>0.27112269999999999</v>
      </c>
      <c r="FB687" s="38">
        <v>89.5</v>
      </c>
      <c r="FC687" s="38">
        <v>88.5</v>
      </c>
      <c r="FD687" s="38">
        <v>86.5</v>
      </c>
      <c r="FE687" s="38">
        <v>84.500010000000003</v>
      </c>
      <c r="FF687" s="38">
        <v>82.5</v>
      </c>
      <c r="FG687" s="38">
        <v>81.5</v>
      </c>
      <c r="FH687" s="38">
        <v>80.5</v>
      </c>
      <c r="FI687" s="38">
        <v>81</v>
      </c>
      <c r="FJ687" s="38">
        <v>85</v>
      </c>
      <c r="FK687" s="38">
        <v>89.5</v>
      </c>
      <c r="FL687" s="38">
        <v>95</v>
      </c>
      <c r="FM687" s="38">
        <v>98.499989999999997</v>
      </c>
      <c r="FN687" s="38">
        <v>102</v>
      </c>
      <c r="FO687" s="38">
        <v>105</v>
      </c>
      <c r="FP687" s="38">
        <v>106.5</v>
      </c>
      <c r="FQ687" s="38">
        <v>108</v>
      </c>
      <c r="FR687" s="38">
        <v>108.5</v>
      </c>
      <c r="FS687" s="38">
        <v>108</v>
      </c>
      <c r="FT687" s="38">
        <v>106.5</v>
      </c>
      <c r="FU687" s="38">
        <v>103.5</v>
      </c>
      <c r="FV687" s="38">
        <v>100.5</v>
      </c>
      <c r="FW687">
        <v>97.5</v>
      </c>
      <c r="FX687">
        <v>94</v>
      </c>
      <c r="FY687">
        <v>90.5</v>
      </c>
      <c r="FZ687">
        <v>0.1383093</v>
      </c>
      <c r="GA687">
        <v>1.8487990000000001</v>
      </c>
      <c r="GB687">
        <v>1</v>
      </c>
    </row>
    <row r="688" spans="1:184" x14ac:dyDescent="0.3">
      <c r="A688" t="s">
        <v>279</v>
      </c>
      <c r="B688" t="s">
        <v>1</v>
      </c>
      <c r="C688" t="s">
        <v>261</v>
      </c>
      <c r="D688" t="s">
        <v>1</v>
      </c>
      <c r="E688" t="s">
        <v>1</v>
      </c>
      <c r="F688" t="s">
        <v>1</v>
      </c>
      <c r="G688" t="s">
        <v>1</v>
      </c>
      <c r="H688" s="40" t="s">
        <v>1</v>
      </c>
      <c r="I688" s="18" t="s">
        <v>1</v>
      </c>
      <c r="J688" s="38" t="s">
        <v>1</v>
      </c>
      <c r="K688" s="18">
        <v>44810</v>
      </c>
      <c r="L688" s="38">
        <v>1824</v>
      </c>
      <c r="M688" s="38">
        <v>1824</v>
      </c>
      <c r="N688" s="38">
        <v>15.76094</v>
      </c>
      <c r="O688" s="38">
        <v>15.180960000000001</v>
      </c>
      <c r="P688" s="38">
        <v>14.62054</v>
      </c>
      <c r="Q688" s="38">
        <v>14.63139</v>
      </c>
      <c r="R688" s="38">
        <v>15.520390000000001</v>
      </c>
      <c r="S688" s="38">
        <v>17.194310000000002</v>
      </c>
      <c r="T688" s="38">
        <v>19.063289999999999</v>
      </c>
      <c r="U688" s="38">
        <v>21.628309999999999</v>
      </c>
      <c r="V688" s="38">
        <v>25.139959999999999</v>
      </c>
      <c r="W688" s="38">
        <v>28.221019999999999</v>
      </c>
      <c r="X688" s="38">
        <v>30.96735</v>
      </c>
      <c r="Y688" s="38">
        <v>32.872920000000001</v>
      </c>
      <c r="Z688" s="38">
        <v>33.897950000000002</v>
      </c>
      <c r="AA688" s="38">
        <v>35.005119999999998</v>
      </c>
      <c r="AB688" s="38">
        <v>35.291289999999996</v>
      </c>
      <c r="AC688" s="38">
        <v>34.9497</v>
      </c>
      <c r="AD688" s="38">
        <v>33.422539999999998</v>
      </c>
      <c r="AE688" s="38">
        <v>30.66431</v>
      </c>
      <c r="AF688" s="38">
        <v>28.233180000000001</v>
      </c>
      <c r="AG688" s="38">
        <v>26.731339999999999</v>
      </c>
      <c r="AH688" s="38">
        <v>24.999279999999999</v>
      </c>
      <c r="AI688" s="38">
        <v>22.701809999999998</v>
      </c>
      <c r="AJ688" s="38">
        <v>20.27121</v>
      </c>
      <c r="AK688" s="38">
        <v>18.442129999999999</v>
      </c>
      <c r="AL688" s="38">
        <v>-0.21262529999999999</v>
      </c>
      <c r="AM688" s="38">
        <v>-0.30243140000000002</v>
      </c>
      <c r="AN688" s="38">
        <v>-0.28806159999999997</v>
      </c>
      <c r="AO688" s="38">
        <v>-3.6216400000000003E-2</v>
      </c>
      <c r="AP688" s="38">
        <v>2.3460600000000002E-2</v>
      </c>
      <c r="AQ688" s="38">
        <v>-0.1171389</v>
      </c>
      <c r="AR688" s="38">
        <v>-0.44057960000000002</v>
      </c>
      <c r="AS688" s="38">
        <v>-0.36239640000000001</v>
      </c>
      <c r="AT688" s="38">
        <v>-0.66445880000000002</v>
      </c>
      <c r="AU688" s="38">
        <v>-0.29828870000000002</v>
      </c>
      <c r="AV688" s="38">
        <v>-0.48019709999999999</v>
      </c>
      <c r="AW688" s="38">
        <v>-0.41399629999999998</v>
      </c>
      <c r="AX688" s="38">
        <v>-0.2177934</v>
      </c>
      <c r="AY688" s="38">
        <v>0.2807443</v>
      </c>
      <c r="AZ688" s="38">
        <v>0.3711006</v>
      </c>
      <c r="BA688" s="38">
        <v>0.67642709999999995</v>
      </c>
      <c r="BB688" s="38">
        <v>0.89241530000000002</v>
      </c>
      <c r="BC688" s="38">
        <v>1.9318100000000001E-2</v>
      </c>
      <c r="BD688" s="38">
        <v>0.24320159999999999</v>
      </c>
      <c r="BE688" s="38">
        <v>-8.6957300000000001E-2</v>
      </c>
      <c r="BF688" s="38">
        <v>0.17846709999999999</v>
      </c>
      <c r="BG688" s="38">
        <v>-9.61119E-2</v>
      </c>
      <c r="BH688" s="38">
        <v>-0.16842560000000001</v>
      </c>
      <c r="BI688" s="38">
        <v>-0.34639530000000002</v>
      </c>
      <c r="BJ688" s="38">
        <v>-0.10832310000000001</v>
      </c>
      <c r="BK688" s="38">
        <v>-0.21265400000000001</v>
      </c>
      <c r="BL688" s="38">
        <v>-0.22778080000000001</v>
      </c>
      <c r="BM688" s="38">
        <v>4.1865199999999998E-2</v>
      </c>
      <c r="BN688" s="38">
        <v>8.6166000000000006E-2</v>
      </c>
      <c r="BO688" s="38">
        <v>1.2662E-2</v>
      </c>
      <c r="BP688" s="38">
        <v>-0.26611760000000001</v>
      </c>
      <c r="BQ688" s="38">
        <v>-0.2197837</v>
      </c>
      <c r="BR688" s="38">
        <v>-0.47633999999999999</v>
      </c>
      <c r="BS688" s="38">
        <v>-0.1582684</v>
      </c>
      <c r="BT688" s="38">
        <v>-0.33117940000000001</v>
      </c>
      <c r="BU688" s="38">
        <v>-0.32830110000000001</v>
      </c>
      <c r="BV688" s="38">
        <v>-0.14595079999999999</v>
      </c>
      <c r="BW688" s="38">
        <v>0.3684057</v>
      </c>
      <c r="BX688" s="38">
        <v>0.50684510000000005</v>
      </c>
      <c r="BY688" s="38">
        <v>0.82319810000000004</v>
      </c>
      <c r="BZ688" s="38">
        <v>1.0244</v>
      </c>
      <c r="CA688" s="38">
        <v>0.22537119999999999</v>
      </c>
      <c r="CB688" s="38">
        <v>0.43226949999999997</v>
      </c>
      <c r="CC688" s="38">
        <v>0.1035624</v>
      </c>
      <c r="CD688" s="38">
        <v>0.32196370000000002</v>
      </c>
      <c r="CE688" s="38">
        <v>9.5866800000000002E-2</v>
      </c>
      <c r="CF688" s="38">
        <v>3.6983599999999998E-2</v>
      </c>
      <c r="CG688" s="38">
        <v>-0.1951881</v>
      </c>
      <c r="CH688" s="38">
        <v>-3.60836E-2</v>
      </c>
      <c r="CI688" s="38">
        <v>-0.15047450000000001</v>
      </c>
      <c r="CJ688" s="38">
        <v>-0.18603049999999999</v>
      </c>
      <c r="CK688" s="38">
        <v>9.5944299999999996E-2</v>
      </c>
      <c r="CL688" s="38">
        <v>0.12959560000000001</v>
      </c>
      <c r="CM688" s="38">
        <v>0.10256170000000001</v>
      </c>
      <c r="CN688" s="38">
        <v>-0.14528579999999999</v>
      </c>
      <c r="CO688" s="38">
        <v>-0.1210106</v>
      </c>
      <c r="CP688" s="38">
        <v>-0.34604940000000001</v>
      </c>
      <c r="CQ688" s="38">
        <v>-6.1290699999999997E-2</v>
      </c>
      <c r="CR688" s="38">
        <v>-0.22797020000000001</v>
      </c>
      <c r="CS688" s="38">
        <v>-0.26894879999999999</v>
      </c>
      <c r="CT688" s="38">
        <v>-9.6192899999999998E-2</v>
      </c>
      <c r="CU688" s="38">
        <v>0.42911969999999999</v>
      </c>
      <c r="CV688" s="38">
        <v>0.60086139999999999</v>
      </c>
      <c r="CW688" s="38">
        <v>0.92485119999999998</v>
      </c>
      <c r="CX688" s="38">
        <v>1.115812</v>
      </c>
      <c r="CY688" s="38">
        <v>0.36808299999999999</v>
      </c>
      <c r="CZ688" s="38">
        <v>0.56321739999999998</v>
      </c>
      <c r="DA688" s="38">
        <v>0.23551569999999999</v>
      </c>
      <c r="DB688" s="38">
        <v>0.42134899999999997</v>
      </c>
      <c r="DC688" s="38">
        <v>0.2288307</v>
      </c>
      <c r="DD688" s="38">
        <v>0.17924950000000001</v>
      </c>
      <c r="DE688" s="38">
        <v>-9.0462500000000001E-2</v>
      </c>
      <c r="DF688" s="38">
        <v>3.6155800000000002E-2</v>
      </c>
      <c r="DG688" s="38">
        <v>-8.8294999999999998E-2</v>
      </c>
      <c r="DH688" s="38">
        <v>-0.1442802</v>
      </c>
      <c r="DI688" s="38">
        <v>0.1500234</v>
      </c>
      <c r="DJ688" s="38">
        <v>0.17302509999999999</v>
      </c>
      <c r="DK688" s="38">
        <v>0.1924614</v>
      </c>
      <c r="DL688" s="38">
        <v>-2.4453900000000001E-2</v>
      </c>
      <c r="DM688" s="38">
        <v>-2.22375E-2</v>
      </c>
      <c r="DN688" s="38">
        <v>-0.2157589</v>
      </c>
      <c r="DO688" s="38">
        <v>3.5686900000000001E-2</v>
      </c>
      <c r="DP688" s="38">
        <v>-0.1247611</v>
      </c>
      <c r="DQ688" s="38">
        <v>-0.20959649999999999</v>
      </c>
      <c r="DR688" s="38">
        <v>-4.6434900000000001E-2</v>
      </c>
      <c r="DS688" s="38">
        <v>0.48983369999999998</v>
      </c>
      <c r="DT688" s="38">
        <v>0.69487759999999998</v>
      </c>
      <c r="DU688" s="38">
        <v>1.0265040000000001</v>
      </c>
      <c r="DV688" s="38">
        <v>1.207225</v>
      </c>
      <c r="DW688" s="38">
        <v>0.51079479999999999</v>
      </c>
      <c r="DX688" s="38">
        <v>0.69416529999999999</v>
      </c>
      <c r="DY688" s="38">
        <v>0.36746899999999999</v>
      </c>
      <c r="DZ688" s="38">
        <v>0.52073429999999998</v>
      </c>
      <c r="EA688" s="38">
        <v>0.36179450000000002</v>
      </c>
      <c r="EB688" s="38">
        <v>0.3215153</v>
      </c>
      <c r="EC688" s="38">
        <v>1.42632E-2</v>
      </c>
      <c r="ED688" s="38">
        <v>0.1404581</v>
      </c>
      <c r="EE688" s="38">
        <v>1.4824E-3</v>
      </c>
      <c r="EF688" s="38">
        <v>-8.3999500000000005E-2</v>
      </c>
      <c r="EG688" s="38">
        <v>0.228105</v>
      </c>
      <c r="EH688" s="38">
        <v>0.23573050000000001</v>
      </c>
      <c r="EI688" s="38">
        <v>0.3222623</v>
      </c>
      <c r="EJ688" s="38">
        <v>0.15000810000000001</v>
      </c>
      <c r="EK688" s="38">
        <v>0.1203751</v>
      </c>
      <c r="EL688" s="38">
        <v>-2.7640000000000001E-2</v>
      </c>
      <c r="EM688" s="38">
        <v>0.17570730000000001</v>
      </c>
      <c r="EN688" s="38">
        <v>2.42566E-2</v>
      </c>
      <c r="EO688" s="38">
        <v>-0.1239012</v>
      </c>
      <c r="EP688" s="38">
        <v>2.5407599999999999E-2</v>
      </c>
      <c r="EQ688" s="38">
        <v>0.57749499999999998</v>
      </c>
      <c r="ER688" s="38">
        <v>0.83062219999999998</v>
      </c>
      <c r="ES688" s="38">
        <v>1.1732750000000001</v>
      </c>
      <c r="ET688" s="38">
        <v>1.3392090000000001</v>
      </c>
      <c r="EU688" s="38">
        <v>0.71684800000000004</v>
      </c>
      <c r="EV688" s="38">
        <v>0.88323320000000005</v>
      </c>
      <c r="EW688" s="38">
        <v>0.5579887</v>
      </c>
      <c r="EX688" s="38">
        <v>0.66423089999999996</v>
      </c>
      <c r="EY688" s="38">
        <v>0.55377319999999997</v>
      </c>
      <c r="EZ688" s="38">
        <v>0.52692459999999997</v>
      </c>
      <c r="FA688" s="38">
        <v>0.16547029999999999</v>
      </c>
      <c r="FB688" s="38">
        <v>88.5</v>
      </c>
      <c r="FC688" s="38">
        <v>88</v>
      </c>
      <c r="FD688" s="38">
        <v>87</v>
      </c>
      <c r="FE688" s="38">
        <v>86</v>
      </c>
      <c r="FF688" s="38">
        <v>84.5</v>
      </c>
      <c r="FG688" s="38">
        <v>83</v>
      </c>
      <c r="FH688" s="38">
        <v>82</v>
      </c>
      <c r="FI688" s="38">
        <v>84.5</v>
      </c>
      <c r="FJ688" s="38">
        <v>87.5</v>
      </c>
      <c r="FK688" s="38">
        <v>94.000010000000003</v>
      </c>
      <c r="FL688" s="38">
        <v>100.5</v>
      </c>
      <c r="FM688" s="38">
        <v>104.5</v>
      </c>
      <c r="FN688" s="38">
        <v>108</v>
      </c>
      <c r="FO688" s="38">
        <v>110.5</v>
      </c>
      <c r="FP688" s="38">
        <v>112.5</v>
      </c>
      <c r="FQ688" s="38">
        <v>114</v>
      </c>
      <c r="FR688" s="38">
        <v>114</v>
      </c>
      <c r="FS688" s="38">
        <v>113.5</v>
      </c>
      <c r="FT688" s="38">
        <v>112</v>
      </c>
      <c r="FU688" s="38">
        <v>107.5</v>
      </c>
      <c r="FV688" s="38">
        <v>103</v>
      </c>
      <c r="FW688">
        <v>99</v>
      </c>
      <c r="FX688">
        <v>96.5</v>
      </c>
      <c r="FY688">
        <v>94</v>
      </c>
      <c r="FZ688">
        <v>0.1908427</v>
      </c>
      <c r="GA688">
        <v>1.118582</v>
      </c>
      <c r="GB688">
        <v>1</v>
      </c>
    </row>
    <row r="689" spans="1:184" x14ac:dyDescent="0.3">
      <c r="A689" t="s">
        <v>279</v>
      </c>
      <c r="B689" t="s">
        <v>1</v>
      </c>
      <c r="C689" t="s">
        <v>261</v>
      </c>
      <c r="D689" t="s">
        <v>1</v>
      </c>
      <c r="E689" t="s">
        <v>1</v>
      </c>
      <c r="F689" t="s">
        <v>1</v>
      </c>
      <c r="G689" t="s">
        <v>1</v>
      </c>
      <c r="H689" s="40" t="s">
        <v>1</v>
      </c>
      <c r="I689" s="18" t="s">
        <v>1</v>
      </c>
      <c r="J689" s="38" t="s">
        <v>1</v>
      </c>
      <c r="K689" s="18">
        <v>44811</v>
      </c>
      <c r="L689" s="38">
        <v>1824</v>
      </c>
      <c r="M689" s="38">
        <v>1824</v>
      </c>
      <c r="N689" s="38">
        <v>17.22871</v>
      </c>
      <c r="O689" s="38">
        <v>16.47805</v>
      </c>
      <c r="P689" s="38">
        <v>15.819940000000001</v>
      </c>
      <c r="Q689" s="38">
        <v>15.70397</v>
      </c>
      <c r="R689" s="38">
        <v>16.57264</v>
      </c>
      <c r="S689" s="38">
        <v>18.219239999999999</v>
      </c>
      <c r="T689" s="38">
        <v>20.036090000000002</v>
      </c>
      <c r="U689" s="38">
        <v>22.57714</v>
      </c>
      <c r="V689" s="38">
        <v>26.350539999999999</v>
      </c>
      <c r="W689" s="38">
        <v>29.096879999999999</v>
      </c>
      <c r="X689" s="38">
        <v>31.253540000000001</v>
      </c>
      <c r="Y689" s="38">
        <v>32.81982</v>
      </c>
      <c r="Z689" s="38">
        <v>33.652090000000001</v>
      </c>
      <c r="AA689" s="38">
        <v>34.527230000000003</v>
      </c>
      <c r="AB689" s="38">
        <v>34.6997</v>
      </c>
      <c r="AC689" s="38">
        <v>34.349930000000001</v>
      </c>
      <c r="AD689" s="38">
        <v>32.795699999999997</v>
      </c>
      <c r="AE689" s="38">
        <v>30.10717</v>
      </c>
      <c r="AF689" s="38">
        <v>27.934760000000001</v>
      </c>
      <c r="AG689" s="38">
        <v>26.557929999999999</v>
      </c>
      <c r="AH689" s="38">
        <v>25.117979999999999</v>
      </c>
      <c r="AI689" s="38">
        <v>23.03314</v>
      </c>
      <c r="AJ689" s="38">
        <v>20.518409999999999</v>
      </c>
      <c r="AK689" s="38">
        <v>18.56165</v>
      </c>
      <c r="AL689" s="38">
        <v>-0.4223402</v>
      </c>
      <c r="AM689" s="38">
        <v>-0.40934490000000001</v>
      </c>
      <c r="AN689" s="38">
        <v>-0.44587589999999999</v>
      </c>
      <c r="AO689" s="38">
        <v>-7.9672499999999993E-2</v>
      </c>
      <c r="AP689" s="38">
        <v>0.21760669999999999</v>
      </c>
      <c r="AQ689" s="38">
        <v>4.3334600000000001E-2</v>
      </c>
      <c r="AR689" s="38">
        <v>-0.31348150000000002</v>
      </c>
      <c r="AS689" s="38">
        <v>-0.1210389</v>
      </c>
      <c r="AT689" s="38">
        <v>-0.23395260000000001</v>
      </c>
      <c r="AU689" s="38">
        <v>-0.1014398</v>
      </c>
      <c r="AV689" s="38">
        <v>-0.41919849999999997</v>
      </c>
      <c r="AW689" s="38">
        <v>-0.35234890000000002</v>
      </c>
      <c r="AX689" s="38">
        <v>-0.1108802</v>
      </c>
      <c r="AY689" s="38">
        <v>0.33007629999999999</v>
      </c>
      <c r="AZ689" s="38">
        <v>0.2795223</v>
      </c>
      <c r="BA689" s="38">
        <v>0.18811369999999999</v>
      </c>
      <c r="BB689" s="38">
        <v>5.91145E-2</v>
      </c>
      <c r="BC689" s="38">
        <v>-0.59170259999999997</v>
      </c>
      <c r="BD689" s="38">
        <v>-0.19792399999999999</v>
      </c>
      <c r="BE689" s="38">
        <v>-0.45947310000000002</v>
      </c>
      <c r="BF689" s="38">
        <v>0.34002090000000001</v>
      </c>
      <c r="BG689" s="38">
        <v>0.82985869999999995</v>
      </c>
      <c r="BH689" s="38">
        <v>0.38634960000000002</v>
      </c>
      <c r="BI689" s="38">
        <v>5.8934199999999999E-2</v>
      </c>
      <c r="BJ689" s="38">
        <v>-0.30235849999999997</v>
      </c>
      <c r="BK689" s="38">
        <v>-0.34827150000000001</v>
      </c>
      <c r="BL689" s="38">
        <v>-0.4033796</v>
      </c>
      <c r="BM689" s="38">
        <v>-2.43273E-2</v>
      </c>
      <c r="BN689" s="38">
        <v>0.30156699999999997</v>
      </c>
      <c r="BO689" s="38">
        <v>0.1300608</v>
      </c>
      <c r="BP689" s="38">
        <v>-0.18017349999999999</v>
      </c>
      <c r="BQ689" s="38">
        <v>-3.8322E-3</v>
      </c>
      <c r="BR689" s="38">
        <v>-0.1186601</v>
      </c>
      <c r="BS689" s="38">
        <v>-4.8504999999999998E-3</v>
      </c>
      <c r="BT689" s="38">
        <v>-0.30517319999999998</v>
      </c>
      <c r="BU689" s="38">
        <v>-0.287582</v>
      </c>
      <c r="BV689" s="38">
        <v>-4.7870200000000002E-2</v>
      </c>
      <c r="BW689" s="38">
        <v>0.38159680000000001</v>
      </c>
      <c r="BX689" s="38">
        <v>0.39392650000000001</v>
      </c>
      <c r="BY689" s="38">
        <v>0.30750149999999998</v>
      </c>
      <c r="BZ689" s="38">
        <v>0.16334399999999999</v>
      </c>
      <c r="CA689" s="38">
        <v>-0.42157159999999999</v>
      </c>
      <c r="CB689" s="38">
        <v>-3.5874200000000002E-2</v>
      </c>
      <c r="CC689" s="38">
        <v>-0.31207089999999998</v>
      </c>
      <c r="CD689" s="38">
        <v>0.47778199999999998</v>
      </c>
      <c r="CE689" s="38">
        <v>0.94646909999999995</v>
      </c>
      <c r="CF689" s="38">
        <v>0.52186109999999997</v>
      </c>
      <c r="CG689" s="38">
        <v>0.1587761</v>
      </c>
      <c r="CH689" s="38">
        <v>-0.2192596</v>
      </c>
      <c r="CI689" s="38">
        <v>-0.30597220000000003</v>
      </c>
      <c r="CJ689" s="38">
        <v>-0.37394690000000003</v>
      </c>
      <c r="CK689" s="38">
        <v>1.4004600000000001E-2</v>
      </c>
      <c r="CL689" s="38">
        <v>0.35971769999999997</v>
      </c>
      <c r="CM689" s="38">
        <v>0.19012709999999999</v>
      </c>
      <c r="CN689" s="38">
        <v>-8.7844699999999998E-2</v>
      </c>
      <c r="CO689" s="38">
        <v>7.7344800000000005E-2</v>
      </c>
      <c r="CP689" s="38">
        <v>-3.8808799999999997E-2</v>
      </c>
      <c r="CQ689" s="38">
        <v>6.2046999999999998E-2</v>
      </c>
      <c r="CR689" s="38">
        <v>-0.2261997</v>
      </c>
      <c r="CS689" s="38">
        <v>-0.24272469999999999</v>
      </c>
      <c r="CT689" s="38">
        <v>-4.2297000000000003E-3</v>
      </c>
      <c r="CU689" s="38">
        <v>0.41727969999999998</v>
      </c>
      <c r="CV689" s="38">
        <v>0.47316259999999999</v>
      </c>
      <c r="CW689" s="38">
        <v>0.39018900000000001</v>
      </c>
      <c r="CX689" s="38">
        <v>0.2355331</v>
      </c>
      <c r="CY689" s="38">
        <v>-0.30373939999999999</v>
      </c>
      <c r="CZ689" s="38">
        <v>7.6360999999999998E-2</v>
      </c>
      <c r="DA689" s="38">
        <v>-0.20998059999999999</v>
      </c>
      <c r="DB689" s="38">
        <v>0.57319500000000001</v>
      </c>
      <c r="DC689" s="38">
        <v>1.0272330000000001</v>
      </c>
      <c r="DD689" s="38">
        <v>0.61571600000000004</v>
      </c>
      <c r="DE689" s="38">
        <v>0.2279264</v>
      </c>
      <c r="DF689" s="38">
        <v>-0.1361607</v>
      </c>
      <c r="DG689" s="38">
        <v>-0.26367289999999999</v>
      </c>
      <c r="DH689" s="38">
        <v>-0.34451409999999999</v>
      </c>
      <c r="DI689" s="38">
        <v>5.2336500000000001E-2</v>
      </c>
      <c r="DJ689" s="38">
        <v>0.41786830000000003</v>
      </c>
      <c r="DK689" s="38">
        <v>0.25019340000000001</v>
      </c>
      <c r="DL689" s="38">
        <v>4.4841000000000004E-3</v>
      </c>
      <c r="DM689" s="38">
        <v>0.15852179999999999</v>
      </c>
      <c r="DN689" s="38">
        <v>4.10424E-2</v>
      </c>
      <c r="DO689" s="38">
        <v>0.12894449999999999</v>
      </c>
      <c r="DP689" s="38">
        <v>-0.1472261</v>
      </c>
      <c r="DQ689" s="38">
        <v>-0.1978673</v>
      </c>
      <c r="DR689" s="38">
        <v>3.94107E-2</v>
      </c>
      <c r="DS689" s="38">
        <v>0.45296259999999999</v>
      </c>
      <c r="DT689" s="38">
        <v>0.55239859999999996</v>
      </c>
      <c r="DU689" s="38">
        <v>0.47287659999999998</v>
      </c>
      <c r="DV689" s="38">
        <v>0.3077222</v>
      </c>
      <c r="DW689" s="38">
        <v>-0.18590719999999999</v>
      </c>
      <c r="DX689" s="38">
        <v>0.18859619999999999</v>
      </c>
      <c r="DY689" s="38">
        <v>-0.10789020000000001</v>
      </c>
      <c r="DZ689" s="38">
        <v>0.66860799999999998</v>
      </c>
      <c r="EA689" s="38">
        <v>1.1079969999999999</v>
      </c>
      <c r="EB689" s="38">
        <v>0.7095709</v>
      </c>
      <c r="EC689" s="38">
        <v>0.29707660000000002</v>
      </c>
      <c r="ED689" s="38">
        <v>-1.6178999999999999E-2</v>
      </c>
      <c r="EE689" s="38">
        <v>-0.20259940000000001</v>
      </c>
      <c r="EF689" s="38">
        <v>-0.30201790000000001</v>
      </c>
      <c r="EG689" s="38">
        <v>0.1076816</v>
      </c>
      <c r="EH689" s="38">
        <v>0.50182870000000002</v>
      </c>
      <c r="EI689" s="38">
        <v>0.33691969999999999</v>
      </c>
      <c r="EJ689" s="38">
        <v>0.1377921</v>
      </c>
      <c r="EK689" s="38">
        <v>0.27572839999999998</v>
      </c>
      <c r="EL689" s="38">
        <v>0.156335</v>
      </c>
      <c r="EM689" s="38">
        <v>0.22553380000000001</v>
      </c>
      <c r="EN689" s="38">
        <v>-3.3200899999999998E-2</v>
      </c>
      <c r="EO689" s="38">
        <v>-0.13310050000000001</v>
      </c>
      <c r="EP689" s="38">
        <v>0.1024207</v>
      </c>
      <c r="EQ689" s="38">
        <v>0.50448309999999996</v>
      </c>
      <c r="ER689" s="38">
        <v>0.66680280000000003</v>
      </c>
      <c r="ES689" s="38">
        <v>0.59226429999999997</v>
      </c>
      <c r="ET689" s="38">
        <v>0.41195179999999998</v>
      </c>
      <c r="EU689" s="38">
        <v>-1.5776100000000001E-2</v>
      </c>
      <c r="EV689" s="38">
        <v>0.35064590000000001</v>
      </c>
      <c r="EW689" s="38">
        <v>3.9511999999999999E-2</v>
      </c>
      <c r="EX689" s="38">
        <v>0.80636909999999995</v>
      </c>
      <c r="EY689" s="38">
        <v>1.224607</v>
      </c>
      <c r="EZ689" s="38">
        <v>0.84508249999999996</v>
      </c>
      <c r="FA689" s="38">
        <v>0.39691850000000001</v>
      </c>
      <c r="FB689" s="38">
        <v>92</v>
      </c>
      <c r="FC689" s="38">
        <v>91</v>
      </c>
      <c r="FD689" s="38">
        <v>88</v>
      </c>
      <c r="FE689" s="38">
        <v>86</v>
      </c>
      <c r="FF689" s="38">
        <v>85.5</v>
      </c>
      <c r="FG689" s="38">
        <v>83.5</v>
      </c>
      <c r="FH689" s="38">
        <v>83.5</v>
      </c>
      <c r="FI689" s="38">
        <v>85</v>
      </c>
      <c r="FJ689" s="38">
        <v>91</v>
      </c>
      <c r="FK689" s="38">
        <v>96.000010000000003</v>
      </c>
      <c r="FL689" s="38">
        <v>101.5</v>
      </c>
      <c r="FM689" s="38">
        <v>104.5</v>
      </c>
      <c r="FN689" s="38">
        <v>106.5</v>
      </c>
      <c r="FO689" s="38">
        <v>108.5</v>
      </c>
      <c r="FP689" s="38">
        <v>110</v>
      </c>
      <c r="FQ689" s="38">
        <v>111</v>
      </c>
      <c r="FR689" s="38">
        <v>110.5</v>
      </c>
      <c r="FS689" s="38">
        <v>109.5</v>
      </c>
      <c r="FT689" s="38">
        <v>108</v>
      </c>
      <c r="FU689" s="38">
        <v>105</v>
      </c>
      <c r="FV689" s="38">
        <v>102</v>
      </c>
      <c r="FW689">
        <v>100</v>
      </c>
      <c r="FX689">
        <v>97</v>
      </c>
      <c r="FY689">
        <v>94.5</v>
      </c>
      <c r="FZ689">
        <v>0.15579370000000001</v>
      </c>
      <c r="GA689">
        <v>0.98859699999999995</v>
      </c>
      <c r="GB689">
        <v>1</v>
      </c>
    </row>
    <row r="690" spans="1:184" x14ac:dyDescent="0.3">
      <c r="A690" t="s">
        <v>279</v>
      </c>
      <c r="B690" t="s">
        <v>1</v>
      </c>
      <c r="C690" t="s">
        <v>261</v>
      </c>
      <c r="D690" t="s">
        <v>1</v>
      </c>
      <c r="E690" t="s">
        <v>1</v>
      </c>
      <c r="F690" t="s">
        <v>1</v>
      </c>
      <c r="G690" t="s">
        <v>1</v>
      </c>
      <c r="H690" s="40" t="s">
        <v>1</v>
      </c>
      <c r="I690" s="18" t="s">
        <v>1</v>
      </c>
      <c r="J690" s="38" t="s">
        <v>1</v>
      </c>
      <c r="K690" s="18" t="s">
        <v>2</v>
      </c>
      <c r="L690" s="38">
        <v>1829</v>
      </c>
      <c r="M690" s="38">
        <v>1829</v>
      </c>
      <c r="N690" s="38">
        <v>15.29368</v>
      </c>
      <c r="O690" s="38">
        <v>14.61223</v>
      </c>
      <c r="P690" s="38">
        <v>14.122339999999999</v>
      </c>
      <c r="Q690" s="38">
        <v>14.00441</v>
      </c>
      <c r="R690" s="38">
        <v>14.80406</v>
      </c>
      <c r="S690" s="38">
        <v>16.358799999999999</v>
      </c>
      <c r="T690" s="38">
        <v>17.999490000000002</v>
      </c>
      <c r="U690" s="38">
        <v>20.613800000000001</v>
      </c>
      <c r="V690" s="38">
        <v>23.871230000000001</v>
      </c>
      <c r="W690" s="38">
        <v>26.281690000000001</v>
      </c>
      <c r="X690" s="38">
        <v>28.414259999999999</v>
      </c>
      <c r="Y690" s="38">
        <v>29.88353</v>
      </c>
      <c r="Z690" s="38">
        <v>30.706800000000001</v>
      </c>
      <c r="AA690" s="38">
        <v>31.59113</v>
      </c>
      <c r="AB690" s="38">
        <v>31.872920000000001</v>
      </c>
      <c r="AC690" s="38">
        <v>31.488600000000002</v>
      </c>
      <c r="AD690" s="38">
        <v>30.33381</v>
      </c>
      <c r="AE690" s="38">
        <v>28.10454</v>
      </c>
      <c r="AF690" s="38">
        <v>25.998750000000001</v>
      </c>
      <c r="AG690" s="38">
        <v>24.751560000000001</v>
      </c>
      <c r="AH690" s="38">
        <v>23.306450000000002</v>
      </c>
      <c r="AI690" s="38">
        <v>21.194980000000001</v>
      </c>
      <c r="AJ690" s="38">
        <v>18.80509</v>
      </c>
      <c r="AK690" s="38">
        <v>17.061509999999998</v>
      </c>
      <c r="AL690" s="38">
        <v>-0.14442720000000001</v>
      </c>
      <c r="AM690" s="38">
        <v>-0.18662529999999999</v>
      </c>
      <c r="AN690" s="38">
        <v>-0.14333209999999999</v>
      </c>
      <c r="AO690" s="38">
        <v>-4.0302900000000003E-2</v>
      </c>
      <c r="AP690" s="38">
        <v>-3.8262999999999999E-3</v>
      </c>
      <c r="AQ690" s="38">
        <v>-5.4848800000000003E-2</v>
      </c>
      <c r="AR690" s="38">
        <v>-0.20810319999999999</v>
      </c>
      <c r="AS690" s="38">
        <v>-8.7817300000000001E-2</v>
      </c>
      <c r="AT690" s="38">
        <v>-0.1651493</v>
      </c>
      <c r="AU690" s="38">
        <v>-9.7337300000000002E-2</v>
      </c>
      <c r="AV690" s="38">
        <v>-0.10275960000000001</v>
      </c>
      <c r="AW690" s="38">
        <v>-0.119116</v>
      </c>
      <c r="AX690" s="38">
        <v>-0.1054744</v>
      </c>
      <c r="AY690" s="38">
        <v>-1.3754000000000001E-2</v>
      </c>
      <c r="AZ690" s="38">
        <v>5.6944399999999999E-2</v>
      </c>
      <c r="BA690" s="38">
        <v>3.9711900000000001E-2</v>
      </c>
      <c r="BB690" s="38">
        <v>0.28593800000000003</v>
      </c>
      <c r="BC690" s="38">
        <v>0.110873</v>
      </c>
      <c r="BD690" s="38">
        <v>0.19343360000000001</v>
      </c>
      <c r="BE690" s="38">
        <v>9.87793E-2</v>
      </c>
      <c r="BF690" s="38">
        <v>0.30663639999999998</v>
      </c>
      <c r="BG690" s="38">
        <v>0.13871059999999999</v>
      </c>
      <c r="BH690" s="38">
        <v>3.42931E-2</v>
      </c>
      <c r="BI690" s="38">
        <v>1.8948999999999999E-3</v>
      </c>
      <c r="BJ690" s="38">
        <v>-9.7478499999999996E-2</v>
      </c>
      <c r="BK690" s="38">
        <v>-0.14498440000000001</v>
      </c>
      <c r="BL690" s="38">
        <v>-0.1035659</v>
      </c>
      <c r="BM690" s="38">
        <v>-6.1672000000000003E-3</v>
      </c>
      <c r="BN690" s="38">
        <v>4.24456E-2</v>
      </c>
      <c r="BO690" s="38">
        <v>7.1671E-3</v>
      </c>
      <c r="BP690" s="38">
        <v>-0.1229367</v>
      </c>
      <c r="BQ690" s="38">
        <v>-3.9737799999999997E-2</v>
      </c>
      <c r="BR690" s="38">
        <v>-0.1002358</v>
      </c>
      <c r="BS690" s="38">
        <v>-3.6271100000000001E-2</v>
      </c>
      <c r="BT690" s="38">
        <v>-2.82169E-2</v>
      </c>
      <c r="BU690" s="38">
        <v>-6.9279199999999999E-2</v>
      </c>
      <c r="BV690" s="38">
        <v>-7.2208800000000004E-2</v>
      </c>
      <c r="BW690" s="38">
        <v>4.6911700000000001E-2</v>
      </c>
      <c r="BX690" s="38">
        <v>0.12639919999999999</v>
      </c>
      <c r="BY690" s="38">
        <v>0.1051125</v>
      </c>
      <c r="BZ690" s="38">
        <v>0.35993340000000001</v>
      </c>
      <c r="CA690" s="38">
        <v>0.18574299999999999</v>
      </c>
      <c r="CB690" s="38">
        <v>0.26050309999999999</v>
      </c>
      <c r="CC690" s="38">
        <v>0.17106730000000001</v>
      </c>
      <c r="CD690" s="38">
        <v>0.36620000000000003</v>
      </c>
      <c r="CE690" s="38">
        <v>0.21424840000000001</v>
      </c>
      <c r="CF690" s="38">
        <v>0.1141967</v>
      </c>
      <c r="CG690" s="38">
        <v>5.5196700000000001E-2</v>
      </c>
      <c r="CH690" s="38">
        <v>-6.4961900000000003E-2</v>
      </c>
      <c r="CI690" s="38">
        <v>-0.116144</v>
      </c>
      <c r="CJ690" s="38">
        <v>-7.6023999999999994E-2</v>
      </c>
      <c r="CK690" s="38">
        <v>1.74751E-2</v>
      </c>
      <c r="CL690" s="38">
        <v>7.4493299999999998E-2</v>
      </c>
      <c r="CM690" s="38">
        <v>5.0119200000000003E-2</v>
      </c>
      <c r="CN690" s="38">
        <v>-6.3950599999999996E-2</v>
      </c>
      <c r="CO690" s="38">
        <v>-6.4381000000000004E-3</v>
      </c>
      <c r="CP690" s="38">
        <v>-5.5276899999999997E-2</v>
      </c>
      <c r="CQ690" s="38">
        <v>6.0232999999999997E-3</v>
      </c>
      <c r="CR690" s="38">
        <v>2.34112E-2</v>
      </c>
      <c r="CS690" s="38">
        <v>-3.4762399999999999E-2</v>
      </c>
      <c r="CT690" s="38">
        <v>-4.9169200000000003E-2</v>
      </c>
      <c r="CU690" s="38">
        <v>8.8928599999999997E-2</v>
      </c>
      <c r="CV690" s="38">
        <v>0.1745034</v>
      </c>
      <c r="CW690" s="38">
        <v>0.15040880000000001</v>
      </c>
      <c r="CX690" s="38">
        <v>0.4111824</v>
      </c>
      <c r="CY690" s="38">
        <v>0.2375977</v>
      </c>
      <c r="CZ690" s="38">
        <v>0.30695519999999998</v>
      </c>
      <c r="DA690" s="38">
        <v>0.22113369999999999</v>
      </c>
      <c r="DB690" s="38">
        <v>0.40745360000000003</v>
      </c>
      <c r="DC690" s="38">
        <v>0.26656560000000001</v>
      </c>
      <c r="DD690" s="38">
        <v>0.16953770000000001</v>
      </c>
      <c r="DE690" s="38">
        <v>9.2113299999999995E-2</v>
      </c>
      <c r="DF690" s="38">
        <v>-3.2445300000000003E-2</v>
      </c>
      <c r="DG690" s="38">
        <v>-8.7303599999999995E-2</v>
      </c>
      <c r="DH690" s="38">
        <v>-4.84821E-2</v>
      </c>
      <c r="DI690" s="38">
        <v>4.1117300000000002E-2</v>
      </c>
      <c r="DJ690" s="38">
        <v>0.1065411</v>
      </c>
      <c r="DK690" s="38">
        <v>9.3071200000000007E-2</v>
      </c>
      <c r="DL690" s="38">
        <v>-4.9645000000000002E-3</v>
      </c>
      <c r="DM690" s="38">
        <v>2.6861699999999999E-2</v>
      </c>
      <c r="DN690" s="38">
        <v>-1.0318000000000001E-2</v>
      </c>
      <c r="DO690" s="38">
        <v>4.8317600000000002E-2</v>
      </c>
      <c r="DP690" s="38">
        <v>7.5039300000000003E-2</v>
      </c>
      <c r="DQ690" s="38">
        <v>-2.455E-4</v>
      </c>
      <c r="DR690" s="38">
        <v>-2.61295E-2</v>
      </c>
      <c r="DS690" s="38">
        <v>0.13094549999999999</v>
      </c>
      <c r="DT690" s="38">
        <v>0.22260750000000001</v>
      </c>
      <c r="DU690" s="38">
        <v>0.19570509999999999</v>
      </c>
      <c r="DV690" s="38">
        <v>0.46243139999999999</v>
      </c>
      <c r="DW690" s="38">
        <v>0.2894525</v>
      </c>
      <c r="DX690" s="38">
        <v>0.35340729999999998</v>
      </c>
      <c r="DY690" s="38">
        <v>0.2712001</v>
      </c>
      <c r="DZ690" s="38">
        <v>0.44870710000000003</v>
      </c>
      <c r="EA690" s="38">
        <v>0.31888280000000002</v>
      </c>
      <c r="EB690" s="38">
        <v>0.22487869999999999</v>
      </c>
      <c r="EC690" s="38">
        <v>0.12903000000000001</v>
      </c>
      <c r="ED690" s="38">
        <v>1.45034E-2</v>
      </c>
      <c r="EE690" s="38">
        <v>-4.5662599999999998E-2</v>
      </c>
      <c r="EF690" s="38">
        <v>-8.7159000000000004E-3</v>
      </c>
      <c r="EG690" s="38">
        <v>7.5253E-2</v>
      </c>
      <c r="EH690" s="38">
        <v>0.1528129</v>
      </c>
      <c r="EI690" s="38">
        <v>0.15508720000000001</v>
      </c>
      <c r="EJ690" s="38">
        <v>8.0201999999999996E-2</v>
      </c>
      <c r="EK690" s="38">
        <v>7.4941199999999999E-2</v>
      </c>
      <c r="EL690" s="38">
        <v>5.4595400000000002E-2</v>
      </c>
      <c r="EM690" s="38">
        <v>0.10938390000000001</v>
      </c>
      <c r="EN690" s="38">
        <v>0.14958199999999999</v>
      </c>
      <c r="EO690" s="38">
        <v>4.9591200000000002E-2</v>
      </c>
      <c r="EP690" s="38">
        <v>7.1361000000000003E-3</v>
      </c>
      <c r="EQ690" s="38">
        <v>0.19161130000000001</v>
      </c>
      <c r="ER690" s="38">
        <v>0.2920623</v>
      </c>
      <c r="ES690" s="38">
        <v>0.2611057</v>
      </c>
      <c r="ET690" s="38">
        <v>0.53642679999999998</v>
      </c>
      <c r="EU690" s="38">
        <v>0.36432249999999999</v>
      </c>
      <c r="EV690" s="38">
        <v>0.42047679999999998</v>
      </c>
      <c r="EW690" s="38">
        <v>0.34348810000000002</v>
      </c>
      <c r="EX690" s="38">
        <v>0.50827069999999996</v>
      </c>
      <c r="EY690" s="38">
        <v>0.39442050000000001</v>
      </c>
      <c r="EZ690" s="38">
        <v>0.30478230000000001</v>
      </c>
      <c r="FA690" s="38">
        <v>0.18233179999999999</v>
      </c>
      <c r="FB690" s="38">
        <v>86.636359999999996</v>
      </c>
      <c r="FC690" s="38">
        <v>85.136359999999996</v>
      </c>
      <c r="FD690" s="38">
        <v>83.227270000000004</v>
      </c>
      <c r="FE690" s="38">
        <v>81.636359999999996</v>
      </c>
      <c r="FF690" s="38">
        <v>79.954539999999994</v>
      </c>
      <c r="FG690" s="38">
        <v>78.727270000000004</v>
      </c>
      <c r="FH690" s="38">
        <v>78.318179999999998</v>
      </c>
      <c r="FI690" s="38">
        <v>80.954539999999994</v>
      </c>
      <c r="FJ690" s="38">
        <v>84.772729999999996</v>
      </c>
      <c r="FK690" s="38">
        <v>89.136359999999996</v>
      </c>
      <c r="FL690" s="38">
        <v>93.636359999999996</v>
      </c>
      <c r="FM690" s="38">
        <v>97.227270000000004</v>
      </c>
      <c r="FN690" s="38">
        <v>100.0909</v>
      </c>
      <c r="FO690" s="38">
        <v>102.13639999999999</v>
      </c>
      <c r="FP690" s="38">
        <v>103.5455</v>
      </c>
      <c r="FQ690" s="38">
        <v>104.3182</v>
      </c>
      <c r="FR690" s="38">
        <v>105.4545</v>
      </c>
      <c r="FS690" s="38">
        <v>105.4545</v>
      </c>
      <c r="FT690" s="38">
        <v>104.5909</v>
      </c>
      <c r="FU690" s="38">
        <v>102.2273</v>
      </c>
      <c r="FV690" s="38">
        <v>99.045460000000006</v>
      </c>
      <c r="FW690">
        <v>96.045460000000006</v>
      </c>
      <c r="FX690">
        <v>92.909090000000006</v>
      </c>
      <c r="FY690">
        <v>90</v>
      </c>
      <c r="FZ690">
        <v>6.5968799999999994E-2</v>
      </c>
      <c r="GA690">
        <v>0.44410430000000001</v>
      </c>
      <c r="GB690">
        <v>1</v>
      </c>
    </row>
    <row r="691" spans="1:184" x14ac:dyDescent="0.3">
      <c r="A691" t="s">
        <v>279</v>
      </c>
      <c r="B691" t="s">
        <v>1</v>
      </c>
      <c r="C691" t="s">
        <v>262</v>
      </c>
      <c r="D691" t="s">
        <v>1</v>
      </c>
      <c r="E691" t="s">
        <v>1</v>
      </c>
      <c r="F691" t="s">
        <v>1</v>
      </c>
      <c r="G691" t="s">
        <v>1</v>
      </c>
      <c r="H691" s="40" t="s">
        <v>1</v>
      </c>
      <c r="I691" s="18" t="s">
        <v>1</v>
      </c>
      <c r="J691" s="38" t="s">
        <v>1</v>
      </c>
      <c r="K691" s="18">
        <v>44722</v>
      </c>
      <c r="L691" s="38">
        <v>723</v>
      </c>
      <c r="M691" s="38">
        <v>723</v>
      </c>
      <c r="N691" s="38">
        <v>13.7377</v>
      </c>
      <c r="O691" s="38">
        <v>13.28482</v>
      </c>
      <c r="P691" s="38">
        <v>13.03617</v>
      </c>
      <c r="Q691" s="38">
        <v>12.83691</v>
      </c>
      <c r="R691" s="38">
        <v>13.13245</v>
      </c>
      <c r="S691" s="38">
        <v>14.403930000000001</v>
      </c>
      <c r="T691" s="38">
        <v>16.058589999999999</v>
      </c>
      <c r="U691" s="38">
        <v>18.372119999999999</v>
      </c>
      <c r="V691" s="38">
        <v>20.847799999999999</v>
      </c>
      <c r="W691" s="38">
        <v>22.981739999999999</v>
      </c>
      <c r="X691" s="38">
        <v>24.76389</v>
      </c>
      <c r="Y691" s="38">
        <v>26.48366</v>
      </c>
      <c r="Z691" s="38">
        <v>27.154820000000001</v>
      </c>
      <c r="AA691" s="38">
        <v>28.208680000000001</v>
      </c>
      <c r="AB691" s="38">
        <v>28.37856</v>
      </c>
      <c r="AC691" s="38">
        <v>27.73489</v>
      </c>
      <c r="AD691" s="38">
        <v>25.93834</v>
      </c>
      <c r="AE691" s="38">
        <v>24.221450000000001</v>
      </c>
      <c r="AF691" s="38">
        <v>22.13945</v>
      </c>
      <c r="AG691" s="38">
        <v>20.464950000000002</v>
      </c>
      <c r="AH691" s="38">
        <v>18.993289999999998</v>
      </c>
      <c r="AI691" s="38">
        <v>17.718229999999998</v>
      </c>
      <c r="AJ691" s="38">
        <v>16.555440000000001</v>
      </c>
      <c r="AK691" s="38">
        <v>15.500959999999999</v>
      </c>
      <c r="AL691" s="38">
        <v>-0.38062180000000001</v>
      </c>
      <c r="AM691" s="38">
        <v>-0.14561250000000001</v>
      </c>
      <c r="AN691" s="38">
        <v>-8.1371899999999997E-2</v>
      </c>
      <c r="AO691" s="38">
        <v>-2.98824E-2</v>
      </c>
      <c r="AP691" s="38">
        <v>-0.16275899999999999</v>
      </c>
      <c r="AQ691" s="38">
        <v>-0.3056335</v>
      </c>
      <c r="AR691" s="38">
        <v>1.7198999999999999E-2</v>
      </c>
      <c r="AS691" s="38">
        <v>0.1062753</v>
      </c>
      <c r="AT691" s="38">
        <v>-9.5377299999999998E-2</v>
      </c>
      <c r="AU691" s="38">
        <v>-0.28903760000000001</v>
      </c>
      <c r="AV691" s="38">
        <v>-0.61175789999999997</v>
      </c>
      <c r="AW691" s="38">
        <v>-0.25292999999999999</v>
      </c>
      <c r="AX691" s="38">
        <v>-0.35117100000000001</v>
      </c>
      <c r="AY691" s="38">
        <v>-9.4362100000000004E-2</v>
      </c>
      <c r="AZ691" s="38">
        <v>-5.8779999999999998E-4</v>
      </c>
      <c r="BA691" s="38">
        <v>6.8384799999999996E-2</v>
      </c>
      <c r="BB691" s="38">
        <v>-0.28008810000000001</v>
      </c>
      <c r="BC691" s="38">
        <v>-0.15868489999999999</v>
      </c>
      <c r="BD691" s="38">
        <v>0.12862899999999999</v>
      </c>
      <c r="BE691" s="38">
        <v>-0.53721609999999997</v>
      </c>
      <c r="BF691" s="38">
        <v>-0.58053220000000005</v>
      </c>
      <c r="BG691" s="38">
        <v>-0.61990190000000001</v>
      </c>
      <c r="BH691" s="38">
        <v>3.8456900000000002E-2</v>
      </c>
      <c r="BI691" s="38">
        <v>0.23228070000000001</v>
      </c>
      <c r="BJ691" s="38">
        <v>-0.275279</v>
      </c>
      <c r="BK691" s="38">
        <v>-4.9978399999999999E-2</v>
      </c>
      <c r="BL691" s="38">
        <v>-3.0231600000000001E-2</v>
      </c>
      <c r="BM691" s="38">
        <v>4.4891E-2</v>
      </c>
      <c r="BN691" s="38">
        <v>-7.7266600000000005E-2</v>
      </c>
      <c r="BO691" s="38">
        <v>-0.23984749999999999</v>
      </c>
      <c r="BP691" s="38">
        <v>7.1729500000000002E-2</v>
      </c>
      <c r="BQ691" s="38">
        <v>0.1787329</v>
      </c>
      <c r="BR691" s="38">
        <v>-1.8201999999999999E-3</v>
      </c>
      <c r="BS691" s="38">
        <v>-0.1649969</v>
      </c>
      <c r="BT691" s="38">
        <v>-0.511625</v>
      </c>
      <c r="BU691" s="38">
        <v>-0.1726703</v>
      </c>
      <c r="BV691" s="38">
        <v>-0.28387689999999999</v>
      </c>
      <c r="BW691" s="38">
        <v>-1.28232E-2</v>
      </c>
      <c r="BX691" s="38">
        <v>0.15604390000000001</v>
      </c>
      <c r="BY691" s="38">
        <v>0.25762020000000002</v>
      </c>
      <c r="BZ691" s="38">
        <v>-6.8633200000000005E-2</v>
      </c>
      <c r="CA691" s="38">
        <v>7.9467999999999997E-2</v>
      </c>
      <c r="CB691" s="38">
        <v>0.32959919999999998</v>
      </c>
      <c r="CC691" s="38">
        <v>-0.29455049999999999</v>
      </c>
      <c r="CD691" s="38">
        <v>-0.38063150000000001</v>
      </c>
      <c r="CE691" s="38">
        <v>-0.48669859999999998</v>
      </c>
      <c r="CF691" s="38">
        <v>0.1599911</v>
      </c>
      <c r="CG691" s="38">
        <v>0.36151070000000002</v>
      </c>
      <c r="CH691" s="38">
        <v>-0.20231879999999999</v>
      </c>
      <c r="CI691" s="38">
        <v>1.6257500000000001E-2</v>
      </c>
      <c r="CJ691" s="38">
        <v>5.1878999999999996E-3</v>
      </c>
      <c r="CK691" s="38">
        <v>9.6678799999999995E-2</v>
      </c>
      <c r="CL691" s="38">
        <v>-1.8054899999999999E-2</v>
      </c>
      <c r="CM691" s="38">
        <v>-0.1942844</v>
      </c>
      <c r="CN691" s="38">
        <v>0.1094972</v>
      </c>
      <c r="CO691" s="38">
        <v>0.2289167</v>
      </c>
      <c r="CP691" s="38">
        <v>6.2977099999999994E-2</v>
      </c>
      <c r="CQ691" s="38">
        <v>-7.9086699999999996E-2</v>
      </c>
      <c r="CR691" s="38">
        <v>-0.44227319999999998</v>
      </c>
      <c r="CS691" s="38">
        <v>-0.1170827</v>
      </c>
      <c r="CT691" s="38">
        <v>-0.23726920000000001</v>
      </c>
      <c r="CU691" s="38">
        <v>4.3650399999999999E-2</v>
      </c>
      <c r="CV691" s="38">
        <v>0.2645265</v>
      </c>
      <c r="CW691" s="38">
        <v>0.38868399999999997</v>
      </c>
      <c r="CX691" s="38">
        <v>7.7819799999999995E-2</v>
      </c>
      <c r="CY691" s="38">
        <v>0.24441199999999999</v>
      </c>
      <c r="CZ691" s="38">
        <v>0.4687905</v>
      </c>
      <c r="DA691" s="38">
        <v>-0.12648110000000001</v>
      </c>
      <c r="DB691" s="38">
        <v>-0.2421809</v>
      </c>
      <c r="DC691" s="38">
        <v>-0.39444240000000003</v>
      </c>
      <c r="DD691" s="38">
        <v>0.2441654</v>
      </c>
      <c r="DE691" s="38">
        <v>0.4510151</v>
      </c>
      <c r="DF691" s="38">
        <v>-0.12935869999999999</v>
      </c>
      <c r="DG691" s="38">
        <v>8.2493499999999997E-2</v>
      </c>
      <c r="DH691" s="38">
        <v>4.0607499999999998E-2</v>
      </c>
      <c r="DI691" s="38">
        <v>0.14846670000000001</v>
      </c>
      <c r="DJ691" s="38">
        <v>4.11568E-2</v>
      </c>
      <c r="DK691" s="38">
        <v>-0.1487213</v>
      </c>
      <c r="DL691" s="38">
        <v>0.1472649</v>
      </c>
      <c r="DM691" s="38">
        <v>0.27910069999999998</v>
      </c>
      <c r="DN691" s="38">
        <v>0.12777450000000001</v>
      </c>
      <c r="DO691" s="38">
        <v>6.8234999999999997E-3</v>
      </c>
      <c r="DP691" s="38">
        <v>-0.37292150000000002</v>
      </c>
      <c r="DQ691" s="38">
        <v>-6.1495099999999997E-2</v>
      </c>
      <c r="DR691" s="38">
        <v>-0.19066150000000001</v>
      </c>
      <c r="DS691" s="38">
        <v>0.100124</v>
      </c>
      <c r="DT691" s="38">
        <v>0.37300909999999998</v>
      </c>
      <c r="DU691" s="38">
        <v>0.51974779999999998</v>
      </c>
      <c r="DV691" s="38">
        <v>0.2242729</v>
      </c>
      <c r="DW691" s="38">
        <v>0.409356</v>
      </c>
      <c r="DX691" s="38">
        <v>0.60798189999999996</v>
      </c>
      <c r="DY691" s="38">
        <v>4.1588300000000002E-2</v>
      </c>
      <c r="DZ691" s="38">
        <v>-0.1037303</v>
      </c>
      <c r="EA691" s="38">
        <v>-0.30218620000000002</v>
      </c>
      <c r="EB691" s="38">
        <v>0.32833960000000001</v>
      </c>
      <c r="EC691" s="38">
        <v>0.54051939999999998</v>
      </c>
      <c r="ED691" s="38">
        <v>-2.40158E-2</v>
      </c>
      <c r="EE691" s="38">
        <v>0.1781276</v>
      </c>
      <c r="EF691" s="38">
        <v>9.1747700000000001E-2</v>
      </c>
      <c r="EG691" s="38">
        <v>0.22323999999999999</v>
      </c>
      <c r="EH691" s="38">
        <v>0.12664919999999999</v>
      </c>
      <c r="EI691" s="38">
        <v>-8.2935300000000003E-2</v>
      </c>
      <c r="EJ691" s="38">
        <v>0.20179549999999999</v>
      </c>
      <c r="EK691" s="38">
        <v>0.35155819999999999</v>
      </c>
      <c r="EL691" s="38">
        <v>0.22133149999999999</v>
      </c>
      <c r="EM691" s="38">
        <v>0.13086420000000001</v>
      </c>
      <c r="EN691" s="38">
        <v>-0.27278859999999999</v>
      </c>
      <c r="EO691" s="38">
        <v>1.87645E-2</v>
      </c>
      <c r="EP691" s="38">
        <v>-0.1233673</v>
      </c>
      <c r="EQ691" s="38">
        <v>0.18166289999999999</v>
      </c>
      <c r="ER691" s="38">
        <v>0.52964080000000002</v>
      </c>
      <c r="ES691" s="38">
        <v>0.70898320000000004</v>
      </c>
      <c r="ET691" s="38">
        <v>0.4357278</v>
      </c>
      <c r="EU691" s="38">
        <v>0.64750890000000005</v>
      </c>
      <c r="EV691" s="38">
        <v>0.808952</v>
      </c>
      <c r="EW691" s="38">
        <v>0.2842539</v>
      </c>
      <c r="EX691" s="38">
        <v>9.6170400000000003E-2</v>
      </c>
      <c r="EY691" s="38">
        <v>-0.16898299999999999</v>
      </c>
      <c r="EZ691" s="38">
        <v>0.44987389999999999</v>
      </c>
      <c r="FA691" s="38">
        <v>0.66974940000000005</v>
      </c>
      <c r="FB691" s="38">
        <v>69.840760000000003</v>
      </c>
      <c r="FC691" s="38">
        <v>67.644040000000004</v>
      </c>
      <c r="FD691" s="38">
        <v>65.816680000000005</v>
      </c>
      <c r="FE691" s="38">
        <v>65.015360000000001</v>
      </c>
      <c r="FF691" s="38">
        <v>63.467030000000001</v>
      </c>
      <c r="FG691" s="38">
        <v>60.705080000000002</v>
      </c>
      <c r="FH691" s="38">
        <v>61.938780000000001</v>
      </c>
      <c r="FI691" s="38">
        <v>67.937100000000001</v>
      </c>
      <c r="FJ691" s="38">
        <v>74.652280000000005</v>
      </c>
      <c r="FK691" s="38">
        <v>80.846339999999998</v>
      </c>
      <c r="FL691" s="38">
        <v>85.991060000000004</v>
      </c>
      <c r="FM691" s="38">
        <v>90.706090000000003</v>
      </c>
      <c r="FN691" s="38">
        <v>93.613690000000005</v>
      </c>
      <c r="FO691" s="38">
        <v>94.957229999999996</v>
      </c>
      <c r="FP691" s="38">
        <v>94.50958</v>
      </c>
      <c r="FQ691" s="38">
        <v>93.867379999999997</v>
      </c>
      <c r="FR691" s="38">
        <v>92.257760000000005</v>
      </c>
      <c r="FS691" s="38">
        <v>89.419430000000006</v>
      </c>
      <c r="FT691" s="38">
        <v>87.663430000000005</v>
      </c>
      <c r="FU691" s="38">
        <v>84.084280000000007</v>
      </c>
      <c r="FV691" s="38">
        <v>80.191659999999999</v>
      </c>
      <c r="FW691">
        <v>76.422389999999993</v>
      </c>
      <c r="FX691">
        <v>73.985219999999998</v>
      </c>
      <c r="FY691">
        <v>71.736859999999993</v>
      </c>
      <c r="FZ691">
        <v>0.2688565</v>
      </c>
      <c r="GA691">
        <v>1.9262410000000001</v>
      </c>
      <c r="GB691">
        <v>1</v>
      </c>
    </row>
    <row r="692" spans="1:184" x14ac:dyDescent="0.3">
      <c r="A692" t="s">
        <v>279</v>
      </c>
      <c r="B692" t="s">
        <v>1</v>
      </c>
      <c r="C692" t="s">
        <v>262</v>
      </c>
      <c r="D692" t="s">
        <v>1</v>
      </c>
      <c r="E692" t="s">
        <v>1</v>
      </c>
      <c r="F692" t="s">
        <v>1</v>
      </c>
      <c r="G692" t="s">
        <v>1</v>
      </c>
      <c r="H692" s="40" t="s">
        <v>1</v>
      </c>
      <c r="I692" s="18" t="s">
        <v>1</v>
      </c>
      <c r="J692" s="38" t="s">
        <v>1</v>
      </c>
      <c r="K692" s="18">
        <v>44739</v>
      </c>
      <c r="L692" s="38">
        <v>722</v>
      </c>
      <c r="M692" s="38">
        <v>722</v>
      </c>
      <c r="N692" s="38">
        <v>12.40554</v>
      </c>
      <c r="O692" s="38">
        <v>11.909890000000001</v>
      </c>
      <c r="P692" s="38">
        <v>11.664870000000001</v>
      </c>
      <c r="Q692" s="38">
        <v>11.78241</v>
      </c>
      <c r="R692" s="38">
        <v>12.263579999999999</v>
      </c>
      <c r="S692" s="38">
        <v>13.44807</v>
      </c>
      <c r="T692" s="38">
        <v>15.03786</v>
      </c>
      <c r="U692" s="38">
        <v>16.64602</v>
      </c>
      <c r="V692" s="38">
        <v>18.699570000000001</v>
      </c>
      <c r="W692" s="38">
        <v>20.243880000000001</v>
      </c>
      <c r="X692" s="38">
        <v>21.29447</v>
      </c>
      <c r="Y692" s="38">
        <v>22.302659999999999</v>
      </c>
      <c r="Z692" s="38">
        <v>22.923089999999998</v>
      </c>
      <c r="AA692" s="38">
        <v>24.202259999999999</v>
      </c>
      <c r="AB692" s="38">
        <v>24.870989999999999</v>
      </c>
      <c r="AC692" s="38">
        <v>24.991309999999999</v>
      </c>
      <c r="AD692" s="38">
        <v>23.630500000000001</v>
      </c>
      <c r="AE692" s="38">
        <v>21.382739999999998</v>
      </c>
      <c r="AF692" s="38">
        <v>19.573060000000002</v>
      </c>
      <c r="AG692" s="38">
        <v>18.292169999999999</v>
      </c>
      <c r="AH692" s="38">
        <v>17.0929</v>
      </c>
      <c r="AI692" s="38">
        <v>15.851509999999999</v>
      </c>
      <c r="AJ692" s="38">
        <v>14.600540000000001</v>
      </c>
      <c r="AK692" s="38">
        <v>13.78032</v>
      </c>
      <c r="AL692" s="38">
        <v>-0.14226169999999999</v>
      </c>
      <c r="AM692" s="38">
        <v>-0.1859615</v>
      </c>
      <c r="AN692" s="38">
        <v>-3.3911299999999998E-2</v>
      </c>
      <c r="AO692" s="38">
        <v>-0.1064281</v>
      </c>
      <c r="AP692" s="38">
        <v>-0.11396100000000001</v>
      </c>
      <c r="AQ692" s="38">
        <v>-0.1736963</v>
      </c>
      <c r="AR692" s="38">
        <v>0.1061377</v>
      </c>
      <c r="AS692" s="38">
        <v>-0.33007819999999999</v>
      </c>
      <c r="AT692" s="38">
        <v>-7.2195000000000002E-3</v>
      </c>
      <c r="AU692" s="38">
        <v>-1.3895599999999999E-2</v>
      </c>
      <c r="AV692" s="38">
        <v>-0.14038580000000001</v>
      </c>
      <c r="AW692" s="38">
        <v>-0.21301200000000001</v>
      </c>
      <c r="AX692" s="38">
        <v>1.25495E-2</v>
      </c>
      <c r="AY692" s="38">
        <v>-5.2346299999999998E-2</v>
      </c>
      <c r="AZ692" s="38">
        <v>-9.9399899999999999E-2</v>
      </c>
      <c r="BA692" s="38">
        <v>0.2886534</v>
      </c>
      <c r="BB692" s="38">
        <v>-0.143819</v>
      </c>
      <c r="BC692" s="38">
        <v>-0.57731960000000004</v>
      </c>
      <c r="BD692" s="38">
        <v>-0.457924</v>
      </c>
      <c r="BE692" s="38">
        <v>-0.44234319999999999</v>
      </c>
      <c r="BF692" s="38">
        <v>-0.18695320000000001</v>
      </c>
      <c r="BG692" s="38">
        <v>-0.47916550000000002</v>
      </c>
      <c r="BH692" s="38">
        <v>-0.59855729999999996</v>
      </c>
      <c r="BI692" s="38">
        <v>-0.44453530000000002</v>
      </c>
      <c r="BJ692" s="38">
        <v>-4.0513399999999998E-2</v>
      </c>
      <c r="BK692" s="38">
        <v>-8.4628300000000004E-2</v>
      </c>
      <c r="BL692" s="38">
        <v>2.59373E-2</v>
      </c>
      <c r="BM692" s="38">
        <v>-6.4951300000000003E-2</v>
      </c>
      <c r="BN692" s="38">
        <v>-7.2064699999999995E-2</v>
      </c>
      <c r="BO692" s="38">
        <v>-8.9647699999999997E-2</v>
      </c>
      <c r="BP692" s="38">
        <v>0.1785793</v>
      </c>
      <c r="BQ692" s="38">
        <v>-0.30122520000000003</v>
      </c>
      <c r="BR692" s="38">
        <v>7.9623200000000005E-2</v>
      </c>
      <c r="BS692" s="38">
        <v>8.8583099999999998E-2</v>
      </c>
      <c r="BT692" s="38">
        <v>-1.4593E-3</v>
      </c>
      <c r="BU692" s="38">
        <v>-7.7136899999999994E-2</v>
      </c>
      <c r="BV692" s="38">
        <v>6.1795099999999999E-2</v>
      </c>
      <c r="BW692" s="38">
        <v>4.7807000000000002E-2</v>
      </c>
      <c r="BX692" s="38">
        <v>5.1197100000000002E-2</v>
      </c>
      <c r="BY692" s="38">
        <v>0.49750939999999999</v>
      </c>
      <c r="BZ692" s="38">
        <v>0.11144080000000001</v>
      </c>
      <c r="CA692" s="38">
        <v>-0.38304110000000002</v>
      </c>
      <c r="CB692" s="38">
        <v>-0.33103470000000002</v>
      </c>
      <c r="CC692" s="38">
        <v>-0.31020029999999998</v>
      </c>
      <c r="CD692" s="38">
        <v>-4.8658899999999998E-2</v>
      </c>
      <c r="CE692" s="38">
        <v>-0.35754580000000002</v>
      </c>
      <c r="CF692" s="38">
        <v>-0.52454809999999996</v>
      </c>
      <c r="CG692" s="38">
        <v>-0.36985590000000002</v>
      </c>
      <c r="CH692" s="38">
        <v>2.99571E-2</v>
      </c>
      <c r="CI692" s="38">
        <v>-1.44452E-2</v>
      </c>
      <c r="CJ692" s="38">
        <v>6.7388299999999998E-2</v>
      </c>
      <c r="CK692" s="38">
        <v>-3.6224600000000003E-2</v>
      </c>
      <c r="CL692" s="38">
        <v>-4.3047599999999998E-2</v>
      </c>
      <c r="CM692" s="38">
        <v>-3.14358E-2</v>
      </c>
      <c r="CN692" s="38">
        <v>0.22875210000000001</v>
      </c>
      <c r="CO692" s="38">
        <v>-0.28124179999999999</v>
      </c>
      <c r="CP692" s="38">
        <v>0.13977020000000001</v>
      </c>
      <c r="CQ692" s="38">
        <v>0.15955949999999999</v>
      </c>
      <c r="CR692" s="38">
        <v>9.4760700000000003E-2</v>
      </c>
      <c r="CS692" s="38">
        <v>1.69699E-2</v>
      </c>
      <c r="CT692" s="38">
        <v>9.5902399999999999E-2</v>
      </c>
      <c r="CU692" s="38">
        <v>0.11717279999999999</v>
      </c>
      <c r="CV692" s="38">
        <v>0.15550020000000001</v>
      </c>
      <c r="CW692" s="38">
        <v>0.64216260000000003</v>
      </c>
      <c r="CX692" s="38">
        <v>0.28823290000000001</v>
      </c>
      <c r="CY692" s="38">
        <v>-0.2484845</v>
      </c>
      <c r="CZ692" s="38">
        <v>-0.24315149999999999</v>
      </c>
      <c r="DA692" s="38">
        <v>-0.2186786</v>
      </c>
      <c r="DB692" s="38">
        <v>4.71233E-2</v>
      </c>
      <c r="DC692" s="38">
        <v>-0.27331230000000001</v>
      </c>
      <c r="DD692" s="38">
        <v>-0.47328959999999998</v>
      </c>
      <c r="DE692" s="38">
        <v>-0.3181332</v>
      </c>
      <c r="DF692" s="38">
        <v>0.10042760000000001</v>
      </c>
      <c r="DG692" s="38">
        <v>5.5737799999999997E-2</v>
      </c>
      <c r="DH692" s="38">
        <v>0.1088393</v>
      </c>
      <c r="DI692" s="38">
        <v>-7.4977999999999998E-3</v>
      </c>
      <c r="DJ692" s="38">
        <v>-1.40304E-2</v>
      </c>
      <c r="DK692" s="38">
        <v>2.6776000000000001E-2</v>
      </c>
      <c r="DL692" s="38">
        <v>0.27892499999999998</v>
      </c>
      <c r="DM692" s="38">
        <v>-0.2612584</v>
      </c>
      <c r="DN692" s="38">
        <v>0.19991719999999999</v>
      </c>
      <c r="DO692" s="38">
        <v>0.23053580000000001</v>
      </c>
      <c r="DP692" s="38">
        <v>0.1909807</v>
      </c>
      <c r="DQ692" s="38">
        <v>0.1110766</v>
      </c>
      <c r="DR692" s="38">
        <v>0.13000970000000001</v>
      </c>
      <c r="DS692" s="38">
        <v>0.1865386</v>
      </c>
      <c r="DT692" s="38">
        <v>0.25980330000000001</v>
      </c>
      <c r="DU692" s="38">
        <v>0.78681559999999995</v>
      </c>
      <c r="DV692" s="38">
        <v>0.46502510000000002</v>
      </c>
      <c r="DW692" s="38">
        <v>-0.1139279</v>
      </c>
      <c r="DX692" s="38">
        <v>-0.1552683</v>
      </c>
      <c r="DY692" s="38">
        <v>-0.12715679999999999</v>
      </c>
      <c r="DZ692" s="38">
        <v>0.14290549999999999</v>
      </c>
      <c r="EA692" s="38">
        <v>-0.18907879999999999</v>
      </c>
      <c r="EB692" s="38">
        <v>-0.42203109999999999</v>
      </c>
      <c r="EC692" s="38">
        <v>-0.26641049999999999</v>
      </c>
      <c r="ED692" s="38">
        <v>0.20217589999999999</v>
      </c>
      <c r="EE692" s="38">
        <v>0.15707109999999999</v>
      </c>
      <c r="EF692" s="38">
        <v>0.168688</v>
      </c>
      <c r="EG692" s="38">
        <v>3.3979000000000002E-2</v>
      </c>
      <c r="EH692" s="38">
        <v>2.78658E-2</v>
      </c>
      <c r="EI692" s="38">
        <v>0.1108246</v>
      </c>
      <c r="EJ692" s="38">
        <v>0.35136659999999997</v>
      </c>
      <c r="EK692" s="38">
        <v>-0.23240549999999999</v>
      </c>
      <c r="EL692" s="38">
        <v>0.28675990000000001</v>
      </c>
      <c r="EM692" s="38">
        <v>0.33301449999999999</v>
      </c>
      <c r="EN692" s="38">
        <v>0.32990710000000001</v>
      </c>
      <c r="EO692" s="38">
        <v>0.2469518</v>
      </c>
      <c r="EP692" s="38">
        <v>0.17925530000000001</v>
      </c>
      <c r="EQ692" s="38">
        <v>0.2866919</v>
      </c>
      <c r="ER692" s="38">
        <v>0.4104004</v>
      </c>
      <c r="ES692" s="38">
        <v>0.99567170000000005</v>
      </c>
      <c r="ET692" s="38">
        <v>0.72028490000000001</v>
      </c>
      <c r="EU692" s="38">
        <v>8.0350500000000005E-2</v>
      </c>
      <c r="EV692" s="38">
        <v>-2.8379000000000001E-2</v>
      </c>
      <c r="EW692" s="38">
        <v>4.9861000000000003E-3</v>
      </c>
      <c r="EX692" s="38">
        <v>0.2811998</v>
      </c>
      <c r="EY692" s="38">
        <v>-6.7459099999999994E-2</v>
      </c>
      <c r="EZ692" s="38">
        <v>-0.348022</v>
      </c>
      <c r="FA692" s="38">
        <v>-0.19173119999999999</v>
      </c>
      <c r="FB692" s="38">
        <v>58.058</v>
      </c>
      <c r="FC692" s="38">
        <v>56.20984</v>
      </c>
      <c r="FD692" s="38">
        <v>54.700789999999998</v>
      </c>
      <c r="FE692" s="38">
        <v>53.998849999999997</v>
      </c>
      <c r="FF692" s="38">
        <v>54.194949999999999</v>
      </c>
      <c r="FG692" s="38">
        <v>53.721339999999998</v>
      </c>
      <c r="FH692" s="38">
        <v>54.59393</v>
      </c>
      <c r="FI692" s="38">
        <v>56.699689999999997</v>
      </c>
      <c r="FJ692" s="38">
        <v>60.331090000000003</v>
      </c>
      <c r="FK692" s="38">
        <v>64.865790000000004</v>
      </c>
      <c r="FL692" s="38">
        <v>70.821799999999996</v>
      </c>
      <c r="FM692" s="38">
        <v>76.981610000000003</v>
      </c>
      <c r="FN692" s="38">
        <v>82.285359999999997</v>
      </c>
      <c r="FO692" s="38">
        <v>86.65061</v>
      </c>
      <c r="FP692" s="38">
        <v>88.272779999999997</v>
      </c>
      <c r="FQ692" s="38">
        <v>88.630960000000002</v>
      </c>
      <c r="FR692" s="38">
        <v>86.719639999999998</v>
      </c>
      <c r="FS692" s="38">
        <v>84.656109999999998</v>
      </c>
      <c r="FT692" s="38">
        <v>82.132999999999996</v>
      </c>
      <c r="FU692" s="38">
        <v>78.130499999999998</v>
      </c>
      <c r="FV692" s="38">
        <v>72.733490000000003</v>
      </c>
      <c r="FW692">
        <v>68.468130000000002</v>
      </c>
      <c r="FX692">
        <v>65.263279999999995</v>
      </c>
      <c r="FY692">
        <v>62.713340000000002</v>
      </c>
      <c r="FZ692">
        <v>0.1994987</v>
      </c>
      <c r="GA692">
        <v>1.4091370000000001</v>
      </c>
      <c r="GB692">
        <v>1</v>
      </c>
    </row>
    <row r="693" spans="1:184" x14ac:dyDescent="0.3">
      <c r="A693" t="s">
        <v>279</v>
      </c>
      <c r="B693" t="s">
        <v>1</v>
      </c>
      <c r="C693" t="s">
        <v>262</v>
      </c>
      <c r="D693" t="s">
        <v>1</v>
      </c>
      <c r="E693" t="s">
        <v>1</v>
      </c>
      <c r="F693" t="s">
        <v>1</v>
      </c>
      <c r="G693" t="s">
        <v>1</v>
      </c>
      <c r="H693" s="40" t="s">
        <v>1</v>
      </c>
      <c r="I693" s="18" t="s">
        <v>1</v>
      </c>
      <c r="J693" s="38" t="s">
        <v>1</v>
      </c>
      <c r="K693" s="18">
        <v>44753</v>
      </c>
      <c r="L693" s="38">
        <v>722</v>
      </c>
      <c r="M693" s="38">
        <v>722</v>
      </c>
      <c r="N693" s="38">
        <v>12.95748</v>
      </c>
      <c r="O693" s="38">
        <v>12.47739</v>
      </c>
      <c r="P693" s="38">
        <v>12.236050000000001</v>
      </c>
      <c r="Q693" s="38">
        <v>12.32832</v>
      </c>
      <c r="R693" s="38">
        <v>12.71931</v>
      </c>
      <c r="S693" s="38">
        <v>13.94272</v>
      </c>
      <c r="T693" s="38">
        <v>15.65789</v>
      </c>
      <c r="U693" s="38">
        <v>17.530819999999999</v>
      </c>
      <c r="V693" s="38">
        <v>20.029150000000001</v>
      </c>
      <c r="W693" s="38">
        <v>21.89264</v>
      </c>
      <c r="X693" s="38">
        <v>23.241620000000001</v>
      </c>
      <c r="Y693" s="38">
        <v>24.62191</v>
      </c>
      <c r="Z693" s="38">
        <v>25.32488</v>
      </c>
      <c r="AA693" s="38">
        <v>26.415949999999999</v>
      </c>
      <c r="AB693" s="38">
        <v>27.006119999999999</v>
      </c>
      <c r="AC693" s="38">
        <v>26.90802</v>
      </c>
      <c r="AD693" s="38">
        <v>25.33972</v>
      </c>
      <c r="AE693" s="38">
        <v>23.049589999999998</v>
      </c>
      <c r="AF693" s="38">
        <v>21.01145</v>
      </c>
      <c r="AG693" s="38">
        <v>19.455749999999998</v>
      </c>
      <c r="AH693" s="38">
        <v>17.92764</v>
      </c>
      <c r="AI693" s="38">
        <v>16.53246</v>
      </c>
      <c r="AJ693" s="38">
        <v>15.41154</v>
      </c>
      <c r="AK693" s="38">
        <v>14.528700000000001</v>
      </c>
      <c r="AL693" s="38">
        <v>-0.13362599999999999</v>
      </c>
      <c r="AM693" s="38">
        <v>-5.2215299999999999E-2</v>
      </c>
      <c r="AN693" s="38">
        <v>0.1948732</v>
      </c>
      <c r="AO693" s="38">
        <v>-5.9859000000000002E-2</v>
      </c>
      <c r="AP693" s="38">
        <v>-0.13010920000000001</v>
      </c>
      <c r="AQ693" s="38">
        <v>-0.2873636</v>
      </c>
      <c r="AR693" s="38">
        <v>-0.2037939</v>
      </c>
      <c r="AS693" s="38">
        <v>-0.3943565</v>
      </c>
      <c r="AT693" s="38">
        <v>-5.3570199999999998E-2</v>
      </c>
      <c r="AU693" s="38">
        <v>-0.2016917</v>
      </c>
      <c r="AV693" s="38">
        <v>-0.33156839999999999</v>
      </c>
      <c r="AW693" s="38">
        <v>-0.1777137</v>
      </c>
      <c r="AX693" s="38">
        <v>-0.13461719999999999</v>
      </c>
      <c r="AY693" s="38">
        <v>-0.1186599</v>
      </c>
      <c r="AZ693" s="38">
        <v>-0.12678</v>
      </c>
      <c r="BA693" s="38">
        <v>2.9343899999999999E-2</v>
      </c>
      <c r="BB693" s="38">
        <v>0.3674308</v>
      </c>
      <c r="BC693" s="38">
        <v>0.19838800000000001</v>
      </c>
      <c r="BD693" s="38">
        <v>0.36201090000000002</v>
      </c>
      <c r="BE693" s="38">
        <v>6.3543000000000002E-3</v>
      </c>
      <c r="BF693" s="38">
        <v>0.3074692</v>
      </c>
      <c r="BG693" s="38">
        <v>-0.2770436</v>
      </c>
      <c r="BH693" s="38">
        <v>-0.11810320000000001</v>
      </c>
      <c r="BI693" s="38">
        <v>4.2376900000000002E-2</v>
      </c>
      <c r="BJ693" s="38">
        <v>-1.02202E-2</v>
      </c>
      <c r="BK693" s="38">
        <v>6.1112300000000001E-2</v>
      </c>
      <c r="BL693" s="38">
        <v>0.26950489999999999</v>
      </c>
      <c r="BM693" s="38">
        <v>4.2205999999999997E-3</v>
      </c>
      <c r="BN693" s="38">
        <v>-6.86031E-2</v>
      </c>
      <c r="BO693" s="38">
        <v>-0.19888620000000001</v>
      </c>
      <c r="BP693" s="38">
        <v>-0.11599669999999999</v>
      </c>
      <c r="BQ693" s="38">
        <v>-0.34612700000000002</v>
      </c>
      <c r="BR693" s="38">
        <v>4.63738E-2</v>
      </c>
      <c r="BS693" s="38">
        <v>-7.8243400000000005E-2</v>
      </c>
      <c r="BT693" s="38">
        <v>-0.19044720000000001</v>
      </c>
      <c r="BU693" s="38">
        <v>-3.9325600000000002E-2</v>
      </c>
      <c r="BV693" s="38">
        <v>-7.9169199999999995E-2</v>
      </c>
      <c r="BW693" s="38">
        <v>-2.2242100000000001E-2</v>
      </c>
      <c r="BX693" s="38">
        <v>1.3610000000000001E-2</v>
      </c>
      <c r="BY693" s="38">
        <v>0.23246790000000001</v>
      </c>
      <c r="BZ693" s="38">
        <v>0.63795539999999995</v>
      </c>
      <c r="CA693" s="38">
        <v>0.40831040000000002</v>
      </c>
      <c r="CB693" s="38">
        <v>0.49863780000000002</v>
      </c>
      <c r="CC693" s="38">
        <v>0.16483439999999999</v>
      </c>
      <c r="CD693" s="38">
        <v>0.46088170000000001</v>
      </c>
      <c r="CE693" s="38">
        <v>-0.1557926</v>
      </c>
      <c r="CF693" s="38">
        <v>-3.7975700000000001E-2</v>
      </c>
      <c r="CG693" s="38">
        <v>0.1367939</v>
      </c>
      <c r="CH693" s="38">
        <v>7.5250300000000006E-2</v>
      </c>
      <c r="CI693" s="38">
        <v>0.1396027</v>
      </c>
      <c r="CJ693" s="38">
        <v>0.3211946</v>
      </c>
      <c r="CK693" s="38">
        <v>4.8601999999999999E-2</v>
      </c>
      <c r="CL693" s="38">
        <v>-2.6004200000000002E-2</v>
      </c>
      <c r="CM693" s="38">
        <v>-0.13760710000000001</v>
      </c>
      <c r="CN693" s="38">
        <v>-5.51887E-2</v>
      </c>
      <c r="CO693" s="38">
        <v>-0.31272339999999998</v>
      </c>
      <c r="CP693" s="38">
        <v>0.1155948</v>
      </c>
      <c r="CQ693" s="38">
        <v>7.2566000000000002E-3</v>
      </c>
      <c r="CR693" s="38">
        <v>-9.2706999999999998E-2</v>
      </c>
      <c r="CS693" s="38">
        <v>5.6521599999999998E-2</v>
      </c>
      <c r="CT693" s="38">
        <v>-4.0765999999999997E-2</v>
      </c>
      <c r="CU693" s="38">
        <v>4.45365E-2</v>
      </c>
      <c r="CV693" s="38">
        <v>0.1108436</v>
      </c>
      <c r="CW693" s="38">
        <v>0.37315090000000001</v>
      </c>
      <c r="CX693" s="38">
        <v>0.82532000000000005</v>
      </c>
      <c r="CY693" s="38">
        <v>0.55370189999999997</v>
      </c>
      <c r="CZ693" s="38">
        <v>0.59326520000000005</v>
      </c>
      <c r="DA693" s="38">
        <v>0.27459719999999999</v>
      </c>
      <c r="DB693" s="38">
        <v>0.56713469999999999</v>
      </c>
      <c r="DC693" s="38">
        <v>-7.18144E-2</v>
      </c>
      <c r="DD693" s="38">
        <v>1.7520399999999998E-2</v>
      </c>
      <c r="DE693" s="38">
        <v>0.2021868</v>
      </c>
      <c r="DF693" s="38">
        <v>0.1607208</v>
      </c>
      <c r="DG693" s="38">
        <v>0.21809300000000001</v>
      </c>
      <c r="DH693" s="38">
        <v>0.3728843</v>
      </c>
      <c r="DI693" s="38">
        <v>9.2983300000000005E-2</v>
      </c>
      <c r="DJ693" s="38">
        <v>1.65948E-2</v>
      </c>
      <c r="DK693" s="38">
        <v>-7.6327900000000004E-2</v>
      </c>
      <c r="DL693" s="38">
        <v>5.6194000000000001E-3</v>
      </c>
      <c r="DM693" s="38">
        <v>-0.27931980000000001</v>
      </c>
      <c r="DN693" s="38">
        <v>0.1848157</v>
      </c>
      <c r="DO693" s="38">
        <v>9.2756500000000006E-2</v>
      </c>
      <c r="DP693" s="38">
        <v>5.0331000000000004E-3</v>
      </c>
      <c r="DQ693" s="38">
        <v>0.1523687</v>
      </c>
      <c r="DR693" s="38">
        <v>-2.3628999999999998E-3</v>
      </c>
      <c r="DS693" s="38">
        <v>0.1113152</v>
      </c>
      <c r="DT693" s="38">
        <v>0.20807729999999999</v>
      </c>
      <c r="DU693" s="38">
        <v>0.51383389999999995</v>
      </c>
      <c r="DV693" s="38">
        <v>1.0126850000000001</v>
      </c>
      <c r="DW693" s="38">
        <v>0.69909350000000003</v>
      </c>
      <c r="DX693" s="38">
        <v>0.68789259999999997</v>
      </c>
      <c r="DY693" s="38">
        <v>0.38435999999999998</v>
      </c>
      <c r="DZ693" s="38">
        <v>0.67338779999999998</v>
      </c>
      <c r="EA693" s="38">
        <v>1.21637E-2</v>
      </c>
      <c r="EB693" s="38">
        <v>7.3016399999999995E-2</v>
      </c>
      <c r="EC693" s="38">
        <v>0.26757979999999998</v>
      </c>
      <c r="ED693" s="38">
        <v>0.28412660000000001</v>
      </c>
      <c r="EE693" s="38">
        <v>0.33142060000000001</v>
      </c>
      <c r="EF693" s="38">
        <v>0.44751609999999997</v>
      </c>
      <c r="EG693" s="38">
        <v>0.15706300000000001</v>
      </c>
      <c r="EH693" s="38">
        <v>7.8100900000000001E-2</v>
      </c>
      <c r="EI693" s="38">
        <v>1.2149500000000001E-2</v>
      </c>
      <c r="EJ693" s="38">
        <v>9.3416600000000002E-2</v>
      </c>
      <c r="EK693" s="38">
        <v>-0.2310903</v>
      </c>
      <c r="EL693" s="38">
        <v>0.28475980000000001</v>
      </c>
      <c r="EM693" s="38">
        <v>0.21620490000000001</v>
      </c>
      <c r="EN693" s="38">
        <v>0.14615439999999999</v>
      </c>
      <c r="EO693" s="38">
        <v>0.29075679999999998</v>
      </c>
      <c r="EP693" s="38">
        <v>5.3085100000000003E-2</v>
      </c>
      <c r="EQ693" s="38">
        <v>0.2077329</v>
      </c>
      <c r="ER693" s="38">
        <v>0.34846729999999998</v>
      </c>
      <c r="ES693" s="38">
        <v>0.71695779999999998</v>
      </c>
      <c r="ET693" s="38">
        <v>1.283209</v>
      </c>
      <c r="EU693" s="38">
        <v>0.90901589999999999</v>
      </c>
      <c r="EV693" s="38">
        <v>0.82451960000000002</v>
      </c>
      <c r="EW693" s="38">
        <v>0.54284010000000005</v>
      </c>
      <c r="EX693" s="38">
        <v>0.82680030000000004</v>
      </c>
      <c r="EY693" s="38">
        <v>0.1334148</v>
      </c>
      <c r="EZ693" s="38">
        <v>0.153144</v>
      </c>
      <c r="FA693" s="38">
        <v>0.3619967</v>
      </c>
      <c r="FB693" s="38">
        <v>64.527420000000006</v>
      </c>
      <c r="FC693" s="38">
        <v>63.517879999999998</v>
      </c>
      <c r="FD693" s="38">
        <v>61.461880000000001</v>
      </c>
      <c r="FE693" s="38">
        <v>59.945210000000003</v>
      </c>
      <c r="FF693" s="38">
        <v>59.058199999999999</v>
      </c>
      <c r="FG693" s="38">
        <v>58.255980000000001</v>
      </c>
      <c r="FH693" s="38">
        <v>58.712209999999999</v>
      </c>
      <c r="FI693" s="38">
        <v>62.534190000000002</v>
      </c>
      <c r="FJ693" s="38">
        <v>67.749520000000004</v>
      </c>
      <c r="FK693" s="38">
        <v>73.498239999999996</v>
      </c>
      <c r="FL693" s="38">
        <v>78.467799999999997</v>
      </c>
      <c r="FM693" s="38">
        <v>83.228200000000001</v>
      </c>
      <c r="FN693" s="38">
        <v>88.073040000000006</v>
      </c>
      <c r="FO693" s="38">
        <v>90.98724</v>
      </c>
      <c r="FP693" s="38">
        <v>92.326400000000007</v>
      </c>
      <c r="FQ693" s="38">
        <v>92.676029999999997</v>
      </c>
      <c r="FR693" s="38">
        <v>91.459400000000002</v>
      </c>
      <c r="FS693" s="38">
        <v>89.833820000000003</v>
      </c>
      <c r="FT693" s="38">
        <v>86.787009999999995</v>
      </c>
      <c r="FU693" s="38">
        <v>82.504840000000002</v>
      </c>
      <c r="FV693" s="38">
        <v>75.804919999999996</v>
      </c>
      <c r="FW693">
        <v>70.806399999999996</v>
      </c>
      <c r="FX693">
        <v>68.275279999999995</v>
      </c>
      <c r="FY693">
        <v>65.729299999999995</v>
      </c>
      <c r="FZ693">
        <v>0.22077659999999999</v>
      </c>
      <c r="GA693">
        <v>1.6072649999999999</v>
      </c>
      <c r="GB693">
        <v>1</v>
      </c>
    </row>
    <row r="694" spans="1:184" x14ac:dyDescent="0.3">
      <c r="A694" t="s">
        <v>279</v>
      </c>
      <c r="B694" t="s">
        <v>1</v>
      </c>
      <c r="C694" t="s">
        <v>262</v>
      </c>
      <c r="D694" t="s">
        <v>1</v>
      </c>
      <c r="E694" t="s">
        <v>1</v>
      </c>
      <c r="F694" t="s">
        <v>1</v>
      </c>
      <c r="G694" t="s">
        <v>1</v>
      </c>
      <c r="H694" s="40" t="s">
        <v>1</v>
      </c>
      <c r="I694" s="18" t="s">
        <v>1</v>
      </c>
      <c r="J694" s="38" t="s">
        <v>1</v>
      </c>
      <c r="K694" s="18">
        <v>44760</v>
      </c>
      <c r="L694" s="38">
        <v>722</v>
      </c>
      <c r="M694" s="38">
        <v>722</v>
      </c>
      <c r="N694" s="38">
        <v>12.847110000000001</v>
      </c>
      <c r="O694" s="38">
        <v>12.393129999999999</v>
      </c>
      <c r="P694" s="38">
        <v>12.16953</v>
      </c>
      <c r="Q694" s="38">
        <v>12.315340000000001</v>
      </c>
      <c r="R694" s="38">
        <v>12.76656</v>
      </c>
      <c r="S694" s="38">
        <v>13.94275</v>
      </c>
      <c r="T694" s="38">
        <v>15.59259</v>
      </c>
      <c r="U694" s="38">
        <v>17.124569999999999</v>
      </c>
      <c r="V694" s="38">
        <v>19.416709999999998</v>
      </c>
      <c r="W694" s="38">
        <v>21.096769999999999</v>
      </c>
      <c r="X694" s="38">
        <v>22.151759999999999</v>
      </c>
      <c r="Y694" s="38">
        <v>23.330390000000001</v>
      </c>
      <c r="Z694" s="38">
        <v>24.017240000000001</v>
      </c>
      <c r="AA694" s="38">
        <v>25.204920000000001</v>
      </c>
      <c r="AB694" s="38">
        <v>25.881740000000001</v>
      </c>
      <c r="AC694" s="38">
        <v>25.952529999999999</v>
      </c>
      <c r="AD694" s="38">
        <v>24.629950000000001</v>
      </c>
      <c r="AE694" s="38">
        <v>22.28312</v>
      </c>
      <c r="AF694" s="38">
        <v>20.341239999999999</v>
      </c>
      <c r="AG694" s="38">
        <v>18.940480000000001</v>
      </c>
      <c r="AH694" s="38">
        <v>17.631139999999998</v>
      </c>
      <c r="AI694" s="38">
        <v>16.255569999999999</v>
      </c>
      <c r="AJ694" s="38">
        <v>14.98475</v>
      </c>
      <c r="AK694" s="38">
        <v>14.05059</v>
      </c>
      <c r="AL694" s="38">
        <v>-0.24537200000000001</v>
      </c>
      <c r="AM694" s="38">
        <v>-0.33067489999999999</v>
      </c>
      <c r="AN694" s="38">
        <v>-0.1257424</v>
      </c>
      <c r="AO694" s="38">
        <v>5.5668700000000002E-2</v>
      </c>
      <c r="AP694" s="38">
        <v>7.7287700000000001E-2</v>
      </c>
      <c r="AQ694" s="38">
        <v>-2.5504599999999999E-2</v>
      </c>
      <c r="AR694" s="38">
        <v>-7.0654300000000003E-2</v>
      </c>
      <c r="AS694" s="38">
        <v>-0.22141050000000001</v>
      </c>
      <c r="AT694" s="38">
        <v>-2.9614399999999999E-2</v>
      </c>
      <c r="AU694" s="38">
        <v>-1.45294E-2</v>
      </c>
      <c r="AV694" s="38">
        <v>-0.52034210000000003</v>
      </c>
      <c r="AW694" s="38">
        <v>-0.11490259999999999</v>
      </c>
      <c r="AX694" s="38">
        <v>-0.1142958</v>
      </c>
      <c r="AY694" s="38">
        <v>-0.28860799999999998</v>
      </c>
      <c r="AZ694" s="38">
        <v>0.26457429999999998</v>
      </c>
      <c r="BA694" s="38">
        <v>0.43107830000000003</v>
      </c>
      <c r="BB694" s="38">
        <v>0.33914149999999998</v>
      </c>
      <c r="BC694" s="38">
        <v>0.18115200000000001</v>
      </c>
      <c r="BD694" s="38">
        <v>0.25985960000000002</v>
      </c>
      <c r="BE694" s="38">
        <v>0.1195668</v>
      </c>
      <c r="BF694" s="38">
        <v>0.37096390000000001</v>
      </c>
      <c r="BG694" s="38">
        <v>-0.31798009999999999</v>
      </c>
      <c r="BH694" s="38">
        <v>-4.1985099999999997E-2</v>
      </c>
      <c r="BI694" s="38">
        <v>1.9936300000000001E-2</v>
      </c>
      <c r="BJ694" s="38">
        <v>-0.16728489999999999</v>
      </c>
      <c r="BK694" s="38">
        <v>-0.2416346</v>
      </c>
      <c r="BL694" s="38">
        <v>-7.1911600000000006E-2</v>
      </c>
      <c r="BM694" s="38">
        <v>7.9691899999999996E-2</v>
      </c>
      <c r="BN694" s="38">
        <v>0.1084137</v>
      </c>
      <c r="BO694" s="38">
        <v>4.8643499999999999E-2</v>
      </c>
      <c r="BP694" s="38">
        <v>-6.2024999999999997E-3</v>
      </c>
      <c r="BQ694" s="38">
        <v>-0.20194860000000001</v>
      </c>
      <c r="BR694" s="38">
        <v>5.2938499999999999E-2</v>
      </c>
      <c r="BS694" s="38">
        <v>7.7430299999999994E-2</v>
      </c>
      <c r="BT694" s="38">
        <v>-0.37990049999999997</v>
      </c>
      <c r="BU694" s="38">
        <v>2.0570399999999999E-2</v>
      </c>
      <c r="BV694" s="38">
        <v>-7.0580000000000004E-2</v>
      </c>
      <c r="BW694" s="38">
        <v>-0.1990741</v>
      </c>
      <c r="BX694" s="38">
        <v>0.41523169999999998</v>
      </c>
      <c r="BY694" s="38">
        <v>0.63930750000000003</v>
      </c>
      <c r="BZ694" s="38">
        <v>0.60275140000000005</v>
      </c>
      <c r="CA694" s="38">
        <v>0.38821709999999998</v>
      </c>
      <c r="CB694" s="38">
        <v>0.37944270000000002</v>
      </c>
      <c r="CC694" s="38">
        <v>0.25946829999999999</v>
      </c>
      <c r="CD694" s="38">
        <v>0.51337029999999995</v>
      </c>
      <c r="CE694" s="38">
        <v>-0.19428870000000001</v>
      </c>
      <c r="CF694" s="38">
        <v>4.13602E-2</v>
      </c>
      <c r="CG694" s="38">
        <v>0.1012388</v>
      </c>
      <c r="CH694" s="38">
        <v>-0.113202</v>
      </c>
      <c r="CI694" s="38">
        <v>-0.1799656</v>
      </c>
      <c r="CJ694" s="38">
        <v>-3.46285E-2</v>
      </c>
      <c r="CK694" s="38">
        <v>9.6330299999999994E-2</v>
      </c>
      <c r="CL694" s="38">
        <v>0.12997159999999999</v>
      </c>
      <c r="CM694" s="38">
        <v>9.9998299999999998E-2</v>
      </c>
      <c r="CN694" s="38">
        <v>3.8436699999999997E-2</v>
      </c>
      <c r="CO694" s="38">
        <v>-0.18846930000000001</v>
      </c>
      <c r="CP694" s="38">
        <v>0.1101144</v>
      </c>
      <c r="CQ694" s="38">
        <v>0.14112130000000001</v>
      </c>
      <c r="CR694" s="38">
        <v>-0.28263110000000002</v>
      </c>
      <c r="CS694" s="38">
        <v>0.1143986</v>
      </c>
      <c r="CT694" s="38">
        <v>-4.0302600000000001E-2</v>
      </c>
      <c r="CU694" s="38">
        <v>-0.1370633</v>
      </c>
      <c r="CV694" s="38">
        <v>0.5195765</v>
      </c>
      <c r="CW694" s="38">
        <v>0.78352639999999996</v>
      </c>
      <c r="CX694" s="38">
        <v>0.78532679999999999</v>
      </c>
      <c r="CY694" s="38">
        <v>0.53162969999999998</v>
      </c>
      <c r="CZ694" s="38">
        <v>0.4622656</v>
      </c>
      <c r="DA694" s="38">
        <v>0.3563636</v>
      </c>
      <c r="DB694" s="38">
        <v>0.61200060000000001</v>
      </c>
      <c r="DC694" s="38">
        <v>-0.10862040000000001</v>
      </c>
      <c r="DD694" s="38">
        <v>9.9084900000000004E-2</v>
      </c>
      <c r="DE694" s="38">
        <v>0.15754879999999999</v>
      </c>
      <c r="DF694" s="38">
        <v>-5.9118999999999998E-2</v>
      </c>
      <c r="DG694" s="38">
        <v>-0.1182966</v>
      </c>
      <c r="DH694" s="38">
        <v>2.6546E-3</v>
      </c>
      <c r="DI694" s="38">
        <v>0.11296879999999999</v>
      </c>
      <c r="DJ694" s="38">
        <v>0.15152940000000001</v>
      </c>
      <c r="DK694" s="38">
        <v>0.15135299999999999</v>
      </c>
      <c r="DL694" s="38">
        <v>8.3075899999999994E-2</v>
      </c>
      <c r="DM694" s="38">
        <v>-0.17499000000000001</v>
      </c>
      <c r="DN694" s="38">
        <v>0.1672903</v>
      </c>
      <c r="DO694" s="38">
        <v>0.2048123</v>
      </c>
      <c r="DP694" s="38">
        <v>-0.18536169999999999</v>
      </c>
      <c r="DQ694" s="38">
        <v>0.20822679999999999</v>
      </c>
      <c r="DR694" s="38">
        <v>-1.00251E-2</v>
      </c>
      <c r="DS694" s="38">
        <v>-7.5052400000000005E-2</v>
      </c>
      <c r="DT694" s="38">
        <v>0.62392139999999996</v>
      </c>
      <c r="DU694" s="38">
        <v>0.92774529999999999</v>
      </c>
      <c r="DV694" s="38">
        <v>0.96790220000000005</v>
      </c>
      <c r="DW694" s="38">
        <v>0.67504229999999998</v>
      </c>
      <c r="DX694" s="38">
        <v>0.54508849999999998</v>
      </c>
      <c r="DY694" s="38">
        <v>0.45325890000000002</v>
      </c>
      <c r="DZ694" s="38">
        <v>0.71063100000000001</v>
      </c>
      <c r="EA694" s="38">
        <v>-2.29521E-2</v>
      </c>
      <c r="EB694" s="38">
        <v>0.15680959999999999</v>
      </c>
      <c r="EC694" s="38">
        <v>0.21385870000000001</v>
      </c>
      <c r="ED694" s="38">
        <v>1.8968100000000002E-2</v>
      </c>
      <c r="EE694" s="38">
        <v>-2.9256399999999998E-2</v>
      </c>
      <c r="EF694" s="38">
        <v>5.6485399999999998E-2</v>
      </c>
      <c r="EG694" s="38">
        <v>0.136992</v>
      </c>
      <c r="EH694" s="38">
        <v>0.1826554</v>
      </c>
      <c r="EI694" s="38">
        <v>0.22550110000000001</v>
      </c>
      <c r="EJ694" s="38">
        <v>0.14752770000000001</v>
      </c>
      <c r="EK694" s="38">
        <v>-0.155528</v>
      </c>
      <c r="EL694" s="38">
        <v>0.24984329999999999</v>
      </c>
      <c r="EM694" s="38">
        <v>0.29677199999999998</v>
      </c>
      <c r="EN694" s="38">
        <v>-4.4920099999999998E-2</v>
      </c>
      <c r="EO694" s="38">
        <v>0.3436998</v>
      </c>
      <c r="EP694" s="38">
        <v>3.3690699999999997E-2</v>
      </c>
      <c r="EQ694" s="38">
        <v>1.44814E-2</v>
      </c>
      <c r="ER694" s="38">
        <v>0.77457889999999996</v>
      </c>
      <c r="ES694" s="38">
        <v>1.135975</v>
      </c>
      <c r="ET694" s="38">
        <v>1.2315119999999999</v>
      </c>
      <c r="EU694" s="38">
        <v>0.88210739999999999</v>
      </c>
      <c r="EV694" s="38">
        <v>0.66467160000000003</v>
      </c>
      <c r="EW694" s="38">
        <v>0.59316040000000003</v>
      </c>
      <c r="EX694" s="38">
        <v>0.85303739999999995</v>
      </c>
      <c r="EY694" s="38">
        <v>0.10073940000000001</v>
      </c>
      <c r="EZ694" s="38">
        <v>0.2401549</v>
      </c>
      <c r="FA694" s="38">
        <v>0.29516120000000001</v>
      </c>
      <c r="FB694" s="38">
        <v>62.053040000000003</v>
      </c>
      <c r="FC694" s="38">
        <v>60.138939999999998</v>
      </c>
      <c r="FD694" s="38">
        <v>57.729439999999997</v>
      </c>
      <c r="FE694" s="38">
        <v>57.12574</v>
      </c>
      <c r="FF694" s="38">
        <v>56.162080000000003</v>
      </c>
      <c r="FG694" s="38">
        <v>55.14611</v>
      </c>
      <c r="FH694" s="38">
        <v>55.155070000000002</v>
      </c>
      <c r="FI694" s="38">
        <v>58.237220000000001</v>
      </c>
      <c r="FJ694" s="38">
        <v>63.1096</v>
      </c>
      <c r="FK694" s="38">
        <v>68.07235</v>
      </c>
      <c r="FL694" s="38">
        <v>72.960359999999994</v>
      </c>
      <c r="FM694" s="38">
        <v>77.789789999999996</v>
      </c>
      <c r="FN694" s="38">
        <v>83.775989999999993</v>
      </c>
      <c r="FO694" s="38">
        <v>87.725849999999994</v>
      </c>
      <c r="FP694" s="38">
        <v>90.000780000000006</v>
      </c>
      <c r="FQ694" s="38">
        <v>90.225020000000001</v>
      </c>
      <c r="FR694" s="38">
        <v>89.823920000000001</v>
      </c>
      <c r="FS694" s="38">
        <v>87.547460000000001</v>
      </c>
      <c r="FT694" s="38">
        <v>84.241910000000004</v>
      </c>
      <c r="FU694" s="38">
        <v>79.982330000000005</v>
      </c>
      <c r="FV694" s="38">
        <v>74.696719999999999</v>
      </c>
      <c r="FW694">
        <v>69.871179999999995</v>
      </c>
      <c r="FX694">
        <v>65.898359999999997</v>
      </c>
      <c r="FY694">
        <v>62.360199999999999</v>
      </c>
      <c r="FZ694">
        <v>0.21185200000000001</v>
      </c>
      <c r="GA694">
        <v>1.493868</v>
      </c>
      <c r="GB694">
        <v>1</v>
      </c>
    </row>
    <row r="695" spans="1:184" x14ac:dyDescent="0.3">
      <c r="A695" t="s">
        <v>279</v>
      </c>
      <c r="B695" t="s">
        <v>1</v>
      </c>
      <c r="C695" t="s">
        <v>262</v>
      </c>
      <c r="D695" t="s">
        <v>1</v>
      </c>
      <c r="E695" t="s">
        <v>1</v>
      </c>
      <c r="F695" t="s">
        <v>1</v>
      </c>
      <c r="G695" t="s">
        <v>1</v>
      </c>
      <c r="H695" s="40" t="s">
        <v>1</v>
      </c>
      <c r="I695" s="18" t="s">
        <v>1</v>
      </c>
      <c r="J695" s="38" t="s">
        <v>1</v>
      </c>
      <c r="K695" s="18">
        <v>44763</v>
      </c>
      <c r="L695" s="38">
        <v>722</v>
      </c>
      <c r="M695" s="38">
        <v>722</v>
      </c>
      <c r="N695" s="38">
        <v>13.188750000000001</v>
      </c>
      <c r="O695" s="38">
        <v>12.74418</v>
      </c>
      <c r="P695" s="38">
        <v>12.342219999999999</v>
      </c>
      <c r="Q695" s="38">
        <v>12.30458</v>
      </c>
      <c r="R695" s="38">
        <v>12.739599999999999</v>
      </c>
      <c r="S695" s="38">
        <v>13.95167</v>
      </c>
      <c r="T695" s="38">
        <v>15.592180000000001</v>
      </c>
      <c r="U695" s="38">
        <v>17.227139999999999</v>
      </c>
      <c r="V695" s="38">
        <v>18.91535</v>
      </c>
      <c r="W695" s="38">
        <v>20.348990000000001</v>
      </c>
      <c r="X695" s="38">
        <v>21.221900000000002</v>
      </c>
      <c r="Y695" s="38">
        <v>22.137270000000001</v>
      </c>
      <c r="Z695" s="38">
        <v>22.872039999999998</v>
      </c>
      <c r="AA695" s="38">
        <v>24.313230000000001</v>
      </c>
      <c r="AB695" s="38">
        <v>24.735510000000001</v>
      </c>
      <c r="AC695" s="38">
        <v>24.489989999999999</v>
      </c>
      <c r="AD695" s="38">
        <v>23.458410000000001</v>
      </c>
      <c r="AE695" s="38">
        <v>21.627330000000001</v>
      </c>
      <c r="AF695" s="38">
        <v>19.70391</v>
      </c>
      <c r="AG695" s="38">
        <v>18.45757</v>
      </c>
      <c r="AH695" s="38">
        <v>17.191410000000001</v>
      </c>
      <c r="AI695" s="38">
        <v>16.050129999999999</v>
      </c>
      <c r="AJ695" s="38">
        <v>14.649039999999999</v>
      </c>
      <c r="AK695" s="38">
        <v>13.730560000000001</v>
      </c>
      <c r="AL695" s="38">
        <v>-0.41037269999999998</v>
      </c>
      <c r="AM695" s="38">
        <v>-0.2054597</v>
      </c>
      <c r="AN695" s="38">
        <v>-0.1503746</v>
      </c>
      <c r="AO695" s="38">
        <v>-3.9139800000000002E-2</v>
      </c>
      <c r="AP695" s="38">
        <v>-9.24986E-2</v>
      </c>
      <c r="AQ695" s="38">
        <v>7.7019299999999999E-2</v>
      </c>
      <c r="AR695" s="38">
        <v>5.7768399999999998E-2</v>
      </c>
      <c r="AS695" s="38">
        <v>8.9090999999999997E-3</v>
      </c>
      <c r="AT695" s="38">
        <v>8.2227499999999995E-2</v>
      </c>
      <c r="AU695" s="38">
        <v>0.13491919999999999</v>
      </c>
      <c r="AV695" s="38">
        <v>-0.30742390000000003</v>
      </c>
      <c r="AW695" s="38">
        <v>-1.8338E-3</v>
      </c>
      <c r="AX695" s="38">
        <v>0.22184709999999999</v>
      </c>
      <c r="AY695" s="38">
        <v>0.1432882</v>
      </c>
      <c r="AZ695" s="38">
        <v>-0.16455</v>
      </c>
      <c r="BA695" s="38">
        <v>-0.20556730000000001</v>
      </c>
      <c r="BB695" s="38">
        <v>0.18629380000000001</v>
      </c>
      <c r="BC695" s="38">
        <v>9.4137200000000004E-2</v>
      </c>
      <c r="BD695" s="38">
        <v>0.1904594</v>
      </c>
      <c r="BE695" s="38">
        <v>0.3585044</v>
      </c>
      <c r="BF695" s="38">
        <v>0.36967050000000001</v>
      </c>
      <c r="BG695" s="38">
        <v>-9.5563899999999993E-2</v>
      </c>
      <c r="BH695" s="38">
        <v>-0.17241049999999999</v>
      </c>
      <c r="BI695" s="38">
        <v>-0.21083440000000001</v>
      </c>
      <c r="BJ695" s="38">
        <v>-0.35870600000000002</v>
      </c>
      <c r="BK695" s="38">
        <v>-0.1706915</v>
      </c>
      <c r="BL695" s="38">
        <v>-0.12564529999999999</v>
      </c>
      <c r="BM695" s="38">
        <v>-6.4355999999999997E-3</v>
      </c>
      <c r="BN695" s="38">
        <v>-6.2426799999999998E-2</v>
      </c>
      <c r="BO695" s="38">
        <v>0.1070363</v>
      </c>
      <c r="BP695" s="38">
        <v>9.5699099999999995E-2</v>
      </c>
      <c r="BQ695" s="38">
        <v>4.1927199999999998E-2</v>
      </c>
      <c r="BR695" s="38">
        <v>0.1239372</v>
      </c>
      <c r="BS695" s="38">
        <v>0.18361830000000001</v>
      </c>
      <c r="BT695" s="38">
        <v>-0.27168199999999998</v>
      </c>
      <c r="BU695" s="38">
        <v>2.94858E-2</v>
      </c>
      <c r="BV695" s="38">
        <v>0.26721640000000002</v>
      </c>
      <c r="BW695" s="38">
        <v>0.1795716</v>
      </c>
      <c r="BX695" s="38">
        <v>-0.1010538</v>
      </c>
      <c r="BY695" s="38">
        <v>-0.1312133</v>
      </c>
      <c r="BZ695" s="38">
        <v>0.27248640000000002</v>
      </c>
      <c r="CA695" s="38">
        <v>0.18765280000000001</v>
      </c>
      <c r="CB695" s="38">
        <v>0.28364030000000001</v>
      </c>
      <c r="CC695" s="38">
        <v>0.44479190000000002</v>
      </c>
      <c r="CD695" s="38">
        <v>0.44663829999999999</v>
      </c>
      <c r="CE695" s="38">
        <v>-8.3599E-3</v>
      </c>
      <c r="CF695" s="38">
        <v>-9.9933300000000003E-2</v>
      </c>
      <c r="CG695" s="38">
        <v>-0.13533690000000001</v>
      </c>
      <c r="CH695" s="38">
        <v>-0.32292179999999998</v>
      </c>
      <c r="CI695" s="38">
        <v>-0.14661109999999999</v>
      </c>
      <c r="CJ695" s="38">
        <v>-0.1085178</v>
      </c>
      <c r="CK695" s="38">
        <v>1.6215199999999999E-2</v>
      </c>
      <c r="CL695" s="38">
        <v>-4.1599200000000003E-2</v>
      </c>
      <c r="CM695" s="38">
        <v>0.12782589999999999</v>
      </c>
      <c r="CN695" s="38">
        <v>0.1219698</v>
      </c>
      <c r="CO695" s="38">
        <v>6.4795500000000006E-2</v>
      </c>
      <c r="CP695" s="38">
        <v>0.1528253</v>
      </c>
      <c r="CQ695" s="38">
        <v>0.21734719999999999</v>
      </c>
      <c r="CR695" s="38">
        <v>-0.24692720000000001</v>
      </c>
      <c r="CS695" s="38">
        <v>5.1177599999999997E-2</v>
      </c>
      <c r="CT695" s="38">
        <v>0.29863899999999999</v>
      </c>
      <c r="CU695" s="38">
        <v>0.20470140000000001</v>
      </c>
      <c r="CV695" s="38">
        <v>-5.7076399999999999E-2</v>
      </c>
      <c r="CW695" s="38">
        <v>-7.9715900000000006E-2</v>
      </c>
      <c r="CX695" s="38">
        <v>0.33218310000000001</v>
      </c>
      <c r="CY695" s="38">
        <v>0.25242140000000002</v>
      </c>
      <c r="CZ695" s="38">
        <v>0.34817710000000002</v>
      </c>
      <c r="DA695" s="38">
        <v>0.50455430000000001</v>
      </c>
      <c r="DB695" s="38">
        <v>0.499946</v>
      </c>
      <c r="DC695" s="38">
        <v>5.2037300000000002E-2</v>
      </c>
      <c r="DD695" s="38">
        <v>-4.9735799999999997E-2</v>
      </c>
      <c r="DE695" s="38">
        <v>-8.3047499999999996E-2</v>
      </c>
      <c r="DF695" s="38">
        <v>-0.28713749999999999</v>
      </c>
      <c r="DG695" s="38">
        <v>-0.1225308</v>
      </c>
      <c r="DH695" s="38">
        <v>-9.1390399999999997E-2</v>
      </c>
      <c r="DI695" s="38">
        <v>3.8865999999999998E-2</v>
      </c>
      <c r="DJ695" s="38">
        <v>-2.0771700000000001E-2</v>
      </c>
      <c r="DK695" s="38">
        <v>0.14861550000000001</v>
      </c>
      <c r="DL695" s="38">
        <v>0.1482406</v>
      </c>
      <c r="DM695" s="38">
        <v>8.76638E-2</v>
      </c>
      <c r="DN695" s="38">
        <v>0.18171329999999999</v>
      </c>
      <c r="DO695" s="38">
        <v>0.25107610000000002</v>
      </c>
      <c r="DP695" s="38">
        <v>-0.22217249999999999</v>
      </c>
      <c r="DQ695" s="38">
        <v>7.2869500000000004E-2</v>
      </c>
      <c r="DR695" s="38">
        <v>0.33006160000000001</v>
      </c>
      <c r="DS695" s="38">
        <v>0.22983120000000001</v>
      </c>
      <c r="DT695" s="38">
        <v>-1.3099100000000001E-2</v>
      </c>
      <c r="DU695" s="38">
        <v>-2.8218500000000001E-2</v>
      </c>
      <c r="DV695" s="38">
        <v>0.3918799</v>
      </c>
      <c r="DW695" s="38">
        <v>0.31719000000000003</v>
      </c>
      <c r="DX695" s="38">
        <v>0.41271390000000002</v>
      </c>
      <c r="DY695" s="38">
        <v>0.5643167</v>
      </c>
      <c r="DZ695" s="38">
        <v>0.55325369999999996</v>
      </c>
      <c r="EA695" s="38">
        <v>0.11243450000000001</v>
      </c>
      <c r="EB695" s="38">
        <v>4.617E-4</v>
      </c>
      <c r="EC695" s="38">
        <v>-3.07581E-2</v>
      </c>
      <c r="ED695" s="38">
        <v>-0.23547080000000001</v>
      </c>
      <c r="EE695" s="38">
        <v>-8.7762599999999996E-2</v>
      </c>
      <c r="EF695" s="38">
        <v>-6.6660999999999998E-2</v>
      </c>
      <c r="EG695" s="38">
        <v>7.1570099999999998E-2</v>
      </c>
      <c r="EH695" s="38">
        <v>9.3001000000000004E-3</v>
      </c>
      <c r="EI695" s="38">
        <v>0.1786325</v>
      </c>
      <c r="EJ695" s="38">
        <v>0.18617139999999999</v>
      </c>
      <c r="EK695" s="38">
        <v>0.120682</v>
      </c>
      <c r="EL695" s="38">
        <v>0.22342310000000001</v>
      </c>
      <c r="EM695" s="38">
        <v>0.29977520000000002</v>
      </c>
      <c r="EN695" s="38">
        <v>-0.1864306</v>
      </c>
      <c r="EO695" s="38">
        <v>0.10418910000000001</v>
      </c>
      <c r="EP695" s="38">
        <v>0.37543090000000001</v>
      </c>
      <c r="EQ695" s="38">
        <v>0.26611469999999998</v>
      </c>
      <c r="ER695" s="38">
        <v>5.03971E-2</v>
      </c>
      <c r="ES695" s="38">
        <v>4.6135500000000003E-2</v>
      </c>
      <c r="ET695" s="38">
        <v>0.47807250000000001</v>
      </c>
      <c r="EU695" s="38">
        <v>0.4107056</v>
      </c>
      <c r="EV695" s="38">
        <v>0.50589479999999998</v>
      </c>
      <c r="EW695" s="38">
        <v>0.65060419999999997</v>
      </c>
      <c r="EX695" s="38">
        <v>0.63022140000000004</v>
      </c>
      <c r="EY695" s="38">
        <v>0.1996385</v>
      </c>
      <c r="EZ695" s="38">
        <v>7.2938900000000001E-2</v>
      </c>
      <c r="FA695" s="38">
        <v>4.4739399999999999E-2</v>
      </c>
      <c r="FB695" s="38">
        <v>57.205800000000004</v>
      </c>
      <c r="FC695" s="38">
        <v>55.66545</v>
      </c>
      <c r="FD695" s="38">
        <v>54.3035</v>
      </c>
      <c r="FE695" s="38">
        <v>53.106070000000003</v>
      </c>
      <c r="FF695" s="38">
        <v>51.770890000000001</v>
      </c>
      <c r="FG695" s="38">
        <v>51.3825</v>
      </c>
      <c r="FH695" s="38">
        <v>51.556519999999999</v>
      </c>
      <c r="FI695" s="38">
        <v>52.925370000000001</v>
      </c>
      <c r="FJ695" s="38">
        <v>57.468490000000003</v>
      </c>
      <c r="FK695" s="38">
        <v>63.14555</v>
      </c>
      <c r="FL695" s="38">
        <v>69.198149999999998</v>
      </c>
      <c r="FM695" s="38">
        <v>74.925169999999994</v>
      </c>
      <c r="FN695" s="38">
        <v>80.035229999999999</v>
      </c>
      <c r="FO695" s="38">
        <v>84.084959999999995</v>
      </c>
      <c r="FP695" s="38">
        <v>85.686700000000002</v>
      </c>
      <c r="FQ695" s="38">
        <v>85.777910000000006</v>
      </c>
      <c r="FR695" s="38">
        <v>86.001850000000005</v>
      </c>
      <c r="FS695" s="38">
        <v>84.707080000000005</v>
      </c>
      <c r="FT695" s="38">
        <v>81.150570000000002</v>
      </c>
      <c r="FU695" s="38">
        <v>77.272840000000002</v>
      </c>
      <c r="FV695" s="38">
        <v>72.16968</v>
      </c>
      <c r="FW695">
        <v>67.556250000000006</v>
      </c>
      <c r="FX695">
        <v>63.591349999999998</v>
      </c>
      <c r="FY695">
        <v>61.056359999999998</v>
      </c>
      <c r="FZ695">
        <v>0.1062601</v>
      </c>
      <c r="GA695">
        <v>0.91562429999999995</v>
      </c>
      <c r="GB695">
        <v>1</v>
      </c>
    </row>
    <row r="696" spans="1:184" x14ac:dyDescent="0.3">
      <c r="A696" t="s">
        <v>279</v>
      </c>
      <c r="B696" t="s">
        <v>1</v>
      </c>
      <c r="C696" t="s">
        <v>262</v>
      </c>
      <c r="D696" t="s">
        <v>1</v>
      </c>
      <c r="E696" t="s">
        <v>1</v>
      </c>
      <c r="F696" t="s">
        <v>1</v>
      </c>
      <c r="G696" t="s">
        <v>1</v>
      </c>
      <c r="H696" s="40" t="s">
        <v>1</v>
      </c>
      <c r="I696" s="18" t="s">
        <v>1</v>
      </c>
      <c r="J696" s="38" t="s">
        <v>1</v>
      </c>
      <c r="K696" s="18">
        <v>44789</v>
      </c>
      <c r="L696" s="38">
        <v>717</v>
      </c>
      <c r="M696" s="38">
        <v>717</v>
      </c>
      <c r="N696" s="38">
        <v>13.38869</v>
      </c>
      <c r="O696" s="38">
        <v>12.766780000000001</v>
      </c>
      <c r="P696" s="38">
        <v>12.402380000000001</v>
      </c>
      <c r="Q696" s="38">
        <v>12.378</v>
      </c>
      <c r="R696" s="38">
        <v>12.72819</v>
      </c>
      <c r="S696" s="38">
        <v>13.993460000000001</v>
      </c>
      <c r="T696" s="38">
        <v>15.83187</v>
      </c>
      <c r="U696" s="38">
        <v>17.490670000000001</v>
      </c>
      <c r="V696" s="38">
        <v>20.05162</v>
      </c>
      <c r="W696" s="38">
        <v>22.29804</v>
      </c>
      <c r="X696" s="38">
        <v>24.180250000000001</v>
      </c>
      <c r="Y696" s="38">
        <v>25.878260000000001</v>
      </c>
      <c r="Z696" s="38">
        <v>26.9373</v>
      </c>
      <c r="AA696" s="38">
        <v>28.442219999999999</v>
      </c>
      <c r="AB696" s="38">
        <v>28.906680000000001</v>
      </c>
      <c r="AC696" s="38">
        <v>28.509319999999999</v>
      </c>
      <c r="AD696" s="38">
        <v>26.999359999999999</v>
      </c>
      <c r="AE696" s="38">
        <v>24.8323</v>
      </c>
      <c r="AF696" s="38">
        <v>22.598130000000001</v>
      </c>
      <c r="AG696" s="38">
        <v>20.974740000000001</v>
      </c>
      <c r="AH696" s="38">
        <v>19.18685</v>
      </c>
      <c r="AI696" s="38">
        <v>17.463000000000001</v>
      </c>
      <c r="AJ696" s="38">
        <v>15.96128</v>
      </c>
      <c r="AK696" s="38">
        <v>14.809290000000001</v>
      </c>
      <c r="AL696" s="38">
        <v>-0.38905220000000001</v>
      </c>
      <c r="AM696" s="38">
        <v>-0.3021044</v>
      </c>
      <c r="AN696" s="38">
        <v>-0.235621</v>
      </c>
      <c r="AO696" s="38">
        <v>-0.13625780000000001</v>
      </c>
      <c r="AP696" s="38">
        <v>-0.30285000000000001</v>
      </c>
      <c r="AQ696" s="38">
        <v>-0.1145226</v>
      </c>
      <c r="AR696" s="38">
        <v>6.3909499999999994E-2</v>
      </c>
      <c r="AS696" s="38">
        <v>0.2238504</v>
      </c>
      <c r="AT696" s="38">
        <v>0.27554620000000002</v>
      </c>
      <c r="AU696" s="38">
        <v>3.9732200000000002E-2</v>
      </c>
      <c r="AV696" s="38">
        <v>0.3825945</v>
      </c>
      <c r="AW696" s="38">
        <v>0.16215679999999999</v>
      </c>
      <c r="AX696" s="38">
        <v>-0.1134946</v>
      </c>
      <c r="AY696" s="38">
        <v>-0.1811594</v>
      </c>
      <c r="AZ696" s="38">
        <v>-0.34430230000000001</v>
      </c>
      <c r="BA696" s="38">
        <v>-0.40204190000000001</v>
      </c>
      <c r="BB696" s="38">
        <v>-0.16799529999999999</v>
      </c>
      <c r="BC696" s="38">
        <v>5.2640399999999997E-2</v>
      </c>
      <c r="BD696" s="38">
        <v>0.5758799</v>
      </c>
      <c r="BE696" s="38">
        <v>0.72774240000000001</v>
      </c>
      <c r="BF696" s="38">
        <v>0.51320080000000001</v>
      </c>
      <c r="BG696" s="38">
        <v>-0.13876250000000001</v>
      </c>
      <c r="BH696" s="38">
        <v>0.1361242</v>
      </c>
      <c r="BI696" s="38">
        <v>-4.1545999999999996E-3</v>
      </c>
      <c r="BJ696" s="38">
        <v>-0.3433754</v>
      </c>
      <c r="BK696" s="38">
        <v>-0.2612913</v>
      </c>
      <c r="BL696" s="38">
        <v>-0.19397590000000001</v>
      </c>
      <c r="BM696" s="38">
        <v>-9.0131600000000006E-2</v>
      </c>
      <c r="BN696" s="38">
        <v>-0.26595010000000002</v>
      </c>
      <c r="BO696" s="38">
        <v>-8.4633799999999995E-2</v>
      </c>
      <c r="BP696" s="38">
        <v>0.1051262</v>
      </c>
      <c r="BQ696" s="38">
        <v>0.27473629999999999</v>
      </c>
      <c r="BR696" s="38">
        <v>0.31250410000000001</v>
      </c>
      <c r="BS696" s="38">
        <v>0.10410990000000001</v>
      </c>
      <c r="BT696" s="38">
        <v>0.4345851</v>
      </c>
      <c r="BU696" s="38">
        <v>0.2138205</v>
      </c>
      <c r="BV696" s="38">
        <v>-6.4555299999999996E-2</v>
      </c>
      <c r="BW696" s="38">
        <v>-0.1348376</v>
      </c>
      <c r="BX696" s="38">
        <v>-0.26424029999999998</v>
      </c>
      <c r="BY696" s="38">
        <v>-0.3001838</v>
      </c>
      <c r="BZ696" s="38">
        <v>-5.7754E-2</v>
      </c>
      <c r="CA696" s="38">
        <v>0.17954619999999999</v>
      </c>
      <c r="CB696" s="38">
        <v>0.69402629999999998</v>
      </c>
      <c r="CC696" s="38">
        <v>0.87558610000000003</v>
      </c>
      <c r="CD696" s="38">
        <v>0.63888350000000005</v>
      </c>
      <c r="CE696" s="38">
        <v>-4.0162299999999998E-2</v>
      </c>
      <c r="CF696" s="38">
        <v>0.21441489999999999</v>
      </c>
      <c r="CG696" s="38">
        <v>7.6002200000000006E-2</v>
      </c>
      <c r="CH696" s="38">
        <v>-0.31173980000000001</v>
      </c>
      <c r="CI696" s="38">
        <v>-0.23302419999999999</v>
      </c>
      <c r="CJ696" s="38">
        <v>-0.16513269999999999</v>
      </c>
      <c r="CK696" s="38">
        <v>-5.8184699999999999E-2</v>
      </c>
      <c r="CL696" s="38">
        <v>-0.2403933</v>
      </c>
      <c r="CM696" s="38">
        <v>-6.3932799999999998E-2</v>
      </c>
      <c r="CN696" s="38">
        <v>0.13367270000000001</v>
      </c>
      <c r="CO696" s="38">
        <v>0.30997970000000002</v>
      </c>
      <c r="CP696" s="38">
        <v>0.33810099999999998</v>
      </c>
      <c r="CQ696" s="38">
        <v>0.14869760000000001</v>
      </c>
      <c r="CR696" s="38">
        <v>0.4705936</v>
      </c>
      <c r="CS696" s="38">
        <v>0.24960260000000001</v>
      </c>
      <c r="CT696" s="38">
        <v>-3.0660099999999999E-2</v>
      </c>
      <c r="CU696" s="38">
        <v>-0.10275529999999999</v>
      </c>
      <c r="CV696" s="38">
        <v>-0.20878949999999999</v>
      </c>
      <c r="CW696" s="38">
        <v>-0.22963720000000001</v>
      </c>
      <c r="CX696" s="38">
        <v>1.8598900000000002E-2</v>
      </c>
      <c r="CY696" s="38">
        <v>0.26744079999999998</v>
      </c>
      <c r="CZ696" s="38">
        <v>0.77585409999999999</v>
      </c>
      <c r="DA696" s="38">
        <v>0.97798220000000002</v>
      </c>
      <c r="DB696" s="38">
        <v>0.72593090000000005</v>
      </c>
      <c r="DC696" s="38">
        <v>2.8127900000000001E-2</v>
      </c>
      <c r="DD696" s="38">
        <v>0.26863870000000001</v>
      </c>
      <c r="DE696" s="38">
        <v>0.13151850000000001</v>
      </c>
      <c r="DF696" s="38">
        <v>-0.28010420000000003</v>
      </c>
      <c r="DG696" s="38">
        <v>-0.2047571</v>
      </c>
      <c r="DH696" s="38">
        <v>-0.1362894</v>
      </c>
      <c r="DI696" s="38">
        <v>-2.6237799999999999E-2</v>
      </c>
      <c r="DJ696" s="38">
        <v>-0.21483650000000001</v>
      </c>
      <c r="DK696" s="38">
        <v>-4.3231899999999997E-2</v>
      </c>
      <c r="DL696" s="38">
        <v>0.16221920000000001</v>
      </c>
      <c r="DM696" s="38">
        <v>0.3452231</v>
      </c>
      <c r="DN696" s="38">
        <v>0.36369790000000002</v>
      </c>
      <c r="DO696" s="38">
        <v>0.19328529999999999</v>
      </c>
      <c r="DP696" s="38">
        <v>0.50660210000000006</v>
      </c>
      <c r="DQ696" s="38">
        <v>0.28538469999999999</v>
      </c>
      <c r="DR696" s="38">
        <v>3.2350999999999999E-3</v>
      </c>
      <c r="DS696" s="38">
        <v>-7.0672899999999997E-2</v>
      </c>
      <c r="DT696" s="38">
        <v>-0.1533388</v>
      </c>
      <c r="DU696" s="38">
        <v>-0.1590905</v>
      </c>
      <c r="DV696" s="38">
        <v>9.49517E-2</v>
      </c>
      <c r="DW696" s="38">
        <v>0.35533540000000002</v>
      </c>
      <c r="DX696" s="38">
        <v>0.8576819</v>
      </c>
      <c r="DY696" s="38">
        <v>1.0803780000000001</v>
      </c>
      <c r="DZ696" s="38">
        <v>0.81297839999999999</v>
      </c>
      <c r="EA696" s="38">
        <v>9.6418100000000007E-2</v>
      </c>
      <c r="EB696" s="38">
        <v>0.3228626</v>
      </c>
      <c r="EC696" s="38">
        <v>0.1870348</v>
      </c>
      <c r="ED696" s="38">
        <v>-0.23442740000000001</v>
      </c>
      <c r="EE696" s="38">
        <v>-0.1639439</v>
      </c>
      <c r="EF696" s="38">
        <v>-9.4644300000000001E-2</v>
      </c>
      <c r="EG696" s="38">
        <v>1.9888400000000001E-2</v>
      </c>
      <c r="EH696" s="38">
        <v>-0.1779366</v>
      </c>
      <c r="EI696" s="38">
        <v>-1.3343000000000001E-2</v>
      </c>
      <c r="EJ696" s="38">
        <v>0.2034359</v>
      </c>
      <c r="EK696" s="38">
        <v>0.39610899999999999</v>
      </c>
      <c r="EL696" s="38">
        <v>0.40065580000000001</v>
      </c>
      <c r="EM696" s="38">
        <v>0.25766299999999998</v>
      </c>
      <c r="EN696" s="38">
        <v>0.55859270000000005</v>
      </c>
      <c r="EO696" s="38">
        <v>0.33704840000000003</v>
      </c>
      <c r="EP696" s="38">
        <v>5.2174400000000003E-2</v>
      </c>
      <c r="EQ696" s="38">
        <v>-2.4351100000000001E-2</v>
      </c>
      <c r="ER696" s="38">
        <v>-7.32767E-2</v>
      </c>
      <c r="ES696" s="38">
        <v>-5.7232499999999999E-2</v>
      </c>
      <c r="ET696" s="38">
        <v>0.20519299999999999</v>
      </c>
      <c r="EU696" s="38">
        <v>0.48224119999999998</v>
      </c>
      <c r="EV696" s="38">
        <v>0.97582829999999998</v>
      </c>
      <c r="EW696" s="38">
        <v>1.2282219999999999</v>
      </c>
      <c r="EX696" s="38">
        <v>0.93866110000000003</v>
      </c>
      <c r="EY696" s="38">
        <v>0.19501840000000001</v>
      </c>
      <c r="EZ696" s="38">
        <v>0.40115319999999999</v>
      </c>
      <c r="FA696" s="38">
        <v>0.26719159999999997</v>
      </c>
      <c r="FB696" s="38">
        <v>64.300120000000007</v>
      </c>
      <c r="FC696" s="38">
        <v>63.096969999999999</v>
      </c>
      <c r="FD696" s="38">
        <v>60.927819999999997</v>
      </c>
      <c r="FE696" s="38">
        <v>59.913040000000002</v>
      </c>
      <c r="FF696" s="38">
        <v>58.281570000000002</v>
      </c>
      <c r="FG696" s="38">
        <v>58.114690000000003</v>
      </c>
      <c r="FH696" s="38">
        <v>56.508110000000002</v>
      </c>
      <c r="FI696" s="38">
        <v>59.518160000000002</v>
      </c>
      <c r="FJ696" s="38">
        <v>65.258560000000003</v>
      </c>
      <c r="FK696" s="38">
        <v>70.927090000000007</v>
      </c>
      <c r="FL696" s="38">
        <v>77.578029999999998</v>
      </c>
      <c r="FM696" s="38">
        <v>85.15652</v>
      </c>
      <c r="FN696" s="38">
        <v>91.739490000000004</v>
      </c>
      <c r="FO696" s="38">
        <v>96.079650000000001</v>
      </c>
      <c r="FP696" s="38">
        <v>99.51952</v>
      </c>
      <c r="FQ696" s="38">
        <v>99.207530000000006</v>
      </c>
      <c r="FR696" s="38">
        <v>98.853610000000003</v>
      </c>
      <c r="FS696" s="38">
        <v>97.775599999999997</v>
      </c>
      <c r="FT696" s="38">
        <v>93.711920000000006</v>
      </c>
      <c r="FU696" s="38">
        <v>88.640979999999999</v>
      </c>
      <c r="FV696" s="38">
        <v>82.112449999999995</v>
      </c>
      <c r="FW696">
        <v>75.345889999999997</v>
      </c>
      <c r="FX696">
        <v>72.086910000000003</v>
      </c>
      <c r="FY696">
        <v>68.475579999999994</v>
      </c>
      <c r="FZ696">
        <v>0.15365760000000001</v>
      </c>
      <c r="GA696">
        <v>1.066837</v>
      </c>
      <c r="GB696">
        <v>1</v>
      </c>
    </row>
    <row r="697" spans="1:184" x14ac:dyDescent="0.3">
      <c r="A697" t="s">
        <v>279</v>
      </c>
      <c r="B697" t="s">
        <v>1</v>
      </c>
      <c r="C697" t="s">
        <v>262</v>
      </c>
      <c r="D697" t="s">
        <v>1</v>
      </c>
      <c r="E697" t="s">
        <v>1</v>
      </c>
      <c r="F697" t="s">
        <v>1</v>
      </c>
      <c r="G697" t="s">
        <v>1</v>
      </c>
      <c r="H697" s="40" t="s">
        <v>1</v>
      </c>
      <c r="I697" s="18" t="s">
        <v>1</v>
      </c>
      <c r="J697" s="38" t="s">
        <v>1</v>
      </c>
      <c r="K697" s="18">
        <v>44790</v>
      </c>
      <c r="L697" s="38">
        <v>717</v>
      </c>
      <c r="M697" s="38">
        <v>717</v>
      </c>
      <c r="N697" s="38">
        <v>14.198219999999999</v>
      </c>
      <c r="O697" s="38">
        <v>13.5945</v>
      </c>
      <c r="P697" s="38">
        <v>13.1005</v>
      </c>
      <c r="Q697" s="38">
        <v>13.03506</v>
      </c>
      <c r="R697" s="38">
        <v>13.395160000000001</v>
      </c>
      <c r="S697" s="38">
        <v>14.637969999999999</v>
      </c>
      <c r="T697" s="38">
        <v>16.36138</v>
      </c>
      <c r="U697" s="38">
        <v>18.032139999999998</v>
      </c>
      <c r="V697" s="38">
        <v>20.282240000000002</v>
      </c>
      <c r="W697" s="38">
        <v>22.165769999999998</v>
      </c>
      <c r="X697" s="38">
        <v>23.45194</v>
      </c>
      <c r="Y697" s="38">
        <v>24.752870000000001</v>
      </c>
      <c r="Z697" s="38">
        <v>25.718979999999998</v>
      </c>
      <c r="AA697" s="38">
        <v>26.78209</v>
      </c>
      <c r="AB697" s="38">
        <v>27.21285</v>
      </c>
      <c r="AC697" s="38">
        <v>26.940449999999998</v>
      </c>
      <c r="AD697" s="38">
        <v>25.585439999999998</v>
      </c>
      <c r="AE697" s="38">
        <v>23.477599999999999</v>
      </c>
      <c r="AF697" s="38">
        <v>21.464680000000001</v>
      </c>
      <c r="AG697" s="38">
        <v>20.06418</v>
      </c>
      <c r="AH697" s="38">
        <v>18.61186</v>
      </c>
      <c r="AI697" s="38">
        <v>17.32225</v>
      </c>
      <c r="AJ697" s="38">
        <v>15.732290000000001</v>
      </c>
      <c r="AK697" s="38">
        <v>14.780329999999999</v>
      </c>
      <c r="AL697" s="38">
        <v>-0.12684110000000001</v>
      </c>
      <c r="AM697" s="38">
        <v>-7.1646000000000001E-2</v>
      </c>
      <c r="AN697" s="38">
        <v>-0.21149950000000001</v>
      </c>
      <c r="AO697" s="38">
        <v>4.4754299999999997E-2</v>
      </c>
      <c r="AP697" s="38">
        <v>-9.3636399999999995E-2</v>
      </c>
      <c r="AQ697" s="38">
        <v>-0.13671050000000001</v>
      </c>
      <c r="AR697" s="38">
        <v>2.7366499999999998E-2</v>
      </c>
      <c r="AS697" s="38">
        <v>-0.40915099999999999</v>
      </c>
      <c r="AT697" s="38">
        <v>-1.2215E-2</v>
      </c>
      <c r="AU697" s="38">
        <v>1.33326E-2</v>
      </c>
      <c r="AV697" s="38">
        <v>-0.5664806</v>
      </c>
      <c r="AW697" s="38">
        <v>-0.49798629999999999</v>
      </c>
      <c r="AX697" s="38">
        <v>7.6623999999999998E-2</v>
      </c>
      <c r="AY697" s="38">
        <v>0.33911609999999998</v>
      </c>
      <c r="AZ697" s="38">
        <v>-7.1194800000000003E-2</v>
      </c>
      <c r="BA697" s="38">
        <v>-7.2106000000000003E-2</v>
      </c>
      <c r="BB697" s="38">
        <v>0.49506139999999998</v>
      </c>
      <c r="BC697" s="38">
        <v>0.97495690000000002</v>
      </c>
      <c r="BD697" s="38">
        <v>1.062114</v>
      </c>
      <c r="BE697" s="38">
        <v>1.11547</v>
      </c>
      <c r="BF697" s="38">
        <v>0.77388829999999997</v>
      </c>
      <c r="BG697" s="38">
        <v>0.64214340000000003</v>
      </c>
      <c r="BH697" s="38">
        <v>0.48642999999999997</v>
      </c>
      <c r="BI697" s="38">
        <v>0.36455209999999999</v>
      </c>
      <c r="BJ697" s="38">
        <v>-5.2762799999999999E-2</v>
      </c>
      <c r="BK697" s="38">
        <v>-1.3946500000000001E-2</v>
      </c>
      <c r="BL697" s="38">
        <v>-0.16590260000000001</v>
      </c>
      <c r="BM697" s="38">
        <v>7.3119699999999996E-2</v>
      </c>
      <c r="BN697" s="38">
        <v>-5.2036899999999997E-2</v>
      </c>
      <c r="BO697" s="38">
        <v>-0.1048012</v>
      </c>
      <c r="BP697" s="38">
        <v>6.7789199999999994E-2</v>
      </c>
      <c r="BQ697" s="38">
        <v>-0.35153839999999997</v>
      </c>
      <c r="BR697" s="38">
        <v>2.9482700000000001E-2</v>
      </c>
      <c r="BS697" s="38">
        <v>8.9693400000000006E-2</v>
      </c>
      <c r="BT697" s="38">
        <v>-0.51140330000000001</v>
      </c>
      <c r="BU697" s="38">
        <v>-0.45544780000000001</v>
      </c>
      <c r="BV697" s="38">
        <v>0.1298522</v>
      </c>
      <c r="BW697" s="38">
        <v>0.37514589999999998</v>
      </c>
      <c r="BX697" s="38">
        <v>1.64539E-2</v>
      </c>
      <c r="BY697" s="38">
        <v>3.8572099999999998E-2</v>
      </c>
      <c r="BZ697" s="38">
        <v>0.64929800000000004</v>
      </c>
      <c r="CA697" s="38">
        <v>1.130665</v>
      </c>
      <c r="CB697" s="38">
        <v>1.1742440000000001</v>
      </c>
      <c r="CC697" s="38">
        <v>1.2329669999999999</v>
      </c>
      <c r="CD697" s="38">
        <v>0.87847609999999998</v>
      </c>
      <c r="CE697" s="38">
        <v>0.73441670000000003</v>
      </c>
      <c r="CF697" s="38">
        <v>0.57090180000000001</v>
      </c>
      <c r="CG697" s="38">
        <v>0.4523838</v>
      </c>
      <c r="CH697" s="38">
        <v>-1.4564000000000001E-3</v>
      </c>
      <c r="CI697" s="38">
        <v>2.60161E-2</v>
      </c>
      <c r="CJ697" s="38">
        <v>-0.13432240000000001</v>
      </c>
      <c r="CK697" s="38">
        <v>9.2765500000000001E-2</v>
      </c>
      <c r="CL697" s="38">
        <v>-2.3225099999999999E-2</v>
      </c>
      <c r="CM697" s="38">
        <v>-8.2700899999999994E-2</v>
      </c>
      <c r="CN697" s="38">
        <v>9.5785800000000004E-2</v>
      </c>
      <c r="CO697" s="38">
        <v>-0.31163610000000003</v>
      </c>
      <c r="CP697" s="38">
        <v>5.8362400000000002E-2</v>
      </c>
      <c r="CQ697" s="38">
        <v>0.1425807</v>
      </c>
      <c r="CR697" s="38">
        <v>-0.47325679999999998</v>
      </c>
      <c r="CS697" s="38">
        <v>-0.42598570000000002</v>
      </c>
      <c r="CT697" s="38">
        <v>0.16671800000000001</v>
      </c>
      <c r="CU697" s="38">
        <v>0.40010010000000001</v>
      </c>
      <c r="CV697" s="38">
        <v>7.7159199999999997E-2</v>
      </c>
      <c r="CW697" s="38">
        <v>0.11522739999999999</v>
      </c>
      <c r="CX697" s="38">
        <v>0.75612179999999996</v>
      </c>
      <c r="CY697" s="38">
        <v>1.2385090000000001</v>
      </c>
      <c r="CZ697" s="38">
        <v>1.251905</v>
      </c>
      <c r="DA697" s="38">
        <v>1.3143450000000001</v>
      </c>
      <c r="DB697" s="38">
        <v>0.95091329999999996</v>
      </c>
      <c r="DC697" s="38">
        <v>0.79832499999999995</v>
      </c>
      <c r="DD697" s="38">
        <v>0.62940660000000004</v>
      </c>
      <c r="DE697" s="38">
        <v>0.5132158</v>
      </c>
      <c r="DF697" s="38">
        <v>4.9850100000000001E-2</v>
      </c>
      <c r="DG697" s="38">
        <v>6.5978599999999998E-2</v>
      </c>
      <c r="DH697" s="38">
        <v>-0.1027421</v>
      </c>
      <c r="DI697" s="38">
        <v>0.11241130000000001</v>
      </c>
      <c r="DJ697" s="38">
        <v>5.5865999999999997E-3</v>
      </c>
      <c r="DK697" s="38">
        <v>-6.0600599999999998E-2</v>
      </c>
      <c r="DL697" s="38">
        <v>0.1237825</v>
      </c>
      <c r="DM697" s="38">
        <v>-0.27173389999999997</v>
      </c>
      <c r="DN697" s="38">
        <v>8.7242100000000003E-2</v>
      </c>
      <c r="DO697" s="38">
        <v>0.195468</v>
      </c>
      <c r="DP697" s="38">
        <v>-0.43511040000000001</v>
      </c>
      <c r="DQ697" s="38">
        <v>-0.39652359999999998</v>
      </c>
      <c r="DR697" s="38">
        <v>0.20358370000000001</v>
      </c>
      <c r="DS697" s="38">
        <v>0.42505419999999999</v>
      </c>
      <c r="DT697" s="38">
        <v>0.1378644</v>
      </c>
      <c r="DU697" s="38">
        <v>0.19188269999999999</v>
      </c>
      <c r="DV697" s="38">
        <v>0.86294550000000003</v>
      </c>
      <c r="DW697" s="38">
        <v>1.346352</v>
      </c>
      <c r="DX697" s="38">
        <v>1.329566</v>
      </c>
      <c r="DY697" s="38">
        <v>1.3957219999999999</v>
      </c>
      <c r="DZ697" s="38">
        <v>1.02335</v>
      </c>
      <c r="EA697" s="38">
        <v>0.86223329999999998</v>
      </c>
      <c r="EB697" s="38">
        <v>0.68791150000000001</v>
      </c>
      <c r="EC697" s="38">
        <v>0.57404770000000005</v>
      </c>
      <c r="ED697" s="38">
        <v>0.12392839999999999</v>
      </c>
      <c r="EE697" s="38">
        <v>0.1236781</v>
      </c>
      <c r="EF697" s="38">
        <v>-5.7145300000000003E-2</v>
      </c>
      <c r="EG697" s="38">
        <v>0.1407767</v>
      </c>
      <c r="EH697" s="38">
        <v>4.7186199999999998E-2</v>
      </c>
      <c r="EI697" s="38">
        <v>-2.8691299999999999E-2</v>
      </c>
      <c r="EJ697" s="38">
        <v>0.1642052</v>
      </c>
      <c r="EK697" s="38">
        <v>-0.21412129999999999</v>
      </c>
      <c r="EL697" s="38">
        <v>0.12893979999999999</v>
      </c>
      <c r="EM697" s="38">
        <v>0.27182879999999998</v>
      </c>
      <c r="EN697" s="38">
        <v>-0.38003300000000001</v>
      </c>
      <c r="EO697" s="38">
        <v>-0.3539851</v>
      </c>
      <c r="EP697" s="38">
        <v>0.25681189999999998</v>
      </c>
      <c r="EQ697" s="38">
        <v>0.46108399999999999</v>
      </c>
      <c r="ER697" s="38">
        <v>0.2255132</v>
      </c>
      <c r="ES697" s="38">
        <v>0.30256080000000002</v>
      </c>
      <c r="ET697" s="38">
        <v>1.017182</v>
      </c>
      <c r="EU697" s="38">
        <v>1.50206</v>
      </c>
      <c r="EV697" s="38">
        <v>1.4416949999999999</v>
      </c>
      <c r="EW697" s="38">
        <v>1.5132190000000001</v>
      </c>
      <c r="EX697" s="38">
        <v>1.1279380000000001</v>
      </c>
      <c r="EY697" s="38">
        <v>0.95450659999999998</v>
      </c>
      <c r="EZ697" s="38">
        <v>0.77238320000000005</v>
      </c>
      <c r="FA697" s="38">
        <v>0.66187949999999995</v>
      </c>
      <c r="FB697" s="38">
        <v>66.139989999999997</v>
      </c>
      <c r="FC697" s="38">
        <v>65.024770000000004</v>
      </c>
      <c r="FD697" s="38">
        <v>63.76249</v>
      </c>
      <c r="FE697" s="38">
        <v>62.228189999999998</v>
      </c>
      <c r="FF697" s="38">
        <v>61.198320000000002</v>
      </c>
      <c r="FG697" s="38">
        <v>59.698880000000003</v>
      </c>
      <c r="FH697" s="38">
        <v>59.640450000000001</v>
      </c>
      <c r="FI697" s="38">
        <v>61.753030000000003</v>
      </c>
      <c r="FJ697" s="38">
        <v>64.773160000000004</v>
      </c>
      <c r="FK697" s="38">
        <v>70.312010000000001</v>
      </c>
      <c r="FL697" s="38">
        <v>75.528199999999998</v>
      </c>
      <c r="FM697" s="38">
        <v>79.479089999999999</v>
      </c>
      <c r="FN697" s="38">
        <v>82.981290000000001</v>
      </c>
      <c r="FO697" s="38">
        <v>87.667559999999995</v>
      </c>
      <c r="FP697" s="38">
        <v>90.635800000000003</v>
      </c>
      <c r="FQ697" s="38">
        <v>92.097560000000001</v>
      </c>
      <c r="FR697" s="38">
        <v>90.039860000000004</v>
      </c>
      <c r="FS697" s="38">
        <v>87.646429999999995</v>
      </c>
      <c r="FT697" s="38">
        <v>85.93723</v>
      </c>
      <c r="FU697" s="38">
        <v>82.557500000000005</v>
      </c>
      <c r="FV697" s="38">
        <v>77.950839999999999</v>
      </c>
      <c r="FW697">
        <v>73.679389999999998</v>
      </c>
      <c r="FX697">
        <v>69.421899999999994</v>
      </c>
      <c r="FY697">
        <v>66.727580000000003</v>
      </c>
      <c r="FZ697">
        <v>0.1527115</v>
      </c>
      <c r="GA697">
        <v>1.086859</v>
      </c>
      <c r="GB697">
        <v>1</v>
      </c>
    </row>
    <row r="698" spans="1:184" x14ac:dyDescent="0.3">
      <c r="A698" t="s">
        <v>279</v>
      </c>
      <c r="B698" t="s">
        <v>1</v>
      </c>
      <c r="C698" t="s">
        <v>262</v>
      </c>
      <c r="D698" t="s">
        <v>1</v>
      </c>
      <c r="E698" t="s">
        <v>1</v>
      </c>
      <c r="F698" t="s">
        <v>1</v>
      </c>
      <c r="G698" t="s">
        <v>1</v>
      </c>
      <c r="H698" s="40" t="s">
        <v>1</v>
      </c>
      <c r="I698" s="18" t="s">
        <v>1</v>
      </c>
      <c r="J698" s="38" t="s">
        <v>1</v>
      </c>
      <c r="K698" s="18">
        <v>44792</v>
      </c>
      <c r="L698" s="38">
        <v>716</v>
      </c>
      <c r="M698" s="38">
        <v>716</v>
      </c>
      <c r="N698" s="38">
        <v>13.61055</v>
      </c>
      <c r="O698" s="38">
        <v>13.066039999999999</v>
      </c>
      <c r="P698" s="38">
        <v>12.759069999999999</v>
      </c>
      <c r="Q698" s="38">
        <v>12.586830000000001</v>
      </c>
      <c r="R698" s="38">
        <v>12.978719999999999</v>
      </c>
      <c r="S698" s="38">
        <v>14.152419999999999</v>
      </c>
      <c r="T698" s="38">
        <v>15.7225</v>
      </c>
      <c r="U698" s="38">
        <v>17.296379999999999</v>
      </c>
      <c r="V698" s="38">
        <v>19.333459999999999</v>
      </c>
      <c r="W698" s="38">
        <v>21.12182</v>
      </c>
      <c r="X698" s="38">
        <v>22.49194</v>
      </c>
      <c r="Y698" s="38">
        <v>23.780799999999999</v>
      </c>
      <c r="Z698" s="38">
        <v>24.528459999999999</v>
      </c>
      <c r="AA698" s="38">
        <v>25.736940000000001</v>
      </c>
      <c r="AB698" s="38">
        <v>26.099419999999999</v>
      </c>
      <c r="AC698" s="38">
        <v>25.72184</v>
      </c>
      <c r="AD698" s="38">
        <v>24.37839</v>
      </c>
      <c r="AE698" s="38">
        <v>22.58916</v>
      </c>
      <c r="AF698" s="38">
        <v>20.545919999999999</v>
      </c>
      <c r="AG698" s="38">
        <v>19.146180000000001</v>
      </c>
      <c r="AH698" s="38">
        <v>17.952950000000001</v>
      </c>
      <c r="AI698" s="38">
        <v>16.802119999999999</v>
      </c>
      <c r="AJ698" s="38">
        <v>15.55458</v>
      </c>
      <c r="AK698" s="38">
        <v>14.69026</v>
      </c>
      <c r="AL698" s="38">
        <v>-0.31309490000000001</v>
      </c>
      <c r="AM698" s="38">
        <v>-0.1912604</v>
      </c>
      <c r="AN698" s="38">
        <v>-1.7365700000000001E-2</v>
      </c>
      <c r="AO698" s="38">
        <v>-0.11035789999999999</v>
      </c>
      <c r="AP698" s="38">
        <v>-0.56949260000000002</v>
      </c>
      <c r="AQ698" s="38">
        <v>-0.26029780000000002</v>
      </c>
      <c r="AR698" s="38">
        <v>4.8399999999999997E-3</v>
      </c>
      <c r="AS698" s="38">
        <v>0.27239479999999999</v>
      </c>
      <c r="AT698" s="38">
        <v>1.91156E-2</v>
      </c>
      <c r="AU698" s="38">
        <v>5.7547300000000003E-2</v>
      </c>
      <c r="AV698" s="38">
        <v>-8.9844099999999996E-2</v>
      </c>
      <c r="AW698" s="38">
        <v>-0.28560049999999998</v>
      </c>
      <c r="AX698" s="38">
        <v>-0.1023184</v>
      </c>
      <c r="AY698" s="38">
        <v>-5.6186300000000002E-2</v>
      </c>
      <c r="AZ698" s="38">
        <v>-0.1396791</v>
      </c>
      <c r="BA698" s="38">
        <v>-0.57633389999999995</v>
      </c>
      <c r="BB698" s="38">
        <v>-6.5373399999999998E-2</v>
      </c>
      <c r="BC698" s="38">
        <v>-0.11768149999999999</v>
      </c>
      <c r="BD698" s="38">
        <v>0.19920959999999999</v>
      </c>
      <c r="BE698" s="38">
        <v>0.13649439999999999</v>
      </c>
      <c r="BF698" s="38">
        <v>8.9104199999999995E-2</v>
      </c>
      <c r="BG698" s="38">
        <v>0.29557719999999998</v>
      </c>
      <c r="BH698" s="38">
        <v>0.39019999999999999</v>
      </c>
      <c r="BI698" s="38">
        <v>0.15657550000000001</v>
      </c>
      <c r="BJ698" s="38">
        <v>-0.24966769999999999</v>
      </c>
      <c r="BK698" s="38">
        <v>-0.1063566</v>
      </c>
      <c r="BL698" s="38">
        <v>1.1257400000000001E-2</v>
      </c>
      <c r="BM698" s="38">
        <v>-5.80952E-2</v>
      </c>
      <c r="BN698" s="38">
        <v>-0.48702709999999999</v>
      </c>
      <c r="BO698" s="38">
        <v>-0.216446</v>
      </c>
      <c r="BP698" s="38">
        <v>3.7557800000000002E-2</v>
      </c>
      <c r="BQ698" s="38">
        <v>0.32653919999999997</v>
      </c>
      <c r="BR698" s="38">
        <v>8.8140499999999997E-2</v>
      </c>
      <c r="BS698" s="38">
        <v>0.1506652</v>
      </c>
      <c r="BT698" s="38">
        <v>-2.2271599999999999E-2</v>
      </c>
      <c r="BU698" s="38">
        <v>-0.2262344</v>
      </c>
      <c r="BV698" s="38">
        <v>-4.6489500000000003E-2</v>
      </c>
      <c r="BW698" s="38">
        <v>3.8647999999999998E-3</v>
      </c>
      <c r="BX698" s="38">
        <v>-1.9730600000000001E-2</v>
      </c>
      <c r="BY698" s="38">
        <v>-0.44892969999999999</v>
      </c>
      <c r="BZ698" s="38">
        <v>7.2821300000000005E-2</v>
      </c>
      <c r="CA698" s="38">
        <v>3.9432200000000001E-2</v>
      </c>
      <c r="CB698" s="38">
        <v>0.3080369</v>
      </c>
      <c r="CC698" s="38">
        <v>0.30063210000000001</v>
      </c>
      <c r="CD698" s="38">
        <v>0.24956010000000001</v>
      </c>
      <c r="CE698" s="38">
        <v>0.37984279999999998</v>
      </c>
      <c r="CF698" s="38">
        <v>0.47449960000000002</v>
      </c>
      <c r="CG698" s="38">
        <v>0.23671130000000001</v>
      </c>
      <c r="CH698" s="38">
        <v>-0.20573830000000001</v>
      </c>
      <c r="CI698" s="38">
        <v>-4.7552499999999998E-2</v>
      </c>
      <c r="CJ698" s="38">
        <v>3.1081600000000001E-2</v>
      </c>
      <c r="CK698" s="38">
        <v>-2.18982E-2</v>
      </c>
      <c r="CL698" s="38">
        <v>-0.42991170000000001</v>
      </c>
      <c r="CM698" s="38">
        <v>-0.1860744</v>
      </c>
      <c r="CN698" s="38">
        <v>6.0218099999999997E-2</v>
      </c>
      <c r="CO698" s="38">
        <v>0.36403950000000002</v>
      </c>
      <c r="CP698" s="38">
        <v>0.13594690000000001</v>
      </c>
      <c r="CQ698" s="38">
        <v>0.2151584</v>
      </c>
      <c r="CR698" s="38">
        <v>2.4528899999999999E-2</v>
      </c>
      <c r="CS698" s="38">
        <v>-0.18511759999999999</v>
      </c>
      <c r="CT698" s="38">
        <v>-7.8226000000000007E-3</v>
      </c>
      <c r="CU698" s="38">
        <v>4.5456000000000003E-2</v>
      </c>
      <c r="CV698" s="38">
        <v>6.3345399999999996E-2</v>
      </c>
      <c r="CW698" s="38">
        <v>-0.36068990000000001</v>
      </c>
      <c r="CX698" s="38">
        <v>0.16853460000000001</v>
      </c>
      <c r="CY698" s="38">
        <v>0.14824879999999999</v>
      </c>
      <c r="CZ698" s="38">
        <v>0.38341029999999998</v>
      </c>
      <c r="DA698" s="38">
        <v>0.4143134</v>
      </c>
      <c r="DB698" s="38">
        <v>0.3606915</v>
      </c>
      <c r="DC698" s="38">
        <v>0.43820490000000001</v>
      </c>
      <c r="DD698" s="38">
        <v>0.53288519999999995</v>
      </c>
      <c r="DE698" s="38">
        <v>0.2922131</v>
      </c>
      <c r="DF698" s="38">
        <v>-0.1618088</v>
      </c>
      <c r="DG698" s="38">
        <v>1.12517E-2</v>
      </c>
      <c r="DH698" s="38">
        <v>5.0905899999999997E-2</v>
      </c>
      <c r="DI698" s="38">
        <v>1.42988E-2</v>
      </c>
      <c r="DJ698" s="38">
        <v>-0.37279640000000003</v>
      </c>
      <c r="DK698" s="38">
        <v>-0.1557028</v>
      </c>
      <c r="DL698" s="38">
        <v>8.2878400000000005E-2</v>
      </c>
      <c r="DM698" s="38">
        <v>0.4015398</v>
      </c>
      <c r="DN698" s="38">
        <v>0.18375320000000001</v>
      </c>
      <c r="DO698" s="38">
        <v>0.2796516</v>
      </c>
      <c r="DP698" s="38">
        <v>7.1329500000000004E-2</v>
      </c>
      <c r="DQ698" s="38">
        <v>-0.14400089999999999</v>
      </c>
      <c r="DR698" s="38">
        <v>3.0844199999999999E-2</v>
      </c>
      <c r="DS698" s="38">
        <v>8.7047200000000005E-2</v>
      </c>
      <c r="DT698" s="38">
        <v>0.14642140000000001</v>
      </c>
      <c r="DU698" s="38">
        <v>-0.27245019999999998</v>
      </c>
      <c r="DV698" s="38">
        <v>0.26424779999999998</v>
      </c>
      <c r="DW698" s="38">
        <v>0.2570653</v>
      </c>
      <c r="DX698" s="38">
        <v>0.45878380000000002</v>
      </c>
      <c r="DY698" s="38">
        <v>0.52799470000000004</v>
      </c>
      <c r="DZ698" s="38">
        <v>0.47182279999999999</v>
      </c>
      <c r="EA698" s="38">
        <v>0.49656689999999998</v>
      </c>
      <c r="EB698" s="38">
        <v>0.59127079999999999</v>
      </c>
      <c r="EC698" s="38">
        <v>0.34771479999999999</v>
      </c>
      <c r="ED698" s="38">
        <v>-9.83816E-2</v>
      </c>
      <c r="EE698" s="38">
        <v>9.6155500000000005E-2</v>
      </c>
      <c r="EF698" s="38">
        <v>7.95289E-2</v>
      </c>
      <c r="EG698" s="38">
        <v>6.6561499999999996E-2</v>
      </c>
      <c r="EH698" s="38">
        <v>-0.2903308</v>
      </c>
      <c r="EI698" s="38">
        <v>-0.11185100000000001</v>
      </c>
      <c r="EJ698" s="38">
        <v>0.1155962</v>
      </c>
      <c r="EK698" s="38">
        <v>0.45568419999999998</v>
      </c>
      <c r="EL698" s="38">
        <v>0.25277810000000001</v>
      </c>
      <c r="EM698" s="38">
        <v>0.37276939999999997</v>
      </c>
      <c r="EN698" s="38">
        <v>0.138902</v>
      </c>
      <c r="EO698" s="38">
        <v>-8.4634799999999996E-2</v>
      </c>
      <c r="EP698" s="38">
        <v>8.6673100000000003E-2</v>
      </c>
      <c r="EQ698" s="38">
        <v>0.14709829999999999</v>
      </c>
      <c r="ER698" s="38">
        <v>0.26636989999999999</v>
      </c>
      <c r="ES698" s="38">
        <v>-0.14504600000000001</v>
      </c>
      <c r="ET698" s="38">
        <v>0.40244249999999998</v>
      </c>
      <c r="EU698" s="38">
        <v>0.41417910000000002</v>
      </c>
      <c r="EV698" s="38">
        <v>0.56761110000000004</v>
      </c>
      <c r="EW698" s="38">
        <v>0.69213239999999998</v>
      </c>
      <c r="EX698" s="38">
        <v>0.63227880000000003</v>
      </c>
      <c r="EY698" s="38">
        <v>0.58083249999999997</v>
      </c>
      <c r="EZ698" s="38">
        <v>0.67557040000000002</v>
      </c>
      <c r="FA698" s="38">
        <v>0.42785060000000003</v>
      </c>
      <c r="FB698" s="38">
        <v>61.714939999999999</v>
      </c>
      <c r="FC698" s="38">
        <v>59.507710000000003</v>
      </c>
      <c r="FD698" s="38">
        <v>58.745820000000002</v>
      </c>
      <c r="FE698" s="38">
        <v>58.042859999999997</v>
      </c>
      <c r="FF698" s="38">
        <v>56.673349999999999</v>
      </c>
      <c r="FG698" s="38">
        <v>55.742739999999998</v>
      </c>
      <c r="FH698" s="38">
        <v>54.666960000000003</v>
      </c>
      <c r="FI698" s="38">
        <v>56.471420000000002</v>
      </c>
      <c r="FJ698" s="38">
        <v>59.984859999999998</v>
      </c>
      <c r="FK698" s="38">
        <v>64.189400000000006</v>
      </c>
      <c r="FL698" s="38">
        <v>70.822239999999994</v>
      </c>
      <c r="FM698" s="38">
        <v>76.975999999999999</v>
      </c>
      <c r="FN698" s="38">
        <v>82.599059999999994</v>
      </c>
      <c r="FO698" s="38">
        <v>86.00797</v>
      </c>
      <c r="FP698" s="38">
        <v>88.320390000000003</v>
      </c>
      <c r="FQ698" s="38">
        <v>89.751919999999998</v>
      </c>
      <c r="FR698" s="38">
        <v>89.194249999999997</v>
      </c>
      <c r="FS698" s="38">
        <v>86.723479999999995</v>
      </c>
      <c r="FT698" s="38">
        <v>83.01567</v>
      </c>
      <c r="FU698" s="38">
        <v>79.115499999999997</v>
      </c>
      <c r="FV698" s="38">
        <v>75.726939999999999</v>
      </c>
      <c r="FW698">
        <v>71.725939999999994</v>
      </c>
      <c r="FX698">
        <v>69.343320000000006</v>
      </c>
      <c r="FY698">
        <v>67.045270000000002</v>
      </c>
      <c r="FZ698">
        <v>0.17727899999999999</v>
      </c>
      <c r="GA698">
        <v>1.136989</v>
      </c>
      <c r="GB698">
        <v>1</v>
      </c>
    </row>
    <row r="699" spans="1:184" x14ac:dyDescent="0.3">
      <c r="A699" t="s">
        <v>279</v>
      </c>
      <c r="B699" t="s">
        <v>1</v>
      </c>
      <c r="C699" t="s">
        <v>262</v>
      </c>
      <c r="D699" t="s">
        <v>1</v>
      </c>
      <c r="E699" t="s">
        <v>1</v>
      </c>
      <c r="F699" t="s">
        <v>1</v>
      </c>
      <c r="G699" t="s">
        <v>1</v>
      </c>
      <c r="H699" s="40" t="s">
        <v>1</v>
      </c>
      <c r="I699" s="18" t="s">
        <v>1</v>
      </c>
      <c r="J699" s="38" t="s">
        <v>1</v>
      </c>
      <c r="K699" s="18">
        <v>44805</v>
      </c>
      <c r="L699" s="38">
        <v>715</v>
      </c>
      <c r="M699" s="38">
        <v>715</v>
      </c>
      <c r="N699" s="38">
        <v>13.21763</v>
      </c>
      <c r="O699" s="38">
        <v>12.71571</v>
      </c>
      <c r="P699" s="38">
        <v>12.30951</v>
      </c>
      <c r="Q699" s="38">
        <v>12.2949</v>
      </c>
      <c r="R699" s="38">
        <v>12.68544</v>
      </c>
      <c r="S699" s="38">
        <v>14.02989</v>
      </c>
      <c r="T699" s="38">
        <v>15.847060000000001</v>
      </c>
      <c r="U699" s="38">
        <v>17.50882</v>
      </c>
      <c r="V699" s="38">
        <v>19.48169</v>
      </c>
      <c r="W699" s="38">
        <v>21.446860000000001</v>
      </c>
      <c r="X699" s="38">
        <v>23.020009999999999</v>
      </c>
      <c r="Y699" s="38">
        <v>24.520250000000001</v>
      </c>
      <c r="Z699" s="38">
        <v>25.481870000000001</v>
      </c>
      <c r="AA699" s="38">
        <v>27.260680000000001</v>
      </c>
      <c r="AB699" s="38">
        <v>27.80369</v>
      </c>
      <c r="AC699" s="38">
        <v>27.551690000000001</v>
      </c>
      <c r="AD699" s="38">
        <v>26.08802</v>
      </c>
      <c r="AE699" s="38">
        <v>23.930980000000002</v>
      </c>
      <c r="AF699" s="38">
        <v>21.801749999999998</v>
      </c>
      <c r="AG699" s="38">
        <v>20.069400000000002</v>
      </c>
      <c r="AH699" s="38">
        <v>18.230499999999999</v>
      </c>
      <c r="AI699" s="38">
        <v>16.670649999999998</v>
      </c>
      <c r="AJ699" s="38">
        <v>15.16483</v>
      </c>
      <c r="AK699" s="38">
        <v>14.153029999999999</v>
      </c>
      <c r="AL699" s="38">
        <v>-0.1903446</v>
      </c>
      <c r="AM699" s="38">
        <v>-0.12531329999999999</v>
      </c>
      <c r="AN699" s="38">
        <v>-0.15311549999999999</v>
      </c>
      <c r="AO699" s="38">
        <v>-0.12967119999999999</v>
      </c>
      <c r="AP699" s="38">
        <v>-0.17939930000000001</v>
      </c>
      <c r="AQ699" s="38">
        <v>-4.34294E-2</v>
      </c>
      <c r="AR699" s="38">
        <v>-2.8566299999999999E-2</v>
      </c>
      <c r="AS699" s="38">
        <v>0.19261410000000001</v>
      </c>
      <c r="AT699" s="38">
        <v>-3.2463400000000003E-2</v>
      </c>
      <c r="AU699" s="38">
        <v>-0.1217514</v>
      </c>
      <c r="AV699" s="38">
        <v>0.331316</v>
      </c>
      <c r="AW699" s="38">
        <v>0.26151999999999997</v>
      </c>
      <c r="AX699" s="38">
        <v>2.6666200000000001E-2</v>
      </c>
      <c r="AY699" s="38">
        <v>-7.7758099999999997E-2</v>
      </c>
      <c r="AZ699" s="38">
        <v>-0.4097227</v>
      </c>
      <c r="BA699" s="38">
        <v>-0.462729</v>
      </c>
      <c r="BB699" s="38">
        <v>-0.33391999999999999</v>
      </c>
      <c r="BC699" s="38">
        <v>-0.28805399999999998</v>
      </c>
      <c r="BD699" s="38">
        <v>0.35515350000000001</v>
      </c>
      <c r="BE699" s="38">
        <v>0.38912400000000003</v>
      </c>
      <c r="BF699" s="38">
        <v>-5.5215800000000002E-2</v>
      </c>
      <c r="BG699" s="38">
        <v>-0.18286069999999999</v>
      </c>
      <c r="BH699" s="38">
        <v>-0.1705689</v>
      </c>
      <c r="BI699" s="38">
        <v>-0.35406880000000002</v>
      </c>
      <c r="BJ699" s="38">
        <v>-0.13937440000000001</v>
      </c>
      <c r="BK699" s="38">
        <v>-8.7422E-2</v>
      </c>
      <c r="BL699" s="38">
        <v>-0.1248031</v>
      </c>
      <c r="BM699" s="38">
        <v>-8.52662E-2</v>
      </c>
      <c r="BN699" s="38">
        <v>-0.13828850000000001</v>
      </c>
      <c r="BO699" s="38">
        <v>-9.6492000000000001E-3</v>
      </c>
      <c r="BP699" s="38">
        <v>2.0419099999999999E-2</v>
      </c>
      <c r="BQ699" s="38">
        <v>0.234623</v>
      </c>
      <c r="BR699" s="38">
        <v>1.21461E-2</v>
      </c>
      <c r="BS699" s="38">
        <v>-6.3776100000000002E-2</v>
      </c>
      <c r="BT699" s="38">
        <v>0.3788339</v>
      </c>
      <c r="BU699" s="38">
        <v>0.3069848</v>
      </c>
      <c r="BV699" s="38">
        <v>8.6382500000000001E-2</v>
      </c>
      <c r="BW699" s="38">
        <v>-1.5792899999999999E-2</v>
      </c>
      <c r="BX699" s="38">
        <v>-0.29664030000000002</v>
      </c>
      <c r="BY699" s="38">
        <v>-0.30228880000000002</v>
      </c>
      <c r="BZ699" s="38">
        <v>-0.2125775</v>
      </c>
      <c r="CA699" s="38">
        <v>-0.16818250000000001</v>
      </c>
      <c r="CB699" s="38">
        <v>0.46763870000000002</v>
      </c>
      <c r="CC699" s="38">
        <v>0.49027340000000003</v>
      </c>
      <c r="CD699" s="38">
        <v>2.7303999999999998E-2</v>
      </c>
      <c r="CE699" s="38">
        <v>-6.7546400000000006E-2</v>
      </c>
      <c r="CF699" s="38">
        <v>-8.4613999999999995E-2</v>
      </c>
      <c r="CG699" s="38">
        <v>-0.26854470000000003</v>
      </c>
      <c r="CH699" s="38">
        <v>-0.1040726</v>
      </c>
      <c r="CI699" s="38">
        <v>-6.1178700000000003E-2</v>
      </c>
      <c r="CJ699" s="38">
        <v>-0.1051941</v>
      </c>
      <c r="CK699" s="38">
        <v>-5.4511400000000002E-2</v>
      </c>
      <c r="CL699" s="38">
        <v>-0.1098153</v>
      </c>
      <c r="CM699" s="38">
        <v>1.3746899999999999E-2</v>
      </c>
      <c r="CN699" s="38">
        <v>5.4346199999999997E-2</v>
      </c>
      <c r="CO699" s="38">
        <v>0.26371820000000001</v>
      </c>
      <c r="CP699" s="38">
        <v>4.3042499999999997E-2</v>
      </c>
      <c r="CQ699" s="38">
        <v>-2.3622500000000001E-2</v>
      </c>
      <c r="CR699" s="38">
        <v>0.41174460000000002</v>
      </c>
      <c r="CS699" s="38">
        <v>0.33847349999999998</v>
      </c>
      <c r="CT699" s="38">
        <v>0.12774189999999999</v>
      </c>
      <c r="CU699" s="38">
        <v>2.7124100000000002E-2</v>
      </c>
      <c r="CV699" s="38">
        <v>-0.21831980000000001</v>
      </c>
      <c r="CW699" s="38">
        <v>-0.19116839999999999</v>
      </c>
      <c r="CX699" s="38">
        <v>-0.12853609999999999</v>
      </c>
      <c r="CY699" s="38">
        <v>-8.5159899999999997E-2</v>
      </c>
      <c r="CZ699" s="38">
        <v>0.54554559999999996</v>
      </c>
      <c r="DA699" s="38">
        <v>0.56032910000000002</v>
      </c>
      <c r="DB699" s="38">
        <v>8.4457000000000004E-2</v>
      </c>
      <c r="DC699" s="38">
        <v>1.23199E-2</v>
      </c>
      <c r="DD699" s="38">
        <v>-2.5081900000000001E-2</v>
      </c>
      <c r="DE699" s="38">
        <v>-0.209311</v>
      </c>
      <c r="DF699" s="38">
        <v>-6.8770800000000007E-2</v>
      </c>
      <c r="DG699" s="38">
        <v>-3.4935300000000002E-2</v>
      </c>
      <c r="DH699" s="38">
        <v>-8.5585099999999997E-2</v>
      </c>
      <c r="DI699" s="38">
        <v>-2.3756599999999999E-2</v>
      </c>
      <c r="DJ699" s="38">
        <v>-8.1342100000000001E-2</v>
      </c>
      <c r="DK699" s="38">
        <v>3.7143000000000002E-2</v>
      </c>
      <c r="DL699" s="38">
        <v>8.8273400000000002E-2</v>
      </c>
      <c r="DM699" s="38">
        <v>0.2928135</v>
      </c>
      <c r="DN699" s="38">
        <v>7.3938900000000002E-2</v>
      </c>
      <c r="DO699" s="38">
        <v>1.6531000000000001E-2</v>
      </c>
      <c r="DP699" s="38">
        <v>0.44465539999999998</v>
      </c>
      <c r="DQ699" s="38">
        <v>0.36996230000000002</v>
      </c>
      <c r="DR699" s="38">
        <v>0.16910130000000001</v>
      </c>
      <c r="DS699" s="38">
        <v>7.0041000000000006E-2</v>
      </c>
      <c r="DT699" s="38">
        <v>-0.13999929999999999</v>
      </c>
      <c r="DU699" s="38">
        <v>-8.0047999999999994E-2</v>
      </c>
      <c r="DV699" s="38">
        <v>-4.4494699999999998E-2</v>
      </c>
      <c r="DW699" s="38">
        <v>-2.1372000000000001E-3</v>
      </c>
      <c r="DX699" s="38">
        <v>0.62345249999999997</v>
      </c>
      <c r="DY699" s="38">
        <v>0.63038479999999997</v>
      </c>
      <c r="DZ699" s="38">
        <v>0.14161000000000001</v>
      </c>
      <c r="EA699" s="38">
        <v>9.2186199999999996E-2</v>
      </c>
      <c r="EB699" s="38">
        <v>3.44502E-2</v>
      </c>
      <c r="EC699" s="38">
        <v>-0.1500773</v>
      </c>
      <c r="ED699" s="38">
        <v>-1.78006E-2</v>
      </c>
      <c r="EE699" s="38">
        <v>2.9559999999999999E-3</v>
      </c>
      <c r="EF699" s="38">
        <v>-5.7272700000000003E-2</v>
      </c>
      <c r="EG699" s="38">
        <v>2.0648400000000001E-2</v>
      </c>
      <c r="EH699" s="38">
        <v>-4.0231299999999998E-2</v>
      </c>
      <c r="EI699" s="38">
        <v>7.0923200000000006E-2</v>
      </c>
      <c r="EJ699" s="38">
        <v>0.13725879999999999</v>
      </c>
      <c r="EK699" s="38">
        <v>0.33482230000000002</v>
      </c>
      <c r="EL699" s="38">
        <v>0.1185484</v>
      </c>
      <c r="EM699" s="38">
        <v>7.4506299999999998E-2</v>
      </c>
      <c r="EN699" s="38">
        <v>0.49217319999999998</v>
      </c>
      <c r="EO699" s="38">
        <v>0.41542699999999999</v>
      </c>
      <c r="EP699" s="38">
        <v>0.22881770000000001</v>
      </c>
      <c r="EQ699" s="38">
        <v>0.13200619999999999</v>
      </c>
      <c r="ER699" s="38">
        <v>-2.6916900000000001E-2</v>
      </c>
      <c r="ES699" s="38">
        <v>8.0392199999999997E-2</v>
      </c>
      <c r="ET699" s="38">
        <v>7.6847799999999994E-2</v>
      </c>
      <c r="EU699" s="38">
        <v>0.1177343</v>
      </c>
      <c r="EV699" s="38">
        <v>0.73593770000000003</v>
      </c>
      <c r="EW699" s="38">
        <v>0.73153409999999996</v>
      </c>
      <c r="EX699" s="38">
        <v>0.22412989999999999</v>
      </c>
      <c r="EY699" s="38">
        <v>0.2075005</v>
      </c>
      <c r="EZ699" s="38">
        <v>0.1204052</v>
      </c>
      <c r="FA699" s="38">
        <v>-6.4553200000000005E-2</v>
      </c>
      <c r="FB699" s="38">
        <v>58.84966</v>
      </c>
      <c r="FC699" s="38">
        <v>56.103439999999999</v>
      </c>
      <c r="FD699" s="38">
        <v>55.039619999999999</v>
      </c>
      <c r="FE699" s="38">
        <v>53.747349999999997</v>
      </c>
      <c r="FF699" s="38">
        <v>52.174169999999997</v>
      </c>
      <c r="FG699" s="38">
        <v>51.190930000000002</v>
      </c>
      <c r="FH699" s="38">
        <v>50.725000000000001</v>
      </c>
      <c r="FI699" s="38">
        <v>52.270029999999998</v>
      </c>
      <c r="FJ699" s="38">
        <v>57.23386</v>
      </c>
      <c r="FK699" s="38">
        <v>64.091579999999993</v>
      </c>
      <c r="FL699" s="38">
        <v>71.135459999999995</v>
      </c>
      <c r="FM699" s="38">
        <v>78.715990000000005</v>
      </c>
      <c r="FN699" s="38">
        <v>85.846059999999994</v>
      </c>
      <c r="FO699" s="38">
        <v>91.728549999999998</v>
      </c>
      <c r="FP699" s="38">
        <v>95.736900000000006</v>
      </c>
      <c r="FQ699" s="38">
        <v>96.886250000000004</v>
      </c>
      <c r="FR699" s="38">
        <v>96.103229999999996</v>
      </c>
      <c r="FS699" s="38">
        <v>94.052329999999998</v>
      </c>
      <c r="FT699" s="38">
        <v>89.619129999999998</v>
      </c>
      <c r="FU699" s="38">
        <v>82.653840000000002</v>
      </c>
      <c r="FV699" s="38">
        <v>74.780010000000004</v>
      </c>
      <c r="FW699">
        <v>68.383539999999996</v>
      </c>
      <c r="FX699">
        <v>63.879800000000003</v>
      </c>
      <c r="FY699">
        <v>61.379519999999999</v>
      </c>
      <c r="FZ699">
        <v>0.12706010000000001</v>
      </c>
      <c r="GA699">
        <v>0.96846790000000005</v>
      </c>
      <c r="GB699">
        <v>1</v>
      </c>
    </row>
    <row r="700" spans="1:184" x14ac:dyDescent="0.3">
      <c r="A700" t="s">
        <v>279</v>
      </c>
      <c r="B700" t="s">
        <v>1</v>
      </c>
      <c r="C700" t="s">
        <v>262</v>
      </c>
      <c r="D700" t="s">
        <v>1</v>
      </c>
      <c r="E700" t="s">
        <v>1</v>
      </c>
      <c r="F700" t="s">
        <v>1</v>
      </c>
      <c r="G700" t="s">
        <v>1</v>
      </c>
      <c r="H700" s="40" t="s">
        <v>1</v>
      </c>
      <c r="I700" s="18" t="s">
        <v>1</v>
      </c>
      <c r="J700" s="38" t="s">
        <v>1</v>
      </c>
      <c r="K700" s="18">
        <v>44809</v>
      </c>
      <c r="L700" s="38">
        <v>715</v>
      </c>
      <c r="M700" s="38">
        <v>715</v>
      </c>
      <c r="N700" s="38">
        <v>14.901450000000001</v>
      </c>
      <c r="O700" s="38">
        <v>14.26333</v>
      </c>
      <c r="P700" s="38">
        <v>14.112120000000001</v>
      </c>
      <c r="Q700" s="38">
        <v>13.53628</v>
      </c>
      <c r="R700" s="38">
        <v>13.542289999999999</v>
      </c>
      <c r="S700" s="38">
        <v>14.26596</v>
      </c>
      <c r="T700" s="38">
        <v>14.74347</v>
      </c>
      <c r="U700" s="38">
        <v>15.42849</v>
      </c>
      <c r="V700" s="38">
        <v>16.94294</v>
      </c>
      <c r="W700" s="38">
        <v>18.499490000000002</v>
      </c>
      <c r="X700" s="38">
        <v>20.000969999999999</v>
      </c>
      <c r="Y700" s="38">
        <v>21.750080000000001</v>
      </c>
      <c r="Z700" s="38">
        <v>23.356059999999999</v>
      </c>
      <c r="AA700" s="38">
        <v>23.770119999999999</v>
      </c>
      <c r="AB700" s="38">
        <v>24.368179999999999</v>
      </c>
      <c r="AC700" s="38">
        <v>25.101559999999999</v>
      </c>
      <c r="AD700" s="38">
        <v>25.270230000000002</v>
      </c>
      <c r="AE700" s="38">
        <v>24.63214</v>
      </c>
      <c r="AF700" s="38">
        <v>23.29346</v>
      </c>
      <c r="AG700" s="38">
        <v>21.66873</v>
      </c>
      <c r="AH700" s="38">
        <v>19.739560000000001</v>
      </c>
      <c r="AI700" s="38">
        <v>18.65596</v>
      </c>
      <c r="AJ700" s="38">
        <v>16.877520000000001</v>
      </c>
      <c r="AK700" s="38">
        <v>15.696540000000001</v>
      </c>
      <c r="AL700" s="38">
        <v>0.2183957</v>
      </c>
      <c r="AM700" s="38">
        <v>0.35986109999999999</v>
      </c>
      <c r="AN700" s="38">
        <v>0.44974259999999999</v>
      </c>
      <c r="AO700" s="38">
        <v>-0.36940980000000001</v>
      </c>
      <c r="AP700" s="38">
        <v>-0.81518449999999998</v>
      </c>
      <c r="AQ700" s="38">
        <v>-0.56831790000000004</v>
      </c>
      <c r="AR700" s="38">
        <v>-0.89659800000000001</v>
      </c>
      <c r="AS700" s="38">
        <v>-0.91933640000000005</v>
      </c>
      <c r="AT700" s="38">
        <v>-0.3112782</v>
      </c>
      <c r="AU700" s="38">
        <v>-2.59787E-2</v>
      </c>
      <c r="AV700" s="38">
        <v>-2.00825E-2</v>
      </c>
      <c r="AW700" s="38">
        <v>0.3661529</v>
      </c>
      <c r="AX700" s="38">
        <v>0.34643410000000002</v>
      </c>
      <c r="AY700" s="38">
        <v>-0.76291370000000003</v>
      </c>
      <c r="AZ700" s="38">
        <v>-1.4608460000000001</v>
      </c>
      <c r="BA700" s="38">
        <v>-1.3910929999999999</v>
      </c>
      <c r="BB700" s="38">
        <v>-0.3855748</v>
      </c>
      <c r="BC700" s="38">
        <v>-0.52641839999999995</v>
      </c>
      <c r="BD700" s="38">
        <v>-3.8238099999999997E-2</v>
      </c>
      <c r="BE700" s="38">
        <v>-9.34778E-2</v>
      </c>
      <c r="BF700" s="38">
        <v>-0.33833220000000003</v>
      </c>
      <c r="BG700" s="38">
        <v>-0.19760849999999999</v>
      </c>
      <c r="BH700" s="38">
        <v>-0.24893689999999999</v>
      </c>
      <c r="BI700" s="38">
        <v>-0.52497919999999998</v>
      </c>
      <c r="BJ700" s="38">
        <v>0.34494350000000001</v>
      </c>
      <c r="BK700" s="38">
        <v>0.46840480000000001</v>
      </c>
      <c r="BL700" s="38">
        <v>0.57357950000000002</v>
      </c>
      <c r="BM700" s="38">
        <v>-0.2299283</v>
      </c>
      <c r="BN700" s="38">
        <v>-0.66121090000000005</v>
      </c>
      <c r="BO700" s="38">
        <v>-0.39855220000000002</v>
      </c>
      <c r="BP700" s="38">
        <v>-0.81495059999999997</v>
      </c>
      <c r="BQ700" s="38">
        <v>-0.73764200000000002</v>
      </c>
      <c r="BR700" s="38">
        <v>-0.14604320000000001</v>
      </c>
      <c r="BS700" s="38">
        <v>0.141876</v>
      </c>
      <c r="BT700" s="38">
        <v>0.11983969999999999</v>
      </c>
      <c r="BU700" s="38">
        <v>0.51821030000000001</v>
      </c>
      <c r="BV700" s="38">
        <v>0.4387645</v>
      </c>
      <c r="BW700" s="38">
        <v>-0.66106520000000002</v>
      </c>
      <c r="BX700" s="38">
        <v>-1.2379439999999999</v>
      </c>
      <c r="BY700" s="38">
        <v>-1.101191</v>
      </c>
      <c r="BZ700" s="38">
        <v>-0.12278070000000001</v>
      </c>
      <c r="CA700" s="38">
        <v>-0.2335555</v>
      </c>
      <c r="CB700" s="38">
        <v>0.272698</v>
      </c>
      <c r="CC700" s="38">
        <v>0.20202320000000001</v>
      </c>
      <c r="CD700" s="38">
        <v>-0.1313394</v>
      </c>
      <c r="CE700" s="38">
        <v>1.6287699999999999E-2</v>
      </c>
      <c r="CF700" s="38">
        <v>-3.5211600000000003E-2</v>
      </c>
      <c r="CG700" s="38">
        <v>-0.37142429999999999</v>
      </c>
      <c r="CH700" s="38">
        <v>0.43259019999999998</v>
      </c>
      <c r="CI700" s="38">
        <v>0.5435818</v>
      </c>
      <c r="CJ700" s="38">
        <v>0.65934870000000001</v>
      </c>
      <c r="CK700" s="38">
        <v>-0.1333239</v>
      </c>
      <c r="CL700" s="38">
        <v>-0.55456919999999998</v>
      </c>
      <c r="CM700" s="38">
        <v>-0.28097299999999997</v>
      </c>
      <c r="CN700" s="38">
        <v>-0.75840189999999996</v>
      </c>
      <c r="CO700" s="38">
        <v>-0.61180100000000004</v>
      </c>
      <c r="CP700" s="38">
        <v>-3.1601900000000002E-2</v>
      </c>
      <c r="CQ700" s="38">
        <v>0.25813160000000002</v>
      </c>
      <c r="CR700" s="38">
        <v>0.21674950000000001</v>
      </c>
      <c r="CS700" s="38">
        <v>0.62352479999999999</v>
      </c>
      <c r="CT700" s="38">
        <v>0.50271239999999995</v>
      </c>
      <c r="CU700" s="38">
        <v>-0.59052530000000003</v>
      </c>
      <c r="CV700" s="38">
        <v>-1.0835619999999999</v>
      </c>
      <c r="CW700" s="38">
        <v>-0.90040589999999998</v>
      </c>
      <c r="CX700" s="38">
        <v>5.9229799999999999E-2</v>
      </c>
      <c r="CY700" s="38">
        <v>-3.07196E-2</v>
      </c>
      <c r="CZ700" s="38">
        <v>0.48805140000000002</v>
      </c>
      <c r="DA700" s="38">
        <v>0.4066863</v>
      </c>
      <c r="DB700" s="38">
        <v>1.20232E-2</v>
      </c>
      <c r="DC700" s="38">
        <v>0.16443160000000001</v>
      </c>
      <c r="DD700" s="38">
        <v>0.11281380000000001</v>
      </c>
      <c r="DE700" s="38">
        <v>-0.26507269999999999</v>
      </c>
      <c r="DF700" s="38">
        <v>0.52023680000000005</v>
      </c>
      <c r="DG700" s="38">
        <v>0.6187589</v>
      </c>
      <c r="DH700" s="38">
        <v>0.74511780000000005</v>
      </c>
      <c r="DI700" s="38">
        <v>-3.6719500000000002E-2</v>
      </c>
      <c r="DJ700" s="38">
        <v>-0.44792759999999998</v>
      </c>
      <c r="DK700" s="38">
        <v>-0.16339380000000001</v>
      </c>
      <c r="DL700" s="38">
        <v>-0.70185310000000001</v>
      </c>
      <c r="DM700" s="38">
        <v>-0.48596</v>
      </c>
      <c r="DN700" s="38">
        <v>8.2839399999999994E-2</v>
      </c>
      <c r="DO700" s="38">
        <v>0.37438719999999998</v>
      </c>
      <c r="DP700" s="38">
        <v>0.31365920000000003</v>
      </c>
      <c r="DQ700" s="38">
        <v>0.72883929999999997</v>
      </c>
      <c r="DR700" s="38">
        <v>0.56666019999999995</v>
      </c>
      <c r="DS700" s="38">
        <v>-0.51998529999999998</v>
      </c>
      <c r="DT700" s="38">
        <v>-0.92918080000000003</v>
      </c>
      <c r="DU700" s="38">
        <v>-0.69962089999999999</v>
      </c>
      <c r="DV700" s="38">
        <v>0.24124019999999999</v>
      </c>
      <c r="DW700" s="38">
        <v>0.1721164</v>
      </c>
      <c r="DX700" s="38">
        <v>0.70340469999999999</v>
      </c>
      <c r="DY700" s="38">
        <v>0.61134940000000004</v>
      </c>
      <c r="DZ700" s="38">
        <v>0.15538579999999999</v>
      </c>
      <c r="EA700" s="38">
        <v>0.31257550000000001</v>
      </c>
      <c r="EB700" s="38">
        <v>0.26083919999999999</v>
      </c>
      <c r="EC700" s="38">
        <v>-0.1587211</v>
      </c>
      <c r="ED700" s="38">
        <v>0.64678469999999999</v>
      </c>
      <c r="EE700" s="38">
        <v>0.72730260000000002</v>
      </c>
      <c r="EF700" s="38">
        <v>0.86895469999999997</v>
      </c>
      <c r="EG700" s="38">
        <v>0.10276200000000001</v>
      </c>
      <c r="EH700" s="38">
        <v>-0.29395399999999999</v>
      </c>
      <c r="EI700" s="38">
        <v>6.3718999999999998E-3</v>
      </c>
      <c r="EJ700" s="38">
        <v>-0.62020569999999997</v>
      </c>
      <c r="EK700" s="38">
        <v>-0.30426560000000002</v>
      </c>
      <c r="EL700" s="38">
        <v>0.2480744</v>
      </c>
      <c r="EM700" s="38">
        <v>0.5422418</v>
      </c>
      <c r="EN700" s="38">
        <v>0.45358140000000002</v>
      </c>
      <c r="EO700" s="38">
        <v>0.88089669999999998</v>
      </c>
      <c r="EP700" s="38">
        <v>0.65899070000000004</v>
      </c>
      <c r="EQ700" s="38">
        <v>-0.41813679999999998</v>
      </c>
      <c r="ER700" s="38">
        <v>-0.70627850000000003</v>
      </c>
      <c r="ES700" s="38">
        <v>-0.40971930000000001</v>
      </c>
      <c r="ET700" s="38">
        <v>0.50403430000000005</v>
      </c>
      <c r="EU700" s="38">
        <v>0.46497929999999998</v>
      </c>
      <c r="EV700" s="38">
        <v>1.0143409999999999</v>
      </c>
      <c r="EW700" s="38">
        <v>0.90685039999999995</v>
      </c>
      <c r="EX700" s="38">
        <v>0.3623786</v>
      </c>
      <c r="EY700" s="38">
        <v>0.52647180000000005</v>
      </c>
      <c r="EZ700" s="38">
        <v>0.4745644</v>
      </c>
      <c r="FA700" s="38">
        <v>-5.1662000000000001E-3</v>
      </c>
      <c r="FB700" s="38">
        <v>67.961449999999999</v>
      </c>
      <c r="FC700" s="38">
        <v>67.77319</v>
      </c>
      <c r="FD700" s="38">
        <v>66.068950000000001</v>
      </c>
      <c r="FE700" s="38">
        <v>64.781310000000005</v>
      </c>
      <c r="FF700" s="38">
        <v>63.434089999999998</v>
      </c>
      <c r="FG700" s="38">
        <v>62.430950000000003</v>
      </c>
      <c r="FH700" s="38">
        <v>61.968209999999999</v>
      </c>
      <c r="FI700" s="38">
        <v>63.708390000000001</v>
      </c>
      <c r="FJ700" s="38">
        <v>69.920879999999997</v>
      </c>
      <c r="FK700" s="38">
        <v>77.179370000000006</v>
      </c>
      <c r="FL700" s="38">
        <v>84.39358</v>
      </c>
      <c r="FM700" s="38">
        <v>92.045429999999996</v>
      </c>
      <c r="FN700" s="38">
        <v>98.198980000000006</v>
      </c>
      <c r="FO700" s="38">
        <v>102.88549999999999</v>
      </c>
      <c r="FP700" s="38">
        <v>107.8378</v>
      </c>
      <c r="FQ700" s="38">
        <v>109.5052</v>
      </c>
      <c r="FR700" s="38">
        <v>109.3366</v>
      </c>
      <c r="FS700" s="38">
        <v>107.8365</v>
      </c>
      <c r="FT700" s="38">
        <v>103.9674</v>
      </c>
      <c r="FU700" s="38">
        <v>97.379779999999997</v>
      </c>
      <c r="FV700" s="38">
        <v>91.502430000000004</v>
      </c>
      <c r="FW700">
        <v>85.285939999999997</v>
      </c>
      <c r="FX700">
        <v>79.641589999999994</v>
      </c>
      <c r="FY700">
        <v>76.237679999999997</v>
      </c>
      <c r="FZ700">
        <v>0.2988673</v>
      </c>
      <c r="GA700">
        <v>2.7830249999999999</v>
      </c>
      <c r="GB700">
        <v>1</v>
      </c>
    </row>
    <row r="701" spans="1:184" x14ac:dyDescent="0.3">
      <c r="A701" t="s">
        <v>279</v>
      </c>
      <c r="B701" t="s">
        <v>1</v>
      </c>
      <c r="C701" t="s">
        <v>262</v>
      </c>
      <c r="D701" t="s">
        <v>1</v>
      </c>
      <c r="E701" t="s">
        <v>1</v>
      </c>
      <c r="F701" t="s">
        <v>1</v>
      </c>
      <c r="G701" t="s">
        <v>1</v>
      </c>
      <c r="H701" s="40" t="s">
        <v>1</v>
      </c>
      <c r="I701" s="18" t="s">
        <v>1</v>
      </c>
      <c r="J701" s="38" t="s">
        <v>1</v>
      </c>
      <c r="K701" s="18">
        <v>44810</v>
      </c>
      <c r="L701" s="38">
        <v>715</v>
      </c>
      <c r="M701" s="38">
        <v>715</v>
      </c>
      <c r="N701" s="38">
        <v>15.278980000000001</v>
      </c>
      <c r="O701" s="38">
        <v>14.6028</v>
      </c>
      <c r="P701" s="38">
        <v>14.1157</v>
      </c>
      <c r="Q701" s="38">
        <v>14.2196</v>
      </c>
      <c r="R701" s="38">
        <v>14.39456</v>
      </c>
      <c r="S701" s="38">
        <v>15.961119999999999</v>
      </c>
      <c r="T701" s="38">
        <v>18.141940000000002</v>
      </c>
      <c r="U701" s="38">
        <v>20.13897</v>
      </c>
      <c r="V701" s="38">
        <v>23.64425</v>
      </c>
      <c r="W701" s="38">
        <v>26.277090000000001</v>
      </c>
      <c r="X701" s="38">
        <v>28.483470000000001</v>
      </c>
      <c r="Y701" s="38">
        <v>30.837589999999999</v>
      </c>
      <c r="Z701" s="38">
        <v>32.156559999999999</v>
      </c>
      <c r="AA701" s="38">
        <v>33.43974</v>
      </c>
      <c r="AB701" s="38">
        <v>33.649189999999997</v>
      </c>
      <c r="AC701" s="38">
        <v>32.987949999999998</v>
      </c>
      <c r="AD701" s="38">
        <v>30.97805</v>
      </c>
      <c r="AE701" s="38">
        <v>28.15166</v>
      </c>
      <c r="AF701" s="38">
        <v>25.575610000000001</v>
      </c>
      <c r="AG701" s="38">
        <v>23.372630000000001</v>
      </c>
      <c r="AH701" s="38">
        <v>21.470199999999998</v>
      </c>
      <c r="AI701" s="38">
        <v>19.684979999999999</v>
      </c>
      <c r="AJ701" s="38">
        <v>18.174720000000001</v>
      </c>
      <c r="AK701" s="38">
        <v>17.202999999999999</v>
      </c>
      <c r="AL701" s="38">
        <v>-0.1654312</v>
      </c>
      <c r="AM701" s="38">
        <v>-0.15175830000000001</v>
      </c>
      <c r="AN701" s="38">
        <v>-6.14672E-2</v>
      </c>
      <c r="AO701" s="38">
        <v>6.2947299999999998E-2</v>
      </c>
      <c r="AP701" s="38">
        <v>-0.2782982</v>
      </c>
      <c r="AQ701" s="38">
        <v>-0.28436090000000003</v>
      </c>
      <c r="AR701" s="38">
        <v>-0.26007669999999999</v>
      </c>
      <c r="AS701" s="38">
        <v>-0.15513689999999999</v>
      </c>
      <c r="AT701" s="38">
        <v>-0.13490050000000001</v>
      </c>
      <c r="AU701" s="38">
        <v>-0.795709</v>
      </c>
      <c r="AV701" s="38">
        <v>-0.85369669999999998</v>
      </c>
      <c r="AW701" s="38">
        <v>-0.94244229999999996</v>
      </c>
      <c r="AX701" s="38">
        <v>-5.5649700000000003E-2</v>
      </c>
      <c r="AY701" s="38">
        <v>0.26619959999999998</v>
      </c>
      <c r="AZ701" s="38">
        <v>0.2925296</v>
      </c>
      <c r="BA701" s="38">
        <v>0.51698359999999999</v>
      </c>
      <c r="BB701" s="38">
        <v>0.61325370000000001</v>
      </c>
      <c r="BC701" s="38">
        <v>0.30087940000000002</v>
      </c>
      <c r="BD701" s="38">
        <v>0.76846049999999999</v>
      </c>
      <c r="BE701" s="38">
        <v>0.30703540000000001</v>
      </c>
      <c r="BF701" s="38">
        <v>6.8117499999999997E-2</v>
      </c>
      <c r="BG701" s="38">
        <v>-0.1947951</v>
      </c>
      <c r="BH701" s="38">
        <v>-9.5334100000000005E-2</v>
      </c>
      <c r="BI701" s="38">
        <v>-3.3843400000000003E-2</v>
      </c>
      <c r="BJ701" s="38">
        <v>1.7372100000000001E-2</v>
      </c>
      <c r="BK701" s="38">
        <v>1.7883799999999998E-2</v>
      </c>
      <c r="BL701" s="38">
        <v>3.71721E-2</v>
      </c>
      <c r="BM701" s="38">
        <v>0.13455890000000001</v>
      </c>
      <c r="BN701" s="38">
        <v>-0.15699080000000001</v>
      </c>
      <c r="BO701" s="38">
        <v>-0.1557539</v>
      </c>
      <c r="BP701" s="38">
        <v>-0.14018739999999999</v>
      </c>
      <c r="BQ701" s="38">
        <v>-4.4976000000000002E-2</v>
      </c>
      <c r="BR701" s="38">
        <v>-5.7971000000000003E-3</v>
      </c>
      <c r="BS701" s="38">
        <v>-0.59857959999999999</v>
      </c>
      <c r="BT701" s="38">
        <v>-0.67042639999999998</v>
      </c>
      <c r="BU701" s="38">
        <v>-0.75690789999999997</v>
      </c>
      <c r="BV701" s="38">
        <v>5.3984499999999998E-2</v>
      </c>
      <c r="BW701" s="38">
        <v>0.39272180000000001</v>
      </c>
      <c r="BX701" s="38">
        <v>0.51688529999999999</v>
      </c>
      <c r="BY701" s="38">
        <v>0.79648909999999995</v>
      </c>
      <c r="BZ701" s="38">
        <v>0.98254770000000002</v>
      </c>
      <c r="CA701" s="38">
        <v>0.65317029999999998</v>
      </c>
      <c r="CB701" s="38">
        <v>1.0069129999999999</v>
      </c>
      <c r="CC701" s="38">
        <v>0.59334620000000005</v>
      </c>
      <c r="CD701" s="38">
        <v>0.3325514</v>
      </c>
      <c r="CE701" s="38">
        <v>5.7137999999999998E-3</v>
      </c>
      <c r="CF701" s="38">
        <v>4.6780599999999999E-2</v>
      </c>
      <c r="CG701" s="38">
        <v>0.1195312</v>
      </c>
      <c r="CH701" s="38">
        <v>0.143981</v>
      </c>
      <c r="CI701" s="38">
        <v>0.13537750000000001</v>
      </c>
      <c r="CJ701" s="38">
        <v>0.1054895</v>
      </c>
      <c r="CK701" s="38">
        <v>0.18415680000000001</v>
      </c>
      <c r="CL701" s="38">
        <v>-7.29736E-2</v>
      </c>
      <c r="CM701" s="38">
        <v>-6.6681099999999993E-2</v>
      </c>
      <c r="CN701" s="38">
        <v>-5.7152399999999999E-2</v>
      </c>
      <c r="CO701" s="38">
        <v>3.1321099999999998E-2</v>
      </c>
      <c r="CP701" s="38">
        <v>8.3619499999999999E-2</v>
      </c>
      <c r="CQ701" s="38">
        <v>-0.46204840000000003</v>
      </c>
      <c r="CR701" s="38">
        <v>-0.54349389999999997</v>
      </c>
      <c r="CS701" s="38">
        <v>-0.62840739999999995</v>
      </c>
      <c r="CT701" s="38">
        <v>0.1299167</v>
      </c>
      <c r="CU701" s="38">
        <v>0.48035060000000002</v>
      </c>
      <c r="CV701" s="38">
        <v>0.67227349999999997</v>
      </c>
      <c r="CW701" s="38">
        <v>0.99007369999999995</v>
      </c>
      <c r="CX701" s="38">
        <v>1.2383200000000001</v>
      </c>
      <c r="CY701" s="38">
        <v>0.89716580000000001</v>
      </c>
      <c r="CZ701" s="38">
        <v>1.172064</v>
      </c>
      <c r="DA701" s="38">
        <v>0.79164420000000002</v>
      </c>
      <c r="DB701" s="38">
        <v>0.51569750000000003</v>
      </c>
      <c r="DC701" s="38">
        <v>0.14458550000000001</v>
      </c>
      <c r="DD701" s="38">
        <v>0.1452089</v>
      </c>
      <c r="DE701" s="38">
        <v>0.22575790000000001</v>
      </c>
      <c r="DF701" s="38">
        <v>0.27059</v>
      </c>
      <c r="DG701" s="38">
        <v>0.25287110000000002</v>
      </c>
      <c r="DH701" s="38">
        <v>0.17380680000000001</v>
      </c>
      <c r="DI701" s="38">
        <v>0.23375480000000001</v>
      </c>
      <c r="DJ701" s="38">
        <v>1.1043600000000001E-2</v>
      </c>
      <c r="DK701" s="38">
        <v>2.23918E-2</v>
      </c>
      <c r="DL701" s="38">
        <v>2.5882599999999999E-2</v>
      </c>
      <c r="DM701" s="38">
        <v>0.1076182</v>
      </c>
      <c r="DN701" s="38">
        <v>0.1730361</v>
      </c>
      <c r="DO701" s="38">
        <v>-0.3255171</v>
      </c>
      <c r="DP701" s="38">
        <v>-0.41656149999999997</v>
      </c>
      <c r="DQ701" s="38">
        <v>-0.49990679999999998</v>
      </c>
      <c r="DR701" s="38">
        <v>0.205849</v>
      </c>
      <c r="DS701" s="38">
        <v>0.56797949999999997</v>
      </c>
      <c r="DT701" s="38">
        <v>0.8276616</v>
      </c>
      <c r="DU701" s="38">
        <v>1.1836580000000001</v>
      </c>
      <c r="DV701" s="38">
        <v>1.494092</v>
      </c>
      <c r="DW701" s="38">
        <v>1.1411610000000001</v>
      </c>
      <c r="DX701" s="38">
        <v>1.337216</v>
      </c>
      <c r="DY701" s="38">
        <v>0.98994210000000005</v>
      </c>
      <c r="DZ701" s="38">
        <v>0.69884369999999996</v>
      </c>
      <c r="EA701" s="38">
        <v>0.28345730000000002</v>
      </c>
      <c r="EB701" s="38">
        <v>0.2436371</v>
      </c>
      <c r="EC701" s="38">
        <v>0.33198460000000002</v>
      </c>
      <c r="ED701" s="38">
        <v>0.4533933</v>
      </c>
      <c r="EE701" s="38">
        <v>0.42251319999999998</v>
      </c>
      <c r="EF701" s="38">
        <v>0.27244620000000003</v>
      </c>
      <c r="EG701" s="38">
        <v>0.30536629999999998</v>
      </c>
      <c r="EH701" s="38">
        <v>0.132351</v>
      </c>
      <c r="EI701" s="38">
        <v>0.15099879999999999</v>
      </c>
      <c r="EJ701" s="38">
        <v>0.14577190000000001</v>
      </c>
      <c r="EK701" s="38">
        <v>0.2177791</v>
      </c>
      <c r="EL701" s="38">
        <v>0.30213960000000001</v>
      </c>
      <c r="EM701" s="38">
        <v>-0.12838769999999999</v>
      </c>
      <c r="EN701" s="38">
        <v>-0.2332912</v>
      </c>
      <c r="EO701" s="38">
        <v>-0.3143724</v>
      </c>
      <c r="EP701" s="38">
        <v>0.31548310000000002</v>
      </c>
      <c r="EQ701" s="38">
        <v>0.69450160000000005</v>
      </c>
      <c r="ER701" s="38">
        <v>1.052017</v>
      </c>
      <c r="ES701" s="38">
        <v>1.4631639999999999</v>
      </c>
      <c r="ET701" s="38">
        <v>1.863386</v>
      </c>
      <c r="EU701" s="38">
        <v>1.493452</v>
      </c>
      <c r="EV701" s="38">
        <v>1.5756680000000001</v>
      </c>
      <c r="EW701" s="38">
        <v>1.2762530000000001</v>
      </c>
      <c r="EX701" s="38">
        <v>0.96327759999999996</v>
      </c>
      <c r="EY701" s="38">
        <v>0.48396620000000001</v>
      </c>
      <c r="EZ701" s="38">
        <v>0.38575189999999998</v>
      </c>
      <c r="FA701" s="38">
        <v>0.48535919999999999</v>
      </c>
      <c r="FB701" s="38">
        <v>72.384219999999999</v>
      </c>
      <c r="FC701" s="38">
        <v>72.089860000000002</v>
      </c>
      <c r="FD701" s="38">
        <v>70.773929999999993</v>
      </c>
      <c r="FE701" s="38">
        <v>68.416780000000003</v>
      </c>
      <c r="FF701" s="38">
        <v>67.597390000000004</v>
      </c>
      <c r="FG701" s="38">
        <v>66.686189999999996</v>
      </c>
      <c r="FH701" s="38">
        <v>66.79665</v>
      </c>
      <c r="FI701" s="38">
        <v>68.745779999999996</v>
      </c>
      <c r="FJ701" s="38">
        <v>75.035550000000001</v>
      </c>
      <c r="FK701" s="38">
        <v>80.893510000000006</v>
      </c>
      <c r="FL701" s="38">
        <v>88.908259999999999</v>
      </c>
      <c r="FM701" s="38">
        <v>96.863410000000002</v>
      </c>
      <c r="FN701" s="38">
        <v>103.1147</v>
      </c>
      <c r="FO701" s="38">
        <v>108.17010000000001</v>
      </c>
      <c r="FP701" s="38">
        <v>106.6485</v>
      </c>
      <c r="FQ701" s="38">
        <v>105.5065</v>
      </c>
      <c r="FR701" s="38">
        <v>104.5748</v>
      </c>
      <c r="FS701" s="38">
        <v>100.7176</v>
      </c>
      <c r="FT701" s="38">
        <v>96.952870000000004</v>
      </c>
      <c r="FU701" s="38">
        <v>90.881259999999997</v>
      </c>
      <c r="FV701" s="38">
        <v>85.661990000000003</v>
      </c>
      <c r="FW701">
        <v>80.705659999999995</v>
      </c>
      <c r="FX701">
        <v>77.629249999999999</v>
      </c>
      <c r="FY701">
        <v>75.67492</v>
      </c>
      <c r="FZ701">
        <v>0.36701329999999999</v>
      </c>
      <c r="GA701">
        <v>2.7595580000000002</v>
      </c>
      <c r="GB701">
        <v>1</v>
      </c>
    </row>
    <row r="702" spans="1:184" x14ac:dyDescent="0.3">
      <c r="A702" t="s">
        <v>279</v>
      </c>
      <c r="B702" t="s">
        <v>1</v>
      </c>
      <c r="C702" t="s">
        <v>262</v>
      </c>
      <c r="D702" t="s">
        <v>1</v>
      </c>
      <c r="E702" t="s">
        <v>1</v>
      </c>
      <c r="F702" t="s">
        <v>1</v>
      </c>
      <c r="G702" t="s">
        <v>1</v>
      </c>
      <c r="H702" s="40" t="s">
        <v>1</v>
      </c>
      <c r="I702" s="18" t="s">
        <v>1</v>
      </c>
      <c r="J702" s="38" t="s">
        <v>1</v>
      </c>
      <c r="K702" s="18">
        <v>44811</v>
      </c>
      <c r="L702" s="38">
        <v>715</v>
      </c>
      <c r="M702" s="38">
        <v>715</v>
      </c>
      <c r="N702" s="38">
        <v>16.655000000000001</v>
      </c>
      <c r="O702" s="38">
        <v>15.89456</v>
      </c>
      <c r="P702" s="38">
        <v>15.198169999999999</v>
      </c>
      <c r="Q702" s="38">
        <v>15.080439999999999</v>
      </c>
      <c r="R702" s="38">
        <v>15.28936</v>
      </c>
      <c r="S702" s="38">
        <v>16.66348</v>
      </c>
      <c r="T702" s="38">
        <v>18.59656</v>
      </c>
      <c r="U702" s="38">
        <v>20.411760000000001</v>
      </c>
      <c r="V702" s="38">
        <v>23.336300000000001</v>
      </c>
      <c r="W702" s="38">
        <v>25.58379</v>
      </c>
      <c r="X702" s="38">
        <v>27.155799999999999</v>
      </c>
      <c r="Y702" s="38">
        <v>28.7346</v>
      </c>
      <c r="Z702" s="38">
        <v>29.921679999999999</v>
      </c>
      <c r="AA702" s="38">
        <v>30.71726</v>
      </c>
      <c r="AB702" s="38">
        <v>30.9208</v>
      </c>
      <c r="AC702" s="38">
        <v>30.44388</v>
      </c>
      <c r="AD702" s="38">
        <v>28.97326</v>
      </c>
      <c r="AE702" s="38">
        <v>26.55161</v>
      </c>
      <c r="AF702" s="38">
        <v>24.075579999999999</v>
      </c>
      <c r="AG702" s="38">
        <v>22.288340000000002</v>
      </c>
      <c r="AH702" s="38">
        <v>20.707940000000001</v>
      </c>
      <c r="AI702" s="38">
        <v>19.313079999999999</v>
      </c>
      <c r="AJ702" s="38">
        <v>17.482780000000002</v>
      </c>
      <c r="AK702" s="38">
        <v>16.607959999999999</v>
      </c>
      <c r="AL702" s="38">
        <v>0.15148629999999999</v>
      </c>
      <c r="AM702" s="38">
        <v>0.25679419999999997</v>
      </c>
      <c r="AN702" s="38">
        <v>1.8780999999999999E-2</v>
      </c>
      <c r="AO702" s="38">
        <v>0.37846960000000002</v>
      </c>
      <c r="AP702" s="38">
        <v>0.16948820000000001</v>
      </c>
      <c r="AQ702" s="38">
        <v>-0.1201894</v>
      </c>
      <c r="AR702" s="38">
        <v>-0.67096979999999995</v>
      </c>
      <c r="AS702" s="38">
        <v>-0.73643950000000002</v>
      </c>
      <c r="AT702" s="38">
        <v>-0.72978480000000001</v>
      </c>
      <c r="AU702" s="38">
        <v>-0.8411438</v>
      </c>
      <c r="AV702" s="38">
        <v>-0.48407640000000002</v>
      </c>
      <c r="AW702" s="38">
        <v>-0.31517220000000001</v>
      </c>
      <c r="AX702" s="38">
        <v>0.4202072</v>
      </c>
      <c r="AY702" s="38">
        <v>-0.24348610000000001</v>
      </c>
      <c r="AZ702" s="38">
        <v>-0.50413549999999996</v>
      </c>
      <c r="BA702" s="38">
        <v>-0.81131920000000002</v>
      </c>
      <c r="BB702" s="38">
        <v>-0.30537779999999998</v>
      </c>
      <c r="BC702" s="38">
        <v>7.1938000000000002E-2</v>
      </c>
      <c r="BD702" s="38">
        <v>0.38582230000000001</v>
      </c>
      <c r="BE702" s="38">
        <v>0.3513387</v>
      </c>
      <c r="BF702" s="38">
        <v>0.42074420000000001</v>
      </c>
      <c r="BG702" s="38">
        <v>0.50124599999999997</v>
      </c>
      <c r="BH702" s="38">
        <v>9.5858200000000005E-2</v>
      </c>
      <c r="BI702" s="38">
        <v>0.3311924</v>
      </c>
      <c r="BJ702" s="38">
        <v>0.31582769999999999</v>
      </c>
      <c r="BK702" s="38">
        <v>0.38547740000000003</v>
      </c>
      <c r="BL702" s="38">
        <v>0.10701629999999999</v>
      </c>
      <c r="BM702" s="38">
        <v>0.45144960000000001</v>
      </c>
      <c r="BN702" s="38">
        <v>0.27481339999999999</v>
      </c>
      <c r="BO702" s="38">
        <v>-2.90341E-2</v>
      </c>
      <c r="BP702" s="38">
        <v>-0.57782100000000003</v>
      </c>
      <c r="BQ702" s="38">
        <v>-0.61986019999999997</v>
      </c>
      <c r="BR702" s="38">
        <v>-0.63584569999999996</v>
      </c>
      <c r="BS702" s="38">
        <v>-0.6896698</v>
      </c>
      <c r="BT702" s="38">
        <v>-0.38335849999999999</v>
      </c>
      <c r="BU702" s="38">
        <v>-0.2246068</v>
      </c>
      <c r="BV702" s="38">
        <v>0.52120330000000004</v>
      </c>
      <c r="BW702" s="38">
        <v>-0.1738806</v>
      </c>
      <c r="BX702" s="38">
        <v>-0.33337250000000002</v>
      </c>
      <c r="BY702" s="38">
        <v>-0.61333280000000001</v>
      </c>
      <c r="BZ702" s="38">
        <v>-7.4932799999999994E-2</v>
      </c>
      <c r="CA702" s="38">
        <v>0.31068810000000002</v>
      </c>
      <c r="CB702" s="38">
        <v>0.58252349999999997</v>
      </c>
      <c r="CC702" s="38">
        <v>0.56137530000000002</v>
      </c>
      <c r="CD702" s="38">
        <v>0.61573060000000002</v>
      </c>
      <c r="CE702" s="38">
        <v>0.64778210000000003</v>
      </c>
      <c r="CF702" s="38">
        <v>0.244618</v>
      </c>
      <c r="CG702" s="38">
        <v>0.48399340000000002</v>
      </c>
      <c r="CH702" s="38">
        <v>0.42964999999999998</v>
      </c>
      <c r="CI702" s="38">
        <v>0.474603</v>
      </c>
      <c r="CJ702" s="38">
        <v>0.1681279</v>
      </c>
      <c r="CK702" s="38">
        <v>0.50199530000000003</v>
      </c>
      <c r="CL702" s="38">
        <v>0.3477614</v>
      </c>
      <c r="CM702" s="38">
        <v>3.40998E-2</v>
      </c>
      <c r="CN702" s="38">
        <v>-0.51330640000000005</v>
      </c>
      <c r="CO702" s="38">
        <v>-0.53911779999999998</v>
      </c>
      <c r="CP702" s="38">
        <v>-0.5707837</v>
      </c>
      <c r="CQ702" s="38">
        <v>-0.58475940000000004</v>
      </c>
      <c r="CR702" s="38">
        <v>-0.31360159999999998</v>
      </c>
      <c r="CS702" s="38">
        <v>-0.16188150000000001</v>
      </c>
      <c r="CT702" s="38">
        <v>0.59115280000000003</v>
      </c>
      <c r="CU702" s="38">
        <v>-0.12567200000000001</v>
      </c>
      <c r="CV702" s="38">
        <v>-0.2151026</v>
      </c>
      <c r="CW702" s="38">
        <v>-0.47620810000000002</v>
      </c>
      <c r="CX702" s="38">
        <v>8.4672700000000004E-2</v>
      </c>
      <c r="CY702" s="38">
        <v>0.47604580000000002</v>
      </c>
      <c r="CZ702" s="38">
        <v>0.71875820000000001</v>
      </c>
      <c r="DA702" s="38">
        <v>0.70684590000000003</v>
      </c>
      <c r="DB702" s="38">
        <v>0.75077760000000004</v>
      </c>
      <c r="DC702" s="38">
        <v>0.74927259999999996</v>
      </c>
      <c r="DD702" s="38">
        <v>0.34764859999999997</v>
      </c>
      <c r="DE702" s="38">
        <v>0.58982290000000004</v>
      </c>
      <c r="DF702" s="38">
        <v>0.54347239999999997</v>
      </c>
      <c r="DG702" s="38">
        <v>0.56372860000000002</v>
      </c>
      <c r="DH702" s="38">
        <v>0.22923940000000001</v>
      </c>
      <c r="DI702" s="38">
        <v>0.55254110000000001</v>
      </c>
      <c r="DJ702" s="38">
        <v>0.42070940000000001</v>
      </c>
      <c r="DK702" s="38">
        <v>9.7233700000000006E-2</v>
      </c>
      <c r="DL702" s="38">
        <v>-0.44879180000000002</v>
      </c>
      <c r="DM702" s="38">
        <v>-0.45837529999999999</v>
      </c>
      <c r="DN702" s="38">
        <v>-0.50572170000000005</v>
      </c>
      <c r="DO702" s="38">
        <v>-0.47984900000000003</v>
      </c>
      <c r="DP702" s="38">
        <v>-0.2438448</v>
      </c>
      <c r="DQ702" s="38">
        <v>-9.91562E-2</v>
      </c>
      <c r="DR702" s="38">
        <v>0.66110239999999998</v>
      </c>
      <c r="DS702" s="38">
        <v>-7.7463400000000002E-2</v>
      </c>
      <c r="DT702" s="38">
        <v>-9.6832699999999994E-2</v>
      </c>
      <c r="DU702" s="38">
        <v>-0.33908329999999998</v>
      </c>
      <c r="DV702" s="38">
        <v>0.2442782</v>
      </c>
      <c r="DW702" s="38">
        <v>0.64140339999999996</v>
      </c>
      <c r="DX702" s="38">
        <v>0.8549928</v>
      </c>
      <c r="DY702" s="38">
        <v>0.85231650000000003</v>
      </c>
      <c r="DZ702" s="38">
        <v>0.88582459999999996</v>
      </c>
      <c r="EA702" s="38">
        <v>0.85076300000000005</v>
      </c>
      <c r="EB702" s="38">
        <v>0.4506792</v>
      </c>
      <c r="EC702" s="38">
        <v>0.69565239999999995</v>
      </c>
      <c r="ED702" s="38">
        <v>0.70781380000000005</v>
      </c>
      <c r="EE702" s="38">
        <v>0.69241189999999997</v>
      </c>
      <c r="EF702" s="38">
        <v>0.3174748</v>
      </c>
      <c r="EG702" s="38">
        <v>0.62552110000000005</v>
      </c>
      <c r="EH702" s="38">
        <v>0.52603469999999997</v>
      </c>
      <c r="EI702" s="38">
        <v>0.1883891</v>
      </c>
      <c r="EJ702" s="38">
        <v>-0.35564299999999999</v>
      </c>
      <c r="EK702" s="38">
        <v>-0.34179599999999999</v>
      </c>
      <c r="EL702" s="38">
        <v>-0.4117826</v>
      </c>
      <c r="EM702" s="38">
        <v>-0.32837499999999997</v>
      </c>
      <c r="EN702" s="38">
        <v>-0.1431269</v>
      </c>
      <c r="EO702" s="38">
        <v>-8.5908000000000009E-3</v>
      </c>
      <c r="EP702" s="38">
        <v>0.76209839999999995</v>
      </c>
      <c r="EQ702" s="38">
        <v>-7.8578999999999993E-3</v>
      </c>
      <c r="ER702" s="38">
        <v>7.3930300000000004E-2</v>
      </c>
      <c r="ES702" s="38">
        <v>-0.1410969</v>
      </c>
      <c r="ET702" s="38">
        <v>0.47472320000000001</v>
      </c>
      <c r="EU702" s="38">
        <v>0.88015350000000003</v>
      </c>
      <c r="EV702" s="38">
        <v>1.0516939999999999</v>
      </c>
      <c r="EW702" s="38">
        <v>1.0623530000000001</v>
      </c>
      <c r="EX702" s="38">
        <v>1.080811</v>
      </c>
      <c r="EY702" s="38">
        <v>0.99729909999999999</v>
      </c>
      <c r="EZ702" s="38">
        <v>0.59943900000000006</v>
      </c>
      <c r="FA702" s="38">
        <v>0.84845329999999997</v>
      </c>
      <c r="FB702" s="38">
        <v>73.454269999999994</v>
      </c>
      <c r="FC702" s="38">
        <v>71.441850000000002</v>
      </c>
      <c r="FD702" s="38">
        <v>70.41413</v>
      </c>
      <c r="FE702" s="38">
        <v>68.574579999999997</v>
      </c>
      <c r="FF702" s="38">
        <v>67.129260000000002</v>
      </c>
      <c r="FG702" s="38">
        <v>66.364099999999993</v>
      </c>
      <c r="FH702" s="38">
        <v>65.857479999999995</v>
      </c>
      <c r="FI702" s="38">
        <v>66.912540000000007</v>
      </c>
      <c r="FJ702" s="38">
        <v>71.276319999999998</v>
      </c>
      <c r="FK702" s="38">
        <v>76.678479999999993</v>
      </c>
      <c r="FL702" s="38">
        <v>82.154719999999998</v>
      </c>
      <c r="FM702" s="38">
        <v>86.645820000000001</v>
      </c>
      <c r="FN702" s="38">
        <v>91.254140000000007</v>
      </c>
      <c r="FO702" s="38">
        <v>95.336500000000001</v>
      </c>
      <c r="FP702" s="38">
        <v>98.815569999999994</v>
      </c>
      <c r="FQ702" s="38">
        <v>100.5645</v>
      </c>
      <c r="FR702" s="38">
        <v>99.570480000000003</v>
      </c>
      <c r="FS702" s="38">
        <v>96.65</v>
      </c>
      <c r="FT702" s="38">
        <v>92.041499999999999</v>
      </c>
      <c r="FU702" s="38">
        <v>86.166640000000001</v>
      </c>
      <c r="FV702" s="38">
        <v>81.770669999999996</v>
      </c>
      <c r="FW702">
        <v>77.655940000000001</v>
      </c>
      <c r="FX702">
        <v>72.982110000000006</v>
      </c>
      <c r="FY702">
        <v>70.926140000000004</v>
      </c>
      <c r="FZ702">
        <v>0.26197880000000001</v>
      </c>
      <c r="GA702">
        <v>1.88222</v>
      </c>
      <c r="GB702">
        <v>1</v>
      </c>
    </row>
    <row r="703" spans="1:184" x14ac:dyDescent="0.3">
      <c r="A703" t="s">
        <v>279</v>
      </c>
      <c r="B703" t="s">
        <v>1</v>
      </c>
      <c r="C703" t="s">
        <v>262</v>
      </c>
      <c r="D703" t="s">
        <v>1</v>
      </c>
      <c r="E703" t="s">
        <v>1</v>
      </c>
      <c r="F703" t="s">
        <v>1</v>
      </c>
      <c r="G703" t="s">
        <v>1</v>
      </c>
      <c r="H703" s="40" t="s">
        <v>1</v>
      </c>
      <c r="I703" s="18" t="s">
        <v>1</v>
      </c>
      <c r="J703" s="38" t="s">
        <v>1</v>
      </c>
      <c r="K703" s="18" t="s">
        <v>2</v>
      </c>
      <c r="L703" s="38">
        <v>719</v>
      </c>
      <c r="M703" s="38">
        <v>719</v>
      </c>
      <c r="N703" s="38">
        <v>13.771420000000001</v>
      </c>
      <c r="O703" s="38">
        <v>13.222709999999999</v>
      </c>
      <c r="P703" s="38">
        <v>12.848560000000001</v>
      </c>
      <c r="Q703" s="38">
        <v>12.832940000000001</v>
      </c>
      <c r="R703" s="38">
        <v>13.19027</v>
      </c>
      <c r="S703" s="38">
        <v>14.46613</v>
      </c>
      <c r="T703" s="38">
        <v>16.22186</v>
      </c>
      <c r="U703" s="38">
        <v>17.979949999999999</v>
      </c>
      <c r="V703" s="38">
        <v>20.367100000000001</v>
      </c>
      <c r="W703" s="38">
        <v>22.314309999999999</v>
      </c>
      <c r="X703" s="38">
        <v>23.768820000000002</v>
      </c>
      <c r="Y703" s="38">
        <v>25.216390000000001</v>
      </c>
      <c r="Z703" s="38">
        <v>26.094259999999998</v>
      </c>
      <c r="AA703" s="38">
        <v>27.338539999999998</v>
      </c>
      <c r="AB703" s="38">
        <v>27.769600000000001</v>
      </c>
      <c r="AC703" s="38">
        <v>27.475629999999999</v>
      </c>
      <c r="AD703" s="38">
        <v>25.999949999999998</v>
      </c>
      <c r="AE703" s="38">
        <v>23.82705</v>
      </c>
      <c r="AF703" s="38">
        <v>21.71189</v>
      </c>
      <c r="AG703" s="38">
        <v>20.138760000000001</v>
      </c>
      <c r="AH703" s="38">
        <v>18.636060000000001</v>
      </c>
      <c r="AI703" s="38">
        <v>17.242180000000001</v>
      </c>
      <c r="AJ703" s="38">
        <v>15.842890000000001</v>
      </c>
      <c r="AK703" s="38">
        <v>14.89409</v>
      </c>
      <c r="AL703" s="38">
        <v>-0.14225599999999999</v>
      </c>
      <c r="AM703" s="38">
        <v>-7.1810299999999994E-2</v>
      </c>
      <c r="AN703" s="38">
        <v>-4.5966300000000002E-2</v>
      </c>
      <c r="AO703" s="38">
        <v>2.95792E-2</v>
      </c>
      <c r="AP703" s="38">
        <v>-0.1232509</v>
      </c>
      <c r="AQ703" s="38">
        <v>-0.1006889</v>
      </c>
      <c r="AR703" s="38">
        <v>-4.2377100000000001E-2</v>
      </c>
      <c r="AS703" s="38">
        <v>-0.13271730000000001</v>
      </c>
      <c r="AT703" s="38">
        <v>-1.5976000000000001E-2</v>
      </c>
      <c r="AU703" s="38">
        <v>-0.1115211</v>
      </c>
      <c r="AV703" s="38">
        <v>-0.28650809999999999</v>
      </c>
      <c r="AW703" s="38">
        <v>-0.180455</v>
      </c>
      <c r="AX703" s="38">
        <v>2.48215E-2</v>
      </c>
      <c r="AY703" s="38">
        <v>1.3711000000000001E-3</v>
      </c>
      <c r="AZ703" s="38">
        <v>-1.68956E-2</v>
      </c>
      <c r="BA703" s="38">
        <v>8.6975999999999998E-3</v>
      </c>
      <c r="BB703" s="38">
        <v>0.2049028</v>
      </c>
      <c r="BC703" s="38">
        <v>0.18264630000000001</v>
      </c>
      <c r="BD703" s="38">
        <v>0.42353030000000003</v>
      </c>
      <c r="BE703" s="38">
        <v>0.30967749999999999</v>
      </c>
      <c r="BF703" s="38">
        <v>0.26541619999999999</v>
      </c>
      <c r="BG703" s="38">
        <v>-3.2023900000000001E-2</v>
      </c>
      <c r="BH703" s="38">
        <v>2.31045E-2</v>
      </c>
      <c r="BI703" s="38">
        <v>5.0982899999999998E-2</v>
      </c>
      <c r="BJ703" s="38">
        <v>-8.9501899999999995E-2</v>
      </c>
      <c r="BK703" s="38">
        <v>-2.3525600000000001E-2</v>
      </c>
      <c r="BL703" s="38">
        <v>-1.0716399999999999E-2</v>
      </c>
      <c r="BM703" s="38">
        <v>5.8612200000000003E-2</v>
      </c>
      <c r="BN703" s="38">
        <v>-7.8754000000000005E-2</v>
      </c>
      <c r="BO703" s="38">
        <v>-6.7360199999999995E-2</v>
      </c>
      <c r="BP703" s="38">
        <v>-5.6836999999999999E-3</v>
      </c>
      <c r="BQ703" s="38">
        <v>-7.4201900000000001E-2</v>
      </c>
      <c r="BR703" s="38">
        <v>2.9425300000000001E-2</v>
      </c>
      <c r="BS703" s="38">
        <v>-5.1960300000000001E-2</v>
      </c>
      <c r="BT703" s="38">
        <v>-0.19206870000000001</v>
      </c>
      <c r="BU703" s="38">
        <v>-0.110972</v>
      </c>
      <c r="BV703" s="38">
        <v>6.67267E-2</v>
      </c>
      <c r="BW703" s="38">
        <v>5.4142000000000003E-2</v>
      </c>
      <c r="BX703" s="38">
        <v>5.5601299999999999E-2</v>
      </c>
      <c r="BY703" s="38">
        <v>0.1085835</v>
      </c>
      <c r="BZ703" s="38">
        <v>0.32267040000000002</v>
      </c>
      <c r="CA703" s="38">
        <v>0.30439680000000002</v>
      </c>
      <c r="CB703" s="38">
        <v>0.52117749999999996</v>
      </c>
      <c r="CC703" s="38">
        <v>0.42511939999999998</v>
      </c>
      <c r="CD703" s="38">
        <v>0.37030679999999999</v>
      </c>
      <c r="CE703" s="38">
        <v>6.0730100000000002E-2</v>
      </c>
      <c r="CF703" s="38">
        <v>0.1027187</v>
      </c>
      <c r="CG703" s="38">
        <v>0.12574560000000001</v>
      </c>
      <c r="CH703" s="38">
        <v>-5.2964600000000001E-2</v>
      </c>
      <c r="CI703" s="38">
        <v>9.9162999999999994E-3</v>
      </c>
      <c r="CJ703" s="38">
        <v>1.36977E-2</v>
      </c>
      <c r="CK703" s="38">
        <v>7.8720499999999999E-2</v>
      </c>
      <c r="CL703" s="38">
        <v>-4.7935600000000002E-2</v>
      </c>
      <c r="CM703" s="38">
        <v>-4.4276900000000001E-2</v>
      </c>
      <c r="CN703" s="38">
        <v>1.97301E-2</v>
      </c>
      <c r="CO703" s="38">
        <v>-3.3674299999999997E-2</v>
      </c>
      <c r="CP703" s="38">
        <v>6.087E-2</v>
      </c>
      <c r="CQ703" s="38">
        <v>-1.07087E-2</v>
      </c>
      <c r="CR703" s="38">
        <v>-0.1266603</v>
      </c>
      <c r="CS703" s="38">
        <v>-6.2848299999999996E-2</v>
      </c>
      <c r="CT703" s="38">
        <v>9.5750000000000002E-2</v>
      </c>
      <c r="CU703" s="38">
        <v>9.0690999999999994E-2</v>
      </c>
      <c r="CV703" s="38">
        <v>0.1058124</v>
      </c>
      <c r="CW703" s="38">
        <v>0.17776410000000001</v>
      </c>
      <c r="CX703" s="38">
        <v>0.40423579999999998</v>
      </c>
      <c r="CY703" s="38">
        <v>0.38872089999999998</v>
      </c>
      <c r="CZ703" s="38">
        <v>0.58880759999999999</v>
      </c>
      <c r="DA703" s="38">
        <v>0.50507409999999997</v>
      </c>
      <c r="DB703" s="38">
        <v>0.44295380000000001</v>
      </c>
      <c r="DC703" s="38">
        <v>0.1249712</v>
      </c>
      <c r="DD703" s="38">
        <v>0.15785920000000001</v>
      </c>
      <c r="DE703" s="38">
        <v>0.17752609999999999</v>
      </c>
      <c r="DF703" s="38">
        <v>-1.6427400000000002E-2</v>
      </c>
      <c r="DG703" s="38">
        <v>4.33582E-2</v>
      </c>
      <c r="DH703" s="38">
        <v>3.8111699999999998E-2</v>
      </c>
      <c r="DI703" s="38">
        <v>9.8828700000000005E-2</v>
      </c>
      <c r="DJ703" s="38">
        <v>-1.7117199999999999E-2</v>
      </c>
      <c r="DK703" s="38">
        <v>-2.1193500000000001E-2</v>
      </c>
      <c r="DL703" s="38">
        <v>4.5143900000000001E-2</v>
      </c>
      <c r="DM703" s="38">
        <v>6.8532000000000003E-3</v>
      </c>
      <c r="DN703" s="38">
        <v>9.2314800000000002E-2</v>
      </c>
      <c r="DO703" s="38">
        <v>3.0542900000000001E-2</v>
      </c>
      <c r="DP703" s="38">
        <v>-6.1251800000000002E-2</v>
      </c>
      <c r="DQ703" s="38">
        <v>-1.47245E-2</v>
      </c>
      <c r="DR703" s="38">
        <v>0.12477340000000001</v>
      </c>
      <c r="DS703" s="38">
        <v>0.12723999999999999</v>
      </c>
      <c r="DT703" s="38">
        <v>0.15602360000000001</v>
      </c>
      <c r="DU703" s="38">
        <v>0.24694479999999999</v>
      </c>
      <c r="DV703" s="38">
        <v>0.48580119999999999</v>
      </c>
      <c r="DW703" s="38">
        <v>0.47304499999999999</v>
      </c>
      <c r="DX703" s="38">
        <v>0.65643779999999996</v>
      </c>
      <c r="DY703" s="38">
        <v>0.58502880000000002</v>
      </c>
      <c r="DZ703" s="38">
        <v>0.51560070000000002</v>
      </c>
      <c r="EA703" s="38">
        <v>0.1892124</v>
      </c>
      <c r="EB703" s="38">
        <v>0.21299979999999999</v>
      </c>
      <c r="EC703" s="38">
        <v>0.2293066</v>
      </c>
      <c r="ED703" s="38">
        <v>3.6326700000000003E-2</v>
      </c>
      <c r="EE703" s="38">
        <v>9.1642899999999999E-2</v>
      </c>
      <c r="EF703" s="38">
        <v>7.3361700000000002E-2</v>
      </c>
      <c r="EG703" s="38">
        <v>0.1278618</v>
      </c>
      <c r="EH703" s="38">
        <v>2.73796E-2</v>
      </c>
      <c r="EI703" s="38">
        <v>1.2135200000000001E-2</v>
      </c>
      <c r="EJ703" s="38">
        <v>8.1837400000000005E-2</v>
      </c>
      <c r="EK703" s="38">
        <v>6.5368599999999999E-2</v>
      </c>
      <c r="EL703" s="38">
        <v>0.13771600000000001</v>
      </c>
      <c r="EM703" s="38">
        <v>9.0103600000000006E-2</v>
      </c>
      <c r="EN703" s="38">
        <v>3.3187599999999998E-2</v>
      </c>
      <c r="EO703" s="38">
        <v>5.4758500000000002E-2</v>
      </c>
      <c r="EP703" s="38">
        <v>0.16667850000000001</v>
      </c>
      <c r="EQ703" s="38">
        <v>0.180011</v>
      </c>
      <c r="ER703" s="38">
        <v>0.22852049999999999</v>
      </c>
      <c r="ES703" s="38">
        <v>0.34683069999999999</v>
      </c>
      <c r="ET703" s="38">
        <v>0.60356880000000002</v>
      </c>
      <c r="EU703" s="38">
        <v>0.59479559999999998</v>
      </c>
      <c r="EV703" s="38">
        <v>0.75408500000000001</v>
      </c>
      <c r="EW703" s="38">
        <v>0.7004707</v>
      </c>
      <c r="EX703" s="38">
        <v>0.62049140000000003</v>
      </c>
      <c r="EY703" s="38">
        <v>0.2819663</v>
      </c>
      <c r="EZ703" s="38">
        <v>0.29261389999999998</v>
      </c>
      <c r="FA703" s="38">
        <v>0.30406929999999999</v>
      </c>
      <c r="FB703" s="38">
        <v>64.411649999999995</v>
      </c>
      <c r="FC703" s="38">
        <v>62.767339999999997</v>
      </c>
      <c r="FD703" s="38">
        <v>61.243279999999999</v>
      </c>
      <c r="FE703" s="38">
        <v>60.010359999999999</v>
      </c>
      <c r="FF703" s="38">
        <v>58.882469999999998</v>
      </c>
      <c r="FG703" s="38">
        <v>57.909869999999998</v>
      </c>
      <c r="FH703" s="38">
        <v>57.831919999999997</v>
      </c>
      <c r="FI703" s="38">
        <v>60.364049999999999</v>
      </c>
      <c r="FJ703" s="38">
        <v>65.170299999999997</v>
      </c>
      <c r="FK703" s="38">
        <v>70.683670000000006</v>
      </c>
      <c r="FL703" s="38">
        <v>76.687830000000005</v>
      </c>
      <c r="FM703" s="38">
        <v>82.497060000000005</v>
      </c>
      <c r="FN703" s="38">
        <v>87.756190000000004</v>
      </c>
      <c r="FO703" s="38">
        <v>91.763289999999998</v>
      </c>
      <c r="FP703" s="38">
        <v>93.679349999999999</v>
      </c>
      <c r="FQ703" s="38">
        <v>94.108329999999995</v>
      </c>
      <c r="FR703" s="38">
        <v>93.145340000000004</v>
      </c>
      <c r="FS703" s="38">
        <v>90.884479999999996</v>
      </c>
      <c r="FT703" s="38">
        <v>87.568569999999994</v>
      </c>
      <c r="FU703" s="38">
        <v>82.908230000000003</v>
      </c>
      <c r="FV703" s="38">
        <v>77.599950000000007</v>
      </c>
      <c r="FW703">
        <v>72.783699999999996</v>
      </c>
      <c r="FX703">
        <v>69.305160000000001</v>
      </c>
      <c r="FY703">
        <v>66.711370000000002</v>
      </c>
      <c r="FZ703">
        <v>0.12994230000000001</v>
      </c>
      <c r="GA703">
        <v>0.90388990000000002</v>
      </c>
      <c r="GB703">
        <v>1</v>
      </c>
    </row>
    <row r="704" spans="1:184" x14ac:dyDescent="0.3">
      <c r="A704" t="s">
        <v>279</v>
      </c>
      <c r="B704" t="s">
        <v>1</v>
      </c>
      <c r="C704" t="s">
        <v>278</v>
      </c>
      <c r="D704" t="s">
        <v>1</v>
      </c>
      <c r="E704" t="s">
        <v>1</v>
      </c>
      <c r="F704" t="s">
        <v>1</v>
      </c>
      <c r="G704" t="s">
        <v>1</v>
      </c>
      <c r="H704" s="40" t="s">
        <v>1</v>
      </c>
      <c r="I704" s="18" t="s">
        <v>1</v>
      </c>
      <c r="J704" s="38" t="s">
        <v>1</v>
      </c>
      <c r="K704" s="18">
        <v>44722</v>
      </c>
      <c r="L704" s="38">
        <v>5053</v>
      </c>
      <c r="M704" s="38">
        <v>5053</v>
      </c>
      <c r="N704" s="38">
        <v>13.59042</v>
      </c>
      <c r="O704" s="38">
        <v>13.055490000000001</v>
      </c>
      <c r="P704" s="38">
        <v>12.69398</v>
      </c>
      <c r="Q704" s="38">
        <v>12.57891</v>
      </c>
      <c r="R704" s="38">
        <v>13.010350000000001</v>
      </c>
      <c r="S704" s="38">
        <v>14.06291</v>
      </c>
      <c r="T704" s="38">
        <v>15.35338</v>
      </c>
      <c r="U704" s="38">
        <v>17.394089999999998</v>
      </c>
      <c r="V704" s="38">
        <v>19.645309999999998</v>
      </c>
      <c r="W704" s="38">
        <v>21.306280000000001</v>
      </c>
      <c r="X704" s="38">
        <v>22.849080000000001</v>
      </c>
      <c r="Y704" s="38">
        <v>24.111329999999999</v>
      </c>
      <c r="Z704" s="38">
        <v>24.771059999999999</v>
      </c>
      <c r="AA704" s="38">
        <v>25.421790000000001</v>
      </c>
      <c r="AB704" s="38">
        <v>25.496479999999998</v>
      </c>
      <c r="AC704" s="38">
        <v>24.977399999999999</v>
      </c>
      <c r="AD704" s="38">
        <v>24.01295</v>
      </c>
      <c r="AE704" s="38">
        <v>22.589839999999999</v>
      </c>
      <c r="AF704" s="38">
        <v>21.249169999999999</v>
      </c>
      <c r="AG704" s="38">
        <v>20.135660000000001</v>
      </c>
      <c r="AH704" s="38">
        <v>19.312139999999999</v>
      </c>
      <c r="AI704" s="38">
        <v>18.26107</v>
      </c>
      <c r="AJ704" s="38">
        <v>16.53877</v>
      </c>
      <c r="AK704" s="38">
        <v>15.00029</v>
      </c>
      <c r="AL704" s="38">
        <v>8.8786999999999998E-3</v>
      </c>
      <c r="AM704" s="38">
        <v>-1.5968099999999999E-2</v>
      </c>
      <c r="AN704" s="38">
        <v>1.45112E-2</v>
      </c>
      <c r="AO704" s="38">
        <v>0.1303888</v>
      </c>
      <c r="AP704" s="38">
        <v>0.20163729999999999</v>
      </c>
      <c r="AQ704" s="38">
        <v>2.3797700000000001E-2</v>
      </c>
      <c r="AR704" s="38">
        <v>-0.1687227</v>
      </c>
      <c r="AS704" s="38">
        <v>-0.27467160000000002</v>
      </c>
      <c r="AT704" s="38">
        <v>-0.20256579999999999</v>
      </c>
      <c r="AU704" s="38">
        <v>-0.25115900000000002</v>
      </c>
      <c r="AV704" s="38">
        <v>-0.27280090000000001</v>
      </c>
      <c r="AW704" s="38">
        <v>-0.27689209999999997</v>
      </c>
      <c r="AX704" s="38">
        <v>-0.1090216</v>
      </c>
      <c r="AY704" s="38">
        <v>1.9268500000000001E-2</v>
      </c>
      <c r="AZ704" s="38">
        <v>0.31125069999999999</v>
      </c>
      <c r="BA704" s="38">
        <v>9.9137400000000001E-2</v>
      </c>
      <c r="BB704" s="38">
        <v>5.5575699999999999E-2</v>
      </c>
      <c r="BC704" s="38">
        <v>-2.1760000000000002E-2</v>
      </c>
      <c r="BD704" s="38">
        <v>-0.2455647</v>
      </c>
      <c r="BE704" s="38">
        <v>-0.35605540000000002</v>
      </c>
      <c r="BF704" s="38">
        <v>-0.22130469999999999</v>
      </c>
      <c r="BG704" s="38">
        <v>-0.18331030000000001</v>
      </c>
      <c r="BH704" s="38">
        <v>-0.2509538</v>
      </c>
      <c r="BI704" s="38">
        <v>-0.4740973</v>
      </c>
      <c r="BJ704" s="38">
        <v>5.1103099999999999E-2</v>
      </c>
      <c r="BK704" s="38">
        <v>2.5943899999999999E-2</v>
      </c>
      <c r="BL704" s="38">
        <v>6.0510099999999997E-2</v>
      </c>
      <c r="BM704" s="38">
        <v>0.16102910000000001</v>
      </c>
      <c r="BN704" s="38">
        <v>0.22987589999999999</v>
      </c>
      <c r="BO704" s="38">
        <v>5.8319500000000003E-2</v>
      </c>
      <c r="BP704" s="38">
        <v>-0.102089</v>
      </c>
      <c r="BQ704" s="38">
        <v>-0.23746900000000001</v>
      </c>
      <c r="BR704" s="38">
        <v>-0.15331549999999999</v>
      </c>
      <c r="BS704" s="38">
        <v>-0.20073150000000001</v>
      </c>
      <c r="BT704" s="38">
        <v>-0.2277922</v>
      </c>
      <c r="BU704" s="38">
        <v>-0.231736</v>
      </c>
      <c r="BV704" s="38">
        <v>-8.9431999999999998E-2</v>
      </c>
      <c r="BW704" s="38">
        <v>5.0323600000000003E-2</v>
      </c>
      <c r="BX704" s="38">
        <v>0.37578889999999998</v>
      </c>
      <c r="BY704" s="38">
        <v>0.1763266</v>
      </c>
      <c r="BZ704" s="38">
        <v>0.12216490000000001</v>
      </c>
      <c r="CA704" s="38">
        <v>4.9150100000000002E-2</v>
      </c>
      <c r="CB704" s="38">
        <v>-0.1725633</v>
      </c>
      <c r="CC704" s="38">
        <v>-0.28757250000000001</v>
      </c>
      <c r="CD704" s="38">
        <v>-0.162414</v>
      </c>
      <c r="CE704" s="38">
        <v>-0.1009545</v>
      </c>
      <c r="CF704" s="38">
        <v>-0.17409169999999999</v>
      </c>
      <c r="CG704" s="38">
        <v>-0.40283940000000001</v>
      </c>
      <c r="CH704" s="38">
        <v>8.0347600000000005E-2</v>
      </c>
      <c r="CI704" s="38">
        <v>5.4972E-2</v>
      </c>
      <c r="CJ704" s="38">
        <v>9.2368800000000001E-2</v>
      </c>
      <c r="CK704" s="38">
        <v>0.18225040000000001</v>
      </c>
      <c r="CL704" s="38">
        <v>0.24943380000000001</v>
      </c>
      <c r="CM704" s="38">
        <v>8.2229200000000002E-2</v>
      </c>
      <c r="CN704" s="38">
        <v>-5.5938700000000001E-2</v>
      </c>
      <c r="CO704" s="38">
        <v>-0.21170249999999999</v>
      </c>
      <c r="CP704" s="38">
        <v>-0.1192049</v>
      </c>
      <c r="CQ704" s="38">
        <v>-0.1658056</v>
      </c>
      <c r="CR704" s="38">
        <v>-0.1966193</v>
      </c>
      <c r="CS704" s="38">
        <v>-0.200461</v>
      </c>
      <c r="CT704" s="38">
        <v>-7.5864299999999996E-2</v>
      </c>
      <c r="CU704" s="38">
        <v>7.1832300000000002E-2</v>
      </c>
      <c r="CV704" s="38">
        <v>0.42048790000000003</v>
      </c>
      <c r="CW704" s="38">
        <v>0.22978760000000001</v>
      </c>
      <c r="CX704" s="38">
        <v>0.1682844</v>
      </c>
      <c r="CY704" s="38">
        <v>9.8262199999999994E-2</v>
      </c>
      <c r="CZ704" s="38">
        <v>-0.12200279999999999</v>
      </c>
      <c r="DA704" s="38">
        <v>-0.2401414</v>
      </c>
      <c r="DB704" s="38">
        <v>-0.1216265</v>
      </c>
      <c r="DC704" s="38">
        <v>-4.3915099999999999E-2</v>
      </c>
      <c r="DD704" s="38">
        <v>-0.1208573</v>
      </c>
      <c r="DE704" s="38">
        <v>-0.35348639999999998</v>
      </c>
      <c r="DF704" s="38">
        <v>0.10959199999999999</v>
      </c>
      <c r="DG704" s="38">
        <v>8.4000199999999997E-2</v>
      </c>
      <c r="DH704" s="38">
        <v>0.1242275</v>
      </c>
      <c r="DI704" s="38">
        <v>0.20347170000000001</v>
      </c>
      <c r="DJ704" s="38">
        <v>0.2689918</v>
      </c>
      <c r="DK704" s="38">
        <v>0.10613889999999999</v>
      </c>
      <c r="DL704" s="38">
        <v>-9.7885000000000003E-3</v>
      </c>
      <c r="DM704" s="38">
        <v>-0.18593609999999999</v>
      </c>
      <c r="DN704" s="38">
        <v>-8.5094299999999998E-2</v>
      </c>
      <c r="DO704" s="38">
        <v>-0.13087969999999999</v>
      </c>
      <c r="DP704" s="38">
        <v>-0.16544639999999999</v>
      </c>
      <c r="DQ704" s="38">
        <v>-0.169186</v>
      </c>
      <c r="DR704" s="38">
        <v>-6.2296499999999998E-2</v>
      </c>
      <c r="DS704" s="38">
        <v>9.3340900000000004E-2</v>
      </c>
      <c r="DT704" s="38">
        <v>0.46518680000000001</v>
      </c>
      <c r="DU704" s="38">
        <v>0.28324870000000002</v>
      </c>
      <c r="DV704" s="38">
        <v>0.21440390000000001</v>
      </c>
      <c r="DW704" s="38">
        <v>0.14737430000000001</v>
      </c>
      <c r="DX704" s="38">
        <v>-7.1442199999999997E-2</v>
      </c>
      <c r="DY704" s="38">
        <v>-0.1927104</v>
      </c>
      <c r="DZ704" s="38">
        <v>-8.0838999999999994E-2</v>
      </c>
      <c r="EA704" s="38">
        <v>1.31243E-2</v>
      </c>
      <c r="EB704" s="38">
        <v>-6.76229E-2</v>
      </c>
      <c r="EC704" s="38">
        <v>-0.3041333</v>
      </c>
      <c r="ED704" s="38">
        <v>0.15181639999999999</v>
      </c>
      <c r="EE704" s="38">
        <v>0.1259122</v>
      </c>
      <c r="EF704" s="38">
        <v>0.1702265</v>
      </c>
      <c r="EG704" s="38">
        <v>0.23411199999999999</v>
      </c>
      <c r="EH704" s="38">
        <v>0.29723040000000001</v>
      </c>
      <c r="EI704" s="38">
        <v>0.1406607</v>
      </c>
      <c r="EJ704" s="38">
        <v>5.6845199999999999E-2</v>
      </c>
      <c r="EK704" s="38">
        <v>-0.14873349999999999</v>
      </c>
      <c r="EL704" s="38">
        <v>-3.5844000000000001E-2</v>
      </c>
      <c r="EM704" s="38">
        <v>-8.0452200000000001E-2</v>
      </c>
      <c r="EN704" s="38">
        <v>-0.12043769999999999</v>
      </c>
      <c r="EO704" s="38">
        <v>-0.1240299</v>
      </c>
      <c r="EP704" s="38">
        <v>-4.2706899999999999E-2</v>
      </c>
      <c r="EQ704" s="38">
        <v>0.12439600000000001</v>
      </c>
      <c r="ER704" s="38">
        <v>0.529725</v>
      </c>
      <c r="ES704" s="38">
        <v>0.36043789999999998</v>
      </c>
      <c r="ET704" s="38">
        <v>0.28099299999999999</v>
      </c>
      <c r="EU704" s="38">
        <v>0.21828439999999999</v>
      </c>
      <c r="EV704" s="38">
        <v>1.5592E-3</v>
      </c>
      <c r="EW704" s="38">
        <v>-0.1242275</v>
      </c>
      <c r="EX704" s="38">
        <v>-2.19483E-2</v>
      </c>
      <c r="EY704" s="38">
        <v>9.5480099999999998E-2</v>
      </c>
      <c r="EZ704" s="38">
        <v>9.2391999999999995E-3</v>
      </c>
      <c r="FA704" s="38">
        <v>-0.23287540000000001</v>
      </c>
      <c r="FB704" s="38">
        <v>77.575850000000003</v>
      </c>
      <c r="FC704" s="38">
        <v>76.031040000000004</v>
      </c>
      <c r="FD704" s="38">
        <v>74.311130000000006</v>
      </c>
      <c r="FE704" s="38">
        <v>72.514110000000002</v>
      </c>
      <c r="FF704" s="38">
        <v>71.427440000000004</v>
      </c>
      <c r="FG704" s="38">
        <v>70.286950000000004</v>
      </c>
      <c r="FH704" s="38">
        <v>71.024839999999998</v>
      </c>
      <c r="FI704" s="38">
        <v>75.70111</v>
      </c>
      <c r="FJ704" s="38">
        <v>80.477429999999998</v>
      </c>
      <c r="FK704" s="38">
        <v>84.451710000000006</v>
      </c>
      <c r="FL704" s="38">
        <v>88.424660000000003</v>
      </c>
      <c r="FM704" s="38">
        <v>92.304130000000001</v>
      </c>
      <c r="FN704" s="38">
        <v>94.904589999999999</v>
      </c>
      <c r="FO704" s="38">
        <v>97.074100000000001</v>
      </c>
      <c r="FP704" s="38">
        <v>98.503399999999999</v>
      </c>
      <c r="FQ704" s="38">
        <v>98.96463</v>
      </c>
      <c r="FR704" s="38">
        <v>99.429090000000002</v>
      </c>
      <c r="FS704" s="38">
        <v>98.597480000000004</v>
      </c>
      <c r="FT704" s="38">
        <v>96.57526</v>
      </c>
      <c r="FU704" s="38">
        <v>93.444500000000005</v>
      </c>
      <c r="FV704" s="38">
        <v>89.963419999999999</v>
      </c>
      <c r="FW704">
        <v>87.215500000000006</v>
      </c>
      <c r="FX704">
        <v>84.683729999999997</v>
      </c>
      <c r="FY704">
        <v>81.955349999999996</v>
      </c>
      <c r="FZ704">
        <v>7.4848999999999999E-2</v>
      </c>
      <c r="GA704">
        <v>0.62128870000000003</v>
      </c>
      <c r="GB704">
        <v>1</v>
      </c>
    </row>
    <row r="705" spans="1:184" x14ac:dyDescent="0.3">
      <c r="A705" t="s">
        <v>279</v>
      </c>
      <c r="B705" t="s">
        <v>1</v>
      </c>
      <c r="C705" t="s">
        <v>278</v>
      </c>
      <c r="D705" t="s">
        <v>1</v>
      </c>
      <c r="E705" t="s">
        <v>1</v>
      </c>
      <c r="F705" t="s">
        <v>1</v>
      </c>
      <c r="G705" t="s">
        <v>1</v>
      </c>
      <c r="H705" s="40" t="s">
        <v>1</v>
      </c>
      <c r="I705" s="18" t="s">
        <v>1</v>
      </c>
      <c r="J705" s="38" t="s">
        <v>1</v>
      </c>
      <c r="K705" s="18">
        <v>44739</v>
      </c>
      <c r="L705" s="38">
        <v>5039</v>
      </c>
      <c r="M705" s="38">
        <v>5039</v>
      </c>
      <c r="N705" s="38">
        <v>13.02699</v>
      </c>
      <c r="O705" s="38">
        <v>12.594250000000001</v>
      </c>
      <c r="P705" s="38">
        <v>12.22869</v>
      </c>
      <c r="Q705" s="38">
        <v>12.17455</v>
      </c>
      <c r="R705" s="38">
        <v>12.622719999999999</v>
      </c>
      <c r="S705" s="38">
        <v>14.003159999999999</v>
      </c>
      <c r="T705" s="38">
        <v>15.40277</v>
      </c>
      <c r="U705" s="38">
        <v>17.051179999999999</v>
      </c>
      <c r="V705" s="38">
        <v>19.154039999999998</v>
      </c>
      <c r="W705" s="38">
        <v>20.552489999999999</v>
      </c>
      <c r="X705" s="38">
        <v>21.880040000000001</v>
      </c>
      <c r="Y705" s="38">
        <v>22.987819999999999</v>
      </c>
      <c r="Z705" s="38">
        <v>23.93582</v>
      </c>
      <c r="AA705" s="38">
        <v>24.898430000000001</v>
      </c>
      <c r="AB705" s="38">
        <v>25.280149999999999</v>
      </c>
      <c r="AC705" s="38">
        <v>25.001660000000001</v>
      </c>
      <c r="AD705" s="38">
        <v>24.062059999999999</v>
      </c>
      <c r="AE705" s="38">
        <v>22.512499999999999</v>
      </c>
      <c r="AF705" s="38">
        <v>21.110700000000001</v>
      </c>
      <c r="AG705" s="38">
        <v>20.084679999999999</v>
      </c>
      <c r="AH705" s="38">
        <v>18.963249999999999</v>
      </c>
      <c r="AI705" s="38">
        <v>17.470389999999998</v>
      </c>
      <c r="AJ705" s="38">
        <v>15.76399</v>
      </c>
      <c r="AK705" s="38">
        <v>14.43332</v>
      </c>
      <c r="AL705" s="38">
        <v>-0.22456980000000001</v>
      </c>
      <c r="AM705" s="38">
        <v>-6.8746000000000002E-2</v>
      </c>
      <c r="AN705" s="38">
        <v>-4.9337899999999997E-2</v>
      </c>
      <c r="AO705" s="38">
        <v>-2.7108E-2</v>
      </c>
      <c r="AP705" s="38">
        <v>-0.1006809</v>
      </c>
      <c r="AQ705" s="38">
        <v>0.2448072</v>
      </c>
      <c r="AR705" s="38">
        <v>0.16000300000000001</v>
      </c>
      <c r="AS705" s="38">
        <v>-7.6775800000000005E-2</v>
      </c>
      <c r="AT705" s="38">
        <v>-0.15992100000000001</v>
      </c>
      <c r="AU705" s="38">
        <v>-0.1904004</v>
      </c>
      <c r="AV705" s="38">
        <v>-9.8417099999999993E-2</v>
      </c>
      <c r="AW705" s="38">
        <v>-0.1874516</v>
      </c>
      <c r="AX705" s="38">
        <v>-4.3488800000000001E-2</v>
      </c>
      <c r="AY705" s="38">
        <v>0.1018628</v>
      </c>
      <c r="AZ705" s="38">
        <v>0.1223757</v>
      </c>
      <c r="BA705" s="38">
        <v>0.16023689999999999</v>
      </c>
      <c r="BB705" s="38">
        <v>0.21712310000000001</v>
      </c>
      <c r="BC705" s="38">
        <v>0.2738622</v>
      </c>
      <c r="BD705" s="38">
        <v>9.6026799999999995E-2</v>
      </c>
      <c r="BE705" s="38">
        <v>0.13580999999999999</v>
      </c>
      <c r="BF705" s="38">
        <v>-8.4197999999999999E-3</v>
      </c>
      <c r="BG705" s="38">
        <v>-0.474829</v>
      </c>
      <c r="BH705" s="38">
        <v>-0.36860949999999998</v>
      </c>
      <c r="BI705" s="38">
        <v>-0.37736760000000003</v>
      </c>
      <c r="BJ705" s="38">
        <v>-0.1687681</v>
      </c>
      <c r="BK705" s="38">
        <v>-2.33463E-2</v>
      </c>
      <c r="BL705" s="38">
        <v>-5.5177999999999998E-3</v>
      </c>
      <c r="BM705" s="38">
        <v>5.1050000000000002E-3</v>
      </c>
      <c r="BN705" s="38">
        <v>-7.8503500000000004E-2</v>
      </c>
      <c r="BO705" s="38">
        <v>0.27636339999999998</v>
      </c>
      <c r="BP705" s="38">
        <v>0.21694289999999999</v>
      </c>
      <c r="BQ705" s="38">
        <v>-6.6267999999999994E-2</v>
      </c>
      <c r="BR705" s="38">
        <v>-9.26487E-2</v>
      </c>
      <c r="BS705" s="38">
        <v>-0.11782869999999999</v>
      </c>
      <c r="BT705" s="38">
        <v>-3.6127300000000001E-2</v>
      </c>
      <c r="BU705" s="38">
        <v>-0.14038310000000001</v>
      </c>
      <c r="BV705" s="38">
        <v>-2.40521E-2</v>
      </c>
      <c r="BW705" s="38">
        <v>0.13087399999999999</v>
      </c>
      <c r="BX705" s="38">
        <v>0.16234750000000001</v>
      </c>
      <c r="BY705" s="38">
        <v>0.19647410000000001</v>
      </c>
      <c r="BZ705" s="38">
        <v>0.28136109999999998</v>
      </c>
      <c r="CA705" s="38">
        <v>0.33359030000000001</v>
      </c>
      <c r="CB705" s="38">
        <v>0.1808997</v>
      </c>
      <c r="CC705" s="38">
        <v>0.21246599999999999</v>
      </c>
      <c r="CD705" s="38">
        <v>5.2604400000000003E-2</v>
      </c>
      <c r="CE705" s="38">
        <v>-0.36729279999999997</v>
      </c>
      <c r="CF705" s="38">
        <v>-0.27360400000000001</v>
      </c>
      <c r="CG705" s="38">
        <v>-0.28821409999999997</v>
      </c>
      <c r="CH705" s="38">
        <v>-0.13012000000000001</v>
      </c>
      <c r="CI705" s="38">
        <v>8.0975000000000005E-3</v>
      </c>
      <c r="CJ705" s="38">
        <v>2.4831900000000001E-2</v>
      </c>
      <c r="CK705" s="38">
        <v>2.7415599999999998E-2</v>
      </c>
      <c r="CL705" s="38">
        <v>-6.3143400000000002E-2</v>
      </c>
      <c r="CM705" s="38">
        <v>0.29821910000000001</v>
      </c>
      <c r="CN705" s="38">
        <v>0.25637929999999998</v>
      </c>
      <c r="CO705" s="38">
        <v>-5.8990300000000002E-2</v>
      </c>
      <c r="CP705" s="38">
        <v>-4.6056100000000003E-2</v>
      </c>
      <c r="CQ705" s="38">
        <v>-6.7565799999999995E-2</v>
      </c>
      <c r="CR705" s="38">
        <v>7.0144999999999999E-3</v>
      </c>
      <c r="CS705" s="38">
        <v>-0.10778359999999999</v>
      </c>
      <c r="CT705" s="38">
        <v>-1.05903E-2</v>
      </c>
      <c r="CU705" s="38">
        <v>0.15096709999999999</v>
      </c>
      <c r="CV705" s="38">
        <v>0.1900318</v>
      </c>
      <c r="CW705" s="38">
        <v>0.22157180000000001</v>
      </c>
      <c r="CX705" s="38">
        <v>0.32585219999999998</v>
      </c>
      <c r="CY705" s="38">
        <v>0.37495780000000001</v>
      </c>
      <c r="CZ705" s="38">
        <v>0.23968239999999999</v>
      </c>
      <c r="DA705" s="38">
        <v>0.26555780000000001</v>
      </c>
      <c r="DB705" s="38">
        <v>9.4869499999999995E-2</v>
      </c>
      <c r="DC705" s="38">
        <v>-0.2928135</v>
      </c>
      <c r="DD705" s="38">
        <v>-0.2078035</v>
      </c>
      <c r="DE705" s="38">
        <v>-0.22646659999999999</v>
      </c>
      <c r="DF705" s="38">
        <v>-9.1471899999999995E-2</v>
      </c>
      <c r="DG705" s="38">
        <v>3.9541199999999999E-2</v>
      </c>
      <c r="DH705" s="38">
        <v>5.5181500000000001E-2</v>
      </c>
      <c r="DI705" s="38">
        <v>4.9726199999999998E-2</v>
      </c>
      <c r="DJ705" s="38">
        <v>-4.7783399999999997E-2</v>
      </c>
      <c r="DK705" s="38">
        <v>0.32007479999999999</v>
      </c>
      <c r="DL705" s="38">
        <v>0.29581570000000001</v>
      </c>
      <c r="DM705" s="38">
        <v>-5.1712599999999997E-2</v>
      </c>
      <c r="DN705" s="38">
        <v>5.3649999999999998E-4</v>
      </c>
      <c r="DO705" s="38">
        <v>-1.73029E-2</v>
      </c>
      <c r="DP705" s="38">
        <v>5.0156300000000001E-2</v>
      </c>
      <c r="DQ705" s="38">
        <v>-7.5184100000000004E-2</v>
      </c>
      <c r="DR705" s="38">
        <v>2.8714999999999999E-3</v>
      </c>
      <c r="DS705" s="38">
        <v>0.17106009999999999</v>
      </c>
      <c r="DT705" s="38">
        <v>0.2177162</v>
      </c>
      <c r="DU705" s="38">
        <v>0.24666959999999999</v>
      </c>
      <c r="DV705" s="38">
        <v>0.37034319999999998</v>
      </c>
      <c r="DW705" s="38">
        <v>0.41632530000000001</v>
      </c>
      <c r="DX705" s="38">
        <v>0.29846509999999998</v>
      </c>
      <c r="DY705" s="38">
        <v>0.31864949999999997</v>
      </c>
      <c r="DZ705" s="38">
        <v>0.1371346</v>
      </c>
      <c r="EA705" s="38">
        <v>-0.21833430000000001</v>
      </c>
      <c r="EB705" s="38">
        <v>-0.14200299999999999</v>
      </c>
      <c r="EC705" s="38">
        <v>-0.16471910000000001</v>
      </c>
      <c r="ED705" s="38">
        <v>-3.5670199999999999E-2</v>
      </c>
      <c r="EE705" s="38">
        <v>8.49409E-2</v>
      </c>
      <c r="EF705" s="38">
        <v>9.9001599999999995E-2</v>
      </c>
      <c r="EG705" s="38">
        <v>8.1939200000000004E-2</v>
      </c>
      <c r="EH705" s="38">
        <v>-2.5606E-2</v>
      </c>
      <c r="EI705" s="38">
        <v>0.35163100000000003</v>
      </c>
      <c r="EJ705" s="38">
        <v>0.3527556</v>
      </c>
      <c r="EK705" s="38">
        <v>-4.1204699999999997E-2</v>
      </c>
      <c r="EL705" s="38">
        <v>6.78087E-2</v>
      </c>
      <c r="EM705" s="38">
        <v>5.5268699999999997E-2</v>
      </c>
      <c r="EN705" s="38">
        <v>0.11244609999999999</v>
      </c>
      <c r="EO705" s="38">
        <v>-2.8115500000000002E-2</v>
      </c>
      <c r="EP705" s="38">
        <v>2.23082E-2</v>
      </c>
      <c r="EQ705" s="38">
        <v>0.20007130000000001</v>
      </c>
      <c r="ER705" s="38">
        <v>0.25768799999999997</v>
      </c>
      <c r="ES705" s="38">
        <v>0.28290680000000001</v>
      </c>
      <c r="ET705" s="38">
        <v>0.4345813</v>
      </c>
      <c r="EU705" s="38">
        <v>0.47605340000000002</v>
      </c>
      <c r="EV705" s="38">
        <v>0.38333800000000001</v>
      </c>
      <c r="EW705" s="38">
        <v>0.39530559999999998</v>
      </c>
      <c r="EX705" s="38">
        <v>0.19815869999999999</v>
      </c>
      <c r="EY705" s="38">
        <v>-0.1107981</v>
      </c>
      <c r="EZ705" s="38">
        <v>-4.6997499999999998E-2</v>
      </c>
      <c r="FA705" s="38">
        <v>-7.5565499999999994E-2</v>
      </c>
      <c r="FB705" s="38">
        <v>75.56232</v>
      </c>
      <c r="FC705" s="38">
        <v>73.468299999999999</v>
      </c>
      <c r="FD705" s="38">
        <v>71.146029999999996</v>
      </c>
      <c r="FE705" s="38">
        <v>69.498350000000002</v>
      </c>
      <c r="FF705" s="38">
        <v>68.580820000000003</v>
      </c>
      <c r="FG705" s="38">
        <v>67.457980000000006</v>
      </c>
      <c r="FH705" s="38">
        <v>68.042029999999997</v>
      </c>
      <c r="FI705" s="38">
        <v>71.901439999999994</v>
      </c>
      <c r="FJ705" s="38">
        <v>76.203590000000005</v>
      </c>
      <c r="FK705" s="38">
        <v>80.634929999999997</v>
      </c>
      <c r="FL705" s="38">
        <v>85.052840000000003</v>
      </c>
      <c r="FM705" s="38">
        <v>89.132499999999993</v>
      </c>
      <c r="FN705" s="38">
        <v>92.767359999999996</v>
      </c>
      <c r="FO705" s="38">
        <v>95.536739999999995</v>
      </c>
      <c r="FP705" s="38">
        <v>97.95635</v>
      </c>
      <c r="FQ705" s="38">
        <v>99.491810000000001</v>
      </c>
      <c r="FR705" s="38">
        <v>99.663300000000007</v>
      </c>
      <c r="FS705" s="38">
        <v>98.899979999999999</v>
      </c>
      <c r="FT705" s="38">
        <v>97.364649999999997</v>
      </c>
      <c r="FU705" s="38">
        <v>94.283919999999995</v>
      </c>
      <c r="FV705" s="38">
        <v>89.572490000000002</v>
      </c>
      <c r="FW705">
        <v>85.491910000000004</v>
      </c>
      <c r="FX705">
        <v>82.081969999999998</v>
      </c>
      <c r="FY705">
        <v>79.391180000000006</v>
      </c>
      <c r="FZ705">
        <v>8.7035399999999999E-2</v>
      </c>
      <c r="GA705">
        <v>0.69157789999999997</v>
      </c>
      <c r="GB705">
        <v>1</v>
      </c>
    </row>
    <row r="706" spans="1:184" x14ac:dyDescent="0.3">
      <c r="A706" t="s">
        <v>279</v>
      </c>
      <c r="B706" t="s">
        <v>1</v>
      </c>
      <c r="C706" t="s">
        <v>278</v>
      </c>
      <c r="D706" t="s">
        <v>1</v>
      </c>
      <c r="E706" t="s">
        <v>1</v>
      </c>
      <c r="F706" t="s">
        <v>1</v>
      </c>
      <c r="G706" t="s">
        <v>1</v>
      </c>
      <c r="H706" s="40" t="s">
        <v>1</v>
      </c>
      <c r="I706" s="18" t="s">
        <v>1</v>
      </c>
      <c r="J706" s="38" t="s">
        <v>1</v>
      </c>
      <c r="K706" s="18">
        <v>44753</v>
      </c>
      <c r="L706" s="38">
        <v>5023</v>
      </c>
      <c r="M706" s="38">
        <v>5023</v>
      </c>
      <c r="N706" s="38">
        <v>13.10379</v>
      </c>
      <c r="O706" s="38">
        <v>12.662430000000001</v>
      </c>
      <c r="P706" s="38">
        <v>12.316229999999999</v>
      </c>
      <c r="Q706" s="38">
        <v>12.235239999999999</v>
      </c>
      <c r="R706" s="38">
        <v>12.68981</v>
      </c>
      <c r="S706" s="38">
        <v>14.09755</v>
      </c>
      <c r="T706" s="38">
        <v>15.56376</v>
      </c>
      <c r="U706" s="38">
        <v>17.440639999999998</v>
      </c>
      <c r="V706" s="38">
        <v>19.77223</v>
      </c>
      <c r="W706" s="38">
        <v>21.356010000000001</v>
      </c>
      <c r="X706" s="38">
        <v>22.797149999999998</v>
      </c>
      <c r="Y706" s="38">
        <v>23.939250000000001</v>
      </c>
      <c r="Z706" s="38">
        <v>24.729990000000001</v>
      </c>
      <c r="AA706" s="38">
        <v>25.598400000000002</v>
      </c>
      <c r="AB706" s="38">
        <v>25.899609999999999</v>
      </c>
      <c r="AC706" s="38">
        <v>25.436859999999999</v>
      </c>
      <c r="AD706" s="38">
        <v>24.404769999999999</v>
      </c>
      <c r="AE706" s="38">
        <v>22.780619999999999</v>
      </c>
      <c r="AF706" s="38">
        <v>21.3383</v>
      </c>
      <c r="AG706" s="38">
        <v>20.294499999999999</v>
      </c>
      <c r="AH706" s="38">
        <v>19.273250000000001</v>
      </c>
      <c r="AI706" s="38">
        <v>17.919530000000002</v>
      </c>
      <c r="AJ706" s="38">
        <v>16.27055</v>
      </c>
      <c r="AK706" s="38">
        <v>14.837899999999999</v>
      </c>
      <c r="AL706" s="38">
        <v>-0.18175959999999999</v>
      </c>
      <c r="AM706" s="38">
        <v>-6.8670700000000001E-2</v>
      </c>
      <c r="AN706" s="38">
        <v>-3.3644999999999999E-3</v>
      </c>
      <c r="AO706" s="38">
        <v>-9.2800599999999997E-2</v>
      </c>
      <c r="AP706" s="38">
        <v>-0.1350799</v>
      </c>
      <c r="AQ706" s="38">
        <v>1.1846000000000001E-2</v>
      </c>
      <c r="AR706" s="38">
        <v>0.1183203</v>
      </c>
      <c r="AS706" s="38">
        <v>-8.3648899999999998E-2</v>
      </c>
      <c r="AT706" s="38">
        <v>-0.14148040000000001</v>
      </c>
      <c r="AU706" s="38">
        <v>-0.26401799999999997</v>
      </c>
      <c r="AV706" s="38">
        <v>-0.19816259999999999</v>
      </c>
      <c r="AW706" s="38">
        <v>-0.20136270000000001</v>
      </c>
      <c r="AX706" s="38">
        <v>-0.10366640000000001</v>
      </c>
      <c r="AY706" s="38">
        <v>7.7621000000000001E-3</v>
      </c>
      <c r="AZ706" s="38">
        <v>6.5253400000000003E-2</v>
      </c>
      <c r="BA706" s="38">
        <v>3.34005E-2</v>
      </c>
      <c r="BB706" s="38">
        <v>0.26764779999999999</v>
      </c>
      <c r="BC706" s="38">
        <v>0.19664690000000001</v>
      </c>
      <c r="BD706" s="38">
        <v>8.6528999999999998E-3</v>
      </c>
      <c r="BE706" s="38">
        <v>2.5677E-3</v>
      </c>
      <c r="BF706" s="38">
        <v>1.61029E-2</v>
      </c>
      <c r="BG706" s="38">
        <v>-0.47963280000000003</v>
      </c>
      <c r="BH706" s="38">
        <v>-0.29149740000000002</v>
      </c>
      <c r="BI706" s="38">
        <v>-0.37390319999999999</v>
      </c>
      <c r="BJ706" s="38">
        <v>-0.1198374</v>
      </c>
      <c r="BK706" s="38">
        <v>-1.6880099999999999E-2</v>
      </c>
      <c r="BL706" s="38">
        <v>4.5832999999999999E-2</v>
      </c>
      <c r="BM706" s="38">
        <v>-5.52893E-2</v>
      </c>
      <c r="BN706" s="38">
        <v>-0.1028635</v>
      </c>
      <c r="BO706" s="38">
        <v>5.2998799999999999E-2</v>
      </c>
      <c r="BP706" s="38">
        <v>0.1880859</v>
      </c>
      <c r="BQ706" s="38">
        <v>-5.2571399999999997E-2</v>
      </c>
      <c r="BR706" s="38">
        <v>-5.8911400000000003E-2</v>
      </c>
      <c r="BS706" s="38">
        <v>-0.17743980000000001</v>
      </c>
      <c r="BT706" s="38">
        <v>-0.12061620000000001</v>
      </c>
      <c r="BU706" s="38">
        <v>-0.1387458</v>
      </c>
      <c r="BV706" s="38">
        <v>-7.9592899999999994E-2</v>
      </c>
      <c r="BW706" s="38">
        <v>4.2186399999999999E-2</v>
      </c>
      <c r="BX706" s="38">
        <v>0.1216202</v>
      </c>
      <c r="BY706" s="38">
        <v>9.3196299999999996E-2</v>
      </c>
      <c r="BZ706" s="38">
        <v>0.3425936</v>
      </c>
      <c r="CA706" s="38">
        <v>0.27152009999999999</v>
      </c>
      <c r="CB706" s="38">
        <v>0.1081327</v>
      </c>
      <c r="CC706" s="38">
        <v>8.8936799999999996E-2</v>
      </c>
      <c r="CD706" s="38">
        <v>8.7994199999999995E-2</v>
      </c>
      <c r="CE706" s="38">
        <v>-0.36396879999999998</v>
      </c>
      <c r="CF706" s="38">
        <v>-0.18576490000000001</v>
      </c>
      <c r="CG706" s="38">
        <v>-0.27406469999999999</v>
      </c>
      <c r="CH706" s="38">
        <v>-7.6950199999999996E-2</v>
      </c>
      <c r="CI706" s="38">
        <v>1.8989900000000001E-2</v>
      </c>
      <c r="CJ706" s="38">
        <v>7.9907000000000006E-2</v>
      </c>
      <c r="CK706" s="38">
        <v>-2.9309100000000001E-2</v>
      </c>
      <c r="CL706" s="38">
        <v>-8.0550499999999997E-2</v>
      </c>
      <c r="CM706" s="38">
        <v>8.1501100000000007E-2</v>
      </c>
      <c r="CN706" s="38">
        <v>0.23640530000000001</v>
      </c>
      <c r="CO706" s="38">
        <v>-3.10472E-2</v>
      </c>
      <c r="CP706" s="38">
        <v>-1.7243E-3</v>
      </c>
      <c r="CQ706" s="38">
        <v>-0.117476</v>
      </c>
      <c r="CR706" s="38">
        <v>-6.6907700000000001E-2</v>
      </c>
      <c r="CS706" s="38">
        <v>-9.5377500000000004E-2</v>
      </c>
      <c r="CT706" s="38">
        <v>-6.2919600000000006E-2</v>
      </c>
      <c r="CU706" s="38">
        <v>6.6028500000000004E-2</v>
      </c>
      <c r="CV706" s="38">
        <v>0.16065960000000001</v>
      </c>
      <c r="CW706" s="38">
        <v>0.1346107</v>
      </c>
      <c r="CX706" s="38">
        <v>0.39450079999999998</v>
      </c>
      <c r="CY706" s="38">
        <v>0.32337709999999997</v>
      </c>
      <c r="CZ706" s="38">
        <v>0.1770322</v>
      </c>
      <c r="DA706" s="38">
        <v>0.14875579999999999</v>
      </c>
      <c r="DB706" s="38">
        <v>0.13778589999999999</v>
      </c>
      <c r="DC706" s="38">
        <v>-0.28386020000000001</v>
      </c>
      <c r="DD706" s="38">
        <v>-0.1125348</v>
      </c>
      <c r="DE706" s="38">
        <v>-0.20491699999999999</v>
      </c>
      <c r="DF706" s="38">
        <v>-3.4063000000000003E-2</v>
      </c>
      <c r="DG706" s="38">
        <v>5.4859900000000003E-2</v>
      </c>
      <c r="DH706" s="38">
        <v>0.1139811</v>
      </c>
      <c r="DI706" s="38">
        <v>-3.3289000000000001E-3</v>
      </c>
      <c r="DJ706" s="38">
        <v>-5.8237499999999998E-2</v>
      </c>
      <c r="DK706" s="38">
        <v>0.1100035</v>
      </c>
      <c r="DL706" s="38">
        <v>0.2847248</v>
      </c>
      <c r="DM706" s="38">
        <v>-9.5230000000000002E-3</v>
      </c>
      <c r="DN706" s="38">
        <v>5.54628E-2</v>
      </c>
      <c r="DO706" s="38">
        <v>-5.7512199999999999E-2</v>
      </c>
      <c r="DP706" s="38">
        <v>-1.3199300000000001E-2</v>
      </c>
      <c r="DQ706" s="38">
        <v>-5.2009199999999998E-2</v>
      </c>
      <c r="DR706" s="38">
        <v>-4.62464E-2</v>
      </c>
      <c r="DS706" s="38">
        <v>8.9870599999999995E-2</v>
      </c>
      <c r="DT706" s="38">
        <v>0.19969909999999999</v>
      </c>
      <c r="DU706" s="38">
        <v>0.17602519999999999</v>
      </c>
      <c r="DV706" s="38">
        <v>0.44640809999999997</v>
      </c>
      <c r="DW706" s="38">
        <v>0.37523410000000001</v>
      </c>
      <c r="DX706" s="38">
        <v>0.2459316</v>
      </c>
      <c r="DY706" s="38">
        <v>0.2085748</v>
      </c>
      <c r="DZ706" s="38">
        <v>0.18757760000000001</v>
      </c>
      <c r="EA706" s="38">
        <v>-0.20375170000000001</v>
      </c>
      <c r="EB706" s="38">
        <v>-3.9304800000000001E-2</v>
      </c>
      <c r="EC706" s="38">
        <v>-0.1357691</v>
      </c>
      <c r="ED706" s="38">
        <v>2.78593E-2</v>
      </c>
      <c r="EE706" s="38">
        <v>0.10665040000000001</v>
      </c>
      <c r="EF706" s="38">
        <v>0.16317860000000001</v>
      </c>
      <c r="EG706" s="38">
        <v>3.4182400000000002E-2</v>
      </c>
      <c r="EH706" s="38">
        <v>-2.6021099999999998E-2</v>
      </c>
      <c r="EI706" s="38">
        <v>0.15115629999999999</v>
      </c>
      <c r="EJ706" s="38">
        <v>0.35449039999999998</v>
      </c>
      <c r="EK706" s="38">
        <v>2.1554500000000001E-2</v>
      </c>
      <c r="EL706" s="38">
        <v>0.13803190000000001</v>
      </c>
      <c r="EM706" s="38">
        <v>2.9066000000000002E-2</v>
      </c>
      <c r="EN706" s="38">
        <v>6.4347100000000004E-2</v>
      </c>
      <c r="EO706" s="38">
        <v>1.0607699999999999E-2</v>
      </c>
      <c r="EP706" s="38">
        <v>-2.2172899999999999E-2</v>
      </c>
      <c r="EQ706" s="38">
        <v>0.1242949</v>
      </c>
      <c r="ER706" s="38">
        <v>0.25606580000000001</v>
      </c>
      <c r="ES706" s="38">
        <v>0.235821</v>
      </c>
      <c r="ET706" s="38">
        <v>0.52135379999999998</v>
      </c>
      <c r="EU706" s="38">
        <v>0.45010729999999999</v>
      </c>
      <c r="EV706" s="38">
        <v>0.34541139999999998</v>
      </c>
      <c r="EW706" s="38">
        <v>0.29494389999999998</v>
      </c>
      <c r="EX706" s="38">
        <v>0.25946900000000001</v>
      </c>
      <c r="EY706" s="38">
        <v>-8.8087700000000005E-2</v>
      </c>
      <c r="EZ706" s="38">
        <v>6.6427799999999995E-2</v>
      </c>
      <c r="FA706" s="38">
        <v>-3.5930700000000003E-2</v>
      </c>
      <c r="FB706" s="38">
        <v>77.518039999999999</v>
      </c>
      <c r="FC706" s="38">
        <v>76.591449999999995</v>
      </c>
      <c r="FD706" s="38">
        <v>74.922629999999998</v>
      </c>
      <c r="FE706" s="38">
        <v>73.895449999999997</v>
      </c>
      <c r="FF706" s="38">
        <v>72.318730000000002</v>
      </c>
      <c r="FG706" s="38">
        <v>71.094579999999993</v>
      </c>
      <c r="FH706" s="38">
        <v>71.190330000000003</v>
      </c>
      <c r="FI706" s="38">
        <v>74.252529999999993</v>
      </c>
      <c r="FJ706" s="38">
        <v>78.823859999999996</v>
      </c>
      <c r="FK706" s="38">
        <v>84.009349999999998</v>
      </c>
      <c r="FL706" s="38">
        <v>87.983159999999998</v>
      </c>
      <c r="FM706" s="38">
        <v>91.628209999999996</v>
      </c>
      <c r="FN706" s="38">
        <v>94.797030000000007</v>
      </c>
      <c r="FO706" s="38">
        <v>97.059089999999998</v>
      </c>
      <c r="FP706" s="38">
        <v>98.339240000000004</v>
      </c>
      <c r="FQ706" s="38">
        <v>99.692779999999999</v>
      </c>
      <c r="FR706" s="38">
        <v>100.03400000000001</v>
      </c>
      <c r="FS706" s="38">
        <v>99.250649999999993</v>
      </c>
      <c r="FT706" s="38">
        <v>97.936959999999999</v>
      </c>
      <c r="FU706" s="38">
        <v>94.789050000000003</v>
      </c>
      <c r="FV706" s="38">
        <v>90.508610000000004</v>
      </c>
      <c r="FW706">
        <v>87.216790000000003</v>
      </c>
      <c r="FX706">
        <v>84.603539999999995</v>
      </c>
      <c r="FY706">
        <v>82.001580000000004</v>
      </c>
      <c r="FZ706">
        <v>0.10091459999999999</v>
      </c>
      <c r="GA706">
        <v>0.821241</v>
      </c>
      <c r="GB706">
        <v>1</v>
      </c>
    </row>
    <row r="707" spans="1:184" x14ac:dyDescent="0.3">
      <c r="A707" t="s">
        <v>279</v>
      </c>
      <c r="B707" t="s">
        <v>1</v>
      </c>
      <c r="C707" t="s">
        <v>278</v>
      </c>
      <c r="D707" t="s">
        <v>1</v>
      </c>
      <c r="E707" t="s">
        <v>1</v>
      </c>
      <c r="F707" t="s">
        <v>1</v>
      </c>
      <c r="G707" t="s">
        <v>1</v>
      </c>
      <c r="H707" s="40" t="s">
        <v>1</v>
      </c>
      <c r="I707" s="18" t="s">
        <v>1</v>
      </c>
      <c r="J707" s="38" t="s">
        <v>1</v>
      </c>
      <c r="K707" s="18">
        <v>44760</v>
      </c>
      <c r="L707" s="38">
        <v>5018</v>
      </c>
      <c r="M707" s="38">
        <v>5018</v>
      </c>
      <c r="N707" s="38">
        <v>13.77765</v>
      </c>
      <c r="O707" s="38">
        <v>13.27704</v>
      </c>
      <c r="P707" s="38">
        <v>12.8963</v>
      </c>
      <c r="Q707" s="38">
        <v>12.807040000000001</v>
      </c>
      <c r="R707" s="38">
        <v>13.200839999999999</v>
      </c>
      <c r="S707" s="38">
        <v>14.659800000000001</v>
      </c>
      <c r="T707" s="38">
        <v>16.149069999999998</v>
      </c>
      <c r="U707" s="38">
        <v>17.91846</v>
      </c>
      <c r="V707" s="38">
        <v>20.001830000000002</v>
      </c>
      <c r="W707" s="38">
        <v>21.39489</v>
      </c>
      <c r="X707" s="38">
        <v>22.69556</v>
      </c>
      <c r="Y707" s="38">
        <v>23.786069999999999</v>
      </c>
      <c r="Z707" s="38">
        <v>24.624549999999999</v>
      </c>
      <c r="AA707" s="38">
        <v>25.415710000000001</v>
      </c>
      <c r="AB707" s="38">
        <v>25.670970000000001</v>
      </c>
      <c r="AC707" s="38">
        <v>25.225899999999999</v>
      </c>
      <c r="AD707" s="38">
        <v>24.282430000000002</v>
      </c>
      <c r="AE707" s="38">
        <v>22.729109999999999</v>
      </c>
      <c r="AF707" s="38">
        <v>21.220379999999999</v>
      </c>
      <c r="AG707" s="38">
        <v>20.180430000000001</v>
      </c>
      <c r="AH707" s="38">
        <v>19.17304</v>
      </c>
      <c r="AI707" s="38">
        <v>17.79607</v>
      </c>
      <c r="AJ707" s="38">
        <v>16.09412</v>
      </c>
      <c r="AK707" s="38">
        <v>14.7403</v>
      </c>
      <c r="AL707" s="38">
        <v>-0.12958739999999999</v>
      </c>
      <c r="AM707" s="38">
        <v>4.2046999999999996E-3</v>
      </c>
      <c r="AN707" s="38">
        <v>-1.8544000000000001E-2</v>
      </c>
      <c r="AO707" s="38">
        <v>2.45872E-2</v>
      </c>
      <c r="AP707" s="38">
        <v>-8.6590600000000004E-2</v>
      </c>
      <c r="AQ707" s="38">
        <v>-3.1333899999999998E-2</v>
      </c>
      <c r="AR707" s="38">
        <v>-7.5629299999999997E-2</v>
      </c>
      <c r="AS707" s="38">
        <v>-0.14799909999999999</v>
      </c>
      <c r="AT707" s="38">
        <v>-0.16338710000000001</v>
      </c>
      <c r="AU707" s="38">
        <v>-0.195024</v>
      </c>
      <c r="AV707" s="38">
        <v>-0.26558100000000001</v>
      </c>
      <c r="AW707" s="38">
        <v>-0.36427369999999998</v>
      </c>
      <c r="AX707" s="38">
        <v>-0.1184156</v>
      </c>
      <c r="AY707" s="38">
        <v>6.9393899999999994E-2</v>
      </c>
      <c r="AZ707" s="38">
        <v>0.192551</v>
      </c>
      <c r="BA707" s="38">
        <v>7.90265E-2</v>
      </c>
      <c r="BB707" s="38">
        <v>0.25533850000000002</v>
      </c>
      <c r="BC707" s="38">
        <v>0.27488230000000002</v>
      </c>
      <c r="BD707" s="38">
        <v>0.1873148</v>
      </c>
      <c r="BE707" s="38">
        <v>0.2627737</v>
      </c>
      <c r="BF707" s="38">
        <v>9.99448E-2</v>
      </c>
      <c r="BG707" s="38">
        <v>-0.44323699999999999</v>
      </c>
      <c r="BH707" s="38">
        <v>-0.32841130000000002</v>
      </c>
      <c r="BI707" s="38">
        <v>-0.37178040000000001</v>
      </c>
      <c r="BJ707" s="38">
        <v>-6.7923899999999995E-2</v>
      </c>
      <c r="BK707" s="38">
        <v>5.45789E-2</v>
      </c>
      <c r="BL707" s="38">
        <v>2.7634700000000002E-2</v>
      </c>
      <c r="BM707" s="38">
        <v>5.8155800000000001E-2</v>
      </c>
      <c r="BN707" s="38">
        <v>-5.9508600000000002E-2</v>
      </c>
      <c r="BO707" s="38">
        <v>3.2104E-3</v>
      </c>
      <c r="BP707" s="38">
        <v>-5.8710000000000004E-3</v>
      </c>
      <c r="BQ707" s="38">
        <v>-0.12402589999999999</v>
      </c>
      <c r="BR707" s="38">
        <v>-8.7926000000000004E-2</v>
      </c>
      <c r="BS707" s="38">
        <v>-0.1162253</v>
      </c>
      <c r="BT707" s="38">
        <v>-0.20099049999999999</v>
      </c>
      <c r="BU707" s="38">
        <v>-0.3114864</v>
      </c>
      <c r="BV707" s="38">
        <v>-9.5907599999999996E-2</v>
      </c>
      <c r="BW707" s="38">
        <v>0.1030174</v>
      </c>
      <c r="BX707" s="38">
        <v>0.2442037</v>
      </c>
      <c r="BY707" s="38">
        <v>0.13719909999999999</v>
      </c>
      <c r="BZ707" s="38">
        <v>0.33683629999999998</v>
      </c>
      <c r="CA707" s="38">
        <v>0.3542517</v>
      </c>
      <c r="CB707" s="38">
        <v>0.28971479999999999</v>
      </c>
      <c r="CC707" s="38">
        <v>0.35212080000000001</v>
      </c>
      <c r="CD707" s="38">
        <v>0.17296</v>
      </c>
      <c r="CE707" s="38">
        <v>-0.32594400000000001</v>
      </c>
      <c r="CF707" s="38">
        <v>-0.22401479999999999</v>
      </c>
      <c r="CG707" s="38">
        <v>-0.27039849999999999</v>
      </c>
      <c r="CH707" s="38">
        <v>-2.5215999999999999E-2</v>
      </c>
      <c r="CI707" s="38">
        <v>8.9468000000000006E-2</v>
      </c>
      <c r="CJ707" s="38">
        <v>5.9617900000000001E-2</v>
      </c>
      <c r="CK707" s="38">
        <v>8.14053E-2</v>
      </c>
      <c r="CL707" s="38">
        <v>-4.0751599999999999E-2</v>
      </c>
      <c r="CM707" s="38">
        <v>2.7135599999999999E-2</v>
      </c>
      <c r="CN707" s="38">
        <v>4.2443300000000003E-2</v>
      </c>
      <c r="CO707" s="38">
        <v>-0.10742210000000001</v>
      </c>
      <c r="CP707" s="38">
        <v>-3.5661900000000003E-2</v>
      </c>
      <c r="CQ707" s="38">
        <v>-6.1649599999999999E-2</v>
      </c>
      <c r="CR707" s="38">
        <v>-0.15625539999999999</v>
      </c>
      <c r="CS707" s="38">
        <v>-0.27492610000000001</v>
      </c>
      <c r="CT707" s="38">
        <v>-8.0318600000000004E-2</v>
      </c>
      <c r="CU707" s="38">
        <v>0.1263049</v>
      </c>
      <c r="CV707" s="38">
        <v>0.27997820000000001</v>
      </c>
      <c r="CW707" s="38">
        <v>0.17748920000000001</v>
      </c>
      <c r="CX707" s="38">
        <v>0.39328150000000001</v>
      </c>
      <c r="CY707" s="38">
        <v>0.4092228</v>
      </c>
      <c r="CZ707" s="38">
        <v>0.36063669999999998</v>
      </c>
      <c r="DA707" s="38">
        <v>0.41400239999999999</v>
      </c>
      <c r="DB707" s="38">
        <v>0.22353020000000001</v>
      </c>
      <c r="DC707" s="38">
        <v>-0.24470729999999999</v>
      </c>
      <c r="DD707" s="38">
        <v>-0.15171009999999999</v>
      </c>
      <c r="DE707" s="38">
        <v>-0.20018159999999999</v>
      </c>
      <c r="DF707" s="38">
        <v>1.7491900000000001E-2</v>
      </c>
      <c r="DG707" s="38">
        <v>0.124357</v>
      </c>
      <c r="DH707" s="38">
        <v>9.1601199999999994E-2</v>
      </c>
      <c r="DI707" s="38">
        <v>0.10465480000000001</v>
      </c>
      <c r="DJ707" s="38">
        <v>-2.1994699999999999E-2</v>
      </c>
      <c r="DK707" s="38">
        <v>5.1060800000000003E-2</v>
      </c>
      <c r="DL707" s="38">
        <v>9.0757699999999997E-2</v>
      </c>
      <c r="DM707" s="38">
        <v>-9.0818399999999994E-2</v>
      </c>
      <c r="DN707" s="38">
        <v>1.6602100000000002E-2</v>
      </c>
      <c r="DO707" s="38">
        <v>-7.0739000000000002E-3</v>
      </c>
      <c r="DP707" s="38">
        <v>-0.1115203</v>
      </c>
      <c r="DQ707" s="38">
        <v>-0.23836570000000001</v>
      </c>
      <c r="DR707" s="38">
        <v>-6.4729599999999998E-2</v>
      </c>
      <c r="DS707" s="38">
        <v>0.14959249999999999</v>
      </c>
      <c r="DT707" s="38">
        <v>0.3157527</v>
      </c>
      <c r="DU707" s="38">
        <v>0.21777940000000001</v>
      </c>
      <c r="DV707" s="38">
        <v>0.44972659999999998</v>
      </c>
      <c r="DW707" s="38">
        <v>0.46419379999999999</v>
      </c>
      <c r="DX707" s="38">
        <v>0.43155860000000001</v>
      </c>
      <c r="DY707" s="38">
        <v>0.47588390000000003</v>
      </c>
      <c r="DZ707" s="38">
        <v>0.27410040000000002</v>
      </c>
      <c r="EA707" s="38">
        <v>-0.16347059999999999</v>
      </c>
      <c r="EB707" s="38">
        <v>-7.9405400000000001E-2</v>
      </c>
      <c r="EC707" s="38">
        <v>-0.12996479999999999</v>
      </c>
      <c r="ED707" s="38">
        <v>7.9155299999999998E-2</v>
      </c>
      <c r="EE707" s="38">
        <v>0.1747312</v>
      </c>
      <c r="EF707" s="38">
        <v>0.13777990000000001</v>
      </c>
      <c r="EG707" s="38">
        <v>0.1382234</v>
      </c>
      <c r="EH707" s="38">
        <v>5.0873000000000003E-3</v>
      </c>
      <c r="EI707" s="38">
        <v>8.5605000000000001E-2</v>
      </c>
      <c r="EJ707" s="38">
        <v>0.16051599999999999</v>
      </c>
      <c r="EK707" s="38">
        <v>-6.6845199999999994E-2</v>
      </c>
      <c r="EL707" s="38">
        <v>9.2063199999999998E-2</v>
      </c>
      <c r="EM707" s="38">
        <v>7.1724700000000002E-2</v>
      </c>
      <c r="EN707" s="38">
        <v>-4.6929899999999997E-2</v>
      </c>
      <c r="EO707" s="38">
        <v>-0.1855784</v>
      </c>
      <c r="EP707" s="38">
        <v>-4.2221599999999998E-2</v>
      </c>
      <c r="EQ707" s="38">
        <v>0.18321599999999999</v>
      </c>
      <c r="ER707" s="38">
        <v>0.36740539999999999</v>
      </c>
      <c r="ES707" s="38">
        <v>0.27595199999999998</v>
      </c>
      <c r="ET707" s="38">
        <v>0.53122440000000004</v>
      </c>
      <c r="EU707" s="38">
        <v>0.54356320000000002</v>
      </c>
      <c r="EV707" s="38">
        <v>0.53395859999999995</v>
      </c>
      <c r="EW707" s="38">
        <v>0.56523100000000004</v>
      </c>
      <c r="EX707" s="38">
        <v>0.34711560000000002</v>
      </c>
      <c r="EY707" s="38">
        <v>-4.6177599999999999E-2</v>
      </c>
      <c r="EZ707" s="38">
        <v>2.4990999999999999E-2</v>
      </c>
      <c r="FA707" s="38">
        <v>-2.8582799999999998E-2</v>
      </c>
      <c r="FB707" s="38">
        <v>80.917509999999993</v>
      </c>
      <c r="FC707" s="38">
        <v>80.12912</v>
      </c>
      <c r="FD707" s="38">
        <v>78.78304</v>
      </c>
      <c r="FE707" s="38">
        <v>76.631550000000004</v>
      </c>
      <c r="FF707" s="38">
        <v>75.240840000000006</v>
      </c>
      <c r="FG707" s="38">
        <v>73.367099999999994</v>
      </c>
      <c r="FH707" s="38">
        <v>73.712829999999997</v>
      </c>
      <c r="FI707" s="38">
        <v>76.424369999999996</v>
      </c>
      <c r="FJ707" s="38">
        <v>79.02458</v>
      </c>
      <c r="FK707" s="38">
        <v>82.996179999999995</v>
      </c>
      <c r="FL707" s="38">
        <v>87.140969999999996</v>
      </c>
      <c r="FM707" s="38">
        <v>91.219520000000003</v>
      </c>
      <c r="FN707" s="38">
        <v>93.886449999999996</v>
      </c>
      <c r="FO707" s="38">
        <v>96.156199999999998</v>
      </c>
      <c r="FP707" s="38">
        <v>97.817920000000001</v>
      </c>
      <c r="FQ707" s="38">
        <v>98.78313</v>
      </c>
      <c r="FR707" s="38">
        <v>98.88297</v>
      </c>
      <c r="FS707" s="38">
        <v>98.227040000000002</v>
      </c>
      <c r="FT707" s="38">
        <v>96.155190000000005</v>
      </c>
      <c r="FU707" s="38">
        <v>92.905469999999994</v>
      </c>
      <c r="FV707" s="38">
        <v>88.924639999999997</v>
      </c>
      <c r="FW707">
        <v>86.154169999999993</v>
      </c>
      <c r="FX707">
        <v>83.390979999999999</v>
      </c>
      <c r="FY707">
        <v>80.899039999999999</v>
      </c>
      <c r="FZ707">
        <v>0.1073983</v>
      </c>
      <c r="GA707">
        <v>0.84150979999999997</v>
      </c>
      <c r="GB707">
        <v>1</v>
      </c>
    </row>
    <row r="708" spans="1:184" x14ac:dyDescent="0.3">
      <c r="A708" t="s">
        <v>279</v>
      </c>
      <c r="B708" t="s">
        <v>1</v>
      </c>
      <c r="C708" t="s">
        <v>278</v>
      </c>
      <c r="D708" t="s">
        <v>1</v>
      </c>
      <c r="E708" t="s">
        <v>1</v>
      </c>
      <c r="F708" t="s">
        <v>1</v>
      </c>
      <c r="G708" t="s">
        <v>1</v>
      </c>
      <c r="H708" s="40" t="s">
        <v>1</v>
      </c>
      <c r="I708" s="18" t="s">
        <v>1</v>
      </c>
      <c r="J708" s="38" t="s">
        <v>1</v>
      </c>
      <c r="K708" s="18">
        <v>44763</v>
      </c>
      <c r="L708" s="38">
        <v>5016</v>
      </c>
      <c r="M708" s="38">
        <v>5016</v>
      </c>
      <c r="N708" s="38">
        <v>13.704689999999999</v>
      </c>
      <c r="O708" s="38">
        <v>13.18825</v>
      </c>
      <c r="P708" s="38">
        <v>12.85812</v>
      </c>
      <c r="Q708" s="38">
        <v>12.75628</v>
      </c>
      <c r="R708" s="38">
        <v>13.197150000000001</v>
      </c>
      <c r="S708" s="38">
        <v>14.470700000000001</v>
      </c>
      <c r="T708" s="38">
        <v>15.79861</v>
      </c>
      <c r="U708" s="38">
        <v>17.39939</v>
      </c>
      <c r="V708" s="38">
        <v>19.285810000000001</v>
      </c>
      <c r="W708" s="38">
        <v>20.71781</v>
      </c>
      <c r="X708" s="38">
        <v>22.050550000000001</v>
      </c>
      <c r="Y708" s="38">
        <v>23.19781</v>
      </c>
      <c r="Z708" s="38">
        <v>24.156189999999999</v>
      </c>
      <c r="AA708" s="38">
        <v>25.008649999999999</v>
      </c>
      <c r="AB708" s="38">
        <v>25.209980000000002</v>
      </c>
      <c r="AC708" s="38">
        <v>24.857569999999999</v>
      </c>
      <c r="AD708" s="38">
        <v>24.165379999999999</v>
      </c>
      <c r="AE708" s="38">
        <v>22.702750000000002</v>
      </c>
      <c r="AF708" s="38">
        <v>21.40889</v>
      </c>
      <c r="AG708" s="38">
        <v>20.30939</v>
      </c>
      <c r="AH708" s="38">
        <v>19.231719999999999</v>
      </c>
      <c r="AI708" s="38">
        <v>17.75432</v>
      </c>
      <c r="AJ708" s="38">
        <v>16.040479999999999</v>
      </c>
      <c r="AK708" s="38">
        <v>14.78749</v>
      </c>
      <c r="AL708" s="38">
        <v>-0.33664810000000001</v>
      </c>
      <c r="AM708" s="38">
        <v>-0.1120365</v>
      </c>
      <c r="AN708" s="38">
        <v>-0.110579</v>
      </c>
      <c r="AO708" s="38">
        <v>-0.1031585</v>
      </c>
      <c r="AP708" s="38">
        <v>-4.8138399999999998E-2</v>
      </c>
      <c r="AQ708" s="38">
        <v>-4.0518199999999997E-2</v>
      </c>
      <c r="AR708" s="38">
        <v>0.17258899999999999</v>
      </c>
      <c r="AS708" s="38">
        <v>0.1078378</v>
      </c>
      <c r="AT708" s="38">
        <v>-1.0830899999999999E-2</v>
      </c>
      <c r="AU708" s="38">
        <v>4.0914199999999998E-2</v>
      </c>
      <c r="AV708" s="38">
        <v>1.6165999999999999E-3</v>
      </c>
      <c r="AW708" s="38">
        <v>-8.6368700000000007E-2</v>
      </c>
      <c r="AX708" s="38">
        <v>4.38512E-2</v>
      </c>
      <c r="AY708" s="38">
        <v>2.8682099999999999E-2</v>
      </c>
      <c r="AZ708" s="38">
        <v>-0.12503149999999999</v>
      </c>
      <c r="BA708" s="38">
        <v>-0.26998749999999999</v>
      </c>
      <c r="BB708" s="38">
        <v>-7.5529799999999994E-2</v>
      </c>
      <c r="BC708" s="38">
        <v>-0.1016123</v>
      </c>
      <c r="BD708" s="38">
        <v>-0.12287969999999999</v>
      </c>
      <c r="BE708" s="38">
        <v>0.12574360000000001</v>
      </c>
      <c r="BF708" s="38">
        <v>0.23078860000000001</v>
      </c>
      <c r="BG708" s="38">
        <v>-0.2313161</v>
      </c>
      <c r="BH708" s="38">
        <v>-0.2512626</v>
      </c>
      <c r="BI708" s="38">
        <v>-0.18269469999999999</v>
      </c>
      <c r="BJ708" s="38">
        <v>-0.30319819999999997</v>
      </c>
      <c r="BK708" s="38">
        <v>-8.7798200000000007E-2</v>
      </c>
      <c r="BL708" s="38">
        <v>-8.7566000000000005E-2</v>
      </c>
      <c r="BM708" s="38">
        <v>-8.5149299999999997E-2</v>
      </c>
      <c r="BN708" s="38">
        <v>-3.2609100000000002E-2</v>
      </c>
      <c r="BO708" s="38">
        <v>-1.25725E-2</v>
      </c>
      <c r="BP708" s="38">
        <v>0.2119451</v>
      </c>
      <c r="BQ708" s="38">
        <v>0.12369719999999999</v>
      </c>
      <c r="BR708" s="38">
        <v>1.3610799999999999E-2</v>
      </c>
      <c r="BS708" s="38">
        <v>7.5368199999999996E-2</v>
      </c>
      <c r="BT708" s="38">
        <v>3.1491499999999999E-2</v>
      </c>
      <c r="BU708" s="38">
        <v>-6.5057299999999998E-2</v>
      </c>
      <c r="BV708" s="38">
        <v>5.5590100000000003E-2</v>
      </c>
      <c r="BW708" s="38">
        <v>4.6317499999999998E-2</v>
      </c>
      <c r="BX708" s="38">
        <v>-0.100995</v>
      </c>
      <c r="BY708" s="38">
        <v>-0.22570299999999999</v>
      </c>
      <c r="BZ708" s="38">
        <v>-1.7789200000000002E-2</v>
      </c>
      <c r="CA708" s="38">
        <v>-3.7874600000000001E-2</v>
      </c>
      <c r="CB708" s="38">
        <v>-4.7376799999999997E-2</v>
      </c>
      <c r="CC708" s="38">
        <v>0.1984823</v>
      </c>
      <c r="CD708" s="38">
        <v>0.27858650000000001</v>
      </c>
      <c r="CE708" s="38">
        <v>-0.1658994</v>
      </c>
      <c r="CF708" s="38">
        <v>-0.19561509999999999</v>
      </c>
      <c r="CG708" s="38">
        <v>-0.12282650000000001</v>
      </c>
      <c r="CH708" s="38">
        <v>-0.28003099999999997</v>
      </c>
      <c r="CI708" s="38">
        <v>-7.1010900000000002E-2</v>
      </c>
      <c r="CJ708" s="38">
        <v>-7.1627200000000002E-2</v>
      </c>
      <c r="CK708" s="38">
        <v>-7.2676199999999996E-2</v>
      </c>
      <c r="CL708" s="38">
        <v>-2.1853500000000001E-2</v>
      </c>
      <c r="CM708" s="38">
        <v>6.7825999999999997E-3</v>
      </c>
      <c r="CN708" s="38">
        <v>0.239203</v>
      </c>
      <c r="CO708" s="38">
        <v>0.13468140000000001</v>
      </c>
      <c r="CP708" s="38">
        <v>3.0539E-2</v>
      </c>
      <c r="CQ708" s="38">
        <v>9.9231E-2</v>
      </c>
      <c r="CR708" s="38">
        <v>5.2182699999999999E-2</v>
      </c>
      <c r="CS708" s="38">
        <v>-5.0297099999999997E-2</v>
      </c>
      <c r="CT708" s="38">
        <v>6.3720399999999996E-2</v>
      </c>
      <c r="CU708" s="38">
        <v>5.8531600000000003E-2</v>
      </c>
      <c r="CV708" s="38">
        <v>-8.4347400000000003E-2</v>
      </c>
      <c r="CW708" s="38">
        <v>-0.1950316</v>
      </c>
      <c r="CX708" s="38">
        <v>2.2201800000000001E-2</v>
      </c>
      <c r="CY708" s="38">
        <v>6.2700000000000004E-3</v>
      </c>
      <c r="CZ708" s="38">
        <v>4.9163000000000002E-3</v>
      </c>
      <c r="DA708" s="38">
        <v>0.2488609</v>
      </c>
      <c r="DB708" s="38">
        <v>0.3116911</v>
      </c>
      <c r="DC708" s="38">
        <v>-0.120592</v>
      </c>
      <c r="DD708" s="38">
        <v>-0.15707389999999999</v>
      </c>
      <c r="DE708" s="38">
        <v>-8.1362100000000007E-2</v>
      </c>
      <c r="DF708" s="38">
        <v>-0.25686369999999997</v>
      </c>
      <c r="DG708" s="38">
        <v>-5.4223599999999997E-2</v>
      </c>
      <c r="DH708" s="38">
        <v>-5.5688399999999999E-2</v>
      </c>
      <c r="DI708" s="38">
        <v>-6.0203100000000002E-2</v>
      </c>
      <c r="DJ708" s="38">
        <v>-1.1097900000000001E-2</v>
      </c>
      <c r="DK708" s="38">
        <v>2.61377E-2</v>
      </c>
      <c r="DL708" s="38">
        <v>0.2664609</v>
      </c>
      <c r="DM708" s="38">
        <v>0.14566560000000001</v>
      </c>
      <c r="DN708" s="38">
        <v>4.7467299999999997E-2</v>
      </c>
      <c r="DO708" s="38">
        <v>0.1230937</v>
      </c>
      <c r="DP708" s="38">
        <v>7.2873999999999994E-2</v>
      </c>
      <c r="DQ708" s="38">
        <v>-3.55368E-2</v>
      </c>
      <c r="DR708" s="38">
        <v>7.1850700000000003E-2</v>
      </c>
      <c r="DS708" s="38">
        <v>7.0745799999999998E-2</v>
      </c>
      <c r="DT708" s="38">
        <v>-6.7699800000000004E-2</v>
      </c>
      <c r="DU708" s="38">
        <v>-0.16436029999999999</v>
      </c>
      <c r="DV708" s="38">
        <v>6.2192799999999999E-2</v>
      </c>
      <c r="DW708" s="38">
        <v>5.0414500000000001E-2</v>
      </c>
      <c r="DX708" s="38">
        <v>5.7209400000000001E-2</v>
      </c>
      <c r="DY708" s="38">
        <v>0.29923949999999999</v>
      </c>
      <c r="DZ708" s="38">
        <v>0.34479579999999999</v>
      </c>
      <c r="EA708" s="38">
        <v>-7.5284500000000004E-2</v>
      </c>
      <c r="EB708" s="38">
        <v>-0.1185327</v>
      </c>
      <c r="EC708" s="38">
        <v>-3.9897599999999998E-2</v>
      </c>
      <c r="ED708" s="38">
        <v>-0.2234139</v>
      </c>
      <c r="EE708" s="38">
        <v>-2.9985299999999999E-2</v>
      </c>
      <c r="EF708" s="38">
        <v>-3.26754E-2</v>
      </c>
      <c r="EG708" s="38">
        <v>-4.2193799999999997E-2</v>
      </c>
      <c r="EH708" s="38">
        <v>4.4314999999999997E-3</v>
      </c>
      <c r="EI708" s="38">
        <v>5.4083399999999997E-2</v>
      </c>
      <c r="EJ708" s="38">
        <v>0.30581700000000001</v>
      </c>
      <c r="EK708" s="38">
        <v>0.161525</v>
      </c>
      <c r="EL708" s="38">
        <v>7.1909000000000001E-2</v>
      </c>
      <c r="EM708" s="38">
        <v>0.15754779999999999</v>
      </c>
      <c r="EN708" s="38">
        <v>0.1027489</v>
      </c>
      <c r="EO708" s="38">
        <v>-1.4225399999999999E-2</v>
      </c>
      <c r="EP708" s="38">
        <v>8.35896E-2</v>
      </c>
      <c r="EQ708" s="38">
        <v>8.8381100000000004E-2</v>
      </c>
      <c r="ER708" s="38">
        <v>-4.3663300000000002E-2</v>
      </c>
      <c r="ES708" s="38">
        <v>-0.1200758</v>
      </c>
      <c r="ET708" s="38">
        <v>0.1199335</v>
      </c>
      <c r="EU708" s="38">
        <v>0.1141522</v>
      </c>
      <c r="EV708" s="38">
        <v>0.13271230000000001</v>
      </c>
      <c r="EW708" s="38">
        <v>0.37197819999999998</v>
      </c>
      <c r="EX708" s="38">
        <v>0.39259359999999999</v>
      </c>
      <c r="EY708" s="38">
        <v>-9.8677999999999995E-3</v>
      </c>
      <c r="EZ708" s="38">
        <v>-6.2885200000000002E-2</v>
      </c>
      <c r="FA708" s="38">
        <v>1.9970499999999999E-2</v>
      </c>
      <c r="FB708" s="38">
        <v>77.184939999999997</v>
      </c>
      <c r="FC708" s="38">
        <v>75.169659999999993</v>
      </c>
      <c r="FD708" s="38">
        <v>73.770229999999998</v>
      </c>
      <c r="FE708" s="38">
        <v>71.637950000000004</v>
      </c>
      <c r="FF708" s="38">
        <v>69.993499999999997</v>
      </c>
      <c r="FG708" s="38">
        <v>68.304869999999994</v>
      </c>
      <c r="FH708" s="38">
        <v>68.135720000000006</v>
      </c>
      <c r="FI708" s="38">
        <v>71.649950000000004</v>
      </c>
      <c r="FJ708" s="38">
        <v>75.605599999999995</v>
      </c>
      <c r="FK708" s="38">
        <v>79.606170000000006</v>
      </c>
      <c r="FL708" s="38">
        <v>84.214519999999993</v>
      </c>
      <c r="FM708" s="38">
        <v>88.014030000000005</v>
      </c>
      <c r="FN708" s="38">
        <v>91.120410000000007</v>
      </c>
      <c r="FO708" s="38">
        <v>93.581969999999998</v>
      </c>
      <c r="FP708" s="38">
        <v>95.264380000000003</v>
      </c>
      <c r="FQ708" s="38">
        <v>96.390150000000006</v>
      </c>
      <c r="FR708" s="38">
        <v>98.713729999999998</v>
      </c>
      <c r="FS708" s="38">
        <v>98.402990000000003</v>
      </c>
      <c r="FT708" s="38">
        <v>96.425449999999998</v>
      </c>
      <c r="FU708" s="38">
        <v>92.891639999999995</v>
      </c>
      <c r="FV708" s="38">
        <v>88.618620000000007</v>
      </c>
      <c r="FW708">
        <v>85.097049999999996</v>
      </c>
      <c r="FX708">
        <v>82.388009999999994</v>
      </c>
      <c r="FY708">
        <v>80.300420000000003</v>
      </c>
      <c r="FZ708">
        <v>7.6090900000000003E-2</v>
      </c>
      <c r="GA708">
        <v>0.57678989999999997</v>
      </c>
      <c r="GB708">
        <v>1</v>
      </c>
    </row>
    <row r="709" spans="1:184" x14ac:dyDescent="0.3">
      <c r="A709" t="s">
        <v>279</v>
      </c>
      <c r="B709" t="s">
        <v>1</v>
      </c>
      <c r="C709" t="s">
        <v>278</v>
      </c>
      <c r="D709" t="s">
        <v>1</v>
      </c>
      <c r="E709" t="s">
        <v>1</v>
      </c>
      <c r="F709" t="s">
        <v>1</v>
      </c>
      <c r="G709" t="s">
        <v>1</v>
      </c>
      <c r="H709" s="40" t="s">
        <v>1</v>
      </c>
      <c r="I709" s="18" t="s">
        <v>1</v>
      </c>
      <c r="J709" s="38" t="s">
        <v>1</v>
      </c>
      <c r="K709" s="18">
        <v>44789</v>
      </c>
      <c r="L709" s="38">
        <v>4997</v>
      </c>
      <c r="M709" s="38">
        <v>4997</v>
      </c>
      <c r="N709" s="38">
        <v>13.67694</v>
      </c>
      <c r="O709" s="38">
        <v>13.162129999999999</v>
      </c>
      <c r="P709" s="38">
        <v>12.8126</v>
      </c>
      <c r="Q709" s="38">
        <v>12.68609</v>
      </c>
      <c r="R709" s="38">
        <v>13.138389999999999</v>
      </c>
      <c r="S709" s="38">
        <v>14.45265</v>
      </c>
      <c r="T709" s="38">
        <v>15.95017</v>
      </c>
      <c r="U709" s="38">
        <v>17.86505</v>
      </c>
      <c r="V709" s="38">
        <v>20.21744</v>
      </c>
      <c r="W709" s="38">
        <v>22.049209999999999</v>
      </c>
      <c r="X709" s="38">
        <v>23.733889999999999</v>
      </c>
      <c r="Y709" s="38">
        <v>25.089939999999999</v>
      </c>
      <c r="Z709" s="38">
        <v>26.118379999999998</v>
      </c>
      <c r="AA709" s="38">
        <v>27.147390000000001</v>
      </c>
      <c r="AB709" s="38">
        <v>27.386140000000001</v>
      </c>
      <c r="AC709" s="38">
        <v>26.841349999999998</v>
      </c>
      <c r="AD709" s="38">
        <v>25.69257</v>
      </c>
      <c r="AE709" s="38">
        <v>24.05763</v>
      </c>
      <c r="AF709" s="38">
        <v>22.631609999999998</v>
      </c>
      <c r="AG709" s="38">
        <v>21.422750000000001</v>
      </c>
      <c r="AH709" s="38">
        <v>20.26877</v>
      </c>
      <c r="AI709" s="38">
        <v>18.771339999999999</v>
      </c>
      <c r="AJ709" s="38">
        <v>16.826270000000001</v>
      </c>
      <c r="AK709" s="38">
        <v>15.392139999999999</v>
      </c>
      <c r="AL709" s="38">
        <v>-5.1846400000000001E-2</v>
      </c>
      <c r="AM709" s="38">
        <v>-0.1521854</v>
      </c>
      <c r="AN709" s="38">
        <v>-0.1586584</v>
      </c>
      <c r="AO709" s="38">
        <v>-0.1080082</v>
      </c>
      <c r="AP709" s="38">
        <v>-5.8583700000000002E-2</v>
      </c>
      <c r="AQ709" s="38">
        <v>-0.2772964</v>
      </c>
      <c r="AR709" s="38">
        <v>-0.31173849999999997</v>
      </c>
      <c r="AS709" s="38">
        <v>6.9350300000000004E-2</v>
      </c>
      <c r="AT709" s="38">
        <v>0.1716742</v>
      </c>
      <c r="AU709" s="38">
        <v>0.33504859999999997</v>
      </c>
      <c r="AV709" s="38">
        <v>0.1815889</v>
      </c>
      <c r="AW709" s="38">
        <v>-2.4799600000000002E-2</v>
      </c>
      <c r="AX709" s="38">
        <v>-3.7862699999999999E-2</v>
      </c>
      <c r="AY709" s="38">
        <v>-8.77275E-2</v>
      </c>
      <c r="AZ709" s="38">
        <v>-5.21328E-2</v>
      </c>
      <c r="BA709" s="38">
        <v>-0.1539788</v>
      </c>
      <c r="BB709" s="38">
        <v>7.2260000000000005E-2</v>
      </c>
      <c r="BC709" s="38">
        <v>0.1003445</v>
      </c>
      <c r="BD709" s="38">
        <v>0.1685635</v>
      </c>
      <c r="BE709" s="38">
        <v>0.10411629999999999</v>
      </c>
      <c r="BF709" s="38">
        <v>0.1071085</v>
      </c>
      <c r="BG709" s="38">
        <v>0.1753913</v>
      </c>
      <c r="BH709" s="38">
        <v>9.0864200000000006E-2</v>
      </c>
      <c r="BI709" s="38">
        <v>9.5941399999999996E-2</v>
      </c>
      <c r="BJ709" s="38">
        <v>-2.6677800000000002E-2</v>
      </c>
      <c r="BK709" s="38">
        <v>-0.13099740000000001</v>
      </c>
      <c r="BL709" s="38">
        <v>-0.13552139999999999</v>
      </c>
      <c r="BM709" s="38">
        <v>-8.7624999999999995E-2</v>
      </c>
      <c r="BN709" s="38">
        <v>-3.6971299999999999E-2</v>
      </c>
      <c r="BO709" s="38">
        <v>-0.24812200000000001</v>
      </c>
      <c r="BP709" s="38">
        <v>-0.28117490000000001</v>
      </c>
      <c r="BQ709" s="38">
        <v>9.0924699999999997E-2</v>
      </c>
      <c r="BR709" s="38">
        <v>0.21015310000000001</v>
      </c>
      <c r="BS709" s="38">
        <v>0.37511539999999999</v>
      </c>
      <c r="BT709" s="38">
        <v>0.21843009999999999</v>
      </c>
      <c r="BU709" s="38">
        <v>1.10711E-2</v>
      </c>
      <c r="BV709" s="38">
        <v>-1.8331299999999998E-2</v>
      </c>
      <c r="BW709" s="38">
        <v>-5.5520600000000003E-2</v>
      </c>
      <c r="BX709" s="38">
        <v>-1.2364200000000001E-2</v>
      </c>
      <c r="BY709" s="38">
        <v>-9.5866300000000002E-2</v>
      </c>
      <c r="BZ709" s="38">
        <v>0.1352978</v>
      </c>
      <c r="CA709" s="38">
        <v>0.16849790000000001</v>
      </c>
      <c r="CB709" s="38">
        <v>0.2438302</v>
      </c>
      <c r="CC709" s="38">
        <v>0.17337449999999999</v>
      </c>
      <c r="CD709" s="38">
        <v>0.16361700000000001</v>
      </c>
      <c r="CE709" s="38">
        <v>0.2441594</v>
      </c>
      <c r="CF709" s="38">
        <v>0.1513507</v>
      </c>
      <c r="CG709" s="38">
        <v>0.157998</v>
      </c>
      <c r="CH709" s="38">
        <v>-9.2460000000000007E-3</v>
      </c>
      <c r="CI709" s="38">
        <v>-0.1163227</v>
      </c>
      <c r="CJ709" s="38">
        <v>-0.1194968</v>
      </c>
      <c r="CK709" s="38">
        <v>-7.3507699999999995E-2</v>
      </c>
      <c r="CL709" s="38">
        <v>-2.20027E-2</v>
      </c>
      <c r="CM709" s="38">
        <v>-0.2279159</v>
      </c>
      <c r="CN709" s="38">
        <v>-0.26000659999999998</v>
      </c>
      <c r="CO709" s="38">
        <v>0.10586710000000001</v>
      </c>
      <c r="CP709" s="38">
        <v>0.2368035</v>
      </c>
      <c r="CQ709" s="38">
        <v>0.40286549999999999</v>
      </c>
      <c r="CR709" s="38">
        <v>0.2439461</v>
      </c>
      <c r="CS709" s="38">
        <v>3.5915099999999998E-2</v>
      </c>
      <c r="CT709" s="38">
        <v>-4.8040000000000001E-3</v>
      </c>
      <c r="CU709" s="38">
        <v>-3.3214100000000003E-2</v>
      </c>
      <c r="CV709" s="38">
        <v>1.5179399999999999E-2</v>
      </c>
      <c r="CW709" s="38">
        <v>-5.5617699999999999E-2</v>
      </c>
      <c r="CX709" s="38">
        <v>0.1789577</v>
      </c>
      <c r="CY709" s="38">
        <v>0.2157008</v>
      </c>
      <c r="CZ709" s="38">
        <v>0.29595969999999999</v>
      </c>
      <c r="DA709" s="38">
        <v>0.2213426</v>
      </c>
      <c r="DB709" s="38">
        <v>0.2027545</v>
      </c>
      <c r="DC709" s="38">
        <v>0.29178799999999999</v>
      </c>
      <c r="DD709" s="38">
        <v>0.19324350000000001</v>
      </c>
      <c r="DE709" s="38">
        <v>0.2009782</v>
      </c>
      <c r="DF709" s="38">
        <v>8.1857000000000006E-3</v>
      </c>
      <c r="DG709" s="38">
        <v>-0.101648</v>
      </c>
      <c r="DH709" s="38">
        <v>-0.1034722</v>
      </c>
      <c r="DI709" s="38">
        <v>-5.93903E-2</v>
      </c>
      <c r="DJ709" s="38">
        <v>-7.0340999999999997E-3</v>
      </c>
      <c r="DK709" s="38">
        <v>-0.2077098</v>
      </c>
      <c r="DL709" s="38">
        <v>-0.2388383</v>
      </c>
      <c r="DM709" s="38">
        <v>0.1208096</v>
      </c>
      <c r="DN709" s="38">
        <v>0.26345390000000002</v>
      </c>
      <c r="DO709" s="38">
        <v>0.43061559999999999</v>
      </c>
      <c r="DP709" s="38">
        <v>0.26946219999999999</v>
      </c>
      <c r="DQ709" s="38">
        <v>6.0759000000000001E-2</v>
      </c>
      <c r="DR709" s="38">
        <v>8.7233999999999992E-3</v>
      </c>
      <c r="DS709" s="38">
        <v>-1.0907699999999999E-2</v>
      </c>
      <c r="DT709" s="38">
        <v>4.27231E-2</v>
      </c>
      <c r="DU709" s="38">
        <v>-1.53692E-2</v>
      </c>
      <c r="DV709" s="38">
        <v>0.2226175</v>
      </c>
      <c r="DW709" s="38">
        <v>0.26290360000000002</v>
      </c>
      <c r="DX709" s="38">
        <v>0.34808919999999999</v>
      </c>
      <c r="DY709" s="38">
        <v>0.26931060000000001</v>
      </c>
      <c r="DZ709" s="38">
        <v>0.2418921</v>
      </c>
      <c r="EA709" s="38">
        <v>0.33941660000000001</v>
      </c>
      <c r="EB709" s="38">
        <v>0.23513629999999999</v>
      </c>
      <c r="EC709" s="38">
        <v>0.24395839999999999</v>
      </c>
      <c r="ED709" s="38">
        <v>3.3354399999999999E-2</v>
      </c>
      <c r="EE709" s="38">
        <v>-8.0460100000000007E-2</v>
      </c>
      <c r="EF709" s="38">
        <v>-8.0335199999999996E-2</v>
      </c>
      <c r="EG709" s="38">
        <v>-3.9007199999999999E-2</v>
      </c>
      <c r="EH709" s="38">
        <v>1.4578300000000001E-2</v>
      </c>
      <c r="EI709" s="38">
        <v>-0.17853530000000001</v>
      </c>
      <c r="EJ709" s="38">
        <v>-0.2082746</v>
      </c>
      <c r="EK709" s="38">
        <v>0.14238400000000001</v>
      </c>
      <c r="EL709" s="38">
        <v>0.3019328</v>
      </c>
      <c r="EM709" s="38">
        <v>0.4706824</v>
      </c>
      <c r="EN709" s="38">
        <v>0.3063034</v>
      </c>
      <c r="EO709" s="38">
        <v>9.6629699999999999E-2</v>
      </c>
      <c r="EP709" s="38">
        <v>2.82548E-2</v>
      </c>
      <c r="EQ709" s="38">
        <v>2.12993E-2</v>
      </c>
      <c r="ER709" s="38">
        <v>8.2491599999999998E-2</v>
      </c>
      <c r="ES709" s="38">
        <v>4.2743400000000001E-2</v>
      </c>
      <c r="ET709" s="38">
        <v>0.2856553</v>
      </c>
      <c r="EU709" s="38">
        <v>0.33105699999999999</v>
      </c>
      <c r="EV709" s="38">
        <v>0.42335590000000001</v>
      </c>
      <c r="EW709" s="38">
        <v>0.33856890000000001</v>
      </c>
      <c r="EX709" s="38">
        <v>0.29840050000000001</v>
      </c>
      <c r="EY709" s="38">
        <v>0.40818480000000001</v>
      </c>
      <c r="EZ709" s="38">
        <v>0.29562270000000002</v>
      </c>
      <c r="FA709" s="38">
        <v>0.30601499999999998</v>
      </c>
      <c r="FB709" s="38">
        <v>77.033249999999995</v>
      </c>
      <c r="FC709" s="38">
        <v>75.585310000000007</v>
      </c>
      <c r="FD709" s="38">
        <v>73.952860000000001</v>
      </c>
      <c r="FE709" s="38">
        <v>72.602419999999995</v>
      </c>
      <c r="FF709" s="38">
        <v>71.146860000000004</v>
      </c>
      <c r="FG709" s="38">
        <v>70.075900000000004</v>
      </c>
      <c r="FH709" s="38">
        <v>69.821460000000002</v>
      </c>
      <c r="FI709" s="38">
        <v>72.230519999999999</v>
      </c>
      <c r="FJ709" s="38">
        <v>77.144379999999998</v>
      </c>
      <c r="FK709" s="38">
        <v>82.497060000000005</v>
      </c>
      <c r="FL709" s="38">
        <v>87.121279999999999</v>
      </c>
      <c r="FM709" s="38">
        <v>91.097650000000002</v>
      </c>
      <c r="FN709" s="38">
        <v>95.417010000000005</v>
      </c>
      <c r="FO709" s="38">
        <v>98.614859999999993</v>
      </c>
      <c r="FP709" s="38">
        <v>100.7294</v>
      </c>
      <c r="FQ709" s="38">
        <v>101.8922</v>
      </c>
      <c r="FR709" s="38">
        <v>102.2954</v>
      </c>
      <c r="FS709" s="38">
        <v>102.10850000000001</v>
      </c>
      <c r="FT709" s="38">
        <v>100.273</v>
      </c>
      <c r="FU709" s="38">
        <v>96.676860000000005</v>
      </c>
      <c r="FV709" s="38">
        <v>92.237729999999999</v>
      </c>
      <c r="FW709">
        <v>88.801630000000003</v>
      </c>
      <c r="FX709">
        <v>85.119</v>
      </c>
      <c r="FY709">
        <v>82.380960000000002</v>
      </c>
      <c r="FZ709">
        <v>8.1886100000000003E-2</v>
      </c>
      <c r="GA709">
        <v>0.63402709999999995</v>
      </c>
      <c r="GB709">
        <v>1</v>
      </c>
    </row>
    <row r="710" spans="1:184" x14ac:dyDescent="0.3">
      <c r="A710" t="s">
        <v>279</v>
      </c>
      <c r="B710" t="s">
        <v>1</v>
      </c>
      <c r="C710" t="s">
        <v>278</v>
      </c>
      <c r="D710" t="s">
        <v>1</v>
      </c>
      <c r="E710" t="s">
        <v>1</v>
      </c>
      <c r="F710" t="s">
        <v>1</v>
      </c>
      <c r="G710" t="s">
        <v>1</v>
      </c>
      <c r="H710" s="40" t="s">
        <v>1</v>
      </c>
      <c r="I710" s="18" t="s">
        <v>1</v>
      </c>
      <c r="J710" s="38" t="s">
        <v>1</v>
      </c>
      <c r="K710" s="18">
        <v>44790</v>
      </c>
      <c r="L710" s="38">
        <v>4996</v>
      </c>
      <c r="M710" s="38">
        <v>4996</v>
      </c>
      <c r="N710" s="38">
        <v>14.672610000000001</v>
      </c>
      <c r="O710" s="38">
        <v>14.125819999999999</v>
      </c>
      <c r="P710" s="38">
        <v>13.715669999999999</v>
      </c>
      <c r="Q710" s="38">
        <v>13.58118</v>
      </c>
      <c r="R710" s="38">
        <v>14.014810000000001</v>
      </c>
      <c r="S710" s="38">
        <v>15.411060000000001</v>
      </c>
      <c r="T710" s="38">
        <v>16.99849</v>
      </c>
      <c r="U710" s="38">
        <v>18.97645</v>
      </c>
      <c r="V710" s="38">
        <v>21.255749999999999</v>
      </c>
      <c r="W710" s="38">
        <v>22.951450000000001</v>
      </c>
      <c r="X710" s="38">
        <v>24.403320000000001</v>
      </c>
      <c r="Y710" s="38">
        <v>25.627099999999999</v>
      </c>
      <c r="Z710" s="38">
        <v>26.497319999999998</v>
      </c>
      <c r="AA710" s="38">
        <v>27.207280000000001</v>
      </c>
      <c r="AB710" s="38">
        <v>27.139019999999999</v>
      </c>
      <c r="AC710" s="38">
        <v>26.294119999999999</v>
      </c>
      <c r="AD710" s="38">
        <v>25.056529999999999</v>
      </c>
      <c r="AE710" s="38">
        <v>23.468499999999999</v>
      </c>
      <c r="AF710" s="38">
        <v>22.10219</v>
      </c>
      <c r="AG710" s="38">
        <v>21.00562</v>
      </c>
      <c r="AH710" s="38">
        <v>20.03238</v>
      </c>
      <c r="AI710" s="38">
        <v>18.54008</v>
      </c>
      <c r="AJ710" s="38">
        <v>16.688649999999999</v>
      </c>
      <c r="AK710" s="38">
        <v>15.326040000000001</v>
      </c>
      <c r="AL710" s="38">
        <v>0.31406279999999998</v>
      </c>
      <c r="AM710" s="38">
        <v>0.2214439</v>
      </c>
      <c r="AN710" s="38">
        <v>0.2390814</v>
      </c>
      <c r="AO710" s="38">
        <v>0.23324700000000001</v>
      </c>
      <c r="AP710" s="38">
        <v>0.18074850000000001</v>
      </c>
      <c r="AQ710" s="38">
        <v>-0.22152189999999999</v>
      </c>
      <c r="AR710" s="38">
        <v>-0.52532270000000003</v>
      </c>
      <c r="AS710" s="38">
        <v>-0.17582390000000001</v>
      </c>
      <c r="AT710" s="38">
        <v>-0.3102183</v>
      </c>
      <c r="AU710" s="38">
        <v>-0.29077310000000001</v>
      </c>
      <c r="AV710" s="38">
        <v>-0.33782570000000001</v>
      </c>
      <c r="AW710" s="38">
        <v>-0.2401237</v>
      </c>
      <c r="AX710" s="38">
        <v>-0.25698949999999998</v>
      </c>
      <c r="AY710" s="38">
        <v>7.8846899999999998E-2</v>
      </c>
      <c r="AZ710" s="38">
        <v>0.39169959999999998</v>
      </c>
      <c r="BA710" s="38">
        <v>0.40885480000000002</v>
      </c>
      <c r="BB710" s="38">
        <v>0.83410600000000001</v>
      </c>
      <c r="BC710" s="38">
        <v>0.71071240000000002</v>
      </c>
      <c r="BD710" s="38">
        <v>0.72581340000000005</v>
      </c>
      <c r="BE710" s="38">
        <v>0.60196019999999995</v>
      </c>
      <c r="BF710" s="38">
        <v>0.63902680000000001</v>
      </c>
      <c r="BG710" s="38">
        <v>0.73003439999999997</v>
      </c>
      <c r="BH710" s="38">
        <v>0.36395359999999999</v>
      </c>
      <c r="BI710" s="38">
        <v>0.28080460000000002</v>
      </c>
      <c r="BJ710" s="38">
        <v>0.34519929999999999</v>
      </c>
      <c r="BK710" s="38">
        <v>0.2423612</v>
      </c>
      <c r="BL710" s="38">
        <v>0.26170169999999998</v>
      </c>
      <c r="BM710" s="38">
        <v>0.25434000000000001</v>
      </c>
      <c r="BN710" s="38">
        <v>0.207092</v>
      </c>
      <c r="BO710" s="38">
        <v>-0.19536829999999999</v>
      </c>
      <c r="BP710" s="38">
        <v>-0.49155660000000001</v>
      </c>
      <c r="BQ710" s="38">
        <v>-0.1527298</v>
      </c>
      <c r="BR710" s="38">
        <v>-0.27498309999999998</v>
      </c>
      <c r="BS710" s="38">
        <v>-0.25310820000000001</v>
      </c>
      <c r="BT710" s="38">
        <v>-0.30402659999999998</v>
      </c>
      <c r="BU710" s="38">
        <v>-0.2143071</v>
      </c>
      <c r="BV710" s="38">
        <v>-0.2411422</v>
      </c>
      <c r="BW710" s="38">
        <v>0.1025052</v>
      </c>
      <c r="BX710" s="38">
        <v>0.42978119999999997</v>
      </c>
      <c r="BY710" s="38">
        <v>0.48181439999999998</v>
      </c>
      <c r="BZ710" s="38">
        <v>0.91575850000000003</v>
      </c>
      <c r="CA710" s="38">
        <v>0.78690590000000005</v>
      </c>
      <c r="CB710" s="38">
        <v>0.80263799999999996</v>
      </c>
      <c r="CC710" s="38">
        <v>0.66860149999999996</v>
      </c>
      <c r="CD710" s="38">
        <v>0.69410640000000001</v>
      </c>
      <c r="CE710" s="38">
        <v>0.79079969999999999</v>
      </c>
      <c r="CF710" s="38">
        <v>0.41753439999999997</v>
      </c>
      <c r="CG710" s="38">
        <v>0.33385300000000001</v>
      </c>
      <c r="CH710" s="38">
        <v>0.36676429999999999</v>
      </c>
      <c r="CI710" s="38">
        <v>0.25684839999999998</v>
      </c>
      <c r="CJ710" s="38">
        <v>0.27736850000000002</v>
      </c>
      <c r="CK710" s="38">
        <v>0.26894889999999999</v>
      </c>
      <c r="CL710" s="38">
        <v>0.2253375</v>
      </c>
      <c r="CM710" s="38">
        <v>-0.17725440000000001</v>
      </c>
      <c r="CN710" s="38">
        <v>-0.46817039999999999</v>
      </c>
      <c r="CO710" s="38">
        <v>-0.13673489999999999</v>
      </c>
      <c r="CP710" s="38">
        <v>-0.25057940000000001</v>
      </c>
      <c r="CQ710" s="38">
        <v>-0.22702159999999999</v>
      </c>
      <c r="CR710" s="38">
        <v>-0.28061750000000002</v>
      </c>
      <c r="CS710" s="38">
        <v>-0.19642660000000001</v>
      </c>
      <c r="CT710" s="38">
        <v>-0.23016639999999999</v>
      </c>
      <c r="CU710" s="38">
        <v>0.1188908</v>
      </c>
      <c r="CV710" s="38">
        <v>0.45615630000000001</v>
      </c>
      <c r="CW710" s="38">
        <v>0.53234599999999999</v>
      </c>
      <c r="CX710" s="38">
        <v>0.97231080000000003</v>
      </c>
      <c r="CY710" s="38">
        <v>0.83967729999999996</v>
      </c>
      <c r="CZ710" s="38">
        <v>0.85584649999999995</v>
      </c>
      <c r="DA710" s="38">
        <v>0.71475710000000003</v>
      </c>
      <c r="DB710" s="38">
        <v>0.73225439999999997</v>
      </c>
      <c r="DC710" s="38">
        <v>0.8328856</v>
      </c>
      <c r="DD710" s="38">
        <v>0.4546442</v>
      </c>
      <c r="DE710" s="38">
        <v>0.37059419999999998</v>
      </c>
      <c r="DF710" s="38">
        <v>0.38832939999999999</v>
      </c>
      <c r="DG710" s="38">
        <v>0.27133570000000001</v>
      </c>
      <c r="DH710" s="38">
        <v>0.2930353</v>
      </c>
      <c r="DI710" s="38">
        <v>0.28355789999999997</v>
      </c>
      <c r="DJ710" s="38">
        <v>0.24358289999999999</v>
      </c>
      <c r="DK710" s="38">
        <v>-0.15914049999999999</v>
      </c>
      <c r="DL710" s="38">
        <v>-0.44478410000000002</v>
      </c>
      <c r="DM710" s="38">
        <v>-0.12074</v>
      </c>
      <c r="DN710" s="38">
        <v>-0.2261756</v>
      </c>
      <c r="DO710" s="38">
        <v>-0.20093510000000001</v>
      </c>
      <c r="DP710" s="38">
        <v>-0.2572084</v>
      </c>
      <c r="DQ710" s="38">
        <v>-0.17854600000000001</v>
      </c>
      <c r="DR710" s="38">
        <v>-0.21919060000000001</v>
      </c>
      <c r="DS710" s="38">
        <v>0.13527639999999999</v>
      </c>
      <c r="DT710" s="38">
        <v>0.4825315</v>
      </c>
      <c r="DU710" s="38">
        <v>0.58287750000000005</v>
      </c>
      <c r="DV710" s="38">
        <v>1.0288630000000001</v>
      </c>
      <c r="DW710" s="38">
        <v>0.89244869999999998</v>
      </c>
      <c r="DX710" s="38">
        <v>0.9090549</v>
      </c>
      <c r="DY710" s="38">
        <v>0.76091279999999994</v>
      </c>
      <c r="DZ710" s="38">
        <v>0.77040249999999999</v>
      </c>
      <c r="EA710" s="38">
        <v>0.87497139999999995</v>
      </c>
      <c r="EB710" s="38">
        <v>0.49175410000000003</v>
      </c>
      <c r="EC710" s="38">
        <v>0.40733530000000001</v>
      </c>
      <c r="ED710" s="38">
        <v>0.4194659</v>
      </c>
      <c r="EE710" s="38">
        <v>0.29225299999999999</v>
      </c>
      <c r="EF710" s="38">
        <v>0.31565559999999998</v>
      </c>
      <c r="EG710" s="38">
        <v>0.3046509</v>
      </c>
      <c r="EH710" s="38">
        <v>0.26992650000000001</v>
      </c>
      <c r="EI710" s="38">
        <v>-0.13298689999999999</v>
      </c>
      <c r="EJ710" s="38">
        <v>-0.41101799999999999</v>
      </c>
      <c r="EK710" s="38">
        <v>-9.7645999999999997E-2</v>
      </c>
      <c r="EL710" s="38">
        <v>-0.19094040000000001</v>
      </c>
      <c r="EM710" s="38">
        <v>-0.1632702</v>
      </c>
      <c r="EN710" s="38">
        <v>-0.22340940000000001</v>
      </c>
      <c r="EO710" s="38">
        <v>-0.15272939999999999</v>
      </c>
      <c r="EP710" s="38">
        <v>-0.2033433</v>
      </c>
      <c r="EQ710" s="38">
        <v>0.15893470000000001</v>
      </c>
      <c r="ER710" s="38">
        <v>0.52061310000000005</v>
      </c>
      <c r="ES710" s="38">
        <v>0.65583709999999995</v>
      </c>
      <c r="ET710" s="38">
        <v>1.1105160000000001</v>
      </c>
      <c r="EU710" s="38">
        <v>0.96864229999999996</v>
      </c>
      <c r="EV710" s="38">
        <v>0.98587950000000002</v>
      </c>
      <c r="EW710" s="38">
        <v>0.82755409999999996</v>
      </c>
      <c r="EX710" s="38">
        <v>0.8254821</v>
      </c>
      <c r="EY710" s="38">
        <v>0.93573669999999998</v>
      </c>
      <c r="EZ710" s="38">
        <v>0.54533489999999996</v>
      </c>
      <c r="FA710" s="38">
        <v>0.46038380000000001</v>
      </c>
      <c r="FB710" s="38">
        <v>80.715249999999997</v>
      </c>
      <c r="FC710" s="38">
        <v>79.554360000000003</v>
      </c>
      <c r="FD710" s="38">
        <v>78.214330000000004</v>
      </c>
      <c r="FE710" s="38">
        <v>76.622870000000006</v>
      </c>
      <c r="FF710" s="38">
        <v>76.156329999999997</v>
      </c>
      <c r="FG710" s="38">
        <v>75.869900000000001</v>
      </c>
      <c r="FH710" s="38">
        <v>74.543360000000007</v>
      </c>
      <c r="FI710" s="38">
        <v>76.528220000000005</v>
      </c>
      <c r="FJ710" s="38">
        <v>81.209400000000002</v>
      </c>
      <c r="FK710" s="38">
        <v>85.441699999999997</v>
      </c>
      <c r="FL710" s="38">
        <v>88.346119999999999</v>
      </c>
      <c r="FM710" s="38">
        <v>91.898539999999997</v>
      </c>
      <c r="FN710" s="38">
        <v>95.635490000000004</v>
      </c>
      <c r="FO710" s="38">
        <v>96.338819999999998</v>
      </c>
      <c r="FP710" s="38">
        <v>96.448440000000005</v>
      </c>
      <c r="FQ710" s="38">
        <v>96.297809999999998</v>
      </c>
      <c r="FR710" s="38">
        <v>95.893709999999999</v>
      </c>
      <c r="FS710" s="38">
        <v>96.046620000000004</v>
      </c>
      <c r="FT710" s="38">
        <v>94.940479999999994</v>
      </c>
      <c r="FU710" s="38">
        <v>92.156350000000003</v>
      </c>
      <c r="FV710" s="38">
        <v>88.801760000000002</v>
      </c>
      <c r="FW710">
        <v>86.049899999999994</v>
      </c>
      <c r="FX710">
        <v>83.171530000000004</v>
      </c>
      <c r="FY710">
        <v>80.816050000000004</v>
      </c>
      <c r="FZ710">
        <v>8.1454299999999993E-2</v>
      </c>
      <c r="GA710">
        <v>0.56565410000000005</v>
      </c>
      <c r="GB710">
        <v>1</v>
      </c>
    </row>
    <row r="711" spans="1:184" x14ac:dyDescent="0.3">
      <c r="A711" t="s">
        <v>279</v>
      </c>
      <c r="B711" t="s">
        <v>1</v>
      </c>
      <c r="C711" t="s">
        <v>278</v>
      </c>
      <c r="D711" t="s">
        <v>1</v>
      </c>
      <c r="E711" t="s">
        <v>1</v>
      </c>
      <c r="F711" t="s">
        <v>1</v>
      </c>
      <c r="G711" t="s">
        <v>1</v>
      </c>
      <c r="H711" s="40" t="s">
        <v>1</v>
      </c>
      <c r="I711" s="18" t="s">
        <v>1</v>
      </c>
      <c r="J711" s="38" t="s">
        <v>1</v>
      </c>
      <c r="K711" s="18">
        <v>44792</v>
      </c>
      <c r="L711" s="38">
        <v>4996</v>
      </c>
      <c r="M711" s="38">
        <v>4996</v>
      </c>
      <c r="N711" s="38">
        <v>14.27736</v>
      </c>
      <c r="O711" s="38">
        <v>13.646699999999999</v>
      </c>
      <c r="P711" s="38">
        <v>13.24112</v>
      </c>
      <c r="Q711" s="38">
        <v>13.112909999999999</v>
      </c>
      <c r="R711" s="38">
        <v>13.502269999999999</v>
      </c>
      <c r="S711" s="38">
        <v>14.67315</v>
      </c>
      <c r="T711" s="38">
        <v>16.082850000000001</v>
      </c>
      <c r="U711" s="38">
        <v>17.943819999999999</v>
      </c>
      <c r="V711" s="38">
        <v>20.146039999999999</v>
      </c>
      <c r="W711" s="38">
        <v>21.771370000000001</v>
      </c>
      <c r="X711" s="38">
        <v>23.433050000000001</v>
      </c>
      <c r="Y711" s="38">
        <v>24.840720000000001</v>
      </c>
      <c r="Z711" s="38">
        <v>25.789929999999998</v>
      </c>
      <c r="AA711" s="38">
        <v>26.584350000000001</v>
      </c>
      <c r="AB711" s="38">
        <v>26.622250000000001</v>
      </c>
      <c r="AC711" s="38">
        <v>26.091809999999999</v>
      </c>
      <c r="AD711" s="38">
        <v>25.005659999999999</v>
      </c>
      <c r="AE711" s="38">
        <v>23.536619999999999</v>
      </c>
      <c r="AF711" s="38">
        <v>22.106300000000001</v>
      </c>
      <c r="AG711" s="38">
        <v>20.86985</v>
      </c>
      <c r="AH711" s="38">
        <v>19.838830000000002</v>
      </c>
      <c r="AI711" s="38">
        <v>18.47186</v>
      </c>
      <c r="AJ711" s="38">
        <v>16.6631</v>
      </c>
      <c r="AK711" s="38">
        <v>15.25292</v>
      </c>
      <c r="AL711" s="38">
        <v>-2.34919E-2</v>
      </c>
      <c r="AM711" s="38">
        <v>-0.1376819</v>
      </c>
      <c r="AN711" s="38">
        <v>-0.167237</v>
      </c>
      <c r="AO711" s="38">
        <v>-0.13955039999999999</v>
      </c>
      <c r="AP711" s="38">
        <v>-5.83136E-2</v>
      </c>
      <c r="AQ711" s="38">
        <v>-8.3421200000000001E-2</v>
      </c>
      <c r="AR711" s="38">
        <v>-0.14125389999999999</v>
      </c>
      <c r="AS711" s="38">
        <v>2.9787999999999999E-2</v>
      </c>
      <c r="AT711" s="38">
        <v>-4.87123E-2</v>
      </c>
      <c r="AU711" s="38">
        <v>2.6055499999999999E-2</v>
      </c>
      <c r="AV711" s="38">
        <v>0.20967849999999999</v>
      </c>
      <c r="AW711" s="38">
        <v>0.15857540000000001</v>
      </c>
      <c r="AX711" s="38">
        <v>3.2784899999999999E-2</v>
      </c>
      <c r="AY711" s="38">
        <v>-7.7993900000000005E-2</v>
      </c>
      <c r="AZ711" s="38">
        <v>-0.48826599999999998</v>
      </c>
      <c r="BA711" s="38">
        <v>-0.27377360000000001</v>
      </c>
      <c r="BB711" s="38">
        <v>-5.0779600000000001E-2</v>
      </c>
      <c r="BC711" s="38">
        <v>5.1798999999999998E-2</v>
      </c>
      <c r="BD711" s="38">
        <v>-3.5099699999999998E-2</v>
      </c>
      <c r="BE711" s="38">
        <v>-7.4179899999999993E-2</v>
      </c>
      <c r="BF711" s="38">
        <v>5.5433499999999997E-2</v>
      </c>
      <c r="BG711" s="38">
        <v>0.1031386</v>
      </c>
      <c r="BH711" s="38">
        <v>8.0059400000000003E-2</v>
      </c>
      <c r="BI711" s="38">
        <v>6.5030900000000003E-2</v>
      </c>
      <c r="BJ711" s="38">
        <v>1.08752E-2</v>
      </c>
      <c r="BK711" s="38">
        <v>-0.1029525</v>
      </c>
      <c r="BL711" s="38">
        <v>-0.127055</v>
      </c>
      <c r="BM711" s="38">
        <v>-0.1102056</v>
      </c>
      <c r="BN711" s="38">
        <v>-3.6323300000000003E-2</v>
      </c>
      <c r="BO711" s="38">
        <v>-5.5630899999999997E-2</v>
      </c>
      <c r="BP711" s="38">
        <v>-7.5442400000000007E-2</v>
      </c>
      <c r="BQ711" s="38">
        <v>5.22614E-2</v>
      </c>
      <c r="BR711" s="38">
        <v>-1.22162E-2</v>
      </c>
      <c r="BS711" s="38">
        <v>5.6285300000000003E-2</v>
      </c>
      <c r="BT711" s="38">
        <v>0.2337977</v>
      </c>
      <c r="BU711" s="38">
        <v>0.1855001</v>
      </c>
      <c r="BV711" s="38">
        <v>4.9033800000000002E-2</v>
      </c>
      <c r="BW711" s="38">
        <v>-5.1229900000000002E-2</v>
      </c>
      <c r="BX711" s="38">
        <v>-0.4351467</v>
      </c>
      <c r="BY711" s="38">
        <v>-0.21308479999999999</v>
      </c>
      <c r="BZ711" s="38">
        <v>2.7631000000000001E-3</v>
      </c>
      <c r="CA711" s="38">
        <v>0.11340509999999999</v>
      </c>
      <c r="CB711" s="38">
        <v>2.84062E-2</v>
      </c>
      <c r="CC711" s="38">
        <v>-1.6798400000000002E-2</v>
      </c>
      <c r="CD711" s="38">
        <v>0.10508199999999999</v>
      </c>
      <c r="CE711" s="38">
        <v>0.1855955</v>
      </c>
      <c r="CF711" s="38">
        <v>0.1553503</v>
      </c>
      <c r="CG711" s="38">
        <v>0.13349939999999999</v>
      </c>
      <c r="CH711" s="38">
        <v>3.4677699999999999E-2</v>
      </c>
      <c r="CI711" s="38">
        <v>-7.8898999999999997E-2</v>
      </c>
      <c r="CJ711" s="38">
        <v>-9.9225099999999997E-2</v>
      </c>
      <c r="CK711" s="38">
        <v>-8.98814E-2</v>
      </c>
      <c r="CL711" s="38">
        <v>-2.1092900000000001E-2</v>
      </c>
      <c r="CM711" s="38">
        <v>-3.6383400000000003E-2</v>
      </c>
      <c r="CN711" s="38">
        <v>-2.9861599999999999E-2</v>
      </c>
      <c r="CO711" s="38">
        <v>6.7826399999999995E-2</v>
      </c>
      <c r="CP711" s="38">
        <v>1.30609E-2</v>
      </c>
      <c r="CQ711" s="38">
        <v>7.7222399999999997E-2</v>
      </c>
      <c r="CR711" s="38">
        <v>0.25050260000000002</v>
      </c>
      <c r="CS711" s="38">
        <v>0.204148</v>
      </c>
      <c r="CT711" s="38">
        <v>6.0287800000000002E-2</v>
      </c>
      <c r="CU711" s="38">
        <v>-3.2693300000000002E-2</v>
      </c>
      <c r="CV711" s="38">
        <v>-0.3983565</v>
      </c>
      <c r="CW711" s="38">
        <v>-0.17105190000000001</v>
      </c>
      <c r="CX711" s="38">
        <v>3.9846699999999999E-2</v>
      </c>
      <c r="CY711" s="38">
        <v>0.1560733</v>
      </c>
      <c r="CZ711" s="38">
        <v>7.2390099999999999E-2</v>
      </c>
      <c r="DA711" s="38">
        <v>2.29438E-2</v>
      </c>
      <c r="DB711" s="38">
        <v>0.13946839999999999</v>
      </c>
      <c r="DC711" s="38">
        <v>0.2427048</v>
      </c>
      <c r="DD711" s="38">
        <v>0.2074966</v>
      </c>
      <c r="DE711" s="38">
        <v>0.18092050000000001</v>
      </c>
      <c r="DF711" s="38">
        <v>5.8480200000000003E-2</v>
      </c>
      <c r="DG711" s="38">
        <v>-5.4845499999999998E-2</v>
      </c>
      <c r="DH711" s="38">
        <v>-7.1395200000000006E-2</v>
      </c>
      <c r="DI711" s="38">
        <v>-6.9557300000000002E-2</v>
      </c>
      <c r="DJ711" s="38">
        <v>-5.8625999999999999E-3</v>
      </c>
      <c r="DK711" s="38">
        <v>-1.7135899999999999E-2</v>
      </c>
      <c r="DL711" s="38">
        <v>1.5719199999999999E-2</v>
      </c>
      <c r="DM711" s="38">
        <v>8.3391400000000004E-2</v>
      </c>
      <c r="DN711" s="38">
        <v>3.8337999999999997E-2</v>
      </c>
      <c r="DO711" s="38">
        <v>9.8159399999999994E-2</v>
      </c>
      <c r="DP711" s="38">
        <v>0.26720749999999999</v>
      </c>
      <c r="DQ711" s="38">
        <v>0.22279589999999999</v>
      </c>
      <c r="DR711" s="38">
        <v>7.15417E-2</v>
      </c>
      <c r="DS711" s="38">
        <v>-1.41566E-2</v>
      </c>
      <c r="DT711" s="38">
        <v>-0.3615662</v>
      </c>
      <c r="DU711" s="38">
        <v>-0.12901899999999999</v>
      </c>
      <c r="DV711" s="38">
        <v>7.6930200000000004E-2</v>
      </c>
      <c r="DW711" s="38">
        <v>0.19874140000000001</v>
      </c>
      <c r="DX711" s="38">
        <v>0.11637409999999999</v>
      </c>
      <c r="DY711" s="38">
        <v>6.2686099999999995E-2</v>
      </c>
      <c r="DZ711" s="38">
        <v>0.1738548</v>
      </c>
      <c r="EA711" s="38">
        <v>0.29981419999999998</v>
      </c>
      <c r="EB711" s="38">
        <v>0.25964290000000001</v>
      </c>
      <c r="EC711" s="38">
        <v>0.22834160000000001</v>
      </c>
      <c r="ED711" s="38">
        <v>9.2847299999999994E-2</v>
      </c>
      <c r="EE711" s="38">
        <v>-2.0115999999999998E-2</v>
      </c>
      <c r="EF711" s="38">
        <v>-3.1213299999999999E-2</v>
      </c>
      <c r="EG711" s="38">
        <v>-4.0212499999999998E-2</v>
      </c>
      <c r="EH711" s="38">
        <v>1.6127699999999998E-2</v>
      </c>
      <c r="EI711" s="38">
        <v>1.06544E-2</v>
      </c>
      <c r="EJ711" s="38">
        <v>8.1530699999999998E-2</v>
      </c>
      <c r="EK711" s="38">
        <v>0.1058648</v>
      </c>
      <c r="EL711" s="38">
        <v>7.4834200000000003E-2</v>
      </c>
      <c r="EM711" s="38">
        <v>0.12838920000000001</v>
      </c>
      <c r="EN711" s="38">
        <v>0.29132669999999999</v>
      </c>
      <c r="EO711" s="38">
        <v>0.24972050000000001</v>
      </c>
      <c r="EP711" s="38">
        <v>8.7790599999999996E-2</v>
      </c>
      <c r="EQ711" s="38">
        <v>1.26073E-2</v>
      </c>
      <c r="ER711" s="38">
        <v>-0.30844700000000003</v>
      </c>
      <c r="ES711" s="38">
        <v>-6.8330199999999994E-2</v>
      </c>
      <c r="ET711" s="38">
        <v>0.1304729</v>
      </c>
      <c r="EU711" s="38">
        <v>0.26034750000000001</v>
      </c>
      <c r="EV711" s="38">
        <v>0.17988000000000001</v>
      </c>
      <c r="EW711" s="38">
        <v>0.1200676</v>
      </c>
      <c r="EX711" s="38">
        <v>0.22350320000000001</v>
      </c>
      <c r="EY711" s="38">
        <v>0.38227109999999997</v>
      </c>
      <c r="EZ711" s="38">
        <v>0.33493390000000001</v>
      </c>
      <c r="FA711" s="38">
        <v>0.29681010000000002</v>
      </c>
      <c r="FB711" s="38">
        <v>79.559669999999997</v>
      </c>
      <c r="FC711" s="38">
        <v>78.285340000000005</v>
      </c>
      <c r="FD711" s="38">
        <v>76.209869999999995</v>
      </c>
      <c r="FE711" s="38">
        <v>74.240200000000002</v>
      </c>
      <c r="FF711" s="38">
        <v>72.505660000000006</v>
      </c>
      <c r="FG711" s="38">
        <v>71.412890000000004</v>
      </c>
      <c r="FH711" s="38">
        <v>70.292529999999999</v>
      </c>
      <c r="FI711" s="38">
        <v>72.379580000000004</v>
      </c>
      <c r="FJ711" s="38">
        <v>76.281589999999994</v>
      </c>
      <c r="FK711" s="38">
        <v>80.08681</v>
      </c>
      <c r="FL711" s="38">
        <v>84.858559999999997</v>
      </c>
      <c r="FM711" s="38">
        <v>89.301770000000005</v>
      </c>
      <c r="FN711" s="38">
        <v>93.395709999999994</v>
      </c>
      <c r="FO711" s="38">
        <v>95.914789999999996</v>
      </c>
      <c r="FP711" s="38">
        <v>98.356250000000003</v>
      </c>
      <c r="FQ711" s="38">
        <v>100.0296</v>
      </c>
      <c r="FR711" s="38">
        <v>100.2685</v>
      </c>
      <c r="FS711" s="38">
        <v>99.435329999999993</v>
      </c>
      <c r="FT711" s="38">
        <v>96.977010000000007</v>
      </c>
      <c r="FU711" s="38">
        <v>93.146900000000002</v>
      </c>
      <c r="FV711" s="38">
        <v>88.820629999999994</v>
      </c>
      <c r="FW711">
        <v>85.176479999999998</v>
      </c>
      <c r="FX711">
        <v>82.442310000000006</v>
      </c>
      <c r="FY711">
        <v>80.18929</v>
      </c>
      <c r="FZ711">
        <v>6.2894400000000003E-2</v>
      </c>
      <c r="GA711">
        <v>0.53205069999999999</v>
      </c>
      <c r="GB711">
        <v>1</v>
      </c>
    </row>
    <row r="712" spans="1:184" x14ac:dyDescent="0.3">
      <c r="A712" t="s">
        <v>279</v>
      </c>
      <c r="B712" t="s">
        <v>1</v>
      </c>
      <c r="C712" t="s">
        <v>278</v>
      </c>
      <c r="D712" t="s">
        <v>1</v>
      </c>
      <c r="E712" t="s">
        <v>1</v>
      </c>
      <c r="F712" t="s">
        <v>1</v>
      </c>
      <c r="G712" t="s">
        <v>1</v>
      </c>
      <c r="H712" s="40" t="s">
        <v>1</v>
      </c>
      <c r="I712" s="18" t="s">
        <v>1</v>
      </c>
      <c r="J712" s="38" t="s">
        <v>1</v>
      </c>
      <c r="K712" s="18">
        <v>44805</v>
      </c>
      <c r="L712" s="38">
        <v>4993</v>
      </c>
      <c r="M712" s="38">
        <v>4993</v>
      </c>
      <c r="N712" s="38">
        <v>13.3302</v>
      </c>
      <c r="O712" s="38">
        <v>12.82612</v>
      </c>
      <c r="P712" s="38">
        <v>12.47944</v>
      </c>
      <c r="Q712" s="38">
        <v>12.364000000000001</v>
      </c>
      <c r="R712" s="38">
        <v>12.815659999999999</v>
      </c>
      <c r="S712" s="38">
        <v>14.123010000000001</v>
      </c>
      <c r="T712" s="38">
        <v>15.62555</v>
      </c>
      <c r="U712" s="38">
        <v>17.513490000000001</v>
      </c>
      <c r="V712" s="38">
        <v>19.90522</v>
      </c>
      <c r="W712" s="38">
        <v>21.819299999999998</v>
      </c>
      <c r="X712" s="38">
        <v>23.619399999999999</v>
      </c>
      <c r="Y712" s="38">
        <v>25.031569999999999</v>
      </c>
      <c r="Z712" s="38">
        <v>26.07987</v>
      </c>
      <c r="AA712" s="38">
        <v>27.113949999999999</v>
      </c>
      <c r="AB712" s="38">
        <v>27.34938</v>
      </c>
      <c r="AC712" s="38">
        <v>26.83502</v>
      </c>
      <c r="AD712" s="38">
        <v>25.638010000000001</v>
      </c>
      <c r="AE712" s="38">
        <v>23.91741</v>
      </c>
      <c r="AF712" s="38">
        <v>22.53603</v>
      </c>
      <c r="AG712" s="38">
        <v>21.192879999999999</v>
      </c>
      <c r="AH712" s="38">
        <v>20.02525</v>
      </c>
      <c r="AI712" s="38">
        <v>18.454080000000001</v>
      </c>
      <c r="AJ712" s="38">
        <v>16.586369999999999</v>
      </c>
      <c r="AK712" s="38">
        <v>15.23822</v>
      </c>
      <c r="AL712" s="38">
        <v>-0.23547299999999999</v>
      </c>
      <c r="AM712" s="38">
        <v>-0.1593328</v>
      </c>
      <c r="AN712" s="38">
        <v>-0.15129400000000001</v>
      </c>
      <c r="AO712" s="38">
        <v>-0.1119679</v>
      </c>
      <c r="AP712" s="38">
        <v>-0.17534630000000001</v>
      </c>
      <c r="AQ712" s="38">
        <v>-0.18281030000000001</v>
      </c>
      <c r="AR712" s="38">
        <v>-0.29990169999999999</v>
      </c>
      <c r="AS712" s="38">
        <v>0.12088069999999999</v>
      </c>
      <c r="AT712" s="38">
        <v>0.25298759999999998</v>
      </c>
      <c r="AU712" s="38">
        <v>0.2441709</v>
      </c>
      <c r="AV712" s="38">
        <v>0.37321219999999999</v>
      </c>
      <c r="AW712" s="38">
        <v>0.16616539999999999</v>
      </c>
      <c r="AX712" s="38">
        <v>-2.6409999999999999E-2</v>
      </c>
      <c r="AY712" s="38">
        <v>-0.1313542</v>
      </c>
      <c r="AZ712" s="38">
        <v>-0.36524050000000002</v>
      </c>
      <c r="BA712" s="38">
        <v>-0.4893479</v>
      </c>
      <c r="BB712" s="38">
        <v>-0.3924397</v>
      </c>
      <c r="BC712" s="38">
        <v>-0.37170959999999997</v>
      </c>
      <c r="BD712" s="38">
        <v>-0.33335720000000002</v>
      </c>
      <c r="BE712" s="38">
        <v>-0.32771109999999998</v>
      </c>
      <c r="BF712" s="38">
        <v>-4.3392699999999999E-2</v>
      </c>
      <c r="BG712" s="38">
        <v>0.13733380000000001</v>
      </c>
      <c r="BH712" s="38">
        <v>5.5323499999999998E-2</v>
      </c>
      <c r="BI712" s="38">
        <v>5.0994900000000003E-2</v>
      </c>
      <c r="BJ712" s="38">
        <v>-0.21130760000000001</v>
      </c>
      <c r="BK712" s="38">
        <v>-0.1387207</v>
      </c>
      <c r="BL712" s="38">
        <v>-0.1292423</v>
      </c>
      <c r="BM712" s="38">
        <v>-9.2855800000000002E-2</v>
      </c>
      <c r="BN712" s="38">
        <v>-0.15739880000000001</v>
      </c>
      <c r="BO712" s="38">
        <v>-0.1547239</v>
      </c>
      <c r="BP712" s="38">
        <v>-0.26643800000000001</v>
      </c>
      <c r="BQ712" s="38">
        <v>0.14415269999999999</v>
      </c>
      <c r="BR712" s="38">
        <v>0.2886727</v>
      </c>
      <c r="BS712" s="38">
        <v>0.2784085</v>
      </c>
      <c r="BT712" s="38">
        <v>0.40622649999999999</v>
      </c>
      <c r="BU712" s="38">
        <v>0.20083619999999999</v>
      </c>
      <c r="BV712" s="38">
        <v>-7.1342999999999997E-3</v>
      </c>
      <c r="BW712" s="38">
        <v>-9.9910299999999994E-2</v>
      </c>
      <c r="BX712" s="38">
        <v>-0.3231388</v>
      </c>
      <c r="BY712" s="38">
        <v>-0.42636839999999998</v>
      </c>
      <c r="BZ712" s="38">
        <v>-0.32239600000000002</v>
      </c>
      <c r="CA712" s="38">
        <v>-0.30732310000000002</v>
      </c>
      <c r="CB712" s="38">
        <v>-0.25785720000000001</v>
      </c>
      <c r="CC712" s="38">
        <v>-0.26493169999999999</v>
      </c>
      <c r="CD712" s="38">
        <v>6.4853000000000003E-3</v>
      </c>
      <c r="CE712" s="38">
        <v>0.20014999999999999</v>
      </c>
      <c r="CF712" s="38">
        <v>0.1139418</v>
      </c>
      <c r="CG712" s="38">
        <v>0.11061219999999999</v>
      </c>
      <c r="CH712" s="38">
        <v>-0.19457079999999999</v>
      </c>
      <c r="CI712" s="38">
        <v>-0.12444479999999999</v>
      </c>
      <c r="CJ712" s="38">
        <v>-0.1139694</v>
      </c>
      <c r="CK712" s="38">
        <v>-7.9618900000000006E-2</v>
      </c>
      <c r="CL712" s="38">
        <v>-0.1449685</v>
      </c>
      <c r="CM712" s="38">
        <v>-0.13527130000000001</v>
      </c>
      <c r="CN712" s="38">
        <v>-0.24326120000000001</v>
      </c>
      <c r="CO712" s="38">
        <v>0.16027079999999999</v>
      </c>
      <c r="CP712" s="38">
        <v>0.3133881</v>
      </c>
      <c r="CQ712" s="38">
        <v>0.30212139999999998</v>
      </c>
      <c r="CR712" s="38">
        <v>0.42909199999999997</v>
      </c>
      <c r="CS712" s="38">
        <v>0.2248492</v>
      </c>
      <c r="CT712" s="38">
        <v>6.2158999999999999E-3</v>
      </c>
      <c r="CU712" s="38">
        <v>-7.8132400000000005E-2</v>
      </c>
      <c r="CV712" s="38">
        <v>-0.2939793</v>
      </c>
      <c r="CW712" s="38">
        <v>-0.38274910000000001</v>
      </c>
      <c r="CX712" s="38">
        <v>-0.27388390000000001</v>
      </c>
      <c r="CY712" s="38">
        <v>-0.2627292</v>
      </c>
      <c r="CZ712" s="38">
        <v>-0.2055661</v>
      </c>
      <c r="DA712" s="38">
        <v>-0.2214508</v>
      </c>
      <c r="DB712" s="38">
        <v>4.10306E-2</v>
      </c>
      <c r="DC712" s="38">
        <v>0.2436564</v>
      </c>
      <c r="DD712" s="38">
        <v>0.1545407</v>
      </c>
      <c r="DE712" s="38">
        <v>0.15190290000000001</v>
      </c>
      <c r="DF712" s="38">
        <v>-0.17783389999999999</v>
      </c>
      <c r="DG712" s="38">
        <v>-0.110169</v>
      </c>
      <c r="DH712" s="38">
        <v>-9.8696400000000004E-2</v>
      </c>
      <c r="DI712" s="38">
        <v>-6.6381999999999997E-2</v>
      </c>
      <c r="DJ712" s="38">
        <v>-0.13253809999999999</v>
      </c>
      <c r="DK712" s="38">
        <v>-0.1158187</v>
      </c>
      <c r="DL712" s="38">
        <v>-0.22008440000000001</v>
      </c>
      <c r="DM712" s="38">
        <v>0.17638889999999999</v>
      </c>
      <c r="DN712" s="38">
        <v>0.3381035</v>
      </c>
      <c r="DO712" s="38">
        <v>0.32583420000000002</v>
      </c>
      <c r="DP712" s="38">
        <v>0.45195750000000001</v>
      </c>
      <c r="DQ712" s="38">
        <v>0.2488621</v>
      </c>
      <c r="DR712" s="38">
        <v>1.9566199999999999E-2</v>
      </c>
      <c r="DS712" s="38">
        <v>-5.6354500000000002E-2</v>
      </c>
      <c r="DT712" s="38">
        <v>-0.2648199</v>
      </c>
      <c r="DU712" s="38">
        <v>-0.33912969999999998</v>
      </c>
      <c r="DV712" s="38">
        <v>-0.22537180000000001</v>
      </c>
      <c r="DW712" s="38">
        <v>-0.2181353</v>
      </c>
      <c r="DX712" s="38">
        <v>-0.1532751</v>
      </c>
      <c r="DY712" s="38">
        <v>-0.17796989999999999</v>
      </c>
      <c r="DZ712" s="38">
        <v>7.5576000000000004E-2</v>
      </c>
      <c r="EA712" s="38">
        <v>0.2871628</v>
      </c>
      <c r="EB712" s="38">
        <v>0.1951396</v>
      </c>
      <c r="EC712" s="38">
        <v>0.19319359999999999</v>
      </c>
      <c r="ED712" s="38">
        <v>-0.15366859999999999</v>
      </c>
      <c r="EE712" s="38">
        <v>-8.9556899999999995E-2</v>
      </c>
      <c r="EF712" s="38">
        <v>-7.6644699999999996E-2</v>
      </c>
      <c r="EG712" s="38">
        <v>-4.727E-2</v>
      </c>
      <c r="EH712" s="38">
        <v>-0.1145906</v>
      </c>
      <c r="EI712" s="38">
        <v>-8.7732199999999996E-2</v>
      </c>
      <c r="EJ712" s="38">
        <v>-0.1866208</v>
      </c>
      <c r="EK712" s="38">
        <v>0.1996609</v>
      </c>
      <c r="EL712" s="38">
        <v>0.37378869999999997</v>
      </c>
      <c r="EM712" s="38">
        <v>0.3600718</v>
      </c>
      <c r="EN712" s="38">
        <v>0.48497170000000001</v>
      </c>
      <c r="EO712" s="38">
        <v>0.28353299999999998</v>
      </c>
      <c r="EP712" s="38">
        <v>3.8841899999999999E-2</v>
      </c>
      <c r="EQ712" s="38">
        <v>-2.4910600000000001E-2</v>
      </c>
      <c r="ER712" s="38">
        <v>-0.22271820000000001</v>
      </c>
      <c r="ES712" s="38">
        <v>-0.27615030000000002</v>
      </c>
      <c r="ET712" s="38">
        <v>-0.15532799999999999</v>
      </c>
      <c r="EU712" s="38">
        <v>-0.15374879999999999</v>
      </c>
      <c r="EV712" s="38">
        <v>-7.77751E-2</v>
      </c>
      <c r="EW712" s="38">
        <v>-0.1151905</v>
      </c>
      <c r="EX712" s="38">
        <v>0.12545390000000001</v>
      </c>
      <c r="EY712" s="38">
        <v>0.34997899999999998</v>
      </c>
      <c r="EZ712" s="38">
        <v>0.25375799999999998</v>
      </c>
      <c r="FA712" s="38">
        <v>0.2528108</v>
      </c>
      <c r="FB712" s="38">
        <v>76.18826</v>
      </c>
      <c r="FC712" s="38">
        <v>73.990099999999998</v>
      </c>
      <c r="FD712" s="38">
        <v>72.502970000000005</v>
      </c>
      <c r="FE712" s="38">
        <v>71.222080000000005</v>
      </c>
      <c r="FF712" s="38">
        <v>70.515950000000004</v>
      </c>
      <c r="FG712" s="38">
        <v>69.234059999999999</v>
      </c>
      <c r="FH712" s="38">
        <v>68.350589999999997</v>
      </c>
      <c r="FI712" s="38">
        <v>70.208349999999996</v>
      </c>
      <c r="FJ712" s="38">
        <v>75.202640000000002</v>
      </c>
      <c r="FK712" s="38">
        <v>80.906270000000006</v>
      </c>
      <c r="FL712" s="38">
        <v>85.802080000000004</v>
      </c>
      <c r="FM712" s="38">
        <v>90.348730000000003</v>
      </c>
      <c r="FN712" s="38">
        <v>94.589479999999995</v>
      </c>
      <c r="FO712" s="38">
        <v>97.789439999999999</v>
      </c>
      <c r="FP712" s="38">
        <v>100.3652</v>
      </c>
      <c r="FQ712" s="38">
        <v>102.1454</v>
      </c>
      <c r="FR712" s="38">
        <v>102.4221</v>
      </c>
      <c r="FS712" s="38">
        <v>101.4712</v>
      </c>
      <c r="FT712" s="38">
        <v>99.974400000000003</v>
      </c>
      <c r="FU712" s="38">
        <v>95.316640000000007</v>
      </c>
      <c r="FV712" s="38">
        <v>90.887720000000002</v>
      </c>
      <c r="FW712">
        <v>86.755979999999994</v>
      </c>
      <c r="FX712">
        <v>83.499309999999994</v>
      </c>
      <c r="FY712">
        <v>81.378839999999997</v>
      </c>
      <c r="FZ712">
        <v>7.7684799999999998E-2</v>
      </c>
      <c r="GA712">
        <v>0.55544830000000001</v>
      </c>
      <c r="GB712">
        <v>1</v>
      </c>
    </row>
    <row r="713" spans="1:184" x14ac:dyDescent="0.3">
      <c r="A713" t="s">
        <v>279</v>
      </c>
      <c r="B713" t="s">
        <v>1</v>
      </c>
      <c r="C713" t="s">
        <v>278</v>
      </c>
      <c r="D713" t="s">
        <v>1</v>
      </c>
      <c r="E713" t="s">
        <v>1</v>
      </c>
      <c r="F713" t="s">
        <v>1</v>
      </c>
      <c r="G713" t="s">
        <v>1</v>
      </c>
      <c r="H713" s="40" t="s">
        <v>1</v>
      </c>
      <c r="I713" s="18" t="s">
        <v>1</v>
      </c>
      <c r="J713" s="38" t="s">
        <v>1</v>
      </c>
      <c r="K713" s="18">
        <v>44809</v>
      </c>
      <c r="L713" s="38">
        <v>4991</v>
      </c>
      <c r="M713" s="38">
        <v>4991</v>
      </c>
      <c r="N713" s="38">
        <v>14.52731</v>
      </c>
      <c r="O713" s="38">
        <v>13.77829</v>
      </c>
      <c r="P713" s="38">
        <v>13.258760000000001</v>
      </c>
      <c r="Q713" s="38">
        <v>12.89917</v>
      </c>
      <c r="R713" s="38">
        <v>12.91488</v>
      </c>
      <c r="S713" s="38">
        <v>13.3544</v>
      </c>
      <c r="T713" s="38">
        <v>13.73846</v>
      </c>
      <c r="U713" s="38">
        <v>14.746589999999999</v>
      </c>
      <c r="V713" s="38">
        <v>16.398530000000001</v>
      </c>
      <c r="W713" s="38">
        <v>17.945270000000001</v>
      </c>
      <c r="X713" s="38">
        <v>19.58418</v>
      </c>
      <c r="Y713" s="38">
        <v>20.979839999999999</v>
      </c>
      <c r="Z713" s="38">
        <v>21.956869999999999</v>
      </c>
      <c r="AA713" s="38">
        <v>22.66525</v>
      </c>
      <c r="AB713" s="38">
        <v>23.006270000000001</v>
      </c>
      <c r="AC713" s="38">
        <v>23.17876</v>
      </c>
      <c r="AD713" s="38">
        <v>23.047989999999999</v>
      </c>
      <c r="AE713" s="38">
        <v>22.682009999999998</v>
      </c>
      <c r="AF713" s="38">
        <v>21.907969999999999</v>
      </c>
      <c r="AG713" s="38">
        <v>20.882819999999999</v>
      </c>
      <c r="AH713" s="38">
        <v>20.090859999999999</v>
      </c>
      <c r="AI713" s="38">
        <v>19.028369999999999</v>
      </c>
      <c r="AJ713" s="38">
        <v>17.18206</v>
      </c>
      <c r="AK713" s="38">
        <v>15.73746</v>
      </c>
      <c r="AL713" s="38">
        <v>0.4048872</v>
      </c>
      <c r="AM713" s="38">
        <v>0.20743780000000001</v>
      </c>
      <c r="AN713" s="38">
        <v>0.1155067</v>
      </c>
      <c r="AO713" s="38">
        <v>-0.11042059999999999</v>
      </c>
      <c r="AP713" s="38">
        <v>-0.24729590000000001</v>
      </c>
      <c r="AQ713" s="38">
        <v>-0.5983832</v>
      </c>
      <c r="AR713" s="38">
        <v>-1.047112</v>
      </c>
      <c r="AS713" s="38">
        <v>-0.314886</v>
      </c>
      <c r="AT713" s="38">
        <v>0.1012569</v>
      </c>
      <c r="AU713" s="38">
        <v>-2.1990000000000001E-4</v>
      </c>
      <c r="AV713" s="38">
        <v>1.0300699999999999E-2</v>
      </c>
      <c r="AW713" s="38">
        <v>0.12658510000000001</v>
      </c>
      <c r="AX713" s="38">
        <v>4.9952299999999998E-2</v>
      </c>
      <c r="AY713" s="38">
        <v>-0.24867030000000001</v>
      </c>
      <c r="AZ713" s="38">
        <v>-0.5664496</v>
      </c>
      <c r="BA713" s="38">
        <v>-0.50876619999999995</v>
      </c>
      <c r="BB713" s="38">
        <v>-0.1795938</v>
      </c>
      <c r="BC713" s="38">
        <v>0.23780889999999999</v>
      </c>
      <c r="BD713" s="38">
        <v>0.39086860000000001</v>
      </c>
      <c r="BE713" s="38">
        <v>0.1230073</v>
      </c>
      <c r="BF713" s="38">
        <v>0.25711060000000002</v>
      </c>
      <c r="BG713" s="38">
        <v>0.54699249999999999</v>
      </c>
      <c r="BH713" s="38">
        <v>0.16303110000000001</v>
      </c>
      <c r="BI713" s="38">
        <v>-3.4776500000000002E-2</v>
      </c>
      <c r="BJ713" s="38">
        <v>0.45800030000000003</v>
      </c>
      <c r="BK713" s="38">
        <v>0.25351699999999999</v>
      </c>
      <c r="BL713" s="38">
        <v>0.1753015</v>
      </c>
      <c r="BM713" s="38">
        <v>-5.2612600000000002E-2</v>
      </c>
      <c r="BN713" s="38">
        <v>-0.19975609999999999</v>
      </c>
      <c r="BO713" s="38">
        <v>-0.53335520000000003</v>
      </c>
      <c r="BP713" s="38">
        <v>-0.94979480000000005</v>
      </c>
      <c r="BQ713" s="38">
        <v>-0.24290610000000001</v>
      </c>
      <c r="BR713" s="38">
        <v>0.1834268</v>
      </c>
      <c r="BS713" s="38">
        <v>0.10845730000000001</v>
      </c>
      <c r="BT713" s="38">
        <v>0.1219934</v>
      </c>
      <c r="BU713" s="38">
        <v>0.20534450000000001</v>
      </c>
      <c r="BV713" s="38">
        <v>9.3144299999999999E-2</v>
      </c>
      <c r="BW713" s="38">
        <v>-0.18608250000000001</v>
      </c>
      <c r="BX713" s="38">
        <v>-0.47286440000000002</v>
      </c>
      <c r="BY713" s="38">
        <v>-0.40378360000000002</v>
      </c>
      <c r="BZ713" s="38">
        <v>-7.6302099999999998E-2</v>
      </c>
      <c r="CA713" s="38">
        <v>0.342862</v>
      </c>
      <c r="CB713" s="38">
        <v>0.52458450000000001</v>
      </c>
      <c r="CC713" s="38">
        <v>0.28463110000000003</v>
      </c>
      <c r="CD713" s="38">
        <v>0.4603254</v>
      </c>
      <c r="CE713" s="38">
        <v>0.70071839999999996</v>
      </c>
      <c r="CF713" s="38">
        <v>0.28511740000000002</v>
      </c>
      <c r="CG713" s="38">
        <v>6.8668199999999999E-2</v>
      </c>
      <c r="CH713" s="38">
        <v>0.49478620000000001</v>
      </c>
      <c r="CI713" s="38">
        <v>0.2854314</v>
      </c>
      <c r="CJ713" s="38">
        <v>0.2167152</v>
      </c>
      <c r="CK713" s="38">
        <v>-1.25749E-2</v>
      </c>
      <c r="CL713" s="38">
        <v>-0.16683020000000001</v>
      </c>
      <c r="CM713" s="38">
        <v>-0.4883169</v>
      </c>
      <c r="CN713" s="38">
        <v>-0.88239330000000005</v>
      </c>
      <c r="CO713" s="38">
        <v>-0.193053</v>
      </c>
      <c r="CP713" s="38">
        <v>0.24033750000000001</v>
      </c>
      <c r="CQ713" s="38">
        <v>0.18372669999999999</v>
      </c>
      <c r="CR713" s="38">
        <v>0.19935140000000001</v>
      </c>
      <c r="CS713" s="38">
        <v>0.25989289999999998</v>
      </c>
      <c r="CT713" s="38">
        <v>0.1230588</v>
      </c>
      <c r="CU713" s="38">
        <v>-0.14273430000000001</v>
      </c>
      <c r="CV713" s="38">
        <v>-0.40804760000000001</v>
      </c>
      <c r="CW713" s="38">
        <v>-0.33107310000000001</v>
      </c>
      <c r="CX713" s="38">
        <v>-4.7625000000000002E-3</v>
      </c>
      <c r="CY713" s="38">
        <v>0.41562139999999997</v>
      </c>
      <c r="CZ713" s="38">
        <v>0.61719579999999996</v>
      </c>
      <c r="DA713" s="38">
        <v>0.39657120000000001</v>
      </c>
      <c r="DB713" s="38">
        <v>0.60107129999999998</v>
      </c>
      <c r="DC713" s="38">
        <v>0.80718849999999998</v>
      </c>
      <c r="DD713" s="38">
        <v>0.369674</v>
      </c>
      <c r="DE713" s="38">
        <v>0.14031379999999999</v>
      </c>
      <c r="DF713" s="38">
        <v>0.53157220000000005</v>
      </c>
      <c r="DG713" s="38">
        <v>0.31734570000000001</v>
      </c>
      <c r="DH713" s="38">
        <v>0.25812889999999999</v>
      </c>
      <c r="DI713" s="38">
        <v>2.74627E-2</v>
      </c>
      <c r="DJ713" s="38">
        <v>-0.1339043</v>
      </c>
      <c r="DK713" s="38">
        <v>-0.44327870000000003</v>
      </c>
      <c r="DL713" s="38">
        <v>-0.81499180000000004</v>
      </c>
      <c r="DM713" s="38">
        <v>-0.14319989999999999</v>
      </c>
      <c r="DN713" s="38">
        <v>0.29724810000000002</v>
      </c>
      <c r="DO713" s="38">
        <v>0.25899620000000001</v>
      </c>
      <c r="DP713" s="38">
        <v>0.27670929999999999</v>
      </c>
      <c r="DQ713" s="38">
        <v>0.31444139999999998</v>
      </c>
      <c r="DR713" s="38">
        <v>0.15297340000000001</v>
      </c>
      <c r="DS713" s="38">
        <v>-9.9386199999999994E-2</v>
      </c>
      <c r="DT713" s="38">
        <v>-0.3432308</v>
      </c>
      <c r="DU713" s="38">
        <v>-0.25836249999999999</v>
      </c>
      <c r="DV713" s="38">
        <v>6.6777000000000003E-2</v>
      </c>
      <c r="DW713" s="38">
        <v>0.4883808</v>
      </c>
      <c r="DX713" s="38">
        <v>0.70980699999999997</v>
      </c>
      <c r="DY713" s="38">
        <v>0.5085113</v>
      </c>
      <c r="DZ713" s="38">
        <v>0.74181719999999995</v>
      </c>
      <c r="EA713" s="38">
        <v>0.91365850000000004</v>
      </c>
      <c r="EB713" s="38">
        <v>0.45423059999999998</v>
      </c>
      <c r="EC713" s="38">
        <v>0.21195929999999999</v>
      </c>
      <c r="ED713" s="38">
        <v>0.58468529999999996</v>
      </c>
      <c r="EE713" s="38">
        <v>0.3634249</v>
      </c>
      <c r="EF713" s="38">
        <v>0.31792369999999998</v>
      </c>
      <c r="EG713" s="38">
        <v>8.5270700000000005E-2</v>
      </c>
      <c r="EH713" s="38">
        <v>-8.6364499999999997E-2</v>
      </c>
      <c r="EI713" s="38">
        <v>-0.37825059999999999</v>
      </c>
      <c r="EJ713" s="38">
        <v>-0.7176747</v>
      </c>
      <c r="EK713" s="38">
        <v>-7.1220000000000006E-2</v>
      </c>
      <c r="EL713" s="38">
        <v>0.37941799999999998</v>
      </c>
      <c r="EM713" s="38">
        <v>0.36767339999999998</v>
      </c>
      <c r="EN713" s="38">
        <v>0.38840200000000003</v>
      </c>
      <c r="EO713" s="38">
        <v>0.39320070000000001</v>
      </c>
      <c r="EP713" s="38">
        <v>0.19616529999999999</v>
      </c>
      <c r="EQ713" s="38">
        <v>-3.6798299999999999E-2</v>
      </c>
      <c r="ER713" s="38">
        <v>-0.2496456</v>
      </c>
      <c r="ES713" s="38">
        <v>-0.15337999999999999</v>
      </c>
      <c r="ET713" s="38">
        <v>0.17006879999999999</v>
      </c>
      <c r="EU713" s="38">
        <v>0.59343389999999996</v>
      </c>
      <c r="EV713" s="38">
        <v>0.84352300000000002</v>
      </c>
      <c r="EW713" s="38">
        <v>0.67013509999999998</v>
      </c>
      <c r="EX713" s="38">
        <v>0.94503199999999998</v>
      </c>
      <c r="EY713" s="38">
        <v>1.0673840000000001</v>
      </c>
      <c r="EZ713" s="38">
        <v>0.57631690000000002</v>
      </c>
      <c r="FA713" s="38">
        <v>0.31540410000000002</v>
      </c>
      <c r="FB713" s="38">
        <v>81.757189999999994</v>
      </c>
      <c r="FC713" s="38">
        <v>80.310079999999999</v>
      </c>
      <c r="FD713" s="38">
        <v>78.837720000000004</v>
      </c>
      <c r="FE713" s="38">
        <v>77.600210000000004</v>
      </c>
      <c r="FF713" s="38">
        <v>76.395340000000004</v>
      </c>
      <c r="FG713" s="38">
        <v>75.390129999999999</v>
      </c>
      <c r="FH713" s="38">
        <v>74.450710000000001</v>
      </c>
      <c r="FI713" s="38">
        <v>75.491389999999996</v>
      </c>
      <c r="FJ713" s="38">
        <v>80.476309999999998</v>
      </c>
      <c r="FK713" s="38">
        <v>86.305179999999993</v>
      </c>
      <c r="FL713" s="38">
        <v>91.418390000000002</v>
      </c>
      <c r="FM713" s="38">
        <v>96.345950000000002</v>
      </c>
      <c r="FN713" s="38">
        <v>100.50839999999999</v>
      </c>
      <c r="FO713" s="38">
        <v>103.7195</v>
      </c>
      <c r="FP713" s="38">
        <v>105.9528</v>
      </c>
      <c r="FQ713" s="38">
        <v>107.3374</v>
      </c>
      <c r="FR713" s="38">
        <v>107.4706</v>
      </c>
      <c r="FS713" s="38">
        <v>106.5514</v>
      </c>
      <c r="FT713" s="38">
        <v>104.6849</v>
      </c>
      <c r="FU713" s="38">
        <v>100.14830000000001</v>
      </c>
      <c r="FV713" s="38">
        <v>96.456249999999997</v>
      </c>
      <c r="FW713">
        <v>93.062399999999997</v>
      </c>
      <c r="FX713">
        <v>89.535790000000006</v>
      </c>
      <c r="FY713">
        <v>87.024119999999996</v>
      </c>
      <c r="FZ713">
        <v>0.1621493</v>
      </c>
      <c r="GA713">
        <v>2.3278120000000002</v>
      </c>
      <c r="GB713">
        <v>1</v>
      </c>
    </row>
    <row r="714" spans="1:184" x14ac:dyDescent="0.3">
      <c r="A714" t="s">
        <v>279</v>
      </c>
      <c r="B714" t="s">
        <v>1</v>
      </c>
      <c r="C714" t="s">
        <v>278</v>
      </c>
      <c r="D714" t="s">
        <v>1</v>
      </c>
      <c r="E714" t="s">
        <v>1</v>
      </c>
      <c r="F714" t="s">
        <v>1</v>
      </c>
      <c r="G714" t="s">
        <v>1</v>
      </c>
      <c r="H714" s="40" t="s">
        <v>1</v>
      </c>
      <c r="I714" s="18" t="s">
        <v>1</v>
      </c>
      <c r="J714" s="38" t="s">
        <v>1</v>
      </c>
      <c r="K714" s="18">
        <v>44810</v>
      </c>
      <c r="L714" s="38">
        <v>4991</v>
      </c>
      <c r="M714" s="38">
        <v>4991</v>
      </c>
      <c r="N714" s="38">
        <v>15.233370000000001</v>
      </c>
      <c r="O714" s="38">
        <v>14.75831</v>
      </c>
      <c r="P714" s="38">
        <v>14.281040000000001</v>
      </c>
      <c r="Q714" s="38">
        <v>14.111649999999999</v>
      </c>
      <c r="R714" s="38">
        <v>14.510429999999999</v>
      </c>
      <c r="S714" s="38">
        <v>16.096170000000001</v>
      </c>
      <c r="T714" s="38">
        <v>17.89846</v>
      </c>
      <c r="U714" s="38">
        <v>20.251010000000001</v>
      </c>
      <c r="V714" s="38">
        <v>23.221679999999999</v>
      </c>
      <c r="W714" s="38">
        <v>25.205500000000001</v>
      </c>
      <c r="X714" s="38">
        <v>27.007750000000001</v>
      </c>
      <c r="Y714" s="38">
        <v>28.38889</v>
      </c>
      <c r="Z714" s="38">
        <v>29.46481</v>
      </c>
      <c r="AA714" s="38">
        <v>30.592459999999999</v>
      </c>
      <c r="AB714" s="38">
        <v>30.837070000000001</v>
      </c>
      <c r="AC714" s="38">
        <v>30.086829999999999</v>
      </c>
      <c r="AD714" s="38">
        <v>28.611000000000001</v>
      </c>
      <c r="AE714" s="38">
        <v>26.612390000000001</v>
      </c>
      <c r="AF714" s="38">
        <v>24.716660000000001</v>
      </c>
      <c r="AG714" s="38">
        <v>23.277059999999999</v>
      </c>
      <c r="AH714" s="38">
        <v>22.06466</v>
      </c>
      <c r="AI714" s="38">
        <v>20.47749</v>
      </c>
      <c r="AJ714" s="38">
        <v>18.4343</v>
      </c>
      <c r="AK714" s="38">
        <v>16.843689999999999</v>
      </c>
      <c r="AL714" s="38">
        <v>0.20508950000000001</v>
      </c>
      <c r="AM714" s="38">
        <v>0.18316060000000001</v>
      </c>
      <c r="AN714" s="38">
        <v>0.1791082</v>
      </c>
      <c r="AO714" s="38">
        <v>0.15971540000000001</v>
      </c>
      <c r="AP714" s="38">
        <v>-0.1142426</v>
      </c>
      <c r="AQ714" s="38">
        <v>-0.1510455</v>
      </c>
      <c r="AR714" s="38">
        <v>-0.59877990000000003</v>
      </c>
      <c r="AS714" s="38">
        <v>-0.1923096</v>
      </c>
      <c r="AT714" s="38">
        <v>-0.347578</v>
      </c>
      <c r="AU714" s="38">
        <v>-0.52728240000000004</v>
      </c>
      <c r="AV714" s="38">
        <v>-0.34322390000000003</v>
      </c>
      <c r="AW714" s="38">
        <v>-0.49338569999999998</v>
      </c>
      <c r="AX714" s="38">
        <v>-0.2711286</v>
      </c>
      <c r="AY714" s="38">
        <v>0.1365577</v>
      </c>
      <c r="AZ714" s="38">
        <v>0.53638079999999999</v>
      </c>
      <c r="BA714" s="38">
        <v>0.40778819999999999</v>
      </c>
      <c r="BB714" s="38">
        <v>0.63357490000000005</v>
      </c>
      <c r="BC714" s="38">
        <v>0.57607600000000003</v>
      </c>
      <c r="BD714" s="38">
        <v>0.43508190000000002</v>
      </c>
      <c r="BE714" s="38">
        <v>0.1171026</v>
      </c>
      <c r="BF714" s="38">
        <v>0.39867750000000002</v>
      </c>
      <c r="BG714" s="38">
        <v>0.26523649999999999</v>
      </c>
      <c r="BH714" s="38">
        <v>3.6372700000000001E-2</v>
      </c>
      <c r="BI714" s="38">
        <v>-0.225713</v>
      </c>
      <c r="BJ714" s="38">
        <v>0.28465449999999998</v>
      </c>
      <c r="BK714" s="38">
        <v>0.2629126</v>
      </c>
      <c r="BL714" s="38">
        <v>0.25094949999999999</v>
      </c>
      <c r="BM714" s="38">
        <v>0.2095561</v>
      </c>
      <c r="BN714" s="38">
        <v>-6.0963900000000001E-2</v>
      </c>
      <c r="BO714" s="38">
        <v>-8.9778399999999994E-2</v>
      </c>
      <c r="BP714" s="38">
        <v>-0.50771219999999995</v>
      </c>
      <c r="BQ714" s="38">
        <v>-0.13953689999999999</v>
      </c>
      <c r="BR714" s="38">
        <v>-0.23893020000000001</v>
      </c>
      <c r="BS714" s="38">
        <v>-0.40927619999999998</v>
      </c>
      <c r="BT714" s="38">
        <v>-0.23000789999999999</v>
      </c>
      <c r="BU714" s="38">
        <v>-0.39284639999999998</v>
      </c>
      <c r="BV714" s="38">
        <v>-0.2259573</v>
      </c>
      <c r="BW714" s="38">
        <v>0.19889870000000001</v>
      </c>
      <c r="BX714" s="38">
        <v>0.62437989999999999</v>
      </c>
      <c r="BY714" s="38">
        <v>0.5112544</v>
      </c>
      <c r="BZ714" s="38">
        <v>0.75800290000000003</v>
      </c>
      <c r="CA714" s="38">
        <v>0.70013619999999999</v>
      </c>
      <c r="CB714" s="38">
        <v>0.5846285</v>
      </c>
      <c r="CC714" s="38">
        <v>0.25979089999999999</v>
      </c>
      <c r="CD714" s="38">
        <v>0.5092989</v>
      </c>
      <c r="CE714" s="38">
        <v>0.41266259999999999</v>
      </c>
      <c r="CF714" s="38">
        <v>0.16675229999999999</v>
      </c>
      <c r="CG714" s="38">
        <v>-0.1018688</v>
      </c>
      <c r="CH714" s="38">
        <v>0.33976099999999998</v>
      </c>
      <c r="CI714" s="38">
        <v>0.3181486</v>
      </c>
      <c r="CJ714" s="38">
        <v>0.30070649999999999</v>
      </c>
      <c r="CK714" s="38">
        <v>0.24407570000000001</v>
      </c>
      <c r="CL714" s="38">
        <v>-2.40632E-2</v>
      </c>
      <c r="CM714" s="38">
        <v>-4.7344999999999998E-2</v>
      </c>
      <c r="CN714" s="38">
        <v>-0.44463910000000001</v>
      </c>
      <c r="CO714" s="38">
        <v>-0.1029867</v>
      </c>
      <c r="CP714" s="38">
        <v>-0.16368099999999999</v>
      </c>
      <c r="CQ714" s="38">
        <v>-0.32754559999999999</v>
      </c>
      <c r="CR714" s="38">
        <v>-0.1515949</v>
      </c>
      <c r="CS714" s="38">
        <v>-0.32321309999999998</v>
      </c>
      <c r="CT714" s="38">
        <v>-0.19467180000000001</v>
      </c>
      <c r="CU714" s="38">
        <v>0.24207580000000001</v>
      </c>
      <c r="CV714" s="38">
        <v>0.68532780000000004</v>
      </c>
      <c r="CW714" s="38">
        <v>0.58291479999999996</v>
      </c>
      <c r="CX714" s="38">
        <v>0.84418139999999997</v>
      </c>
      <c r="CY714" s="38">
        <v>0.78605999999999998</v>
      </c>
      <c r="CZ714" s="38">
        <v>0.68820400000000004</v>
      </c>
      <c r="DA714" s="38">
        <v>0.3586164</v>
      </c>
      <c r="DB714" s="38">
        <v>0.58591490000000002</v>
      </c>
      <c r="DC714" s="38">
        <v>0.51476960000000005</v>
      </c>
      <c r="DD714" s="38">
        <v>0.25705280000000003</v>
      </c>
      <c r="DE714" s="38">
        <v>-1.6094799999999999E-2</v>
      </c>
      <c r="DF714" s="38">
        <v>0.39486749999999998</v>
      </c>
      <c r="DG714" s="38">
        <v>0.37338470000000001</v>
      </c>
      <c r="DH714" s="38">
        <v>0.35046349999999998</v>
      </c>
      <c r="DI714" s="38">
        <v>0.27859529999999999</v>
      </c>
      <c r="DJ714" s="38">
        <v>1.2837400000000001E-2</v>
      </c>
      <c r="DK714" s="38">
        <v>-4.9115000000000001E-3</v>
      </c>
      <c r="DL714" s="38">
        <v>-0.38156590000000001</v>
      </c>
      <c r="DM714" s="38">
        <v>-6.6436599999999998E-2</v>
      </c>
      <c r="DN714" s="38">
        <v>-8.8431800000000005E-2</v>
      </c>
      <c r="DO714" s="38">
        <v>-0.2458149</v>
      </c>
      <c r="DP714" s="38">
        <v>-7.3181899999999994E-2</v>
      </c>
      <c r="DQ714" s="38">
        <v>-0.25357990000000002</v>
      </c>
      <c r="DR714" s="38">
        <v>-0.16338630000000001</v>
      </c>
      <c r="DS714" s="38">
        <v>0.28525289999999998</v>
      </c>
      <c r="DT714" s="38">
        <v>0.74627569999999999</v>
      </c>
      <c r="DU714" s="38">
        <v>0.65457520000000002</v>
      </c>
      <c r="DV714" s="38">
        <v>0.93035979999999996</v>
      </c>
      <c r="DW714" s="38">
        <v>0.87198370000000003</v>
      </c>
      <c r="DX714" s="38">
        <v>0.79177949999999997</v>
      </c>
      <c r="DY714" s="38">
        <v>0.45744200000000002</v>
      </c>
      <c r="DZ714" s="38">
        <v>0.66253079999999998</v>
      </c>
      <c r="EA714" s="38">
        <v>0.61687650000000005</v>
      </c>
      <c r="EB714" s="38">
        <v>0.34735329999999998</v>
      </c>
      <c r="EC714" s="38">
        <v>6.96793E-2</v>
      </c>
      <c r="ED714" s="38">
        <v>0.47443249999999998</v>
      </c>
      <c r="EE714" s="38">
        <v>0.4531367</v>
      </c>
      <c r="EF714" s="38">
        <v>0.42230479999999998</v>
      </c>
      <c r="EG714" s="38">
        <v>0.32843610000000001</v>
      </c>
      <c r="EH714" s="38">
        <v>6.6116099999999997E-2</v>
      </c>
      <c r="EI714" s="38">
        <v>5.6355599999999999E-2</v>
      </c>
      <c r="EJ714" s="38">
        <v>-0.29049829999999999</v>
      </c>
      <c r="EK714" s="38">
        <v>-1.36639E-2</v>
      </c>
      <c r="EL714" s="38">
        <v>2.0216100000000001E-2</v>
      </c>
      <c r="EM714" s="38">
        <v>-0.1278088</v>
      </c>
      <c r="EN714" s="38">
        <v>4.0034100000000003E-2</v>
      </c>
      <c r="EO714" s="38">
        <v>-0.1530406</v>
      </c>
      <c r="EP714" s="38">
        <v>-0.118215</v>
      </c>
      <c r="EQ714" s="38">
        <v>0.34759380000000001</v>
      </c>
      <c r="ER714" s="38">
        <v>0.83427470000000004</v>
      </c>
      <c r="ES714" s="38">
        <v>0.75804139999999998</v>
      </c>
      <c r="ET714" s="38">
        <v>1.0547880000000001</v>
      </c>
      <c r="EU714" s="38">
        <v>0.99604389999999998</v>
      </c>
      <c r="EV714" s="38">
        <v>0.94132610000000005</v>
      </c>
      <c r="EW714" s="38">
        <v>0.60013030000000001</v>
      </c>
      <c r="EX714" s="38">
        <v>0.77315219999999996</v>
      </c>
      <c r="EY714" s="38">
        <v>0.76430260000000005</v>
      </c>
      <c r="EZ714" s="38">
        <v>0.47773300000000002</v>
      </c>
      <c r="FA714" s="38">
        <v>0.19352340000000001</v>
      </c>
      <c r="FB714" s="38">
        <v>84.396709999999999</v>
      </c>
      <c r="FC714" s="38">
        <v>83.428100000000001</v>
      </c>
      <c r="FD714" s="38">
        <v>82.228189999999998</v>
      </c>
      <c r="FE714" s="38">
        <v>81.080150000000003</v>
      </c>
      <c r="FF714" s="38">
        <v>79.930269999999993</v>
      </c>
      <c r="FG714" s="38">
        <v>79.370289999999997</v>
      </c>
      <c r="FH714" s="38">
        <v>78.418430000000001</v>
      </c>
      <c r="FI714" s="38">
        <v>80.54992</v>
      </c>
      <c r="FJ714" s="38">
        <v>85.824460000000002</v>
      </c>
      <c r="FK714" s="38">
        <v>91.084609999999998</v>
      </c>
      <c r="FL714" s="38">
        <v>95.803309999999996</v>
      </c>
      <c r="FM714" s="38">
        <v>100.729</v>
      </c>
      <c r="FN714" s="38">
        <v>104.1614</v>
      </c>
      <c r="FO714" s="38">
        <v>106.8556</v>
      </c>
      <c r="FP714" s="38">
        <v>108.90519999999999</v>
      </c>
      <c r="FQ714" s="38">
        <v>110.7513</v>
      </c>
      <c r="FR714" s="38">
        <v>110.2955</v>
      </c>
      <c r="FS714" s="38">
        <v>108.77589999999999</v>
      </c>
      <c r="FT714" s="38">
        <v>105.9615</v>
      </c>
      <c r="FU714" s="38">
        <v>100.36060000000001</v>
      </c>
      <c r="FV714" s="38">
        <v>95.359979999999993</v>
      </c>
      <c r="FW714">
        <v>92.740139999999997</v>
      </c>
      <c r="FX714">
        <v>90.306439999999995</v>
      </c>
      <c r="FY714">
        <v>87.807720000000003</v>
      </c>
      <c r="FZ714">
        <v>0.1641753</v>
      </c>
      <c r="GA714">
        <v>1.2324809999999999</v>
      </c>
      <c r="GB714">
        <v>1</v>
      </c>
    </row>
    <row r="715" spans="1:184" x14ac:dyDescent="0.3">
      <c r="A715" t="s">
        <v>279</v>
      </c>
      <c r="B715" t="s">
        <v>1</v>
      </c>
      <c r="C715" t="s">
        <v>278</v>
      </c>
      <c r="D715" t="s">
        <v>1</v>
      </c>
      <c r="E715" t="s">
        <v>1</v>
      </c>
      <c r="F715" t="s">
        <v>1</v>
      </c>
      <c r="G715" t="s">
        <v>1</v>
      </c>
      <c r="H715" s="40" t="s">
        <v>1</v>
      </c>
      <c r="I715" s="18" t="s">
        <v>1</v>
      </c>
      <c r="J715" s="38" t="s">
        <v>1</v>
      </c>
      <c r="K715" s="18">
        <v>44811</v>
      </c>
      <c r="L715" s="38">
        <v>4991</v>
      </c>
      <c r="M715" s="38">
        <v>4991</v>
      </c>
      <c r="N715" s="38">
        <v>16.233969999999999</v>
      </c>
      <c r="O715" s="38">
        <v>15.6187</v>
      </c>
      <c r="P715" s="38">
        <v>15.13781</v>
      </c>
      <c r="Q715" s="38">
        <v>14.941140000000001</v>
      </c>
      <c r="R715" s="38">
        <v>15.30711</v>
      </c>
      <c r="S715" s="38">
        <v>16.787189999999999</v>
      </c>
      <c r="T715" s="38">
        <v>18.509229999999999</v>
      </c>
      <c r="U715" s="38">
        <v>20.629960000000001</v>
      </c>
      <c r="V715" s="38">
        <v>23.171810000000001</v>
      </c>
      <c r="W715" s="38">
        <v>25.066020000000002</v>
      </c>
      <c r="X715" s="38">
        <v>26.671309999999998</v>
      </c>
      <c r="Y715" s="38">
        <v>27.939830000000001</v>
      </c>
      <c r="Z715" s="38">
        <v>28.93572</v>
      </c>
      <c r="AA715" s="38">
        <v>29.791180000000001</v>
      </c>
      <c r="AB715" s="38">
        <v>29.800930000000001</v>
      </c>
      <c r="AC715" s="38">
        <v>29.04448</v>
      </c>
      <c r="AD715" s="38">
        <v>27.728470000000002</v>
      </c>
      <c r="AE715" s="38">
        <v>25.86788</v>
      </c>
      <c r="AF715" s="38">
        <v>24.11985</v>
      </c>
      <c r="AG715" s="38">
        <v>22.813849999999999</v>
      </c>
      <c r="AH715" s="38">
        <v>21.798179999999999</v>
      </c>
      <c r="AI715" s="38">
        <v>20.212330000000001</v>
      </c>
      <c r="AJ715" s="38">
        <v>18.09798</v>
      </c>
      <c r="AK715" s="38">
        <v>16.631740000000001</v>
      </c>
      <c r="AL715" s="38">
        <v>0.17218349999999999</v>
      </c>
      <c r="AM715" s="38">
        <v>0.1236773</v>
      </c>
      <c r="AN715" s="38">
        <v>0.13874410000000001</v>
      </c>
      <c r="AO715" s="38">
        <v>1.2237999999999999E-3</v>
      </c>
      <c r="AP715" s="38">
        <v>-0.1704165</v>
      </c>
      <c r="AQ715" s="38">
        <v>-0.22175529999999999</v>
      </c>
      <c r="AR715" s="38">
        <v>-0.60209489999999999</v>
      </c>
      <c r="AS715" s="38">
        <v>-0.1775042</v>
      </c>
      <c r="AT715" s="38">
        <v>-0.26184659999999998</v>
      </c>
      <c r="AU715" s="38">
        <v>-0.1052313</v>
      </c>
      <c r="AV715" s="38">
        <v>-0.18088170000000001</v>
      </c>
      <c r="AW715" s="38">
        <v>-0.2269333</v>
      </c>
      <c r="AX715" s="38">
        <v>-8.30703E-2</v>
      </c>
      <c r="AY715" s="38">
        <v>0.24433050000000001</v>
      </c>
      <c r="AZ715" s="38">
        <v>0.1059465</v>
      </c>
      <c r="BA715" s="38">
        <v>-0.12017899999999999</v>
      </c>
      <c r="BB715" s="38">
        <v>4.6671600000000001E-2</v>
      </c>
      <c r="BC715" s="38">
        <v>9.3909999999999993E-2</v>
      </c>
      <c r="BD715" s="38">
        <v>0.1204964</v>
      </c>
      <c r="BE715" s="38">
        <v>-6.6815600000000003E-2</v>
      </c>
      <c r="BF715" s="38">
        <v>0.45984419999999998</v>
      </c>
      <c r="BG715" s="38">
        <v>0.41003479999999998</v>
      </c>
      <c r="BH715" s="38">
        <v>-2.64017E-2</v>
      </c>
      <c r="BI715" s="38">
        <v>-0.1566574</v>
      </c>
      <c r="BJ715" s="38">
        <v>0.23353309999999999</v>
      </c>
      <c r="BK715" s="38">
        <v>0.1709939</v>
      </c>
      <c r="BL715" s="38">
        <v>0.1851902</v>
      </c>
      <c r="BM715" s="38">
        <v>4.0096199999999999E-2</v>
      </c>
      <c r="BN715" s="38">
        <v>-0.12539819999999999</v>
      </c>
      <c r="BO715" s="38">
        <v>-0.17152539999999999</v>
      </c>
      <c r="BP715" s="38">
        <v>-0.53202380000000005</v>
      </c>
      <c r="BQ715" s="38">
        <v>-0.13298969999999999</v>
      </c>
      <c r="BR715" s="38">
        <v>-0.1978896</v>
      </c>
      <c r="BS715" s="38">
        <v>-4.1367800000000003E-2</v>
      </c>
      <c r="BT715" s="38">
        <v>-0.1191556</v>
      </c>
      <c r="BU715" s="38">
        <v>-0.17565819999999999</v>
      </c>
      <c r="BV715" s="38">
        <v>-5.3291999999999999E-2</v>
      </c>
      <c r="BW715" s="38">
        <v>0.2889023</v>
      </c>
      <c r="BX715" s="38">
        <v>0.16611229999999999</v>
      </c>
      <c r="BY715" s="38">
        <v>-1.6867799999999999E-2</v>
      </c>
      <c r="BZ715" s="38">
        <v>0.16507520000000001</v>
      </c>
      <c r="CA715" s="38">
        <v>0.2222634</v>
      </c>
      <c r="CB715" s="38">
        <v>0.26402639999999999</v>
      </c>
      <c r="CC715" s="38">
        <v>6.6490499999999994E-2</v>
      </c>
      <c r="CD715" s="38">
        <v>0.56362920000000005</v>
      </c>
      <c r="CE715" s="38">
        <v>0.52840569999999998</v>
      </c>
      <c r="CF715" s="38">
        <v>7.5774300000000003E-2</v>
      </c>
      <c r="CG715" s="38">
        <v>-5.8925499999999999E-2</v>
      </c>
      <c r="CH715" s="38">
        <v>0.27602369999999998</v>
      </c>
      <c r="CI715" s="38">
        <v>0.20376520000000001</v>
      </c>
      <c r="CJ715" s="38">
        <v>0.21735860000000001</v>
      </c>
      <c r="CK715" s="38">
        <v>6.7019099999999998E-2</v>
      </c>
      <c r="CL715" s="38">
        <v>-9.4218700000000002E-2</v>
      </c>
      <c r="CM715" s="38">
        <v>-0.13673640000000001</v>
      </c>
      <c r="CN715" s="38">
        <v>-0.4834929</v>
      </c>
      <c r="CO715" s="38">
        <v>-0.102159</v>
      </c>
      <c r="CP715" s="38">
        <v>-0.15359320000000001</v>
      </c>
      <c r="CQ715" s="38">
        <v>2.8639E-3</v>
      </c>
      <c r="CR715" s="38">
        <v>-7.6404399999999997E-2</v>
      </c>
      <c r="CS715" s="38">
        <v>-0.1401452</v>
      </c>
      <c r="CT715" s="38">
        <v>-3.2667599999999998E-2</v>
      </c>
      <c r="CU715" s="38">
        <v>0.31977250000000002</v>
      </c>
      <c r="CV715" s="38">
        <v>0.207783</v>
      </c>
      <c r="CW715" s="38">
        <v>5.4685299999999999E-2</v>
      </c>
      <c r="CX715" s="38">
        <v>0.2470812</v>
      </c>
      <c r="CY715" s="38">
        <v>0.31116050000000001</v>
      </c>
      <c r="CZ715" s="38">
        <v>0.36343490000000001</v>
      </c>
      <c r="DA715" s="38">
        <v>0.15881790000000001</v>
      </c>
      <c r="DB715" s="38">
        <v>0.63551040000000003</v>
      </c>
      <c r="DC715" s="38">
        <v>0.61038899999999996</v>
      </c>
      <c r="DD715" s="38">
        <v>0.146541</v>
      </c>
      <c r="DE715" s="38">
        <v>8.7633999999999993E-3</v>
      </c>
      <c r="DF715" s="38">
        <v>0.31851420000000003</v>
      </c>
      <c r="DG715" s="38">
        <v>0.23653640000000001</v>
      </c>
      <c r="DH715" s="38">
        <v>0.2495271</v>
      </c>
      <c r="DI715" s="38">
        <v>9.3941899999999995E-2</v>
      </c>
      <c r="DJ715" s="38">
        <v>-6.3039100000000001E-2</v>
      </c>
      <c r="DK715" s="38">
        <v>-0.10194739999999999</v>
      </c>
      <c r="DL715" s="38">
        <v>-0.43496190000000001</v>
      </c>
      <c r="DM715" s="38">
        <v>-7.13284E-2</v>
      </c>
      <c r="DN715" s="38">
        <v>-0.1092968</v>
      </c>
      <c r="DO715" s="38">
        <v>4.7095499999999998E-2</v>
      </c>
      <c r="DP715" s="38">
        <v>-3.3653099999999998E-2</v>
      </c>
      <c r="DQ715" s="38">
        <v>-0.1046323</v>
      </c>
      <c r="DR715" s="38">
        <v>-1.20432E-2</v>
      </c>
      <c r="DS715" s="38">
        <v>0.35064269999999997</v>
      </c>
      <c r="DT715" s="38">
        <v>0.2494537</v>
      </c>
      <c r="DU715" s="38">
        <v>0.1262383</v>
      </c>
      <c r="DV715" s="38">
        <v>0.32908730000000003</v>
      </c>
      <c r="DW715" s="38">
        <v>0.40005770000000002</v>
      </c>
      <c r="DX715" s="38">
        <v>0.46284330000000001</v>
      </c>
      <c r="DY715" s="38">
        <v>0.25114530000000002</v>
      </c>
      <c r="DZ715" s="38">
        <v>0.70739169999999996</v>
      </c>
      <c r="EA715" s="38">
        <v>0.69237230000000005</v>
      </c>
      <c r="EB715" s="38">
        <v>0.21730769999999999</v>
      </c>
      <c r="EC715" s="38">
        <v>7.6452300000000001E-2</v>
      </c>
      <c r="ED715" s="38">
        <v>0.37986379999999997</v>
      </c>
      <c r="EE715" s="38">
        <v>0.28385300000000002</v>
      </c>
      <c r="EF715" s="38">
        <v>0.29597319999999999</v>
      </c>
      <c r="EG715" s="38">
        <v>0.1328143</v>
      </c>
      <c r="EH715" s="38">
        <v>-1.80208E-2</v>
      </c>
      <c r="EI715" s="38">
        <v>-5.17175E-2</v>
      </c>
      <c r="EJ715" s="38">
        <v>-0.36489080000000002</v>
      </c>
      <c r="EK715" s="38">
        <v>-2.6813900000000002E-2</v>
      </c>
      <c r="EL715" s="38">
        <v>-4.53398E-2</v>
      </c>
      <c r="EM715" s="38">
        <v>0.110959</v>
      </c>
      <c r="EN715" s="38">
        <v>2.8072900000000001E-2</v>
      </c>
      <c r="EO715" s="38">
        <v>-5.33572E-2</v>
      </c>
      <c r="EP715" s="38">
        <v>1.77352E-2</v>
      </c>
      <c r="EQ715" s="38">
        <v>0.39521450000000002</v>
      </c>
      <c r="ER715" s="38">
        <v>0.30961949999999999</v>
      </c>
      <c r="ES715" s="38">
        <v>0.22954959999999999</v>
      </c>
      <c r="ET715" s="38">
        <v>0.44749090000000002</v>
      </c>
      <c r="EU715" s="38">
        <v>0.52841099999999996</v>
      </c>
      <c r="EV715" s="38">
        <v>0.6063733</v>
      </c>
      <c r="EW715" s="38">
        <v>0.3844514</v>
      </c>
      <c r="EX715" s="38">
        <v>0.81117669999999997</v>
      </c>
      <c r="EY715" s="38">
        <v>0.8107432</v>
      </c>
      <c r="EZ715" s="38">
        <v>0.31948359999999998</v>
      </c>
      <c r="FA715" s="38">
        <v>0.17418420000000001</v>
      </c>
      <c r="FB715" s="38">
        <v>86.107820000000004</v>
      </c>
      <c r="FC715" s="38">
        <v>85.079470000000001</v>
      </c>
      <c r="FD715" s="38">
        <v>82.896839999999997</v>
      </c>
      <c r="FE715" s="38">
        <v>81.754400000000004</v>
      </c>
      <c r="FF715" s="38">
        <v>80.589839999999995</v>
      </c>
      <c r="FG715" s="38">
        <v>78.8018</v>
      </c>
      <c r="FH715" s="38">
        <v>77.950130000000001</v>
      </c>
      <c r="FI715" s="38">
        <v>79.130170000000007</v>
      </c>
      <c r="FJ715" s="38">
        <v>83.867769999999993</v>
      </c>
      <c r="FK715" s="38">
        <v>89.203990000000005</v>
      </c>
      <c r="FL715" s="38">
        <v>94.250839999999997</v>
      </c>
      <c r="FM715" s="38">
        <v>97.928820000000002</v>
      </c>
      <c r="FN715" s="38">
        <v>101.45529999999999</v>
      </c>
      <c r="FO715" s="38">
        <v>103.9179</v>
      </c>
      <c r="FP715" s="38">
        <v>105.5274</v>
      </c>
      <c r="FQ715" s="38">
        <v>106.09529999999999</v>
      </c>
      <c r="FR715" s="38">
        <v>105.9278</v>
      </c>
      <c r="FS715" s="38">
        <v>104.4132</v>
      </c>
      <c r="FT715" s="38">
        <v>100.9404</v>
      </c>
      <c r="FU715" s="38">
        <v>96.710650000000001</v>
      </c>
      <c r="FV715" s="38">
        <v>93.539270000000002</v>
      </c>
      <c r="FW715">
        <v>91.186930000000004</v>
      </c>
      <c r="FX715">
        <v>88.284509999999997</v>
      </c>
      <c r="FY715">
        <v>86.00188</v>
      </c>
      <c r="FZ715">
        <v>0.1557665</v>
      </c>
      <c r="GA715">
        <v>1.1549529999999999</v>
      </c>
      <c r="GB715">
        <v>1</v>
      </c>
    </row>
    <row r="716" spans="1:184" x14ac:dyDescent="0.3">
      <c r="A716" t="s">
        <v>279</v>
      </c>
      <c r="B716" t="s">
        <v>1</v>
      </c>
      <c r="C716" t="s">
        <v>278</v>
      </c>
      <c r="D716" t="s">
        <v>1</v>
      </c>
      <c r="E716" t="s">
        <v>1</v>
      </c>
      <c r="F716" t="s">
        <v>1</v>
      </c>
      <c r="G716" t="s">
        <v>1</v>
      </c>
      <c r="H716" s="40" t="s">
        <v>1</v>
      </c>
      <c r="I716" s="18" t="s">
        <v>1</v>
      </c>
      <c r="J716" s="38" t="s">
        <v>1</v>
      </c>
      <c r="K716" s="18" t="s">
        <v>2</v>
      </c>
      <c r="L716" s="38">
        <v>5010</v>
      </c>
      <c r="M716" s="38">
        <v>5010</v>
      </c>
      <c r="N716" s="38">
        <v>14.057090000000001</v>
      </c>
      <c r="O716" s="38">
        <v>13.537750000000001</v>
      </c>
      <c r="P716" s="38">
        <v>13.151</v>
      </c>
      <c r="Q716" s="38">
        <v>13.03173</v>
      </c>
      <c r="R716" s="38">
        <v>13.455410000000001</v>
      </c>
      <c r="S716" s="38">
        <v>14.8034</v>
      </c>
      <c r="T716" s="38">
        <v>16.30294</v>
      </c>
      <c r="U716" s="38">
        <v>18.21668</v>
      </c>
      <c r="V716" s="38">
        <v>20.525200000000002</v>
      </c>
      <c r="W716" s="38">
        <v>22.199120000000001</v>
      </c>
      <c r="X716" s="38">
        <v>23.740100000000002</v>
      </c>
      <c r="Y716" s="38">
        <v>24.99457</v>
      </c>
      <c r="Z716" s="38">
        <v>25.918510000000001</v>
      </c>
      <c r="AA716" s="38">
        <v>26.79815</v>
      </c>
      <c r="AB716" s="38">
        <v>26.972000000000001</v>
      </c>
      <c r="AC716" s="38">
        <v>26.426639999999999</v>
      </c>
      <c r="AD716" s="38">
        <v>25.332709999999999</v>
      </c>
      <c r="AE716" s="38">
        <v>23.70684</v>
      </c>
      <c r="AF716" s="38">
        <v>22.230920000000001</v>
      </c>
      <c r="AG716" s="38">
        <v>21.053329999999999</v>
      </c>
      <c r="AH716" s="38">
        <v>19.99831</v>
      </c>
      <c r="AI716" s="38">
        <v>18.55714</v>
      </c>
      <c r="AJ716" s="38">
        <v>16.727689999999999</v>
      </c>
      <c r="AK716" s="38">
        <v>15.31673</v>
      </c>
      <c r="AL716" s="38">
        <v>-5.3180400000000003E-2</v>
      </c>
      <c r="AM716" s="38">
        <v>-7.5075000000000003E-3</v>
      </c>
      <c r="AN716" s="38">
        <v>-5.7413999999999998E-3</v>
      </c>
      <c r="AO716" s="38">
        <v>-1.10688E-2</v>
      </c>
      <c r="AP716" s="38">
        <v>-6.2236699999999999E-2</v>
      </c>
      <c r="AQ716" s="38">
        <v>-8.1906900000000005E-2</v>
      </c>
      <c r="AR716" s="38">
        <v>-0.22096080000000001</v>
      </c>
      <c r="AS716" s="38">
        <v>-7.7910699999999999E-2</v>
      </c>
      <c r="AT716" s="38">
        <v>-0.1004922</v>
      </c>
      <c r="AU716" s="38">
        <v>-9.9419900000000005E-2</v>
      </c>
      <c r="AV716" s="38">
        <v>-0.1021905</v>
      </c>
      <c r="AW716" s="38">
        <v>-0.1653589</v>
      </c>
      <c r="AX716" s="38">
        <v>-9.1375700000000004E-2</v>
      </c>
      <c r="AY716" s="38">
        <v>4.3769099999999998E-2</v>
      </c>
      <c r="AZ716" s="38">
        <v>2.7384200000000001E-2</v>
      </c>
      <c r="BA716" s="38">
        <v>-2.46065E-2</v>
      </c>
      <c r="BB716" s="38">
        <v>0.14699090000000001</v>
      </c>
      <c r="BC716" s="38">
        <v>0.1489886</v>
      </c>
      <c r="BD716" s="38">
        <v>9.3674599999999997E-2</v>
      </c>
      <c r="BE716" s="38">
        <v>5.4688599999999997E-2</v>
      </c>
      <c r="BF716" s="38">
        <v>0.16554179999999999</v>
      </c>
      <c r="BG716" s="38">
        <v>9.9133999999999993E-3</v>
      </c>
      <c r="BH716" s="38">
        <v>-4.7701800000000003E-2</v>
      </c>
      <c r="BI716" s="38">
        <v>-0.1223094</v>
      </c>
      <c r="BJ716" s="38">
        <v>-1.2738999999999999E-3</v>
      </c>
      <c r="BK716" s="38">
        <v>2.6984600000000001E-2</v>
      </c>
      <c r="BL716" s="38">
        <v>3.2446099999999999E-2</v>
      </c>
      <c r="BM716" s="38">
        <v>2.3728599999999999E-2</v>
      </c>
      <c r="BN716" s="38">
        <v>-2.7500900000000002E-2</v>
      </c>
      <c r="BO716" s="38">
        <v>-4.7750800000000003E-2</v>
      </c>
      <c r="BP716" s="38">
        <v>-0.1554547</v>
      </c>
      <c r="BQ716" s="38">
        <v>-4.7047899999999997E-2</v>
      </c>
      <c r="BR716" s="38">
        <v>-5.06116E-2</v>
      </c>
      <c r="BS716" s="38">
        <v>-4.5126800000000002E-2</v>
      </c>
      <c r="BT716" s="38">
        <v>-3.8897000000000001E-2</v>
      </c>
      <c r="BU716" s="38">
        <v>-0.1172763</v>
      </c>
      <c r="BV716" s="38">
        <v>-6.7563200000000004E-2</v>
      </c>
      <c r="BW716" s="38">
        <v>7.2176400000000002E-2</v>
      </c>
      <c r="BX716" s="38">
        <v>9.92315E-2</v>
      </c>
      <c r="BY716" s="38">
        <v>5.05672E-2</v>
      </c>
      <c r="BZ716" s="38">
        <v>0.23806740000000001</v>
      </c>
      <c r="CA716" s="38">
        <v>0.2359533</v>
      </c>
      <c r="CB716" s="38">
        <v>0.1849874</v>
      </c>
      <c r="CC716" s="38">
        <v>0.13474240000000001</v>
      </c>
      <c r="CD716" s="38">
        <v>0.22796469999999999</v>
      </c>
      <c r="CE716" s="38">
        <v>9.8065100000000002E-2</v>
      </c>
      <c r="CF716" s="38">
        <v>1.6119399999999999E-2</v>
      </c>
      <c r="CG716" s="38">
        <v>-5.91437E-2</v>
      </c>
      <c r="CH716" s="38">
        <v>3.4676400000000003E-2</v>
      </c>
      <c r="CI716" s="38">
        <v>5.0873799999999997E-2</v>
      </c>
      <c r="CJ716" s="38">
        <v>5.8894599999999998E-2</v>
      </c>
      <c r="CK716" s="38">
        <v>4.7829200000000002E-2</v>
      </c>
      <c r="CL716" s="38">
        <v>-3.4431000000000002E-3</v>
      </c>
      <c r="CM716" s="38">
        <v>-2.4094399999999998E-2</v>
      </c>
      <c r="CN716" s="38">
        <v>-0.1100854</v>
      </c>
      <c r="CO716" s="38">
        <v>-2.5672500000000001E-2</v>
      </c>
      <c r="CP716" s="38">
        <v>-1.6064499999999999E-2</v>
      </c>
      <c r="CQ716" s="38">
        <v>-7.5237000000000004E-3</v>
      </c>
      <c r="CR716" s="38">
        <v>4.9398999999999997E-3</v>
      </c>
      <c r="CS716" s="38">
        <v>-8.3974400000000005E-2</v>
      </c>
      <c r="CT716" s="38">
        <v>-5.10708E-2</v>
      </c>
      <c r="CU716" s="38">
        <v>9.1851199999999994E-2</v>
      </c>
      <c r="CV716" s="38">
        <v>0.14899280000000001</v>
      </c>
      <c r="CW716" s="38">
        <v>0.1026323</v>
      </c>
      <c r="CX716" s="38">
        <v>0.30114679999999999</v>
      </c>
      <c r="CY716" s="38">
        <v>0.29618480000000003</v>
      </c>
      <c r="CZ716" s="38">
        <v>0.24823039999999999</v>
      </c>
      <c r="DA716" s="38">
        <v>0.19018750000000001</v>
      </c>
      <c r="DB716" s="38">
        <v>0.27119850000000001</v>
      </c>
      <c r="DC716" s="38">
        <v>0.1591187</v>
      </c>
      <c r="DD716" s="38">
        <v>6.0321800000000002E-2</v>
      </c>
      <c r="DE716" s="38">
        <v>-1.53954E-2</v>
      </c>
      <c r="DF716" s="38">
        <v>7.0626700000000001E-2</v>
      </c>
      <c r="DG716" s="38">
        <v>7.4762999999999996E-2</v>
      </c>
      <c r="DH716" s="38">
        <v>8.5343199999999994E-2</v>
      </c>
      <c r="DI716" s="38">
        <v>7.1929900000000005E-2</v>
      </c>
      <c r="DJ716" s="38">
        <v>2.0614799999999999E-2</v>
      </c>
      <c r="DK716" s="38">
        <v>-4.3800000000000002E-4</v>
      </c>
      <c r="DL716" s="38">
        <v>-6.4716099999999999E-2</v>
      </c>
      <c r="DM716" s="38">
        <v>-4.2969999999999996E-3</v>
      </c>
      <c r="DN716" s="38">
        <v>1.8482700000000001E-2</v>
      </c>
      <c r="DO716" s="38">
        <v>3.0079499999999999E-2</v>
      </c>
      <c r="DP716" s="38">
        <v>4.8776699999999999E-2</v>
      </c>
      <c r="DQ716" s="38">
        <v>-5.0672500000000002E-2</v>
      </c>
      <c r="DR716" s="38">
        <v>-3.4578299999999999E-2</v>
      </c>
      <c r="DS716" s="38">
        <v>0.1115261</v>
      </c>
      <c r="DT716" s="38">
        <v>0.19875409999999999</v>
      </c>
      <c r="DU716" s="38">
        <v>0.15469740000000001</v>
      </c>
      <c r="DV716" s="38">
        <v>0.3642261</v>
      </c>
      <c r="DW716" s="38">
        <v>0.35641630000000002</v>
      </c>
      <c r="DX716" s="38">
        <v>0.31147330000000001</v>
      </c>
      <c r="DY716" s="38">
        <v>0.24563260000000001</v>
      </c>
      <c r="DZ716" s="38">
        <v>0.3144324</v>
      </c>
      <c r="EA716" s="38">
        <v>0.22017220000000001</v>
      </c>
      <c r="EB716" s="38">
        <v>0.10452409999999999</v>
      </c>
      <c r="EC716" s="38">
        <v>2.8353E-2</v>
      </c>
      <c r="ED716" s="38">
        <v>0.12253319999999999</v>
      </c>
      <c r="EE716" s="38">
        <v>0.1092552</v>
      </c>
      <c r="EF716" s="38">
        <v>0.12353069999999999</v>
      </c>
      <c r="EG716" s="38">
        <v>0.1067273</v>
      </c>
      <c r="EH716" s="38">
        <v>5.53506E-2</v>
      </c>
      <c r="EI716" s="38">
        <v>3.3717999999999998E-2</v>
      </c>
      <c r="EJ716" s="38">
        <v>7.9000000000000001E-4</v>
      </c>
      <c r="EK716" s="38">
        <v>2.6565700000000001E-2</v>
      </c>
      <c r="EL716" s="38">
        <v>6.8363300000000002E-2</v>
      </c>
      <c r="EM716" s="38">
        <v>8.4372500000000003E-2</v>
      </c>
      <c r="EN716" s="38">
        <v>0.11207019999999999</v>
      </c>
      <c r="EO716" s="38">
        <v>-2.5898000000000002E-3</v>
      </c>
      <c r="EP716" s="38">
        <v>-1.07659E-2</v>
      </c>
      <c r="EQ716" s="38">
        <v>0.13993340000000001</v>
      </c>
      <c r="ER716" s="38">
        <v>0.27060149999999999</v>
      </c>
      <c r="ES716" s="38">
        <v>0.22987109999999999</v>
      </c>
      <c r="ET716" s="38">
        <v>0.4553027</v>
      </c>
      <c r="EU716" s="38">
        <v>0.44338090000000002</v>
      </c>
      <c r="EV716" s="38">
        <v>0.40278609999999998</v>
      </c>
      <c r="EW716" s="38">
        <v>0.32568639999999999</v>
      </c>
      <c r="EX716" s="38">
        <v>0.3768552</v>
      </c>
      <c r="EY716" s="38">
        <v>0.30832389999999998</v>
      </c>
      <c r="EZ716" s="38">
        <v>0.1683453</v>
      </c>
      <c r="FA716" s="38">
        <v>9.1518600000000006E-2</v>
      </c>
      <c r="FB716" s="38">
        <v>79.34178</v>
      </c>
      <c r="FC716" s="38">
        <v>77.937479999999994</v>
      </c>
      <c r="FD716" s="38">
        <v>76.267110000000002</v>
      </c>
      <c r="FE716" s="38">
        <v>74.699960000000004</v>
      </c>
      <c r="FF716" s="38">
        <v>73.491479999999996</v>
      </c>
      <c r="FG716" s="38">
        <v>72.297849999999997</v>
      </c>
      <c r="FH716" s="38">
        <v>71.952929999999995</v>
      </c>
      <c r="FI716" s="38">
        <v>74.632379999999998</v>
      </c>
      <c r="FJ716" s="38">
        <v>79.060479999999998</v>
      </c>
      <c r="FK716" s="38">
        <v>83.719890000000007</v>
      </c>
      <c r="FL716" s="38">
        <v>88.090760000000003</v>
      </c>
      <c r="FM716" s="38">
        <v>92.145709999999994</v>
      </c>
      <c r="FN716" s="38">
        <v>95.648210000000006</v>
      </c>
      <c r="FO716" s="38">
        <v>98.076319999999996</v>
      </c>
      <c r="FP716" s="38">
        <v>99.837549999999993</v>
      </c>
      <c r="FQ716" s="38">
        <v>100.9576</v>
      </c>
      <c r="FR716" s="38">
        <v>101.2569</v>
      </c>
      <c r="FS716" s="38">
        <v>100.5117</v>
      </c>
      <c r="FT716" s="38">
        <v>98.502200000000002</v>
      </c>
      <c r="FU716" s="38">
        <v>94.789330000000007</v>
      </c>
      <c r="FV716" s="38">
        <v>90.657709999999994</v>
      </c>
      <c r="FW716">
        <v>87.444230000000005</v>
      </c>
      <c r="FX716">
        <v>84.542850000000001</v>
      </c>
      <c r="FY716">
        <v>82.102029999999999</v>
      </c>
      <c r="FZ716">
        <v>0.10309649999999999</v>
      </c>
      <c r="GA716">
        <v>0.87275700000000001</v>
      </c>
      <c r="GB716">
        <v>1</v>
      </c>
    </row>
    <row r="717" spans="1:184" x14ac:dyDescent="0.3">
      <c r="A717" t="s">
        <v>279</v>
      </c>
      <c r="B717" t="s">
        <v>1</v>
      </c>
      <c r="C717" t="s">
        <v>263</v>
      </c>
      <c r="D717" t="s">
        <v>1</v>
      </c>
      <c r="E717" t="s">
        <v>1</v>
      </c>
      <c r="F717" t="s">
        <v>1</v>
      </c>
      <c r="G717" t="s">
        <v>1</v>
      </c>
      <c r="H717" s="40" t="s">
        <v>1</v>
      </c>
      <c r="I717" s="18" t="s">
        <v>1</v>
      </c>
      <c r="J717" s="38" t="s">
        <v>1</v>
      </c>
      <c r="K717" s="18">
        <v>44722</v>
      </c>
      <c r="L717" s="38">
        <v>1783</v>
      </c>
      <c r="M717" s="38">
        <v>1783</v>
      </c>
      <c r="N717" s="38">
        <v>13.42615</v>
      </c>
      <c r="O717" s="38">
        <v>12.790089999999999</v>
      </c>
      <c r="P717" s="38">
        <v>12.42976</v>
      </c>
      <c r="Q717" s="38">
        <v>12.30955</v>
      </c>
      <c r="R717" s="38">
        <v>12.74902</v>
      </c>
      <c r="S717" s="38">
        <v>14.09765</v>
      </c>
      <c r="T717" s="38">
        <v>15.91418</v>
      </c>
      <c r="U717" s="38">
        <v>17.927569999999999</v>
      </c>
      <c r="V717" s="38">
        <v>20.286249999999999</v>
      </c>
      <c r="W717" s="38">
        <v>22.196300000000001</v>
      </c>
      <c r="X717" s="38">
        <v>23.974519999999998</v>
      </c>
      <c r="Y717" s="38">
        <v>25.3444</v>
      </c>
      <c r="Z717" s="38">
        <v>26.04251</v>
      </c>
      <c r="AA717" s="38">
        <v>26.902069999999998</v>
      </c>
      <c r="AB717" s="38">
        <v>26.99004</v>
      </c>
      <c r="AC717" s="38">
        <v>26.264299999999999</v>
      </c>
      <c r="AD717" s="38">
        <v>24.428249999999998</v>
      </c>
      <c r="AE717" s="38">
        <v>23.021509999999999</v>
      </c>
      <c r="AF717" s="38">
        <v>21.636839999999999</v>
      </c>
      <c r="AG717" s="38">
        <v>20.576640000000001</v>
      </c>
      <c r="AH717" s="38">
        <v>19.287469999999999</v>
      </c>
      <c r="AI717" s="38">
        <v>17.64012</v>
      </c>
      <c r="AJ717" s="38">
        <v>15.94007</v>
      </c>
      <c r="AK717" s="38">
        <v>14.424759999999999</v>
      </c>
      <c r="AL717" s="38">
        <v>-4.2631700000000002E-2</v>
      </c>
      <c r="AM717" s="38">
        <v>-6.0530800000000003E-2</v>
      </c>
      <c r="AN717" s="38">
        <v>-1.49798E-2</v>
      </c>
      <c r="AO717" s="38">
        <v>5.7629300000000001E-2</v>
      </c>
      <c r="AP717" s="38">
        <v>-7.8694200000000006E-2</v>
      </c>
      <c r="AQ717" s="38">
        <v>0.12904669999999999</v>
      </c>
      <c r="AR717" s="38">
        <v>1.45468E-2</v>
      </c>
      <c r="AS717" s="38">
        <v>-8.11529E-2</v>
      </c>
      <c r="AT717" s="38">
        <v>-0.19881770000000001</v>
      </c>
      <c r="AU717" s="38">
        <v>-0.46460420000000002</v>
      </c>
      <c r="AV717" s="38">
        <v>-0.41166390000000003</v>
      </c>
      <c r="AW717" s="38">
        <v>-0.1222876</v>
      </c>
      <c r="AX717" s="38">
        <v>-7.8661999999999996E-2</v>
      </c>
      <c r="AY717" s="38">
        <v>-4.9888099999999998E-2</v>
      </c>
      <c r="AZ717" s="38">
        <v>0.20149520000000001</v>
      </c>
      <c r="BA717" s="38">
        <v>0.40310020000000002</v>
      </c>
      <c r="BB717" s="38">
        <v>6.1128599999999998E-2</v>
      </c>
      <c r="BC717" s="38">
        <v>0.1032489</v>
      </c>
      <c r="BD717" s="38">
        <v>-9.8736000000000004E-2</v>
      </c>
      <c r="BE717" s="38">
        <v>-0.18981319999999999</v>
      </c>
      <c r="BF717" s="38">
        <v>-0.41190979999999999</v>
      </c>
      <c r="BG717" s="38">
        <v>-0.67770490000000005</v>
      </c>
      <c r="BH717" s="38">
        <v>-0.70171150000000004</v>
      </c>
      <c r="BI717" s="38">
        <v>-0.72019929999999999</v>
      </c>
      <c r="BJ717" s="38">
        <v>4.0374699999999999E-2</v>
      </c>
      <c r="BK717" s="38">
        <v>1.1731800000000001E-2</v>
      </c>
      <c r="BL717" s="38">
        <v>4.2423700000000002E-2</v>
      </c>
      <c r="BM717" s="38">
        <v>9.7806199999999996E-2</v>
      </c>
      <c r="BN717" s="38">
        <v>-3.2358100000000001E-2</v>
      </c>
      <c r="BO717" s="38">
        <v>0.187084</v>
      </c>
      <c r="BP717" s="38">
        <v>9.2364500000000002E-2</v>
      </c>
      <c r="BQ717" s="38">
        <v>-3.8193199999999997E-2</v>
      </c>
      <c r="BR717" s="38">
        <v>-0.13228010000000001</v>
      </c>
      <c r="BS717" s="38">
        <v>-0.36579089999999997</v>
      </c>
      <c r="BT717" s="38">
        <v>-0.30559429999999999</v>
      </c>
      <c r="BU717" s="38">
        <v>-7.0554500000000006E-2</v>
      </c>
      <c r="BV717" s="38">
        <v>-5.9998999999999997E-2</v>
      </c>
      <c r="BW717" s="38">
        <v>1.0346599999999999E-2</v>
      </c>
      <c r="BX717" s="38">
        <v>0.29494949999999998</v>
      </c>
      <c r="BY717" s="38">
        <v>0.50841689999999995</v>
      </c>
      <c r="BZ717" s="38">
        <v>0.21430399999999999</v>
      </c>
      <c r="CA717" s="38">
        <v>0.2385594</v>
      </c>
      <c r="CB717" s="38">
        <v>3.9447400000000001E-2</v>
      </c>
      <c r="CC717" s="38">
        <v>-9.5543100000000006E-2</v>
      </c>
      <c r="CD717" s="38">
        <v>-0.32692909999999997</v>
      </c>
      <c r="CE717" s="38">
        <v>-0.55224079999999998</v>
      </c>
      <c r="CF717" s="38">
        <v>-0.59242890000000004</v>
      </c>
      <c r="CG717" s="38">
        <v>-0.60262890000000002</v>
      </c>
      <c r="CH717" s="38">
        <v>9.7864699999999999E-2</v>
      </c>
      <c r="CI717" s="38">
        <v>6.1780700000000001E-2</v>
      </c>
      <c r="CJ717" s="38">
        <v>8.2181100000000007E-2</v>
      </c>
      <c r="CK717" s="38">
        <v>0.12563270000000001</v>
      </c>
      <c r="CL717" s="38">
        <v>-2.6580000000000001E-4</v>
      </c>
      <c r="CM717" s="38">
        <v>0.2272805</v>
      </c>
      <c r="CN717" s="38">
        <v>0.1462608</v>
      </c>
      <c r="CO717" s="38">
        <v>-8.4395000000000008E-3</v>
      </c>
      <c r="CP717" s="38">
        <v>-8.6196300000000003E-2</v>
      </c>
      <c r="CQ717" s="38">
        <v>-0.29735309999999998</v>
      </c>
      <c r="CR717" s="38">
        <v>-0.2321307</v>
      </c>
      <c r="CS717" s="38">
        <v>-3.47243E-2</v>
      </c>
      <c r="CT717" s="38">
        <v>-4.70731E-2</v>
      </c>
      <c r="CU717" s="38">
        <v>5.2064899999999997E-2</v>
      </c>
      <c r="CV717" s="38">
        <v>0.35967569999999999</v>
      </c>
      <c r="CW717" s="38">
        <v>0.58135890000000001</v>
      </c>
      <c r="CX717" s="38">
        <v>0.32039279999999998</v>
      </c>
      <c r="CY717" s="38">
        <v>0.33227489999999998</v>
      </c>
      <c r="CZ717" s="38">
        <v>0.13515279999999999</v>
      </c>
      <c r="DA717" s="38">
        <v>-3.0252000000000001E-2</v>
      </c>
      <c r="DB717" s="38">
        <v>-0.26807170000000002</v>
      </c>
      <c r="DC717" s="38">
        <v>-0.4653447</v>
      </c>
      <c r="DD717" s="38">
        <v>-0.51673999999999998</v>
      </c>
      <c r="DE717" s="38">
        <v>-0.52120010000000006</v>
      </c>
      <c r="DF717" s="38">
        <v>0.15535470000000001</v>
      </c>
      <c r="DG717" s="38">
        <v>0.1118296</v>
      </c>
      <c r="DH717" s="38">
        <v>0.12193859999999999</v>
      </c>
      <c r="DI717" s="38">
        <v>0.15345909999999999</v>
      </c>
      <c r="DJ717" s="38">
        <v>3.1826399999999998E-2</v>
      </c>
      <c r="DK717" s="38">
        <v>0.26747690000000002</v>
      </c>
      <c r="DL717" s="38">
        <v>0.200157</v>
      </c>
      <c r="DM717" s="38">
        <v>2.1314300000000001E-2</v>
      </c>
      <c r="DN717" s="38">
        <v>-4.0112599999999998E-2</v>
      </c>
      <c r="DO717" s="38">
        <v>-0.22891539999999999</v>
      </c>
      <c r="DP717" s="38">
        <v>-0.15866720000000001</v>
      </c>
      <c r="DQ717" s="38">
        <v>1.1058999999999999E-3</v>
      </c>
      <c r="DR717" s="38">
        <v>-3.4147200000000003E-2</v>
      </c>
      <c r="DS717" s="38">
        <v>9.37833E-2</v>
      </c>
      <c r="DT717" s="38">
        <v>0.4244019</v>
      </c>
      <c r="DU717" s="38">
        <v>0.65430089999999996</v>
      </c>
      <c r="DV717" s="38">
        <v>0.42648160000000002</v>
      </c>
      <c r="DW717" s="38">
        <v>0.42599049999999999</v>
      </c>
      <c r="DX717" s="38">
        <v>0.23085829999999999</v>
      </c>
      <c r="DY717" s="38">
        <v>3.50392E-2</v>
      </c>
      <c r="DZ717" s="38">
        <v>-0.20921419999999999</v>
      </c>
      <c r="EA717" s="38">
        <v>-0.37844860000000002</v>
      </c>
      <c r="EB717" s="38">
        <v>-0.44105119999999998</v>
      </c>
      <c r="EC717" s="38">
        <v>-0.43977129999999998</v>
      </c>
      <c r="ED717" s="38">
        <v>0.23836109999999999</v>
      </c>
      <c r="EE717" s="38">
        <v>0.18409229999999999</v>
      </c>
      <c r="EF717" s="38">
        <v>0.179342</v>
      </c>
      <c r="EG717" s="38">
        <v>0.19363610000000001</v>
      </c>
      <c r="EH717" s="38">
        <v>7.8162499999999996E-2</v>
      </c>
      <c r="EI717" s="38">
        <v>0.32551429999999998</v>
      </c>
      <c r="EJ717" s="38">
        <v>0.27797470000000002</v>
      </c>
      <c r="EK717" s="38">
        <v>6.4273999999999998E-2</v>
      </c>
      <c r="EL717" s="38">
        <v>2.6425000000000001E-2</v>
      </c>
      <c r="EM717" s="38">
        <v>-0.1301021</v>
      </c>
      <c r="EN717" s="38">
        <v>-5.2597499999999998E-2</v>
      </c>
      <c r="EO717" s="38">
        <v>5.2838999999999997E-2</v>
      </c>
      <c r="EP717" s="38">
        <v>-1.5484299999999999E-2</v>
      </c>
      <c r="EQ717" s="38">
        <v>0.15401790000000001</v>
      </c>
      <c r="ER717" s="38">
        <v>0.51785619999999999</v>
      </c>
      <c r="ES717" s="38">
        <v>0.7596176</v>
      </c>
      <c r="ET717" s="38">
        <v>0.57965699999999998</v>
      </c>
      <c r="EU717" s="38">
        <v>0.56130089999999999</v>
      </c>
      <c r="EV717" s="38">
        <v>0.36904169999999997</v>
      </c>
      <c r="EW717" s="38">
        <v>0.12930920000000001</v>
      </c>
      <c r="EX717" s="38">
        <v>-0.1242335</v>
      </c>
      <c r="EY717" s="38">
        <v>-0.2529845</v>
      </c>
      <c r="EZ717" s="38">
        <v>-0.33176850000000002</v>
      </c>
      <c r="FA717" s="38">
        <v>-0.32220090000000001</v>
      </c>
      <c r="FB717" s="38">
        <v>74.157709999999994</v>
      </c>
      <c r="FC717" s="38">
        <v>72.675190000000001</v>
      </c>
      <c r="FD717" s="38">
        <v>70.490769999999998</v>
      </c>
      <c r="FE717" s="38">
        <v>68.443209999999993</v>
      </c>
      <c r="FF717" s="38">
        <v>67.830740000000006</v>
      </c>
      <c r="FG717" s="38">
        <v>67.056150000000002</v>
      </c>
      <c r="FH717" s="38">
        <v>68.087680000000006</v>
      </c>
      <c r="FI717" s="38">
        <v>73.03125</v>
      </c>
      <c r="FJ717" s="38">
        <v>78.900930000000002</v>
      </c>
      <c r="FK717" s="38">
        <v>83.562650000000005</v>
      </c>
      <c r="FL717" s="38">
        <v>87.213260000000005</v>
      </c>
      <c r="FM717" s="38">
        <v>91.238339999999994</v>
      </c>
      <c r="FN717" s="38">
        <v>93.753619999999998</v>
      </c>
      <c r="FO717" s="38">
        <v>95.310990000000004</v>
      </c>
      <c r="FP717" s="38">
        <v>97.018829999999994</v>
      </c>
      <c r="FQ717" s="38">
        <v>97.978740000000002</v>
      </c>
      <c r="FR717" s="38">
        <v>98.674229999999994</v>
      </c>
      <c r="FS717" s="38">
        <v>98.917079999999999</v>
      </c>
      <c r="FT717" s="38">
        <v>97.322969999999998</v>
      </c>
      <c r="FU717" s="38">
        <v>93.407939999999996</v>
      </c>
      <c r="FV717" s="38">
        <v>87.761799999999994</v>
      </c>
      <c r="FW717">
        <v>84.010469999999998</v>
      </c>
      <c r="FX717">
        <v>81.169439999999994</v>
      </c>
      <c r="FY717">
        <v>78.570920000000001</v>
      </c>
      <c r="FZ717">
        <v>0.1453171</v>
      </c>
      <c r="GA717">
        <v>1.1646540000000001</v>
      </c>
      <c r="GB717">
        <v>1</v>
      </c>
    </row>
    <row r="718" spans="1:184" x14ac:dyDescent="0.3">
      <c r="A718" t="s">
        <v>279</v>
      </c>
      <c r="B718" t="s">
        <v>1</v>
      </c>
      <c r="C718" t="s">
        <v>263</v>
      </c>
      <c r="D718" t="s">
        <v>1</v>
      </c>
      <c r="E718" t="s">
        <v>1</v>
      </c>
      <c r="F718" t="s">
        <v>1</v>
      </c>
      <c r="G718" t="s">
        <v>1</v>
      </c>
      <c r="H718" s="40" t="s">
        <v>1</v>
      </c>
      <c r="I718" s="18" t="s">
        <v>1</v>
      </c>
      <c r="J718" s="38" t="s">
        <v>1</v>
      </c>
      <c r="K718" s="18">
        <v>44739</v>
      </c>
      <c r="L718" s="38">
        <v>1781</v>
      </c>
      <c r="M718" s="38">
        <v>1781</v>
      </c>
      <c r="N718" s="38">
        <v>12.68416</v>
      </c>
      <c r="O718" s="38">
        <v>12.16072</v>
      </c>
      <c r="P718" s="38">
        <v>11.895820000000001</v>
      </c>
      <c r="Q718" s="38">
        <v>11.999700000000001</v>
      </c>
      <c r="R718" s="38">
        <v>12.439109999999999</v>
      </c>
      <c r="S718" s="38">
        <v>14.02698</v>
      </c>
      <c r="T718" s="38">
        <v>16.070709999999998</v>
      </c>
      <c r="U718" s="38">
        <v>17.919060000000002</v>
      </c>
      <c r="V718" s="38">
        <v>19.875620000000001</v>
      </c>
      <c r="W718" s="38">
        <v>21.3157</v>
      </c>
      <c r="X718" s="38">
        <v>22.78163</v>
      </c>
      <c r="Y718" s="38">
        <v>24.12358</v>
      </c>
      <c r="Z718" s="38">
        <v>25.04458</v>
      </c>
      <c r="AA718" s="38">
        <v>26.271719999999998</v>
      </c>
      <c r="AB718" s="38">
        <v>26.910900000000002</v>
      </c>
      <c r="AC718" s="38">
        <v>26.67765</v>
      </c>
      <c r="AD718" s="38">
        <v>25.29626</v>
      </c>
      <c r="AE718" s="38">
        <v>23.782119999999999</v>
      </c>
      <c r="AF718" s="38">
        <v>22.18824</v>
      </c>
      <c r="AG718" s="38">
        <v>20.7621</v>
      </c>
      <c r="AH718" s="38">
        <v>19.097329999999999</v>
      </c>
      <c r="AI718" s="38">
        <v>16.983879999999999</v>
      </c>
      <c r="AJ718" s="38">
        <v>15.15663</v>
      </c>
      <c r="AK718" s="38">
        <v>13.65306</v>
      </c>
      <c r="AL718" s="38">
        <v>-0.19528690000000001</v>
      </c>
      <c r="AM718" s="38">
        <v>-0.20274500000000001</v>
      </c>
      <c r="AN718" s="38">
        <v>-0.2435206</v>
      </c>
      <c r="AO718" s="38">
        <v>-4.0062599999999997E-2</v>
      </c>
      <c r="AP718" s="38">
        <v>-9.7480999999999998E-2</v>
      </c>
      <c r="AQ718" s="38">
        <v>0.16692789999999999</v>
      </c>
      <c r="AR718" s="38">
        <v>0.12422709999999999</v>
      </c>
      <c r="AS718" s="38">
        <v>-9.5013100000000003E-2</v>
      </c>
      <c r="AT718" s="38">
        <v>-0.1304893</v>
      </c>
      <c r="AU718" s="38">
        <v>-0.22584219999999999</v>
      </c>
      <c r="AV718" s="38">
        <v>-0.50455729999999999</v>
      </c>
      <c r="AW718" s="38">
        <v>-0.2255944</v>
      </c>
      <c r="AX718" s="38">
        <v>-9.1658400000000001E-2</v>
      </c>
      <c r="AY718" s="38">
        <v>0.11847580000000001</v>
      </c>
      <c r="AZ718" s="38">
        <v>0.3690503</v>
      </c>
      <c r="BA718" s="38">
        <v>0.241312</v>
      </c>
      <c r="BB718" s="38">
        <v>0.30308289999999999</v>
      </c>
      <c r="BC718" s="38">
        <v>0.46313789999999999</v>
      </c>
      <c r="BD718" s="38">
        <v>0.22513520000000001</v>
      </c>
      <c r="BE718" s="38">
        <v>-9.4306100000000004E-2</v>
      </c>
      <c r="BF718" s="38">
        <v>-0.28253879999999998</v>
      </c>
      <c r="BG718" s="38">
        <v>-0.66095009999999998</v>
      </c>
      <c r="BH718" s="38">
        <v>-0.64164569999999999</v>
      </c>
      <c r="BI718" s="38">
        <v>-0.81555390000000005</v>
      </c>
      <c r="BJ718" s="38">
        <v>-0.1142794</v>
      </c>
      <c r="BK718" s="38">
        <v>-0.1358914</v>
      </c>
      <c r="BL718" s="38">
        <v>-0.1860108</v>
      </c>
      <c r="BM718" s="38">
        <v>-1.3244999999999999E-3</v>
      </c>
      <c r="BN718" s="38">
        <v>-4.3486299999999999E-2</v>
      </c>
      <c r="BO718" s="38">
        <v>0.22220899999999999</v>
      </c>
      <c r="BP718" s="38">
        <v>0.19087499999999999</v>
      </c>
      <c r="BQ718" s="38">
        <v>-4.3674999999999999E-2</v>
      </c>
      <c r="BR718" s="38">
        <v>-3.4373399999999998E-2</v>
      </c>
      <c r="BS718" s="38">
        <v>-0.1566612</v>
      </c>
      <c r="BT718" s="38">
        <v>-0.43024319999999999</v>
      </c>
      <c r="BU718" s="38">
        <v>-0.1587075</v>
      </c>
      <c r="BV718" s="38">
        <v>-5.0789000000000001E-2</v>
      </c>
      <c r="BW718" s="38">
        <v>0.15754270000000001</v>
      </c>
      <c r="BX718" s="38">
        <v>0.43570819999999999</v>
      </c>
      <c r="BY718" s="38">
        <v>0.326849</v>
      </c>
      <c r="BZ718" s="38">
        <v>0.47664869999999998</v>
      </c>
      <c r="CA718" s="38">
        <v>0.57403519999999997</v>
      </c>
      <c r="CB718" s="38">
        <v>0.353182</v>
      </c>
      <c r="CC718" s="38">
        <v>-9.0490999999999992E-3</v>
      </c>
      <c r="CD718" s="38">
        <v>-0.1814846</v>
      </c>
      <c r="CE718" s="38">
        <v>-0.53195950000000003</v>
      </c>
      <c r="CF718" s="38">
        <v>-0.50634789999999996</v>
      </c>
      <c r="CG718" s="38">
        <v>-0.69099940000000004</v>
      </c>
      <c r="CH718" s="38">
        <v>-5.8173900000000001E-2</v>
      </c>
      <c r="CI718" s="38">
        <v>-8.9588799999999996E-2</v>
      </c>
      <c r="CJ718" s="38">
        <v>-0.1461797</v>
      </c>
      <c r="CK718" s="38">
        <v>2.5505400000000001E-2</v>
      </c>
      <c r="CL718" s="38">
        <v>-6.0897E-3</v>
      </c>
      <c r="CM718" s="38">
        <v>0.26049650000000002</v>
      </c>
      <c r="CN718" s="38">
        <v>0.2370351</v>
      </c>
      <c r="CO718" s="38">
        <v>-8.1183999999999996E-3</v>
      </c>
      <c r="CP718" s="38">
        <v>3.2196099999999998E-2</v>
      </c>
      <c r="CQ718" s="38">
        <v>-0.1087467</v>
      </c>
      <c r="CR718" s="38">
        <v>-0.37877349999999999</v>
      </c>
      <c r="CS718" s="38">
        <v>-0.11238190000000001</v>
      </c>
      <c r="CT718" s="38">
        <v>-2.2483E-2</v>
      </c>
      <c r="CU718" s="38">
        <v>0.18460029999999999</v>
      </c>
      <c r="CV718" s="38">
        <v>0.4818752</v>
      </c>
      <c r="CW718" s="38">
        <v>0.38609169999999998</v>
      </c>
      <c r="CX718" s="38">
        <v>0.59685999999999995</v>
      </c>
      <c r="CY718" s="38">
        <v>0.65084240000000004</v>
      </c>
      <c r="CZ718" s="38">
        <v>0.4418668</v>
      </c>
      <c r="DA718" s="38">
        <v>4.9999599999999998E-2</v>
      </c>
      <c r="DB718" s="38">
        <v>-0.1114947</v>
      </c>
      <c r="DC718" s="38">
        <v>-0.44262109999999999</v>
      </c>
      <c r="DD718" s="38">
        <v>-0.41264109999999998</v>
      </c>
      <c r="DE718" s="38">
        <v>-0.60473330000000003</v>
      </c>
      <c r="DF718" s="38">
        <v>-2.0682999999999999E-3</v>
      </c>
      <c r="DG718" s="38">
        <v>-4.3286199999999997E-2</v>
      </c>
      <c r="DH718" s="38">
        <v>-0.1063486</v>
      </c>
      <c r="DI718" s="38">
        <v>5.2335399999999997E-2</v>
      </c>
      <c r="DJ718" s="38">
        <v>3.1306899999999999E-2</v>
      </c>
      <c r="DK718" s="38">
        <v>0.29878399999999999</v>
      </c>
      <c r="DL718" s="38">
        <v>0.28319519999999998</v>
      </c>
      <c r="DM718" s="38">
        <v>2.7438199999999999E-2</v>
      </c>
      <c r="DN718" s="38">
        <v>9.8765699999999998E-2</v>
      </c>
      <c r="DO718" s="38">
        <v>-6.08321E-2</v>
      </c>
      <c r="DP718" s="38">
        <v>-0.32730369999999998</v>
      </c>
      <c r="DQ718" s="38">
        <v>-6.6056199999999995E-2</v>
      </c>
      <c r="DR718" s="38">
        <v>5.8230000000000001E-3</v>
      </c>
      <c r="DS718" s="38">
        <v>0.21165790000000001</v>
      </c>
      <c r="DT718" s="38">
        <v>0.52804229999999996</v>
      </c>
      <c r="DU718" s="38">
        <v>0.44533440000000002</v>
      </c>
      <c r="DV718" s="38">
        <v>0.71707120000000002</v>
      </c>
      <c r="DW718" s="38">
        <v>0.72764949999999995</v>
      </c>
      <c r="DX718" s="38">
        <v>0.53055160000000001</v>
      </c>
      <c r="DY718" s="38">
        <v>0.1090483</v>
      </c>
      <c r="DZ718" s="38">
        <v>-4.1504899999999997E-2</v>
      </c>
      <c r="EA718" s="38">
        <v>-0.3532826</v>
      </c>
      <c r="EB718" s="38">
        <v>-0.3189343</v>
      </c>
      <c r="EC718" s="38">
        <v>-0.51846720000000002</v>
      </c>
      <c r="ED718" s="38">
        <v>7.8939200000000001E-2</v>
      </c>
      <c r="EE718" s="38">
        <v>2.3567299999999999E-2</v>
      </c>
      <c r="EF718" s="38">
        <v>-4.8838699999999999E-2</v>
      </c>
      <c r="EG718" s="38">
        <v>9.1073500000000002E-2</v>
      </c>
      <c r="EH718" s="38">
        <v>8.5301600000000005E-2</v>
      </c>
      <c r="EI718" s="38">
        <v>0.35406520000000002</v>
      </c>
      <c r="EJ718" s="38">
        <v>0.34984300000000002</v>
      </c>
      <c r="EK718" s="38">
        <v>7.8776200000000005E-2</v>
      </c>
      <c r="EL718" s="38">
        <v>0.19488159999999999</v>
      </c>
      <c r="EM718" s="38">
        <v>8.3488999999999994E-3</v>
      </c>
      <c r="EN718" s="38">
        <v>-0.25298959999999998</v>
      </c>
      <c r="EO718" s="38">
        <v>8.3060000000000002E-4</v>
      </c>
      <c r="EP718" s="38">
        <v>4.6692400000000002E-2</v>
      </c>
      <c r="EQ718" s="38">
        <v>0.25072480000000003</v>
      </c>
      <c r="ER718" s="38">
        <v>0.59470020000000001</v>
      </c>
      <c r="ES718" s="38">
        <v>0.53087139999999999</v>
      </c>
      <c r="ET718" s="38">
        <v>0.89063720000000002</v>
      </c>
      <c r="EU718" s="38">
        <v>0.83854689999999998</v>
      </c>
      <c r="EV718" s="38">
        <v>0.65859840000000003</v>
      </c>
      <c r="EW718" s="38">
        <v>0.19430529999999999</v>
      </c>
      <c r="EX718" s="38">
        <v>5.9549299999999999E-2</v>
      </c>
      <c r="EY718" s="38">
        <v>-0.22429199999999999</v>
      </c>
      <c r="EZ718" s="38">
        <v>-0.18363650000000001</v>
      </c>
      <c r="FA718" s="38">
        <v>-0.3939127</v>
      </c>
      <c r="FB718" s="38">
        <v>72.048310000000001</v>
      </c>
      <c r="FC718" s="38">
        <v>70.139039999999994</v>
      </c>
      <c r="FD718" s="38">
        <v>68.580539999999999</v>
      </c>
      <c r="FE718" s="38">
        <v>67.464269999999999</v>
      </c>
      <c r="FF718" s="38">
        <v>66.472440000000006</v>
      </c>
      <c r="FG718" s="38">
        <v>65.072400000000002</v>
      </c>
      <c r="FH718" s="38">
        <v>65.265500000000003</v>
      </c>
      <c r="FI718" s="38">
        <v>68.930080000000004</v>
      </c>
      <c r="FJ718" s="38">
        <v>73.292029999999997</v>
      </c>
      <c r="FK718" s="38">
        <v>78.151330000000002</v>
      </c>
      <c r="FL718" s="38">
        <v>82.554180000000002</v>
      </c>
      <c r="FM718" s="38">
        <v>86.231269999999995</v>
      </c>
      <c r="FN718" s="38">
        <v>90.201269999999994</v>
      </c>
      <c r="FO718" s="38">
        <v>93.166820000000001</v>
      </c>
      <c r="FP718" s="38">
        <v>96.25506</v>
      </c>
      <c r="FQ718" s="38">
        <v>98.822909999999993</v>
      </c>
      <c r="FR718" s="38">
        <v>100.1328</v>
      </c>
      <c r="FS718" s="38">
        <v>100.2368</v>
      </c>
      <c r="FT718" s="38">
        <v>98.372349999999997</v>
      </c>
      <c r="FU718" s="38">
        <v>93.111530000000002</v>
      </c>
      <c r="FV718" s="38">
        <v>86.531350000000003</v>
      </c>
      <c r="FW718">
        <v>81.623239999999996</v>
      </c>
      <c r="FX718">
        <v>77.757990000000007</v>
      </c>
      <c r="FY718">
        <v>74.736469999999997</v>
      </c>
      <c r="FZ718">
        <v>0.14810400000000001</v>
      </c>
      <c r="GA718">
        <v>1.1485019999999999</v>
      </c>
      <c r="GB718">
        <v>1</v>
      </c>
    </row>
    <row r="719" spans="1:184" x14ac:dyDescent="0.3">
      <c r="A719" t="s">
        <v>279</v>
      </c>
      <c r="B719" t="s">
        <v>1</v>
      </c>
      <c r="C719" t="s">
        <v>263</v>
      </c>
      <c r="D719" t="s">
        <v>1</v>
      </c>
      <c r="E719" t="s">
        <v>1</v>
      </c>
      <c r="F719" t="s">
        <v>1</v>
      </c>
      <c r="G719" t="s">
        <v>1</v>
      </c>
      <c r="H719" s="40" t="s">
        <v>1</v>
      </c>
      <c r="I719" s="18" t="s">
        <v>1</v>
      </c>
      <c r="J719" s="38" t="s">
        <v>1</v>
      </c>
      <c r="K719" s="18">
        <v>44753</v>
      </c>
      <c r="L719" s="38">
        <v>1775</v>
      </c>
      <c r="M719" s="38">
        <v>1775</v>
      </c>
      <c r="N719" s="38">
        <v>13.199680000000001</v>
      </c>
      <c r="O719" s="38">
        <v>12.624739999999999</v>
      </c>
      <c r="P719" s="38">
        <v>12.32086</v>
      </c>
      <c r="Q719" s="38">
        <v>12.466839999999999</v>
      </c>
      <c r="R719" s="38">
        <v>12.98897</v>
      </c>
      <c r="S719" s="38">
        <v>14.56325</v>
      </c>
      <c r="T719" s="38">
        <v>16.725439999999999</v>
      </c>
      <c r="U719" s="38">
        <v>18.732340000000001</v>
      </c>
      <c r="V719" s="38">
        <v>20.96733</v>
      </c>
      <c r="W719" s="38">
        <v>22.652850000000001</v>
      </c>
      <c r="X719" s="38">
        <v>24.19913</v>
      </c>
      <c r="Y719" s="38">
        <v>25.4284</v>
      </c>
      <c r="Z719" s="38">
        <v>26.188600000000001</v>
      </c>
      <c r="AA719" s="38">
        <v>27.203029999999998</v>
      </c>
      <c r="AB719" s="38">
        <v>27.45429</v>
      </c>
      <c r="AC719" s="38">
        <v>27.106369999999998</v>
      </c>
      <c r="AD719" s="38">
        <v>25.407070000000001</v>
      </c>
      <c r="AE719" s="38">
        <v>23.894120000000001</v>
      </c>
      <c r="AF719" s="38">
        <v>22.282209999999999</v>
      </c>
      <c r="AG719" s="38">
        <v>21.248000000000001</v>
      </c>
      <c r="AH719" s="38">
        <v>19.865100000000002</v>
      </c>
      <c r="AI719" s="38">
        <v>17.825410000000002</v>
      </c>
      <c r="AJ719" s="38">
        <v>15.970700000000001</v>
      </c>
      <c r="AK719" s="38">
        <v>14.571199999999999</v>
      </c>
      <c r="AL719" s="38">
        <v>-0.63790199999999997</v>
      </c>
      <c r="AM719" s="38">
        <v>-0.40812929999999997</v>
      </c>
      <c r="AN719" s="38">
        <v>-0.2782924</v>
      </c>
      <c r="AO719" s="38">
        <v>-0.15936549999999999</v>
      </c>
      <c r="AP719" s="38">
        <v>-0.18040310000000001</v>
      </c>
      <c r="AQ719" s="38">
        <v>1.44037E-2</v>
      </c>
      <c r="AR719" s="38">
        <v>0.33475199999999999</v>
      </c>
      <c r="AS719" s="38">
        <v>-4.79797E-2</v>
      </c>
      <c r="AT719" s="38">
        <v>0.1433362</v>
      </c>
      <c r="AU719" s="38">
        <v>-4.8466500000000003E-2</v>
      </c>
      <c r="AV719" s="38">
        <v>5.9930200000000003E-2</v>
      </c>
      <c r="AW719" s="38">
        <v>-0.23998040000000001</v>
      </c>
      <c r="AX719" s="38">
        <v>-0.24978729999999999</v>
      </c>
      <c r="AY719" s="38">
        <v>-0.25470100000000001</v>
      </c>
      <c r="AZ719" s="38">
        <v>-0.13100909999999999</v>
      </c>
      <c r="BA719" s="38">
        <v>7.2715999999999996E-3</v>
      </c>
      <c r="BB719" s="38">
        <v>-0.32225559999999998</v>
      </c>
      <c r="BC719" s="38">
        <v>-0.19694629999999999</v>
      </c>
      <c r="BD719" s="38">
        <v>-0.2054549</v>
      </c>
      <c r="BE719" s="38">
        <v>5.2021400000000002E-2</v>
      </c>
      <c r="BF719" s="38">
        <v>-6.5167500000000003E-2</v>
      </c>
      <c r="BG719" s="38">
        <v>-1.469284</v>
      </c>
      <c r="BH719" s="38">
        <v>-1.4427909999999999</v>
      </c>
      <c r="BI719" s="38">
        <v>-0.8819922</v>
      </c>
      <c r="BJ719" s="38">
        <v>-0.5303177</v>
      </c>
      <c r="BK719" s="38">
        <v>-0.32980910000000002</v>
      </c>
      <c r="BL719" s="38">
        <v>-0.21136540000000001</v>
      </c>
      <c r="BM719" s="38">
        <v>-0.11251650000000001</v>
      </c>
      <c r="BN719" s="38">
        <v>-0.1211024</v>
      </c>
      <c r="BO719" s="38">
        <v>7.8259800000000004E-2</v>
      </c>
      <c r="BP719" s="38">
        <v>0.42070649999999998</v>
      </c>
      <c r="BQ719" s="38">
        <v>1.0193000000000001E-2</v>
      </c>
      <c r="BR719" s="38">
        <v>0.25371310000000002</v>
      </c>
      <c r="BS719" s="38">
        <v>3.8462499999999997E-2</v>
      </c>
      <c r="BT719" s="38">
        <v>0.14896010000000001</v>
      </c>
      <c r="BU719" s="38">
        <v>-0.15751209999999999</v>
      </c>
      <c r="BV719" s="38">
        <v>-0.20805109999999999</v>
      </c>
      <c r="BW719" s="38">
        <v>-0.20336290000000001</v>
      </c>
      <c r="BX719" s="38">
        <v>-6.0810900000000001E-2</v>
      </c>
      <c r="BY719" s="38">
        <v>9.6002500000000004E-2</v>
      </c>
      <c r="BZ719" s="38">
        <v>-0.14948030000000001</v>
      </c>
      <c r="CA719" s="38">
        <v>-6.3480499999999995E-2</v>
      </c>
      <c r="CB719" s="38">
        <v>-5.8829399999999997E-2</v>
      </c>
      <c r="CC719" s="38">
        <v>0.16146440000000001</v>
      </c>
      <c r="CD719" s="38">
        <v>4.6078599999999997E-2</v>
      </c>
      <c r="CE719" s="38">
        <v>-1.3221419999999999</v>
      </c>
      <c r="CF719" s="38">
        <v>-1.2883260000000001</v>
      </c>
      <c r="CG719" s="38">
        <v>-0.73994740000000003</v>
      </c>
      <c r="CH719" s="38">
        <v>-0.45580520000000002</v>
      </c>
      <c r="CI719" s="38">
        <v>-0.2755648</v>
      </c>
      <c r="CJ719" s="38">
        <v>-0.16501199999999999</v>
      </c>
      <c r="CK719" s="38">
        <v>-8.0069100000000004E-2</v>
      </c>
      <c r="CL719" s="38">
        <v>-8.0030799999999999E-2</v>
      </c>
      <c r="CM719" s="38">
        <v>0.1224864</v>
      </c>
      <c r="CN719" s="38">
        <v>0.48023840000000001</v>
      </c>
      <c r="CO719" s="38">
        <v>5.0483100000000003E-2</v>
      </c>
      <c r="CP719" s="38">
        <v>0.3301598</v>
      </c>
      <c r="CQ719" s="38">
        <v>9.8669300000000001E-2</v>
      </c>
      <c r="CR719" s="38">
        <v>0.2106219</v>
      </c>
      <c r="CS719" s="38">
        <v>-0.1003947</v>
      </c>
      <c r="CT719" s="38">
        <v>-0.17914479999999999</v>
      </c>
      <c r="CU719" s="38">
        <v>-0.16780629999999999</v>
      </c>
      <c r="CV719" s="38">
        <v>-1.2191799999999999E-2</v>
      </c>
      <c r="CW719" s="38">
        <v>0.15745719999999999</v>
      </c>
      <c r="CX719" s="38">
        <v>-2.9816700000000002E-2</v>
      </c>
      <c r="CY719" s="38">
        <v>2.8957500000000001E-2</v>
      </c>
      <c r="CZ719" s="38">
        <v>4.2722999999999997E-2</v>
      </c>
      <c r="DA719" s="38">
        <v>0.23726430000000001</v>
      </c>
      <c r="DB719" s="38">
        <v>0.12312720000000001</v>
      </c>
      <c r="DC719" s="38">
        <v>-1.220232</v>
      </c>
      <c r="DD719" s="38">
        <v>-1.1813439999999999</v>
      </c>
      <c r="DE719" s="38">
        <v>-0.64156769999999996</v>
      </c>
      <c r="DF719" s="38">
        <v>-0.38129259999999998</v>
      </c>
      <c r="DG719" s="38">
        <v>-0.2213205</v>
      </c>
      <c r="DH719" s="38">
        <v>-0.1186586</v>
      </c>
      <c r="DI719" s="38">
        <v>-4.76216E-2</v>
      </c>
      <c r="DJ719" s="38">
        <v>-3.8959300000000002E-2</v>
      </c>
      <c r="DK719" s="38">
        <v>0.166713</v>
      </c>
      <c r="DL719" s="38">
        <v>0.53977019999999998</v>
      </c>
      <c r="DM719" s="38">
        <v>9.0773300000000001E-2</v>
      </c>
      <c r="DN719" s="38">
        <v>0.40660649999999998</v>
      </c>
      <c r="DO719" s="38">
        <v>0.1588762</v>
      </c>
      <c r="DP719" s="38">
        <v>0.27228380000000002</v>
      </c>
      <c r="DQ719" s="38">
        <v>-4.3277400000000001E-2</v>
      </c>
      <c r="DR719" s="38">
        <v>-0.1502385</v>
      </c>
      <c r="DS719" s="38">
        <v>-0.1322497</v>
      </c>
      <c r="DT719" s="38">
        <v>3.64272E-2</v>
      </c>
      <c r="DU719" s="38">
        <v>0.218912</v>
      </c>
      <c r="DV719" s="38">
        <v>8.9846899999999993E-2</v>
      </c>
      <c r="DW719" s="38">
        <v>0.1213955</v>
      </c>
      <c r="DX719" s="38">
        <v>0.1442754</v>
      </c>
      <c r="DY719" s="38">
        <v>0.31306420000000001</v>
      </c>
      <c r="DZ719" s="38">
        <v>0.20017589999999999</v>
      </c>
      <c r="EA719" s="38">
        <v>-1.118322</v>
      </c>
      <c r="EB719" s="38">
        <v>-1.074362</v>
      </c>
      <c r="EC719" s="38">
        <v>-0.543188</v>
      </c>
      <c r="ED719" s="38">
        <v>-0.27370840000000002</v>
      </c>
      <c r="EE719" s="38">
        <v>-0.1430003</v>
      </c>
      <c r="EF719" s="38">
        <v>-5.1731600000000003E-2</v>
      </c>
      <c r="EG719" s="38">
        <v>-7.7269999999999997E-4</v>
      </c>
      <c r="EH719" s="38">
        <v>2.0341499999999998E-2</v>
      </c>
      <c r="EI719" s="38">
        <v>0.2305692</v>
      </c>
      <c r="EJ719" s="38">
        <v>0.62572470000000002</v>
      </c>
      <c r="EK719" s="38">
        <v>0.14894589999999999</v>
      </c>
      <c r="EL719" s="38">
        <v>0.51698339999999998</v>
      </c>
      <c r="EM719" s="38">
        <v>0.2458052</v>
      </c>
      <c r="EN719" s="38">
        <v>0.36131360000000001</v>
      </c>
      <c r="EO719" s="38">
        <v>3.9190900000000001E-2</v>
      </c>
      <c r="EP719" s="38">
        <v>-0.1085023</v>
      </c>
      <c r="EQ719" s="38">
        <v>-8.0911499999999997E-2</v>
      </c>
      <c r="ER719" s="38">
        <v>0.1066255</v>
      </c>
      <c r="ES719" s="38">
        <v>0.3076429</v>
      </c>
      <c r="ET719" s="38">
        <v>0.26262210000000002</v>
      </c>
      <c r="EU719" s="38">
        <v>0.25486130000000001</v>
      </c>
      <c r="EV719" s="38">
        <v>0.29090090000000002</v>
      </c>
      <c r="EW719" s="38">
        <v>0.42250729999999997</v>
      </c>
      <c r="EX719" s="38">
        <v>0.31142199999999998</v>
      </c>
      <c r="EY719" s="38">
        <v>-0.97117929999999997</v>
      </c>
      <c r="EZ719" s="38">
        <v>-0.9198963</v>
      </c>
      <c r="FA719" s="38">
        <v>-0.40114319999999998</v>
      </c>
      <c r="FB719" s="38">
        <v>74.790469999999999</v>
      </c>
      <c r="FC719" s="38">
        <v>75.049660000000003</v>
      </c>
      <c r="FD719" s="38">
        <v>74.302949999999996</v>
      </c>
      <c r="FE719" s="38">
        <v>72.946259999999995</v>
      </c>
      <c r="FF719" s="38">
        <v>70.776470000000003</v>
      </c>
      <c r="FG719" s="38">
        <v>68.729650000000007</v>
      </c>
      <c r="FH719" s="38">
        <v>69.900139999999993</v>
      </c>
      <c r="FI719" s="38">
        <v>74.016940000000005</v>
      </c>
      <c r="FJ719" s="38">
        <v>78.727519999999998</v>
      </c>
      <c r="FK719" s="38">
        <v>83.549800000000005</v>
      </c>
      <c r="FL719" s="38">
        <v>87.43571</v>
      </c>
      <c r="FM719" s="38">
        <v>89.848690000000005</v>
      </c>
      <c r="FN719" s="38">
        <v>92.614590000000007</v>
      </c>
      <c r="FO719" s="38">
        <v>94.779330000000002</v>
      </c>
      <c r="FP719" s="38">
        <v>96.662009999999995</v>
      </c>
      <c r="FQ719" s="38">
        <v>99.105800000000002</v>
      </c>
      <c r="FR719" s="38">
        <v>100.01439999999999</v>
      </c>
      <c r="FS719" s="38">
        <v>100.2026</v>
      </c>
      <c r="FT719" s="38">
        <v>98.829490000000007</v>
      </c>
      <c r="FU719" s="38">
        <v>95.168509999999998</v>
      </c>
      <c r="FV719" s="38">
        <v>89.985100000000003</v>
      </c>
      <c r="FW719">
        <v>85.049000000000007</v>
      </c>
      <c r="FX719">
        <v>81.577439999999996</v>
      </c>
      <c r="FY719">
        <v>79.944019999999995</v>
      </c>
      <c r="FZ719">
        <v>0.16497490000000001</v>
      </c>
      <c r="GA719">
        <v>1.329034</v>
      </c>
      <c r="GB719">
        <v>1</v>
      </c>
    </row>
    <row r="720" spans="1:184" x14ac:dyDescent="0.3">
      <c r="A720" t="s">
        <v>279</v>
      </c>
      <c r="B720" t="s">
        <v>1</v>
      </c>
      <c r="C720" t="s">
        <v>263</v>
      </c>
      <c r="D720" t="s">
        <v>1</v>
      </c>
      <c r="E720" t="s">
        <v>1</v>
      </c>
      <c r="F720" t="s">
        <v>1</v>
      </c>
      <c r="G720" t="s">
        <v>1</v>
      </c>
      <c r="H720" s="40" t="s">
        <v>1</v>
      </c>
      <c r="I720" s="18" t="s">
        <v>1</v>
      </c>
      <c r="J720" s="38" t="s">
        <v>1</v>
      </c>
      <c r="K720" s="18">
        <v>44760</v>
      </c>
      <c r="L720" s="38">
        <v>1772</v>
      </c>
      <c r="M720" s="38">
        <v>1772</v>
      </c>
      <c r="N720" s="38">
        <v>13.828939999999999</v>
      </c>
      <c r="O720" s="38">
        <v>13.23395</v>
      </c>
      <c r="P720" s="38">
        <v>12.866149999999999</v>
      </c>
      <c r="Q720" s="38">
        <v>12.93577</v>
      </c>
      <c r="R720" s="38">
        <v>13.395899999999999</v>
      </c>
      <c r="S720" s="38">
        <v>15.084519999999999</v>
      </c>
      <c r="T720" s="38">
        <v>17.290870000000002</v>
      </c>
      <c r="U720" s="38">
        <v>19.11063</v>
      </c>
      <c r="V720" s="38">
        <v>21.048760000000001</v>
      </c>
      <c r="W720" s="38">
        <v>22.439789999999999</v>
      </c>
      <c r="X720" s="38">
        <v>23.808129999999998</v>
      </c>
      <c r="Y720" s="38">
        <v>25.016970000000001</v>
      </c>
      <c r="Z720" s="38">
        <v>25.79486</v>
      </c>
      <c r="AA720" s="38">
        <v>26.825520000000001</v>
      </c>
      <c r="AB720" s="38">
        <v>27.155139999999999</v>
      </c>
      <c r="AC720" s="38">
        <v>26.81298</v>
      </c>
      <c r="AD720" s="38">
        <v>25.365770000000001</v>
      </c>
      <c r="AE720" s="38">
        <v>23.75386</v>
      </c>
      <c r="AF720" s="38">
        <v>22.038019999999999</v>
      </c>
      <c r="AG720" s="38">
        <v>21.011949999999999</v>
      </c>
      <c r="AH720" s="38">
        <v>19.501609999999999</v>
      </c>
      <c r="AI720" s="38">
        <v>17.615819999999999</v>
      </c>
      <c r="AJ720" s="38">
        <v>15.776809999999999</v>
      </c>
      <c r="AK720" s="38">
        <v>14.39282</v>
      </c>
      <c r="AL720" s="38">
        <v>-0.17711569999999999</v>
      </c>
      <c r="AM720" s="38">
        <v>-5.97397E-2</v>
      </c>
      <c r="AN720" s="38">
        <v>-0.1360122</v>
      </c>
      <c r="AO720" s="38">
        <v>-9.2726799999999998E-2</v>
      </c>
      <c r="AP720" s="38">
        <v>-0.16718620000000001</v>
      </c>
      <c r="AQ720" s="38">
        <v>-0.17354839999999999</v>
      </c>
      <c r="AR720" s="38">
        <v>7.8931699999999994E-2</v>
      </c>
      <c r="AS720" s="38">
        <v>-0.237294</v>
      </c>
      <c r="AT720" s="38">
        <v>-0.14732100000000001</v>
      </c>
      <c r="AU720" s="38">
        <v>-0.1575945</v>
      </c>
      <c r="AV720" s="38">
        <v>-0.31423190000000001</v>
      </c>
      <c r="AW720" s="38">
        <v>-0.29934759999999999</v>
      </c>
      <c r="AX720" s="38">
        <v>-0.2172741</v>
      </c>
      <c r="AY720" s="38">
        <v>-2.7247199999999999E-2</v>
      </c>
      <c r="AZ720" s="38">
        <v>8.6420999999999998E-2</v>
      </c>
      <c r="BA720" s="38">
        <v>0.16218669999999999</v>
      </c>
      <c r="BB720" s="38">
        <v>0.14781939999999999</v>
      </c>
      <c r="BC720" s="38">
        <v>0.14313390000000001</v>
      </c>
      <c r="BD720" s="38">
        <v>0.1846515</v>
      </c>
      <c r="BE720" s="38">
        <v>0.57426790000000005</v>
      </c>
      <c r="BF720" s="38">
        <v>0.26768819999999999</v>
      </c>
      <c r="BG720" s="38">
        <v>-4.1098200000000001E-2</v>
      </c>
      <c r="BH720" s="38">
        <v>-0.29981010000000002</v>
      </c>
      <c r="BI720" s="38">
        <v>-0.36122270000000001</v>
      </c>
      <c r="BJ720" s="38">
        <v>-7.8225600000000006E-2</v>
      </c>
      <c r="BK720" s="38">
        <v>1.6760500000000001E-2</v>
      </c>
      <c r="BL720" s="38">
        <v>-6.5266900000000003E-2</v>
      </c>
      <c r="BM720" s="38">
        <v>-3.92225E-2</v>
      </c>
      <c r="BN720" s="38">
        <v>-0.1179095</v>
      </c>
      <c r="BO720" s="38">
        <v>-0.1107181</v>
      </c>
      <c r="BP720" s="38">
        <v>0.16735910000000001</v>
      </c>
      <c r="BQ720" s="38">
        <v>-0.17830570000000001</v>
      </c>
      <c r="BR720" s="38">
        <v>-4.3346000000000003E-2</v>
      </c>
      <c r="BS720" s="38">
        <v>-6.9440299999999996E-2</v>
      </c>
      <c r="BT720" s="38">
        <v>-0.22649440000000001</v>
      </c>
      <c r="BU720" s="38">
        <v>-0.22304570000000001</v>
      </c>
      <c r="BV720" s="38">
        <v>-0.1767406</v>
      </c>
      <c r="BW720" s="38">
        <v>2.1199900000000001E-2</v>
      </c>
      <c r="BX720" s="38">
        <v>0.17224990000000001</v>
      </c>
      <c r="BY720" s="38">
        <v>0.2844351</v>
      </c>
      <c r="BZ720" s="38">
        <v>0.34315479999999998</v>
      </c>
      <c r="CA720" s="38">
        <v>0.27587040000000002</v>
      </c>
      <c r="CB720" s="38">
        <v>0.33261239999999997</v>
      </c>
      <c r="CC720" s="38">
        <v>0.68231830000000004</v>
      </c>
      <c r="CD720" s="38">
        <v>0.38568049999999998</v>
      </c>
      <c r="CE720" s="38">
        <v>0.1198724</v>
      </c>
      <c r="CF720" s="38">
        <v>-0.138983</v>
      </c>
      <c r="CG720" s="38">
        <v>-0.21605240000000001</v>
      </c>
      <c r="CH720" s="38">
        <v>-9.7345999999999995E-3</v>
      </c>
      <c r="CI720" s="38">
        <v>6.9744399999999998E-2</v>
      </c>
      <c r="CJ720" s="38">
        <v>-1.6268899999999999E-2</v>
      </c>
      <c r="CK720" s="38">
        <v>-2.1656000000000002E-3</v>
      </c>
      <c r="CL720" s="38">
        <v>-8.3780499999999994E-2</v>
      </c>
      <c r="CM720" s="38">
        <v>-6.7201999999999998E-2</v>
      </c>
      <c r="CN720" s="38">
        <v>0.22860359999999999</v>
      </c>
      <c r="CO720" s="38">
        <v>-0.13745060000000001</v>
      </c>
      <c r="CP720" s="38">
        <v>2.8666799999999999E-2</v>
      </c>
      <c r="CQ720" s="38">
        <v>-8.3850000000000001E-3</v>
      </c>
      <c r="CR720" s="38">
        <v>-0.16572780000000001</v>
      </c>
      <c r="CS720" s="38">
        <v>-0.17019919999999999</v>
      </c>
      <c r="CT720" s="38">
        <v>-0.1486672</v>
      </c>
      <c r="CU720" s="38">
        <v>5.47541E-2</v>
      </c>
      <c r="CV720" s="38">
        <v>0.2316947</v>
      </c>
      <c r="CW720" s="38">
        <v>0.36910399999999999</v>
      </c>
      <c r="CX720" s="38">
        <v>0.47844360000000002</v>
      </c>
      <c r="CY720" s="38">
        <v>0.3678032</v>
      </c>
      <c r="CZ720" s="38">
        <v>0.43508970000000002</v>
      </c>
      <c r="DA720" s="38">
        <v>0.75715379999999999</v>
      </c>
      <c r="DB720" s="38">
        <v>0.46740159999999997</v>
      </c>
      <c r="DC720" s="38">
        <v>0.23136010000000001</v>
      </c>
      <c r="DD720" s="38">
        <v>-2.75946E-2</v>
      </c>
      <c r="DE720" s="38">
        <v>-0.11550779999999999</v>
      </c>
      <c r="DF720" s="38">
        <v>5.8756299999999997E-2</v>
      </c>
      <c r="DG720" s="38">
        <v>0.1227282</v>
      </c>
      <c r="DH720" s="38">
        <v>3.2729099999999997E-2</v>
      </c>
      <c r="DI720" s="38">
        <v>3.48913E-2</v>
      </c>
      <c r="DJ720" s="38">
        <v>-4.9651599999999997E-2</v>
      </c>
      <c r="DK720" s="38">
        <v>-2.3685899999999999E-2</v>
      </c>
      <c r="DL720" s="38">
        <v>0.2898482</v>
      </c>
      <c r="DM720" s="38">
        <v>-9.6595500000000001E-2</v>
      </c>
      <c r="DN720" s="38">
        <v>0.10067950000000001</v>
      </c>
      <c r="DO720" s="38">
        <v>5.2670300000000003E-2</v>
      </c>
      <c r="DP720" s="38">
        <v>-0.1049611</v>
      </c>
      <c r="DQ720" s="38">
        <v>-0.1173527</v>
      </c>
      <c r="DR720" s="38">
        <v>-0.1205938</v>
      </c>
      <c r="DS720" s="38">
        <v>8.8308399999999995E-2</v>
      </c>
      <c r="DT720" s="38">
        <v>0.2911395</v>
      </c>
      <c r="DU720" s="38">
        <v>0.45377289999999998</v>
      </c>
      <c r="DV720" s="38">
        <v>0.61373230000000001</v>
      </c>
      <c r="DW720" s="38">
        <v>0.45973609999999998</v>
      </c>
      <c r="DX720" s="38">
        <v>0.53756700000000002</v>
      </c>
      <c r="DY720" s="38">
        <v>0.83198930000000004</v>
      </c>
      <c r="DZ720" s="38">
        <v>0.54912260000000002</v>
      </c>
      <c r="EA720" s="38">
        <v>0.34284779999999998</v>
      </c>
      <c r="EB720" s="38">
        <v>8.3793800000000002E-2</v>
      </c>
      <c r="EC720" s="38">
        <v>-1.4963199999999999E-2</v>
      </c>
      <c r="ED720" s="38">
        <v>0.15764639999999999</v>
      </c>
      <c r="EE720" s="38">
        <v>0.1992285</v>
      </c>
      <c r="EF720" s="38">
        <v>0.1034745</v>
      </c>
      <c r="EG720" s="38">
        <v>8.8395600000000005E-2</v>
      </c>
      <c r="EH720" s="38">
        <v>-3.7490000000000001E-4</v>
      </c>
      <c r="EI720" s="38">
        <v>3.9144400000000003E-2</v>
      </c>
      <c r="EJ720" s="38">
        <v>0.37827559999999999</v>
      </c>
      <c r="EK720" s="38">
        <v>-3.76072E-2</v>
      </c>
      <c r="EL720" s="38">
        <v>0.20465459999999999</v>
      </c>
      <c r="EM720" s="38">
        <v>0.14082449999999999</v>
      </c>
      <c r="EN720" s="38">
        <v>-1.7223700000000002E-2</v>
      </c>
      <c r="EO720" s="38">
        <v>-4.1050799999999998E-2</v>
      </c>
      <c r="EP720" s="38">
        <v>-8.0060199999999998E-2</v>
      </c>
      <c r="EQ720" s="38">
        <v>0.1367555</v>
      </c>
      <c r="ER720" s="38">
        <v>0.37696839999999998</v>
      </c>
      <c r="ES720" s="38">
        <v>0.57602129999999996</v>
      </c>
      <c r="ET720" s="38">
        <v>0.8090678</v>
      </c>
      <c r="EU720" s="38">
        <v>0.59247260000000002</v>
      </c>
      <c r="EV720" s="38">
        <v>0.68552800000000003</v>
      </c>
      <c r="EW720" s="38">
        <v>0.94003979999999998</v>
      </c>
      <c r="EX720" s="38">
        <v>0.66711489999999996</v>
      </c>
      <c r="EY720" s="38">
        <v>0.5038184</v>
      </c>
      <c r="EZ720" s="38">
        <v>0.2446209</v>
      </c>
      <c r="FA720" s="38">
        <v>0.13020709999999999</v>
      </c>
      <c r="FB720" s="38">
        <v>77.694389999999999</v>
      </c>
      <c r="FC720" s="38">
        <v>76.482879999999994</v>
      </c>
      <c r="FD720" s="38">
        <v>76.181799999999996</v>
      </c>
      <c r="FE720" s="38">
        <v>74.630290000000002</v>
      </c>
      <c r="FF720" s="38">
        <v>73.243260000000006</v>
      </c>
      <c r="FG720" s="38">
        <v>70.625600000000006</v>
      </c>
      <c r="FH720" s="38">
        <v>70.454729999999998</v>
      </c>
      <c r="FI720" s="38">
        <v>74.209119999999999</v>
      </c>
      <c r="FJ720" s="38">
        <v>78.476010000000002</v>
      </c>
      <c r="FK720" s="38">
        <v>82.458799999999997</v>
      </c>
      <c r="FL720" s="38">
        <v>85.809820000000002</v>
      </c>
      <c r="FM720" s="38">
        <v>89.484719999999996</v>
      </c>
      <c r="FN720" s="38">
        <v>92.355490000000003</v>
      </c>
      <c r="FO720" s="38">
        <v>95.141490000000005</v>
      </c>
      <c r="FP720" s="38">
        <v>97.132140000000007</v>
      </c>
      <c r="FQ720" s="38">
        <v>99.14452</v>
      </c>
      <c r="FR720" s="38">
        <v>99.991640000000004</v>
      </c>
      <c r="FS720" s="38">
        <v>98.956630000000004</v>
      </c>
      <c r="FT720" s="38">
        <v>96.939400000000006</v>
      </c>
      <c r="FU720" s="38">
        <v>93.434700000000007</v>
      </c>
      <c r="FV720" s="38">
        <v>87.913979999999995</v>
      </c>
      <c r="FW720">
        <v>83.794399999999996</v>
      </c>
      <c r="FX720">
        <v>80.571269999999998</v>
      </c>
      <c r="FY720">
        <v>78.521129999999999</v>
      </c>
      <c r="FZ720">
        <v>0.1733439</v>
      </c>
      <c r="GA720">
        <v>1.4065780000000001</v>
      </c>
      <c r="GB720">
        <v>1</v>
      </c>
    </row>
    <row r="721" spans="1:184" x14ac:dyDescent="0.3">
      <c r="A721" t="s">
        <v>279</v>
      </c>
      <c r="B721" t="s">
        <v>1</v>
      </c>
      <c r="C721" t="s">
        <v>263</v>
      </c>
      <c r="D721" t="s">
        <v>1</v>
      </c>
      <c r="E721" t="s">
        <v>1</v>
      </c>
      <c r="F721" t="s">
        <v>1</v>
      </c>
      <c r="G721" t="s">
        <v>1</v>
      </c>
      <c r="H721" s="40" t="s">
        <v>1</v>
      </c>
      <c r="I721" s="18" t="s">
        <v>1</v>
      </c>
      <c r="J721" s="38" t="s">
        <v>1</v>
      </c>
      <c r="K721" s="18">
        <v>44763</v>
      </c>
      <c r="L721" s="38">
        <v>1770</v>
      </c>
      <c r="M721" s="38">
        <v>1770</v>
      </c>
      <c r="N721" s="38">
        <v>13.00339</v>
      </c>
      <c r="O721" s="38">
        <v>12.409560000000001</v>
      </c>
      <c r="P721" s="38">
        <v>12.090490000000001</v>
      </c>
      <c r="Q721" s="38">
        <v>11.985810000000001</v>
      </c>
      <c r="R721" s="38">
        <v>12.528560000000001</v>
      </c>
      <c r="S721" s="38">
        <v>14.03641</v>
      </c>
      <c r="T721" s="38">
        <v>15.88429</v>
      </c>
      <c r="U721" s="38">
        <v>17.78199</v>
      </c>
      <c r="V721" s="38">
        <v>19.58746</v>
      </c>
      <c r="W721" s="38">
        <v>21.115459999999999</v>
      </c>
      <c r="X721" s="38">
        <v>22.5762</v>
      </c>
      <c r="Y721" s="38">
        <v>23.859210000000001</v>
      </c>
      <c r="Z721" s="38">
        <v>24.769120000000001</v>
      </c>
      <c r="AA721" s="38">
        <v>25.96359</v>
      </c>
      <c r="AB721" s="38">
        <v>26.382709999999999</v>
      </c>
      <c r="AC721" s="38">
        <v>26.047999999999998</v>
      </c>
      <c r="AD721" s="38">
        <v>24.69359</v>
      </c>
      <c r="AE721" s="38">
        <v>23.163170000000001</v>
      </c>
      <c r="AF721" s="38">
        <v>21.724979999999999</v>
      </c>
      <c r="AG721" s="38">
        <v>20.364519999999999</v>
      </c>
      <c r="AH721" s="38">
        <v>18.834219999999998</v>
      </c>
      <c r="AI721" s="38">
        <v>16.89406</v>
      </c>
      <c r="AJ721" s="38">
        <v>15.14579</v>
      </c>
      <c r="AK721" s="38">
        <v>13.7683</v>
      </c>
      <c r="AL721" s="38">
        <v>-0.49648239999999999</v>
      </c>
      <c r="AM721" s="38">
        <v>-0.51442279999999996</v>
      </c>
      <c r="AN721" s="38">
        <v>-0.34604449999999998</v>
      </c>
      <c r="AO721" s="38">
        <v>-0.26696320000000001</v>
      </c>
      <c r="AP721" s="38">
        <v>-0.20504420000000001</v>
      </c>
      <c r="AQ721" s="38">
        <v>-7.4909E-3</v>
      </c>
      <c r="AR721" s="38">
        <v>0.2407946</v>
      </c>
      <c r="AS721" s="38">
        <v>0.15718370000000001</v>
      </c>
      <c r="AT721" s="38">
        <v>0.31786330000000002</v>
      </c>
      <c r="AU721" s="38">
        <v>0.18668599999999999</v>
      </c>
      <c r="AV721" s="38">
        <v>-9.3343999999999996E-3</v>
      </c>
      <c r="AW721" s="38">
        <v>6.9310999999999999E-3</v>
      </c>
      <c r="AX721" s="38">
        <v>-7.2994600000000007E-2</v>
      </c>
      <c r="AY721" s="38">
        <v>-6.4575400000000005E-2</v>
      </c>
      <c r="AZ721" s="38">
        <v>-6.1603499999999999E-2</v>
      </c>
      <c r="BA721" s="38">
        <v>-0.3234204</v>
      </c>
      <c r="BB721" s="38">
        <v>-0.51408339999999997</v>
      </c>
      <c r="BC721" s="38">
        <v>-0.52365660000000003</v>
      </c>
      <c r="BD721" s="38">
        <v>-0.40803240000000002</v>
      </c>
      <c r="BE721" s="38">
        <v>-0.41178799999999999</v>
      </c>
      <c r="BF721" s="38">
        <v>-0.32057089999999999</v>
      </c>
      <c r="BG721" s="38">
        <v>-0.68061260000000001</v>
      </c>
      <c r="BH721" s="38">
        <v>-0.57798110000000003</v>
      </c>
      <c r="BI721" s="38">
        <v>-0.52683230000000003</v>
      </c>
      <c r="BJ721" s="38">
        <v>-0.43242649999999999</v>
      </c>
      <c r="BK721" s="38">
        <v>-0.45914929999999998</v>
      </c>
      <c r="BL721" s="38">
        <v>-0.3059499</v>
      </c>
      <c r="BM721" s="38">
        <v>-0.23592279999999999</v>
      </c>
      <c r="BN721" s="38">
        <v>-0.15768779999999999</v>
      </c>
      <c r="BO721" s="38">
        <v>4.0260799999999999E-2</v>
      </c>
      <c r="BP721" s="38">
        <v>0.29884450000000001</v>
      </c>
      <c r="BQ721" s="38">
        <v>0.19060759999999999</v>
      </c>
      <c r="BR721" s="38">
        <v>0.37620160000000002</v>
      </c>
      <c r="BS721" s="38">
        <v>0.25757940000000001</v>
      </c>
      <c r="BT721" s="38">
        <v>3.9826899999999998E-2</v>
      </c>
      <c r="BU721" s="38">
        <v>4.4467100000000002E-2</v>
      </c>
      <c r="BV721" s="38">
        <v>-5.5532199999999997E-2</v>
      </c>
      <c r="BW721" s="38">
        <v>-3.3756000000000001E-2</v>
      </c>
      <c r="BX721" s="38">
        <v>-6.5614999999999996E-3</v>
      </c>
      <c r="BY721" s="38">
        <v>-0.2534651</v>
      </c>
      <c r="BZ721" s="38">
        <v>-0.42795919999999998</v>
      </c>
      <c r="CA721" s="38">
        <v>-0.41626609999999997</v>
      </c>
      <c r="CB721" s="38">
        <v>-0.29366370000000003</v>
      </c>
      <c r="CC721" s="38">
        <v>-0.30744650000000001</v>
      </c>
      <c r="CD721" s="38">
        <v>-0.2412513</v>
      </c>
      <c r="CE721" s="38">
        <v>-0.56853589999999998</v>
      </c>
      <c r="CF721" s="38">
        <v>-0.46427489999999999</v>
      </c>
      <c r="CG721" s="38">
        <v>-0.42556650000000001</v>
      </c>
      <c r="CH721" s="38">
        <v>-0.38806160000000001</v>
      </c>
      <c r="CI721" s="38">
        <v>-0.42086709999999999</v>
      </c>
      <c r="CJ721" s="38">
        <v>-0.27818039999999999</v>
      </c>
      <c r="CK721" s="38">
        <v>-0.21442439999999999</v>
      </c>
      <c r="CL721" s="38">
        <v>-0.1248889</v>
      </c>
      <c r="CM721" s="38">
        <v>7.3333499999999996E-2</v>
      </c>
      <c r="CN721" s="38">
        <v>0.33904970000000001</v>
      </c>
      <c r="CO721" s="38">
        <v>0.2137569</v>
      </c>
      <c r="CP721" s="38">
        <v>0.41660659999999999</v>
      </c>
      <c r="CQ721" s="38">
        <v>0.30668000000000001</v>
      </c>
      <c r="CR721" s="38">
        <v>7.3875800000000005E-2</v>
      </c>
      <c r="CS721" s="38">
        <v>7.0464499999999999E-2</v>
      </c>
      <c r="CT721" s="38">
        <v>-4.3437700000000003E-2</v>
      </c>
      <c r="CU721" s="38">
        <v>-1.2410600000000001E-2</v>
      </c>
      <c r="CV721" s="38">
        <v>3.1560299999999999E-2</v>
      </c>
      <c r="CW721" s="38">
        <v>-0.20501420000000001</v>
      </c>
      <c r="CX721" s="38">
        <v>-0.36830980000000002</v>
      </c>
      <c r="CY721" s="38">
        <v>-0.34188770000000002</v>
      </c>
      <c r="CZ721" s="38">
        <v>-0.21445239999999999</v>
      </c>
      <c r="DA721" s="38">
        <v>-0.23518</v>
      </c>
      <c r="DB721" s="38">
        <v>-0.1863147</v>
      </c>
      <c r="DC721" s="38">
        <v>-0.49091190000000001</v>
      </c>
      <c r="DD721" s="38">
        <v>-0.38552229999999998</v>
      </c>
      <c r="DE721" s="38">
        <v>-0.35543019999999997</v>
      </c>
      <c r="DF721" s="38">
        <v>-0.34369670000000002</v>
      </c>
      <c r="DG721" s="38">
        <v>-0.3825848</v>
      </c>
      <c r="DH721" s="38">
        <v>-0.25041099999999999</v>
      </c>
      <c r="DI721" s="38">
        <v>-0.19292599999999999</v>
      </c>
      <c r="DJ721" s="38">
        <v>-9.2090000000000005E-2</v>
      </c>
      <c r="DK721" s="38">
        <v>0.10640620000000001</v>
      </c>
      <c r="DL721" s="38">
        <v>0.3792548</v>
      </c>
      <c r="DM721" s="38">
        <v>0.23690620000000001</v>
      </c>
      <c r="DN721" s="38">
        <v>0.45701150000000001</v>
      </c>
      <c r="DO721" s="38">
        <v>0.3557806</v>
      </c>
      <c r="DP721" s="38">
        <v>0.1079248</v>
      </c>
      <c r="DQ721" s="38">
        <v>9.64618E-2</v>
      </c>
      <c r="DR721" s="38">
        <v>-3.1343299999999998E-2</v>
      </c>
      <c r="DS721" s="38">
        <v>8.9347999999999997E-3</v>
      </c>
      <c r="DT721" s="38">
        <v>6.96822E-2</v>
      </c>
      <c r="DU721" s="38">
        <v>-0.15656339999999999</v>
      </c>
      <c r="DV721" s="38">
        <v>-0.3086604</v>
      </c>
      <c r="DW721" s="38">
        <v>-0.26750940000000001</v>
      </c>
      <c r="DX721" s="38">
        <v>-0.135241</v>
      </c>
      <c r="DY721" s="38">
        <v>-0.16291340000000001</v>
      </c>
      <c r="DZ721" s="38">
        <v>-0.1313782</v>
      </c>
      <c r="EA721" s="38">
        <v>-0.41328799999999999</v>
      </c>
      <c r="EB721" s="38">
        <v>-0.30676979999999998</v>
      </c>
      <c r="EC721" s="38">
        <v>-0.28529379999999999</v>
      </c>
      <c r="ED721" s="38">
        <v>-0.27964080000000002</v>
      </c>
      <c r="EE721" s="38">
        <v>-0.32731130000000003</v>
      </c>
      <c r="EF721" s="38">
        <v>-0.21031630000000001</v>
      </c>
      <c r="EG721" s="38">
        <v>-0.16188569999999999</v>
      </c>
      <c r="EH721" s="38">
        <v>-4.4733599999999998E-2</v>
      </c>
      <c r="EI721" s="38">
        <v>0.15415789999999999</v>
      </c>
      <c r="EJ721" s="38">
        <v>0.43730479999999999</v>
      </c>
      <c r="EK721" s="38">
        <v>0.27033000000000001</v>
      </c>
      <c r="EL721" s="38">
        <v>0.51534990000000003</v>
      </c>
      <c r="EM721" s="38">
        <v>0.426674</v>
      </c>
      <c r="EN721" s="38">
        <v>0.15708610000000001</v>
      </c>
      <c r="EO721" s="38">
        <v>0.1339978</v>
      </c>
      <c r="EP721" s="38">
        <v>-1.38809E-2</v>
      </c>
      <c r="EQ721" s="38">
        <v>3.9754200000000003E-2</v>
      </c>
      <c r="ER721" s="38">
        <v>0.1247241</v>
      </c>
      <c r="ES721" s="38">
        <v>-8.6608099999999993E-2</v>
      </c>
      <c r="ET721" s="38">
        <v>-0.22253619999999999</v>
      </c>
      <c r="EU721" s="38">
        <v>-0.16011890000000001</v>
      </c>
      <c r="EV721" s="38">
        <v>-2.0872399999999999E-2</v>
      </c>
      <c r="EW721" s="38">
        <v>-5.8571900000000003E-2</v>
      </c>
      <c r="EX721" s="38">
        <v>-5.2058500000000001E-2</v>
      </c>
      <c r="EY721" s="38">
        <v>-0.30121130000000002</v>
      </c>
      <c r="EZ721" s="38">
        <v>-0.1930636</v>
      </c>
      <c r="FA721" s="38">
        <v>-0.184028</v>
      </c>
      <c r="FB721" s="38">
        <v>73.320279999999997</v>
      </c>
      <c r="FC721" s="38">
        <v>71.165859999999995</v>
      </c>
      <c r="FD721" s="38">
        <v>69.531450000000007</v>
      </c>
      <c r="FE721" s="38">
        <v>67.535929999999993</v>
      </c>
      <c r="FF721" s="38">
        <v>65.313019999999995</v>
      </c>
      <c r="FG721" s="38">
        <v>64.021289999999993</v>
      </c>
      <c r="FH721" s="38">
        <v>64.278970000000001</v>
      </c>
      <c r="FI721" s="38">
        <v>68.084040000000002</v>
      </c>
      <c r="FJ721" s="38">
        <v>72.678960000000004</v>
      </c>
      <c r="FK721" s="38">
        <v>77.363100000000003</v>
      </c>
      <c r="FL721" s="38">
        <v>81.826710000000006</v>
      </c>
      <c r="FM721" s="38">
        <v>86.285799999999995</v>
      </c>
      <c r="FN721" s="38">
        <v>89.282039999999995</v>
      </c>
      <c r="FO721" s="38">
        <v>92.474230000000006</v>
      </c>
      <c r="FP721" s="38">
        <v>95.104290000000006</v>
      </c>
      <c r="FQ721" s="38">
        <v>97.108159999999998</v>
      </c>
      <c r="FR721" s="38">
        <v>98.325739999999996</v>
      </c>
      <c r="FS721" s="38">
        <v>97.908510000000007</v>
      </c>
      <c r="FT721" s="38">
        <v>96.393199999999993</v>
      </c>
      <c r="FU721" s="38">
        <v>92.282799999999995</v>
      </c>
      <c r="FV721" s="38">
        <v>86.273120000000006</v>
      </c>
      <c r="FW721">
        <v>81.663060000000002</v>
      </c>
      <c r="FX721">
        <v>78.567260000000005</v>
      </c>
      <c r="FY721">
        <v>75.86421</v>
      </c>
      <c r="FZ721">
        <v>0.1189972</v>
      </c>
      <c r="GA721">
        <v>1.0197270000000001</v>
      </c>
      <c r="GB721">
        <v>1</v>
      </c>
    </row>
    <row r="722" spans="1:184" x14ac:dyDescent="0.3">
      <c r="A722" t="s">
        <v>279</v>
      </c>
      <c r="B722" t="s">
        <v>1</v>
      </c>
      <c r="C722" t="s">
        <v>263</v>
      </c>
      <c r="D722" t="s">
        <v>1</v>
      </c>
      <c r="E722" t="s">
        <v>1</v>
      </c>
      <c r="F722" t="s">
        <v>1</v>
      </c>
      <c r="G722" t="s">
        <v>1</v>
      </c>
      <c r="H722" s="40" t="s">
        <v>1</v>
      </c>
      <c r="I722" s="18" t="s">
        <v>1</v>
      </c>
      <c r="J722" s="38" t="s">
        <v>1</v>
      </c>
      <c r="K722" s="18">
        <v>44789</v>
      </c>
      <c r="L722" s="38">
        <v>1754</v>
      </c>
      <c r="M722" s="38">
        <v>1754</v>
      </c>
      <c r="N722" s="38">
        <v>14.005190000000001</v>
      </c>
      <c r="O722" s="38">
        <v>13.38245</v>
      </c>
      <c r="P722" s="38">
        <v>13.09455</v>
      </c>
      <c r="Q722" s="38">
        <v>12.95284</v>
      </c>
      <c r="R722" s="38">
        <v>13.58013</v>
      </c>
      <c r="S722" s="38">
        <v>15.08337</v>
      </c>
      <c r="T722" s="38">
        <v>17.517890000000001</v>
      </c>
      <c r="U722" s="38">
        <v>20.134409999999999</v>
      </c>
      <c r="V722" s="38">
        <v>23.09037</v>
      </c>
      <c r="W722" s="38">
        <v>25.610220000000002</v>
      </c>
      <c r="X722" s="38">
        <v>27.85202</v>
      </c>
      <c r="Y722" s="38">
        <v>29.365459999999999</v>
      </c>
      <c r="Z722" s="38">
        <v>30.365320000000001</v>
      </c>
      <c r="AA722" s="38">
        <v>31.518439999999998</v>
      </c>
      <c r="AB722" s="38">
        <v>31.74878</v>
      </c>
      <c r="AC722" s="38">
        <v>30.75675</v>
      </c>
      <c r="AD722" s="38">
        <v>28.363990000000001</v>
      </c>
      <c r="AE722" s="38">
        <v>26.362549999999999</v>
      </c>
      <c r="AF722" s="38">
        <v>24.52075</v>
      </c>
      <c r="AG722" s="38">
        <v>22.796420000000001</v>
      </c>
      <c r="AH722" s="38">
        <v>21.119019999999999</v>
      </c>
      <c r="AI722" s="38">
        <v>19.057320000000001</v>
      </c>
      <c r="AJ722" s="38">
        <v>17.027719999999999</v>
      </c>
      <c r="AK722" s="38">
        <v>15.58465</v>
      </c>
      <c r="AL722" s="38">
        <v>-0.20921600000000001</v>
      </c>
      <c r="AM722" s="38">
        <v>-0.25261820000000001</v>
      </c>
      <c r="AN722" s="38">
        <v>-0.32141150000000002</v>
      </c>
      <c r="AO722" s="38">
        <v>-0.30094919999999997</v>
      </c>
      <c r="AP722" s="38">
        <v>-0.32791949999999997</v>
      </c>
      <c r="AQ722" s="38">
        <v>-0.25143850000000001</v>
      </c>
      <c r="AR722" s="38">
        <v>-0.14861379999999999</v>
      </c>
      <c r="AS722" s="38">
        <v>0.2948828</v>
      </c>
      <c r="AT722" s="38">
        <v>0.29761939999999998</v>
      </c>
      <c r="AU722" s="38">
        <v>0.42094120000000002</v>
      </c>
      <c r="AV722" s="38">
        <v>0.4554242</v>
      </c>
      <c r="AW722" s="38">
        <v>0.3111507</v>
      </c>
      <c r="AX722" s="38">
        <v>9.9973800000000002E-2</v>
      </c>
      <c r="AY722" s="38">
        <v>-0.3214706</v>
      </c>
      <c r="AZ722" s="38">
        <v>-0.46391189999999999</v>
      </c>
      <c r="BA722" s="38">
        <v>-0.48260960000000003</v>
      </c>
      <c r="BB722" s="38">
        <v>1.8101E-3</v>
      </c>
      <c r="BC722" s="38">
        <v>-0.30750090000000002</v>
      </c>
      <c r="BD722" s="38">
        <v>-0.1790814</v>
      </c>
      <c r="BE722" s="38">
        <v>-0.220772</v>
      </c>
      <c r="BF722" s="38">
        <v>-0.29973379999999999</v>
      </c>
      <c r="BG722" s="38">
        <v>-0.21131030000000001</v>
      </c>
      <c r="BH722" s="38">
        <v>-0.32025360000000003</v>
      </c>
      <c r="BI722" s="38">
        <v>-0.35833870000000001</v>
      </c>
      <c r="BJ722" s="38">
        <v>-0.15977379999999999</v>
      </c>
      <c r="BK722" s="38">
        <v>-0.2127811</v>
      </c>
      <c r="BL722" s="38">
        <v>-0.28336440000000002</v>
      </c>
      <c r="BM722" s="38">
        <v>-0.26444329999999999</v>
      </c>
      <c r="BN722" s="38">
        <v>-0.28793459999999998</v>
      </c>
      <c r="BO722" s="38">
        <v>-0.2004128</v>
      </c>
      <c r="BP722" s="38">
        <v>-7.0841799999999996E-2</v>
      </c>
      <c r="BQ722" s="38">
        <v>0.33792339999999998</v>
      </c>
      <c r="BR722" s="38">
        <v>0.34385840000000001</v>
      </c>
      <c r="BS722" s="38">
        <v>0.47975760000000001</v>
      </c>
      <c r="BT722" s="38">
        <v>0.50547249999999999</v>
      </c>
      <c r="BU722" s="38">
        <v>0.35360900000000001</v>
      </c>
      <c r="BV722" s="38">
        <v>0.1319458</v>
      </c>
      <c r="BW722" s="38">
        <v>-0.27300720000000001</v>
      </c>
      <c r="BX722" s="38">
        <v>-0.38783129999999999</v>
      </c>
      <c r="BY722" s="38">
        <v>-0.38724779999999998</v>
      </c>
      <c r="BZ722" s="38">
        <v>9.2994599999999997E-2</v>
      </c>
      <c r="CA722" s="38">
        <v>-0.19107399999999999</v>
      </c>
      <c r="CB722" s="38">
        <v>-5.0232899999999997E-2</v>
      </c>
      <c r="CC722" s="38">
        <v>-0.1247761</v>
      </c>
      <c r="CD722" s="38">
        <v>-0.21326220000000001</v>
      </c>
      <c r="CE722" s="38">
        <v>-0.1014531</v>
      </c>
      <c r="CF722" s="38">
        <v>-0.2126962</v>
      </c>
      <c r="CG722" s="38">
        <v>-0.26453349999999998</v>
      </c>
      <c r="CH722" s="38">
        <v>-0.12553030000000001</v>
      </c>
      <c r="CI722" s="38">
        <v>-0.1851901</v>
      </c>
      <c r="CJ722" s="38">
        <v>-0.25701299999999999</v>
      </c>
      <c r="CK722" s="38">
        <v>-0.23915929999999999</v>
      </c>
      <c r="CL722" s="38">
        <v>-0.26024120000000001</v>
      </c>
      <c r="CM722" s="38">
        <v>-0.16507260000000001</v>
      </c>
      <c r="CN722" s="38">
        <v>-1.6977099999999998E-2</v>
      </c>
      <c r="CO722" s="38">
        <v>0.36773319999999998</v>
      </c>
      <c r="CP722" s="38">
        <v>0.37588339999999998</v>
      </c>
      <c r="CQ722" s="38">
        <v>0.5204936</v>
      </c>
      <c r="CR722" s="38">
        <v>0.54013580000000005</v>
      </c>
      <c r="CS722" s="38">
        <v>0.38301550000000001</v>
      </c>
      <c r="CT722" s="38">
        <v>0.15408949999999999</v>
      </c>
      <c r="CU722" s="38">
        <v>-0.2394416</v>
      </c>
      <c r="CV722" s="38">
        <v>-0.33513809999999999</v>
      </c>
      <c r="CW722" s="38">
        <v>-0.3212005</v>
      </c>
      <c r="CX722" s="38">
        <v>0.1561487</v>
      </c>
      <c r="CY722" s="38">
        <v>-0.1104371</v>
      </c>
      <c r="CZ722" s="38">
        <v>3.9007199999999999E-2</v>
      </c>
      <c r="DA722" s="38">
        <v>-5.8289599999999997E-2</v>
      </c>
      <c r="DB722" s="38">
        <v>-0.15337219999999999</v>
      </c>
      <c r="DC722" s="38">
        <v>-2.5366300000000001E-2</v>
      </c>
      <c r="DD722" s="38">
        <v>-0.1382022</v>
      </c>
      <c r="DE722" s="38">
        <v>-0.1995644</v>
      </c>
      <c r="DF722" s="38">
        <v>-9.1286800000000001E-2</v>
      </c>
      <c r="DG722" s="38">
        <v>-0.15759899999999999</v>
      </c>
      <c r="DH722" s="38">
        <v>-0.2306617</v>
      </c>
      <c r="DI722" s="38">
        <v>-0.21387539999999999</v>
      </c>
      <c r="DJ722" s="38">
        <v>-0.2325478</v>
      </c>
      <c r="DK722" s="38">
        <v>-0.12973229999999999</v>
      </c>
      <c r="DL722" s="38">
        <v>3.6887499999999997E-2</v>
      </c>
      <c r="DM722" s="38">
        <v>0.39754299999999998</v>
      </c>
      <c r="DN722" s="38">
        <v>0.4079084</v>
      </c>
      <c r="DO722" s="38">
        <v>0.5612296</v>
      </c>
      <c r="DP722" s="38">
        <v>0.57479910000000001</v>
      </c>
      <c r="DQ722" s="38">
        <v>0.41242190000000001</v>
      </c>
      <c r="DR722" s="38">
        <v>0.17623320000000001</v>
      </c>
      <c r="DS722" s="38">
        <v>-0.2058759</v>
      </c>
      <c r="DT722" s="38">
        <v>-0.282445</v>
      </c>
      <c r="DU722" s="38">
        <v>-0.25515310000000002</v>
      </c>
      <c r="DV722" s="38">
        <v>0.2193029</v>
      </c>
      <c r="DW722" s="38">
        <v>-2.9800199999999999E-2</v>
      </c>
      <c r="DX722" s="38">
        <v>0.12824730000000001</v>
      </c>
      <c r="DY722" s="38">
        <v>8.1968000000000006E-3</v>
      </c>
      <c r="DZ722" s="38">
        <v>-9.3482099999999999E-2</v>
      </c>
      <c r="EA722" s="38">
        <v>5.0720399999999999E-2</v>
      </c>
      <c r="EB722" s="38">
        <v>-6.3708200000000006E-2</v>
      </c>
      <c r="EC722" s="38">
        <v>-0.1345952</v>
      </c>
      <c r="ED722" s="38">
        <v>-4.1844600000000003E-2</v>
      </c>
      <c r="EE722" s="38">
        <v>-0.11776200000000001</v>
      </c>
      <c r="EF722" s="38">
        <v>-0.19261449999999999</v>
      </c>
      <c r="EG722" s="38">
        <v>-0.17736950000000001</v>
      </c>
      <c r="EH722" s="38">
        <v>-0.19256300000000001</v>
      </c>
      <c r="EI722" s="38">
        <v>-7.8706600000000002E-2</v>
      </c>
      <c r="EJ722" s="38">
        <v>0.11465939999999999</v>
      </c>
      <c r="EK722" s="38">
        <v>0.44058360000000002</v>
      </c>
      <c r="EL722" s="38">
        <v>0.45414739999999998</v>
      </c>
      <c r="EM722" s="38">
        <v>0.62004610000000004</v>
      </c>
      <c r="EN722" s="38">
        <v>0.62484740000000005</v>
      </c>
      <c r="EO722" s="38">
        <v>0.45488020000000001</v>
      </c>
      <c r="EP722" s="38">
        <v>0.2082051</v>
      </c>
      <c r="EQ722" s="38">
        <v>-0.15741250000000001</v>
      </c>
      <c r="ER722" s="38">
        <v>-0.2063644</v>
      </c>
      <c r="ES722" s="38">
        <v>-0.1597913</v>
      </c>
      <c r="ET722" s="38">
        <v>0.31048740000000002</v>
      </c>
      <c r="EU722" s="38">
        <v>8.6626700000000001E-2</v>
      </c>
      <c r="EV722" s="38">
        <v>0.25709589999999999</v>
      </c>
      <c r="EW722" s="38">
        <v>0.1041927</v>
      </c>
      <c r="EX722" s="38">
        <v>-7.0105000000000002E-3</v>
      </c>
      <c r="EY722" s="38">
        <v>0.16057759999999999</v>
      </c>
      <c r="EZ722" s="38">
        <v>4.3849199999999998E-2</v>
      </c>
      <c r="FA722" s="38">
        <v>-4.0790100000000003E-2</v>
      </c>
      <c r="FB722" s="38">
        <v>73.894819999999996</v>
      </c>
      <c r="FC722" s="38">
        <v>71.663679999999999</v>
      </c>
      <c r="FD722" s="38">
        <v>69.960260000000005</v>
      </c>
      <c r="FE722" s="38">
        <v>68.104550000000003</v>
      </c>
      <c r="FF722" s="38">
        <v>66.484780000000001</v>
      </c>
      <c r="FG722" s="38">
        <v>65.511669999999995</v>
      </c>
      <c r="FH722" s="38">
        <v>66.218969999999999</v>
      </c>
      <c r="FI722" s="38">
        <v>70.358540000000005</v>
      </c>
      <c r="FJ722" s="38">
        <v>77.478380000000001</v>
      </c>
      <c r="FK722" s="38">
        <v>83.901920000000004</v>
      </c>
      <c r="FL722" s="38">
        <v>88.760360000000006</v>
      </c>
      <c r="FM722" s="38">
        <v>92.083629999999999</v>
      </c>
      <c r="FN722" s="38">
        <v>95.232889999999998</v>
      </c>
      <c r="FO722" s="38">
        <v>98.450069999999997</v>
      </c>
      <c r="FP722" s="38">
        <v>100.58280000000001</v>
      </c>
      <c r="FQ722" s="38">
        <v>101.5949</v>
      </c>
      <c r="FR722" s="38">
        <v>102.3599</v>
      </c>
      <c r="FS722" s="38">
        <v>102.1666</v>
      </c>
      <c r="FT722" s="38">
        <v>100.72020000000001</v>
      </c>
      <c r="FU722" s="38">
        <v>95.479640000000003</v>
      </c>
      <c r="FV722" s="38">
        <v>89.299869999999999</v>
      </c>
      <c r="FW722">
        <v>85.327799999999996</v>
      </c>
      <c r="FX722">
        <v>81.907110000000003</v>
      </c>
      <c r="FY722">
        <v>80.004630000000006</v>
      </c>
      <c r="FZ722">
        <v>0.12585160000000001</v>
      </c>
      <c r="GA722">
        <v>1.0018940000000001</v>
      </c>
      <c r="GB722">
        <v>1</v>
      </c>
    </row>
    <row r="723" spans="1:184" x14ac:dyDescent="0.3">
      <c r="A723" t="s">
        <v>279</v>
      </c>
      <c r="B723" t="s">
        <v>1</v>
      </c>
      <c r="C723" t="s">
        <v>263</v>
      </c>
      <c r="D723" t="s">
        <v>1</v>
      </c>
      <c r="E723" t="s">
        <v>1</v>
      </c>
      <c r="F723" t="s">
        <v>1</v>
      </c>
      <c r="G723" t="s">
        <v>1</v>
      </c>
      <c r="H723" s="40" t="s">
        <v>1</v>
      </c>
      <c r="I723" s="18" t="s">
        <v>1</v>
      </c>
      <c r="J723" s="38" t="s">
        <v>1</v>
      </c>
      <c r="K723" s="18">
        <v>44790</v>
      </c>
      <c r="L723" s="38">
        <v>1754</v>
      </c>
      <c r="M723" s="38">
        <v>1754</v>
      </c>
      <c r="N723" s="38">
        <v>15.708069999999999</v>
      </c>
      <c r="O723" s="38">
        <v>14.98673</v>
      </c>
      <c r="P723" s="38">
        <v>14.63541</v>
      </c>
      <c r="Q723" s="38">
        <v>14.444279999999999</v>
      </c>
      <c r="R723" s="38">
        <v>15.105790000000001</v>
      </c>
      <c r="S723" s="38">
        <v>16.702159999999999</v>
      </c>
      <c r="T723" s="38">
        <v>19.180340000000001</v>
      </c>
      <c r="U723" s="38">
        <v>21.539960000000001</v>
      </c>
      <c r="V723" s="38">
        <v>24.299140000000001</v>
      </c>
      <c r="W723" s="38">
        <v>26.362400000000001</v>
      </c>
      <c r="X723" s="38">
        <v>28.206189999999999</v>
      </c>
      <c r="Y723" s="38">
        <v>29.47362</v>
      </c>
      <c r="Z723" s="38">
        <v>30.367840000000001</v>
      </c>
      <c r="AA723" s="38">
        <v>31.36234</v>
      </c>
      <c r="AB723" s="38">
        <v>31.053930000000001</v>
      </c>
      <c r="AC723" s="38">
        <v>29.91872</v>
      </c>
      <c r="AD723" s="38">
        <v>27.151959999999999</v>
      </c>
      <c r="AE723" s="38">
        <v>25.276340000000001</v>
      </c>
      <c r="AF723" s="38">
        <v>23.232949999999999</v>
      </c>
      <c r="AG723" s="38">
        <v>22.245039999999999</v>
      </c>
      <c r="AH723" s="38">
        <v>21.02721</v>
      </c>
      <c r="AI723" s="38">
        <v>19.246839999999999</v>
      </c>
      <c r="AJ723" s="38">
        <v>17.472919999999998</v>
      </c>
      <c r="AK723" s="38">
        <v>16.091170000000002</v>
      </c>
      <c r="AL723" s="38">
        <v>0.46603810000000001</v>
      </c>
      <c r="AM723" s="38">
        <v>0.4557503</v>
      </c>
      <c r="AN723" s="38">
        <v>0.31553049999999999</v>
      </c>
      <c r="AO723" s="38">
        <v>0.12831970000000001</v>
      </c>
      <c r="AP723" s="38">
        <v>8.2559199999999999E-2</v>
      </c>
      <c r="AQ723" s="38">
        <v>-8.3541299999999999E-2</v>
      </c>
      <c r="AR723" s="38">
        <v>-0.34666540000000001</v>
      </c>
      <c r="AS723" s="38">
        <v>-0.46423710000000001</v>
      </c>
      <c r="AT723" s="38">
        <v>-0.50325240000000004</v>
      </c>
      <c r="AU723" s="38">
        <v>-0.85698830000000004</v>
      </c>
      <c r="AV723" s="38">
        <v>-0.94562900000000005</v>
      </c>
      <c r="AW723" s="38">
        <v>-0.62391019999999997</v>
      </c>
      <c r="AX723" s="38">
        <v>-0.2064262</v>
      </c>
      <c r="AY723" s="38">
        <v>0.39606150000000001</v>
      </c>
      <c r="AZ723" s="38">
        <v>0.68722309999999998</v>
      </c>
      <c r="BA723" s="38">
        <v>0.57800399999999996</v>
      </c>
      <c r="BB723" s="38">
        <v>1.053593</v>
      </c>
      <c r="BC723" s="38">
        <v>1.1049059999999999</v>
      </c>
      <c r="BD723" s="38">
        <v>0.67210230000000004</v>
      </c>
      <c r="BE723" s="38">
        <v>1.128714</v>
      </c>
      <c r="BF723" s="38">
        <v>1.013245</v>
      </c>
      <c r="BG723" s="38">
        <v>1.259536</v>
      </c>
      <c r="BH723" s="38">
        <v>1.0236730000000001</v>
      </c>
      <c r="BI723" s="38">
        <v>0.82973680000000005</v>
      </c>
      <c r="BJ723" s="38">
        <v>0.51914629999999995</v>
      </c>
      <c r="BK723" s="38">
        <v>0.50842129999999996</v>
      </c>
      <c r="BL723" s="38">
        <v>0.36840240000000002</v>
      </c>
      <c r="BM723" s="38">
        <v>0.17745060000000001</v>
      </c>
      <c r="BN723" s="38">
        <v>0.13145309999999999</v>
      </c>
      <c r="BO723" s="38">
        <v>-1.8255199999999999E-2</v>
      </c>
      <c r="BP723" s="38">
        <v>-0.28027609999999997</v>
      </c>
      <c r="BQ723" s="38">
        <v>-0.416995</v>
      </c>
      <c r="BR723" s="38">
        <v>-0.43113659999999998</v>
      </c>
      <c r="BS723" s="38">
        <v>-0.77369949999999998</v>
      </c>
      <c r="BT723" s="38">
        <v>-0.87248270000000006</v>
      </c>
      <c r="BU723" s="38">
        <v>-0.58797929999999998</v>
      </c>
      <c r="BV723" s="38">
        <v>-0.1776151</v>
      </c>
      <c r="BW723" s="38">
        <v>0.4392587</v>
      </c>
      <c r="BX723" s="38">
        <v>0.76638360000000005</v>
      </c>
      <c r="BY723" s="38">
        <v>0.6935481</v>
      </c>
      <c r="BZ723" s="38">
        <v>1.182245</v>
      </c>
      <c r="CA723" s="38">
        <v>1.2182170000000001</v>
      </c>
      <c r="CB723" s="38">
        <v>0.77496279999999995</v>
      </c>
      <c r="CC723" s="38">
        <v>1.213929</v>
      </c>
      <c r="CD723" s="38">
        <v>1.092069</v>
      </c>
      <c r="CE723" s="38">
        <v>1.3563769999999999</v>
      </c>
      <c r="CF723" s="38">
        <v>1.120285</v>
      </c>
      <c r="CG723" s="38">
        <v>0.92182710000000001</v>
      </c>
      <c r="CH723" s="38">
        <v>0.5559288</v>
      </c>
      <c r="CI723" s="38">
        <v>0.54490099999999997</v>
      </c>
      <c r="CJ723" s="38">
        <v>0.40502129999999997</v>
      </c>
      <c r="CK723" s="38">
        <v>0.21147859999999999</v>
      </c>
      <c r="CL723" s="38">
        <v>0.16531680000000001</v>
      </c>
      <c r="CM723" s="38">
        <v>2.6961800000000001E-2</v>
      </c>
      <c r="CN723" s="38">
        <v>-0.23429510000000001</v>
      </c>
      <c r="CO723" s="38">
        <v>-0.38427529999999999</v>
      </c>
      <c r="CP723" s="38">
        <v>-0.38118940000000001</v>
      </c>
      <c r="CQ723" s="38">
        <v>-0.71601400000000004</v>
      </c>
      <c r="CR723" s="38">
        <v>-0.82182169999999999</v>
      </c>
      <c r="CS723" s="38">
        <v>-0.56309350000000002</v>
      </c>
      <c r="CT723" s="38">
        <v>-0.15766060000000001</v>
      </c>
      <c r="CU723" s="38">
        <v>0.46917690000000001</v>
      </c>
      <c r="CV723" s="38">
        <v>0.82120979999999999</v>
      </c>
      <c r="CW723" s="38">
        <v>0.77357370000000003</v>
      </c>
      <c r="CX723" s="38">
        <v>1.2713479999999999</v>
      </c>
      <c r="CY723" s="38">
        <v>1.2966949999999999</v>
      </c>
      <c r="CZ723" s="38">
        <v>0.8462037</v>
      </c>
      <c r="DA723" s="38">
        <v>1.2729490000000001</v>
      </c>
      <c r="DB723" s="38">
        <v>1.1466620000000001</v>
      </c>
      <c r="DC723" s="38">
        <v>1.423449</v>
      </c>
      <c r="DD723" s="38">
        <v>1.1871989999999999</v>
      </c>
      <c r="DE723" s="38">
        <v>0.9856087</v>
      </c>
      <c r="DF723" s="38">
        <v>0.5927114</v>
      </c>
      <c r="DG723" s="38">
        <v>0.58138069999999997</v>
      </c>
      <c r="DH723" s="38">
        <v>0.44164019999999998</v>
      </c>
      <c r="DI723" s="38">
        <v>0.24550649999999999</v>
      </c>
      <c r="DJ723" s="38">
        <v>0.19918060000000001</v>
      </c>
      <c r="DK723" s="38">
        <v>7.2178800000000001E-2</v>
      </c>
      <c r="DL723" s="38">
        <v>-0.18831410000000001</v>
      </c>
      <c r="DM723" s="38">
        <v>-0.35155560000000002</v>
      </c>
      <c r="DN723" s="38">
        <v>-0.33124219999999999</v>
      </c>
      <c r="DO723" s="38">
        <v>-0.65832840000000004</v>
      </c>
      <c r="DP723" s="38">
        <v>-0.77116079999999998</v>
      </c>
      <c r="DQ723" s="38">
        <v>-0.53820780000000001</v>
      </c>
      <c r="DR723" s="38">
        <v>-0.1377061</v>
      </c>
      <c r="DS723" s="38">
        <v>0.49909510000000001</v>
      </c>
      <c r="DT723" s="38">
        <v>0.87603609999999998</v>
      </c>
      <c r="DU723" s="38">
        <v>0.85359929999999995</v>
      </c>
      <c r="DV723" s="38">
        <v>1.360452</v>
      </c>
      <c r="DW723" s="38">
        <v>1.375173</v>
      </c>
      <c r="DX723" s="38">
        <v>0.91744460000000005</v>
      </c>
      <c r="DY723" s="38">
        <v>1.331968</v>
      </c>
      <c r="DZ723" s="38">
        <v>1.2012560000000001</v>
      </c>
      <c r="EA723" s="38">
        <v>1.490521</v>
      </c>
      <c r="EB723" s="38">
        <v>1.2541119999999999</v>
      </c>
      <c r="EC723" s="38">
        <v>1.04939</v>
      </c>
      <c r="ED723" s="38">
        <v>0.64581949999999999</v>
      </c>
      <c r="EE723" s="38">
        <v>0.6340517</v>
      </c>
      <c r="EF723" s="38">
        <v>0.49451210000000001</v>
      </c>
      <c r="EG723" s="38">
        <v>0.2946375</v>
      </c>
      <c r="EH723" s="38">
        <v>0.2480745</v>
      </c>
      <c r="EI723" s="38">
        <v>0.1374649</v>
      </c>
      <c r="EJ723" s="38">
        <v>-0.1219248</v>
      </c>
      <c r="EK723" s="38">
        <v>-0.30431360000000002</v>
      </c>
      <c r="EL723" s="38">
        <v>-0.25912629999999998</v>
      </c>
      <c r="EM723" s="38">
        <v>-0.57503959999999998</v>
      </c>
      <c r="EN723" s="38">
        <v>-0.69801449999999998</v>
      </c>
      <c r="EO723" s="38">
        <v>-0.50227679999999997</v>
      </c>
      <c r="EP723" s="38">
        <v>-0.10889500000000001</v>
      </c>
      <c r="EQ723" s="38">
        <v>0.54229240000000001</v>
      </c>
      <c r="ER723" s="38">
        <v>0.95519659999999995</v>
      </c>
      <c r="ES723" s="38">
        <v>0.96914339999999999</v>
      </c>
      <c r="ET723" s="38">
        <v>1.489104</v>
      </c>
      <c r="EU723" s="38">
        <v>1.4884839999999999</v>
      </c>
      <c r="EV723" s="38">
        <v>1.020305</v>
      </c>
      <c r="EW723" s="38">
        <v>1.4171830000000001</v>
      </c>
      <c r="EX723" s="38">
        <v>1.2800800000000001</v>
      </c>
      <c r="EY723" s="38">
        <v>1.5873619999999999</v>
      </c>
      <c r="EZ723" s="38">
        <v>1.350725</v>
      </c>
      <c r="FA723" s="38">
        <v>1.141481</v>
      </c>
      <c r="FB723" s="38">
        <v>77.351479999999995</v>
      </c>
      <c r="FC723" s="38">
        <v>76.505870000000002</v>
      </c>
      <c r="FD723" s="38">
        <v>75.825969999999998</v>
      </c>
      <c r="FE723" s="38">
        <v>73.839730000000003</v>
      </c>
      <c r="FF723" s="38">
        <v>72.621859999999998</v>
      </c>
      <c r="FG723" s="38">
        <v>71.451679999999996</v>
      </c>
      <c r="FH723" s="38">
        <v>70.202219999999997</v>
      </c>
      <c r="FI723" s="38">
        <v>73.804649999999995</v>
      </c>
      <c r="FJ723" s="38">
        <v>81.03389</v>
      </c>
      <c r="FK723" s="38">
        <v>85.293539999999993</v>
      </c>
      <c r="FL723" s="38">
        <v>88.104749999999996</v>
      </c>
      <c r="FM723" s="38">
        <v>91.558099999999996</v>
      </c>
      <c r="FN723" s="38">
        <v>92.773830000000004</v>
      </c>
      <c r="FO723" s="38">
        <v>93.541480000000007</v>
      </c>
      <c r="FP723" s="38">
        <v>93.334590000000006</v>
      </c>
      <c r="FQ723" s="38">
        <v>94.628110000000007</v>
      </c>
      <c r="FR723" s="38">
        <v>93.992890000000003</v>
      </c>
      <c r="FS723" s="38">
        <v>93.156170000000003</v>
      </c>
      <c r="FT723" s="38">
        <v>91.340289999999996</v>
      </c>
      <c r="FU723" s="38">
        <v>89.376509999999996</v>
      </c>
      <c r="FV723" s="38">
        <v>85.153400000000005</v>
      </c>
      <c r="FW723">
        <v>80.856830000000002</v>
      </c>
      <c r="FX723">
        <v>78.734920000000002</v>
      </c>
      <c r="FY723">
        <v>76.480189999999993</v>
      </c>
      <c r="FZ723">
        <v>9.7753300000000001E-2</v>
      </c>
      <c r="GA723">
        <v>0.76055539999999999</v>
      </c>
      <c r="GB723">
        <v>1</v>
      </c>
    </row>
    <row r="724" spans="1:184" x14ac:dyDescent="0.3">
      <c r="A724" t="s">
        <v>279</v>
      </c>
      <c r="B724" t="s">
        <v>1</v>
      </c>
      <c r="C724" t="s">
        <v>263</v>
      </c>
      <c r="D724" t="s">
        <v>1</v>
      </c>
      <c r="E724" t="s">
        <v>1</v>
      </c>
      <c r="F724" t="s">
        <v>1</v>
      </c>
      <c r="G724" t="s">
        <v>1</v>
      </c>
      <c r="H724" s="40" t="s">
        <v>1</v>
      </c>
      <c r="I724" s="18" t="s">
        <v>1</v>
      </c>
      <c r="J724" s="38" t="s">
        <v>1</v>
      </c>
      <c r="K724" s="18">
        <v>44792</v>
      </c>
      <c r="L724" s="38">
        <v>1754</v>
      </c>
      <c r="M724" s="38">
        <v>1754</v>
      </c>
      <c r="N724" s="38">
        <v>15.188890000000001</v>
      </c>
      <c r="O724" s="38">
        <v>14.42398</v>
      </c>
      <c r="P724" s="38">
        <v>14.05289</v>
      </c>
      <c r="Q724" s="38">
        <v>13.85801</v>
      </c>
      <c r="R724" s="38">
        <v>14.35408</v>
      </c>
      <c r="S724" s="38">
        <v>15.784940000000001</v>
      </c>
      <c r="T724" s="38">
        <v>17.957280000000001</v>
      </c>
      <c r="U724" s="38">
        <v>20.15438</v>
      </c>
      <c r="V724" s="38">
        <v>22.69519</v>
      </c>
      <c r="W724" s="38">
        <v>24.899539999999998</v>
      </c>
      <c r="X724" s="38">
        <v>27.050319999999999</v>
      </c>
      <c r="Y724" s="38">
        <v>28.592669999999998</v>
      </c>
      <c r="Z724" s="38">
        <v>29.553640000000001</v>
      </c>
      <c r="AA724" s="38">
        <v>30.633980000000001</v>
      </c>
      <c r="AB724" s="38">
        <v>30.735479999999999</v>
      </c>
      <c r="AC724" s="38">
        <v>29.705670000000001</v>
      </c>
      <c r="AD724" s="38">
        <v>27.479880000000001</v>
      </c>
      <c r="AE724" s="38">
        <v>25.802769999999999</v>
      </c>
      <c r="AF724" s="38">
        <v>23.98124</v>
      </c>
      <c r="AG724" s="38">
        <v>22.471340000000001</v>
      </c>
      <c r="AH724" s="38">
        <v>20.946580000000001</v>
      </c>
      <c r="AI724" s="38">
        <v>19.074169999999999</v>
      </c>
      <c r="AJ724" s="38">
        <v>17.328990000000001</v>
      </c>
      <c r="AK724" s="38">
        <v>15.73596</v>
      </c>
      <c r="AL724" s="38">
        <v>1.8642700000000002E-2</v>
      </c>
      <c r="AM724" s="38">
        <v>-1.54632E-2</v>
      </c>
      <c r="AN724" s="38">
        <v>-2.4516300000000001E-2</v>
      </c>
      <c r="AO724" s="38">
        <v>-6.97855E-2</v>
      </c>
      <c r="AP724" s="38">
        <v>-0.1290423</v>
      </c>
      <c r="AQ724" s="38">
        <v>-0.16434270000000001</v>
      </c>
      <c r="AR724" s="38">
        <v>-0.147037</v>
      </c>
      <c r="AS724" s="38">
        <v>-6.8450899999999995E-2</v>
      </c>
      <c r="AT724" s="38">
        <v>-0.15097669999999999</v>
      </c>
      <c r="AU724" s="38">
        <v>-0.32178400000000001</v>
      </c>
      <c r="AV724" s="38">
        <v>8.5147899999999999E-2</v>
      </c>
      <c r="AW724" s="38">
        <v>9.3683100000000005E-2</v>
      </c>
      <c r="AX724" s="38">
        <v>-4.69643E-2</v>
      </c>
      <c r="AY724" s="38">
        <v>-6.7576600000000001E-2</v>
      </c>
      <c r="AZ724" s="38">
        <v>-0.50843919999999998</v>
      </c>
      <c r="BA724" s="38">
        <v>-0.78332020000000002</v>
      </c>
      <c r="BB724" s="38">
        <v>-0.3160772</v>
      </c>
      <c r="BC724" s="38">
        <v>-1.2443900000000001E-2</v>
      </c>
      <c r="BD724" s="38">
        <v>9.3344099999999999E-2</v>
      </c>
      <c r="BE724" s="38">
        <v>0.28463460000000002</v>
      </c>
      <c r="BF724" s="38">
        <v>0.37174109999999999</v>
      </c>
      <c r="BG724" s="38">
        <v>0.19009690000000001</v>
      </c>
      <c r="BH724" s="38">
        <v>0.25045790000000001</v>
      </c>
      <c r="BI724" s="38">
        <v>0.2376143</v>
      </c>
      <c r="BJ724" s="38">
        <v>8.9306399999999994E-2</v>
      </c>
      <c r="BK724" s="38">
        <v>4.3331000000000001E-2</v>
      </c>
      <c r="BL724" s="38">
        <v>2.2629300000000001E-2</v>
      </c>
      <c r="BM724" s="38">
        <v>-3.6805999999999998E-2</v>
      </c>
      <c r="BN724" s="38">
        <v>-8.9373800000000003E-2</v>
      </c>
      <c r="BO724" s="38">
        <v>-0.1006587</v>
      </c>
      <c r="BP724" s="38">
        <v>-7.7401399999999995E-2</v>
      </c>
      <c r="BQ724" s="38">
        <v>-2.74288E-2</v>
      </c>
      <c r="BR724" s="38">
        <v>-0.1031545</v>
      </c>
      <c r="BS724" s="38">
        <v>-0.2277854</v>
      </c>
      <c r="BT724" s="38">
        <v>0.1945316</v>
      </c>
      <c r="BU724" s="38">
        <v>0.1421914</v>
      </c>
      <c r="BV724" s="38">
        <v>-2.5628700000000001E-2</v>
      </c>
      <c r="BW724" s="38">
        <v>-9.9413999999999995E-3</v>
      </c>
      <c r="BX724" s="38">
        <v>-0.39927980000000002</v>
      </c>
      <c r="BY724" s="38">
        <v>-0.64753229999999995</v>
      </c>
      <c r="BZ724" s="38">
        <v>-0.14638979999999999</v>
      </c>
      <c r="CA724" s="38">
        <v>0.1389879</v>
      </c>
      <c r="CB724" s="38">
        <v>0.23246559999999999</v>
      </c>
      <c r="CC724" s="38">
        <v>0.37388949999999999</v>
      </c>
      <c r="CD724" s="38">
        <v>0.45945170000000002</v>
      </c>
      <c r="CE724" s="38">
        <v>0.33166079999999998</v>
      </c>
      <c r="CF724" s="38">
        <v>0.36591679999999999</v>
      </c>
      <c r="CG724" s="38">
        <v>0.34309240000000002</v>
      </c>
      <c r="CH724" s="38">
        <v>0.1382478</v>
      </c>
      <c r="CI724" s="38">
        <v>8.4051600000000004E-2</v>
      </c>
      <c r="CJ724" s="38">
        <v>5.5282100000000001E-2</v>
      </c>
      <c r="CK724" s="38">
        <v>-1.3964499999999999E-2</v>
      </c>
      <c r="CL724" s="38">
        <v>-6.1899500000000003E-2</v>
      </c>
      <c r="CM724" s="38">
        <v>-5.6551299999999999E-2</v>
      </c>
      <c r="CN724" s="38">
        <v>-2.9172E-2</v>
      </c>
      <c r="CO724" s="38">
        <v>9.8290000000000009E-4</v>
      </c>
      <c r="CP724" s="38">
        <v>-7.0032999999999998E-2</v>
      </c>
      <c r="CQ724" s="38">
        <v>-0.1626823</v>
      </c>
      <c r="CR724" s="38">
        <v>0.27029049999999999</v>
      </c>
      <c r="CS724" s="38">
        <v>0.1757881</v>
      </c>
      <c r="CT724" s="38">
        <v>-1.0851700000000001E-2</v>
      </c>
      <c r="CU724" s="38">
        <v>2.99765E-2</v>
      </c>
      <c r="CV724" s="38">
        <v>-0.32367629999999997</v>
      </c>
      <c r="CW724" s="38">
        <v>-0.55348589999999998</v>
      </c>
      <c r="CX724" s="38">
        <v>-2.8864899999999999E-2</v>
      </c>
      <c r="CY724" s="38">
        <v>0.24386910000000001</v>
      </c>
      <c r="CZ724" s="38">
        <v>0.32882070000000002</v>
      </c>
      <c r="DA724" s="38">
        <v>0.43570720000000002</v>
      </c>
      <c r="DB724" s="38">
        <v>0.52019979999999999</v>
      </c>
      <c r="DC724" s="38">
        <v>0.42970750000000002</v>
      </c>
      <c r="DD724" s="38">
        <v>0.44588339999999999</v>
      </c>
      <c r="DE724" s="38">
        <v>0.41614620000000002</v>
      </c>
      <c r="DF724" s="38">
        <v>0.1871893</v>
      </c>
      <c r="DG724" s="38">
        <v>0.1247723</v>
      </c>
      <c r="DH724" s="38">
        <v>8.7934999999999999E-2</v>
      </c>
      <c r="DI724" s="38">
        <v>8.8771000000000006E-3</v>
      </c>
      <c r="DJ724" s="38">
        <v>-3.4425200000000003E-2</v>
      </c>
      <c r="DK724" s="38">
        <v>-1.2443900000000001E-2</v>
      </c>
      <c r="DL724" s="38">
        <v>1.9057399999999999E-2</v>
      </c>
      <c r="DM724" s="38">
        <v>2.9394699999999999E-2</v>
      </c>
      <c r="DN724" s="38">
        <v>-3.6911399999999997E-2</v>
      </c>
      <c r="DO724" s="38">
        <v>-9.7579100000000002E-2</v>
      </c>
      <c r="DP724" s="38">
        <v>0.34604940000000001</v>
      </c>
      <c r="DQ724" s="38">
        <v>0.20938480000000001</v>
      </c>
      <c r="DR724" s="38">
        <v>3.9252999999999996E-3</v>
      </c>
      <c r="DS724" s="38">
        <v>6.9894499999999998E-2</v>
      </c>
      <c r="DT724" s="38">
        <v>-0.24807280000000001</v>
      </c>
      <c r="DU724" s="38">
        <v>-0.4594396</v>
      </c>
      <c r="DV724" s="38">
        <v>8.8660100000000006E-2</v>
      </c>
      <c r="DW724" s="38">
        <v>0.34875040000000002</v>
      </c>
      <c r="DX724" s="38">
        <v>0.42517579999999999</v>
      </c>
      <c r="DY724" s="38">
        <v>0.49752489999999999</v>
      </c>
      <c r="DZ724" s="38">
        <v>0.58094789999999996</v>
      </c>
      <c r="EA724" s="38">
        <v>0.52775419999999995</v>
      </c>
      <c r="EB724" s="38">
        <v>0.52584989999999998</v>
      </c>
      <c r="EC724" s="38">
        <v>0.48920000000000002</v>
      </c>
      <c r="ED724" s="38">
        <v>0.257853</v>
      </c>
      <c r="EE724" s="38">
        <v>0.18356649999999999</v>
      </c>
      <c r="EF724" s="38">
        <v>0.1350806</v>
      </c>
      <c r="EG724" s="38">
        <v>4.1856600000000001E-2</v>
      </c>
      <c r="EH724" s="38">
        <v>5.2433999999999996E-3</v>
      </c>
      <c r="EI724" s="38">
        <v>5.12402E-2</v>
      </c>
      <c r="EJ724" s="38">
        <v>8.8692999999999994E-2</v>
      </c>
      <c r="EK724" s="38">
        <v>7.0416800000000002E-2</v>
      </c>
      <c r="EL724" s="38">
        <v>1.09108E-2</v>
      </c>
      <c r="EM724" s="38">
        <v>-3.5804999999999999E-3</v>
      </c>
      <c r="EN724" s="38">
        <v>0.45543309999999998</v>
      </c>
      <c r="EO724" s="38">
        <v>0.25789309999999999</v>
      </c>
      <c r="EP724" s="38">
        <v>2.5260899999999999E-2</v>
      </c>
      <c r="EQ724" s="38">
        <v>0.1275297</v>
      </c>
      <c r="ER724" s="38">
        <v>-0.13891329999999999</v>
      </c>
      <c r="ES724" s="38">
        <v>-0.32365159999999998</v>
      </c>
      <c r="ET724" s="38">
        <v>0.25834750000000001</v>
      </c>
      <c r="EU724" s="38">
        <v>0.50018220000000002</v>
      </c>
      <c r="EV724" s="38">
        <v>0.5642973</v>
      </c>
      <c r="EW724" s="38">
        <v>0.58677979999999996</v>
      </c>
      <c r="EX724" s="38">
        <v>0.66865839999999999</v>
      </c>
      <c r="EY724" s="38">
        <v>0.66931799999999997</v>
      </c>
      <c r="EZ724" s="38">
        <v>0.64130880000000001</v>
      </c>
      <c r="FA724" s="38">
        <v>0.59467809999999999</v>
      </c>
      <c r="FB724" s="38">
        <v>76.157629999999997</v>
      </c>
      <c r="FC724" s="38">
        <v>75.152199999999993</v>
      </c>
      <c r="FD724" s="38">
        <v>73.256129999999999</v>
      </c>
      <c r="FE724" s="38">
        <v>70.975740000000002</v>
      </c>
      <c r="FF724" s="38">
        <v>69.001239999999996</v>
      </c>
      <c r="FG724" s="38">
        <v>67.140460000000004</v>
      </c>
      <c r="FH724" s="38">
        <v>66.525679999999994</v>
      </c>
      <c r="FI724" s="38">
        <v>70.166870000000003</v>
      </c>
      <c r="FJ724" s="38">
        <v>74.770709999999994</v>
      </c>
      <c r="FK724" s="38">
        <v>79.696659999999994</v>
      </c>
      <c r="FL724" s="38">
        <v>85.009119999999996</v>
      </c>
      <c r="FM724" s="38">
        <v>88.256900000000002</v>
      </c>
      <c r="FN724" s="38">
        <v>92.003240000000005</v>
      </c>
      <c r="FO724" s="38">
        <v>94.329449999999994</v>
      </c>
      <c r="FP724" s="38">
        <v>96.922929999999994</v>
      </c>
      <c r="FQ724" s="38">
        <v>98.369960000000006</v>
      </c>
      <c r="FR724" s="38">
        <v>99.651129999999995</v>
      </c>
      <c r="FS724" s="38">
        <v>99.549629999999993</v>
      </c>
      <c r="FT724" s="38">
        <v>97.086740000000006</v>
      </c>
      <c r="FU724" s="38">
        <v>92.102770000000007</v>
      </c>
      <c r="FV724" s="38">
        <v>85.679280000000006</v>
      </c>
      <c r="FW724">
        <v>81.380350000000007</v>
      </c>
      <c r="FX724">
        <v>78.591290000000001</v>
      </c>
      <c r="FY724">
        <v>76.358890000000002</v>
      </c>
      <c r="FZ724">
        <v>0.15458920000000001</v>
      </c>
      <c r="GA724">
        <v>1.165292</v>
      </c>
      <c r="GB724">
        <v>1</v>
      </c>
    </row>
    <row r="725" spans="1:184" x14ac:dyDescent="0.3">
      <c r="A725" t="s">
        <v>279</v>
      </c>
      <c r="B725" t="s">
        <v>1</v>
      </c>
      <c r="C725" t="s">
        <v>263</v>
      </c>
      <c r="D725" t="s">
        <v>1</v>
      </c>
      <c r="E725" t="s">
        <v>1</v>
      </c>
      <c r="F725" t="s">
        <v>1</v>
      </c>
      <c r="G725" t="s">
        <v>1</v>
      </c>
      <c r="H725" s="40" t="s">
        <v>1</v>
      </c>
      <c r="I725" s="18" t="s">
        <v>1</v>
      </c>
      <c r="J725" s="38" t="s">
        <v>1</v>
      </c>
      <c r="K725" s="18">
        <v>44805</v>
      </c>
      <c r="L725" s="38">
        <v>1752</v>
      </c>
      <c r="M725" s="38">
        <v>1752</v>
      </c>
      <c r="N725" s="38">
        <v>12.96815</v>
      </c>
      <c r="O725" s="38">
        <v>12.357189999999999</v>
      </c>
      <c r="P725" s="38">
        <v>12.08351</v>
      </c>
      <c r="Q725" s="38">
        <v>11.95346</v>
      </c>
      <c r="R725" s="38">
        <v>12.547029999999999</v>
      </c>
      <c r="S725" s="38">
        <v>14.057079999999999</v>
      </c>
      <c r="T725" s="38">
        <v>16.403500000000001</v>
      </c>
      <c r="U725" s="38">
        <v>18.992339999999999</v>
      </c>
      <c r="V725" s="38">
        <v>21.942409999999999</v>
      </c>
      <c r="W725" s="38">
        <v>24.478590000000001</v>
      </c>
      <c r="X725" s="38">
        <v>26.761240000000001</v>
      </c>
      <c r="Y725" s="38">
        <v>28.395060000000001</v>
      </c>
      <c r="Z725" s="38">
        <v>29.454730000000001</v>
      </c>
      <c r="AA725" s="38">
        <v>30.673210000000001</v>
      </c>
      <c r="AB725" s="38">
        <v>30.97514</v>
      </c>
      <c r="AC725" s="38">
        <v>30.050419999999999</v>
      </c>
      <c r="AD725" s="38">
        <v>27.477270000000001</v>
      </c>
      <c r="AE725" s="38">
        <v>25.372</v>
      </c>
      <c r="AF725" s="38">
        <v>23.460640000000001</v>
      </c>
      <c r="AG725" s="38">
        <v>21.692879999999999</v>
      </c>
      <c r="AH725" s="38">
        <v>20.161709999999999</v>
      </c>
      <c r="AI725" s="38">
        <v>18.047170000000001</v>
      </c>
      <c r="AJ725" s="38">
        <v>16.141120000000001</v>
      </c>
      <c r="AK725" s="38">
        <v>14.744490000000001</v>
      </c>
      <c r="AL725" s="38">
        <v>-0.121755</v>
      </c>
      <c r="AM725" s="38">
        <v>-0.16181380000000001</v>
      </c>
      <c r="AN725" s="38">
        <v>-4.7798800000000002E-2</v>
      </c>
      <c r="AO725" s="38">
        <v>-7.2064799999999998E-2</v>
      </c>
      <c r="AP725" s="38">
        <v>-0.119953</v>
      </c>
      <c r="AQ725" s="38">
        <v>-0.37123050000000002</v>
      </c>
      <c r="AR725" s="38">
        <v>-0.4082266</v>
      </c>
      <c r="AS725" s="38">
        <v>0.1007021</v>
      </c>
      <c r="AT725" s="38">
        <v>0.13723579999999999</v>
      </c>
      <c r="AU725" s="38">
        <v>0.115912</v>
      </c>
      <c r="AV725" s="38">
        <v>0.32498579999999999</v>
      </c>
      <c r="AW725" s="38">
        <v>9.9836400000000006E-2</v>
      </c>
      <c r="AX725" s="38">
        <v>9.2928399999999994E-2</v>
      </c>
      <c r="AY725" s="38">
        <v>-1.6743000000000001E-2</v>
      </c>
      <c r="AZ725" s="38">
        <v>-0.38832620000000001</v>
      </c>
      <c r="BA725" s="38">
        <v>-0.77778860000000005</v>
      </c>
      <c r="BB725" s="38">
        <v>-0.48542200000000002</v>
      </c>
      <c r="BC725" s="38">
        <v>-0.8334762</v>
      </c>
      <c r="BD725" s="38">
        <v>-0.67991939999999995</v>
      </c>
      <c r="BE725" s="38">
        <v>-0.48829289999999997</v>
      </c>
      <c r="BF725" s="38">
        <v>-5.5597800000000003E-2</v>
      </c>
      <c r="BG725" s="38">
        <v>9.4116400000000003E-2</v>
      </c>
      <c r="BH725" s="38">
        <v>-9.1031299999999996E-2</v>
      </c>
      <c r="BI725" s="38">
        <v>7.1739999999999998E-4</v>
      </c>
      <c r="BJ725" s="38">
        <v>-7.3032600000000003E-2</v>
      </c>
      <c r="BK725" s="38">
        <v>-0.11931120000000001</v>
      </c>
      <c r="BL725" s="38">
        <v>-1.00968E-2</v>
      </c>
      <c r="BM725" s="38">
        <v>-3.8854699999999999E-2</v>
      </c>
      <c r="BN725" s="38">
        <v>-8.4138000000000004E-2</v>
      </c>
      <c r="BO725" s="38">
        <v>-0.32744119999999999</v>
      </c>
      <c r="BP725" s="38">
        <v>-0.31845960000000001</v>
      </c>
      <c r="BQ725" s="38">
        <v>0.15236559999999999</v>
      </c>
      <c r="BR725" s="38">
        <v>0.1832519</v>
      </c>
      <c r="BS725" s="38">
        <v>0.1649195</v>
      </c>
      <c r="BT725" s="38">
        <v>0.36428169999999999</v>
      </c>
      <c r="BU725" s="38">
        <v>0.146925</v>
      </c>
      <c r="BV725" s="38">
        <v>0.1290927</v>
      </c>
      <c r="BW725" s="38">
        <v>3.4831300000000003E-2</v>
      </c>
      <c r="BX725" s="38">
        <v>-0.31786740000000002</v>
      </c>
      <c r="BY725" s="38">
        <v>-0.68800939999999999</v>
      </c>
      <c r="BZ725" s="38">
        <v>-0.40196009999999999</v>
      </c>
      <c r="CA725" s="38">
        <v>-0.73343309999999995</v>
      </c>
      <c r="CB725" s="38">
        <v>-0.56643580000000004</v>
      </c>
      <c r="CC725" s="38">
        <v>-0.399814</v>
      </c>
      <c r="CD725" s="38">
        <v>3.3770799999999997E-2</v>
      </c>
      <c r="CE725" s="38">
        <v>0.2155059</v>
      </c>
      <c r="CF725" s="38">
        <v>2.8560800000000001E-2</v>
      </c>
      <c r="CG725" s="38">
        <v>0.1066025</v>
      </c>
      <c r="CH725" s="38">
        <v>-3.9287700000000002E-2</v>
      </c>
      <c r="CI725" s="38">
        <v>-8.9874099999999998E-2</v>
      </c>
      <c r="CJ725" s="38">
        <v>1.6015600000000001E-2</v>
      </c>
      <c r="CK725" s="38">
        <v>-1.58534E-2</v>
      </c>
      <c r="CL725" s="38">
        <v>-5.9332700000000002E-2</v>
      </c>
      <c r="CM725" s="38">
        <v>-0.29711290000000001</v>
      </c>
      <c r="CN725" s="38">
        <v>-0.25628719999999999</v>
      </c>
      <c r="CO725" s="38">
        <v>0.1881476</v>
      </c>
      <c r="CP725" s="38">
        <v>0.21512249999999999</v>
      </c>
      <c r="CQ725" s="38">
        <v>0.19886200000000001</v>
      </c>
      <c r="CR725" s="38">
        <v>0.39149800000000001</v>
      </c>
      <c r="CS725" s="38">
        <v>0.17953849999999999</v>
      </c>
      <c r="CT725" s="38">
        <v>0.1541399</v>
      </c>
      <c r="CU725" s="38">
        <v>7.0551600000000006E-2</v>
      </c>
      <c r="CV725" s="38">
        <v>-0.26906790000000003</v>
      </c>
      <c r="CW725" s="38">
        <v>-0.62582870000000002</v>
      </c>
      <c r="CX725" s="38">
        <v>-0.34415469999999998</v>
      </c>
      <c r="CY725" s="38">
        <v>-0.6641435</v>
      </c>
      <c r="CZ725" s="38">
        <v>-0.48783739999999998</v>
      </c>
      <c r="DA725" s="38">
        <v>-0.33853369999999999</v>
      </c>
      <c r="DB725" s="38">
        <v>9.5667199999999994E-2</v>
      </c>
      <c r="DC725" s="38">
        <v>0.29957980000000001</v>
      </c>
      <c r="DD725" s="38">
        <v>0.1113899</v>
      </c>
      <c r="DE725" s="38">
        <v>0.1799383</v>
      </c>
      <c r="DF725" s="38">
        <v>-5.5427000000000002E-3</v>
      </c>
      <c r="DG725" s="38">
        <v>-6.0436999999999998E-2</v>
      </c>
      <c r="DH725" s="38">
        <v>4.2127900000000003E-2</v>
      </c>
      <c r="DI725" s="38">
        <v>7.1478000000000002E-3</v>
      </c>
      <c r="DJ725" s="38">
        <v>-3.45274E-2</v>
      </c>
      <c r="DK725" s="38">
        <v>-0.26678459999999998</v>
      </c>
      <c r="DL725" s="38">
        <v>-0.19411490000000001</v>
      </c>
      <c r="DM725" s="38">
        <v>0.22392960000000001</v>
      </c>
      <c r="DN725" s="38">
        <v>0.24699299999999999</v>
      </c>
      <c r="DO725" s="38">
        <v>0.23280439999999999</v>
      </c>
      <c r="DP725" s="38">
        <v>0.41871429999999998</v>
      </c>
      <c r="DQ725" s="38">
        <v>0.2121519</v>
      </c>
      <c r="DR725" s="38">
        <v>0.17918719999999999</v>
      </c>
      <c r="DS725" s="38">
        <v>0.1062719</v>
      </c>
      <c r="DT725" s="38">
        <v>-0.2202684</v>
      </c>
      <c r="DU725" s="38">
        <v>-0.56364789999999998</v>
      </c>
      <c r="DV725" s="38">
        <v>-0.28634939999999998</v>
      </c>
      <c r="DW725" s="38">
        <v>-0.59485390000000005</v>
      </c>
      <c r="DX725" s="38">
        <v>-0.40923910000000002</v>
      </c>
      <c r="DY725" s="38">
        <v>-0.27725339999999998</v>
      </c>
      <c r="DZ725" s="38">
        <v>0.1575636</v>
      </c>
      <c r="EA725" s="38">
        <v>0.38365369999999999</v>
      </c>
      <c r="EB725" s="38">
        <v>0.19421910000000001</v>
      </c>
      <c r="EC725" s="38">
        <v>0.253274</v>
      </c>
      <c r="ED725" s="38">
        <v>4.3179599999999999E-2</v>
      </c>
      <c r="EE725" s="38">
        <v>-1.7934499999999999E-2</v>
      </c>
      <c r="EF725" s="38">
        <v>7.9829999999999998E-2</v>
      </c>
      <c r="EG725" s="38">
        <v>4.0357900000000002E-2</v>
      </c>
      <c r="EH725" s="38">
        <v>1.2876000000000001E-3</v>
      </c>
      <c r="EI725" s="38">
        <v>-0.22299530000000001</v>
      </c>
      <c r="EJ725" s="38">
        <v>-0.10434789999999999</v>
      </c>
      <c r="EK725" s="38">
        <v>0.27559309999999998</v>
      </c>
      <c r="EL725" s="38">
        <v>0.29300910000000002</v>
      </c>
      <c r="EM725" s="38">
        <v>0.28181200000000001</v>
      </c>
      <c r="EN725" s="38">
        <v>0.45801029999999998</v>
      </c>
      <c r="EO725" s="38">
        <v>0.25924049999999998</v>
      </c>
      <c r="EP725" s="38">
        <v>0.2153514</v>
      </c>
      <c r="EQ725" s="38">
        <v>0.15784629999999999</v>
      </c>
      <c r="ER725" s="38">
        <v>-0.14980969999999999</v>
      </c>
      <c r="ES725" s="38">
        <v>-0.47386869999999998</v>
      </c>
      <c r="ET725" s="38">
        <v>-0.2028875</v>
      </c>
      <c r="EU725" s="38">
        <v>-0.49481069999999999</v>
      </c>
      <c r="EV725" s="38">
        <v>-0.2957555</v>
      </c>
      <c r="EW725" s="38">
        <v>-0.18877450000000001</v>
      </c>
      <c r="EX725" s="38">
        <v>0.24693219999999999</v>
      </c>
      <c r="EY725" s="38">
        <v>0.50504309999999997</v>
      </c>
      <c r="EZ725" s="38">
        <v>0.31381120000000001</v>
      </c>
      <c r="FA725" s="38">
        <v>0.35915910000000001</v>
      </c>
      <c r="FB725" s="38">
        <v>72.552149999999997</v>
      </c>
      <c r="FC725" s="38">
        <v>69.347059999999999</v>
      </c>
      <c r="FD725" s="38">
        <v>67.589070000000007</v>
      </c>
      <c r="FE725" s="38">
        <v>66.387420000000006</v>
      </c>
      <c r="FF725" s="38">
        <v>65.835740000000001</v>
      </c>
      <c r="FG725" s="38">
        <v>63.566000000000003</v>
      </c>
      <c r="FH725" s="38">
        <v>63.186360000000001</v>
      </c>
      <c r="FI725" s="38">
        <v>67.561409999999995</v>
      </c>
      <c r="FJ725" s="38">
        <v>74.855419999999995</v>
      </c>
      <c r="FK725" s="38">
        <v>81.113919999999993</v>
      </c>
      <c r="FL725" s="38">
        <v>86.444010000000006</v>
      </c>
      <c r="FM725" s="38">
        <v>90.903189999999995</v>
      </c>
      <c r="FN725" s="38">
        <v>94.31223</v>
      </c>
      <c r="FO725" s="38">
        <v>97.591589999999997</v>
      </c>
      <c r="FP725" s="38">
        <v>99.622690000000006</v>
      </c>
      <c r="FQ725" s="38">
        <v>101.1865</v>
      </c>
      <c r="FR725" s="38">
        <v>101.31829999999999</v>
      </c>
      <c r="FS725" s="38">
        <v>100.5004</v>
      </c>
      <c r="FT725" s="38">
        <v>98.761219999999994</v>
      </c>
      <c r="FU725" s="38">
        <v>93.363759999999999</v>
      </c>
      <c r="FV725" s="38">
        <v>87.817310000000006</v>
      </c>
      <c r="FW725">
        <v>83.318020000000004</v>
      </c>
      <c r="FX725">
        <v>80.588999999999999</v>
      </c>
      <c r="FY725">
        <v>78.884979999999999</v>
      </c>
      <c r="FZ725">
        <v>0.1186849</v>
      </c>
      <c r="GA725">
        <v>1.007115</v>
      </c>
      <c r="GB725">
        <v>1</v>
      </c>
    </row>
    <row r="726" spans="1:184" x14ac:dyDescent="0.3">
      <c r="A726" t="s">
        <v>279</v>
      </c>
      <c r="B726" t="s">
        <v>1</v>
      </c>
      <c r="C726" t="s">
        <v>263</v>
      </c>
      <c r="D726" t="s">
        <v>1</v>
      </c>
      <c r="E726" t="s">
        <v>1</v>
      </c>
      <c r="F726" t="s">
        <v>1</v>
      </c>
      <c r="G726" t="s">
        <v>1</v>
      </c>
      <c r="H726" s="40" t="s">
        <v>1</v>
      </c>
      <c r="I726" s="18" t="s">
        <v>1</v>
      </c>
      <c r="J726" s="38" t="s">
        <v>1</v>
      </c>
      <c r="K726" s="18">
        <v>44809</v>
      </c>
      <c r="L726" s="38">
        <v>1752</v>
      </c>
      <c r="M726" s="38">
        <v>1752</v>
      </c>
      <c r="N726" s="38">
        <v>14.680859999999999</v>
      </c>
      <c r="O726" s="38">
        <v>13.82586</v>
      </c>
      <c r="P726" s="38">
        <v>13.275729999999999</v>
      </c>
      <c r="Q726" s="38">
        <v>12.871040000000001</v>
      </c>
      <c r="R726" s="38">
        <v>12.93669</v>
      </c>
      <c r="S726" s="38">
        <v>13.218529999999999</v>
      </c>
      <c r="T726" s="38">
        <v>13.46256</v>
      </c>
      <c r="U726" s="38">
        <v>14.63044</v>
      </c>
      <c r="V726" s="38">
        <v>16.412369999999999</v>
      </c>
      <c r="W726" s="38">
        <v>18.439920000000001</v>
      </c>
      <c r="X726" s="38">
        <v>20.367069999999998</v>
      </c>
      <c r="Y726" s="38">
        <v>21.845590000000001</v>
      </c>
      <c r="Z726" s="38">
        <v>23.027660000000001</v>
      </c>
      <c r="AA726" s="38">
        <v>24.026759999999999</v>
      </c>
      <c r="AB726" s="38">
        <v>24.48516</v>
      </c>
      <c r="AC726" s="38">
        <v>24.786280000000001</v>
      </c>
      <c r="AD726" s="38">
        <v>24.738589999999999</v>
      </c>
      <c r="AE726" s="38">
        <v>24.050080000000001</v>
      </c>
      <c r="AF726" s="38">
        <v>23.253799999999998</v>
      </c>
      <c r="AG726" s="38">
        <v>21.747019999999999</v>
      </c>
      <c r="AH726" s="38">
        <v>20.56109</v>
      </c>
      <c r="AI726" s="38">
        <v>19.408619999999999</v>
      </c>
      <c r="AJ726" s="38">
        <v>17.51032</v>
      </c>
      <c r="AK726" s="38">
        <v>16.258330000000001</v>
      </c>
      <c r="AL726" s="38">
        <v>1.014794</v>
      </c>
      <c r="AM726" s="38">
        <v>0.62637659999999995</v>
      </c>
      <c r="AN726" s="38">
        <v>0.54122049999999999</v>
      </c>
      <c r="AO726" s="38">
        <v>6.7351900000000006E-2</v>
      </c>
      <c r="AP726" s="38">
        <v>-0.41103630000000002</v>
      </c>
      <c r="AQ726" s="38">
        <v>-0.86811050000000001</v>
      </c>
      <c r="AR726" s="38">
        <v>-1.5386029999999999</v>
      </c>
      <c r="AS726" s="38">
        <v>-1.0710090000000001</v>
      </c>
      <c r="AT726" s="38">
        <v>-0.1618174</v>
      </c>
      <c r="AU726" s="38">
        <v>0.10723829999999999</v>
      </c>
      <c r="AV726" s="38">
        <v>6.5212900000000004E-2</v>
      </c>
      <c r="AW726" s="38">
        <v>0.2135997</v>
      </c>
      <c r="AX726" s="38">
        <v>7.0202700000000007E-2</v>
      </c>
      <c r="AY726" s="38">
        <v>-0.153668</v>
      </c>
      <c r="AZ726" s="38">
        <v>-0.57151750000000001</v>
      </c>
      <c r="BA726" s="38">
        <v>-0.58978680000000006</v>
      </c>
      <c r="BB726" s="38">
        <v>-0.1138517</v>
      </c>
      <c r="BC726" s="38">
        <v>5.5148999999999997E-2</v>
      </c>
      <c r="BD726" s="38">
        <v>0.48429359999999999</v>
      </c>
      <c r="BE726" s="38">
        <v>3.4949999999999998E-3</v>
      </c>
      <c r="BF726" s="38">
        <v>0.14802190000000001</v>
      </c>
      <c r="BG726" s="38">
        <v>0.81544399999999995</v>
      </c>
      <c r="BH726" s="38">
        <v>0.61178520000000003</v>
      </c>
      <c r="BI726" s="38">
        <v>0.79611010000000004</v>
      </c>
      <c r="BJ726" s="38">
        <v>1.111974</v>
      </c>
      <c r="BK726" s="38">
        <v>0.70337689999999997</v>
      </c>
      <c r="BL726" s="38">
        <v>0.60919069999999997</v>
      </c>
      <c r="BM726" s="38">
        <v>0.1119711</v>
      </c>
      <c r="BN726" s="38">
        <v>-0.3519505</v>
      </c>
      <c r="BO726" s="38">
        <v>-0.76560740000000005</v>
      </c>
      <c r="BP726" s="38">
        <v>-1.438288</v>
      </c>
      <c r="BQ726" s="38">
        <v>-0.96845700000000001</v>
      </c>
      <c r="BR726" s="38">
        <v>-5.7256599999999998E-2</v>
      </c>
      <c r="BS726" s="38">
        <v>0.23709050000000001</v>
      </c>
      <c r="BT726" s="38">
        <v>0.20235649999999999</v>
      </c>
      <c r="BU726" s="38">
        <v>0.30362169999999999</v>
      </c>
      <c r="BV726" s="38">
        <v>0.1235952</v>
      </c>
      <c r="BW726" s="38">
        <v>-9.37307E-2</v>
      </c>
      <c r="BX726" s="38">
        <v>-0.49268499999999998</v>
      </c>
      <c r="BY726" s="38">
        <v>-0.47887289999999999</v>
      </c>
      <c r="BZ726" s="38">
        <v>2.7896399999999998E-2</v>
      </c>
      <c r="CA726" s="38">
        <v>0.202068</v>
      </c>
      <c r="CB726" s="38">
        <v>0.69209719999999997</v>
      </c>
      <c r="CC726" s="38">
        <v>0.2928809</v>
      </c>
      <c r="CD726" s="38">
        <v>0.47906569999999998</v>
      </c>
      <c r="CE726" s="38">
        <v>1.0774490000000001</v>
      </c>
      <c r="CF726" s="38">
        <v>0.85128119999999996</v>
      </c>
      <c r="CG726" s="38">
        <v>0.99360090000000001</v>
      </c>
      <c r="CH726" s="38">
        <v>1.1792800000000001</v>
      </c>
      <c r="CI726" s="38">
        <v>0.75670720000000002</v>
      </c>
      <c r="CJ726" s="38">
        <v>0.65626660000000003</v>
      </c>
      <c r="CK726" s="38">
        <v>0.14287430000000001</v>
      </c>
      <c r="CL726" s="38">
        <v>-0.31102780000000002</v>
      </c>
      <c r="CM726" s="38">
        <v>-0.69461410000000001</v>
      </c>
      <c r="CN726" s="38">
        <v>-1.368811</v>
      </c>
      <c r="CO726" s="38">
        <v>-0.89742949999999999</v>
      </c>
      <c r="CP726" s="38">
        <v>1.5161900000000001E-2</v>
      </c>
      <c r="CQ726" s="38">
        <v>0.32702579999999998</v>
      </c>
      <c r="CR726" s="38">
        <v>0.29734179999999999</v>
      </c>
      <c r="CS726" s="38">
        <v>0.36597069999999998</v>
      </c>
      <c r="CT726" s="38">
        <v>0.16057469999999999</v>
      </c>
      <c r="CU726" s="38">
        <v>-5.2218399999999998E-2</v>
      </c>
      <c r="CV726" s="38">
        <v>-0.43808589999999997</v>
      </c>
      <c r="CW726" s="38">
        <v>-0.40205429999999998</v>
      </c>
      <c r="CX726" s="38">
        <v>0.12607070000000001</v>
      </c>
      <c r="CY726" s="38">
        <v>0.30382369999999997</v>
      </c>
      <c r="CZ726" s="38">
        <v>0.83602120000000002</v>
      </c>
      <c r="DA726" s="38">
        <v>0.49330879999999999</v>
      </c>
      <c r="DB726" s="38">
        <v>0.70834569999999997</v>
      </c>
      <c r="DC726" s="38">
        <v>1.2589129999999999</v>
      </c>
      <c r="DD726" s="38">
        <v>1.017155</v>
      </c>
      <c r="DE726" s="38">
        <v>1.130382</v>
      </c>
      <c r="DF726" s="38">
        <v>1.246586</v>
      </c>
      <c r="DG726" s="38">
        <v>0.81003740000000002</v>
      </c>
      <c r="DH726" s="38">
        <v>0.70334260000000004</v>
      </c>
      <c r="DI726" s="38">
        <v>0.1737775</v>
      </c>
      <c r="DJ726" s="38">
        <v>-0.27010509999999999</v>
      </c>
      <c r="DK726" s="38">
        <v>-0.62362070000000003</v>
      </c>
      <c r="DL726" s="38">
        <v>-1.2993330000000001</v>
      </c>
      <c r="DM726" s="38">
        <v>-0.82640210000000003</v>
      </c>
      <c r="DN726" s="38">
        <v>8.7580400000000003E-2</v>
      </c>
      <c r="DO726" s="38">
        <v>0.41696100000000003</v>
      </c>
      <c r="DP726" s="38">
        <v>0.39232699999999998</v>
      </c>
      <c r="DQ726" s="38">
        <v>0.42831970000000003</v>
      </c>
      <c r="DR726" s="38">
        <v>0.19755420000000001</v>
      </c>
      <c r="DS726" s="38">
        <v>-1.0706E-2</v>
      </c>
      <c r="DT726" s="38">
        <v>-0.38348680000000002</v>
      </c>
      <c r="DU726" s="38">
        <v>-0.32523570000000002</v>
      </c>
      <c r="DV726" s="38">
        <v>0.224245</v>
      </c>
      <c r="DW726" s="38">
        <v>0.40557939999999998</v>
      </c>
      <c r="DX726" s="38">
        <v>0.97994530000000002</v>
      </c>
      <c r="DY726" s="38">
        <v>0.69373660000000004</v>
      </c>
      <c r="DZ726" s="38">
        <v>0.93762559999999995</v>
      </c>
      <c r="EA726" s="38">
        <v>1.440377</v>
      </c>
      <c r="EB726" s="38">
        <v>1.1830290000000001</v>
      </c>
      <c r="EC726" s="38">
        <v>1.267164</v>
      </c>
      <c r="ED726" s="38">
        <v>1.3437650000000001</v>
      </c>
      <c r="EE726" s="38">
        <v>0.88703779999999999</v>
      </c>
      <c r="EF726" s="38">
        <v>0.77131280000000002</v>
      </c>
      <c r="EG726" s="38">
        <v>0.2183967</v>
      </c>
      <c r="EH726" s="38">
        <v>-0.21101929999999999</v>
      </c>
      <c r="EI726" s="38">
        <v>-0.52111759999999996</v>
      </c>
      <c r="EJ726" s="38">
        <v>-1.1990179999999999</v>
      </c>
      <c r="EK726" s="38">
        <v>-0.72384970000000004</v>
      </c>
      <c r="EL726" s="38">
        <v>0.19214129999999999</v>
      </c>
      <c r="EM726" s="38">
        <v>0.54681329999999995</v>
      </c>
      <c r="EN726" s="38">
        <v>0.52947060000000001</v>
      </c>
      <c r="EO726" s="38">
        <v>0.51834179999999996</v>
      </c>
      <c r="EP726" s="38">
        <v>0.25094670000000002</v>
      </c>
      <c r="EQ726" s="38">
        <v>4.9231299999999999E-2</v>
      </c>
      <c r="ER726" s="38">
        <v>-0.30465439999999999</v>
      </c>
      <c r="ES726" s="38">
        <v>-0.21432190000000001</v>
      </c>
      <c r="ET726" s="38">
        <v>0.36599310000000002</v>
      </c>
      <c r="EU726" s="38">
        <v>0.5524985</v>
      </c>
      <c r="EV726" s="38">
        <v>1.1877489999999999</v>
      </c>
      <c r="EW726" s="38">
        <v>0.98312259999999996</v>
      </c>
      <c r="EX726" s="38">
        <v>1.268669</v>
      </c>
      <c r="EY726" s="38">
        <v>1.702383</v>
      </c>
      <c r="EZ726" s="38">
        <v>1.422525</v>
      </c>
      <c r="FA726" s="38">
        <v>1.464655</v>
      </c>
      <c r="FB726" s="38">
        <v>76.230540000000005</v>
      </c>
      <c r="FC726" s="38">
        <v>74.831270000000004</v>
      </c>
      <c r="FD726" s="38">
        <v>72.781390000000002</v>
      </c>
      <c r="FE726" s="38">
        <v>71.712900000000005</v>
      </c>
      <c r="FF726" s="38">
        <v>71.274780000000007</v>
      </c>
      <c r="FG726" s="38">
        <v>70.599959999999996</v>
      </c>
      <c r="FH726" s="38">
        <v>70.185130000000001</v>
      </c>
      <c r="FI726" s="38">
        <v>71.508660000000006</v>
      </c>
      <c r="FJ726" s="38">
        <v>77.20147</v>
      </c>
      <c r="FK726" s="38">
        <v>85.009960000000007</v>
      </c>
      <c r="FL726" s="38">
        <v>91.612470000000002</v>
      </c>
      <c r="FM726" s="38">
        <v>96.650850000000005</v>
      </c>
      <c r="FN726" s="38">
        <v>99.698049999999995</v>
      </c>
      <c r="FO726" s="38">
        <v>103.1656</v>
      </c>
      <c r="FP726" s="38">
        <v>105.60129999999999</v>
      </c>
      <c r="FQ726" s="38">
        <v>107.16500000000001</v>
      </c>
      <c r="FR726" s="38">
        <v>107.2111</v>
      </c>
      <c r="FS726" s="38">
        <v>106.1138</v>
      </c>
      <c r="FT726" s="38">
        <v>104.0026</v>
      </c>
      <c r="FU726" s="38">
        <v>96.829710000000006</v>
      </c>
      <c r="FV726" s="38">
        <v>92.139499999999998</v>
      </c>
      <c r="FW726">
        <v>89.357740000000007</v>
      </c>
      <c r="FX726">
        <v>85.780289999999994</v>
      </c>
      <c r="FY726">
        <v>85.096599999999995</v>
      </c>
      <c r="FZ726">
        <v>0.26382889999999998</v>
      </c>
      <c r="GA726">
        <v>3.9204569999999999</v>
      </c>
      <c r="GB726">
        <v>1</v>
      </c>
    </row>
    <row r="727" spans="1:184" x14ac:dyDescent="0.3">
      <c r="A727" t="s">
        <v>279</v>
      </c>
      <c r="B727" t="s">
        <v>1</v>
      </c>
      <c r="C727" t="s">
        <v>263</v>
      </c>
      <c r="D727" t="s">
        <v>1</v>
      </c>
      <c r="E727" t="s">
        <v>1</v>
      </c>
      <c r="F727" t="s">
        <v>1</v>
      </c>
      <c r="G727" t="s">
        <v>1</v>
      </c>
      <c r="H727" s="40" t="s">
        <v>1</v>
      </c>
      <c r="I727" s="18" t="s">
        <v>1</v>
      </c>
      <c r="J727" s="38" t="s">
        <v>1</v>
      </c>
      <c r="K727" s="18">
        <v>44810</v>
      </c>
      <c r="L727" s="38">
        <v>1752</v>
      </c>
      <c r="M727" s="38">
        <v>1752</v>
      </c>
      <c r="N727" s="38">
        <v>14.92564</v>
      </c>
      <c r="O727" s="38">
        <v>14.21078</v>
      </c>
      <c r="P727" s="38">
        <v>13.818759999999999</v>
      </c>
      <c r="Q727" s="38">
        <v>13.85838</v>
      </c>
      <c r="R727" s="38">
        <v>14.290240000000001</v>
      </c>
      <c r="S727" s="38">
        <v>16.05772</v>
      </c>
      <c r="T727" s="38">
        <v>18.98104</v>
      </c>
      <c r="U727" s="38">
        <v>21.683029999999999</v>
      </c>
      <c r="V727" s="38">
        <v>25.213909999999998</v>
      </c>
      <c r="W727" s="38">
        <v>27.91677</v>
      </c>
      <c r="X727" s="38">
        <v>30.499230000000001</v>
      </c>
      <c r="Y727" s="38">
        <v>32.246079999999999</v>
      </c>
      <c r="Z727" s="38">
        <v>33.038080000000001</v>
      </c>
      <c r="AA727" s="38">
        <v>34.071060000000003</v>
      </c>
      <c r="AB727" s="38">
        <v>34.298050000000003</v>
      </c>
      <c r="AC727" s="38">
        <v>33.320529999999998</v>
      </c>
      <c r="AD727" s="38">
        <v>30.691140000000001</v>
      </c>
      <c r="AE727" s="38">
        <v>28.390129999999999</v>
      </c>
      <c r="AF727" s="38">
        <v>25.941420000000001</v>
      </c>
      <c r="AG727" s="38">
        <v>24.061</v>
      </c>
      <c r="AH727" s="38">
        <v>22.419650000000001</v>
      </c>
      <c r="AI727" s="38">
        <v>20.329550000000001</v>
      </c>
      <c r="AJ727" s="38">
        <v>18.234529999999999</v>
      </c>
      <c r="AK727" s="38">
        <v>16.391089999999998</v>
      </c>
      <c r="AL727" s="38">
        <v>0.44824249999999999</v>
      </c>
      <c r="AM727" s="38">
        <v>0.3350205</v>
      </c>
      <c r="AN727" s="38">
        <v>0.2301397</v>
      </c>
      <c r="AO727" s="38">
        <v>8.4239499999999995E-2</v>
      </c>
      <c r="AP727" s="38">
        <v>-0.35396270000000002</v>
      </c>
      <c r="AQ727" s="38">
        <v>-0.3626471</v>
      </c>
      <c r="AR727" s="38">
        <v>-0.53821220000000003</v>
      </c>
      <c r="AS727" s="38">
        <v>-0.58060540000000005</v>
      </c>
      <c r="AT727" s="38">
        <v>-0.80655109999999997</v>
      </c>
      <c r="AU727" s="38">
        <v>-0.60380460000000002</v>
      </c>
      <c r="AV727" s="38">
        <v>-0.2104386</v>
      </c>
      <c r="AW727" s="38">
        <v>-0.22696540000000001</v>
      </c>
      <c r="AX727" s="38">
        <v>-0.14631630000000001</v>
      </c>
      <c r="AY727" s="38">
        <v>-9.0269299999999997E-2</v>
      </c>
      <c r="AZ727" s="38">
        <v>0.1176413</v>
      </c>
      <c r="BA727" s="38">
        <v>0.75438110000000003</v>
      </c>
      <c r="BB727" s="38">
        <v>1.679278</v>
      </c>
      <c r="BC727" s="38">
        <v>0.96851069999999995</v>
      </c>
      <c r="BD727" s="38">
        <v>0.67845169999999999</v>
      </c>
      <c r="BE727" s="38">
        <v>0.4403569</v>
      </c>
      <c r="BF727" s="38">
        <v>0.47437279999999998</v>
      </c>
      <c r="BG727" s="38">
        <v>0.2939658</v>
      </c>
      <c r="BH727" s="38">
        <v>0.16057489999999999</v>
      </c>
      <c r="BI727" s="38">
        <v>-0.15309429999999999</v>
      </c>
      <c r="BJ727" s="38">
        <v>0.61414239999999998</v>
      </c>
      <c r="BK727" s="38">
        <v>0.46816039999999998</v>
      </c>
      <c r="BL727" s="38">
        <v>0.34388269999999999</v>
      </c>
      <c r="BM727" s="38">
        <v>0.1645238</v>
      </c>
      <c r="BN727" s="38">
        <v>-0.28715950000000001</v>
      </c>
      <c r="BO727" s="38">
        <v>-0.25477919999999998</v>
      </c>
      <c r="BP727" s="38">
        <v>-0.40028599999999998</v>
      </c>
      <c r="BQ727" s="38">
        <v>-0.48880620000000002</v>
      </c>
      <c r="BR727" s="38">
        <v>-0.66482030000000003</v>
      </c>
      <c r="BS727" s="38">
        <v>-0.44834800000000002</v>
      </c>
      <c r="BT727" s="38">
        <v>-6.8109000000000003E-2</v>
      </c>
      <c r="BU727" s="38">
        <v>-9.7235199999999994E-2</v>
      </c>
      <c r="BV727" s="38">
        <v>-7.8264299999999995E-2</v>
      </c>
      <c r="BW727" s="38">
        <v>-3.8436999999999998E-3</v>
      </c>
      <c r="BX727" s="38">
        <v>0.2866281</v>
      </c>
      <c r="BY727" s="38">
        <v>0.96795889999999996</v>
      </c>
      <c r="BZ727" s="38">
        <v>1.944763</v>
      </c>
      <c r="CA727" s="38">
        <v>1.213517</v>
      </c>
      <c r="CB727" s="38">
        <v>0.89885130000000002</v>
      </c>
      <c r="CC727" s="38">
        <v>0.59604040000000003</v>
      </c>
      <c r="CD727" s="38">
        <v>0.59557590000000005</v>
      </c>
      <c r="CE727" s="38">
        <v>0.52693129999999999</v>
      </c>
      <c r="CF727" s="38">
        <v>0.4038503</v>
      </c>
      <c r="CG727" s="38">
        <v>6.6309000000000007E-2</v>
      </c>
      <c r="CH727" s="38">
        <v>0.72904420000000003</v>
      </c>
      <c r="CI727" s="38">
        <v>0.56037269999999995</v>
      </c>
      <c r="CJ727" s="38">
        <v>0.4226607</v>
      </c>
      <c r="CK727" s="38">
        <v>0.2201284</v>
      </c>
      <c r="CL727" s="38">
        <v>-0.24089179999999999</v>
      </c>
      <c r="CM727" s="38">
        <v>-0.18007020000000001</v>
      </c>
      <c r="CN727" s="38">
        <v>-0.3047588</v>
      </c>
      <c r="CO727" s="38">
        <v>-0.4252262</v>
      </c>
      <c r="CP727" s="38">
        <v>-0.566658</v>
      </c>
      <c r="CQ727" s="38">
        <v>-0.34067930000000002</v>
      </c>
      <c r="CR727" s="38">
        <v>3.0467999999999999E-2</v>
      </c>
      <c r="CS727" s="38">
        <v>-7.3844999999999996E-3</v>
      </c>
      <c r="CT727" s="38">
        <v>-3.1131599999999999E-2</v>
      </c>
      <c r="CU727" s="38">
        <v>5.6014399999999999E-2</v>
      </c>
      <c r="CV727" s="38">
        <v>0.40366780000000002</v>
      </c>
      <c r="CW727" s="38">
        <v>1.115882</v>
      </c>
      <c r="CX727" s="38">
        <v>2.1286360000000002</v>
      </c>
      <c r="CY727" s="38">
        <v>1.383208</v>
      </c>
      <c r="CZ727" s="38">
        <v>1.051499</v>
      </c>
      <c r="DA727" s="38">
        <v>0.7038664</v>
      </c>
      <c r="DB727" s="38">
        <v>0.67952069999999998</v>
      </c>
      <c r="DC727" s="38">
        <v>0.68828250000000002</v>
      </c>
      <c r="DD727" s="38">
        <v>0.57234200000000002</v>
      </c>
      <c r="DE727" s="38">
        <v>0.21826699999999999</v>
      </c>
      <c r="DF727" s="38">
        <v>0.84394599999999997</v>
      </c>
      <c r="DG727" s="38">
        <v>0.65258499999999997</v>
      </c>
      <c r="DH727" s="38">
        <v>0.50143870000000001</v>
      </c>
      <c r="DI727" s="38">
        <v>0.27573310000000001</v>
      </c>
      <c r="DJ727" s="38">
        <v>-0.19462399999999999</v>
      </c>
      <c r="DK727" s="38">
        <v>-0.1053612</v>
      </c>
      <c r="DL727" s="38">
        <v>-0.20923149999999999</v>
      </c>
      <c r="DM727" s="38">
        <v>-0.36164629999999998</v>
      </c>
      <c r="DN727" s="38">
        <v>-0.46849560000000001</v>
      </c>
      <c r="DO727" s="38">
        <v>-0.23301050000000001</v>
      </c>
      <c r="DP727" s="38">
        <v>0.12904499999999999</v>
      </c>
      <c r="DQ727" s="38">
        <v>8.2466200000000003E-2</v>
      </c>
      <c r="DR727" s="38">
        <v>1.6001100000000001E-2</v>
      </c>
      <c r="DS727" s="38">
        <v>0.1158725</v>
      </c>
      <c r="DT727" s="38">
        <v>0.52070749999999999</v>
      </c>
      <c r="DU727" s="38">
        <v>1.263806</v>
      </c>
      <c r="DV727" s="38">
        <v>2.3125100000000001</v>
      </c>
      <c r="DW727" s="38">
        <v>1.552899</v>
      </c>
      <c r="DX727" s="38">
        <v>1.2041470000000001</v>
      </c>
      <c r="DY727" s="38">
        <v>0.81169239999999998</v>
      </c>
      <c r="DZ727" s="38">
        <v>0.76346559999999997</v>
      </c>
      <c r="EA727" s="38">
        <v>0.84963370000000005</v>
      </c>
      <c r="EB727" s="38">
        <v>0.74083379999999999</v>
      </c>
      <c r="EC727" s="38">
        <v>0.37022500000000003</v>
      </c>
      <c r="ED727" s="38">
        <v>1.009846</v>
      </c>
      <c r="EE727" s="38">
        <v>0.78572489999999995</v>
      </c>
      <c r="EF727" s="38">
        <v>0.61518170000000005</v>
      </c>
      <c r="EG727" s="38">
        <v>0.35601729999999998</v>
      </c>
      <c r="EH727" s="38">
        <v>-0.12782070000000001</v>
      </c>
      <c r="EI727" s="38">
        <v>2.5068E-3</v>
      </c>
      <c r="EJ727" s="38">
        <v>-7.1305300000000002E-2</v>
      </c>
      <c r="EK727" s="38">
        <v>-0.26984710000000001</v>
      </c>
      <c r="EL727" s="38">
        <v>-0.32676480000000002</v>
      </c>
      <c r="EM727" s="38">
        <v>-7.7553899999999995E-2</v>
      </c>
      <c r="EN727" s="38">
        <v>0.27137460000000002</v>
      </c>
      <c r="EO727" s="38">
        <v>0.21219640000000001</v>
      </c>
      <c r="EP727" s="38">
        <v>8.4053199999999995E-2</v>
      </c>
      <c r="EQ727" s="38">
        <v>0.20229800000000001</v>
      </c>
      <c r="ER727" s="38">
        <v>0.68969429999999998</v>
      </c>
      <c r="ES727" s="38">
        <v>1.4773829999999999</v>
      </c>
      <c r="ET727" s="38">
        <v>2.577995</v>
      </c>
      <c r="EU727" s="38">
        <v>1.797906</v>
      </c>
      <c r="EV727" s="38">
        <v>1.424547</v>
      </c>
      <c r="EW727" s="38">
        <v>0.96737600000000001</v>
      </c>
      <c r="EX727" s="38">
        <v>0.88466860000000003</v>
      </c>
      <c r="EY727" s="38">
        <v>1.0825990000000001</v>
      </c>
      <c r="EZ727" s="38">
        <v>0.98410920000000002</v>
      </c>
      <c r="FA727" s="38">
        <v>0.58962829999999999</v>
      </c>
      <c r="FB727" s="38">
        <v>81.519019999999998</v>
      </c>
      <c r="FC727" s="38">
        <v>80.92792</v>
      </c>
      <c r="FD727" s="38">
        <v>79.949709999999996</v>
      </c>
      <c r="FE727" s="38">
        <v>77.860550000000003</v>
      </c>
      <c r="FF727" s="38">
        <v>77.158659999999998</v>
      </c>
      <c r="FG727" s="38">
        <v>76.17595</v>
      </c>
      <c r="FH727" s="38">
        <v>74.823089999999993</v>
      </c>
      <c r="FI727" s="38">
        <v>78.532899999999998</v>
      </c>
      <c r="FJ727" s="38">
        <v>86.119190000000003</v>
      </c>
      <c r="FK727" s="38">
        <v>91.568150000000003</v>
      </c>
      <c r="FL727" s="38">
        <v>96.414379999999994</v>
      </c>
      <c r="FM727" s="38">
        <v>100.9881</v>
      </c>
      <c r="FN727" s="38">
        <v>104.0956</v>
      </c>
      <c r="FO727" s="38">
        <v>106.5558</v>
      </c>
      <c r="FP727" s="38">
        <v>108.7871</v>
      </c>
      <c r="FQ727" s="38">
        <v>110.2281</v>
      </c>
      <c r="FR727" s="38">
        <v>109.3695</v>
      </c>
      <c r="FS727" s="38">
        <v>107.84180000000001</v>
      </c>
      <c r="FT727" s="38">
        <v>104.20610000000001</v>
      </c>
      <c r="FU727" s="38">
        <v>97.153360000000006</v>
      </c>
      <c r="FV727" s="38">
        <v>92.169240000000002</v>
      </c>
      <c r="FW727">
        <v>89.642160000000004</v>
      </c>
      <c r="FX727">
        <v>87.247649999999993</v>
      </c>
      <c r="FY727">
        <v>84.361490000000003</v>
      </c>
      <c r="FZ727">
        <v>0.23156350000000001</v>
      </c>
      <c r="GA727">
        <v>1.993843</v>
      </c>
      <c r="GB727">
        <v>1</v>
      </c>
    </row>
    <row r="728" spans="1:184" x14ac:dyDescent="0.3">
      <c r="A728" t="s">
        <v>279</v>
      </c>
      <c r="B728" t="s">
        <v>1</v>
      </c>
      <c r="C728" t="s">
        <v>263</v>
      </c>
      <c r="D728" t="s">
        <v>1</v>
      </c>
      <c r="E728" t="s">
        <v>1</v>
      </c>
      <c r="F728" t="s">
        <v>1</v>
      </c>
      <c r="G728" t="s">
        <v>1</v>
      </c>
      <c r="H728" s="40" t="s">
        <v>1</v>
      </c>
      <c r="I728" s="18" t="s">
        <v>1</v>
      </c>
      <c r="J728" s="38" t="s">
        <v>1</v>
      </c>
      <c r="K728" s="18">
        <v>44811</v>
      </c>
      <c r="L728" s="38">
        <v>1752</v>
      </c>
      <c r="M728" s="38">
        <v>1752</v>
      </c>
      <c r="N728" s="38">
        <v>16.590579999999999</v>
      </c>
      <c r="O728" s="38">
        <v>15.84285</v>
      </c>
      <c r="P728" s="38">
        <v>15.40676</v>
      </c>
      <c r="Q728" s="38">
        <v>15.153309999999999</v>
      </c>
      <c r="R728" s="38">
        <v>15.737360000000001</v>
      </c>
      <c r="S728" s="38">
        <v>17.52956</v>
      </c>
      <c r="T728" s="38">
        <v>20.361920000000001</v>
      </c>
      <c r="U728" s="38">
        <v>22.797460000000001</v>
      </c>
      <c r="V728" s="38">
        <v>25.589659999999999</v>
      </c>
      <c r="W728" s="38">
        <v>27.823370000000001</v>
      </c>
      <c r="X728" s="38">
        <v>29.916319999999999</v>
      </c>
      <c r="Y728" s="38">
        <v>31.259740000000001</v>
      </c>
      <c r="Z728" s="38">
        <v>32.103029999999997</v>
      </c>
      <c r="AA728" s="38">
        <v>33.161790000000003</v>
      </c>
      <c r="AB728" s="38">
        <v>33.159190000000002</v>
      </c>
      <c r="AC728" s="38">
        <v>32.171599999999998</v>
      </c>
      <c r="AD728" s="38">
        <v>30.381440000000001</v>
      </c>
      <c r="AE728" s="38">
        <v>28.274789999999999</v>
      </c>
      <c r="AF728" s="38">
        <v>25.79805</v>
      </c>
      <c r="AG728" s="38">
        <v>23.828530000000001</v>
      </c>
      <c r="AH728" s="38">
        <v>22.311530000000001</v>
      </c>
      <c r="AI728" s="38">
        <v>20.523440000000001</v>
      </c>
      <c r="AJ728" s="38">
        <v>18.453440000000001</v>
      </c>
      <c r="AK728" s="38">
        <v>16.91215</v>
      </c>
      <c r="AL728" s="38">
        <v>0.71486459999999996</v>
      </c>
      <c r="AM728" s="38">
        <v>0.66783840000000005</v>
      </c>
      <c r="AN728" s="38">
        <v>0.54453399999999996</v>
      </c>
      <c r="AO728" s="38">
        <v>0.1819479</v>
      </c>
      <c r="AP728" s="38">
        <v>-0.91013650000000001</v>
      </c>
      <c r="AQ728" s="38">
        <v>-0.81669159999999996</v>
      </c>
      <c r="AR728" s="38">
        <v>-0.3719481</v>
      </c>
      <c r="AS728" s="38">
        <v>-0.23645240000000001</v>
      </c>
      <c r="AT728" s="38">
        <v>-0.49423210000000001</v>
      </c>
      <c r="AU728" s="38">
        <v>-0.929284</v>
      </c>
      <c r="AV728" s="38">
        <v>-0.43727820000000001</v>
      </c>
      <c r="AW728" s="38">
        <v>-0.32641759999999997</v>
      </c>
      <c r="AX728" s="38">
        <v>-0.1014052</v>
      </c>
      <c r="AY728" s="38">
        <v>0.12127010000000001</v>
      </c>
      <c r="AZ728" s="38">
        <v>0.2200637</v>
      </c>
      <c r="BA728" s="38">
        <v>0.1310521</v>
      </c>
      <c r="BB728" s="38">
        <v>1.266095</v>
      </c>
      <c r="BC728" s="38">
        <v>0.9204909</v>
      </c>
      <c r="BD728" s="38">
        <v>0.66796199999999994</v>
      </c>
      <c r="BE728" s="38">
        <v>0.52878970000000003</v>
      </c>
      <c r="BF728" s="38">
        <v>1.110276</v>
      </c>
      <c r="BG728" s="38">
        <v>1.38751</v>
      </c>
      <c r="BH728" s="38">
        <v>1.121251</v>
      </c>
      <c r="BI728" s="38">
        <v>0.89618540000000002</v>
      </c>
      <c r="BJ728" s="38">
        <v>0.82907640000000005</v>
      </c>
      <c r="BK728" s="38">
        <v>0.76427750000000005</v>
      </c>
      <c r="BL728" s="38">
        <v>0.63100750000000005</v>
      </c>
      <c r="BM728" s="38">
        <v>0.25518619999999997</v>
      </c>
      <c r="BN728" s="38">
        <v>-0.83558460000000001</v>
      </c>
      <c r="BO728" s="38">
        <v>-0.71814560000000005</v>
      </c>
      <c r="BP728" s="38">
        <v>-0.27416620000000003</v>
      </c>
      <c r="BQ728" s="38">
        <v>-0.16613919999999999</v>
      </c>
      <c r="BR728" s="38">
        <v>-0.39889520000000001</v>
      </c>
      <c r="BS728" s="38">
        <v>-0.7811633</v>
      </c>
      <c r="BT728" s="38">
        <v>-0.32271139999999998</v>
      </c>
      <c r="BU728" s="38">
        <v>-0.25196600000000002</v>
      </c>
      <c r="BV728" s="38">
        <v>-5.7911299999999999E-2</v>
      </c>
      <c r="BW728" s="38">
        <v>0.19360959999999999</v>
      </c>
      <c r="BX728" s="38">
        <v>0.35364800000000002</v>
      </c>
      <c r="BY728" s="38">
        <v>0.32577650000000002</v>
      </c>
      <c r="BZ728" s="38">
        <v>1.464186</v>
      </c>
      <c r="CA728" s="38">
        <v>1.1247259999999999</v>
      </c>
      <c r="CB728" s="38">
        <v>0.82624509999999995</v>
      </c>
      <c r="CC728" s="38">
        <v>0.67788289999999995</v>
      </c>
      <c r="CD728" s="38">
        <v>1.223624</v>
      </c>
      <c r="CE728" s="38">
        <v>1.5860270000000001</v>
      </c>
      <c r="CF728" s="38">
        <v>1.31941</v>
      </c>
      <c r="CG728" s="38">
        <v>1.0661719999999999</v>
      </c>
      <c r="CH728" s="38">
        <v>0.90817919999999996</v>
      </c>
      <c r="CI728" s="38">
        <v>0.83107089999999995</v>
      </c>
      <c r="CJ728" s="38">
        <v>0.69089869999999998</v>
      </c>
      <c r="CK728" s="38">
        <v>0.30591089999999999</v>
      </c>
      <c r="CL728" s="38">
        <v>-0.78395009999999998</v>
      </c>
      <c r="CM728" s="38">
        <v>-0.64989300000000005</v>
      </c>
      <c r="CN728" s="38">
        <v>-0.20644280000000001</v>
      </c>
      <c r="CO728" s="38">
        <v>-0.1174405</v>
      </c>
      <c r="CP728" s="38">
        <v>-0.33286510000000002</v>
      </c>
      <c r="CQ728" s="38">
        <v>-0.67857540000000005</v>
      </c>
      <c r="CR728" s="38">
        <v>-0.24336279999999999</v>
      </c>
      <c r="CS728" s="38">
        <v>-0.200401</v>
      </c>
      <c r="CT728" s="38">
        <v>-2.77875E-2</v>
      </c>
      <c r="CU728" s="38">
        <v>0.24371180000000001</v>
      </c>
      <c r="CV728" s="38">
        <v>0.44616820000000001</v>
      </c>
      <c r="CW728" s="38">
        <v>0.4606421</v>
      </c>
      <c r="CX728" s="38">
        <v>1.6013839999999999</v>
      </c>
      <c r="CY728" s="38">
        <v>1.2661789999999999</v>
      </c>
      <c r="CZ728" s="38">
        <v>0.93587149999999997</v>
      </c>
      <c r="DA728" s="38">
        <v>0.78114430000000001</v>
      </c>
      <c r="DB728" s="38">
        <v>1.302128</v>
      </c>
      <c r="DC728" s="38">
        <v>1.723519</v>
      </c>
      <c r="DD728" s="38">
        <v>1.4566539999999999</v>
      </c>
      <c r="DE728" s="38">
        <v>1.1839040000000001</v>
      </c>
      <c r="DF728" s="38">
        <v>0.98728199999999999</v>
      </c>
      <c r="DG728" s="38">
        <v>0.89786429999999995</v>
      </c>
      <c r="DH728" s="38">
        <v>0.75078990000000001</v>
      </c>
      <c r="DI728" s="38">
        <v>0.35663549999999999</v>
      </c>
      <c r="DJ728" s="38">
        <v>-0.73231559999999996</v>
      </c>
      <c r="DK728" s="38">
        <v>-0.58164039999999995</v>
      </c>
      <c r="DL728" s="38">
        <v>-0.13871929999999999</v>
      </c>
      <c r="DM728" s="38">
        <v>-6.8741800000000006E-2</v>
      </c>
      <c r="DN728" s="38">
        <v>-0.26683499999999999</v>
      </c>
      <c r="DO728" s="38">
        <v>-0.57598749999999999</v>
      </c>
      <c r="DP728" s="38">
        <v>-0.1640141</v>
      </c>
      <c r="DQ728" s="38">
        <v>-0.1488361</v>
      </c>
      <c r="DR728" s="38">
        <v>2.3362999999999999E-3</v>
      </c>
      <c r="DS728" s="38">
        <v>0.29381400000000002</v>
      </c>
      <c r="DT728" s="38">
        <v>0.53868819999999995</v>
      </c>
      <c r="DU728" s="38">
        <v>0.59550760000000003</v>
      </c>
      <c r="DV728" s="38">
        <v>1.7385809999999999</v>
      </c>
      <c r="DW728" s="38">
        <v>1.407632</v>
      </c>
      <c r="DX728" s="38">
        <v>1.045498</v>
      </c>
      <c r="DY728" s="38">
        <v>0.88440580000000002</v>
      </c>
      <c r="DZ728" s="38">
        <v>1.3806320000000001</v>
      </c>
      <c r="EA728" s="38">
        <v>1.861011</v>
      </c>
      <c r="EB728" s="38">
        <v>1.593898</v>
      </c>
      <c r="EC728" s="38">
        <v>1.301636</v>
      </c>
      <c r="ED728" s="38">
        <v>1.101494</v>
      </c>
      <c r="EE728" s="38">
        <v>0.99430339999999995</v>
      </c>
      <c r="EF728" s="38">
        <v>0.83726339999999999</v>
      </c>
      <c r="EG728" s="38">
        <v>0.42987389999999998</v>
      </c>
      <c r="EH728" s="38">
        <v>-0.65776369999999995</v>
      </c>
      <c r="EI728" s="38">
        <v>-0.48309429999999998</v>
      </c>
      <c r="EJ728" s="38">
        <v>-4.0937399999999999E-2</v>
      </c>
      <c r="EK728" s="38">
        <v>1.5713000000000001E-3</v>
      </c>
      <c r="EL728" s="38">
        <v>-0.17149809999999999</v>
      </c>
      <c r="EM728" s="38">
        <v>-0.42786679999999999</v>
      </c>
      <c r="EN728" s="38">
        <v>-4.94473E-2</v>
      </c>
      <c r="EO728" s="38">
        <v>-7.4384400000000003E-2</v>
      </c>
      <c r="EP728" s="38">
        <v>4.5830299999999997E-2</v>
      </c>
      <c r="EQ728" s="38">
        <v>0.36615350000000002</v>
      </c>
      <c r="ER728" s="38">
        <v>0.6722726</v>
      </c>
      <c r="ES728" s="38">
        <v>0.79023209999999999</v>
      </c>
      <c r="ET728" s="38">
        <v>1.9366730000000001</v>
      </c>
      <c r="EU728" s="38">
        <v>1.6118669999999999</v>
      </c>
      <c r="EV728" s="38">
        <v>1.203781</v>
      </c>
      <c r="EW728" s="38">
        <v>1.0334989999999999</v>
      </c>
      <c r="EX728" s="38">
        <v>1.4939800000000001</v>
      </c>
      <c r="EY728" s="38">
        <v>2.0595279999999998</v>
      </c>
      <c r="EZ728" s="38">
        <v>1.7920560000000001</v>
      </c>
      <c r="FA728" s="38">
        <v>1.471622</v>
      </c>
      <c r="FB728" s="38">
        <v>82.618560000000002</v>
      </c>
      <c r="FC728" s="38">
        <v>83.367739999999998</v>
      </c>
      <c r="FD728" s="38">
        <v>81.394779999999997</v>
      </c>
      <c r="FE728" s="38">
        <v>79.943759999999997</v>
      </c>
      <c r="FF728" s="38">
        <v>78.572109999999995</v>
      </c>
      <c r="FG728" s="38">
        <v>77.362849999999995</v>
      </c>
      <c r="FH728" s="38">
        <v>76.532809999999998</v>
      </c>
      <c r="FI728" s="38">
        <v>78.594890000000007</v>
      </c>
      <c r="FJ728" s="38">
        <v>84.785240000000002</v>
      </c>
      <c r="FK728" s="38">
        <v>90.186670000000007</v>
      </c>
      <c r="FL728" s="38">
        <v>93.942220000000006</v>
      </c>
      <c r="FM728" s="38">
        <v>96.747389999999996</v>
      </c>
      <c r="FN728" s="38">
        <v>99.72139</v>
      </c>
      <c r="FO728" s="38">
        <v>102.40049999999999</v>
      </c>
      <c r="FP728" s="38">
        <v>104.4366</v>
      </c>
      <c r="FQ728" s="38">
        <v>105.34350000000001</v>
      </c>
      <c r="FR728" s="38">
        <v>106.0973</v>
      </c>
      <c r="FS728" s="38">
        <v>105.2072</v>
      </c>
      <c r="FT728" s="38">
        <v>100.285</v>
      </c>
      <c r="FU728" s="38">
        <v>93.89067</v>
      </c>
      <c r="FV728" s="38">
        <v>89.676410000000004</v>
      </c>
      <c r="FW728">
        <v>87.533910000000006</v>
      </c>
      <c r="FX728">
        <v>84.520679999999999</v>
      </c>
      <c r="FY728">
        <v>83.093999999999994</v>
      </c>
      <c r="FZ728">
        <v>0.17716460000000001</v>
      </c>
      <c r="GA728">
        <v>1.4573240000000001</v>
      </c>
      <c r="GB728">
        <v>1</v>
      </c>
    </row>
    <row r="729" spans="1:184" x14ac:dyDescent="0.3">
      <c r="A729" t="s">
        <v>279</v>
      </c>
      <c r="B729" t="s">
        <v>1</v>
      </c>
      <c r="C729" t="s">
        <v>263</v>
      </c>
      <c r="D729" t="s">
        <v>1</v>
      </c>
      <c r="E729" t="s">
        <v>1</v>
      </c>
      <c r="F729" t="s">
        <v>1</v>
      </c>
      <c r="G729" t="s">
        <v>1</v>
      </c>
      <c r="H729" s="40" t="s">
        <v>1</v>
      </c>
      <c r="I729" s="18" t="s">
        <v>1</v>
      </c>
      <c r="J729" s="38" t="s">
        <v>1</v>
      </c>
      <c r="K729" s="18" t="s">
        <v>2</v>
      </c>
      <c r="L729" s="38">
        <v>1764</v>
      </c>
      <c r="M729" s="38">
        <v>1764</v>
      </c>
      <c r="N729" s="38">
        <v>14.13898</v>
      </c>
      <c r="O729" s="38">
        <v>13.493</v>
      </c>
      <c r="P729" s="38">
        <v>13.15409</v>
      </c>
      <c r="Q729" s="38">
        <v>13.083449999999999</v>
      </c>
      <c r="R729" s="38">
        <v>13.61056</v>
      </c>
      <c r="S729" s="38">
        <v>15.18397</v>
      </c>
      <c r="T729" s="38">
        <v>17.48068</v>
      </c>
      <c r="U729" s="38">
        <v>19.70665</v>
      </c>
      <c r="V729" s="38">
        <v>22.23601</v>
      </c>
      <c r="W729" s="38">
        <v>24.255549999999999</v>
      </c>
      <c r="X729" s="38">
        <v>26.14772</v>
      </c>
      <c r="Y729" s="38">
        <v>27.555019999999999</v>
      </c>
      <c r="Z729" s="38">
        <v>28.429300000000001</v>
      </c>
      <c r="AA729" s="38">
        <v>29.50789</v>
      </c>
      <c r="AB729" s="38">
        <v>29.714880000000001</v>
      </c>
      <c r="AC729" s="38">
        <v>28.984819999999999</v>
      </c>
      <c r="AD729" s="38">
        <v>26.97606</v>
      </c>
      <c r="AE729" s="38">
        <v>25.19031</v>
      </c>
      <c r="AF729" s="38">
        <v>23.345939999999999</v>
      </c>
      <c r="AG729" s="38">
        <v>21.914400000000001</v>
      </c>
      <c r="AH729" s="38">
        <v>20.415579999999999</v>
      </c>
      <c r="AI729" s="38">
        <v>18.47616</v>
      </c>
      <c r="AJ729" s="38">
        <v>16.604430000000001</v>
      </c>
      <c r="AK729" s="38">
        <v>15.11542</v>
      </c>
      <c r="AL729" s="38">
        <v>-1.2565700000000001E-2</v>
      </c>
      <c r="AM729" s="38">
        <v>-3.5425400000000003E-2</v>
      </c>
      <c r="AN729" s="38">
        <v>-2.55774E-2</v>
      </c>
      <c r="AO729" s="38">
        <v>-4.1150199999999998E-2</v>
      </c>
      <c r="AP729" s="38">
        <v>-0.20885020000000001</v>
      </c>
      <c r="AQ729" s="38">
        <v>-0.15861310000000001</v>
      </c>
      <c r="AR729" s="38">
        <v>-8.1420300000000001E-2</v>
      </c>
      <c r="AS729" s="38">
        <v>-0.1159116</v>
      </c>
      <c r="AT729" s="38">
        <v>-0.11640730000000001</v>
      </c>
      <c r="AU729" s="38">
        <v>-0.2660013</v>
      </c>
      <c r="AV729" s="38">
        <v>-0.2077958</v>
      </c>
      <c r="AW729" s="38">
        <v>-0.13689589999999999</v>
      </c>
      <c r="AX729" s="38">
        <v>-7.8132499999999994E-2</v>
      </c>
      <c r="AY729" s="38">
        <v>-1.9953599999999998E-2</v>
      </c>
      <c r="AZ729" s="38">
        <v>8.7718999999999991E-3</v>
      </c>
      <c r="BA729" s="38">
        <v>-1.1498599999999999E-2</v>
      </c>
      <c r="BB729" s="38">
        <v>0.2772654</v>
      </c>
      <c r="BC729" s="38">
        <v>0.1535359</v>
      </c>
      <c r="BD729" s="38">
        <v>0.15220549999999999</v>
      </c>
      <c r="BE729" s="38">
        <v>0.1327497</v>
      </c>
      <c r="BF729" s="38">
        <v>0.13857700000000001</v>
      </c>
      <c r="BG729" s="38">
        <v>-9.4658800000000001E-2</v>
      </c>
      <c r="BH729" s="38">
        <v>-0.1576564</v>
      </c>
      <c r="BI729" s="38">
        <v>-0.16626630000000001</v>
      </c>
      <c r="BJ729" s="38">
        <v>6.7510000000000001E-2</v>
      </c>
      <c r="BK729" s="38">
        <v>4.4092800000000001E-2</v>
      </c>
      <c r="BL729" s="38">
        <v>3.3007000000000002E-2</v>
      </c>
      <c r="BM729" s="38">
        <v>5.1099999999999995E-4</v>
      </c>
      <c r="BN729" s="38">
        <v>-0.167961</v>
      </c>
      <c r="BO729" s="38">
        <v>-0.10278710000000001</v>
      </c>
      <c r="BP729" s="38">
        <v>-1.2732E-2</v>
      </c>
      <c r="BQ729" s="38">
        <v>-6.1386400000000001E-2</v>
      </c>
      <c r="BR729" s="38">
        <v>-4.9690400000000003E-2</v>
      </c>
      <c r="BS729" s="38">
        <v>-0.1726384</v>
      </c>
      <c r="BT729" s="38">
        <v>-0.1024801</v>
      </c>
      <c r="BU729" s="38">
        <v>-7.6414200000000002E-2</v>
      </c>
      <c r="BV729" s="38">
        <v>-5.1307100000000001E-2</v>
      </c>
      <c r="BW729" s="38">
        <v>3.1644499999999999E-2</v>
      </c>
      <c r="BX729" s="38">
        <v>0.10218869999999999</v>
      </c>
      <c r="BY729" s="38">
        <v>0.1101577</v>
      </c>
      <c r="BZ729" s="38">
        <v>0.42400860000000001</v>
      </c>
      <c r="CA729" s="38">
        <v>0.30201489999999998</v>
      </c>
      <c r="CB729" s="38">
        <v>0.25316300000000003</v>
      </c>
      <c r="CC729" s="38">
        <v>0.24637729999999999</v>
      </c>
      <c r="CD729" s="38">
        <v>0.25089</v>
      </c>
      <c r="CE729" s="38">
        <v>7.6818899999999996E-2</v>
      </c>
      <c r="CF729" s="38">
        <v>-4.8173000000000001E-3</v>
      </c>
      <c r="CG729" s="38">
        <v>-3.8716800000000003E-2</v>
      </c>
      <c r="CH729" s="38">
        <v>0.1229701</v>
      </c>
      <c r="CI729" s="38">
        <v>9.9167000000000005E-2</v>
      </c>
      <c r="CJ729" s="38">
        <v>7.3582300000000003E-2</v>
      </c>
      <c r="CK729" s="38">
        <v>2.93654E-2</v>
      </c>
      <c r="CL729" s="38">
        <v>-0.1396413</v>
      </c>
      <c r="CM729" s="38">
        <v>-6.4122100000000001E-2</v>
      </c>
      <c r="CN729" s="38">
        <v>3.4841299999999999E-2</v>
      </c>
      <c r="CO729" s="38">
        <v>-2.3622400000000002E-2</v>
      </c>
      <c r="CP729" s="38">
        <v>-3.4824000000000001E-3</v>
      </c>
      <c r="CQ729" s="38">
        <v>-0.1079755</v>
      </c>
      <c r="CR729" s="38">
        <v>-2.95388E-2</v>
      </c>
      <c r="CS729" s="38">
        <v>-3.4524800000000001E-2</v>
      </c>
      <c r="CT729" s="38">
        <v>-3.2728E-2</v>
      </c>
      <c r="CU729" s="38">
        <v>6.7381099999999999E-2</v>
      </c>
      <c r="CV729" s="38">
        <v>0.16688890000000001</v>
      </c>
      <c r="CW729" s="38">
        <v>0.19441639999999999</v>
      </c>
      <c r="CX729" s="38">
        <v>0.52564250000000001</v>
      </c>
      <c r="CY729" s="38">
        <v>0.40485100000000002</v>
      </c>
      <c r="CZ729" s="38">
        <v>0.32308589999999998</v>
      </c>
      <c r="DA729" s="38">
        <v>0.32507540000000001</v>
      </c>
      <c r="DB729" s="38">
        <v>0.32867760000000001</v>
      </c>
      <c r="DC729" s="38">
        <v>0.1955838</v>
      </c>
      <c r="DD729" s="38">
        <v>0.1010385</v>
      </c>
      <c r="DE729" s="38">
        <v>4.96237E-2</v>
      </c>
      <c r="DF729" s="38">
        <v>0.17843029999999999</v>
      </c>
      <c r="DG729" s="38">
        <v>0.15424109999999999</v>
      </c>
      <c r="DH729" s="38">
        <v>0.1141577</v>
      </c>
      <c r="DI729" s="38">
        <v>5.8219800000000002E-2</v>
      </c>
      <c r="DJ729" s="38">
        <v>-0.11132160000000001</v>
      </c>
      <c r="DK729" s="38">
        <v>-2.5457199999999999E-2</v>
      </c>
      <c r="DL729" s="38">
        <v>8.2414600000000005E-2</v>
      </c>
      <c r="DM729" s="38">
        <v>1.41415E-2</v>
      </c>
      <c r="DN729" s="38">
        <v>4.27255E-2</v>
      </c>
      <c r="DO729" s="38">
        <v>-4.3312700000000003E-2</v>
      </c>
      <c r="DP729" s="38">
        <v>4.34026E-2</v>
      </c>
      <c r="DQ729" s="38">
        <v>7.3645999999999998E-3</v>
      </c>
      <c r="DR729" s="38">
        <v>-1.41488E-2</v>
      </c>
      <c r="DS729" s="38">
        <v>0.1031178</v>
      </c>
      <c r="DT729" s="38">
        <v>0.23158899999999999</v>
      </c>
      <c r="DU729" s="38">
        <v>0.27867520000000001</v>
      </c>
      <c r="DV729" s="38">
        <v>0.62727639999999996</v>
      </c>
      <c r="DW729" s="38">
        <v>0.50768709999999995</v>
      </c>
      <c r="DX729" s="38">
        <v>0.39300879999999999</v>
      </c>
      <c r="DY729" s="38">
        <v>0.40377350000000001</v>
      </c>
      <c r="DZ729" s="38">
        <v>0.40646520000000003</v>
      </c>
      <c r="EA729" s="38">
        <v>0.31434869999999998</v>
      </c>
      <c r="EB729" s="38">
        <v>0.20689440000000001</v>
      </c>
      <c r="EC729" s="38">
        <v>0.13796410000000001</v>
      </c>
      <c r="ED729" s="38">
        <v>0.25850590000000001</v>
      </c>
      <c r="EE729" s="38">
        <v>0.2337593</v>
      </c>
      <c r="EF729" s="38">
        <v>0.17274210000000001</v>
      </c>
      <c r="EG729" s="38">
        <v>9.9880999999999998E-2</v>
      </c>
      <c r="EH729" s="38">
        <v>-7.0432400000000006E-2</v>
      </c>
      <c r="EI729" s="38">
        <v>3.0368900000000001E-2</v>
      </c>
      <c r="EJ729" s="38">
        <v>0.15110290000000001</v>
      </c>
      <c r="EK729" s="38">
        <v>6.8666699999999997E-2</v>
      </c>
      <c r="EL729" s="38">
        <v>0.1094425</v>
      </c>
      <c r="EM729" s="38">
        <v>5.0050200000000003E-2</v>
      </c>
      <c r="EN729" s="38">
        <v>0.1487183</v>
      </c>
      <c r="EO729" s="38">
        <v>6.7846299999999998E-2</v>
      </c>
      <c r="EP729" s="38">
        <v>1.26765E-2</v>
      </c>
      <c r="EQ729" s="38">
        <v>0.15471579999999999</v>
      </c>
      <c r="ER729" s="38">
        <v>0.32500580000000001</v>
      </c>
      <c r="ES729" s="38">
        <v>0.40033150000000001</v>
      </c>
      <c r="ET729" s="38">
        <v>0.77401960000000003</v>
      </c>
      <c r="EU729" s="38">
        <v>0.65616600000000003</v>
      </c>
      <c r="EV729" s="38">
        <v>0.49396630000000002</v>
      </c>
      <c r="EW729" s="38">
        <v>0.517401</v>
      </c>
      <c r="EX729" s="38">
        <v>0.51877830000000003</v>
      </c>
      <c r="EY729" s="38">
        <v>0.48582639999999999</v>
      </c>
      <c r="EZ729" s="38">
        <v>0.35973349999999998</v>
      </c>
      <c r="FA729" s="38">
        <v>0.26551370000000002</v>
      </c>
      <c r="FB729" s="38">
        <v>76.009529999999998</v>
      </c>
      <c r="FC729" s="38">
        <v>74.770650000000003</v>
      </c>
      <c r="FD729" s="38">
        <v>73.369399999999999</v>
      </c>
      <c r="FE729" s="38">
        <v>71.648340000000005</v>
      </c>
      <c r="FF729" s="38">
        <v>70.300939999999997</v>
      </c>
      <c r="FG729" s="38">
        <v>68.792150000000007</v>
      </c>
      <c r="FH729" s="38">
        <v>68.679649999999995</v>
      </c>
      <c r="FI729" s="38">
        <v>72.480969999999999</v>
      </c>
      <c r="FJ729" s="38">
        <v>78.283479999999997</v>
      </c>
      <c r="FK729" s="38">
        <v>83.349689999999995</v>
      </c>
      <c r="FL729" s="38">
        <v>87.592230000000001</v>
      </c>
      <c r="FM729" s="38">
        <v>91.238749999999996</v>
      </c>
      <c r="FN729" s="38">
        <v>94.213290000000001</v>
      </c>
      <c r="FO729" s="38">
        <v>96.703789999999998</v>
      </c>
      <c r="FP729" s="38">
        <v>98.714449999999999</v>
      </c>
      <c r="FQ729" s="38">
        <v>100.3192</v>
      </c>
      <c r="FR729" s="38">
        <v>100.9025</v>
      </c>
      <c r="FS729" s="38">
        <v>100.4221</v>
      </c>
      <c r="FT729" s="38">
        <v>98.205179999999999</v>
      </c>
      <c r="FU729" s="38">
        <v>93.524739999999994</v>
      </c>
      <c r="FV729" s="38">
        <v>88.023709999999994</v>
      </c>
      <c r="FW729">
        <v>84.018109999999993</v>
      </c>
      <c r="FX729">
        <v>81.021280000000004</v>
      </c>
      <c r="FY729">
        <v>78.801900000000003</v>
      </c>
      <c r="FZ729">
        <v>0.13454350000000001</v>
      </c>
      <c r="GA729">
        <v>1.331172</v>
      </c>
      <c r="GB729">
        <v>1</v>
      </c>
    </row>
    <row r="730" spans="1:184" x14ac:dyDescent="0.3">
      <c r="A730" t="s">
        <v>279</v>
      </c>
      <c r="B730" t="s">
        <v>1</v>
      </c>
      <c r="C730" t="s">
        <v>264</v>
      </c>
      <c r="D730" t="s">
        <v>1</v>
      </c>
      <c r="E730" t="s">
        <v>1</v>
      </c>
      <c r="F730" t="s">
        <v>1</v>
      </c>
      <c r="G730" t="s">
        <v>1</v>
      </c>
      <c r="H730" s="40" t="s">
        <v>1</v>
      </c>
      <c r="I730" s="18" t="s">
        <v>1</v>
      </c>
      <c r="J730" s="38" t="s">
        <v>1</v>
      </c>
      <c r="K730" s="18">
        <v>44722</v>
      </c>
      <c r="L730" s="38">
        <v>1877</v>
      </c>
      <c r="M730" s="38">
        <v>1877</v>
      </c>
      <c r="N730" s="38">
        <v>12.40325</v>
      </c>
      <c r="O730" s="38">
        <v>11.924799999999999</v>
      </c>
      <c r="P730" s="38">
        <v>11.4693</v>
      </c>
      <c r="Q730" s="38">
        <v>11.42625</v>
      </c>
      <c r="R730" s="38">
        <v>11.98204</v>
      </c>
      <c r="S730" s="38">
        <v>13.334619999999999</v>
      </c>
      <c r="T730" s="38">
        <v>14.73742</v>
      </c>
      <c r="U730" s="38">
        <v>17.04486</v>
      </c>
      <c r="V730" s="38">
        <v>19.429349999999999</v>
      </c>
      <c r="W730" s="38">
        <v>21.01839</v>
      </c>
      <c r="X730" s="38">
        <v>22.299689999999998</v>
      </c>
      <c r="Y730" s="38">
        <v>23.385010000000001</v>
      </c>
      <c r="Z730" s="38">
        <v>23.912230000000001</v>
      </c>
      <c r="AA730" s="38">
        <v>24.515889999999999</v>
      </c>
      <c r="AB730" s="38">
        <v>24.422979999999999</v>
      </c>
      <c r="AC730" s="38">
        <v>23.49165</v>
      </c>
      <c r="AD730" s="38">
        <v>21.94678</v>
      </c>
      <c r="AE730" s="38">
        <v>20.08287</v>
      </c>
      <c r="AF730" s="38">
        <v>18.633759999999999</v>
      </c>
      <c r="AG730" s="38">
        <v>17.66525</v>
      </c>
      <c r="AH730" s="38">
        <v>17.198409999999999</v>
      </c>
      <c r="AI730" s="38">
        <v>16.29419</v>
      </c>
      <c r="AJ730" s="38">
        <v>14.83234</v>
      </c>
      <c r="AK730" s="38">
        <v>13.375579999999999</v>
      </c>
      <c r="AL730" s="38">
        <v>0.1059572</v>
      </c>
      <c r="AM730" s="38">
        <v>4.6756399999999997E-2</v>
      </c>
      <c r="AN730" s="38">
        <v>3.1299500000000001E-2</v>
      </c>
      <c r="AO730" s="38">
        <v>-3.7457200000000003E-2</v>
      </c>
      <c r="AP730" s="38">
        <v>-0.14951349999999999</v>
      </c>
      <c r="AQ730" s="38">
        <v>-8.2297099999999998E-2</v>
      </c>
      <c r="AR730" s="38">
        <v>-0.22539880000000001</v>
      </c>
      <c r="AS730" s="38">
        <v>-0.36552109999999999</v>
      </c>
      <c r="AT730" s="38">
        <v>-0.2321984</v>
      </c>
      <c r="AU730" s="38">
        <v>-0.1487464</v>
      </c>
      <c r="AV730" s="38">
        <v>-0.23542769999999999</v>
      </c>
      <c r="AW730" s="38">
        <v>-0.17997050000000001</v>
      </c>
      <c r="AX730" s="38">
        <v>-5.7907E-2</v>
      </c>
      <c r="AY730" s="38">
        <v>-7.1304000000000006E-2</v>
      </c>
      <c r="AZ730" s="38">
        <v>7.2352299999999994E-2</v>
      </c>
      <c r="BA730" s="38">
        <v>-0.23481360000000001</v>
      </c>
      <c r="BB730" s="38">
        <v>6.0039599999999999E-2</v>
      </c>
      <c r="BC730" s="38">
        <v>-0.17351340000000001</v>
      </c>
      <c r="BD730" s="38">
        <v>-0.34340569999999998</v>
      </c>
      <c r="BE730" s="38">
        <v>-0.43567489999999998</v>
      </c>
      <c r="BF730" s="38">
        <v>-0.30795679999999998</v>
      </c>
      <c r="BG730" s="38">
        <v>-0.4988687</v>
      </c>
      <c r="BH730" s="38">
        <v>-0.35193590000000002</v>
      </c>
      <c r="BI730" s="38">
        <v>-0.3982829</v>
      </c>
      <c r="BJ730" s="38">
        <v>0.14930660000000001</v>
      </c>
      <c r="BK730" s="38">
        <v>9.3889700000000006E-2</v>
      </c>
      <c r="BL730" s="38">
        <v>7.8508800000000004E-2</v>
      </c>
      <c r="BM730" s="38">
        <v>8.3354999999999992E-3</v>
      </c>
      <c r="BN730" s="38">
        <v>-9.7222500000000003E-2</v>
      </c>
      <c r="BO730" s="38">
        <v>-1.9578600000000002E-2</v>
      </c>
      <c r="BP730" s="38">
        <v>-0.1412631</v>
      </c>
      <c r="BQ730" s="38">
        <v>-0.2763274</v>
      </c>
      <c r="BR730" s="38">
        <v>-0.15914020000000001</v>
      </c>
      <c r="BS730" s="38">
        <v>-7.9706100000000002E-2</v>
      </c>
      <c r="BT730" s="38">
        <v>-0.1715438</v>
      </c>
      <c r="BU730" s="38">
        <v>-0.1238781</v>
      </c>
      <c r="BV730" s="38">
        <v>-1.1312300000000001E-2</v>
      </c>
      <c r="BW730" s="38">
        <v>-1.1132899999999999E-2</v>
      </c>
      <c r="BX730" s="38">
        <v>0.14254720000000001</v>
      </c>
      <c r="BY730" s="38">
        <v>-0.14629139999999999</v>
      </c>
      <c r="BZ730" s="38">
        <v>0.1646765</v>
      </c>
      <c r="CA730" s="38">
        <v>-6.70766E-2</v>
      </c>
      <c r="CB730" s="38">
        <v>-0.21485009999999999</v>
      </c>
      <c r="CC730" s="38">
        <v>-0.28926800000000003</v>
      </c>
      <c r="CD730" s="38">
        <v>-0.1976386</v>
      </c>
      <c r="CE730" s="38">
        <v>-0.39403189999999999</v>
      </c>
      <c r="CF730" s="38">
        <v>-0.27702070000000001</v>
      </c>
      <c r="CG730" s="38">
        <v>-0.34131420000000001</v>
      </c>
      <c r="CH730" s="38">
        <v>0.1793303</v>
      </c>
      <c r="CI730" s="38">
        <v>0.12653400000000001</v>
      </c>
      <c r="CJ730" s="38">
        <v>0.11120579999999999</v>
      </c>
      <c r="CK730" s="38">
        <v>4.0051400000000001E-2</v>
      </c>
      <c r="CL730" s="38">
        <v>-6.1005999999999998E-2</v>
      </c>
      <c r="CM730" s="38">
        <v>2.3859999999999999E-2</v>
      </c>
      <c r="CN730" s="38">
        <v>-8.2990999999999995E-2</v>
      </c>
      <c r="CO730" s="38">
        <v>-0.2145521</v>
      </c>
      <c r="CP730" s="38">
        <v>-0.1085404</v>
      </c>
      <c r="CQ730" s="38">
        <v>-3.1889099999999997E-2</v>
      </c>
      <c r="CR730" s="38">
        <v>-0.1272981</v>
      </c>
      <c r="CS730" s="38">
        <v>-8.5028699999999999E-2</v>
      </c>
      <c r="CT730" s="38">
        <v>2.0958999999999998E-2</v>
      </c>
      <c r="CU730" s="38">
        <v>3.05414E-2</v>
      </c>
      <c r="CV730" s="38">
        <v>0.1911641</v>
      </c>
      <c r="CW730" s="38">
        <v>-8.4981299999999996E-2</v>
      </c>
      <c r="CX730" s="38">
        <v>0.23714759999999999</v>
      </c>
      <c r="CY730" s="38">
        <v>6.6411999999999999E-3</v>
      </c>
      <c r="CZ730" s="38">
        <v>-0.12581290000000001</v>
      </c>
      <c r="DA730" s="38">
        <v>-0.1878669</v>
      </c>
      <c r="DB730" s="38">
        <v>-0.1212326</v>
      </c>
      <c r="DC730" s="38">
        <v>-0.32142219999999999</v>
      </c>
      <c r="DD730" s="38">
        <v>-0.22513469999999999</v>
      </c>
      <c r="DE730" s="38">
        <v>-0.30185790000000001</v>
      </c>
      <c r="DF730" s="38">
        <v>0.20935400000000001</v>
      </c>
      <c r="DG730" s="38">
        <v>0.1591784</v>
      </c>
      <c r="DH730" s="38">
        <v>0.1439029</v>
      </c>
      <c r="DI730" s="38">
        <v>7.1767200000000003E-2</v>
      </c>
      <c r="DJ730" s="38">
        <v>-2.47894E-2</v>
      </c>
      <c r="DK730" s="38">
        <v>6.72986E-2</v>
      </c>
      <c r="DL730" s="38">
        <v>-2.4718899999999999E-2</v>
      </c>
      <c r="DM730" s="38">
        <v>-0.15277669999999999</v>
      </c>
      <c r="DN730" s="38">
        <v>-5.7940499999999999E-2</v>
      </c>
      <c r="DO730" s="38">
        <v>1.5928000000000001E-2</v>
      </c>
      <c r="DP730" s="38">
        <v>-8.3052299999999996E-2</v>
      </c>
      <c r="DQ730" s="38">
        <v>-4.61793E-2</v>
      </c>
      <c r="DR730" s="38">
        <v>5.3230300000000001E-2</v>
      </c>
      <c r="DS730" s="38">
        <v>7.2215699999999994E-2</v>
      </c>
      <c r="DT730" s="38">
        <v>0.23978089999999999</v>
      </c>
      <c r="DU730" s="38">
        <v>-2.36711E-2</v>
      </c>
      <c r="DV730" s="38">
        <v>0.30961880000000003</v>
      </c>
      <c r="DW730" s="38">
        <v>8.0358899999999997E-2</v>
      </c>
      <c r="DX730" s="38">
        <v>-3.6775700000000001E-2</v>
      </c>
      <c r="DY730" s="38">
        <v>-8.6465899999999998E-2</v>
      </c>
      <c r="DZ730" s="38">
        <v>-4.4826499999999998E-2</v>
      </c>
      <c r="EA730" s="38">
        <v>-0.24881249999999999</v>
      </c>
      <c r="EB730" s="38">
        <v>-0.17324870000000001</v>
      </c>
      <c r="EC730" s="38">
        <v>-0.26240150000000001</v>
      </c>
      <c r="ED730" s="38">
        <v>0.25270340000000002</v>
      </c>
      <c r="EE730" s="38">
        <v>0.20631169999999999</v>
      </c>
      <c r="EF730" s="38">
        <v>0.19111220000000001</v>
      </c>
      <c r="EG730" s="38">
        <v>0.11755989999999999</v>
      </c>
      <c r="EH730" s="38">
        <v>2.7501500000000002E-2</v>
      </c>
      <c r="EI730" s="38">
        <v>0.13001699999999999</v>
      </c>
      <c r="EJ730" s="38">
        <v>5.9416799999999999E-2</v>
      </c>
      <c r="EK730" s="38">
        <v>-6.3583000000000001E-2</v>
      </c>
      <c r="EL730" s="38">
        <v>1.51176E-2</v>
      </c>
      <c r="EM730" s="38">
        <v>8.4968199999999994E-2</v>
      </c>
      <c r="EN730" s="38">
        <v>-1.9168399999999999E-2</v>
      </c>
      <c r="EO730" s="38">
        <v>9.9130999999999993E-3</v>
      </c>
      <c r="EP730" s="38">
        <v>9.9824999999999997E-2</v>
      </c>
      <c r="EQ730" s="38">
        <v>0.1323868</v>
      </c>
      <c r="ER730" s="38">
        <v>0.30997580000000002</v>
      </c>
      <c r="ES730" s="38">
        <v>6.4851099999999995E-2</v>
      </c>
      <c r="ET730" s="38">
        <v>0.4142556</v>
      </c>
      <c r="EU730" s="38">
        <v>0.18679570000000001</v>
      </c>
      <c r="EV730" s="38">
        <v>9.1779899999999998E-2</v>
      </c>
      <c r="EW730" s="38">
        <v>5.9941099999999997E-2</v>
      </c>
      <c r="EX730" s="38">
        <v>6.54917E-2</v>
      </c>
      <c r="EY730" s="38">
        <v>-0.14397560000000001</v>
      </c>
      <c r="EZ730" s="38">
        <v>-9.8333500000000004E-2</v>
      </c>
      <c r="FA730" s="38">
        <v>-0.2054328</v>
      </c>
      <c r="FB730" s="38">
        <v>77.349710000000002</v>
      </c>
      <c r="FC730" s="38">
        <v>76.173569999999998</v>
      </c>
      <c r="FD730" s="38">
        <v>73.954269999999994</v>
      </c>
      <c r="FE730" s="38">
        <v>72.573049999999995</v>
      </c>
      <c r="FF730" s="38">
        <v>72.100610000000003</v>
      </c>
      <c r="FG730" s="38">
        <v>71.275409999999994</v>
      </c>
      <c r="FH730" s="38">
        <v>71.331429999999997</v>
      </c>
      <c r="FI730" s="38">
        <v>74.343850000000003</v>
      </c>
      <c r="FJ730" s="38">
        <v>78.501570000000001</v>
      </c>
      <c r="FK730" s="38">
        <v>82.707470000000001</v>
      </c>
      <c r="FL730" s="38">
        <v>86.815119999999993</v>
      </c>
      <c r="FM730" s="38">
        <v>90.68947</v>
      </c>
      <c r="FN730" s="38">
        <v>93.129409999999993</v>
      </c>
      <c r="FO730" s="38">
        <v>95.810159999999996</v>
      </c>
      <c r="FP730" s="38">
        <v>97.095860000000002</v>
      </c>
      <c r="FQ730" s="38">
        <v>98.193920000000006</v>
      </c>
      <c r="FR730" s="38">
        <v>98.354960000000005</v>
      </c>
      <c r="FS730" s="38">
        <v>96.174229999999994</v>
      </c>
      <c r="FT730" s="38">
        <v>93.051130000000001</v>
      </c>
      <c r="FU730" s="38">
        <v>89.894229999999993</v>
      </c>
      <c r="FV730" s="38">
        <v>87.183070000000001</v>
      </c>
      <c r="FW730">
        <v>84.341279999999998</v>
      </c>
      <c r="FX730">
        <v>82.581879999999998</v>
      </c>
      <c r="FY730">
        <v>80.246849999999995</v>
      </c>
      <c r="FZ730">
        <v>0.13964260000000001</v>
      </c>
      <c r="GA730">
        <v>0.93682189999999999</v>
      </c>
      <c r="GB730">
        <v>1</v>
      </c>
    </row>
    <row r="731" spans="1:184" x14ac:dyDescent="0.3">
      <c r="A731" t="s">
        <v>279</v>
      </c>
      <c r="B731" t="s">
        <v>1</v>
      </c>
      <c r="C731" t="s">
        <v>264</v>
      </c>
      <c r="D731" t="s">
        <v>1</v>
      </c>
      <c r="E731" t="s">
        <v>1</v>
      </c>
      <c r="F731" t="s">
        <v>1</v>
      </c>
      <c r="G731" t="s">
        <v>1</v>
      </c>
      <c r="H731" s="40" t="s">
        <v>1</v>
      </c>
      <c r="I731" s="18" t="s">
        <v>1</v>
      </c>
      <c r="J731" s="38" t="s">
        <v>1</v>
      </c>
      <c r="K731" s="18">
        <v>44739</v>
      </c>
      <c r="L731" s="38">
        <v>1874</v>
      </c>
      <c r="M731" s="38">
        <v>1874</v>
      </c>
      <c r="N731" s="38">
        <v>11.447089999999999</v>
      </c>
      <c r="O731" s="38">
        <v>10.964510000000001</v>
      </c>
      <c r="P731" s="38">
        <v>10.757070000000001</v>
      </c>
      <c r="Q731" s="38">
        <v>10.78993</v>
      </c>
      <c r="R731" s="38">
        <v>11.31509</v>
      </c>
      <c r="S731" s="38">
        <v>12.97363</v>
      </c>
      <c r="T731" s="38">
        <v>14.62819</v>
      </c>
      <c r="U731" s="38">
        <v>16.797910000000002</v>
      </c>
      <c r="V731" s="38">
        <v>18.849969999999999</v>
      </c>
      <c r="W731" s="38">
        <v>20.129190000000001</v>
      </c>
      <c r="X731" s="38">
        <v>21.455839999999998</v>
      </c>
      <c r="Y731" s="38">
        <v>22.61504</v>
      </c>
      <c r="Z731" s="38">
        <v>23.23086</v>
      </c>
      <c r="AA731" s="38">
        <v>24.064769999999999</v>
      </c>
      <c r="AB731" s="38">
        <v>24.21172</v>
      </c>
      <c r="AC731" s="38">
        <v>23.52364</v>
      </c>
      <c r="AD731" s="38">
        <v>21.771660000000001</v>
      </c>
      <c r="AE731" s="38">
        <v>19.825600000000001</v>
      </c>
      <c r="AF731" s="38">
        <v>18.277619999999999</v>
      </c>
      <c r="AG731" s="38">
        <v>17.306339999999999</v>
      </c>
      <c r="AH731" s="38">
        <v>16.661429999999999</v>
      </c>
      <c r="AI731" s="38">
        <v>15.464119999999999</v>
      </c>
      <c r="AJ731" s="38">
        <v>13.927210000000001</v>
      </c>
      <c r="AK731" s="38">
        <v>12.77258</v>
      </c>
      <c r="AL731" s="38">
        <v>-0.12308769999999999</v>
      </c>
      <c r="AM731" s="38">
        <v>-0.1677168</v>
      </c>
      <c r="AN731" s="38">
        <v>-8.4182499999999993E-2</v>
      </c>
      <c r="AO731" s="38">
        <v>-4.5527600000000001E-2</v>
      </c>
      <c r="AP731" s="38">
        <v>-0.13967360000000001</v>
      </c>
      <c r="AQ731" s="38">
        <v>5.5677499999999998E-2</v>
      </c>
      <c r="AR731" s="38">
        <v>5.41238E-2</v>
      </c>
      <c r="AS731" s="38">
        <v>4.9851100000000002E-2</v>
      </c>
      <c r="AT731" s="38">
        <v>-0.1228267</v>
      </c>
      <c r="AU731" s="38">
        <v>-0.19395419999999999</v>
      </c>
      <c r="AV731" s="38">
        <v>-5.3089999999999995E-4</v>
      </c>
      <c r="AW731" s="38">
        <v>3.3413699999999998E-2</v>
      </c>
      <c r="AX731" s="38">
        <v>9.5118800000000003E-2</v>
      </c>
      <c r="AY731" s="38">
        <v>-0.16867280000000001</v>
      </c>
      <c r="AZ731" s="38">
        <v>-0.1068696</v>
      </c>
      <c r="BA731" s="38">
        <v>-8.7555900000000006E-2</v>
      </c>
      <c r="BB731" s="38">
        <v>0.1150525</v>
      </c>
      <c r="BC731" s="38">
        <v>8.1127500000000005E-2</v>
      </c>
      <c r="BD731" s="38">
        <v>-0.1279101</v>
      </c>
      <c r="BE731" s="38">
        <v>-0.25017109999999998</v>
      </c>
      <c r="BF731" s="38">
        <v>-7.4053599999999997E-2</v>
      </c>
      <c r="BG731" s="38">
        <v>-0.45207629999999999</v>
      </c>
      <c r="BH731" s="38">
        <v>-0.33991680000000002</v>
      </c>
      <c r="BI731" s="38">
        <v>-0.1224861</v>
      </c>
      <c r="BJ731" s="38">
        <v>-8.4919599999999998E-2</v>
      </c>
      <c r="BK731" s="38">
        <v>-0.1090274</v>
      </c>
      <c r="BL731" s="38">
        <v>-3.40021E-2</v>
      </c>
      <c r="BM731" s="38">
        <v>-6.6756999999999997E-3</v>
      </c>
      <c r="BN731" s="38">
        <v>-9.7704799999999994E-2</v>
      </c>
      <c r="BO731" s="38">
        <v>0.1116675</v>
      </c>
      <c r="BP731" s="38">
        <v>0.1053664</v>
      </c>
      <c r="BQ731" s="38">
        <v>9.2908599999999994E-2</v>
      </c>
      <c r="BR731" s="38">
        <v>-7.9331899999999997E-2</v>
      </c>
      <c r="BS731" s="38">
        <v>-0.12385690000000001</v>
      </c>
      <c r="BT731" s="38">
        <v>5.5020100000000002E-2</v>
      </c>
      <c r="BU731" s="38">
        <v>8.8145000000000001E-2</v>
      </c>
      <c r="BV731" s="38">
        <v>0.1325664</v>
      </c>
      <c r="BW731" s="38">
        <v>-0.1176001</v>
      </c>
      <c r="BX731" s="38">
        <v>-2.01882E-2</v>
      </c>
      <c r="BY731" s="38">
        <v>-3.1740000000000002E-4</v>
      </c>
      <c r="BZ731" s="38">
        <v>0.18338299999999999</v>
      </c>
      <c r="CA731" s="38">
        <v>0.1289826</v>
      </c>
      <c r="CB731" s="38">
        <v>-7.22806E-2</v>
      </c>
      <c r="CC731" s="38">
        <v>-0.16090670000000001</v>
      </c>
      <c r="CD731" s="38">
        <v>1.68395E-2</v>
      </c>
      <c r="CE731" s="38">
        <v>-0.37987769999999998</v>
      </c>
      <c r="CF731" s="38">
        <v>-0.28377380000000002</v>
      </c>
      <c r="CG731" s="38">
        <v>-5.2772800000000002E-2</v>
      </c>
      <c r="CH731" s="38">
        <v>-5.8484500000000002E-2</v>
      </c>
      <c r="CI731" s="38">
        <v>-6.8379300000000004E-2</v>
      </c>
      <c r="CJ731" s="38">
        <v>7.5259999999999997E-4</v>
      </c>
      <c r="CK731" s="38">
        <v>2.0233000000000001E-2</v>
      </c>
      <c r="CL731" s="38">
        <v>-6.8637299999999998E-2</v>
      </c>
      <c r="CM731" s="38">
        <v>0.150446</v>
      </c>
      <c r="CN731" s="38">
        <v>0.14085690000000001</v>
      </c>
      <c r="CO731" s="38">
        <v>0.1227302</v>
      </c>
      <c r="CP731" s="38">
        <v>-4.9207500000000001E-2</v>
      </c>
      <c r="CQ731" s="38">
        <v>-7.5307799999999994E-2</v>
      </c>
      <c r="CR731" s="38">
        <v>9.3494599999999997E-2</v>
      </c>
      <c r="CS731" s="38">
        <v>0.12605179999999999</v>
      </c>
      <c r="CT731" s="38">
        <v>0.15850249999999999</v>
      </c>
      <c r="CU731" s="38">
        <v>-8.2227300000000003E-2</v>
      </c>
      <c r="CV731" s="38">
        <v>3.9847E-2</v>
      </c>
      <c r="CW731" s="38">
        <v>6.0103700000000003E-2</v>
      </c>
      <c r="CX731" s="38">
        <v>0.23070850000000001</v>
      </c>
      <c r="CY731" s="38">
        <v>0.16212699999999999</v>
      </c>
      <c r="CZ731" s="38">
        <v>-3.3751799999999998E-2</v>
      </c>
      <c r="DA731" s="38">
        <v>-9.9082500000000004E-2</v>
      </c>
      <c r="DB731" s="38">
        <v>7.9791699999999993E-2</v>
      </c>
      <c r="DC731" s="38">
        <v>-0.32987319999999998</v>
      </c>
      <c r="DD731" s="38">
        <v>-0.2448892</v>
      </c>
      <c r="DE731" s="38">
        <v>-4.4894999999999996E-3</v>
      </c>
      <c r="DF731" s="38">
        <v>-3.2049399999999999E-2</v>
      </c>
      <c r="DG731" s="38">
        <v>-2.7731200000000001E-2</v>
      </c>
      <c r="DH731" s="38">
        <v>3.5507299999999999E-2</v>
      </c>
      <c r="DI731" s="38">
        <v>4.7141700000000002E-2</v>
      </c>
      <c r="DJ731" s="38">
        <v>-3.9569899999999998E-2</v>
      </c>
      <c r="DK731" s="38">
        <v>0.18922449999999999</v>
      </c>
      <c r="DL731" s="38">
        <v>0.17634739999999999</v>
      </c>
      <c r="DM731" s="38">
        <v>0.15255170000000001</v>
      </c>
      <c r="DN731" s="38">
        <v>-1.9083099999999999E-2</v>
      </c>
      <c r="DO731" s="38">
        <v>-2.67586E-2</v>
      </c>
      <c r="DP731" s="38">
        <v>0.13196910000000001</v>
      </c>
      <c r="DQ731" s="38">
        <v>0.16395850000000001</v>
      </c>
      <c r="DR731" s="38">
        <v>0.18443860000000001</v>
      </c>
      <c r="DS731" s="38">
        <v>-4.6854600000000003E-2</v>
      </c>
      <c r="DT731" s="38">
        <v>9.9882299999999993E-2</v>
      </c>
      <c r="DU731" s="38">
        <v>0.1205248</v>
      </c>
      <c r="DV731" s="38">
        <v>0.278034</v>
      </c>
      <c r="DW731" s="38">
        <v>0.19527130000000001</v>
      </c>
      <c r="DX731" s="38">
        <v>4.777E-3</v>
      </c>
      <c r="DY731" s="38">
        <v>-3.7258300000000001E-2</v>
      </c>
      <c r="DZ731" s="38">
        <v>0.14274400000000001</v>
      </c>
      <c r="EA731" s="38">
        <v>-0.27986870000000003</v>
      </c>
      <c r="EB731" s="38">
        <v>-0.20600479999999999</v>
      </c>
      <c r="EC731" s="38">
        <v>4.3793699999999998E-2</v>
      </c>
      <c r="ED731" s="38">
        <v>6.1187000000000004E-3</v>
      </c>
      <c r="EE731" s="38">
        <v>3.0958200000000002E-2</v>
      </c>
      <c r="EF731" s="38">
        <v>8.5687700000000006E-2</v>
      </c>
      <c r="EG731" s="38">
        <v>8.5993600000000003E-2</v>
      </c>
      <c r="EH731" s="38">
        <v>2.3988999999999998E-3</v>
      </c>
      <c r="EI731" s="38">
        <v>0.2452144</v>
      </c>
      <c r="EJ731" s="38">
        <v>0.22759009999999999</v>
      </c>
      <c r="EK731" s="38">
        <v>0.19560920000000001</v>
      </c>
      <c r="EL731" s="38">
        <v>2.4411700000000001E-2</v>
      </c>
      <c r="EM731" s="38">
        <v>4.3338700000000001E-2</v>
      </c>
      <c r="EN731" s="38">
        <v>0.1875202</v>
      </c>
      <c r="EO731" s="38">
        <v>0.21868979999999999</v>
      </c>
      <c r="EP731" s="38">
        <v>0.22188620000000001</v>
      </c>
      <c r="EQ731" s="38">
        <v>4.2180999999999998E-3</v>
      </c>
      <c r="ER731" s="38">
        <v>0.1865637</v>
      </c>
      <c r="ES731" s="38">
        <v>0.20776320000000001</v>
      </c>
      <c r="ET731" s="38">
        <v>0.34636450000000002</v>
      </c>
      <c r="EU731" s="38">
        <v>0.24312639999999999</v>
      </c>
      <c r="EV731" s="38">
        <v>6.0406500000000002E-2</v>
      </c>
      <c r="EW731" s="38">
        <v>5.2005999999999997E-2</v>
      </c>
      <c r="EX731" s="38">
        <v>0.23363700000000001</v>
      </c>
      <c r="EY731" s="38">
        <v>-0.2076701</v>
      </c>
      <c r="EZ731" s="38">
        <v>-0.14986169999999999</v>
      </c>
      <c r="FA731" s="38">
        <v>0.113507</v>
      </c>
      <c r="FB731" s="38">
        <v>70.872810000000001</v>
      </c>
      <c r="FC731" s="38">
        <v>68.689329999999998</v>
      </c>
      <c r="FD731" s="38">
        <v>67.312899999999999</v>
      </c>
      <c r="FE731" s="38">
        <v>66.37227</v>
      </c>
      <c r="FF731" s="38">
        <v>65.451099999999997</v>
      </c>
      <c r="FG731" s="38">
        <v>65.332920000000001</v>
      </c>
      <c r="FH731" s="38">
        <v>64.612799999999993</v>
      </c>
      <c r="FI731" s="38">
        <v>66.805689999999998</v>
      </c>
      <c r="FJ731" s="38">
        <v>71.798779999999994</v>
      </c>
      <c r="FK731" s="38">
        <v>75.974860000000007</v>
      </c>
      <c r="FL731" s="38">
        <v>81.431129999999996</v>
      </c>
      <c r="FM731" s="38">
        <v>85.724609999999998</v>
      </c>
      <c r="FN731" s="38">
        <v>89.396870000000007</v>
      </c>
      <c r="FO731" s="38">
        <v>93</v>
      </c>
      <c r="FP731" s="38">
        <v>95.107910000000004</v>
      </c>
      <c r="FQ731" s="38">
        <v>95.405619999999999</v>
      </c>
      <c r="FR731" s="38">
        <v>93.85172</v>
      </c>
      <c r="FS731" s="38">
        <v>93.077070000000006</v>
      </c>
      <c r="FT731" s="38">
        <v>92.138220000000004</v>
      </c>
      <c r="FU731" s="38">
        <v>89.450670000000002</v>
      </c>
      <c r="FV731" s="38">
        <v>84.899780000000007</v>
      </c>
      <c r="FW731">
        <v>80.395129999999995</v>
      </c>
      <c r="FX731">
        <v>77.257320000000007</v>
      </c>
      <c r="FY731">
        <v>74.999179999999996</v>
      </c>
      <c r="FZ731">
        <v>7.1985999999999994E-2</v>
      </c>
      <c r="GA731">
        <v>0.50061690000000003</v>
      </c>
      <c r="GB731">
        <v>1</v>
      </c>
    </row>
    <row r="732" spans="1:184" x14ac:dyDescent="0.3">
      <c r="A732" t="s">
        <v>279</v>
      </c>
      <c r="B732" t="s">
        <v>1</v>
      </c>
      <c r="C732" t="s">
        <v>264</v>
      </c>
      <c r="D732" t="s">
        <v>1</v>
      </c>
      <c r="E732" t="s">
        <v>1</v>
      </c>
      <c r="F732" t="s">
        <v>1</v>
      </c>
      <c r="G732" t="s">
        <v>1</v>
      </c>
      <c r="H732" s="40" t="s">
        <v>1</v>
      </c>
      <c r="I732" s="18" t="s">
        <v>1</v>
      </c>
      <c r="J732" s="38" t="s">
        <v>1</v>
      </c>
      <c r="K732" s="18">
        <v>44753</v>
      </c>
      <c r="L732" s="38">
        <v>1873</v>
      </c>
      <c r="M732" s="38">
        <v>1873</v>
      </c>
      <c r="N732" s="38">
        <v>11.920949999999999</v>
      </c>
      <c r="O732" s="38">
        <v>11.51971</v>
      </c>
      <c r="P732" s="38">
        <v>11.215120000000001</v>
      </c>
      <c r="Q732" s="38">
        <v>11.23428</v>
      </c>
      <c r="R732" s="38">
        <v>11.766719999999999</v>
      </c>
      <c r="S732" s="38">
        <v>13.39495</v>
      </c>
      <c r="T732" s="38">
        <v>15.043150000000001</v>
      </c>
      <c r="U732" s="38">
        <v>17.619620000000001</v>
      </c>
      <c r="V732" s="38">
        <v>20.092649999999999</v>
      </c>
      <c r="W732" s="38">
        <v>21.46256</v>
      </c>
      <c r="X732" s="38">
        <v>22.639579999999999</v>
      </c>
      <c r="Y732" s="38">
        <v>23.760290000000001</v>
      </c>
      <c r="Z732" s="38">
        <v>24.268219999999999</v>
      </c>
      <c r="AA732" s="38">
        <v>24.963170000000002</v>
      </c>
      <c r="AB732" s="38">
        <v>24.950189999999999</v>
      </c>
      <c r="AC732" s="38">
        <v>24.128540000000001</v>
      </c>
      <c r="AD732" s="38">
        <v>22.382930000000002</v>
      </c>
      <c r="AE732" s="38">
        <v>20.369240000000001</v>
      </c>
      <c r="AF732" s="38">
        <v>18.709800000000001</v>
      </c>
      <c r="AG732" s="38">
        <v>17.91058</v>
      </c>
      <c r="AH732" s="38">
        <v>17.366530000000001</v>
      </c>
      <c r="AI732" s="38">
        <v>16.1007</v>
      </c>
      <c r="AJ732" s="38">
        <v>14.43061</v>
      </c>
      <c r="AK732" s="38">
        <v>13.241210000000001</v>
      </c>
      <c r="AL732" s="38">
        <v>-5.1156699999999999E-2</v>
      </c>
      <c r="AM732" s="38">
        <v>-4.8991600000000003E-2</v>
      </c>
      <c r="AN732" s="38">
        <v>-0.12434919999999999</v>
      </c>
      <c r="AO732" s="38">
        <v>-0.1051001</v>
      </c>
      <c r="AP732" s="38">
        <v>-0.30096349999999999</v>
      </c>
      <c r="AQ732" s="38">
        <v>-7.2977600000000004E-2</v>
      </c>
      <c r="AR732" s="38">
        <v>-0.16745760000000001</v>
      </c>
      <c r="AS732" s="38">
        <v>-0.20473259999999999</v>
      </c>
      <c r="AT732" s="38">
        <v>0.13013849999999999</v>
      </c>
      <c r="AU732" s="38">
        <v>-8.1487599999999993E-2</v>
      </c>
      <c r="AV732" s="38">
        <v>-0.34066849999999999</v>
      </c>
      <c r="AW732" s="38">
        <v>-0.27189390000000002</v>
      </c>
      <c r="AX732" s="38">
        <v>-0.1043524</v>
      </c>
      <c r="AY732" s="38">
        <v>8.8585999999999995E-3</v>
      </c>
      <c r="AZ732" s="38">
        <v>0.22423029999999999</v>
      </c>
      <c r="BA732" s="38">
        <v>0.2363064</v>
      </c>
      <c r="BB732" s="38">
        <v>0.1358104</v>
      </c>
      <c r="BC732" s="38">
        <v>2.2601000000000001E-3</v>
      </c>
      <c r="BD732" s="38">
        <v>-0.29431279999999999</v>
      </c>
      <c r="BE732" s="38">
        <v>-5.9433199999999999E-2</v>
      </c>
      <c r="BF732" s="38">
        <v>3.1127700000000001E-2</v>
      </c>
      <c r="BG732" s="38">
        <v>-0.57055719999999999</v>
      </c>
      <c r="BH732" s="38">
        <v>-0.73375429999999997</v>
      </c>
      <c r="BI732" s="38">
        <v>-0.57349660000000002</v>
      </c>
      <c r="BJ732" s="38">
        <v>-2.2455999999999999E-3</v>
      </c>
      <c r="BK732" s="38">
        <v>-6.5582000000000001E-3</v>
      </c>
      <c r="BL732" s="38">
        <v>-7.1620699999999995E-2</v>
      </c>
      <c r="BM732" s="38">
        <v>-5.9231699999999998E-2</v>
      </c>
      <c r="BN732" s="38">
        <v>-0.24978159999999999</v>
      </c>
      <c r="BO732" s="38">
        <v>-2.4164999999999998E-3</v>
      </c>
      <c r="BP732" s="38">
        <v>-8.9788499999999993E-2</v>
      </c>
      <c r="BQ732" s="38">
        <v>-0.127498</v>
      </c>
      <c r="BR732" s="38">
        <v>0.2241554</v>
      </c>
      <c r="BS732" s="38">
        <v>4.8840099999999997E-2</v>
      </c>
      <c r="BT732" s="38">
        <v>-0.25115959999999998</v>
      </c>
      <c r="BU732" s="38">
        <v>-0.1897664</v>
      </c>
      <c r="BV732" s="38">
        <v>-6.3786399999999993E-2</v>
      </c>
      <c r="BW732" s="38">
        <v>7.3267700000000005E-2</v>
      </c>
      <c r="BX732" s="38">
        <v>0.30713790000000002</v>
      </c>
      <c r="BY732" s="38">
        <v>0.34998800000000002</v>
      </c>
      <c r="BZ732" s="38">
        <v>0.27075680000000002</v>
      </c>
      <c r="CA732" s="38">
        <v>0.13533809999999999</v>
      </c>
      <c r="CB732" s="38">
        <v>-0.1497716</v>
      </c>
      <c r="CC732" s="38">
        <v>9.3206999999999998E-2</v>
      </c>
      <c r="CD732" s="38">
        <v>0.1657354</v>
      </c>
      <c r="CE732" s="38">
        <v>-0.44737680000000002</v>
      </c>
      <c r="CF732" s="38">
        <v>-0.63791129999999996</v>
      </c>
      <c r="CG732" s="38">
        <v>-0.47737570000000001</v>
      </c>
      <c r="CH732" s="38">
        <v>3.1629999999999998E-2</v>
      </c>
      <c r="CI732" s="38">
        <v>2.2831000000000001E-2</v>
      </c>
      <c r="CJ732" s="38">
        <v>-3.5101100000000003E-2</v>
      </c>
      <c r="CK732" s="38">
        <v>-2.7463399999999999E-2</v>
      </c>
      <c r="CL732" s="38">
        <v>-0.2143332</v>
      </c>
      <c r="CM732" s="38">
        <v>4.6453899999999999E-2</v>
      </c>
      <c r="CN732" s="38">
        <v>-3.5995100000000002E-2</v>
      </c>
      <c r="CO732" s="38">
        <v>-7.4005500000000002E-2</v>
      </c>
      <c r="CP732" s="38">
        <v>0.2892711</v>
      </c>
      <c r="CQ732" s="38">
        <v>0.13910459999999999</v>
      </c>
      <c r="CR732" s="38">
        <v>-0.189166</v>
      </c>
      <c r="CS732" s="38">
        <v>-0.132885</v>
      </c>
      <c r="CT732" s="38">
        <v>-3.5690600000000003E-2</v>
      </c>
      <c r="CU732" s="38">
        <v>0.1178772</v>
      </c>
      <c r="CV732" s="38">
        <v>0.36455939999999998</v>
      </c>
      <c r="CW732" s="38">
        <v>0.42872349999999998</v>
      </c>
      <c r="CX732" s="38">
        <v>0.36422019999999999</v>
      </c>
      <c r="CY732" s="38">
        <v>0.2275075</v>
      </c>
      <c r="CZ732" s="38">
        <v>-4.96628E-2</v>
      </c>
      <c r="DA732" s="38">
        <v>0.1989252</v>
      </c>
      <c r="DB732" s="38">
        <v>0.25896429999999998</v>
      </c>
      <c r="DC732" s="38">
        <v>-0.36206250000000001</v>
      </c>
      <c r="DD732" s="38">
        <v>-0.57153069999999995</v>
      </c>
      <c r="DE732" s="38">
        <v>-0.41080270000000002</v>
      </c>
      <c r="DF732" s="38">
        <v>6.5505599999999997E-2</v>
      </c>
      <c r="DG732" s="38">
        <v>5.2220200000000001E-2</v>
      </c>
      <c r="DH732" s="38">
        <v>1.4185000000000001E-3</v>
      </c>
      <c r="DI732" s="38">
        <v>4.3049000000000004E-3</v>
      </c>
      <c r="DJ732" s="38">
        <v>-0.17888480000000001</v>
      </c>
      <c r="DK732" s="38">
        <v>9.5324199999999998E-2</v>
      </c>
      <c r="DL732" s="38">
        <v>1.77983E-2</v>
      </c>
      <c r="DM732" s="38">
        <v>-2.0513E-2</v>
      </c>
      <c r="DN732" s="38">
        <v>0.3543869</v>
      </c>
      <c r="DO732" s="38">
        <v>0.22936909999999999</v>
      </c>
      <c r="DP732" s="38">
        <v>-0.12717239999999999</v>
      </c>
      <c r="DQ732" s="38">
        <v>-7.6003699999999993E-2</v>
      </c>
      <c r="DR732" s="38">
        <v>-7.5947000000000002E-3</v>
      </c>
      <c r="DS732" s="38">
        <v>0.16248679999999999</v>
      </c>
      <c r="DT732" s="38">
        <v>0.42198099999999999</v>
      </c>
      <c r="DU732" s="38">
        <v>0.50745899999999999</v>
      </c>
      <c r="DV732" s="38">
        <v>0.45768360000000002</v>
      </c>
      <c r="DW732" s="38">
        <v>0.31967679999999998</v>
      </c>
      <c r="DX732" s="38">
        <v>5.0445999999999998E-2</v>
      </c>
      <c r="DY732" s="38">
        <v>0.30464340000000001</v>
      </c>
      <c r="DZ732" s="38">
        <v>0.35219309999999998</v>
      </c>
      <c r="EA732" s="38">
        <v>-0.2767481</v>
      </c>
      <c r="EB732" s="38">
        <v>-0.50515010000000005</v>
      </c>
      <c r="EC732" s="38">
        <v>-0.34422970000000003</v>
      </c>
      <c r="ED732" s="38">
        <v>0.1144167</v>
      </c>
      <c r="EE732" s="38">
        <v>9.4653600000000004E-2</v>
      </c>
      <c r="EF732" s="38">
        <v>5.4147000000000001E-2</v>
      </c>
      <c r="EG732" s="38">
        <v>5.0173299999999997E-2</v>
      </c>
      <c r="EH732" s="38">
        <v>-0.12770290000000001</v>
      </c>
      <c r="EI732" s="38">
        <v>0.16588530000000001</v>
      </c>
      <c r="EJ732" s="38">
        <v>9.5467399999999994E-2</v>
      </c>
      <c r="EK732" s="38">
        <v>5.6721599999999997E-2</v>
      </c>
      <c r="EL732" s="38">
        <v>0.44840370000000002</v>
      </c>
      <c r="EM732" s="38">
        <v>0.35969679999999998</v>
      </c>
      <c r="EN732" s="38">
        <v>-3.7663500000000003E-2</v>
      </c>
      <c r="EO732" s="38">
        <v>6.1238999999999998E-3</v>
      </c>
      <c r="EP732" s="38">
        <v>3.2971199999999999E-2</v>
      </c>
      <c r="EQ732" s="38">
        <v>0.22689590000000001</v>
      </c>
      <c r="ER732" s="38">
        <v>0.50488860000000002</v>
      </c>
      <c r="ES732" s="38">
        <v>0.62114069999999999</v>
      </c>
      <c r="ET732" s="38">
        <v>0.59262999999999999</v>
      </c>
      <c r="EU732" s="38">
        <v>0.45275480000000001</v>
      </c>
      <c r="EV732" s="38">
        <v>0.1949873</v>
      </c>
      <c r="EW732" s="38">
        <v>0.45728360000000001</v>
      </c>
      <c r="EX732" s="38">
        <v>0.48680079999999998</v>
      </c>
      <c r="EY732" s="38">
        <v>-0.1535677</v>
      </c>
      <c r="EZ732" s="38">
        <v>-0.40930719999999998</v>
      </c>
      <c r="FA732" s="38">
        <v>-0.24810879999999999</v>
      </c>
      <c r="FB732" s="38">
        <v>78.16883</v>
      </c>
      <c r="FC732" s="38">
        <v>78.043800000000005</v>
      </c>
      <c r="FD732" s="38">
        <v>75.315979999999996</v>
      </c>
      <c r="FE732" s="38">
        <v>74.280249999999995</v>
      </c>
      <c r="FF732" s="38">
        <v>73.897099999999995</v>
      </c>
      <c r="FG732" s="38">
        <v>73.4054</v>
      </c>
      <c r="FH732" s="38">
        <v>72.630179999999996</v>
      </c>
      <c r="FI732" s="38">
        <v>74.953289999999996</v>
      </c>
      <c r="FJ732" s="38">
        <v>79.65137</v>
      </c>
      <c r="FK732" s="38">
        <v>85.157510000000002</v>
      </c>
      <c r="FL732" s="38">
        <v>88.265940000000001</v>
      </c>
      <c r="FM732" s="38">
        <v>91.162989999999994</v>
      </c>
      <c r="FN732" s="38">
        <v>93.275649999999999</v>
      </c>
      <c r="FO732" s="38">
        <v>95.609629999999996</v>
      </c>
      <c r="FP732" s="38">
        <v>97.5</v>
      </c>
      <c r="FQ732" s="38">
        <v>99.281099999999995</v>
      </c>
      <c r="FR732" s="38">
        <v>99.720789999999994</v>
      </c>
      <c r="FS732" s="38">
        <v>98.888210000000001</v>
      </c>
      <c r="FT732" s="38">
        <v>96.946809999999999</v>
      </c>
      <c r="FU732" s="38">
        <v>93.451999999999998</v>
      </c>
      <c r="FV732" s="38">
        <v>87.652749999999997</v>
      </c>
      <c r="FW732">
        <v>83.671099999999996</v>
      </c>
      <c r="FX732">
        <v>81.115219999999994</v>
      </c>
      <c r="FY732">
        <v>78.559060000000002</v>
      </c>
      <c r="FZ732">
        <v>0.17984359999999999</v>
      </c>
      <c r="GA732">
        <v>1.211192</v>
      </c>
      <c r="GB732">
        <v>1</v>
      </c>
    </row>
    <row r="733" spans="1:184" x14ac:dyDescent="0.3">
      <c r="A733" t="s">
        <v>279</v>
      </c>
      <c r="B733" t="s">
        <v>1</v>
      </c>
      <c r="C733" t="s">
        <v>264</v>
      </c>
      <c r="D733" t="s">
        <v>1</v>
      </c>
      <c r="E733" t="s">
        <v>1</v>
      </c>
      <c r="F733" t="s">
        <v>1</v>
      </c>
      <c r="G733" t="s">
        <v>1</v>
      </c>
      <c r="H733" s="40" t="s">
        <v>1</v>
      </c>
      <c r="I733" s="18" t="s">
        <v>1</v>
      </c>
      <c r="J733" s="38" t="s">
        <v>1</v>
      </c>
      <c r="K733" s="18">
        <v>44760</v>
      </c>
      <c r="L733" s="38">
        <v>1868</v>
      </c>
      <c r="M733" s="38">
        <v>1868</v>
      </c>
      <c r="N733" s="38">
        <v>12.366070000000001</v>
      </c>
      <c r="O733" s="38">
        <v>11.90272</v>
      </c>
      <c r="P733" s="38">
        <v>11.619339999999999</v>
      </c>
      <c r="Q733" s="38">
        <v>11.55852</v>
      </c>
      <c r="R733" s="38">
        <v>12.075229999999999</v>
      </c>
      <c r="S733" s="38">
        <v>13.87327</v>
      </c>
      <c r="T733" s="38">
        <v>15.65781</v>
      </c>
      <c r="U733" s="38">
        <v>18.058129999999998</v>
      </c>
      <c r="V733" s="38">
        <v>20.33296</v>
      </c>
      <c r="W733" s="38">
        <v>21.62454</v>
      </c>
      <c r="X733" s="38">
        <v>22.80039</v>
      </c>
      <c r="Y733" s="38">
        <v>24.013809999999999</v>
      </c>
      <c r="Z733" s="38">
        <v>24.576879999999999</v>
      </c>
      <c r="AA733" s="38">
        <v>25.241869999999999</v>
      </c>
      <c r="AB733" s="38">
        <v>25.21161</v>
      </c>
      <c r="AC733" s="38">
        <v>24.336130000000001</v>
      </c>
      <c r="AD733" s="38">
        <v>22.697769999999998</v>
      </c>
      <c r="AE733" s="38">
        <v>20.765319999999999</v>
      </c>
      <c r="AF733" s="38">
        <v>19.074629999999999</v>
      </c>
      <c r="AG733" s="38">
        <v>18.15239</v>
      </c>
      <c r="AH733" s="38">
        <v>17.45722</v>
      </c>
      <c r="AI733" s="38">
        <v>16.062480000000001</v>
      </c>
      <c r="AJ733" s="38">
        <v>14.37513</v>
      </c>
      <c r="AK733" s="38">
        <v>13.204840000000001</v>
      </c>
      <c r="AL733" s="38">
        <v>4.4475399999999998E-2</v>
      </c>
      <c r="AM733" s="38">
        <v>6.6730700000000004E-2</v>
      </c>
      <c r="AN733" s="38">
        <v>2.9937499999999999E-2</v>
      </c>
      <c r="AO733" s="38">
        <v>-5.6423000000000003E-3</v>
      </c>
      <c r="AP733" s="38">
        <v>-5.5246200000000002E-2</v>
      </c>
      <c r="AQ733" s="38">
        <v>-0.1638792</v>
      </c>
      <c r="AR733" s="38">
        <v>-0.1080962</v>
      </c>
      <c r="AS733" s="38">
        <v>-0.2568764</v>
      </c>
      <c r="AT733" s="38">
        <v>-0.2008277</v>
      </c>
      <c r="AU733" s="38">
        <v>-0.13611039999999999</v>
      </c>
      <c r="AV733" s="38">
        <v>-0.32324310000000001</v>
      </c>
      <c r="AW733" s="38">
        <v>-7.6385599999999998E-2</v>
      </c>
      <c r="AX733" s="38">
        <v>-7.0442900000000003E-2</v>
      </c>
      <c r="AY733" s="38">
        <v>5.7570099999999999E-2</v>
      </c>
      <c r="AZ733" s="38">
        <v>-5.7690900000000003E-2</v>
      </c>
      <c r="BA733" s="38">
        <v>6.7720799999999998E-2</v>
      </c>
      <c r="BB733" s="38">
        <v>0.29695379999999999</v>
      </c>
      <c r="BC733" s="38">
        <v>0.25005339999999998</v>
      </c>
      <c r="BD733" s="38">
        <v>0.1324806</v>
      </c>
      <c r="BE733" s="38">
        <v>0.3246696</v>
      </c>
      <c r="BF733" s="38">
        <v>0.1401955</v>
      </c>
      <c r="BG733" s="38">
        <v>-0.24138689999999999</v>
      </c>
      <c r="BH733" s="38">
        <v>-0.4002658</v>
      </c>
      <c r="BI733" s="38">
        <v>-0.1440082</v>
      </c>
      <c r="BJ733" s="38">
        <v>8.1983200000000006E-2</v>
      </c>
      <c r="BK733" s="38">
        <v>0.1062647</v>
      </c>
      <c r="BL733" s="38">
        <v>7.3540900000000006E-2</v>
      </c>
      <c r="BM733" s="38">
        <v>3.3334900000000001E-2</v>
      </c>
      <c r="BN733" s="38">
        <v>-1.03844E-2</v>
      </c>
      <c r="BO733" s="38">
        <v>-0.1084759</v>
      </c>
      <c r="BP733" s="38">
        <v>-4.2086699999999998E-2</v>
      </c>
      <c r="BQ733" s="38">
        <v>-0.21243629999999999</v>
      </c>
      <c r="BR733" s="38">
        <v>-0.1428276</v>
      </c>
      <c r="BS733" s="38">
        <v>-4.5160100000000002E-2</v>
      </c>
      <c r="BT733" s="38">
        <v>-0.25883430000000002</v>
      </c>
      <c r="BU733" s="38">
        <v>-7.9582999999999997E-3</v>
      </c>
      <c r="BV733" s="38">
        <v>-3.67988E-2</v>
      </c>
      <c r="BW733" s="38">
        <v>0.1096405</v>
      </c>
      <c r="BX733" s="38">
        <v>1.7712599999999998E-2</v>
      </c>
      <c r="BY733" s="38">
        <v>0.1845231</v>
      </c>
      <c r="BZ733" s="38">
        <v>0.42899870000000001</v>
      </c>
      <c r="CA733" s="38">
        <v>0.36123529999999998</v>
      </c>
      <c r="CB733" s="38">
        <v>0.24796199999999999</v>
      </c>
      <c r="CC733" s="38">
        <v>0.44971450000000002</v>
      </c>
      <c r="CD733" s="38">
        <v>0.25914720000000002</v>
      </c>
      <c r="CE733" s="38">
        <v>-0.13169259999999999</v>
      </c>
      <c r="CF733" s="38">
        <v>-0.31238329999999997</v>
      </c>
      <c r="CG733" s="38">
        <v>-5.6291599999999997E-2</v>
      </c>
      <c r="CH733" s="38">
        <v>0.1079609</v>
      </c>
      <c r="CI733" s="38">
        <v>0.13364590000000001</v>
      </c>
      <c r="CJ733" s="38">
        <v>0.1037406</v>
      </c>
      <c r="CK733" s="38">
        <v>6.0330399999999999E-2</v>
      </c>
      <c r="CL733" s="38">
        <v>2.0686699999999999E-2</v>
      </c>
      <c r="CM733" s="38">
        <v>-7.0103700000000005E-2</v>
      </c>
      <c r="CN733" s="38">
        <v>3.6311999999999998E-3</v>
      </c>
      <c r="CO733" s="38">
        <v>-0.18165729999999999</v>
      </c>
      <c r="CP733" s="38">
        <v>-0.1026569</v>
      </c>
      <c r="CQ733" s="38">
        <v>1.7831900000000001E-2</v>
      </c>
      <c r="CR733" s="38">
        <v>-0.2142249</v>
      </c>
      <c r="CS733" s="38">
        <v>3.9434200000000003E-2</v>
      </c>
      <c r="CT733" s="38">
        <v>-1.3496899999999999E-2</v>
      </c>
      <c r="CU733" s="38">
        <v>0.14570440000000001</v>
      </c>
      <c r="CV733" s="38">
        <v>6.9936899999999996E-2</v>
      </c>
      <c r="CW733" s="38">
        <v>0.26541999999999999</v>
      </c>
      <c r="CX733" s="38">
        <v>0.52045260000000004</v>
      </c>
      <c r="CY733" s="38">
        <v>0.43823960000000001</v>
      </c>
      <c r="CZ733" s="38">
        <v>0.32794400000000001</v>
      </c>
      <c r="DA733" s="38">
        <v>0.53632029999999997</v>
      </c>
      <c r="DB733" s="38">
        <v>0.34153280000000003</v>
      </c>
      <c r="DC733" s="38">
        <v>-5.5718799999999999E-2</v>
      </c>
      <c r="DD733" s="38">
        <v>-0.25151620000000002</v>
      </c>
      <c r="DE733" s="38">
        <v>4.4606000000000003E-3</v>
      </c>
      <c r="DF733" s="38">
        <v>0.13393869999999999</v>
      </c>
      <c r="DG733" s="38">
        <v>0.16102710000000001</v>
      </c>
      <c r="DH733" s="38">
        <v>0.13394020000000001</v>
      </c>
      <c r="DI733" s="38">
        <v>8.7325899999999998E-2</v>
      </c>
      <c r="DJ733" s="38">
        <v>5.1757900000000003E-2</v>
      </c>
      <c r="DK733" s="38">
        <v>-3.1731500000000003E-2</v>
      </c>
      <c r="DL733" s="38">
        <v>4.9349200000000003E-2</v>
      </c>
      <c r="DM733" s="38">
        <v>-0.15087819999999999</v>
      </c>
      <c r="DN733" s="38">
        <v>-6.2486300000000002E-2</v>
      </c>
      <c r="DO733" s="38">
        <v>8.0823800000000001E-2</v>
      </c>
      <c r="DP733" s="38">
        <v>-0.16961560000000001</v>
      </c>
      <c r="DQ733" s="38">
        <v>8.6826700000000007E-2</v>
      </c>
      <c r="DR733" s="38">
        <v>9.8049000000000001E-3</v>
      </c>
      <c r="DS733" s="38">
        <v>0.18176819999999999</v>
      </c>
      <c r="DT733" s="38">
        <v>0.1221612</v>
      </c>
      <c r="DU733" s="38">
        <v>0.34631679999999998</v>
      </c>
      <c r="DV733" s="38">
        <v>0.61190650000000002</v>
      </c>
      <c r="DW733" s="38">
        <v>0.51524380000000003</v>
      </c>
      <c r="DX733" s="38">
        <v>0.40792610000000001</v>
      </c>
      <c r="DY733" s="38">
        <v>0.62292599999999998</v>
      </c>
      <c r="DZ733" s="38">
        <v>0.42391839999999997</v>
      </c>
      <c r="EA733" s="38">
        <v>2.0255100000000002E-2</v>
      </c>
      <c r="EB733" s="38">
        <v>-0.19064900000000001</v>
      </c>
      <c r="EC733" s="38">
        <v>6.5212900000000004E-2</v>
      </c>
      <c r="ED733" s="38">
        <v>0.1714465</v>
      </c>
      <c r="EE733" s="38">
        <v>0.2005612</v>
      </c>
      <c r="EF733" s="38">
        <v>0.1775437</v>
      </c>
      <c r="EG733" s="38">
        <v>0.1263031</v>
      </c>
      <c r="EH733" s="38">
        <v>9.6619700000000003E-2</v>
      </c>
      <c r="EI733" s="38">
        <v>2.36718E-2</v>
      </c>
      <c r="EJ733" s="38">
        <v>0.11535860000000001</v>
      </c>
      <c r="EK733" s="38">
        <v>-0.1064382</v>
      </c>
      <c r="EL733" s="38">
        <v>-4.4862000000000001E-3</v>
      </c>
      <c r="EM733" s="38">
        <v>0.17177419999999999</v>
      </c>
      <c r="EN733" s="38">
        <v>-0.1052068</v>
      </c>
      <c r="EO733" s="38">
        <v>0.155254</v>
      </c>
      <c r="EP733" s="38">
        <v>4.3449000000000002E-2</v>
      </c>
      <c r="EQ733" s="38">
        <v>0.23383870000000001</v>
      </c>
      <c r="ER733" s="38">
        <v>0.19756470000000001</v>
      </c>
      <c r="ES733" s="38">
        <v>0.46311910000000001</v>
      </c>
      <c r="ET733" s="38">
        <v>0.74395129999999998</v>
      </c>
      <c r="EU733" s="38">
        <v>0.62642569999999997</v>
      </c>
      <c r="EV733" s="38">
        <v>0.52340750000000003</v>
      </c>
      <c r="EW733" s="38">
        <v>0.74797089999999999</v>
      </c>
      <c r="EX733" s="38">
        <v>0.54287010000000002</v>
      </c>
      <c r="EY733" s="38">
        <v>0.12994939999999999</v>
      </c>
      <c r="EZ733" s="38">
        <v>-0.1027666</v>
      </c>
      <c r="FA733" s="38">
        <v>0.1529295</v>
      </c>
      <c r="FB733" s="38">
        <v>79.167580000000001</v>
      </c>
      <c r="FC733" s="38">
        <v>78.620890000000003</v>
      </c>
      <c r="FD733" s="38">
        <v>77.299660000000003</v>
      </c>
      <c r="FE733" s="38">
        <v>75.071910000000003</v>
      </c>
      <c r="FF733" s="38">
        <v>74.654409999999999</v>
      </c>
      <c r="FG733" s="38">
        <v>73.359470000000002</v>
      </c>
      <c r="FH733" s="38">
        <v>74.264420000000001</v>
      </c>
      <c r="FI733" s="38">
        <v>75.352090000000004</v>
      </c>
      <c r="FJ733" s="38">
        <v>78.416690000000003</v>
      </c>
      <c r="FK733" s="38">
        <v>82.573340000000002</v>
      </c>
      <c r="FL733" s="38">
        <v>85.939229999999995</v>
      </c>
      <c r="FM733" s="38">
        <v>90.880110000000002</v>
      </c>
      <c r="FN733" s="38">
        <v>93.760800000000003</v>
      </c>
      <c r="FO733" s="38">
        <v>96.087459999999993</v>
      </c>
      <c r="FP733" s="38">
        <v>97.747169999999997</v>
      </c>
      <c r="FQ733" s="38">
        <v>98.042360000000002</v>
      </c>
      <c r="FR733" s="38">
        <v>97.304220000000001</v>
      </c>
      <c r="FS733" s="38">
        <v>96.457909999999998</v>
      </c>
      <c r="FT733" s="38">
        <v>94.234589999999997</v>
      </c>
      <c r="FU733" s="38">
        <v>90.108519999999999</v>
      </c>
      <c r="FV733" s="38">
        <v>85.2697</v>
      </c>
      <c r="FW733">
        <v>81.601619999999997</v>
      </c>
      <c r="FX733">
        <v>79.292379999999994</v>
      </c>
      <c r="FY733">
        <v>77.473429999999993</v>
      </c>
      <c r="FZ733">
        <v>0.1419232</v>
      </c>
      <c r="GA733">
        <v>1.006564</v>
      </c>
      <c r="GB733">
        <v>1</v>
      </c>
    </row>
    <row r="734" spans="1:184" x14ac:dyDescent="0.3">
      <c r="A734" t="s">
        <v>279</v>
      </c>
      <c r="B734" t="s">
        <v>1</v>
      </c>
      <c r="C734" t="s">
        <v>264</v>
      </c>
      <c r="D734" t="s">
        <v>1</v>
      </c>
      <c r="E734" t="s">
        <v>1</v>
      </c>
      <c r="F734" t="s">
        <v>1</v>
      </c>
      <c r="G734" t="s">
        <v>1</v>
      </c>
      <c r="H734" s="40" t="s">
        <v>1</v>
      </c>
      <c r="I734" s="18" t="s">
        <v>1</v>
      </c>
      <c r="J734" s="38" t="s">
        <v>1</v>
      </c>
      <c r="K734" s="18">
        <v>44763</v>
      </c>
      <c r="L734" s="38">
        <v>1867</v>
      </c>
      <c r="M734" s="38">
        <v>1867</v>
      </c>
      <c r="N734" s="38">
        <v>12.28365</v>
      </c>
      <c r="O734" s="38">
        <v>11.82977</v>
      </c>
      <c r="P734" s="38">
        <v>11.516220000000001</v>
      </c>
      <c r="Q734" s="38">
        <v>11.443580000000001</v>
      </c>
      <c r="R734" s="38">
        <v>11.96702</v>
      </c>
      <c r="S734" s="38">
        <v>13.62965</v>
      </c>
      <c r="T734" s="38">
        <v>15.27998</v>
      </c>
      <c r="U734" s="38">
        <v>16.983640000000001</v>
      </c>
      <c r="V734" s="38">
        <v>18.797779999999999</v>
      </c>
      <c r="W734" s="38">
        <v>20.01511</v>
      </c>
      <c r="X734" s="38">
        <v>21.371870000000001</v>
      </c>
      <c r="Y734" s="38">
        <v>22.491420000000002</v>
      </c>
      <c r="Z734" s="38">
        <v>23.243230000000001</v>
      </c>
      <c r="AA734" s="38">
        <v>24.131720000000001</v>
      </c>
      <c r="AB734" s="38">
        <v>24.35633</v>
      </c>
      <c r="AC734" s="38">
        <v>23.72879</v>
      </c>
      <c r="AD734" s="38">
        <v>22.427340000000001</v>
      </c>
      <c r="AE734" s="38">
        <v>20.7182</v>
      </c>
      <c r="AF734" s="38">
        <v>19.325530000000001</v>
      </c>
      <c r="AG734" s="38">
        <v>18.237369999999999</v>
      </c>
      <c r="AH734" s="38">
        <v>17.313870000000001</v>
      </c>
      <c r="AI734" s="38">
        <v>15.84582</v>
      </c>
      <c r="AJ734" s="38">
        <v>14.29603</v>
      </c>
      <c r="AK734" s="38">
        <v>13.19469</v>
      </c>
      <c r="AL734" s="38">
        <v>-0.1561649</v>
      </c>
      <c r="AM734" s="38">
        <v>-7.7501200000000006E-2</v>
      </c>
      <c r="AN734" s="38">
        <v>0.1130138</v>
      </c>
      <c r="AO734" s="38">
        <v>6.4895999999999995E-2</v>
      </c>
      <c r="AP734" s="38">
        <v>0.13305159999999999</v>
      </c>
      <c r="AQ734" s="38">
        <v>1.19989E-2</v>
      </c>
      <c r="AR734" s="38">
        <v>0.30926920000000002</v>
      </c>
      <c r="AS734" s="38">
        <v>-0.2964562</v>
      </c>
      <c r="AT734" s="38">
        <v>-0.37372250000000001</v>
      </c>
      <c r="AU734" s="38">
        <v>-0.31764619999999999</v>
      </c>
      <c r="AV734" s="38">
        <v>-0.29256729999999997</v>
      </c>
      <c r="AW734" s="38">
        <v>-0.12489980000000001</v>
      </c>
      <c r="AX734" s="38">
        <v>4.7073799999999999E-2</v>
      </c>
      <c r="AY734" s="38">
        <v>-5.9645200000000002E-2</v>
      </c>
      <c r="AZ734" s="38">
        <v>1.2226300000000001E-2</v>
      </c>
      <c r="BA734" s="38">
        <v>-0.1192362</v>
      </c>
      <c r="BB734" s="38">
        <v>-9.0343699999999999E-2</v>
      </c>
      <c r="BC734" s="38">
        <v>-2.63468E-2</v>
      </c>
      <c r="BD734" s="38">
        <v>4.9243099999999998E-2</v>
      </c>
      <c r="BE734" s="38">
        <v>0.2732214</v>
      </c>
      <c r="BF734" s="38">
        <v>0.36368030000000001</v>
      </c>
      <c r="BG734" s="38">
        <v>-8.9009900000000003E-2</v>
      </c>
      <c r="BH734" s="38">
        <v>-5.5794999999999997E-2</v>
      </c>
      <c r="BI734" s="38">
        <v>0.1946927</v>
      </c>
      <c r="BJ734" s="38">
        <v>-0.1149039</v>
      </c>
      <c r="BK734" s="38">
        <v>-3.3770000000000001E-2</v>
      </c>
      <c r="BL734" s="38">
        <v>0.14700759999999999</v>
      </c>
      <c r="BM734" s="38">
        <v>9.5978900000000006E-2</v>
      </c>
      <c r="BN734" s="38">
        <v>0.16465679999999999</v>
      </c>
      <c r="BO734" s="38">
        <v>5.2774799999999997E-2</v>
      </c>
      <c r="BP734" s="38">
        <v>0.35425459999999998</v>
      </c>
      <c r="BQ734" s="38">
        <v>-0.23987259999999999</v>
      </c>
      <c r="BR734" s="38">
        <v>-0.32531959999999999</v>
      </c>
      <c r="BS734" s="38">
        <v>-0.25600260000000002</v>
      </c>
      <c r="BT734" s="38">
        <v>-0.2451169</v>
      </c>
      <c r="BU734" s="38">
        <v>-8.5811100000000001E-2</v>
      </c>
      <c r="BV734" s="38">
        <v>7.5556300000000007E-2</v>
      </c>
      <c r="BW734" s="38">
        <v>-2.0364E-2</v>
      </c>
      <c r="BX734" s="38">
        <v>7.5547699999999995E-2</v>
      </c>
      <c r="BY734" s="38">
        <v>-4.5751699999999999E-2</v>
      </c>
      <c r="BZ734" s="38">
        <v>2.1008700000000002E-2</v>
      </c>
      <c r="CA734" s="38">
        <v>8.5781300000000005E-2</v>
      </c>
      <c r="CB734" s="38">
        <v>0.15192729999999999</v>
      </c>
      <c r="CC734" s="38">
        <v>0.37263170000000001</v>
      </c>
      <c r="CD734" s="38">
        <v>0.45549299999999998</v>
      </c>
      <c r="CE734" s="38">
        <v>-1.4360400000000001E-2</v>
      </c>
      <c r="CF734" s="38">
        <v>-2.1610000000000002E-3</v>
      </c>
      <c r="CG734" s="38">
        <v>0.23226089999999999</v>
      </c>
      <c r="CH734" s="38">
        <v>-8.6326700000000006E-2</v>
      </c>
      <c r="CI734" s="38">
        <v>-3.4818000000000002E-3</v>
      </c>
      <c r="CJ734" s="38">
        <v>0.1705516</v>
      </c>
      <c r="CK734" s="38">
        <v>0.1175069</v>
      </c>
      <c r="CL734" s="38">
        <v>0.1865465</v>
      </c>
      <c r="CM734" s="38">
        <v>8.1016099999999994E-2</v>
      </c>
      <c r="CN734" s="38">
        <v>0.38541140000000002</v>
      </c>
      <c r="CO734" s="38">
        <v>-0.2006829</v>
      </c>
      <c r="CP734" s="38">
        <v>-0.2917959</v>
      </c>
      <c r="CQ734" s="38">
        <v>-0.21330850000000001</v>
      </c>
      <c r="CR734" s="38">
        <v>-0.21225289999999999</v>
      </c>
      <c r="CS734" s="38">
        <v>-5.8738400000000003E-2</v>
      </c>
      <c r="CT734" s="38">
        <v>9.5283199999999998E-2</v>
      </c>
      <c r="CU734" s="38">
        <v>6.842E-3</v>
      </c>
      <c r="CV734" s="38">
        <v>0.1194038</v>
      </c>
      <c r="CW734" s="38">
        <v>5.1434000000000002E-3</v>
      </c>
      <c r="CX734" s="38">
        <v>9.8131099999999999E-2</v>
      </c>
      <c r="CY734" s="38">
        <v>0.1634409</v>
      </c>
      <c r="CZ734" s="38">
        <v>0.2230461</v>
      </c>
      <c r="DA734" s="38">
        <v>0.44148300000000001</v>
      </c>
      <c r="DB734" s="38">
        <v>0.51908220000000005</v>
      </c>
      <c r="DC734" s="38">
        <v>3.7341600000000003E-2</v>
      </c>
      <c r="DD734" s="38">
        <v>3.4985799999999997E-2</v>
      </c>
      <c r="DE734" s="38">
        <v>0.25828050000000002</v>
      </c>
      <c r="DF734" s="38">
        <v>-5.7749500000000002E-2</v>
      </c>
      <c r="DG734" s="38">
        <v>2.6806300000000002E-2</v>
      </c>
      <c r="DH734" s="38">
        <v>0.19409560000000001</v>
      </c>
      <c r="DI734" s="38">
        <v>0.13903489999999999</v>
      </c>
      <c r="DJ734" s="38">
        <v>0.20843610000000001</v>
      </c>
      <c r="DK734" s="38">
        <v>0.1092573</v>
      </c>
      <c r="DL734" s="38">
        <v>0.4165682</v>
      </c>
      <c r="DM734" s="38">
        <v>-0.1614932</v>
      </c>
      <c r="DN734" s="38">
        <v>-0.25827220000000001</v>
      </c>
      <c r="DO734" s="38">
        <v>-0.1706143</v>
      </c>
      <c r="DP734" s="38">
        <v>-0.17938889999999999</v>
      </c>
      <c r="DQ734" s="38">
        <v>-3.1665699999999998E-2</v>
      </c>
      <c r="DR734" s="38">
        <v>0.11501</v>
      </c>
      <c r="DS734" s="38">
        <v>3.4048000000000002E-2</v>
      </c>
      <c r="DT734" s="38">
        <v>0.16325999999999999</v>
      </c>
      <c r="DU734" s="38">
        <v>5.6038499999999998E-2</v>
      </c>
      <c r="DV734" s="38">
        <v>0.1752534</v>
      </c>
      <c r="DW734" s="38">
        <v>0.2411005</v>
      </c>
      <c r="DX734" s="38">
        <v>0.29416490000000001</v>
      </c>
      <c r="DY734" s="38">
        <v>0.51033430000000002</v>
      </c>
      <c r="DZ734" s="38">
        <v>0.58267150000000001</v>
      </c>
      <c r="EA734" s="38">
        <v>8.9043700000000003E-2</v>
      </c>
      <c r="EB734" s="38">
        <v>7.2132500000000002E-2</v>
      </c>
      <c r="EC734" s="38">
        <v>0.2843002</v>
      </c>
      <c r="ED734" s="38">
        <v>-1.64885E-2</v>
      </c>
      <c r="EE734" s="38">
        <v>7.0537600000000006E-2</v>
      </c>
      <c r="EF734" s="38">
        <v>0.2280894</v>
      </c>
      <c r="EG734" s="38">
        <v>0.17011780000000001</v>
      </c>
      <c r="EH734" s="38">
        <v>0.24004130000000001</v>
      </c>
      <c r="EI734" s="38">
        <v>0.15003320000000001</v>
      </c>
      <c r="EJ734" s="38">
        <v>0.46155360000000001</v>
      </c>
      <c r="EK734" s="38">
        <v>-0.1049095</v>
      </c>
      <c r="EL734" s="38">
        <v>-0.20986940000000001</v>
      </c>
      <c r="EM734" s="38">
        <v>-0.1089707</v>
      </c>
      <c r="EN734" s="38">
        <v>-0.13193849999999999</v>
      </c>
      <c r="EO734" s="38">
        <v>7.4229999999999999E-3</v>
      </c>
      <c r="EP734" s="38">
        <v>0.1434925</v>
      </c>
      <c r="EQ734" s="38">
        <v>7.3329099999999994E-2</v>
      </c>
      <c r="ER734" s="38">
        <v>0.22658139999999999</v>
      </c>
      <c r="ES734" s="38">
        <v>0.129523</v>
      </c>
      <c r="ET734" s="38">
        <v>0.28660580000000002</v>
      </c>
      <c r="EU734" s="38">
        <v>0.3532286</v>
      </c>
      <c r="EV734" s="38">
        <v>0.39684910000000001</v>
      </c>
      <c r="EW734" s="38">
        <v>0.60974450000000002</v>
      </c>
      <c r="EX734" s="38">
        <v>0.67448419999999998</v>
      </c>
      <c r="EY734" s="38">
        <v>0.16369320000000001</v>
      </c>
      <c r="EZ734" s="38">
        <v>0.1257665</v>
      </c>
      <c r="FA734" s="38">
        <v>0.3218684</v>
      </c>
      <c r="FB734" s="38">
        <v>72.272840000000002</v>
      </c>
      <c r="FC734" s="38">
        <v>70.904049999999998</v>
      </c>
      <c r="FD734" s="38">
        <v>69.973489999999998</v>
      </c>
      <c r="FE734" s="38">
        <v>68.181079999999994</v>
      </c>
      <c r="FF734" s="38">
        <v>66.880560000000003</v>
      </c>
      <c r="FG734" s="38">
        <v>65.444180000000003</v>
      </c>
      <c r="FH734" s="38">
        <v>65.945170000000005</v>
      </c>
      <c r="FI734" s="38">
        <v>67.561490000000006</v>
      </c>
      <c r="FJ734" s="38">
        <v>70.756079999999997</v>
      </c>
      <c r="FK734" s="38">
        <v>74.585080000000005</v>
      </c>
      <c r="FL734" s="38">
        <v>79.299800000000005</v>
      </c>
      <c r="FM734" s="38">
        <v>82.661060000000006</v>
      </c>
      <c r="FN734" s="38">
        <v>85.937110000000004</v>
      </c>
      <c r="FO734" s="38">
        <v>88.675389999999993</v>
      </c>
      <c r="FP734" s="38">
        <v>91.133889999999994</v>
      </c>
      <c r="FQ734" s="38">
        <v>93.540679999999995</v>
      </c>
      <c r="FR734" s="38">
        <v>94.998440000000002</v>
      </c>
      <c r="FS734" s="38">
        <v>95.550120000000007</v>
      </c>
      <c r="FT734" s="38">
        <v>92.796980000000005</v>
      </c>
      <c r="FU734" s="38">
        <v>88.944550000000007</v>
      </c>
      <c r="FV734" s="38">
        <v>84.045689999999993</v>
      </c>
      <c r="FW734">
        <v>79.489999999999995</v>
      </c>
      <c r="FX734">
        <v>76.7958</v>
      </c>
      <c r="FY734">
        <v>75.877139999999997</v>
      </c>
      <c r="FZ734">
        <v>0.12958430000000001</v>
      </c>
      <c r="GA734">
        <v>0.85226860000000004</v>
      </c>
      <c r="GB734">
        <v>1</v>
      </c>
    </row>
    <row r="735" spans="1:184" x14ac:dyDescent="0.3">
      <c r="A735" t="s">
        <v>279</v>
      </c>
      <c r="B735" t="s">
        <v>1</v>
      </c>
      <c r="C735" t="s">
        <v>264</v>
      </c>
      <c r="D735" t="s">
        <v>1</v>
      </c>
      <c r="E735" t="s">
        <v>1</v>
      </c>
      <c r="F735" t="s">
        <v>1</v>
      </c>
      <c r="G735" t="s">
        <v>1</v>
      </c>
      <c r="H735" s="40" t="s">
        <v>1</v>
      </c>
      <c r="I735" s="18" t="s">
        <v>1</v>
      </c>
      <c r="J735" s="38" t="s">
        <v>1</v>
      </c>
      <c r="K735" s="18">
        <v>44789</v>
      </c>
      <c r="L735" s="38">
        <v>1856</v>
      </c>
      <c r="M735" s="38">
        <v>1856</v>
      </c>
      <c r="N735" s="38">
        <v>12.62941</v>
      </c>
      <c r="O735" s="38">
        <v>12.21186</v>
      </c>
      <c r="P735" s="38">
        <v>11.896420000000001</v>
      </c>
      <c r="Q735" s="38">
        <v>11.78739</v>
      </c>
      <c r="R735" s="38">
        <v>12.4413</v>
      </c>
      <c r="S735" s="38">
        <v>14.055759999999999</v>
      </c>
      <c r="T735" s="38">
        <v>15.817539999999999</v>
      </c>
      <c r="U735" s="38">
        <v>17.984459999999999</v>
      </c>
      <c r="V735" s="38">
        <v>20.406649999999999</v>
      </c>
      <c r="W735" s="38">
        <v>21.971350000000001</v>
      </c>
      <c r="X735" s="38">
        <v>23.475819999999999</v>
      </c>
      <c r="Y735" s="38">
        <v>24.82865</v>
      </c>
      <c r="Z735" s="38">
        <v>25.604369999999999</v>
      </c>
      <c r="AA735" s="38">
        <v>26.45561</v>
      </c>
      <c r="AB735" s="38">
        <v>26.72878</v>
      </c>
      <c r="AC735" s="38">
        <v>25.88673</v>
      </c>
      <c r="AD735" s="38">
        <v>24.125350000000001</v>
      </c>
      <c r="AE735" s="38">
        <v>22.178229999999999</v>
      </c>
      <c r="AF735" s="38">
        <v>20.705100000000002</v>
      </c>
      <c r="AG735" s="38">
        <v>19.69885</v>
      </c>
      <c r="AH735" s="38">
        <v>18.717369999999999</v>
      </c>
      <c r="AI735" s="38">
        <v>17.401869999999999</v>
      </c>
      <c r="AJ735" s="38">
        <v>15.45467</v>
      </c>
      <c r="AK735" s="38">
        <v>14.0862</v>
      </c>
      <c r="AL735" s="38">
        <v>-0.19521289999999999</v>
      </c>
      <c r="AM735" s="38">
        <v>-0.14660880000000001</v>
      </c>
      <c r="AN735" s="38">
        <v>1.1162699999999999E-2</v>
      </c>
      <c r="AO735" s="38">
        <v>4.1895700000000001E-2</v>
      </c>
      <c r="AP735" s="38">
        <v>0.22908590000000001</v>
      </c>
      <c r="AQ735" s="38">
        <v>-0.16508880000000001</v>
      </c>
      <c r="AR735" s="38">
        <v>-0.1424434</v>
      </c>
      <c r="AS735" s="38">
        <v>-0.13073709999999999</v>
      </c>
      <c r="AT735" s="38">
        <v>-0.2355381</v>
      </c>
      <c r="AU735" s="38">
        <v>-0.1429657</v>
      </c>
      <c r="AV735" s="38">
        <v>-9.8419499999999993E-2</v>
      </c>
      <c r="AW735" s="38">
        <v>0.15922239999999999</v>
      </c>
      <c r="AX735" s="38">
        <v>-0.1189803</v>
      </c>
      <c r="AY735" s="38">
        <v>-0.16593189999999999</v>
      </c>
      <c r="AZ735" s="38">
        <v>-0.22569220000000001</v>
      </c>
      <c r="BA735" s="38">
        <v>-1.70866E-2</v>
      </c>
      <c r="BB735" s="38">
        <v>0.27317459999999999</v>
      </c>
      <c r="BC735" s="38">
        <v>0.3888355</v>
      </c>
      <c r="BD735" s="38">
        <v>0.39080179999999998</v>
      </c>
      <c r="BE735" s="38">
        <v>0.30381730000000001</v>
      </c>
      <c r="BF735" s="38">
        <v>0.18691089999999999</v>
      </c>
      <c r="BG735" s="38">
        <v>0.26155240000000002</v>
      </c>
      <c r="BH735" s="38">
        <v>-7.3951699999999995E-2</v>
      </c>
      <c r="BI735" s="38">
        <v>-0.1586844</v>
      </c>
      <c r="BJ735" s="38">
        <v>-0.14701710000000001</v>
      </c>
      <c r="BK735" s="38">
        <v>-9.3188400000000005E-2</v>
      </c>
      <c r="BL735" s="38">
        <v>5.5622499999999998E-2</v>
      </c>
      <c r="BM735" s="38">
        <v>8.2824700000000001E-2</v>
      </c>
      <c r="BN735" s="38">
        <v>0.27547070000000001</v>
      </c>
      <c r="BO735" s="38">
        <v>-0.1133658</v>
      </c>
      <c r="BP735" s="38">
        <v>-7.9134200000000002E-2</v>
      </c>
      <c r="BQ735" s="38">
        <v>-6.8555199999999997E-2</v>
      </c>
      <c r="BR735" s="38">
        <v>-0.1557992</v>
      </c>
      <c r="BS735" s="38">
        <v>-6.6085400000000002E-2</v>
      </c>
      <c r="BT735" s="38">
        <v>-5.4049600000000003E-2</v>
      </c>
      <c r="BU735" s="38">
        <v>0.2112416</v>
      </c>
      <c r="BV735" s="38">
        <v>-8.9922100000000005E-2</v>
      </c>
      <c r="BW735" s="38">
        <v>-0.12292640000000001</v>
      </c>
      <c r="BX735" s="38">
        <v>-0.1567278</v>
      </c>
      <c r="BY735" s="38">
        <v>8.5425399999999999E-2</v>
      </c>
      <c r="BZ735" s="38">
        <v>0.4060337</v>
      </c>
      <c r="CA735" s="38">
        <v>0.5147602</v>
      </c>
      <c r="CB735" s="38">
        <v>0.53746819999999995</v>
      </c>
      <c r="CC735" s="38">
        <v>0.4425075</v>
      </c>
      <c r="CD735" s="38">
        <v>0.32262109999999999</v>
      </c>
      <c r="CE735" s="38">
        <v>0.34819689999999998</v>
      </c>
      <c r="CF735" s="38">
        <v>-1.22183E-2</v>
      </c>
      <c r="CG735" s="38">
        <v>-0.1042638</v>
      </c>
      <c r="CH735" s="38">
        <v>-0.1136369</v>
      </c>
      <c r="CI735" s="38">
        <v>-5.6189599999999999E-2</v>
      </c>
      <c r="CJ735" s="38">
        <v>8.6415099999999995E-2</v>
      </c>
      <c r="CK735" s="38">
        <v>0.1111721</v>
      </c>
      <c r="CL735" s="38">
        <v>0.3075967</v>
      </c>
      <c r="CM735" s="38">
        <v>-7.7542600000000003E-2</v>
      </c>
      <c r="CN735" s="38">
        <v>-3.5286400000000002E-2</v>
      </c>
      <c r="CO735" s="38">
        <v>-2.54881E-2</v>
      </c>
      <c r="CP735" s="38">
        <v>-0.1005722</v>
      </c>
      <c r="CQ735" s="38">
        <v>-1.28384E-2</v>
      </c>
      <c r="CR735" s="38">
        <v>-2.3319200000000002E-2</v>
      </c>
      <c r="CS735" s="38">
        <v>0.24726999999999999</v>
      </c>
      <c r="CT735" s="38">
        <v>-6.9796399999999995E-2</v>
      </c>
      <c r="CU735" s="38">
        <v>-9.3140899999999999E-2</v>
      </c>
      <c r="CV735" s="38">
        <v>-0.1089632</v>
      </c>
      <c r="CW735" s="38">
        <v>0.15642490000000001</v>
      </c>
      <c r="CX735" s="38">
        <v>0.49805139999999998</v>
      </c>
      <c r="CY735" s="38">
        <v>0.60197529999999999</v>
      </c>
      <c r="CZ735" s="38">
        <v>0.63904879999999997</v>
      </c>
      <c r="DA735" s="38">
        <v>0.53856400000000004</v>
      </c>
      <c r="DB735" s="38">
        <v>0.41661350000000003</v>
      </c>
      <c r="DC735" s="38">
        <v>0.40820659999999998</v>
      </c>
      <c r="DD735" s="38">
        <v>3.0537999999999999E-2</v>
      </c>
      <c r="DE735" s="38">
        <v>-6.6572199999999998E-2</v>
      </c>
      <c r="DF735" s="38">
        <v>-8.0256599999999997E-2</v>
      </c>
      <c r="DG735" s="38">
        <v>-1.9190700000000002E-2</v>
      </c>
      <c r="DH735" s="38">
        <v>0.1172078</v>
      </c>
      <c r="DI735" s="38">
        <v>0.13951949999999999</v>
      </c>
      <c r="DJ735" s="38">
        <v>0.33972259999999999</v>
      </c>
      <c r="DK735" s="38">
        <v>-4.1719399999999997E-2</v>
      </c>
      <c r="DL735" s="38">
        <v>8.5613000000000009E-3</v>
      </c>
      <c r="DM735" s="38">
        <v>1.7578900000000001E-2</v>
      </c>
      <c r="DN735" s="38">
        <v>-4.5345299999999998E-2</v>
      </c>
      <c r="DO735" s="38">
        <v>4.0408699999999999E-2</v>
      </c>
      <c r="DP735" s="38">
        <v>7.4111999999999997E-3</v>
      </c>
      <c r="DQ735" s="38">
        <v>0.28329840000000001</v>
      </c>
      <c r="DR735" s="38">
        <v>-4.9670800000000001E-2</v>
      </c>
      <c r="DS735" s="38">
        <v>-6.3355400000000006E-2</v>
      </c>
      <c r="DT735" s="38">
        <v>-6.1198700000000002E-2</v>
      </c>
      <c r="DU735" s="38">
        <v>0.2274244</v>
      </c>
      <c r="DV735" s="38">
        <v>0.59006919999999996</v>
      </c>
      <c r="DW735" s="38">
        <v>0.68919030000000003</v>
      </c>
      <c r="DX735" s="38">
        <v>0.74062939999999999</v>
      </c>
      <c r="DY735" s="38">
        <v>0.63462039999999997</v>
      </c>
      <c r="DZ735" s="38">
        <v>0.510606</v>
      </c>
      <c r="EA735" s="38">
        <v>0.46821629999999997</v>
      </c>
      <c r="EB735" s="38">
        <v>7.3294300000000007E-2</v>
      </c>
      <c r="EC735" s="38">
        <v>-2.8880599999999999E-2</v>
      </c>
      <c r="ED735" s="38">
        <v>-3.20608E-2</v>
      </c>
      <c r="EE735" s="38">
        <v>3.4229700000000002E-2</v>
      </c>
      <c r="EF735" s="38">
        <v>0.16166749999999999</v>
      </c>
      <c r="EG735" s="38">
        <v>0.18044850000000001</v>
      </c>
      <c r="EH735" s="38">
        <v>0.38610739999999999</v>
      </c>
      <c r="EI735" s="38">
        <v>1.00035E-2</v>
      </c>
      <c r="EJ735" s="38">
        <v>7.1870500000000004E-2</v>
      </c>
      <c r="EK735" s="38">
        <v>7.9760899999999996E-2</v>
      </c>
      <c r="EL735" s="38">
        <v>3.4393699999999999E-2</v>
      </c>
      <c r="EM735" s="38">
        <v>0.117289</v>
      </c>
      <c r="EN735" s="38">
        <v>5.1781000000000001E-2</v>
      </c>
      <c r="EO735" s="38">
        <v>0.3353177</v>
      </c>
      <c r="EP735" s="38">
        <v>-2.0612499999999999E-2</v>
      </c>
      <c r="EQ735" s="38">
        <v>-2.0349900000000001E-2</v>
      </c>
      <c r="ER735" s="38">
        <v>7.7657000000000004E-3</v>
      </c>
      <c r="ES735" s="38">
        <v>0.32993640000000002</v>
      </c>
      <c r="ET735" s="38">
        <v>0.72292820000000002</v>
      </c>
      <c r="EU735" s="38">
        <v>0.81511500000000003</v>
      </c>
      <c r="EV735" s="38">
        <v>0.88729579999999997</v>
      </c>
      <c r="EW735" s="38">
        <v>0.77331059999999996</v>
      </c>
      <c r="EX735" s="38">
        <v>0.64631620000000001</v>
      </c>
      <c r="EY735" s="38">
        <v>0.55486080000000004</v>
      </c>
      <c r="EZ735" s="38">
        <v>0.1350277</v>
      </c>
      <c r="FA735" s="38">
        <v>2.55401E-2</v>
      </c>
      <c r="FB735" s="38">
        <v>78.423479999999998</v>
      </c>
      <c r="FC735" s="38">
        <v>76.325389999999999</v>
      </c>
      <c r="FD735" s="38">
        <v>75.424999999999997</v>
      </c>
      <c r="FE735" s="38">
        <v>74.050449999999998</v>
      </c>
      <c r="FF735" s="38">
        <v>72.672529999999995</v>
      </c>
      <c r="FG735" s="38">
        <v>72.244730000000004</v>
      </c>
      <c r="FH735" s="38">
        <v>70.849639999999994</v>
      </c>
      <c r="FI735" s="38">
        <v>71.897670000000005</v>
      </c>
      <c r="FJ735" s="38">
        <v>75.892690000000002</v>
      </c>
      <c r="FK735" s="38">
        <v>80.5</v>
      </c>
      <c r="FL735" s="38">
        <v>83.949439999999996</v>
      </c>
      <c r="FM735" s="38">
        <v>87.681690000000003</v>
      </c>
      <c r="FN735" s="38">
        <v>92.505099999999999</v>
      </c>
      <c r="FO735" s="38">
        <v>96.115260000000006</v>
      </c>
      <c r="FP735" s="38">
        <v>99.152410000000003</v>
      </c>
      <c r="FQ735" s="38">
        <v>100.7941</v>
      </c>
      <c r="FR735" s="38">
        <v>101.7586</v>
      </c>
      <c r="FS735" s="38">
        <v>102.13979999999999</v>
      </c>
      <c r="FT735" s="38">
        <v>101.1575</v>
      </c>
      <c r="FU735" s="38">
        <v>98.308189999999996</v>
      </c>
      <c r="FV735" s="38">
        <v>93.581339999999997</v>
      </c>
      <c r="FW735">
        <v>90.810040000000001</v>
      </c>
      <c r="FX735">
        <v>85.868099999999998</v>
      </c>
      <c r="FY735">
        <v>82.248230000000007</v>
      </c>
      <c r="FZ735">
        <v>0.16956260000000001</v>
      </c>
      <c r="GA735">
        <v>1.1664650000000001</v>
      </c>
      <c r="GB735">
        <v>1</v>
      </c>
    </row>
    <row r="736" spans="1:184" x14ac:dyDescent="0.3">
      <c r="A736" t="s">
        <v>279</v>
      </c>
      <c r="B736" t="s">
        <v>1</v>
      </c>
      <c r="C736" t="s">
        <v>264</v>
      </c>
      <c r="D736" t="s">
        <v>1</v>
      </c>
      <c r="E736" t="s">
        <v>1</v>
      </c>
      <c r="F736" t="s">
        <v>1</v>
      </c>
      <c r="G736" t="s">
        <v>1</v>
      </c>
      <c r="H736" s="40" t="s">
        <v>1</v>
      </c>
      <c r="I736" s="18" t="s">
        <v>1</v>
      </c>
      <c r="J736" s="38" t="s">
        <v>1</v>
      </c>
      <c r="K736" s="18">
        <v>44790</v>
      </c>
      <c r="L736" s="38">
        <v>1855</v>
      </c>
      <c r="M736" s="38">
        <v>1855</v>
      </c>
      <c r="N736" s="38">
        <v>13.925179999999999</v>
      </c>
      <c r="O736" s="38">
        <v>13.495139999999999</v>
      </c>
      <c r="P736" s="38">
        <v>13.142720000000001</v>
      </c>
      <c r="Q736" s="38">
        <v>13.031610000000001</v>
      </c>
      <c r="R736" s="38">
        <v>13.495559999999999</v>
      </c>
      <c r="S736" s="38">
        <v>15.35819</v>
      </c>
      <c r="T736" s="38">
        <v>17.119389999999999</v>
      </c>
      <c r="U736" s="38">
        <v>19.192260000000001</v>
      </c>
      <c r="V736" s="38">
        <v>21.177589999999999</v>
      </c>
      <c r="W736" s="38">
        <v>22.27938</v>
      </c>
      <c r="X736" s="38">
        <v>23.254429999999999</v>
      </c>
      <c r="Y736" s="38">
        <v>24.232119999999998</v>
      </c>
      <c r="Z736" s="38">
        <v>24.72268</v>
      </c>
      <c r="AA736" s="38">
        <v>25.31307</v>
      </c>
      <c r="AB736" s="38">
        <v>25.25442</v>
      </c>
      <c r="AC736" s="38">
        <v>24.086549999999999</v>
      </c>
      <c r="AD736" s="38">
        <v>22.696280000000002</v>
      </c>
      <c r="AE736" s="38">
        <v>21.297219999999999</v>
      </c>
      <c r="AF736" s="38">
        <v>19.9298</v>
      </c>
      <c r="AG736" s="38">
        <v>18.99971</v>
      </c>
      <c r="AH736" s="38">
        <v>18.120760000000001</v>
      </c>
      <c r="AI736" s="38">
        <v>16.740580000000001</v>
      </c>
      <c r="AJ736" s="38">
        <v>14.997059999999999</v>
      </c>
      <c r="AK736" s="38">
        <v>13.83046</v>
      </c>
      <c r="AL736" s="38">
        <v>0.32299749999999999</v>
      </c>
      <c r="AM736" s="38">
        <v>0.34129559999999998</v>
      </c>
      <c r="AN736" s="38">
        <v>0.3973467</v>
      </c>
      <c r="AO736" s="38">
        <v>0.35646939999999999</v>
      </c>
      <c r="AP736" s="38">
        <v>0.1652576</v>
      </c>
      <c r="AQ736" s="38">
        <v>-0.12485880000000001</v>
      </c>
      <c r="AR736" s="38">
        <v>-0.25731409999999999</v>
      </c>
      <c r="AS736" s="38">
        <v>-0.3252546</v>
      </c>
      <c r="AT736" s="38">
        <v>-0.90351360000000003</v>
      </c>
      <c r="AU736" s="38">
        <v>-0.95976839999999997</v>
      </c>
      <c r="AV736" s="38">
        <v>-0.61174340000000005</v>
      </c>
      <c r="AW736" s="38">
        <v>-0.38414599999999999</v>
      </c>
      <c r="AX736" s="38">
        <v>-0.40556730000000002</v>
      </c>
      <c r="AY736" s="38">
        <v>1.38158E-2</v>
      </c>
      <c r="AZ736" s="38">
        <v>0.47691610000000001</v>
      </c>
      <c r="BA736" s="38">
        <v>0.47549190000000002</v>
      </c>
      <c r="BB736" s="38">
        <v>1.1316280000000001</v>
      </c>
      <c r="BC736" s="38">
        <v>1.5994470000000001</v>
      </c>
      <c r="BD736" s="38">
        <v>1.3416980000000001</v>
      </c>
      <c r="BE736" s="38">
        <v>1.0033270000000001</v>
      </c>
      <c r="BF736" s="38">
        <v>0.59782489999999999</v>
      </c>
      <c r="BG736" s="38">
        <v>0.85098119999999999</v>
      </c>
      <c r="BH736" s="38">
        <v>0.67808590000000002</v>
      </c>
      <c r="BI736" s="38">
        <v>0.75129290000000004</v>
      </c>
      <c r="BJ736" s="38">
        <v>0.39608739999999998</v>
      </c>
      <c r="BK736" s="38">
        <v>0.4309113</v>
      </c>
      <c r="BL736" s="38">
        <v>0.45388420000000002</v>
      </c>
      <c r="BM736" s="38">
        <v>0.40857749999999998</v>
      </c>
      <c r="BN736" s="38">
        <v>0.2014947</v>
      </c>
      <c r="BO736" s="38">
        <v>-3.0753300000000001E-2</v>
      </c>
      <c r="BP736" s="38">
        <v>-0.1667449</v>
      </c>
      <c r="BQ736" s="38">
        <v>-0.2485773</v>
      </c>
      <c r="BR736" s="38">
        <v>-0.79890919999999999</v>
      </c>
      <c r="BS736" s="38">
        <v>-0.88740490000000005</v>
      </c>
      <c r="BT736" s="38">
        <v>-0.56167210000000001</v>
      </c>
      <c r="BU736" s="38">
        <v>-0.34211409999999998</v>
      </c>
      <c r="BV736" s="38">
        <v>-0.36040030000000001</v>
      </c>
      <c r="BW736" s="38">
        <v>7.71125E-2</v>
      </c>
      <c r="BX736" s="38">
        <v>0.64407320000000001</v>
      </c>
      <c r="BY736" s="38">
        <v>0.7476507</v>
      </c>
      <c r="BZ736" s="38">
        <v>1.4351989999999999</v>
      </c>
      <c r="CA736" s="38">
        <v>1.791239</v>
      </c>
      <c r="CB736" s="38">
        <v>1.52932</v>
      </c>
      <c r="CC736" s="38">
        <v>1.1715359999999999</v>
      </c>
      <c r="CD736" s="38">
        <v>0.74549829999999995</v>
      </c>
      <c r="CE736" s="38">
        <v>0.9378398</v>
      </c>
      <c r="CF736" s="38">
        <v>0.74049889999999996</v>
      </c>
      <c r="CG736" s="38">
        <v>0.80805269999999996</v>
      </c>
      <c r="CH736" s="38">
        <v>0.44670919999999997</v>
      </c>
      <c r="CI736" s="38">
        <v>0.4929789</v>
      </c>
      <c r="CJ736" s="38">
        <v>0.49304179999999997</v>
      </c>
      <c r="CK736" s="38">
        <v>0.44466729999999999</v>
      </c>
      <c r="CL736" s="38">
        <v>0.2265924</v>
      </c>
      <c r="CM736" s="38">
        <v>3.44239E-2</v>
      </c>
      <c r="CN736" s="38">
        <v>-0.1040169</v>
      </c>
      <c r="CO736" s="38">
        <v>-0.1954708</v>
      </c>
      <c r="CP736" s="38">
        <v>-0.72646049999999995</v>
      </c>
      <c r="CQ736" s="38">
        <v>-0.83728619999999998</v>
      </c>
      <c r="CR736" s="38">
        <v>-0.52699289999999999</v>
      </c>
      <c r="CS736" s="38">
        <v>-0.31300289999999997</v>
      </c>
      <c r="CT736" s="38">
        <v>-0.32911770000000001</v>
      </c>
      <c r="CU736" s="38">
        <v>0.12095160000000001</v>
      </c>
      <c r="CV736" s="38">
        <v>0.75984580000000002</v>
      </c>
      <c r="CW736" s="38">
        <v>0.93614719999999996</v>
      </c>
      <c r="CX736" s="38">
        <v>1.645451</v>
      </c>
      <c r="CY736" s="38">
        <v>1.9240729999999999</v>
      </c>
      <c r="CZ736" s="38">
        <v>1.659267</v>
      </c>
      <c r="DA736" s="38">
        <v>1.2880370000000001</v>
      </c>
      <c r="DB736" s="38">
        <v>0.84777639999999999</v>
      </c>
      <c r="DC736" s="38">
        <v>0.99799780000000005</v>
      </c>
      <c r="DD736" s="38">
        <v>0.78372600000000003</v>
      </c>
      <c r="DE736" s="38">
        <v>0.84736429999999996</v>
      </c>
      <c r="DF736" s="38">
        <v>0.49733090000000002</v>
      </c>
      <c r="DG736" s="38">
        <v>0.5550465</v>
      </c>
      <c r="DH736" s="38">
        <v>0.53219939999999999</v>
      </c>
      <c r="DI736" s="38">
        <v>0.4807572</v>
      </c>
      <c r="DJ736" s="38">
        <v>0.25169010000000003</v>
      </c>
      <c r="DK736" s="38">
        <v>9.9601099999999998E-2</v>
      </c>
      <c r="DL736" s="38">
        <v>-4.1288900000000003E-2</v>
      </c>
      <c r="DM736" s="38">
        <v>-0.1423643</v>
      </c>
      <c r="DN736" s="38">
        <v>-0.65401180000000003</v>
      </c>
      <c r="DO736" s="38">
        <v>-0.78716739999999996</v>
      </c>
      <c r="DP736" s="38">
        <v>-0.49231360000000002</v>
      </c>
      <c r="DQ736" s="38">
        <v>-0.28389180000000003</v>
      </c>
      <c r="DR736" s="38">
        <v>-0.29783510000000002</v>
      </c>
      <c r="DS736" s="38">
        <v>0.16479070000000001</v>
      </c>
      <c r="DT736" s="38">
        <v>0.87561829999999996</v>
      </c>
      <c r="DU736" s="38">
        <v>1.124644</v>
      </c>
      <c r="DV736" s="38">
        <v>1.855704</v>
      </c>
      <c r="DW736" s="38">
        <v>2.0569069999999998</v>
      </c>
      <c r="DX736" s="38">
        <v>1.7892140000000001</v>
      </c>
      <c r="DY736" s="38">
        <v>1.4045380000000001</v>
      </c>
      <c r="DZ736" s="38">
        <v>0.95005450000000002</v>
      </c>
      <c r="EA736" s="38">
        <v>1.0581560000000001</v>
      </c>
      <c r="EB736" s="38">
        <v>0.8269531</v>
      </c>
      <c r="EC736" s="38">
        <v>0.88667600000000002</v>
      </c>
      <c r="ED736" s="38">
        <v>0.5704207</v>
      </c>
      <c r="EE736" s="38">
        <v>0.64466230000000002</v>
      </c>
      <c r="EF736" s="38">
        <v>0.58873690000000001</v>
      </c>
      <c r="EG736" s="38">
        <v>0.53286520000000004</v>
      </c>
      <c r="EH736" s="38">
        <v>0.2879273</v>
      </c>
      <c r="EI736" s="38">
        <v>0.19370660000000001</v>
      </c>
      <c r="EJ736" s="38">
        <v>4.9280400000000002E-2</v>
      </c>
      <c r="EK736" s="38">
        <v>-6.5686999999999995E-2</v>
      </c>
      <c r="EL736" s="38">
        <v>-0.54940750000000005</v>
      </c>
      <c r="EM736" s="38">
        <v>-0.71480390000000005</v>
      </c>
      <c r="EN736" s="38">
        <v>-0.44224239999999998</v>
      </c>
      <c r="EO736" s="38">
        <v>-0.24185989999999999</v>
      </c>
      <c r="EP736" s="38">
        <v>-0.252668</v>
      </c>
      <c r="EQ736" s="38">
        <v>0.2280874</v>
      </c>
      <c r="ER736" s="38">
        <v>1.042775</v>
      </c>
      <c r="ES736" s="38">
        <v>1.396803</v>
      </c>
      <c r="ET736" s="38">
        <v>2.1592750000000001</v>
      </c>
      <c r="EU736" s="38">
        <v>2.2486989999999998</v>
      </c>
      <c r="EV736" s="38">
        <v>1.976837</v>
      </c>
      <c r="EW736" s="38">
        <v>1.572746</v>
      </c>
      <c r="EX736" s="38">
        <v>1.097728</v>
      </c>
      <c r="EY736" s="38">
        <v>1.145014</v>
      </c>
      <c r="EZ736" s="38">
        <v>0.88936599999999999</v>
      </c>
      <c r="FA736" s="38">
        <v>0.94343569999999999</v>
      </c>
      <c r="FB736" s="38">
        <v>81.668090000000007</v>
      </c>
      <c r="FC736" s="38">
        <v>81.128100000000003</v>
      </c>
      <c r="FD736" s="38">
        <v>78.904679999999999</v>
      </c>
      <c r="FE736" s="38">
        <v>77.105739999999997</v>
      </c>
      <c r="FF736" s="38">
        <v>77.085030000000003</v>
      </c>
      <c r="FG736" s="38">
        <v>78.97936</v>
      </c>
      <c r="FH736" s="38">
        <v>77.169020000000003</v>
      </c>
      <c r="FI736" s="38">
        <v>77.334320000000005</v>
      </c>
      <c r="FJ736" s="38">
        <v>79.963750000000005</v>
      </c>
      <c r="FK736" s="38">
        <v>82.731800000000007</v>
      </c>
      <c r="FL736" s="38">
        <v>84.325829999999996</v>
      </c>
      <c r="FM736" s="38">
        <v>87.625500000000002</v>
      </c>
      <c r="FN736" s="38">
        <v>89.766949999999994</v>
      </c>
      <c r="FO736" s="38">
        <v>89.849329999999995</v>
      </c>
      <c r="FP736" s="38">
        <v>89.815640000000002</v>
      </c>
      <c r="FQ736" s="38">
        <v>88.843729999999994</v>
      </c>
      <c r="FR736" s="38">
        <v>89.408379999999994</v>
      </c>
      <c r="FS736" s="38">
        <v>91.60718</v>
      </c>
      <c r="FT736" s="38">
        <v>91.856740000000002</v>
      </c>
      <c r="FU736" s="38">
        <v>88.545159999999996</v>
      </c>
      <c r="FV736" s="38">
        <v>85.924480000000003</v>
      </c>
      <c r="FW736">
        <v>83.20393</v>
      </c>
      <c r="FX736">
        <v>80.024259999999998</v>
      </c>
      <c r="FY736">
        <v>78.135679999999994</v>
      </c>
      <c r="FZ736">
        <v>0.23072609999999999</v>
      </c>
      <c r="GA736">
        <v>1.447754</v>
      </c>
      <c r="GB736">
        <v>1</v>
      </c>
    </row>
    <row r="737" spans="1:184" x14ac:dyDescent="0.3">
      <c r="A737" t="s">
        <v>279</v>
      </c>
      <c r="B737" t="s">
        <v>1</v>
      </c>
      <c r="C737" t="s">
        <v>264</v>
      </c>
      <c r="D737" t="s">
        <v>1</v>
      </c>
      <c r="E737" t="s">
        <v>1</v>
      </c>
      <c r="F737" t="s">
        <v>1</v>
      </c>
      <c r="G737" t="s">
        <v>1</v>
      </c>
      <c r="H737" s="40" t="s">
        <v>1</v>
      </c>
      <c r="I737" s="18" t="s">
        <v>1</v>
      </c>
      <c r="J737" s="38" t="s">
        <v>1</v>
      </c>
      <c r="K737" s="18">
        <v>44792</v>
      </c>
      <c r="L737" s="38">
        <v>1855</v>
      </c>
      <c r="M737" s="38">
        <v>1855</v>
      </c>
      <c r="N737" s="38">
        <v>12.475669999999999</v>
      </c>
      <c r="O737" s="38">
        <v>11.94223</v>
      </c>
      <c r="P737" s="38">
        <v>11.551740000000001</v>
      </c>
      <c r="Q737" s="38">
        <v>11.479570000000001</v>
      </c>
      <c r="R737" s="38">
        <v>12.06822</v>
      </c>
      <c r="S737" s="38">
        <v>13.587669999999999</v>
      </c>
      <c r="T737" s="38">
        <v>15.10497</v>
      </c>
      <c r="U737" s="38">
        <v>17.144850000000002</v>
      </c>
      <c r="V737" s="38">
        <v>19.322590000000002</v>
      </c>
      <c r="W737" s="38">
        <v>21.03922</v>
      </c>
      <c r="X737" s="38">
        <v>22.50328</v>
      </c>
      <c r="Y737" s="38">
        <v>23.732589999999998</v>
      </c>
      <c r="Z737" s="38">
        <v>24.465769999999999</v>
      </c>
      <c r="AA737" s="38">
        <v>25.190770000000001</v>
      </c>
      <c r="AB737" s="38">
        <v>25.258520000000001</v>
      </c>
      <c r="AC737" s="38">
        <v>24.38148</v>
      </c>
      <c r="AD737" s="38">
        <v>22.720020000000002</v>
      </c>
      <c r="AE737" s="38">
        <v>20.813179999999999</v>
      </c>
      <c r="AF737" s="38">
        <v>19.326750000000001</v>
      </c>
      <c r="AG737" s="38">
        <v>18.171659999999999</v>
      </c>
      <c r="AH737" s="38">
        <v>17.456</v>
      </c>
      <c r="AI737" s="38">
        <v>16.24136</v>
      </c>
      <c r="AJ737" s="38">
        <v>14.65638</v>
      </c>
      <c r="AK737" s="38">
        <v>13.29881</v>
      </c>
      <c r="AL737" s="38">
        <v>-0.25567210000000001</v>
      </c>
      <c r="AM737" s="38">
        <v>-0.18700040000000001</v>
      </c>
      <c r="AN737" s="38">
        <v>-0.12579699999999999</v>
      </c>
      <c r="AO737" s="38">
        <v>-5.6834299999999997E-2</v>
      </c>
      <c r="AP737" s="38">
        <v>-3.1417599999999997E-2</v>
      </c>
      <c r="AQ737" s="38">
        <v>-0.2309069</v>
      </c>
      <c r="AR737" s="38">
        <v>-0.2193724</v>
      </c>
      <c r="AS737" s="38">
        <v>-8.0517000000000002E-3</v>
      </c>
      <c r="AT737" s="38">
        <v>3.63589E-2</v>
      </c>
      <c r="AU737" s="38">
        <v>0.15572369999999999</v>
      </c>
      <c r="AV737" s="38">
        <v>0.18711359999999999</v>
      </c>
      <c r="AW737" s="38">
        <v>5.4285300000000002E-2</v>
      </c>
      <c r="AX737" s="38">
        <v>-0.10919</v>
      </c>
      <c r="AY737" s="38">
        <v>-0.3060406</v>
      </c>
      <c r="AZ737" s="38">
        <v>-0.25956760000000001</v>
      </c>
      <c r="BA737" s="38">
        <v>-0.22968959999999999</v>
      </c>
      <c r="BB737" s="38">
        <v>-1.8903300000000001E-2</v>
      </c>
      <c r="BC737" s="38">
        <v>-5.5626099999999998E-2</v>
      </c>
      <c r="BD737" s="38">
        <v>4.7001500000000002E-2</v>
      </c>
      <c r="BE737" s="38">
        <v>0.12441720000000001</v>
      </c>
      <c r="BF737" s="38">
        <v>-9.3475999999999993E-3</v>
      </c>
      <c r="BG737" s="38">
        <v>0.22656009999999999</v>
      </c>
      <c r="BH737" s="38">
        <v>0.15345919999999999</v>
      </c>
      <c r="BI737" s="38">
        <v>0.17610049999999999</v>
      </c>
      <c r="BJ737" s="38">
        <v>-0.2192462</v>
      </c>
      <c r="BK737" s="38">
        <v>-0.15144879999999999</v>
      </c>
      <c r="BL737" s="38">
        <v>-9.3810099999999993E-2</v>
      </c>
      <c r="BM737" s="38">
        <v>-1.6293999999999999E-2</v>
      </c>
      <c r="BN737" s="38">
        <v>9.8279999999999999E-3</v>
      </c>
      <c r="BO737" s="38">
        <v>-0.1847492</v>
      </c>
      <c r="BP737" s="38">
        <v>-0.17064460000000001</v>
      </c>
      <c r="BQ737" s="38">
        <v>5.4269900000000003E-2</v>
      </c>
      <c r="BR737" s="38">
        <v>0.1041315</v>
      </c>
      <c r="BS737" s="38">
        <v>0.21425859999999999</v>
      </c>
      <c r="BT737" s="38">
        <v>0.22716249999999999</v>
      </c>
      <c r="BU737" s="38">
        <v>9.0101600000000004E-2</v>
      </c>
      <c r="BV737" s="38">
        <v>-7.2854799999999997E-2</v>
      </c>
      <c r="BW737" s="38">
        <v>-0.27044869999999999</v>
      </c>
      <c r="BX737" s="38">
        <v>-0.20518169999999999</v>
      </c>
      <c r="BY737" s="38">
        <v>-0.1620615</v>
      </c>
      <c r="BZ737" s="38">
        <v>6.9289699999999996E-2</v>
      </c>
      <c r="CA737" s="38">
        <v>3.5144599999999998E-2</v>
      </c>
      <c r="CB737" s="38">
        <v>0.1470532</v>
      </c>
      <c r="CC737" s="38">
        <v>0.2299995</v>
      </c>
      <c r="CD737" s="38">
        <v>7.6997899999999994E-2</v>
      </c>
      <c r="CE737" s="38">
        <v>0.3302235</v>
      </c>
      <c r="CF737" s="38">
        <v>0.22674440000000001</v>
      </c>
      <c r="CG737" s="38">
        <v>0.21723290000000001</v>
      </c>
      <c r="CH737" s="38">
        <v>-0.19401769999999999</v>
      </c>
      <c r="CI737" s="38">
        <v>-0.12682589999999999</v>
      </c>
      <c r="CJ737" s="38">
        <v>-7.1655999999999997E-2</v>
      </c>
      <c r="CK737" s="38">
        <v>1.17841E-2</v>
      </c>
      <c r="CL737" s="38">
        <v>3.8394600000000001E-2</v>
      </c>
      <c r="CM737" s="38">
        <v>-0.15278050000000001</v>
      </c>
      <c r="CN737" s="38">
        <v>-0.13689589999999999</v>
      </c>
      <c r="CO737" s="38">
        <v>9.7433599999999995E-2</v>
      </c>
      <c r="CP737" s="38">
        <v>0.1510706</v>
      </c>
      <c r="CQ737" s="38">
        <v>0.25479960000000001</v>
      </c>
      <c r="CR737" s="38">
        <v>0.25490020000000002</v>
      </c>
      <c r="CS737" s="38">
        <v>0.11490789999999999</v>
      </c>
      <c r="CT737" s="38">
        <v>-4.7689099999999998E-2</v>
      </c>
      <c r="CU737" s="38">
        <v>-0.24579780000000001</v>
      </c>
      <c r="CV737" s="38">
        <v>-0.1675142</v>
      </c>
      <c r="CW737" s="38">
        <v>-0.11522250000000001</v>
      </c>
      <c r="CX737" s="38">
        <v>0.13037180000000001</v>
      </c>
      <c r="CY737" s="38">
        <v>9.8012100000000005E-2</v>
      </c>
      <c r="CZ737" s="38">
        <v>0.2163486</v>
      </c>
      <c r="DA737" s="38">
        <v>0.30312549999999999</v>
      </c>
      <c r="DB737" s="38">
        <v>0.13680059999999999</v>
      </c>
      <c r="DC737" s="38">
        <v>0.4020204</v>
      </c>
      <c r="DD737" s="38">
        <v>0.27750150000000001</v>
      </c>
      <c r="DE737" s="38">
        <v>0.2457211</v>
      </c>
      <c r="DF737" s="38">
        <v>-0.1687893</v>
      </c>
      <c r="DG737" s="38">
        <v>-0.102203</v>
      </c>
      <c r="DH737" s="38">
        <v>-4.9501900000000001E-2</v>
      </c>
      <c r="DI737" s="38">
        <v>3.9862099999999998E-2</v>
      </c>
      <c r="DJ737" s="38">
        <v>6.6961199999999999E-2</v>
      </c>
      <c r="DK737" s="38">
        <v>-0.12081169999999999</v>
      </c>
      <c r="DL737" s="38">
        <v>-0.10314719999999999</v>
      </c>
      <c r="DM737" s="38">
        <v>0.14059740000000001</v>
      </c>
      <c r="DN737" s="38">
        <v>0.19800980000000001</v>
      </c>
      <c r="DO737" s="38">
        <v>0.29534070000000001</v>
      </c>
      <c r="DP737" s="38">
        <v>0.282638</v>
      </c>
      <c r="DQ737" s="38">
        <v>0.13971420000000001</v>
      </c>
      <c r="DR737" s="38">
        <v>-2.2523499999999998E-2</v>
      </c>
      <c r="DS737" s="38">
        <v>-0.22114700000000001</v>
      </c>
      <c r="DT737" s="38">
        <v>-0.12984660000000001</v>
      </c>
      <c r="DU737" s="38">
        <v>-6.83835E-2</v>
      </c>
      <c r="DV737" s="38">
        <v>0.19145390000000001</v>
      </c>
      <c r="DW737" s="38">
        <v>0.16087960000000001</v>
      </c>
      <c r="DX737" s="38">
        <v>0.28564410000000001</v>
      </c>
      <c r="DY737" s="38">
        <v>0.37625140000000001</v>
      </c>
      <c r="DZ737" s="38">
        <v>0.19660320000000001</v>
      </c>
      <c r="EA737" s="38">
        <v>0.4738174</v>
      </c>
      <c r="EB737" s="38">
        <v>0.32825860000000001</v>
      </c>
      <c r="EC737" s="38">
        <v>0.27420929999999999</v>
      </c>
      <c r="ED737" s="38">
        <v>-0.13236339999999999</v>
      </c>
      <c r="EE737" s="38">
        <v>-6.66514E-2</v>
      </c>
      <c r="EF737" s="38">
        <v>-1.7514999999999999E-2</v>
      </c>
      <c r="EG737" s="38">
        <v>8.0402399999999999E-2</v>
      </c>
      <c r="EH737" s="38">
        <v>0.10820680000000001</v>
      </c>
      <c r="EI737" s="38">
        <v>-7.4653999999999998E-2</v>
      </c>
      <c r="EJ737" s="38">
        <v>-5.44194E-2</v>
      </c>
      <c r="EK737" s="38">
        <v>0.20291899999999999</v>
      </c>
      <c r="EL737" s="38">
        <v>0.26578239999999997</v>
      </c>
      <c r="EM737" s="38">
        <v>0.35387550000000001</v>
      </c>
      <c r="EN737" s="38">
        <v>0.3226868</v>
      </c>
      <c r="EO737" s="38">
        <v>0.17553050000000001</v>
      </c>
      <c r="EP737" s="38">
        <v>1.38117E-2</v>
      </c>
      <c r="EQ737" s="38">
        <v>-0.1855551</v>
      </c>
      <c r="ER737" s="38">
        <v>-7.5460700000000006E-2</v>
      </c>
      <c r="ES737" s="38">
        <v>-7.5549999999999999E-4</v>
      </c>
      <c r="ET737" s="38">
        <v>0.27964689999999998</v>
      </c>
      <c r="EU737" s="38">
        <v>0.25165019999999999</v>
      </c>
      <c r="EV737" s="38">
        <v>0.38569569999999997</v>
      </c>
      <c r="EW737" s="38">
        <v>0.48183369999999998</v>
      </c>
      <c r="EX737" s="38">
        <v>0.2829487</v>
      </c>
      <c r="EY737" s="38">
        <v>0.57748069999999996</v>
      </c>
      <c r="EZ737" s="38">
        <v>0.40154390000000001</v>
      </c>
      <c r="FA737" s="38">
        <v>0.3153417</v>
      </c>
      <c r="FB737" s="38">
        <v>75.896990000000002</v>
      </c>
      <c r="FC737" s="38">
        <v>73.801609999999997</v>
      </c>
      <c r="FD737" s="38">
        <v>72.870260000000002</v>
      </c>
      <c r="FE737" s="38">
        <v>70.690209999999993</v>
      </c>
      <c r="FF737" s="38">
        <v>69.742429999999999</v>
      </c>
      <c r="FG737" s="38">
        <v>68.327060000000003</v>
      </c>
      <c r="FH737" s="38">
        <v>66.982249999999993</v>
      </c>
      <c r="FI737" s="38">
        <v>68.486729999999994</v>
      </c>
      <c r="FJ737" s="38">
        <v>72.461070000000007</v>
      </c>
      <c r="FK737" s="38">
        <v>76.532129999999995</v>
      </c>
      <c r="FL737" s="38">
        <v>80.771079999999998</v>
      </c>
      <c r="FM737" s="38">
        <v>84.856800000000007</v>
      </c>
      <c r="FN737" s="38">
        <v>89.537809999999993</v>
      </c>
      <c r="FO737" s="38">
        <v>92.238140000000001</v>
      </c>
      <c r="FP737" s="38">
        <v>94.879069999999999</v>
      </c>
      <c r="FQ737" s="38">
        <v>96.879450000000006</v>
      </c>
      <c r="FR737" s="38">
        <v>97.05968</v>
      </c>
      <c r="FS737" s="38">
        <v>95.866140000000001</v>
      </c>
      <c r="FT737" s="38">
        <v>92.757130000000004</v>
      </c>
      <c r="FU737" s="38">
        <v>88.638180000000006</v>
      </c>
      <c r="FV737" s="38">
        <v>84.688829999999996</v>
      </c>
      <c r="FW737">
        <v>80.20035</v>
      </c>
      <c r="FX737">
        <v>77.961200000000005</v>
      </c>
      <c r="FY737">
        <v>76.577969999999993</v>
      </c>
      <c r="FZ737">
        <v>0.11196929999999999</v>
      </c>
      <c r="GA737">
        <v>0.74711050000000001</v>
      </c>
      <c r="GB737">
        <v>1</v>
      </c>
    </row>
    <row r="738" spans="1:184" x14ac:dyDescent="0.3">
      <c r="A738" t="s">
        <v>279</v>
      </c>
      <c r="B738" t="s">
        <v>1</v>
      </c>
      <c r="C738" t="s">
        <v>264</v>
      </c>
      <c r="D738" t="s">
        <v>1</v>
      </c>
      <c r="E738" t="s">
        <v>1</v>
      </c>
      <c r="F738" t="s">
        <v>1</v>
      </c>
      <c r="G738" t="s">
        <v>1</v>
      </c>
      <c r="H738" s="40" t="s">
        <v>1</v>
      </c>
      <c r="I738" s="18" t="s">
        <v>1</v>
      </c>
      <c r="J738" s="38" t="s">
        <v>1</v>
      </c>
      <c r="K738" s="18">
        <v>44805</v>
      </c>
      <c r="L738" s="38">
        <v>1852</v>
      </c>
      <c r="M738" s="38">
        <v>1852</v>
      </c>
      <c r="N738" s="38">
        <v>11.8454</v>
      </c>
      <c r="O738" s="38">
        <v>11.45072</v>
      </c>
      <c r="P738" s="38">
        <v>11.124840000000001</v>
      </c>
      <c r="Q738" s="38">
        <v>11.02333</v>
      </c>
      <c r="R738" s="38">
        <v>11.58113</v>
      </c>
      <c r="S738" s="38">
        <v>13.18566</v>
      </c>
      <c r="T738" s="38">
        <v>14.900230000000001</v>
      </c>
      <c r="U738" s="38">
        <v>16.988849999999999</v>
      </c>
      <c r="V738" s="38">
        <v>19.389690000000002</v>
      </c>
      <c r="W738" s="38">
        <v>20.975010000000001</v>
      </c>
      <c r="X738" s="38">
        <v>22.54447</v>
      </c>
      <c r="Y738" s="38">
        <v>23.908249999999999</v>
      </c>
      <c r="Z738" s="38">
        <v>24.734120000000001</v>
      </c>
      <c r="AA738" s="38">
        <v>25.656839999999999</v>
      </c>
      <c r="AB738" s="38">
        <v>25.874680000000001</v>
      </c>
      <c r="AC738" s="38">
        <v>25.09552</v>
      </c>
      <c r="AD738" s="38">
        <v>23.410219999999999</v>
      </c>
      <c r="AE738" s="38">
        <v>21.41433</v>
      </c>
      <c r="AF738" s="38">
        <v>19.915900000000001</v>
      </c>
      <c r="AG738" s="38">
        <v>18.791879999999999</v>
      </c>
      <c r="AH738" s="38">
        <v>17.907979999999998</v>
      </c>
      <c r="AI738" s="38">
        <v>16.616779999999999</v>
      </c>
      <c r="AJ738" s="38">
        <v>14.91131</v>
      </c>
      <c r="AK738" s="38">
        <v>13.63846</v>
      </c>
      <c r="AL738" s="38">
        <v>-0.31499519999999998</v>
      </c>
      <c r="AM738" s="38">
        <v>-0.25707980000000002</v>
      </c>
      <c r="AN738" s="38">
        <v>-0.17371739999999999</v>
      </c>
      <c r="AO738" s="38">
        <v>-0.25829160000000001</v>
      </c>
      <c r="AP738" s="38">
        <v>-9.8515800000000001E-2</v>
      </c>
      <c r="AQ738" s="38">
        <v>-0.36820120000000001</v>
      </c>
      <c r="AR738" s="38">
        <v>-0.28893600000000003</v>
      </c>
      <c r="AS738" s="38">
        <v>5.7947400000000003E-2</v>
      </c>
      <c r="AT738" s="38">
        <v>0.41068440000000001</v>
      </c>
      <c r="AU738" s="38">
        <v>0.2657023</v>
      </c>
      <c r="AV738" s="38">
        <v>0.30476500000000001</v>
      </c>
      <c r="AW738" s="38">
        <v>0.10725179999999999</v>
      </c>
      <c r="AX738" s="38">
        <v>-7.4988899999999997E-2</v>
      </c>
      <c r="AY738" s="38">
        <v>-0.28056320000000001</v>
      </c>
      <c r="AZ738" s="38">
        <v>-0.52446970000000004</v>
      </c>
      <c r="BA738" s="38">
        <v>-0.56164959999999997</v>
      </c>
      <c r="BB738" s="38">
        <v>-0.43091059999999998</v>
      </c>
      <c r="BC738" s="38">
        <v>-0.43522139999999998</v>
      </c>
      <c r="BD738" s="38">
        <v>-0.32918789999999998</v>
      </c>
      <c r="BE738" s="38">
        <v>-0.44393729999999998</v>
      </c>
      <c r="BF738" s="38">
        <v>-0.12508050000000001</v>
      </c>
      <c r="BG738" s="38">
        <v>0.28423700000000002</v>
      </c>
      <c r="BH738" s="38">
        <v>0.1277789</v>
      </c>
      <c r="BI738" s="38">
        <v>5.3426599999999998E-2</v>
      </c>
      <c r="BJ738" s="38">
        <v>-0.26794119999999999</v>
      </c>
      <c r="BK738" s="38">
        <v>-0.21531259999999999</v>
      </c>
      <c r="BL738" s="38">
        <v>-0.1327082</v>
      </c>
      <c r="BM738" s="38">
        <v>-0.2264379</v>
      </c>
      <c r="BN738" s="38">
        <v>-5.9333799999999999E-2</v>
      </c>
      <c r="BO738" s="38">
        <v>-0.32158829999999999</v>
      </c>
      <c r="BP738" s="38">
        <v>-0.20374610000000001</v>
      </c>
      <c r="BQ738" s="38">
        <v>0.12680420000000001</v>
      </c>
      <c r="BR738" s="38">
        <v>0.48149769999999997</v>
      </c>
      <c r="BS738" s="38">
        <v>0.32849080000000003</v>
      </c>
      <c r="BT738" s="38">
        <v>0.35602440000000002</v>
      </c>
      <c r="BU738" s="38">
        <v>0.16434560000000001</v>
      </c>
      <c r="BV738" s="38">
        <v>-5.0059600000000003E-2</v>
      </c>
      <c r="BW738" s="38">
        <v>-0.2211891</v>
      </c>
      <c r="BX738" s="38">
        <v>-0.46081610000000001</v>
      </c>
      <c r="BY738" s="38">
        <v>-0.4610553</v>
      </c>
      <c r="BZ738" s="38">
        <v>-0.29470069999999998</v>
      </c>
      <c r="CA738" s="38">
        <v>-0.3066004</v>
      </c>
      <c r="CB738" s="38">
        <v>-0.20790410000000001</v>
      </c>
      <c r="CC738" s="38">
        <v>-0.33442820000000001</v>
      </c>
      <c r="CD738" s="38">
        <v>-3.1702300000000003E-2</v>
      </c>
      <c r="CE738" s="38">
        <v>0.3646103</v>
      </c>
      <c r="CF738" s="38">
        <v>0.18303150000000001</v>
      </c>
      <c r="CG738" s="38">
        <v>0.1074489</v>
      </c>
      <c r="CH738" s="38">
        <v>-0.2353517</v>
      </c>
      <c r="CI738" s="38">
        <v>-0.18638479999999999</v>
      </c>
      <c r="CJ738" s="38">
        <v>-0.10430540000000001</v>
      </c>
      <c r="CK738" s="38">
        <v>-0.2043761</v>
      </c>
      <c r="CL738" s="38">
        <v>-3.2196500000000003E-2</v>
      </c>
      <c r="CM738" s="38">
        <v>-0.28930440000000002</v>
      </c>
      <c r="CN738" s="38">
        <v>-0.14474380000000001</v>
      </c>
      <c r="CO738" s="38">
        <v>0.17449419999999999</v>
      </c>
      <c r="CP738" s="38">
        <v>0.53054279999999998</v>
      </c>
      <c r="CQ738" s="38">
        <v>0.37197799999999998</v>
      </c>
      <c r="CR738" s="38">
        <v>0.3915266</v>
      </c>
      <c r="CS738" s="38">
        <v>0.2038885</v>
      </c>
      <c r="CT738" s="38">
        <v>-3.2793700000000002E-2</v>
      </c>
      <c r="CU738" s="38">
        <v>-0.1800668</v>
      </c>
      <c r="CV738" s="38">
        <v>-0.41672979999999998</v>
      </c>
      <c r="CW738" s="38">
        <v>-0.39138400000000001</v>
      </c>
      <c r="CX738" s="38">
        <v>-0.20036209999999999</v>
      </c>
      <c r="CY738" s="38">
        <v>-0.21751789999999999</v>
      </c>
      <c r="CZ738" s="38">
        <v>-0.12390329999999999</v>
      </c>
      <c r="DA738" s="38">
        <v>-0.25858249999999999</v>
      </c>
      <c r="DB738" s="38">
        <v>3.2971199999999999E-2</v>
      </c>
      <c r="DC738" s="38">
        <v>0.4202767</v>
      </c>
      <c r="DD738" s="38">
        <v>0.2212993</v>
      </c>
      <c r="DE738" s="38">
        <v>0.14486460000000001</v>
      </c>
      <c r="DF738" s="38">
        <v>-0.20276230000000001</v>
      </c>
      <c r="DG738" s="38">
        <v>-0.15745700000000001</v>
      </c>
      <c r="DH738" s="38">
        <v>-7.5902600000000001E-2</v>
      </c>
      <c r="DI738" s="38">
        <v>-0.18231430000000001</v>
      </c>
      <c r="DJ738" s="38">
        <v>-5.0591000000000004E-3</v>
      </c>
      <c r="DK738" s="38">
        <v>-0.25702049999999999</v>
      </c>
      <c r="DL738" s="38">
        <v>-8.5741499999999998E-2</v>
      </c>
      <c r="DM738" s="38">
        <v>0.2221842</v>
      </c>
      <c r="DN738" s="38">
        <v>0.57958790000000004</v>
      </c>
      <c r="DO738" s="38">
        <v>0.41546509999999998</v>
      </c>
      <c r="DP738" s="38">
        <v>0.42702879999999999</v>
      </c>
      <c r="DQ738" s="38">
        <v>0.24343139999999999</v>
      </c>
      <c r="DR738" s="38">
        <v>-1.55277E-2</v>
      </c>
      <c r="DS738" s="38">
        <v>-0.1389445</v>
      </c>
      <c r="DT738" s="38">
        <v>-0.37264350000000002</v>
      </c>
      <c r="DU738" s="38">
        <v>-0.32171270000000002</v>
      </c>
      <c r="DV738" s="38">
        <v>-0.10602350000000001</v>
      </c>
      <c r="DW738" s="38">
        <v>-0.12843540000000001</v>
      </c>
      <c r="DX738" s="38">
        <v>-3.99025E-2</v>
      </c>
      <c r="DY738" s="38">
        <v>-0.1827368</v>
      </c>
      <c r="DZ738" s="38">
        <v>9.7644700000000001E-2</v>
      </c>
      <c r="EA738" s="38">
        <v>0.47594310000000001</v>
      </c>
      <c r="EB738" s="38">
        <v>0.2595671</v>
      </c>
      <c r="EC738" s="38">
        <v>0.18228030000000001</v>
      </c>
      <c r="ED738" s="38">
        <v>-0.15570829999999999</v>
      </c>
      <c r="EE738" s="38">
        <v>-0.1156899</v>
      </c>
      <c r="EF738" s="38">
        <v>-3.4893500000000001E-2</v>
      </c>
      <c r="EG738" s="38">
        <v>-0.1504606</v>
      </c>
      <c r="EH738" s="38">
        <v>3.4122899999999998E-2</v>
      </c>
      <c r="EI738" s="38">
        <v>-0.2104077</v>
      </c>
      <c r="EJ738" s="38">
        <v>-5.5159999999999996E-4</v>
      </c>
      <c r="EK738" s="38">
        <v>0.29104099999999999</v>
      </c>
      <c r="EL738" s="38">
        <v>0.65040120000000001</v>
      </c>
      <c r="EM738" s="38">
        <v>0.4782536</v>
      </c>
      <c r="EN738" s="38">
        <v>0.4782883</v>
      </c>
      <c r="EO738" s="38">
        <v>0.30052519999999999</v>
      </c>
      <c r="EP738" s="38">
        <v>9.4015999999999995E-3</v>
      </c>
      <c r="EQ738" s="38">
        <v>-7.9570399999999999E-2</v>
      </c>
      <c r="ER738" s="38">
        <v>-0.30898989999999998</v>
      </c>
      <c r="ES738" s="38">
        <v>-0.22111839999999999</v>
      </c>
      <c r="ET738" s="38">
        <v>3.0186399999999999E-2</v>
      </c>
      <c r="EU738" s="38">
        <v>1.8560000000000001E-4</v>
      </c>
      <c r="EV738" s="38">
        <v>8.1381400000000007E-2</v>
      </c>
      <c r="EW738" s="38">
        <v>-7.3227600000000004E-2</v>
      </c>
      <c r="EX738" s="38">
        <v>0.1910229</v>
      </c>
      <c r="EY738" s="38">
        <v>0.55631640000000004</v>
      </c>
      <c r="EZ738" s="38">
        <v>0.31481959999999998</v>
      </c>
      <c r="FA738" s="38">
        <v>0.2363026</v>
      </c>
      <c r="FB738" s="38">
        <v>73.254009999999994</v>
      </c>
      <c r="FC738" s="38">
        <v>72.878450000000001</v>
      </c>
      <c r="FD738" s="38">
        <v>72</v>
      </c>
      <c r="FE738" s="38">
        <v>72.061400000000006</v>
      </c>
      <c r="FF738" s="38">
        <v>71.558030000000002</v>
      </c>
      <c r="FG738" s="38">
        <v>71.10727</v>
      </c>
      <c r="FH738" s="38">
        <v>69.761949999999999</v>
      </c>
      <c r="FI738" s="38">
        <v>69.605260000000001</v>
      </c>
      <c r="FJ738" s="38">
        <v>73.059690000000003</v>
      </c>
      <c r="FK738" s="38">
        <v>78.435479999999998</v>
      </c>
      <c r="FL738" s="38">
        <v>82.629750000000001</v>
      </c>
      <c r="FM738" s="38">
        <v>87.064099999999996</v>
      </c>
      <c r="FN738" s="38">
        <v>91.799710000000005</v>
      </c>
      <c r="FO738" s="38">
        <v>95.035719999999998</v>
      </c>
      <c r="FP738" s="38">
        <v>98.144649999999999</v>
      </c>
      <c r="FQ738" s="38">
        <v>100.2603</v>
      </c>
      <c r="FR738" s="38">
        <v>101.0663</v>
      </c>
      <c r="FS738" s="38">
        <v>101.4329</v>
      </c>
      <c r="FT738" s="38">
        <v>99.871539999999996</v>
      </c>
      <c r="FU738" s="38">
        <v>94.372540000000001</v>
      </c>
      <c r="FV738" s="38">
        <v>89.686220000000006</v>
      </c>
      <c r="FW738">
        <v>86.441779999999994</v>
      </c>
      <c r="FX738">
        <v>83.126050000000006</v>
      </c>
      <c r="FY738">
        <v>81.182259999999999</v>
      </c>
      <c r="FZ738">
        <v>0.1404048</v>
      </c>
      <c r="GA738">
        <v>0.91275629999999996</v>
      </c>
      <c r="GB738">
        <v>1</v>
      </c>
    </row>
    <row r="739" spans="1:184" x14ac:dyDescent="0.3">
      <c r="A739" t="s">
        <v>279</v>
      </c>
      <c r="B739" t="s">
        <v>1</v>
      </c>
      <c r="C739" t="s">
        <v>264</v>
      </c>
      <c r="D739" t="s">
        <v>1</v>
      </c>
      <c r="E739" t="s">
        <v>1</v>
      </c>
      <c r="F739" t="s">
        <v>1</v>
      </c>
      <c r="G739" t="s">
        <v>1</v>
      </c>
      <c r="H739" s="40" t="s">
        <v>1</v>
      </c>
      <c r="I739" s="18" t="s">
        <v>1</v>
      </c>
      <c r="J739" s="38" t="s">
        <v>1</v>
      </c>
      <c r="K739" s="18">
        <v>44809</v>
      </c>
      <c r="L739" s="38">
        <v>1852</v>
      </c>
      <c r="M739" s="38">
        <v>1852</v>
      </c>
      <c r="N739" s="38">
        <v>13.02094</v>
      </c>
      <c r="O739" s="38">
        <v>12.382989999999999</v>
      </c>
      <c r="P739" s="38">
        <v>11.77017</v>
      </c>
      <c r="Q739" s="38">
        <v>11.36533</v>
      </c>
      <c r="R739" s="38">
        <v>11.315519999999999</v>
      </c>
      <c r="S739" s="38">
        <v>11.737719999999999</v>
      </c>
      <c r="T739" s="38">
        <v>11.561680000000001</v>
      </c>
      <c r="U739" s="38">
        <v>12.81457</v>
      </c>
      <c r="V739" s="38">
        <v>14.41381</v>
      </c>
      <c r="W739" s="38">
        <v>15.742699999999999</v>
      </c>
      <c r="X739" s="38">
        <v>16.72025</v>
      </c>
      <c r="Y739" s="38">
        <v>17.856850000000001</v>
      </c>
      <c r="Z739" s="38">
        <v>18.370450000000002</v>
      </c>
      <c r="AA739" s="38">
        <v>18.762170000000001</v>
      </c>
      <c r="AB739" s="38">
        <v>19.103359999999999</v>
      </c>
      <c r="AC739" s="38">
        <v>19.257290000000001</v>
      </c>
      <c r="AD739" s="38">
        <v>19.427769999999999</v>
      </c>
      <c r="AE739" s="38">
        <v>19.324490000000001</v>
      </c>
      <c r="AF739" s="38">
        <v>19.102789999999999</v>
      </c>
      <c r="AG739" s="38">
        <v>18.36544</v>
      </c>
      <c r="AH739" s="38">
        <v>18.153690000000001</v>
      </c>
      <c r="AI739" s="38">
        <v>17.597180000000002</v>
      </c>
      <c r="AJ739" s="38">
        <v>15.87196</v>
      </c>
      <c r="AK739" s="38">
        <v>14.55275</v>
      </c>
      <c r="AL739" s="38">
        <v>0.30258279999999999</v>
      </c>
      <c r="AM739" s="38">
        <v>0.21741769999999999</v>
      </c>
      <c r="AN739" s="38">
        <v>3.3928800000000002E-2</v>
      </c>
      <c r="AO739" s="38">
        <v>-0.2059658</v>
      </c>
      <c r="AP739" s="38">
        <v>-0.43808730000000001</v>
      </c>
      <c r="AQ739" s="38">
        <v>-0.72607100000000002</v>
      </c>
      <c r="AR739" s="38">
        <v>-1.5794490000000001</v>
      </c>
      <c r="AS739" s="38">
        <v>-0.37002400000000002</v>
      </c>
      <c r="AT739" s="38">
        <v>0.31279499999999999</v>
      </c>
      <c r="AU739" s="38">
        <v>0.47539530000000002</v>
      </c>
      <c r="AV739" s="38">
        <v>8.1641400000000003E-2</v>
      </c>
      <c r="AW739" s="38">
        <v>0.25915359999999998</v>
      </c>
      <c r="AX739" s="38">
        <v>-0.18025569999999999</v>
      </c>
      <c r="AY739" s="38">
        <v>-0.38781589999999999</v>
      </c>
      <c r="AZ739" s="38">
        <v>-0.69607070000000004</v>
      </c>
      <c r="BA739" s="38">
        <v>-0.78793000000000002</v>
      </c>
      <c r="BB739" s="38">
        <v>-0.26170599999999999</v>
      </c>
      <c r="BC739" s="38">
        <v>-5.0238000000000001E-3</v>
      </c>
      <c r="BD739" s="38">
        <v>0.30537209999999998</v>
      </c>
      <c r="BE739" s="38">
        <v>3.1813899999999999E-2</v>
      </c>
      <c r="BF739" s="38">
        <v>0.33124819999999999</v>
      </c>
      <c r="BG739" s="38">
        <v>0.95034759999999996</v>
      </c>
      <c r="BH739" s="38">
        <v>0.49679620000000002</v>
      </c>
      <c r="BI739" s="38">
        <v>9.6635299999999993E-2</v>
      </c>
      <c r="BJ739" s="38">
        <v>0.43276429999999999</v>
      </c>
      <c r="BK739" s="38">
        <v>0.30805779999999999</v>
      </c>
      <c r="BL739" s="38">
        <v>0.102645</v>
      </c>
      <c r="BM739" s="38">
        <v>-0.16193569999999999</v>
      </c>
      <c r="BN739" s="38">
        <v>-0.38642070000000001</v>
      </c>
      <c r="BO739" s="38">
        <v>-0.64788690000000004</v>
      </c>
      <c r="BP739" s="38">
        <v>-1.3970309999999999</v>
      </c>
      <c r="BQ739" s="38">
        <v>-0.3066449</v>
      </c>
      <c r="BR739" s="38">
        <v>0.40942519999999999</v>
      </c>
      <c r="BS739" s="38">
        <v>0.58661529999999995</v>
      </c>
      <c r="BT739" s="38">
        <v>0.20332649999999999</v>
      </c>
      <c r="BU739" s="38">
        <v>0.31617220000000001</v>
      </c>
      <c r="BV739" s="38">
        <v>-0.1141766</v>
      </c>
      <c r="BW739" s="38">
        <v>-0.3319666</v>
      </c>
      <c r="BX739" s="38">
        <v>-0.56155690000000003</v>
      </c>
      <c r="BY739" s="38">
        <v>-0.6191335</v>
      </c>
      <c r="BZ739" s="38">
        <v>-4.6586000000000002E-2</v>
      </c>
      <c r="CA739" s="38">
        <v>0.21598339999999999</v>
      </c>
      <c r="CB739" s="38">
        <v>0.58831109999999998</v>
      </c>
      <c r="CC739" s="38">
        <v>0.32778079999999998</v>
      </c>
      <c r="CD739" s="38">
        <v>0.64162949999999996</v>
      </c>
      <c r="CE739" s="38">
        <v>1.220739</v>
      </c>
      <c r="CF739" s="38">
        <v>0.75616720000000004</v>
      </c>
      <c r="CG739" s="38">
        <v>0.39757399999999998</v>
      </c>
      <c r="CH739" s="38">
        <v>0.52292760000000005</v>
      </c>
      <c r="CI739" s="38">
        <v>0.37083490000000002</v>
      </c>
      <c r="CJ739" s="38">
        <v>0.1502376</v>
      </c>
      <c r="CK739" s="38">
        <v>-0.13144059999999999</v>
      </c>
      <c r="CL739" s="38">
        <v>-0.35063660000000002</v>
      </c>
      <c r="CM739" s="38">
        <v>-0.59373679999999995</v>
      </c>
      <c r="CN739" s="38">
        <v>-1.270689</v>
      </c>
      <c r="CO739" s="38">
        <v>-0.2627487</v>
      </c>
      <c r="CP739" s="38">
        <v>0.47635100000000002</v>
      </c>
      <c r="CQ739" s="38">
        <v>0.66364590000000001</v>
      </c>
      <c r="CR739" s="38">
        <v>0.28760520000000001</v>
      </c>
      <c r="CS739" s="38">
        <v>0.35566310000000001</v>
      </c>
      <c r="CT739" s="38">
        <v>-6.8410299999999993E-2</v>
      </c>
      <c r="CU739" s="38">
        <v>-0.29328549999999998</v>
      </c>
      <c r="CV739" s="38">
        <v>-0.46839310000000001</v>
      </c>
      <c r="CW739" s="38">
        <v>-0.50222560000000005</v>
      </c>
      <c r="CX739" s="38">
        <v>0.1024055</v>
      </c>
      <c r="CY739" s="38">
        <v>0.3690523</v>
      </c>
      <c r="CZ739" s="38">
        <v>0.78427389999999997</v>
      </c>
      <c r="DA739" s="38">
        <v>0.53276659999999998</v>
      </c>
      <c r="DB739" s="38">
        <v>0.85659870000000005</v>
      </c>
      <c r="DC739" s="38">
        <v>1.408012</v>
      </c>
      <c r="DD739" s="38">
        <v>0.93580669999999999</v>
      </c>
      <c r="DE739" s="38">
        <v>0.60600319999999996</v>
      </c>
      <c r="DF739" s="38">
        <v>0.61309089999999999</v>
      </c>
      <c r="DG739" s="38">
        <v>0.433612</v>
      </c>
      <c r="DH739" s="38">
        <v>0.19783020000000001</v>
      </c>
      <c r="DI739" s="38">
        <v>-0.1009454</v>
      </c>
      <c r="DJ739" s="38">
        <v>-0.31485239999999998</v>
      </c>
      <c r="DK739" s="38">
        <v>-0.53958669999999997</v>
      </c>
      <c r="DL739" s="38">
        <v>-1.1443460000000001</v>
      </c>
      <c r="DM739" s="38">
        <v>-0.21885250000000001</v>
      </c>
      <c r="DN739" s="38">
        <v>0.54327669999999995</v>
      </c>
      <c r="DO739" s="38">
        <v>0.74067649999999996</v>
      </c>
      <c r="DP739" s="38">
        <v>0.37188389999999999</v>
      </c>
      <c r="DQ739" s="38">
        <v>0.39515400000000001</v>
      </c>
      <c r="DR739" s="38">
        <v>-2.26441E-2</v>
      </c>
      <c r="DS739" s="38">
        <v>-0.25460450000000001</v>
      </c>
      <c r="DT739" s="38">
        <v>-0.37522919999999998</v>
      </c>
      <c r="DU739" s="38">
        <v>-0.38531769999999999</v>
      </c>
      <c r="DV739" s="38">
        <v>0.25139699999999998</v>
      </c>
      <c r="DW739" s="38">
        <v>0.52212130000000001</v>
      </c>
      <c r="DX739" s="38">
        <v>0.98023660000000001</v>
      </c>
      <c r="DY739" s="38">
        <v>0.73775239999999997</v>
      </c>
      <c r="DZ739" s="38">
        <v>1.0715680000000001</v>
      </c>
      <c r="EA739" s="38">
        <v>1.5952850000000001</v>
      </c>
      <c r="EB739" s="38">
        <v>1.1154459999999999</v>
      </c>
      <c r="EC739" s="38">
        <v>0.81443239999999995</v>
      </c>
      <c r="ED739" s="38">
        <v>0.74327240000000006</v>
      </c>
      <c r="EE739" s="38">
        <v>0.5242521</v>
      </c>
      <c r="EF739" s="38">
        <v>0.26654640000000002</v>
      </c>
      <c r="EG739" s="38">
        <v>-5.6915300000000002E-2</v>
      </c>
      <c r="EH739" s="38">
        <v>-0.26318580000000003</v>
      </c>
      <c r="EI739" s="38">
        <v>-0.46140249999999999</v>
      </c>
      <c r="EJ739" s="38">
        <v>-0.96192789999999995</v>
      </c>
      <c r="EK739" s="38">
        <v>-0.15547340000000001</v>
      </c>
      <c r="EL739" s="38">
        <v>0.63990689999999995</v>
      </c>
      <c r="EM739" s="38">
        <v>0.85189649999999995</v>
      </c>
      <c r="EN739" s="38">
        <v>0.49356899999999998</v>
      </c>
      <c r="EO739" s="38">
        <v>0.45217249999999998</v>
      </c>
      <c r="EP739" s="38">
        <v>4.3435099999999997E-2</v>
      </c>
      <c r="EQ739" s="38">
        <v>-0.19875519999999999</v>
      </c>
      <c r="ER739" s="38">
        <v>-0.2407155</v>
      </c>
      <c r="ES739" s="38">
        <v>-0.2165212</v>
      </c>
      <c r="ET739" s="38">
        <v>0.46651700000000002</v>
      </c>
      <c r="EU739" s="38">
        <v>0.74312840000000002</v>
      </c>
      <c r="EV739" s="38">
        <v>1.2631760000000001</v>
      </c>
      <c r="EW739" s="38">
        <v>1.0337190000000001</v>
      </c>
      <c r="EX739" s="38">
        <v>1.3819490000000001</v>
      </c>
      <c r="EY739" s="38">
        <v>1.865677</v>
      </c>
      <c r="EZ739" s="38">
        <v>1.374817</v>
      </c>
      <c r="FA739" s="38">
        <v>1.1153709999999999</v>
      </c>
      <c r="FB739" s="38">
        <v>83.7697</v>
      </c>
      <c r="FC739" s="38">
        <v>82.208820000000003</v>
      </c>
      <c r="FD739" s="38">
        <v>80.569820000000007</v>
      </c>
      <c r="FE739" s="38">
        <v>78.946770000000001</v>
      </c>
      <c r="FF739" s="38">
        <v>78.524429999999995</v>
      </c>
      <c r="FG739" s="38">
        <v>77.660449999999997</v>
      </c>
      <c r="FH739" s="38">
        <v>76.384950000000003</v>
      </c>
      <c r="FI739" s="38">
        <v>75.312899999999999</v>
      </c>
      <c r="FJ739" s="38">
        <v>79.73912</v>
      </c>
      <c r="FK739" s="38">
        <v>85.395690000000002</v>
      </c>
      <c r="FL739" s="38">
        <v>89.744579999999999</v>
      </c>
      <c r="FM739" s="38">
        <v>94.160499999999999</v>
      </c>
      <c r="FN739" s="38">
        <v>98.809349999999995</v>
      </c>
      <c r="FO739" s="38">
        <v>101.2637</v>
      </c>
      <c r="FP739" s="38">
        <v>104.20489999999999</v>
      </c>
      <c r="FQ739" s="38">
        <v>106.3682</v>
      </c>
      <c r="FR739" s="38">
        <v>107.73699999999999</v>
      </c>
      <c r="FS739" s="38">
        <v>107.6777</v>
      </c>
      <c r="FT739" s="38">
        <v>106.1202</v>
      </c>
      <c r="FU739" s="38">
        <v>102.562</v>
      </c>
      <c r="FV739" s="38">
        <v>99.481669999999994</v>
      </c>
      <c r="FW739">
        <v>95.848079999999996</v>
      </c>
      <c r="FX739">
        <v>92.635509999999996</v>
      </c>
      <c r="FY739">
        <v>91.186719999999994</v>
      </c>
      <c r="FZ739">
        <v>0.33602209999999999</v>
      </c>
      <c r="GA739">
        <v>4.0395859999999999</v>
      </c>
      <c r="GB739">
        <v>1</v>
      </c>
    </row>
    <row r="740" spans="1:184" x14ac:dyDescent="0.3">
      <c r="A740" t="s">
        <v>279</v>
      </c>
      <c r="B740" t="s">
        <v>1</v>
      </c>
      <c r="C740" t="s">
        <v>264</v>
      </c>
      <c r="D740" t="s">
        <v>1</v>
      </c>
      <c r="E740" t="s">
        <v>1</v>
      </c>
      <c r="F740" t="s">
        <v>1</v>
      </c>
      <c r="G740" t="s">
        <v>1</v>
      </c>
      <c r="H740" s="40" t="s">
        <v>1</v>
      </c>
      <c r="I740" s="18" t="s">
        <v>1</v>
      </c>
      <c r="J740" s="38" t="s">
        <v>1</v>
      </c>
      <c r="K740" s="18">
        <v>44810</v>
      </c>
      <c r="L740" s="38">
        <v>1852</v>
      </c>
      <c r="M740" s="38">
        <v>1852</v>
      </c>
      <c r="N740" s="38">
        <v>13.98639</v>
      </c>
      <c r="O740" s="38">
        <v>13.58079</v>
      </c>
      <c r="P740" s="38">
        <v>13.3307</v>
      </c>
      <c r="Q740" s="38">
        <v>13.15762</v>
      </c>
      <c r="R740" s="38">
        <v>13.901070000000001</v>
      </c>
      <c r="S740" s="38">
        <v>15.558199999999999</v>
      </c>
      <c r="T740" s="38">
        <v>17.65569</v>
      </c>
      <c r="U740" s="38">
        <v>20.503579999999999</v>
      </c>
      <c r="V740" s="38">
        <v>23.732019999999999</v>
      </c>
      <c r="W740" s="38">
        <v>25.321259999999999</v>
      </c>
      <c r="X740" s="38">
        <v>26.664809999999999</v>
      </c>
      <c r="Y740" s="38">
        <v>28.13008</v>
      </c>
      <c r="Z740" s="38">
        <v>28.714009999999998</v>
      </c>
      <c r="AA740" s="38">
        <v>29.307690000000001</v>
      </c>
      <c r="AB740" s="38">
        <v>29.35745</v>
      </c>
      <c r="AC740" s="38">
        <v>28.597300000000001</v>
      </c>
      <c r="AD740" s="38">
        <v>26.573789999999999</v>
      </c>
      <c r="AE740" s="38">
        <v>24.296230000000001</v>
      </c>
      <c r="AF740" s="38">
        <v>22.40513</v>
      </c>
      <c r="AG740" s="38">
        <v>21.569230000000001</v>
      </c>
      <c r="AH740" s="38">
        <v>20.647950000000002</v>
      </c>
      <c r="AI740" s="38">
        <v>18.90662</v>
      </c>
      <c r="AJ740" s="38">
        <v>16.665220000000001</v>
      </c>
      <c r="AK740" s="38">
        <v>15.320360000000001</v>
      </c>
      <c r="AL740" s="38">
        <v>0.39787980000000001</v>
      </c>
      <c r="AM740" s="38">
        <v>0.38253169999999997</v>
      </c>
      <c r="AN740" s="38">
        <v>0.24016180000000001</v>
      </c>
      <c r="AO740" s="38">
        <v>0.1126899</v>
      </c>
      <c r="AP740" s="38">
        <v>7.5777600000000001E-2</v>
      </c>
      <c r="AQ740" s="38">
        <v>-0.27083230000000003</v>
      </c>
      <c r="AR740" s="38">
        <v>-0.83104619999999996</v>
      </c>
      <c r="AS740" s="38">
        <v>-0.64330889999999996</v>
      </c>
      <c r="AT740" s="38">
        <v>-0.29506070000000001</v>
      </c>
      <c r="AU740" s="38">
        <v>-0.9200971</v>
      </c>
      <c r="AV740" s="38">
        <v>-1.0176810000000001</v>
      </c>
      <c r="AW740" s="38">
        <v>-0.66457560000000004</v>
      </c>
      <c r="AX740" s="38">
        <v>-0.36370459999999999</v>
      </c>
      <c r="AY740" s="38">
        <v>0.1110322</v>
      </c>
      <c r="AZ740" s="38">
        <v>0.91751369999999999</v>
      </c>
      <c r="BA740" s="38">
        <v>1.124708</v>
      </c>
      <c r="BB740" s="38">
        <v>1.276162</v>
      </c>
      <c r="BC740" s="38">
        <v>1.0239020000000001</v>
      </c>
      <c r="BD740" s="38">
        <v>0.75052090000000005</v>
      </c>
      <c r="BE740" s="38">
        <v>0.94905879999999998</v>
      </c>
      <c r="BF740" s="38">
        <v>1.272969</v>
      </c>
      <c r="BG740" s="38">
        <v>0.85905209999999999</v>
      </c>
      <c r="BH740" s="38">
        <v>5.2591499999999999E-2</v>
      </c>
      <c r="BI740" s="38">
        <v>-7.0282600000000001E-2</v>
      </c>
      <c r="BJ740" s="38">
        <v>0.4799718</v>
      </c>
      <c r="BK740" s="38">
        <v>0.46727109999999999</v>
      </c>
      <c r="BL740" s="38">
        <v>0.33531840000000002</v>
      </c>
      <c r="BM740" s="38">
        <v>0.20326830000000001</v>
      </c>
      <c r="BN740" s="38">
        <v>0.18884290000000001</v>
      </c>
      <c r="BO740" s="38">
        <v>-0.17463970000000001</v>
      </c>
      <c r="BP740" s="38">
        <v>-0.68321010000000004</v>
      </c>
      <c r="BQ740" s="38">
        <v>-0.53086719999999998</v>
      </c>
      <c r="BR740" s="38">
        <v>-0.13855999999999999</v>
      </c>
      <c r="BS740" s="38">
        <v>-0.71003720000000003</v>
      </c>
      <c r="BT740" s="38">
        <v>-0.88371569999999999</v>
      </c>
      <c r="BU740" s="38">
        <v>-0.52740430000000005</v>
      </c>
      <c r="BV740" s="38">
        <v>-0.28249210000000002</v>
      </c>
      <c r="BW740" s="38">
        <v>0.23135020000000001</v>
      </c>
      <c r="BX740" s="38">
        <v>1.067987</v>
      </c>
      <c r="BY740" s="38">
        <v>1.311822</v>
      </c>
      <c r="BZ740" s="38">
        <v>1.490971</v>
      </c>
      <c r="CA740" s="38">
        <v>1.247455</v>
      </c>
      <c r="CB740" s="38">
        <v>1.042872</v>
      </c>
      <c r="CC740" s="38">
        <v>1.284311</v>
      </c>
      <c r="CD740" s="38">
        <v>1.5914779999999999</v>
      </c>
      <c r="CE740" s="38">
        <v>1.1110040000000001</v>
      </c>
      <c r="CF740" s="38">
        <v>0.23908760000000001</v>
      </c>
      <c r="CG740" s="38">
        <v>8.6799699999999994E-2</v>
      </c>
      <c r="CH740" s="38">
        <v>0.53682839999999998</v>
      </c>
      <c r="CI740" s="38">
        <v>0.52596149999999997</v>
      </c>
      <c r="CJ740" s="38">
        <v>0.40122360000000001</v>
      </c>
      <c r="CK740" s="38">
        <v>0.26600259999999998</v>
      </c>
      <c r="CL740" s="38">
        <v>0.26715159999999999</v>
      </c>
      <c r="CM740" s="38">
        <v>-0.108017</v>
      </c>
      <c r="CN740" s="38">
        <v>-0.58081919999999998</v>
      </c>
      <c r="CO740" s="38">
        <v>-0.45299030000000001</v>
      </c>
      <c r="CP740" s="38">
        <v>-3.0168199999999999E-2</v>
      </c>
      <c r="CQ740" s="38">
        <v>-0.56455029999999995</v>
      </c>
      <c r="CR740" s="38">
        <v>-0.79093159999999996</v>
      </c>
      <c r="CS740" s="38">
        <v>-0.4323998</v>
      </c>
      <c r="CT740" s="38">
        <v>-0.22624459999999999</v>
      </c>
      <c r="CU740" s="38">
        <v>0.31468200000000002</v>
      </c>
      <c r="CV740" s="38">
        <v>1.172204</v>
      </c>
      <c r="CW740" s="38">
        <v>1.4414169999999999</v>
      </c>
      <c r="CX740" s="38">
        <v>1.6397470000000001</v>
      </c>
      <c r="CY740" s="38">
        <v>1.402288</v>
      </c>
      <c r="CZ740" s="38">
        <v>1.2453540000000001</v>
      </c>
      <c r="DA740" s="38">
        <v>1.5165059999999999</v>
      </c>
      <c r="DB740" s="38">
        <v>1.812076</v>
      </c>
      <c r="DC740" s="38">
        <v>1.2855049999999999</v>
      </c>
      <c r="DD740" s="38">
        <v>0.36825429999999998</v>
      </c>
      <c r="DE740" s="38">
        <v>0.1955944</v>
      </c>
      <c r="DF740" s="38">
        <v>0.59368500000000002</v>
      </c>
      <c r="DG740" s="38">
        <v>0.58465180000000005</v>
      </c>
      <c r="DH740" s="38">
        <v>0.46712880000000001</v>
      </c>
      <c r="DI740" s="38">
        <v>0.3287369</v>
      </c>
      <c r="DJ740" s="38">
        <v>0.3454602</v>
      </c>
      <c r="DK740" s="38">
        <v>-4.1394300000000002E-2</v>
      </c>
      <c r="DL740" s="38">
        <v>-0.47842839999999998</v>
      </c>
      <c r="DM740" s="38">
        <v>-0.37511349999999999</v>
      </c>
      <c r="DN740" s="38">
        <v>7.8223699999999993E-2</v>
      </c>
      <c r="DO740" s="38">
        <v>-0.41906339999999997</v>
      </c>
      <c r="DP740" s="38">
        <v>-0.69814750000000003</v>
      </c>
      <c r="DQ740" s="38">
        <v>-0.33739530000000001</v>
      </c>
      <c r="DR740" s="38">
        <v>-0.16999710000000001</v>
      </c>
      <c r="DS740" s="38">
        <v>0.39801389999999998</v>
      </c>
      <c r="DT740" s="38">
        <v>1.2764219999999999</v>
      </c>
      <c r="DU740" s="38">
        <v>1.5710109999999999</v>
      </c>
      <c r="DV740" s="38">
        <v>1.7885230000000001</v>
      </c>
      <c r="DW740" s="38">
        <v>1.5571200000000001</v>
      </c>
      <c r="DX740" s="38">
        <v>1.447835</v>
      </c>
      <c r="DY740" s="38">
        <v>1.7486999999999999</v>
      </c>
      <c r="DZ740" s="38">
        <v>2.0326740000000001</v>
      </c>
      <c r="EA740" s="38">
        <v>1.460005</v>
      </c>
      <c r="EB740" s="38">
        <v>0.497421</v>
      </c>
      <c r="EC740" s="38">
        <v>0.30438910000000002</v>
      </c>
      <c r="ED740" s="38">
        <v>0.67577699999999996</v>
      </c>
      <c r="EE740" s="38">
        <v>0.66939119999999996</v>
      </c>
      <c r="EF740" s="38">
        <v>0.56228549999999999</v>
      </c>
      <c r="EG740" s="38">
        <v>0.4193153</v>
      </c>
      <c r="EH740" s="38">
        <v>0.45852549999999997</v>
      </c>
      <c r="EI740" s="38">
        <v>5.4798300000000001E-2</v>
      </c>
      <c r="EJ740" s="38">
        <v>-0.33059230000000001</v>
      </c>
      <c r="EK740" s="38">
        <v>-0.26267160000000001</v>
      </c>
      <c r="EL740" s="38">
        <v>0.2347243</v>
      </c>
      <c r="EM740" s="38">
        <v>-0.20900350000000001</v>
      </c>
      <c r="EN740" s="38">
        <v>-0.56418199999999996</v>
      </c>
      <c r="EO740" s="38">
        <v>-0.20022400000000001</v>
      </c>
      <c r="EP740" s="38">
        <v>-8.8784600000000005E-2</v>
      </c>
      <c r="EQ740" s="38">
        <v>0.51833180000000001</v>
      </c>
      <c r="ER740" s="38">
        <v>1.426895</v>
      </c>
      <c r="ES740" s="38">
        <v>1.7581249999999999</v>
      </c>
      <c r="ET740" s="38">
        <v>2.0033319999999999</v>
      </c>
      <c r="EU740" s="38">
        <v>1.7806740000000001</v>
      </c>
      <c r="EV740" s="38">
        <v>1.740186</v>
      </c>
      <c r="EW740" s="38">
        <v>2.0839530000000002</v>
      </c>
      <c r="EX740" s="38">
        <v>2.3511820000000001</v>
      </c>
      <c r="EY740" s="38">
        <v>1.711957</v>
      </c>
      <c r="EZ740" s="38">
        <v>0.6839172</v>
      </c>
      <c r="FA740" s="38">
        <v>0.46147139999999998</v>
      </c>
      <c r="FB740" s="38">
        <v>87.652889999999999</v>
      </c>
      <c r="FC740" s="38">
        <v>86.823030000000003</v>
      </c>
      <c r="FD740" s="38">
        <v>86.5</v>
      </c>
      <c r="FE740" s="38">
        <v>85.390079999999998</v>
      </c>
      <c r="FF740" s="38">
        <v>83.179860000000005</v>
      </c>
      <c r="FG740" s="38">
        <v>82.949939999999998</v>
      </c>
      <c r="FH740" s="38">
        <v>82.048069999999996</v>
      </c>
      <c r="FI740" s="38">
        <v>83.248630000000006</v>
      </c>
      <c r="FJ740" s="38">
        <v>88.97654</v>
      </c>
      <c r="FK740" s="38">
        <v>93.678569999999993</v>
      </c>
      <c r="FL740" s="38">
        <v>97.017840000000007</v>
      </c>
      <c r="FM740" s="38">
        <v>100.24850000000001</v>
      </c>
      <c r="FN740" s="38">
        <v>103.6537</v>
      </c>
      <c r="FO740" s="38">
        <v>107.74460000000001</v>
      </c>
      <c r="FP740" s="38">
        <v>110.378</v>
      </c>
      <c r="FQ740" s="38">
        <v>113.0694</v>
      </c>
      <c r="FR740" s="38">
        <v>112.11839999999999</v>
      </c>
      <c r="FS740" s="38">
        <v>109.7467</v>
      </c>
      <c r="FT740" s="38">
        <v>106</v>
      </c>
      <c r="FU740" s="38">
        <v>100.1844</v>
      </c>
      <c r="FV740" s="38">
        <v>95</v>
      </c>
      <c r="FW740">
        <v>93.438879999999997</v>
      </c>
      <c r="FX740">
        <v>90.760319999999993</v>
      </c>
      <c r="FY740">
        <v>88.082130000000006</v>
      </c>
      <c r="FZ740">
        <v>0.3456822</v>
      </c>
      <c r="GA740">
        <v>2.44469</v>
      </c>
      <c r="GB740">
        <v>1</v>
      </c>
    </row>
    <row r="741" spans="1:184" x14ac:dyDescent="0.3">
      <c r="A741" t="s">
        <v>279</v>
      </c>
      <c r="B741" t="s">
        <v>1</v>
      </c>
      <c r="C741" t="s">
        <v>264</v>
      </c>
      <c r="D741" t="s">
        <v>1</v>
      </c>
      <c r="E741" t="s">
        <v>1</v>
      </c>
      <c r="F741" t="s">
        <v>1</v>
      </c>
      <c r="G741" t="s">
        <v>1</v>
      </c>
      <c r="H741" s="40" t="s">
        <v>1</v>
      </c>
      <c r="I741" s="18" t="s">
        <v>1</v>
      </c>
      <c r="J741" s="38" t="s">
        <v>1</v>
      </c>
      <c r="K741" s="18">
        <v>44811</v>
      </c>
      <c r="L741" s="38">
        <v>1852</v>
      </c>
      <c r="M741" s="38">
        <v>1852</v>
      </c>
      <c r="N741" s="38">
        <v>14.648339999999999</v>
      </c>
      <c r="O741" s="38">
        <v>14.18547</v>
      </c>
      <c r="P741" s="38">
        <v>13.9268</v>
      </c>
      <c r="Q741" s="38">
        <v>13.70177</v>
      </c>
      <c r="R741" s="38">
        <v>14.34003</v>
      </c>
      <c r="S741" s="38">
        <v>16.18731</v>
      </c>
      <c r="T741" s="38">
        <v>18.13578</v>
      </c>
      <c r="U741" s="38">
        <v>20.625309999999999</v>
      </c>
      <c r="V741" s="38">
        <v>23.1526</v>
      </c>
      <c r="W741" s="38">
        <v>24.792670000000001</v>
      </c>
      <c r="X741" s="38">
        <v>26.24006</v>
      </c>
      <c r="Y741" s="38">
        <v>27.433910000000001</v>
      </c>
      <c r="Z741" s="38">
        <v>27.972909999999999</v>
      </c>
      <c r="AA741" s="38">
        <v>28.49635</v>
      </c>
      <c r="AB741" s="38">
        <v>28.564820000000001</v>
      </c>
      <c r="AC741" s="38">
        <v>27.736920000000001</v>
      </c>
      <c r="AD741" s="38">
        <v>25.771879999999999</v>
      </c>
      <c r="AE741" s="38">
        <v>23.65587</v>
      </c>
      <c r="AF741" s="38">
        <v>22.007750000000001</v>
      </c>
      <c r="AG741" s="38">
        <v>20.972169999999998</v>
      </c>
      <c r="AH741" s="38">
        <v>19.79194</v>
      </c>
      <c r="AI741" s="38">
        <v>18.363969999999998</v>
      </c>
      <c r="AJ741" s="38">
        <v>16.269629999999999</v>
      </c>
      <c r="AK741" s="38">
        <v>14.99506</v>
      </c>
      <c r="AL741" s="38">
        <v>8.4244100000000002E-2</v>
      </c>
      <c r="AM741" s="38">
        <v>0.1778208</v>
      </c>
      <c r="AN741" s="38">
        <v>0.2032648</v>
      </c>
      <c r="AO741" s="38">
        <v>-0.2537547</v>
      </c>
      <c r="AP741" s="38">
        <v>-0.31865399999999999</v>
      </c>
      <c r="AQ741" s="38">
        <v>-0.23913039999999999</v>
      </c>
      <c r="AR741" s="38">
        <v>-0.62557479999999999</v>
      </c>
      <c r="AS741" s="38">
        <v>-0.25436330000000001</v>
      </c>
      <c r="AT741" s="38">
        <v>-0.2747368</v>
      </c>
      <c r="AU741" s="38">
        <v>-0.3239822</v>
      </c>
      <c r="AV741" s="38">
        <v>-0.4311295</v>
      </c>
      <c r="AW741" s="38">
        <v>-0.30159999999999998</v>
      </c>
      <c r="AX741" s="38">
        <v>-0.2928732</v>
      </c>
      <c r="AY741" s="38">
        <v>-0.23353389999999999</v>
      </c>
      <c r="AZ741" s="38">
        <v>0.46083289999999999</v>
      </c>
      <c r="BA741" s="38">
        <v>0.54797609999999997</v>
      </c>
      <c r="BB741" s="38">
        <v>0.572963</v>
      </c>
      <c r="BC741" s="38">
        <v>0.60462079999999996</v>
      </c>
      <c r="BD741" s="38">
        <v>0.34397749999999999</v>
      </c>
      <c r="BE741" s="38">
        <v>5.4424100000000003E-2</v>
      </c>
      <c r="BF741" s="38">
        <v>0.1505243</v>
      </c>
      <c r="BG741" s="38">
        <v>0.6734599</v>
      </c>
      <c r="BH741" s="38">
        <v>0.15525630000000001</v>
      </c>
      <c r="BI741" s="38">
        <v>0.19611319999999999</v>
      </c>
      <c r="BJ741" s="38">
        <v>0.1678181</v>
      </c>
      <c r="BK741" s="38">
        <v>0.26342759999999998</v>
      </c>
      <c r="BL741" s="38">
        <v>0.27338990000000002</v>
      </c>
      <c r="BM741" s="38">
        <v>-0.16374440000000001</v>
      </c>
      <c r="BN741" s="38">
        <v>-0.23193710000000001</v>
      </c>
      <c r="BO741" s="38">
        <v>-0.1399543</v>
      </c>
      <c r="BP741" s="38">
        <v>-0.51665899999999998</v>
      </c>
      <c r="BQ741" s="38">
        <v>-0.13776099999999999</v>
      </c>
      <c r="BR741" s="38">
        <v>-0.11243060000000001</v>
      </c>
      <c r="BS741" s="38">
        <v>-0.1789925</v>
      </c>
      <c r="BT741" s="38">
        <v>-0.32632509999999998</v>
      </c>
      <c r="BU741" s="38">
        <v>-0.2050254</v>
      </c>
      <c r="BV741" s="38">
        <v>-0.2164153</v>
      </c>
      <c r="BW741" s="38">
        <v>-0.14135120000000001</v>
      </c>
      <c r="BX741" s="38">
        <v>0.5980917</v>
      </c>
      <c r="BY741" s="38">
        <v>0.77017590000000002</v>
      </c>
      <c r="BZ741" s="38">
        <v>0.91742650000000003</v>
      </c>
      <c r="CA741" s="38">
        <v>0.93124010000000002</v>
      </c>
      <c r="CB741" s="38">
        <v>0.72988489999999995</v>
      </c>
      <c r="CC741" s="38">
        <v>0.4011014</v>
      </c>
      <c r="CD741" s="38">
        <v>0.45512599999999998</v>
      </c>
      <c r="CE741" s="38">
        <v>0.86753119999999995</v>
      </c>
      <c r="CF741" s="38">
        <v>0.29148689999999999</v>
      </c>
      <c r="CG741" s="38">
        <v>0.31104389999999998</v>
      </c>
      <c r="CH741" s="38">
        <v>0.22570119999999999</v>
      </c>
      <c r="CI741" s="38">
        <v>0.32271850000000002</v>
      </c>
      <c r="CJ741" s="38">
        <v>0.32195839999999998</v>
      </c>
      <c r="CK741" s="38">
        <v>-0.10140349999999999</v>
      </c>
      <c r="CL741" s="38">
        <v>-0.17187730000000001</v>
      </c>
      <c r="CM741" s="38">
        <v>-7.1265200000000001E-2</v>
      </c>
      <c r="CN741" s="38">
        <v>-0.44122410000000001</v>
      </c>
      <c r="CO741" s="38">
        <v>-5.7002700000000003E-2</v>
      </c>
      <c r="CP741" s="38">
        <v>-1.7799999999999999E-5</v>
      </c>
      <c r="CQ741" s="38">
        <v>-7.8573100000000007E-2</v>
      </c>
      <c r="CR741" s="38">
        <v>-0.25373800000000002</v>
      </c>
      <c r="CS741" s="38">
        <v>-0.13813810000000001</v>
      </c>
      <c r="CT741" s="38">
        <v>-0.16346089999999999</v>
      </c>
      <c r="CU741" s="38">
        <v>-7.75058E-2</v>
      </c>
      <c r="CV741" s="38">
        <v>0.69315680000000002</v>
      </c>
      <c r="CW741" s="38">
        <v>0.92407090000000003</v>
      </c>
      <c r="CX741" s="38">
        <v>1.1560010000000001</v>
      </c>
      <c r="CY741" s="38">
        <v>1.157456</v>
      </c>
      <c r="CZ741" s="38">
        <v>0.99716320000000003</v>
      </c>
      <c r="DA741" s="38">
        <v>0.64120889999999997</v>
      </c>
      <c r="DB741" s="38">
        <v>0.66609209999999996</v>
      </c>
      <c r="DC741" s="38">
        <v>1.0019439999999999</v>
      </c>
      <c r="DD741" s="38">
        <v>0.38583980000000001</v>
      </c>
      <c r="DE741" s="38">
        <v>0.39064460000000001</v>
      </c>
      <c r="DF741" s="38">
        <v>0.28358430000000001</v>
      </c>
      <c r="DG741" s="38">
        <v>0.3820095</v>
      </c>
      <c r="DH741" s="38">
        <v>0.37052679999999999</v>
      </c>
      <c r="DI741" s="38">
        <v>-3.9062699999999999E-2</v>
      </c>
      <c r="DJ741" s="38">
        <v>-0.1118174</v>
      </c>
      <c r="DK741" s="38">
        <v>-2.5761999999999998E-3</v>
      </c>
      <c r="DL741" s="38">
        <v>-0.36578929999999998</v>
      </c>
      <c r="DM741" s="38">
        <v>2.3755700000000001E-2</v>
      </c>
      <c r="DN741" s="38">
        <v>0.11239499999999999</v>
      </c>
      <c r="DO741" s="38">
        <v>2.1846299999999999E-2</v>
      </c>
      <c r="DP741" s="38">
        <v>-0.1811508</v>
      </c>
      <c r="DQ741" s="38">
        <v>-7.1250800000000003E-2</v>
      </c>
      <c r="DR741" s="38">
        <v>-0.1105064</v>
      </c>
      <c r="DS741" s="38">
        <v>-1.36603E-2</v>
      </c>
      <c r="DT741" s="38">
        <v>0.78822179999999997</v>
      </c>
      <c r="DU741" s="38">
        <v>1.077966</v>
      </c>
      <c r="DV741" s="38">
        <v>1.3945749999999999</v>
      </c>
      <c r="DW741" s="38">
        <v>1.3836710000000001</v>
      </c>
      <c r="DX741" s="38">
        <v>1.2644409999999999</v>
      </c>
      <c r="DY741" s="38">
        <v>0.88131649999999995</v>
      </c>
      <c r="DZ741" s="38">
        <v>0.87705829999999996</v>
      </c>
      <c r="EA741" s="38">
        <v>1.136358</v>
      </c>
      <c r="EB741" s="38">
        <v>0.48019269999999997</v>
      </c>
      <c r="EC741" s="38">
        <v>0.47024529999999998</v>
      </c>
      <c r="ED741" s="38">
        <v>0.36715829999999999</v>
      </c>
      <c r="EE741" s="38">
        <v>0.46761629999999998</v>
      </c>
      <c r="EF741" s="38">
        <v>0.44065189999999999</v>
      </c>
      <c r="EG741" s="38">
        <v>5.0947600000000003E-2</v>
      </c>
      <c r="EH741" s="38">
        <v>-2.5100500000000001E-2</v>
      </c>
      <c r="EI741" s="38">
        <v>9.6599900000000002E-2</v>
      </c>
      <c r="EJ741" s="38">
        <v>-0.25687339999999997</v>
      </c>
      <c r="EK741" s="38">
        <v>0.14035790000000001</v>
      </c>
      <c r="EL741" s="38">
        <v>0.27470129999999998</v>
      </c>
      <c r="EM741" s="38">
        <v>0.16683600000000001</v>
      </c>
      <c r="EN741" s="38">
        <v>-7.6346499999999998E-2</v>
      </c>
      <c r="EO741" s="38">
        <v>2.53238E-2</v>
      </c>
      <c r="EP741" s="38">
        <v>-3.4048500000000002E-2</v>
      </c>
      <c r="EQ741" s="38">
        <v>7.8522400000000006E-2</v>
      </c>
      <c r="ER741" s="38">
        <v>0.92548070000000004</v>
      </c>
      <c r="ES741" s="38">
        <v>1.3001659999999999</v>
      </c>
      <c r="ET741" s="38">
        <v>1.739039</v>
      </c>
      <c r="EU741" s="38">
        <v>1.710291</v>
      </c>
      <c r="EV741" s="38">
        <v>1.6503490000000001</v>
      </c>
      <c r="EW741" s="38">
        <v>1.227994</v>
      </c>
      <c r="EX741" s="38">
        <v>1.1816599999999999</v>
      </c>
      <c r="EY741" s="38">
        <v>1.3304290000000001</v>
      </c>
      <c r="EZ741" s="38">
        <v>0.61642319999999995</v>
      </c>
      <c r="FA741" s="38">
        <v>0.58517609999999998</v>
      </c>
      <c r="FB741" s="38">
        <v>87.307990000000004</v>
      </c>
      <c r="FC741" s="38">
        <v>86.375690000000006</v>
      </c>
      <c r="FD741" s="38">
        <v>83.99033</v>
      </c>
      <c r="FE741" s="38">
        <v>83.956090000000003</v>
      </c>
      <c r="FF741" s="38">
        <v>83.034130000000005</v>
      </c>
      <c r="FG741" s="38">
        <v>80.254279999999994</v>
      </c>
      <c r="FH741" s="38">
        <v>78.809560000000005</v>
      </c>
      <c r="FI741" s="38">
        <v>78.239149999999995</v>
      </c>
      <c r="FJ741" s="38">
        <v>82.175120000000007</v>
      </c>
      <c r="FK741" s="38">
        <v>87.251900000000006</v>
      </c>
      <c r="FL741" s="38">
        <v>91.773709999999994</v>
      </c>
      <c r="FM741" s="38">
        <v>94.776600000000002</v>
      </c>
      <c r="FN741" s="38">
        <v>98.684309999999996</v>
      </c>
      <c r="FO741" s="38">
        <v>101.7946</v>
      </c>
      <c r="FP741" s="38">
        <v>104.44</v>
      </c>
      <c r="FQ741" s="38">
        <v>104.7582</v>
      </c>
      <c r="FR741" s="38">
        <v>104.3134</v>
      </c>
      <c r="FS741" s="38">
        <v>102.5</v>
      </c>
      <c r="FT741" s="38">
        <v>100.3164</v>
      </c>
      <c r="FU741" s="38">
        <v>96.200839999999999</v>
      </c>
      <c r="FV741" s="38">
        <v>92.901949999999999</v>
      </c>
      <c r="FW741">
        <v>91.141670000000005</v>
      </c>
      <c r="FX741">
        <v>87.975229999999996</v>
      </c>
      <c r="FY741">
        <v>85.728489999999994</v>
      </c>
      <c r="FZ741">
        <v>0.43952570000000002</v>
      </c>
      <c r="GA741">
        <v>2.9424389999999998</v>
      </c>
      <c r="GB741">
        <v>1</v>
      </c>
    </row>
    <row r="742" spans="1:184" x14ac:dyDescent="0.3">
      <c r="A742" t="s">
        <v>279</v>
      </c>
      <c r="B742" t="s">
        <v>1</v>
      </c>
      <c r="C742" t="s">
        <v>264</v>
      </c>
      <c r="D742" t="s">
        <v>1</v>
      </c>
      <c r="E742" t="s">
        <v>1</v>
      </c>
      <c r="F742" t="s">
        <v>1</v>
      </c>
      <c r="G742" t="s">
        <v>1</v>
      </c>
      <c r="H742" s="40" t="s">
        <v>1</v>
      </c>
      <c r="I742" s="18" t="s">
        <v>1</v>
      </c>
      <c r="J742" s="38" t="s">
        <v>1</v>
      </c>
      <c r="K742" s="18" t="s">
        <v>2</v>
      </c>
      <c r="L742" s="38">
        <v>1862</v>
      </c>
      <c r="M742" s="38">
        <v>1862</v>
      </c>
      <c r="N742" s="38">
        <v>12.72104</v>
      </c>
      <c r="O742" s="38">
        <v>12.273429999999999</v>
      </c>
      <c r="P742" s="38">
        <v>11.95912</v>
      </c>
      <c r="Q742" s="38">
        <v>11.8758</v>
      </c>
      <c r="R742" s="38">
        <v>12.44849</v>
      </c>
      <c r="S742" s="38">
        <v>14.103540000000001</v>
      </c>
      <c r="T742" s="38">
        <v>15.825469999999999</v>
      </c>
      <c r="U742" s="38">
        <v>18.08577</v>
      </c>
      <c r="V742" s="38">
        <v>20.425799999999999</v>
      </c>
      <c r="W742" s="38">
        <v>21.875340000000001</v>
      </c>
      <c r="X742" s="38">
        <v>23.20457</v>
      </c>
      <c r="Y742" s="38">
        <v>24.411919999999999</v>
      </c>
      <c r="Z742" s="38">
        <v>25.040479999999999</v>
      </c>
      <c r="AA742" s="38">
        <v>25.75798</v>
      </c>
      <c r="AB742" s="38">
        <v>25.83559</v>
      </c>
      <c r="AC742" s="38">
        <v>24.999389999999998</v>
      </c>
      <c r="AD742" s="38">
        <v>23.32037</v>
      </c>
      <c r="AE742" s="38">
        <v>21.401479999999999</v>
      </c>
      <c r="AF742" s="38">
        <v>19.846530000000001</v>
      </c>
      <c r="AG742" s="38">
        <v>18.8614</v>
      </c>
      <c r="AH742" s="38">
        <v>18.058129999999998</v>
      </c>
      <c r="AI742" s="38">
        <v>16.73077</v>
      </c>
      <c r="AJ742" s="38">
        <v>14.983230000000001</v>
      </c>
      <c r="AK742" s="38">
        <v>13.72348</v>
      </c>
      <c r="AL742" s="38">
        <v>-1.5830299999999999E-2</v>
      </c>
      <c r="AM742" s="38">
        <v>2.68154E-2</v>
      </c>
      <c r="AN742" s="38">
        <v>5.1475600000000003E-2</v>
      </c>
      <c r="AO742" s="38">
        <v>-1.8565100000000001E-2</v>
      </c>
      <c r="AP742" s="38">
        <v>-2.3188199999999999E-2</v>
      </c>
      <c r="AQ742" s="38">
        <v>-0.108514</v>
      </c>
      <c r="AR742" s="38">
        <v>-0.19270470000000001</v>
      </c>
      <c r="AS742" s="38">
        <v>-0.17242489999999999</v>
      </c>
      <c r="AT742" s="38">
        <v>-0.1786884</v>
      </c>
      <c r="AU742" s="38">
        <v>-0.2304708</v>
      </c>
      <c r="AV742" s="38">
        <v>-0.28602109999999997</v>
      </c>
      <c r="AW742" s="38">
        <v>-0.13878309999999999</v>
      </c>
      <c r="AX742" s="38">
        <v>-0.1152178</v>
      </c>
      <c r="AY742" s="38">
        <v>-6.0860900000000002E-2</v>
      </c>
      <c r="AZ742" s="38">
        <v>0.10671070000000001</v>
      </c>
      <c r="BA742" s="38">
        <v>0.1842307</v>
      </c>
      <c r="BB742" s="38">
        <v>0.41720930000000001</v>
      </c>
      <c r="BC742" s="38">
        <v>0.31754399999999999</v>
      </c>
      <c r="BD742" s="38">
        <v>0.21791070000000001</v>
      </c>
      <c r="BE742" s="38">
        <v>0.22686519999999999</v>
      </c>
      <c r="BF742" s="38">
        <v>0.2773815</v>
      </c>
      <c r="BG742" s="38">
        <v>0.1250298</v>
      </c>
      <c r="BH742" s="38">
        <v>-7.0817099999999994E-2</v>
      </c>
      <c r="BI742" s="38">
        <v>-1.46444E-2</v>
      </c>
      <c r="BJ742" s="38">
        <v>3.8656999999999997E-2</v>
      </c>
      <c r="BK742" s="38">
        <v>7.4533299999999997E-2</v>
      </c>
      <c r="BL742" s="38">
        <v>0.1004372</v>
      </c>
      <c r="BM742" s="38">
        <v>3.2068300000000001E-2</v>
      </c>
      <c r="BN742" s="38">
        <v>1.7308400000000002E-2</v>
      </c>
      <c r="BO742" s="38">
        <v>-6.7649399999999998E-2</v>
      </c>
      <c r="BP742" s="38">
        <v>-0.13428570000000001</v>
      </c>
      <c r="BQ742" s="38">
        <v>-0.1246509</v>
      </c>
      <c r="BR742" s="38">
        <v>-9.6671499999999994E-2</v>
      </c>
      <c r="BS742" s="38">
        <v>-0.14963000000000001</v>
      </c>
      <c r="BT742" s="38">
        <v>-0.20286589999999999</v>
      </c>
      <c r="BU742" s="38">
        <v>-7.9811099999999996E-2</v>
      </c>
      <c r="BV742" s="38">
        <v>-8.1710900000000003E-2</v>
      </c>
      <c r="BW742" s="38">
        <v>-2.1796099999999999E-2</v>
      </c>
      <c r="BX742" s="38">
        <v>0.18959000000000001</v>
      </c>
      <c r="BY742" s="38">
        <v>0.27013009999999998</v>
      </c>
      <c r="BZ742" s="38">
        <v>0.51016050000000002</v>
      </c>
      <c r="CA742" s="38">
        <v>0.45027489999999998</v>
      </c>
      <c r="CB742" s="38">
        <v>0.35637590000000002</v>
      </c>
      <c r="CC742" s="38">
        <v>0.35701060000000001</v>
      </c>
      <c r="CD742" s="38">
        <v>0.38153939999999997</v>
      </c>
      <c r="CE742" s="38">
        <v>0.2382978</v>
      </c>
      <c r="CF742" s="38">
        <v>1.4477500000000001E-2</v>
      </c>
      <c r="CG742" s="38">
        <v>6.4002699999999996E-2</v>
      </c>
      <c r="CH742" s="38">
        <v>7.6394799999999999E-2</v>
      </c>
      <c r="CI742" s="38">
        <v>0.1075826</v>
      </c>
      <c r="CJ742" s="38">
        <v>0.13434789999999999</v>
      </c>
      <c r="CK742" s="38">
        <v>6.7136799999999996E-2</v>
      </c>
      <c r="CL742" s="38">
        <v>4.5356199999999999E-2</v>
      </c>
      <c r="CM742" s="38">
        <v>-3.9346699999999998E-2</v>
      </c>
      <c r="CN742" s="38">
        <v>-9.38248E-2</v>
      </c>
      <c r="CO742" s="38">
        <v>-9.1562900000000003E-2</v>
      </c>
      <c r="CP742" s="38">
        <v>-3.9866800000000001E-2</v>
      </c>
      <c r="CQ742" s="38">
        <v>-9.3639899999999998E-2</v>
      </c>
      <c r="CR742" s="38">
        <v>-0.14527290000000001</v>
      </c>
      <c r="CS742" s="38">
        <v>-3.8967300000000003E-2</v>
      </c>
      <c r="CT742" s="38">
        <v>-5.8504100000000003E-2</v>
      </c>
      <c r="CU742" s="38">
        <v>5.2599999999999999E-3</v>
      </c>
      <c r="CV742" s="38">
        <v>0.24699189999999999</v>
      </c>
      <c r="CW742" s="38">
        <v>0.32962380000000002</v>
      </c>
      <c r="CX742" s="38">
        <v>0.5745382</v>
      </c>
      <c r="CY742" s="38">
        <v>0.54220380000000001</v>
      </c>
      <c r="CZ742" s="38">
        <v>0.45227640000000002</v>
      </c>
      <c r="DA742" s="38">
        <v>0.44714880000000001</v>
      </c>
      <c r="DB742" s="38">
        <v>0.4536789</v>
      </c>
      <c r="DC742" s="38">
        <v>0.3167469</v>
      </c>
      <c r="DD742" s="38">
        <v>7.3552199999999998E-2</v>
      </c>
      <c r="DE742" s="38">
        <v>0.11847340000000001</v>
      </c>
      <c r="DF742" s="38">
        <v>0.1141325</v>
      </c>
      <c r="DG742" s="38">
        <v>0.1406319</v>
      </c>
      <c r="DH742" s="38">
        <v>0.16825860000000001</v>
      </c>
      <c r="DI742" s="38">
        <v>0.1022053</v>
      </c>
      <c r="DJ742" s="38">
        <v>7.3403999999999997E-2</v>
      </c>
      <c r="DK742" s="38">
        <v>-1.1044E-2</v>
      </c>
      <c r="DL742" s="38">
        <v>-5.3364000000000002E-2</v>
      </c>
      <c r="DM742" s="38">
        <v>-5.84748E-2</v>
      </c>
      <c r="DN742" s="38">
        <v>1.6937899999999999E-2</v>
      </c>
      <c r="DO742" s="38">
        <v>-3.7649799999999997E-2</v>
      </c>
      <c r="DP742" s="38">
        <v>-8.7679900000000005E-2</v>
      </c>
      <c r="DQ742" s="38">
        <v>1.8764999999999999E-3</v>
      </c>
      <c r="DR742" s="38">
        <v>-3.5297299999999997E-2</v>
      </c>
      <c r="DS742" s="38">
        <v>3.23161E-2</v>
      </c>
      <c r="DT742" s="38">
        <v>0.3043939</v>
      </c>
      <c r="DU742" s="38">
        <v>0.38911760000000001</v>
      </c>
      <c r="DV742" s="38">
        <v>0.63891580000000003</v>
      </c>
      <c r="DW742" s="38">
        <v>0.63413280000000005</v>
      </c>
      <c r="DX742" s="38">
        <v>0.54817700000000003</v>
      </c>
      <c r="DY742" s="38">
        <v>0.53728710000000002</v>
      </c>
      <c r="DZ742" s="38">
        <v>0.52581829999999996</v>
      </c>
      <c r="EA742" s="38">
        <v>0.39519599999999999</v>
      </c>
      <c r="EB742" s="38">
        <v>0.13262689999999999</v>
      </c>
      <c r="EC742" s="38">
        <v>0.17294419999999999</v>
      </c>
      <c r="ED742" s="38">
        <v>0.16861979999999999</v>
      </c>
      <c r="EE742" s="38">
        <v>0.18834980000000001</v>
      </c>
      <c r="EF742" s="38">
        <v>0.2172202</v>
      </c>
      <c r="EG742" s="38">
        <v>0.15283869999999999</v>
      </c>
      <c r="EH742" s="38">
        <v>0.1139006</v>
      </c>
      <c r="EI742" s="38">
        <v>2.9820599999999999E-2</v>
      </c>
      <c r="EJ742" s="38">
        <v>5.0550999999999999E-3</v>
      </c>
      <c r="EK742" s="38">
        <v>-1.0700899999999999E-2</v>
      </c>
      <c r="EL742" s="38">
        <v>9.8954799999999996E-2</v>
      </c>
      <c r="EM742" s="38">
        <v>4.3191E-2</v>
      </c>
      <c r="EN742" s="38">
        <v>-4.5247000000000004E-3</v>
      </c>
      <c r="EO742" s="38">
        <v>6.0848399999999997E-2</v>
      </c>
      <c r="EP742" s="38">
        <v>-1.7903999999999999E-3</v>
      </c>
      <c r="EQ742" s="38">
        <v>7.1380899999999997E-2</v>
      </c>
      <c r="ER742" s="38">
        <v>0.38727309999999998</v>
      </c>
      <c r="ES742" s="38">
        <v>0.47501700000000002</v>
      </c>
      <c r="ET742" s="38">
        <v>0.73186700000000005</v>
      </c>
      <c r="EU742" s="38">
        <v>0.76686359999999998</v>
      </c>
      <c r="EV742" s="38">
        <v>0.68664219999999998</v>
      </c>
      <c r="EW742" s="38">
        <v>0.66743240000000004</v>
      </c>
      <c r="EX742" s="38">
        <v>0.62997630000000004</v>
      </c>
      <c r="EY742" s="38">
        <v>0.50846400000000003</v>
      </c>
      <c r="EZ742" s="38">
        <v>0.21792139999999999</v>
      </c>
      <c r="FA742" s="38">
        <v>0.25159130000000002</v>
      </c>
      <c r="FB742" s="38">
        <v>78.366839999999996</v>
      </c>
      <c r="FC742" s="38">
        <v>77.251270000000005</v>
      </c>
      <c r="FD742" s="38">
        <v>75.776960000000003</v>
      </c>
      <c r="FE742" s="38">
        <v>74.521140000000003</v>
      </c>
      <c r="FF742" s="38">
        <v>73.659610000000001</v>
      </c>
      <c r="FG742" s="38">
        <v>72.970910000000003</v>
      </c>
      <c r="FH742" s="38">
        <v>72.218590000000006</v>
      </c>
      <c r="FI742" s="38">
        <v>73.438929999999999</v>
      </c>
      <c r="FJ742" s="38">
        <v>77.423029999999997</v>
      </c>
      <c r="FK742" s="38">
        <v>81.829830000000001</v>
      </c>
      <c r="FL742" s="38">
        <v>85.656260000000003</v>
      </c>
      <c r="FM742" s="38">
        <v>89.397400000000005</v>
      </c>
      <c r="FN742" s="38">
        <v>92.858860000000007</v>
      </c>
      <c r="FO742" s="38">
        <v>95.632739999999998</v>
      </c>
      <c r="FP742" s="38">
        <v>97.763149999999996</v>
      </c>
      <c r="FQ742" s="38">
        <v>99.006259999999997</v>
      </c>
      <c r="FR742" s="38">
        <v>99.08681</v>
      </c>
      <c r="FS742" s="38">
        <v>98.494560000000007</v>
      </c>
      <c r="FT742" s="38">
        <v>96.466089999999994</v>
      </c>
      <c r="FU742" s="38">
        <v>92.554469999999995</v>
      </c>
      <c r="FV742" s="38">
        <v>88.257620000000003</v>
      </c>
      <c r="FW742">
        <v>84.975980000000007</v>
      </c>
      <c r="FX742">
        <v>82.068889999999996</v>
      </c>
      <c r="FY742">
        <v>79.919129999999996</v>
      </c>
      <c r="FZ742">
        <v>0.16596259999999999</v>
      </c>
      <c r="GA742">
        <v>1.32819</v>
      </c>
      <c r="GB742">
        <v>1</v>
      </c>
    </row>
    <row r="743" spans="1:184" x14ac:dyDescent="0.3">
      <c r="A743" t="s">
        <v>279</v>
      </c>
      <c r="B743" t="s">
        <v>185</v>
      </c>
      <c r="C743" t="s">
        <v>1</v>
      </c>
      <c r="D743" t="s">
        <v>1</v>
      </c>
      <c r="E743" t="s">
        <v>1</v>
      </c>
      <c r="F743" t="s">
        <v>1</v>
      </c>
      <c r="G743" t="s">
        <v>1</v>
      </c>
      <c r="H743" s="40" t="s">
        <v>1</v>
      </c>
      <c r="I743" s="18" t="s">
        <v>1</v>
      </c>
      <c r="J743" s="38" t="s">
        <v>1</v>
      </c>
      <c r="K743" s="18">
        <v>44722</v>
      </c>
      <c r="L743" s="38">
        <v>3121</v>
      </c>
      <c r="M743" s="38">
        <v>3121</v>
      </c>
      <c r="N743" s="38">
        <v>9.9780960000000007</v>
      </c>
      <c r="O743" s="38">
        <v>9.4833239999999996</v>
      </c>
      <c r="P743" s="38">
        <v>9.1766590000000008</v>
      </c>
      <c r="Q743" s="38">
        <v>8.8710439999999995</v>
      </c>
      <c r="R743" s="38">
        <v>8.908792</v>
      </c>
      <c r="S743" s="38">
        <v>9.3173999999999992</v>
      </c>
      <c r="T743" s="38">
        <v>9.9654659999999993</v>
      </c>
      <c r="U743" s="38">
        <v>11.70392</v>
      </c>
      <c r="V743" s="38">
        <v>13.84723</v>
      </c>
      <c r="W743" s="38">
        <v>15.298870000000001</v>
      </c>
      <c r="X743" s="38">
        <v>16.381630000000001</v>
      </c>
      <c r="Y743" s="38">
        <v>17.27684</v>
      </c>
      <c r="Z743" s="38">
        <v>17.820979999999999</v>
      </c>
      <c r="AA743" s="38">
        <v>18.455349999999999</v>
      </c>
      <c r="AB743" s="38">
        <v>18.737780000000001</v>
      </c>
      <c r="AC743" s="38">
        <v>18.625730000000001</v>
      </c>
      <c r="AD743" s="38">
        <v>18.058679999999999</v>
      </c>
      <c r="AE743" s="38">
        <v>16.89791</v>
      </c>
      <c r="AF743" s="38">
        <v>15.915190000000001</v>
      </c>
      <c r="AG743" s="38">
        <v>15.056100000000001</v>
      </c>
      <c r="AH743" s="38">
        <v>14.754429999999999</v>
      </c>
      <c r="AI743" s="38">
        <v>13.62485</v>
      </c>
      <c r="AJ743" s="38">
        <v>12.17454</v>
      </c>
      <c r="AK743" s="38">
        <v>11.112489999999999</v>
      </c>
      <c r="AL743" s="38">
        <v>-7.1154499999999996E-2</v>
      </c>
      <c r="AM743" s="38">
        <v>-0.1040161</v>
      </c>
      <c r="AN743" s="38">
        <v>-5.24588E-2</v>
      </c>
      <c r="AO743" s="38">
        <v>-2.5628000000000001E-2</v>
      </c>
      <c r="AP743" s="38">
        <v>4.1916399999999999E-2</v>
      </c>
      <c r="AQ743" s="38">
        <v>0.15063670000000001</v>
      </c>
      <c r="AR743" s="38">
        <v>7.2623999999999994E-2</v>
      </c>
      <c r="AS743" s="38">
        <v>-6.9082500000000005E-2</v>
      </c>
      <c r="AT743" s="38">
        <v>-0.27765200000000001</v>
      </c>
      <c r="AU743" s="38">
        <v>-0.43424879999999999</v>
      </c>
      <c r="AV743" s="38">
        <v>-0.38869300000000001</v>
      </c>
      <c r="AW743" s="38">
        <v>-0.20039360000000001</v>
      </c>
      <c r="AX743" s="38">
        <v>2.6302900000000001E-2</v>
      </c>
      <c r="AY743" s="38">
        <v>2.86036E-2</v>
      </c>
      <c r="AZ743" s="38">
        <v>0.1478196</v>
      </c>
      <c r="BA743" s="38">
        <v>4.01848E-2</v>
      </c>
      <c r="BB743" s="38">
        <v>-3.4390499999999997E-2</v>
      </c>
      <c r="BC743" s="38">
        <v>-0.1125264</v>
      </c>
      <c r="BD743" s="38">
        <v>-0.31490099999999999</v>
      </c>
      <c r="BE743" s="38">
        <v>-0.51218470000000005</v>
      </c>
      <c r="BF743" s="38">
        <v>-0.3816348</v>
      </c>
      <c r="BG743" s="38">
        <v>-0.60857249999999996</v>
      </c>
      <c r="BH743" s="38">
        <v>-0.4947511</v>
      </c>
      <c r="BI743" s="38">
        <v>-0.61533700000000002</v>
      </c>
      <c r="BJ743" s="38">
        <v>-4.3812200000000003E-2</v>
      </c>
      <c r="BK743" s="38">
        <v>-6.8720299999999998E-2</v>
      </c>
      <c r="BL743" s="38">
        <v>-1.5848299999999999E-2</v>
      </c>
      <c r="BM743" s="38">
        <v>8.5310000000000004E-3</v>
      </c>
      <c r="BN743" s="38">
        <v>8.4060700000000002E-2</v>
      </c>
      <c r="BO743" s="38">
        <v>0.21404400000000001</v>
      </c>
      <c r="BP743" s="38">
        <v>0.1520059</v>
      </c>
      <c r="BQ743" s="38">
        <v>-3.41056E-2</v>
      </c>
      <c r="BR743" s="38">
        <v>-0.2236609</v>
      </c>
      <c r="BS743" s="38">
        <v>-0.37530550000000001</v>
      </c>
      <c r="BT743" s="38">
        <v>-0.33979480000000001</v>
      </c>
      <c r="BU743" s="38">
        <v>-0.17909340000000001</v>
      </c>
      <c r="BV743" s="38">
        <v>5.3016199999999999E-2</v>
      </c>
      <c r="BW743" s="38">
        <v>5.9586399999999998E-2</v>
      </c>
      <c r="BX743" s="38">
        <v>0.1984281</v>
      </c>
      <c r="BY743" s="38">
        <v>9.7375799999999998E-2</v>
      </c>
      <c r="BZ743" s="38">
        <v>4.3567500000000002E-2</v>
      </c>
      <c r="CA743" s="38">
        <v>-7.0169999999999998E-4</v>
      </c>
      <c r="CB743" s="38">
        <v>-0.1775977</v>
      </c>
      <c r="CC743" s="38">
        <v>-0.38185980000000003</v>
      </c>
      <c r="CD743" s="38">
        <v>-0.30114809999999997</v>
      </c>
      <c r="CE743" s="38">
        <v>-0.53409620000000002</v>
      </c>
      <c r="CF743" s="38">
        <v>-0.41890430000000001</v>
      </c>
      <c r="CG743" s="38">
        <v>-0.54544610000000004</v>
      </c>
      <c r="CH743" s="38">
        <v>-2.4874899999999998E-2</v>
      </c>
      <c r="CI743" s="38">
        <v>-4.4274500000000001E-2</v>
      </c>
      <c r="CJ743" s="38">
        <v>9.5078999999999997E-3</v>
      </c>
      <c r="CK743" s="38">
        <v>3.2189299999999997E-2</v>
      </c>
      <c r="CL743" s="38">
        <v>0.1132498</v>
      </c>
      <c r="CM743" s="38">
        <v>0.25795970000000001</v>
      </c>
      <c r="CN743" s="38">
        <v>0.20698559999999999</v>
      </c>
      <c r="CO743" s="38">
        <v>-9.8805999999999998E-3</v>
      </c>
      <c r="CP743" s="38">
        <v>-0.18626690000000001</v>
      </c>
      <c r="CQ743" s="38">
        <v>-0.33448149999999999</v>
      </c>
      <c r="CR743" s="38">
        <v>-0.30592799999999998</v>
      </c>
      <c r="CS743" s="38">
        <v>-0.16434090000000001</v>
      </c>
      <c r="CT743" s="38">
        <v>7.1517700000000003E-2</v>
      </c>
      <c r="CU743" s="38">
        <v>8.1045099999999995E-2</v>
      </c>
      <c r="CV743" s="38">
        <v>0.2334794</v>
      </c>
      <c r="CW743" s="38">
        <v>0.1369861</v>
      </c>
      <c r="CX743" s="38">
        <v>9.7560999999999995E-2</v>
      </c>
      <c r="CY743" s="38">
        <v>7.6747800000000005E-2</v>
      </c>
      <c r="CZ743" s="38">
        <v>-8.2501900000000003E-2</v>
      </c>
      <c r="DA743" s="38">
        <v>-0.2915972</v>
      </c>
      <c r="DB743" s="38">
        <v>-0.24540319999999999</v>
      </c>
      <c r="DC743" s="38">
        <v>-0.4825142</v>
      </c>
      <c r="DD743" s="38">
        <v>-0.36637310000000001</v>
      </c>
      <c r="DE743" s="38">
        <v>-0.49703989999999998</v>
      </c>
      <c r="DF743" s="38">
        <v>-5.9376999999999997E-3</v>
      </c>
      <c r="DG743" s="38">
        <v>-1.9828700000000001E-2</v>
      </c>
      <c r="DH743" s="38">
        <v>3.4864199999999998E-2</v>
      </c>
      <c r="DI743" s="38">
        <v>5.58477E-2</v>
      </c>
      <c r="DJ743" s="38">
        <v>0.1424388</v>
      </c>
      <c r="DK743" s="38">
        <v>0.30187540000000002</v>
      </c>
      <c r="DL743" s="38">
        <v>0.26196530000000001</v>
      </c>
      <c r="DM743" s="38">
        <v>1.4344300000000001E-2</v>
      </c>
      <c r="DN743" s="38">
        <v>-0.1488729</v>
      </c>
      <c r="DO743" s="38">
        <v>-0.29365750000000002</v>
      </c>
      <c r="DP743" s="38">
        <v>-0.27206130000000001</v>
      </c>
      <c r="DQ743" s="38">
        <v>-0.14958840000000001</v>
      </c>
      <c r="DR743" s="38">
        <v>9.0019199999999994E-2</v>
      </c>
      <c r="DS743" s="38">
        <v>0.1025037</v>
      </c>
      <c r="DT743" s="38">
        <v>0.26853070000000001</v>
      </c>
      <c r="DU743" s="38">
        <v>0.17659639999999999</v>
      </c>
      <c r="DV743" s="38">
        <v>0.15155450000000001</v>
      </c>
      <c r="DW743" s="38">
        <v>0.15419730000000001</v>
      </c>
      <c r="DX743" s="38">
        <v>1.2593999999999999E-2</v>
      </c>
      <c r="DY743" s="38">
        <v>-0.2013346</v>
      </c>
      <c r="DZ743" s="38">
        <v>-0.1896583</v>
      </c>
      <c r="EA743" s="38">
        <v>-0.43093219999999999</v>
      </c>
      <c r="EB743" s="38">
        <v>-0.3138418</v>
      </c>
      <c r="EC743" s="38">
        <v>-0.44863360000000002</v>
      </c>
      <c r="ED743" s="38">
        <v>2.1404599999999999E-2</v>
      </c>
      <c r="EE743" s="38">
        <v>1.54672E-2</v>
      </c>
      <c r="EF743" s="38">
        <v>7.1474700000000002E-2</v>
      </c>
      <c r="EG743" s="38">
        <v>9.0006600000000006E-2</v>
      </c>
      <c r="EH743" s="38">
        <v>0.1845832</v>
      </c>
      <c r="EI743" s="38">
        <v>0.36528270000000002</v>
      </c>
      <c r="EJ743" s="38">
        <v>0.34134730000000002</v>
      </c>
      <c r="EK743" s="38">
        <v>4.9321299999999998E-2</v>
      </c>
      <c r="EL743" s="38">
        <v>-9.4881800000000002E-2</v>
      </c>
      <c r="EM743" s="38">
        <v>-0.23471420000000001</v>
      </c>
      <c r="EN743" s="38">
        <v>-0.223163</v>
      </c>
      <c r="EO743" s="38">
        <v>-0.12828809999999999</v>
      </c>
      <c r="EP743" s="38">
        <v>0.1167325</v>
      </c>
      <c r="EQ743" s="38">
        <v>0.13348660000000001</v>
      </c>
      <c r="ER743" s="38">
        <v>0.31913930000000001</v>
      </c>
      <c r="ES743" s="38">
        <v>0.23378740000000001</v>
      </c>
      <c r="ET743" s="38">
        <v>0.22951250000000001</v>
      </c>
      <c r="EU743" s="38">
        <v>0.26602209999999998</v>
      </c>
      <c r="EV743" s="38">
        <v>0.14989730000000001</v>
      </c>
      <c r="EW743" s="38">
        <v>-7.1009799999999998E-2</v>
      </c>
      <c r="EX743" s="38">
        <v>-0.10917159999999999</v>
      </c>
      <c r="EY743" s="38">
        <v>-0.356456</v>
      </c>
      <c r="EZ743" s="38">
        <v>-0.23799509999999999</v>
      </c>
      <c r="FA743" s="38">
        <v>-0.37874269999999999</v>
      </c>
      <c r="FB743" s="38">
        <v>78.210660000000004</v>
      </c>
      <c r="FC743" s="38">
        <v>76.716639999999998</v>
      </c>
      <c r="FD743" s="38">
        <v>74.540469999999999</v>
      </c>
      <c r="FE743" s="38">
        <v>72.524829999999994</v>
      </c>
      <c r="FF743" s="38">
        <v>71.517740000000003</v>
      </c>
      <c r="FG743" s="38">
        <v>70.521450000000002</v>
      </c>
      <c r="FH743" s="38">
        <v>71.196129999999997</v>
      </c>
      <c r="FI743" s="38">
        <v>75.409660000000002</v>
      </c>
      <c r="FJ743" s="38">
        <v>80.339330000000004</v>
      </c>
      <c r="FK743" s="38">
        <v>84.202870000000004</v>
      </c>
      <c r="FL743" s="38">
        <v>87.912080000000003</v>
      </c>
      <c r="FM743" s="38">
        <v>91.547349999999994</v>
      </c>
      <c r="FN743" s="38">
        <v>94.054339999999996</v>
      </c>
      <c r="FO743" s="38">
        <v>96.249309999999994</v>
      </c>
      <c r="FP743" s="38">
        <v>97.739590000000007</v>
      </c>
      <c r="FQ743" s="38">
        <v>98.774019999999993</v>
      </c>
      <c r="FR743" s="38">
        <v>99.030159999999995</v>
      </c>
      <c r="FS743" s="38">
        <v>98.379760000000005</v>
      </c>
      <c r="FT743" s="38">
        <v>96.579639999999998</v>
      </c>
      <c r="FU743" s="38">
        <v>94.196809999999999</v>
      </c>
      <c r="FV743" s="38">
        <v>90.521739999999994</v>
      </c>
      <c r="FW743">
        <v>87.508870000000002</v>
      </c>
      <c r="FX743">
        <v>84.741600000000005</v>
      </c>
      <c r="FY743">
        <v>82.003270000000001</v>
      </c>
      <c r="FZ743">
        <v>0.13056980000000001</v>
      </c>
      <c r="GA743">
        <v>0.80030690000000004</v>
      </c>
      <c r="GB743">
        <v>1</v>
      </c>
    </row>
    <row r="744" spans="1:184" x14ac:dyDescent="0.3">
      <c r="A744" t="s">
        <v>279</v>
      </c>
      <c r="B744" t="s">
        <v>185</v>
      </c>
      <c r="C744" t="s">
        <v>1</v>
      </c>
      <c r="D744" t="s">
        <v>1</v>
      </c>
      <c r="E744" t="s">
        <v>1</v>
      </c>
      <c r="F744" t="s">
        <v>1</v>
      </c>
      <c r="G744" t="s">
        <v>1</v>
      </c>
      <c r="H744" s="40" t="s">
        <v>1</v>
      </c>
      <c r="I744" s="18" t="s">
        <v>1</v>
      </c>
      <c r="J744" s="38" t="s">
        <v>1</v>
      </c>
      <c r="K744" s="18">
        <v>44739</v>
      </c>
      <c r="L744" s="38">
        <v>3122</v>
      </c>
      <c r="M744" s="38">
        <v>3122</v>
      </c>
      <c r="N744" s="38">
        <v>9.6018980000000003</v>
      </c>
      <c r="O744" s="38">
        <v>9.2167200000000005</v>
      </c>
      <c r="P744" s="38">
        <v>8.9524760000000008</v>
      </c>
      <c r="Q744" s="38">
        <v>8.7076119999999992</v>
      </c>
      <c r="R744" s="38">
        <v>8.7378730000000004</v>
      </c>
      <c r="S744" s="38">
        <v>9.3945869999999996</v>
      </c>
      <c r="T744" s="38">
        <v>10.09252</v>
      </c>
      <c r="U744" s="38">
        <v>11.664099999999999</v>
      </c>
      <c r="V744" s="38">
        <v>13.79402</v>
      </c>
      <c r="W744" s="38">
        <v>15.08466</v>
      </c>
      <c r="X744" s="38">
        <v>16.132829999999998</v>
      </c>
      <c r="Y744" s="38">
        <v>16.976140000000001</v>
      </c>
      <c r="Z744" s="38">
        <v>17.532620000000001</v>
      </c>
      <c r="AA744" s="38">
        <v>18.24916</v>
      </c>
      <c r="AB744" s="38">
        <v>18.660219999999999</v>
      </c>
      <c r="AC744" s="38">
        <v>18.73254</v>
      </c>
      <c r="AD744" s="38">
        <v>18.266829999999999</v>
      </c>
      <c r="AE744" s="38">
        <v>16.81054</v>
      </c>
      <c r="AF744" s="38">
        <v>15.82485</v>
      </c>
      <c r="AG744" s="38">
        <v>15.08614</v>
      </c>
      <c r="AH744" s="38">
        <v>14.15213</v>
      </c>
      <c r="AI744" s="38">
        <v>12.779719999999999</v>
      </c>
      <c r="AJ744" s="38">
        <v>11.4964</v>
      </c>
      <c r="AK744" s="38">
        <v>10.66888</v>
      </c>
      <c r="AL744" s="38">
        <v>-0.35984680000000002</v>
      </c>
      <c r="AM744" s="38">
        <v>-0.31384060000000003</v>
      </c>
      <c r="AN744" s="38">
        <v>-0.25326979999999999</v>
      </c>
      <c r="AO744" s="38">
        <v>-0.14000840000000001</v>
      </c>
      <c r="AP744" s="38">
        <v>2.0770400000000001E-2</v>
      </c>
      <c r="AQ744" s="38">
        <v>0.27963090000000002</v>
      </c>
      <c r="AR744" s="38">
        <v>0.30932009999999999</v>
      </c>
      <c r="AS744" s="38">
        <v>4.1483800000000001E-2</v>
      </c>
      <c r="AT744" s="38">
        <v>1.89853E-2</v>
      </c>
      <c r="AU744" s="38">
        <v>-1.5951400000000001E-2</v>
      </c>
      <c r="AV744" s="38">
        <v>-0.25694250000000002</v>
      </c>
      <c r="AW744" s="38">
        <v>-7.0966600000000005E-2</v>
      </c>
      <c r="AX744" s="38">
        <v>-4.7523700000000002E-2</v>
      </c>
      <c r="AY744" s="38">
        <v>0.1191822</v>
      </c>
      <c r="AZ744" s="38">
        <v>0.13306889999999999</v>
      </c>
      <c r="BA744" s="38">
        <v>0.2348391</v>
      </c>
      <c r="BB744" s="38">
        <v>0.47703250000000003</v>
      </c>
      <c r="BC744" s="38">
        <v>0.23534160000000001</v>
      </c>
      <c r="BD744" s="38">
        <v>0.1065449</v>
      </c>
      <c r="BE744" s="38">
        <v>0.14327100000000001</v>
      </c>
      <c r="BF744" s="38">
        <v>-3.8217800000000003E-2</v>
      </c>
      <c r="BG744" s="38">
        <v>-0.36920429999999999</v>
      </c>
      <c r="BH744" s="38">
        <v>-0.27439360000000002</v>
      </c>
      <c r="BI744" s="38">
        <v>-0.23866809999999999</v>
      </c>
      <c r="BJ744" s="38">
        <v>-0.31054910000000002</v>
      </c>
      <c r="BK744" s="38">
        <v>-0.27948539999999999</v>
      </c>
      <c r="BL744" s="38">
        <v>-0.2275095</v>
      </c>
      <c r="BM744" s="38">
        <v>-0.10079829999999999</v>
      </c>
      <c r="BN744" s="38">
        <v>3.9801200000000002E-2</v>
      </c>
      <c r="BO744" s="38">
        <v>0.30259209999999997</v>
      </c>
      <c r="BP744" s="38">
        <v>0.35592459999999998</v>
      </c>
      <c r="BQ744" s="38">
        <v>7.9823199999999997E-2</v>
      </c>
      <c r="BR744" s="38">
        <v>6.7707799999999999E-2</v>
      </c>
      <c r="BS744" s="38">
        <v>2.7275299999999999E-2</v>
      </c>
      <c r="BT744" s="38">
        <v>-0.21908810000000001</v>
      </c>
      <c r="BU744" s="38">
        <v>-3.7416499999999998E-2</v>
      </c>
      <c r="BV744" s="38">
        <v>-3.0588400000000002E-2</v>
      </c>
      <c r="BW744" s="38">
        <v>0.1382371</v>
      </c>
      <c r="BX744" s="38">
        <v>0.17927599999999999</v>
      </c>
      <c r="BY744" s="38">
        <v>0.28213470000000002</v>
      </c>
      <c r="BZ744" s="38">
        <v>0.54297289999999998</v>
      </c>
      <c r="CA744" s="38">
        <v>0.3056857</v>
      </c>
      <c r="CB744" s="38">
        <v>0.20001540000000001</v>
      </c>
      <c r="CC744" s="38">
        <v>0.26885979999999998</v>
      </c>
      <c r="CD744" s="38">
        <v>3.1619800000000003E-2</v>
      </c>
      <c r="CE744" s="38">
        <v>-0.3160538</v>
      </c>
      <c r="CF744" s="38">
        <v>-0.20178019999999999</v>
      </c>
      <c r="CG744" s="38">
        <v>-0.16434509999999999</v>
      </c>
      <c r="CH744" s="38">
        <v>-0.27640579999999998</v>
      </c>
      <c r="CI744" s="38">
        <v>-0.2556911</v>
      </c>
      <c r="CJ744" s="38">
        <v>-0.20966799999999999</v>
      </c>
      <c r="CK744" s="38">
        <v>-7.3641499999999999E-2</v>
      </c>
      <c r="CL744" s="38">
        <v>5.2981899999999998E-2</v>
      </c>
      <c r="CM744" s="38">
        <v>0.31849499999999997</v>
      </c>
      <c r="CN744" s="38">
        <v>0.38820280000000001</v>
      </c>
      <c r="CO744" s="38">
        <v>0.106377</v>
      </c>
      <c r="CP744" s="38">
        <v>0.1014529</v>
      </c>
      <c r="CQ744" s="38">
        <v>5.7214099999999997E-2</v>
      </c>
      <c r="CR744" s="38">
        <v>-0.19287029999999999</v>
      </c>
      <c r="CS744" s="38">
        <v>-1.4179799999999999E-2</v>
      </c>
      <c r="CT744" s="38">
        <v>-1.88592E-2</v>
      </c>
      <c r="CU744" s="38">
        <v>0.1514345</v>
      </c>
      <c r="CV744" s="38">
        <v>0.21127889999999999</v>
      </c>
      <c r="CW744" s="38">
        <v>0.31489139999999999</v>
      </c>
      <c r="CX744" s="38">
        <v>0.58864300000000003</v>
      </c>
      <c r="CY744" s="38">
        <v>0.35440579999999999</v>
      </c>
      <c r="CZ744" s="38">
        <v>0.26475280000000001</v>
      </c>
      <c r="DA744" s="38">
        <v>0.3558422</v>
      </c>
      <c r="DB744" s="38">
        <v>7.9989099999999994E-2</v>
      </c>
      <c r="DC744" s="38">
        <v>-0.27924199999999999</v>
      </c>
      <c r="DD744" s="38">
        <v>-0.15148829999999999</v>
      </c>
      <c r="DE744" s="38">
        <v>-0.1128692</v>
      </c>
      <c r="DF744" s="38">
        <v>-0.24226230000000001</v>
      </c>
      <c r="DG744" s="38">
        <v>-0.23189670000000001</v>
      </c>
      <c r="DH744" s="38">
        <v>-0.19182650000000001</v>
      </c>
      <c r="DI744" s="38">
        <v>-4.6484699999999997E-2</v>
      </c>
      <c r="DJ744" s="38">
        <v>6.6162700000000005E-2</v>
      </c>
      <c r="DK744" s="38">
        <v>0.33439790000000003</v>
      </c>
      <c r="DL744" s="38">
        <v>0.42048089999999999</v>
      </c>
      <c r="DM744" s="38">
        <v>0.13293079999999999</v>
      </c>
      <c r="DN744" s="38">
        <v>0.13519790000000001</v>
      </c>
      <c r="DO744" s="38">
        <v>8.7152800000000002E-2</v>
      </c>
      <c r="DP744" s="38">
        <v>-0.16665240000000001</v>
      </c>
      <c r="DQ744" s="38">
        <v>9.0568999999999997E-3</v>
      </c>
      <c r="DR744" s="38">
        <v>-7.1298999999999998E-3</v>
      </c>
      <c r="DS744" s="38">
        <v>0.1646319</v>
      </c>
      <c r="DT744" s="38">
        <v>0.24328169999999999</v>
      </c>
      <c r="DU744" s="38">
        <v>0.34764820000000002</v>
      </c>
      <c r="DV744" s="38">
        <v>0.63431300000000002</v>
      </c>
      <c r="DW744" s="38">
        <v>0.40312589999999998</v>
      </c>
      <c r="DX744" s="38">
        <v>0.32949020000000001</v>
      </c>
      <c r="DY744" s="38">
        <v>0.44282460000000001</v>
      </c>
      <c r="DZ744" s="38">
        <v>0.12835849999999999</v>
      </c>
      <c r="EA744" s="38">
        <v>-0.24243020000000001</v>
      </c>
      <c r="EB744" s="38">
        <v>-0.10119649999999999</v>
      </c>
      <c r="EC744" s="38">
        <v>-6.1393200000000002E-2</v>
      </c>
      <c r="ED744" s="38">
        <v>-0.19296469999999999</v>
      </c>
      <c r="EE744" s="38">
        <v>-0.19754150000000001</v>
      </c>
      <c r="EF744" s="38">
        <v>-0.1660662</v>
      </c>
      <c r="EG744" s="38">
        <v>-7.2746E-3</v>
      </c>
      <c r="EH744" s="38">
        <v>8.5193500000000005E-2</v>
      </c>
      <c r="EI744" s="38">
        <v>0.35735919999999999</v>
      </c>
      <c r="EJ744" s="38">
        <v>0.46708549999999999</v>
      </c>
      <c r="EK744" s="38">
        <v>0.17127020000000001</v>
      </c>
      <c r="EL744" s="38">
        <v>0.18392040000000001</v>
      </c>
      <c r="EM744" s="38">
        <v>0.13037960000000001</v>
      </c>
      <c r="EN744" s="38">
        <v>-0.128798</v>
      </c>
      <c r="EO744" s="38">
        <v>4.2606999999999999E-2</v>
      </c>
      <c r="EP744" s="38">
        <v>9.8052999999999994E-3</v>
      </c>
      <c r="EQ744" s="38">
        <v>0.18368689999999999</v>
      </c>
      <c r="ER744" s="38">
        <v>0.28948879999999999</v>
      </c>
      <c r="ES744" s="38">
        <v>0.39494380000000001</v>
      </c>
      <c r="ET744" s="38">
        <v>0.70025340000000003</v>
      </c>
      <c r="EU744" s="38">
        <v>0.47347</v>
      </c>
      <c r="EV744" s="38">
        <v>0.42296060000000002</v>
      </c>
      <c r="EW744" s="38">
        <v>0.56841339999999996</v>
      </c>
      <c r="EX744" s="38">
        <v>0.19819609999999999</v>
      </c>
      <c r="EY744" s="38">
        <v>-0.1892798</v>
      </c>
      <c r="EZ744" s="38">
        <v>-2.8583000000000001E-2</v>
      </c>
      <c r="FA744" s="38">
        <v>1.29298E-2</v>
      </c>
      <c r="FB744" s="38">
        <v>75.720529999999997</v>
      </c>
      <c r="FC744" s="38">
        <v>73.761309999999995</v>
      </c>
      <c r="FD744" s="38">
        <v>71.919839999999994</v>
      </c>
      <c r="FE744" s="38">
        <v>70.371660000000006</v>
      </c>
      <c r="FF744" s="38">
        <v>69.396609999999995</v>
      </c>
      <c r="FG744" s="38">
        <v>68.180369999999996</v>
      </c>
      <c r="FH744" s="38">
        <v>68.506649999999993</v>
      </c>
      <c r="FI744" s="38">
        <v>72.149150000000006</v>
      </c>
      <c r="FJ744" s="38">
        <v>76.931259999999995</v>
      </c>
      <c r="FK744" s="38">
        <v>81.198520000000002</v>
      </c>
      <c r="FL744" s="38">
        <v>85.485579999999999</v>
      </c>
      <c r="FM744" s="38">
        <v>89.396640000000005</v>
      </c>
      <c r="FN744" s="38">
        <v>92.915859999999995</v>
      </c>
      <c r="FO744" s="38">
        <v>95.832589999999996</v>
      </c>
      <c r="FP744" s="38">
        <v>98.010840000000002</v>
      </c>
      <c r="FQ744" s="38">
        <v>99.639759999999995</v>
      </c>
      <c r="FR744" s="38">
        <v>99.88</v>
      </c>
      <c r="FS744" s="38">
        <v>99.532529999999994</v>
      </c>
      <c r="FT744" s="38">
        <v>98.022819999999996</v>
      </c>
      <c r="FU744" s="38">
        <v>95.111270000000005</v>
      </c>
      <c r="FV744" s="38">
        <v>90.080889999999997</v>
      </c>
      <c r="FW744">
        <v>85.945179999999993</v>
      </c>
      <c r="FX744">
        <v>82.442719999999994</v>
      </c>
      <c r="FY744">
        <v>79.974490000000003</v>
      </c>
      <c r="FZ744">
        <v>9.8084000000000005E-2</v>
      </c>
      <c r="GA744">
        <v>0.52372839999999998</v>
      </c>
      <c r="GB744">
        <v>1</v>
      </c>
    </row>
    <row r="745" spans="1:184" x14ac:dyDescent="0.3">
      <c r="A745" t="s">
        <v>279</v>
      </c>
      <c r="B745" t="s">
        <v>185</v>
      </c>
      <c r="C745" t="s">
        <v>1</v>
      </c>
      <c r="D745" t="s">
        <v>1</v>
      </c>
      <c r="E745" t="s">
        <v>1</v>
      </c>
      <c r="F745" t="s">
        <v>1</v>
      </c>
      <c r="G745" t="s">
        <v>1</v>
      </c>
      <c r="H745" s="40" t="s">
        <v>1</v>
      </c>
      <c r="I745" s="18" t="s">
        <v>1</v>
      </c>
      <c r="J745" s="38" t="s">
        <v>1</v>
      </c>
      <c r="K745" s="18">
        <v>44753</v>
      </c>
      <c r="L745" s="38">
        <v>3117</v>
      </c>
      <c r="M745" s="38">
        <v>3117</v>
      </c>
      <c r="N745" s="38">
        <v>9.807734</v>
      </c>
      <c r="O745" s="38">
        <v>9.4452879999999997</v>
      </c>
      <c r="P745" s="38">
        <v>9.2001159999999995</v>
      </c>
      <c r="Q745" s="38">
        <v>8.9441199999999998</v>
      </c>
      <c r="R745" s="38">
        <v>8.9789220000000007</v>
      </c>
      <c r="S745" s="38">
        <v>9.5431120000000007</v>
      </c>
      <c r="T745" s="38">
        <v>10.255179999999999</v>
      </c>
      <c r="U745" s="38">
        <v>12.016489999999999</v>
      </c>
      <c r="V745" s="38">
        <v>14.27144</v>
      </c>
      <c r="W745" s="38">
        <v>15.70505</v>
      </c>
      <c r="X745" s="38">
        <v>16.813700000000001</v>
      </c>
      <c r="Y745" s="38">
        <v>17.676590000000001</v>
      </c>
      <c r="Z745" s="38">
        <v>18.256820000000001</v>
      </c>
      <c r="AA745" s="38">
        <v>18.925599999999999</v>
      </c>
      <c r="AB745" s="38">
        <v>19.237860000000001</v>
      </c>
      <c r="AC745" s="38">
        <v>19.182690000000001</v>
      </c>
      <c r="AD745" s="38">
        <v>18.66404</v>
      </c>
      <c r="AE745" s="38">
        <v>17.17944</v>
      </c>
      <c r="AF745" s="38">
        <v>16.202020000000001</v>
      </c>
      <c r="AG745" s="38">
        <v>15.437099999999999</v>
      </c>
      <c r="AH745" s="38">
        <v>14.54217</v>
      </c>
      <c r="AI745" s="38">
        <v>13.169510000000001</v>
      </c>
      <c r="AJ745" s="38">
        <v>11.95196</v>
      </c>
      <c r="AK745" s="38">
        <v>11.09521</v>
      </c>
      <c r="AL745" s="38">
        <v>-0.23858950000000001</v>
      </c>
      <c r="AM745" s="38">
        <v>-9.1407100000000005E-2</v>
      </c>
      <c r="AN745" s="38">
        <v>-5.1401500000000003E-2</v>
      </c>
      <c r="AO745" s="38">
        <v>-9.8004099999999997E-2</v>
      </c>
      <c r="AP745" s="38">
        <v>-5.7838999999999998E-3</v>
      </c>
      <c r="AQ745" s="38">
        <v>4.9331E-2</v>
      </c>
      <c r="AR745" s="38">
        <v>0.1449143</v>
      </c>
      <c r="AS745" s="38">
        <v>-0.1051392</v>
      </c>
      <c r="AT745" s="38">
        <v>-0.13349349999999999</v>
      </c>
      <c r="AU745" s="38">
        <v>-0.24294959999999999</v>
      </c>
      <c r="AV745" s="38">
        <v>-0.21182139999999999</v>
      </c>
      <c r="AW745" s="38">
        <v>-0.34982839999999998</v>
      </c>
      <c r="AX745" s="38">
        <v>-0.12850829999999999</v>
      </c>
      <c r="AY745" s="38">
        <v>6.94221E-2</v>
      </c>
      <c r="AZ745" s="38">
        <v>0.2061916</v>
      </c>
      <c r="BA745" s="38">
        <v>0.1164927</v>
      </c>
      <c r="BB745" s="38">
        <v>0.30175350000000001</v>
      </c>
      <c r="BC745" s="38">
        <v>0.1574692</v>
      </c>
      <c r="BD745" s="38">
        <v>8.5056099999999996E-2</v>
      </c>
      <c r="BE745" s="38">
        <v>8.0653600000000006E-2</v>
      </c>
      <c r="BF745" s="38">
        <v>0.10388699999999999</v>
      </c>
      <c r="BG745" s="38">
        <v>-0.29258450000000003</v>
      </c>
      <c r="BH745" s="38">
        <v>-0.2785242</v>
      </c>
      <c r="BI745" s="38">
        <v>-0.21679019999999999</v>
      </c>
      <c r="BJ745" s="38">
        <v>-0.18424689999999999</v>
      </c>
      <c r="BK745" s="38">
        <v>-5.0070799999999999E-2</v>
      </c>
      <c r="BL745" s="38">
        <v>-1.6465500000000001E-2</v>
      </c>
      <c r="BM745" s="38">
        <v>-5.3693699999999997E-2</v>
      </c>
      <c r="BN745" s="38">
        <v>1.95146E-2</v>
      </c>
      <c r="BO745" s="38">
        <v>8.4581500000000004E-2</v>
      </c>
      <c r="BP745" s="38">
        <v>0.20502690000000001</v>
      </c>
      <c r="BQ745" s="38">
        <v>-6.3117300000000001E-2</v>
      </c>
      <c r="BR745" s="38">
        <v>-7.8407400000000002E-2</v>
      </c>
      <c r="BS745" s="38">
        <v>-0.1876131</v>
      </c>
      <c r="BT745" s="38">
        <v>-0.15961139999999999</v>
      </c>
      <c r="BU745" s="38">
        <v>-0.30709350000000002</v>
      </c>
      <c r="BV745" s="38">
        <v>-0.1025264</v>
      </c>
      <c r="BW745" s="38">
        <v>9.4433500000000004E-2</v>
      </c>
      <c r="BX745" s="38">
        <v>0.26862130000000001</v>
      </c>
      <c r="BY745" s="38">
        <v>0.1807935</v>
      </c>
      <c r="BZ745" s="38">
        <v>0.3820636</v>
      </c>
      <c r="CA745" s="38">
        <v>0.25681159999999997</v>
      </c>
      <c r="CB745" s="38">
        <v>0.21940380000000001</v>
      </c>
      <c r="CC745" s="38">
        <v>0.22837779999999999</v>
      </c>
      <c r="CD745" s="38">
        <v>0.1948916</v>
      </c>
      <c r="CE745" s="38">
        <v>-0.21824060000000001</v>
      </c>
      <c r="CF745" s="38">
        <v>-0.19029160000000001</v>
      </c>
      <c r="CG745" s="38">
        <v>-0.12567010000000001</v>
      </c>
      <c r="CH745" s="38">
        <v>-0.1466095</v>
      </c>
      <c r="CI745" s="38">
        <v>-2.1441399999999999E-2</v>
      </c>
      <c r="CJ745" s="38">
        <v>7.7311000000000003E-3</v>
      </c>
      <c r="CK745" s="38">
        <v>-2.3004400000000001E-2</v>
      </c>
      <c r="CL745" s="38">
        <v>3.7036300000000001E-2</v>
      </c>
      <c r="CM745" s="38">
        <v>0.108996</v>
      </c>
      <c r="CN745" s="38">
        <v>0.24666070000000001</v>
      </c>
      <c r="CO745" s="38">
        <v>-3.4013099999999998E-2</v>
      </c>
      <c r="CP745" s="38">
        <v>-4.0254900000000003E-2</v>
      </c>
      <c r="CQ745" s="38">
        <v>-0.14928720000000001</v>
      </c>
      <c r="CR745" s="38">
        <v>-0.12345100000000001</v>
      </c>
      <c r="CS745" s="38">
        <v>-0.2774954</v>
      </c>
      <c r="CT745" s="38">
        <v>-8.4531400000000007E-2</v>
      </c>
      <c r="CU745" s="38">
        <v>0.1117563</v>
      </c>
      <c r="CV745" s="38">
        <v>0.31185990000000002</v>
      </c>
      <c r="CW745" s="38">
        <v>0.2253281</v>
      </c>
      <c r="CX745" s="38">
        <v>0.43768620000000003</v>
      </c>
      <c r="CY745" s="38">
        <v>0.32561580000000001</v>
      </c>
      <c r="CZ745" s="38">
        <v>0.31245250000000002</v>
      </c>
      <c r="DA745" s="38">
        <v>0.33069110000000002</v>
      </c>
      <c r="DB745" s="38">
        <v>0.25792110000000001</v>
      </c>
      <c r="DC745" s="38">
        <v>-0.16675019999999999</v>
      </c>
      <c r="DD745" s="38">
        <v>-0.12918199999999999</v>
      </c>
      <c r="DE745" s="38">
        <v>-6.2560599999999994E-2</v>
      </c>
      <c r="DF745" s="38">
        <v>-0.108972</v>
      </c>
      <c r="DG745" s="38">
        <v>7.1881000000000002E-3</v>
      </c>
      <c r="DH745" s="38">
        <v>3.19276E-2</v>
      </c>
      <c r="DI745" s="38">
        <v>7.6848000000000003E-3</v>
      </c>
      <c r="DJ745" s="38">
        <v>5.4558000000000002E-2</v>
      </c>
      <c r="DK745" s="38">
        <v>0.13341040000000001</v>
      </c>
      <c r="DL745" s="38">
        <v>0.28829450000000001</v>
      </c>
      <c r="DM745" s="38">
        <v>-4.9087999999999996E-3</v>
      </c>
      <c r="DN745" s="38">
        <v>-2.1023999999999999E-3</v>
      </c>
      <c r="DO745" s="38">
        <v>-0.1109613</v>
      </c>
      <c r="DP745" s="38">
        <v>-8.7290499999999993E-2</v>
      </c>
      <c r="DQ745" s="38">
        <v>-0.24789739999999999</v>
      </c>
      <c r="DR745" s="38">
        <v>-6.6536300000000007E-2</v>
      </c>
      <c r="DS745" s="38">
        <v>0.1290791</v>
      </c>
      <c r="DT745" s="38">
        <v>0.35509849999999998</v>
      </c>
      <c r="DU745" s="38">
        <v>0.26986270000000001</v>
      </c>
      <c r="DV745" s="38">
        <v>0.49330869999999999</v>
      </c>
      <c r="DW745" s="38">
        <v>0.3944201</v>
      </c>
      <c r="DX745" s="38">
        <v>0.40550130000000001</v>
      </c>
      <c r="DY745" s="38">
        <v>0.43300440000000001</v>
      </c>
      <c r="DZ745" s="38">
        <v>0.32095059999999997</v>
      </c>
      <c r="EA745" s="38">
        <v>-0.1152598</v>
      </c>
      <c r="EB745" s="38">
        <v>-6.8072300000000002E-2</v>
      </c>
      <c r="EC745" s="38">
        <v>5.4900000000000001E-4</v>
      </c>
      <c r="ED745" s="38">
        <v>-5.4629499999999998E-2</v>
      </c>
      <c r="EE745" s="38">
        <v>4.8524400000000002E-2</v>
      </c>
      <c r="EF745" s="38">
        <v>6.6863599999999995E-2</v>
      </c>
      <c r="EG745" s="38">
        <v>5.1995199999999998E-2</v>
      </c>
      <c r="EH745" s="38">
        <v>7.9856499999999997E-2</v>
      </c>
      <c r="EI745" s="38">
        <v>0.16866100000000001</v>
      </c>
      <c r="EJ745" s="38">
        <v>0.34840710000000003</v>
      </c>
      <c r="EK745" s="38">
        <v>3.7113100000000003E-2</v>
      </c>
      <c r="EL745" s="38">
        <v>5.2983700000000002E-2</v>
      </c>
      <c r="EM745" s="38">
        <v>-5.5624800000000002E-2</v>
      </c>
      <c r="EN745" s="38">
        <v>-3.5080500000000001E-2</v>
      </c>
      <c r="EO745" s="38">
        <v>-0.2051625</v>
      </c>
      <c r="EP745" s="38">
        <v>-4.0554399999999997E-2</v>
      </c>
      <c r="EQ745" s="38">
        <v>0.15409039999999999</v>
      </c>
      <c r="ER745" s="38">
        <v>0.41752830000000002</v>
      </c>
      <c r="ES745" s="38">
        <v>0.33416360000000001</v>
      </c>
      <c r="ET745" s="38">
        <v>0.57361890000000004</v>
      </c>
      <c r="EU745" s="38">
        <v>0.49376249999999999</v>
      </c>
      <c r="EV745" s="38">
        <v>0.53984889999999996</v>
      </c>
      <c r="EW745" s="38">
        <v>0.58072860000000004</v>
      </c>
      <c r="EX745" s="38">
        <v>0.41195520000000002</v>
      </c>
      <c r="EY745" s="38">
        <v>-4.0915899999999998E-2</v>
      </c>
      <c r="EZ745" s="38">
        <v>2.01602E-2</v>
      </c>
      <c r="FA745" s="38">
        <v>9.1669100000000003E-2</v>
      </c>
      <c r="FB745" s="38">
        <v>78.329549999999998</v>
      </c>
      <c r="FC745" s="38">
        <v>77.458380000000005</v>
      </c>
      <c r="FD745" s="38">
        <v>76.030100000000004</v>
      </c>
      <c r="FE745" s="38">
        <v>74.335340000000002</v>
      </c>
      <c r="FF745" s="38">
        <v>72.376459999999994</v>
      </c>
      <c r="FG745" s="38">
        <v>71.370320000000007</v>
      </c>
      <c r="FH745" s="38">
        <v>71.451179999999994</v>
      </c>
      <c r="FI745" s="38">
        <v>74.651079999999993</v>
      </c>
      <c r="FJ745" s="38">
        <v>79.149950000000004</v>
      </c>
      <c r="FK745" s="38">
        <v>84.13485</v>
      </c>
      <c r="FL745" s="38">
        <v>88.124769999999998</v>
      </c>
      <c r="FM745" s="38">
        <v>91.492490000000004</v>
      </c>
      <c r="FN745" s="38">
        <v>94.608729999999994</v>
      </c>
      <c r="FO745" s="38">
        <v>96.901750000000007</v>
      </c>
      <c r="FP745" s="38">
        <v>98.453130000000002</v>
      </c>
      <c r="FQ745" s="38">
        <v>100.0972</v>
      </c>
      <c r="FR745" s="38">
        <v>100.7668</v>
      </c>
      <c r="FS745" s="38">
        <v>100.37050000000001</v>
      </c>
      <c r="FT745" s="38">
        <v>98.968140000000005</v>
      </c>
      <c r="FU745" s="38">
        <v>96.257279999999994</v>
      </c>
      <c r="FV745" s="38">
        <v>91.999780000000001</v>
      </c>
      <c r="FW745">
        <v>87.939899999999994</v>
      </c>
      <c r="FX745">
        <v>85.123410000000007</v>
      </c>
      <c r="FY745">
        <v>82.244129999999998</v>
      </c>
      <c r="FZ745">
        <v>0.13074859999999999</v>
      </c>
      <c r="GA745">
        <v>0.71399699999999999</v>
      </c>
      <c r="GB745">
        <v>1</v>
      </c>
    </row>
    <row r="746" spans="1:184" x14ac:dyDescent="0.3">
      <c r="A746" t="s">
        <v>279</v>
      </c>
      <c r="B746" t="s">
        <v>185</v>
      </c>
      <c r="C746" t="s">
        <v>1</v>
      </c>
      <c r="D746" t="s">
        <v>1</v>
      </c>
      <c r="E746" t="s">
        <v>1</v>
      </c>
      <c r="F746" t="s">
        <v>1</v>
      </c>
      <c r="G746" t="s">
        <v>1</v>
      </c>
      <c r="H746" s="40" t="s">
        <v>1</v>
      </c>
      <c r="I746" s="18" t="s">
        <v>1</v>
      </c>
      <c r="J746" s="38" t="s">
        <v>1</v>
      </c>
      <c r="K746" s="18">
        <v>44760</v>
      </c>
      <c r="L746" s="38">
        <v>3112</v>
      </c>
      <c r="M746" s="38">
        <v>3112</v>
      </c>
      <c r="N746" s="38">
        <v>10.44205</v>
      </c>
      <c r="O746" s="38">
        <v>10.00634</v>
      </c>
      <c r="P746" s="38">
        <v>9.7372899999999998</v>
      </c>
      <c r="Q746" s="38">
        <v>9.4895960000000006</v>
      </c>
      <c r="R746" s="38">
        <v>9.5255050000000008</v>
      </c>
      <c r="S746" s="38">
        <v>10.225239999999999</v>
      </c>
      <c r="T746" s="38">
        <v>10.973549999999999</v>
      </c>
      <c r="U746" s="38">
        <v>12.620699999999999</v>
      </c>
      <c r="V746" s="38">
        <v>14.781459999999999</v>
      </c>
      <c r="W746" s="38">
        <v>16.043009999999999</v>
      </c>
      <c r="X746" s="38">
        <v>17.00919</v>
      </c>
      <c r="Y746" s="38">
        <v>17.82546</v>
      </c>
      <c r="Z746" s="38">
        <v>18.324619999999999</v>
      </c>
      <c r="AA746" s="38">
        <v>18.94774</v>
      </c>
      <c r="AB746" s="38">
        <v>19.26643</v>
      </c>
      <c r="AC746" s="38">
        <v>19.242239999999999</v>
      </c>
      <c r="AD746" s="38">
        <v>18.773150000000001</v>
      </c>
      <c r="AE746" s="38">
        <v>17.27205</v>
      </c>
      <c r="AF746" s="38">
        <v>16.277519999999999</v>
      </c>
      <c r="AG746" s="38">
        <v>15.62283</v>
      </c>
      <c r="AH746" s="38">
        <v>14.595219999999999</v>
      </c>
      <c r="AI746" s="38">
        <v>13.21574</v>
      </c>
      <c r="AJ746" s="38">
        <v>11.92792</v>
      </c>
      <c r="AK746" s="38">
        <v>11.06757</v>
      </c>
      <c r="AL746" s="38">
        <v>-0.1935395</v>
      </c>
      <c r="AM746" s="38">
        <v>-9.9521700000000005E-2</v>
      </c>
      <c r="AN746" s="38">
        <v>-7.0102100000000001E-2</v>
      </c>
      <c r="AO746" s="38">
        <v>-9.8066999999999998E-3</v>
      </c>
      <c r="AP746" s="38">
        <v>-6.3449699999999998E-2</v>
      </c>
      <c r="AQ746" s="38">
        <v>-7.9539999999999993E-3</v>
      </c>
      <c r="AR746" s="38">
        <v>6.4979E-3</v>
      </c>
      <c r="AS746" s="38">
        <v>-7.2712299999999994E-2</v>
      </c>
      <c r="AT746" s="38">
        <v>-1.18485E-2</v>
      </c>
      <c r="AU746" s="38">
        <v>-0.1709648</v>
      </c>
      <c r="AV746" s="38">
        <v>-0.30992310000000001</v>
      </c>
      <c r="AW746" s="38">
        <v>-0.51038419999999995</v>
      </c>
      <c r="AX746" s="38">
        <v>-0.1515697</v>
      </c>
      <c r="AY746" s="38">
        <v>0.23517440000000001</v>
      </c>
      <c r="AZ746" s="38">
        <v>0.28185359999999998</v>
      </c>
      <c r="BA746" s="38">
        <v>0.36553000000000002</v>
      </c>
      <c r="BB746" s="38">
        <v>0.54863269999999997</v>
      </c>
      <c r="BC746" s="38">
        <v>0.50578250000000002</v>
      </c>
      <c r="BD746" s="38">
        <v>0.46255869999999999</v>
      </c>
      <c r="BE746" s="38">
        <v>0.66034669999999995</v>
      </c>
      <c r="BF746" s="38">
        <v>0.3028517</v>
      </c>
      <c r="BG746" s="38">
        <v>-5.5570700000000001E-2</v>
      </c>
      <c r="BH746" s="38">
        <v>-0.12539649999999999</v>
      </c>
      <c r="BI746" s="38">
        <v>-8.1329600000000002E-2</v>
      </c>
      <c r="BJ746" s="38">
        <v>-0.1368549</v>
      </c>
      <c r="BK746" s="38">
        <v>-5.77434E-2</v>
      </c>
      <c r="BL746" s="38">
        <v>-3.78246E-2</v>
      </c>
      <c r="BM746" s="38">
        <v>2.9732999999999999E-2</v>
      </c>
      <c r="BN746" s="38">
        <v>-4.01544E-2</v>
      </c>
      <c r="BO746" s="38">
        <v>2.0819500000000001E-2</v>
      </c>
      <c r="BP746" s="38">
        <v>7.1096599999999996E-2</v>
      </c>
      <c r="BQ746" s="38">
        <v>-3.0396200000000002E-2</v>
      </c>
      <c r="BR746" s="38">
        <v>3.9409E-2</v>
      </c>
      <c r="BS746" s="38">
        <v>-0.1221361</v>
      </c>
      <c r="BT746" s="38">
        <v>-0.26598889999999997</v>
      </c>
      <c r="BU746" s="38">
        <v>-0.46764480000000003</v>
      </c>
      <c r="BV746" s="38">
        <v>-0.1306071</v>
      </c>
      <c r="BW746" s="38">
        <v>0.25873629999999997</v>
      </c>
      <c r="BX746" s="38">
        <v>0.34130690000000002</v>
      </c>
      <c r="BY746" s="38">
        <v>0.4411389</v>
      </c>
      <c r="BZ746" s="38">
        <v>0.64267839999999998</v>
      </c>
      <c r="CA746" s="38">
        <v>0.61792130000000001</v>
      </c>
      <c r="CB746" s="38">
        <v>0.60595639999999995</v>
      </c>
      <c r="CC746" s="38">
        <v>0.8144612</v>
      </c>
      <c r="CD746" s="38">
        <v>0.38133109999999998</v>
      </c>
      <c r="CE746" s="38">
        <v>1.6263199999999998E-2</v>
      </c>
      <c r="CF746" s="38">
        <v>-3.99085E-2</v>
      </c>
      <c r="CG746" s="38">
        <v>4.6135999999999998E-3</v>
      </c>
      <c r="CH746" s="38">
        <v>-9.7595299999999996E-2</v>
      </c>
      <c r="CI746" s="38">
        <v>-2.8808E-2</v>
      </c>
      <c r="CJ746" s="38">
        <v>-1.54693E-2</v>
      </c>
      <c r="CK746" s="38">
        <v>5.7118000000000002E-2</v>
      </c>
      <c r="CL746" s="38">
        <v>-2.4020199999999998E-2</v>
      </c>
      <c r="CM746" s="38">
        <v>4.0747899999999997E-2</v>
      </c>
      <c r="CN746" s="38">
        <v>0.1158375</v>
      </c>
      <c r="CO746" s="38">
        <v>-1.0882000000000001E-3</v>
      </c>
      <c r="CP746" s="38">
        <v>7.4909799999999999E-2</v>
      </c>
      <c r="CQ746" s="38">
        <v>-8.8317499999999993E-2</v>
      </c>
      <c r="CR746" s="38">
        <v>-0.2355603</v>
      </c>
      <c r="CS746" s="38">
        <v>-0.43804359999999998</v>
      </c>
      <c r="CT746" s="38">
        <v>-0.11608839999999999</v>
      </c>
      <c r="CU746" s="38">
        <v>0.2750553</v>
      </c>
      <c r="CV746" s="38">
        <v>0.38248399999999999</v>
      </c>
      <c r="CW746" s="38">
        <v>0.49350539999999998</v>
      </c>
      <c r="CX746" s="38">
        <v>0.70781419999999995</v>
      </c>
      <c r="CY746" s="38">
        <v>0.69558819999999999</v>
      </c>
      <c r="CZ746" s="38">
        <v>0.70527320000000004</v>
      </c>
      <c r="DA746" s="38">
        <v>0.92120049999999998</v>
      </c>
      <c r="DB746" s="38">
        <v>0.43568560000000001</v>
      </c>
      <c r="DC746" s="38">
        <v>6.6015199999999996E-2</v>
      </c>
      <c r="DD746" s="38">
        <v>1.93002E-2</v>
      </c>
      <c r="DE746" s="38">
        <v>6.4137600000000003E-2</v>
      </c>
      <c r="DF746" s="38">
        <v>-5.8335699999999997E-2</v>
      </c>
      <c r="DG746" s="38">
        <v>1.2750000000000001E-4</v>
      </c>
      <c r="DH746" s="38">
        <v>6.8861E-3</v>
      </c>
      <c r="DI746" s="38">
        <v>8.4502999999999995E-2</v>
      </c>
      <c r="DJ746" s="38">
        <v>-7.8860000000000006E-3</v>
      </c>
      <c r="DK746" s="38">
        <v>6.0676300000000002E-2</v>
      </c>
      <c r="DL746" s="38">
        <v>0.16057840000000001</v>
      </c>
      <c r="DM746" s="38">
        <v>2.8219899999999999E-2</v>
      </c>
      <c r="DN746" s="38">
        <v>0.1104106</v>
      </c>
      <c r="DO746" s="38">
        <v>-5.4498900000000003E-2</v>
      </c>
      <c r="DP746" s="38">
        <v>-0.2051316</v>
      </c>
      <c r="DQ746" s="38">
        <v>-0.40844239999999998</v>
      </c>
      <c r="DR746" s="38">
        <v>-0.1015698</v>
      </c>
      <c r="DS746" s="38">
        <v>0.29137420000000003</v>
      </c>
      <c r="DT746" s="38">
        <v>0.42366120000000002</v>
      </c>
      <c r="DU746" s="38">
        <v>0.54587189999999997</v>
      </c>
      <c r="DV746" s="38">
        <v>0.77295000000000003</v>
      </c>
      <c r="DW746" s="38">
        <v>0.77325520000000003</v>
      </c>
      <c r="DX746" s="38">
        <v>0.80459000000000003</v>
      </c>
      <c r="DY746" s="38">
        <v>1.0279400000000001</v>
      </c>
      <c r="DZ746" s="38">
        <v>0.49004019999999998</v>
      </c>
      <c r="EA746" s="38">
        <v>0.1157671</v>
      </c>
      <c r="EB746" s="38">
        <v>7.8508900000000006E-2</v>
      </c>
      <c r="EC746" s="38">
        <v>0.1236617</v>
      </c>
      <c r="ED746" s="38">
        <v>-1.6512E-3</v>
      </c>
      <c r="EE746" s="38">
        <v>4.1905699999999997E-2</v>
      </c>
      <c r="EF746" s="38">
        <v>3.91636E-2</v>
      </c>
      <c r="EG746" s="38">
        <v>0.12404270000000001</v>
      </c>
      <c r="EH746" s="38">
        <v>1.5409300000000001E-2</v>
      </c>
      <c r="EI746" s="38">
        <v>8.9449699999999993E-2</v>
      </c>
      <c r="EJ746" s="38">
        <v>0.22517709999999999</v>
      </c>
      <c r="EK746" s="38">
        <v>7.0536000000000001E-2</v>
      </c>
      <c r="EL746" s="38">
        <v>0.16166800000000001</v>
      </c>
      <c r="EM746" s="38">
        <v>-5.6702000000000002E-3</v>
      </c>
      <c r="EN746" s="38">
        <v>-0.16119739999999999</v>
      </c>
      <c r="EO746" s="38">
        <v>-0.365703</v>
      </c>
      <c r="EP746" s="38">
        <v>-8.0607200000000004E-2</v>
      </c>
      <c r="EQ746" s="38">
        <v>0.3149361</v>
      </c>
      <c r="ER746" s="38">
        <v>0.4831145</v>
      </c>
      <c r="ES746" s="38">
        <v>0.62148080000000006</v>
      </c>
      <c r="ET746" s="38">
        <v>0.86699579999999998</v>
      </c>
      <c r="EU746" s="38">
        <v>0.88539400000000001</v>
      </c>
      <c r="EV746" s="38">
        <v>0.94798769999999999</v>
      </c>
      <c r="EW746" s="38">
        <v>1.1820539999999999</v>
      </c>
      <c r="EX746" s="38">
        <v>0.56851949999999996</v>
      </c>
      <c r="EY746" s="38">
        <v>0.18760099999999999</v>
      </c>
      <c r="EZ746" s="38">
        <v>0.1639969</v>
      </c>
      <c r="FA746" s="38">
        <v>0.20960490000000001</v>
      </c>
      <c r="FB746" s="38">
        <v>80.655779999999993</v>
      </c>
      <c r="FC746" s="38">
        <v>79.905680000000004</v>
      </c>
      <c r="FD746" s="38">
        <v>78.883420000000001</v>
      </c>
      <c r="FE746" s="38">
        <v>77.041300000000007</v>
      </c>
      <c r="FF746" s="38">
        <v>75.889030000000005</v>
      </c>
      <c r="FG746" s="38">
        <v>74.489800000000002</v>
      </c>
      <c r="FH746" s="38">
        <v>74.629930000000002</v>
      </c>
      <c r="FI746" s="38">
        <v>76.796800000000005</v>
      </c>
      <c r="FJ746" s="38">
        <v>79.654899999999998</v>
      </c>
      <c r="FK746" s="38">
        <v>83.598439999999997</v>
      </c>
      <c r="FL746" s="38">
        <v>87.795630000000003</v>
      </c>
      <c r="FM746" s="38">
        <v>92.097999999999999</v>
      </c>
      <c r="FN746" s="38">
        <v>93.380309999999994</v>
      </c>
      <c r="FO746" s="38">
        <v>95.582750000000004</v>
      </c>
      <c r="FP746" s="38">
        <v>97.804659999999998</v>
      </c>
      <c r="FQ746" s="38">
        <v>99.028480000000002</v>
      </c>
      <c r="FR746" s="38">
        <v>99.168289999999999</v>
      </c>
      <c r="FS746" s="38">
        <v>98.228800000000007</v>
      </c>
      <c r="FT746" s="38">
        <v>96.542209999999997</v>
      </c>
      <c r="FU746" s="38">
        <v>93.421660000000003</v>
      </c>
      <c r="FV746" s="38">
        <v>89.57441</v>
      </c>
      <c r="FW746">
        <v>86.410700000000006</v>
      </c>
      <c r="FX746">
        <v>83.526619999999994</v>
      </c>
      <c r="FY746">
        <v>80.770200000000003</v>
      </c>
      <c r="FZ746">
        <v>0.1367932</v>
      </c>
      <c r="GA746">
        <v>0.74293509999999996</v>
      </c>
      <c r="GB746">
        <v>1</v>
      </c>
    </row>
    <row r="747" spans="1:184" x14ac:dyDescent="0.3">
      <c r="A747" t="s">
        <v>279</v>
      </c>
      <c r="B747" t="s">
        <v>185</v>
      </c>
      <c r="C747" t="s">
        <v>1</v>
      </c>
      <c r="D747" t="s">
        <v>1</v>
      </c>
      <c r="E747" t="s">
        <v>1</v>
      </c>
      <c r="F747" t="s">
        <v>1</v>
      </c>
      <c r="G747" t="s">
        <v>1</v>
      </c>
      <c r="H747" s="40" t="s">
        <v>1</v>
      </c>
      <c r="I747" s="18" t="s">
        <v>1</v>
      </c>
      <c r="J747" s="38" t="s">
        <v>1</v>
      </c>
      <c r="K747" s="18">
        <v>44763</v>
      </c>
      <c r="L747" s="38">
        <v>3110</v>
      </c>
      <c r="M747" s="38">
        <v>3110</v>
      </c>
      <c r="N747" s="38">
        <v>10.20083</v>
      </c>
      <c r="O747" s="38">
        <v>9.6976040000000001</v>
      </c>
      <c r="P747" s="38">
        <v>9.3552160000000004</v>
      </c>
      <c r="Q747" s="38">
        <v>9.0609730000000006</v>
      </c>
      <c r="R747" s="38">
        <v>9.1110679999999995</v>
      </c>
      <c r="S747" s="38">
        <v>9.7296549999999993</v>
      </c>
      <c r="T747" s="38">
        <v>10.46199</v>
      </c>
      <c r="U747" s="38">
        <v>12.063040000000001</v>
      </c>
      <c r="V747" s="38">
        <v>14.13575</v>
      </c>
      <c r="W747" s="38">
        <v>15.51187</v>
      </c>
      <c r="X747" s="38">
        <v>16.51923</v>
      </c>
      <c r="Y747" s="38">
        <v>17.388739999999999</v>
      </c>
      <c r="Z747" s="38">
        <v>17.882899999999999</v>
      </c>
      <c r="AA747" s="38">
        <v>18.550360000000001</v>
      </c>
      <c r="AB747" s="38">
        <v>19.004380000000001</v>
      </c>
      <c r="AC747" s="38">
        <v>19.133279999999999</v>
      </c>
      <c r="AD747" s="38">
        <v>18.86994</v>
      </c>
      <c r="AE747" s="38">
        <v>17.70269</v>
      </c>
      <c r="AF747" s="38">
        <v>16.966719999999999</v>
      </c>
      <c r="AG747" s="38">
        <v>16.152170000000002</v>
      </c>
      <c r="AH747" s="38">
        <v>14.945930000000001</v>
      </c>
      <c r="AI747" s="38">
        <v>13.24938</v>
      </c>
      <c r="AJ747" s="38">
        <v>11.77332</v>
      </c>
      <c r="AK747" s="38">
        <v>10.78497</v>
      </c>
      <c r="AL747" s="38">
        <v>-0.3440492</v>
      </c>
      <c r="AM747" s="38">
        <v>-0.2114057</v>
      </c>
      <c r="AN747" s="38">
        <v>-0.1546372</v>
      </c>
      <c r="AO747" s="38">
        <v>-0.1343251</v>
      </c>
      <c r="AP747" s="38">
        <v>-1.83836E-2</v>
      </c>
      <c r="AQ747" s="38">
        <v>7.2614999999999997E-3</v>
      </c>
      <c r="AR747" s="38">
        <v>0.1971128</v>
      </c>
      <c r="AS747" s="38">
        <v>7.9370099999999999E-2</v>
      </c>
      <c r="AT747" s="38">
        <v>5.5477499999999999E-2</v>
      </c>
      <c r="AU747" s="38">
        <v>6.2710600000000005E-2</v>
      </c>
      <c r="AV747" s="38">
        <v>-9.2752600000000004E-2</v>
      </c>
      <c r="AW747" s="38">
        <v>-9.6872999999999994E-3</v>
      </c>
      <c r="AX747" s="38">
        <v>-2.36514E-2</v>
      </c>
      <c r="AY747" s="38">
        <v>2.8917999999999999E-3</v>
      </c>
      <c r="AZ747" s="38">
        <v>-3.2099900000000001E-2</v>
      </c>
      <c r="BA747" s="38">
        <v>-0.1872422</v>
      </c>
      <c r="BB747" s="38">
        <v>5.8183100000000001E-2</v>
      </c>
      <c r="BC747" s="38">
        <v>-3.0801100000000001E-2</v>
      </c>
      <c r="BD747" s="38">
        <v>-2.2065000000000001E-2</v>
      </c>
      <c r="BE747" s="38">
        <v>0.33168769999999997</v>
      </c>
      <c r="BF747" s="38">
        <v>0.2326252</v>
      </c>
      <c r="BG747" s="38">
        <v>-0.18281059999999999</v>
      </c>
      <c r="BH747" s="38">
        <v>-0.1791913</v>
      </c>
      <c r="BI747" s="38">
        <v>-8.9235800000000004E-2</v>
      </c>
      <c r="BJ747" s="38">
        <v>-0.319882</v>
      </c>
      <c r="BK747" s="38">
        <v>-0.1888628</v>
      </c>
      <c r="BL747" s="38">
        <v>-0.12945789999999999</v>
      </c>
      <c r="BM747" s="38">
        <v>-0.1097765</v>
      </c>
      <c r="BN747" s="38">
        <v>3.9372000000000001E-3</v>
      </c>
      <c r="BO747" s="38">
        <v>3.27859E-2</v>
      </c>
      <c r="BP747" s="38">
        <v>0.23628099999999999</v>
      </c>
      <c r="BQ747" s="38">
        <v>0.1005563</v>
      </c>
      <c r="BR747" s="38">
        <v>9.3153200000000005E-2</v>
      </c>
      <c r="BS747" s="38">
        <v>9.6356899999999995E-2</v>
      </c>
      <c r="BT747" s="38">
        <v>-5.3256199999999997E-2</v>
      </c>
      <c r="BU747" s="38">
        <v>1.49205E-2</v>
      </c>
      <c r="BV747" s="38">
        <v>-1.04E-2</v>
      </c>
      <c r="BW747" s="38">
        <v>1.8160099999999998E-2</v>
      </c>
      <c r="BX747" s="38">
        <v>7.2116000000000003E-3</v>
      </c>
      <c r="BY747" s="38">
        <v>-0.1291474</v>
      </c>
      <c r="BZ747" s="38">
        <v>0.13888</v>
      </c>
      <c r="CA747" s="38">
        <v>8.4357000000000001E-2</v>
      </c>
      <c r="CB747" s="38">
        <v>0.1184135</v>
      </c>
      <c r="CC747" s="38">
        <v>0.4761589</v>
      </c>
      <c r="CD747" s="38">
        <v>0.30525330000000001</v>
      </c>
      <c r="CE747" s="38">
        <v>-0.12532209999999999</v>
      </c>
      <c r="CF747" s="38">
        <v>-0.13131380000000001</v>
      </c>
      <c r="CG747" s="38">
        <v>-4.9802800000000001E-2</v>
      </c>
      <c r="CH747" s="38">
        <v>-0.30314380000000002</v>
      </c>
      <c r="CI747" s="38">
        <v>-0.17324970000000001</v>
      </c>
      <c r="CJ747" s="38">
        <v>-0.1120188</v>
      </c>
      <c r="CK747" s="38">
        <v>-9.2774300000000004E-2</v>
      </c>
      <c r="CL747" s="38">
        <v>1.9396500000000001E-2</v>
      </c>
      <c r="CM747" s="38">
        <v>5.0464099999999998E-2</v>
      </c>
      <c r="CN747" s="38">
        <v>0.2634088</v>
      </c>
      <c r="CO747" s="38">
        <v>0.11522979999999999</v>
      </c>
      <c r="CP747" s="38">
        <v>0.1192473</v>
      </c>
      <c r="CQ747" s="38">
        <v>0.11966019999999999</v>
      </c>
      <c r="CR747" s="38">
        <v>-2.59011E-2</v>
      </c>
      <c r="CS747" s="38">
        <v>3.1963800000000001E-2</v>
      </c>
      <c r="CT747" s="38">
        <v>-1.2221999999999999E-3</v>
      </c>
      <c r="CU747" s="38">
        <v>2.8734900000000001E-2</v>
      </c>
      <c r="CV747" s="38">
        <v>3.44386E-2</v>
      </c>
      <c r="CW747" s="38">
        <v>-8.8911100000000007E-2</v>
      </c>
      <c r="CX747" s="38">
        <v>0.19477040000000001</v>
      </c>
      <c r="CY747" s="38">
        <v>0.16411510000000001</v>
      </c>
      <c r="CZ747" s="38">
        <v>0.2157085</v>
      </c>
      <c r="DA747" s="38">
        <v>0.57621920000000004</v>
      </c>
      <c r="DB747" s="38">
        <v>0.35555530000000002</v>
      </c>
      <c r="DC747" s="38">
        <v>-8.5505800000000007E-2</v>
      </c>
      <c r="DD747" s="38">
        <v>-9.8154000000000005E-2</v>
      </c>
      <c r="DE747" s="38">
        <v>-2.24917E-2</v>
      </c>
      <c r="DF747" s="38">
        <v>-0.28640569999999999</v>
      </c>
      <c r="DG747" s="38">
        <v>-0.15763659999999999</v>
      </c>
      <c r="DH747" s="38">
        <v>-9.45796E-2</v>
      </c>
      <c r="DI747" s="38">
        <v>-7.5772000000000006E-2</v>
      </c>
      <c r="DJ747" s="38">
        <v>3.4855799999999999E-2</v>
      </c>
      <c r="DK747" s="38">
        <v>6.8142300000000003E-2</v>
      </c>
      <c r="DL747" s="38">
        <v>0.29053649999999998</v>
      </c>
      <c r="DM747" s="38">
        <v>0.1299033</v>
      </c>
      <c r="DN747" s="38">
        <v>0.14534140000000001</v>
      </c>
      <c r="DO747" s="38">
        <v>0.14296349999999999</v>
      </c>
      <c r="DP747" s="38">
        <v>1.454E-3</v>
      </c>
      <c r="DQ747" s="38">
        <v>4.9007200000000001E-2</v>
      </c>
      <c r="DR747" s="38">
        <v>7.9556000000000002E-3</v>
      </c>
      <c r="DS747" s="38">
        <v>3.9309700000000003E-2</v>
      </c>
      <c r="DT747" s="38">
        <v>6.1665600000000001E-2</v>
      </c>
      <c r="DU747" s="38">
        <v>-4.8674700000000001E-2</v>
      </c>
      <c r="DV747" s="38">
        <v>0.25066080000000002</v>
      </c>
      <c r="DW747" s="38">
        <v>0.24387329999999999</v>
      </c>
      <c r="DX747" s="38">
        <v>0.31300349999999999</v>
      </c>
      <c r="DY747" s="38">
        <v>0.67627950000000003</v>
      </c>
      <c r="DZ747" s="38">
        <v>0.40585729999999998</v>
      </c>
      <c r="EA747" s="38">
        <v>-4.5689399999999998E-2</v>
      </c>
      <c r="EB747" s="38">
        <v>-6.4994200000000002E-2</v>
      </c>
      <c r="EC747" s="38">
        <v>4.8193999999999997E-3</v>
      </c>
      <c r="ED747" s="38">
        <v>-0.26223849999999999</v>
      </c>
      <c r="EE747" s="38">
        <v>-0.13509379999999999</v>
      </c>
      <c r="EF747" s="38">
        <v>-6.9400299999999998E-2</v>
      </c>
      <c r="EG747" s="38">
        <v>-5.1223400000000002E-2</v>
      </c>
      <c r="EH747" s="38">
        <v>5.7176600000000001E-2</v>
      </c>
      <c r="EI747" s="38">
        <v>9.3666799999999995E-2</v>
      </c>
      <c r="EJ747" s="38">
        <v>0.32970470000000002</v>
      </c>
      <c r="EK747" s="38">
        <v>0.15108959999999999</v>
      </c>
      <c r="EL747" s="38">
        <v>0.18301709999999999</v>
      </c>
      <c r="EM747" s="38">
        <v>0.17660980000000001</v>
      </c>
      <c r="EN747" s="38">
        <v>4.0950500000000001E-2</v>
      </c>
      <c r="EO747" s="38">
        <v>7.3615E-2</v>
      </c>
      <c r="EP747" s="38">
        <v>2.1207E-2</v>
      </c>
      <c r="EQ747" s="38">
        <v>5.4578000000000002E-2</v>
      </c>
      <c r="ER747" s="38">
        <v>0.100977</v>
      </c>
      <c r="ES747" s="38">
        <v>9.4201000000000007E-3</v>
      </c>
      <c r="ET747" s="38">
        <v>0.33135769999999998</v>
      </c>
      <c r="EU747" s="38">
        <v>0.3590314</v>
      </c>
      <c r="EV747" s="38">
        <v>0.45348189999999999</v>
      </c>
      <c r="EW747" s="38">
        <v>0.82075070000000006</v>
      </c>
      <c r="EX747" s="38">
        <v>0.47848540000000001</v>
      </c>
      <c r="EY747" s="38">
        <v>1.17991E-2</v>
      </c>
      <c r="EZ747" s="38">
        <v>-1.7116800000000001E-2</v>
      </c>
      <c r="FA747" s="38">
        <v>4.4252399999999997E-2</v>
      </c>
      <c r="FB747" s="38">
        <v>76.526340000000005</v>
      </c>
      <c r="FC747" s="38">
        <v>74.822659999999999</v>
      </c>
      <c r="FD747" s="38">
        <v>73.322490000000002</v>
      </c>
      <c r="FE747" s="38">
        <v>71.505240000000001</v>
      </c>
      <c r="FF747" s="38">
        <v>70.058750000000003</v>
      </c>
      <c r="FG747" s="38">
        <v>68.514600000000002</v>
      </c>
      <c r="FH747" s="38">
        <v>68.439549999999997</v>
      </c>
      <c r="FI747" s="38">
        <v>71.703370000000007</v>
      </c>
      <c r="FJ747" s="38">
        <v>75.92971</v>
      </c>
      <c r="FK747" s="38">
        <v>80.453000000000003</v>
      </c>
      <c r="FL747" s="38">
        <v>85.132189999999994</v>
      </c>
      <c r="FM747" s="38">
        <v>88.654089999999997</v>
      </c>
      <c r="FN747" s="38">
        <v>91.733999999999995</v>
      </c>
      <c r="FO747" s="38">
        <v>94.110200000000006</v>
      </c>
      <c r="FP747" s="38">
        <v>95.812650000000005</v>
      </c>
      <c r="FQ747" s="38">
        <v>97.063910000000007</v>
      </c>
      <c r="FR747" s="38">
        <v>98.999579999999995</v>
      </c>
      <c r="FS747" s="38">
        <v>98.570059999999998</v>
      </c>
      <c r="FT747" s="38">
        <v>96.884299999999996</v>
      </c>
      <c r="FU747" s="38">
        <v>93.748769999999993</v>
      </c>
      <c r="FV747" s="38">
        <v>89.011510000000001</v>
      </c>
      <c r="FW747">
        <v>84.847110000000001</v>
      </c>
      <c r="FX747">
        <v>81.701769999999996</v>
      </c>
      <c r="FY747">
        <v>78.754080000000002</v>
      </c>
      <c r="FZ747">
        <v>0.14405219999999999</v>
      </c>
      <c r="GA747">
        <v>0.86308680000000004</v>
      </c>
      <c r="GB747">
        <v>1</v>
      </c>
    </row>
    <row r="748" spans="1:184" x14ac:dyDescent="0.3">
      <c r="A748" t="s">
        <v>279</v>
      </c>
      <c r="B748" t="s">
        <v>185</v>
      </c>
      <c r="C748" t="s">
        <v>1</v>
      </c>
      <c r="D748" t="s">
        <v>1</v>
      </c>
      <c r="E748" t="s">
        <v>1</v>
      </c>
      <c r="F748" t="s">
        <v>1</v>
      </c>
      <c r="G748" t="s">
        <v>1</v>
      </c>
      <c r="H748" s="40" t="s">
        <v>1</v>
      </c>
      <c r="I748" s="18" t="s">
        <v>1</v>
      </c>
      <c r="J748" s="38" t="s">
        <v>1</v>
      </c>
      <c r="K748" s="18">
        <v>44789</v>
      </c>
      <c r="L748" s="38">
        <v>3096</v>
      </c>
      <c r="M748" s="38">
        <v>3096</v>
      </c>
      <c r="N748" s="38">
        <v>10.062860000000001</v>
      </c>
      <c r="O748" s="38">
        <v>9.6007689999999997</v>
      </c>
      <c r="P748" s="38">
        <v>9.2516909999999992</v>
      </c>
      <c r="Q748" s="38">
        <v>8.9238540000000004</v>
      </c>
      <c r="R748" s="38">
        <v>8.9606320000000004</v>
      </c>
      <c r="S748" s="38">
        <v>9.5483279999999997</v>
      </c>
      <c r="T748" s="38">
        <v>10.325850000000001</v>
      </c>
      <c r="U748" s="38">
        <v>12.076090000000001</v>
      </c>
      <c r="V748" s="38">
        <v>14.27473</v>
      </c>
      <c r="W748" s="38">
        <v>15.884040000000001</v>
      </c>
      <c r="X748" s="38">
        <v>17.083570000000002</v>
      </c>
      <c r="Y748" s="38">
        <v>18.109480000000001</v>
      </c>
      <c r="Z748" s="38">
        <v>18.71528</v>
      </c>
      <c r="AA748" s="38">
        <v>19.49728</v>
      </c>
      <c r="AB748" s="38">
        <v>20.044170000000001</v>
      </c>
      <c r="AC748" s="38">
        <v>20.164300000000001</v>
      </c>
      <c r="AD748" s="38">
        <v>19.676290000000002</v>
      </c>
      <c r="AE748" s="38">
        <v>18.453600000000002</v>
      </c>
      <c r="AF748" s="38">
        <v>17.70608</v>
      </c>
      <c r="AG748" s="38">
        <v>16.8262</v>
      </c>
      <c r="AH748" s="38">
        <v>15.58615</v>
      </c>
      <c r="AI748" s="38">
        <v>13.777419999999999</v>
      </c>
      <c r="AJ748" s="38">
        <v>12.16461</v>
      </c>
      <c r="AK748" s="38">
        <v>11.17379</v>
      </c>
      <c r="AL748" s="38">
        <v>-3.2404500000000003E-2</v>
      </c>
      <c r="AM748" s="38">
        <v>-4.9745200000000003E-2</v>
      </c>
      <c r="AN748" s="38">
        <v>-6.1037500000000001E-2</v>
      </c>
      <c r="AO748" s="38">
        <v>-3.74337E-2</v>
      </c>
      <c r="AP748" s="38">
        <v>-4.9649699999999998E-2</v>
      </c>
      <c r="AQ748" s="38">
        <v>-0.1515928</v>
      </c>
      <c r="AR748" s="38">
        <v>-0.2360276</v>
      </c>
      <c r="AS748" s="38">
        <v>5.8615399999999998E-2</v>
      </c>
      <c r="AT748" s="38">
        <v>1.09949E-2</v>
      </c>
      <c r="AU748" s="38">
        <v>2.7187099999999999E-2</v>
      </c>
      <c r="AV748" s="38">
        <v>-0.111149</v>
      </c>
      <c r="AW748" s="38">
        <v>-9.6925300000000006E-2</v>
      </c>
      <c r="AX748" s="38">
        <v>-8.9790599999999998E-2</v>
      </c>
      <c r="AY748" s="38">
        <v>5.6411299999999998E-2</v>
      </c>
      <c r="AZ748" s="38">
        <v>0.17586669999999999</v>
      </c>
      <c r="BA748" s="38">
        <v>0.2475127</v>
      </c>
      <c r="BB748" s="38">
        <v>0.36411280000000001</v>
      </c>
      <c r="BC748" s="38">
        <v>0.38490360000000001</v>
      </c>
      <c r="BD748" s="38">
        <v>0.43904409999999999</v>
      </c>
      <c r="BE748" s="38">
        <v>0.21776239999999999</v>
      </c>
      <c r="BF748" s="38">
        <v>0.15804029999999999</v>
      </c>
      <c r="BG748" s="38">
        <v>5.0881799999999998E-2</v>
      </c>
      <c r="BH748" s="38">
        <v>-0.2113438</v>
      </c>
      <c r="BI748" s="38">
        <v>-0.14432030000000001</v>
      </c>
      <c r="BJ748" s="38">
        <v>-1.2478899999999999E-2</v>
      </c>
      <c r="BK748" s="38">
        <v>-2.4179300000000001E-2</v>
      </c>
      <c r="BL748" s="38">
        <v>-3.52733E-2</v>
      </c>
      <c r="BM748" s="38">
        <v>-1.5950099999999998E-2</v>
      </c>
      <c r="BN748" s="38">
        <v>-2.7768000000000001E-2</v>
      </c>
      <c r="BO748" s="38">
        <v>-0.12161909999999999</v>
      </c>
      <c r="BP748" s="38">
        <v>-0.19937650000000001</v>
      </c>
      <c r="BQ748" s="38">
        <v>8.2043699999999997E-2</v>
      </c>
      <c r="BR748" s="38">
        <v>4.3296399999999999E-2</v>
      </c>
      <c r="BS748" s="38">
        <v>5.8085100000000001E-2</v>
      </c>
      <c r="BT748" s="38">
        <v>-7.4824799999999997E-2</v>
      </c>
      <c r="BU748" s="38">
        <v>-6.5010200000000004E-2</v>
      </c>
      <c r="BV748" s="38">
        <v>-7.5093499999999994E-2</v>
      </c>
      <c r="BW748" s="38">
        <v>8.1980300000000006E-2</v>
      </c>
      <c r="BX748" s="38">
        <v>0.22919999999999999</v>
      </c>
      <c r="BY748" s="38">
        <v>0.32173760000000001</v>
      </c>
      <c r="BZ748" s="38">
        <v>0.45834720000000001</v>
      </c>
      <c r="CA748" s="38">
        <v>0.50424990000000003</v>
      </c>
      <c r="CB748" s="38">
        <v>0.58868430000000005</v>
      </c>
      <c r="CC748" s="38">
        <v>0.36324390000000001</v>
      </c>
      <c r="CD748" s="38">
        <v>0.23810719999999999</v>
      </c>
      <c r="CE748" s="38">
        <v>0.105962</v>
      </c>
      <c r="CF748" s="38">
        <v>-0.17326169999999999</v>
      </c>
      <c r="CG748" s="38">
        <v>-0.1120086</v>
      </c>
      <c r="CH748" s="38">
        <v>1.3215E-3</v>
      </c>
      <c r="CI748" s="38">
        <v>-6.4725E-3</v>
      </c>
      <c r="CJ748" s="38">
        <v>-1.7429099999999999E-2</v>
      </c>
      <c r="CK748" s="38">
        <v>-1.0705999999999999E-3</v>
      </c>
      <c r="CL748" s="38">
        <v>-1.26128E-2</v>
      </c>
      <c r="CM748" s="38">
        <v>-0.1008594</v>
      </c>
      <c r="CN748" s="38">
        <v>-0.17399210000000001</v>
      </c>
      <c r="CO748" s="38">
        <v>9.8270099999999999E-2</v>
      </c>
      <c r="CP748" s="38">
        <v>6.5668199999999996E-2</v>
      </c>
      <c r="CQ748" s="38">
        <v>7.9484899999999997E-2</v>
      </c>
      <c r="CR748" s="38">
        <v>-4.9666799999999997E-2</v>
      </c>
      <c r="CS748" s="38">
        <v>-4.2905899999999997E-2</v>
      </c>
      <c r="CT748" s="38">
        <v>-6.4914399999999997E-2</v>
      </c>
      <c r="CU748" s="38">
        <v>9.9689299999999995E-2</v>
      </c>
      <c r="CV748" s="38">
        <v>0.2661385</v>
      </c>
      <c r="CW748" s="38">
        <v>0.37314550000000002</v>
      </c>
      <c r="CX748" s="38">
        <v>0.52361360000000001</v>
      </c>
      <c r="CY748" s="38">
        <v>0.58690869999999995</v>
      </c>
      <c r="CZ748" s="38">
        <v>0.69232470000000002</v>
      </c>
      <c r="DA748" s="38">
        <v>0.46400400000000003</v>
      </c>
      <c r="DB748" s="38">
        <v>0.29356130000000003</v>
      </c>
      <c r="DC748" s="38">
        <v>0.1441103</v>
      </c>
      <c r="DD748" s="38">
        <v>-0.14688619999999999</v>
      </c>
      <c r="DE748" s="38">
        <v>-8.9629700000000007E-2</v>
      </c>
      <c r="DF748" s="38">
        <v>1.5121900000000001E-2</v>
      </c>
      <c r="DG748" s="38">
        <v>1.12344E-2</v>
      </c>
      <c r="DH748" s="38">
        <v>4.1520000000000001E-4</v>
      </c>
      <c r="DI748" s="38">
        <v>1.3808900000000001E-2</v>
      </c>
      <c r="DJ748" s="38">
        <v>2.5424000000000002E-3</v>
      </c>
      <c r="DK748" s="38">
        <v>-8.0099699999999996E-2</v>
      </c>
      <c r="DL748" s="38">
        <v>-0.14860770000000001</v>
      </c>
      <c r="DM748" s="38">
        <v>0.1144964</v>
      </c>
      <c r="DN748" s="38">
        <v>8.8040099999999996E-2</v>
      </c>
      <c r="DO748" s="38">
        <v>0.10088469999999999</v>
      </c>
      <c r="DP748" s="38">
        <v>-2.4508800000000001E-2</v>
      </c>
      <c r="DQ748" s="38">
        <v>-2.08016E-2</v>
      </c>
      <c r="DR748" s="38">
        <v>-5.4735199999999998E-2</v>
      </c>
      <c r="DS748" s="38">
        <v>0.1173983</v>
      </c>
      <c r="DT748" s="38">
        <v>0.30307699999999999</v>
      </c>
      <c r="DU748" s="38">
        <v>0.42455340000000003</v>
      </c>
      <c r="DV748" s="38">
        <v>0.58887999999999996</v>
      </c>
      <c r="DW748" s="38">
        <v>0.66956749999999998</v>
      </c>
      <c r="DX748" s="38">
        <v>0.79596509999999998</v>
      </c>
      <c r="DY748" s="38">
        <v>0.56476409999999999</v>
      </c>
      <c r="DZ748" s="38">
        <v>0.34901549999999998</v>
      </c>
      <c r="EA748" s="38">
        <v>0.1822587</v>
      </c>
      <c r="EB748" s="38">
        <v>-0.1205106</v>
      </c>
      <c r="EC748" s="38">
        <v>-6.7250699999999997E-2</v>
      </c>
      <c r="ED748" s="38">
        <v>3.5047500000000002E-2</v>
      </c>
      <c r="EE748" s="38">
        <v>3.6800300000000001E-2</v>
      </c>
      <c r="EF748" s="38">
        <v>2.6179399999999999E-2</v>
      </c>
      <c r="EG748" s="38">
        <v>3.5292400000000002E-2</v>
      </c>
      <c r="EH748" s="38">
        <v>2.4424100000000001E-2</v>
      </c>
      <c r="EI748" s="38">
        <v>-5.0125900000000001E-2</v>
      </c>
      <c r="EJ748" s="38">
        <v>-0.11195670000000001</v>
      </c>
      <c r="EK748" s="38">
        <v>0.13792470000000001</v>
      </c>
      <c r="EL748" s="38">
        <v>0.1203415</v>
      </c>
      <c r="EM748" s="38">
        <v>0.1317826</v>
      </c>
      <c r="EN748" s="38">
        <v>1.18154E-2</v>
      </c>
      <c r="EO748" s="38">
        <v>1.11135E-2</v>
      </c>
      <c r="EP748" s="38">
        <v>-4.00381E-2</v>
      </c>
      <c r="EQ748" s="38">
        <v>0.14296729999999999</v>
      </c>
      <c r="ER748" s="38">
        <v>0.35641030000000001</v>
      </c>
      <c r="ES748" s="38">
        <v>0.49877830000000001</v>
      </c>
      <c r="ET748" s="38">
        <v>0.68311429999999995</v>
      </c>
      <c r="EU748" s="38">
        <v>0.7889138</v>
      </c>
      <c r="EV748" s="38">
        <v>0.94560529999999998</v>
      </c>
      <c r="EW748" s="38">
        <v>0.71024569999999998</v>
      </c>
      <c r="EX748" s="38">
        <v>0.42908239999999997</v>
      </c>
      <c r="EY748" s="38">
        <v>0.23733879999999999</v>
      </c>
      <c r="EZ748" s="38">
        <v>-8.2428500000000002E-2</v>
      </c>
      <c r="FA748" s="38">
        <v>-3.4938999999999998E-2</v>
      </c>
      <c r="FB748" s="38">
        <v>77.275989999999993</v>
      </c>
      <c r="FC748" s="38">
        <v>76.102270000000004</v>
      </c>
      <c r="FD748" s="38">
        <v>74.532300000000006</v>
      </c>
      <c r="FE748" s="38">
        <v>73.009680000000003</v>
      </c>
      <c r="FF748" s="38">
        <v>71.215770000000006</v>
      </c>
      <c r="FG748" s="38">
        <v>70.328900000000004</v>
      </c>
      <c r="FH748" s="38">
        <v>69.852969999999999</v>
      </c>
      <c r="FI748" s="38">
        <v>72.177940000000007</v>
      </c>
      <c r="FJ748" s="38">
        <v>76.944670000000002</v>
      </c>
      <c r="FK748" s="38">
        <v>82.472560000000001</v>
      </c>
      <c r="FL748" s="38">
        <v>87.195840000000004</v>
      </c>
      <c r="FM748" s="38">
        <v>91.414959999999994</v>
      </c>
      <c r="FN748" s="38">
        <v>95.515050000000002</v>
      </c>
      <c r="FO748" s="38">
        <v>98.814210000000003</v>
      </c>
      <c r="FP748" s="38">
        <v>101.3078</v>
      </c>
      <c r="FQ748" s="38">
        <v>102.53449999999999</v>
      </c>
      <c r="FR748" s="38">
        <v>102.80329999999999</v>
      </c>
      <c r="FS748" s="38">
        <v>102.3498</v>
      </c>
      <c r="FT748" s="38">
        <v>100.8914</v>
      </c>
      <c r="FU748" s="38">
        <v>97.731210000000004</v>
      </c>
      <c r="FV748" s="38">
        <v>92.965680000000006</v>
      </c>
      <c r="FW748">
        <v>89.015079999999998</v>
      </c>
      <c r="FX748">
        <v>85.803889999999996</v>
      </c>
      <c r="FY748">
        <v>83.437640000000002</v>
      </c>
      <c r="FZ748">
        <v>0.1521603</v>
      </c>
      <c r="GA748">
        <v>0.89416680000000004</v>
      </c>
      <c r="GB748">
        <v>1</v>
      </c>
    </row>
    <row r="749" spans="1:184" x14ac:dyDescent="0.3">
      <c r="A749" t="s">
        <v>279</v>
      </c>
      <c r="B749" t="s">
        <v>185</v>
      </c>
      <c r="C749" t="s">
        <v>1</v>
      </c>
      <c r="D749" t="s">
        <v>1</v>
      </c>
      <c r="E749" t="s">
        <v>1</v>
      </c>
      <c r="F749" t="s">
        <v>1</v>
      </c>
      <c r="G749" t="s">
        <v>1</v>
      </c>
      <c r="H749" s="40" t="s">
        <v>1</v>
      </c>
      <c r="I749" s="18" t="s">
        <v>1</v>
      </c>
      <c r="J749" s="38" t="s">
        <v>1</v>
      </c>
      <c r="K749" s="18">
        <v>44790</v>
      </c>
      <c r="L749" s="38">
        <v>3096</v>
      </c>
      <c r="M749" s="38">
        <v>3096</v>
      </c>
      <c r="N749" s="38">
        <v>10.774800000000001</v>
      </c>
      <c r="O749" s="38">
        <v>10.28572</v>
      </c>
      <c r="P749" s="38">
        <v>9.9487100000000002</v>
      </c>
      <c r="Q749" s="38">
        <v>9.639227</v>
      </c>
      <c r="R749" s="38">
        <v>9.6787340000000004</v>
      </c>
      <c r="S749" s="38">
        <v>10.35017</v>
      </c>
      <c r="T749" s="38">
        <v>11.12087</v>
      </c>
      <c r="U749" s="38">
        <v>12.86462</v>
      </c>
      <c r="V749" s="38">
        <v>15.08216</v>
      </c>
      <c r="W749" s="38">
        <v>16.495560000000001</v>
      </c>
      <c r="X749" s="38">
        <v>17.47559</v>
      </c>
      <c r="Y749" s="38">
        <v>18.359570000000001</v>
      </c>
      <c r="Z749" s="38">
        <v>18.856059999999999</v>
      </c>
      <c r="AA749" s="38">
        <v>19.477969999999999</v>
      </c>
      <c r="AB749" s="38">
        <v>19.818809999999999</v>
      </c>
      <c r="AC749" s="38">
        <v>19.784929999999999</v>
      </c>
      <c r="AD749" s="38">
        <v>19.344069999999999</v>
      </c>
      <c r="AE749" s="38">
        <v>18.209900000000001</v>
      </c>
      <c r="AF749" s="38">
        <v>17.501470000000001</v>
      </c>
      <c r="AG749" s="38">
        <v>16.769500000000001</v>
      </c>
      <c r="AH749" s="38">
        <v>15.50507</v>
      </c>
      <c r="AI749" s="38">
        <v>13.65673</v>
      </c>
      <c r="AJ749" s="38">
        <v>12.10933</v>
      </c>
      <c r="AK749" s="38">
        <v>11.14631</v>
      </c>
      <c r="AL749" s="38">
        <v>0.11829480000000001</v>
      </c>
      <c r="AM749" s="38">
        <v>0.20094719999999999</v>
      </c>
      <c r="AN749" s="38">
        <v>0.23807039999999999</v>
      </c>
      <c r="AO749" s="38">
        <v>7.4482699999999999E-2</v>
      </c>
      <c r="AP749" s="38">
        <v>3.5622000000000002E-3</v>
      </c>
      <c r="AQ749" s="38">
        <v>-0.1476393</v>
      </c>
      <c r="AR749" s="38">
        <v>-0.29117929999999997</v>
      </c>
      <c r="AS749" s="38">
        <v>-9.7197199999999997E-2</v>
      </c>
      <c r="AT749" s="38">
        <v>-0.25236639999999999</v>
      </c>
      <c r="AU749" s="38">
        <v>-0.3171041</v>
      </c>
      <c r="AV749" s="38">
        <v>-0.239403</v>
      </c>
      <c r="AW749" s="38">
        <v>-5.05047E-2</v>
      </c>
      <c r="AX749" s="38">
        <v>-0.12693209999999999</v>
      </c>
      <c r="AY749" s="38">
        <v>-8.6286000000000002E-2</v>
      </c>
      <c r="AZ749" s="38">
        <v>6.4843100000000001E-2</v>
      </c>
      <c r="BA749" s="38">
        <v>8.0061499999999994E-2</v>
      </c>
      <c r="BB749" s="38">
        <v>0.2941184</v>
      </c>
      <c r="BC749" s="38">
        <v>-4.0220100000000002E-2</v>
      </c>
      <c r="BD749" s="38">
        <v>-0.48263289999999998</v>
      </c>
      <c r="BE749" s="38">
        <v>-0.52900219999999998</v>
      </c>
      <c r="BF749" s="38">
        <v>0.1198779</v>
      </c>
      <c r="BG749" s="38">
        <v>0.47994500000000001</v>
      </c>
      <c r="BH749" s="38">
        <v>0.36910670000000001</v>
      </c>
      <c r="BI749" s="38">
        <v>0.26140530000000001</v>
      </c>
      <c r="BJ749" s="38">
        <v>0.14349680000000001</v>
      </c>
      <c r="BK749" s="38">
        <v>0.2256021</v>
      </c>
      <c r="BL749" s="38">
        <v>0.25822339999999999</v>
      </c>
      <c r="BM749" s="38">
        <v>9.0488399999999997E-2</v>
      </c>
      <c r="BN749" s="38">
        <v>2.2084800000000002E-2</v>
      </c>
      <c r="BO749" s="38">
        <v>-0.1121041</v>
      </c>
      <c r="BP749" s="38">
        <v>-0.24816479999999999</v>
      </c>
      <c r="BQ749" s="38">
        <v>-7.7563699999999999E-2</v>
      </c>
      <c r="BR749" s="38">
        <v>-0.22623260000000001</v>
      </c>
      <c r="BS749" s="38">
        <v>-0.28761880000000001</v>
      </c>
      <c r="BT749" s="38">
        <v>-0.20458870000000001</v>
      </c>
      <c r="BU749" s="38">
        <v>-2.0542399999999999E-2</v>
      </c>
      <c r="BV749" s="38">
        <v>-0.1141098</v>
      </c>
      <c r="BW749" s="38">
        <v>-6.5948199999999998E-2</v>
      </c>
      <c r="BX749" s="38">
        <v>0.122076</v>
      </c>
      <c r="BY749" s="38">
        <v>0.174119</v>
      </c>
      <c r="BZ749" s="38">
        <v>0.4065994</v>
      </c>
      <c r="CA749" s="38">
        <v>8.2343600000000003E-2</v>
      </c>
      <c r="CB749" s="38">
        <v>-0.3301752</v>
      </c>
      <c r="CC749" s="38">
        <v>-0.37215179999999998</v>
      </c>
      <c r="CD749" s="38">
        <v>0.19979269999999999</v>
      </c>
      <c r="CE749" s="38">
        <v>0.53230049999999995</v>
      </c>
      <c r="CF749" s="38">
        <v>0.4160449</v>
      </c>
      <c r="CG749" s="38">
        <v>0.29974269999999997</v>
      </c>
      <c r="CH749" s="38">
        <v>0.1609517</v>
      </c>
      <c r="CI749" s="38">
        <v>0.242678</v>
      </c>
      <c r="CJ749" s="38">
        <v>0.27218130000000001</v>
      </c>
      <c r="CK749" s="38">
        <v>0.10157389999999999</v>
      </c>
      <c r="CL749" s="38">
        <v>3.49135E-2</v>
      </c>
      <c r="CM749" s="38">
        <v>-8.7492600000000004E-2</v>
      </c>
      <c r="CN749" s="38">
        <v>-0.21837319999999999</v>
      </c>
      <c r="CO749" s="38">
        <v>-6.3965599999999997E-2</v>
      </c>
      <c r="CP749" s="38">
        <v>-0.2081325</v>
      </c>
      <c r="CQ749" s="38">
        <v>-0.26719730000000003</v>
      </c>
      <c r="CR749" s="38">
        <v>-0.18047650000000001</v>
      </c>
      <c r="CS749" s="38">
        <v>2.0929999999999999E-4</v>
      </c>
      <c r="CT749" s="38">
        <v>-0.10522910000000001</v>
      </c>
      <c r="CU749" s="38">
        <v>-5.18623E-2</v>
      </c>
      <c r="CV749" s="38">
        <v>0.16171530000000001</v>
      </c>
      <c r="CW749" s="38">
        <v>0.239263</v>
      </c>
      <c r="CX749" s="38">
        <v>0.48450339999999997</v>
      </c>
      <c r="CY749" s="38">
        <v>0.16723080000000001</v>
      </c>
      <c r="CZ749" s="38">
        <v>-0.22458339999999999</v>
      </c>
      <c r="DA749" s="38">
        <v>-0.26351770000000002</v>
      </c>
      <c r="DB749" s="38">
        <v>0.25514140000000002</v>
      </c>
      <c r="DC749" s="38">
        <v>0.56856169999999995</v>
      </c>
      <c r="DD749" s="38">
        <v>0.44855420000000001</v>
      </c>
      <c r="DE749" s="38">
        <v>0.326295</v>
      </c>
      <c r="DF749" s="38">
        <v>0.1784066</v>
      </c>
      <c r="DG749" s="38">
        <v>0.25975399999999998</v>
      </c>
      <c r="DH749" s="38">
        <v>0.28613919999999998</v>
      </c>
      <c r="DI749" s="38">
        <v>0.11265940000000001</v>
      </c>
      <c r="DJ749" s="38">
        <v>4.7742199999999999E-2</v>
      </c>
      <c r="DK749" s="38">
        <v>-6.2881099999999995E-2</v>
      </c>
      <c r="DL749" s="38">
        <v>-0.18858150000000001</v>
      </c>
      <c r="DM749" s="38">
        <v>-5.0367500000000003E-2</v>
      </c>
      <c r="DN749" s="38">
        <v>-0.19003229999999999</v>
      </c>
      <c r="DO749" s="38">
        <v>-0.24677589999999999</v>
      </c>
      <c r="DP749" s="38">
        <v>-0.15636430000000001</v>
      </c>
      <c r="DQ749" s="38">
        <v>2.09611E-2</v>
      </c>
      <c r="DR749" s="38">
        <v>-9.6348400000000001E-2</v>
      </c>
      <c r="DS749" s="38">
        <v>-3.7776400000000002E-2</v>
      </c>
      <c r="DT749" s="38">
        <v>0.2013547</v>
      </c>
      <c r="DU749" s="38">
        <v>0.30440689999999998</v>
      </c>
      <c r="DV749" s="38">
        <v>0.5624074</v>
      </c>
      <c r="DW749" s="38">
        <v>0.25211810000000001</v>
      </c>
      <c r="DX749" s="38">
        <v>-0.11899170000000001</v>
      </c>
      <c r="DY749" s="38">
        <v>-0.15488360000000001</v>
      </c>
      <c r="DZ749" s="38">
        <v>0.31049019999999999</v>
      </c>
      <c r="EA749" s="38">
        <v>0.604823</v>
      </c>
      <c r="EB749" s="38">
        <v>0.48106339999999997</v>
      </c>
      <c r="EC749" s="38">
        <v>0.35284729999999997</v>
      </c>
      <c r="ED749" s="38">
        <v>0.2036086</v>
      </c>
      <c r="EE749" s="38">
        <v>0.28440890000000002</v>
      </c>
      <c r="EF749" s="38">
        <v>0.30629230000000002</v>
      </c>
      <c r="EG749" s="38">
        <v>0.12866520000000001</v>
      </c>
      <c r="EH749" s="38">
        <v>6.6264900000000002E-2</v>
      </c>
      <c r="EI749" s="38">
        <v>-2.7345999999999999E-2</v>
      </c>
      <c r="EJ749" s="38">
        <v>-0.1455671</v>
      </c>
      <c r="EK749" s="38">
        <v>-3.0734000000000001E-2</v>
      </c>
      <c r="EL749" s="38">
        <v>-0.16389860000000001</v>
      </c>
      <c r="EM749" s="38">
        <v>-0.2172906</v>
      </c>
      <c r="EN749" s="38">
        <v>-0.12155000000000001</v>
      </c>
      <c r="EO749" s="38">
        <v>5.0923400000000001E-2</v>
      </c>
      <c r="EP749" s="38">
        <v>-8.3526100000000006E-2</v>
      </c>
      <c r="EQ749" s="38">
        <v>-1.7438599999999999E-2</v>
      </c>
      <c r="ER749" s="38">
        <v>0.25858759999999997</v>
      </c>
      <c r="ES749" s="38">
        <v>0.3984644</v>
      </c>
      <c r="ET749" s="38">
        <v>0.67488840000000005</v>
      </c>
      <c r="EU749" s="38">
        <v>0.37468180000000001</v>
      </c>
      <c r="EV749" s="38">
        <v>3.3466099999999999E-2</v>
      </c>
      <c r="EW749" s="38">
        <v>1.9667999999999999E-3</v>
      </c>
      <c r="EX749" s="38">
        <v>0.390405</v>
      </c>
      <c r="EY749" s="38">
        <v>0.65717840000000005</v>
      </c>
      <c r="EZ749" s="38">
        <v>0.52800170000000002</v>
      </c>
      <c r="FA749" s="38">
        <v>0.3911847</v>
      </c>
      <c r="FB749" s="38">
        <v>81.764210000000006</v>
      </c>
      <c r="FC749" s="38">
        <v>80.643709999999999</v>
      </c>
      <c r="FD749" s="38">
        <v>79.251750000000001</v>
      </c>
      <c r="FE749" s="38">
        <v>77.651859999999999</v>
      </c>
      <c r="FF749" s="38">
        <v>77.189989999999995</v>
      </c>
      <c r="FG749" s="38">
        <v>76.517359999999996</v>
      </c>
      <c r="FH749" s="38">
        <v>75.698369999999997</v>
      </c>
      <c r="FI749" s="38">
        <v>77.149730000000005</v>
      </c>
      <c r="FJ749" s="38">
        <v>81.227140000000006</v>
      </c>
      <c r="FK749" s="38">
        <v>84.25712</v>
      </c>
      <c r="FL749" s="38">
        <v>87.388210000000001</v>
      </c>
      <c r="FM749" s="38">
        <v>91.020409999999998</v>
      </c>
      <c r="FN749" s="38">
        <v>94.740160000000003</v>
      </c>
      <c r="FO749" s="38">
        <v>96.372600000000006</v>
      </c>
      <c r="FP749" s="38">
        <v>97.08614</v>
      </c>
      <c r="FQ749" s="38">
        <v>97.537869999999998</v>
      </c>
      <c r="FR749" s="38">
        <v>97.748990000000006</v>
      </c>
      <c r="FS749" s="38">
        <v>97.611400000000003</v>
      </c>
      <c r="FT749" s="38">
        <v>96.709630000000004</v>
      </c>
      <c r="FU749" s="38">
        <v>93.947940000000003</v>
      </c>
      <c r="FV749" s="38">
        <v>89.934010000000001</v>
      </c>
      <c r="FW749">
        <v>85.842439999999996</v>
      </c>
      <c r="FX749">
        <v>82.813559999999995</v>
      </c>
      <c r="FY749">
        <v>80.68665</v>
      </c>
      <c r="FZ749">
        <v>0.15436269999999999</v>
      </c>
      <c r="GA749">
        <v>0.88780780000000004</v>
      </c>
      <c r="GB749">
        <v>1</v>
      </c>
    </row>
    <row r="750" spans="1:184" x14ac:dyDescent="0.3">
      <c r="A750" t="s">
        <v>279</v>
      </c>
      <c r="B750" t="s">
        <v>185</v>
      </c>
      <c r="C750" t="s">
        <v>1</v>
      </c>
      <c r="D750" t="s">
        <v>1</v>
      </c>
      <c r="E750" t="s">
        <v>1</v>
      </c>
      <c r="F750" t="s">
        <v>1</v>
      </c>
      <c r="G750" t="s">
        <v>1</v>
      </c>
      <c r="H750" s="40" t="s">
        <v>1</v>
      </c>
      <c r="I750" s="18" t="s">
        <v>1</v>
      </c>
      <c r="J750" s="38" t="s">
        <v>1</v>
      </c>
      <c r="K750" s="18">
        <v>44792</v>
      </c>
      <c r="L750" s="38">
        <v>3096</v>
      </c>
      <c r="M750" s="38">
        <v>3096</v>
      </c>
      <c r="N750" s="38">
        <v>10.434189999999999</v>
      </c>
      <c r="O750" s="38">
        <v>9.8367020000000007</v>
      </c>
      <c r="P750" s="38">
        <v>9.4841470000000001</v>
      </c>
      <c r="Q750" s="38">
        <v>9.1786510000000003</v>
      </c>
      <c r="R750" s="38">
        <v>9.2671360000000007</v>
      </c>
      <c r="S750" s="38">
        <v>9.8391169999999999</v>
      </c>
      <c r="T750" s="38">
        <v>10.545590000000001</v>
      </c>
      <c r="U750" s="38">
        <v>12.193009999999999</v>
      </c>
      <c r="V750" s="38">
        <v>14.277749999999999</v>
      </c>
      <c r="W750" s="38">
        <v>15.69534</v>
      </c>
      <c r="X750" s="38">
        <v>16.82611</v>
      </c>
      <c r="Y750" s="38">
        <v>17.788869999999999</v>
      </c>
      <c r="Z750" s="38">
        <v>18.373149999999999</v>
      </c>
      <c r="AA750" s="38">
        <v>19.065429999999999</v>
      </c>
      <c r="AB750" s="38">
        <v>19.440329999999999</v>
      </c>
      <c r="AC750" s="38">
        <v>19.41893</v>
      </c>
      <c r="AD750" s="38">
        <v>18.881900000000002</v>
      </c>
      <c r="AE750" s="38">
        <v>17.651109999999999</v>
      </c>
      <c r="AF750" s="38">
        <v>16.641500000000001</v>
      </c>
      <c r="AG750" s="38">
        <v>15.81549</v>
      </c>
      <c r="AH750" s="38">
        <v>15.25062</v>
      </c>
      <c r="AI750" s="38">
        <v>13.883979999999999</v>
      </c>
      <c r="AJ750" s="38">
        <v>12.28106</v>
      </c>
      <c r="AK750" s="38">
        <v>11.164339999999999</v>
      </c>
      <c r="AL750" s="38">
        <v>-4.7254600000000001E-2</v>
      </c>
      <c r="AM750" s="38">
        <v>-0.14916699999999999</v>
      </c>
      <c r="AN750" s="38">
        <v>-5.1855499999999999E-2</v>
      </c>
      <c r="AO750" s="38">
        <v>-7.8244999999999995E-2</v>
      </c>
      <c r="AP750" s="38">
        <v>1.8410300000000001E-2</v>
      </c>
      <c r="AQ750" s="38">
        <v>-6.3181699999999993E-2</v>
      </c>
      <c r="AR750" s="38">
        <v>-9.3055799999999994E-2</v>
      </c>
      <c r="AS750" s="38">
        <v>7.77418E-2</v>
      </c>
      <c r="AT750" s="38">
        <v>-0.18729970000000001</v>
      </c>
      <c r="AU750" s="38">
        <v>-0.23567450000000001</v>
      </c>
      <c r="AV750" s="38">
        <v>-6.1748000000000003E-3</v>
      </c>
      <c r="AW750" s="38">
        <v>4.8077500000000002E-2</v>
      </c>
      <c r="AX750" s="38">
        <v>-1.28699E-2</v>
      </c>
      <c r="AY750" s="38">
        <v>-5.3394400000000002E-2</v>
      </c>
      <c r="AZ750" s="38">
        <v>-0.2106103</v>
      </c>
      <c r="BA750" s="38">
        <v>-0.32898490000000002</v>
      </c>
      <c r="BB750" s="38">
        <v>-0.21590670000000001</v>
      </c>
      <c r="BC750" s="38">
        <v>-0.2442704</v>
      </c>
      <c r="BD750" s="38">
        <v>-0.27548800000000001</v>
      </c>
      <c r="BE750" s="38">
        <v>-0.32294010000000001</v>
      </c>
      <c r="BF750" s="38">
        <v>1.7322400000000002E-2</v>
      </c>
      <c r="BG750" s="38">
        <v>0.17041319999999999</v>
      </c>
      <c r="BH750" s="38">
        <v>8.1145900000000007E-2</v>
      </c>
      <c r="BI750" s="38">
        <v>-3.3576099999999998E-2</v>
      </c>
      <c r="BJ750" s="38">
        <v>-2.0601999999999999E-2</v>
      </c>
      <c r="BK750" s="38">
        <v>-0.1143281</v>
      </c>
      <c r="BL750" s="38">
        <v>-1.71101E-2</v>
      </c>
      <c r="BM750" s="38">
        <v>-4.3926300000000001E-2</v>
      </c>
      <c r="BN750" s="38">
        <v>5.9269500000000003E-2</v>
      </c>
      <c r="BO750" s="38">
        <v>-1.3605300000000001E-2</v>
      </c>
      <c r="BP750" s="38">
        <v>-2.0936199999999999E-2</v>
      </c>
      <c r="BQ750" s="38">
        <v>0.11129559999999999</v>
      </c>
      <c r="BR750" s="38">
        <v>-0.1342102</v>
      </c>
      <c r="BS750" s="38">
        <v>-0.18567919999999999</v>
      </c>
      <c r="BT750" s="38">
        <v>3.4207899999999999E-2</v>
      </c>
      <c r="BU750" s="38">
        <v>6.4287899999999995E-2</v>
      </c>
      <c r="BV750" s="38">
        <v>6.9679E-3</v>
      </c>
      <c r="BW750" s="38">
        <v>-3.0616399999999998E-2</v>
      </c>
      <c r="BX750" s="38">
        <v>-0.16613620000000001</v>
      </c>
      <c r="BY750" s="38">
        <v>-0.28120010000000001</v>
      </c>
      <c r="BZ750" s="38">
        <v>-0.152556</v>
      </c>
      <c r="CA750" s="38">
        <v>-0.14809820000000001</v>
      </c>
      <c r="CB750" s="38">
        <v>-0.16359699999999999</v>
      </c>
      <c r="CC750" s="38">
        <v>-0.21175569999999999</v>
      </c>
      <c r="CD750" s="38">
        <v>8.8225300000000006E-2</v>
      </c>
      <c r="CE750" s="38">
        <v>0.25456509999999999</v>
      </c>
      <c r="CF750" s="38">
        <v>0.16515479999999999</v>
      </c>
      <c r="CG750" s="38">
        <v>3.4565800000000001E-2</v>
      </c>
      <c r="CH750" s="38">
        <v>-2.1424999999999999E-3</v>
      </c>
      <c r="CI750" s="38">
        <v>-9.0198799999999996E-2</v>
      </c>
      <c r="CJ750" s="38">
        <v>6.9544000000000003E-3</v>
      </c>
      <c r="CK750" s="38">
        <v>-2.01573E-2</v>
      </c>
      <c r="CL750" s="38">
        <v>8.7568499999999994E-2</v>
      </c>
      <c r="CM750" s="38">
        <v>2.0731200000000002E-2</v>
      </c>
      <c r="CN750" s="38">
        <v>2.90137E-2</v>
      </c>
      <c r="CO750" s="38">
        <v>0.13453490000000001</v>
      </c>
      <c r="CP750" s="38">
        <v>-9.7440600000000002E-2</v>
      </c>
      <c r="CQ750" s="38">
        <v>-0.15105270000000001</v>
      </c>
      <c r="CR750" s="38">
        <v>6.21769E-2</v>
      </c>
      <c r="CS750" s="38">
        <v>7.5515200000000005E-2</v>
      </c>
      <c r="CT750" s="38">
        <v>2.07075E-2</v>
      </c>
      <c r="CU750" s="38">
        <v>-1.48405E-2</v>
      </c>
      <c r="CV750" s="38">
        <v>-0.1353336</v>
      </c>
      <c r="CW750" s="38">
        <v>-0.2481044</v>
      </c>
      <c r="CX750" s="38">
        <v>-0.1086794</v>
      </c>
      <c r="CY750" s="38">
        <v>-8.1489599999999995E-2</v>
      </c>
      <c r="CZ750" s="38">
        <v>-8.61016E-2</v>
      </c>
      <c r="DA750" s="38">
        <v>-0.1347496</v>
      </c>
      <c r="DB750" s="38">
        <v>0.1373325</v>
      </c>
      <c r="DC750" s="38">
        <v>0.31284840000000003</v>
      </c>
      <c r="DD750" s="38">
        <v>0.22333919999999999</v>
      </c>
      <c r="DE750" s="38">
        <v>8.1760600000000003E-2</v>
      </c>
      <c r="DF750" s="38">
        <v>1.6316899999999999E-2</v>
      </c>
      <c r="DG750" s="38">
        <v>-6.6069500000000003E-2</v>
      </c>
      <c r="DH750" s="38">
        <v>3.1019000000000001E-2</v>
      </c>
      <c r="DI750" s="38">
        <v>3.6116999999999998E-3</v>
      </c>
      <c r="DJ750" s="38">
        <v>0.1158674</v>
      </c>
      <c r="DK750" s="38">
        <v>5.5067600000000001E-2</v>
      </c>
      <c r="DL750" s="38">
        <v>7.8963599999999995E-2</v>
      </c>
      <c r="DM750" s="38">
        <v>0.1577742</v>
      </c>
      <c r="DN750" s="38">
        <v>-6.0671000000000003E-2</v>
      </c>
      <c r="DO750" s="38">
        <v>-0.1164261</v>
      </c>
      <c r="DP750" s="38">
        <v>9.0145799999999998E-2</v>
      </c>
      <c r="DQ750" s="38">
        <v>8.67425E-2</v>
      </c>
      <c r="DR750" s="38">
        <v>3.4447100000000001E-2</v>
      </c>
      <c r="DS750" s="38">
        <v>9.3550000000000003E-4</v>
      </c>
      <c r="DT750" s="38">
        <v>-0.104531</v>
      </c>
      <c r="DU750" s="38">
        <v>-0.2150088</v>
      </c>
      <c r="DV750" s="38">
        <v>-6.4802899999999997E-2</v>
      </c>
      <c r="DW750" s="38">
        <v>-1.4881E-2</v>
      </c>
      <c r="DX750" s="38">
        <v>-8.6061000000000002E-3</v>
      </c>
      <c r="DY750" s="38">
        <v>-5.7743599999999999E-2</v>
      </c>
      <c r="DZ750" s="38">
        <v>0.18643970000000001</v>
      </c>
      <c r="EA750" s="38">
        <v>0.37113180000000001</v>
      </c>
      <c r="EB750" s="38">
        <v>0.28152349999999998</v>
      </c>
      <c r="EC750" s="38">
        <v>0.1289555</v>
      </c>
      <c r="ED750" s="38">
        <v>4.2969500000000001E-2</v>
      </c>
      <c r="EE750" s="38">
        <v>-3.1230600000000001E-2</v>
      </c>
      <c r="EF750" s="38">
        <v>6.5764400000000001E-2</v>
      </c>
      <c r="EG750" s="38">
        <v>3.79303E-2</v>
      </c>
      <c r="EH750" s="38">
        <v>0.15672659999999999</v>
      </c>
      <c r="EI750" s="38">
        <v>0.104644</v>
      </c>
      <c r="EJ750" s="38">
        <v>0.1510833</v>
      </c>
      <c r="EK750" s="38">
        <v>0.191328</v>
      </c>
      <c r="EL750" s="38">
        <v>-7.5816E-3</v>
      </c>
      <c r="EM750" s="38">
        <v>-6.6430900000000001E-2</v>
      </c>
      <c r="EN750" s="38">
        <v>0.13052849999999999</v>
      </c>
      <c r="EO750" s="38">
        <v>0.1029529</v>
      </c>
      <c r="EP750" s="38">
        <v>5.4284800000000001E-2</v>
      </c>
      <c r="EQ750" s="38">
        <v>2.3713399999999999E-2</v>
      </c>
      <c r="ER750" s="38">
        <v>-6.0056900000000003E-2</v>
      </c>
      <c r="ES750" s="38">
        <v>-0.16722390000000001</v>
      </c>
      <c r="ET750" s="38">
        <v>-1.4521E-3</v>
      </c>
      <c r="EU750" s="38">
        <v>8.1291299999999997E-2</v>
      </c>
      <c r="EV750" s="38">
        <v>0.103285</v>
      </c>
      <c r="EW750" s="38">
        <v>5.34409E-2</v>
      </c>
      <c r="EX750" s="38">
        <v>0.25734259999999998</v>
      </c>
      <c r="EY750" s="38">
        <v>0.45528370000000001</v>
      </c>
      <c r="EZ750" s="38">
        <v>0.36553249999999998</v>
      </c>
      <c r="FA750" s="38">
        <v>0.19709740000000001</v>
      </c>
      <c r="FB750" s="38">
        <v>78.335859999999997</v>
      </c>
      <c r="FC750" s="38">
        <v>77.078159999999997</v>
      </c>
      <c r="FD750" s="38">
        <v>75.403809999999993</v>
      </c>
      <c r="FE750" s="38">
        <v>73.601219999999998</v>
      </c>
      <c r="FF750" s="38">
        <v>71.928340000000006</v>
      </c>
      <c r="FG750" s="38">
        <v>71.037030000000001</v>
      </c>
      <c r="FH750" s="38">
        <v>70.148009999999999</v>
      </c>
      <c r="FI750" s="38">
        <v>72.233059999999995</v>
      </c>
      <c r="FJ750" s="38">
        <v>75.821119999999993</v>
      </c>
      <c r="FK750" s="38">
        <v>80.011830000000003</v>
      </c>
      <c r="FL750" s="38">
        <v>84.656130000000005</v>
      </c>
      <c r="FM750" s="38">
        <v>88.806799999999996</v>
      </c>
      <c r="FN750" s="38">
        <v>92.395690000000002</v>
      </c>
      <c r="FO750" s="38">
        <v>95.242829999999998</v>
      </c>
      <c r="FP750" s="38">
        <v>98.078990000000005</v>
      </c>
      <c r="FQ750" s="38">
        <v>99.719639999999998</v>
      </c>
      <c r="FR750" s="38">
        <v>100.21720000000001</v>
      </c>
      <c r="FS750" s="38">
        <v>99.348799999999997</v>
      </c>
      <c r="FT750" s="38">
        <v>97.161010000000005</v>
      </c>
      <c r="FU750" s="38">
        <v>93.713660000000004</v>
      </c>
      <c r="FV750" s="38">
        <v>88.895740000000004</v>
      </c>
      <c r="FW750">
        <v>85.080119999999994</v>
      </c>
      <c r="FX750">
        <v>82.229789999999994</v>
      </c>
      <c r="FY750">
        <v>79.711330000000004</v>
      </c>
      <c r="FZ750">
        <v>0.1102171</v>
      </c>
      <c r="GA750">
        <v>0.75552059999999999</v>
      </c>
      <c r="GB750">
        <v>1</v>
      </c>
    </row>
    <row r="751" spans="1:184" x14ac:dyDescent="0.3">
      <c r="A751" t="s">
        <v>279</v>
      </c>
      <c r="B751" t="s">
        <v>185</v>
      </c>
      <c r="C751" t="s">
        <v>1</v>
      </c>
      <c r="D751" t="s">
        <v>1</v>
      </c>
      <c r="E751" t="s">
        <v>1</v>
      </c>
      <c r="F751" t="s">
        <v>1</v>
      </c>
      <c r="G751" t="s">
        <v>1</v>
      </c>
      <c r="H751" s="40" t="s">
        <v>1</v>
      </c>
      <c r="I751" s="18" t="s">
        <v>1</v>
      </c>
      <c r="J751" s="38" t="s">
        <v>1</v>
      </c>
      <c r="K751" s="18">
        <v>44805</v>
      </c>
      <c r="L751" s="38">
        <v>3094</v>
      </c>
      <c r="M751" s="38">
        <v>3094</v>
      </c>
      <c r="N751" s="38">
        <v>10.03781</v>
      </c>
      <c r="O751" s="38">
        <v>9.5952870000000008</v>
      </c>
      <c r="P751" s="38">
        <v>9.2460310000000003</v>
      </c>
      <c r="Q751" s="38">
        <v>8.9151000000000007</v>
      </c>
      <c r="R751" s="38">
        <v>8.9499289999999991</v>
      </c>
      <c r="S751" s="38">
        <v>9.5351269999999992</v>
      </c>
      <c r="T751" s="38">
        <v>10.32109</v>
      </c>
      <c r="U751" s="38">
        <v>12.071719999999999</v>
      </c>
      <c r="V751" s="38">
        <v>14.288349999999999</v>
      </c>
      <c r="W751" s="38">
        <v>15.91126</v>
      </c>
      <c r="X751" s="38">
        <v>17.15701</v>
      </c>
      <c r="Y751" s="38">
        <v>18.192129999999999</v>
      </c>
      <c r="Z751" s="38">
        <v>18.792760000000001</v>
      </c>
      <c r="AA751" s="38">
        <v>19.554400000000001</v>
      </c>
      <c r="AB751" s="38">
        <v>20.084199999999999</v>
      </c>
      <c r="AC751" s="38">
        <v>20.183949999999999</v>
      </c>
      <c r="AD751" s="38">
        <v>19.6648</v>
      </c>
      <c r="AE751" s="38">
        <v>18.39884</v>
      </c>
      <c r="AF751" s="38">
        <v>17.63766</v>
      </c>
      <c r="AG751" s="38">
        <v>16.712</v>
      </c>
      <c r="AH751" s="38">
        <v>15.46529</v>
      </c>
      <c r="AI751" s="38">
        <v>13.631220000000001</v>
      </c>
      <c r="AJ751" s="38">
        <v>12.10669</v>
      </c>
      <c r="AK751" s="38">
        <v>11.140409999999999</v>
      </c>
      <c r="AL751" s="38">
        <v>-9.9037799999999995E-2</v>
      </c>
      <c r="AM751" s="38">
        <v>-8.9788900000000005E-2</v>
      </c>
      <c r="AN751" s="38">
        <v>-4.65748E-2</v>
      </c>
      <c r="AO751" s="38">
        <v>-1.2784500000000001E-2</v>
      </c>
      <c r="AP751" s="38">
        <v>-9.5331399999999997E-2</v>
      </c>
      <c r="AQ751" s="38">
        <v>-0.1897306</v>
      </c>
      <c r="AR751" s="38">
        <v>-0.27923130000000002</v>
      </c>
      <c r="AS751" s="38">
        <v>9.8325099999999999E-2</v>
      </c>
      <c r="AT751" s="38">
        <v>0.1207609</v>
      </c>
      <c r="AU751" s="38">
        <v>0.1023796</v>
      </c>
      <c r="AV751" s="38">
        <v>0.18429809999999999</v>
      </c>
      <c r="AW751" s="38">
        <v>0.12938859999999999</v>
      </c>
      <c r="AX751" s="38">
        <v>3.56572E-2</v>
      </c>
      <c r="AY751" s="38">
        <v>-0.1547866</v>
      </c>
      <c r="AZ751" s="38">
        <v>-0.23803730000000001</v>
      </c>
      <c r="BA751" s="38">
        <v>-0.35915989999999998</v>
      </c>
      <c r="BB751" s="38">
        <v>-0.45114140000000003</v>
      </c>
      <c r="BC751" s="38">
        <v>-0.4663987</v>
      </c>
      <c r="BD751" s="38">
        <v>-0.49334929999999999</v>
      </c>
      <c r="BE751" s="38">
        <v>-0.77400259999999999</v>
      </c>
      <c r="BF751" s="38">
        <v>-0.36711510000000003</v>
      </c>
      <c r="BG751" s="38">
        <v>-0.1130621</v>
      </c>
      <c r="BH751" s="38">
        <v>-8.3658200000000002E-2</v>
      </c>
      <c r="BI751" s="38">
        <v>-7.6809199999999994E-2</v>
      </c>
      <c r="BJ751" s="38">
        <v>-7.7188800000000002E-2</v>
      </c>
      <c r="BK751" s="38">
        <v>-6.38185E-2</v>
      </c>
      <c r="BL751" s="38">
        <v>-1.7720099999999999E-2</v>
      </c>
      <c r="BM751" s="38">
        <v>1.16776E-2</v>
      </c>
      <c r="BN751" s="38">
        <v>-7.3495000000000005E-2</v>
      </c>
      <c r="BO751" s="38">
        <v>-0.1642527</v>
      </c>
      <c r="BP751" s="38">
        <v>-0.24222199999999999</v>
      </c>
      <c r="BQ751" s="38">
        <v>0.11890240000000001</v>
      </c>
      <c r="BR751" s="38">
        <v>0.15635760000000001</v>
      </c>
      <c r="BS751" s="38">
        <v>0.13637840000000001</v>
      </c>
      <c r="BT751" s="38">
        <v>0.21892819999999999</v>
      </c>
      <c r="BU751" s="38">
        <v>0.15643299999999999</v>
      </c>
      <c r="BV751" s="38">
        <v>5.01406E-2</v>
      </c>
      <c r="BW751" s="38">
        <v>-0.1321486</v>
      </c>
      <c r="BX751" s="38">
        <v>-0.1901612</v>
      </c>
      <c r="BY751" s="38">
        <v>-0.29148590000000002</v>
      </c>
      <c r="BZ751" s="38">
        <v>-0.36588520000000002</v>
      </c>
      <c r="CA751" s="38">
        <v>-0.35784529999999998</v>
      </c>
      <c r="CB751" s="38">
        <v>-0.3570875</v>
      </c>
      <c r="CC751" s="38">
        <v>-0.64495780000000003</v>
      </c>
      <c r="CD751" s="38">
        <v>-0.29505540000000002</v>
      </c>
      <c r="CE751" s="38">
        <v>-5.3601099999999999E-2</v>
      </c>
      <c r="CF751" s="38">
        <v>-4.2226300000000001E-2</v>
      </c>
      <c r="CG751" s="38">
        <v>-4.2565199999999997E-2</v>
      </c>
      <c r="CH751" s="38">
        <v>-6.2056199999999999E-2</v>
      </c>
      <c r="CI751" s="38">
        <v>-4.5831499999999997E-2</v>
      </c>
      <c r="CJ751" s="38">
        <v>2.2645999999999999E-3</v>
      </c>
      <c r="CK751" s="38">
        <v>2.862E-2</v>
      </c>
      <c r="CL751" s="38">
        <v>-5.8371199999999998E-2</v>
      </c>
      <c r="CM751" s="38">
        <v>-0.14660670000000001</v>
      </c>
      <c r="CN751" s="38">
        <v>-0.21658949999999999</v>
      </c>
      <c r="CO751" s="38">
        <v>0.1331542</v>
      </c>
      <c r="CP751" s="38">
        <v>0.1810118</v>
      </c>
      <c r="CQ751" s="38">
        <v>0.15992580000000001</v>
      </c>
      <c r="CR751" s="38">
        <v>0.24291280000000001</v>
      </c>
      <c r="CS751" s="38">
        <v>0.17516390000000001</v>
      </c>
      <c r="CT751" s="38">
        <v>6.0171700000000002E-2</v>
      </c>
      <c r="CU751" s="38">
        <v>-0.11646960000000001</v>
      </c>
      <c r="CV751" s="38">
        <v>-0.15700230000000001</v>
      </c>
      <c r="CW751" s="38">
        <v>-0.2446151</v>
      </c>
      <c r="CX751" s="38">
        <v>-0.30683709999999997</v>
      </c>
      <c r="CY751" s="38">
        <v>-0.28266150000000001</v>
      </c>
      <c r="CZ751" s="38">
        <v>-0.26271299999999997</v>
      </c>
      <c r="DA751" s="38">
        <v>-0.55558169999999996</v>
      </c>
      <c r="DB751" s="38">
        <v>-0.24514720000000001</v>
      </c>
      <c r="DC751" s="38">
        <v>-1.24186E-2</v>
      </c>
      <c r="DD751" s="38">
        <v>-1.35307E-2</v>
      </c>
      <c r="DE751" s="38">
        <v>-1.8848E-2</v>
      </c>
      <c r="DF751" s="38">
        <v>-4.6923600000000003E-2</v>
      </c>
      <c r="DG751" s="38">
        <v>-2.7844500000000001E-2</v>
      </c>
      <c r="DH751" s="38">
        <v>2.22493E-2</v>
      </c>
      <c r="DI751" s="38">
        <v>4.5562400000000003E-2</v>
      </c>
      <c r="DJ751" s="38">
        <v>-4.3247300000000002E-2</v>
      </c>
      <c r="DK751" s="38">
        <v>-0.12896070000000001</v>
      </c>
      <c r="DL751" s="38">
        <v>-0.19095690000000001</v>
      </c>
      <c r="DM751" s="38">
        <v>0.14740600000000001</v>
      </c>
      <c r="DN751" s="38">
        <v>0.20566590000000001</v>
      </c>
      <c r="DO751" s="38">
        <v>0.18347330000000001</v>
      </c>
      <c r="DP751" s="38">
        <v>0.26689750000000001</v>
      </c>
      <c r="DQ751" s="38">
        <v>0.19389480000000001</v>
      </c>
      <c r="DR751" s="38">
        <v>7.0202899999999999E-2</v>
      </c>
      <c r="DS751" s="38">
        <v>-0.10079059999999999</v>
      </c>
      <c r="DT751" s="38">
        <v>-0.12384340000000001</v>
      </c>
      <c r="DU751" s="38">
        <v>-0.19774430000000001</v>
      </c>
      <c r="DV751" s="38">
        <v>-0.24778890000000001</v>
      </c>
      <c r="DW751" s="38">
        <v>-0.20747769999999999</v>
      </c>
      <c r="DX751" s="38">
        <v>-0.1683385</v>
      </c>
      <c r="DY751" s="38">
        <v>-0.4662056</v>
      </c>
      <c r="DZ751" s="38">
        <v>-0.19523889999999999</v>
      </c>
      <c r="EA751" s="38">
        <v>2.8764000000000001E-2</v>
      </c>
      <c r="EB751" s="38">
        <v>1.51649E-2</v>
      </c>
      <c r="EC751" s="38">
        <v>4.8693E-3</v>
      </c>
      <c r="ED751" s="38">
        <v>-2.50745E-2</v>
      </c>
      <c r="EE751" s="38">
        <v>-1.8741999999999999E-3</v>
      </c>
      <c r="EF751" s="38">
        <v>5.1103999999999997E-2</v>
      </c>
      <c r="EG751" s="38">
        <v>7.0024600000000006E-2</v>
      </c>
      <c r="EH751" s="38">
        <v>-2.14109E-2</v>
      </c>
      <c r="EI751" s="38">
        <v>-0.1034828</v>
      </c>
      <c r="EJ751" s="38">
        <v>-0.15394759999999999</v>
      </c>
      <c r="EK751" s="38">
        <v>0.1679834</v>
      </c>
      <c r="EL751" s="38">
        <v>0.2412627</v>
      </c>
      <c r="EM751" s="38">
        <v>0.2174721</v>
      </c>
      <c r="EN751" s="38">
        <v>0.3015275</v>
      </c>
      <c r="EO751" s="38">
        <v>0.22093930000000001</v>
      </c>
      <c r="EP751" s="38">
        <v>8.4686200000000003E-2</v>
      </c>
      <c r="EQ751" s="38">
        <v>-7.8152600000000003E-2</v>
      </c>
      <c r="ER751" s="38">
        <v>-7.5967300000000001E-2</v>
      </c>
      <c r="ES751" s="38">
        <v>-0.1300702</v>
      </c>
      <c r="ET751" s="38">
        <v>-0.1625327</v>
      </c>
      <c r="EU751" s="38">
        <v>-9.8924300000000007E-2</v>
      </c>
      <c r="EV751" s="38">
        <v>-3.2076599999999997E-2</v>
      </c>
      <c r="EW751" s="38">
        <v>-0.33716079999999998</v>
      </c>
      <c r="EX751" s="38">
        <v>-0.1231792</v>
      </c>
      <c r="EY751" s="38">
        <v>8.8224999999999998E-2</v>
      </c>
      <c r="EZ751" s="38">
        <v>5.6596800000000003E-2</v>
      </c>
      <c r="FA751" s="38">
        <v>3.9113200000000001E-2</v>
      </c>
      <c r="FB751" s="38">
        <v>76.024870000000007</v>
      </c>
      <c r="FC751" s="38">
        <v>74.333789999999993</v>
      </c>
      <c r="FD751" s="38">
        <v>72.945520000000002</v>
      </c>
      <c r="FE751" s="38">
        <v>71.730900000000005</v>
      </c>
      <c r="FF751" s="38">
        <v>70.596850000000003</v>
      </c>
      <c r="FG751" s="38">
        <v>69.481300000000005</v>
      </c>
      <c r="FH751" s="38">
        <v>68.961590000000001</v>
      </c>
      <c r="FI751" s="38">
        <v>70.969520000000003</v>
      </c>
      <c r="FJ751" s="38">
        <v>75.78246</v>
      </c>
      <c r="FK751" s="38">
        <v>81.139660000000006</v>
      </c>
      <c r="FL751" s="38">
        <v>86.14349</v>
      </c>
      <c r="FM751" s="38">
        <v>90.486310000000003</v>
      </c>
      <c r="FN751" s="38">
        <v>94.390129999999999</v>
      </c>
      <c r="FO751" s="38">
        <v>97.541920000000005</v>
      </c>
      <c r="FP751" s="38">
        <v>100.1194</v>
      </c>
      <c r="FQ751" s="38">
        <v>101.6974</v>
      </c>
      <c r="FR751" s="38">
        <v>102.0247</v>
      </c>
      <c r="FS751" s="38">
        <v>101.282</v>
      </c>
      <c r="FT751" s="38">
        <v>99.817750000000004</v>
      </c>
      <c r="FU751" s="38">
        <v>95.205770000000001</v>
      </c>
      <c r="FV751" s="38">
        <v>90.370769999999993</v>
      </c>
      <c r="FW751">
        <v>86.074340000000007</v>
      </c>
      <c r="FX751">
        <v>83.400180000000006</v>
      </c>
      <c r="FY751">
        <v>81.541759999999996</v>
      </c>
      <c r="FZ751">
        <v>0.13557179999999999</v>
      </c>
      <c r="GA751">
        <v>0.80365140000000002</v>
      </c>
      <c r="GB751">
        <v>1</v>
      </c>
    </row>
    <row r="752" spans="1:184" x14ac:dyDescent="0.3">
      <c r="A752" t="s">
        <v>279</v>
      </c>
      <c r="B752" t="s">
        <v>185</v>
      </c>
      <c r="C752" t="s">
        <v>1</v>
      </c>
      <c r="D752" t="s">
        <v>1</v>
      </c>
      <c r="E752" t="s">
        <v>1</v>
      </c>
      <c r="F752" t="s">
        <v>1</v>
      </c>
      <c r="G752" t="s">
        <v>1</v>
      </c>
      <c r="H752" s="40" t="s">
        <v>1</v>
      </c>
      <c r="I752" s="18" t="s">
        <v>1</v>
      </c>
      <c r="J752" s="38" t="s">
        <v>1</v>
      </c>
      <c r="K752" s="18">
        <v>44809</v>
      </c>
      <c r="L752" s="38">
        <v>3094</v>
      </c>
      <c r="M752" s="38">
        <v>3094</v>
      </c>
      <c r="N752" s="38">
        <v>11.13688</v>
      </c>
      <c r="O752" s="38">
        <v>10.46754</v>
      </c>
      <c r="P752" s="38">
        <v>10.03431</v>
      </c>
      <c r="Q752" s="38">
        <v>9.5156089999999995</v>
      </c>
      <c r="R752" s="38">
        <v>9.186185</v>
      </c>
      <c r="S752" s="38">
        <v>9.1858830000000005</v>
      </c>
      <c r="T752" s="38">
        <v>9.0469969999999993</v>
      </c>
      <c r="U752" s="38">
        <v>10.14202</v>
      </c>
      <c r="V752" s="38">
        <v>11.671189999999999</v>
      </c>
      <c r="W752" s="38">
        <v>13.101760000000001</v>
      </c>
      <c r="X752" s="38">
        <v>14.078480000000001</v>
      </c>
      <c r="Y752" s="38">
        <v>14.706580000000001</v>
      </c>
      <c r="Z752" s="38">
        <v>14.96589</v>
      </c>
      <c r="AA752" s="38">
        <v>15.380750000000001</v>
      </c>
      <c r="AB752" s="38">
        <v>15.776199999999999</v>
      </c>
      <c r="AC752" s="38">
        <v>16.070270000000001</v>
      </c>
      <c r="AD752" s="38">
        <v>16.253640000000001</v>
      </c>
      <c r="AE752" s="38">
        <v>15.980790000000001</v>
      </c>
      <c r="AF752" s="38">
        <v>15.334149999999999</v>
      </c>
      <c r="AG752" s="38">
        <v>14.582700000000001</v>
      </c>
      <c r="AH752" s="38">
        <v>14.36285</v>
      </c>
      <c r="AI752" s="38">
        <v>13.920489999999999</v>
      </c>
      <c r="AJ752" s="38">
        <v>12.73612</v>
      </c>
      <c r="AK752" s="38">
        <v>11.79632</v>
      </c>
      <c r="AL752" s="38">
        <v>0.27316940000000001</v>
      </c>
      <c r="AM752" s="38">
        <v>7.3190699999999997E-2</v>
      </c>
      <c r="AN752" s="38">
        <v>7.8819500000000001E-2</v>
      </c>
      <c r="AO752" s="38">
        <v>-6.6569799999999998E-2</v>
      </c>
      <c r="AP752" s="38">
        <v>-0.2625422</v>
      </c>
      <c r="AQ752" s="38">
        <v>-0.62412230000000002</v>
      </c>
      <c r="AR752" s="38">
        <v>-1.128878</v>
      </c>
      <c r="AS752" s="38">
        <v>-0.2314688</v>
      </c>
      <c r="AT752" s="38">
        <v>0.20112859999999999</v>
      </c>
      <c r="AU752" s="38">
        <v>0.32548650000000001</v>
      </c>
      <c r="AV752" s="38">
        <v>0.39235009999999998</v>
      </c>
      <c r="AW752" s="38">
        <v>0.18180859999999999</v>
      </c>
      <c r="AX752" s="38">
        <v>-0.20865639999999999</v>
      </c>
      <c r="AY752" s="38">
        <v>-0.45131670000000002</v>
      </c>
      <c r="AZ752" s="38">
        <v>-0.53809450000000003</v>
      </c>
      <c r="BA752" s="38">
        <v>-0.53636309999999998</v>
      </c>
      <c r="BB752" s="38">
        <v>-0.2236255</v>
      </c>
      <c r="BC752" s="38">
        <v>-0.14178399999999999</v>
      </c>
      <c r="BD752" s="38">
        <v>-0.1163703</v>
      </c>
      <c r="BE752" s="38">
        <v>-0.56784959999999995</v>
      </c>
      <c r="BF752" s="38">
        <v>-0.1366243</v>
      </c>
      <c r="BG752" s="38">
        <v>0.504911</v>
      </c>
      <c r="BH752" s="38">
        <v>0.31676549999999998</v>
      </c>
      <c r="BI752" s="38">
        <v>2.6598199999999999E-2</v>
      </c>
      <c r="BJ752" s="38">
        <v>0.35285879999999997</v>
      </c>
      <c r="BK752" s="38">
        <v>0.12806300000000001</v>
      </c>
      <c r="BL752" s="38">
        <v>0.1218896</v>
      </c>
      <c r="BM752" s="38">
        <v>-1.9442399999999999E-2</v>
      </c>
      <c r="BN752" s="38">
        <v>-0.20612920000000001</v>
      </c>
      <c r="BO752" s="38">
        <v>-0.54576919999999995</v>
      </c>
      <c r="BP752" s="38">
        <v>-1.0310630000000001</v>
      </c>
      <c r="BQ752" s="38">
        <v>-0.1746663</v>
      </c>
      <c r="BR752" s="38">
        <v>0.2944</v>
      </c>
      <c r="BS752" s="38">
        <v>0.4328111</v>
      </c>
      <c r="BT752" s="38">
        <v>0.4866164</v>
      </c>
      <c r="BU752" s="38">
        <v>0.25398209999999999</v>
      </c>
      <c r="BV752" s="38">
        <v>-0.1796304</v>
      </c>
      <c r="BW752" s="38">
        <v>-0.3812355</v>
      </c>
      <c r="BX752" s="38">
        <v>-0.44133640000000002</v>
      </c>
      <c r="BY752" s="38">
        <v>-0.39851409999999998</v>
      </c>
      <c r="BZ752" s="38">
        <v>-9.5866599999999996E-2</v>
      </c>
      <c r="CA752" s="38">
        <v>5.1406000000000004E-3</v>
      </c>
      <c r="CB752" s="38">
        <v>4.1556799999999998E-2</v>
      </c>
      <c r="CC752" s="38">
        <v>-0.41403099999999998</v>
      </c>
      <c r="CD752" s="38">
        <v>6.3349000000000001E-3</v>
      </c>
      <c r="CE752" s="38">
        <v>0.69447110000000001</v>
      </c>
      <c r="CF752" s="38">
        <v>0.54214110000000004</v>
      </c>
      <c r="CG752" s="38">
        <v>0.24456929999999999</v>
      </c>
      <c r="CH752" s="38">
        <v>0.40805130000000001</v>
      </c>
      <c r="CI752" s="38">
        <v>0.1660673</v>
      </c>
      <c r="CJ752" s="38">
        <v>0.15171989999999999</v>
      </c>
      <c r="CK752" s="38">
        <v>1.3197800000000001E-2</v>
      </c>
      <c r="CL752" s="38">
        <v>-0.1670577</v>
      </c>
      <c r="CM752" s="38">
        <v>-0.4915021</v>
      </c>
      <c r="CN752" s="38">
        <v>-0.96331659999999997</v>
      </c>
      <c r="CO752" s="38">
        <v>-0.135325</v>
      </c>
      <c r="CP752" s="38">
        <v>0.35899959999999997</v>
      </c>
      <c r="CQ752" s="38">
        <v>0.50714369999999998</v>
      </c>
      <c r="CR752" s="38">
        <v>0.55190499999999998</v>
      </c>
      <c r="CS752" s="38">
        <v>0.3039693</v>
      </c>
      <c r="CT752" s="38">
        <v>-0.15952710000000001</v>
      </c>
      <c r="CU752" s="38">
        <v>-0.33269739999999998</v>
      </c>
      <c r="CV752" s="38">
        <v>-0.37432199999999999</v>
      </c>
      <c r="CW752" s="38">
        <v>-0.30304029999999998</v>
      </c>
      <c r="CX752" s="38">
        <v>-7.3812000000000001E-3</v>
      </c>
      <c r="CY752" s="38">
        <v>0.1069001</v>
      </c>
      <c r="CZ752" s="38">
        <v>0.15093670000000001</v>
      </c>
      <c r="DA752" s="38">
        <v>-0.30749670000000001</v>
      </c>
      <c r="DB752" s="38">
        <v>0.1053481</v>
      </c>
      <c r="DC752" s="38">
        <v>0.82575980000000004</v>
      </c>
      <c r="DD752" s="38">
        <v>0.69823559999999996</v>
      </c>
      <c r="DE752" s="38">
        <v>0.39553549999999998</v>
      </c>
      <c r="DF752" s="38">
        <v>0.46324389999999999</v>
      </c>
      <c r="DG752" s="38">
        <v>0.20407169999999999</v>
      </c>
      <c r="DH752" s="38">
        <v>0.18155019999999999</v>
      </c>
      <c r="DI752" s="38">
        <v>4.58381E-2</v>
      </c>
      <c r="DJ752" s="38">
        <v>-0.12798619999999999</v>
      </c>
      <c r="DK752" s="38">
        <v>-0.43723509999999999</v>
      </c>
      <c r="DL752" s="38">
        <v>-0.89557030000000004</v>
      </c>
      <c r="DM752" s="38">
        <v>-9.5983799999999994E-2</v>
      </c>
      <c r="DN752" s="38">
        <v>0.42359910000000001</v>
      </c>
      <c r="DO752" s="38">
        <v>0.5814764</v>
      </c>
      <c r="DP752" s="38">
        <v>0.61719360000000001</v>
      </c>
      <c r="DQ752" s="38">
        <v>0.3539564</v>
      </c>
      <c r="DR752" s="38">
        <v>-0.13942379999999999</v>
      </c>
      <c r="DS752" s="38">
        <v>-0.2841593</v>
      </c>
      <c r="DT752" s="38">
        <v>-0.30730760000000001</v>
      </c>
      <c r="DU752" s="38">
        <v>-0.20756659999999999</v>
      </c>
      <c r="DV752" s="38">
        <v>8.1104200000000001E-2</v>
      </c>
      <c r="DW752" s="38">
        <v>0.2086596</v>
      </c>
      <c r="DX752" s="38">
        <v>0.26031660000000001</v>
      </c>
      <c r="DY752" s="38">
        <v>-0.20096240000000001</v>
      </c>
      <c r="DZ752" s="38">
        <v>0.20436119999999999</v>
      </c>
      <c r="EA752" s="38">
        <v>0.95704849999999997</v>
      </c>
      <c r="EB752" s="38">
        <v>0.85433000000000003</v>
      </c>
      <c r="EC752" s="38">
        <v>0.54650160000000003</v>
      </c>
      <c r="ED752" s="38">
        <v>0.54293329999999995</v>
      </c>
      <c r="EE752" s="38">
        <v>0.25894400000000001</v>
      </c>
      <c r="EF752" s="38">
        <v>0.22462029999999999</v>
      </c>
      <c r="EG752" s="38">
        <v>9.2965500000000006E-2</v>
      </c>
      <c r="EH752" s="38">
        <v>-7.1573200000000003E-2</v>
      </c>
      <c r="EI752" s="38">
        <v>-0.35888199999999998</v>
      </c>
      <c r="EJ752" s="38">
        <v>-0.79775549999999995</v>
      </c>
      <c r="EK752" s="38">
        <v>-3.9181300000000002E-2</v>
      </c>
      <c r="EL752" s="38">
        <v>0.51687059999999996</v>
      </c>
      <c r="EM752" s="38">
        <v>0.688801</v>
      </c>
      <c r="EN752" s="38">
        <v>0.71145999999999998</v>
      </c>
      <c r="EO752" s="38">
        <v>0.42612990000000001</v>
      </c>
      <c r="EP752" s="38">
        <v>-0.1103977</v>
      </c>
      <c r="EQ752" s="38">
        <v>-0.21407799999999999</v>
      </c>
      <c r="ER752" s="38">
        <v>-0.2105496</v>
      </c>
      <c r="ES752" s="38">
        <v>-6.9717600000000005E-2</v>
      </c>
      <c r="ET752" s="38">
        <v>0.20886299999999999</v>
      </c>
      <c r="EU752" s="38">
        <v>0.35558420000000002</v>
      </c>
      <c r="EV752" s="38">
        <v>0.4182437</v>
      </c>
      <c r="EW752" s="38">
        <v>-4.7143699999999997E-2</v>
      </c>
      <c r="EX752" s="38">
        <v>0.34732049999999998</v>
      </c>
      <c r="EY752" s="38">
        <v>1.146609</v>
      </c>
      <c r="EZ752" s="38">
        <v>1.0797060000000001</v>
      </c>
      <c r="FA752" s="38">
        <v>0.76447279999999995</v>
      </c>
      <c r="FB752" s="38">
        <v>82.027770000000004</v>
      </c>
      <c r="FC752" s="38">
        <v>80.932029999999997</v>
      </c>
      <c r="FD752" s="38">
        <v>79.271709999999999</v>
      </c>
      <c r="FE752" s="38">
        <v>77.810140000000004</v>
      </c>
      <c r="FF752" s="38">
        <v>76.694230000000005</v>
      </c>
      <c r="FG752" s="38">
        <v>75.760729999999995</v>
      </c>
      <c r="FH752" s="38">
        <v>74.719610000000003</v>
      </c>
      <c r="FI752" s="38">
        <v>75.649060000000006</v>
      </c>
      <c r="FJ752" s="38">
        <v>80.524850000000001</v>
      </c>
      <c r="FK752" s="38">
        <v>86.500309999999999</v>
      </c>
      <c r="FL752" s="38">
        <v>91.582120000000003</v>
      </c>
      <c r="FM752" s="38">
        <v>95.794550000000001</v>
      </c>
      <c r="FN752" s="38">
        <v>99.842100000000002</v>
      </c>
      <c r="FO752" s="38">
        <v>103.0305</v>
      </c>
      <c r="FP752" s="38">
        <v>105.13979999999999</v>
      </c>
      <c r="FQ752" s="38">
        <v>106.5834</v>
      </c>
      <c r="FR752" s="38">
        <v>107.0384</v>
      </c>
      <c r="FS752" s="38">
        <v>106.3095</v>
      </c>
      <c r="FT752" s="38">
        <v>104.0496</v>
      </c>
      <c r="FU752" s="38">
        <v>99.439179999999993</v>
      </c>
      <c r="FV752" s="38">
        <v>95.94023</v>
      </c>
      <c r="FW752">
        <v>92.327690000000004</v>
      </c>
      <c r="FX752">
        <v>89.068929999999995</v>
      </c>
      <c r="FY752">
        <v>87.399479999999997</v>
      </c>
      <c r="FZ752">
        <v>0.1809846</v>
      </c>
      <c r="GA752">
        <v>2.587148</v>
      </c>
      <c r="GB752">
        <v>1</v>
      </c>
    </row>
    <row r="753" spans="1:184" x14ac:dyDescent="0.3">
      <c r="A753" t="s">
        <v>279</v>
      </c>
      <c r="B753" t="s">
        <v>185</v>
      </c>
      <c r="C753" t="s">
        <v>1</v>
      </c>
      <c r="D753" t="s">
        <v>1</v>
      </c>
      <c r="E753" t="s">
        <v>1</v>
      </c>
      <c r="F753" t="s">
        <v>1</v>
      </c>
      <c r="G753" t="s">
        <v>1</v>
      </c>
      <c r="H753" s="40" t="s">
        <v>1</v>
      </c>
      <c r="I753" s="18" t="s">
        <v>1</v>
      </c>
      <c r="J753" s="38" t="s">
        <v>1</v>
      </c>
      <c r="K753" s="18">
        <v>44810</v>
      </c>
      <c r="L753" s="38">
        <v>3094</v>
      </c>
      <c r="M753" s="38">
        <v>3094</v>
      </c>
      <c r="N753" s="38">
        <v>11.16691</v>
      </c>
      <c r="O753" s="38">
        <v>10.822559999999999</v>
      </c>
      <c r="P753" s="38">
        <v>10.50848</v>
      </c>
      <c r="Q753" s="38">
        <v>10.164160000000001</v>
      </c>
      <c r="R753" s="38">
        <v>10.186299999999999</v>
      </c>
      <c r="S753" s="38">
        <v>10.873239999999999</v>
      </c>
      <c r="T753" s="38">
        <v>11.78722</v>
      </c>
      <c r="U753" s="38">
        <v>13.829560000000001</v>
      </c>
      <c r="V753" s="38">
        <v>16.427679999999999</v>
      </c>
      <c r="W753" s="38">
        <v>18.200990000000001</v>
      </c>
      <c r="X753" s="38">
        <v>19.52833</v>
      </c>
      <c r="Y753" s="38">
        <v>20.686140000000002</v>
      </c>
      <c r="Z753" s="38">
        <v>21.42597</v>
      </c>
      <c r="AA753" s="38">
        <v>22.23527</v>
      </c>
      <c r="AB753" s="38">
        <v>22.641110000000001</v>
      </c>
      <c r="AC753" s="38">
        <v>22.503530000000001</v>
      </c>
      <c r="AD753" s="38">
        <v>21.76153</v>
      </c>
      <c r="AE753" s="38">
        <v>19.958490000000001</v>
      </c>
      <c r="AF753" s="38">
        <v>18.765830000000001</v>
      </c>
      <c r="AG753" s="38">
        <v>17.917210000000001</v>
      </c>
      <c r="AH753" s="38">
        <v>16.694659999999999</v>
      </c>
      <c r="AI753" s="38">
        <v>14.911490000000001</v>
      </c>
      <c r="AJ753" s="38">
        <v>13.34202</v>
      </c>
      <c r="AK753" s="38">
        <v>12.312060000000001</v>
      </c>
      <c r="AL753" s="38">
        <v>0.20565430000000001</v>
      </c>
      <c r="AM753" s="38">
        <v>0.19591220000000001</v>
      </c>
      <c r="AN753" s="38">
        <v>0.25730340000000002</v>
      </c>
      <c r="AO753" s="38">
        <v>0.25070910000000002</v>
      </c>
      <c r="AP753" s="38">
        <v>7.83552E-2</v>
      </c>
      <c r="AQ753" s="38">
        <v>-8.6705900000000002E-2</v>
      </c>
      <c r="AR753" s="38">
        <v>-0.57375909999999997</v>
      </c>
      <c r="AS753" s="38">
        <v>-0.23015939999999999</v>
      </c>
      <c r="AT753" s="38">
        <v>-0.3679849</v>
      </c>
      <c r="AU753" s="38">
        <v>-0.52651320000000001</v>
      </c>
      <c r="AV753" s="38">
        <v>-0.56936790000000004</v>
      </c>
      <c r="AW753" s="38">
        <v>-0.51585619999999999</v>
      </c>
      <c r="AX753" s="38">
        <v>-2.8790799999999998E-2</v>
      </c>
      <c r="AY753" s="38">
        <v>0.32539889999999999</v>
      </c>
      <c r="AZ753" s="38">
        <v>0.3456244</v>
      </c>
      <c r="BA753" s="38">
        <v>0.45921390000000001</v>
      </c>
      <c r="BB753" s="38">
        <v>0.51551919999999996</v>
      </c>
      <c r="BC753" s="38">
        <v>-3.4331399999999998E-2</v>
      </c>
      <c r="BD753" s="38">
        <v>-0.2166786</v>
      </c>
      <c r="BE753" s="38">
        <v>-0.53762580000000004</v>
      </c>
      <c r="BF753" s="38">
        <v>-4.6271000000000003E-3</v>
      </c>
      <c r="BG753" s="38">
        <v>0.182556</v>
      </c>
      <c r="BH753" s="38">
        <v>2.17824E-2</v>
      </c>
      <c r="BI753" s="38">
        <v>-7.3154200000000003E-2</v>
      </c>
      <c r="BJ753" s="38">
        <v>0.26782289999999997</v>
      </c>
      <c r="BK753" s="38">
        <v>0.24602009999999999</v>
      </c>
      <c r="BL753" s="38">
        <v>0.30386429999999998</v>
      </c>
      <c r="BM753" s="38">
        <v>0.30380180000000001</v>
      </c>
      <c r="BN753" s="38">
        <v>0.1211348</v>
      </c>
      <c r="BO753" s="38">
        <v>-2.95319E-2</v>
      </c>
      <c r="BP753" s="38">
        <v>-0.48622219999999999</v>
      </c>
      <c r="BQ753" s="38">
        <v>-0.1661435</v>
      </c>
      <c r="BR753" s="38">
        <v>-0.29612250000000001</v>
      </c>
      <c r="BS753" s="38">
        <v>-0.45258300000000001</v>
      </c>
      <c r="BT753" s="38">
        <v>-0.49291859999999998</v>
      </c>
      <c r="BU753" s="38">
        <v>-0.44263229999999998</v>
      </c>
      <c r="BV753" s="38">
        <v>2.0890599999999999E-2</v>
      </c>
      <c r="BW753" s="38">
        <v>0.37204860000000001</v>
      </c>
      <c r="BX753" s="38">
        <v>0.45164680000000001</v>
      </c>
      <c r="BY753" s="38">
        <v>0.59649370000000002</v>
      </c>
      <c r="BZ753" s="38">
        <v>0.69380439999999999</v>
      </c>
      <c r="CA753" s="38">
        <v>0.18883730000000001</v>
      </c>
      <c r="CB753" s="38">
        <v>6.3926999999999998E-2</v>
      </c>
      <c r="CC753" s="38">
        <v>-0.27313169999999998</v>
      </c>
      <c r="CD753" s="38">
        <v>0.12825710000000001</v>
      </c>
      <c r="CE753" s="38">
        <v>0.30963390000000002</v>
      </c>
      <c r="CF753" s="38">
        <v>0.14763090000000001</v>
      </c>
      <c r="CG753" s="38">
        <v>4.43659E-2</v>
      </c>
      <c r="CH753" s="38">
        <v>0.31088070000000001</v>
      </c>
      <c r="CI753" s="38">
        <v>0.28072459999999999</v>
      </c>
      <c r="CJ753" s="38">
        <v>0.33611220000000003</v>
      </c>
      <c r="CK753" s="38">
        <v>0.34057359999999998</v>
      </c>
      <c r="CL753" s="38">
        <v>0.15076390000000001</v>
      </c>
      <c r="CM753" s="38">
        <v>1.00666E-2</v>
      </c>
      <c r="CN753" s="38">
        <v>-0.42559439999999998</v>
      </c>
      <c r="CO753" s="38">
        <v>-0.1218062</v>
      </c>
      <c r="CP753" s="38">
        <v>-0.24635080000000001</v>
      </c>
      <c r="CQ753" s="38">
        <v>-0.40137919999999999</v>
      </c>
      <c r="CR753" s="38">
        <v>-0.43997000000000003</v>
      </c>
      <c r="CS753" s="38">
        <v>-0.39191759999999998</v>
      </c>
      <c r="CT753" s="38">
        <v>5.5299800000000003E-2</v>
      </c>
      <c r="CU753" s="38">
        <v>0.404358</v>
      </c>
      <c r="CV753" s="38">
        <v>0.52507760000000003</v>
      </c>
      <c r="CW753" s="38">
        <v>0.69157329999999995</v>
      </c>
      <c r="CX753" s="38">
        <v>0.81728429999999996</v>
      </c>
      <c r="CY753" s="38">
        <v>0.34340320000000002</v>
      </c>
      <c r="CZ753" s="38">
        <v>0.25827359999999999</v>
      </c>
      <c r="DA753" s="38">
        <v>-8.9943800000000004E-2</v>
      </c>
      <c r="DB753" s="38">
        <v>0.2202923</v>
      </c>
      <c r="DC753" s="38">
        <v>0.39764769999999999</v>
      </c>
      <c r="DD753" s="38">
        <v>0.23479330000000001</v>
      </c>
      <c r="DE753" s="38">
        <v>0.12576000000000001</v>
      </c>
      <c r="DF753" s="38">
        <v>0.35393849999999999</v>
      </c>
      <c r="DG753" s="38">
        <v>0.31542920000000002</v>
      </c>
      <c r="DH753" s="38">
        <v>0.36836020000000003</v>
      </c>
      <c r="DI753" s="38">
        <v>0.3773454</v>
      </c>
      <c r="DJ753" s="38">
        <v>0.180393</v>
      </c>
      <c r="DK753" s="38">
        <v>4.9665099999999997E-2</v>
      </c>
      <c r="DL753" s="38">
        <v>-0.36496659999999997</v>
      </c>
      <c r="DM753" s="38">
        <v>-7.7468999999999996E-2</v>
      </c>
      <c r="DN753" s="38">
        <v>-0.19657910000000001</v>
      </c>
      <c r="DO753" s="38">
        <v>-0.35017540000000003</v>
      </c>
      <c r="DP753" s="38">
        <v>-0.38702140000000002</v>
      </c>
      <c r="DQ753" s="38">
        <v>-0.34120299999999998</v>
      </c>
      <c r="DR753" s="38">
        <v>8.9708899999999994E-2</v>
      </c>
      <c r="DS753" s="38">
        <v>0.43666749999999999</v>
      </c>
      <c r="DT753" s="38">
        <v>0.5985085</v>
      </c>
      <c r="DU753" s="38">
        <v>0.78665289999999999</v>
      </c>
      <c r="DV753" s="38">
        <v>0.94076409999999999</v>
      </c>
      <c r="DW753" s="38">
        <v>0.4979692</v>
      </c>
      <c r="DX753" s="38">
        <v>0.45262010000000003</v>
      </c>
      <c r="DY753" s="38">
        <v>9.3243999999999994E-2</v>
      </c>
      <c r="DZ753" s="38">
        <v>0.31232739999999998</v>
      </c>
      <c r="EA753" s="38">
        <v>0.48566140000000002</v>
      </c>
      <c r="EB753" s="38">
        <v>0.32195560000000001</v>
      </c>
      <c r="EC753" s="38">
        <v>0.20715410000000001</v>
      </c>
      <c r="ED753" s="38">
        <v>0.41610710000000001</v>
      </c>
      <c r="EE753" s="38">
        <v>0.3655371</v>
      </c>
      <c r="EF753" s="38">
        <v>0.41492109999999999</v>
      </c>
      <c r="EG753" s="38">
        <v>0.43043809999999999</v>
      </c>
      <c r="EH753" s="38">
        <v>0.2231726</v>
      </c>
      <c r="EI753" s="38">
        <v>0.106839</v>
      </c>
      <c r="EJ753" s="38">
        <v>-0.2774296</v>
      </c>
      <c r="EK753" s="38">
        <v>-1.3453100000000001E-2</v>
      </c>
      <c r="EL753" s="38">
        <v>-0.1247168</v>
      </c>
      <c r="EM753" s="38">
        <v>-0.27624510000000002</v>
      </c>
      <c r="EN753" s="38">
        <v>-0.31057200000000001</v>
      </c>
      <c r="EO753" s="38">
        <v>-0.26797910000000003</v>
      </c>
      <c r="EP753" s="38">
        <v>0.13939029999999999</v>
      </c>
      <c r="EQ753" s="38">
        <v>0.4833171</v>
      </c>
      <c r="ER753" s="38">
        <v>0.70453089999999996</v>
      </c>
      <c r="ES753" s="38">
        <v>0.9239328</v>
      </c>
      <c r="ET753" s="38">
        <v>1.119049</v>
      </c>
      <c r="EU753" s="38">
        <v>0.7211379</v>
      </c>
      <c r="EV753" s="38">
        <v>0.73322569999999998</v>
      </c>
      <c r="EW753" s="38">
        <v>0.35773820000000001</v>
      </c>
      <c r="EX753" s="38">
        <v>0.44521159999999999</v>
      </c>
      <c r="EY753" s="38">
        <v>0.61273929999999999</v>
      </c>
      <c r="EZ753" s="38">
        <v>0.44780419999999999</v>
      </c>
      <c r="FA753" s="38">
        <v>0.32467420000000002</v>
      </c>
      <c r="FB753" s="38">
        <v>84.550820000000002</v>
      </c>
      <c r="FC753" s="38">
        <v>83.31156</v>
      </c>
      <c r="FD753" s="38">
        <v>82.03143</v>
      </c>
      <c r="FE753" s="38">
        <v>80.893069999999994</v>
      </c>
      <c r="FF753" s="38">
        <v>79.749440000000007</v>
      </c>
      <c r="FG753" s="38">
        <v>79.313730000000007</v>
      </c>
      <c r="FH753" s="38">
        <v>78.598050000000001</v>
      </c>
      <c r="FI753" s="38">
        <v>80.823490000000007</v>
      </c>
      <c r="FJ753" s="38">
        <v>85.825869999999995</v>
      </c>
      <c r="FK753" s="38">
        <v>91.691140000000004</v>
      </c>
      <c r="FL753" s="38">
        <v>96.286709999999999</v>
      </c>
      <c r="FM753" s="38">
        <v>100.9019</v>
      </c>
      <c r="FN753" s="38">
        <v>104.22580000000001</v>
      </c>
      <c r="FO753" s="38">
        <v>107.2884</v>
      </c>
      <c r="FP753" s="38">
        <v>109.4776</v>
      </c>
      <c r="FQ753" s="38">
        <v>111.15949999999999</v>
      </c>
      <c r="FR753" s="38">
        <v>111.08920000000001</v>
      </c>
      <c r="FS753" s="38">
        <v>109.7347</v>
      </c>
      <c r="FT753" s="38">
        <v>106.87820000000001</v>
      </c>
      <c r="FU753" s="38">
        <v>101.2717</v>
      </c>
      <c r="FV753" s="38">
        <v>96.191670000000002</v>
      </c>
      <c r="FW753">
        <v>93.262960000000007</v>
      </c>
      <c r="FX753">
        <v>91.284710000000004</v>
      </c>
      <c r="FY753">
        <v>88.725430000000003</v>
      </c>
      <c r="FZ753">
        <v>0.26416020000000001</v>
      </c>
      <c r="GA753">
        <v>1.495941</v>
      </c>
      <c r="GB753">
        <v>1</v>
      </c>
    </row>
    <row r="754" spans="1:184" x14ac:dyDescent="0.3">
      <c r="A754" t="s">
        <v>279</v>
      </c>
      <c r="B754" t="s">
        <v>185</v>
      </c>
      <c r="C754" t="s">
        <v>1</v>
      </c>
      <c r="D754" t="s">
        <v>1</v>
      </c>
      <c r="E754" t="s">
        <v>1</v>
      </c>
      <c r="F754" t="s">
        <v>1</v>
      </c>
      <c r="G754" t="s">
        <v>1</v>
      </c>
      <c r="H754" s="40" t="s">
        <v>1</v>
      </c>
      <c r="I754" s="18" t="s">
        <v>1</v>
      </c>
      <c r="J754" s="38" t="s">
        <v>1</v>
      </c>
      <c r="K754" s="18">
        <v>44811</v>
      </c>
      <c r="L754" s="38">
        <v>3094</v>
      </c>
      <c r="M754" s="38">
        <v>3094</v>
      </c>
      <c r="N754" s="38">
        <v>11.86787</v>
      </c>
      <c r="O754" s="38">
        <v>11.32917</v>
      </c>
      <c r="P754" s="38">
        <v>10.986330000000001</v>
      </c>
      <c r="Q754" s="38">
        <v>10.61599</v>
      </c>
      <c r="R754" s="38">
        <v>10.64578</v>
      </c>
      <c r="S754" s="38">
        <v>11.314769999999999</v>
      </c>
      <c r="T754" s="38">
        <v>12.23887</v>
      </c>
      <c r="U754" s="38">
        <v>14.274760000000001</v>
      </c>
      <c r="V754" s="38">
        <v>16.769410000000001</v>
      </c>
      <c r="W754" s="38">
        <v>18.54233</v>
      </c>
      <c r="X754" s="38">
        <v>19.802759999999999</v>
      </c>
      <c r="Y754" s="38">
        <v>20.88626</v>
      </c>
      <c r="Z754" s="38">
        <v>21.447120000000002</v>
      </c>
      <c r="AA754" s="38">
        <v>22.164860000000001</v>
      </c>
      <c r="AB754" s="38">
        <v>22.531140000000001</v>
      </c>
      <c r="AC754" s="38">
        <v>22.530149999999999</v>
      </c>
      <c r="AD754" s="38">
        <v>21.822209999999998</v>
      </c>
      <c r="AE754" s="38">
        <v>20.355250000000002</v>
      </c>
      <c r="AF754" s="38">
        <v>19.443660000000001</v>
      </c>
      <c r="AG754" s="38">
        <v>18.584769999999999</v>
      </c>
      <c r="AH754" s="38">
        <v>17.061910000000001</v>
      </c>
      <c r="AI754" s="38">
        <v>15.1347</v>
      </c>
      <c r="AJ754" s="38">
        <v>13.306929999999999</v>
      </c>
      <c r="AK754" s="38">
        <v>12.155279999999999</v>
      </c>
      <c r="AL754" s="38">
        <v>0.1705217</v>
      </c>
      <c r="AM754" s="38">
        <v>0.13088150000000001</v>
      </c>
      <c r="AN754" s="38">
        <v>0.2181941</v>
      </c>
      <c r="AO754" s="38">
        <v>0.2118468</v>
      </c>
      <c r="AP754" s="38">
        <v>3.7627899999999999E-2</v>
      </c>
      <c r="AQ754" s="38">
        <v>-0.16241249999999999</v>
      </c>
      <c r="AR754" s="38">
        <v>-0.63278869999999998</v>
      </c>
      <c r="AS754" s="38">
        <v>-0.27507019999999999</v>
      </c>
      <c r="AT754" s="38">
        <v>-0.3107086</v>
      </c>
      <c r="AU754" s="38">
        <v>-0.28155570000000002</v>
      </c>
      <c r="AV754" s="38">
        <v>-0.26835110000000001</v>
      </c>
      <c r="AW754" s="38">
        <v>-0.14012089999999999</v>
      </c>
      <c r="AX754" s="38">
        <v>2.42811E-2</v>
      </c>
      <c r="AY754" s="38">
        <v>0.1650904</v>
      </c>
      <c r="AZ754" s="38">
        <v>-8.2630700000000001E-2</v>
      </c>
      <c r="BA754" s="38">
        <v>-0.37648989999999999</v>
      </c>
      <c r="BB754" s="38">
        <v>-0.50556210000000001</v>
      </c>
      <c r="BC754" s="38">
        <v>-0.89679589999999998</v>
      </c>
      <c r="BD754" s="38">
        <v>-1.3126899999999999</v>
      </c>
      <c r="BE754" s="38">
        <v>-1.7456780000000001</v>
      </c>
      <c r="BF754" s="38">
        <v>-0.45521250000000002</v>
      </c>
      <c r="BG754" s="38">
        <v>0.53749950000000002</v>
      </c>
      <c r="BH754" s="38">
        <v>0.2545113</v>
      </c>
      <c r="BI754" s="38">
        <v>0.1312325</v>
      </c>
      <c r="BJ754" s="38">
        <v>0.22078539999999999</v>
      </c>
      <c r="BK754" s="38">
        <v>0.1811258</v>
      </c>
      <c r="BL754" s="38">
        <v>0.25413780000000002</v>
      </c>
      <c r="BM754" s="38">
        <v>0.2435909</v>
      </c>
      <c r="BN754" s="38">
        <v>6.9075200000000003E-2</v>
      </c>
      <c r="BO754" s="38">
        <v>-0.10880960000000001</v>
      </c>
      <c r="BP754" s="38">
        <v>-0.56511040000000001</v>
      </c>
      <c r="BQ754" s="38">
        <v>-0.21973129999999999</v>
      </c>
      <c r="BR754" s="38">
        <v>-0.2556119</v>
      </c>
      <c r="BS754" s="38">
        <v>-0.22642950000000001</v>
      </c>
      <c r="BT754" s="38">
        <v>-0.20305400000000001</v>
      </c>
      <c r="BU754" s="38">
        <v>-7.9765199999999994E-2</v>
      </c>
      <c r="BV754" s="38">
        <v>4.9552899999999997E-2</v>
      </c>
      <c r="BW754" s="38">
        <v>0.20422580000000001</v>
      </c>
      <c r="BX754" s="38">
        <v>2.7531000000000001E-3</v>
      </c>
      <c r="BY754" s="38">
        <v>-0.2446094</v>
      </c>
      <c r="BZ754" s="38">
        <v>-0.32667200000000002</v>
      </c>
      <c r="CA754" s="38">
        <v>-0.66389640000000005</v>
      </c>
      <c r="CB754" s="38">
        <v>-1.028359</v>
      </c>
      <c r="CC754" s="38">
        <v>-1.4605490000000001</v>
      </c>
      <c r="CD754" s="38">
        <v>-0.30806939999999999</v>
      </c>
      <c r="CE754" s="38">
        <v>0.62809959999999998</v>
      </c>
      <c r="CF754" s="38">
        <v>0.3360475</v>
      </c>
      <c r="CG754" s="38">
        <v>0.19813420000000001</v>
      </c>
      <c r="CH754" s="38">
        <v>0.25559779999999999</v>
      </c>
      <c r="CI754" s="38">
        <v>0.2159249</v>
      </c>
      <c r="CJ754" s="38">
        <v>0.27903230000000001</v>
      </c>
      <c r="CK754" s="38">
        <v>0.2655768</v>
      </c>
      <c r="CL754" s="38">
        <v>9.0855500000000006E-2</v>
      </c>
      <c r="CM754" s="38">
        <v>-7.1684499999999998E-2</v>
      </c>
      <c r="CN754" s="38">
        <v>-0.51823649999999999</v>
      </c>
      <c r="CO754" s="38">
        <v>-0.1814038</v>
      </c>
      <c r="CP754" s="38">
        <v>-0.21745210000000001</v>
      </c>
      <c r="CQ754" s="38">
        <v>-0.18824920000000001</v>
      </c>
      <c r="CR754" s="38">
        <v>-0.15782950000000001</v>
      </c>
      <c r="CS754" s="38">
        <v>-3.7962999999999997E-2</v>
      </c>
      <c r="CT754" s="38">
        <v>6.7056000000000004E-2</v>
      </c>
      <c r="CU754" s="38">
        <v>0.23133090000000001</v>
      </c>
      <c r="CV754" s="38">
        <v>6.1889699999999999E-2</v>
      </c>
      <c r="CW754" s="38">
        <v>-0.1532694</v>
      </c>
      <c r="CX754" s="38">
        <v>-0.20277319999999999</v>
      </c>
      <c r="CY754" s="38">
        <v>-0.50259089999999995</v>
      </c>
      <c r="CZ754" s="38">
        <v>-0.83143180000000005</v>
      </c>
      <c r="DA754" s="38">
        <v>-1.263069</v>
      </c>
      <c r="DB754" s="38">
        <v>-0.2061586</v>
      </c>
      <c r="DC754" s="38">
        <v>0.69084889999999999</v>
      </c>
      <c r="DD754" s="38">
        <v>0.39251920000000001</v>
      </c>
      <c r="DE754" s="38">
        <v>0.2444702</v>
      </c>
      <c r="DF754" s="38">
        <v>0.29041030000000001</v>
      </c>
      <c r="DG754" s="38">
        <v>0.250724</v>
      </c>
      <c r="DH754" s="38">
        <v>0.3039268</v>
      </c>
      <c r="DI754" s="38">
        <v>0.2875626</v>
      </c>
      <c r="DJ754" s="38">
        <v>0.11263579999999999</v>
      </c>
      <c r="DK754" s="38">
        <v>-3.4559300000000001E-2</v>
      </c>
      <c r="DL754" s="38">
        <v>-0.47136270000000002</v>
      </c>
      <c r="DM754" s="38">
        <v>-0.14307629999999999</v>
      </c>
      <c r="DN754" s="38">
        <v>-0.17929229999999999</v>
      </c>
      <c r="DO754" s="38">
        <v>-0.15006900000000001</v>
      </c>
      <c r="DP754" s="38">
        <v>-0.11260489999999999</v>
      </c>
      <c r="DQ754" s="38">
        <v>3.8392000000000001E-3</v>
      </c>
      <c r="DR754" s="38">
        <v>8.4559200000000001E-2</v>
      </c>
      <c r="DS754" s="38">
        <v>0.258436</v>
      </c>
      <c r="DT754" s="38">
        <v>0.1210263</v>
      </c>
      <c r="DU754" s="38">
        <v>-6.1929400000000003E-2</v>
      </c>
      <c r="DV754" s="38">
        <v>-7.8874399999999997E-2</v>
      </c>
      <c r="DW754" s="38">
        <v>-0.34128540000000002</v>
      </c>
      <c r="DX754" s="38">
        <v>-0.63450499999999999</v>
      </c>
      <c r="DY754" s="38">
        <v>-1.0655889999999999</v>
      </c>
      <c r="DZ754" s="38">
        <v>-0.1042477</v>
      </c>
      <c r="EA754" s="38">
        <v>0.75359830000000005</v>
      </c>
      <c r="EB754" s="38">
        <v>0.44899090000000003</v>
      </c>
      <c r="EC754" s="38">
        <v>0.29080610000000001</v>
      </c>
      <c r="ED754" s="38">
        <v>0.34067389999999997</v>
      </c>
      <c r="EE754" s="38">
        <v>0.30096830000000002</v>
      </c>
      <c r="EF754" s="38">
        <v>0.33987050000000002</v>
      </c>
      <c r="EG754" s="38">
        <v>0.3193067</v>
      </c>
      <c r="EH754" s="38">
        <v>0.14408319999999999</v>
      </c>
      <c r="EI754" s="38">
        <v>1.9043500000000001E-2</v>
      </c>
      <c r="EJ754" s="38">
        <v>-0.4036843</v>
      </c>
      <c r="EK754" s="38">
        <v>-8.7737499999999996E-2</v>
      </c>
      <c r="EL754" s="38">
        <v>-0.1241956</v>
      </c>
      <c r="EM754" s="38">
        <v>-9.4942799999999994E-2</v>
      </c>
      <c r="EN754" s="38">
        <v>-4.7307799999999997E-2</v>
      </c>
      <c r="EO754" s="38">
        <v>6.4195000000000002E-2</v>
      </c>
      <c r="EP754" s="38">
        <v>0.109831</v>
      </c>
      <c r="EQ754" s="38">
        <v>0.29757139999999999</v>
      </c>
      <c r="ER754" s="38">
        <v>0.20641019999999999</v>
      </c>
      <c r="ES754" s="38">
        <v>6.9951100000000002E-2</v>
      </c>
      <c r="ET754" s="38">
        <v>0.1000157</v>
      </c>
      <c r="EU754" s="38">
        <v>-0.1083858</v>
      </c>
      <c r="EV754" s="38">
        <v>-0.35017389999999998</v>
      </c>
      <c r="EW754" s="38">
        <v>-0.78045889999999996</v>
      </c>
      <c r="EX754" s="38">
        <v>4.28954E-2</v>
      </c>
      <c r="EY754" s="38">
        <v>0.84419829999999996</v>
      </c>
      <c r="EZ754" s="38">
        <v>0.53052710000000003</v>
      </c>
      <c r="FA754" s="38">
        <v>0.35770780000000002</v>
      </c>
      <c r="FB754" s="38">
        <v>87.130840000000006</v>
      </c>
      <c r="FC754" s="38">
        <v>85.578479999999999</v>
      </c>
      <c r="FD754" s="38">
        <v>83.289990000000003</v>
      </c>
      <c r="FE754" s="38">
        <v>82.048270000000002</v>
      </c>
      <c r="FF754" s="38">
        <v>80.779719999999998</v>
      </c>
      <c r="FG754" s="38">
        <v>78.856409999999997</v>
      </c>
      <c r="FH754" s="38">
        <v>78.115359999999995</v>
      </c>
      <c r="FI754" s="38">
        <v>78.963729999999998</v>
      </c>
      <c r="FJ754" s="38">
        <v>83.818989999999999</v>
      </c>
      <c r="FK754" s="38">
        <v>89.383319999999998</v>
      </c>
      <c r="FL754" s="38">
        <v>94.592089999999999</v>
      </c>
      <c r="FM754" s="38">
        <v>98.307249999999996</v>
      </c>
      <c r="FN754" s="38">
        <v>101.7047</v>
      </c>
      <c r="FO754" s="38">
        <v>104.18429999999999</v>
      </c>
      <c r="FP754" s="38">
        <v>105.8931</v>
      </c>
      <c r="FQ754" s="38">
        <v>106.9087</v>
      </c>
      <c r="FR754" s="38">
        <v>106.90300000000001</v>
      </c>
      <c r="FS754" s="38">
        <v>105.4071</v>
      </c>
      <c r="FT754" s="38">
        <v>102.3972</v>
      </c>
      <c r="FU754" s="38">
        <v>97.972769999999997</v>
      </c>
      <c r="FV754" s="38">
        <v>94.361069999999998</v>
      </c>
      <c r="FW754">
        <v>91.739490000000004</v>
      </c>
      <c r="FX754">
        <v>88.942539999999994</v>
      </c>
      <c r="FY754">
        <v>86.202060000000003</v>
      </c>
      <c r="FZ754">
        <v>0.2869235</v>
      </c>
      <c r="GA754">
        <v>1.7068490000000001</v>
      </c>
      <c r="GB754">
        <v>1</v>
      </c>
    </row>
    <row r="755" spans="1:184" x14ac:dyDescent="0.3">
      <c r="A755" t="s">
        <v>279</v>
      </c>
      <c r="B755" t="s">
        <v>185</v>
      </c>
      <c r="C755" t="s">
        <v>1</v>
      </c>
      <c r="D755" t="s">
        <v>1</v>
      </c>
      <c r="E755" t="s">
        <v>1</v>
      </c>
      <c r="F755" t="s">
        <v>1</v>
      </c>
      <c r="G755" t="s">
        <v>1</v>
      </c>
      <c r="H755" s="40" t="s">
        <v>1</v>
      </c>
      <c r="I755" s="18" t="s">
        <v>1</v>
      </c>
      <c r="J755" s="38" t="s">
        <v>1</v>
      </c>
      <c r="K755" s="18" t="s">
        <v>2</v>
      </c>
      <c r="L755" s="38">
        <v>3105</v>
      </c>
      <c r="M755" s="38">
        <v>3105</v>
      </c>
      <c r="N755" s="38">
        <v>10.397729999999999</v>
      </c>
      <c r="O755" s="38">
        <v>9.9381339999999998</v>
      </c>
      <c r="P755" s="38">
        <v>9.6224679999999996</v>
      </c>
      <c r="Q755" s="38">
        <v>9.3191199999999998</v>
      </c>
      <c r="R755" s="38">
        <v>9.3591529999999992</v>
      </c>
      <c r="S755" s="38">
        <v>9.9700679999999995</v>
      </c>
      <c r="T755" s="38">
        <v>10.735290000000001</v>
      </c>
      <c r="U755" s="38">
        <v>12.488910000000001</v>
      </c>
      <c r="V755" s="38">
        <v>14.72273</v>
      </c>
      <c r="W755" s="38">
        <v>16.215730000000001</v>
      </c>
      <c r="X755" s="38">
        <v>17.339089999999999</v>
      </c>
      <c r="Y755" s="38">
        <v>18.287839999999999</v>
      </c>
      <c r="Z755" s="38">
        <v>18.857119999999998</v>
      </c>
      <c r="AA755" s="38">
        <v>19.55667</v>
      </c>
      <c r="AB755" s="38">
        <v>19.95149</v>
      </c>
      <c r="AC755" s="38">
        <v>19.954750000000001</v>
      </c>
      <c r="AD755" s="38">
        <v>19.43486</v>
      </c>
      <c r="AE755" s="38">
        <v>18.08089</v>
      </c>
      <c r="AF755" s="38">
        <v>17.171130000000002</v>
      </c>
      <c r="AG755" s="38">
        <v>16.36177</v>
      </c>
      <c r="AH755" s="38">
        <v>15.32305</v>
      </c>
      <c r="AI755" s="38">
        <v>13.73043</v>
      </c>
      <c r="AJ755" s="38">
        <v>12.239520000000001</v>
      </c>
      <c r="AK755" s="38">
        <v>11.25648</v>
      </c>
      <c r="AL755" s="38">
        <v>-8.3705100000000005E-2</v>
      </c>
      <c r="AM755" s="38">
        <v>-5.2732800000000003E-2</v>
      </c>
      <c r="AN755" s="38">
        <v>-6.8633000000000001E-3</v>
      </c>
      <c r="AO755" s="38">
        <v>1.48205E-2</v>
      </c>
      <c r="AP755" s="38">
        <v>1.5344500000000001E-2</v>
      </c>
      <c r="AQ755" s="38">
        <v>-2.7921700000000001E-2</v>
      </c>
      <c r="AR755" s="38">
        <v>-0.12800790000000001</v>
      </c>
      <c r="AS755" s="38">
        <v>-2.3477899999999999E-2</v>
      </c>
      <c r="AT755" s="38">
        <v>-0.10537000000000001</v>
      </c>
      <c r="AU755" s="38">
        <v>-0.18484300000000001</v>
      </c>
      <c r="AV755" s="38">
        <v>-0.20864849999999999</v>
      </c>
      <c r="AW755" s="38">
        <v>-0.16353790000000001</v>
      </c>
      <c r="AX755" s="38">
        <v>-4.0185400000000003E-2</v>
      </c>
      <c r="AY755" s="38">
        <v>6.2577900000000006E-2</v>
      </c>
      <c r="AZ755" s="38">
        <v>8.5037799999999997E-2</v>
      </c>
      <c r="BA755" s="38">
        <v>3.36406E-2</v>
      </c>
      <c r="BB755" s="38">
        <v>0.1326949</v>
      </c>
      <c r="BC755" s="38">
        <v>-5.3267999999999996E-3</v>
      </c>
      <c r="BD755" s="38">
        <v>-0.1305413</v>
      </c>
      <c r="BE755" s="38">
        <v>-0.2502626</v>
      </c>
      <c r="BF755" s="38">
        <v>-4.4597999999999999E-3</v>
      </c>
      <c r="BG755" s="38">
        <v>-1.4198000000000001E-2</v>
      </c>
      <c r="BH755" s="38">
        <v>-6.2931699999999993E-2</v>
      </c>
      <c r="BI755" s="38">
        <v>-7.7211199999999994E-2</v>
      </c>
      <c r="BJ755" s="38">
        <v>-4.41381E-2</v>
      </c>
      <c r="BK755" s="38">
        <v>-1.7637699999999999E-2</v>
      </c>
      <c r="BL755" s="38">
        <v>2.72261E-2</v>
      </c>
      <c r="BM755" s="38">
        <v>3.9096100000000002E-2</v>
      </c>
      <c r="BN755" s="38">
        <v>3.26913E-2</v>
      </c>
      <c r="BO755" s="38">
        <v>1.01025E-2</v>
      </c>
      <c r="BP755" s="38">
        <v>-6.8636500000000003E-2</v>
      </c>
      <c r="BQ755" s="38">
        <v>-1.8579999999999999E-4</v>
      </c>
      <c r="BR755" s="38">
        <v>-6.7479700000000004E-2</v>
      </c>
      <c r="BS755" s="38">
        <v>-0.13813729999999999</v>
      </c>
      <c r="BT755" s="38">
        <v>-0.1609236</v>
      </c>
      <c r="BU755" s="38">
        <v>-0.12513949999999999</v>
      </c>
      <c r="BV755" s="38">
        <v>-2.2678799999999999E-2</v>
      </c>
      <c r="BW755" s="38">
        <v>9.0070600000000001E-2</v>
      </c>
      <c r="BX755" s="38">
        <v>0.136632</v>
      </c>
      <c r="BY755" s="38">
        <v>0.1072095</v>
      </c>
      <c r="BZ755" s="38">
        <v>0.22797300000000001</v>
      </c>
      <c r="CA755" s="38">
        <v>9.7037100000000001E-2</v>
      </c>
      <c r="CB755" s="38">
        <v>-1.7769000000000001E-3</v>
      </c>
      <c r="CC755" s="38">
        <v>-9.9746899999999999E-2</v>
      </c>
      <c r="CD755" s="38">
        <v>7.0080199999999995E-2</v>
      </c>
      <c r="CE755" s="38">
        <v>5.6149999999999999E-2</v>
      </c>
      <c r="CF755" s="38">
        <v>-3.5747999999999999E-3</v>
      </c>
      <c r="CG755" s="38">
        <v>-2.95004E-2</v>
      </c>
      <c r="CH755" s="38">
        <v>-1.6734200000000001E-2</v>
      </c>
      <c r="CI755" s="38">
        <v>6.6690999999999999E-3</v>
      </c>
      <c r="CJ755" s="38">
        <v>5.0836300000000001E-2</v>
      </c>
      <c r="CK755" s="38">
        <v>5.5909399999999998E-2</v>
      </c>
      <c r="CL755" s="38">
        <v>4.4705599999999998E-2</v>
      </c>
      <c r="CM755" s="38">
        <v>3.6437900000000002E-2</v>
      </c>
      <c r="CN755" s="38">
        <v>-2.7516100000000002E-2</v>
      </c>
      <c r="CO755" s="38">
        <v>1.5946200000000001E-2</v>
      </c>
      <c r="CP755" s="38">
        <v>-4.1237099999999999E-2</v>
      </c>
      <c r="CQ755" s="38">
        <v>-0.1057891</v>
      </c>
      <c r="CR755" s="38">
        <v>-0.12786939999999999</v>
      </c>
      <c r="CS755" s="38">
        <v>-9.8544900000000005E-2</v>
      </c>
      <c r="CT755" s="38">
        <v>-1.05538E-2</v>
      </c>
      <c r="CU755" s="38">
        <v>0.109112</v>
      </c>
      <c r="CV755" s="38">
        <v>0.17236599999999999</v>
      </c>
      <c r="CW755" s="38">
        <v>0.158163</v>
      </c>
      <c r="CX755" s="38">
        <v>0.29396240000000001</v>
      </c>
      <c r="CY755" s="38">
        <v>0.167934</v>
      </c>
      <c r="CZ755" s="38">
        <v>8.7404899999999994E-2</v>
      </c>
      <c r="DA755" s="38">
        <v>4.4999000000000003E-3</v>
      </c>
      <c r="DB755" s="38">
        <v>0.12170640000000001</v>
      </c>
      <c r="DC755" s="38">
        <v>0.10487290000000001</v>
      </c>
      <c r="DD755" s="38">
        <v>3.7535600000000002E-2</v>
      </c>
      <c r="DE755" s="38">
        <v>3.5441000000000001E-3</v>
      </c>
      <c r="DF755" s="38">
        <v>1.0669700000000001E-2</v>
      </c>
      <c r="DG755" s="38">
        <v>3.0975900000000001E-2</v>
      </c>
      <c r="DH755" s="38">
        <v>7.4446499999999999E-2</v>
      </c>
      <c r="DI755" s="38">
        <v>7.2722700000000001E-2</v>
      </c>
      <c r="DJ755" s="38">
        <v>5.6719899999999997E-2</v>
      </c>
      <c r="DK755" s="38">
        <v>6.2773399999999993E-2</v>
      </c>
      <c r="DL755" s="38">
        <v>1.3604399999999999E-2</v>
      </c>
      <c r="DM755" s="38">
        <v>3.2078299999999997E-2</v>
      </c>
      <c r="DN755" s="38">
        <v>-1.49944E-2</v>
      </c>
      <c r="DO755" s="38">
        <v>-7.3440800000000001E-2</v>
      </c>
      <c r="DP755" s="38">
        <v>-9.4815300000000005E-2</v>
      </c>
      <c r="DQ755" s="38">
        <v>-7.1950299999999995E-2</v>
      </c>
      <c r="DR755" s="38">
        <v>1.5712E-3</v>
      </c>
      <c r="DS755" s="38">
        <v>0.1281534</v>
      </c>
      <c r="DT755" s="38">
        <v>0.20810000000000001</v>
      </c>
      <c r="DU755" s="38">
        <v>0.20911650000000001</v>
      </c>
      <c r="DV755" s="38">
        <v>0.35995169999999999</v>
      </c>
      <c r="DW755" s="38">
        <v>0.23883090000000001</v>
      </c>
      <c r="DX755" s="38">
        <v>0.17658670000000001</v>
      </c>
      <c r="DY755" s="38">
        <v>0.1087466</v>
      </c>
      <c r="DZ755" s="38">
        <v>0.1733325</v>
      </c>
      <c r="EA755" s="38">
        <v>0.1535957</v>
      </c>
      <c r="EB755" s="38">
        <v>7.8645999999999994E-2</v>
      </c>
      <c r="EC755" s="38">
        <v>3.6588500000000003E-2</v>
      </c>
      <c r="ED755" s="38">
        <v>5.0236599999999999E-2</v>
      </c>
      <c r="EE755" s="38">
        <v>6.6071000000000005E-2</v>
      </c>
      <c r="EF755" s="38">
        <v>0.1085358</v>
      </c>
      <c r="EG755" s="38">
        <v>9.6998399999999999E-2</v>
      </c>
      <c r="EH755" s="38">
        <v>7.4066699999999999E-2</v>
      </c>
      <c r="EI755" s="38">
        <v>0.1007975</v>
      </c>
      <c r="EJ755" s="38">
        <v>7.2975799999999993E-2</v>
      </c>
      <c r="EK755" s="38">
        <v>5.5370299999999997E-2</v>
      </c>
      <c r="EL755" s="38">
        <v>2.2895800000000001E-2</v>
      </c>
      <c r="EM755" s="38">
        <v>-2.6735200000000001E-2</v>
      </c>
      <c r="EN755" s="38">
        <v>-4.7090399999999998E-2</v>
      </c>
      <c r="EO755" s="38">
        <v>-3.3551900000000003E-2</v>
      </c>
      <c r="EP755" s="38">
        <v>1.90777E-2</v>
      </c>
      <c r="EQ755" s="38">
        <v>0.15564610000000001</v>
      </c>
      <c r="ER755" s="38">
        <v>0.25969419999999999</v>
      </c>
      <c r="ES755" s="38">
        <v>0.28268539999999998</v>
      </c>
      <c r="ET755" s="38">
        <v>0.45522990000000002</v>
      </c>
      <c r="EU755" s="38">
        <v>0.34119470000000002</v>
      </c>
      <c r="EV755" s="38">
        <v>0.30535099999999998</v>
      </c>
      <c r="EW755" s="38">
        <v>0.2592623</v>
      </c>
      <c r="EX755" s="38">
        <v>0.2478725</v>
      </c>
      <c r="EY755" s="38">
        <v>0.2239438</v>
      </c>
      <c r="EZ755" s="38">
        <v>0.13800290000000001</v>
      </c>
      <c r="FA755" s="38">
        <v>8.4299399999999997E-2</v>
      </c>
      <c r="FB755" s="38">
        <v>79.502309999999994</v>
      </c>
      <c r="FC755" s="38">
        <v>78.155690000000007</v>
      </c>
      <c r="FD755" s="38">
        <v>76.559190000000001</v>
      </c>
      <c r="FE755" s="38">
        <v>74.973950000000002</v>
      </c>
      <c r="FF755" s="38">
        <v>73.699870000000004</v>
      </c>
      <c r="FG755" s="38">
        <v>72.601020000000005</v>
      </c>
      <c r="FH755" s="38">
        <v>72.327070000000006</v>
      </c>
      <c r="FI755" s="38">
        <v>74.820689999999999</v>
      </c>
      <c r="FJ755" s="38">
        <v>79.220489999999998</v>
      </c>
      <c r="FK755" s="38">
        <v>83.867580000000004</v>
      </c>
      <c r="FL755" s="38">
        <v>88.246600000000001</v>
      </c>
      <c r="FM755" s="38">
        <v>92.193290000000005</v>
      </c>
      <c r="FN755" s="38">
        <v>95.424059999999997</v>
      </c>
      <c r="FO755" s="38">
        <v>98.010990000000007</v>
      </c>
      <c r="FP755" s="38">
        <v>99.980350000000001</v>
      </c>
      <c r="FQ755" s="38">
        <v>101.28740000000001</v>
      </c>
      <c r="FR755" s="38">
        <v>101.6938</v>
      </c>
      <c r="FS755" s="38">
        <v>100.9832</v>
      </c>
      <c r="FT755" s="38">
        <v>99.168400000000005</v>
      </c>
      <c r="FU755" s="38">
        <v>95.688990000000004</v>
      </c>
      <c r="FV755" s="38">
        <v>91.264309999999995</v>
      </c>
      <c r="FW755">
        <v>87.606020000000001</v>
      </c>
      <c r="FX755">
        <v>84.728260000000006</v>
      </c>
      <c r="FY755">
        <v>82.186449999999994</v>
      </c>
      <c r="FZ755">
        <v>0.1375149</v>
      </c>
      <c r="GA755">
        <v>0.81815329999999997</v>
      </c>
      <c r="GB755">
        <v>1</v>
      </c>
    </row>
    <row r="756" spans="1:184" x14ac:dyDescent="0.3">
      <c r="A756" t="s">
        <v>279</v>
      </c>
      <c r="B756" t="s">
        <v>186</v>
      </c>
      <c r="C756" t="s">
        <v>1</v>
      </c>
      <c r="D756" t="s">
        <v>1</v>
      </c>
      <c r="E756" t="s">
        <v>1</v>
      </c>
      <c r="F756" t="s">
        <v>1</v>
      </c>
      <c r="G756" t="s">
        <v>1</v>
      </c>
      <c r="H756" s="40" t="s">
        <v>1</v>
      </c>
      <c r="I756" s="18" t="s">
        <v>1</v>
      </c>
      <c r="J756" s="38" t="s">
        <v>1</v>
      </c>
      <c r="K756" s="18">
        <v>44722</v>
      </c>
      <c r="L756" s="38">
        <v>1148</v>
      </c>
      <c r="M756" s="38">
        <v>1148</v>
      </c>
      <c r="N756" s="38">
        <v>11.14898</v>
      </c>
      <c r="O756" s="38">
        <v>10.838570000000001</v>
      </c>
      <c r="P756" s="38">
        <v>10.69835</v>
      </c>
      <c r="Q756" s="38">
        <v>11.02117</v>
      </c>
      <c r="R756" s="38">
        <v>12.47514</v>
      </c>
      <c r="S756" s="38">
        <v>16.581759999999999</v>
      </c>
      <c r="T756" s="38">
        <v>21.670570000000001</v>
      </c>
      <c r="U756" s="38">
        <v>25.34517</v>
      </c>
      <c r="V756" s="38">
        <v>27.42069</v>
      </c>
      <c r="W756" s="38">
        <v>28.105450000000001</v>
      </c>
      <c r="X756" s="38">
        <v>28.723199999999999</v>
      </c>
      <c r="Y756" s="38">
        <v>28.78941</v>
      </c>
      <c r="Z756" s="38">
        <v>28.211300000000001</v>
      </c>
      <c r="AA756" s="38">
        <v>27.790970000000002</v>
      </c>
      <c r="AB756" s="38">
        <v>25.339369999999999</v>
      </c>
      <c r="AC756" s="38">
        <v>21.561119999999999</v>
      </c>
      <c r="AD756" s="38">
        <v>17.878599999999999</v>
      </c>
      <c r="AE756" s="38">
        <v>15.376300000000001</v>
      </c>
      <c r="AF756" s="38">
        <v>14.307270000000001</v>
      </c>
      <c r="AG756" s="38">
        <v>13.7225</v>
      </c>
      <c r="AH756" s="38">
        <v>13.127230000000001</v>
      </c>
      <c r="AI756" s="38">
        <v>12.635339999999999</v>
      </c>
      <c r="AJ756" s="38">
        <v>11.65316</v>
      </c>
      <c r="AK756" s="38">
        <v>10.920389999999999</v>
      </c>
      <c r="AL756" s="38">
        <v>-0.1704002</v>
      </c>
      <c r="AM756" s="38">
        <v>-3.62098E-2</v>
      </c>
      <c r="AN756" s="38">
        <v>-0.11490740000000001</v>
      </c>
      <c r="AO756" s="38">
        <v>-9.4802499999999998E-2</v>
      </c>
      <c r="AP756" s="38">
        <v>-0.14058490000000001</v>
      </c>
      <c r="AQ756" s="38">
        <v>6.20449E-2</v>
      </c>
      <c r="AR756" s="38">
        <v>9.36144E-2</v>
      </c>
      <c r="AS756" s="38">
        <v>-0.26520939999999998</v>
      </c>
      <c r="AT756" s="38">
        <v>-0.29970970000000002</v>
      </c>
      <c r="AU756" s="38">
        <v>-0.2254844</v>
      </c>
      <c r="AV756" s="38">
        <v>-0.2223542</v>
      </c>
      <c r="AW756" s="38">
        <v>1.1374799999999999E-2</v>
      </c>
      <c r="AX756" s="38">
        <v>-6.7522200000000004E-2</v>
      </c>
      <c r="AY756" s="38">
        <v>-0.163304</v>
      </c>
      <c r="AZ756" s="38">
        <v>-0.17468210000000001</v>
      </c>
      <c r="BA756" s="38">
        <v>-0.25136180000000002</v>
      </c>
      <c r="BB756" s="38">
        <v>2.5379000000000001E-3</v>
      </c>
      <c r="BC756" s="38">
        <v>-1.1368999999999999E-3</v>
      </c>
      <c r="BD756" s="38">
        <v>-0.1990526</v>
      </c>
      <c r="BE756" s="38">
        <v>-0.27985169999999998</v>
      </c>
      <c r="BF756" s="38">
        <v>-4.0441100000000001E-2</v>
      </c>
      <c r="BG756" s="38">
        <v>-0.1491053</v>
      </c>
      <c r="BH756" s="38">
        <v>-0.4123214</v>
      </c>
      <c r="BI756" s="38">
        <v>-0.31852619999999998</v>
      </c>
      <c r="BJ756" s="38">
        <v>-0.11116479999999999</v>
      </c>
      <c r="BK756" s="38">
        <v>3.0080599999999999E-2</v>
      </c>
      <c r="BL756" s="38">
        <v>-4.7912900000000001E-2</v>
      </c>
      <c r="BM756" s="38">
        <v>-3.1399700000000003E-2</v>
      </c>
      <c r="BN756" s="38">
        <v>-9.6060199999999998E-2</v>
      </c>
      <c r="BO756" s="38">
        <v>0.14408370000000001</v>
      </c>
      <c r="BP756" s="38">
        <v>0.19622819999999999</v>
      </c>
      <c r="BQ756" s="38">
        <v>-0.1626775</v>
      </c>
      <c r="BR756" s="38">
        <v>-0.23313</v>
      </c>
      <c r="BS756" s="38">
        <v>-0.1246473</v>
      </c>
      <c r="BT756" s="38">
        <v>-0.1578977</v>
      </c>
      <c r="BU756" s="38">
        <v>8.3081299999999997E-2</v>
      </c>
      <c r="BV756" s="38">
        <v>-2.7181199999999999E-2</v>
      </c>
      <c r="BW756" s="38">
        <v>-0.1184225</v>
      </c>
      <c r="BX756" s="38">
        <v>-0.10537050000000001</v>
      </c>
      <c r="BY756" s="38">
        <v>-0.15787960000000001</v>
      </c>
      <c r="BZ756" s="38">
        <v>0.1413999</v>
      </c>
      <c r="CA756" s="38">
        <v>0.111887</v>
      </c>
      <c r="CB756" s="38">
        <v>-8.7618500000000002E-2</v>
      </c>
      <c r="CC756" s="38">
        <v>-0.19215769999999999</v>
      </c>
      <c r="CD756" s="38">
        <v>3.6727099999999999E-2</v>
      </c>
      <c r="CE756" s="38">
        <v>-6.5884300000000007E-2</v>
      </c>
      <c r="CF756" s="38">
        <v>-0.34403719999999999</v>
      </c>
      <c r="CG756" s="38">
        <v>-0.2456335</v>
      </c>
      <c r="CH756" s="38">
        <v>-7.0138599999999995E-2</v>
      </c>
      <c r="CI756" s="38">
        <v>7.5993199999999997E-2</v>
      </c>
      <c r="CJ756" s="38">
        <v>-1.5127000000000001E-3</v>
      </c>
      <c r="CK756" s="38">
        <v>1.25129E-2</v>
      </c>
      <c r="CL756" s="38">
        <v>-6.5222600000000006E-2</v>
      </c>
      <c r="CM756" s="38">
        <v>0.20090350000000001</v>
      </c>
      <c r="CN756" s="38">
        <v>0.26729829999999999</v>
      </c>
      <c r="CO756" s="38">
        <v>-9.1664200000000001E-2</v>
      </c>
      <c r="CP756" s="38">
        <v>-0.18701719999999999</v>
      </c>
      <c r="CQ756" s="38">
        <v>-5.4807799999999997E-2</v>
      </c>
      <c r="CR756" s="38">
        <v>-0.11325540000000001</v>
      </c>
      <c r="CS756" s="38">
        <v>0.1327451</v>
      </c>
      <c r="CT756" s="38">
        <v>7.5880000000000001E-4</v>
      </c>
      <c r="CU756" s="38">
        <v>-8.7337600000000001E-2</v>
      </c>
      <c r="CV756" s="38">
        <v>-5.73655E-2</v>
      </c>
      <c r="CW756" s="38">
        <v>-9.3133999999999995E-2</v>
      </c>
      <c r="CX756" s="38">
        <v>0.23757539999999999</v>
      </c>
      <c r="CY756" s="38">
        <v>0.190167</v>
      </c>
      <c r="CZ756" s="38">
        <v>-1.04396E-2</v>
      </c>
      <c r="DA756" s="38">
        <v>-0.13142110000000001</v>
      </c>
      <c r="DB756" s="38">
        <v>9.0173600000000007E-2</v>
      </c>
      <c r="DC756" s="38">
        <v>-8.2456000000000005E-3</v>
      </c>
      <c r="DD756" s="38">
        <v>-0.2967438</v>
      </c>
      <c r="DE756" s="38">
        <v>-0.19514819999999999</v>
      </c>
      <c r="DF756" s="38">
        <v>-2.91124E-2</v>
      </c>
      <c r="DG756" s="38">
        <v>0.12190570000000001</v>
      </c>
      <c r="DH756" s="38">
        <v>4.4887499999999997E-2</v>
      </c>
      <c r="DI756" s="38">
        <v>5.6425500000000003E-2</v>
      </c>
      <c r="DJ756" s="38">
        <v>-3.4384900000000003E-2</v>
      </c>
      <c r="DK756" s="38">
        <v>0.25772319999999999</v>
      </c>
      <c r="DL756" s="38">
        <v>0.33836830000000001</v>
      </c>
      <c r="DM756" s="38">
        <v>-2.06509E-2</v>
      </c>
      <c r="DN756" s="38">
        <v>-0.14090430000000001</v>
      </c>
      <c r="DO756" s="38">
        <v>1.50317E-2</v>
      </c>
      <c r="DP756" s="38">
        <v>-6.8612999999999993E-2</v>
      </c>
      <c r="DQ756" s="38">
        <v>0.18240880000000001</v>
      </c>
      <c r="DR756" s="38">
        <v>2.8698899999999999E-2</v>
      </c>
      <c r="DS756" s="38">
        <v>-5.6252799999999999E-2</v>
      </c>
      <c r="DT756" s="38">
        <v>-9.3605000000000008E-3</v>
      </c>
      <c r="DU756" s="38">
        <v>-2.8388500000000001E-2</v>
      </c>
      <c r="DV756" s="38">
        <v>0.33375090000000002</v>
      </c>
      <c r="DW756" s="38">
        <v>0.26844699999999999</v>
      </c>
      <c r="DX756" s="38">
        <v>6.6739400000000004E-2</v>
      </c>
      <c r="DY756" s="38">
        <v>-7.0684499999999997E-2</v>
      </c>
      <c r="DZ756" s="38">
        <v>0.1436201</v>
      </c>
      <c r="EA756" s="38">
        <v>4.9393100000000002E-2</v>
      </c>
      <c r="EB756" s="38">
        <v>-0.24945030000000001</v>
      </c>
      <c r="EC756" s="38">
        <v>-0.14466290000000001</v>
      </c>
      <c r="ED756" s="38">
        <v>3.0123E-2</v>
      </c>
      <c r="EE756" s="38">
        <v>0.18819610000000001</v>
      </c>
      <c r="EF756" s="38">
        <v>0.111882</v>
      </c>
      <c r="EG756" s="38">
        <v>0.1198283</v>
      </c>
      <c r="EH756" s="38">
        <v>1.0139799999999999E-2</v>
      </c>
      <c r="EI756" s="38">
        <v>0.33976200000000001</v>
      </c>
      <c r="EJ756" s="38">
        <v>0.44098209999999999</v>
      </c>
      <c r="EK756" s="38">
        <v>8.1880999999999995E-2</v>
      </c>
      <c r="EL756" s="38">
        <v>-7.4324600000000005E-2</v>
      </c>
      <c r="EM756" s="38">
        <v>0.1158689</v>
      </c>
      <c r="EN756" s="38">
        <v>-4.1564999999999996E-3</v>
      </c>
      <c r="EO756" s="38">
        <v>0.25411529999999999</v>
      </c>
      <c r="EP756" s="38">
        <v>6.9039900000000001E-2</v>
      </c>
      <c r="EQ756" s="38">
        <v>-1.13712E-2</v>
      </c>
      <c r="ER756" s="38">
        <v>5.9950999999999997E-2</v>
      </c>
      <c r="ES756" s="38">
        <v>6.5093700000000004E-2</v>
      </c>
      <c r="ET756" s="38">
        <v>0.4726129</v>
      </c>
      <c r="EU756" s="38">
        <v>0.3814709</v>
      </c>
      <c r="EV756" s="38">
        <v>0.17817350000000001</v>
      </c>
      <c r="EW756" s="38">
        <v>1.70095E-2</v>
      </c>
      <c r="EX756" s="38">
        <v>0.22078829999999999</v>
      </c>
      <c r="EY756" s="38">
        <v>0.13261419999999999</v>
      </c>
      <c r="EZ756" s="38">
        <v>-0.1811661</v>
      </c>
      <c r="FA756" s="38">
        <v>-7.1770200000000006E-2</v>
      </c>
      <c r="FB756" s="38">
        <v>77.905109999999993</v>
      </c>
      <c r="FC756" s="38">
        <v>76.211550000000003</v>
      </c>
      <c r="FD756" s="38">
        <v>74.075580000000002</v>
      </c>
      <c r="FE756" s="38">
        <v>72.28604</v>
      </c>
      <c r="FF756" s="38">
        <v>71.447230000000005</v>
      </c>
      <c r="FG756" s="38">
        <v>70.398030000000006</v>
      </c>
      <c r="FH756" s="38">
        <v>71.102649999999997</v>
      </c>
      <c r="FI756" s="38">
        <v>75.105459999999994</v>
      </c>
      <c r="FJ756" s="38">
        <v>79.940669999999997</v>
      </c>
      <c r="FK756" s="38">
        <v>83.919390000000007</v>
      </c>
      <c r="FL756" s="38">
        <v>87.68665</v>
      </c>
      <c r="FM756" s="38">
        <v>91.306939999999997</v>
      </c>
      <c r="FN756" s="38">
        <v>93.791880000000006</v>
      </c>
      <c r="FO756" s="38">
        <v>96.056259999999995</v>
      </c>
      <c r="FP756" s="38">
        <v>97.535910000000001</v>
      </c>
      <c r="FQ756" s="38">
        <v>98.648349999999994</v>
      </c>
      <c r="FR756" s="38">
        <v>99.003290000000007</v>
      </c>
      <c r="FS756" s="38">
        <v>98.257289999999998</v>
      </c>
      <c r="FT756" s="38">
        <v>96.39716</v>
      </c>
      <c r="FU756" s="38">
        <v>93.659930000000003</v>
      </c>
      <c r="FV756" s="38">
        <v>90.088170000000005</v>
      </c>
      <c r="FW756">
        <v>87.153760000000005</v>
      </c>
      <c r="FX756">
        <v>84.443569999999994</v>
      </c>
      <c r="FY756">
        <v>81.765910000000005</v>
      </c>
      <c r="FZ756">
        <v>0.12777740000000001</v>
      </c>
      <c r="GA756">
        <v>0.80841399999999997</v>
      </c>
      <c r="GB756">
        <v>1</v>
      </c>
    </row>
    <row r="757" spans="1:184" x14ac:dyDescent="0.3">
      <c r="A757" t="s">
        <v>279</v>
      </c>
      <c r="B757" t="s">
        <v>186</v>
      </c>
      <c r="C757" t="s">
        <v>1</v>
      </c>
      <c r="D757" t="s">
        <v>1</v>
      </c>
      <c r="E757" t="s">
        <v>1</v>
      </c>
      <c r="F757" t="s">
        <v>1</v>
      </c>
      <c r="G757" t="s">
        <v>1</v>
      </c>
      <c r="H757" s="40" t="s">
        <v>1</v>
      </c>
      <c r="I757" s="18" t="s">
        <v>1</v>
      </c>
      <c r="J757" s="38" t="s">
        <v>1</v>
      </c>
      <c r="K757" s="18">
        <v>44739</v>
      </c>
      <c r="L757" s="38">
        <v>1145</v>
      </c>
      <c r="M757" s="38">
        <v>1145</v>
      </c>
      <c r="N757" s="38">
        <v>9.2544470000000008</v>
      </c>
      <c r="O757" s="38">
        <v>9.2942420000000006</v>
      </c>
      <c r="P757" s="38">
        <v>9.3760110000000001</v>
      </c>
      <c r="Q757" s="38">
        <v>9.9737279999999995</v>
      </c>
      <c r="R757" s="38">
        <v>11.848940000000001</v>
      </c>
      <c r="S757" s="38">
        <v>16.184370000000001</v>
      </c>
      <c r="T757" s="38">
        <v>21.863969999999998</v>
      </c>
      <c r="U757" s="38">
        <v>25.95391</v>
      </c>
      <c r="V757" s="38">
        <v>27.994029999999999</v>
      </c>
      <c r="W757" s="38">
        <v>28.947590000000002</v>
      </c>
      <c r="X757" s="38">
        <v>29.777170000000002</v>
      </c>
      <c r="Y757" s="38">
        <v>29.904820000000001</v>
      </c>
      <c r="Z757" s="38">
        <v>29.86459</v>
      </c>
      <c r="AA757" s="38">
        <v>30.220939999999999</v>
      </c>
      <c r="AB757" s="38">
        <v>28.446639999999999</v>
      </c>
      <c r="AC757" s="38">
        <v>24.924479999999999</v>
      </c>
      <c r="AD757" s="38">
        <v>20.760960000000001</v>
      </c>
      <c r="AE757" s="38">
        <v>17.34862</v>
      </c>
      <c r="AF757" s="38">
        <v>15.86745</v>
      </c>
      <c r="AG757" s="38">
        <v>15.029030000000001</v>
      </c>
      <c r="AH757" s="38">
        <v>14.40804</v>
      </c>
      <c r="AI757" s="38">
        <v>13.768560000000001</v>
      </c>
      <c r="AJ757" s="38">
        <v>12.83329</v>
      </c>
      <c r="AK757" s="38">
        <v>12.073840000000001</v>
      </c>
      <c r="AL757" s="38">
        <v>-0.15217629999999999</v>
      </c>
      <c r="AM757" s="38">
        <v>-8.2888699999999996E-2</v>
      </c>
      <c r="AN757" s="38">
        <v>4.3741299999999997E-2</v>
      </c>
      <c r="AO757" s="38">
        <v>3.4995999999999999E-2</v>
      </c>
      <c r="AP757" s="38">
        <v>6.7204200000000006E-2</v>
      </c>
      <c r="AQ757" s="38">
        <v>0.2300323</v>
      </c>
      <c r="AR757" s="38">
        <v>0.1846546</v>
      </c>
      <c r="AS757" s="38">
        <v>-0.3865246</v>
      </c>
      <c r="AT757" s="38">
        <v>-0.19091710000000001</v>
      </c>
      <c r="AU757" s="38">
        <v>-0.11700099999999999</v>
      </c>
      <c r="AV757" s="38">
        <v>-7.6420699999999994E-2</v>
      </c>
      <c r="AW757" s="38">
        <v>-0.13367680000000001</v>
      </c>
      <c r="AX757" s="38">
        <v>8.38309E-2</v>
      </c>
      <c r="AY757" s="38">
        <v>9.5604400000000006E-2</v>
      </c>
      <c r="AZ757" s="38">
        <v>-0.27174229999999999</v>
      </c>
      <c r="BA757" s="38">
        <v>1.3169699999999999E-2</v>
      </c>
      <c r="BB757" s="38">
        <v>0.24781329999999999</v>
      </c>
      <c r="BC757" s="38">
        <v>0.15702269999999999</v>
      </c>
      <c r="BD757" s="38">
        <v>9.2171400000000001E-2</v>
      </c>
      <c r="BE757" s="38">
        <v>0.22513030000000001</v>
      </c>
      <c r="BF757" s="38">
        <v>0.3474872</v>
      </c>
      <c r="BG757" s="38">
        <v>0.23069139999999999</v>
      </c>
      <c r="BH757" s="38">
        <v>0.1235441</v>
      </c>
      <c r="BI757" s="38">
        <v>2.38715E-2</v>
      </c>
      <c r="BJ757" s="38">
        <v>-0.1203626</v>
      </c>
      <c r="BK757" s="38">
        <v>-4.4821100000000003E-2</v>
      </c>
      <c r="BL757" s="38">
        <v>9.0677099999999997E-2</v>
      </c>
      <c r="BM757" s="38">
        <v>7.4885199999999999E-2</v>
      </c>
      <c r="BN757" s="38">
        <v>0.1176055</v>
      </c>
      <c r="BO757" s="38">
        <v>0.27939320000000001</v>
      </c>
      <c r="BP757" s="38">
        <v>0.22579479999999999</v>
      </c>
      <c r="BQ757" s="38">
        <v>-0.2901456</v>
      </c>
      <c r="BR757" s="38">
        <v>-0.10965179999999999</v>
      </c>
      <c r="BS757" s="38">
        <v>-5.54891E-2</v>
      </c>
      <c r="BT757" s="38">
        <v>-2.0725199999999999E-2</v>
      </c>
      <c r="BU757" s="38">
        <v>-7.4537599999999996E-2</v>
      </c>
      <c r="BV757" s="38">
        <v>0.1296388</v>
      </c>
      <c r="BW757" s="38">
        <v>0.14138100000000001</v>
      </c>
      <c r="BX757" s="38">
        <v>-0.20266339999999999</v>
      </c>
      <c r="BY757" s="38">
        <v>0.1136736</v>
      </c>
      <c r="BZ757" s="38">
        <v>0.38601279999999999</v>
      </c>
      <c r="CA757" s="38">
        <v>0.2896841</v>
      </c>
      <c r="CB757" s="38">
        <v>0.24747520000000001</v>
      </c>
      <c r="CC757" s="38">
        <v>0.37070409999999998</v>
      </c>
      <c r="CD757" s="38">
        <v>0.46056540000000001</v>
      </c>
      <c r="CE757" s="38">
        <v>0.31952350000000002</v>
      </c>
      <c r="CF757" s="38">
        <v>0.22383620000000001</v>
      </c>
      <c r="CG757" s="38">
        <v>0.1094676</v>
      </c>
      <c r="CH757" s="38">
        <v>-9.8328399999999996E-2</v>
      </c>
      <c r="CI757" s="38">
        <v>-1.8455599999999999E-2</v>
      </c>
      <c r="CJ757" s="38">
        <v>0.1231848</v>
      </c>
      <c r="CK757" s="38">
        <v>0.1025124</v>
      </c>
      <c r="CL757" s="38">
        <v>0.15251329999999999</v>
      </c>
      <c r="CM757" s="38">
        <v>0.31358029999999998</v>
      </c>
      <c r="CN757" s="38">
        <v>0.25428840000000003</v>
      </c>
      <c r="CO757" s="38">
        <v>-0.2233938</v>
      </c>
      <c r="CP757" s="38">
        <v>-5.3367699999999997E-2</v>
      </c>
      <c r="CQ757" s="38">
        <v>-1.28862E-2</v>
      </c>
      <c r="CR757" s="38">
        <v>1.7849199999999999E-2</v>
      </c>
      <c r="CS757" s="38">
        <v>-3.3577999999999997E-2</v>
      </c>
      <c r="CT757" s="38">
        <v>0.16136529999999999</v>
      </c>
      <c r="CU757" s="38">
        <v>0.17308570000000001</v>
      </c>
      <c r="CV757" s="38">
        <v>-0.1548196</v>
      </c>
      <c r="CW757" s="38">
        <v>0.18328240000000001</v>
      </c>
      <c r="CX757" s="38">
        <v>0.48172930000000003</v>
      </c>
      <c r="CY757" s="38">
        <v>0.38156499999999999</v>
      </c>
      <c r="CZ757" s="38">
        <v>0.35503820000000003</v>
      </c>
      <c r="DA757" s="38">
        <v>0.471528</v>
      </c>
      <c r="DB757" s="38">
        <v>0.53888290000000005</v>
      </c>
      <c r="DC757" s="38">
        <v>0.38104830000000001</v>
      </c>
      <c r="DD757" s="38">
        <v>0.29329820000000001</v>
      </c>
      <c r="DE757" s="38">
        <v>0.16875109999999999</v>
      </c>
      <c r="DF757" s="38">
        <v>-7.6294299999999995E-2</v>
      </c>
      <c r="DG757" s="38">
        <v>7.9098999999999992E-3</v>
      </c>
      <c r="DH757" s="38">
        <v>0.15569240000000001</v>
      </c>
      <c r="DI757" s="38">
        <v>0.13013949999999999</v>
      </c>
      <c r="DJ757" s="38">
        <v>0.187421</v>
      </c>
      <c r="DK757" s="38">
        <v>0.34776750000000001</v>
      </c>
      <c r="DL757" s="38">
        <v>0.28278199999999998</v>
      </c>
      <c r="DM757" s="38">
        <v>-0.156642</v>
      </c>
      <c r="DN757" s="38">
        <v>2.9163000000000001E-3</v>
      </c>
      <c r="DO757" s="38">
        <v>2.9716699999999999E-2</v>
      </c>
      <c r="DP757" s="38">
        <v>5.64237E-2</v>
      </c>
      <c r="DQ757" s="38">
        <v>7.3816000000000003E-3</v>
      </c>
      <c r="DR757" s="38">
        <v>0.1930917</v>
      </c>
      <c r="DS757" s="38">
        <v>0.20479040000000001</v>
      </c>
      <c r="DT757" s="38">
        <v>-0.1069758</v>
      </c>
      <c r="DU757" s="38">
        <v>0.25289109999999998</v>
      </c>
      <c r="DV757" s="38">
        <v>0.57744580000000001</v>
      </c>
      <c r="DW757" s="38">
        <v>0.47344599999999998</v>
      </c>
      <c r="DX757" s="38">
        <v>0.46260119999999999</v>
      </c>
      <c r="DY757" s="38">
        <v>0.57235190000000002</v>
      </c>
      <c r="DZ757" s="38">
        <v>0.61720050000000004</v>
      </c>
      <c r="EA757" s="38">
        <v>0.4425732</v>
      </c>
      <c r="EB757" s="38">
        <v>0.36276029999999998</v>
      </c>
      <c r="EC757" s="38">
        <v>0.22803470000000001</v>
      </c>
      <c r="ED757" s="38">
        <v>-4.4480600000000002E-2</v>
      </c>
      <c r="EE757" s="38">
        <v>4.5977499999999998E-2</v>
      </c>
      <c r="EF757" s="38">
        <v>0.20262830000000001</v>
      </c>
      <c r="EG757" s="38">
        <v>0.1700287</v>
      </c>
      <c r="EH757" s="38">
        <v>0.23782229999999999</v>
      </c>
      <c r="EI757" s="38">
        <v>0.39712829999999999</v>
      </c>
      <c r="EJ757" s="38">
        <v>0.3239223</v>
      </c>
      <c r="EK757" s="38">
        <v>-6.0262999999999997E-2</v>
      </c>
      <c r="EL757" s="38">
        <v>8.4181599999999995E-2</v>
      </c>
      <c r="EM757" s="38">
        <v>9.1228500000000004E-2</v>
      </c>
      <c r="EN757" s="38">
        <v>0.1121191</v>
      </c>
      <c r="EO757" s="38">
        <v>6.6520700000000002E-2</v>
      </c>
      <c r="EP757" s="38">
        <v>0.23889959999999999</v>
      </c>
      <c r="EQ757" s="38">
        <v>0.25056699999999998</v>
      </c>
      <c r="ER757" s="38">
        <v>-3.7896899999999997E-2</v>
      </c>
      <c r="ES757" s="38">
        <v>0.35339500000000001</v>
      </c>
      <c r="ET757" s="38">
        <v>0.71564530000000004</v>
      </c>
      <c r="EU757" s="38">
        <v>0.60610739999999996</v>
      </c>
      <c r="EV757" s="38">
        <v>0.61790500000000004</v>
      </c>
      <c r="EW757" s="38">
        <v>0.7179257</v>
      </c>
      <c r="EX757" s="38">
        <v>0.7302786</v>
      </c>
      <c r="EY757" s="38">
        <v>0.53140520000000002</v>
      </c>
      <c r="EZ757" s="38">
        <v>0.46305239999999998</v>
      </c>
      <c r="FA757" s="38">
        <v>0.31363079999999999</v>
      </c>
      <c r="FB757" s="38">
        <v>73.680260000000004</v>
      </c>
      <c r="FC757" s="38">
        <v>71.772509999999997</v>
      </c>
      <c r="FD757" s="38">
        <v>70.032740000000004</v>
      </c>
      <c r="FE757" s="38">
        <v>68.636409999999998</v>
      </c>
      <c r="FF757" s="38">
        <v>68.247929999999997</v>
      </c>
      <c r="FG757" s="38">
        <v>67.670699999999997</v>
      </c>
      <c r="FH757" s="38">
        <v>67.776470000000003</v>
      </c>
      <c r="FI757" s="38">
        <v>70.867199999999997</v>
      </c>
      <c r="FJ757" s="38">
        <v>75.466170000000005</v>
      </c>
      <c r="FK757" s="38">
        <v>79.44502</v>
      </c>
      <c r="FL757" s="38">
        <v>83.892910000000001</v>
      </c>
      <c r="FM757" s="38">
        <v>88.077100000000002</v>
      </c>
      <c r="FN757" s="38">
        <v>91.825230000000005</v>
      </c>
      <c r="FO757" s="38">
        <v>94.727940000000004</v>
      </c>
      <c r="FP757" s="38">
        <v>96.972459999999998</v>
      </c>
      <c r="FQ757" s="38">
        <v>98.470140000000001</v>
      </c>
      <c r="FR757" s="38">
        <v>98.045839999999998</v>
      </c>
      <c r="FS757" s="38">
        <v>97.156459999999996</v>
      </c>
      <c r="FT757" s="38">
        <v>95.236109999999996</v>
      </c>
      <c r="FU757" s="38">
        <v>91.954059999999998</v>
      </c>
      <c r="FV757" s="38">
        <v>87.156840000000003</v>
      </c>
      <c r="FW757">
        <v>83.468059999999994</v>
      </c>
      <c r="FX757">
        <v>80.157169999999994</v>
      </c>
      <c r="FY757">
        <v>77.6023</v>
      </c>
      <c r="FZ757">
        <v>0.17281299999999999</v>
      </c>
      <c r="GA757">
        <v>1.3741110000000001</v>
      </c>
      <c r="GB757">
        <v>1</v>
      </c>
    </row>
    <row r="758" spans="1:184" x14ac:dyDescent="0.3">
      <c r="A758" t="s">
        <v>279</v>
      </c>
      <c r="B758" t="s">
        <v>186</v>
      </c>
      <c r="C758" t="s">
        <v>1</v>
      </c>
      <c r="D758" t="s">
        <v>1</v>
      </c>
      <c r="E758" t="s">
        <v>1</v>
      </c>
      <c r="F758" t="s">
        <v>1</v>
      </c>
      <c r="G758" t="s">
        <v>1</v>
      </c>
      <c r="H758" s="40" t="s">
        <v>1</v>
      </c>
      <c r="I758" s="18" t="s">
        <v>1</v>
      </c>
      <c r="J758" s="38" t="s">
        <v>1</v>
      </c>
      <c r="K758" s="18">
        <v>44753</v>
      </c>
      <c r="L758" s="38">
        <v>1144</v>
      </c>
      <c r="M758" s="38">
        <v>1144</v>
      </c>
      <c r="N758" s="38">
        <v>9.3059860000000008</v>
      </c>
      <c r="O758" s="38">
        <v>9.3474170000000001</v>
      </c>
      <c r="P758" s="38">
        <v>9.4026549999999993</v>
      </c>
      <c r="Q758" s="38">
        <v>9.9805419999999998</v>
      </c>
      <c r="R758" s="38">
        <v>11.888859999999999</v>
      </c>
      <c r="S758" s="38">
        <v>16.32246</v>
      </c>
      <c r="T758" s="38">
        <v>22.044889999999999</v>
      </c>
      <c r="U758" s="38">
        <v>26.177299999999999</v>
      </c>
      <c r="V758" s="38">
        <v>28.4117</v>
      </c>
      <c r="W758" s="38">
        <v>29.627279999999999</v>
      </c>
      <c r="X758" s="38">
        <v>30.499829999999999</v>
      </c>
      <c r="Y758" s="38">
        <v>30.594049999999999</v>
      </c>
      <c r="Z758" s="38">
        <v>30.512910000000002</v>
      </c>
      <c r="AA758" s="38">
        <v>30.74024</v>
      </c>
      <c r="AB758" s="38">
        <v>28.819859999999998</v>
      </c>
      <c r="AC758" s="38">
        <v>25.170549999999999</v>
      </c>
      <c r="AD758" s="38">
        <v>20.9194</v>
      </c>
      <c r="AE758" s="38">
        <v>17.520569999999999</v>
      </c>
      <c r="AF758" s="38">
        <v>16.111799999999999</v>
      </c>
      <c r="AG758" s="38">
        <v>15.436629999999999</v>
      </c>
      <c r="AH758" s="38">
        <v>14.808120000000001</v>
      </c>
      <c r="AI758" s="38">
        <v>14.269830000000001</v>
      </c>
      <c r="AJ758" s="38">
        <v>13.283609999999999</v>
      </c>
      <c r="AK758" s="38">
        <v>12.472810000000001</v>
      </c>
      <c r="AL758" s="38">
        <v>-6.6465999999999999E-3</v>
      </c>
      <c r="AM758" s="38">
        <v>-8.7103299999999995E-2</v>
      </c>
      <c r="AN758" s="38">
        <v>-7.4618299999999999E-2</v>
      </c>
      <c r="AO758" s="38">
        <v>4.1061100000000003E-2</v>
      </c>
      <c r="AP758" s="38">
        <v>7.3580900000000005E-2</v>
      </c>
      <c r="AQ758" s="38">
        <v>0.29916379999999998</v>
      </c>
      <c r="AR758" s="38">
        <v>-0.25300879999999998</v>
      </c>
      <c r="AS758" s="38">
        <v>-0.71893439999999997</v>
      </c>
      <c r="AT758" s="38">
        <v>-0.30421300000000001</v>
      </c>
      <c r="AU758" s="38">
        <v>-0.1399522</v>
      </c>
      <c r="AV758" s="38">
        <v>4.5719900000000001E-2</v>
      </c>
      <c r="AW758" s="38">
        <v>-1.7187999999999998E-2</v>
      </c>
      <c r="AX758" s="38">
        <v>-0.19736870000000001</v>
      </c>
      <c r="AY758" s="38">
        <v>-6.8720000000000001E-4</v>
      </c>
      <c r="AZ758" s="38">
        <v>-0.5081137</v>
      </c>
      <c r="BA758" s="38">
        <v>-0.41620990000000002</v>
      </c>
      <c r="BB758" s="38">
        <v>5.0993299999999998E-2</v>
      </c>
      <c r="BC758" s="38">
        <v>0.29232659999999999</v>
      </c>
      <c r="BD758" s="38">
        <v>0.22658990000000001</v>
      </c>
      <c r="BE758" s="38">
        <v>0.37046709999999999</v>
      </c>
      <c r="BF758" s="38">
        <v>0.25733070000000002</v>
      </c>
      <c r="BG758" s="38">
        <v>0.23188429999999999</v>
      </c>
      <c r="BH758" s="38">
        <v>3.5158000000000002E-2</v>
      </c>
      <c r="BI758" s="38">
        <v>2.2325999999999999E-3</v>
      </c>
      <c r="BJ758" s="38">
        <v>4.88747E-2</v>
      </c>
      <c r="BK758" s="38">
        <v>-2.2686899999999999E-2</v>
      </c>
      <c r="BL758" s="38">
        <v>-7.8259000000000002E-3</v>
      </c>
      <c r="BM758" s="38">
        <v>9.8246E-2</v>
      </c>
      <c r="BN758" s="38">
        <v>0.12591669999999999</v>
      </c>
      <c r="BO758" s="38">
        <v>0.367927</v>
      </c>
      <c r="BP758" s="38">
        <v>-0.1694099</v>
      </c>
      <c r="BQ758" s="38">
        <v>-0.6108441</v>
      </c>
      <c r="BR758" s="38">
        <v>-0.2235867</v>
      </c>
      <c r="BS758" s="38">
        <v>-4.7321000000000002E-2</v>
      </c>
      <c r="BT758" s="38">
        <v>0.1198939</v>
      </c>
      <c r="BU758" s="38">
        <v>6.5411300000000006E-2</v>
      </c>
      <c r="BV758" s="38">
        <v>-0.14815049999999999</v>
      </c>
      <c r="BW758" s="38">
        <v>5.4023099999999998E-2</v>
      </c>
      <c r="BX758" s="38">
        <v>-0.4163616</v>
      </c>
      <c r="BY758" s="38">
        <v>-0.29262480000000002</v>
      </c>
      <c r="BZ758" s="38">
        <v>0.21675939999999999</v>
      </c>
      <c r="CA758" s="38">
        <v>0.45606999999999998</v>
      </c>
      <c r="CB758" s="38">
        <v>0.3967657</v>
      </c>
      <c r="CC758" s="38">
        <v>0.53139570000000003</v>
      </c>
      <c r="CD758" s="38">
        <v>0.3864127</v>
      </c>
      <c r="CE758" s="38">
        <v>0.34293679999999999</v>
      </c>
      <c r="CF758" s="38">
        <v>0.16004769999999999</v>
      </c>
      <c r="CG758" s="38">
        <v>0.1155978</v>
      </c>
      <c r="CH758" s="38">
        <v>8.7328600000000006E-2</v>
      </c>
      <c r="CI758" s="38">
        <v>2.1927599999999998E-2</v>
      </c>
      <c r="CJ758" s="38">
        <v>3.8434400000000001E-2</v>
      </c>
      <c r="CK758" s="38">
        <v>0.137852</v>
      </c>
      <c r="CL758" s="38">
        <v>0.16216430000000001</v>
      </c>
      <c r="CM758" s="38">
        <v>0.41555219999999998</v>
      </c>
      <c r="CN758" s="38">
        <v>-0.1115096</v>
      </c>
      <c r="CO758" s="38">
        <v>-0.53598100000000004</v>
      </c>
      <c r="CP758" s="38">
        <v>-0.16774510000000001</v>
      </c>
      <c r="CQ758" s="38">
        <v>1.6835099999999999E-2</v>
      </c>
      <c r="CR758" s="38">
        <v>0.17126649999999999</v>
      </c>
      <c r="CS758" s="38">
        <v>0.1226194</v>
      </c>
      <c r="CT758" s="38">
        <v>-0.1140622</v>
      </c>
      <c r="CU758" s="38">
        <v>9.1915200000000002E-2</v>
      </c>
      <c r="CV758" s="38">
        <v>-0.35281449999999998</v>
      </c>
      <c r="CW758" s="38">
        <v>-0.20703009999999999</v>
      </c>
      <c r="CX758" s="38">
        <v>0.33156839999999999</v>
      </c>
      <c r="CY758" s="38">
        <v>0.56947829999999999</v>
      </c>
      <c r="CZ758" s="38">
        <v>0.514629</v>
      </c>
      <c r="DA758" s="38">
        <v>0.64285429999999999</v>
      </c>
      <c r="DB758" s="38">
        <v>0.47581440000000003</v>
      </c>
      <c r="DC758" s="38">
        <v>0.41985149999999999</v>
      </c>
      <c r="DD758" s="38">
        <v>0.24654590000000001</v>
      </c>
      <c r="DE758" s="38">
        <v>0.19411419999999999</v>
      </c>
      <c r="DF758" s="38">
        <v>0.12578259999999999</v>
      </c>
      <c r="DG758" s="38">
        <v>6.6542199999999996E-2</v>
      </c>
      <c r="DH758" s="38">
        <v>8.4694599999999995E-2</v>
      </c>
      <c r="DI758" s="38">
        <v>0.17745810000000001</v>
      </c>
      <c r="DJ758" s="38">
        <v>0.19841200000000001</v>
      </c>
      <c r="DK758" s="38">
        <v>0.46317730000000001</v>
      </c>
      <c r="DL758" s="38">
        <v>-5.3609299999999999E-2</v>
      </c>
      <c r="DM758" s="38">
        <v>-0.46111799999999997</v>
      </c>
      <c r="DN758" s="38">
        <v>-0.1119035</v>
      </c>
      <c r="DO758" s="38">
        <v>8.0991199999999999E-2</v>
      </c>
      <c r="DP758" s="38">
        <v>0.22263920000000001</v>
      </c>
      <c r="DQ758" s="38">
        <v>0.1798275</v>
      </c>
      <c r="DR758" s="38">
        <v>-7.9973900000000001E-2</v>
      </c>
      <c r="DS758" s="38">
        <v>0.12980739999999999</v>
      </c>
      <c r="DT758" s="38">
        <v>-0.2892673</v>
      </c>
      <c r="DU758" s="38">
        <v>-0.1214354</v>
      </c>
      <c r="DV758" s="38">
        <v>0.44637749999999998</v>
      </c>
      <c r="DW758" s="38">
        <v>0.68288649999999995</v>
      </c>
      <c r="DX758" s="38">
        <v>0.63249230000000001</v>
      </c>
      <c r="DY758" s="38">
        <v>0.75431300000000001</v>
      </c>
      <c r="DZ758" s="38">
        <v>0.56521619999999995</v>
      </c>
      <c r="EA758" s="38">
        <v>0.49676609999999999</v>
      </c>
      <c r="EB758" s="38">
        <v>0.33304410000000001</v>
      </c>
      <c r="EC758" s="38">
        <v>0.2726306</v>
      </c>
      <c r="ED758" s="38">
        <v>0.18130389999999999</v>
      </c>
      <c r="EE758" s="38">
        <v>0.13095850000000001</v>
      </c>
      <c r="EF758" s="38">
        <v>0.15148700000000001</v>
      </c>
      <c r="EG758" s="38">
        <v>0.23464299999999999</v>
      </c>
      <c r="EH758" s="38">
        <v>0.25074780000000002</v>
      </c>
      <c r="EI758" s="38">
        <v>0.53194050000000004</v>
      </c>
      <c r="EJ758" s="38">
        <v>2.9989499999999999E-2</v>
      </c>
      <c r="EK758" s="38">
        <v>-0.3530276</v>
      </c>
      <c r="EL758" s="38">
        <v>-3.1277100000000002E-2</v>
      </c>
      <c r="EM758" s="38">
        <v>0.17362240000000001</v>
      </c>
      <c r="EN758" s="38">
        <v>0.2968132</v>
      </c>
      <c r="EO758" s="38">
        <v>0.26242690000000002</v>
      </c>
      <c r="EP758" s="38">
        <v>-3.07557E-2</v>
      </c>
      <c r="EQ758" s="38">
        <v>0.1845176</v>
      </c>
      <c r="ER758" s="38">
        <v>-0.1975153</v>
      </c>
      <c r="ES758" s="38">
        <v>2.1497E-3</v>
      </c>
      <c r="ET758" s="38">
        <v>0.61214360000000001</v>
      </c>
      <c r="EU758" s="38">
        <v>0.84662999999999999</v>
      </c>
      <c r="EV758" s="38">
        <v>0.80266820000000005</v>
      </c>
      <c r="EW758" s="38">
        <v>0.91524150000000004</v>
      </c>
      <c r="EX758" s="38">
        <v>0.69429810000000003</v>
      </c>
      <c r="EY758" s="38">
        <v>0.60781870000000005</v>
      </c>
      <c r="EZ758" s="38">
        <v>0.4579338</v>
      </c>
      <c r="FA758" s="38">
        <v>0.3859959</v>
      </c>
      <c r="FB758" s="38">
        <v>76.433269999999993</v>
      </c>
      <c r="FC758" s="38">
        <v>75.329939999999993</v>
      </c>
      <c r="FD758" s="38">
        <v>73.89819</v>
      </c>
      <c r="FE758" s="38">
        <v>72.673590000000004</v>
      </c>
      <c r="FF758" s="38">
        <v>71.430859999999996</v>
      </c>
      <c r="FG758" s="38">
        <v>70.970699999999994</v>
      </c>
      <c r="FH758" s="38">
        <v>70.948909999999998</v>
      </c>
      <c r="FI758" s="38">
        <v>73.861590000000007</v>
      </c>
      <c r="FJ758" s="38">
        <v>78.222989999999996</v>
      </c>
      <c r="FK758" s="38">
        <v>83.155730000000005</v>
      </c>
      <c r="FL758" s="38">
        <v>87.027789999999996</v>
      </c>
      <c r="FM758" s="38">
        <v>90.497649999999993</v>
      </c>
      <c r="FN758" s="38">
        <v>93.600980000000007</v>
      </c>
      <c r="FO758" s="38">
        <v>95.699719999999999</v>
      </c>
      <c r="FP758" s="38">
        <v>96.862530000000007</v>
      </c>
      <c r="FQ758" s="38">
        <v>97.95608</v>
      </c>
      <c r="FR758" s="38">
        <v>97.975059999999999</v>
      </c>
      <c r="FS758" s="38">
        <v>96.789190000000005</v>
      </c>
      <c r="FT758" s="38">
        <v>94.928799999999995</v>
      </c>
      <c r="FU758" s="38">
        <v>92.12997</v>
      </c>
      <c r="FV758" s="38">
        <v>87.951160000000002</v>
      </c>
      <c r="FW758">
        <v>84.310450000000003</v>
      </c>
      <c r="FX758">
        <v>81.954030000000003</v>
      </c>
      <c r="FY758">
        <v>79.276340000000005</v>
      </c>
      <c r="FZ758">
        <v>0.19534199999999999</v>
      </c>
      <c r="GA758">
        <v>1.4935389999999999</v>
      </c>
      <c r="GB758">
        <v>1</v>
      </c>
    </row>
    <row r="759" spans="1:184" x14ac:dyDescent="0.3">
      <c r="A759" t="s">
        <v>279</v>
      </c>
      <c r="B759" t="s">
        <v>186</v>
      </c>
      <c r="C759" t="s">
        <v>1</v>
      </c>
      <c r="D759" t="s">
        <v>1</v>
      </c>
      <c r="E759" t="s">
        <v>1</v>
      </c>
      <c r="F759" t="s">
        <v>1</v>
      </c>
      <c r="G759" t="s">
        <v>1</v>
      </c>
      <c r="H759" s="40" t="s">
        <v>1</v>
      </c>
      <c r="I759" s="18" t="s">
        <v>1</v>
      </c>
      <c r="J759" s="38" t="s">
        <v>1</v>
      </c>
      <c r="K759" s="18">
        <v>44760</v>
      </c>
      <c r="L759" s="38">
        <v>1144</v>
      </c>
      <c r="M759" s="38">
        <v>1144</v>
      </c>
      <c r="N759" s="38">
        <v>9.7553560000000008</v>
      </c>
      <c r="O759" s="38">
        <v>9.6909609999999997</v>
      </c>
      <c r="P759" s="38">
        <v>9.7377009999999995</v>
      </c>
      <c r="Q759" s="38">
        <v>10.2013</v>
      </c>
      <c r="R759" s="38">
        <v>12.1205</v>
      </c>
      <c r="S759" s="38">
        <v>16.774519999999999</v>
      </c>
      <c r="T759" s="38">
        <v>22.750579999999999</v>
      </c>
      <c r="U759" s="38">
        <v>26.888590000000001</v>
      </c>
      <c r="V759" s="38">
        <v>28.847470000000001</v>
      </c>
      <c r="W759" s="38">
        <v>29.838200000000001</v>
      </c>
      <c r="X759" s="38">
        <v>30.705480000000001</v>
      </c>
      <c r="Y759" s="38">
        <v>30.880240000000001</v>
      </c>
      <c r="Z759" s="38">
        <v>30.91741</v>
      </c>
      <c r="AA759" s="38">
        <v>30.968260000000001</v>
      </c>
      <c r="AB759" s="38">
        <v>29.014810000000001</v>
      </c>
      <c r="AC759" s="38">
        <v>25.164169999999999</v>
      </c>
      <c r="AD759" s="38">
        <v>20.999479999999998</v>
      </c>
      <c r="AE759" s="38">
        <v>17.564340000000001</v>
      </c>
      <c r="AF759" s="38">
        <v>16.1343</v>
      </c>
      <c r="AG759" s="38">
        <v>15.36501</v>
      </c>
      <c r="AH759" s="38">
        <v>14.879569999999999</v>
      </c>
      <c r="AI759" s="38">
        <v>14.319470000000001</v>
      </c>
      <c r="AJ759" s="38">
        <v>13.39113</v>
      </c>
      <c r="AK759" s="38">
        <v>12.579929999999999</v>
      </c>
      <c r="AL759" s="38">
        <v>-5.6961999999999999E-2</v>
      </c>
      <c r="AM759" s="38">
        <v>-0.17762839999999999</v>
      </c>
      <c r="AN759" s="38">
        <v>-0.19864370000000001</v>
      </c>
      <c r="AO759" s="38">
        <v>-0.30706359999999999</v>
      </c>
      <c r="AP759" s="38">
        <v>-0.1036827</v>
      </c>
      <c r="AQ759" s="38">
        <v>7.4004899999999998E-2</v>
      </c>
      <c r="AR759" s="38">
        <v>0.14738789999999999</v>
      </c>
      <c r="AS759" s="38">
        <v>-0.44865569999999999</v>
      </c>
      <c r="AT759" s="38">
        <v>-0.1391318</v>
      </c>
      <c r="AU759" s="38">
        <v>0.1219147</v>
      </c>
      <c r="AV759" s="38">
        <v>-2.08506E-2</v>
      </c>
      <c r="AW759" s="38">
        <v>-0.11158460000000001</v>
      </c>
      <c r="AX759" s="38">
        <v>-0.44294430000000001</v>
      </c>
      <c r="AY759" s="38">
        <v>-0.1731355</v>
      </c>
      <c r="AZ759" s="38">
        <v>-4.4993000000000003E-3</v>
      </c>
      <c r="BA759" s="38">
        <v>0.25416729999999998</v>
      </c>
      <c r="BB759" s="38">
        <v>0.85559359999999995</v>
      </c>
      <c r="BC759" s="38">
        <v>0.81405070000000002</v>
      </c>
      <c r="BD759" s="38">
        <v>0.79088259999999999</v>
      </c>
      <c r="BE759" s="38">
        <v>0.78048189999999995</v>
      </c>
      <c r="BF759" s="38">
        <v>0.72759209999999996</v>
      </c>
      <c r="BG759" s="38">
        <v>0.56921080000000002</v>
      </c>
      <c r="BH759" s="38">
        <v>0.36606610000000001</v>
      </c>
      <c r="BI759" s="38">
        <v>0.39906170000000002</v>
      </c>
      <c r="BJ759" s="38">
        <v>-7.0419999999999996E-3</v>
      </c>
      <c r="BK759" s="38">
        <v>-0.11483699999999999</v>
      </c>
      <c r="BL759" s="38">
        <v>-0.13640279999999999</v>
      </c>
      <c r="BM759" s="38">
        <v>-0.25337379999999998</v>
      </c>
      <c r="BN759" s="38">
        <v>-4.5368499999999999E-2</v>
      </c>
      <c r="BO759" s="38">
        <v>0.1317933</v>
      </c>
      <c r="BP759" s="38">
        <v>0.23002310000000001</v>
      </c>
      <c r="BQ759" s="38">
        <v>-0.32911040000000003</v>
      </c>
      <c r="BR759" s="38">
        <v>-5.4042699999999999E-2</v>
      </c>
      <c r="BS759" s="38">
        <v>0.20264109999999999</v>
      </c>
      <c r="BT759" s="38">
        <v>4.6589499999999999E-2</v>
      </c>
      <c r="BU759" s="38">
        <v>-3.9690400000000001E-2</v>
      </c>
      <c r="BV759" s="38">
        <v>-0.38954040000000001</v>
      </c>
      <c r="BW759" s="38">
        <v>-0.12931590000000001</v>
      </c>
      <c r="BX759" s="38">
        <v>8.1493700000000002E-2</v>
      </c>
      <c r="BY759" s="38">
        <v>0.36316799999999999</v>
      </c>
      <c r="BZ759" s="38">
        <v>1.008481</v>
      </c>
      <c r="CA759" s="38">
        <v>0.96597310000000003</v>
      </c>
      <c r="CB759" s="38">
        <v>0.95290549999999996</v>
      </c>
      <c r="CC759" s="38">
        <v>0.92399410000000004</v>
      </c>
      <c r="CD759" s="38">
        <v>0.84476779999999996</v>
      </c>
      <c r="CE759" s="38">
        <v>0.66263229999999995</v>
      </c>
      <c r="CF759" s="38">
        <v>0.4715645</v>
      </c>
      <c r="CG759" s="38">
        <v>0.49206939999999999</v>
      </c>
      <c r="CH759" s="38">
        <v>2.7532399999999999E-2</v>
      </c>
      <c r="CI759" s="38">
        <v>-7.1347800000000003E-2</v>
      </c>
      <c r="CJ759" s="38">
        <v>-9.3295000000000003E-2</v>
      </c>
      <c r="CK759" s="38">
        <v>-0.2161884</v>
      </c>
      <c r="CL759" s="38">
        <v>-4.9803E-3</v>
      </c>
      <c r="CM759" s="38">
        <v>0.17181740000000001</v>
      </c>
      <c r="CN759" s="38">
        <v>0.28725600000000001</v>
      </c>
      <c r="CO759" s="38">
        <v>-0.2463138</v>
      </c>
      <c r="CP759" s="38">
        <v>4.8897000000000003E-3</v>
      </c>
      <c r="CQ759" s="38">
        <v>0.2585519</v>
      </c>
      <c r="CR759" s="38">
        <v>9.3298300000000001E-2</v>
      </c>
      <c r="CS759" s="38">
        <v>1.01032E-2</v>
      </c>
      <c r="CT759" s="38">
        <v>-0.35255300000000001</v>
      </c>
      <c r="CU759" s="38">
        <v>-9.8966499999999999E-2</v>
      </c>
      <c r="CV759" s="38">
        <v>0.14105229999999999</v>
      </c>
      <c r="CW759" s="38">
        <v>0.43866159999999998</v>
      </c>
      <c r="CX759" s="38">
        <v>1.114371</v>
      </c>
      <c r="CY759" s="38">
        <v>1.071194</v>
      </c>
      <c r="CZ759" s="38">
        <v>1.0651219999999999</v>
      </c>
      <c r="DA759" s="38">
        <v>1.02339</v>
      </c>
      <c r="DB759" s="38">
        <v>0.92592339999999995</v>
      </c>
      <c r="DC759" s="38">
        <v>0.72733579999999998</v>
      </c>
      <c r="DD759" s="38">
        <v>0.54463240000000002</v>
      </c>
      <c r="DE759" s="38">
        <v>0.55648620000000004</v>
      </c>
      <c r="DF759" s="38">
        <v>6.2106799999999997E-2</v>
      </c>
      <c r="DG759" s="38">
        <v>-2.78587E-2</v>
      </c>
      <c r="DH759" s="38">
        <v>-5.0187200000000001E-2</v>
      </c>
      <c r="DI759" s="38">
        <v>-0.179003</v>
      </c>
      <c r="DJ759" s="38">
        <v>3.5407899999999999E-2</v>
      </c>
      <c r="DK759" s="38">
        <v>0.21184149999999999</v>
      </c>
      <c r="DL759" s="38">
        <v>0.34448879999999998</v>
      </c>
      <c r="DM759" s="38">
        <v>-0.1635171</v>
      </c>
      <c r="DN759" s="38">
        <v>6.3822199999999996E-2</v>
      </c>
      <c r="DO759" s="38">
        <v>0.31446269999999998</v>
      </c>
      <c r="DP759" s="38">
        <v>0.1400071</v>
      </c>
      <c r="DQ759" s="38">
        <v>5.9896900000000003E-2</v>
      </c>
      <c r="DR759" s="38">
        <v>-0.3155655</v>
      </c>
      <c r="DS759" s="38">
        <v>-6.86171E-2</v>
      </c>
      <c r="DT759" s="38">
        <v>0.20061080000000001</v>
      </c>
      <c r="DU759" s="38">
        <v>0.51415509999999998</v>
      </c>
      <c r="DV759" s="38">
        <v>1.2202599999999999</v>
      </c>
      <c r="DW759" s="38">
        <v>1.176415</v>
      </c>
      <c r="DX759" s="38">
        <v>1.1773389999999999</v>
      </c>
      <c r="DY759" s="38">
        <v>1.1227860000000001</v>
      </c>
      <c r="DZ759" s="38">
        <v>1.0070790000000001</v>
      </c>
      <c r="EA759" s="38">
        <v>0.79203920000000005</v>
      </c>
      <c r="EB759" s="38">
        <v>0.61770020000000003</v>
      </c>
      <c r="EC759" s="38">
        <v>0.62090299999999998</v>
      </c>
      <c r="ED759" s="38">
        <v>0.1120268</v>
      </c>
      <c r="EE759" s="38">
        <v>3.49328E-2</v>
      </c>
      <c r="EF759" s="38">
        <v>1.2053700000000001E-2</v>
      </c>
      <c r="EG759" s="38">
        <v>-0.12531320000000001</v>
      </c>
      <c r="EH759" s="38">
        <v>9.3722100000000003E-2</v>
      </c>
      <c r="EI759" s="38">
        <v>0.26962989999999998</v>
      </c>
      <c r="EJ759" s="38">
        <v>0.427124</v>
      </c>
      <c r="EK759" s="38">
        <v>-4.3971900000000001E-2</v>
      </c>
      <c r="EL759" s="38">
        <v>0.1489113</v>
      </c>
      <c r="EM759" s="38">
        <v>0.39518910000000002</v>
      </c>
      <c r="EN759" s="38">
        <v>0.2074472</v>
      </c>
      <c r="EO759" s="38">
        <v>0.13179109999999999</v>
      </c>
      <c r="EP759" s="38">
        <v>-0.26216159999999999</v>
      </c>
      <c r="EQ759" s="38">
        <v>-2.47975E-2</v>
      </c>
      <c r="ER759" s="38">
        <v>0.28660390000000002</v>
      </c>
      <c r="ES759" s="38">
        <v>0.62315589999999998</v>
      </c>
      <c r="ET759" s="38">
        <v>1.373148</v>
      </c>
      <c r="EU759" s="38">
        <v>1.3283370000000001</v>
      </c>
      <c r="EV759" s="38">
        <v>1.3393619999999999</v>
      </c>
      <c r="EW759" s="38">
        <v>1.2662990000000001</v>
      </c>
      <c r="EX759" s="38">
        <v>1.124255</v>
      </c>
      <c r="EY759" s="38">
        <v>0.88546069999999999</v>
      </c>
      <c r="EZ759" s="38">
        <v>0.72319860000000002</v>
      </c>
      <c r="FA759" s="38">
        <v>0.71391059999999995</v>
      </c>
      <c r="FB759" s="38">
        <v>78.617760000000004</v>
      </c>
      <c r="FC759" s="38">
        <v>77.697850000000003</v>
      </c>
      <c r="FD759" s="38">
        <v>76.456940000000003</v>
      </c>
      <c r="FE759" s="38">
        <v>74.898160000000004</v>
      </c>
      <c r="FF759" s="38">
        <v>74.509039999999999</v>
      </c>
      <c r="FG759" s="38">
        <v>73.537670000000006</v>
      </c>
      <c r="FH759" s="38">
        <v>73.860979999999998</v>
      </c>
      <c r="FI759" s="38">
        <v>75.989940000000004</v>
      </c>
      <c r="FJ759" s="38">
        <v>78.852459999999994</v>
      </c>
      <c r="FK759" s="38">
        <v>82.593469999999996</v>
      </c>
      <c r="FL759" s="38">
        <v>86.731830000000002</v>
      </c>
      <c r="FM759" s="38">
        <v>90.854079999999996</v>
      </c>
      <c r="FN759" s="38">
        <v>92.23415</v>
      </c>
      <c r="FO759" s="38">
        <v>94.168980000000005</v>
      </c>
      <c r="FP759" s="38">
        <v>96.079009999999997</v>
      </c>
      <c r="FQ759" s="38">
        <v>96.742649999999998</v>
      </c>
      <c r="FR759" s="38">
        <v>96.544030000000006</v>
      </c>
      <c r="FS759" s="38">
        <v>95.342429999999993</v>
      </c>
      <c r="FT759" s="38">
        <v>93.308599999999998</v>
      </c>
      <c r="FU759" s="38">
        <v>90.019000000000005</v>
      </c>
      <c r="FV759" s="38">
        <v>86.436430000000001</v>
      </c>
      <c r="FW759">
        <v>83.740219999999994</v>
      </c>
      <c r="FX759">
        <v>81.151589999999999</v>
      </c>
      <c r="FY759">
        <v>78.252009999999999</v>
      </c>
      <c r="FZ759">
        <v>0.17983170000000001</v>
      </c>
      <c r="GA759">
        <v>1.3235650000000001</v>
      </c>
      <c r="GB759">
        <v>1</v>
      </c>
    </row>
    <row r="760" spans="1:184" x14ac:dyDescent="0.3">
      <c r="A760" t="s">
        <v>279</v>
      </c>
      <c r="B760" t="s">
        <v>186</v>
      </c>
      <c r="C760" t="s">
        <v>1</v>
      </c>
      <c r="D760" t="s">
        <v>1</v>
      </c>
      <c r="E760" t="s">
        <v>1</v>
      </c>
      <c r="F760" t="s">
        <v>1</v>
      </c>
      <c r="G760" t="s">
        <v>1</v>
      </c>
      <c r="H760" s="40" t="s">
        <v>1</v>
      </c>
      <c r="I760" s="18" t="s">
        <v>1</v>
      </c>
      <c r="J760" s="38" t="s">
        <v>1</v>
      </c>
      <c r="K760" s="18">
        <v>44763</v>
      </c>
      <c r="L760" s="38">
        <v>1143</v>
      </c>
      <c r="M760" s="38">
        <v>1143</v>
      </c>
      <c r="N760" s="38">
        <v>11.537419999999999</v>
      </c>
      <c r="O760" s="38">
        <v>11.152480000000001</v>
      </c>
      <c r="P760" s="38">
        <v>11.04336</v>
      </c>
      <c r="Q760" s="38">
        <v>11.39842</v>
      </c>
      <c r="R760" s="38">
        <v>13.106949999999999</v>
      </c>
      <c r="S760" s="38">
        <v>17.45551</v>
      </c>
      <c r="T760" s="38">
        <v>23.18047</v>
      </c>
      <c r="U760" s="38">
        <v>27.039210000000001</v>
      </c>
      <c r="V760" s="38">
        <v>28.870920000000002</v>
      </c>
      <c r="W760" s="38">
        <v>29.39349</v>
      </c>
      <c r="X760" s="38">
        <v>30.061509999999998</v>
      </c>
      <c r="Y760" s="38">
        <v>30.148520000000001</v>
      </c>
      <c r="Z760" s="38">
        <v>30.067150000000002</v>
      </c>
      <c r="AA760" s="38">
        <v>30.49653</v>
      </c>
      <c r="AB760" s="38">
        <v>28.667819999999999</v>
      </c>
      <c r="AC760" s="38">
        <v>24.994820000000001</v>
      </c>
      <c r="AD760" s="38">
        <v>20.73611</v>
      </c>
      <c r="AE760" s="38">
        <v>17.308689999999999</v>
      </c>
      <c r="AF760" s="38">
        <v>15.80256</v>
      </c>
      <c r="AG760" s="38">
        <v>14.92389</v>
      </c>
      <c r="AH760" s="38">
        <v>14.270009999999999</v>
      </c>
      <c r="AI760" s="38">
        <v>13.65765</v>
      </c>
      <c r="AJ760" s="38">
        <v>12.8714</v>
      </c>
      <c r="AK760" s="38">
        <v>12.135870000000001</v>
      </c>
      <c r="AL760" s="38">
        <v>-0.1331425</v>
      </c>
      <c r="AM760" s="38">
        <v>-0.21775159999999999</v>
      </c>
      <c r="AN760" s="38">
        <v>-0.16776289999999999</v>
      </c>
      <c r="AO760" s="38">
        <v>-8.6522000000000002E-2</v>
      </c>
      <c r="AP760" s="38">
        <v>-4.8647700000000002E-2</v>
      </c>
      <c r="AQ760" s="38">
        <v>-7.18636E-2</v>
      </c>
      <c r="AR760" s="38">
        <v>5.1552000000000004E-3</v>
      </c>
      <c r="AS760" s="38">
        <v>9.1882999999999999E-3</v>
      </c>
      <c r="AT760" s="38">
        <v>7.6994499999999994E-2</v>
      </c>
      <c r="AU760" s="38">
        <v>-1.32155E-2</v>
      </c>
      <c r="AV760" s="38">
        <v>-0.27610699999999999</v>
      </c>
      <c r="AW760" s="38">
        <v>-9.3332200000000004E-2</v>
      </c>
      <c r="AX760" s="38">
        <v>-0.14514879999999999</v>
      </c>
      <c r="AY760" s="38">
        <v>0.1450322</v>
      </c>
      <c r="AZ760" s="38">
        <v>0.14373720000000001</v>
      </c>
      <c r="BA760" s="38">
        <v>0.10740089999999999</v>
      </c>
      <c r="BB760" s="38">
        <v>0.33298</v>
      </c>
      <c r="BC760" s="38">
        <v>0.29626429999999998</v>
      </c>
      <c r="BD760" s="38">
        <v>0.2461063</v>
      </c>
      <c r="BE760" s="38">
        <v>0.18500920000000001</v>
      </c>
      <c r="BF760" s="38">
        <v>7.7273900000000006E-2</v>
      </c>
      <c r="BG760" s="38">
        <v>-5.7006300000000003E-2</v>
      </c>
      <c r="BH760" s="38">
        <v>-3.5242900000000001E-2</v>
      </c>
      <c r="BI760" s="38">
        <v>6.0963200000000002E-2</v>
      </c>
      <c r="BJ760" s="38">
        <v>-0.10175960000000001</v>
      </c>
      <c r="BK760" s="38">
        <v>-0.18083949999999999</v>
      </c>
      <c r="BL760" s="38">
        <v>-0.13514770000000001</v>
      </c>
      <c r="BM760" s="38">
        <v>-6.0634500000000001E-2</v>
      </c>
      <c r="BN760" s="38">
        <v>-1.42437E-2</v>
      </c>
      <c r="BO760" s="38">
        <v>-2.29217E-2</v>
      </c>
      <c r="BP760" s="38">
        <v>5.23005E-2</v>
      </c>
      <c r="BQ760" s="38">
        <v>4.9186300000000002E-2</v>
      </c>
      <c r="BR760" s="38">
        <v>0.1285567</v>
      </c>
      <c r="BS760" s="38">
        <v>4.8000500000000001E-2</v>
      </c>
      <c r="BT760" s="38">
        <v>-0.23080439999999999</v>
      </c>
      <c r="BU760" s="38">
        <v>-6.02713E-2</v>
      </c>
      <c r="BV760" s="38">
        <v>-0.124121</v>
      </c>
      <c r="BW760" s="38">
        <v>0.18810730000000001</v>
      </c>
      <c r="BX760" s="38">
        <v>0.179257</v>
      </c>
      <c r="BY760" s="38">
        <v>0.1540242</v>
      </c>
      <c r="BZ760" s="38">
        <v>0.40490429999999999</v>
      </c>
      <c r="CA760" s="38">
        <v>0.36702689999999999</v>
      </c>
      <c r="CB760" s="38">
        <v>0.31774219999999997</v>
      </c>
      <c r="CC760" s="38">
        <v>0.24816460000000001</v>
      </c>
      <c r="CD760" s="38">
        <v>0.13631289999999999</v>
      </c>
      <c r="CE760" s="38">
        <v>-1.37853E-2</v>
      </c>
      <c r="CF760" s="38">
        <v>6.8041999999999998E-3</v>
      </c>
      <c r="CG760" s="38">
        <v>0.1069788</v>
      </c>
      <c r="CH760" s="38">
        <v>-8.0023999999999998E-2</v>
      </c>
      <c r="CI760" s="38">
        <v>-0.15527440000000001</v>
      </c>
      <c r="CJ760" s="38">
        <v>-0.11255859999999999</v>
      </c>
      <c r="CK760" s="38">
        <v>-4.2704899999999997E-2</v>
      </c>
      <c r="CL760" s="38">
        <v>9.5843000000000005E-3</v>
      </c>
      <c r="CM760" s="38">
        <v>1.09753E-2</v>
      </c>
      <c r="CN760" s="38">
        <v>8.4953100000000004E-2</v>
      </c>
      <c r="CO760" s="38">
        <v>7.6888899999999996E-2</v>
      </c>
      <c r="CP760" s="38">
        <v>0.16426850000000001</v>
      </c>
      <c r="CQ760" s="38">
        <v>9.0398500000000007E-2</v>
      </c>
      <c r="CR760" s="38">
        <v>-0.19942789999999999</v>
      </c>
      <c r="CS760" s="38">
        <v>-3.7373499999999997E-2</v>
      </c>
      <c r="CT760" s="38">
        <v>-0.1095573</v>
      </c>
      <c r="CU760" s="38">
        <v>0.217941</v>
      </c>
      <c r="CV760" s="38">
        <v>0.20385780000000001</v>
      </c>
      <c r="CW760" s="38">
        <v>0.18631529999999999</v>
      </c>
      <c r="CX760" s="38">
        <v>0.45471889999999998</v>
      </c>
      <c r="CY760" s="38">
        <v>0.41603689999999999</v>
      </c>
      <c r="CZ760" s="38">
        <v>0.36735699999999999</v>
      </c>
      <c r="DA760" s="38">
        <v>0.29190579999999999</v>
      </c>
      <c r="DB760" s="38">
        <v>0.1772031</v>
      </c>
      <c r="DC760" s="38">
        <v>1.6149400000000001E-2</v>
      </c>
      <c r="DD760" s="38">
        <v>3.5925899999999997E-2</v>
      </c>
      <c r="DE760" s="38">
        <v>0.1388491</v>
      </c>
      <c r="DF760" s="38">
        <v>-5.8288399999999997E-2</v>
      </c>
      <c r="DG760" s="38">
        <v>-0.1297092</v>
      </c>
      <c r="DH760" s="38">
        <v>-8.9969400000000005E-2</v>
      </c>
      <c r="DI760" s="38">
        <v>-2.47753E-2</v>
      </c>
      <c r="DJ760" s="38">
        <v>3.3412400000000002E-2</v>
      </c>
      <c r="DK760" s="38">
        <v>4.4872200000000001E-2</v>
      </c>
      <c r="DL760" s="38">
        <v>0.11760569999999999</v>
      </c>
      <c r="DM760" s="38">
        <v>0.1045914</v>
      </c>
      <c r="DN760" s="38">
        <v>0.1999803</v>
      </c>
      <c r="DO760" s="38">
        <v>0.13279650000000001</v>
      </c>
      <c r="DP760" s="38">
        <v>-0.16805149999999999</v>
      </c>
      <c r="DQ760" s="38">
        <v>-1.44756E-2</v>
      </c>
      <c r="DR760" s="38">
        <v>-9.4993499999999995E-2</v>
      </c>
      <c r="DS760" s="38">
        <v>0.24777469999999999</v>
      </c>
      <c r="DT760" s="38">
        <v>0.22845869999999999</v>
      </c>
      <c r="DU760" s="38">
        <v>0.21860650000000001</v>
      </c>
      <c r="DV760" s="38">
        <v>0.50453349999999997</v>
      </c>
      <c r="DW760" s="38">
        <v>0.46504689999999999</v>
      </c>
      <c r="DX760" s="38">
        <v>0.4169718</v>
      </c>
      <c r="DY760" s="38">
        <v>0.33564699999999997</v>
      </c>
      <c r="DZ760" s="38">
        <v>0.21809329999999999</v>
      </c>
      <c r="EA760" s="38">
        <v>4.6084199999999999E-2</v>
      </c>
      <c r="EB760" s="38">
        <v>6.50477E-2</v>
      </c>
      <c r="EC760" s="38">
        <v>0.17071939999999999</v>
      </c>
      <c r="ED760" s="38">
        <v>-2.6905599999999998E-2</v>
      </c>
      <c r="EE760" s="38">
        <v>-9.2797099999999993E-2</v>
      </c>
      <c r="EF760" s="38">
        <v>-5.7354299999999997E-2</v>
      </c>
      <c r="EG760" s="38">
        <v>1.1122E-3</v>
      </c>
      <c r="EH760" s="38">
        <v>6.7816399999999999E-2</v>
      </c>
      <c r="EI760" s="38">
        <v>9.3814099999999997E-2</v>
      </c>
      <c r="EJ760" s="38">
        <v>0.16475100000000001</v>
      </c>
      <c r="EK760" s="38">
        <v>0.14458940000000001</v>
      </c>
      <c r="EL760" s="38">
        <v>0.2515424</v>
      </c>
      <c r="EM760" s="38">
        <v>0.1940124</v>
      </c>
      <c r="EN760" s="38">
        <v>-0.12274880000000001</v>
      </c>
      <c r="EO760" s="38">
        <v>1.8585299999999999E-2</v>
      </c>
      <c r="EP760" s="38">
        <v>-7.3965799999999998E-2</v>
      </c>
      <c r="EQ760" s="38">
        <v>0.29084989999999999</v>
      </c>
      <c r="ER760" s="38">
        <v>0.2639784</v>
      </c>
      <c r="ES760" s="38">
        <v>0.26522980000000002</v>
      </c>
      <c r="ET760" s="38">
        <v>0.57645780000000002</v>
      </c>
      <c r="EU760" s="38">
        <v>0.5358096</v>
      </c>
      <c r="EV760" s="38">
        <v>0.48860779999999998</v>
      </c>
      <c r="EW760" s="38">
        <v>0.3988024</v>
      </c>
      <c r="EX760" s="38">
        <v>0.2771323</v>
      </c>
      <c r="EY760" s="38">
        <v>8.9305200000000001E-2</v>
      </c>
      <c r="EZ760" s="38">
        <v>0.1070948</v>
      </c>
      <c r="FA760" s="38">
        <v>0.21673500000000001</v>
      </c>
      <c r="FB760" s="38">
        <v>74.172290000000004</v>
      </c>
      <c r="FC760" s="38">
        <v>72.274640000000005</v>
      </c>
      <c r="FD760" s="38">
        <v>70.870559999999998</v>
      </c>
      <c r="FE760" s="38">
        <v>69.450299999999999</v>
      </c>
      <c r="FF760" s="38">
        <v>68.580179999999999</v>
      </c>
      <c r="FG760" s="38">
        <v>67.642870000000002</v>
      </c>
      <c r="FH760" s="38">
        <v>67.591890000000006</v>
      </c>
      <c r="FI760" s="38">
        <v>70.590289999999996</v>
      </c>
      <c r="FJ760" s="38">
        <v>74.387739999999994</v>
      </c>
      <c r="FK760" s="38">
        <v>78.665589999999995</v>
      </c>
      <c r="FL760" s="38">
        <v>83.371859999999998</v>
      </c>
      <c r="FM760" s="38">
        <v>87.092969999999994</v>
      </c>
      <c r="FN760" s="38">
        <v>90.167959999999994</v>
      </c>
      <c r="FO760" s="38">
        <v>92.631450000000001</v>
      </c>
      <c r="FP760" s="38">
        <v>94.674469999999999</v>
      </c>
      <c r="FQ760" s="38">
        <v>95.561909999999997</v>
      </c>
      <c r="FR760" s="38">
        <v>96.906559999999999</v>
      </c>
      <c r="FS760" s="38">
        <v>96.17586</v>
      </c>
      <c r="FT760" s="38">
        <v>93.959000000000003</v>
      </c>
      <c r="FU760" s="38">
        <v>90.568150000000003</v>
      </c>
      <c r="FV760" s="38">
        <v>86.068749999999994</v>
      </c>
      <c r="FW760">
        <v>82.343199999999996</v>
      </c>
      <c r="FX760">
        <v>79.326589999999996</v>
      </c>
      <c r="FY760">
        <v>76.849819999999994</v>
      </c>
      <c r="FZ760">
        <v>7.9791600000000004E-2</v>
      </c>
      <c r="GA760">
        <v>0.61290869999999997</v>
      </c>
      <c r="GB760">
        <v>1</v>
      </c>
    </row>
    <row r="761" spans="1:184" x14ac:dyDescent="0.3">
      <c r="A761" t="s">
        <v>279</v>
      </c>
      <c r="B761" t="s">
        <v>186</v>
      </c>
      <c r="C761" t="s">
        <v>1</v>
      </c>
      <c r="D761" t="s">
        <v>1</v>
      </c>
      <c r="E761" t="s">
        <v>1</v>
      </c>
      <c r="F761" t="s">
        <v>1</v>
      </c>
      <c r="G761" t="s">
        <v>1</v>
      </c>
      <c r="H761" s="40" t="s">
        <v>1</v>
      </c>
      <c r="I761" s="18" t="s">
        <v>1</v>
      </c>
      <c r="J761" s="38" t="s">
        <v>1</v>
      </c>
      <c r="K761" s="18">
        <v>44789</v>
      </c>
      <c r="L761" s="38">
        <v>1140</v>
      </c>
      <c r="M761" s="38">
        <v>1140</v>
      </c>
      <c r="N761" s="38">
        <v>11.634359999999999</v>
      </c>
      <c r="O761" s="38">
        <v>11.25816</v>
      </c>
      <c r="P761" s="38">
        <v>11.13796</v>
      </c>
      <c r="Q761" s="38">
        <v>11.523540000000001</v>
      </c>
      <c r="R761" s="38">
        <v>13.23973</v>
      </c>
      <c r="S761" s="38">
        <v>17.65635</v>
      </c>
      <c r="T761" s="38">
        <v>23.422889999999999</v>
      </c>
      <c r="U761" s="38">
        <v>27.25318</v>
      </c>
      <c r="V761" s="38">
        <v>29.33297</v>
      </c>
      <c r="W761" s="38">
        <v>30.195409999999999</v>
      </c>
      <c r="X761" s="38">
        <v>30.976189999999999</v>
      </c>
      <c r="Y761" s="38">
        <v>31.17173</v>
      </c>
      <c r="Z761" s="38">
        <v>31.063849999999999</v>
      </c>
      <c r="AA761" s="38">
        <v>31.617439999999998</v>
      </c>
      <c r="AB761" s="38">
        <v>29.788720000000001</v>
      </c>
      <c r="AC761" s="38">
        <v>26.11392</v>
      </c>
      <c r="AD761" s="38">
        <v>21.593900000000001</v>
      </c>
      <c r="AE761" s="38">
        <v>18.066490000000002</v>
      </c>
      <c r="AF761" s="38">
        <v>16.533930000000002</v>
      </c>
      <c r="AG761" s="38">
        <v>15.68089</v>
      </c>
      <c r="AH761" s="38">
        <v>14.909610000000001</v>
      </c>
      <c r="AI761" s="38">
        <v>14.34024</v>
      </c>
      <c r="AJ761" s="38">
        <v>13.47312</v>
      </c>
      <c r="AK761" s="38">
        <v>12.659879999999999</v>
      </c>
      <c r="AL761" s="38">
        <v>-0.2370871</v>
      </c>
      <c r="AM761" s="38">
        <v>-0.28519670000000003</v>
      </c>
      <c r="AN761" s="38">
        <v>-7.5610200000000002E-2</v>
      </c>
      <c r="AO761" s="38">
        <v>9.9262799999999998E-2</v>
      </c>
      <c r="AP761" s="38">
        <v>0.198712</v>
      </c>
      <c r="AQ761" s="38">
        <v>-0.11939</v>
      </c>
      <c r="AR761" s="38">
        <v>-6.8540000000000004E-2</v>
      </c>
      <c r="AS761" s="38">
        <v>7.1182700000000002E-2</v>
      </c>
      <c r="AT761" s="38">
        <v>-0.21813579999999999</v>
      </c>
      <c r="AU761" s="38">
        <v>-0.3005892</v>
      </c>
      <c r="AV761" s="38">
        <v>-5.5611599999999997E-2</v>
      </c>
      <c r="AW761" s="38">
        <v>2.5564199999999999E-2</v>
      </c>
      <c r="AX761" s="38">
        <v>-0.34362900000000002</v>
      </c>
      <c r="AY761" s="38">
        <v>-5.4318199999999997E-2</v>
      </c>
      <c r="AZ761" s="38">
        <v>0.2175609</v>
      </c>
      <c r="BA761" s="38">
        <v>0.1588262</v>
      </c>
      <c r="BB761" s="38">
        <v>0.1023143</v>
      </c>
      <c r="BC761" s="38">
        <v>-2.34071E-2</v>
      </c>
      <c r="BD761" s="38">
        <v>-0.1718432</v>
      </c>
      <c r="BE761" s="38">
        <v>-0.184032</v>
      </c>
      <c r="BF761" s="38">
        <v>-0.35168480000000002</v>
      </c>
      <c r="BG761" s="38">
        <v>-0.27110459999999997</v>
      </c>
      <c r="BH761" s="38">
        <v>-0.31754890000000002</v>
      </c>
      <c r="BI761" s="38">
        <v>-0.37204320000000002</v>
      </c>
      <c r="BJ761" s="38">
        <v>-0.20106360000000001</v>
      </c>
      <c r="BK761" s="38">
        <v>-0.24889790000000001</v>
      </c>
      <c r="BL761" s="38">
        <v>-4.0391200000000002E-2</v>
      </c>
      <c r="BM761" s="38">
        <v>0.13136780000000001</v>
      </c>
      <c r="BN761" s="38">
        <v>0.2301472</v>
      </c>
      <c r="BO761" s="38">
        <v>-8.3341600000000002E-2</v>
      </c>
      <c r="BP761" s="38">
        <v>-1.0962100000000001E-2</v>
      </c>
      <c r="BQ761" s="38">
        <v>0.1219365</v>
      </c>
      <c r="BR761" s="38">
        <v>-0.1580288</v>
      </c>
      <c r="BS761" s="38">
        <v>-0.23104459999999999</v>
      </c>
      <c r="BT761" s="38">
        <v>3.2391E-3</v>
      </c>
      <c r="BU761" s="38">
        <v>7.2325100000000003E-2</v>
      </c>
      <c r="BV761" s="38">
        <v>-0.30971710000000002</v>
      </c>
      <c r="BW761" s="38">
        <v>7.6825000000000001E-3</v>
      </c>
      <c r="BX761" s="38">
        <v>0.28695399999999999</v>
      </c>
      <c r="BY761" s="38">
        <v>0.2471035</v>
      </c>
      <c r="BZ761" s="38">
        <v>0.2013673</v>
      </c>
      <c r="CA761" s="38">
        <v>5.9410200000000003E-2</v>
      </c>
      <c r="CB761" s="38">
        <v>-9.2820200000000005E-2</v>
      </c>
      <c r="CC761" s="38">
        <v>-0.119771</v>
      </c>
      <c r="CD761" s="38">
        <v>-0.28985630000000001</v>
      </c>
      <c r="CE761" s="38">
        <v>-0.21261820000000001</v>
      </c>
      <c r="CF761" s="38">
        <v>-0.25728600000000001</v>
      </c>
      <c r="CG761" s="38">
        <v>-0.31092589999999998</v>
      </c>
      <c r="CH761" s="38">
        <v>-0.17611379999999999</v>
      </c>
      <c r="CI761" s="38">
        <v>-0.2237574</v>
      </c>
      <c r="CJ761" s="38">
        <v>-1.5998600000000002E-2</v>
      </c>
      <c r="CK761" s="38">
        <v>0.15360360000000001</v>
      </c>
      <c r="CL761" s="38">
        <v>0.25191920000000001</v>
      </c>
      <c r="CM761" s="38">
        <v>-5.8374599999999999E-2</v>
      </c>
      <c r="CN761" s="38">
        <v>2.89162E-2</v>
      </c>
      <c r="CO761" s="38">
        <v>0.15708839999999999</v>
      </c>
      <c r="CP761" s="38">
        <v>-0.1163989</v>
      </c>
      <c r="CQ761" s="38">
        <v>-0.18287819999999999</v>
      </c>
      <c r="CR761" s="38">
        <v>4.3998900000000001E-2</v>
      </c>
      <c r="CS761" s="38">
        <v>0.1047116</v>
      </c>
      <c r="CT761" s="38">
        <v>-0.28622979999999998</v>
      </c>
      <c r="CU761" s="38">
        <v>5.0623899999999999E-2</v>
      </c>
      <c r="CV761" s="38">
        <v>0.33501540000000002</v>
      </c>
      <c r="CW761" s="38">
        <v>0.30824420000000002</v>
      </c>
      <c r="CX761" s="38">
        <v>0.26997100000000002</v>
      </c>
      <c r="CY761" s="38">
        <v>0.1167692</v>
      </c>
      <c r="CZ761" s="38">
        <v>-3.8089199999999997E-2</v>
      </c>
      <c r="DA761" s="38">
        <v>-7.5263999999999998E-2</v>
      </c>
      <c r="DB761" s="38">
        <v>-0.247034</v>
      </c>
      <c r="DC761" s="38">
        <v>-0.17211070000000001</v>
      </c>
      <c r="DD761" s="38">
        <v>-0.21554809999999999</v>
      </c>
      <c r="DE761" s="38">
        <v>-0.26859630000000001</v>
      </c>
      <c r="DF761" s="38">
        <v>-0.15116389999999999</v>
      </c>
      <c r="DG761" s="38">
        <v>-0.19861699999999999</v>
      </c>
      <c r="DH761" s="38">
        <v>8.3938999999999993E-3</v>
      </c>
      <c r="DI761" s="38">
        <v>0.17583950000000001</v>
      </c>
      <c r="DJ761" s="38">
        <v>0.27369120000000002</v>
      </c>
      <c r="DK761" s="38">
        <v>-3.3407699999999999E-2</v>
      </c>
      <c r="DL761" s="38">
        <v>6.8794499999999995E-2</v>
      </c>
      <c r="DM761" s="38">
        <v>0.1922403</v>
      </c>
      <c r="DN761" s="38">
        <v>-7.4769000000000002E-2</v>
      </c>
      <c r="DO761" s="38">
        <v>-0.13471179999999999</v>
      </c>
      <c r="DP761" s="38">
        <v>8.4758700000000006E-2</v>
      </c>
      <c r="DQ761" s="38">
        <v>0.1370981</v>
      </c>
      <c r="DR761" s="38">
        <v>-0.26274249999999999</v>
      </c>
      <c r="DS761" s="38">
        <v>9.3565400000000007E-2</v>
      </c>
      <c r="DT761" s="38">
        <v>0.3830768</v>
      </c>
      <c r="DU761" s="38">
        <v>0.36938480000000001</v>
      </c>
      <c r="DV761" s="38">
        <v>0.33857480000000001</v>
      </c>
      <c r="DW761" s="38">
        <v>0.17412830000000001</v>
      </c>
      <c r="DX761" s="38">
        <v>1.6641900000000001E-2</v>
      </c>
      <c r="DY761" s="38">
        <v>-3.0757E-2</v>
      </c>
      <c r="DZ761" s="38">
        <v>-0.2042118</v>
      </c>
      <c r="EA761" s="38">
        <v>-0.1316032</v>
      </c>
      <c r="EB761" s="38">
        <v>-0.1738103</v>
      </c>
      <c r="EC761" s="38">
        <v>-0.22626669999999999</v>
      </c>
      <c r="ED761" s="38">
        <v>-0.1151404</v>
      </c>
      <c r="EE761" s="38">
        <v>-0.16231809999999999</v>
      </c>
      <c r="EF761" s="38">
        <v>4.3612900000000003E-2</v>
      </c>
      <c r="EG761" s="38">
        <v>0.2079444</v>
      </c>
      <c r="EH761" s="38">
        <v>0.30512650000000002</v>
      </c>
      <c r="EI761" s="38">
        <v>2.6407000000000002E-3</v>
      </c>
      <c r="EJ761" s="38">
        <v>0.1263725</v>
      </c>
      <c r="EK761" s="38">
        <v>0.24299409999999999</v>
      </c>
      <c r="EL761" s="38">
        <v>-1.4662E-2</v>
      </c>
      <c r="EM761" s="38">
        <v>-6.5167199999999995E-2</v>
      </c>
      <c r="EN761" s="38">
        <v>0.1436094</v>
      </c>
      <c r="EO761" s="38">
        <v>0.1838591</v>
      </c>
      <c r="EP761" s="38">
        <v>-0.22883049999999999</v>
      </c>
      <c r="EQ761" s="38">
        <v>0.15556600000000001</v>
      </c>
      <c r="ER761" s="38">
        <v>0.45246989999999998</v>
      </c>
      <c r="ES761" s="38">
        <v>0.45766210000000002</v>
      </c>
      <c r="ET761" s="38">
        <v>0.43762780000000001</v>
      </c>
      <c r="EU761" s="38">
        <v>0.2569456</v>
      </c>
      <c r="EV761" s="38">
        <v>9.5664899999999997E-2</v>
      </c>
      <c r="EW761" s="38">
        <v>3.3503999999999999E-2</v>
      </c>
      <c r="EX761" s="38">
        <v>-0.14238319999999999</v>
      </c>
      <c r="EY761" s="38">
        <v>-7.3116899999999999E-2</v>
      </c>
      <c r="EZ761" s="38">
        <v>-0.11354740000000001</v>
      </c>
      <c r="FA761" s="38">
        <v>-0.1651494</v>
      </c>
      <c r="FB761" s="38">
        <v>76.200819999999993</v>
      </c>
      <c r="FC761" s="38">
        <v>74.988619999999997</v>
      </c>
      <c r="FD761" s="38">
        <v>73.276150000000001</v>
      </c>
      <c r="FE761" s="38">
        <v>71.85624</v>
      </c>
      <c r="FF761" s="38">
        <v>70.613330000000005</v>
      </c>
      <c r="FG761" s="38">
        <v>70.104320000000001</v>
      </c>
      <c r="FH761" s="38">
        <v>69.46396</v>
      </c>
      <c r="FI761" s="38">
        <v>71.596239999999995</v>
      </c>
      <c r="FJ761" s="38">
        <v>76.271090000000001</v>
      </c>
      <c r="FK761" s="38">
        <v>81.641440000000003</v>
      </c>
      <c r="FL761" s="38">
        <v>86.346080000000001</v>
      </c>
      <c r="FM761" s="38">
        <v>90.595950000000002</v>
      </c>
      <c r="FN761" s="38">
        <v>94.878969999999995</v>
      </c>
      <c r="FO761" s="38">
        <v>98.19923</v>
      </c>
      <c r="FP761" s="38">
        <v>100.4263</v>
      </c>
      <c r="FQ761" s="38">
        <v>101.25709999999999</v>
      </c>
      <c r="FR761" s="38">
        <v>101.3631</v>
      </c>
      <c r="FS761" s="38">
        <v>100.5947</v>
      </c>
      <c r="FT761" s="38">
        <v>98.831379999999996</v>
      </c>
      <c r="FU761" s="38">
        <v>95.599209999999999</v>
      </c>
      <c r="FV761" s="38">
        <v>91.283079999999998</v>
      </c>
      <c r="FW761">
        <v>87.777630000000002</v>
      </c>
      <c r="FX761">
        <v>84.596459999999993</v>
      </c>
      <c r="FY761">
        <v>82.125079999999997</v>
      </c>
      <c r="FZ761">
        <v>8.7205199999999997E-2</v>
      </c>
      <c r="GA761">
        <v>0.70336679999999996</v>
      </c>
      <c r="GB761">
        <v>1</v>
      </c>
    </row>
    <row r="762" spans="1:184" x14ac:dyDescent="0.3">
      <c r="A762" t="s">
        <v>279</v>
      </c>
      <c r="B762" t="s">
        <v>186</v>
      </c>
      <c r="C762" t="s">
        <v>1</v>
      </c>
      <c r="D762" t="s">
        <v>1</v>
      </c>
      <c r="E762" t="s">
        <v>1</v>
      </c>
      <c r="F762" t="s">
        <v>1</v>
      </c>
      <c r="G762" t="s">
        <v>1</v>
      </c>
      <c r="H762" s="40" t="s">
        <v>1</v>
      </c>
      <c r="I762" s="18" t="s">
        <v>1</v>
      </c>
      <c r="J762" s="38" t="s">
        <v>1</v>
      </c>
      <c r="K762" s="18">
        <v>44790</v>
      </c>
      <c r="L762" s="38">
        <v>1140</v>
      </c>
      <c r="M762" s="38">
        <v>1140</v>
      </c>
      <c r="N762" s="38">
        <v>12.53016</v>
      </c>
      <c r="O762" s="38">
        <v>12.10848</v>
      </c>
      <c r="P762" s="38">
        <v>11.97687</v>
      </c>
      <c r="Q762" s="38">
        <v>12.3009</v>
      </c>
      <c r="R762" s="38">
        <v>14.05805</v>
      </c>
      <c r="S762" s="38">
        <v>18.76633</v>
      </c>
      <c r="T762" s="38">
        <v>24.741029999999999</v>
      </c>
      <c r="U762" s="38">
        <v>28.631509999999999</v>
      </c>
      <c r="V762" s="38">
        <v>30.58006</v>
      </c>
      <c r="W762" s="38">
        <v>31.153089999999999</v>
      </c>
      <c r="X762" s="38">
        <v>31.734210000000001</v>
      </c>
      <c r="Y762" s="38">
        <v>31.865020000000001</v>
      </c>
      <c r="Z762" s="38">
        <v>31.747019999999999</v>
      </c>
      <c r="AA762" s="38">
        <v>31.859590000000001</v>
      </c>
      <c r="AB762" s="38">
        <v>29.819400000000002</v>
      </c>
      <c r="AC762" s="38">
        <v>25.906860000000002</v>
      </c>
      <c r="AD762" s="38">
        <v>21.35736</v>
      </c>
      <c r="AE762" s="38">
        <v>18.012049999999999</v>
      </c>
      <c r="AF762" s="38">
        <v>16.646149999999999</v>
      </c>
      <c r="AG762" s="38">
        <v>15.90315</v>
      </c>
      <c r="AH762" s="38">
        <v>15.31288</v>
      </c>
      <c r="AI762" s="38">
        <v>14.78511</v>
      </c>
      <c r="AJ762" s="38">
        <v>13.97348</v>
      </c>
      <c r="AK762" s="38">
        <v>13.15377</v>
      </c>
      <c r="AL762" s="38">
        <v>-3.2425200000000001E-2</v>
      </c>
      <c r="AM762" s="38">
        <v>-4.1892100000000002E-2</v>
      </c>
      <c r="AN762" s="38">
        <v>1.41277E-2</v>
      </c>
      <c r="AO762" s="38">
        <v>-4.8812800000000003E-2</v>
      </c>
      <c r="AP762" s="38">
        <v>-1.3773199999999999E-2</v>
      </c>
      <c r="AQ762" s="38">
        <v>-0.34481899999999999</v>
      </c>
      <c r="AR762" s="38">
        <v>-0.2567488</v>
      </c>
      <c r="AS762" s="38">
        <v>0.1241379</v>
      </c>
      <c r="AT762" s="38">
        <v>-7.4935000000000002E-2</v>
      </c>
      <c r="AU762" s="38">
        <v>-0.3800558</v>
      </c>
      <c r="AV762" s="38">
        <v>-0.55248679999999994</v>
      </c>
      <c r="AW762" s="38">
        <v>-0.217192</v>
      </c>
      <c r="AX762" s="38">
        <v>-9.4791600000000004E-2</v>
      </c>
      <c r="AY762" s="38">
        <v>5.4689399999999999E-2</v>
      </c>
      <c r="AZ762" s="38">
        <v>0.1547974</v>
      </c>
      <c r="BA762" s="38">
        <v>-9.3915499999999999E-2</v>
      </c>
      <c r="BB762" s="38">
        <v>6.9139400000000004E-2</v>
      </c>
      <c r="BC762" s="38">
        <v>5.3468799999999997E-2</v>
      </c>
      <c r="BD762" s="38">
        <v>0.15884409999999999</v>
      </c>
      <c r="BE762" s="38">
        <v>4.0966599999999999E-2</v>
      </c>
      <c r="BF762" s="38">
        <v>1.8209599999999999E-2</v>
      </c>
      <c r="BG762" s="38">
        <v>0.1196425</v>
      </c>
      <c r="BH762" s="38">
        <v>0.3509814</v>
      </c>
      <c r="BI762" s="38">
        <v>0.1621387</v>
      </c>
      <c r="BJ762" s="38">
        <v>1.0755600000000001E-2</v>
      </c>
      <c r="BK762" s="38">
        <v>6.9896999999999997E-3</v>
      </c>
      <c r="BL762" s="38">
        <v>6.4694699999999994E-2</v>
      </c>
      <c r="BM762" s="38">
        <v>-7.6711000000000001E-3</v>
      </c>
      <c r="BN762" s="38">
        <v>2.8940400000000002E-2</v>
      </c>
      <c r="BO762" s="38">
        <v>-0.29836669999999998</v>
      </c>
      <c r="BP762" s="38">
        <v>-0.19841139999999999</v>
      </c>
      <c r="BQ762" s="38">
        <v>0.18262129999999999</v>
      </c>
      <c r="BR762" s="38">
        <v>-1.25854E-2</v>
      </c>
      <c r="BS762" s="38">
        <v>-0.30955939999999998</v>
      </c>
      <c r="BT762" s="38">
        <v>-0.49547229999999998</v>
      </c>
      <c r="BU762" s="38">
        <v>-0.168767</v>
      </c>
      <c r="BV762" s="38">
        <v>-7.05789E-2</v>
      </c>
      <c r="BW762" s="38">
        <v>9.6571699999999996E-2</v>
      </c>
      <c r="BX762" s="38">
        <v>0.2156487</v>
      </c>
      <c r="BY762" s="38">
        <v>-1.54713E-2</v>
      </c>
      <c r="BZ762" s="38">
        <v>0.16944219999999999</v>
      </c>
      <c r="CA762" s="38">
        <v>0.1714514</v>
      </c>
      <c r="CB762" s="38">
        <v>0.25230279999999999</v>
      </c>
      <c r="CC762" s="38">
        <v>0.1184161</v>
      </c>
      <c r="CD762" s="38">
        <v>8.9022699999999996E-2</v>
      </c>
      <c r="CE762" s="38">
        <v>0.17954000000000001</v>
      </c>
      <c r="CF762" s="38">
        <v>0.41056749999999997</v>
      </c>
      <c r="CG762" s="38">
        <v>0.2277399</v>
      </c>
      <c r="CH762" s="38">
        <v>4.0662499999999997E-2</v>
      </c>
      <c r="CI762" s="38">
        <v>4.0845199999999998E-2</v>
      </c>
      <c r="CJ762" s="38">
        <v>9.9717200000000006E-2</v>
      </c>
      <c r="CK762" s="38">
        <v>2.0823500000000002E-2</v>
      </c>
      <c r="CL762" s="38">
        <v>5.8523699999999998E-2</v>
      </c>
      <c r="CM762" s="38">
        <v>-0.26619389999999998</v>
      </c>
      <c r="CN762" s="38">
        <v>-0.15800700000000001</v>
      </c>
      <c r="CO762" s="38">
        <v>0.22312679999999999</v>
      </c>
      <c r="CP762" s="38">
        <v>3.0597699999999999E-2</v>
      </c>
      <c r="CQ762" s="38">
        <v>-0.26073380000000002</v>
      </c>
      <c r="CR762" s="38">
        <v>-0.45598420000000001</v>
      </c>
      <c r="CS762" s="38">
        <v>-0.13522799999999999</v>
      </c>
      <c r="CT762" s="38">
        <v>-5.3809200000000001E-2</v>
      </c>
      <c r="CU762" s="38">
        <v>0.1255793</v>
      </c>
      <c r="CV762" s="38">
        <v>0.25779410000000003</v>
      </c>
      <c r="CW762" s="38">
        <v>3.8858900000000002E-2</v>
      </c>
      <c r="CX762" s="38">
        <v>0.2389116</v>
      </c>
      <c r="CY762" s="38">
        <v>0.2531658</v>
      </c>
      <c r="CZ762" s="38">
        <v>0.31703199999999998</v>
      </c>
      <c r="DA762" s="38">
        <v>0.1720574</v>
      </c>
      <c r="DB762" s="38">
        <v>0.13806769999999999</v>
      </c>
      <c r="DC762" s="38">
        <v>0.22102479999999999</v>
      </c>
      <c r="DD762" s="38">
        <v>0.45183669999999998</v>
      </c>
      <c r="DE762" s="38">
        <v>0.273175</v>
      </c>
      <c r="DF762" s="38">
        <v>7.0569400000000004E-2</v>
      </c>
      <c r="DG762" s="38">
        <v>7.4700600000000006E-2</v>
      </c>
      <c r="DH762" s="38">
        <v>0.13473969999999999</v>
      </c>
      <c r="DI762" s="38">
        <v>4.93182E-2</v>
      </c>
      <c r="DJ762" s="38">
        <v>8.8107000000000005E-2</v>
      </c>
      <c r="DK762" s="38">
        <v>-0.23402120000000001</v>
      </c>
      <c r="DL762" s="38">
        <v>-0.1176027</v>
      </c>
      <c r="DM762" s="38">
        <v>0.26363219999999998</v>
      </c>
      <c r="DN762" s="38">
        <v>7.3780799999999994E-2</v>
      </c>
      <c r="DO762" s="38">
        <v>-0.21190819999999999</v>
      </c>
      <c r="DP762" s="38">
        <v>-0.41649619999999998</v>
      </c>
      <c r="DQ762" s="38">
        <v>-0.101689</v>
      </c>
      <c r="DR762" s="38">
        <v>-3.7039500000000003E-2</v>
      </c>
      <c r="DS762" s="38">
        <v>0.1545869</v>
      </c>
      <c r="DT762" s="38">
        <v>0.29993950000000003</v>
      </c>
      <c r="DU762" s="38">
        <v>9.31892E-2</v>
      </c>
      <c r="DV762" s="38">
        <v>0.30838100000000002</v>
      </c>
      <c r="DW762" s="38">
        <v>0.33488010000000001</v>
      </c>
      <c r="DX762" s="38">
        <v>0.38176120000000002</v>
      </c>
      <c r="DY762" s="38">
        <v>0.2256988</v>
      </c>
      <c r="DZ762" s="38">
        <v>0.18711259999999999</v>
      </c>
      <c r="EA762" s="38">
        <v>0.26250960000000001</v>
      </c>
      <c r="EB762" s="38">
        <v>0.49310579999999998</v>
      </c>
      <c r="EC762" s="38">
        <v>0.31861020000000001</v>
      </c>
      <c r="ED762" s="38">
        <v>0.11375010000000001</v>
      </c>
      <c r="EE762" s="38">
        <v>0.1235825</v>
      </c>
      <c r="EF762" s="38">
        <v>0.18530669999999999</v>
      </c>
      <c r="EG762" s="38">
        <v>9.0459899999999996E-2</v>
      </c>
      <c r="EH762" s="38">
        <v>0.13082060000000001</v>
      </c>
      <c r="EI762" s="38">
        <v>-0.18756880000000001</v>
      </c>
      <c r="EJ762" s="38">
        <v>-5.9265199999999997E-2</v>
      </c>
      <c r="EK762" s="38">
        <v>0.3221157</v>
      </c>
      <c r="EL762" s="38">
        <v>0.13613030000000001</v>
      </c>
      <c r="EM762" s="38">
        <v>-0.1414118</v>
      </c>
      <c r="EN762" s="38">
        <v>-0.35948170000000002</v>
      </c>
      <c r="EO762" s="38">
        <v>-5.3263999999999999E-2</v>
      </c>
      <c r="EP762" s="38">
        <v>-1.2826799999999999E-2</v>
      </c>
      <c r="EQ762" s="38">
        <v>0.19646920000000001</v>
      </c>
      <c r="ER762" s="38">
        <v>0.36079080000000002</v>
      </c>
      <c r="ES762" s="38">
        <v>0.17163339999999999</v>
      </c>
      <c r="ET762" s="38">
        <v>0.40868369999999998</v>
      </c>
      <c r="EU762" s="38">
        <v>0.45286270000000001</v>
      </c>
      <c r="EV762" s="38">
        <v>0.47521989999999997</v>
      </c>
      <c r="EW762" s="38">
        <v>0.30314839999999998</v>
      </c>
      <c r="EX762" s="38">
        <v>0.25792569999999998</v>
      </c>
      <c r="EY762" s="38">
        <v>0.322407</v>
      </c>
      <c r="EZ762" s="38">
        <v>0.55269190000000001</v>
      </c>
      <c r="FA762" s="38">
        <v>0.38421129999999998</v>
      </c>
      <c r="FB762" s="38">
        <v>80.415899999999993</v>
      </c>
      <c r="FC762" s="38">
        <v>79.07508</v>
      </c>
      <c r="FD762" s="38">
        <v>77.530429999999996</v>
      </c>
      <c r="FE762" s="38">
        <v>76.032039999999995</v>
      </c>
      <c r="FF762" s="38">
        <v>76.159400000000005</v>
      </c>
      <c r="FG762" s="38">
        <v>76.281949999999995</v>
      </c>
      <c r="FH762" s="38">
        <v>75.280720000000002</v>
      </c>
      <c r="FI762" s="38">
        <v>76.373540000000006</v>
      </c>
      <c r="FJ762" s="38">
        <v>80.337810000000005</v>
      </c>
      <c r="FK762" s="38">
        <v>83.476590000000002</v>
      </c>
      <c r="FL762" s="38">
        <v>86.394940000000005</v>
      </c>
      <c r="FM762" s="38">
        <v>90.060100000000006</v>
      </c>
      <c r="FN762" s="38">
        <v>93.521870000000007</v>
      </c>
      <c r="FO762" s="38">
        <v>94.678200000000004</v>
      </c>
      <c r="FP762" s="38">
        <v>95.376639999999995</v>
      </c>
      <c r="FQ762" s="38">
        <v>95.562610000000006</v>
      </c>
      <c r="FR762" s="38">
        <v>95.290589999999995</v>
      </c>
      <c r="FS762" s="38">
        <v>94.902140000000003</v>
      </c>
      <c r="FT762" s="38">
        <v>93.704329999999999</v>
      </c>
      <c r="FU762" s="38">
        <v>91.024159999999995</v>
      </c>
      <c r="FV762" s="38">
        <v>87.307910000000007</v>
      </c>
      <c r="FW762">
        <v>84.014210000000006</v>
      </c>
      <c r="FX762">
        <v>81.025030000000001</v>
      </c>
      <c r="FY762">
        <v>78.72475</v>
      </c>
      <c r="FZ762">
        <v>0.1169757</v>
      </c>
      <c r="GA762">
        <v>0.88634880000000005</v>
      </c>
      <c r="GB762">
        <v>1</v>
      </c>
    </row>
    <row r="763" spans="1:184" x14ac:dyDescent="0.3">
      <c r="A763" t="s">
        <v>279</v>
      </c>
      <c r="B763" t="s">
        <v>186</v>
      </c>
      <c r="C763" t="s">
        <v>1</v>
      </c>
      <c r="D763" t="s">
        <v>1</v>
      </c>
      <c r="E763" t="s">
        <v>1</v>
      </c>
      <c r="F763" t="s">
        <v>1</v>
      </c>
      <c r="G763" t="s">
        <v>1</v>
      </c>
      <c r="H763" s="40" t="s">
        <v>1</v>
      </c>
      <c r="I763" s="18" t="s">
        <v>1</v>
      </c>
      <c r="J763" s="38" t="s">
        <v>1</v>
      </c>
      <c r="K763" s="18">
        <v>44792</v>
      </c>
      <c r="L763" s="38">
        <v>1139</v>
      </c>
      <c r="M763" s="38">
        <v>1139</v>
      </c>
      <c r="N763" s="38">
        <v>12.49859</v>
      </c>
      <c r="O763" s="38">
        <v>12.092460000000001</v>
      </c>
      <c r="P763" s="38">
        <v>11.956519999999999</v>
      </c>
      <c r="Q763" s="38">
        <v>12.20045</v>
      </c>
      <c r="R763" s="38">
        <v>13.87689</v>
      </c>
      <c r="S763" s="38">
        <v>18.213760000000001</v>
      </c>
      <c r="T763" s="38">
        <v>23.386209999999998</v>
      </c>
      <c r="U763" s="38">
        <v>26.888120000000001</v>
      </c>
      <c r="V763" s="38">
        <v>28.64668</v>
      </c>
      <c r="W763" s="38">
        <v>29.169280000000001</v>
      </c>
      <c r="X763" s="38">
        <v>29.844909999999999</v>
      </c>
      <c r="Y763" s="38">
        <v>30.093229999999998</v>
      </c>
      <c r="Z763" s="38">
        <v>29.587769999999999</v>
      </c>
      <c r="AA763" s="38">
        <v>29.327970000000001</v>
      </c>
      <c r="AB763" s="38">
        <v>26.91553</v>
      </c>
      <c r="AC763" s="38">
        <v>23.0702</v>
      </c>
      <c r="AD763" s="38">
        <v>19.463059999999999</v>
      </c>
      <c r="AE763" s="38">
        <v>16.86843</v>
      </c>
      <c r="AF763" s="38">
        <v>15.651730000000001</v>
      </c>
      <c r="AG763" s="38">
        <v>14.83292</v>
      </c>
      <c r="AH763" s="38">
        <v>14.21139</v>
      </c>
      <c r="AI763" s="38">
        <v>13.558160000000001</v>
      </c>
      <c r="AJ763" s="38">
        <v>12.65105</v>
      </c>
      <c r="AK763" s="38">
        <v>11.894679999999999</v>
      </c>
      <c r="AL763" s="38">
        <v>-0.1772659</v>
      </c>
      <c r="AM763" s="38">
        <v>-0.33894859999999999</v>
      </c>
      <c r="AN763" s="38">
        <v>-0.28972409999999998</v>
      </c>
      <c r="AO763" s="38">
        <v>-0.35850969999999999</v>
      </c>
      <c r="AP763" s="38">
        <v>-0.40463510000000003</v>
      </c>
      <c r="AQ763" s="38">
        <v>-0.35662690000000002</v>
      </c>
      <c r="AR763" s="38">
        <v>2.13939E-2</v>
      </c>
      <c r="AS763" s="38">
        <v>0.31227660000000002</v>
      </c>
      <c r="AT763" s="38">
        <v>0.25950430000000002</v>
      </c>
      <c r="AU763" s="38">
        <v>4.19666E-2</v>
      </c>
      <c r="AV763" s="38">
        <v>-5.1198100000000003E-2</v>
      </c>
      <c r="AW763" s="38">
        <v>0.1687119</v>
      </c>
      <c r="AX763" s="38">
        <v>-5.81191E-2</v>
      </c>
      <c r="AY763" s="38">
        <v>-0.30874220000000002</v>
      </c>
      <c r="AZ763" s="38">
        <v>-0.18863240000000001</v>
      </c>
      <c r="BA763" s="38">
        <v>-0.42596889999999998</v>
      </c>
      <c r="BB763" s="38">
        <v>-0.31670700000000002</v>
      </c>
      <c r="BC763" s="38">
        <v>-0.37574410000000003</v>
      </c>
      <c r="BD763" s="38">
        <v>-0.38944839999999997</v>
      </c>
      <c r="BE763" s="38">
        <v>-0.49270960000000003</v>
      </c>
      <c r="BF763" s="38">
        <v>-0.51292070000000001</v>
      </c>
      <c r="BG763" s="38">
        <v>-0.43195650000000002</v>
      </c>
      <c r="BH763" s="38">
        <v>-0.2733257</v>
      </c>
      <c r="BI763" s="38">
        <v>-0.2811382</v>
      </c>
      <c r="BJ763" s="38">
        <v>-0.13264210000000001</v>
      </c>
      <c r="BK763" s="38">
        <v>-0.29001880000000002</v>
      </c>
      <c r="BL763" s="38">
        <v>-0.23638039999999999</v>
      </c>
      <c r="BM763" s="38">
        <v>-0.31177319999999997</v>
      </c>
      <c r="BN763" s="38">
        <v>-0.36488710000000002</v>
      </c>
      <c r="BO763" s="38">
        <v>-0.26584259999999998</v>
      </c>
      <c r="BP763" s="38">
        <v>8.4199899999999994E-2</v>
      </c>
      <c r="BQ763" s="38">
        <v>0.42279139999999998</v>
      </c>
      <c r="BR763" s="38">
        <v>0.32340010000000002</v>
      </c>
      <c r="BS763" s="38">
        <v>0.1310055</v>
      </c>
      <c r="BT763" s="38">
        <v>7.3885000000000001E-3</v>
      </c>
      <c r="BU763" s="38">
        <v>0.22021950000000001</v>
      </c>
      <c r="BV763" s="38">
        <v>-2.0932599999999999E-2</v>
      </c>
      <c r="BW763" s="38">
        <v>-0.26139299999999999</v>
      </c>
      <c r="BX763" s="38">
        <v>-0.1421229</v>
      </c>
      <c r="BY763" s="38">
        <v>-0.34749560000000002</v>
      </c>
      <c r="BZ763" s="38">
        <v>-0.19911909999999999</v>
      </c>
      <c r="CA763" s="38">
        <v>-0.28425679999999998</v>
      </c>
      <c r="CB763" s="38">
        <v>-0.26941900000000002</v>
      </c>
      <c r="CC763" s="38">
        <v>-0.39415410000000001</v>
      </c>
      <c r="CD763" s="38">
        <v>-0.42589369999999999</v>
      </c>
      <c r="CE763" s="38">
        <v>-0.35979280000000002</v>
      </c>
      <c r="CF763" s="38">
        <v>-0.21805749999999999</v>
      </c>
      <c r="CG763" s="38">
        <v>-0.21850929999999999</v>
      </c>
      <c r="CH763" s="38">
        <v>-0.1017358</v>
      </c>
      <c r="CI763" s="38">
        <v>-0.25613019999999997</v>
      </c>
      <c r="CJ763" s="38">
        <v>-0.19943469999999999</v>
      </c>
      <c r="CK763" s="38">
        <v>-0.27940359999999997</v>
      </c>
      <c r="CL763" s="38">
        <v>-0.33735769999999998</v>
      </c>
      <c r="CM763" s="38">
        <v>-0.2029657</v>
      </c>
      <c r="CN763" s="38">
        <v>0.12769920000000001</v>
      </c>
      <c r="CO763" s="38">
        <v>0.49933359999999999</v>
      </c>
      <c r="CP763" s="38">
        <v>0.36765419999999999</v>
      </c>
      <c r="CQ763" s="38">
        <v>0.1926736</v>
      </c>
      <c r="CR763" s="38">
        <v>4.7965399999999998E-2</v>
      </c>
      <c r="CS763" s="38">
        <v>0.2558935</v>
      </c>
      <c r="CT763" s="38">
        <v>4.8225999999999998E-3</v>
      </c>
      <c r="CU763" s="38">
        <v>-0.228599</v>
      </c>
      <c r="CV763" s="38">
        <v>-0.1099106</v>
      </c>
      <c r="CW763" s="38">
        <v>-0.29314519999999999</v>
      </c>
      <c r="CX763" s="38">
        <v>-0.11767809999999999</v>
      </c>
      <c r="CY763" s="38">
        <v>-0.22089300000000001</v>
      </c>
      <c r="CZ763" s="38">
        <v>-0.18628710000000001</v>
      </c>
      <c r="DA763" s="38">
        <v>-0.32589479999999998</v>
      </c>
      <c r="DB763" s="38">
        <v>-0.36561909999999997</v>
      </c>
      <c r="DC763" s="38">
        <v>-0.30981249999999999</v>
      </c>
      <c r="DD763" s="38">
        <v>-0.17977879999999999</v>
      </c>
      <c r="DE763" s="38">
        <v>-0.1751326</v>
      </c>
      <c r="DF763" s="38">
        <v>-7.0829500000000004E-2</v>
      </c>
      <c r="DG763" s="38">
        <v>-0.22224160000000001</v>
      </c>
      <c r="DH763" s="38">
        <v>-0.16248899999999999</v>
      </c>
      <c r="DI763" s="38">
        <v>-0.247034</v>
      </c>
      <c r="DJ763" s="38">
        <v>-0.3098283</v>
      </c>
      <c r="DK763" s="38">
        <v>-0.14008880000000001</v>
      </c>
      <c r="DL763" s="38">
        <v>0.1711985</v>
      </c>
      <c r="DM763" s="38">
        <v>0.5758759</v>
      </c>
      <c r="DN763" s="38">
        <v>0.4119083</v>
      </c>
      <c r="DO763" s="38">
        <v>0.2543417</v>
      </c>
      <c r="DP763" s="38">
        <v>8.8542300000000004E-2</v>
      </c>
      <c r="DQ763" s="38">
        <v>0.29156759999999998</v>
      </c>
      <c r="DR763" s="38">
        <v>3.0577900000000002E-2</v>
      </c>
      <c r="DS763" s="38">
        <v>-0.19580510000000001</v>
      </c>
      <c r="DT763" s="38">
        <v>-7.7698299999999998E-2</v>
      </c>
      <c r="DU763" s="38">
        <v>-0.2387948</v>
      </c>
      <c r="DV763" s="38">
        <v>-3.6236999999999998E-2</v>
      </c>
      <c r="DW763" s="38">
        <v>-0.15752920000000001</v>
      </c>
      <c r="DX763" s="38">
        <v>-0.1031551</v>
      </c>
      <c r="DY763" s="38">
        <v>-0.25763560000000002</v>
      </c>
      <c r="DZ763" s="38">
        <v>-0.30534440000000002</v>
      </c>
      <c r="EA763" s="38">
        <v>-0.25983210000000001</v>
      </c>
      <c r="EB763" s="38">
        <v>-0.14150019999999999</v>
      </c>
      <c r="EC763" s="38">
        <v>-0.13175600000000001</v>
      </c>
      <c r="ED763" s="38">
        <v>-2.6205699999999998E-2</v>
      </c>
      <c r="EE763" s="38">
        <v>-0.17331179999999999</v>
      </c>
      <c r="EF763" s="38">
        <v>-0.1091453</v>
      </c>
      <c r="EG763" s="38">
        <v>-0.20029739999999999</v>
      </c>
      <c r="EH763" s="38">
        <v>-0.2700803</v>
      </c>
      <c r="EI763" s="38">
        <v>-4.9304500000000001E-2</v>
      </c>
      <c r="EJ763" s="38">
        <v>0.2340045</v>
      </c>
      <c r="EK763" s="38">
        <v>0.68639070000000002</v>
      </c>
      <c r="EL763" s="38">
        <v>0.47580410000000001</v>
      </c>
      <c r="EM763" s="38">
        <v>0.34338049999999998</v>
      </c>
      <c r="EN763" s="38">
        <v>0.14712890000000001</v>
      </c>
      <c r="EO763" s="38">
        <v>0.34307520000000002</v>
      </c>
      <c r="EP763" s="38">
        <v>6.7764400000000002E-2</v>
      </c>
      <c r="EQ763" s="38">
        <v>-0.1484558</v>
      </c>
      <c r="ER763" s="38">
        <v>-3.1188799999999999E-2</v>
      </c>
      <c r="ES763" s="38">
        <v>-0.1603214</v>
      </c>
      <c r="ET763" s="38">
        <v>8.1350900000000004E-2</v>
      </c>
      <c r="EU763" s="38">
        <v>-6.6041900000000001E-2</v>
      </c>
      <c r="EV763" s="38">
        <v>1.6874299999999998E-2</v>
      </c>
      <c r="EW763" s="38">
        <v>-0.1590801</v>
      </c>
      <c r="EX763" s="38">
        <v>-0.21831739999999999</v>
      </c>
      <c r="EY763" s="38">
        <v>-0.18766840000000001</v>
      </c>
      <c r="EZ763" s="38">
        <v>-8.6232000000000003E-2</v>
      </c>
      <c r="FA763" s="38">
        <v>-6.9127099999999997E-2</v>
      </c>
      <c r="FB763" s="38">
        <v>76.205280000000002</v>
      </c>
      <c r="FC763" s="38">
        <v>74.873480000000001</v>
      </c>
      <c r="FD763" s="38">
        <v>73.307000000000002</v>
      </c>
      <c r="FE763" s="38">
        <v>71.862380000000002</v>
      </c>
      <c r="FF763" s="38">
        <v>70.709199999999996</v>
      </c>
      <c r="FG763" s="38">
        <v>70.221890000000002</v>
      </c>
      <c r="FH763" s="38">
        <v>69.190119999999993</v>
      </c>
      <c r="FI763" s="38">
        <v>70.922319999999999</v>
      </c>
      <c r="FJ763" s="38">
        <v>74.390529999999998</v>
      </c>
      <c r="FK763" s="38">
        <v>78.419309999999996</v>
      </c>
      <c r="FL763" s="38">
        <v>83.094340000000003</v>
      </c>
      <c r="FM763" s="38">
        <v>87.342320000000001</v>
      </c>
      <c r="FN763" s="38">
        <v>91.217219999999998</v>
      </c>
      <c r="FO763" s="38">
        <v>94.019210000000001</v>
      </c>
      <c r="FP763" s="38">
        <v>96.813890000000001</v>
      </c>
      <c r="FQ763" s="38">
        <v>98.828370000000007</v>
      </c>
      <c r="FR763" s="38">
        <v>99.150530000000003</v>
      </c>
      <c r="FS763" s="38">
        <v>97.906819999999996</v>
      </c>
      <c r="FT763" s="38">
        <v>95.033919999999995</v>
      </c>
      <c r="FU763" s="38">
        <v>91.438479999999998</v>
      </c>
      <c r="FV763" s="38">
        <v>87.270290000000003</v>
      </c>
      <c r="FW763">
        <v>83.913600000000002</v>
      </c>
      <c r="FX763">
        <v>81.073430000000002</v>
      </c>
      <c r="FY763">
        <v>78.421430000000001</v>
      </c>
      <c r="FZ763">
        <v>0.1250559</v>
      </c>
      <c r="GA763">
        <v>0.8506224</v>
      </c>
      <c r="GB763">
        <v>1</v>
      </c>
    </row>
    <row r="764" spans="1:184" x14ac:dyDescent="0.3">
      <c r="A764" t="s">
        <v>279</v>
      </c>
      <c r="B764" t="s">
        <v>186</v>
      </c>
      <c r="C764" t="s">
        <v>1</v>
      </c>
      <c r="D764" t="s">
        <v>1</v>
      </c>
      <c r="E764" t="s">
        <v>1</v>
      </c>
      <c r="F764" t="s">
        <v>1</v>
      </c>
      <c r="G764" t="s">
        <v>1</v>
      </c>
      <c r="H764" s="40" t="s">
        <v>1</v>
      </c>
      <c r="I764" s="18" t="s">
        <v>1</v>
      </c>
      <c r="J764" s="38" t="s">
        <v>1</v>
      </c>
      <c r="K764" s="18">
        <v>44805</v>
      </c>
      <c r="L764" s="38">
        <v>1137</v>
      </c>
      <c r="M764" s="38">
        <v>1137</v>
      </c>
      <c r="N764" s="38">
        <v>11.663320000000001</v>
      </c>
      <c r="O764" s="38">
        <v>11.331429999999999</v>
      </c>
      <c r="P764" s="38">
        <v>11.20462</v>
      </c>
      <c r="Q764" s="38">
        <v>11.57296</v>
      </c>
      <c r="R764" s="38">
        <v>13.22969</v>
      </c>
      <c r="S764" s="38">
        <v>17.627960000000002</v>
      </c>
      <c r="T764" s="38">
        <v>23.383109999999999</v>
      </c>
      <c r="U764" s="38">
        <v>27.18167</v>
      </c>
      <c r="V764" s="38">
        <v>29.24071</v>
      </c>
      <c r="W764" s="38">
        <v>30.053899999999999</v>
      </c>
      <c r="X764" s="38">
        <v>30.818059999999999</v>
      </c>
      <c r="Y764" s="38">
        <v>30.99248</v>
      </c>
      <c r="Z764" s="38">
        <v>30.85876</v>
      </c>
      <c r="AA764" s="38">
        <v>31.481020000000001</v>
      </c>
      <c r="AB764" s="38">
        <v>29.681280000000001</v>
      </c>
      <c r="AC764" s="38">
        <v>26.128430000000002</v>
      </c>
      <c r="AD764" s="38">
        <v>21.61646</v>
      </c>
      <c r="AE764" s="38">
        <v>18.051179999999999</v>
      </c>
      <c r="AF764" s="38">
        <v>16.516490000000001</v>
      </c>
      <c r="AG764" s="38">
        <v>15.606339999999999</v>
      </c>
      <c r="AH764" s="38">
        <v>14.86102</v>
      </c>
      <c r="AI764" s="38">
        <v>14.2662</v>
      </c>
      <c r="AJ764" s="38">
        <v>13.434100000000001</v>
      </c>
      <c r="AK764" s="38">
        <v>12.654859999999999</v>
      </c>
      <c r="AL764" s="38">
        <v>-0.22709209999999999</v>
      </c>
      <c r="AM764" s="38">
        <v>-0.26519999999999999</v>
      </c>
      <c r="AN764" s="38">
        <v>-0.1176326</v>
      </c>
      <c r="AO764" s="38">
        <v>3.7536899999999998E-2</v>
      </c>
      <c r="AP764" s="38">
        <v>-6.29107E-2</v>
      </c>
      <c r="AQ764" s="38">
        <v>-9.9139099999999994E-2</v>
      </c>
      <c r="AR764" s="38">
        <v>-0.42356969999999999</v>
      </c>
      <c r="AS764" s="38">
        <v>6.7035399999999995E-2</v>
      </c>
      <c r="AT764" s="38">
        <v>0.12820680000000001</v>
      </c>
      <c r="AU764" s="38">
        <v>4.4741099999999999E-2</v>
      </c>
      <c r="AV764" s="38">
        <v>1.30942E-2</v>
      </c>
      <c r="AW764" s="38">
        <v>-0.35667939999999998</v>
      </c>
      <c r="AX764" s="38">
        <v>-0.22715689999999999</v>
      </c>
      <c r="AY764" s="38">
        <v>0.19395399999999999</v>
      </c>
      <c r="AZ764" s="38">
        <v>0.20941380000000001</v>
      </c>
      <c r="BA764" s="38">
        <v>0.3184727</v>
      </c>
      <c r="BB764" s="38">
        <v>-3.4035000000000003E-2</v>
      </c>
      <c r="BC764" s="38">
        <v>-0.35515190000000002</v>
      </c>
      <c r="BD764" s="38">
        <v>-0.49048190000000003</v>
      </c>
      <c r="BE764" s="38">
        <v>-0.4483007</v>
      </c>
      <c r="BF764" s="38">
        <v>-0.45312439999999998</v>
      </c>
      <c r="BG764" s="38">
        <v>-0.29131629999999997</v>
      </c>
      <c r="BH764" s="38">
        <v>-0.23426369999999999</v>
      </c>
      <c r="BI764" s="38">
        <v>-0.32761370000000001</v>
      </c>
      <c r="BJ764" s="38">
        <v>-0.18849299999999999</v>
      </c>
      <c r="BK764" s="38">
        <v>-0.2248008</v>
      </c>
      <c r="BL764" s="38">
        <v>-8.3841399999999996E-2</v>
      </c>
      <c r="BM764" s="38">
        <v>6.9317199999999995E-2</v>
      </c>
      <c r="BN764" s="38">
        <v>-3.1804199999999998E-2</v>
      </c>
      <c r="BO764" s="38">
        <v>-6.1890000000000001E-2</v>
      </c>
      <c r="BP764" s="38">
        <v>-0.36331730000000001</v>
      </c>
      <c r="BQ764" s="38">
        <v>0.117408</v>
      </c>
      <c r="BR764" s="38">
        <v>0.18614449999999999</v>
      </c>
      <c r="BS764" s="38">
        <v>0.1066048</v>
      </c>
      <c r="BT764" s="38">
        <v>6.8597199999999997E-2</v>
      </c>
      <c r="BU764" s="38">
        <v>-0.31695400000000001</v>
      </c>
      <c r="BV764" s="38">
        <v>-0.19585749999999999</v>
      </c>
      <c r="BW764" s="38">
        <v>0.24735979999999999</v>
      </c>
      <c r="BX764" s="38">
        <v>0.27155679999999999</v>
      </c>
      <c r="BY764" s="38">
        <v>0.4085434</v>
      </c>
      <c r="BZ764" s="38">
        <v>6.6967499999999999E-2</v>
      </c>
      <c r="CA764" s="38">
        <v>-0.27252969999999999</v>
      </c>
      <c r="CB764" s="38">
        <v>-0.41274889999999997</v>
      </c>
      <c r="CC764" s="38">
        <v>-0.38523390000000002</v>
      </c>
      <c r="CD764" s="38">
        <v>-0.39509250000000001</v>
      </c>
      <c r="CE764" s="38">
        <v>-0.23677690000000001</v>
      </c>
      <c r="CF764" s="38">
        <v>-0.18122579999999999</v>
      </c>
      <c r="CG764" s="38">
        <v>-0.27440350000000002</v>
      </c>
      <c r="CH764" s="38">
        <v>-0.16175929999999999</v>
      </c>
      <c r="CI764" s="38">
        <v>-0.19682050000000001</v>
      </c>
      <c r="CJ764" s="38">
        <v>-6.04378E-2</v>
      </c>
      <c r="CK764" s="38">
        <v>9.1328099999999995E-2</v>
      </c>
      <c r="CL764" s="38">
        <v>-1.026E-2</v>
      </c>
      <c r="CM764" s="38">
        <v>-3.6091400000000003E-2</v>
      </c>
      <c r="CN764" s="38">
        <v>-0.3215866</v>
      </c>
      <c r="CO764" s="38">
        <v>0.15229590000000001</v>
      </c>
      <c r="CP764" s="38">
        <v>0.226272</v>
      </c>
      <c r="CQ764" s="38">
        <v>0.14945149999999999</v>
      </c>
      <c r="CR764" s="38">
        <v>0.10703840000000001</v>
      </c>
      <c r="CS764" s="38">
        <v>-0.28944029999999998</v>
      </c>
      <c r="CT764" s="38">
        <v>-0.17417969999999999</v>
      </c>
      <c r="CU764" s="38">
        <v>0.28434860000000001</v>
      </c>
      <c r="CV764" s="38">
        <v>0.31459680000000001</v>
      </c>
      <c r="CW764" s="38">
        <v>0.47092620000000002</v>
      </c>
      <c r="CX764" s="38">
        <v>0.1369214</v>
      </c>
      <c r="CY764" s="38">
        <v>-0.21530589999999999</v>
      </c>
      <c r="CZ764" s="38">
        <v>-0.35891129999999999</v>
      </c>
      <c r="DA764" s="38">
        <v>-0.34155400000000002</v>
      </c>
      <c r="DB764" s="38">
        <v>-0.35489989999999999</v>
      </c>
      <c r="DC764" s="38">
        <v>-0.19900309999999999</v>
      </c>
      <c r="DD764" s="38">
        <v>-0.14449190000000001</v>
      </c>
      <c r="DE764" s="38">
        <v>-0.23755029999999999</v>
      </c>
      <c r="DF764" s="38">
        <v>-0.1350257</v>
      </c>
      <c r="DG764" s="38">
        <v>-0.1688402</v>
      </c>
      <c r="DH764" s="38">
        <v>-3.70341E-2</v>
      </c>
      <c r="DI764" s="38">
        <v>0.1133391</v>
      </c>
      <c r="DJ764" s="38">
        <v>1.1284199999999999E-2</v>
      </c>
      <c r="DK764" s="38">
        <v>-1.02928E-2</v>
      </c>
      <c r="DL764" s="38">
        <v>-0.27985589999999999</v>
      </c>
      <c r="DM764" s="38">
        <v>0.18718389999999999</v>
      </c>
      <c r="DN764" s="38">
        <v>0.26639950000000001</v>
      </c>
      <c r="DO764" s="38">
        <v>0.1922981</v>
      </c>
      <c r="DP764" s="38">
        <v>0.14547969999999999</v>
      </c>
      <c r="DQ764" s="38">
        <v>-0.26192660000000001</v>
      </c>
      <c r="DR764" s="38">
        <v>-0.1525019</v>
      </c>
      <c r="DS764" s="38">
        <v>0.32133729999999999</v>
      </c>
      <c r="DT764" s="38">
        <v>0.35763679999999998</v>
      </c>
      <c r="DU764" s="38">
        <v>0.53330889999999997</v>
      </c>
      <c r="DV764" s="38">
        <v>0.20687539999999999</v>
      </c>
      <c r="DW764" s="38">
        <v>-0.158082</v>
      </c>
      <c r="DX764" s="38">
        <v>-0.3050736</v>
      </c>
      <c r="DY764" s="38">
        <v>-0.29787409999999998</v>
      </c>
      <c r="DZ764" s="38">
        <v>-0.31470720000000002</v>
      </c>
      <c r="EA764" s="38">
        <v>-0.16122929999999999</v>
      </c>
      <c r="EB764" s="38">
        <v>-0.10775800000000001</v>
      </c>
      <c r="EC764" s="38">
        <v>-0.20069699999999999</v>
      </c>
      <c r="ED764" s="38">
        <v>-9.6426600000000001E-2</v>
      </c>
      <c r="EE764" s="38">
        <v>-0.128441</v>
      </c>
      <c r="EF764" s="38">
        <v>-3.2429999999999998E-3</v>
      </c>
      <c r="EG764" s="38">
        <v>0.14511940000000001</v>
      </c>
      <c r="EH764" s="38">
        <v>4.2390700000000003E-2</v>
      </c>
      <c r="EI764" s="38">
        <v>2.6956299999999999E-2</v>
      </c>
      <c r="EJ764" s="38">
        <v>-0.2196034</v>
      </c>
      <c r="EK764" s="38">
        <v>0.2375565</v>
      </c>
      <c r="EL764" s="38">
        <v>0.3243373</v>
      </c>
      <c r="EM764" s="38">
        <v>0.2541619</v>
      </c>
      <c r="EN764" s="38">
        <v>0.20098269999999999</v>
      </c>
      <c r="EO764" s="38">
        <v>-0.22220129999999999</v>
      </c>
      <c r="EP764" s="38">
        <v>-0.1212025</v>
      </c>
      <c r="EQ764" s="38">
        <v>0.3747432</v>
      </c>
      <c r="ER764" s="38">
        <v>0.41977979999999998</v>
      </c>
      <c r="ES764" s="38">
        <v>0.62337960000000003</v>
      </c>
      <c r="ET764" s="38">
        <v>0.30787779999999998</v>
      </c>
      <c r="EU764" s="38">
        <v>-7.5459899999999996E-2</v>
      </c>
      <c r="EV764" s="38">
        <v>-0.2273406</v>
      </c>
      <c r="EW764" s="38">
        <v>-0.2348073</v>
      </c>
      <c r="EX764" s="38">
        <v>-0.2566753</v>
      </c>
      <c r="EY764" s="38">
        <v>-0.1066899</v>
      </c>
      <c r="EZ764" s="38">
        <v>-5.4720100000000001E-2</v>
      </c>
      <c r="FA764" s="38">
        <v>-0.1474869</v>
      </c>
      <c r="FB764" s="38">
        <v>74.396829999999994</v>
      </c>
      <c r="FC764" s="38">
        <v>72.418880000000001</v>
      </c>
      <c r="FD764" s="38">
        <v>71.204580000000007</v>
      </c>
      <c r="FE764" s="38">
        <v>70.186319999999995</v>
      </c>
      <c r="FF764" s="38">
        <v>69.513369999999995</v>
      </c>
      <c r="FG764" s="38">
        <v>68.634979999999999</v>
      </c>
      <c r="FH764" s="38">
        <v>68.095690000000005</v>
      </c>
      <c r="FI764" s="38">
        <v>69.746009999999998</v>
      </c>
      <c r="FJ764" s="38">
        <v>74.282640000000001</v>
      </c>
      <c r="FK764" s="38">
        <v>79.618719999999996</v>
      </c>
      <c r="FL764" s="38">
        <v>84.596050000000005</v>
      </c>
      <c r="FM764" s="38">
        <v>89.207759999999993</v>
      </c>
      <c r="FN764" s="38">
        <v>93.360309999999998</v>
      </c>
      <c r="FO764" s="38">
        <v>96.605180000000004</v>
      </c>
      <c r="FP764" s="38">
        <v>99.241969999999995</v>
      </c>
      <c r="FQ764" s="38">
        <v>100.9332</v>
      </c>
      <c r="FR764" s="38">
        <v>101.40130000000001</v>
      </c>
      <c r="FS764" s="38">
        <v>100.27670000000001</v>
      </c>
      <c r="FT764" s="38">
        <v>98.338099999999997</v>
      </c>
      <c r="FU764" s="38">
        <v>93.655749999999998</v>
      </c>
      <c r="FV764" s="38">
        <v>88.66901</v>
      </c>
      <c r="FW764">
        <v>84.470569999999995</v>
      </c>
      <c r="FX764">
        <v>81.899979999999999</v>
      </c>
      <c r="FY764">
        <v>79.907470000000004</v>
      </c>
      <c r="FZ764">
        <v>8.6108900000000002E-2</v>
      </c>
      <c r="GA764">
        <v>0.6665548</v>
      </c>
      <c r="GB764">
        <v>1</v>
      </c>
    </row>
    <row r="765" spans="1:184" x14ac:dyDescent="0.3">
      <c r="A765" t="s">
        <v>279</v>
      </c>
      <c r="B765" t="s">
        <v>186</v>
      </c>
      <c r="C765" t="s">
        <v>1</v>
      </c>
      <c r="D765" t="s">
        <v>1</v>
      </c>
      <c r="E765" t="s">
        <v>1</v>
      </c>
      <c r="F765" t="s">
        <v>1</v>
      </c>
      <c r="G765" t="s">
        <v>1</v>
      </c>
      <c r="H765" s="40" t="s">
        <v>1</v>
      </c>
      <c r="I765" s="18" t="s">
        <v>1</v>
      </c>
      <c r="J765" s="38" t="s">
        <v>1</v>
      </c>
      <c r="K765" s="18">
        <v>44809</v>
      </c>
      <c r="L765" s="38">
        <v>1137</v>
      </c>
      <c r="M765" s="38">
        <v>1137</v>
      </c>
      <c r="N765" s="38">
        <v>9.3939540000000008</v>
      </c>
      <c r="O765" s="38">
        <v>8.8752390000000005</v>
      </c>
      <c r="P765" s="38">
        <v>8.5894899999999996</v>
      </c>
      <c r="Q765" s="38">
        <v>8.4568200000000004</v>
      </c>
      <c r="R765" s="38">
        <v>9.0162189999999995</v>
      </c>
      <c r="S765" s="38">
        <v>10.11486</v>
      </c>
      <c r="T765" s="38">
        <v>11.009819999999999</v>
      </c>
      <c r="U765" s="38">
        <v>11.92149</v>
      </c>
      <c r="V765" s="38">
        <v>12.742010000000001</v>
      </c>
      <c r="W765" s="38">
        <v>13.27782</v>
      </c>
      <c r="X765" s="38">
        <v>13.76064</v>
      </c>
      <c r="Y765" s="38">
        <v>14.08296</v>
      </c>
      <c r="Z765" s="38">
        <v>14.0486</v>
      </c>
      <c r="AA765" s="38">
        <v>14.11134</v>
      </c>
      <c r="AB765" s="38">
        <v>13.892939999999999</v>
      </c>
      <c r="AC765" s="38">
        <v>13.60765</v>
      </c>
      <c r="AD765" s="38">
        <v>13.200939999999999</v>
      </c>
      <c r="AE765" s="38">
        <v>12.744719999999999</v>
      </c>
      <c r="AF765" s="38">
        <v>12.502879999999999</v>
      </c>
      <c r="AG765" s="38">
        <v>11.83684</v>
      </c>
      <c r="AH765" s="38">
        <v>11.41334</v>
      </c>
      <c r="AI765" s="38">
        <v>11.05991</v>
      </c>
      <c r="AJ765" s="38">
        <v>10.41208</v>
      </c>
      <c r="AK765" s="38">
        <v>9.8336520000000007</v>
      </c>
      <c r="AL765" s="38">
        <v>-0.69473079999999998</v>
      </c>
      <c r="AM765" s="38">
        <v>-1.05854</v>
      </c>
      <c r="AN765" s="38">
        <v>-1.215022</v>
      </c>
      <c r="AO765" s="38">
        <v>-1.381902</v>
      </c>
      <c r="AP765" s="38">
        <v>-0.86861449999999996</v>
      </c>
      <c r="AQ765" s="38">
        <v>-0.27575119999999997</v>
      </c>
      <c r="AR765" s="38">
        <v>0.29741960000000001</v>
      </c>
      <c r="AS765" s="38">
        <v>0.99524440000000003</v>
      </c>
      <c r="AT765" s="38">
        <v>1.3670340000000001</v>
      </c>
      <c r="AU765" s="38">
        <v>1.096843</v>
      </c>
      <c r="AV765" s="38">
        <v>0.81472049999999996</v>
      </c>
      <c r="AW765" s="38">
        <v>0.42604579999999997</v>
      </c>
      <c r="AX765" s="38">
        <v>-0.17729439999999999</v>
      </c>
      <c r="AY765" s="38">
        <v>-0.55361249999999995</v>
      </c>
      <c r="AZ765" s="38">
        <v>-0.91075629999999996</v>
      </c>
      <c r="BA765" s="38">
        <v>-1.251225</v>
      </c>
      <c r="BB765" s="38">
        <v>-1.1086119999999999</v>
      </c>
      <c r="BC765" s="38">
        <v>-1.031455</v>
      </c>
      <c r="BD765" s="38">
        <v>-0.78517619999999999</v>
      </c>
      <c r="BE765" s="38">
        <v>-1.0226109999999999</v>
      </c>
      <c r="BF765" s="38">
        <v>-0.9452313</v>
      </c>
      <c r="BG765" s="38">
        <v>-0.97889669999999995</v>
      </c>
      <c r="BH765" s="38">
        <v>-1.0832630000000001</v>
      </c>
      <c r="BI765" s="38">
        <v>-1.3155399999999999</v>
      </c>
      <c r="BJ765" s="38">
        <v>-0.60238709999999995</v>
      </c>
      <c r="BK765" s="38">
        <v>-0.97244269999999999</v>
      </c>
      <c r="BL765" s="38">
        <v>-1.1152299999999999</v>
      </c>
      <c r="BM765" s="38">
        <v>-1.3202799999999999</v>
      </c>
      <c r="BN765" s="38">
        <v>-0.8153551</v>
      </c>
      <c r="BO765" s="38">
        <v>-0.21688779999999999</v>
      </c>
      <c r="BP765" s="38">
        <v>0.4009723</v>
      </c>
      <c r="BQ765" s="38">
        <v>1.165162</v>
      </c>
      <c r="BR765" s="38">
        <v>1.4853190000000001</v>
      </c>
      <c r="BS765" s="38">
        <v>1.2048639999999999</v>
      </c>
      <c r="BT765" s="38">
        <v>0.86333660000000001</v>
      </c>
      <c r="BU765" s="38">
        <v>0.46327439999999998</v>
      </c>
      <c r="BV765" s="38">
        <v>-0.11765390000000001</v>
      </c>
      <c r="BW765" s="38">
        <v>-0.511513</v>
      </c>
      <c r="BX765" s="38">
        <v>-0.85415859999999999</v>
      </c>
      <c r="BY765" s="38">
        <v>-1.1795720000000001</v>
      </c>
      <c r="BZ765" s="38">
        <v>-1.0410699999999999</v>
      </c>
      <c r="CA765" s="38">
        <v>-0.93301179999999995</v>
      </c>
      <c r="CB765" s="38">
        <v>-0.68825959999999997</v>
      </c>
      <c r="CC765" s="38">
        <v>-0.91915880000000005</v>
      </c>
      <c r="CD765" s="38">
        <v>-0.82851839999999999</v>
      </c>
      <c r="CE765" s="38">
        <v>-0.82397370000000003</v>
      </c>
      <c r="CF765" s="38">
        <v>-0.94102940000000002</v>
      </c>
      <c r="CG765" s="38">
        <v>-1.1643429999999999</v>
      </c>
      <c r="CH765" s="38">
        <v>-0.53843019999999997</v>
      </c>
      <c r="CI765" s="38">
        <v>-0.91281179999999995</v>
      </c>
      <c r="CJ765" s="38">
        <v>-1.0461149999999999</v>
      </c>
      <c r="CK765" s="38">
        <v>-1.277601</v>
      </c>
      <c r="CL765" s="38">
        <v>-0.77846780000000004</v>
      </c>
      <c r="CM765" s="38">
        <v>-0.1761191</v>
      </c>
      <c r="CN765" s="38">
        <v>0.47269260000000002</v>
      </c>
      <c r="CO765" s="38">
        <v>1.2828459999999999</v>
      </c>
      <c r="CP765" s="38">
        <v>1.567242</v>
      </c>
      <c r="CQ765" s="38">
        <v>1.279679</v>
      </c>
      <c r="CR765" s="38">
        <v>0.89700789999999997</v>
      </c>
      <c r="CS765" s="38">
        <v>0.48905890000000002</v>
      </c>
      <c r="CT765" s="38">
        <v>-7.6347100000000001E-2</v>
      </c>
      <c r="CU765" s="38">
        <v>-0.48235499999999998</v>
      </c>
      <c r="CV765" s="38">
        <v>-0.81495910000000005</v>
      </c>
      <c r="CW765" s="38">
        <v>-1.1299459999999999</v>
      </c>
      <c r="CX765" s="38">
        <v>-0.9942898</v>
      </c>
      <c r="CY765" s="38">
        <v>-0.86483030000000005</v>
      </c>
      <c r="CZ765" s="38">
        <v>-0.62113549999999995</v>
      </c>
      <c r="DA765" s="38">
        <v>-0.84750809999999999</v>
      </c>
      <c r="DB765" s="38">
        <v>-0.7476834</v>
      </c>
      <c r="DC765" s="38">
        <v>-0.71667440000000004</v>
      </c>
      <c r="DD765" s="38">
        <v>-0.84251869999999995</v>
      </c>
      <c r="DE765" s="38">
        <v>-1.0596239999999999</v>
      </c>
      <c r="DF765" s="38">
        <v>-0.47447329999999999</v>
      </c>
      <c r="DG765" s="38">
        <v>-0.85318079999999996</v>
      </c>
      <c r="DH765" s="38">
        <v>-0.97699879999999995</v>
      </c>
      <c r="DI765" s="38">
        <v>-1.2349209999999999</v>
      </c>
      <c r="DJ765" s="38">
        <v>-0.74158049999999998</v>
      </c>
      <c r="DK765" s="38">
        <v>-0.13535050000000001</v>
      </c>
      <c r="DL765" s="38">
        <v>0.54441300000000004</v>
      </c>
      <c r="DM765" s="38">
        <v>1.400531</v>
      </c>
      <c r="DN765" s="38">
        <v>1.6491659999999999</v>
      </c>
      <c r="DO765" s="38">
        <v>1.3544940000000001</v>
      </c>
      <c r="DP765" s="38">
        <v>0.93067929999999999</v>
      </c>
      <c r="DQ765" s="38">
        <v>0.51484339999999995</v>
      </c>
      <c r="DR765" s="38">
        <v>-3.5040300000000003E-2</v>
      </c>
      <c r="DS765" s="38">
        <v>-0.45319700000000002</v>
      </c>
      <c r="DT765" s="38">
        <v>-0.77575959999999999</v>
      </c>
      <c r="DU765" s="38">
        <v>-1.0803199999999999</v>
      </c>
      <c r="DV765" s="38">
        <v>-0.94750999999999996</v>
      </c>
      <c r="DW765" s="38">
        <v>-0.79664880000000005</v>
      </c>
      <c r="DX765" s="38">
        <v>-0.55401149999999999</v>
      </c>
      <c r="DY765" s="38">
        <v>-0.77585749999999998</v>
      </c>
      <c r="DZ765" s="38">
        <v>-0.66684840000000001</v>
      </c>
      <c r="EA765" s="38">
        <v>-0.60937520000000001</v>
      </c>
      <c r="EB765" s="38">
        <v>-0.744008</v>
      </c>
      <c r="EC765" s="38">
        <v>-0.95490489999999995</v>
      </c>
      <c r="ED765" s="38">
        <v>-0.38212960000000001</v>
      </c>
      <c r="EE765" s="38">
        <v>-0.76708319999999997</v>
      </c>
      <c r="EF765" s="38">
        <v>-0.87720659999999995</v>
      </c>
      <c r="EG765" s="38">
        <v>-1.1732990000000001</v>
      </c>
      <c r="EH765" s="38">
        <v>-0.68832110000000002</v>
      </c>
      <c r="EI765" s="38">
        <v>-7.6486999999999999E-2</v>
      </c>
      <c r="EJ765" s="38">
        <v>0.64796569999999998</v>
      </c>
      <c r="EK765" s="38">
        <v>1.5704480000000001</v>
      </c>
      <c r="EL765" s="38">
        <v>1.7674510000000001</v>
      </c>
      <c r="EM765" s="38">
        <v>1.462515</v>
      </c>
      <c r="EN765" s="38">
        <v>0.97929540000000004</v>
      </c>
      <c r="EO765" s="38">
        <v>0.55207200000000001</v>
      </c>
      <c r="EP765" s="38">
        <v>2.4600199999999999E-2</v>
      </c>
      <c r="EQ765" s="38">
        <v>-0.4110975</v>
      </c>
      <c r="ER765" s="38">
        <v>-0.71916190000000002</v>
      </c>
      <c r="ES765" s="38">
        <v>-1.008667</v>
      </c>
      <c r="ET765" s="38">
        <v>-0.87996750000000001</v>
      </c>
      <c r="EU765" s="38">
        <v>-0.69820550000000003</v>
      </c>
      <c r="EV765" s="38">
        <v>-0.45709490000000003</v>
      </c>
      <c r="EW765" s="38">
        <v>-0.67240540000000004</v>
      </c>
      <c r="EX765" s="38">
        <v>-0.55013559999999995</v>
      </c>
      <c r="EY765" s="38">
        <v>-0.45445219999999997</v>
      </c>
      <c r="EZ765" s="38">
        <v>-0.60177429999999998</v>
      </c>
      <c r="FA765" s="38">
        <v>-0.80370730000000001</v>
      </c>
      <c r="FB765" s="38">
        <v>81.265630000000002</v>
      </c>
      <c r="FC765" s="38">
        <v>79.863190000000003</v>
      </c>
      <c r="FD765" s="38">
        <v>78.098969999999994</v>
      </c>
      <c r="FE765" s="38">
        <v>76.767470000000003</v>
      </c>
      <c r="FF765" s="38">
        <v>75.597359999999995</v>
      </c>
      <c r="FG765" s="38">
        <v>74.60078</v>
      </c>
      <c r="FH765" s="38">
        <v>73.419079999999994</v>
      </c>
      <c r="FI765" s="38">
        <v>74.345889999999997</v>
      </c>
      <c r="FJ765" s="38">
        <v>79.460949999999997</v>
      </c>
      <c r="FK765" s="38">
        <v>85.257869999999997</v>
      </c>
      <c r="FL765" s="38">
        <v>90.62115</v>
      </c>
      <c r="FM765" s="38">
        <v>95.593100000000007</v>
      </c>
      <c r="FN765" s="38">
        <v>100.1078</v>
      </c>
      <c r="FO765" s="38">
        <v>103.1044</v>
      </c>
      <c r="FP765" s="38">
        <v>105.1405</v>
      </c>
      <c r="FQ765" s="38">
        <v>106.12869999999999</v>
      </c>
      <c r="FR765" s="38">
        <v>105.974</v>
      </c>
      <c r="FS765" s="38">
        <v>105.15</v>
      </c>
      <c r="FT765" s="38">
        <v>102.7478</v>
      </c>
      <c r="FU765" s="38">
        <v>98.376909999999995</v>
      </c>
      <c r="FV765" s="38">
        <v>95.121350000000007</v>
      </c>
      <c r="FW765">
        <v>91.472740000000002</v>
      </c>
      <c r="FX765">
        <v>88.12679</v>
      </c>
      <c r="FY765">
        <v>86.178460000000001</v>
      </c>
      <c r="FZ765">
        <v>0.1203273</v>
      </c>
      <c r="GA765">
        <v>0.99490670000000003</v>
      </c>
      <c r="GB765">
        <v>1</v>
      </c>
    </row>
    <row r="766" spans="1:184" x14ac:dyDescent="0.3">
      <c r="A766" t="s">
        <v>279</v>
      </c>
      <c r="B766" t="s">
        <v>186</v>
      </c>
      <c r="C766" t="s">
        <v>1</v>
      </c>
      <c r="D766" t="s">
        <v>1</v>
      </c>
      <c r="E766" t="s">
        <v>1</v>
      </c>
      <c r="F766" t="s">
        <v>1</v>
      </c>
      <c r="G766" t="s">
        <v>1</v>
      </c>
      <c r="H766" s="40" t="s">
        <v>1</v>
      </c>
      <c r="I766" s="18" t="s">
        <v>1</v>
      </c>
      <c r="J766" s="38" t="s">
        <v>1</v>
      </c>
      <c r="K766" s="18">
        <v>44810</v>
      </c>
      <c r="L766" s="38">
        <v>1137</v>
      </c>
      <c r="M766" s="38">
        <v>1137</v>
      </c>
      <c r="N766" s="38">
        <v>10.792120000000001</v>
      </c>
      <c r="O766" s="38">
        <v>10.82704</v>
      </c>
      <c r="P766" s="38">
        <v>10.814769999999999</v>
      </c>
      <c r="Q766" s="38">
        <v>11.339729999999999</v>
      </c>
      <c r="R766" s="38">
        <v>13.471970000000001</v>
      </c>
      <c r="S766" s="38">
        <v>18.356539999999999</v>
      </c>
      <c r="T766" s="38">
        <v>24.052</v>
      </c>
      <c r="U766" s="38">
        <v>27.984670000000001</v>
      </c>
      <c r="V766" s="38">
        <v>29.988610000000001</v>
      </c>
      <c r="W766" s="38">
        <v>31.07377</v>
      </c>
      <c r="X766" s="38">
        <v>31.715579999999999</v>
      </c>
      <c r="Y766" s="38">
        <v>31.940899999999999</v>
      </c>
      <c r="Z766" s="38">
        <v>31.685279999999999</v>
      </c>
      <c r="AA766" s="38">
        <v>31.828970000000002</v>
      </c>
      <c r="AB766" s="38">
        <v>29.792999999999999</v>
      </c>
      <c r="AC766" s="38">
        <v>26.453399999999998</v>
      </c>
      <c r="AD766" s="38">
        <v>22.630710000000001</v>
      </c>
      <c r="AE766" s="38">
        <v>19.140650000000001</v>
      </c>
      <c r="AF766" s="38">
        <v>17.610620000000001</v>
      </c>
      <c r="AG766" s="38">
        <v>16.76454</v>
      </c>
      <c r="AH766" s="38">
        <v>16.090209999999999</v>
      </c>
      <c r="AI766" s="38">
        <v>15.58803</v>
      </c>
      <c r="AJ766" s="38">
        <v>14.66234</v>
      </c>
      <c r="AK766" s="38">
        <v>13.75217</v>
      </c>
      <c r="AL766" s="38">
        <v>-2.9416299999999999E-2</v>
      </c>
      <c r="AM766" s="38">
        <v>0.1273813</v>
      </c>
      <c r="AN766" s="38">
        <v>0.21538570000000001</v>
      </c>
      <c r="AO766" s="38">
        <v>0.2397019</v>
      </c>
      <c r="AP766" s="38">
        <v>0.22503409999999999</v>
      </c>
      <c r="AQ766" s="38">
        <v>-1.0776000000000001E-2</v>
      </c>
      <c r="AR766" s="38">
        <v>-0.53373619999999999</v>
      </c>
      <c r="AS766" s="38">
        <v>-0.45170270000000001</v>
      </c>
      <c r="AT766" s="38">
        <v>-0.62291180000000002</v>
      </c>
      <c r="AU766" s="38">
        <v>-0.81285759999999996</v>
      </c>
      <c r="AV766" s="38">
        <v>-1.0103439999999999</v>
      </c>
      <c r="AW766" s="38">
        <v>-1.259765</v>
      </c>
      <c r="AX766" s="38">
        <v>-0.46911530000000001</v>
      </c>
      <c r="AY766" s="38">
        <v>0.60029140000000003</v>
      </c>
      <c r="AZ766" s="38">
        <v>0.99950899999999998</v>
      </c>
      <c r="BA766" s="38">
        <v>0.75671049999999995</v>
      </c>
      <c r="BB766" s="38">
        <v>0.61134029999999995</v>
      </c>
      <c r="BC766" s="38">
        <v>0.30675239999999998</v>
      </c>
      <c r="BD766" s="38">
        <v>0.29076859999999999</v>
      </c>
      <c r="BE766" s="38">
        <v>8.9452199999999996E-2</v>
      </c>
      <c r="BF766" s="38">
        <v>0.1664265</v>
      </c>
      <c r="BG766" s="38">
        <v>0.29693029999999998</v>
      </c>
      <c r="BH766" s="38">
        <v>5.73742E-2</v>
      </c>
      <c r="BI766" s="38">
        <v>-0.31158930000000001</v>
      </c>
      <c r="BJ766" s="38">
        <v>7.0064399999999999E-2</v>
      </c>
      <c r="BK766" s="38">
        <v>0.23471990000000001</v>
      </c>
      <c r="BL766" s="38">
        <v>0.3173781</v>
      </c>
      <c r="BM766" s="38">
        <v>0.33508599999999999</v>
      </c>
      <c r="BN766" s="38">
        <v>0.30906499999999998</v>
      </c>
      <c r="BO766" s="38">
        <v>8.9122099999999996E-2</v>
      </c>
      <c r="BP766" s="38">
        <v>-0.38451760000000001</v>
      </c>
      <c r="BQ766" s="38">
        <v>-0.29840240000000001</v>
      </c>
      <c r="BR766" s="38">
        <v>-0.48142869999999999</v>
      </c>
      <c r="BS766" s="38">
        <v>-0.61590420000000001</v>
      </c>
      <c r="BT766" s="38">
        <v>-0.84826610000000002</v>
      </c>
      <c r="BU766" s="38">
        <v>-1.0904400000000001</v>
      </c>
      <c r="BV766" s="38">
        <v>-0.37402479999999999</v>
      </c>
      <c r="BW766" s="38">
        <v>0.74540229999999996</v>
      </c>
      <c r="BX766" s="38">
        <v>1.17232</v>
      </c>
      <c r="BY766" s="38">
        <v>0.96699760000000001</v>
      </c>
      <c r="BZ766" s="38">
        <v>0.83317390000000002</v>
      </c>
      <c r="CA766" s="38">
        <v>0.54016580000000003</v>
      </c>
      <c r="CB766" s="38">
        <v>0.52208529999999997</v>
      </c>
      <c r="CC766" s="38">
        <v>0.3131062</v>
      </c>
      <c r="CD766" s="38">
        <v>0.36768309999999998</v>
      </c>
      <c r="CE766" s="38">
        <v>0.47914200000000001</v>
      </c>
      <c r="CF766" s="38">
        <v>0.24991140000000001</v>
      </c>
      <c r="CG766" s="38">
        <v>-0.1222393</v>
      </c>
      <c r="CH766" s="38">
        <v>0.13896449999999999</v>
      </c>
      <c r="CI766" s="38">
        <v>0.30906230000000001</v>
      </c>
      <c r="CJ766" s="38">
        <v>0.38801770000000002</v>
      </c>
      <c r="CK766" s="38">
        <v>0.40114880000000003</v>
      </c>
      <c r="CL766" s="38">
        <v>0.3672646</v>
      </c>
      <c r="CM766" s="38">
        <v>0.15831120000000001</v>
      </c>
      <c r="CN766" s="38">
        <v>-0.28116920000000001</v>
      </c>
      <c r="CO766" s="38">
        <v>-0.19222710000000001</v>
      </c>
      <c r="CP766" s="38">
        <v>-0.3834379</v>
      </c>
      <c r="CQ766" s="38">
        <v>-0.4794948</v>
      </c>
      <c r="CR766" s="38">
        <v>-0.73601170000000005</v>
      </c>
      <c r="CS766" s="38">
        <v>-0.97316599999999998</v>
      </c>
      <c r="CT766" s="38">
        <v>-0.30816539999999998</v>
      </c>
      <c r="CU766" s="38">
        <v>0.84590569999999998</v>
      </c>
      <c r="CV766" s="38">
        <v>1.292009</v>
      </c>
      <c r="CW766" s="38">
        <v>1.1126419999999999</v>
      </c>
      <c r="CX766" s="38">
        <v>0.9868152</v>
      </c>
      <c r="CY766" s="38">
        <v>0.70182730000000004</v>
      </c>
      <c r="CZ766" s="38">
        <v>0.68229450000000003</v>
      </c>
      <c r="DA766" s="38">
        <v>0.46800819999999999</v>
      </c>
      <c r="DB766" s="38">
        <v>0.50707290000000005</v>
      </c>
      <c r="DC766" s="38">
        <v>0.60534120000000002</v>
      </c>
      <c r="DD766" s="38">
        <v>0.38326209999999999</v>
      </c>
      <c r="DE766" s="38">
        <v>8.9040000000000005E-3</v>
      </c>
      <c r="DF766" s="38">
        <v>0.20786460000000001</v>
      </c>
      <c r="DG766" s="38">
        <v>0.38340459999999998</v>
      </c>
      <c r="DH766" s="38">
        <v>0.45865729999999999</v>
      </c>
      <c r="DI766" s="38">
        <v>0.4672115</v>
      </c>
      <c r="DJ766" s="38">
        <v>0.42546410000000001</v>
      </c>
      <c r="DK766" s="38">
        <v>0.22750029999999999</v>
      </c>
      <c r="DL766" s="38">
        <v>-0.1778209</v>
      </c>
      <c r="DM766" s="38">
        <v>-8.6051799999999998E-2</v>
      </c>
      <c r="DN766" s="38">
        <v>-0.28544720000000001</v>
      </c>
      <c r="DO766" s="38">
        <v>-0.34308529999999998</v>
      </c>
      <c r="DP766" s="38">
        <v>-0.62375729999999996</v>
      </c>
      <c r="DQ766" s="38">
        <v>-0.85589210000000004</v>
      </c>
      <c r="DR766" s="38">
        <v>-0.24230599999999999</v>
      </c>
      <c r="DS766" s="38">
        <v>0.94640899999999994</v>
      </c>
      <c r="DT766" s="38">
        <v>1.4116979999999999</v>
      </c>
      <c r="DU766" s="38">
        <v>1.258286</v>
      </c>
      <c r="DV766" s="38">
        <v>1.1404570000000001</v>
      </c>
      <c r="DW766" s="38">
        <v>0.8634889</v>
      </c>
      <c r="DX766" s="38">
        <v>0.84250380000000002</v>
      </c>
      <c r="DY766" s="38">
        <v>0.62291030000000003</v>
      </c>
      <c r="DZ766" s="38">
        <v>0.6464626</v>
      </c>
      <c r="EA766" s="38">
        <v>0.73154039999999998</v>
      </c>
      <c r="EB766" s="38">
        <v>0.51661279999999998</v>
      </c>
      <c r="EC766" s="38">
        <v>0.14004730000000001</v>
      </c>
      <c r="ED766" s="38">
        <v>0.30734539999999999</v>
      </c>
      <c r="EE766" s="38">
        <v>0.49074319999999999</v>
      </c>
      <c r="EF766" s="38">
        <v>0.56064959999999997</v>
      </c>
      <c r="EG766" s="38">
        <v>0.56259570000000003</v>
      </c>
      <c r="EH766" s="38">
        <v>0.50949500000000003</v>
      </c>
      <c r="EI766" s="38">
        <v>0.32739839999999998</v>
      </c>
      <c r="EJ766" s="38">
        <v>-2.8602300000000001E-2</v>
      </c>
      <c r="EK766" s="38">
        <v>6.7248500000000003E-2</v>
      </c>
      <c r="EL766" s="38">
        <v>-0.14396400000000001</v>
      </c>
      <c r="EM766" s="38">
        <v>-0.14613190000000001</v>
      </c>
      <c r="EN766" s="38">
        <v>-0.46167979999999997</v>
      </c>
      <c r="EO766" s="38">
        <v>-0.68656709999999999</v>
      </c>
      <c r="EP766" s="38">
        <v>-0.1472156</v>
      </c>
      <c r="EQ766" s="38">
        <v>1.09152</v>
      </c>
      <c r="ER766" s="38">
        <v>1.5845089999999999</v>
      </c>
      <c r="ES766" s="38">
        <v>1.4685729999999999</v>
      </c>
      <c r="ET766" s="38">
        <v>1.36229</v>
      </c>
      <c r="EU766" s="38">
        <v>1.096902</v>
      </c>
      <c r="EV766" s="38">
        <v>1.0738209999999999</v>
      </c>
      <c r="EW766" s="38">
        <v>0.84656430000000005</v>
      </c>
      <c r="EX766" s="38">
        <v>0.84771920000000001</v>
      </c>
      <c r="EY766" s="38">
        <v>0.91375209999999996</v>
      </c>
      <c r="EZ766" s="38">
        <v>0.70914999999999995</v>
      </c>
      <c r="FA766" s="38">
        <v>0.32939740000000001</v>
      </c>
      <c r="FB766" s="38">
        <v>83.29898</v>
      </c>
      <c r="FC766" s="38">
        <v>81.797979999999995</v>
      </c>
      <c r="FD766" s="38">
        <v>80.500929999999997</v>
      </c>
      <c r="FE766" s="38">
        <v>79.564880000000002</v>
      </c>
      <c r="FF766" s="38">
        <v>78.862610000000004</v>
      </c>
      <c r="FG766" s="38">
        <v>78.828940000000003</v>
      </c>
      <c r="FH766" s="38">
        <v>78.367440000000002</v>
      </c>
      <c r="FI766" s="38">
        <v>80.325620000000001</v>
      </c>
      <c r="FJ766" s="38">
        <v>85.223100000000002</v>
      </c>
      <c r="FK766" s="38">
        <v>90.891909999999996</v>
      </c>
      <c r="FL766" s="38">
        <v>95.769419999999997</v>
      </c>
      <c r="FM766" s="38">
        <v>100.69410000000001</v>
      </c>
      <c r="FN766" s="38">
        <v>103.9952</v>
      </c>
      <c r="FO766" s="38">
        <v>106.9074</v>
      </c>
      <c r="FP766" s="38">
        <v>108.18219999999999</v>
      </c>
      <c r="FQ766" s="38">
        <v>109.3775</v>
      </c>
      <c r="FR766" s="38">
        <v>108.9353</v>
      </c>
      <c r="FS766" s="38">
        <v>106.798</v>
      </c>
      <c r="FT766" s="38">
        <v>103.4418</v>
      </c>
      <c r="FU766" s="38">
        <v>98.239270000000005</v>
      </c>
      <c r="FV766" s="38">
        <v>93.772069999999999</v>
      </c>
      <c r="FW766">
        <v>91.076099999999997</v>
      </c>
      <c r="FX766">
        <v>89.128360000000001</v>
      </c>
      <c r="FY766">
        <v>86.621870000000001</v>
      </c>
      <c r="FZ766">
        <v>0.27632079999999998</v>
      </c>
      <c r="GA766">
        <v>2.2690009999999998</v>
      </c>
      <c r="GB766">
        <v>1</v>
      </c>
    </row>
    <row r="767" spans="1:184" x14ac:dyDescent="0.3">
      <c r="A767" t="s">
        <v>279</v>
      </c>
      <c r="B767" t="s">
        <v>186</v>
      </c>
      <c r="C767" t="s">
        <v>1</v>
      </c>
      <c r="D767" t="s">
        <v>1</v>
      </c>
      <c r="E767" t="s">
        <v>1</v>
      </c>
      <c r="F767" t="s">
        <v>1</v>
      </c>
      <c r="G767" t="s">
        <v>1</v>
      </c>
      <c r="H767" s="40" t="s">
        <v>1</v>
      </c>
      <c r="I767" s="18" t="s">
        <v>1</v>
      </c>
      <c r="J767" s="38" t="s">
        <v>1</v>
      </c>
      <c r="K767" s="18">
        <v>44811</v>
      </c>
      <c r="L767" s="38">
        <v>1137</v>
      </c>
      <c r="M767" s="38">
        <v>1137</v>
      </c>
      <c r="N767" s="38">
        <v>13.618080000000001</v>
      </c>
      <c r="O767" s="38">
        <v>13.19341</v>
      </c>
      <c r="P767" s="38">
        <v>13.067780000000001</v>
      </c>
      <c r="Q767" s="38">
        <v>13.33121</v>
      </c>
      <c r="R767" s="38">
        <v>15.25957</v>
      </c>
      <c r="S767" s="38">
        <v>20.165240000000001</v>
      </c>
      <c r="T767" s="38">
        <v>25.977399999999999</v>
      </c>
      <c r="U767" s="38">
        <v>29.630420000000001</v>
      </c>
      <c r="V767" s="38">
        <v>31.444019999999998</v>
      </c>
      <c r="W767" s="38">
        <v>31.929780000000001</v>
      </c>
      <c r="X767" s="38">
        <v>32.362130000000001</v>
      </c>
      <c r="Y767" s="38">
        <v>32.432789999999997</v>
      </c>
      <c r="Z767" s="38">
        <v>32.26164</v>
      </c>
      <c r="AA767" s="38">
        <v>32.165869999999998</v>
      </c>
      <c r="AB767" s="38">
        <v>30.177779999999998</v>
      </c>
      <c r="AC767" s="38">
        <v>26.700399999999998</v>
      </c>
      <c r="AD767" s="38">
        <v>22.583110000000001</v>
      </c>
      <c r="AE767" s="38">
        <v>19.040299999999998</v>
      </c>
      <c r="AF767" s="38">
        <v>17.390270000000001</v>
      </c>
      <c r="AG767" s="38">
        <v>16.456240000000001</v>
      </c>
      <c r="AH767" s="38">
        <v>15.86992</v>
      </c>
      <c r="AI767" s="38">
        <v>15.40673</v>
      </c>
      <c r="AJ767" s="38">
        <v>14.654500000000001</v>
      </c>
      <c r="AK767" s="38">
        <v>13.780860000000001</v>
      </c>
      <c r="AL767" s="38">
        <v>0.31124990000000002</v>
      </c>
      <c r="AM767" s="38">
        <v>0.13611870000000001</v>
      </c>
      <c r="AN767" s="38">
        <v>8.4192500000000003E-2</v>
      </c>
      <c r="AO767" s="38">
        <v>-0.1686433</v>
      </c>
      <c r="AP767" s="38">
        <v>-0.36578270000000002</v>
      </c>
      <c r="AQ767" s="38">
        <v>-0.35332390000000002</v>
      </c>
      <c r="AR767" s="38">
        <v>-0.58621820000000002</v>
      </c>
      <c r="AS767" s="38">
        <v>-0.23188349999999999</v>
      </c>
      <c r="AT767" s="38">
        <v>-0.1537626</v>
      </c>
      <c r="AU767" s="38">
        <v>-0.56926670000000001</v>
      </c>
      <c r="AV767" s="38">
        <v>-0.73084680000000002</v>
      </c>
      <c r="AW767" s="38">
        <v>-0.80012660000000002</v>
      </c>
      <c r="AX767" s="38">
        <v>-0.21233640000000001</v>
      </c>
      <c r="AY767" s="38">
        <v>0.18617900000000001</v>
      </c>
      <c r="AZ767" s="38">
        <v>0.85236699999999999</v>
      </c>
      <c r="BA767" s="38">
        <v>1.078111</v>
      </c>
      <c r="BB767" s="38">
        <v>0.80918060000000003</v>
      </c>
      <c r="BC767" s="38">
        <v>3.8248200000000003E-2</v>
      </c>
      <c r="BD767" s="38">
        <v>3.7325900000000002E-2</v>
      </c>
      <c r="BE767" s="38">
        <v>-6.8696E-3</v>
      </c>
      <c r="BF767" s="38">
        <v>-1.1541900000000001E-2</v>
      </c>
      <c r="BG767" s="38">
        <v>0.19087979999999999</v>
      </c>
      <c r="BH767" s="38">
        <v>0.27063609999999999</v>
      </c>
      <c r="BI767" s="38">
        <v>-2.7090400000000001E-2</v>
      </c>
      <c r="BJ767" s="38">
        <v>0.39262740000000002</v>
      </c>
      <c r="BK767" s="38">
        <v>0.2248452</v>
      </c>
      <c r="BL767" s="38">
        <v>0.16658329999999999</v>
      </c>
      <c r="BM767" s="38">
        <v>-9.9923499999999998E-2</v>
      </c>
      <c r="BN767" s="38">
        <v>-0.29500219999999999</v>
      </c>
      <c r="BO767" s="38">
        <v>-0.27660069999999998</v>
      </c>
      <c r="BP767" s="38">
        <v>-0.49138670000000001</v>
      </c>
      <c r="BQ767" s="38">
        <v>-0.1223128</v>
      </c>
      <c r="BR767" s="38">
        <v>-3.6910999999999999E-2</v>
      </c>
      <c r="BS767" s="38">
        <v>-0.42470029999999998</v>
      </c>
      <c r="BT767" s="38">
        <v>-0.61266069999999995</v>
      </c>
      <c r="BU767" s="38">
        <v>-0.70054830000000001</v>
      </c>
      <c r="BV767" s="38">
        <v>-0.14595440000000001</v>
      </c>
      <c r="BW767" s="38">
        <v>0.30016720000000002</v>
      </c>
      <c r="BX767" s="38">
        <v>0.97304840000000004</v>
      </c>
      <c r="BY767" s="38">
        <v>1.223846</v>
      </c>
      <c r="BZ767" s="38">
        <v>0.99656679999999997</v>
      </c>
      <c r="CA767" s="38">
        <v>0.21390609999999999</v>
      </c>
      <c r="CB767" s="38">
        <v>0.20081060000000001</v>
      </c>
      <c r="CC767" s="38">
        <v>0.1365471</v>
      </c>
      <c r="CD767" s="38">
        <v>0.1255346</v>
      </c>
      <c r="CE767" s="38">
        <v>0.3120368</v>
      </c>
      <c r="CF767" s="38">
        <v>0.38890629999999998</v>
      </c>
      <c r="CG767" s="38">
        <v>0.10629130000000001</v>
      </c>
      <c r="CH767" s="38">
        <v>0.44898919999999998</v>
      </c>
      <c r="CI767" s="38">
        <v>0.28629680000000002</v>
      </c>
      <c r="CJ767" s="38">
        <v>0.22364690000000001</v>
      </c>
      <c r="CK767" s="38">
        <v>-5.2328300000000001E-2</v>
      </c>
      <c r="CL767" s="38">
        <v>-0.2459798</v>
      </c>
      <c r="CM767" s="38">
        <v>-0.22346250000000001</v>
      </c>
      <c r="CN767" s="38">
        <v>-0.42570659999999999</v>
      </c>
      <c r="CO767" s="38">
        <v>-4.64245E-2</v>
      </c>
      <c r="CP767" s="38">
        <v>4.4019999999999997E-2</v>
      </c>
      <c r="CQ767" s="38">
        <v>-0.32457399999999997</v>
      </c>
      <c r="CR767" s="38">
        <v>-0.53080530000000004</v>
      </c>
      <c r="CS767" s="38">
        <v>-0.63158069999999999</v>
      </c>
      <c r="CT767" s="38">
        <v>-9.9978499999999998E-2</v>
      </c>
      <c r="CU767" s="38">
        <v>0.37911509999999998</v>
      </c>
      <c r="CV767" s="38">
        <v>1.056632</v>
      </c>
      <c r="CW767" s="38">
        <v>1.3247819999999999</v>
      </c>
      <c r="CX767" s="38">
        <v>1.12635</v>
      </c>
      <c r="CY767" s="38">
        <v>0.33556619999999998</v>
      </c>
      <c r="CZ767" s="38">
        <v>0.31403959999999997</v>
      </c>
      <c r="DA767" s="38">
        <v>0.235877</v>
      </c>
      <c r="DB767" s="38">
        <v>0.22047330000000001</v>
      </c>
      <c r="DC767" s="38">
        <v>0.39594990000000002</v>
      </c>
      <c r="DD767" s="38">
        <v>0.47081990000000001</v>
      </c>
      <c r="DE767" s="38">
        <v>0.19867109999999999</v>
      </c>
      <c r="DF767" s="38">
        <v>0.50535099999999999</v>
      </c>
      <c r="DG767" s="38">
        <v>0.34774850000000002</v>
      </c>
      <c r="DH767" s="38">
        <v>0.28071049999999997</v>
      </c>
      <c r="DI767" s="38">
        <v>-4.7330999999999996E-3</v>
      </c>
      <c r="DJ767" s="38">
        <v>-0.19695750000000001</v>
      </c>
      <c r="DK767" s="38">
        <v>-0.17032430000000001</v>
      </c>
      <c r="DL767" s="38">
        <v>-0.36002650000000003</v>
      </c>
      <c r="DM767" s="38">
        <v>2.9463799999999998E-2</v>
      </c>
      <c r="DN767" s="38">
        <v>0.12495100000000001</v>
      </c>
      <c r="DO767" s="38">
        <v>-0.2244478</v>
      </c>
      <c r="DP767" s="38">
        <v>-0.44895000000000002</v>
      </c>
      <c r="DQ767" s="38">
        <v>-0.56261300000000003</v>
      </c>
      <c r="DR767" s="38">
        <v>-5.4002500000000002E-2</v>
      </c>
      <c r="DS767" s="38">
        <v>0.458063</v>
      </c>
      <c r="DT767" s="38">
        <v>1.1402159999999999</v>
      </c>
      <c r="DU767" s="38">
        <v>1.425718</v>
      </c>
      <c r="DV767" s="38">
        <v>1.2561329999999999</v>
      </c>
      <c r="DW767" s="38">
        <v>0.45722639999999998</v>
      </c>
      <c r="DX767" s="38">
        <v>0.4272686</v>
      </c>
      <c r="DY767" s="38">
        <v>0.33520699999999998</v>
      </c>
      <c r="DZ767" s="38">
        <v>0.31541209999999997</v>
      </c>
      <c r="EA767" s="38">
        <v>0.47986289999999998</v>
      </c>
      <c r="EB767" s="38">
        <v>0.55273349999999999</v>
      </c>
      <c r="EC767" s="38">
        <v>0.2910508</v>
      </c>
      <c r="ED767" s="38">
        <v>0.58672860000000004</v>
      </c>
      <c r="EE767" s="38">
        <v>0.4364749</v>
      </c>
      <c r="EF767" s="38">
        <v>0.36310140000000002</v>
      </c>
      <c r="EG767" s="38">
        <v>6.3986699999999994E-2</v>
      </c>
      <c r="EH767" s="38">
        <v>-0.12617700000000001</v>
      </c>
      <c r="EI767" s="38">
        <v>-9.3601100000000007E-2</v>
      </c>
      <c r="EJ767" s="38">
        <v>-0.26519500000000001</v>
      </c>
      <c r="EK767" s="38">
        <v>0.1390344</v>
      </c>
      <c r="EL767" s="38">
        <v>0.2418025</v>
      </c>
      <c r="EM767" s="38">
        <v>-7.9881400000000005E-2</v>
      </c>
      <c r="EN767" s="38">
        <v>-0.3307638</v>
      </c>
      <c r="EO767" s="38">
        <v>-0.46303470000000002</v>
      </c>
      <c r="EP767" s="38">
        <v>1.23794E-2</v>
      </c>
      <c r="EQ767" s="38">
        <v>0.57205119999999998</v>
      </c>
      <c r="ER767" s="38">
        <v>1.2608969999999999</v>
      </c>
      <c r="ES767" s="38">
        <v>1.5714539999999999</v>
      </c>
      <c r="ET767" s="38">
        <v>1.4435199999999999</v>
      </c>
      <c r="EU767" s="38">
        <v>0.63288429999999996</v>
      </c>
      <c r="EV767" s="38">
        <v>0.59075339999999998</v>
      </c>
      <c r="EW767" s="38">
        <v>0.47862359999999998</v>
      </c>
      <c r="EX767" s="38">
        <v>0.45248860000000002</v>
      </c>
      <c r="EY767" s="38">
        <v>0.60102</v>
      </c>
      <c r="EZ767" s="38">
        <v>0.67100369999999998</v>
      </c>
      <c r="FA767" s="38">
        <v>0.42443249999999999</v>
      </c>
      <c r="FB767" s="38">
        <v>85.401110000000003</v>
      </c>
      <c r="FC767" s="38">
        <v>83.762219999999999</v>
      </c>
      <c r="FD767" s="38">
        <v>81.56223</v>
      </c>
      <c r="FE767" s="38">
        <v>80.511859999999999</v>
      </c>
      <c r="FF767" s="38">
        <v>79.805049999999994</v>
      </c>
      <c r="FG767" s="38">
        <v>78.267510000000001</v>
      </c>
      <c r="FH767" s="38">
        <v>77.685569999999998</v>
      </c>
      <c r="FI767" s="38">
        <v>78.18862</v>
      </c>
      <c r="FJ767" s="38">
        <v>82.758960000000002</v>
      </c>
      <c r="FK767" s="38">
        <v>88.156620000000004</v>
      </c>
      <c r="FL767" s="38">
        <v>93.362340000000003</v>
      </c>
      <c r="FM767" s="38">
        <v>97.160790000000006</v>
      </c>
      <c r="FN767" s="38">
        <v>100.828</v>
      </c>
      <c r="FO767" s="38">
        <v>103.1448</v>
      </c>
      <c r="FP767" s="38">
        <v>104.8574</v>
      </c>
      <c r="FQ767" s="38">
        <v>105.6521</v>
      </c>
      <c r="FR767" s="38">
        <v>105.3956</v>
      </c>
      <c r="FS767" s="38">
        <v>103.3436</v>
      </c>
      <c r="FT767" s="38">
        <v>99.678460000000001</v>
      </c>
      <c r="FU767" s="38">
        <v>95.040099999999995</v>
      </c>
      <c r="FV767" s="38">
        <v>91.920940000000002</v>
      </c>
      <c r="FW767">
        <v>89.605059999999995</v>
      </c>
      <c r="FX767">
        <v>86.986400000000003</v>
      </c>
      <c r="FY767">
        <v>84.173919999999995</v>
      </c>
      <c r="FZ767">
        <v>0.19999929999999999</v>
      </c>
      <c r="GA767">
        <v>1.6495569999999999</v>
      </c>
      <c r="GB767">
        <v>1</v>
      </c>
    </row>
    <row r="768" spans="1:184" x14ac:dyDescent="0.3">
      <c r="A768" t="s">
        <v>279</v>
      </c>
      <c r="B768" t="s">
        <v>186</v>
      </c>
      <c r="C768" t="s">
        <v>1</v>
      </c>
      <c r="D768" t="s">
        <v>1</v>
      </c>
      <c r="E768" t="s">
        <v>1</v>
      </c>
      <c r="F768" t="s">
        <v>1</v>
      </c>
      <c r="G768" t="s">
        <v>1</v>
      </c>
      <c r="H768" s="40" t="s">
        <v>1</v>
      </c>
      <c r="I768" s="18" t="s">
        <v>1</v>
      </c>
      <c r="J768" s="38" t="s">
        <v>1</v>
      </c>
      <c r="K768" s="18" t="s">
        <v>2</v>
      </c>
      <c r="L768" s="38">
        <v>1141</v>
      </c>
      <c r="M768" s="38">
        <v>1141</v>
      </c>
      <c r="N768" s="38">
        <v>11.24898</v>
      </c>
      <c r="O768" s="38">
        <v>11.01224</v>
      </c>
      <c r="P768" s="38">
        <v>10.946960000000001</v>
      </c>
      <c r="Q768" s="38">
        <v>11.349449999999999</v>
      </c>
      <c r="R768" s="38">
        <v>13.1433</v>
      </c>
      <c r="S768" s="38">
        <v>17.645890000000001</v>
      </c>
      <c r="T768" s="38">
        <v>23.315740000000002</v>
      </c>
      <c r="U768" s="38">
        <v>27.17943</v>
      </c>
      <c r="V768" s="38">
        <v>29.161619999999999</v>
      </c>
      <c r="W768" s="38">
        <v>29.953379999999999</v>
      </c>
      <c r="X768" s="38">
        <v>30.656210000000002</v>
      </c>
      <c r="Y768" s="38">
        <v>30.801200000000001</v>
      </c>
      <c r="Z768" s="38">
        <v>30.616150000000001</v>
      </c>
      <c r="AA768" s="38">
        <v>30.77253</v>
      </c>
      <c r="AB768" s="38">
        <v>28.769469999999998</v>
      </c>
      <c r="AC768" s="38">
        <v>25.108029999999999</v>
      </c>
      <c r="AD768" s="38">
        <v>20.958110000000001</v>
      </c>
      <c r="AE768" s="38">
        <v>17.663419999999999</v>
      </c>
      <c r="AF768" s="38">
        <v>16.23387</v>
      </c>
      <c r="AG768" s="38">
        <v>15.42919</v>
      </c>
      <c r="AH768" s="38">
        <v>14.79527</v>
      </c>
      <c r="AI768" s="38">
        <v>14.235939999999999</v>
      </c>
      <c r="AJ768" s="38">
        <v>13.352830000000001</v>
      </c>
      <c r="AK768" s="38">
        <v>12.55264</v>
      </c>
      <c r="AL768" s="38">
        <v>-4.9968899999999997E-2</v>
      </c>
      <c r="AM768" s="38">
        <v>-8.0737900000000001E-2</v>
      </c>
      <c r="AN768" s="38">
        <v>-2.3321600000000001E-2</v>
      </c>
      <c r="AO768" s="38">
        <v>-2.74404E-2</v>
      </c>
      <c r="AP768" s="38">
        <v>-3.5368400000000001E-2</v>
      </c>
      <c r="AQ768" s="38">
        <v>-3.4270700000000001E-2</v>
      </c>
      <c r="AR768" s="38">
        <v>-0.1187005</v>
      </c>
      <c r="AS768" s="38">
        <v>-0.1220937</v>
      </c>
      <c r="AT768" s="38">
        <v>-9.5388200000000006E-2</v>
      </c>
      <c r="AU768" s="38">
        <v>-0.1601939</v>
      </c>
      <c r="AV768" s="38">
        <v>-0.25218200000000002</v>
      </c>
      <c r="AW768" s="38">
        <v>-0.2313074</v>
      </c>
      <c r="AX768" s="38">
        <v>-0.18574199999999999</v>
      </c>
      <c r="AY768" s="38">
        <v>6.9861999999999994E-2</v>
      </c>
      <c r="AZ768" s="38">
        <v>0.15110489999999999</v>
      </c>
      <c r="BA768" s="38">
        <v>0.17282520000000001</v>
      </c>
      <c r="BB768" s="38">
        <v>0.3246269</v>
      </c>
      <c r="BC768" s="38">
        <v>0.1747524</v>
      </c>
      <c r="BD768" s="38">
        <v>0.10494530000000001</v>
      </c>
      <c r="BE768" s="38">
        <v>6.2392599999999999E-2</v>
      </c>
      <c r="BF768" s="38">
        <v>3.7344700000000002E-2</v>
      </c>
      <c r="BG768" s="38">
        <v>7.2407399999999997E-2</v>
      </c>
      <c r="BH768" s="38">
        <v>2.76308E-2</v>
      </c>
      <c r="BI768" s="38">
        <v>-4.8707300000000002E-2</v>
      </c>
      <c r="BJ768" s="38">
        <v>-1.7472600000000001E-2</v>
      </c>
      <c r="BK768" s="38">
        <v>-4.3116500000000002E-2</v>
      </c>
      <c r="BL768" s="38">
        <v>1.1391099999999999E-2</v>
      </c>
      <c r="BM768" s="38">
        <v>6.4504999999999996E-3</v>
      </c>
      <c r="BN768" s="38">
        <v>3.6905000000000002E-3</v>
      </c>
      <c r="BO768" s="38">
        <v>1.1975E-2</v>
      </c>
      <c r="BP768" s="38">
        <v>-6.1868100000000002E-2</v>
      </c>
      <c r="BQ768" s="38">
        <v>-6.2166399999999997E-2</v>
      </c>
      <c r="BR768" s="38">
        <v>-4.2805999999999997E-2</v>
      </c>
      <c r="BS768" s="38">
        <v>-9.8176899999999998E-2</v>
      </c>
      <c r="BT768" s="38">
        <v>-0.18665950000000001</v>
      </c>
      <c r="BU768" s="38">
        <v>-0.17383309999999999</v>
      </c>
      <c r="BV768" s="38">
        <v>-0.1475235</v>
      </c>
      <c r="BW768" s="38">
        <v>0.1227731</v>
      </c>
      <c r="BX768" s="38">
        <v>0.2189884</v>
      </c>
      <c r="BY768" s="38">
        <v>0.25711339999999999</v>
      </c>
      <c r="BZ768" s="38">
        <v>0.4154157</v>
      </c>
      <c r="CA768" s="38">
        <v>0.26483960000000001</v>
      </c>
      <c r="CB768" s="38">
        <v>0.20524239999999999</v>
      </c>
      <c r="CC768" s="38">
        <v>0.15612529999999999</v>
      </c>
      <c r="CD768" s="38">
        <v>0.12839719999999999</v>
      </c>
      <c r="CE768" s="38">
        <v>0.14121230000000001</v>
      </c>
      <c r="CF768" s="38">
        <v>9.6692E-2</v>
      </c>
      <c r="CG768" s="38">
        <v>1.5653400000000001E-2</v>
      </c>
      <c r="CH768" s="38">
        <v>5.0343000000000002E-3</v>
      </c>
      <c r="CI768" s="38">
        <v>-1.7060100000000002E-2</v>
      </c>
      <c r="CJ768" s="38">
        <v>3.5433100000000002E-2</v>
      </c>
      <c r="CK768" s="38">
        <v>2.99233E-2</v>
      </c>
      <c r="CL768" s="38">
        <v>3.0742599999999998E-2</v>
      </c>
      <c r="CM768" s="38">
        <v>4.4004700000000001E-2</v>
      </c>
      <c r="CN768" s="38">
        <v>-2.2506200000000001E-2</v>
      </c>
      <c r="CO768" s="38">
        <v>-2.0660999999999999E-2</v>
      </c>
      <c r="CP768" s="38">
        <v>-6.3876999999999996E-3</v>
      </c>
      <c r="CQ768" s="38">
        <v>-5.5224000000000002E-2</v>
      </c>
      <c r="CR768" s="38">
        <v>-0.14127890000000001</v>
      </c>
      <c r="CS768" s="38">
        <v>-0.1340267</v>
      </c>
      <c r="CT768" s="38">
        <v>-0.12105349999999999</v>
      </c>
      <c r="CU768" s="38">
        <v>0.15941920000000001</v>
      </c>
      <c r="CV768" s="38">
        <v>0.26600430000000003</v>
      </c>
      <c r="CW768" s="38">
        <v>0.31549120000000003</v>
      </c>
      <c r="CX768" s="38">
        <v>0.47829579999999999</v>
      </c>
      <c r="CY768" s="38">
        <v>0.32723370000000002</v>
      </c>
      <c r="CZ768" s="38">
        <v>0.2747078</v>
      </c>
      <c r="DA768" s="38">
        <v>0.2210443</v>
      </c>
      <c r="DB768" s="38">
        <v>0.19145980000000001</v>
      </c>
      <c r="DC768" s="38">
        <v>0.18886629999999999</v>
      </c>
      <c r="DD768" s="38">
        <v>0.1445235</v>
      </c>
      <c r="DE768" s="38">
        <v>6.0229400000000002E-2</v>
      </c>
      <c r="DF768" s="38">
        <v>2.7541199999999998E-2</v>
      </c>
      <c r="DG768" s="38">
        <v>8.9963999999999999E-3</v>
      </c>
      <c r="DH768" s="38">
        <v>5.9475E-2</v>
      </c>
      <c r="DI768" s="38">
        <v>5.3396100000000002E-2</v>
      </c>
      <c r="DJ768" s="38">
        <v>5.77948E-2</v>
      </c>
      <c r="DK768" s="38">
        <v>7.6034400000000002E-2</v>
      </c>
      <c r="DL768" s="38">
        <v>1.6855800000000001E-2</v>
      </c>
      <c r="DM768" s="38">
        <v>2.0844499999999998E-2</v>
      </c>
      <c r="DN768" s="38">
        <v>3.0030600000000001E-2</v>
      </c>
      <c r="DO768" s="38">
        <v>-1.2271199999999999E-2</v>
      </c>
      <c r="DP768" s="38">
        <v>-9.5898200000000003E-2</v>
      </c>
      <c r="DQ768" s="38">
        <v>-9.4220200000000004E-2</v>
      </c>
      <c r="DR768" s="38">
        <v>-9.4583399999999998E-2</v>
      </c>
      <c r="DS768" s="38">
        <v>0.1960653</v>
      </c>
      <c r="DT768" s="38">
        <v>0.31302020000000003</v>
      </c>
      <c r="DU768" s="38">
        <v>0.37386900000000001</v>
      </c>
      <c r="DV768" s="38">
        <v>0.54117590000000004</v>
      </c>
      <c r="DW768" s="38">
        <v>0.38962790000000003</v>
      </c>
      <c r="DX768" s="38">
        <v>0.34417320000000001</v>
      </c>
      <c r="DY768" s="38">
        <v>0.28596329999999998</v>
      </c>
      <c r="DZ768" s="38">
        <v>0.25452249999999998</v>
      </c>
      <c r="EA768" s="38">
        <v>0.23652029999999999</v>
      </c>
      <c r="EB768" s="38">
        <v>0.1923551</v>
      </c>
      <c r="EC768" s="38">
        <v>0.10480540000000001</v>
      </c>
      <c r="ED768" s="38">
        <v>6.0037500000000001E-2</v>
      </c>
      <c r="EE768" s="38">
        <v>4.6617800000000001E-2</v>
      </c>
      <c r="EF768" s="38">
        <v>9.4187699999999999E-2</v>
      </c>
      <c r="EG768" s="38">
        <v>8.7287000000000003E-2</v>
      </c>
      <c r="EH768" s="38">
        <v>9.6853700000000001E-2</v>
      </c>
      <c r="EI768" s="38">
        <v>0.1222801</v>
      </c>
      <c r="EJ768" s="38">
        <v>7.3688100000000006E-2</v>
      </c>
      <c r="EK768" s="38">
        <v>8.0771700000000002E-2</v>
      </c>
      <c r="EL768" s="38">
        <v>8.26128E-2</v>
      </c>
      <c r="EM768" s="38">
        <v>4.9745900000000003E-2</v>
      </c>
      <c r="EN768" s="38">
        <v>-3.0375699999999999E-2</v>
      </c>
      <c r="EO768" s="38">
        <v>-3.6746000000000001E-2</v>
      </c>
      <c r="EP768" s="38">
        <v>-5.6364900000000003E-2</v>
      </c>
      <c r="EQ768" s="38">
        <v>0.24897649999999999</v>
      </c>
      <c r="ER768" s="38">
        <v>0.38090370000000001</v>
      </c>
      <c r="ES768" s="38">
        <v>0.45815729999999999</v>
      </c>
      <c r="ET768" s="38">
        <v>0.63196470000000005</v>
      </c>
      <c r="EU768" s="38">
        <v>0.47971510000000001</v>
      </c>
      <c r="EV768" s="38">
        <v>0.44447019999999998</v>
      </c>
      <c r="EW768" s="38">
        <v>0.37969599999999998</v>
      </c>
      <c r="EX768" s="38">
        <v>0.34557490000000002</v>
      </c>
      <c r="EY768" s="38">
        <v>0.30532510000000002</v>
      </c>
      <c r="EZ768" s="38">
        <v>0.26141619999999999</v>
      </c>
      <c r="FA768" s="38">
        <v>0.16916610000000001</v>
      </c>
      <c r="FB768" s="38">
        <v>77.884330000000006</v>
      </c>
      <c r="FC768" s="38">
        <v>76.382069999999999</v>
      </c>
      <c r="FD768" s="38">
        <v>74.792299999999997</v>
      </c>
      <c r="FE768" s="38">
        <v>73.450739999999996</v>
      </c>
      <c r="FF768" s="38">
        <v>72.716200000000001</v>
      </c>
      <c r="FG768" s="38">
        <v>72.050870000000003</v>
      </c>
      <c r="FH768" s="38">
        <v>71.760400000000004</v>
      </c>
      <c r="FI768" s="38">
        <v>73.960620000000006</v>
      </c>
      <c r="FJ768" s="38">
        <v>78.194019999999995</v>
      </c>
      <c r="FK768" s="38">
        <v>82.725800000000007</v>
      </c>
      <c r="FL768" s="38">
        <v>87.115840000000006</v>
      </c>
      <c r="FM768" s="38">
        <v>91.171790000000001</v>
      </c>
      <c r="FN768" s="38">
        <v>94.492890000000003</v>
      </c>
      <c r="FO768" s="38">
        <v>96.985309999999998</v>
      </c>
      <c r="FP768" s="38">
        <v>98.820239999999998</v>
      </c>
      <c r="FQ768" s="38">
        <v>99.908190000000005</v>
      </c>
      <c r="FR768" s="38">
        <v>100.001</v>
      </c>
      <c r="FS768" s="38">
        <v>98.867549999999994</v>
      </c>
      <c r="FT768" s="38">
        <v>96.623429999999999</v>
      </c>
      <c r="FU768" s="38">
        <v>93.029820000000001</v>
      </c>
      <c r="FV768" s="38">
        <v>88.902240000000006</v>
      </c>
      <c r="FW768">
        <v>85.624809999999997</v>
      </c>
      <c r="FX768">
        <v>82.885689999999997</v>
      </c>
      <c r="FY768">
        <v>80.338260000000005</v>
      </c>
      <c r="FZ768">
        <v>0.11769739999999999</v>
      </c>
      <c r="GA768">
        <v>0.95988289999999998</v>
      </c>
      <c r="GB768">
        <v>1</v>
      </c>
    </row>
    <row r="769" spans="1:184" x14ac:dyDescent="0.3">
      <c r="A769" t="s">
        <v>279</v>
      </c>
      <c r="B769" t="s">
        <v>187</v>
      </c>
      <c r="C769" t="s">
        <v>1</v>
      </c>
      <c r="D769" t="s">
        <v>1</v>
      </c>
      <c r="E769" t="s">
        <v>1</v>
      </c>
      <c r="F769" t="s">
        <v>1</v>
      </c>
      <c r="G769" t="s">
        <v>1</v>
      </c>
      <c r="H769" s="40" t="s">
        <v>1</v>
      </c>
      <c r="I769" s="18" t="s">
        <v>1</v>
      </c>
      <c r="J769" s="38" t="s">
        <v>1</v>
      </c>
      <c r="K769" s="18">
        <v>44722</v>
      </c>
      <c r="L769" s="38">
        <v>6634</v>
      </c>
      <c r="M769" s="38">
        <v>6634</v>
      </c>
      <c r="N769" s="38">
        <v>14.15081</v>
      </c>
      <c r="O769" s="38">
        <v>13.29861</v>
      </c>
      <c r="P769" s="38">
        <v>12.74451</v>
      </c>
      <c r="Q769" s="38">
        <v>12.56141</v>
      </c>
      <c r="R769" s="38">
        <v>12.953139999999999</v>
      </c>
      <c r="S769" s="38">
        <v>13.974320000000001</v>
      </c>
      <c r="T769" s="38">
        <v>15.090479999999999</v>
      </c>
      <c r="U769" s="38">
        <v>17.224450000000001</v>
      </c>
      <c r="V769" s="38">
        <v>20.369219999999999</v>
      </c>
      <c r="W769" s="38">
        <v>23.00733</v>
      </c>
      <c r="X769" s="38">
        <v>25.465299999999999</v>
      </c>
      <c r="Y769" s="38">
        <v>27.48724</v>
      </c>
      <c r="Z769" s="38">
        <v>28.782679999999999</v>
      </c>
      <c r="AA769" s="38">
        <v>29.937439999999999</v>
      </c>
      <c r="AB769" s="38">
        <v>30.509599999999999</v>
      </c>
      <c r="AC769" s="38">
        <v>30.656459999999999</v>
      </c>
      <c r="AD769" s="38">
        <v>30.17117</v>
      </c>
      <c r="AE769" s="38">
        <v>28.67633</v>
      </c>
      <c r="AF769" s="38">
        <v>26.750209999999999</v>
      </c>
      <c r="AG769" s="38">
        <v>25.160029999999999</v>
      </c>
      <c r="AH769" s="38">
        <v>23.45309</v>
      </c>
      <c r="AI769" s="38">
        <v>21.267859999999999</v>
      </c>
      <c r="AJ769" s="38">
        <v>18.68779</v>
      </c>
      <c r="AK769" s="38">
        <v>16.600339999999999</v>
      </c>
      <c r="AL769" s="38">
        <v>8.1189399999999995E-2</v>
      </c>
      <c r="AM769" s="38">
        <v>0.11478190000000001</v>
      </c>
      <c r="AN769" s="38">
        <v>0.14564879999999999</v>
      </c>
      <c r="AO769" s="38">
        <v>0.10879129999999999</v>
      </c>
      <c r="AP769" s="38">
        <v>9.5586299999999999E-2</v>
      </c>
      <c r="AQ769" s="38">
        <v>0.1155972</v>
      </c>
      <c r="AR769" s="38">
        <v>-5.4180399999999997E-2</v>
      </c>
      <c r="AS769" s="38">
        <v>-0.25075720000000001</v>
      </c>
      <c r="AT769" s="38">
        <v>-0.33572489999999999</v>
      </c>
      <c r="AU769" s="38">
        <v>-0.41511749999999997</v>
      </c>
      <c r="AV769" s="38">
        <v>-0.40360190000000001</v>
      </c>
      <c r="AW769" s="38">
        <v>-0.219194</v>
      </c>
      <c r="AX769" s="38">
        <v>-4.1642499999999999E-2</v>
      </c>
      <c r="AY769" s="38">
        <v>0.1005171</v>
      </c>
      <c r="AZ769" s="38">
        <v>0.13575380000000001</v>
      </c>
      <c r="BA769" s="38">
        <v>6.1271199999999998E-2</v>
      </c>
      <c r="BB769" s="38">
        <v>-1.24125E-2</v>
      </c>
      <c r="BC769" s="38">
        <v>-0.1102365</v>
      </c>
      <c r="BD769" s="38">
        <v>-0.15493480000000001</v>
      </c>
      <c r="BE769" s="38">
        <v>-0.23826249999999999</v>
      </c>
      <c r="BF769" s="38">
        <v>-0.15797919999999999</v>
      </c>
      <c r="BG769" s="38">
        <v>-0.38368419999999998</v>
      </c>
      <c r="BH769" s="38">
        <v>-0.4434766</v>
      </c>
      <c r="BI769" s="38">
        <v>-0.48338239999999999</v>
      </c>
      <c r="BJ769" s="38">
        <v>0.1212169</v>
      </c>
      <c r="BK769" s="38">
        <v>0.1436916</v>
      </c>
      <c r="BL769" s="38">
        <v>0.17144419999999999</v>
      </c>
      <c r="BM769" s="38">
        <v>0.1325336</v>
      </c>
      <c r="BN769" s="38">
        <v>0.11957180000000001</v>
      </c>
      <c r="BO769" s="38">
        <v>0.15254889999999999</v>
      </c>
      <c r="BP769" s="38">
        <v>-1.11159E-2</v>
      </c>
      <c r="BQ769" s="38">
        <v>-0.22348409999999999</v>
      </c>
      <c r="BR769" s="38">
        <v>-0.29313410000000001</v>
      </c>
      <c r="BS769" s="38">
        <v>-0.36148429999999998</v>
      </c>
      <c r="BT769" s="38">
        <v>-0.35649910000000001</v>
      </c>
      <c r="BU769" s="38">
        <v>-0.19314919999999999</v>
      </c>
      <c r="BV769" s="38">
        <v>-2.9734199999999999E-2</v>
      </c>
      <c r="BW769" s="38">
        <v>0.12761310000000001</v>
      </c>
      <c r="BX769" s="38">
        <v>0.18706700000000001</v>
      </c>
      <c r="BY769" s="38">
        <v>0.1355896</v>
      </c>
      <c r="BZ769" s="38">
        <v>6.8297899999999995E-2</v>
      </c>
      <c r="CA769" s="38">
        <v>-3.58862E-2</v>
      </c>
      <c r="CB769" s="38">
        <v>-8.73284E-2</v>
      </c>
      <c r="CC769" s="38">
        <v>-0.16750219999999999</v>
      </c>
      <c r="CD769" s="38">
        <v>-9.5429299999999995E-2</v>
      </c>
      <c r="CE769" s="38">
        <v>-0.298288</v>
      </c>
      <c r="CF769" s="38">
        <v>-0.36423889999999998</v>
      </c>
      <c r="CG769" s="38">
        <v>-0.41576849999999999</v>
      </c>
      <c r="CH769" s="38">
        <v>0.14893970000000001</v>
      </c>
      <c r="CI769" s="38">
        <v>0.16371430000000001</v>
      </c>
      <c r="CJ769" s="38">
        <v>0.18931000000000001</v>
      </c>
      <c r="CK769" s="38">
        <v>0.14897750000000001</v>
      </c>
      <c r="CL769" s="38">
        <v>0.1361841</v>
      </c>
      <c r="CM769" s="38">
        <v>0.17814160000000001</v>
      </c>
      <c r="CN769" s="38">
        <v>1.8710500000000001E-2</v>
      </c>
      <c r="CO769" s="38">
        <v>-0.20459479999999999</v>
      </c>
      <c r="CP769" s="38">
        <v>-0.26363579999999998</v>
      </c>
      <c r="CQ769" s="38">
        <v>-0.32433800000000002</v>
      </c>
      <c r="CR769" s="38">
        <v>-0.32387579999999999</v>
      </c>
      <c r="CS769" s="38">
        <v>-0.17511070000000001</v>
      </c>
      <c r="CT769" s="38">
        <v>-2.1486499999999999E-2</v>
      </c>
      <c r="CU769" s="38">
        <v>0.1463797</v>
      </c>
      <c r="CV769" s="38">
        <v>0.22260640000000001</v>
      </c>
      <c r="CW769" s="38">
        <v>0.18706239999999999</v>
      </c>
      <c r="CX769" s="38">
        <v>0.12419769999999999</v>
      </c>
      <c r="CY769" s="38">
        <v>1.5608500000000001E-2</v>
      </c>
      <c r="CZ769" s="38">
        <v>-4.0504400000000003E-2</v>
      </c>
      <c r="DA769" s="38">
        <v>-0.1184939</v>
      </c>
      <c r="DB769" s="38">
        <v>-5.2107500000000001E-2</v>
      </c>
      <c r="DC769" s="38">
        <v>-0.23914289999999999</v>
      </c>
      <c r="DD769" s="38">
        <v>-0.309359</v>
      </c>
      <c r="DE769" s="38">
        <v>-0.36893939999999997</v>
      </c>
      <c r="DF769" s="38">
        <v>0.1766626</v>
      </c>
      <c r="DG769" s="38">
        <v>0.18373709999999999</v>
      </c>
      <c r="DH769" s="38">
        <v>0.20717579999999999</v>
      </c>
      <c r="DI769" s="38">
        <v>0.16542129999999999</v>
      </c>
      <c r="DJ769" s="38">
        <v>0.1527963</v>
      </c>
      <c r="DK769" s="38">
        <v>0.2037342</v>
      </c>
      <c r="DL769" s="38">
        <v>4.8536799999999998E-2</v>
      </c>
      <c r="DM769" s="38">
        <v>-0.1857055</v>
      </c>
      <c r="DN769" s="38">
        <v>-0.2341375</v>
      </c>
      <c r="DO769" s="38">
        <v>-0.2871918</v>
      </c>
      <c r="DP769" s="38">
        <v>-0.29125250000000003</v>
      </c>
      <c r="DQ769" s="38">
        <v>-0.1570722</v>
      </c>
      <c r="DR769" s="38">
        <v>-1.32388E-2</v>
      </c>
      <c r="DS769" s="38">
        <v>0.1651463</v>
      </c>
      <c r="DT769" s="38">
        <v>0.25814579999999998</v>
      </c>
      <c r="DU769" s="38">
        <v>0.2385351</v>
      </c>
      <c r="DV769" s="38">
        <v>0.18009739999999999</v>
      </c>
      <c r="DW769" s="38">
        <v>6.7103300000000005E-2</v>
      </c>
      <c r="DX769" s="38">
        <v>6.3194999999999996E-3</v>
      </c>
      <c r="DY769" s="38">
        <v>-6.9485500000000006E-2</v>
      </c>
      <c r="DZ769" s="38">
        <v>-8.7857000000000005E-3</v>
      </c>
      <c r="EA769" s="38">
        <v>-0.17999770000000001</v>
      </c>
      <c r="EB769" s="38">
        <v>-0.25447920000000002</v>
      </c>
      <c r="EC769" s="38">
        <v>-0.32211020000000001</v>
      </c>
      <c r="ED769" s="38">
        <v>0.21668999999999999</v>
      </c>
      <c r="EE769" s="38">
        <v>0.2126468</v>
      </c>
      <c r="EF769" s="38">
        <v>0.23297109999999999</v>
      </c>
      <c r="EG769" s="38">
        <v>0.18916359999999999</v>
      </c>
      <c r="EH769" s="38">
        <v>0.17678179999999999</v>
      </c>
      <c r="EI769" s="38">
        <v>0.24068590000000001</v>
      </c>
      <c r="EJ769" s="38">
        <v>9.1601299999999997E-2</v>
      </c>
      <c r="EK769" s="38">
        <v>-0.1584324</v>
      </c>
      <c r="EL769" s="38">
        <v>-0.19154660000000001</v>
      </c>
      <c r="EM769" s="38">
        <v>-0.23355860000000001</v>
      </c>
      <c r="EN769" s="38">
        <v>-0.24414959999999999</v>
      </c>
      <c r="EO769" s="38">
        <v>-0.13102739999999999</v>
      </c>
      <c r="EP769" s="38">
        <v>-1.3305000000000001E-3</v>
      </c>
      <c r="EQ769" s="38">
        <v>0.19224240000000001</v>
      </c>
      <c r="ER769" s="38">
        <v>0.30945899999999998</v>
      </c>
      <c r="ES769" s="38">
        <v>0.31285360000000001</v>
      </c>
      <c r="ET769" s="38">
        <v>0.26080779999999998</v>
      </c>
      <c r="EU769" s="38">
        <v>0.14145350000000001</v>
      </c>
      <c r="EV769" s="38">
        <v>7.3925900000000003E-2</v>
      </c>
      <c r="EW769" s="38">
        <v>1.2746999999999999E-3</v>
      </c>
      <c r="EX769" s="38">
        <v>5.3764199999999998E-2</v>
      </c>
      <c r="EY769" s="38">
        <v>-9.4601500000000005E-2</v>
      </c>
      <c r="EZ769" s="38">
        <v>-0.17524149999999999</v>
      </c>
      <c r="FA769" s="38">
        <v>-0.25449630000000001</v>
      </c>
      <c r="FB769" s="38">
        <v>78.9602</v>
      </c>
      <c r="FC769" s="38">
        <v>77.238150000000005</v>
      </c>
      <c r="FD769" s="38">
        <v>74.86009</v>
      </c>
      <c r="FE769" s="38">
        <v>72.891300000000001</v>
      </c>
      <c r="FF769" s="38">
        <v>71.842410000000001</v>
      </c>
      <c r="FG769" s="38">
        <v>70.94717</v>
      </c>
      <c r="FH769" s="38">
        <v>71.583600000000004</v>
      </c>
      <c r="FI769" s="38">
        <v>75.700919999999996</v>
      </c>
      <c r="FJ769" s="38">
        <v>80.631929999999997</v>
      </c>
      <c r="FK769" s="38">
        <v>84.326239999999999</v>
      </c>
      <c r="FL769" s="38">
        <v>87.968199999999996</v>
      </c>
      <c r="FM769" s="38">
        <v>91.508679999999998</v>
      </c>
      <c r="FN769" s="38">
        <v>94.037049999999994</v>
      </c>
      <c r="FO769" s="38">
        <v>96.205579999999998</v>
      </c>
      <c r="FP769" s="38">
        <v>97.635739999999998</v>
      </c>
      <c r="FQ769" s="38">
        <v>98.817239999999998</v>
      </c>
      <c r="FR769" s="38">
        <v>99.115899999999996</v>
      </c>
      <c r="FS769" s="38">
        <v>98.619370000000004</v>
      </c>
      <c r="FT769" s="38">
        <v>96.960149999999999</v>
      </c>
      <c r="FU769" s="38">
        <v>94.661379999999994</v>
      </c>
      <c r="FV769" s="38">
        <v>91.393289999999993</v>
      </c>
      <c r="FW769">
        <v>88.742260000000002</v>
      </c>
      <c r="FX769">
        <v>85.952269999999999</v>
      </c>
      <c r="FY769">
        <v>83.087590000000006</v>
      </c>
      <c r="FZ769">
        <v>7.7535199999999999E-2</v>
      </c>
      <c r="GA769">
        <v>0.70771669999999998</v>
      </c>
      <c r="GB769">
        <v>1</v>
      </c>
    </row>
    <row r="770" spans="1:184" x14ac:dyDescent="0.3">
      <c r="A770" t="s">
        <v>279</v>
      </c>
      <c r="B770" t="s">
        <v>187</v>
      </c>
      <c r="C770" t="s">
        <v>1</v>
      </c>
      <c r="D770" t="s">
        <v>1</v>
      </c>
      <c r="E770" t="s">
        <v>1</v>
      </c>
      <c r="F770" t="s">
        <v>1</v>
      </c>
      <c r="G770" t="s">
        <v>1</v>
      </c>
      <c r="H770" s="40" t="s">
        <v>1</v>
      </c>
      <c r="I770" s="18" t="s">
        <v>1</v>
      </c>
      <c r="J770" s="38" t="s">
        <v>1</v>
      </c>
      <c r="K770" s="18">
        <v>44739</v>
      </c>
      <c r="L770" s="38">
        <v>6622</v>
      </c>
      <c r="M770" s="38">
        <v>6622</v>
      </c>
      <c r="N770" s="38">
        <v>13.981960000000001</v>
      </c>
      <c r="O770" s="38">
        <v>13.22809</v>
      </c>
      <c r="P770" s="38">
        <v>12.695819999999999</v>
      </c>
      <c r="Q770" s="38">
        <v>12.644170000000001</v>
      </c>
      <c r="R770" s="38">
        <v>13.064719999999999</v>
      </c>
      <c r="S770" s="38">
        <v>14.16663</v>
      </c>
      <c r="T770" s="38">
        <v>15.374560000000001</v>
      </c>
      <c r="U770" s="38">
        <v>17.15748</v>
      </c>
      <c r="V770" s="38">
        <v>20.18863</v>
      </c>
      <c r="W770" s="38">
        <v>22.628540000000001</v>
      </c>
      <c r="X770" s="38">
        <v>24.94566</v>
      </c>
      <c r="Y770" s="38">
        <v>26.808890000000002</v>
      </c>
      <c r="Z770" s="38">
        <v>28.202999999999999</v>
      </c>
      <c r="AA770" s="38">
        <v>29.472259999999999</v>
      </c>
      <c r="AB770" s="38">
        <v>30.30829</v>
      </c>
      <c r="AC770" s="38">
        <v>30.694870000000002</v>
      </c>
      <c r="AD770" s="38">
        <v>30.357430000000001</v>
      </c>
      <c r="AE770" s="38">
        <v>28.6556</v>
      </c>
      <c r="AF770" s="38">
        <v>26.416640000000001</v>
      </c>
      <c r="AG770" s="38">
        <v>24.593029999999999</v>
      </c>
      <c r="AH770" s="38">
        <v>22.71762</v>
      </c>
      <c r="AI770" s="38">
        <v>20.149940000000001</v>
      </c>
      <c r="AJ770" s="38">
        <v>17.533100000000001</v>
      </c>
      <c r="AK770" s="38">
        <v>15.693059999999999</v>
      </c>
      <c r="AL770" s="38">
        <v>-0.24701880000000001</v>
      </c>
      <c r="AM770" s="38">
        <v>-0.1154907</v>
      </c>
      <c r="AN770" s="38">
        <v>-7.8264000000000007E-3</v>
      </c>
      <c r="AO770" s="38">
        <v>0.1232581</v>
      </c>
      <c r="AP770" s="38">
        <v>9.92619E-2</v>
      </c>
      <c r="AQ770" s="38">
        <v>0.2006405</v>
      </c>
      <c r="AR770" s="38">
        <v>0.2065295</v>
      </c>
      <c r="AS770" s="38">
        <v>-0.20172799999999999</v>
      </c>
      <c r="AT770" s="38">
        <v>-0.14019209999999999</v>
      </c>
      <c r="AU770" s="38">
        <v>-0.24157780000000001</v>
      </c>
      <c r="AV770" s="38">
        <v>-0.13212760000000001</v>
      </c>
      <c r="AW770" s="38">
        <v>-9.0190699999999999E-2</v>
      </c>
      <c r="AX770" s="38">
        <v>2.46368E-2</v>
      </c>
      <c r="AY770" s="38">
        <v>9.32172E-2</v>
      </c>
      <c r="AZ770" s="38">
        <v>0.12331010000000001</v>
      </c>
      <c r="BA770" s="38">
        <v>0.1799645</v>
      </c>
      <c r="BB770" s="38">
        <v>0.21303430000000001</v>
      </c>
      <c r="BC770" s="38">
        <v>0.13168540000000001</v>
      </c>
      <c r="BD770" s="38">
        <v>-5.5208899999999998E-2</v>
      </c>
      <c r="BE770" s="38">
        <v>-0.10589270000000001</v>
      </c>
      <c r="BF770" s="38">
        <v>-3.3626200000000002E-2</v>
      </c>
      <c r="BG770" s="38">
        <v>-0.3010333</v>
      </c>
      <c r="BH770" s="38">
        <v>-0.2112021</v>
      </c>
      <c r="BI770" s="38">
        <v>-0.1417544</v>
      </c>
      <c r="BJ770" s="38">
        <v>-0.20157169999999999</v>
      </c>
      <c r="BK770" s="38">
        <v>-8.37759E-2</v>
      </c>
      <c r="BL770" s="38">
        <v>2.10312E-2</v>
      </c>
      <c r="BM770" s="38">
        <v>0.14428170000000001</v>
      </c>
      <c r="BN770" s="38">
        <v>0.1239927</v>
      </c>
      <c r="BO770" s="38">
        <v>0.23168230000000001</v>
      </c>
      <c r="BP770" s="38">
        <v>0.26227630000000002</v>
      </c>
      <c r="BQ770" s="38">
        <v>-0.17694299999999999</v>
      </c>
      <c r="BR770" s="38">
        <v>-0.1094758</v>
      </c>
      <c r="BS770" s="38">
        <v>-0.2054</v>
      </c>
      <c r="BT770" s="38">
        <v>-9.8141000000000006E-2</v>
      </c>
      <c r="BU770" s="38">
        <v>-5.5597599999999997E-2</v>
      </c>
      <c r="BV770" s="38">
        <v>3.91267E-2</v>
      </c>
      <c r="BW770" s="38">
        <v>0.10841870000000001</v>
      </c>
      <c r="BX770" s="38">
        <v>0.14219909999999999</v>
      </c>
      <c r="BY770" s="38">
        <v>0.2026946</v>
      </c>
      <c r="BZ770" s="38">
        <v>0.24826309999999999</v>
      </c>
      <c r="CA770" s="38">
        <v>0.17619599999999999</v>
      </c>
      <c r="CB770" s="38">
        <v>4.5535999999999997E-3</v>
      </c>
      <c r="CC770" s="38">
        <v>-5.0426800000000001E-2</v>
      </c>
      <c r="CD770" s="38">
        <v>2.4322900000000001E-2</v>
      </c>
      <c r="CE770" s="38">
        <v>-0.2298325</v>
      </c>
      <c r="CF770" s="38">
        <v>-0.1575965</v>
      </c>
      <c r="CG770" s="38">
        <v>-0.1052506</v>
      </c>
      <c r="CH770" s="38">
        <v>-0.1700951</v>
      </c>
      <c r="CI770" s="38">
        <v>-6.1810299999999999E-2</v>
      </c>
      <c r="CJ770" s="38">
        <v>4.10178E-2</v>
      </c>
      <c r="CK770" s="38">
        <v>0.1588425</v>
      </c>
      <c r="CL770" s="38">
        <v>0.1411212</v>
      </c>
      <c r="CM770" s="38">
        <v>0.25318180000000001</v>
      </c>
      <c r="CN770" s="38">
        <v>0.3008863</v>
      </c>
      <c r="CO770" s="38">
        <v>-0.1597769</v>
      </c>
      <c r="CP770" s="38">
        <v>-8.8201699999999994E-2</v>
      </c>
      <c r="CQ770" s="38">
        <v>-0.18034330000000001</v>
      </c>
      <c r="CR770" s="38">
        <v>-7.4601899999999999E-2</v>
      </c>
      <c r="CS770" s="38">
        <v>-3.16385E-2</v>
      </c>
      <c r="CT770" s="38">
        <v>4.9162400000000002E-2</v>
      </c>
      <c r="CU770" s="38">
        <v>0.1189472</v>
      </c>
      <c r="CV770" s="38">
        <v>0.15528149999999999</v>
      </c>
      <c r="CW770" s="38">
        <v>0.2184374</v>
      </c>
      <c r="CX770" s="38">
        <v>0.27266249999999997</v>
      </c>
      <c r="CY770" s="38">
        <v>0.20702390000000001</v>
      </c>
      <c r="CZ770" s="38">
        <v>4.5944800000000001E-2</v>
      </c>
      <c r="DA770" s="38">
        <v>-1.2011300000000001E-2</v>
      </c>
      <c r="DB770" s="38">
        <v>6.4458299999999996E-2</v>
      </c>
      <c r="DC770" s="38">
        <v>-0.18051909999999999</v>
      </c>
      <c r="DD770" s="38">
        <v>-0.1204693</v>
      </c>
      <c r="DE770" s="38">
        <v>-7.99681E-2</v>
      </c>
      <c r="DF770" s="38">
        <v>-0.13861850000000001</v>
      </c>
      <c r="DG770" s="38">
        <v>-3.9844699999999997E-2</v>
      </c>
      <c r="DH770" s="38">
        <v>6.1004500000000003E-2</v>
      </c>
      <c r="DI770" s="38">
        <v>0.17340340000000001</v>
      </c>
      <c r="DJ770" s="38">
        <v>0.15824969999999999</v>
      </c>
      <c r="DK770" s="38">
        <v>0.27468120000000001</v>
      </c>
      <c r="DL770" s="38">
        <v>0.33949629999999997</v>
      </c>
      <c r="DM770" s="38">
        <v>-0.14261090000000001</v>
      </c>
      <c r="DN770" s="38">
        <v>-6.6927700000000007E-2</v>
      </c>
      <c r="DO770" s="38">
        <v>-0.1552866</v>
      </c>
      <c r="DP770" s="38">
        <v>-5.1062900000000001E-2</v>
      </c>
      <c r="DQ770" s="38">
        <v>-7.6794000000000003E-3</v>
      </c>
      <c r="DR770" s="38">
        <v>5.9198000000000001E-2</v>
      </c>
      <c r="DS770" s="38">
        <v>0.1294757</v>
      </c>
      <c r="DT770" s="38">
        <v>0.16836400000000001</v>
      </c>
      <c r="DU770" s="38">
        <v>0.23418020000000001</v>
      </c>
      <c r="DV770" s="38">
        <v>0.29706179999999999</v>
      </c>
      <c r="DW770" s="38">
        <v>0.2378518</v>
      </c>
      <c r="DX770" s="38">
        <v>8.73361E-2</v>
      </c>
      <c r="DY770" s="38">
        <v>2.6404299999999999E-2</v>
      </c>
      <c r="DZ770" s="38">
        <v>0.1045937</v>
      </c>
      <c r="EA770" s="38">
        <v>-0.13120570000000001</v>
      </c>
      <c r="EB770" s="38">
        <v>-8.3342200000000005E-2</v>
      </c>
      <c r="EC770" s="38">
        <v>-5.4685600000000001E-2</v>
      </c>
      <c r="ED770" s="38">
        <v>-9.3171400000000001E-2</v>
      </c>
      <c r="EE770" s="38">
        <v>-8.1299000000000007E-3</v>
      </c>
      <c r="EF770" s="38">
        <v>8.9861999999999997E-2</v>
      </c>
      <c r="EG770" s="38">
        <v>0.19442699999999999</v>
      </c>
      <c r="EH770" s="38">
        <v>0.18298049999999999</v>
      </c>
      <c r="EI770" s="38">
        <v>0.30572300000000002</v>
      </c>
      <c r="EJ770" s="38">
        <v>0.39524310000000001</v>
      </c>
      <c r="EK770" s="38">
        <v>-0.11782579999999999</v>
      </c>
      <c r="EL770" s="38">
        <v>-3.6211300000000002E-2</v>
      </c>
      <c r="EM770" s="38">
        <v>-0.1191088</v>
      </c>
      <c r="EN770" s="38">
        <v>-1.7076299999999999E-2</v>
      </c>
      <c r="EO770" s="38">
        <v>2.6913699999999999E-2</v>
      </c>
      <c r="EP770" s="38">
        <v>7.3688000000000003E-2</v>
      </c>
      <c r="EQ770" s="38">
        <v>0.1446771</v>
      </c>
      <c r="ER770" s="38">
        <v>0.187253</v>
      </c>
      <c r="ES770" s="38">
        <v>0.25691039999999998</v>
      </c>
      <c r="ET770" s="38">
        <v>0.33229059999999999</v>
      </c>
      <c r="EU770" s="38">
        <v>0.28236240000000001</v>
      </c>
      <c r="EV770" s="38">
        <v>0.14709849999999999</v>
      </c>
      <c r="EW770" s="38">
        <v>8.1870200000000004E-2</v>
      </c>
      <c r="EX770" s="38">
        <v>0.16254279999999999</v>
      </c>
      <c r="EY770" s="38">
        <v>-6.00049E-2</v>
      </c>
      <c r="EZ770" s="38">
        <v>-2.9736499999999999E-2</v>
      </c>
      <c r="FA770" s="38">
        <v>-1.8181699999999999E-2</v>
      </c>
      <c r="FB770" s="38">
        <v>77.151750000000007</v>
      </c>
      <c r="FC770" s="38">
        <v>75.15643</v>
      </c>
      <c r="FD770" s="38">
        <v>73.119140000000002</v>
      </c>
      <c r="FE770" s="38">
        <v>71.396910000000005</v>
      </c>
      <c r="FF770" s="38">
        <v>70.397350000000003</v>
      </c>
      <c r="FG770" s="38">
        <v>69.162379999999999</v>
      </c>
      <c r="FH770" s="38">
        <v>69.44659</v>
      </c>
      <c r="FI770" s="38">
        <v>72.813389999999998</v>
      </c>
      <c r="FJ770" s="38">
        <v>77.693579999999997</v>
      </c>
      <c r="FK770" s="38">
        <v>81.853099999999998</v>
      </c>
      <c r="FL770" s="38">
        <v>86.068010000000001</v>
      </c>
      <c r="FM770" s="38">
        <v>90.015169999999998</v>
      </c>
      <c r="FN770" s="38">
        <v>93.432429999999997</v>
      </c>
      <c r="FO770" s="38">
        <v>96.348759999999999</v>
      </c>
      <c r="FP770" s="38">
        <v>98.563789999999997</v>
      </c>
      <c r="FQ770" s="38">
        <v>100.1812</v>
      </c>
      <c r="FR770" s="38">
        <v>100.36369999999999</v>
      </c>
      <c r="FS770" s="38">
        <v>100.01649999999999</v>
      </c>
      <c r="FT770" s="38">
        <v>98.369069999999994</v>
      </c>
      <c r="FU770" s="38">
        <v>95.418800000000005</v>
      </c>
      <c r="FV770" s="38">
        <v>90.984700000000004</v>
      </c>
      <c r="FW770">
        <v>87.377939999999995</v>
      </c>
      <c r="FX770">
        <v>84.158709999999999</v>
      </c>
      <c r="FY770">
        <v>81.498500000000007</v>
      </c>
      <c r="FZ770">
        <v>6.2176299999999997E-2</v>
      </c>
      <c r="GA770">
        <v>0.52395930000000002</v>
      </c>
      <c r="GB770">
        <v>1</v>
      </c>
    </row>
    <row r="771" spans="1:184" x14ac:dyDescent="0.3">
      <c r="A771" t="s">
        <v>279</v>
      </c>
      <c r="B771" t="s">
        <v>187</v>
      </c>
      <c r="C771" t="s">
        <v>1</v>
      </c>
      <c r="D771" t="s">
        <v>1</v>
      </c>
      <c r="E771" t="s">
        <v>1</v>
      </c>
      <c r="F771" t="s">
        <v>1</v>
      </c>
      <c r="G771" t="s">
        <v>1</v>
      </c>
      <c r="H771" s="40" t="s">
        <v>1</v>
      </c>
      <c r="I771" s="18" t="s">
        <v>1</v>
      </c>
      <c r="J771" s="38" t="s">
        <v>1</v>
      </c>
      <c r="K771" s="18">
        <v>44753</v>
      </c>
      <c r="L771" s="38">
        <v>6603</v>
      </c>
      <c r="M771" s="38">
        <v>6603</v>
      </c>
      <c r="N771" s="38">
        <v>14.13152</v>
      </c>
      <c r="O771" s="38">
        <v>13.401759999999999</v>
      </c>
      <c r="P771" s="38">
        <v>12.88762</v>
      </c>
      <c r="Q771" s="38">
        <v>12.84249</v>
      </c>
      <c r="R771" s="38">
        <v>13.30203</v>
      </c>
      <c r="S771" s="38">
        <v>14.416510000000001</v>
      </c>
      <c r="T771" s="38">
        <v>15.5906</v>
      </c>
      <c r="U771" s="38">
        <v>17.527080000000002</v>
      </c>
      <c r="V771" s="38">
        <v>20.63963</v>
      </c>
      <c r="W771" s="38">
        <v>23.252579999999998</v>
      </c>
      <c r="X771" s="38">
        <v>25.600429999999999</v>
      </c>
      <c r="Y771" s="38">
        <v>27.504529999999999</v>
      </c>
      <c r="Z771" s="38">
        <v>28.870719999999999</v>
      </c>
      <c r="AA771" s="38">
        <v>30.05058</v>
      </c>
      <c r="AB771" s="38">
        <v>30.750219999999999</v>
      </c>
      <c r="AC771" s="38">
        <v>31.031369999999999</v>
      </c>
      <c r="AD771" s="38">
        <v>30.623619999999999</v>
      </c>
      <c r="AE771" s="38">
        <v>28.893940000000001</v>
      </c>
      <c r="AF771" s="38">
        <v>26.662269999999999</v>
      </c>
      <c r="AG771" s="38">
        <v>24.880870000000002</v>
      </c>
      <c r="AH771" s="38">
        <v>23.051369999999999</v>
      </c>
      <c r="AI771" s="38">
        <v>20.524570000000001</v>
      </c>
      <c r="AJ771" s="38">
        <v>18.00038</v>
      </c>
      <c r="AK771" s="38">
        <v>16.143689999999999</v>
      </c>
      <c r="AL771" s="38">
        <v>-3.6436799999999998E-2</v>
      </c>
      <c r="AM771" s="38">
        <v>2.5267100000000001E-2</v>
      </c>
      <c r="AN771" s="38">
        <v>4.2381599999999998E-2</v>
      </c>
      <c r="AO771" s="38">
        <v>7.7318399999999995E-2</v>
      </c>
      <c r="AP771" s="38">
        <v>6.3869700000000001E-2</v>
      </c>
      <c r="AQ771" s="38">
        <v>9.8191200000000006E-2</v>
      </c>
      <c r="AR771" s="38">
        <v>4.7320099999999997E-2</v>
      </c>
      <c r="AS771" s="38">
        <v>-0.26849139999999999</v>
      </c>
      <c r="AT771" s="38">
        <v>-0.26999780000000001</v>
      </c>
      <c r="AU771" s="38">
        <v>-0.34247729999999998</v>
      </c>
      <c r="AV771" s="38">
        <v>-0.26159900000000003</v>
      </c>
      <c r="AW771" s="38">
        <v>-0.24435380000000001</v>
      </c>
      <c r="AX771" s="38">
        <v>-2.9063100000000001E-2</v>
      </c>
      <c r="AY771" s="38">
        <v>9.5009899999999994E-2</v>
      </c>
      <c r="AZ771" s="38">
        <v>0.1001343</v>
      </c>
      <c r="BA771" s="38">
        <v>0.1103587</v>
      </c>
      <c r="BB771" s="38">
        <v>0.15030869999999999</v>
      </c>
      <c r="BC771" s="38">
        <v>3.4229500000000003E-2</v>
      </c>
      <c r="BD771" s="38">
        <v>-0.13074330000000001</v>
      </c>
      <c r="BE771" s="38">
        <v>-0.2005207</v>
      </c>
      <c r="BF771" s="38">
        <v>-0.20960699999999999</v>
      </c>
      <c r="BG771" s="38">
        <v>-0.61003070000000004</v>
      </c>
      <c r="BH771" s="38">
        <v>-0.41076099999999999</v>
      </c>
      <c r="BI771" s="38">
        <v>-0.31037920000000002</v>
      </c>
      <c r="BJ771" s="38">
        <v>1.0978399999999999E-2</v>
      </c>
      <c r="BK771" s="38">
        <v>6.31607E-2</v>
      </c>
      <c r="BL771" s="38">
        <v>7.5829800000000003E-2</v>
      </c>
      <c r="BM771" s="38">
        <v>0.1005554</v>
      </c>
      <c r="BN771" s="38">
        <v>9.2834200000000006E-2</v>
      </c>
      <c r="BO771" s="38">
        <v>0.1355788</v>
      </c>
      <c r="BP771" s="38">
        <v>0.1067755</v>
      </c>
      <c r="BQ771" s="38">
        <v>-0.23295630000000001</v>
      </c>
      <c r="BR771" s="38">
        <v>-0.2318027</v>
      </c>
      <c r="BS771" s="38">
        <v>-0.29570449999999998</v>
      </c>
      <c r="BT771" s="38">
        <v>-0.21711269999999999</v>
      </c>
      <c r="BU771" s="38">
        <v>-0.20513980000000001</v>
      </c>
      <c r="BV771" s="38">
        <v>-1.38824E-2</v>
      </c>
      <c r="BW771" s="38">
        <v>0.1091284</v>
      </c>
      <c r="BX771" s="38">
        <v>0.12764039999999999</v>
      </c>
      <c r="BY771" s="38">
        <v>0.1526401</v>
      </c>
      <c r="BZ771" s="38">
        <v>0.20567869999999999</v>
      </c>
      <c r="CA771" s="38">
        <v>0.10016</v>
      </c>
      <c r="CB771" s="38">
        <v>-5.1485700000000002E-2</v>
      </c>
      <c r="CC771" s="38">
        <v>-0.1276137</v>
      </c>
      <c r="CD771" s="38">
        <v>-0.1324467</v>
      </c>
      <c r="CE771" s="38">
        <v>-0.52277839999999998</v>
      </c>
      <c r="CF771" s="38">
        <v>-0.33878770000000002</v>
      </c>
      <c r="CG771" s="38">
        <v>-0.25066349999999998</v>
      </c>
      <c r="CH771" s="38">
        <v>4.3818099999999999E-2</v>
      </c>
      <c r="CI771" s="38">
        <v>8.9405700000000005E-2</v>
      </c>
      <c r="CJ771" s="38">
        <v>9.8995799999999995E-2</v>
      </c>
      <c r="CK771" s="38">
        <v>0.11664919999999999</v>
      </c>
      <c r="CL771" s="38">
        <v>0.11289490000000001</v>
      </c>
      <c r="CM771" s="38">
        <v>0.16147329999999999</v>
      </c>
      <c r="CN771" s="38">
        <v>0.14795420000000001</v>
      </c>
      <c r="CO771" s="38">
        <v>-0.20834469999999999</v>
      </c>
      <c r="CP771" s="38">
        <v>-0.2053489</v>
      </c>
      <c r="CQ771" s="38">
        <v>-0.26330989999999999</v>
      </c>
      <c r="CR771" s="38">
        <v>-0.18630160000000001</v>
      </c>
      <c r="CS771" s="38">
        <v>-0.17798020000000001</v>
      </c>
      <c r="CT771" s="38">
        <v>-3.3684000000000001E-3</v>
      </c>
      <c r="CU771" s="38">
        <v>0.1189067</v>
      </c>
      <c r="CV771" s="38">
        <v>0.14669109999999999</v>
      </c>
      <c r="CW771" s="38">
        <v>0.18192420000000001</v>
      </c>
      <c r="CX771" s="38">
        <v>0.24402789999999999</v>
      </c>
      <c r="CY771" s="38">
        <v>0.14582329999999999</v>
      </c>
      <c r="CZ771" s="38">
        <v>3.4077999999999999E-3</v>
      </c>
      <c r="DA771" s="38">
        <v>-7.7118599999999995E-2</v>
      </c>
      <c r="DB771" s="38">
        <v>-7.9005800000000001E-2</v>
      </c>
      <c r="DC771" s="38">
        <v>-0.46234769999999997</v>
      </c>
      <c r="DD771" s="38">
        <v>-0.28893930000000001</v>
      </c>
      <c r="DE771" s="38">
        <v>-0.20930470000000001</v>
      </c>
      <c r="DF771" s="38">
        <v>7.6657699999999995E-2</v>
      </c>
      <c r="DG771" s="38">
        <v>0.11565060000000001</v>
      </c>
      <c r="DH771" s="38">
        <v>0.1221619</v>
      </c>
      <c r="DI771" s="38">
        <v>0.132743</v>
      </c>
      <c r="DJ771" s="38">
        <v>0.13295560000000001</v>
      </c>
      <c r="DK771" s="38">
        <v>0.1873679</v>
      </c>
      <c r="DL771" s="38">
        <v>0.18913289999999999</v>
      </c>
      <c r="DM771" s="38">
        <v>-0.18373320000000001</v>
      </c>
      <c r="DN771" s="38">
        <v>-0.1788951</v>
      </c>
      <c r="DO771" s="38">
        <v>-0.23091519999999999</v>
      </c>
      <c r="DP771" s="38">
        <v>-0.1554904</v>
      </c>
      <c r="DQ771" s="38">
        <v>-0.1508207</v>
      </c>
      <c r="DR771" s="38">
        <v>7.1456999999999996E-3</v>
      </c>
      <c r="DS771" s="38">
        <v>0.1286851</v>
      </c>
      <c r="DT771" s="38">
        <v>0.16574179999999999</v>
      </c>
      <c r="DU771" s="38">
        <v>0.21120820000000001</v>
      </c>
      <c r="DV771" s="38">
        <v>0.28237699999999999</v>
      </c>
      <c r="DW771" s="38">
        <v>0.1914865</v>
      </c>
      <c r="DX771" s="38">
        <v>5.8301400000000003E-2</v>
      </c>
      <c r="DY771" s="38">
        <v>-2.6623500000000001E-2</v>
      </c>
      <c r="DZ771" s="38">
        <v>-2.5564799999999999E-2</v>
      </c>
      <c r="EA771" s="38">
        <v>-0.40191710000000003</v>
      </c>
      <c r="EB771" s="38">
        <v>-0.23909079999999999</v>
      </c>
      <c r="EC771" s="38">
        <v>-0.16794580000000001</v>
      </c>
      <c r="ED771" s="38">
        <v>0.124073</v>
      </c>
      <c r="EE771" s="38">
        <v>0.15354419999999999</v>
      </c>
      <c r="EF771" s="38">
        <v>0.1556101</v>
      </c>
      <c r="EG771" s="38">
        <v>0.15598000000000001</v>
      </c>
      <c r="EH771" s="38">
        <v>0.16192010000000001</v>
      </c>
      <c r="EI771" s="38">
        <v>0.2247555</v>
      </c>
      <c r="EJ771" s="38">
        <v>0.24858830000000001</v>
      </c>
      <c r="EK771" s="38">
        <v>-0.1481981</v>
      </c>
      <c r="EL771" s="38">
        <v>-0.14070009999999999</v>
      </c>
      <c r="EM771" s="38">
        <v>-0.18414249999999999</v>
      </c>
      <c r="EN771" s="38">
        <v>-0.11100409999999999</v>
      </c>
      <c r="EO771" s="38">
        <v>-0.1116066</v>
      </c>
      <c r="EP771" s="38">
        <v>2.23263E-2</v>
      </c>
      <c r="EQ771" s="38">
        <v>0.1428036</v>
      </c>
      <c r="ER771" s="38">
        <v>0.1932479</v>
      </c>
      <c r="ES771" s="38">
        <v>0.25348959999999998</v>
      </c>
      <c r="ET771" s="38">
        <v>0.33774710000000002</v>
      </c>
      <c r="EU771" s="38">
        <v>0.25741700000000001</v>
      </c>
      <c r="EV771" s="38">
        <v>0.13755890000000001</v>
      </c>
      <c r="EW771" s="38">
        <v>4.6283499999999998E-2</v>
      </c>
      <c r="EX771" s="38">
        <v>5.15954E-2</v>
      </c>
      <c r="EY771" s="38">
        <v>-0.31466480000000002</v>
      </c>
      <c r="EZ771" s="38">
        <v>-0.1671175</v>
      </c>
      <c r="FA771" s="38">
        <v>-0.1082301</v>
      </c>
      <c r="FB771" s="38">
        <v>79.042519999999996</v>
      </c>
      <c r="FC771" s="38">
        <v>77.834190000000007</v>
      </c>
      <c r="FD771" s="38">
        <v>76.442769999999996</v>
      </c>
      <c r="FE771" s="38">
        <v>74.796009999999995</v>
      </c>
      <c r="FF771" s="38">
        <v>72.703450000000004</v>
      </c>
      <c r="FG771" s="38">
        <v>71.871960000000001</v>
      </c>
      <c r="FH771" s="38">
        <v>71.750950000000003</v>
      </c>
      <c r="FI771" s="38">
        <v>74.770539999999997</v>
      </c>
      <c r="FJ771" s="38">
        <v>79.198700000000002</v>
      </c>
      <c r="FK771" s="38">
        <v>84.108710000000002</v>
      </c>
      <c r="FL771" s="38">
        <v>88.084860000000006</v>
      </c>
      <c r="FM771" s="38">
        <v>91.46172</v>
      </c>
      <c r="FN771" s="38">
        <v>94.617699999999999</v>
      </c>
      <c r="FO771" s="38">
        <v>96.969589999999997</v>
      </c>
      <c r="FP771" s="38">
        <v>98.572400000000002</v>
      </c>
      <c r="FQ771" s="38">
        <v>100.2186</v>
      </c>
      <c r="FR771" s="38">
        <v>100.846</v>
      </c>
      <c r="FS771" s="38">
        <v>100.4196</v>
      </c>
      <c r="FT771" s="38">
        <v>99.057959999999994</v>
      </c>
      <c r="FU771" s="38">
        <v>96.453800000000001</v>
      </c>
      <c r="FV771" s="38">
        <v>92.602630000000005</v>
      </c>
      <c r="FW771">
        <v>89.061430000000001</v>
      </c>
      <c r="FX771">
        <v>86.488110000000006</v>
      </c>
      <c r="FY771">
        <v>83.434089999999998</v>
      </c>
      <c r="FZ771">
        <v>8.5027599999999995E-2</v>
      </c>
      <c r="GA771">
        <v>0.75998600000000005</v>
      </c>
      <c r="GB771">
        <v>1</v>
      </c>
    </row>
    <row r="772" spans="1:184" x14ac:dyDescent="0.3">
      <c r="A772" t="s">
        <v>279</v>
      </c>
      <c r="B772" t="s">
        <v>187</v>
      </c>
      <c r="C772" t="s">
        <v>1</v>
      </c>
      <c r="D772" t="s">
        <v>1</v>
      </c>
      <c r="E772" t="s">
        <v>1</v>
      </c>
      <c r="F772" t="s">
        <v>1</v>
      </c>
      <c r="G772" t="s">
        <v>1</v>
      </c>
      <c r="H772" s="40" t="s">
        <v>1</v>
      </c>
      <c r="I772" s="18" t="s">
        <v>1</v>
      </c>
      <c r="J772" s="38" t="s">
        <v>1</v>
      </c>
      <c r="K772" s="18">
        <v>44760</v>
      </c>
      <c r="L772" s="38">
        <v>6597</v>
      </c>
      <c r="M772" s="38">
        <v>6597</v>
      </c>
      <c r="N772" s="38">
        <v>15.374499999999999</v>
      </c>
      <c r="O772" s="38">
        <v>14.565160000000001</v>
      </c>
      <c r="P772" s="38">
        <v>13.961650000000001</v>
      </c>
      <c r="Q772" s="38">
        <v>13.88069</v>
      </c>
      <c r="R772" s="38">
        <v>14.32071</v>
      </c>
      <c r="S772" s="38">
        <v>15.49818</v>
      </c>
      <c r="T772" s="38">
        <v>16.758050000000001</v>
      </c>
      <c r="U772" s="38">
        <v>18.567170000000001</v>
      </c>
      <c r="V772" s="38">
        <v>21.478459999999998</v>
      </c>
      <c r="W772" s="38">
        <v>23.816800000000001</v>
      </c>
      <c r="X772" s="38">
        <v>25.970939999999999</v>
      </c>
      <c r="Y772" s="38">
        <v>27.74119</v>
      </c>
      <c r="Z772" s="38">
        <v>29.026810000000001</v>
      </c>
      <c r="AA772" s="38">
        <v>30.11955</v>
      </c>
      <c r="AB772" s="38">
        <v>30.82404</v>
      </c>
      <c r="AC772" s="38">
        <v>31.111160000000002</v>
      </c>
      <c r="AD772" s="38">
        <v>30.665980000000001</v>
      </c>
      <c r="AE772" s="38">
        <v>28.896989999999999</v>
      </c>
      <c r="AF772" s="38">
        <v>26.642299999999999</v>
      </c>
      <c r="AG772" s="38">
        <v>24.86073</v>
      </c>
      <c r="AH772" s="38">
        <v>23.164079999999998</v>
      </c>
      <c r="AI772" s="38">
        <v>20.696809999999999</v>
      </c>
      <c r="AJ772" s="38">
        <v>18.118079999999999</v>
      </c>
      <c r="AK772" s="38">
        <v>16.230889999999999</v>
      </c>
      <c r="AL772" s="38">
        <v>6.0847600000000002E-2</v>
      </c>
      <c r="AM772" s="38">
        <v>0.15110209999999999</v>
      </c>
      <c r="AN772" s="38">
        <v>0.18199319999999999</v>
      </c>
      <c r="AO772" s="38">
        <v>0.1901795</v>
      </c>
      <c r="AP772" s="38">
        <v>8.1398999999999999E-2</v>
      </c>
      <c r="AQ772" s="38">
        <v>-5.6760000000000003E-4</v>
      </c>
      <c r="AR772" s="38">
        <v>-2.0309600000000001E-2</v>
      </c>
      <c r="AS772" s="38">
        <v>-0.32825510000000002</v>
      </c>
      <c r="AT772" s="38">
        <v>-0.31268560000000001</v>
      </c>
      <c r="AU772" s="38">
        <v>-0.33277459999999998</v>
      </c>
      <c r="AV772" s="38">
        <v>-0.4631439</v>
      </c>
      <c r="AW772" s="38">
        <v>-0.46977609999999997</v>
      </c>
      <c r="AX772" s="38">
        <v>-0.16042190000000001</v>
      </c>
      <c r="AY772" s="38">
        <v>0.2686442</v>
      </c>
      <c r="AZ772" s="38">
        <v>0.37015609999999999</v>
      </c>
      <c r="BA772" s="38">
        <v>0.47506520000000002</v>
      </c>
      <c r="BB772" s="38">
        <v>0.44888060000000002</v>
      </c>
      <c r="BC772" s="38">
        <v>0.42117480000000002</v>
      </c>
      <c r="BD772" s="38">
        <v>0.31961620000000002</v>
      </c>
      <c r="BE772" s="38">
        <v>0.29552980000000001</v>
      </c>
      <c r="BF772" s="38">
        <v>0.32945790000000003</v>
      </c>
      <c r="BG772" s="38">
        <v>-3.6995000000000001E-3</v>
      </c>
      <c r="BH772" s="38">
        <v>2.7306E-2</v>
      </c>
      <c r="BI772" s="38">
        <v>9.9412100000000003E-2</v>
      </c>
      <c r="BJ772" s="38">
        <v>0.10839</v>
      </c>
      <c r="BK772" s="38">
        <v>0.18520439999999999</v>
      </c>
      <c r="BL772" s="38">
        <v>0.2119472</v>
      </c>
      <c r="BM772" s="38">
        <v>0.21362320000000001</v>
      </c>
      <c r="BN772" s="38">
        <v>0.1090098</v>
      </c>
      <c r="BO772" s="38">
        <v>3.4759900000000003E-2</v>
      </c>
      <c r="BP772" s="38">
        <v>4.3023600000000002E-2</v>
      </c>
      <c r="BQ772" s="38">
        <v>-0.2975565</v>
      </c>
      <c r="BR772" s="38">
        <v>-0.27783160000000001</v>
      </c>
      <c r="BS772" s="38">
        <v>-0.29403570000000001</v>
      </c>
      <c r="BT772" s="38">
        <v>-0.4248149</v>
      </c>
      <c r="BU772" s="38">
        <v>-0.43217949999999999</v>
      </c>
      <c r="BV772" s="38">
        <v>-0.145063</v>
      </c>
      <c r="BW772" s="38">
        <v>0.29227160000000002</v>
      </c>
      <c r="BX772" s="38">
        <v>0.3986499</v>
      </c>
      <c r="BY772" s="38">
        <v>0.52598230000000001</v>
      </c>
      <c r="BZ772" s="38">
        <v>0.51186259999999995</v>
      </c>
      <c r="CA772" s="38">
        <v>0.49028579999999999</v>
      </c>
      <c r="CB772" s="38">
        <v>0.40915780000000002</v>
      </c>
      <c r="CC772" s="38">
        <v>0.3708979</v>
      </c>
      <c r="CD772" s="38">
        <v>0.40506900000000001</v>
      </c>
      <c r="CE772" s="38">
        <v>8.4319500000000006E-2</v>
      </c>
      <c r="CF772" s="38">
        <v>9.8512699999999995E-2</v>
      </c>
      <c r="CG772" s="38">
        <v>0.149947</v>
      </c>
      <c r="CH772" s="38">
        <v>0.14131769999999999</v>
      </c>
      <c r="CI772" s="38">
        <v>0.2088236</v>
      </c>
      <c r="CJ772" s="38">
        <v>0.23269319999999999</v>
      </c>
      <c r="CK772" s="38">
        <v>0.22986010000000001</v>
      </c>
      <c r="CL772" s="38">
        <v>0.128133</v>
      </c>
      <c r="CM772" s="38">
        <v>5.9227700000000001E-2</v>
      </c>
      <c r="CN772" s="38">
        <v>8.6887900000000004E-2</v>
      </c>
      <c r="CO772" s="38">
        <v>-0.27629480000000001</v>
      </c>
      <c r="CP772" s="38">
        <v>-0.25369180000000002</v>
      </c>
      <c r="CQ772" s="38">
        <v>-0.26720519999999998</v>
      </c>
      <c r="CR772" s="38">
        <v>-0.39826840000000002</v>
      </c>
      <c r="CS772" s="38">
        <v>-0.4061401</v>
      </c>
      <c r="CT772" s="38">
        <v>-0.1344255</v>
      </c>
      <c r="CU772" s="38">
        <v>0.30863600000000002</v>
      </c>
      <c r="CV772" s="38">
        <v>0.4183846</v>
      </c>
      <c r="CW772" s="38">
        <v>0.5612473</v>
      </c>
      <c r="CX772" s="38">
        <v>0.55548370000000002</v>
      </c>
      <c r="CY772" s="38">
        <v>0.53815190000000002</v>
      </c>
      <c r="CZ772" s="38">
        <v>0.47117409999999998</v>
      </c>
      <c r="DA772" s="38">
        <v>0.42309760000000002</v>
      </c>
      <c r="DB772" s="38">
        <v>0.45743699999999998</v>
      </c>
      <c r="DC772" s="38">
        <v>0.1452812</v>
      </c>
      <c r="DD772" s="38">
        <v>0.1478303</v>
      </c>
      <c r="DE772" s="38">
        <v>0.18494730000000001</v>
      </c>
      <c r="DF772" s="38">
        <v>0.1742455</v>
      </c>
      <c r="DG772" s="38">
        <v>0.2324427</v>
      </c>
      <c r="DH772" s="38">
        <v>0.25343919999999998</v>
      </c>
      <c r="DI772" s="38">
        <v>0.24609710000000001</v>
      </c>
      <c r="DJ772" s="38">
        <v>0.1472562</v>
      </c>
      <c r="DK772" s="38">
        <v>8.3695400000000003E-2</v>
      </c>
      <c r="DL772" s="38">
        <v>0.13075229999999999</v>
      </c>
      <c r="DM772" s="38">
        <v>-0.25503310000000001</v>
      </c>
      <c r="DN772" s="38">
        <v>-0.22955210000000001</v>
      </c>
      <c r="DO772" s="38">
        <v>-0.2403748</v>
      </c>
      <c r="DP772" s="38">
        <v>-0.37172189999999999</v>
      </c>
      <c r="DQ772" s="38">
        <v>-0.38010080000000002</v>
      </c>
      <c r="DR772" s="38">
        <v>-0.123788</v>
      </c>
      <c r="DS772" s="38">
        <v>0.32500030000000002</v>
      </c>
      <c r="DT772" s="38">
        <v>0.43811929999999999</v>
      </c>
      <c r="DU772" s="38">
        <v>0.59651240000000005</v>
      </c>
      <c r="DV772" s="38">
        <v>0.59910479999999999</v>
      </c>
      <c r="DW772" s="38">
        <v>0.58601789999999998</v>
      </c>
      <c r="DX772" s="38">
        <v>0.53319030000000001</v>
      </c>
      <c r="DY772" s="38">
        <v>0.47529739999999998</v>
      </c>
      <c r="DZ772" s="38">
        <v>0.50980499999999995</v>
      </c>
      <c r="EA772" s="38">
        <v>0.20624290000000001</v>
      </c>
      <c r="EB772" s="38">
        <v>0.19714789999999999</v>
      </c>
      <c r="EC772" s="38">
        <v>0.21994759999999999</v>
      </c>
      <c r="ED772" s="38">
        <v>0.22178790000000001</v>
      </c>
      <c r="EE772" s="38">
        <v>0.26654509999999998</v>
      </c>
      <c r="EF772" s="38">
        <v>0.28339320000000001</v>
      </c>
      <c r="EG772" s="38">
        <v>0.26954080000000002</v>
      </c>
      <c r="EH772" s="38">
        <v>0.17486699999999999</v>
      </c>
      <c r="EI772" s="38">
        <v>0.119023</v>
      </c>
      <c r="EJ772" s="38">
        <v>0.19408539999999999</v>
      </c>
      <c r="EK772" s="38">
        <v>-0.22433449999999999</v>
      </c>
      <c r="EL772" s="38">
        <v>-0.19469810000000001</v>
      </c>
      <c r="EM772" s="38">
        <v>-0.20163590000000001</v>
      </c>
      <c r="EN772" s="38">
        <v>-0.33339289999999999</v>
      </c>
      <c r="EO772" s="38">
        <v>-0.34250409999999998</v>
      </c>
      <c r="EP772" s="38">
        <v>-0.1084291</v>
      </c>
      <c r="EQ772" s="38">
        <v>0.34862769999999998</v>
      </c>
      <c r="ER772" s="38">
        <v>0.4666131</v>
      </c>
      <c r="ES772" s="38">
        <v>0.64742949999999999</v>
      </c>
      <c r="ET772" s="38">
        <v>0.66208679999999998</v>
      </c>
      <c r="EU772" s="38">
        <v>0.65512890000000001</v>
      </c>
      <c r="EV772" s="38">
        <v>0.6227319</v>
      </c>
      <c r="EW772" s="38">
        <v>0.55066559999999998</v>
      </c>
      <c r="EX772" s="38">
        <v>0.58541600000000005</v>
      </c>
      <c r="EY772" s="38">
        <v>0.29426200000000002</v>
      </c>
      <c r="EZ772" s="38">
        <v>0.2683547</v>
      </c>
      <c r="FA772" s="38">
        <v>0.27048250000000001</v>
      </c>
      <c r="FB772" s="38">
        <v>81.825999999999993</v>
      </c>
      <c r="FC772" s="38">
        <v>80.882940000000005</v>
      </c>
      <c r="FD772" s="38">
        <v>79.465990000000005</v>
      </c>
      <c r="FE772" s="38">
        <v>77.81326</v>
      </c>
      <c r="FF772" s="38">
        <v>76.625429999999994</v>
      </c>
      <c r="FG772" s="38">
        <v>75.36439</v>
      </c>
      <c r="FH772" s="38">
        <v>75.411900000000003</v>
      </c>
      <c r="FI772" s="38">
        <v>77.256299999999996</v>
      </c>
      <c r="FJ772" s="38">
        <v>79.932209999999998</v>
      </c>
      <c r="FK772" s="38">
        <v>83.813919999999996</v>
      </c>
      <c r="FL772" s="38">
        <v>88.190560000000005</v>
      </c>
      <c r="FM772" s="38">
        <v>92.542199999999994</v>
      </c>
      <c r="FN772" s="38">
        <v>93.493870000000001</v>
      </c>
      <c r="FO772" s="38">
        <v>95.710040000000006</v>
      </c>
      <c r="FP772" s="38">
        <v>98.111239999999995</v>
      </c>
      <c r="FQ772" s="38">
        <v>99.261939999999996</v>
      </c>
      <c r="FR772" s="38">
        <v>99.374750000000006</v>
      </c>
      <c r="FS772" s="38">
        <v>98.369680000000002</v>
      </c>
      <c r="FT772" s="38">
        <v>96.627799999999993</v>
      </c>
      <c r="FU772" s="38">
        <v>93.517399999999995</v>
      </c>
      <c r="FV772" s="38">
        <v>90.062550000000002</v>
      </c>
      <c r="FW772">
        <v>87.606939999999994</v>
      </c>
      <c r="FX772">
        <v>84.936300000000003</v>
      </c>
      <c r="FY772">
        <v>81.832589999999996</v>
      </c>
      <c r="FZ772">
        <v>9.0608499999999995E-2</v>
      </c>
      <c r="GA772">
        <v>0.70581439999999995</v>
      </c>
      <c r="GB772">
        <v>1</v>
      </c>
    </row>
    <row r="773" spans="1:184" x14ac:dyDescent="0.3">
      <c r="A773" t="s">
        <v>279</v>
      </c>
      <c r="B773" t="s">
        <v>187</v>
      </c>
      <c r="C773" t="s">
        <v>1</v>
      </c>
      <c r="D773" t="s">
        <v>1</v>
      </c>
      <c r="E773" t="s">
        <v>1</v>
      </c>
      <c r="F773" t="s">
        <v>1</v>
      </c>
      <c r="G773" t="s">
        <v>1</v>
      </c>
      <c r="H773" s="40" t="s">
        <v>1</v>
      </c>
      <c r="I773" s="18" t="s">
        <v>1</v>
      </c>
      <c r="J773" s="38" t="s">
        <v>1</v>
      </c>
      <c r="K773" s="18">
        <v>44763</v>
      </c>
      <c r="L773" s="38">
        <v>6594</v>
      </c>
      <c r="M773" s="38">
        <v>6594</v>
      </c>
      <c r="N773" s="38">
        <v>14.29222</v>
      </c>
      <c r="O773" s="38">
        <v>13.44271</v>
      </c>
      <c r="P773" s="38">
        <v>12.903790000000001</v>
      </c>
      <c r="Q773" s="38">
        <v>12.744770000000001</v>
      </c>
      <c r="R773" s="38">
        <v>13.205399999999999</v>
      </c>
      <c r="S773" s="38">
        <v>14.267609999999999</v>
      </c>
      <c r="T773" s="38">
        <v>15.449</v>
      </c>
      <c r="U773" s="38">
        <v>17.35426</v>
      </c>
      <c r="V773" s="38">
        <v>20.29758</v>
      </c>
      <c r="W773" s="38">
        <v>22.807770000000001</v>
      </c>
      <c r="X773" s="38">
        <v>25.100709999999999</v>
      </c>
      <c r="Y773" s="38">
        <v>26.915759999999999</v>
      </c>
      <c r="Z773" s="38">
        <v>28.203230000000001</v>
      </c>
      <c r="AA773" s="38">
        <v>29.421679999999999</v>
      </c>
      <c r="AB773" s="38">
        <v>30.233989999999999</v>
      </c>
      <c r="AC773" s="38">
        <v>30.527930000000001</v>
      </c>
      <c r="AD773" s="38">
        <v>30.460339999999999</v>
      </c>
      <c r="AE773" s="38">
        <v>28.805869999999999</v>
      </c>
      <c r="AF773" s="38">
        <v>26.636089999999999</v>
      </c>
      <c r="AG773" s="38">
        <v>24.831009999999999</v>
      </c>
      <c r="AH773" s="38">
        <v>22.978210000000001</v>
      </c>
      <c r="AI773" s="38">
        <v>20.420000000000002</v>
      </c>
      <c r="AJ773" s="38">
        <v>17.73658</v>
      </c>
      <c r="AK773" s="38">
        <v>15.74147</v>
      </c>
      <c r="AL773" s="38">
        <v>-0.37723109999999999</v>
      </c>
      <c r="AM773" s="38">
        <v>-0.26763429999999999</v>
      </c>
      <c r="AN773" s="38">
        <v>-0.12918489999999999</v>
      </c>
      <c r="AO773" s="38">
        <v>-3.8965600000000003E-2</v>
      </c>
      <c r="AP773" s="38">
        <v>4.9041899999999999E-2</v>
      </c>
      <c r="AQ773" s="38">
        <v>8.8987899999999995E-2</v>
      </c>
      <c r="AR773" s="38">
        <v>0.19469819999999999</v>
      </c>
      <c r="AS773" s="38">
        <v>6.7317799999999997E-2</v>
      </c>
      <c r="AT773" s="38">
        <v>4.9861599999999999E-2</v>
      </c>
      <c r="AU773" s="38">
        <v>3.5377100000000002E-2</v>
      </c>
      <c r="AV773" s="38">
        <v>2.6843499999999999E-2</v>
      </c>
      <c r="AW773" s="38">
        <v>-1.1497E-3</v>
      </c>
      <c r="AX773" s="38">
        <v>3.7531099999999998E-2</v>
      </c>
      <c r="AY773" s="38">
        <v>-3.3037000000000001E-3</v>
      </c>
      <c r="AZ773" s="38">
        <v>-8.6162799999999998E-2</v>
      </c>
      <c r="BA773" s="38">
        <v>-0.17919499999999999</v>
      </c>
      <c r="BB773" s="38">
        <v>4.2370100000000001E-2</v>
      </c>
      <c r="BC773" s="38">
        <v>-9.4846299999999995E-2</v>
      </c>
      <c r="BD773" s="38">
        <v>-0.18279799999999999</v>
      </c>
      <c r="BE773" s="38">
        <v>-0.18874389999999999</v>
      </c>
      <c r="BF773" s="38">
        <v>-9.5079499999999997E-2</v>
      </c>
      <c r="BG773" s="38">
        <v>-0.183531</v>
      </c>
      <c r="BH773" s="38">
        <v>-0.14202799999999999</v>
      </c>
      <c r="BI773" s="38">
        <v>-0.1051927</v>
      </c>
      <c r="BJ773" s="38">
        <v>-0.34279559999999998</v>
      </c>
      <c r="BK773" s="38">
        <v>-0.23896709999999999</v>
      </c>
      <c r="BL773" s="38">
        <v>-0.11007110000000001</v>
      </c>
      <c r="BM773" s="38">
        <v>-2.6058499999999998E-2</v>
      </c>
      <c r="BN773" s="38">
        <v>6.10425E-2</v>
      </c>
      <c r="BO773" s="38">
        <v>0.1082298</v>
      </c>
      <c r="BP773" s="38">
        <v>0.23266100000000001</v>
      </c>
      <c r="BQ773" s="38">
        <v>8.6246699999999996E-2</v>
      </c>
      <c r="BR773" s="38">
        <v>6.9770600000000002E-2</v>
      </c>
      <c r="BS773" s="38">
        <v>6.2829200000000002E-2</v>
      </c>
      <c r="BT773" s="38">
        <v>5.5785000000000001E-2</v>
      </c>
      <c r="BU773" s="38">
        <v>2.0847500000000001E-2</v>
      </c>
      <c r="BV773" s="38">
        <v>4.66706E-2</v>
      </c>
      <c r="BW773" s="38">
        <v>9.5111999999999992E-3</v>
      </c>
      <c r="BX773" s="38">
        <v>-6.7091399999999995E-2</v>
      </c>
      <c r="BY773" s="38">
        <v>-0.15244460000000001</v>
      </c>
      <c r="BZ773" s="38">
        <v>8.3414000000000002E-2</v>
      </c>
      <c r="CA773" s="38">
        <v>-5.00185E-2</v>
      </c>
      <c r="CB773" s="38">
        <v>-0.12814439999999999</v>
      </c>
      <c r="CC773" s="38">
        <v>-0.13291149999999999</v>
      </c>
      <c r="CD773" s="38">
        <v>-4.3481400000000003E-2</v>
      </c>
      <c r="CE773" s="38">
        <v>-0.12923689999999999</v>
      </c>
      <c r="CF773" s="38">
        <v>-9.2218499999999995E-2</v>
      </c>
      <c r="CG773" s="38">
        <v>-6.32495E-2</v>
      </c>
      <c r="CH773" s="38">
        <v>-0.3189457</v>
      </c>
      <c r="CI773" s="38">
        <v>-0.21911220000000001</v>
      </c>
      <c r="CJ773" s="38">
        <v>-9.6833000000000002E-2</v>
      </c>
      <c r="CK773" s="38">
        <v>-1.7119100000000002E-2</v>
      </c>
      <c r="CL773" s="38">
        <v>6.9353999999999999E-2</v>
      </c>
      <c r="CM773" s="38">
        <v>0.1215567</v>
      </c>
      <c r="CN773" s="38">
        <v>0.25895390000000001</v>
      </c>
      <c r="CO773" s="38">
        <v>9.9356700000000006E-2</v>
      </c>
      <c r="CP773" s="38">
        <v>8.3559499999999995E-2</v>
      </c>
      <c r="CQ773" s="38">
        <v>8.1842399999999996E-2</v>
      </c>
      <c r="CR773" s="38">
        <v>7.5829900000000006E-2</v>
      </c>
      <c r="CS773" s="38">
        <v>3.6082700000000002E-2</v>
      </c>
      <c r="CT773" s="38">
        <v>5.3000600000000002E-2</v>
      </c>
      <c r="CU773" s="38">
        <v>1.8386799999999998E-2</v>
      </c>
      <c r="CV773" s="38">
        <v>-5.3882699999999999E-2</v>
      </c>
      <c r="CW773" s="38">
        <v>-0.13391739999999999</v>
      </c>
      <c r="CX773" s="38">
        <v>0.11184089999999999</v>
      </c>
      <c r="CY773" s="38">
        <v>-1.8970899999999999E-2</v>
      </c>
      <c r="CZ773" s="38">
        <v>-9.0291499999999997E-2</v>
      </c>
      <c r="DA773" s="38">
        <v>-9.4242199999999998E-2</v>
      </c>
      <c r="DB773" s="38">
        <v>-7.7445999999999999E-3</v>
      </c>
      <c r="DC773" s="38">
        <v>-9.1632900000000003E-2</v>
      </c>
      <c r="DD773" s="38">
        <v>-5.7720599999999997E-2</v>
      </c>
      <c r="DE773" s="38">
        <v>-3.4199800000000002E-2</v>
      </c>
      <c r="DF773" s="38">
        <v>-0.29509580000000002</v>
      </c>
      <c r="DG773" s="38">
        <v>-0.1992574</v>
      </c>
      <c r="DH773" s="38">
        <v>-8.3594799999999997E-2</v>
      </c>
      <c r="DI773" s="38">
        <v>-8.1796999999999998E-3</v>
      </c>
      <c r="DJ773" s="38">
        <v>7.7665600000000001E-2</v>
      </c>
      <c r="DK773" s="38">
        <v>0.13488349999999999</v>
      </c>
      <c r="DL773" s="38">
        <v>0.28524680000000002</v>
      </c>
      <c r="DM773" s="38">
        <v>0.11246680000000001</v>
      </c>
      <c r="DN773" s="38">
        <v>9.7348400000000002E-2</v>
      </c>
      <c r="DO773" s="38">
        <v>0.1008556</v>
      </c>
      <c r="DP773" s="38">
        <v>9.5874699999999993E-2</v>
      </c>
      <c r="DQ773" s="38">
        <v>5.13179E-2</v>
      </c>
      <c r="DR773" s="38">
        <v>5.9330599999999997E-2</v>
      </c>
      <c r="DS773" s="38">
        <v>2.72623E-2</v>
      </c>
      <c r="DT773" s="38">
        <v>-4.0673899999999999E-2</v>
      </c>
      <c r="DU773" s="38">
        <v>-0.1153901</v>
      </c>
      <c r="DV773" s="38">
        <v>0.1402678</v>
      </c>
      <c r="DW773" s="38">
        <v>1.20768E-2</v>
      </c>
      <c r="DX773" s="38">
        <v>-5.2438699999999998E-2</v>
      </c>
      <c r="DY773" s="38">
        <v>-5.5572799999999999E-2</v>
      </c>
      <c r="DZ773" s="38">
        <v>2.7992099999999999E-2</v>
      </c>
      <c r="EA773" s="38">
        <v>-5.4028899999999998E-2</v>
      </c>
      <c r="EB773" s="38">
        <v>-2.3222699999999999E-2</v>
      </c>
      <c r="EC773" s="38">
        <v>-5.1500000000000001E-3</v>
      </c>
      <c r="ED773" s="38">
        <v>-0.26066030000000001</v>
      </c>
      <c r="EE773" s="38">
        <v>-0.1705902</v>
      </c>
      <c r="EF773" s="38">
        <v>-6.4480999999999997E-2</v>
      </c>
      <c r="EG773" s="38">
        <v>4.7273999999999997E-3</v>
      </c>
      <c r="EH773" s="38">
        <v>8.9666099999999999E-2</v>
      </c>
      <c r="EI773" s="38">
        <v>0.1541254</v>
      </c>
      <c r="EJ773" s="38">
        <v>0.32320959999999999</v>
      </c>
      <c r="EK773" s="38">
        <v>0.1313957</v>
      </c>
      <c r="EL773" s="38">
        <v>0.1172574</v>
      </c>
      <c r="EM773" s="38">
        <v>0.12830759999999999</v>
      </c>
      <c r="EN773" s="38">
        <v>0.1248162</v>
      </c>
      <c r="EO773" s="38">
        <v>7.3315099999999994E-2</v>
      </c>
      <c r="EP773" s="38">
        <v>6.8470100000000006E-2</v>
      </c>
      <c r="EQ773" s="38">
        <v>4.00772E-2</v>
      </c>
      <c r="ER773" s="38">
        <v>-2.16025E-2</v>
      </c>
      <c r="ES773" s="38">
        <v>-8.8639700000000002E-2</v>
      </c>
      <c r="ET773" s="38">
        <v>0.18131169999999999</v>
      </c>
      <c r="EU773" s="38">
        <v>5.69046E-2</v>
      </c>
      <c r="EV773" s="38">
        <v>2.2149000000000001E-3</v>
      </c>
      <c r="EW773" s="38">
        <v>2.5950000000000002E-4</v>
      </c>
      <c r="EX773" s="38">
        <v>7.95902E-2</v>
      </c>
      <c r="EY773" s="38">
        <v>2.652E-4</v>
      </c>
      <c r="EZ773" s="38">
        <v>2.6586800000000001E-2</v>
      </c>
      <c r="FA773" s="38">
        <v>3.6793199999999998E-2</v>
      </c>
      <c r="FB773" s="38">
        <v>78.158600000000007</v>
      </c>
      <c r="FC773" s="38">
        <v>75.905370000000005</v>
      </c>
      <c r="FD773" s="38">
        <v>74.231059999999999</v>
      </c>
      <c r="FE773" s="38">
        <v>72.635230000000007</v>
      </c>
      <c r="FF773" s="38">
        <v>71.211359999999999</v>
      </c>
      <c r="FG773" s="38">
        <v>69.641199999999998</v>
      </c>
      <c r="FH773" s="38">
        <v>69.363349999999997</v>
      </c>
      <c r="FI773" s="38">
        <v>72.672899999999998</v>
      </c>
      <c r="FJ773" s="38">
        <v>76.936449999999994</v>
      </c>
      <c r="FK773" s="38">
        <v>81.251919999999998</v>
      </c>
      <c r="FL773" s="38">
        <v>85.924670000000006</v>
      </c>
      <c r="FM773" s="38">
        <v>89.336370000000002</v>
      </c>
      <c r="FN773" s="38">
        <v>92.343879999999999</v>
      </c>
      <c r="FO773" s="38">
        <v>94.626949999999994</v>
      </c>
      <c r="FP773" s="38">
        <v>96.16131</v>
      </c>
      <c r="FQ773" s="38">
        <v>97.203659999999999</v>
      </c>
      <c r="FR773" s="38">
        <v>99.495679999999993</v>
      </c>
      <c r="FS773" s="38">
        <v>98.965959999999995</v>
      </c>
      <c r="FT773" s="38">
        <v>97.191239999999993</v>
      </c>
      <c r="FU773" s="38">
        <v>94.060159999999996</v>
      </c>
      <c r="FV773" s="38">
        <v>89.884810000000002</v>
      </c>
      <c r="FW773">
        <v>86.277119999999996</v>
      </c>
      <c r="FX773">
        <v>83.363100000000003</v>
      </c>
      <c r="FY773">
        <v>80.057010000000005</v>
      </c>
      <c r="FZ773">
        <v>6.1243100000000002E-2</v>
      </c>
      <c r="GA773">
        <v>0.49003370000000002</v>
      </c>
      <c r="GB773">
        <v>1</v>
      </c>
    </row>
    <row r="774" spans="1:184" x14ac:dyDescent="0.3">
      <c r="A774" t="s">
        <v>279</v>
      </c>
      <c r="B774" t="s">
        <v>187</v>
      </c>
      <c r="C774" t="s">
        <v>1</v>
      </c>
      <c r="D774" t="s">
        <v>1</v>
      </c>
      <c r="E774" t="s">
        <v>1</v>
      </c>
      <c r="F774" t="s">
        <v>1</v>
      </c>
      <c r="G774" t="s">
        <v>1</v>
      </c>
      <c r="H774" s="40" t="s">
        <v>1</v>
      </c>
      <c r="I774" s="18" t="s">
        <v>1</v>
      </c>
      <c r="J774" s="38" t="s">
        <v>1</v>
      </c>
      <c r="K774" s="18">
        <v>44789</v>
      </c>
      <c r="L774" s="38">
        <v>6556</v>
      </c>
      <c r="M774" s="38">
        <v>6556</v>
      </c>
      <c r="N774" s="38">
        <v>14.04017</v>
      </c>
      <c r="O774" s="38">
        <v>13.1951</v>
      </c>
      <c r="P774" s="38">
        <v>12.668670000000001</v>
      </c>
      <c r="Q774" s="38">
        <v>12.51591</v>
      </c>
      <c r="R774" s="38">
        <v>12.98387</v>
      </c>
      <c r="S774" s="38">
        <v>14.037559999999999</v>
      </c>
      <c r="T774" s="38">
        <v>15.23522</v>
      </c>
      <c r="U774" s="38">
        <v>17.19605</v>
      </c>
      <c r="V774" s="38">
        <v>20.309650000000001</v>
      </c>
      <c r="W774" s="38">
        <v>23.17718</v>
      </c>
      <c r="X774" s="38">
        <v>25.786960000000001</v>
      </c>
      <c r="Y774" s="38">
        <v>27.847860000000001</v>
      </c>
      <c r="Z774" s="38">
        <v>29.264800000000001</v>
      </c>
      <c r="AA774" s="38">
        <v>30.63616</v>
      </c>
      <c r="AB774" s="38">
        <v>31.56981</v>
      </c>
      <c r="AC774" s="38">
        <v>31.902619999999999</v>
      </c>
      <c r="AD774" s="38">
        <v>31.551010000000002</v>
      </c>
      <c r="AE774" s="38">
        <v>29.807600000000001</v>
      </c>
      <c r="AF774" s="38">
        <v>27.562329999999999</v>
      </c>
      <c r="AG774" s="38">
        <v>25.68703</v>
      </c>
      <c r="AH774" s="38">
        <v>23.746839999999999</v>
      </c>
      <c r="AI774" s="38">
        <v>21.149480000000001</v>
      </c>
      <c r="AJ774" s="38">
        <v>18.390969999999999</v>
      </c>
      <c r="AK774" s="38">
        <v>16.463349999999998</v>
      </c>
      <c r="AL774" s="38">
        <v>-0.1655285</v>
      </c>
      <c r="AM774" s="38">
        <v>-0.17086879999999999</v>
      </c>
      <c r="AN774" s="38">
        <v>-0.14768690000000001</v>
      </c>
      <c r="AO774" s="38">
        <v>-0.1179362</v>
      </c>
      <c r="AP774" s="38">
        <v>-9.36332E-2</v>
      </c>
      <c r="AQ774" s="38">
        <v>-0.1353907</v>
      </c>
      <c r="AR774" s="38">
        <v>-0.1687729</v>
      </c>
      <c r="AS774" s="38">
        <v>7.0802100000000007E-2</v>
      </c>
      <c r="AT774" s="38">
        <v>2.6499399999999999E-2</v>
      </c>
      <c r="AU774" s="38">
        <v>8.2830799999999996E-2</v>
      </c>
      <c r="AV774" s="38">
        <v>9.3869400000000006E-2</v>
      </c>
      <c r="AW774" s="38">
        <v>7.0188799999999996E-2</v>
      </c>
      <c r="AX774" s="38">
        <v>3.1902E-2</v>
      </c>
      <c r="AY774" s="38">
        <v>-3.5736700000000003E-2</v>
      </c>
      <c r="AZ774" s="38">
        <v>-5.1665099999999999E-2</v>
      </c>
      <c r="BA774" s="38">
        <v>-6.3130500000000006E-2</v>
      </c>
      <c r="BB774" s="38">
        <v>1.80476E-2</v>
      </c>
      <c r="BC774" s="38">
        <v>-2.57754E-2</v>
      </c>
      <c r="BD774" s="38">
        <v>-5.00245E-2</v>
      </c>
      <c r="BE774" s="38">
        <v>-0.1457405</v>
      </c>
      <c r="BF774" s="38">
        <v>-0.23282459999999999</v>
      </c>
      <c r="BG774" s="38">
        <v>-0.20524010000000001</v>
      </c>
      <c r="BH774" s="38">
        <v>-0.17333770000000001</v>
      </c>
      <c r="BI774" s="38">
        <v>-0.22101589999999999</v>
      </c>
      <c r="BJ774" s="38">
        <v>-0.1282507</v>
      </c>
      <c r="BK774" s="38">
        <v>-0.14350370000000001</v>
      </c>
      <c r="BL774" s="38">
        <v>-0.12725839999999999</v>
      </c>
      <c r="BM774" s="38">
        <v>-0.1032865</v>
      </c>
      <c r="BN774" s="38">
        <v>-7.8080899999999995E-2</v>
      </c>
      <c r="BO774" s="38">
        <v>-0.11571099999999999</v>
      </c>
      <c r="BP774" s="38">
        <v>-0.1333811</v>
      </c>
      <c r="BQ774" s="38">
        <v>9.4097100000000003E-2</v>
      </c>
      <c r="BR774" s="38">
        <v>5.66867E-2</v>
      </c>
      <c r="BS774" s="38">
        <v>0.11380079999999999</v>
      </c>
      <c r="BT774" s="38">
        <v>0.1240318</v>
      </c>
      <c r="BU774" s="38">
        <v>8.9667800000000006E-2</v>
      </c>
      <c r="BV774" s="38">
        <v>4.3746E-2</v>
      </c>
      <c r="BW774" s="38">
        <v>-6.5501999999999999E-3</v>
      </c>
      <c r="BX774" s="38">
        <v>-1.18458E-2</v>
      </c>
      <c r="BY774" s="38">
        <v>-1.1566999999999999E-2</v>
      </c>
      <c r="BZ774" s="38">
        <v>7.7767100000000006E-2</v>
      </c>
      <c r="CA774" s="38">
        <v>3.6276000000000003E-2</v>
      </c>
      <c r="CB774" s="38">
        <v>1.72642E-2</v>
      </c>
      <c r="CC774" s="38">
        <v>-8.1659999999999996E-2</v>
      </c>
      <c r="CD774" s="38">
        <v>-0.16386229999999999</v>
      </c>
      <c r="CE774" s="38">
        <v>-0.13629579999999999</v>
      </c>
      <c r="CF774" s="38">
        <v>-0.11213679999999999</v>
      </c>
      <c r="CG774" s="38">
        <v>-0.16564219999999999</v>
      </c>
      <c r="CH774" s="38">
        <v>-0.1024322</v>
      </c>
      <c r="CI774" s="38">
        <v>-0.1245507</v>
      </c>
      <c r="CJ774" s="38">
        <v>-0.1131098</v>
      </c>
      <c r="CK774" s="38">
        <v>-9.3140200000000006E-2</v>
      </c>
      <c r="CL774" s="38">
        <v>-6.7309400000000005E-2</v>
      </c>
      <c r="CM774" s="38">
        <v>-0.1020809</v>
      </c>
      <c r="CN774" s="38">
        <v>-0.1088689</v>
      </c>
      <c r="CO774" s="38">
        <v>0.1102311</v>
      </c>
      <c r="CP774" s="38">
        <v>7.7594399999999994E-2</v>
      </c>
      <c r="CQ774" s="38">
        <v>0.1352506</v>
      </c>
      <c r="CR774" s="38">
        <v>0.1449221</v>
      </c>
      <c r="CS774" s="38">
        <v>0.1031589</v>
      </c>
      <c r="CT774" s="38">
        <v>5.1949099999999998E-2</v>
      </c>
      <c r="CU774" s="38">
        <v>1.36642E-2</v>
      </c>
      <c r="CV774" s="38">
        <v>1.5732900000000001E-2</v>
      </c>
      <c r="CW774" s="38">
        <v>2.4145699999999999E-2</v>
      </c>
      <c r="CX774" s="38">
        <v>0.1191287</v>
      </c>
      <c r="CY774" s="38">
        <v>7.9252600000000006E-2</v>
      </c>
      <c r="CZ774" s="38">
        <v>6.38682E-2</v>
      </c>
      <c r="DA774" s="38">
        <v>-3.7277999999999999E-2</v>
      </c>
      <c r="DB774" s="38">
        <v>-0.1160993</v>
      </c>
      <c r="DC774" s="38">
        <v>-8.8545200000000004E-2</v>
      </c>
      <c r="DD774" s="38">
        <v>-6.97493E-2</v>
      </c>
      <c r="DE774" s="38">
        <v>-0.1272906</v>
      </c>
      <c r="DF774" s="38">
        <v>-7.6613700000000007E-2</v>
      </c>
      <c r="DG774" s="38">
        <v>-0.10559780000000001</v>
      </c>
      <c r="DH774" s="38">
        <v>-9.8961099999999996E-2</v>
      </c>
      <c r="DI774" s="38">
        <v>-8.2993899999999995E-2</v>
      </c>
      <c r="DJ774" s="38">
        <v>-5.6537900000000002E-2</v>
      </c>
      <c r="DK774" s="38">
        <v>-8.8450799999999996E-2</v>
      </c>
      <c r="DL774" s="38">
        <v>-8.4356700000000007E-2</v>
      </c>
      <c r="DM774" s="38">
        <v>0.12636510000000001</v>
      </c>
      <c r="DN774" s="38">
        <v>9.8502000000000006E-2</v>
      </c>
      <c r="DO774" s="38">
        <v>0.15670029999999999</v>
      </c>
      <c r="DP774" s="38">
        <v>0.1658124</v>
      </c>
      <c r="DQ774" s="38">
        <v>0.11665</v>
      </c>
      <c r="DR774" s="38">
        <v>6.0152200000000003E-2</v>
      </c>
      <c r="DS774" s="38">
        <v>3.3878699999999998E-2</v>
      </c>
      <c r="DT774" s="38">
        <v>4.3311700000000002E-2</v>
      </c>
      <c r="DU774" s="38">
        <v>5.9858399999999999E-2</v>
      </c>
      <c r="DV774" s="38">
        <v>0.1604903</v>
      </c>
      <c r="DW774" s="38">
        <v>0.1222293</v>
      </c>
      <c r="DX774" s="38">
        <v>0.11047220000000001</v>
      </c>
      <c r="DY774" s="38">
        <v>7.1040000000000001E-3</v>
      </c>
      <c r="DZ774" s="38">
        <v>-6.8336300000000003E-2</v>
      </c>
      <c r="EA774" s="38">
        <v>-4.07946E-2</v>
      </c>
      <c r="EB774" s="38">
        <v>-2.7361699999999999E-2</v>
      </c>
      <c r="EC774" s="38">
        <v>-8.8938900000000001E-2</v>
      </c>
      <c r="ED774" s="38">
        <v>-3.93359E-2</v>
      </c>
      <c r="EE774" s="38">
        <v>-7.8232700000000002E-2</v>
      </c>
      <c r="EF774" s="38">
        <v>-7.8532599999999994E-2</v>
      </c>
      <c r="EG774" s="38">
        <v>-6.8344199999999994E-2</v>
      </c>
      <c r="EH774" s="38">
        <v>-4.0985599999999997E-2</v>
      </c>
      <c r="EI774" s="38">
        <v>-6.8771200000000005E-2</v>
      </c>
      <c r="EJ774" s="38">
        <v>-4.8964899999999999E-2</v>
      </c>
      <c r="EK774" s="38">
        <v>0.14966009999999999</v>
      </c>
      <c r="EL774" s="38">
        <v>0.12868930000000001</v>
      </c>
      <c r="EM774" s="38">
        <v>0.18767030000000001</v>
      </c>
      <c r="EN774" s="38">
        <v>0.1959748</v>
      </c>
      <c r="EO774" s="38">
        <v>0.1361289</v>
      </c>
      <c r="EP774" s="38">
        <v>7.1996199999999996E-2</v>
      </c>
      <c r="EQ774" s="38">
        <v>6.3065099999999999E-2</v>
      </c>
      <c r="ER774" s="38">
        <v>8.3130899999999994E-2</v>
      </c>
      <c r="ES774" s="38">
        <v>0.1114219</v>
      </c>
      <c r="ET774" s="38">
        <v>0.22020989999999999</v>
      </c>
      <c r="EU774" s="38">
        <v>0.18428069999999999</v>
      </c>
      <c r="EV774" s="38">
        <v>0.177761</v>
      </c>
      <c r="EW774" s="38">
        <v>7.1184600000000001E-2</v>
      </c>
      <c r="EX774" s="38">
        <v>6.2600000000000004E-4</v>
      </c>
      <c r="EY774" s="38">
        <v>2.81497E-2</v>
      </c>
      <c r="EZ774" s="38">
        <v>3.38392E-2</v>
      </c>
      <c r="FA774" s="38">
        <v>-3.3565299999999999E-2</v>
      </c>
      <c r="FB774" s="38">
        <v>78.292109999999994</v>
      </c>
      <c r="FC774" s="38">
        <v>77.153049999999993</v>
      </c>
      <c r="FD774" s="38">
        <v>75.376059999999995</v>
      </c>
      <c r="FE774" s="38">
        <v>73.745699999999999</v>
      </c>
      <c r="FF774" s="38">
        <v>71.896349999999998</v>
      </c>
      <c r="FG774" s="38">
        <v>71.034610000000001</v>
      </c>
      <c r="FH774" s="38">
        <v>70.407169999999994</v>
      </c>
      <c r="FI774" s="38">
        <v>72.462100000000007</v>
      </c>
      <c r="FJ774" s="38">
        <v>77.12782</v>
      </c>
      <c r="FK774" s="38">
        <v>82.557130000000001</v>
      </c>
      <c r="FL774" s="38">
        <v>87.347729999999999</v>
      </c>
      <c r="FM774" s="38">
        <v>91.656559999999999</v>
      </c>
      <c r="FN774" s="38">
        <v>95.757549999999995</v>
      </c>
      <c r="FO774" s="38">
        <v>99.071370000000002</v>
      </c>
      <c r="FP774" s="38">
        <v>101.575</v>
      </c>
      <c r="FQ774" s="38">
        <v>102.7829</v>
      </c>
      <c r="FR774" s="38">
        <v>103.1451</v>
      </c>
      <c r="FS774" s="38">
        <v>102.7385</v>
      </c>
      <c r="FT774" s="38">
        <v>101.1943</v>
      </c>
      <c r="FU774" s="38">
        <v>98.128640000000004</v>
      </c>
      <c r="FV774" s="38">
        <v>93.761009999999999</v>
      </c>
      <c r="FW774">
        <v>90.169160000000005</v>
      </c>
      <c r="FX774">
        <v>87.159639999999996</v>
      </c>
      <c r="FY774">
        <v>84.819659999999999</v>
      </c>
      <c r="FZ774">
        <v>7.9711500000000005E-2</v>
      </c>
      <c r="GA774">
        <v>0.64002840000000005</v>
      </c>
      <c r="GB774">
        <v>1</v>
      </c>
    </row>
    <row r="775" spans="1:184" x14ac:dyDescent="0.3">
      <c r="A775" t="s">
        <v>279</v>
      </c>
      <c r="B775" t="s">
        <v>187</v>
      </c>
      <c r="C775" t="s">
        <v>1</v>
      </c>
      <c r="D775" t="s">
        <v>1</v>
      </c>
      <c r="E775" t="s">
        <v>1</v>
      </c>
      <c r="F775" t="s">
        <v>1</v>
      </c>
      <c r="G775" t="s">
        <v>1</v>
      </c>
      <c r="H775" s="40" t="s">
        <v>1</v>
      </c>
      <c r="I775" s="18" t="s">
        <v>1</v>
      </c>
      <c r="J775" s="38" t="s">
        <v>1</v>
      </c>
      <c r="K775" s="18">
        <v>44790</v>
      </c>
      <c r="L775" s="38">
        <v>6556</v>
      </c>
      <c r="M775" s="38">
        <v>6556</v>
      </c>
      <c r="N775" s="38">
        <v>15.64269</v>
      </c>
      <c r="O775" s="38">
        <v>14.75399</v>
      </c>
      <c r="P775" s="38">
        <v>14.16488</v>
      </c>
      <c r="Q775" s="38">
        <v>13.98283</v>
      </c>
      <c r="R775" s="38">
        <v>14.46252</v>
      </c>
      <c r="S775" s="38">
        <v>15.58813</v>
      </c>
      <c r="T775" s="38">
        <v>16.801159999999999</v>
      </c>
      <c r="U775" s="38">
        <v>18.78708</v>
      </c>
      <c r="V775" s="38">
        <v>21.834969999999998</v>
      </c>
      <c r="W775" s="38">
        <v>24.160229999999999</v>
      </c>
      <c r="X775" s="38">
        <v>26.22261</v>
      </c>
      <c r="Y775" s="38">
        <v>27.973939999999999</v>
      </c>
      <c r="Z775" s="38">
        <v>29.196999999999999</v>
      </c>
      <c r="AA775" s="38">
        <v>30.278780000000001</v>
      </c>
      <c r="AB775" s="38">
        <v>30.927700000000002</v>
      </c>
      <c r="AC775" s="38">
        <v>31.14639</v>
      </c>
      <c r="AD775" s="38">
        <v>30.679970000000001</v>
      </c>
      <c r="AE775" s="38">
        <v>29.067779999999999</v>
      </c>
      <c r="AF775" s="38">
        <v>27.041699999999999</v>
      </c>
      <c r="AG775" s="38">
        <v>25.33888</v>
      </c>
      <c r="AH775" s="38">
        <v>23.627109999999998</v>
      </c>
      <c r="AI775" s="38">
        <v>21.095300000000002</v>
      </c>
      <c r="AJ775" s="38">
        <v>18.359359999999999</v>
      </c>
      <c r="AK775" s="38">
        <v>16.484279999999998</v>
      </c>
      <c r="AL775" s="38">
        <v>0.25169360000000002</v>
      </c>
      <c r="AM775" s="38">
        <v>0.20402819999999999</v>
      </c>
      <c r="AN775" s="38">
        <v>0.17898839999999999</v>
      </c>
      <c r="AO775" s="38">
        <v>0.1498497</v>
      </c>
      <c r="AP775" s="38">
        <v>2.4000799999999999E-2</v>
      </c>
      <c r="AQ775" s="38">
        <v>-0.10491350000000001</v>
      </c>
      <c r="AR775" s="38">
        <v>-0.38207049999999998</v>
      </c>
      <c r="AS775" s="38">
        <v>-2.40071E-2</v>
      </c>
      <c r="AT775" s="38">
        <v>-8.32069E-2</v>
      </c>
      <c r="AU775" s="38">
        <v>-0.39701039999999999</v>
      </c>
      <c r="AV775" s="38">
        <v>-0.38703690000000002</v>
      </c>
      <c r="AW775" s="38">
        <v>-0.20702660000000001</v>
      </c>
      <c r="AX775" s="38">
        <v>-0.1376222</v>
      </c>
      <c r="AY775" s="38">
        <v>1.41295E-2</v>
      </c>
      <c r="AZ775" s="38">
        <v>0.24037210000000001</v>
      </c>
      <c r="BA775" s="38">
        <v>0.53810840000000004</v>
      </c>
      <c r="BB775" s="38">
        <v>0.61039209999999999</v>
      </c>
      <c r="BC775" s="38">
        <v>0.55526220000000004</v>
      </c>
      <c r="BD775" s="38">
        <v>0.57253189999999998</v>
      </c>
      <c r="BE775" s="38">
        <v>0.57873370000000002</v>
      </c>
      <c r="BF775" s="38">
        <v>0.52883919999999995</v>
      </c>
      <c r="BG775" s="38">
        <v>0.55751170000000005</v>
      </c>
      <c r="BH775" s="38">
        <v>0.49685570000000001</v>
      </c>
      <c r="BI775" s="38">
        <v>0.51566350000000005</v>
      </c>
      <c r="BJ775" s="38">
        <v>0.27811629999999998</v>
      </c>
      <c r="BK775" s="38">
        <v>0.22645709999999999</v>
      </c>
      <c r="BL775" s="38">
        <v>0.19667319999999999</v>
      </c>
      <c r="BM775" s="38">
        <v>0.16590240000000001</v>
      </c>
      <c r="BN775" s="38">
        <v>3.8737899999999999E-2</v>
      </c>
      <c r="BO775" s="38">
        <v>-8.4784700000000005E-2</v>
      </c>
      <c r="BP775" s="38">
        <v>-0.35554019999999997</v>
      </c>
      <c r="BQ775" s="38">
        <v>2.419E-4</v>
      </c>
      <c r="BR775" s="38">
        <v>-5.7121400000000003E-2</v>
      </c>
      <c r="BS775" s="38">
        <v>-0.36804009999999998</v>
      </c>
      <c r="BT775" s="38">
        <v>-0.35709200000000002</v>
      </c>
      <c r="BU775" s="38">
        <v>-0.18569430000000001</v>
      </c>
      <c r="BV775" s="38">
        <v>-0.12573019999999999</v>
      </c>
      <c r="BW775" s="38">
        <v>3.1112600000000001E-2</v>
      </c>
      <c r="BX775" s="38">
        <v>0.2718024</v>
      </c>
      <c r="BY775" s="38">
        <v>0.58715059999999997</v>
      </c>
      <c r="BZ775" s="38">
        <v>0.6705875</v>
      </c>
      <c r="CA775" s="38">
        <v>0.62609899999999996</v>
      </c>
      <c r="CB775" s="38">
        <v>0.65528940000000002</v>
      </c>
      <c r="CC775" s="38">
        <v>0.64828759999999996</v>
      </c>
      <c r="CD775" s="38">
        <v>0.60319809999999996</v>
      </c>
      <c r="CE775" s="38">
        <v>0.62493639999999995</v>
      </c>
      <c r="CF775" s="38">
        <v>0.55214940000000001</v>
      </c>
      <c r="CG775" s="38">
        <v>0.56063320000000005</v>
      </c>
      <c r="CH775" s="38">
        <v>0.29641669999999998</v>
      </c>
      <c r="CI775" s="38">
        <v>0.24199129999999999</v>
      </c>
      <c r="CJ775" s="38">
        <v>0.20892169999999999</v>
      </c>
      <c r="CK775" s="38">
        <v>0.1770205</v>
      </c>
      <c r="CL775" s="38">
        <v>4.8944799999999997E-2</v>
      </c>
      <c r="CM775" s="38">
        <v>-7.0843600000000007E-2</v>
      </c>
      <c r="CN775" s="38">
        <v>-0.33716550000000001</v>
      </c>
      <c r="CO775" s="38">
        <v>1.7036699999999998E-2</v>
      </c>
      <c r="CP775" s="38">
        <v>-3.9054600000000002E-2</v>
      </c>
      <c r="CQ775" s="38">
        <v>-0.34797529999999999</v>
      </c>
      <c r="CR775" s="38">
        <v>-0.33635229999999999</v>
      </c>
      <c r="CS775" s="38">
        <v>-0.1709196</v>
      </c>
      <c r="CT775" s="38">
        <v>-0.1174939</v>
      </c>
      <c r="CU775" s="38">
        <v>4.2875099999999999E-2</v>
      </c>
      <c r="CV775" s="38">
        <v>0.29357080000000002</v>
      </c>
      <c r="CW775" s="38">
        <v>0.62111709999999998</v>
      </c>
      <c r="CX775" s="38">
        <v>0.71227879999999999</v>
      </c>
      <c r="CY775" s="38">
        <v>0.67516030000000005</v>
      </c>
      <c r="CZ775" s="38">
        <v>0.71260690000000004</v>
      </c>
      <c r="DA775" s="38">
        <v>0.69646039999999998</v>
      </c>
      <c r="DB775" s="38">
        <v>0.65469880000000003</v>
      </c>
      <c r="DC775" s="38">
        <v>0.67163459999999997</v>
      </c>
      <c r="DD775" s="38">
        <v>0.59044549999999996</v>
      </c>
      <c r="DE775" s="38">
        <v>0.5917791</v>
      </c>
      <c r="DF775" s="38">
        <v>0.31471700000000002</v>
      </c>
      <c r="DG775" s="38">
        <v>0.25752550000000002</v>
      </c>
      <c r="DH775" s="38">
        <v>0.22117020000000001</v>
      </c>
      <c r="DI775" s="38">
        <v>0.18813859999999999</v>
      </c>
      <c r="DJ775" s="38">
        <v>5.9151700000000002E-2</v>
      </c>
      <c r="DK775" s="38">
        <v>-5.6902500000000002E-2</v>
      </c>
      <c r="DL775" s="38">
        <v>-0.31879079999999999</v>
      </c>
      <c r="DM775" s="38">
        <v>3.38315E-2</v>
      </c>
      <c r="DN775" s="38">
        <v>-2.09879E-2</v>
      </c>
      <c r="DO775" s="38">
        <v>-0.32791049999999999</v>
      </c>
      <c r="DP775" s="38">
        <v>-0.31561260000000002</v>
      </c>
      <c r="DQ775" s="38">
        <v>-0.1561449</v>
      </c>
      <c r="DR775" s="38">
        <v>-0.10925749999999999</v>
      </c>
      <c r="DS775" s="38">
        <v>5.4637499999999999E-2</v>
      </c>
      <c r="DT775" s="38">
        <v>0.31533929999999999</v>
      </c>
      <c r="DU775" s="38">
        <v>0.65508359999999999</v>
      </c>
      <c r="DV775" s="38">
        <v>0.75397000000000003</v>
      </c>
      <c r="DW775" s="38">
        <v>0.72422169999999997</v>
      </c>
      <c r="DX775" s="38">
        <v>0.76992450000000001</v>
      </c>
      <c r="DY775" s="38">
        <v>0.74463330000000005</v>
      </c>
      <c r="DZ775" s="38">
        <v>0.70619960000000004</v>
      </c>
      <c r="EA775" s="38">
        <v>0.71833270000000005</v>
      </c>
      <c r="EB775" s="38">
        <v>0.62874169999999996</v>
      </c>
      <c r="EC775" s="38">
        <v>0.6229249</v>
      </c>
      <c r="ED775" s="38">
        <v>0.34113969999999999</v>
      </c>
      <c r="EE775" s="38">
        <v>0.2799545</v>
      </c>
      <c r="EF775" s="38">
        <v>0.23885500000000001</v>
      </c>
      <c r="EG775" s="38">
        <v>0.2041914</v>
      </c>
      <c r="EH775" s="38">
        <v>7.3888800000000004E-2</v>
      </c>
      <c r="EI775" s="38">
        <v>-3.6773699999999999E-2</v>
      </c>
      <c r="EJ775" s="38">
        <v>-0.29226059999999998</v>
      </c>
      <c r="EK775" s="38">
        <v>5.80805E-2</v>
      </c>
      <c r="EL775" s="38">
        <v>5.0975999999999999E-3</v>
      </c>
      <c r="EM775" s="38">
        <v>-0.29894009999999999</v>
      </c>
      <c r="EN775" s="38">
        <v>-0.28566780000000003</v>
      </c>
      <c r="EO775" s="38">
        <v>-0.1348126</v>
      </c>
      <c r="EP775" s="38">
        <v>-9.7365599999999997E-2</v>
      </c>
      <c r="EQ775" s="38">
        <v>7.1620600000000006E-2</v>
      </c>
      <c r="ER775" s="38">
        <v>0.34676960000000001</v>
      </c>
      <c r="ES775" s="38">
        <v>0.70412580000000002</v>
      </c>
      <c r="ET775" s="38">
        <v>0.81416549999999999</v>
      </c>
      <c r="EU775" s="38">
        <v>0.7950585</v>
      </c>
      <c r="EV775" s="38">
        <v>0.85268189999999999</v>
      </c>
      <c r="EW775" s="38">
        <v>0.81418710000000005</v>
      </c>
      <c r="EX775" s="38">
        <v>0.78055850000000004</v>
      </c>
      <c r="EY775" s="38">
        <v>0.78575740000000005</v>
      </c>
      <c r="EZ775" s="38">
        <v>0.68403530000000001</v>
      </c>
      <c r="FA775" s="38">
        <v>0.6678946</v>
      </c>
      <c r="FB775" s="38">
        <v>82.995850000000004</v>
      </c>
      <c r="FC775" s="38">
        <v>81.465170000000001</v>
      </c>
      <c r="FD775" s="38">
        <v>79.89828</v>
      </c>
      <c r="FE775" s="38">
        <v>78.421670000000006</v>
      </c>
      <c r="FF775" s="38">
        <v>78.023330000000001</v>
      </c>
      <c r="FG775" s="38">
        <v>77.300669999999997</v>
      </c>
      <c r="FH775" s="38">
        <v>76.484840000000005</v>
      </c>
      <c r="FI775" s="38">
        <v>77.673069999999996</v>
      </c>
      <c r="FJ775" s="38">
        <v>81.675250000000005</v>
      </c>
      <c r="FK775" s="38">
        <v>84.561260000000004</v>
      </c>
      <c r="FL775" s="38">
        <v>87.724360000000004</v>
      </c>
      <c r="FM775" s="38">
        <v>91.294849999999997</v>
      </c>
      <c r="FN775" s="38">
        <v>95.136210000000005</v>
      </c>
      <c r="FO775" s="38">
        <v>96.976749999999996</v>
      </c>
      <c r="FP775" s="38">
        <v>97.845029999999994</v>
      </c>
      <c r="FQ775" s="38">
        <v>98.36497</v>
      </c>
      <c r="FR775" s="38">
        <v>98.566149999999993</v>
      </c>
      <c r="FS775" s="38">
        <v>98.238280000000003</v>
      </c>
      <c r="FT775" s="38">
        <v>97.171000000000006</v>
      </c>
      <c r="FU775" s="38">
        <v>94.498410000000007</v>
      </c>
      <c r="FV775" s="38">
        <v>91.059659999999994</v>
      </c>
      <c r="FW775">
        <v>87.451740000000001</v>
      </c>
      <c r="FX775">
        <v>84.369129999999998</v>
      </c>
      <c r="FY775">
        <v>81.986329999999995</v>
      </c>
      <c r="FZ775">
        <v>8.7549100000000005E-2</v>
      </c>
      <c r="GA775">
        <v>0.65170629999999996</v>
      </c>
      <c r="GB775">
        <v>1</v>
      </c>
    </row>
    <row r="776" spans="1:184" x14ac:dyDescent="0.3">
      <c r="A776" t="s">
        <v>279</v>
      </c>
      <c r="B776" t="s">
        <v>187</v>
      </c>
      <c r="C776" t="s">
        <v>1</v>
      </c>
      <c r="D776" t="s">
        <v>1</v>
      </c>
      <c r="E776" t="s">
        <v>1</v>
      </c>
      <c r="F776" t="s">
        <v>1</v>
      </c>
      <c r="G776" t="s">
        <v>1</v>
      </c>
      <c r="H776" s="40" t="s">
        <v>1</v>
      </c>
      <c r="I776" s="18" t="s">
        <v>1</v>
      </c>
      <c r="J776" s="38" t="s">
        <v>1</v>
      </c>
      <c r="K776" s="18">
        <v>44792</v>
      </c>
      <c r="L776" s="38">
        <v>6557</v>
      </c>
      <c r="M776" s="38">
        <v>6557</v>
      </c>
      <c r="N776" s="38">
        <v>14.866199999999999</v>
      </c>
      <c r="O776" s="38">
        <v>13.94542</v>
      </c>
      <c r="P776" s="38">
        <v>13.33067</v>
      </c>
      <c r="Q776" s="38">
        <v>13.128399999999999</v>
      </c>
      <c r="R776" s="38">
        <v>13.507999999999999</v>
      </c>
      <c r="S776" s="38">
        <v>14.57371</v>
      </c>
      <c r="T776" s="38">
        <v>15.705019999999999</v>
      </c>
      <c r="U776" s="38">
        <v>17.470120000000001</v>
      </c>
      <c r="V776" s="38">
        <v>20.30518</v>
      </c>
      <c r="W776" s="38">
        <v>22.841280000000001</v>
      </c>
      <c r="X776" s="38">
        <v>25.277380000000001</v>
      </c>
      <c r="Y776" s="38">
        <v>27.249970000000001</v>
      </c>
      <c r="Z776" s="38">
        <v>28.641960000000001</v>
      </c>
      <c r="AA776" s="38">
        <v>29.919440000000002</v>
      </c>
      <c r="AB776" s="38">
        <v>30.70872</v>
      </c>
      <c r="AC776" s="38">
        <v>31.064520000000002</v>
      </c>
      <c r="AD776" s="38">
        <v>30.771419999999999</v>
      </c>
      <c r="AE776" s="38">
        <v>29.229019999999998</v>
      </c>
      <c r="AF776" s="38">
        <v>27.175170000000001</v>
      </c>
      <c r="AG776" s="38">
        <v>25.464469999999999</v>
      </c>
      <c r="AH776" s="38">
        <v>23.698789999999999</v>
      </c>
      <c r="AI776" s="38">
        <v>21.333680000000001</v>
      </c>
      <c r="AJ776" s="38">
        <v>18.704930000000001</v>
      </c>
      <c r="AK776" s="38">
        <v>16.561440000000001</v>
      </c>
      <c r="AL776" s="38">
        <v>-0.20316020000000001</v>
      </c>
      <c r="AM776" s="38">
        <v>-0.16705590000000001</v>
      </c>
      <c r="AN776" s="38">
        <v>-0.13302539999999999</v>
      </c>
      <c r="AO776" s="38">
        <v>-8.0072900000000002E-2</v>
      </c>
      <c r="AP776" s="38">
        <v>-8.1938800000000006E-2</v>
      </c>
      <c r="AQ776" s="38">
        <v>-6.6579899999999997E-2</v>
      </c>
      <c r="AR776" s="38">
        <v>-0.11533409999999999</v>
      </c>
      <c r="AS776" s="38">
        <v>0.10358779999999999</v>
      </c>
      <c r="AT776" s="38">
        <v>8.8897000000000004E-2</v>
      </c>
      <c r="AU776" s="38">
        <v>-1.3118400000000001E-2</v>
      </c>
      <c r="AV776" s="38">
        <v>-3.1299399999999998E-2</v>
      </c>
      <c r="AW776" s="38">
        <v>-1.1470599999999999E-2</v>
      </c>
      <c r="AX776" s="38">
        <v>1.0924E-2</v>
      </c>
      <c r="AY776" s="38">
        <v>8.0374000000000001E-3</v>
      </c>
      <c r="AZ776" s="38">
        <v>-0.2108197</v>
      </c>
      <c r="BA776" s="38">
        <v>-0.26788479999999998</v>
      </c>
      <c r="BB776" s="38">
        <v>-0.18113470000000001</v>
      </c>
      <c r="BC776" s="38">
        <v>-2.8970800000000001E-2</v>
      </c>
      <c r="BD776" s="38">
        <v>-2.4353199999999998E-2</v>
      </c>
      <c r="BE776" s="38">
        <v>3.8749600000000002E-2</v>
      </c>
      <c r="BF776" s="38">
        <v>7.5497999999999997E-3</v>
      </c>
      <c r="BG776" s="38">
        <v>6.0066599999999998E-2</v>
      </c>
      <c r="BH776" s="38">
        <v>8.2607899999999998E-2</v>
      </c>
      <c r="BI776" s="38">
        <v>4.6231700000000001E-2</v>
      </c>
      <c r="BJ776" s="38">
        <v>-0.16151940000000001</v>
      </c>
      <c r="BK776" s="38">
        <v>-0.13594059999999999</v>
      </c>
      <c r="BL776" s="38">
        <v>-0.1066293</v>
      </c>
      <c r="BM776" s="38">
        <v>-5.6073100000000001E-2</v>
      </c>
      <c r="BN776" s="38">
        <v>-5.7036499999999997E-2</v>
      </c>
      <c r="BO776" s="38">
        <v>-3.3418900000000001E-2</v>
      </c>
      <c r="BP776" s="38">
        <v>-6.6603700000000002E-2</v>
      </c>
      <c r="BQ776" s="38">
        <v>0.1222372</v>
      </c>
      <c r="BR776" s="38">
        <v>0.1211622</v>
      </c>
      <c r="BS776" s="38">
        <v>3.2004900000000003E-2</v>
      </c>
      <c r="BT776" s="38">
        <v>5.1999000000000004E-3</v>
      </c>
      <c r="BU776" s="38">
        <v>7.6086000000000001E-3</v>
      </c>
      <c r="BV776" s="38">
        <v>2.33037E-2</v>
      </c>
      <c r="BW776" s="38">
        <v>3.09906E-2</v>
      </c>
      <c r="BX776" s="38">
        <v>-0.1644642</v>
      </c>
      <c r="BY776" s="38">
        <v>-0.20513029999999999</v>
      </c>
      <c r="BZ776" s="38">
        <v>-0.113092</v>
      </c>
      <c r="CA776" s="38">
        <v>3.0824500000000001E-2</v>
      </c>
      <c r="CB776" s="38">
        <v>2.1429199999999999E-2</v>
      </c>
      <c r="CC776" s="38">
        <v>8.7718699999999997E-2</v>
      </c>
      <c r="CD776" s="38">
        <v>4.8644699999999999E-2</v>
      </c>
      <c r="CE776" s="38">
        <v>0.1259325</v>
      </c>
      <c r="CF776" s="38">
        <v>0.1375275</v>
      </c>
      <c r="CG776" s="38">
        <v>8.6053500000000005E-2</v>
      </c>
      <c r="CH776" s="38">
        <v>-0.1326792</v>
      </c>
      <c r="CI776" s="38">
        <v>-0.1143903</v>
      </c>
      <c r="CJ776" s="38">
        <v>-8.8347499999999995E-2</v>
      </c>
      <c r="CK776" s="38">
        <v>-3.9450800000000001E-2</v>
      </c>
      <c r="CL776" s="38">
        <v>-3.9789400000000003E-2</v>
      </c>
      <c r="CM776" s="38">
        <v>-1.0451800000000001E-2</v>
      </c>
      <c r="CN776" s="38">
        <v>-3.2853100000000003E-2</v>
      </c>
      <c r="CO776" s="38">
        <v>0.13515369999999999</v>
      </c>
      <c r="CP776" s="38">
        <v>0.143509</v>
      </c>
      <c r="CQ776" s="38">
        <v>6.3257099999999997E-2</v>
      </c>
      <c r="CR776" s="38">
        <v>3.0479200000000001E-2</v>
      </c>
      <c r="CS776" s="38">
        <v>2.0822799999999999E-2</v>
      </c>
      <c r="CT776" s="38">
        <v>3.1877799999999998E-2</v>
      </c>
      <c r="CU776" s="38">
        <v>4.6887999999999999E-2</v>
      </c>
      <c r="CV776" s="38">
        <v>-0.13235859999999999</v>
      </c>
      <c r="CW776" s="38">
        <v>-0.1616667</v>
      </c>
      <c r="CX776" s="38">
        <v>-6.5965800000000005E-2</v>
      </c>
      <c r="CY776" s="38">
        <v>7.2238499999999997E-2</v>
      </c>
      <c r="CZ776" s="38">
        <v>5.3137999999999998E-2</v>
      </c>
      <c r="DA776" s="38">
        <v>0.12163450000000001</v>
      </c>
      <c r="DB776" s="38">
        <v>7.7106800000000003E-2</v>
      </c>
      <c r="DC776" s="38">
        <v>0.17155090000000001</v>
      </c>
      <c r="DD776" s="38">
        <v>0.17556450000000001</v>
      </c>
      <c r="DE776" s="38">
        <v>0.113634</v>
      </c>
      <c r="DF776" s="38">
        <v>-0.103839</v>
      </c>
      <c r="DG776" s="38">
        <v>-9.2840000000000006E-2</v>
      </c>
      <c r="DH776" s="38">
        <v>-7.0065699999999995E-2</v>
      </c>
      <c r="DI776" s="38">
        <v>-2.2828600000000001E-2</v>
      </c>
      <c r="DJ776" s="38">
        <v>-2.2542199999999998E-2</v>
      </c>
      <c r="DK776" s="38">
        <v>1.2515399999999999E-2</v>
      </c>
      <c r="DL776" s="38">
        <v>8.9740000000000002E-4</v>
      </c>
      <c r="DM776" s="38">
        <v>0.14807029999999999</v>
      </c>
      <c r="DN776" s="38">
        <v>0.16585569999999999</v>
      </c>
      <c r="DO776" s="38">
        <v>9.4509300000000004E-2</v>
      </c>
      <c r="DP776" s="38">
        <v>5.5758500000000003E-2</v>
      </c>
      <c r="DQ776" s="38">
        <v>3.4036999999999998E-2</v>
      </c>
      <c r="DR776" s="38">
        <v>4.0451899999999999E-2</v>
      </c>
      <c r="DS776" s="38">
        <v>6.2785300000000002E-2</v>
      </c>
      <c r="DT776" s="38">
        <v>-0.10025290000000001</v>
      </c>
      <c r="DU776" s="38">
        <v>-0.11820310000000001</v>
      </c>
      <c r="DV776" s="38">
        <v>-1.8839600000000001E-2</v>
      </c>
      <c r="DW776" s="38">
        <v>0.1136525</v>
      </c>
      <c r="DX776" s="38">
        <v>8.4846900000000003E-2</v>
      </c>
      <c r="DY776" s="38">
        <v>0.1555503</v>
      </c>
      <c r="DZ776" s="38">
        <v>0.105569</v>
      </c>
      <c r="EA776" s="38">
        <v>0.21716940000000001</v>
      </c>
      <c r="EB776" s="38">
        <v>0.2136016</v>
      </c>
      <c r="EC776" s="38">
        <v>0.14121449999999999</v>
      </c>
      <c r="ED776" s="38">
        <v>-6.2198200000000002E-2</v>
      </c>
      <c r="EE776" s="38">
        <v>-6.17247E-2</v>
      </c>
      <c r="EF776" s="38">
        <v>-4.3669699999999999E-2</v>
      </c>
      <c r="EG776" s="38">
        <v>1.1712000000000001E-3</v>
      </c>
      <c r="EH776" s="38">
        <v>2.3600000000000001E-3</v>
      </c>
      <c r="EI776" s="38">
        <v>4.5676399999999999E-2</v>
      </c>
      <c r="EJ776" s="38">
        <v>4.96278E-2</v>
      </c>
      <c r="EK776" s="38">
        <v>0.1667197</v>
      </c>
      <c r="EL776" s="38">
        <v>0.19812099999999999</v>
      </c>
      <c r="EM776" s="38">
        <v>0.13963249999999999</v>
      </c>
      <c r="EN776" s="38">
        <v>9.2257800000000001E-2</v>
      </c>
      <c r="EO776" s="38">
        <v>5.3116200000000002E-2</v>
      </c>
      <c r="EP776" s="38">
        <v>5.2831599999999999E-2</v>
      </c>
      <c r="EQ776" s="38">
        <v>8.5738499999999995E-2</v>
      </c>
      <c r="ER776" s="38">
        <v>-5.3897500000000001E-2</v>
      </c>
      <c r="ES776" s="38">
        <v>-5.5448699999999997E-2</v>
      </c>
      <c r="ET776" s="38">
        <v>4.92031E-2</v>
      </c>
      <c r="EU776" s="38">
        <v>0.17344770000000001</v>
      </c>
      <c r="EV776" s="38">
        <v>0.1306293</v>
      </c>
      <c r="EW776" s="38">
        <v>0.20451929999999999</v>
      </c>
      <c r="EX776" s="38">
        <v>0.14666380000000001</v>
      </c>
      <c r="EY776" s="38">
        <v>0.28303519999999999</v>
      </c>
      <c r="EZ776" s="38">
        <v>0.26852110000000001</v>
      </c>
      <c r="FA776" s="38">
        <v>0.18103630000000001</v>
      </c>
      <c r="FB776" s="38">
        <v>79.185820000000007</v>
      </c>
      <c r="FC776" s="38">
        <v>77.736090000000004</v>
      </c>
      <c r="FD776" s="38">
        <v>75.789349999999999</v>
      </c>
      <c r="FE776" s="38">
        <v>74.07687</v>
      </c>
      <c r="FF776" s="38">
        <v>72.376750000000001</v>
      </c>
      <c r="FG776" s="38">
        <v>71.709130000000002</v>
      </c>
      <c r="FH776" s="38">
        <v>70.762469999999993</v>
      </c>
      <c r="FI776" s="38">
        <v>72.514700000000005</v>
      </c>
      <c r="FJ776" s="38">
        <v>76.12012</v>
      </c>
      <c r="FK776" s="38">
        <v>80.244929999999997</v>
      </c>
      <c r="FL776" s="38">
        <v>84.812899999999999</v>
      </c>
      <c r="FM776" s="38">
        <v>89.016409999999993</v>
      </c>
      <c r="FN776" s="38">
        <v>92.546469999999999</v>
      </c>
      <c r="FO776" s="38">
        <v>95.470470000000006</v>
      </c>
      <c r="FP776" s="38">
        <v>98.409540000000007</v>
      </c>
      <c r="FQ776" s="38">
        <v>100.1216</v>
      </c>
      <c r="FR776" s="38">
        <v>100.6781</v>
      </c>
      <c r="FS776" s="38">
        <v>99.89134</v>
      </c>
      <c r="FT776" s="38">
        <v>97.667580000000001</v>
      </c>
      <c r="FU776" s="38">
        <v>94.321619999999996</v>
      </c>
      <c r="FV776" s="38">
        <v>90.053579999999997</v>
      </c>
      <c r="FW776">
        <v>86.701189999999997</v>
      </c>
      <c r="FX776">
        <v>83.907290000000003</v>
      </c>
      <c r="FY776">
        <v>81.071219999999997</v>
      </c>
      <c r="FZ776">
        <v>5.5460799999999998E-2</v>
      </c>
      <c r="GA776">
        <v>0.46422340000000001</v>
      </c>
      <c r="GB776">
        <v>1</v>
      </c>
    </row>
    <row r="777" spans="1:184" x14ac:dyDescent="0.3">
      <c r="A777" t="s">
        <v>279</v>
      </c>
      <c r="B777" t="s">
        <v>187</v>
      </c>
      <c r="C777" t="s">
        <v>1</v>
      </c>
      <c r="D777" t="s">
        <v>1</v>
      </c>
      <c r="E777" t="s">
        <v>1</v>
      </c>
      <c r="F777" t="s">
        <v>1</v>
      </c>
      <c r="G777" t="s">
        <v>1</v>
      </c>
      <c r="H777" s="40" t="s">
        <v>1</v>
      </c>
      <c r="I777" s="18" t="s">
        <v>1</v>
      </c>
      <c r="J777" s="38" t="s">
        <v>1</v>
      </c>
      <c r="K777" s="18">
        <v>44805</v>
      </c>
      <c r="L777" s="38">
        <v>6553</v>
      </c>
      <c r="M777" s="38">
        <v>6553</v>
      </c>
      <c r="N777" s="38">
        <v>13.80528</v>
      </c>
      <c r="O777" s="38">
        <v>12.98414</v>
      </c>
      <c r="P777" s="38">
        <v>12.482189999999999</v>
      </c>
      <c r="Q777" s="38">
        <v>12.33784</v>
      </c>
      <c r="R777" s="38">
        <v>12.809810000000001</v>
      </c>
      <c r="S777" s="38">
        <v>13.86131</v>
      </c>
      <c r="T777" s="38">
        <v>15.03196</v>
      </c>
      <c r="U777" s="38">
        <v>16.944990000000001</v>
      </c>
      <c r="V777" s="38">
        <v>19.984089999999998</v>
      </c>
      <c r="W777" s="38">
        <v>22.771660000000001</v>
      </c>
      <c r="X777" s="38">
        <v>25.338429999999999</v>
      </c>
      <c r="Y777" s="38">
        <v>27.362359999999999</v>
      </c>
      <c r="Z777" s="38">
        <v>28.755700000000001</v>
      </c>
      <c r="AA777" s="38">
        <v>30.116379999999999</v>
      </c>
      <c r="AB777" s="38">
        <v>31.06617</v>
      </c>
      <c r="AC777" s="38">
        <v>31.457730000000002</v>
      </c>
      <c r="AD777" s="38">
        <v>31.16544</v>
      </c>
      <c r="AE777" s="38">
        <v>29.41619</v>
      </c>
      <c r="AF777" s="38">
        <v>27.23424</v>
      </c>
      <c r="AG777" s="38">
        <v>25.23291</v>
      </c>
      <c r="AH777" s="38">
        <v>23.293389999999999</v>
      </c>
      <c r="AI777" s="38">
        <v>20.632300000000001</v>
      </c>
      <c r="AJ777" s="38">
        <v>17.97972</v>
      </c>
      <c r="AK777" s="38">
        <v>16.132090000000002</v>
      </c>
      <c r="AL777" s="38">
        <v>-0.22780429999999999</v>
      </c>
      <c r="AM777" s="38">
        <v>-0.1894373</v>
      </c>
      <c r="AN777" s="38">
        <v>-0.17246520000000001</v>
      </c>
      <c r="AO777" s="38">
        <v>-0.17137949999999999</v>
      </c>
      <c r="AP777" s="38">
        <v>-0.1762706</v>
      </c>
      <c r="AQ777" s="38">
        <v>-0.23571619999999999</v>
      </c>
      <c r="AR777" s="38">
        <v>-0.33260580000000001</v>
      </c>
      <c r="AS777" s="38">
        <v>0.18247820000000001</v>
      </c>
      <c r="AT777" s="38">
        <v>0.26168629999999998</v>
      </c>
      <c r="AU777" s="38">
        <v>0.29711739999999998</v>
      </c>
      <c r="AV777" s="38">
        <v>0.32616270000000003</v>
      </c>
      <c r="AW777" s="38">
        <v>0.22592400000000001</v>
      </c>
      <c r="AX777" s="38">
        <v>2.34795E-2</v>
      </c>
      <c r="AY777" s="38">
        <v>-0.1784279</v>
      </c>
      <c r="AZ777" s="38">
        <v>-0.29589919999999997</v>
      </c>
      <c r="BA777" s="38">
        <v>-0.49365809999999999</v>
      </c>
      <c r="BB777" s="38">
        <v>-0.48593239999999999</v>
      </c>
      <c r="BC777" s="38">
        <v>-0.51633790000000002</v>
      </c>
      <c r="BD777" s="38">
        <v>-0.4243208</v>
      </c>
      <c r="BE777" s="38">
        <v>-0.52821799999999997</v>
      </c>
      <c r="BF777" s="38">
        <v>-0.33456580000000002</v>
      </c>
      <c r="BG777" s="38">
        <v>-0.31770419999999999</v>
      </c>
      <c r="BH777" s="38">
        <v>-0.33080039999999999</v>
      </c>
      <c r="BI777" s="38">
        <v>-0.3205385</v>
      </c>
      <c r="BJ777" s="38">
        <v>-0.18896660000000001</v>
      </c>
      <c r="BK777" s="38">
        <v>-0.1592095</v>
      </c>
      <c r="BL777" s="38">
        <v>-0.1513611</v>
      </c>
      <c r="BM777" s="38">
        <v>-0.15739040000000001</v>
      </c>
      <c r="BN777" s="38">
        <v>-0.1640334</v>
      </c>
      <c r="BO777" s="38">
        <v>-0.2181613</v>
      </c>
      <c r="BP777" s="38">
        <v>-0.29778860000000001</v>
      </c>
      <c r="BQ777" s="38">
        <v>0.2036779</v>
      </c>
      <c r="BR777" s="38">
        <v>0.2900219</v>
      </c>
      <c r="BS777" s="38">
        <v>0.32886569999999998</v>
      </c>
      <c r="BT777" s="38">
        <v>0.35615980000000003</v>
      </c>
      <c r="BU777" s="38">
        <v>0.24453230000000001</v>
      </c>
      <c r="BV777" s="38">
        <v>3.4037100000000001E-2</v>
      </c>
      <c r="BW777" s="38">
        <v>-0.1504846</v>
      </c>
      <c r="BX777" s="38">
        <v>-0.2593396</v>
      </c>
      <c r="BY777" s="38">
        <v>-0.44401950000000001</v>
      </c>
      <c r="BZ777" s="38">
        <v>-0.42996319999999999</v>
      </c>
      <c r="CA777" s="38">
        <v>-0.46096599999999999</v>
      </c>
      <c r="CB777" s="38">
        <v>-0.36472840000000001</v>
      </c>
      <c r="CC777" s="38">
        <v>-0.47618349999999998</v>
      </c>
      <c r="CD777" s="38">
        <v>-0.27894180000000002</v>
      </c>
      <c r="CE777" s="38">
        <v>-0.25884010000000002</v>
      </c>
      <c r="CF777" s="38">
        <v>-0.27738489999999999</v>
      </c>
      <c r="CG777" s="38">
        <v>-0.27344099999999999</v>
      </c>
      <c r="CH777" s="38">
        <v>-0.16206780000000001</v>
      </c>
      <c r="CI777" s="38">
        <v>-0.13827390000000001</v>
      </c>
      <c r="CJ777" s="38">
        <v>-0.13674439999999999</v>
      </c>
      <c r="CK777" s="38">
        <v>-0.14770150000000001</v>
      </c>
      <c r="CL777" s="38">
        <v>-0.1555579</v>
      </c>
      <c r="CM777" s="38">
        <v>-0.20600289999999999</v>
      </c>
      <c r="CN777" s="38">
        <v>-0.27367439999999998</v>
      </c>
      <c r="CO777" s="38">
        <v>0.21836069999999999</v>
      </c>
      <c r="CP777" s="38">
        <v>0.30964710000000001</v>
      </c>
      <c r="CQ777" s="38">
        <v>0.35085450000000001</v>
      </c>
      <c r="CR777" s="38">
        <v>0.37693569999999998</v>
      </c>
      <c r="CS777" s="38">
        <v>0.25742019999999999</v>
      </c>
      <c r="CT777" s="38">
        <v>4.1349200000000003E-2</v>
      </c>
      <c r="CU777" s="38">
        <v>-0.1311312</v>
      </c>
      <c r="CV777" s="38">
        <v>-0.23401849999999999</v>
      </c>
      <c r="CW777" s="38">
        <v>-0.40964</v>
      </c>
      <c r="CX777" s="38">
        <v>-0.39119910000000002</v>
      </c>
      <c r="CY777" s="38">
        <v>-0.42261559999999998</v>
      </c>
      <c r="CZ777" s="38">
        <v>-0.32345489999999999</v>
      </c>
      <c r="DA777" s="38">
        <v>-0.44014449999999999</v>
      </c>
      <c r="DB777" s="38">
        <v>-0.24041680000000001</v>
      </c>
      <c r="DC777" s="38">
        <v>-0.21807109999999999</v>
      </c>
      <c r="DD777" s="38">
        <v>-0.2403894</v>
      </c>
      <c r="DE777" s="38">
        <v>-0.24082139999999999</v>
      </c>
      <c r="DF777" s="38">
        <v>-0.13516900000000001</v>
      </c>
      <c r="DG777" s="38">
        <v>-0.1173382</v>
      </c>
      <c r="DH777" s="38">
        <v>-0.12212779999999999</v>
      </c>
      <c r="DI777" s="38">
        <v>-0.13801269999999999</v>
      </c>
      <c r="DJ777" s="38">
        <v>-0.1470824</v>
      </c>
      <c r="DK777" s="38">
        <v>-0.1938444</v>
      </c>
      <c r="DL777" s="38">
        <v>-0.24956020000000001</v>
      </c>
      <c r="DM777" s="38">
        <v>0.23304349999999999</v>
      </c>
      <c r="DN777" s="38">
        <v>0.32927240000000002</v>
      </c>
      <c r="DO777" s="38">
        <v>0.37284329999999999</v>
      </c>
      <c r="DP777" s="38">
        <v>0.3977115</v>
      </c>
      <c r="DQ777" s="38">
        <v>0.2703082</v>
      </c>
      <c r="DR777" s="38">
        <v>4.86614E-2</v>
      </c>
      <c r="DS777" s="38">
        <v>-0.1117778</v>
      </c>
      <c r="DT777" s="38">
        <v>-0.20869740000000001</v>
      </c>
      <c r="DU777" s="38">
        <v>-0.3752605</v>
      </c>
      <c r="DV777" s="38">
        <v>-0.352435</v>
      </c>
      <c r="DW777" s="38">
        <v>-0.38426519999999997</v>
      </c>
      <c r="DX777" s="38">
        <v>-0.28218140000000003</v>
      </c>
      <c r="DY777" s="38">
        <v>-0.40410560000000001</v>
      </c>
      <c r="DZ777" s="38">
        <v>-0.20189180000000001</v>
      </c>
      <c r="EA777" s="38">
        <v>-0.17730199999999999</v>
      </c>
      <c r="EB777" s="38">
        <v>-0.20339399999999999</v>
      </c>
      <c r="EC777" s="38">
        <v>-0.20820179999999999</v>
      </c>
      <c r="ED777" s="38">
        <v>-9.6331299999999995E-2</v>
      </c>
      <c r="EE777" s="38">
        <v>-8.7110400000000004E-2</v>
      </c>
      <c r="EF777" s="38">
        <v>-0.10102369999999999</v>
      </c>
      <c r="EG777" s="38">
        <v>-0.12402349999999999</v>
      </c>
      <c r="EH777" s="38">
        <v>-0.1348452</v>
      </c>
      <c r="EI777" s="38">
        <v>-0.17628959999999999</v>
      </c>
      <c r="EJ777" s="38">
        <v>-0.21474299999999999</v>
      </c>
      <c r="EK777" s="38">
        <v>0.2542432</v>
      </c>
      <c r="EL777" s="38">
        <v>0.35760799999999998</v>
      </c>
      <c r="EM777" s="38">
        <v>0.4045916</v>
      </c>
      <c r="EN777" s="38">
        <v>0.42770859999999999</v>
      </c>
      <c r="EO777" s="38">
        <v>0.28891640000000002</v>
      </c>
      <c r="EP777" s="38">
        <v>5.9218899999999998E-2</v>
      </c>
      <c r="EQ777" s="38">
        <v>-8.3834500000000006E-2</v>
      </c>
      <c r="ER777" s="38">
        <v>-0.17213780000000001</v>
      </c>
      <c r="ES777" s="38">
        <v>-0.32562190000000002</v>
      </c>
      <c r="ET777" s="38">
        <v>-0.2964658</v>
      </c>
      <c r="EU777" s="38">
        <v>-0.3288933</v>
      </c>
      <c r="EV777" s="38">
        <v>-0.22258890000000001</v>
      </c>
      <c r="EW777" s="38">
        <v>-0.35207100000000002</v>
      </c>
      <c r="EX777" s="38">
        <v>-0.1462678</v>
      </c>
      <c r="EY777" s="38">
        <v>-0.1184379</v>
      </c>
      <c r="EZ777" s="38">
        <v>-0.14997849999999999</v>
      </c>
      <c r="FA777" s="38">
        <v>-0.16110430000000001</v>
      </c>
      <c r="FB777" s="38">
        <v>77.392169999999993</v>
      </c>
      <c r="FC777" s="38">
        <v>75.397149999999996</v>
      </c>
      <c r="FD777" s="38">
        <v>73.811859999999996</v>
      </c>
      <c r="FE777" s="38">
        <v>72.497129999999999</v>
      </c>
      <c r="FF777" s="38">
        <v>71.35772</v>
      </c>
      <c r="FG777" s="38">
        <v>70.151110000000003</v>
      </c>
      <c r="FH777" s="38">
        <v>69.567409999999995</v>
      </c>
      <c r="FI777" s="38">
        <v>71.378069999999994</v>
      </c>
      <c r="FJ777" s="38">
        <v>76.102130000000002</v>
      </c>
      <c r="FK777" s="38">
        <v>81.310739999999996</v>
      </c>
      <c r="FL777" s="38">
        <v>86.260210000000001</v>
      </c>
      <c r="FM777" s="38">
        <v>90.544569999999993</v>
      </c>
      <c r="FN777" s="38">
        <v>94.41489</v>
      </c>
      <c r="FO777" s="38">
        <v>97.545969999999997</v>
      </c>
      <c r="FP777" s="38">
        <v>100.157</v>
      </c>
      <c r="FQ777" s="38">
        <v>101.7668</v>
      </c>
      <c r="FR777" s="38">
        <v>102.19159999999999</v>
      </c>
      <c r="FS777" s="38">
        <v>101.4817</v>
      </c>
      <c r="FT777" s="38">
        <v>100.05589999999999</v>
      </c>
      <c r="FU777" s="38">
        <v>95.725909999999999</v>
      </c>
      <c r="FV777" s="38">
        <v>91.187709999999996</v>
      </c>
      <c r="FW777">
        <v>87.103999999999999</v>
      </c>
      <c r="FX777">
        <v>84.756010000000003</v>
      </c>
      <c r="FY777">
        <v>82.777569999999997</v>
      </c>
      <c r="FZ777">
        <v>6.7038500000000001E-2</v>
      </c>
      <c r="GA777">
        <v>0.52120659999999996</v>
      </c>
      <c r="GB777">
        <v>1</v>
      </c>
    </row>
    <row r="778" spans="1:184" x14ac:dyDescent="0.3">
      <c r="A778" t="s">
        <v>279</v>
      </c>
      <c r="B778" t="s">
        <v>187</v>
      </c>
      <c r="C778" t="s">
        <v>1</v>
      </c>
      <c r="D778" t="s">
        <v>1</v>
      </c>
      <c r="E778" t="s">
        <v>1</v>
      </c>
      <c r="F778" t="s">
        <v>1</v>
      </c>
      <c r="G778" t="s">
        <v>1</v>
      </c>
      <c r="H778" s="40" t="s">
        <v>1</v>
      </c>
      <c r="I778" s="18" t="s">
        <v>1</v>
      </c>
      <c r="J778" s="38" t="s">
        <v>1</v>
      </c>
      <c r="K778" s="18">
        <v>44809</v>
      </c>
      <c r="L778" s="38">
        <v>6552</v>
      </c>
      <c r="M778" s="38">
        <v>6552</v>
      </c>
      <c r="N778" s="38">
        <v>16.35097</v>
      </c>
      <c r="O778" s="38">
        <v>15.216519999999999</v>
      </c>
      <c r="P778" s="38">
        <v>14.39418</v>
      </c>
      <c r="Q778" s="38">
        <v>13.92605</v>
      </c>
      <c r="R778" s="38">
        <v>14.009460000000001</v>
      </c>
      <c r="S778" s="38">
        <v>14.472110000000001</v>
      </c>
      <c r="T778" s="38">
        <v>14.939410000000001</v>
      </c>
      <c r="U778" s="38">
        <v>16.254819999999999</v>
      </c>
      <c r="V778" s="38">
        <v>18.39658</v>
      </c>
      <c r="W778" s="38">
        <v>20.786549999999998</v>
      </c>
      <c r="X778" s="38">
        <v>23.091380000000001</v>
      </c>
      <c r="Y778" s="38">
        <v>25.034310000000001</v>
      </c>
      <c r="Z778" s="38">
        <v>26.435300000000002</v>
      </c>
      <c r="AA778" s="38">
        <v>27.424199999999999</v>
      </c>
      <c r="AB778" s="38">
        <v>28.01951</v>
      </c>
      <c r="AC778" s="38">
        <v>28.521820000000002</v>
      </c>
      <c r="AD778" s="38">
        <v>28.753170000000001</v>
      </c>
      <c r="AE778" s="38">
        <v>28.485700000000001</v>
      </c>
      <c r="AF778" s="38">
        <v>27.735659999999999</v>
      </c>
      <c r="AG778" s="38">
        <v>26.34751</v>
      </c>
      <c r="AH778" s="38">
        <v>24.947980000000001</v>
      </c>
      <c r="AI778" s="38">
        <v>22.928180000000001</v>
      </c>
      <c r="AJ778" s="38">
        <v>20.234719999999999</v>
      </c>
      <c r="AK778" s="38">
        <v>18.234030000000001</v>
      </c>
      <c r="AL778" s="38">
        <v>0.64411770000000002</v>
      </c>
      <c r="AM778" s="38">
        <v>0.34055600000000003</v>
      </c>
      <c r="AN778" s="38">
        <v>0.18829899999999999</v>
      </c>
      <c r="AO778" s="38">
        <v>-0.14188249999999999</v>
      </c>
      <c r="AP778" s="38">
        <v>-0.320133</v>
      </c>
      <c r="AQ778" s="38">
        <v>-0.77245039999999998</v>
      </c>
      <c r="AR778" s="38">
        <v>-1.210766</v>
      </c>
      <c r="AS778" s="38">
        <v>-0.39134940000000001</v>
      </c>
      <c r="AT778" s="38">
        <v>8.6794999999999997E-3</v>
      </c>
      <c r="AU778" s="38">
        <v>0.2429732</v>
      </c>
      <c r="AV778" s="38">
        <v>4.9674999999999997E-2</v>
      </c>
      <c r="AW778" s="38">
        <v>0.17197960000000001</v>
      </c>
      <c r="AX778" s="38">
        <v>5.5011999999999998E-2</v>
      </c>
      <c r="AY778" s="38">
        <v>-0.24803249999999999</v>
      </c>
      <c r="AZ778" s="38">
        <v>-0.57303990000000005</v>
      </c>
      <c r="BA778" s="38">
        <v>-0.58236410000000005</v>
      </c>
      <c r="BB778" s="38">
        <v>-0.44393270000000001</v>
      </c>
      <c r="BC778" s="38">
        <v>-0.1538651</v>
      </c>
      <c r="BD778" s="38">
        <v>0.69546980000000003</v>
      </c>
      <c r="BE778" s="38">
        <v>0.7459382</v>
      </c>
      <c r="BF778" s="38">
        <v>0.91785859999999997</v>
      </c>
      <c r="BG778" s="38">
        <v>1.183718</v>
      </c>
      <c r="BH778" s="38">
        <v>0.87540839999999998</v>
      </c>
      <c r="BI778" s="38">
        <v>0.63095250000000003</v>
      </c>
      <c r="BJ778" s="38">
        <v>0.70428630000000003</v>
      </c>
      <c r="BK778" s="38">
        <v>0.40032980000000001</v>
      </c>
      <c r="BL778" s="38">
        <v>0.24057490000000001</v>
      </c>
      <c r="BM778" s="38">
        <v>-9.7282400000000005E-2</v>
      </c>
      <c r="BN778" s="38">
        <v>-0.28032230000000002</v>
      </c>
      <c r="BO778" s="38">
        <v>-0.70864700000000003</v>
      </c>
      <c r="BP778" s="38">
        <v>-1.124654</v>
      </c>
      <c r="BQ778" s="38">
        <v>-0.32306459999999998</v>
      </c>
      <c r="BR778" s="38">
        <v>8.0718899999999996E-2</v>
      </c>
      <c r="BS778" s="38">
        <v>0.31780799999999998</v>
      </c>
      <c r="BT778" s="38">
        <v>0.13314719999999999</v>
      </c>
      <c r="BU778" s="38">
        <v>0.23712430000000001</v>
      </c>
      <c r="BV778" s="38">
        <v>9.1094999999999995E-2</v>
      </c>
      <c r="BW778" s="38">
        <v>-0.20806649999999999</v>
      </c>
      <c r="BX778" s="38">
        <v>-0.48418820000000001</v>
      </c>
      <c r="BY778" s="38">
        <v>-0.47311880000000001</v>
      </c>
      <c r="BZ778" s="38">
        <v>-0.32763589999999998</v>
      </c>
      <c r="CA778" s="38">
        <v>-1.9991499999999999E-2</v>
      </c>
      <c r="CB778" s="38">
        <v>0.86787579999999998</v>
      </c>
      <c r="CC778" s="38">
        <v>0.94543460000000001</v>
      </c>
      <c r="CD778" s="38">
        <v>1.1270720000000001</v>
      </c>
      <c r="CE778" s="38">
        <v>1.3627990000000001</v>
      </c>
      <c r="CF778" s="38">
        <v>1.04755</v>
      </c>
      <c r="CG778" s="38">
        <v>0.76694949999999995</v>
      </c>
      <c r="CH778" s="38">
        <v>0.74595889999999998</v>
      </c>
      <c r="CI778" s="38">
        <v>0.44172899999999998</v>
      </c>
      <c r="CJ778" s="38">
        <v>0.2767811</v>
      </c>
      <c r="CK778" s="38">
        <v>-6.6392599999999996E-2</v>
      </c>
      <c r="CL778" s="38">
        <v>-0.25274960000000002</v>
      </c>
      <c r="CM778" s="38">
        <v>-0.66445690000000002</v>
      </c>
      <c r="CN778" s="38">
        <v>-1.065013</v>
      </c>
      <c r="CO778" s="38">
        <v>-0.27577079999999998</v>
      </c>
      <c r="CP778" s="38">
        <v>0.13061320000000001</v>
      </c>
      <c r="CQ778" s="38">
        <v>0.36963829999999998</v>
      </c>
      <c r="CR778" s="38">
        <v>0.19095980000000001</v>
      </c>
      <c r="CS778" s="38">
        <v>0.28224339999999998</v>
      </c>
      <c r="CT778" s="38">
        <v>0.11608599999999999</v>
      </c>
      <c r="CU778" s="38">
        <v>-0.1803862</v>
      </c>
      <c r="CV778" s="38">
        <v>-0.42264970000000002</v>
      </c>
      <c r="CW778" s="38">
        <v>-0.39745589999999997</v>
      </c>
      <c r="CX778" s="38">
        <v>-0.24708920000000001</v>
      </c>
      <c r="CY778" s="38">
        <v>7.2728899999999999E-2</v>
      </c>
      <c r="CZ778" s="38">
        <v>0.98728360000000004</v>
      </c>
      <c r="DA778" s="38">
        <v>1.0836049999999999</v>
      </c>
      <c r="DB778" s="38">
        <v>1.271973</v>
      </c>
      <c r="DC778" s="38">
        <v>1.486831</v>
      </c>
      <c r="DD778" s="38">
        <v>1.1667749999999999</v>
      </c>
      <c r="DE778" s="38">
        <v>0.86114069999999998</v>
      </c>
      <c r="DF778" s="38">
        <v>0.78763159999999999</v>
      </c>
      <c r="DG778" s="38">
        <v>0.4831281</v>
      </c>
      <c r="DH778" s="38">
        <v>0.31298720000000002</v>
      </c>
      <c r="DI778" s="38">
        <v>-3.5502699999999998E-2</v>
      </c>
      <c r="DJ778" s="38">
        <v>-0.22517690000000001</v>
      </c>
      <c r="DK778" s="38">
        <v>-0.62026680000000001</v>
      </c>
      <c r="DL778" s="38">
        <v>-1.0053719999999999</v>
      </c>
      <c r="DM778" s="38">
        <v>-0.22847700000000001</v>
      </c>
      <c r="DN778" s="38">
        <v>0.18050749999999999</v>
      </c>
      <c r="DO778" s="38">
        <v>0.42146860000000003</v>
      </c>
      <c r="DP778" s="38">
        <v>0.2487724</v>
      </c>
      <c r="DQ778" s="38">
        <v>0.3273624</v>
      </c>
      <c r="DR778" s="38">
        <v>0.14107700000000001</v>
      </c>
      <c r="DS778" s="38">
        <v>-0.15270590000000001</v>
      </c>
      <c r="DT778" s="38">
        <v>-0.36111120000000002</v>
      </c>
      <c r="DU778" s="38">
        <v>-0.321793</v>
      </c>
      <c r="DV778" s="38">
        <v>-0.16654250000000001</v>
      </c>
      <c r="DW778" s="38">
        <v>0.1654494</v>
      </c>
      <c r="DX778" s="38">
        <v>1.1066910000000001</v>
      </c>
      <c r="DY778" s="38">
        <v>1.221776</v>
      </c>
      <c r="DZ778" s="38">
        <v>1.416873</v>
      </c>
      <c r="EA778" s="38">
        <v>1.610862</v>
      </c>
      <c r="EB778" s="38">
        <v>1.2859989999999999</v>
      </c>
      <c r="EC778" s="38">
        <v>0.95533179999999995</v>
      </c>
      <c r="ED778" s="38">
        <v>0.8478002</v>
      </c>
      <c r="EE778" s="38">
        <v>0.54290190000000005</v>
      </c>
      <c r="EF778" s="38">
        <v>0.36526310000000001</v>
      </c>
      <c r="EG778" s="38">
        <v>9.0972999999999991E-3</v>
      </c>
      <c r="EH778" s="38">
        <v>-0.18536620000000001</v>
      </c>
      <c r="EI778" s="38">
        <v>-0.55646340000000005</v>
      </c>
      <c r="EJ778" s="38">
        <v>-0.91926070000000004</v>
      </c>
      <c r="EK778" s="38">
        <v>-0.16019230000000001</v>
      </c>
      <c r="EL778" s="38">
        <v>0.25254690000000002</v>
      </c>
      <c r="EM778" s="38">
        <v>0.4963033</v>
      </c>
      <c r="EN778" s="38">
        <v>0.3322446</v>
      </c>
      <c r="EO778" s="38">
        <v>0.3925071</v>
      </c>
      <c r="EP778" s="38">
        <v>0.17716009999999999</v>
      </c>
      <c r="EQ778" s="38">
        <v>-0.11274000000000001</v>
      </c>
      <c r="ER778" s="38">
        <v>-0.27225939999999998</v>
      </c>
      <c r="ES778" s="38">
        <v>-0.21254770000000001</v>
      </c>
      <c r="ET778" s="38">
        <v>-5.02458E-2</v>
      </c>
      <c r="EU778" s="38">
        <v>0.2993229</v>
      </c>
      <c r="EV778" s="38">
        <v>1.2790969999999999</v>
      </c>
      <c r="EW778" s="38">
        <v>1.4212720000000001</v>
      </c>
      <c r="EX778" s="38">
        <v>1.6260870000000001</v>
      </c>
      <c r="EY778" s="38">
        <v>1.789944</v>
      </c>
      <c r="EZ778" s="38">
        <v>1.4581409999999999</v>
      </c>
      <c r="FA778" s="38">
        <v>1.091329</v>
      </c>
      <c r="FB778" s="38">
        <v>83.188640000000007</v>
      </c>
      <c r="FC778" s="38">
        <v>81.963399999999993</v>
      </c>
      <c r="FD778" s="38">
        <v>80.190280000000001</v>
      </c>
      <c r="FE778" s="38">
        <v>78.681920000000005</v>
      </c>
      <c r="FF778" s="38">
        <v>77.525630000000007</v>
      </c>
      <c r="FG778" s="38">
        <v>76.685010000000005</v>
      </c>
      <c r="FH778" s="38">
        <v>75.432910000000007</v>
      </c>
      <c r="FI778" s="38">
        <v>76.16592</v>
      </c>
      <c r="FJ778" s="38">
        <v>80.827250000000006</v>
      </c>
      <c r="FK778" s="38">
        <v>86.562100000000001</v>
      </c>
      <c r="FL778" s="38">
        <v>91.666749999999993</v>
      </c>
      <c r="FM778" s="38">
        <v>95.756839999999997</v>
      </c>
      <c r="FN778" s="38">
        <v>99.807019999999994</v>
      </c>
      <c r="FO778" s="38">
        <v>103.0347</v>
      </c>
      <c r="FP778" s="38">
        <v>105.0924</v>
      </c>
      <c r="FQ778" s="38">
        <v>106.5849</v>
      </c>
      <c r="FR778" s="38">
        <v>107.1623</v>
      </c>
      <c r="FS778" s="38">
        <v>106.5543</v>
      </c>
      <c r="FT778" s="38">
        <v>104.2811</v>
      </c>
      <c r="FU778" s="38">
        <v>99.726140000000001</v>
      </c>
      <c r="FV778" s="38">
        <v>96.567179999999993</v>
      </c>
      <c r="FW778">
        <v>93.157539999999997</v>
      </c>
      <c r="FX778">
        <v>89.878619999999998</v>
      </c>
      <c r="FY778">
        <v>88.130170000000007</v>
      </c>
      <c r="FZ778">
        <v>0.20035800000000001</v>
      </c>
      <c r="GA778">
        <v>3.4927899999999998</v>
      </c>
      <c r="GB778">
        <v>1</v>
      </c>
    </row>
    <row r="779" spans="1:184" x14ac:dyDescent="0.3">
      <c r="A779" t="s">
        <v>279</v>
      </c>
      <c r="B779" t="s">
        <v>187</v>
      </c>
      <c r="C779" t="s">
        <v>1</v>
      </c>
      <c r="D779" t="s">
        <v>1</v>
      </c>
      <c r="E779" t="s">
        <v>1</v>
      </c>
      <c r="F779" t="s">
        <v>1</v>
      </c>
      <c r="G779" t="s">
        <v>1</v>
      </c>
      <c r="H779" s="40" t="s">
        <v>1</v>
      </c>
      <c r="I779" s="18" t="s">
        <v>1</v>
      </c>
      <c r="J779" s="38" t="s">
        <v>1</v>
      </c>
      <c r="K779" s="18">
        <v>44810</v>
      </c>
      <c r="L779" s="38">
        <v>6552</v>
      </c>
      <c r="M779" s="38">
        <v>6552</v>
      </c>
      <c r="N779" s="38">
        <v>16.343520000000002</v>
      </c>
      <c r="O779" s="38">
        <v>15.4945</v>
      </c>
      <c r="P779" s="38">
        <v>14.86115</v>
      </c>
      <c r="Q779" s="38">
        <v>14.782830000000001</v>
      </c>
      <c r="R779" s="38">
        <v>15.23142</v>
      </c>
      <c r="S779" s="38">
        <v>16.468769999999999</v>
      </c>
      <c r="T779" s="38">
        <v>17.87302</v>
      </c>
      <c r="U779" s="38">
        <v>19.996690000000001</v>
      </c>
      <c r="V779" s="38">
        <v>23.619389999999999</v>
      </c>
      <c r="W779" s="38">
        <v>26.644020000000001</v>
      </c>
      <c r="X779" s="38">
        <v>29.35905</v>
      </c>
      <c r="Y779" s="38">
        <v>31.618510000000001</v>
      </c>
      <c r="Z779" s="38">
        <v>33.219859999999997</v>
      </c>
      <c r="AA779" s="38">
        <v>34.668729999999996</v>
      </c>
      <c r="AB779" s="38">
        <v>35.479689999999998</v>
      </c>
      <c r="AC779" s="38">
        <v>35.701979999999999</v>
      </c>
      <c r="AD779" s="38">
        <v>35.065809999999999</v>
      </c>
      <c r="AE779" s="38">
        <v>32.902450000000002</v>
      </c>
      <c r="AF779" s="38">
        <v>30.079339999999998</v>
      </c>
      <c r="AG779" s="38">
        <v>27.7789</v>
      </c>
      <c r="AH779" s="38">
        <v>25.770759999999999</v>
      </c>
      <c r="AI779" s="38">
        <v>22.98808</v>
      </c>
      <c r="AJ779" s="38">
        <v>20.264030000000002</v>
      </c>
      <c r="AK779" s="38">
        <v>18.254200000000001</v>
      </c>
      <c r="AL779" s="38">
        <v>9.2654E-2</v>
      </c>
      <c r="AM779" s="38">
        <v>5.3259300000000002E-2</v>
      </c>
      <c r="AN779" s="38">
        <v>-4.0741899999999998E-2</v>
      </c>
      <c r="AO779" s="38">
        <v>7.2637999999999999E-3</v>
      </c>
      <c r="AP779" s="38">
        <v>-3.0696399999999999E-2</v>
      </c>
      <c r="AQ779" s="38">
        <v>-4.4325900000000001E-2</v>
      </c>
      <c r="AR779" s="38">
        <v>-0.3005795</v>
      </c>
      <c r="AS779" s="38">
        <v>-9.2455999999999997E-3</v>
      </c>
      <c r="AT779" s="38">
        <v>-4.7693699999999999E-2</v>
      </c>
      <c r="AU779" s="38">
        <v>-0.27010610000000002</v>
      </c>
      <c r="AV779" s="38">
        <v>-0.4615147</v>
      </c>
      <c r="AW779" s="38">
        <v>-0.3832508</v>
      </c>
      <c r="AX779" s="38">
        <v>-0.1283589</v>
      </c>
      <c r="AY779" s="38">
        <v>0.25747599999999998</v>
      </c>
      <c r="AZ779" s="38">
        <v>0.51391450000000005</v>
      </c>
      <c r="BA779" s="38">
        <v>0.63995610000000003</v>
      </c>
      <c r="BB779" s="38">
        <v>0.67335800000000001</v>
      </c>
      <c r="BC779" s="38">
        <v>0.42159099999999999</v>
      </c>
      <c r="BD779" s="38">
        <v>0.2162676</v>
      </c>
      <c r="BE779" s="38">
        <v>-0.15727669999999999</v>
      </c>
      <c r="BF779" s="38">
        <v>-9.7469700000000006E-2</v>
      </c>
      <c r="BG779" s="38">
        <v>-0.31809080000000001</v>
      </c>
      <c r="BH779" s="38">
        <v>-0.33314080000000001</v>
      </c>
      <c r="BI779" s="38">
        <v>-0.36070259999999998</v>
      </c>
      <c r="BJ779" s="38">
        <v>0.15628030000000001</v>
      </c>
      <c r="BK779" s="38">
        <v>9.5294199999999996E-2</v>
      </c>
      <c r="BL779" s="38">
        <v>-1.0386E-3</v>
      </c>
      <c r="BM779" s="38">
        <v>4.1833099999999998E-2</v>
      </c>
      <c r="BN779" s="38">
        <v>2.2168000000000001E-3</v>
      </c>
      <c r="BO779" s="38">
        <v>8.1566999999999994E-3</v>
      </c>
      <c r="BP779" s="38">
        <v>-0.23233490000000001</v>
      </c>
      <c r="BQ779" s="38">
        <v>4.14478E-2</v>
      </c>
      <c r="BR779" s="38">
        <v>6.9563999999999997E-3</v>
      </c>
      <c r="BS779" s="38">
        <v>-0.20404149999999999</v>
      </c>
      <c r="BT779" s="38">
        <v>-0.392953</v>
      </c>
      <c r="BU779" s="38">
        <v>-0.32297789999999998</v>
      </c>
      <c r="BV779" s="38">
        <v>-9.6074099999999996E-2</v>
      </c>
      <c r="BW779" s="38">
        <v>0.29607129999999998</v>
      </c>
      <c r="BX779" s="38">
        <v>0.5834973</v>
      </c>
      <c r="BY779" s="38">
        <v>0.73661849999999995</v>
      </c>
      <c r="BZ779" s="38">
        <v>0.7946493</v>
      </c>
      <c r="CA779" s="38">
        <v>0.55060129999999996</v>
      </c>
      <c r="CB779" s="38">
        <v>0.3687415</v>
      </c>
      <c r="CC779" s="38">
        <v>-1.1010900000000001E-2</v>
      </c>
      <c r="CD779" s="38">
        <v>5.1293800000000001E-2</v>
      </c>
      <c r="CE779" s="38">
        <v>-0.1667217</v>
      </c>
      <c r="CF779" s="38">
        <v>-0.2103583</v>
      </c>
      <c r="CG779" s="38">
        <v>-0.26353149999999997</v>
      </c>
      <c r="CH779" s="38">
        <v>0.20034769999999999</v>
      </c>
      <c r="CI779" s="38">
        <v>0.1244074</v>
      </c>
      <c r="CJ779" s="38">
        <v>2.6459799999999999E-2</v>
      </c>
      <c r="CK779" s="38">
        <v>6.5775700000000006E-2</v>
      </c>
      <c r="CL779" s="38">
        <v>2.5012400000000001E-2</v>
      </c>
      <c r="CM779" s="38">
        <v>4.4505900000000001E-2</v>
      </c>
      <c r="CN779" s="38">
        <v>-0.18506890000000001</v>
      </c>
      <c r="CO779" s="38">
        <v>7.6557899999999998E-2</v>
      </c>
      <c r="CP779" s="38">
        <v>4.4806899999999997E-2</v>
      </c>
      <c r="CQ779" s="38">
        <v>-0.15828529999999999</v>
      </c>
      <c r="CR779" s="38">
        <v>-0.34546739999999998</v>
      </c>
      <c r="CS779" s="38">
        <v>-0.28123300000000001</v>
      </c>
      <c r="CT779" s="38">
        <v>-7.3713699999999993E-2</v>
      </c>
      <c r="CU779" s="38">
        <v>0.32280229999999999</v>
      </c>
      <c r="CV779" s="38">
        <v>0.63169010000000003</v>
      </c>
      <c r="CW779" s="38">
        <v>0.80356660000000002</v>
      </c>
      <c r="CX779" s="38">
        <v>0.87865530000000003</v>
      </c>
      <c r="CY779" s="38">
        <v>0.63995340000000001</v>
      </c>
      <c r="CZ779" s="38">
        <v>0.47434460000000001</v>
      </c>
      <c r="DA779" s="38">
        <v>9.0292300000000006E-2</v>
      </c>
      <c r="DB779" s="38">
        <v>0.15432699999999999</v>
      </c>
      <c r="DC779" s="38">
        <v>-6.1884000000000002E-2</v>
      </c>
      <c r="DD779" s="38">
        <v>-0.1253195</v>
      </c>
      <c r="DE779" s="38">
        <v>-0.19623119999999999</v>
      </c>
      <c r="DF779" s="38">
        <v>0.2444151</v>
      </c>
      <c r="DG779" s="38">
        <v>0.15352060000000001</v>
      </c>
      <c r="DH779" s="38">
        <v>5.3958199999999998E-2</v>
      </c>
      <c r="DI779" s="38">
        <v>8.9718300000000001E-2</v>
      </c>
      <c r="DJ779" s="38">
        <v>4.7808099999999999E-2</v>
      </c>
      <c r="DK779" s="38">
        <v>8.0855200000000002E-2</v>
      </c>
      <c r="DL779" s="38">
        <v>-0.13780290000000001</v>
      </c>
      <c r="DM779" s="38">
        <v>0.111668</v>
      </c>
      <c r="DN779" s="38">
        <v>8.2657400000000006E-2</v>
      </c>
      <c r="DO779" s="38">
        <v>-0.1125292</v>
      </c>
      <c r="DP779" s="38">
        <v>-0.29798190000000002</v>
      </c>
      <c r="DQ779" s="38">
        <v>-0.23948820000000001</v>
      </c>
      <c r="DR779" s="38">
        <v>-5.13534E-2</v>
      </c>
      <c r="DS779" s="38">
        <v>0.34953329999999999</v>
      </c>
      <c r="DT779" s="38">
        <v>0.67988300000000002</v>
      </c>
      <c r="DU779" s="38">
        <v>0.87051469999999997</v>
      </c>
      <c r="DV779" s="38">
        <v>0.96266130000000005</v>
      </c>
      <c r="DW779" s="38">
        <v>0.7293056</v>
      </c>
      <c r="DX779" s="38">
        <v>0.57994760000000001</v>
      </c>
      <c r="DY779" s="38">
        <v>0.1915955</v>
      </c>
      <c r="DZ779" s="38">
        <v>0.25736009999999998</v>
      </c>
      <c r="EA779" s="38">
        <v>4.29538E-2</v>
      </c>
      <c r="EB779" s="38">
        <v>-4.0280799999999999E-2</v>
      </c>
      <c r="EC779" s="38">
        <v>-0.12893080000000001</v>
      </c>
      <c r="ED779" s="38">
        <v>0.30804150000000002</v>
      </c>
      <c r="EE779" s="38">
        <v>0.19555549999999999</v>
      </c>
      <c r="EF779" s="38">
        <v>9.3661499999999995E-2</v>
      </c>
      <c r="EG779" s="38">
        <v>0.1242876</v>
      </c>
      <c r="EH779" s="38">
        <v>8.0721299999999996E-2</v>
      </c>
      <c r="EI779" s="38">
        <v>0.13333780000000001</v>
      </c>
      <c r="EJ779" s="38">
        <v>-6.9558300000000003E-2</v>
      </c>
      <c r="EK779" s="38">
        <v>0.16236139999999999</v>
      </c>
      <c r="EL779" s="38">
        <v>0.1373075</v>
      </c>
      <c r="EM779" s="38">
        <v>-4.6464600000000002E-2</v>
      </c>
      <c r="EN779" s="38">
        <v>-0.22942019999999999</v>
      </c>
      <c r="EO779" s="38">
        <v>-0.17921519999999999</v>
      </c>
      <c r="EP779" s="38">
        <v>-1.9068600000000002E-2</v>
      </c>
      <c r="EQ779" s="38">
        <v>0.38812869999999999</v>
      </c>
      <c r="ER779" s="38">
        <v>0.74946579999999996</v>
      </c>
      <c r="ES779" s="38">
        <v>0.96717710000000001</v>
      </c>
      <c r="ET779" s="38">
        <v>1.0839529999999999</v>
      </c>
      <c r="EU779" s="38">
        <v>0.85831579999999996</v>
      </c>
      <c r="EV779" s="38">
        <v>0.73242160000000001</v>
      </c>
      <c r="EW779" s="38">
        <v>0.33786119999999997</v>
      </c>
      <c r="EX779" s="38">
        <v>0.40612359999999997</v>
      </c>
      <c r="EY779" s="38">
        <v>0.19432289999999999</v>
      </c>
      <c r="EZ779" s="38">
        <v>8.2501699999999997E-2</v>
      </c>
      <c r="FA779" s="38">
        <v>-3.1759799999999998E-2</v>
      </c>
      <c r="FB779" s="38">
        <v>85.202969999999993</v>
      </c>
      <c r="FC779" s="38">
        <v>83.735950000000003</v>
      </c>
      <c r="FD779" s="38">
        <v>82.182310000000001</v>
      </c>
      <c r="FE779" s="38">
        <v>81.105220000000003</v>
      </c>
      <c r="FF779" s="38">
        <v>80.070949999999996</v>
      </c>
      <c r="FG779" s="38">
        <v>79.580979999999997</v>
      </c>
      <c r="FH779" s="38">
        <v>78.974620000000002</v>
      </c>
      <c r="FI779" s="38">
        <v>81.019490000000005</v>
      </c>
      <c r="FJ779" s="38">
        <v>85.79365</v>
      </c>
      <c r="FK779" s="38">
        <v>91.769670000000005</v>
      </c>
      <c r="FL779" s="38">
        <v>96.530119999999997</v>
      </c>
      <c r="FM779" s="38">
        <v>101.12520000000001</v>
      </c>
      <c r="FN779" s="38">
        <v>104.4679</v>
      </c>
      <c r="FO779" s="38">
        <v>107.5445</v>
      </c>
      <c r="FP779" s="38">
        <v>109.57989999999999</v>
      </c>
      <c r="FQ779" s="38">
        <v>111.1709</v>
      </c>
      <c r="FR779" s="38">
        <v>111.23439999999999</v>
      </c>
      <c r="FS779" s="38">
        <v>109.8603</v>
      </c>
      <c r="FT779" s="38">
        <v>107.0761</v>
      </c>
      <c r="FU779" s="38">
        <v>101.6626</v>
      </c>
      <c r="FV779" s="38">
        <v>96.962000000000003</v>
      </c>
      <c r="FW779">
        <v>94.11233</v>
      </c>
      <c r="FX779">
        <v>92.374030000000005</v>
      </c>
      <c r="FY779">
        <v>89.697310000000002</v>
      </c>
      <c r="FZ779">
        <v>0.17415549999999999</v>
      </c>
      <c r="GA779">
        <v>1.3585069999999999</v>
      </c>
      <c r="GB779">
        <v>1</v>
      </c>
    </row>
    <row r="780" spans="1:184" x14ac:dyDescent="0.3">
      <c r="A780" t="s">
        <v>279</v>
      </c>
      <c r="B780" t="s">
        <v>187</v>
      </c>
      <c r="C780" t="s">
        <v>1</v>
      </c>
      <c r="D780" t="s">
        <v>1</v>
      </c>
      <c r="E780" t="s">
        <v>1</v>
      </c>
      <c r="F780" t="s">
        <v>1</v>
      </c>
      <c r="G780" t="s">
        <v>1</v>
      </c>
      <c r="H780" s="40" t="s">
        <v>1</v>
      </c>
      <c r="I780" s="18" t="s">
        <v>1</v>
      </c>
      <c r="J780" s="38" t="s">
        <v>1</v>
      </c>
      <c r="K780" s="18">
        <v>44811</v>
      </c>
      <c r="L780" s="38">
        <v>6552</v>
      </c>
      <c r="M780" s="38">
        <v>6552</v>
      </c>
      <c r="N780" s="38">
        <v>17.27826</v>
      </c>
      <c r="O780" s="38">
        <v>16.2485</v>
      </c>
      <c r="P780" s="38">
        <v>15.53561</v>
      </c>
      <c r="Q780" s="38">
        <v>15.303000000000001</v>
      </c>
      <c r="R780" s="38">
        <v>15.764939999999999</v>
      </c>
      <c r="S780" s="38">
        <v>16.92719</v>
      </c>
      <c r="T780" s="38">
        <v>18.349139999999998</v>
      </c>
      <c r="U780" s="38">
        <v>20.458770000000001</v>
      </c>
      <c r="V780" s="38">
        <v>23.829840000000001</v>
      </c>
      <c r="W780" s="38">
        <v>26.73161</v>
      </c>
      <c r="X780" s="38">
        <v>29.23911</v>
      </c>
      <c r="Y780" s="38">
        <v>31.19267</v>
      </c>
      <c r="Z780" s="38">
        <v>32.531529999999997</v>
      </c>
      <c r="AA780" s="38">
        <v>33.722320000000003</v>
      </c>
      <c r="AB780" s="38">
        <v>34.432560000000002</v>
      </c>
      <c r="AC780" s="38">
        <v>34.701529999999998</v>
      </c>
      <c r="AD780" s="38">
        <v>34.178699999999999</v>
      </c>
      <c r="AE780" s="38">
        <v>32.148220000000002</v>
      </c>
      <c r="AF780" s="38">
        <v>29.500170000000001</v>
      </c>
      <c r="AG780" s="38">
        <v>27.409490000000002</v>
      </c>
      <c r="AH780" s="38">
        <v>25.60482</v>
      </c>
      <c r="AI780" s="38">
        <v>23.022760000000002</v>
      </c>
      <c r="AJ780" s="38">
        <v>20.09844</v>
      </c>
      <c r="AK780" s="38">
        <v>17.958760000000002</v>
      </c>
      <c r="AL780" s="38">
        <v>-6.3170199999999996E-2</v>
      </c>
      <c r="AM780" s="38">
        <v>-0.2020826</v>
      </c>
      <c r="AN780" s="38">
        <v>-0.21586669999999999</v>
      </c>
      <c r="AO780" s="38">
        <v>-0.1780352</v>
      </c>
      <c r="AP780" s="38">
        <v>-0.15075050000000001</v>
      </c>
      <c r="AQ780" s="38">
        <v>-0.2150244</v>
      </c>
      <c r="AR780" s="38">
        <v>-0.43392500000000001</v>
      </c>
      <c r="AS780" s="38">
        <v>0.15184790000000001</v>
      </c>
      <c r="AT780" s="38">
        <v>0.24146310000000001</v>
      </c>
      <c r="AU780" s="38">
        <v>0.1116342</v>
      </c>
      <c r="AV780" s="38">
        <v>-3.08101E-2</v>
      </c>
      <c r="AW780" s="38">
        <v>-6.9820800000000002E-2</v>
      </c>
      <c r="AX780" s="38">
        <v>-1.36966E-2</v>
      </c>
      <c r="AY780" s="38">
        <v>4.85475E-2</v>
      </c>
      <c r="AZ780" s="38">
        <v>2.7388099999999999E-2</v>
      </c>
      <c r="BA780" s="38">
        <v>0.10156999999999999</v>
      </c>
      <c r="BB780" s="38">
        <v>0.14342849999999999</v>
      </c>
      <c r="BC780" s="38">
        <v>0.13709160000000001</v>
      </c>
      <c r="BD780" s="38">
        <v>0.1087402</v>
      </c>
      <c r="BE780" s="38">
        <v>-0.10992059999999999</v>
      </c>
      <c r="BF780" s="38">
        <v>0.1101</v>
      </c>
      <c r="BG780" s="38">
        <v>0.23837349999999999</v>
      </c>
      <c r="BH780" s="38">
        <v>8.2816399999999998E-2</v>
      </c>
      <c r="BI780" s="38">
        <v>-2.3558200000000001E-2</v>
      </c>
      <c r="BJ780" s="38">
        <v>-1.5481399999999999E-2</v>
      </c>
      <c r="BK780" s="38">
        <v>-0.16808870000000001</v>
      </c>
      <c r="BL780" s="38">
        <v>-0.18834049999999999</v>
      </c>
      <c r="BM780" s="38">
        <v>-0.15124870000000001</v>
      </c>
      <c r="BN780" s="38">
        <v>-0.1238571</v>
      </c>
      <c r="BO780" s="38">
        <v>-0.17685200000000001</v>
      </c>
      <c r="BP780" s="38">
        <v>-0.3764769</v>
      </c>
      <c r="BQ780" s="38">
        <v>0.1907556</v>
      </c>
      <c r="BR780" s="38">
        <v>0.28323549999999997</v>
      </c>
      <c r="BS780" s="38">
        <v>0.15499959999999999</v>
      </c>
      <c r="BT780" s="38">
        <v>1.49458E-2</v>
      </c>
      <c r="BU780" s="38">
        <v>-2.79212E-2</v>
      </c>
      <c r="BV780" s="38">
        <v>1.09897E-2</v>
      </c>
      <c r="BW780" s="38">
        <v>6.9299899999999998E-2</v>
      </c>
      <c r="BX780" s="38">
        <v>7.6752500000000001E-2</v>
      </c>
      <c r="BY780" s="38">
        <v>0.18070040000000001</v>
      </c>
      <c r="BZ780" s="38">
        <v>0.25038389999999999</v>
      </c>
      <c r="CA780" s="38">
        <v>0.25269799999999998</v>
      </c>
      <c r="CB780" s="38">
        <v>0.25351279999999998</v>
      </c>
      <c r="CC780" s="38">
        <v>2.8691399999999999E-2</v>
      </c>
      <c r="CD780" s="38">
        <v>0.25402350000000001</v>
      </c>
      <c r="CE780" s="38">
        <v>0.36652889999999999</v>
      </c>
      <c r="CF780" s="38">
        <v>0.19118099999999999</v>
      </c>
      <c r="CG780" s="38">
        <v>6.2108200000000002E-2</v>
      </c>
      <c r="CH780" s="38">
        <v>1.7547699999999999E-2</v>
      </c>
      <c r="CI780" s="38">
        <v>-0.1445447</v>
      </c>
      <c r="CJ780" s="38">
        <v>-0.16927590000000001</v>
      </c>
      <c r="CK780" s="38">
        <v>-0.13269639999999999</v>
      </c>
      <c r="CL780" s="38">
        <v>-0.1052308</v>
      </c>
      <c r="CM780" s="38">
        <v>-0.15041399999999999</v>
      </c>
      <c r="CN780" s="38">
        <v>-0.3366886</v>
      </c>
      <c r="CO780" s="38">
        <v>0.2177029</v>
      </c>
      <c r="CP780" s="38">
        <v>0.31216699999999997</v>
      </c>
      <c r="CQ780" s="38">
        <v>0.18503430000000001</v>
      </c>
      <c r="CR780" s="38">
        <v>4.66361E-2</v>
      </c>
      <c r="CS780" s="38">
        <v>1.0983E-3</v>
      </c>
      <c r="CT780" s="38">
        <v>2.8087399999999998E-2</v>
      </c>
      <c r="CU780" s="38">
        <v>8.3672899999999995E-2</v>
      </c>
      <c r="CV780" s="38">
        <v>0.1109421</v>
      </c>
      <c r="CW780" s="38">
        <v>0.23550589999999999</v>
      </c>
      <c r="CX780" s="38">
        <v>0.3244609</v>
      </c>
      <c r="CY780" s="38">
        <v>0.33276660000000002</v>
      </c>
      <c r="CZ780" s="38">
        <v>0.35378179999999998</v>
      </c>
      <c r="DA780" s="38">
        <v>0.1246936</v>
      </c>
      <c r="DB780" s="38">
        <v>0.35370449999999998</v>
      </c>
      <c r="DC780" s="38">
        <v>0.4552889</v>
      </c>
      <c r="DD780" s="38">
        <v>0.26623400000000003</v>
      </c>
      <c r="DE780" s="38">
        <v>0.12144050000000001</v>
      </c>
      <c r="DF780" s="38">
        <v>5.0576799999999998E-2</v>
      </c>
      <c r="DG780" s="38">
        <v>-0.1210007</v>
      </c>
      <c r="DH780" s="38">
        <v>-0.15021139999999999</v>
      </c>
      <c r="DI780" s="38">
        <v>-0.1141442</v>
      </c>
      <c r="DJ780" s="38">
        <v>-8.6604500000000001E-2</v>
      </c>
      <c r="DK780" s="38">
        <v>-0.1239759</v>
      </c>
      <c r="DL780" s="38">
        <v>-0.2969002</v>
      </c>
      <c r="DM780" s="38">
        <v>0.24465020000000001</v>
      </c>
      <c r="DN780" s="38">
        <v>0.34109850000000003</v>
      </c>
      <c r="DO780" s="38">
        <v>0.21506900000000001</v>
      </c>
      <c r="DP780" s="38">
        <v>7.8326499999999993E-2</v>
      </c>
      <c r="DQ780" s="38">
        <v>3.01179E-2</v>
      </c>
      <c r="DR780" s="38">
        <v>4.5185099999999999E-2</v>
      </c>
      <c r="DS780" s="38">
        <v>9.8045900000000005E-2</v>
      </c>
      <c r="DT780" s="38">
        <v>0.14513180000000001</v>
      </c>
      <c r="DU780" s="38">
        <v>0.2903115</v>
      </c>
      <c r="DV780" s="38">
        <v>0.3985378</v>
      </c>
      <c r="DW780" s="38">
        <v>0.41283530000000002</v>
      </c>
      <c r="DX780" s="38">
        <v>0.45405089999999998</v>
      </c>
      <c r="DY780" s="38">
        <v>0.2206959</v>
      </c>
      <c r="DZ780" s="38">
        <v>0.4533856</v>
      </c>
      <c r="EA780" s="38">
        <v>0.54404889999999995</v>
      </c>
      <c r="EB780" s="38">
        <v>0.34128700000000001</v>
      </c>
      <c r="EC780" s="38">
        <v>0.18077280000000001</v>
      </c>
      <c r="ED780" s="38">
        <v>9.8265599999999995E-2</v>
      </c>
      <c r="EE780" s="38">
        <v>-8.7006899999999998E-2</v>
      </c>
      <c r="EF780" s="38">
        <v>-0.12268519999999999</v>
      </c>
      <c r="EG780" s="38">
        <v>-8.7357699999999996E-2</v>
      </c>
      <c r="EH780" s="38">
        <v>-5.9711100000000003E-2</v>
      </c>
      <c r="EI780" s="38">
        <v>-8.5803599999999994E-2</v>
      </c>
      <c r="EJ780" s="38">
        <v>-0.2394522</v>
      </c>
      <c r="EK780" s="38">
        <v>0.28355789999999997</v>
      </c>
      <c r="EL780" s="38">
        <v>0.38287090000000001</v>
      </c>
      <c r="EM780" s="38">
        <v>0.25843440000000001</v>
      </c>
      <c r="EN780" s="38">
        <v>0.1240824</v>
      </c>
      <c r="EO780" s="38">
        <v>7.2017499999999998E-2</v>
      </c>
      <c r="EP780" s="38">
        <v>6.98714E-2</v>
      </c>
      <c r="EQ780" s="38">
        <v>0.1187983</v>
      </c>
      <c r="ER780" s="38">
        <v>0.19449620000000001</v>
      </c>
      <c r="ES780" s="38">
        <v>0.36944189999999999</v>
      </c>
      <c r="ET780" s="38">
        <v>0.50549319999999998</v>
      </c>
      <c r="EU780" s="38">
        <v>0.52844170000000001</v>
      </c>
      <c r="EV780" s="38">
        <v>0.59882340000000001</v>
      </c>
      <c r="EW780" s="38">
        <v>0.35930780000000001</v>
      </c>
      <c r="EX780" s="38">
        <v>0.59730910000000004</v>
      </c>
      <c r="EY780" s="38">
        <v>0.67220420000000003</v>
      </c>
      <c r="EZ780" s="38">
        <v>0.44965159999999998</v>
      </c>
      <c r="FA780" s="38">
        <v>0.26643919999999999</v>
      </c>
      <c r="FB780" s="38">
        <v>88.170900000000003</v>
      </c>
      <c r="FC780" s="38">
        <v>86.453969999999998</v>
      </c>
      <c r="FD780" s="38">
        <v>83.8626</v>
      </c>
      <c r="FE780" s="38">
        <v>82.580129999999997</v>
      </c>
      <c r="FF780" s="38">
        <v>81.314959999999999</v>
      </c>
      <c r="FG780" s="38">
        <v>79.387469999999993</v>
      </c>
      <c r="FH780" s="38">
        <v>78.672650000000004</v>
      </c>
      <c r="FI780" s="38">
        <v>79.360479999999995</v>
      </c>
      <c r="FJ780" s="38">
        <v>84.151409999999998</v>
      </c>
      <c r="FK780" s="38">
        <v>89.664699999999996</v>
      </c>
      <c r="FL780" s="38">
        <v>95.035420000000002</v>
      </c>
      <c r="FM780" s="38">
        <v>98.762699999999995</v>
      </c>
      <c r="FN780" s="38">
        <v>102.10980000000001</v>
      </c>
      <c r="FO780" s="38">
        <v>104.5646</v>
      </c>
      <c r="FP780" s="38">
        <v>106.26009999999999</v>
      </c>
      <c r="FQ780" s="38">
        <v>107.38760000000001</v>
      </c>
      <c r="FR780" s="38">
        <v>107.2812</v>
      </c>
      <c r="FS780" s="38">
        <v>105.68600000000001</v>
      </c>
      <c r="FT780" s="38">
        <v>102.59059999999999</v>
      </c>
      <c r="FU780" s="38">
        <v>98.297129999999996</v>
      </c>
      <c r="FV780" s="38">
        <v>95.205699999999993</v>
      </c>
      <c r="FW780">
        <v>93.123339999999999</v>
      </c>
      <c r="FX780">
        <v>90.422650000000004</v>
      </c>
      <c r="FY780">
        <v>87.333749999999995</v>
      </c>
      <c r="FZ780">
        <v>0.16375609999999999</v>
      </c>
      <c r="GA780">
        <v>1.319893</v>
      </c>
      <c r="GB780">
        <v>1</v>
      </c>
    </row>
    <row r="781" spans="1:184" x14ac:dyDescent="0.3">
      <c r="A781" t="s">
        <v>279</v>
      </c>
      <c r="B781" t="s">
        <v>187</v>
      </c>
      <c r="C781" t="s">
        <v>1</v>
      </c>
      <c r="D781" t="s">
        <v>1</v>
      </c>
      <c r="E781" t="s">
        <v>1</v>
      </c>
      <c r="F781" t="s">
        <v>1</v>
      </c>
      <c r="G781" t="s">
        <v>1</v>
      </c>
      <c r="H781" s="40" t="s">
        <v>1</v>
      </c>
      <c r="I781" s="18" t="s">
        <v>1</v>
      </c>
      <c r="J781" s="38" t="s">
        <v>1</v>
      </c>
      <c r="K781" s="18" t="s">
        <v>2</v>
      </c>
      <c r="L781" s="38">
        <v>6580</v>
      </c>
      <c r="M781" s="38">
        <v>6580</v>
      </c>
      <c r="N781" s="38">
        <v>14.900650000000001</v>
      </c>
      <c r="O781" s="38">
        <v>14.05073</v>
      </c>
      <c r="P781" s="38">
        <v>13.476050000000001</v>
      </c>
      <c r="Q781" s="38">
        <v>13.33858</v>
      </c>
      <c r="R781" s="38">
        <v>13.78241</v>
      </c>
      <c r="S781" s="38">
        <v>14.88908</v>
      </c>
      <c r="T781" s="38">
        <v>16.114380000000001</v>
      </c>
      <c r="U781" s="38">
        <v>18.062190000000001</v>
      </c>
      <c r="V781" s="38">
        <v>21.168790000000001</v>
      </c>
      <c r="W781" s="38">
        <v>23.803540000000002</v>
      </c>
      <c r="X781" s="38">
        <v>26.209689999999998</v>
      </c>
      <c r="Y781" s="38">
        <v>28.154810000000001</v>
      </c>
      <c r="Z781" s="38">
        <v>29.517939999999999</v>
      </c>
      <c r="AA781" s="38">
        <v>30.758479999999999</v>
      </c>
      <c r="AB781" s="38">
        <v>31.52825</v>
      </c>
      <c r="AC781" s="38">
        <v>31.817869999999999</v>
      </c>
      <c r="AD781" s="38">
        <v>31.426449999999999</v>
      </c>
      <c r="AE781" s="38">
        <v>29.681819999999998</v>
      </c>
      <c r="AF781" s="38">
        <v>27.427309999999999</v>
      </c>
      <c r="AG781" s="38">
        <v>25.567029999999999</v>
      </c>
      <c r="AH781" s="38">
        <v>23.736920000000001</v>
      </c>
      <c r="AI781" s="38">
        <v>21.207350000000002</v>
      </c>
      <c r="AJ781" s="38">
        <v>18.533940000000001</v>
      </c>
      <c r="AK781" s="38">
        <v>16.569410000000001</v>
      </c>
      <c r="AL781" s="38">
        <v>-8.8118799999999997E-2</v>
      </c>
      <c r="AM781" s="38">
        <v>-6.6479800000000006E-2</v>
      </c>
      <c r="AN781" s="38">
        <v>-4.1209200000000001E-2</v>
      </c>
      <c r="AO781" s="38">
        <v>-8.0490000000000006E-3</v>
      </c>
      <c r="AP781" s="38">
        <v>-1.61146E-2</v>
      </c>
      <c r="AQ781" s="38">
        <v>-3.6394900000000001E-2</v>
      </c>
      <c r="AR781" s="38">
        <v>-0.1364735</v>
      </c>
      <c r="AS781" s="38">
        <v>-5.4087999999999997E-2</v>
      </c>
      <c r="AT781" s="38">
        <v>-5.9267399999999998E-2</v>
      </c>
      <c r="AU781" s="38">
        <v>-0.16556190000000001</v>
      </c>
      <c r="AV781" s="38">
        <v>-0.1947943</v>
      </c>
      <c r="AW781" s="38">
        <v>-0.1430958</v>
      </c>
      <c r="AX781" s="38">
        <v>-3.48457E-2</v>
      </c>
      <c r="AY781" s="38">
        <v>5.8393599999999997E-2</v>
      </c>
      <c r="AZ781" s="38">
        <v>6.1772000000000001E-2</v>
      </c>
      <c r="BA781" s="38">
        <v>6.2461599999999999E-2</v>
      </c>
      <c r="BB781" s="38">
        <v>0.12152590000000001</v>
      </c>
      <c r="BC781" s="38">
        <v>6.3789899999999997E-2</v>
      </c>
      <c r="BD781" s="38">
        <v>1.3823800000000001E-2</v>
      </c>
      <c r="BE781" s="38">
        <v>-8.8714399999999999E-2</v>
      </c>
      <c r="BF781" s="38">
        <v>-1.8565600000000002E-2</v>
      </c>
      <c r="BG781" s="38">
        <v>-0.1306281</v>
      </c>
      <c r="BH781" s="38">
        <v>-0.1249575</v>
      </c>
      <c r="BI781" s="38">
        <v>-0.1364629</v>
      </c>
      <c r="BJ781" s="38">
        <v>-3.8089499999999998E-2</v>
      </c>
      <c r="BK781" s="38">
        <v>-2.5824799999999998E-2</v>
      </c>
      <c r="BL781" s="38">
        <v>-6.4917999999999998E-3</v>
      </c>
      <c r="BM781" s="38">
        <v>2.1789800000000002E-2</v>
      </c>
      <c r="BN781" s="38">
        <v>9.1836999999999995E-3</v>
      </c>
      <c r="BO781" s="38">
        <v>5.4599999999999999E-5</v>
      </c>
      <c r="BP781" s="38">
        <v>-8.0600099999999994E-2</v>
      </c>
      <c r="BQ781" s="38">
        <v>-2.0768700000000001E-2</v>
      </c>
      <c r="BR781" s="38">
        <v>-1.7734E-2</v>
      </c>
      <c r="BS781" s="38">
        <v>-0.1066979</v>
      </c>
      <c r="BT781" s="38">
        <v>-0.13288449999999999</v>
      </c>
      <c r="BU781" s="38">
        <v>-0.1028341</v>
      </c>
      <c r="BV781" s="38">
        <v>-1.9364300000000001E-2</v>
      </c>
      <c r="BW781" s="38">
        <v>8.2439399999999996E-2</v>
      </c>
      <c r="BX781" s="38">
        <v>0.1098503</v>
      </c>
      <c r="BY781" s="38">
        <v>0.13984160000000001</v>
      </c>
      <c r="BZ781" s="38">
        <v>0.2047109</v>
      </c>
      <c r="CA781" s="38">
        <v>0.14772250000000001</v>
      </c>
      <c r="CB781" s="38">
        <v>9.8253199999999999E-2</v>
      </c>
      <c r="CC781" s="38">
        <v>5.4400000000000001E-5</v>
      </c>
      <c r="CD781" s="38">
        <v>6.0419E-2</v>
      </c>
      <c r="CE781" s="38">
        <v>-4.7994299999999997E-2</v>
      </c>
      <c r="CF781" s="38">
        <v>-5.2843399999999999E-2</v>
      </c>
      <c r="CG781" s="38">
        <v>-6.8995899999999999E-2</v>
      </c>
      <c r="CH781" s="38">
        <v>-3.4393000000000002E-3</v>
      </c>
      <c r="CI781" s="38">
        <v>2.3327000000000001E-3</v>
      </c>
      <c r="CJ781" s="38">
        <v>1.75534E-2</v>
      </c>
      <c r="CK781" s="38">
        <v>4.2456099999999997E-2</v>
      </c>
      <c r="CL781" s="38">
        <v>2.6705199999999998E-2</v>
      </c>
      <c r="CM781" s="38">
        <v>2.52994E-2</v>
      </c>
      <c r="CN781" s="38">
        <v>-4.1902399999999999E-2</v>
      </c>
      <c r="CO781" s="38">
        <v>2.3081E-3</v>
      </c>
      <c r="CP781" s="38">
        <v>1.1031900000000001E-2</v>
      </c>
      <c r="CQ781" s="38">
        <v>-6.5928899999999999E-2</v>
      </c>
      <c r="CR781" s="38">
        <v>-9.00059E-2</v>
      </c>
      <c r="CS781" s="38">
        <v>-7.4949000000000002E-2</v>
      </c>
      <c r="CT781" s="38">
        <v>-8.6420000000000004E-3</v>
      </c>
      <c r="CU781" s="38">
        <v>9.9093399999999998E-2</v>
      </c>
      <c r="CV781" s="38">
        <v>0.1431491</v>
      </c>
      <c r="CW781" s="38">
        <v>0.19343479999999999</v>
      </c>
      <c r="CX781" s="38">
        <v>0.26232470000000002</v>
      </c>
      <c r="CY781" s="38">
        <v>0.20585390000000001</v>
      </c>
      <c r="CZ781" s="38">
        <v>0.1567287</v>
      </c>
      <c r="DA781" s="38">
        <v>6.15355E-2</v>
      </c>
      <c r="DB781" s="38">
        <v>0.1151235</v>
      </c>
      <c r="DC781" s="38">
        <v>9.2374999999999992E-3</v>
      </c>
      <c r="DD781" s="38">
        <v>-2.8974999999999999E-3</v>
      </c>
      <c r="DE781" s="38">
        <v>-2.22686E-2</v>
      </c>
      <c r="DF781" s="38">
        <v>3.12108E-2</v>
      </c>
      <c r="DG781" s="38">
        <v>3.0490300000000001E-2</v>
      </c>
      <c r="DH781" s="38">
        <v>4.1598599999999999E-2</v>
      </c>
      <c r="DI781" s="38">
        <v>6.3122399999999995E-2</v>
      </c>
      <c r="DJ781" s="38">
        <v>4.4226700000000001E-2</v>
      </c>
      <c r="DK781" s="38">
        <v>5.05443E-2</v>
      </c>
      <c r="DL781" s="38">
        <v>-3.2047E-3</v>
      </c>
      <c r="DM781" s="38">
        <v>2.5384799999999999E-2</v>
      </c>
      <c r="DN781" s="38">
        <v>3.9797800000000001E-2</v>
      </c>
      <c r="DO781" s="38">
        <v>-2.5159899999999999E-2</v>
      </c>
      <c r="DP781" s="38">
        <v>-4.7127299999999997E-2</v>
      </c>
      <c r="DQ781" s="38">
        <v>-4.7063899999999999E-2</v>
      </c>
      <c r="DR781" s="38">
        <v>2.0804E-3</v>
      </c>
      <c r="DS781" s="38">
        <v>0.1157475</v>
      </c>
      <c r="DT781" s="38">
        <v>0.17644789999999999</v>
      </c>
      <c r="DU781" s="38">
        <v>0.24702789999999999</v>
      </c>
      <c r="DV781" s="38">
        <v>0.31993840000000001</v>
      </c>
      <c r="DW781" s="38">
        <v>0.26398529999999998</v>
      </c>
      <c r="DX781" s="38">
        <v>0.21520420000000001</v>
      </c>
      <c r="DY781" s="38">
        <v>0.1230165</v>
      </c>
      <c r="DZ781" s="38">
        <v>0.16982800000000001</v>
      </c>
      <c r="EA781" s="38">
        <v>6.6469399999999998E-2</v>
      </c>
      <c r="EB781" s="38">
        <v>4.70485E-2</v>
      </c>
      <c r="EC781" s="38">
        <v>2.4458799999999999E-2</v>
      </c>
      <c r="ED781" s="38">
        <v>8.1240199999999999E-2</v>
      </c>
      <c r="EE781" s="38">
        <v>7.1145200000000006E-2</v>
      </c>
      <c r="EF781" s="38">
        <v>7.6316099999999998E-2</v>
      </c>
      <c r="EG781" s="38">
        <v>9.2961299999999997E-2</v>
      </c>
      <c r="EH781" s="38">
        <v>6.9525000000000003E-2</v>
      </c>
      <c r="EI781" s="38">
        <v>8.6993699999999993E-2</v>
      </c>
      <c r="EJ781" s="38">
        <v>5.2668600000000003E-2</v>
      </c>
      <c r="EK781" s="38">
        <v>5.8704100000000002E-2</v>
      </c>
      <c r="EL781" s="38">
        <v>8.1331200000000006E-2</v>
      </c>
      <c r="EM781" s="38">
        <v>3.3703999999999998E-2</v>
      </c>
      <c r="EN781" s="38">
        <v>1.47826E-2</v>
      </c>
      <c r="EO781" s="38">
        <v>-6.8022999999999998E-3</v>
      </c>
      <c r="EP781" s="38">
        <v>1.7561799999999999E-2</v>
      </c>
      <c r="EQ781" s="38">
        <v>0.13979330000000001</v>
      </c>
      <c r="ER781" s="38">
        <v>0.22452620000000001</v>
      </c>
      <c r="ES781" s="38">
        <v>0.32440790000000003</v>
      </c>
      <c r="ET781" s="38">
        <v>0.40312340000000002</v>
      </c>
      <c r="EU781" s="38">
        <v>0.3479179</v>
      </c>
      <c r="EV781" s="38">
        <v>0.2996335</v>
      </c>
      <c r="EW781" s="38">
        <v>0.21178530000000001</v>
      </c>
      <c r="EX781" s="38">
        <v>0.24881259999999999</v>
      </c>
      <c r="EY781" s="38">
        <v>0.14910309999999999</v>
      </c>
      <c r="EZ781" s="38">
        <v>0.11916259999999999</v>
      </c>
      <c r="FA781" s="38">
        <v>9.1925699999999999E-2</v>
      </c>
      <c r="FB781" s="38">
        <v>80.579899999999995</v>
      </c>
      <c r="FC781" s="38">
        <v>78.996219999999994</v>
      </c>
      <c r="FD781" s="38">
        <v>77.185410000000005</v>
      </c>
      <c r="FE781" s="38">
        <v>75.632679999999993</v>
      </c>
      <c r="FF781" s="38">
        <v>74.347279999999998</v>
      </c>
      <c r="FG781" s="38">
        <v>73.286460000000005</v>
      </c>
      <c r="FH781" s="38">
        <v>72.947779999999995</v>
      </c>
      <c r="FI781" s="38">
        <v>75.23836</v>
      </c>
      <c r="FJ781" s="38">
        <v>79.578479999999999</v>
      </c>
      <c r="FK781" s="38">
        <v>84.132940000000005</v>
      </c>
      <c r="FL781" s="38">
        <v>88.540639999999996</v>
      </c>
      <c r="FM781" s="38">
        <v>92.478579999999994</v>
      </c>
      <c r="FN781" s="38">
        <v>95.668890000000005</v>
      </c>
      <c r="FO781" s="38">
        <v>98.275890000000004</v>
      </c>
      <c r="FP781" s="38">
        <v>100.261</v>
      </c>
      <c r="FQ781" s="38">
        <v>101.5707</v>
      </c>
      <c r="FR781" s="38">
        <v>102.0266</v>
      </c>
      <c r="FS781" s="38">
        <v>101.2988</v>
      </c>
      <c r="FT781" s="38">
        <v>99.451059999999998</v>
      </c>
      <c r="FU781" s="38">
        <v>96.067809999999994</v>
      </c>
      <c r="FV781" s="38">
        <v>92.105239999999995</v>
      </c>
      <c r="FW781">
        <v>88.884320000000002</v>
      </c>
      <c r="FX781">
        <v>86.171570000000003</v>
      </c>
      <c r="FY781">
        <v>83.417789999999997</v>
      </c>
      <c r="FZ781">
        <v>0.1076377</v>
      </c>
      <c r="GA781">
        <v>1.0104869999999999</v>
      </c>
      <c r="GB781">
        <v>1</v>
      </c>
    </row>
    <row r="782" spans="1:184" x14ac:dyDescent="0.3">
      <c r="A782" t="s">
        <v>279</v>
      </c>
      <c r="B782" t="s">
        <v>278</v>
      </c>
      <c r="C782" t="s">
        <v>1</v>
      </c>
      <c r="D782" t="s">
        <v>1</v>
      </c>
      <c r="E782" t="s">
        <v>1</v>
      </c>
      <c r="F782" t="s">
        <v>1</v>
      </c>
      <c r="G782" t="s">
        <v>1</v>
      </c>
      <c r="H782" s="40" t="s">
        <v>1</v>
      </c>
      <c r="I782" s="18" t="s">
        <v>1</v>
      </c>
      <c r="J782" s="38" t="s">
        <v>1</v>
      </c>
      <c r="K782" s="18">
        <v>44722</v>
      </c>
      <c r="L782" s="38">
        <v>329</v>
      </c>
      <c r="M782" s="38">
        <v>329</v>
      </c>
      <c r="N782" s="38">
        <v>11.631589999999999</v>
      </c>
      <c r="O782" s="38">
        <v>11.236050000000001</v>
      </c>
      <c r="P782" s="38">
        <v>10.92548</v>
      </c>
      <c r="Q782" s="38">
        <v>10.83445</v>
      </c>
      <c r="R782" s="38">
        <v>10.85679</v>
      </c>
      <c r="S782" s="38">
        <v>11.413320000000001</v>
      </c>
      <c r="T782" s="38">
        <v>12.21194</v>
      </c>
      <c r="U782" s="38">
        <v>13.56781</v>
      </c>
      <c r="V782" s="38">
        <v>14.77233</v>
      </c>
      <c r="W782" s="38">
        <v>15.71349</v>
      </c>
      <c r="X782" s="38">
        <v>16.717700000000001</v>
      </c>
      <c r="Y782" s="38">
        <v>17.572970000000002</v>
      </c>
      <c r="Z782" s="38">
        <v>18.154029999999999</v>
      </c>
      <c r="AA782" s="38">
        <v>18.860440000000001</v>
      </c>
      <c r="AB782" s="38">
        <v>18.992989999999999</v>
      </c>
      <c r="AC782" s="38">
        <v>18.64987</v>
      </c>
      <c r="AD782" s="38">
        <v>18.161799999999999</v>
      </c>
      <c r="AE782" s="38">
        <v>17.44952</v>
      </c>
      <c r="AF782" s="38">
        <v>16.701560000000001</v>
      </c>
      <c r="AG782" s="38">
        <v>16.155860000000001</v>
      </c>
      <c r="AH782" s="38">
        <v>15.415369999999999</v>
      </c>
      <c r="AI782" s="38">
        <v>14.78579</v>
      </c>
      <c r="AJ782" s="38">
        <v>13.85333</v>
      </c>
      <c r="AK782" s="38">
        <v>12.841609999999999</v>
      </c>
      <c r="AL782" s="38">
        <v>-0.18289469999999999</v>
      </c>
      <c r="AM782" s="38">
        <v>-9.2699599999999993E-2</v>
      </c>
      <c r="AN782" s="38">
        <v>-0.15328269999999999</v>
      </c>
      <c r="AO782" s="38">
        <v>-1.02094E-2</v>
      </c>
      <c r="AP782" s="38">
        <v>-0.171406</v>
      </c>
      <c r="AQ782" s="38">
        <v>-0.42631770000000002</v>
      </c>
      <c r="AR782" s="38">
        <v>-0.19031619999999999</v>
      </c>
      <c r="AS782" s="38">
        <v>2.8462500000000002E-2</v>
      </c>
      <c r="AT782" s="38">
        <v>4.6034699999999998E-2</v>
      </c>
      <c r="AU782" s="38">
        <v>6.9808599999999998E-2</v>
      </c>
      <c r="AV782" s="38">
        <v>-0.15425749999999999</v>
      </c>
      <c r="AW782" s="38">
        <v>-0.4109833</v>
      </c>
      <c r="AX782" s="38">
        <v>-0.21088670000000001</v>
      </c>
      <c r="AY782" s="38">
        <v>5.13039E-2</v>
      </c>
      <c r="AZ782" s="38">
        <v>2.3516100000000002E-2</v>
      </c>
      <c r="BA782" s="38">
        <v>0.1113026</v>
      </c>
      <c r="BB782" s="38">
        <v>0.2813735</v>
      </c>
      <c r="BC782" s="38">
        <v>0.36120799999999997</v>
      </c>
      <c r="BD782" s="38">
        <v>1.8956600000000001E-2</v>
      </c>
      <c r="BE782" s="38">
        <v>2.30612E-2</v>
      </c>
      <c r="BF782" s="38">
        <v>-4.0774400000000002E-2</v>
      </c>
      <c r="BG782" s="38">
        <v>-0.68626710000000002</v>
      </c>
      <c r="BH782" s="38">
        <v>-0.76118620000000004</v>
      </c>
      <c r="BI782" s="38">
        <v>-0.73139609999999999</v>
      </c>
      <c r="BJ782" s="38">
        <v>-0.1157502</v>
      </c>
      <c r="BK782" s="38">
        <v>-4.1953499999999998E-2</v>
      </c>
      <c r="BL782" s="38">
        <v>-8.9643600000000004E-2</v>
      </c>
      <c r="BM782" s="38">
        <v>3.1619899999999999E-2</v>
      </c>
      <c r="BN782" s="38">
        <v>-0.11515980000000001</v>
      </c>
      <c r="BO782" s="38">
        <v>-0.36249009999999998</v>
      </c>
      <c r="BP782" s="38">
        <v>-0.119864</v>
      </c>
      <c r="BQ782" s="38">
        <v>7.3809E-2</v>
      </c>
      <c r="BR782" s="38">
        <v>0.1358926</v>
      </c>
      <c r="BS782" s="38">
        <v>0.15852759999999999</v>
      </c>
      <c r="BT782" s="38">
        <v>-7.6048099999999993E-2</v>
      </c>
      <c r="BU782" s="38">
        <v>-0.33916380000000002</v>
      </c>
      <c r="BV782" s="38">
        <v>-0.16498550000000001</v>
      </c>
      <c r="BW782" s="38">
        <v>9.6841399999999994E-2</v>
      </c>
      <c r="BX782" s="38">
        <v>0.1228974</v>
      </c>
      <c r="BY782" s="38">
        <v>0.223473</v>
      </c>
      <c r="BZ782" s="38">
        <v>0.40500960000000003</v>
      </c>
      <c r="CA782" s="38">
        <v>0.46527800000000002</v>
      </c>
      <c r="CB782" s="38">
        <v>0.161775</v>
      </c>
      <c r="CC782" s="38">
        <v>0.16369990000000001</v>
      </c>
      <c r="CD782" s="38">
        <v>9.9053299999999997E-2</v>
      </c>
      <c r="CE782" s="38">
        <v>-0.53314830000000002</v>
      </c>
      <c r="CF782" s="38">
        <v>-0.65156630000000004</v>
      </c>
      <c r="CG782" s="38">
        <v>-0.61617560000000005</v>
      </c>
      <c r="CH782" s="38">
        <v>-6.9246199999999994E-2</v>
      </c>
      <c r="CI782" s="38">
        <v>-6.8069999999999997E-3</v>
      </c>
      <c r="CJ782" s="38">
        <v>-4.5567299999999998E-2</v>
      </c>
      <c r="CK782" s="38">
        <v>6.0590699999999997E-2</v>
      </c>
      <c r="CL782" s="38">
        <v>-7.6203900000000005E-2</v>
      </c>
      <c r="CM782" s="38">
        <v>-0.31828329999999999</v>
      </c>
      <c r="CN782" s="38">
        <v>-7.1068999999999993E-2</v>
      </c>
      <c r="CO782" s="38">
        <v>0.1052159</v>
      </c>
      <c r="CP782" s="38">
        <v>0.1981279</v>
      </c>
      <c r="CQ782" s="38">
        <v>0.21997410000000001</v>
      </c>
      <c r="CR782" s="38">
        <v>-2.1880400000000001E-2</v>
      </c>
      <c r="CS782" s="38">
        <v>-0.28942190000000001</v>
      </c>
      <c r="CT782" s="38">
        <v>-0.13319449999999999</v>
      </c>
      <c r="CU782" s="38">
        <v>0.12838040000000001</v>
      </c>
      <c r="CV782" s="38">
        <v>0.1917286</v>
      </c>
      <c r="CW782" s="38">
        <v>0.30116189999999998</v>
      </c>
      <c r="CX782" s="38">
        <v>0.49063960000000001</v>
      </c>
      <c r="CY782" s="38">
        <v>0.53735659999999996</v>
      </c>
      <c r="CZ782" s="38">
        <v>0.2606907</v>
      </c>
      <c r="DA782" s="38">
        <v>0.2611059</v>
      </c>
      <c r="DB782" s="38">
        <v>0.1958975</v>
      </c>
      <c r="DC782" s="38">
        <v>-0.4270988</v>
      </c>
      <c r="DD782" s="38">
        <v>-0.57564389999999999</v>
      </c>
      <c r="DE782" s="38">
        <v>-0.53637420000000002</v>
      </c>
      <c r="DF782" s="38">
        <v>-2.2742100000000001E-2</v>
      </c>
      <c r="DG782" s="38">
        <v>2.83396E-2</v>
      </c>
      <c r="DH782" s="38">
        <v>-1.4911E-3</v>
      </c>
      <c r="DI782" s="38">
        <v>8.9561500000000002E-2</v>
      </c>
      <c r="DJ782" s="38">
        <v>-3.7248000000000003E-2</v>
      </c>
      <c r="DK782" s="38">
        <v>-0.2740765</v>
      </c>
      <c r="DL782" s="38">
        <v>-2.2274100000000002E-2</v>
      </c>
      <c r="DM782" s="38">
        <v>0.13662279999999999</v>
      </c>
      <c r="DN782" s="38">
        <v>0.26036320000000002</v>
      </c>
      <c r="DO782" s="38">
        <v>0.28142060000000002</v>
      </c>
      <c r="DP782" s="38">
        <v>3.2287200000000002E-2</v>
      </c>
      <c r="DQ782" s="38">
        <v>-0.2396799</v>
      </c>
      <c r="DR782" s="38">
        <v>-0.1014034</v>
      </c>
      <c r="DS782" s="38">
        <v>0.15991949999999999</v>
      </c>
      <c r="DT782" s="38">
        <v>0.26055980000000001</v>
      </c>
      <c r="DU782" s="38">
        <v>0.37885079999999999</v>
      </c>
      <c r="DV782" s="38">
        <v>0.57626960000000005</v>
      </c>
      <c r="DW782" s="38">
        <v>0.60943519999999995</v>
      </c>
      <c r="DX782" s="38">
        <v>0.35960629999999999</v>
      </c>
      <c r="DY782" s="38">
        <v>0.35851189999999999</v>
      </c>
      <c r="DZ782" s="38">
        <v>0.29274169999999999</v>
      </c>
      <c r="EA782" s="38">
        <v>-0.32104919999999998</v>
      </c>
      <c r="EB782" s="38">
        <v>-0.49972149999999999</v>
      </c>
      <c r="EC782" s="38">
        <v>-0.4565728</v>
      </c>
      <c r="ED782" s="38">
        <v>4.4402400000000002E-2</v>
      </c>
      <c r="EE782" s="38">
        <v>7.9085600000000006E-2</v>
      </c>
      <c r="EF782" s="38">
        <v>6.2148000000000002E-2</v>
      </c>
      <c r="EG782" s="38">
        <v>0.1313908</v>
      </c>
      <c r="EH782" s="38">
        <v>1.89982E-2</v>
      </c>
      <c r="EI782" s="38">
        <v>-0.21024889999999999</v>
      </c>
      <c r="EJ782" s="38">
        <v>4.8178100000000001E-2</v>
      </c>
      <c r="EK782" s="38">
        <v>0.1819693</v>
      </c>
      <c r="EL782" s="38">
        <v>0.35022110000000001</v>
      </c>
      <c r="EM782" s="38">
        <v>0.37013960000000001</v>
      </c>
      <c r="EN782" s="38">
        <v>0.1104967</v>
      </c>
      <c r="EO782" s="38">
        <v>-0.1678605</v>
      </c>
      <c r="EP782" s="38">
        <v>-5.5502200000000002E-2</v>
      </c>
      <c r="EQ782" s="38">
        <v>0.205457</v>
      </c>
      <c r="ER782" s="38">
        <v>0.35994110000000001</v>
      </c>
      <c r="ES782" s="38">
        <v>0.49102119999999999</v>
      </c>
      <c r="ET782" s="38">
        <v>0.69990560000000002</v>
      </c>
      <c r="EU782" s="38">
        <v>0.71350530000000001</v>
      </c>
      <c r="EV782" s="38">
        <v>0.5024248</v>
      </c>
      <c r="EW782" s="38">
        <v>0.4991506</v>
      </c>
      <c r="EX782" s="38">
        <v>0.43256929999999999</v>
      </c>
      <c r="EY782" s="38">
        <v>-0.16793040000000001</v>
      </c>
      <c r="EZ782" s="38">
        <v>-0.39010159999999999</v>
      </c>
      <c r="FA782" s="38">
        <v>-0.3413523</v>
      </c>
      <c r="FB782" s="38">
        <v>76.229190000000003</v>
      </c>
      <c r="FC782" s="38">
        <v>74.717500000000001</v>
      </c>
      <c r="FD782" s="38">
        <v>72.552409999999995</v>
      </c>
      <c r="FE782" s="38">
        <v>71.076390000000004</v>
      </c>
      <c r="FF782" s="38">
        <v>70.220119999999994</v>
      </c>
      <c r="FG782" s="38">
        <v>69.412149999999997</v>
      </c>
      <c r="FH782" s="38">
        <v>70.005870000000002</v>
      </c>
      <c r="FI782" s="38">
        <v>74.34648</v>
      </c>
      <c r="FJ782" s="38">
        <v>79.159279999999995</v>
      </c>
      <c r="FK782" s="38">
        <v>83.002529999999993</v>
      </c>
      <c r="FL782" s="38">
        <v>86.939880000000002</v>
      </c>
      <c r="FM782" s="38">
        <v>90.54101</v>
      </c>
      <c r="FN782" s="38">
        <v>93.309280000000001</v>
      </c>
      <c r="FO782" s="38">
        <v>95.419719999999998</v>
      </c>
      <c r="FP782" s="38">
        <v>96.661760000000001</v>
      </c>
      <c r="FQ782" s="38">
        <v>97.419150000000002</v>
      </c>
      <c r="FR782" s="38">
        <v>97.603620000000006</v>
      </c>
      <c r="FS782" s="38">
        <v>96.501140000000007</v>
      </c>
      <c r="FT782" s="38">
        <v>94.605059999999995</v>
      </c>
      <c r="FU782" s="38">
        <v>91.940669999999997</v>
      </c>
      <c r="FV782" s="38">
        <v>88.765960000000007</v>
      </c>
      <c r="FW782">
        <v>85.896950000000004</v>
      </c>
      <c r="FX782">
        <v>83.216189999999997</v>
      </c>
      <c r="FY782">
        <v>80.638890000000004</v>
      </c>
      <c r="FZ782">
        <v>0.1507888</v>
      </c>
      <c r="GA782">
        <v>1.3556589999999999</v>
      </c>
      <c r="GB782">
        <v>1</v>
      </c>
    </row>
    <row r="783" spans="1:184" x14ac:dyDescent="0.3">
      <c r="A783" t="s">
        <v>279</v>
      </c>
      <c r="B783" t="s">
        <v>278</v>
      </c>
      <c r="C783" t="s">
        <v>1</v>
      </c>
      <c r="D783" t="s">
        <v>1</v>
      </c>
      <c r="E783" t="s">
        <v>1</v>
      </c>
      <c r="F783" t="s">
        <v>1</v>
      </c>
      <c r="G783" t="s">
        <v>1</v>
      </c>
      <c r="H783" s="40" t="s">
        <v>1</v>
      </c>
      <c r="I783" s="18" t="s">
        <v>1</v>
      </c>
      <c r="J783" s="38" t="s">
        <v>1</v>
      </c>
      <c r="K783" s="18">
        <v>44739</v>
      </c>
      <c r="L783" s="38">
        <v>329</v>
      </c>
      <c r="M783" s="38">
        <v>329</v>
      </c>
      <c r="N783" s="38">
        <v>11.463979999999999</v>
      </c>
      <c r="O783" s="38">
        <v>11.14799</v>
      </c>
      <c r="P783" s="38">
        <v>10.82774</v>
      </c>
      <c r="Q783" s="38">
        <v>10.80097</v>
      </c>
      <c r="R783" s="38">
        <v>10.851190000000001</v>
      </c>
      <c r="S783" s="38">
        <v>11.611039999999999</v>
      </c>
      <c r="T783" s="38">
        <v>12.43158</v>
      </c>
      <c r="U783" s="38">
        <v>13.658049999999999</v>
      </c>
      <c r="V783" s="38">
        <v>14.864890000000001</v>
      </c>
      <c r="W783" s="38">
        <v>15.62724</v>
      </c>
      <c r="X783" s="38">
        <v>16.245650000000001</v>
      </c>
      <c r="Y783" s="38">
        <v>17.046019999999999</v>
      </c>
      <c r="Z783" s="38">
        <v>17.514150000000001</v>
      </c>
      <c r="AA783" s="38">
        <v>18.125630000000001</v>
      </c>
      <c r="AB783" s="38">
        <v>18.271879999999999</v>
      </c>
      <c r="AC783" s="38">
        <v>18.286919999999999</v>
      </c>
      <c r="AD783" s="38">
        <v>17.98011</v>
      </c>
      <c r="AE783" s="38">
        <v>17.52974</v>
      </c>
      <c r="AF783" s="38">
        <v>16.864380000000001</v>
      </c>
      <c r="AG783" s="38">
        <v>16.430810000000001</v>
      </c>
      <c r="AH783" s="38">
        <v>15.551629999999999</v>
      </c>
      <c r="AI783" s="38">
        <v>14.55747</v>
      </c>
      <c r="AJ783" s="38">
        <v>13.71443</v>
      </c>
      <c r="AK783" s="38">
        <v>12.66982</v>
      </c>
      <c r="AL783" s="38">
        <v>6.7306299999999999E-2</v>
      </c>
      <c r="AM783" s="38">
        <v>2.7081600000000001E-2</v>
      </c>
      <c r="AN783" s="38">
        <v>-0.20586070000000001</v>
      </c>
      <c r="AO783" s="38">
        <v>-0.1647333</v>
      </c>
      <c r="AP783" s="38">
        <v>-0.18892490000000001</v>
      </c>
      <c r="AQ783" s="38">
        <v>-3.32229E-2</v>
      </c>
      <c r="AR783" s="38">
        <v>-9.5922099999999996E-2</v>
      </c>
      <c r="AS783" s="38">
        <v>-0.32509270000000001</v>
      </c>
      <c r="AT783" s="38">
        <v>-9.0700699999999995E-2</v>
      </c>
      <c r="AU783" s="38">
        <v>-3.3522700000000002E-2</v>
      </c>
      <c r="AV783" s="38">
        <v>-5.8696900000000003E-2</v>
      </c>
      <c r="AW783" s="38">
        <v>0.1799867</v>
      </c>
      <c r="AX783" s="38">
        <v>-6.2962000000000001E-3</v>
      </c>
      <c r="AY783" s="38">
        <v>-5.57507E-2</v>
      </c>
      <c r="AZ783" s="38">
        <v>-0.36819170000000001</v>
      </c>
      <c r="BA783" s="38">
        <v>-0.46437810000000002</v>
      </c>
      <c r="BB783" s="38">
        <v>0.1018688</v>
      </c>
      <c r="BC783" s="38">
        <v>0.33102490000000001</v>
      </c>
      <c r="BD783" s="38">
        <v>0.27750449999999999</v>
      </c>
      <c r="BE783" s="38">
        <v>0.29187030000000003</v>
      </c>
      <c r="BF783" s="38">
        <v>0.2010835</v>
      </c>
      <c r="BG783" s="38">
        <v>-0.13841809999999999</v>
      </c>
      <c r="BH783" s="38">
        <v>-3.9342500000000002E-2</v>
      </c>
      <c r="BI783" s="38">
        <v>-0.19107589999999999</v>
      </c>
      <c r="BJ783" s="38">
        <v>0.12825110000000001</v>
      </c>
      <c r="BK783" s="38">
        <v>6.7090300000000005E-2</v>
      </c>
      <c r="BL783" s="38">
        <v>-0.16163730000000001</v>
      </c>
      <c r="BM783" s="38">
        <v>-0.1213095</v>
      </c>
      <c r="BN783" s="38">
        <v>-0.13315009999999999</v>
      </c>
      <c r="BO783" s="38">
        <v>5.3342000000000001E-2</v>
      </c>
      <c r="BP783" s="38">
        <v>-6.9652599999999995E-2</v>
      </c>
      <c r="BQ783" s="38">
        <v>-0.2467454</v>
      </c>
      <c r="BR783" s="38">
        <v>-5.0936999999999996E-3</v>
      </c>
      <c r="BS783" s="38">
        <v>4.6720200000000003E-2</v>
      </c>
      <c r="BT783" s="38">
        <v>-1.1637099999999999E-2</v>
      </c>
      <c r="BU783" s="38">
        <v>0.2119114</v>
      </c>
      <c r="BV783" s="38">
        <v>4.7811899999999997E-2</v>
      </c>
      <c r="BW783" s="38">
        <v>-2.3246099999999999E-2</v>
      </c>
      <c r="BX783" s="38">
        <v>-0.30202119999999999</v>
      </c>
      <c r="BY783" s="38">
        <v>-0.41479949999999999</v>
      </c>
      <c r="BZ783" s="38">
        <v>0.19268950000000001</v>
      </c>
      <c r="CA783" s="38">
        <v>0.42796610000000002</v>
      </c>
      <c r="CB783" s="38">
        <v>0.38904929999999999</v>
      </c>
      <c r="CC783" s="38">
        <v>0.37831120000000001</v>
      </c>
      <c r="CD783" s="38">
        <v>0.28967939999999998</v>
      </c>
      <c r="CE783" s="38">
        <v>1.2439199999999999E-2</v>
      </c>
      <c r="CF783" s="38">
        <v>8.4988300000000003E-2</v>
      </c>
      <c r="CG783" s="38">
        <v>-5.0760399999999997E-2</v>
      </c>
      <c r="CH783" s="38">
        <v>0.17046130000000001</v>
      </c>
      <c r="CI783" s="38">
        <v>9.4800200000000001E-2</v>
      </c>
      <c r="CJ783" s="38">
        <v>-0.13100829999999999</v>
      </c>
      <c r="CK783" s="38">
        <v>-9.1234200000000001E-2</v>
      </c>
      <c r="CL783" s="38">
        <v>-9.4520599999999996E-2</v>
      </c>
      <c r="CM783" s="38">
        <v>0.1132966</v>
      </c>
      <c r="CN783" s="38">
        <v>-5.1458400000000001E-2</v>
      </c>
      <c r="CO783" s="38">
        <v>-0.1924824</v>
      </c>
      <c r="CP783" s="38">
        <v>5.41974E-2</v>
      </c>
      <c r="CQ783" s="38">
        <v>0.1022961</v>
      </c>
      <c r="CR783" s="38">
        <v>2.09564E-2</v>
      </c>
      <c r="CS783" s="38">
        <v>0.23402229999999999</v>
      </c>
      <c r="CT783" s="38">
        <v>8.5287000000000002E-2</v>
      </c>
      <c r="CU783" s="38">
        <v>-7.3349999999999999E-4</v>
      </c>
      <c r="CV783" s="38">
        <v>-0.25619170000000002</v>
      </c>
      <c r="CW783" s="38">
        <v>-0.38046150000000001</v>
      </c>
      <c r="CX783" s="38">
        <v>0.25559159999999997</v>
      </c>
      <c r="CY783" s="38">
        <v>0.49510720000000003</v>
      </c>
      <c r="CZ783" s="38">
        <v>0.46630490000000002</v>
      </c>
      <c r="DA783" s="38">
        <v>0.43817980000000001</v>
      </c>
      <c r="DB783" s="38">
        <v>0.35104069999999998</v>
      </c>
      <c r="DC783" s="38">
        <v>0.1169224</v>
      </c>
      <c r="DD783" s="38">
        <v>0.17109940000000001</v>
      </c>
      <c r="DE783" s="38">
        <v>4.6421799999999999E-2</v>
      </c>
      <c r="DF783" s="38">
        <v>0.21267150000000001</v>
      </c>
      <c r="DG783" s="38">
        <v>0.1225101</v>
      </c>
      <c r="DH783" s="38">
        <v>-0.1003793</v>
      </c>
      <c r="DI783" s="38">
        <v>-6.1158999999999998E-2</v>
      </c>
      <c r="DJ783" s="38">
        <v>-5.5891099999999999E-2</v>
      </c>
      <c r="DK783" s="38">
        <v>0.17325119999999999</v>
      </c>
      <c r="DL783" s="38">
        <v>-3.3264200000000001E-2</v>
      </c>
      <c r="DM783" s="38">
        <v>-0.13821929999999999</v>
      </c>
      <c r="DN783" s="38">
        <v>0.1134886</v>
      </c>
      <c r="DO783" s="38">
        <v>0.15787209999999999</v>
      </c>
      <c r="DP783" s="38">
        <v>5.3549899999999998E-2</v>
      </c>
      <c r="DQ783" s="38">
        <v>0.25613330000000001</v>
      </c>
      <c r="DR783" s="38">
        <v>0.1227621</v>
      </c>
      <c r="DS783" s="38">
        <v>2.1779099999999999E-2</v>
      </c>
      <c r="DT783" s="38">
        <v>-0.2103622</v>
      </c>
      <c r="DU783" s="38">
        <v>-0.34612349999999997</v>
      </c>
      <c r="DV783" s="38">
        <v>0.31849379999999999</v>
      </c>
      <c r="DW783" s="38">
        <v>0.56224830000000003</v>
      </c>
      <c r="DX783" s="38">
        <v>0.5435605</v>
      </c>
      <c r="DY783" s="38">
        <v>0.49804850000000001</v>
      </c>
      <c r="DZ783" s="38">
        <v>0.41240189999999999</v>
      </c>
      <c r="EA783" s="38">
        <v>0.22140570000000001</v>
      </c>
      <c r="EB783" s="38">
        <v>0.25721050000000001</v>
      </c>
      <c r="EC783" s="38">
        <v>0.14360390000000001</v>
      </c>
      <c r="ED783" s="38">
        <v>0.27361629999999998</v>
      </c>
      <c r="EE783" s="38">
        <v>0.16251879999999999</v>
      </c>
      <c r="EF783" s="38">
        <v>-5.6155799999999999E-2</v>
      </c>
      <c r="EG783" s="38">
        <v>-1.77352E-2</v>
      </c>
      <c r="EH783" s="38">
        <v>-1.1629999999999999E-4</v>
      </c>
      <c r="EI783" s="38">
        <v>0.25981609999999999</v>
      </c>
      <c r="EJ783" s="38">
        <v>-6.9947999999999998E-3</v>
      </c>
      <c r="EK783" s="38">
        <v>-5.9872000000000002E-2</v>
      </c>
      <c r="EL783" s="38">
        <v>0.19909550000000001</v>
      </c>
      <c r="EM783" s="38">
        <v>0.23811499999999999</v>
      </c>
      <c r="EN783" s="38">
        <v>0.1006097</v>
      </c>
      <c r="EO783" s="38">
        <v>0.28805799999999998</v>
      </c>
      <c r="EP783" s="38">
        <v>0.17687020000000001</v>
      </c>
      <c r="EQ783" s="38">
        <v>5.4283600000000001E-2</v>
      </c>
      <c r="ER783" s="38">
        <v>-0.14419170000000001</v>
      </c>
      <c r="ES783" s="38">
        <v>-0.2965449</v>
      </c>
      <c r="ET783" s="38">
        <v>0.40931450000000003</v>
      </c>
      <c r="EU783" s="38">
        <v>0.65918940000000004</v>
      </c>
      <c r="EV783" s="38">
        <v>0.6551053</v>
      </c>
      <c r="EW783" s="38">
        <v>0.58448929999999999</v>
      </c>
      <c r="EX783" s="38">
        <v>0.50099780000000005</v>
      </c>
      <c r="EY783" s="38">
        <v>0.37226290000000001</v>
      </c>
      <c r="EZ783" s="38">
        <v>0.38154120000000002</v>
      </c>
      <c r="FA783" s="38">
        <v>0.28391939999999999</v>
      </c>
      <c r="FB783" s="38">
        <v>72.654110000000003</v>
      </c>
      <c r="FC783" s="38">
        <v>70.99409</v>
      </c>
      <c r="FD783" s="38">
        <v>69.064170000000004</v>
      </c>
      <c r="FE783" s="38">
        <v>67.615030000000004</v>
      </c>
      <c r="FF783" s="38">
        <v>66.832279999999997</v>
      </c>
      <c r="FG783" s="38">
        <v>66.095089999999999</v>
      </c>
      <c r="FH783" s="38">
        <v>66.506100000000004</v>
      </c>
      <c r="FI783" s="38">
        <v>69.752039999999994</v>
      </c>
      <c r="FJ783" s="38">
        <v>74.248649999999998</v>
      </c>
      <c r="FK783" s="38">
        <v>78.624960000000002</v>
      </c>
      <c r="FL783" s="38">
        <v>83.076520000000002</v>
      </c>
      <c r="FM783" s="38">
        <v>87.126850000000005</v>
      </c>
      <c r="FN783" s="38">
        <v>90.5411</v>
      </c>
      <c r="FO783" s="38">
        <v>93.494010000000003</v>
      </c>
      <c r="FP783" s="38">
        <v>95.5304</v>
      </c>
      <c r="FQ783" s="38">
        <v>97.026889999999995</v>
      </c>
      <c r="FR783" s="38">
        <v>96.742450000000005</v>
      </c>
      <c r="FS783" s="38">
        <v>95.882490000000004</v>
      </c>
      <c r="FT783" s="38">
        <v>94.019059999999996</v>
      </c>
      <c r="FU783" s="38">
        <v>90.808859999999996</v>
      </c>
      <c r="FV783" s="38">
        <v>86.297600000000003</v>
      </c>
      <c r="FW783">
        <v>82.336060000000003</v>
      </c>
      <c r="FX783">
        <v>79.267610000000005</v>
      </c>
      <c r="FY783">
        <v>76.899060000000006</v>
      </c>
      <c r="FZ783">
        <v>9.6536399999999994E-2</v>
      </c>
      <c r="GA783">
        <v>0.87581949999999997</v>
      </c>
      <c r="GB783">
        <v>1</v>
      </c>
    </row>
    <row r="784" spans="1:184" x14ac:dyDescent="0.3">
      <c r="A784" t="s">
        <v>279</v>
      </c>
      <c r="B784" t="s">
        <v>278</v>
      </c>
      <c r="C784" t="s">
        <v>1</v>
      </c>
      <c r="D784" t="s">
        <v>1</v>
      </c>
      <c r="E784" t="s">
        <v>1</v>
      </c>
      <c r="F784" t="s">
        <v>1</v>
      </c>
      <c r="G784" t="s">
        <v>1</v>
      </c>
      <c r="H784" s="40" t="s">
        <v>1</v>
      </c>
      <c r="I784" s="18" t="s">
        <v>1</v>
      </c>
      <c r="J784" s="38" t="s">
        <v>1</v>
      </c>
      <c r="K784" s="18">
        <v>44753</v>
      </c>
      <c r="L784" s="38">
        <v>327</v>
      </c>
      <c r="M784" s="38">
        <v>327</v>
      </c>
      <c r="N784" s="38">
        <v>11.38035</v>
      </c>
      <c r="O784" s="38">
        <v>11.08666</v>
      </c>
      <c r="P784" s="38">
        <v>10.767620000000001</v>
      </c>
      <c r="Q784" s="38">
        <v>10.76454</v>
      </c>
      <c r="R784" s="38">
        <v>10.81263</v>
      </c>
      <c r="S784" s="38">
        <v>11.482900000000001</v>
      </c>
      <c r="T784" s="38">
        <v>12.25244</v>
      </c>
      <c r="U784" s="38">
        <v>13.698309999999999</v>
      </c>
      <c r="V784" s="38">
        <v>15.12326</v>
      </c>
      <c r="W784" s="38">
        <v>16.034590000000001</v>
      </c>
      <c r="X784" s="38">
        <v>16.774429999999999</v>
      </c>
      <c r="Y784" s="38">
        <v>17.540189999999999</v>
      </c>
      <c r="Z784" s="38">
        <v>18.085540000000002</v>
      </c>
      <c r="AA784" s="38">
        <v>18.720939999999999</v>
      </c>
      <c r="AB784" s="38">
        <v>18.850919999999999</v>
      </c>
      <c r="AC784" s="38">
        <v>18.769369999999999</v>
      </c>
      <c r="AD784" s="38">
        <v>18.448879999999999</v>
      </c>
      <c r="AE784" s="38">
        <v>17.898150000000001</v>
      </c>
      <c r="AF784" s="38">
        <v>17.12022</v>
      </c>
      <c r="AG784" s="38">
        <v>16.600829999999998</v>
      </c>
      <c r="AH784" s="38">
        <v>15.74447</v>
      </c>
      <c r="AI784" s="38">
        <v>14.79865</v>
      </c>
      <c r="AJ784" s="38">
        <v>13.962859999999999</v>
      </c>
      <c r="AK784" s="38">
        <v>12.88616</v>
      </c>
      <c r="AL784" s="38">
        <v>-0.27407009999999998</v>
      </c>
      <c r="AM784" s="38">
        <v>-0.15898380000000001</v>
      </c>
      <c r="AN784" s="38">
        <v>-0.21204319999999999</v>
      </c>
      <c r="AO784" s="38">
        <v>-9.8964899999999995E-2</v>
      </c>
      <c r="AP784" s="38">
        <v>3.5435500000000002E-2</v>
      </c>
      <c r="AQ784" s="38">
        <v>-3.4548299999999997E-2</v>
      </c>
      <c r="AR784" s="38">
        <v>-0.1540897</v>
      </c>
      <c r="AS784" s="38">
        <v>-0.29096319999999998</v>
      </c>
      <c r="AT784" s="38">
        <v>4.3080399999999998E-2</v>
      </c>
      <c r="AU784" s="38">
        <v>-0.12253799999999999</v>
      </c>
      <c r="AV784" s="38">
        <v>-0.1970037</v>
      </c>
      <c r="AW784" s="38">
        <v>-0.17037260000000001</v>
      </c>
      <c r="AX784" s="38">
        <v>2.7772100000000001E-2</v>
      </c>
      <c r="AY784" s="38">
        <v>-8.9716299999999999E-2</v>
      </c>
      <c r="AZ784" s="38">
        <v>-0.2239737</v>
      </c>
      <c r="BA784" s="38">
        <v>-0.40614060000000002</v>
      </c>
      <c r="BB784" s="38">
        <v>-0.46637410000000001</v>
      </c>
      <c r="BC784" s="38">
        <v>-2.2942799999999999E-2</v>
      </c>
      <c r="BD784" s="38">
        <v>-0.21585399999999999</v>
      </c>
      <c r="BE784" s="38">
        <v>-0.46205790000000002</v>
      </c>
      <c r="BF784" s="38">
        <v>-0.64572890000000005</v>
      </c>
      <c r="BG784" s="38">
        <v>-0.90288290000000004</v>
      </c>
      <c r="BH784" s="38">
        <v>-0.49077599999999999</v>
      </c>
      <c r="BI784" s="38">
        <v>-0.76447379999999998</v>
      </c>
      <c r="BJ784" s="38">
        <v>-0.19829260000000001</v>
      </c>
      <c r="BK784" s="38">
        <v>-0.1048572</v>
      </c>
      <c r="BL784" s="38">
        <v>-0.16094030000000001</v>
      </c>
      <c r="BM784" s="38">
        <v>-5.0127400000000003E-2</v>
      </c>
      <c r="BN784" s="38">
        <v>0.1014853</v>
      </c>
      <c r="BO784" s="38">
        <v>5.61416E-2</v>
      </c>
      <c r="BP784" s="38">
        <v>-0.101062</v>
      </c>
      <c r="BQ784" s="38">
        <v>-0.19937150000000001</v>
      </c>
      <c r="BR784" s="38">
        <v>0.144511</v>
      </c>
      <c r="BS784" s="38">
        <v>-2.4390200000000001E-2</v>
      </c>
      <c r="BT784" s="38">
        <v>-0.1242258</v>
      </c>
      <c r="BU784" s="38">
        <v>-0.11628570000000001</v>
      </c>
      <c r="BV784" s="38">
        <v>8.4629099999999999E-2</v>
      </c>
      <c r="BW784" s="38">
        <v>-5.1260300000000002E-2</v>
      </c>
      <c r="BX784" s="38">
        <v>-0.12870029999999999</v>
      </c>
      <c r="BY784" s="38">
        <v>-0.31108180000000002</v>
      </c>
      <c r="BZ784" s="38">
        <v>-0.33972059999999998</v>
      </c>
      <c r="CA784" s="38">
        <v>0.10412739999999999</v>
      </c>
      <c r="CB784" s="38">
        <v>-7.3900400000000005E-2</v>
      </c>
      <c r="CC784" s="38">
        <v>-0.33797169999999999</v>
      </c>
      <c r="CD784" s="38">
        <v>-0.5298252</v>
      </c>
      <c r="CE784" s="38">
        <v>-0.71999409999999997</v>
      </c>
      <c r="CF784" s="38">
        <v>-0.33874769999999998</v>
      </c>
      <c r="CG784" s="38">
        <v>-0.59471830000000003</v>
      </c>
      <c r="CH784" s="38">
        <v>-0.1458093</v>
      </c>
      <c r="CI784" s="38">
        <v>-6.7369299999999993E-2</v>
      </c>
      <c r="CJ784" s="38">
        <v>-0.12554650000000001</v>
      </c>
      <c r="CK784" s="38">
        <v>-1.63026E-2</v>
      </c>
      <c r="CL784" s="38">
        <v>0.1472311</v>
      </c>
      <c r="CM784" s="38">
        <v>0.1189532</v>
      </c>
      <c r="CN784" s="38">
        <v>-6.4335100000000006E-2</v>
      </c>
      <c r="CO784" s="38">
        <v>-0.13593540000000001</v>
      </c>
      <c r="CP784" s="38">
        <v>0.21476149999999999</v>
      </c>
      <c r="CQ784" s="38">
        <v>4.3586699999999999E-2</v>
      </c>
      <c r="CR784" s="38">
        <v>-7.38201E-2</v>
      </c>
      <c r="CS784" s="38">
        <v>-7.8825300000000001E-2</v>
      </c>
      <c r="CT784" s="38">
        <v>0.1240081</v>
      </c>
      <c r="CU784" s="38">
        <v>-2.46258E-2</v>
      </c>
      <c r="CV784" s="38">
        <v>-6.2714300000000001E-2</v>
      </c>
      <c r="CW784" s="38">
        <v>-0.2452444</v>
      </c>
      <c r="CX784" s="38">
        <v>-0.25200080000000002</v>
      </c>
      <c r="CY784" s="38">
        <v>0.1921358</v>
      </c>
      <c r="CZ784" s="38">
        <v>2.4416199999999999E-2</v>
      </c>
      <c r="DA784" s="38">
        <v>-0.25202999999999998</v>
      </c>
      <c r="DB784" s="38">
        <v>-0.44955060000000002</v>
      </c>
      <c r="DC784" s="38">
        <v>-0.59332589999999996</v>
      </c>
      <c r="DD784" s="38">
        <v>-0.23345340000000001</v>
      </c>
      <c r="DE784" s="38">
        <v>-0.47714630000000002</v>
      </c>
      <c r="DF784" s="38">
        <v>-9.3326099999999995E-2</v>
      </c>
      <c r="DG784" s="38">
        <v>-2.9881399999999999E-2</v>
      </c>
      <c r="DH784" s="38">
        <v>-9.0152800000000005E-2</v>
      </c>
      <c r="DI784" s="38">
        <v>1.7522099999999999E-2</v>
      </c>
      <c r="DJ784" s="38">
        <v>0.19297700000000001</v>
      </c>
      <c r="DK784" s="38">
        <v>0.1817648</v>
      </c>
      <c r="DL784" s="38">
        <v>-2.7608299999999999E-2</v>
      </c>
      <c r="DM784" s="38">
        <v>-7.2499300000000003E-2</v>
      </c>
      <c r="DN784" s="38">
        <v>0.28501199999999999</v>
      </c>
      <c r="DO784" s="38">
        <v>0.1115636</v>
      </c>
      <c r="DP784" s="38">
        <v>-2.3414299999999999E-2</v>
      </c>
      <c r="DQ784" s="38">
        <v>-4.1364900000000003E-2</v>
      </c>
      <c r="DR784" s="38">
        <v>0.16338710000000001</v>
      </c>
      <c r="DS784" s="38">
        <v>2.0087E-3</v>
      </c>
      <c r="DT784" s="38">
        <v>3.2717000000000002E-3</v>
      </c>
      <c r="DU784" s="38">
        <v>-0.17940700000000001</v>
      </c>
      <c r="DV784" s="38">
        <v>-0.16428110000000001</v>
      </c>
      <c r="DW784" s="38">
        <v>0.28014420000000001</v>
      </c>
      <c r="DX784" s="38">
        <v>0.1227328</v>
      </c>
      <c r="DY784" s="38">
        <v>-0.1660884</v>
      </c>
      <c r="DZ784" s="38">
        <v>-0.3692761</v>
      </c>
      <c r="EA784" s="38">
        <v>-0.46665770000000001</v>
      </c>
      <c r="EB784" s="38">
        <v>-0.1281591</v>
      </c>
      <c r="EC784" s="38">
        <v>-0.35957420000000001</v>
      </c>
      <c r="ED784" s="38">
        <v>-1.7548600000000001E-2</v>
      </c>
      <c r="EE784" s="38">
        <v>2.4245200000000001E-2</v>
      </c>
      <c r="EF784" s="38">
        <v>-3.9049800000000003E-2</v>
      </c>
      <c r="EG784" s="38">
        <v>6.6359600000000005E-2</v>
      </c>
      <c r="EH784" s="38">
        <v>0.2590268</v>
      </c>
      <c r="EI784" s="38">
        <v>0.2724548</v>
      </c>
      <c r="EJ784" s="38">
        <v>2.5419400000000002E-2</v>
      </c>
      <c r="EK784" s="38">
        <v>1.9092399999999999E-2</v>
      </c>
      <c r="EL784" s="38">
        <v>0.38644250000000002</v>
      </c>
      <c r="EM784" s="38">
        <v>0.20971139999999999</v>
      </c>
      <c r="EN784" s="38">
        <v>4.9363499999999998E-2</v>
      </c>
      <c r="EO784" s="38">
        <v>1.2722000000000001E-2</v>
      </c>
      <c r="EP784" s="38">
        <v>0.2202442</v>
      </c>
      <c r="EQ784" s="38">
        <v>4.0464699999999999E-2</v>
      </c>
      <c r="ER784" s="38">
        <v>9.8545099999999997E-2</v>
      </c>
      <c r="ES784" s="38">
        <v>-8.4348300000000001E-2</v>
      </c>
      <c r="ET784" s="38">
        <v>-3.7627599999999997E-2</v>
      </c>
      <c r="EU784" s="38">
        <v>0.40721429999999997</v>
      </c>
      <c r="EV784" s="38">
        <v>0.26468629999999999</v>
      </c>
      <c r="EW784" s="38">
        <v>-4.2002200000000003E-2</v>
      </c>
      <c r="EX784" s="38">
        <v>-0.2533724</v>
      </c>
      <c r="EY784" s="38">
        <v>-0.28376899999999999</v>
      </c>
      <c r="EZ784" s="38">
        <v>2.38692E-2</v>
      </c>
      <c r="FA784" s="38">
        <v>-0.18981880000000001</v>
      </c>
      <c r="FB784" s="38">
        <v>75.672849999999997</v>
      </c>
      <c r="FC784" s="38">
        <v>74.729190000000003</v>
      </c>
      <c r="FD784" s="38">
        <v>73.107110000000006</v>
      </c>
      <c r="FE784" s="38">
        <v>71.784390000000002</v>
      </c>
      <c r="FF784" s="38">
        <v>70.158259999999999</v>
      </c>
      <c r="FG784" s="38">
        <v>69.744190000000003</v>
      </c>
      <c r="FH784" s="38">
        <v>69.619039999999998</v>
      </c>
      <c r="FI784" s="38">
        <v>72.523510000000002</v>
      </c>
      <c r="FJ784" s="38">
        <v>76.909469999999999</v>
      </c>
      <c r="FK784" s="38">
        <v>82.066180000000003</v>
      </c>
      <c r="FL784" s="38">
        <v>86.104479999999995</v>
      </c>
      <c r="FM784" s="38">
        <v>89.522019999999998</v>
      </c>
      <c r="FN784" s="38">
        <v>92.460340000000002</v>
      </c>
      <c r="FO784" s="38">
        <v>94.92268</v>
      </c>
      <c r="FP784" s="38">
        <v>96.412729999999996</v>
      </c>
      <c r="FQ784" s="38">
        <v>97.793390000000002</v>
      </c>
      <c r="FR784" s="38">
        <v>98.015780000000007</v>
      </c>
      <c r="FS784" s="38">
        <v>97.065820000000002</v>
      </c>
      <c r="FT784" s="38">
        <v>95.407510000000002</v>
      </c>
      <c r="FU784" s="38">
        <v>92.358320000000006</v>
      </c>
      <c r="FV784" s="38">
        <v>88.066119999999998</v>
      </c>
      <c r="FW784">
        <v>84.577740000000006</v>
      </c>
      <c r="FX784">
        <v>82.02749</v>
      </c>
      <c r="FY784">
        <v>79.33596</v>
      </c>
      <c r="FZ784">
        <v>0.1354756</v>
      </c>
      <c r="GA784">
        <v>1.208116</v>
      </c>
      <c r="GB784">
        <v>1</v>
      </c>
    </row>
    <row r="785" spans="1:184" x14ac:dyDescent="0.3">
      <c r="A785" t="s">
        <v>279</v>
      </c>
      <c r="B785" t="s">
        <v>278</v>
      </c>
      <c r="C785" t="s">
        <v>1</v>
      </c>
      <c r="D785" t="s">
        <v>1</v>
      </c>
      <c r="E785" t="s">
        <v>1</v>
      </c>
      <c r="F785" t="s">
        <v>1</v>
      </c>
      <c r="G785" t="s">
        <v>1</v>
      </c>
      <c r="H785" s="40" t="s">
        <v>1</v>
      </c>
      <c r="I785" s="18" t="s">
        <v>1</v>
      </c>
      <c r="J785" s="38" t="s">
        <v>1</v>
      </c>
      <c r="K785" s="18">
        <v>44760</v>
      </c>
      <c r="L785" s="38">
        <v>327</v>
      </c>
      <c r="M785" s="38">
        <v>327</v>
      </c>
      <c r="N785" s="38">
        <v>12.05777</v>
      </c>
      <c r="O785" s="38">
        <v>11.755929999999999</v>
      </c>
      <c r="P785" s="38">
        <v>11.40868</v>
      </c>
      <c r="Q785" s="38">
        <v>11.319240000000001</v>
      </c>
      <c r="R785" s="38">
        <v>11.338749999999999</v>
      </c>
      <c r="S785" s="38">
        <v>12.13419</v>
      </c>
      <c r="T785" s="38">
        <v>12.869450000000001</v>
      </c>
      <c r="U785" s="38">
        <v>14.15837</v>
      </c>
      <c r="V785" s="38">
        <v>15.470499999999999</v>
      </c>
      <c r="W785" s="38">
        <v>16.16544</v>
      </c>
      <c r="X785" s="38">
        <v>16.718419999999998</v>
      </c>
      <c r="Y785" s="38">
        <v>17.404879999999999</v>
      </c>
      <c r="Z785" s="38">
        <v>17.860430000000001</v>
      </c>
      <c r="AA785" s="38">
        <v>18.283760000000001</v>
      </c>
      <c r="AB785" s="38">
        <v>18.469660000000001</v>
      </c>
      <c r="AC785" s="38">
        <v>18.503029999999999</v>
      </c>
      <c r="AD785" s="38">
        <v>18.154769999999999</v>
      </c>
      <c r="AE785" s="38">
        <v>17.5793</v>
      </c>
      <c r="AF785" s="38">
        <v>16.9739</v>
      </c>
      <c r="AG785" s="38">
        <v>16.628520000000002</v>
      </c>
      <c r="AH785" s="38">
        <v>15.8139</v>
      </c>
      <c r="AI785" s="38">
        <v>14.852819999999999</v>
      </c>
      <c r="AJ785" s="38">
        <v>14.01886</v>
      </c>
      <c r="AK785" s="38">
        <v>12.928459999999999</v>
      </c>
      <c r="AL785" s="38">
        <v>-9.2161300000000002E-2</v>
      </c>
      <c r="AM785" s="38">
        <v>4.2128400000000003E-2</v>
      </c>
      <c r="AN785" s="38">
        <v>-0.1141181</v>
      </c>
      <c r="AO785" s="38">
        <v>1.6802600000000001E-2</v>
      </c>
      <c r="AP785" s="38">
        <v>-0.29109109999999999</v>
      </c>
      <c r="AQ785" s="38">
        <v>-7.8209600000000004E-2</v>
      </c>
      <c r="AR785" s="38">
        <v>-9.4738799999999998E-2</v>
      </c>
      <c r="AS785" s="38">
        <v>-0.53677699999999995</v>
      </c>
      <c r="AT785" s="38">
        <v>-0.2011192</v>
      </c>
      <c r="AU785" s="38">
        <v>5.1894099999999999E-2</v>
      </c>
      <c r="AV785" s="38">
        <v>-0.20724049999999999</v>
      </c>
      <c r="AW785" s="38">
        <v>-0.29218719999999998</v>
      </c>
      <c r="AX785" s="38">
        <v>-0.10007779999999999</v>
      </c>
      <c r="AY785" s="38">
        <v>-0.1106765</v>
      </c>
      <c r="AZ785" s="38">
        <v>3.90357E-2</v>
      </c>
      <c r="BA785" s="38">
        <v>0.36175000000000002</v>
      </c>
      <c r="BB785" s="38">
        <v>-1.6116700000000001E-2</v>
      </c>
      <c r="BC785" s="38">
        <v>0.1321591</v>
      </c>
      <c r="BD785" s="38">
        <v>0.18598590000000001</v>
      </c>
      <c r="BE785" s="38">
        <v>0.41453970000000001</v>
      </c>
      <c r="BF785" s="38">
        <v>0.14203260000000001</v>
      </c>
      <c r="BG785" s="38">
        <v>-8.5700799999999994E-2</v>
      </c>
      <c r="BH785" s="38">
        <v>-0.1584787</v>
      </c>
      <c r="BI785" s="38">
        <v>-0.25429869999999999</v>
      </c>
      <c r="BJ785" s="38">
        <v>-1.93972E-2</v>
      </c>
      <c r="BK785" s="38">
        <v>9.3720499999999998E-2</v>
      </c>
      <c r="BL785" s="38">
        <v>-6.4000799999999997E-2</v>
      </c>
      <c r="BM785" s="38">
        <v>6.4024899999999996E-2</v>
      </c>
      <c r="BN785" s="38">
        <v>-0.22433649999999999</v>
      </c>
      <c r="BO785" s="38">
        <v>1.08653E-2</v>
      </c>
      <c r="BP785" s="38">
        <v>-4.0274999999999998E-2</v>
      </c>
      <c r="BQ785" s="38">
        <v>-0.4559993</v>
      </c>
      <c r="BR785" s="38">
        <v>-0.10939649999999999</v>
      </c>
      <c r="BS785" s="38">
        <v>0.1408335</v>
      </c>
      <c r="BT785" s="38">
        <v>-0.14744689999999999</v>
      </c>
      <c r="BU785" s="38">
        <v>-0.24580560000000001</v>
      </c>
      <c r="BV785" s="38">
        <v>-4.4520200000000003E-2</v>
      </c>
      <c r="BW785" s="38">
        <v>-6.6226499999999994E-2</v>
      </c>
      <c r="BX785" s="38">
        <v>0.1198685</v>
      </c>
      <c r="BY785" s="38">
        <v>0.43129079999999997</v>
      </c>
      <c r="BZ785" s="38">
        <v>9.6659099999999998E-2</v>
      </c>
      <c r="CA785" s="38">
        <v>0.243892</v>
      </c>
      <c r="CB785" s="38">
        <v>0.30305759999999998</v>
      </c>
      <c r="CC785" s="38">
        <v>0.51944570000000001</v>
      </c>
      <c r="CD785" s="38">
        <v>0.24167269999999999</v>
      </c>
      <c r="CE785" s="38">
        <v>7.6995300000000003E-2</v>
      </c>
      <c r="CF785" s="38">
        <v>-1.23423E-2</v>
      </c>
      <c r="CG785" s="38">
        <v>-8.8922000000000001E-2</v>
      </c>
      <c r="CH785" s="38">
        <v>3.0998899999999999E-2</v>
      </c>
      <c r="CI785" s="38">
        <v>0.12945309999999999</v>
      </c>
      <c r="CJ785" s="38">
        <v>-2.9289699999999998E-2</v>
      </c>
      <c r="CK785" s="38">
        <v>9.6730800000000006E-2</v>
      </c>
      <c r="CL785" s="38">
        <v>-0.17810239999999999</v>
      </c>
      <c r="CM785" s="38">
        <v>7.2558200000000003E-2</v>
      </c>
      <c r="CN785" s="38">
        <v>-2.5535000000000002E-3</v>
      </c>
      <c r="CO785" s="38">
        <v>-0.40005289999999999</v>
      </c>
      <c r="CP785" s="38">
        <v>-4.5869600000000003E-2</v>
      </c>
      <c r="CQ785" s="38">
        <v>0.20243259999999999</v>
      </c>
      <c r="CR785" s="38">
        <v>-0.106034</v>
      </c>
      <c r="CS785" s="38">
        <v>-0.2136817</v>
      </c>
      <c r="CT785" s="38">
        <v>-6.0412E-3</v>
      </c>
      <c r="CU785" s="38">
        <v>-3.54405E-2</v>
      </c>
      <c r="CV785" s="38">
        <v>0.17585300000000001</v>
      </c>
      <c r="CW785" s="38">
        <v>0.47945450000000001</v>
      </c>
      <c r="CX785" s="38">
        <v>0.17476729999999999</v>
      </c>
      <c r="CY785" s="38">
        <v>0.32127790000000001</v>
      </c>
      <c r="CZ785" s="38">
        <v>0.38414100000000001</v>
      </c>
      <c r="DA785" s="38">
        <v>0.59210320000000005</v>
      </c>
      <c r="DB785" s="38">
        <v>0.31068319999999999</v>
      </c>
      <c r="DC785" s="38">
        <v>0.18967819999999999</v>
      </c>
      <c r="DD785" s="38">
        <v>8.88713E-2</v>
      </c>
      <c r="DE785" s="38">
        <v>2.5617500000000001E-2</v>
      </c>
      <c r="DF785" s="38">
        <v>8.1395099999999998E-2</v>
      </c>
      <c r="DG785" s="38">
        <v>0.16518559999999999</v>
      </c>
      <c r="DH785" s="38">
        <v>5.4213999999999998E-3</v>
      </c>
      <c r="DI785" s="38">
        <v>0.12943679999999999</v>
      </c>
      <c r="DJ785" s="38">
        <v>-0.1318684</v>
      </c>
      <c r="DK785" s="38">
        <v>0.13425119999999999</v>
      </c>
      <c r="DL785" s="38">
        <v>3.5167999999999998E-2</v>
      </c>
      <c r="DM785" s="38">
        <v>-0.34410659999999998</v>
      </c>
      <c r="DN785" s="38">
        <v>1.7657300000000001E-2</v>
      </c>
      <c r="DO785" s="38">
        <v>0.26403179999999998</v>
      </c>
      <c r="DP785" s="38">
        <v>-6.4621100000000001E-2</v>
      </c>
      <c r="DQ785" s="38">
        <v>-0.18155789999999999</v>
      </c>
      <c r="DR785" s="38">
        <v>3.2437800000000003E-2</v>
      </c>
      <c r="DS785" s="38">
        <v>-4.6546000000000001E-3</v>
      </c>
      <c r="DT785" s="38">
        <v>0.2318376</v>
      </c>
      <c r="DU785" s="38">
        <v>0.52761820000000004</v>
      </c>
      <c r="DV785" s="38">
        <v>0.25287549999999998</v>
      </c>
      <c r="DW785" s="38">
        <v>0.39866380000000001</v>
      </c>
      <c r="DX785" s="38">
        <v>0.46522439999999998</v>
      </c>
      <c r="DY785" s="38">
        <v>0.66476080000000004</v>
      </c>
      <c r="DZ785" s="38">
        <v>0.37969370000000002</v>
      </c>
      <c r="EA785" s="38">
        <v>0.30236109999999999</v>
      </c>
      <c r="EB785" s="38">
        <v>0.1900849</v>
      </c>
      <c r="EC785" s="38">
        <v>0.140157</v>
      </c>
      <c r="ED785" s="38">
        <v>0.1541592</v>
      </c>
      <c r="EE785" s="38">
        <v>0.21677779999999999</v>
      </c>
      <c r="EF785" s="38">
        <v>5.5538700000000003E-2</v>
      </c>
      <c r="EG785" s="38">
        <v>0.17665900000000001</v>
      </c>
      <c r="EH785" s="38">
        <v>-6.5113799999999999E-2</v>
      </c>
      <c r="EI785" s="38">
        <v>0.223326</v>
      </c>
      <c r="EJ785" s="38">
        <v>8.9631799999999998E-2</v>
      </c>
      <c r="EK785" s="38">
        <v>-0.26332879999999997</v>
      </c>
      <c r="EL785" s="38">
        <v>0.10938000000000001</v>
      </c>
      <c r="EM785" s="38">
        <v>0.35297119999999998</v>
      </c>
      <c r="EN785" s="38">
        <v>-4.8275000000000002E-3</v>
      </c>
      <c r="EO785" s="38">
        <v>-0.1351762</v>
      </c>
      <c r="EP785" s="38">
        <v>8.7995400000000001E-2</v>
      </c>
      <c r="EQ785" s="38">
        <v>3.9795499999999998E-2</v>
      </c>
      <c r="ER785" s="38">
        <v>0.31267040000000001</v>
      </c>
      <c r="ES785" s="38">
        <v>0.597159</v>
      </c>
      <c r="ET785" s="38">
        <v>0.36565130000000001</v>
      </c>
      <c r="EU785" s="38">
        <v>0.51039679999999998</v>
      </c>
      <c r="EV785" s="38">
        <v>0.58229609999999998</v>
      </c>
      <c r="EW785" s="38">
        <v>0.76966679999999998</v>
      </c>
      <c r="EX785" s="38">
        <v>0.47933389999999998</v>
      </c>
      <c r="EY785" s="38">
        <v>0.46505730000000001</v>
      </c>
      <c r="EZ785" s="38">
        <v>0.3362212</v>
      </c>
      <c r="FA785" s="38">
        <v>0.30553370000000002</v>
      </c>
      <c r="FB785" s="38">
        <v>77.792439999999999</v>
      </c>
      <c r="FC785" s="38">
        <v>77.083920000000006</v>
      </c>
      <c r="FD785" s="38">
        <v>75.574690000000004</v>
      </c>
      <c r="FE785" s="38">
        <v>74.004499999999993</v>
      </c>
      <c r="FF785" s="38">
        <v>73.163730000000001</v>
      </c>
      <c r="FG785" s="38">
        <v>72.140299999999996</v>
      </c>
      <c r="FH785" s="38">
        <v>72.418800000000005</v>
      </c>
      <c r="FI785" s="38">
        <v>74.632300000000001</v>
      </c>
      <c r="FJ785" s="38">
        <v>77.417400000000001</v>
      </c>
      <c r="FK785" s="38">
        <v>81.291759999999996</v>
      </c>
      <c r="FL785" s="38">
        <v>85.79786</v>
      </c>
      <c r="FM785" s="38">
        <v>90.214550000000003</v>
      </c>
      <c r="FN785" s="38">
        <v>91.480099999999993</v>
      </c>
      <c r="FO785" s="38">
        <v>93.428690000000003</v>
      </c>
      <c r="FP785" s="38">
        <v>95.236909999999995</v>
      </c>
      <c r="FQ785" s="38">
        <v>96.095330000000004</v>
      </c>
      <c r="FR785" s="38">
        <v>96.027379999999994</v>
      </c>
      <c r="FS785" s="38">
        <v>94.748329999999996</v>
      </c>
      <c r="FT785" s="38">
        <v>92.698059999999998</v>
      </c>
      <c r="FU785" s="38">
        <v>89.35051</v>
      </c>
      <c r="FV785" s="38">
        <v>85.64443</v>
      </c>
      <c r="FW785">
        <v>82.893259999999998</v>
      </c>
      <c r="FX785">
        <v>80.073009999999996</v>
      </c>
      <c r="FY785">
        <v>77.345640000000003</v>
      </c>
      <c r="FZ785">
        <v>0.1159118</v>
      </c>
      <c r="GA785">
        <v>0.92242440000000003</v>
      </c>
      <c r="GB785">
        <v>1</v>
      </c>
    </row>
    <row r="786" spans="1:184" x14ac:dyDescent="0.3">
      <c r="A786" t="s">
        <v>279</v>
      </c>
      <c r="B786" t="s">
        <v>278</v>
      </c>
      <c r="C786" t="s">
        <v>1</v>
      </c>
      <c r="D786" t="s">
        <v>1</v>
      </c>
      <c r="E786" t="s">
        <v>1</v>
      </c>
      <c r="F786" t="s">
        <v>1</v>
      </c>
      <c r="G786" t="s">
        <v>1</v>
      </c>
      <c r="H786" s="40" t="s">
        <v>1</v>
      </c>
      <c r="I786" s="18" t="s">
        <v>1</v>
      </c>
      <c r="J786" s="38" t="s">
        <v>1</v>
      </c>
      <c r="K786" s="18">
        <v>44763</v>
      </c>
      <c r="L786" s="38">
        <v>327</v>
      </c>
      <c r="M786" s="38">
        <v>327</v>
      </c>
      <c r="N786" s="38">
        <v>11.915839999999999</v>
      </c>
      <c r="O786" s="38">
        <v>11.398479999999999</v>
      </c>
      <c r="P786" s="38">
        <v>11.05396</v>
      </c>
      <c r="Q786" s="38">
        <v>10.84281</v>
      </c>
      <c r="R786" s="38">
        <v>10.819050000000001</v>
      </c>
      <c r="S786" s="38">
        <v>11.57513</v>
      </c>
      <c r="T786" s="38">
        <v>12.39973</v>
      </c>
      <c r="U786" s="38">
        <v>13.43167</v>
      </c>
      <c r="V786" s="38">
        <v>14.47749</v>
      </c>
      <c r="W786" s="38">
        <v>15.088609999999999</v>
      </c>
      <c r="X786" s="38">
        <v>15.68455</v>
      </c>
      <c r="Y786" s="38">
        <v>16.495439999999999</v>
      </c>
      <c r="Z786" s="38">
        <v>17.071190000000001</v>
      </c>
      <c r="AA786" s="38">
        <v>17.708729999999999</v>
      </c>
      <c r="AB786" s="38">
        <v>18.05498</v>
      </c>
      <c r="AC786" s="38">
        <v>18.054649999999999</v>
      </c>
      <c r="AD786" s="38">
        <v>17.728390000000001</v>
      </c>
      <c r="AE786" s="38">
        <v>17.175419999999999</v>
      </c>
      <c r="AF786" s="38">
        <v>16.56512</v>
      </c>
      <c r="AG786" s="38">
        <v>16.105869999999999</v>
      </c>
      <c r="AH786" s="38">
        <v>15.33526</v>
      </c>
      <c r="AI786" s="38">
        <v>14.41165</v>
      </c>
      <c r="AJ786" s="38">
        <v>13.48818</v>
      </c>
      <c r="AK786" s="38">
        <v>12.55409</v>
      </c>
      <c r="AL786" s="38">
        <v>-0.18862490000000001</v>
      </c>
      <c r="AM786" s="38">
        <v>-0.21609139999999999</v>
      </c>
      <c r="AN786" s="38">
        <v>-0.25336910000000001</v>
      </c>
      <c r="AO786" s="38">
        <v>-0.24505099999999999</v>
      </c>
      <c r="AP786" s="38">
        <v>-0.13531699999999999</v>
      </c>
      <c r="AQ786" s="38">
        <v>0.2055024</v>
      </c>
      <c r="AR786" s="38">
        <v>0.2444192</v>
      </c>
      <c r="AS786" s="38">
        <v>0.14931849999999999</v>
      </c>
      <c r="AT786" s="38">
        <v>1.1677399999999999E-2</v>
      </c>
      <c r="AU786" s="38">
        <v>-0.16056010000000001</v>
      </c>
      <c r="AV786" s="38">
        <v>-0.45912599999999998</v>
      </c>
      <c r="AW786" s="38">
        <v>-1.06718E-2</v>
      </c>
      <c r="AX786" s="38">
        <v>0.261467</v>
      </c>
      <c r="AY786" s="38">
        <v>5.6756999999999997E-3</v>
      </c>
      <c r="AZ786" s="38">
        <v>-0.1123451</v>
      </c>
      <c r="BA786" s="38">
        <v>-0.28099780000000002</v>
      </c>
      <c r="BB786" s="38">
        <v>-0.23180010000000001</v>
      </c>
      <c r="BC786" s="38">
        <v>-0.2440928</v>
      </c>
      <c r="BD786" s="38">
        <v>-0.18099789999999999</v>
      </c>
      <c r="BE786" s="38">
        <v>-0.34950110000000001</v>
      </c>
      <c r="BF786" s="38">
        <v>-0.33766249999999998</v>
      </c>
      <c r="BG786" s="38">
        <v>-0.36077690000000001</v>
      </c>
      <c r="BH786" s="38">
        <v>-7.44702E-2</v>
      </c>
      <c r="BI786" s="38">
        <v>-0.15974840000000001</v>
      </c>
      <c r="BJ786" s="38">
        <v>-0.16158030000000001</v>
      </c>
      <c r="BK786" s="38">
        <v>-0.19048699999999999</v>
      </c>
      <c r="BL786" s="38">
        <v>-0.22324150000000001</v>
      </c>
      <c r="BM786" s="38">
        <v>-0.21105289999999999</v>
      </c>
      <c r="BN786" s="38">
        <v>-0.10451009999999999</v>
      </c>
      <c r="BO786" s="38">
        <v>0.24195230000000001</v>
      </c>
      <c r="BP786" s="38">
        <v>0.28537230000000002</v>
      </c>
      <c r="BQ786" s="38">
        <v>0.18247559999999999</v>
      </c>
      <c r="BR786" s="38">
        <v>5.5043700000000001E-2</v>
      </c>
      <c r="BS786" s="38">
        <v>-0.1149719</v>
      </c>
      <c r="BT786" s="38">
        <v>-0.42738039999999999</v>
      </c>
      <c r="BU786" s="38">
        <v>3.5819499999999997E-2</v>
      </c>
      <c r="BV786" s="38">
        <v>0.29002709999999998</v>
      </c>
      <c r="BW786" s="38">
        <v>2.6380199999999999E-2</v>
      </c>
      <c r="BX786" s="38">
        <v>-6.1903600000000003E-2</v>
      </c>
      <c r="BY786" s="38">
        <v>-0.23257259999999999</v>
      </c>
      <c r="BZ786" s="38">
        <v>-0.16097719999999999</v>
      </c>
      <c r="CA786" s="38">
        <v>-0.1712542</v>
      </c>
      <c r="CB786" s="38">
        <v>-9.8376400000000003E-2</v>
      </c>
      <c r="CC786" s="38">
        <v>-0.26059270000000001</v>
      </c>
      <c r="CD786" s="38">
        <v>-0.27010440000000002</v>
      </c>
      <c r="CE786" s="38">
        <v>-0.30107519999999999</v>
      </c>
      <c r="CF786" s="38">
        <v>-2.5921699999999999E-2</v>
      </c>
      <c r="CG786" s="38">
        <v>-0.102385</v>
      </c>
      <c r="CH786" s="38">
        <v>-0.14284939999999999</v>
      </c>
      <c r="CI786" s="38">
        <v>-0.1727535</v>
      </c>
      <c r="CJ786" s="38">
        <v>-0.20237520000000001</v>
      </c>
      <c r="CK786" s="38">
        <v>-0.1875059</v>
      </c>
      <c r="CL786" s="38">
        <v>-8.3173300000000006E-2</v>
      </c>
      <c r="CM786" s="38">
        <v>0.26719749999999998</v>
      </c>
      <c r="CN786" s="38">
        <v>0.31373620000000002</v>
      </c>
      <c r="CO786" s="38">
        <v>0.20544009999999999</v>
      </c>
      <c r="CP786" s="38">
        <v>8.5079100000000005E-2</v>
      </c>
      <c r="CQ786" s="38">
        <v>-8.3397700000000005E-2</v>
      </c>
      <c r="CR786" s="38">
        <v>-0.40539350000000002</v>
      </c>
      <c r="CS786" s="38">
        <v>6.8019200000000002E-2</v>
      </c>
      <c r="CT786" s="38">
        <v>0.30980770000000002</v>
      </c>
      <c r="CU786" s="38">
        <v>4.0719999999999999E-2</v>
      </c>
      <c r="CV786" s="38">
        <v>-2.6967999999999999E-2</v>
      </c>
      <c r="CW786" s="38">
        <v>-0.1990335</v>
      </c>
      <c r="CX786" s="38">
        <v>-0.11192539999999999</v>
      </c>
      <c r="CY786" s="38">
        <v>-0.12080639999999999</v>
      </c>
      <c r="CZ786" s="38">
        <v>-4.1152899999999999E-2</v>
      </c>
      <c r="DA786" s="38">
        <v>-0.1990151</v>
      </c>
      <c r="DB786" s="38">
        <v>-0.22331390000000001</v>
      </c>
      <c r="DC786" s="38">
        <v>-0.25972590000000001</v>
      </c>
      <c r="DD786" s="38">
        <v>7.7029000000000004E-3</v>
      </c>
      <c r="DE786" s="38">
        <v>-6.2655199999999994E-2</v>
      </c>
      <c r="DF786" s="38">
        <v>-0.1241184</v>
      </c>
      <c r="DG786" s="38">
        <v>-0.15501999999999999</v>
      </c>
      <c r="DH786" s="38">
        <v>-0.181509</v>
      </c>
      <c r="DI786" s="38">
        <v>-0.16395899999999999</v>
      </c>
      <c r="DJ786" s="38">
        <v>-6.1836500000000003E-2</v>
      </c>
      <c r="DK786" s="38">
        <v>0.2924426</v>
      </c>
      <c r="DL786" s="38">
        <v>0.34210020000000002</v>
      </c>
      <c r="DM786" s="38">
        <v>0.22840460000000001</v>
      </c>
      <c r="DN786" s="38">
        <v>0.11511449999999999</v>
      </c>
      <c r="DO786" s="38">
        <v>-5.1823599999999997E-2</v>
      </c>
      <c r="DP786" s="38">
        <v>-0.38340649999999998</v>
      </c>
      <c r="DQ786" s="38">
        <v>0.1002189</v>
      </c>
      <c r="DR786" s="38">
        <v>0.3295884</v>
      </c>
      <c r="DS786" s="38">
        <v>5.5059900000000002E-2</v>
      </c>
      <c r="DT786" s="38">
        <v>7.9676E-3</v>
      </c>
      <c r="DU786" s="38">
        <v>-0.16549430000000001</v>
      </c>
      <c r="DV786" s="38">
        <v>-6.2873600000000002E-2</v>
      </c>
      <c r="DW786" s="38">
        <v>-7.0358599999999993E-2</v>
      </c>
      <c r="DX786" s="38">
        <v>1.6070500000000001E-2</v>
      </c>
      <c r="DY786" s="38">
        <v>-0.13743739999999999</v>
      </c>
      <c r="DZ786" s="38">
        <v>-0.1765234</v>
      </c>
      <c r="EA786" s="38">
        <v>-0.21837670000000001</v>
      </c>
      <c r="EB786" s="38">
        <v>4.1327500000000003E-2</v>
      </c>
      <c r="EC786" s="38">
        <v>-2.2925500000000001E-2</v>
      </c>
      <c r="ED786" s="38">
        <v>-9.7073800000000002E-2</v>
      </c>
      <c r="EE786" s="38">
        <v>-0.12941559999999999</v>
      </c>
      <c r="EF786" s="38">
        <v>-0.1513814</v>
      </c>
      <c r="EG786" s="38">
        <v>-0.12996089999999999</v>
      </c>
      <c r="EH786" s="38">
        <v>-3.1029600000000001E-2</v>
      </c>
      <c r="EI786" s="38">
        <v>0.32889249999999998</v>
      </c>
      <c r="EJ786" s="38">
        <v>0.38305319999999998</v>
      </c>
      <c r="EK786" s="38">
        <v>0.26156170000000001</v>
      </c>
      <c r="EL786" s="38">
        <v>0.15848080000000001</v>
      </c>
      <c r="EM786" s="38">
        <v>-6.2354000000000003E-3</v>
      </c>
      <c r="EN786" s="38">
        <v>-0.3516609</v>
      </c>
      <c r="EO786" s="38">
        <v>0.14671020000000001</v>
      </c>
      <c r="EP786" s="38">
        <v>0.35814849999999998</v>
      </c>
      <c r="EQ786" s="38">
        <v>7.5764399999999996E-2</v>
      </c>
      <c r="ER786" s="38">
        <v>5.8409099999999999E-2</v>
      </c>
      <c r="ES786" s="38">
        <v>-0.1170691</v>
      </c>
      <c r="ET786" s="38">
        <v>7.9494000000000006E-3</v>
      </c>
      <c r="EU786" s="38">
        <v>2.48E-3</v>
      </c>
      <c r="EV786" s="38">
        <v>9.8692000000000002E-2</v>
      </c>
      <c r="EW786" s="38">
        <v>-4.8529000000000003E-2</v>
      </c>
      <c r="EX786" s="38">
        <v>-0.1089653</v>
      </c>
      <c r="EY786" s="38">
        <v>-0.15867500000000001</v>
      </c>
      <c r="EZ786" s="38">
        <v>8.98761E-2</v>
      </c>
      <c r="FA786" s="38">
        <v>3.4438000000000003E-2</v>
      </c>
      <c r="FB786" s="38">
        <v>73.928210000000007</v>
      </c>
      <c r="FC786" s="38">
        <v>71.975149999999999</v>
      </c>
      <c r="FD786" s="38">
        <v>70.226190000000003</v>
      </c>
      <c r="FE786" s="38">
        <v>68.631649999999993</v>
      </c>
      <c r="FF786" s="38">
        <v>67.410420000000002</v>
      </c>
      <c r="FG786" s="38">
        <v>66.394480000000001</v>
      </c>
      <c r="FH786" s="38">
        <v>66.32499</v>
      </c>
      <c r="FI786" s="38">
        <v>69.419449999999998</v>
      </c>
      <c r="FJ786" s="38">
        <v>73.740729999999999</v>
      </c>
      <c r="FK786" s="38">
        <v>78.053759999999997</v>
      </c>
      <c r="FL786" s="38">
        <v>82.449520000000007</v>
      </c>
      <c r="FM786" s="38">
        <v>85.841570000000004</v>
      </c>
      <c r="FN786" s="38">
        <v>89.025409999999994</v>
      </c>
      <c r="FO786" s="38">
        <v>91.38252</v>
      </c>
      <c r="FP786" s="38">
        <v>93.067400000000006</v>
      </c>
      <c r="FQ786" s="38">
        <v>94.052300000000002</v>
      </c>
      <c r="FR786" s="38">
        <v>95.893349999999998</v>
      </c>
      <c r="FS786" s="38">
        <v>95.142020000000002</v>
      </c>
      <c r="FT786" s="38">
        <v>93.080389999999994</v>
      </c>
      <c r="FU786" s="38">
        <v>89.520399999999995</v>
      </c>
      <c r="FV786" s="38">
        <v>85.077849999999998</v>
      </c>
      <c r="FW786">
        <v>81.460800000000006</v>
      </c>
      <c r="FX786">
        <v>78.556240000000003</v>
      </c>
      <c r="FY786">
        <v>75.948070000000001</v>
      </c>
      <c r="FZ786">
        <v>9.2675800000000003E-2</v>
      </c>
      <c r="GA786">
        <v>0.65075170000000004</v>
      </c>
      <c r="GB786">
        <v>1</v>
      </c>
    </row>
    <row r="787" spans="1:184" x14ac:dyDescent="0.3">
      <c r="A787" t="s">
        <v>279</v>
      </c>
      <c r="B787" t="s">
        <v>278</v>
      </c>
      <c r="C787" t="s">
        <v>1</v>
      </c>
      <c r="D787" t="s">
        <v>1</v>
      </c>
      <c r="E787" t="s">
        <v>1</v>
      </c>
      <c r="F787" t="s">
        <v>1</v>
      </c>
      <c r="G787" t="s">
        <v>1</v>
      </c>
      <c r="H787" s="40" t="s">
        <v>1</v>
      </c>
      <c r="I787" s="18" t="s">
        <v>1</v>
      </c>
      <c r="J787" s="38" t="s">
        <v>1</v>
      </c>
      <c r="K787" s="18">
        <v>44789</v>
      </c>
      <c r="L787" s="38">
        <v>327</v>
      </c>
      <c r="M787" s="38">
        <v>327</v>
      </c>
      <c r="N787" s="38">
        <v>11.784330000000001</v>
      </c>
      <c r="O787" s="38">
        <v>11.31878</v>
      </c>
      <c r="P787" s="38">
        <v>11.039300000000001</v>
      </c>
      <c r="Q787" s="38">
        <v>10.84285</v>
      </c>
      <c r="R787" s="38">
        <v>10.84113</v>
      </c>
      <c r="S787" s="38">
        <v>11.59043</v>
      </c>
      <c r="T787" s="38">
        <v>12.4983</v>
      </c>
      <c r="U787" s="38">
        <v>13.75089</v>
      </c>
      <c r="V787" s="38">
        <v>15.128959999999999</v>
      </c>
      <c r="W787" s="38">
        <v>16.058979999999998</v>
      </c>
      <c r="X787" s="38">
        <v>17.057310000000001</v>
      </c>
      <c r="Y787" s="38">
        <v>18.059290000000001</v>
      </c>
      <c r="Z787" s="38">
        <v>18.776530000000001</v>
      </c>
      <c r="AA787" s="38">
        <v>19.561579999999999</v>
      </c>
      <c r="AB787" s="38">
        <v>19.915120000000002</v>
      </c>
      <c r="AC787" s="38">
        <v>19.75339</v>
      </c>
      <c r="AD787" s="38">
        <v>19.072410000000001</v>
      </c>
      <c r="AE787" s="38">
        <v>18.380019999999998</v>
      </c>
      <c r="AF787" s="38">
        <v>17.589590000000001</v>
      </c>
      <c r="AG787" s="38">
        <v>16.96762</v>
      </c>
      <c r="AH787" s="38">
        <v>16.083950000000002</v>
      </c>
      <c r="AI787" s="38">
        <v>15.09651</v>
      </c>
      <c r="AJ787" s="38">
        <v>14.03326</v>
      </c>
      <c r="AK787" s="38">
        <v>12.98521</v>
      </c>
      <c r="AL787" s="38">
        <v>-4.11679E-2</v>
      </c>
      <c r="AM787" s="38">
        <v>0.12511620000000001</v>
      </c>
      <c r="AN787" s="38">
        <v>3.9952099999999997E-2</v>
      </c>
      <c r="AO787" s="38">
        <v>0.1863746</v>
      </c>
      <c r="AP787" s="38">
        <v>0.15951309999999999</v>
      </c>
      <c r="AQ787" s="38">
        <v>-0.24483440000000001</v>
      </c>
      <c r="AR787" s="38">
        <v>-0.1853223</v>
      </c>
      <c r="AS787" s="38">
        <v>-0.34034110000000001</v>
      </c>
      <c r="AT787" s="38">
        <v>-0.28635569999999999</v>
      </c>
      <c r="AU787" s="38">
        <v>1.5785400000000002E-2</v>
      </c>
      <c r="AV787" s="38">
        <v>4.84903E-2</v>
      </c>
      <c r="AW787" s="38">
        <v>-5.9255000000000002E-3</v>
      </c>
      <c r="AX787" s="38">
        <v>-0.1238049</v>
      </c>
      <c r="AY787" s="38">
        <v>-5.3663000000000002E-2</v>
      </c>
      <c r="AZ787" s="38">
        <v>-3.0048800000000001E-2</v>
      </c>
      <c r="BA787" s="38">
        <v>-0.16720969999999999</v>
      </c>
      <c r="BB787" s="38">
        <v>-0.42703099999999999</v>
      </c>
      <c r="BC787" s="38">
        <v>-0.1543138</v>
      </c>
      <c r="BD787" s="38">
        <v>-0.31103459999999999</v>
      </c>
      <c r="BE787" s="38">
        <v>-0.55693199999999998</v>
      </c>
      <c r="BF787" s="38">
        <v>-0.1575598</v>
      </c>
      <c r="BG787" s="38">
        <v>-4.4791299999999999E-2</v>
      </c>
      <c r="BH787" s="38">
        <v>3.9050599999999998E-2</v>
      </c>
      <c r="BI787" s="38">
        <v>2.5165E-2</v>
      </c>
      <c r="BJ787" s="38">
        <v>-4.6873000000000001E-3</v>
      </c>
      <c r="BK787" s="38">
        <v>0.1556256</v>
      </c>
      <c r="BL787" s="38">
        <v>7.3410299999999998E-2</v>
      </c>
      <c r="BM787" s="38">
        <v>0.22103390000000001</v>
      </c>
      <c r="BN787" s="38">
        <v>0.19746920000000001</v>
      </c>
      <c r="BO787" s="38">
        <v>-0.20365050000000001</v>
      </c>
      <c r="BP787" s="38">
        <v>-0.14887810000000001</v>
      </c>
      <c r="BQ787" s="38">
        <v>-0.29475519999999999</v>
      </c>
      <c r="BR787" s="38">
        <v>-0.23445540000000001</v>
      </c>
      <c r="BS787" s="38">
        <v>7.5983499999999995E-2</v>
      </c>
      <c r="BT787" s="38">
        <v>9.0772099999999994E-2</v>
      </c>
      <c r="BU787" s="38">
        <v>3.5271299999999998E-2</v>
      </c>
      <c r="BV787" s="38">
        <v>-9.6411700000000003E-2</v>
      </c>
      <c r="BW787" s="38">
        <v>-2.2203000000000001E-2</v>
      </c>
      <c r="BX787" s="38">
        <v>2.6691699999999999E-2</v>
      </c>
      <c r="BY787" s="38">
        <v>-8.3252999999999994E-2</v>
      </c>
      <c r="BZ787" s="38">
        <v>-0.32948450000000001</v>
      </c>
      <c r="CA787" s="38">
        <v>-6.1510599999999999E-2</v>
      </c>
      <c r="CB787" s="38">
        <v>-0.2087553</v>
      </c>
      <c r="CC787" s="38">
        <v>-0.47027970000000002</v>
      </c>
      <c r="CD787" s="38">
        <v>-9.4216499999999995E-2</v>
      </c>
      <c r="CE787" s="38">
        <v>1.35751E-2</v>
      </c>
      <c r="CF787" s="38">
        <v>8.4914600000000007E-2</v>
      </c>
      <c r="CG787" s="38">
        <v>8.0896200000000001E-2</v>
      </c>
      <c r="CH787" s="38">
        <v>2.0579099999999999E-2</v>
      </c>
      <c r="CI787" s="38">
        <v>0.1767562</v>
      </c>
      <c r="CJ787" s="38">
        <v>9.6583299999999997E-2</v>
      </c>
      <c r="CK787" s="38">
        <v>0.2450389</v>
      </c>
      <c r="CL787" s="38">
        <v>0.2237574</v>
      </c>
      <c r="CM787" s="38">
        <v>-0.17512659999999999</v>
      </c>
      <c r="CN787" s="38">
        <v>-0.123637</v>
      </c>
      <c r="CO787" s="38">
        <v>-0.26318249999999999</v>
      </c>
      <c r="CP787" s="38">
        <v>-0.1985094</v>
      </c>
      <c r="CQ787" s="38">
        <v>0.1176765</v>
      </c>
      <c r="CR787" s="38">
        <v>0.1200563</v>
      </c>
      <c r="CS787" s="38">
        <v>6.3804200000000005E-2</v>
      </c>
      <c r="CT787" s="38">
        <v>-7.74392E-2</v>
      </c>
      <c r="CU787" s="38">
        <v>-4.1399999999999998E-4</v>
      </c>
      <c r="CV787" s="38">
        <v>6.5989999999999993E-2</v>
      </c>
      <c r="CW787" s="38">
        <v>-2.51048E-2</v>
      </c>
      <c r="CX787" s="38">
        <v>-0.26192409999999999</v>
      </c>
      <c r="CY787" s="38">
        <v>2.7647000000000001E-3</v>
      </c>
      <c r="CZ787" s="38">
        <v>-0.13791690000000001</v>
      </c>
      <c r="DA787" s="38">
        <v>-0.41026449999999998</v>
      </c>
      <c r="DB787" s="38">
        <v>-5.03452E-2</v>
      </c>
      <c r="DC787" s="38">
        <v>5.3999499999999999E-2</v>
      </c>
      <c r="DD787" s="38">
        <v>0.1166799</v>
      </c>
      <c r="DE787" s="38">
        <v>0.1194954</v>
      </c>
      <c r="DF787" s="38">
        <v>4.5845499999999997E-2</v>
      </c>
      <c r="DG787" s="38">
        <v>0.1978869</v>
      </c>
      <c r="DH787" s="38">
        <v>0.1197563</v>
      </c>
      <c r="DI787" s="38">
        <v>0.2690438</v>
      </c>
      <c r="DJ787" s="38">
        <v>0.25004559999999998</v>
      </c>
      <c r="DK787" s="38">
        <v>-0.1466027</v>
      </c>
      <c r="DL787" s="38">
        <v>-9.8395899999999994E-2</v>
      </c>
      <c r="DM787" s="38">
        <v>-0.2316098</v>
      </c>
      <c r="DN787" s="38">
        <v>-0.1625634</v>
      </c>
      <c r="DO787" s="38">
        <v>0.1593696</v>
      </c>
      <c r="DP787" s="38">
        <v>0.14934049999999999</v>
      </c>
      <c r="DQ787" s="38">
        <v>9.2337000000000002E-2</v>
      </c>
      <c r="DR787" s="38">
        <v>-5.8466799999999999E-2</v>
      </c>
      <c r="DS787" s="38">
        <v>2.1375100000000001E-2</v>
      </c>
      <c r="DT787" s="38">
        <v>0.1052883</v>
      </c>
      <c r="DU787" s="38">
        <v>3.3043400000000001E-2</v>
      </c>
      <c r="DV787" s="38">
        <v>-0.1943638</v>
      </c>
      <c r="DW787" s="38">
        <v>6.7039899999999999E-2</v>
      </c>
      <c r="DX787" s="38">
        <v>-6.7078499999999999E-2</v>
      </c>
      <c r="DY787" s="38">
        <v>-0.35024939999999999</v>
      </c>
      <c r="DZ787" s="38">
        <v>-6.4738E-3</v>
      </c>
      <c r="EA787" s="38">
        <v>9.4423999999999994E-2</v>
      </c>
      <c r="EB787" s="38">
        <v>0.1484452</v>
      </c>
      <c r="EC787" s="38">
        <v>0.1580946</v>
      </c>
      <c r="ED787" s="38">
        <v>8.2326099999999999E-2</v>
      </c>
      <c r="EE787" s="38">
        <v>0.2283963</v>
      </c>
      <c r="EF787" s="38">
        <v>0.1532144</v>
      </c>
      <c r="EG787" s="38">
        <v>0.30370320000000001</v>
      </c>
      <c r="EH787" s="38">
        <v>0.28800160000000002</v>
      </c>
      <c r="EI787" s="38">
        <v>-0.10541879999999999</v>
      </c>
      <c r="EJ787" s="38">
        <v>-6.1951800000000001E-2</v>
      </c>
      <c r="EK787" s="38">
        <v>-0.18602389999999999</v>
      </c>
      <c r="EL787" s="38">
        <v>-0.110663</v>
      </c>
      <c r="EM787" s="38">
        <v>0.2195677</v>
      </c>
      <c r="EN787" s="38">
        <v>0.1916223</v>
      </c>
      <c r="EO787" s="38">
        <v>0.13353380000000001</v>
      </c>
      <c r="EP787" s="38">
        <v>-3.10735E-2</v>
      </c>
      <c r="EQ787" s="38">
        <v>5.2835E-2</v>
      </c>
      <c r="ER787" s="38">
        <v>0.1620288</v>
      </c>
      <c r="ES787" s="38">
        <v>0.1170001</v>
      </c>
      <c r="ET787" s="38">
        <v>-9.6817299999999995E-2</v>
      </c>
      <c r="EU787" s="38">
        <v>0.15984319999999999</v>
      </c>
      <c r="EV787" s="38">
        <v>3.52009E-2</v>
      </c>
      <c r="EW787" s="38">
        <v>-0.26359700000000003</v>
      </c>
      <c r="EX787" s="38">
        <v>5.6869400000000001E-2</v>
      </c>
      <c r="EY787" s="38">
        <v>0.15279039999999999</v>
      </c>
      <c r="EZ787" s="38">
        <v>0.19430929999999999</v>
      </c>
      <c r="FA787" s="38">
        <v>0.21382580000000001</v>
      </c>
      <c r="FB787" s="38">
        <v>75.065479999999994</v>
      </c>
      <c r="FC787" s="38">
        <v>73.889979999999994</v>
      </c>
      <c r="FD787" s="38">
        <v>72.258870000000002</v>
      </c>
      <c r="FE787" s="38">
        <v>70.803510000000003</v>
      </c>
      <c r="FF787" s="38">
        <v>69.237030000000004</v>
      </c>
      <c r="FG787" s="38">
        <v>68.842449999999999</v>
      </c>
      <c r="FH787" s="38">
        <v>68.054050000000004</v>
      </c>
      <c r="FI787" s="38">
        <v>70.317530000000005</v>
      </c>
      <c r="FJ787" s="38">
        <v>75.152749999999997</v>
      </c>
      <c r="FK787" s="38">
        <v>80.552329999999998</v>
      </c>
      <c r="FL787" s="38">
        <v>85.318569999999994</v>
      </c>
      <c r="FM787" s="38">
        <v>89.477170000000001</v>
      </c>
      <c r="FN787" s="38">
        <v>93.77516</v>
      </c>
      <c r="FO787" s="38">
        <v>97.235830000000007</v>
      </c>
      <c r="FP787" s="38">
        <v>99.543850000000006</v>
      </c>
      <c r="FQ787" s="38">
        <v>100.71810000000001</v>
      </c>
      <c r="FR787" s="38">
        <v>100.75190000000001</v>
      </c>
      <c r="FS787" s="38">
        <v>100.0613</v>
      </c>
      <c r="FT787" s="38">
        <v>98.149699999999996</v>
      </c>
      <c r="FU787" s="38">
        <v>94.691850000000002</v>
      </c>
      <c r="FV787" s="38">
        <v>90.005350000000007</v>
      </c>
      <c r="FW787">
        <v>86.185059999999993</v>
      </c>
      <c r="FX787">
        <v>83.028469999999999</v>
      </c>
      <c r="FY787">
        <v>80.756609999999995</v>
      </c>
      <c r="FZ787">
        <v>0.1053206</v>
      </c>
      <c r="GA787">
        <v>0.74314060000000004</v>
      </c>
      <c r="GB787">
        <v>1</v>
      </c>
    </row>
    <row r="788" spans="1:184" x14ac:dyDescent="0.3">
      <c r="A788" t="s">
        <v>279</v>
      </c>
      <c r="B788" t="s">
        <v>278</v>
      </c>
      <c r="C788" t="s">
        <v>1</v>
      </c>
      <c r="D788" t="s">
        <v>1</v>
      </c>
      <c r="E788" t="s">
        <v>1</v>
      </c>
      <c r="F788" t="s">
        <v>1</v>
      </c>
      <c r="G788" t="s">
        <v>1</v>
      </c>
      <c r="H788" s="40" t="s">
        <v>1</v>
      </c>
      <c r="I788" s="18" t="s">
        <v>1</v>
      </c>
      <c r="J788" s="38" t="s">
        <v>1</v>
      </c>
      <c r="K788" s="18">
        <v>44790</v>
      </c>
      <c r="L788" s="38">
        <v>328</v>
      </c>
      <c r="M788" s="38">
        <v>328</v>
      </c>
      <c r="N788" s="38">
        <v>12.65146</v>
      </c>
      <c r="O788" s="38">
        <v>12.18399</v>
      </c>
      <c r="P788" s="38">
        <v>11.9102</v>
      </c>
      <c r="Q788" s="38">
        <v>11.69538</v>
      </c>
      <c r="R788" s="38">
        <v>11.696949999999999</v>
      </c>
      <c r="S788" s="38">
        <v>12.47114</v>
      </c>
      <c r="T788" s="38">
        <v>13.264889999999999</v>
      </c>
      <c r="U788" s="38">
        <v>14.49615</v>
      </c>
      <c r="V788" s="38">
        <v>15.696059999999999</v>
      </c>
      <c r="W788" s="38">
        <v>16.5092</v>
      </c>
      <c r="X788" s="38">
        <v>17.23987</v>
      </c>
      <c r="Y788" s="38">
        <v>17.981459999999998</v>
      </c>
      <c r="Z788" s="38">
        <v>18.59815</v>
      </c>
      <c r="AA788" s="38">
        <v>19.100390000000001</v>
      </c>
      <c r="AB788" s="38">
        <v>19.369630000000001</v>
      </c>
      <c r="AC788" s="38">
        <v>19.27656</v>
      </c>
      <c r="AD788" s="38">
        <v>18.646380000000001</v>
      </c>
      <c r="AE788" s="38">
        <v>17.8233</v>
      </c>
      <c r="AF788" s="38">
        <v>17.207149999999999</v>
      </c>
      <c r="AG788" s="38">
        <v>16.76444</v>
      </c>
      <c r="AH788" s="38">
        <v>16.054169999999999</v>
      </c>
      <c r="AI788" s="38">
        <v>15.09188</v>
      </c>
      <c r="AJ788" s="38">
        <v>14.08235</v>
      </c>
      <c r="AK788" s="38">
        <v>13.10539</v>
      </c>
      <c r="AL788" s="38">
        <v>9.1034400000000001E-2</v>
      </c>
      <c r="AM788" s="38">
        <v>0.1190353</v>
      </c>
      <c r="AN788" s="38">
        <v>7.3056300000000005E-2</v>
      </c>
      <c r="AO788" s="38">
        <v>-0.1010853</v>
      </c>
      <c r="AP788" s="38">
        <v>8.3443199999999995E-2</v>
      </c>
      <c r="AQ788" s="38">
        <v>-0.17764489999999999</v>
      </c>
      <c r="AR788" s="38">
        <v>-0.25155620000000001</v>
      </c>
      <c r="AS788" s="38">
        <v>-0.16610759999999999</v>
      </c>
      <c r="AT788" s="38">
        <v>-0.19718430000000001</v>
      </c>
      <c r="AU788" s="38">
        <v>-0.30969780000000002</v>
      </c>
      <c r="AV788" s="38">
        <v>-0.22340090000000001</v>
      </c>
      <c r="AW788" s="38">
        <v>-0.35659619999999997</v>
      </c>
      <c r="AX788" s="38">
        <v>-0.26279039999999998</v>
      </c>
      <c r="AY788" s="38">
        <v>5.4595299999999999E-2</v>
      </c>
      <c r="AZ788" s="38">
        <v>0.2067784</v>
      </c>
      <c r="BA788" s="38">
        <v>0.45251059999999999</v>
      </c>
      <c r="BB788" s="38">
        <v>0.3577361</v>
      </c>
      <c r="BC788" s="38">
        <v>0.1603888</v>
      </c>
      <c r="BD788" s="38">
        <v>0.15217349999999999</v>
      </c>
      <c r="BE788" s="38">
        <v>0.25418370000000001</v>
      </c>
      <c r="BF788" s="38">
        <v>0.18686069999999999</v>
      </c>
      <c r="BG788" s="38">
        <v>0.33446100000000001</v>
      </c>
      <c r="BH788" s="38">
        <v>0.1672496</v>
      </c>
      <c r="BI788" s="38">
        <v>6.6206799999999996E-2</v>
      </c>
      <c r="BJ788" s="38">
        <v>0.1327527</v>
      </c>
      <c r="BK788" s="38">
        <v>0.1512549</v>
      </c>
      <c r="BL788" s="38">
        <v>0.1104629</v>
      </c>
      <c r="BM788" s="38">
        <v>-6.48339E-2</v>
      </c>
      <c r="BN788" s="38">
        <v>0.12737039999999999</v>
      </c>
      <c r="BO788" s="38">
        <v>-0.1163497</v>
      </c>
      <c r="BP788" s="38">
        <v>-0.2122308</v>
      </c>
      <c r="BQ788" s="38">
        <v>-0.1257297</v>
      </c>
      <c r="BR788" s="38">
        <v>-0.14748220000000001</v>
      </c>
      <c r="BS788" s="38">
        <v>-0.2607815</v>
      </c>
      <c r="BT788" s="38">
        <v>-0.1789954</v>
      </c>
      <c r="BU788" s="38">
        <v>-0.29735099999999998</v>
      </c>
      <c r="BV788" s="38">
        <v>-0.2350653</v>
      </c>
      <c r="BW788" s="38">
        <v>8.6364300000000005E-2</v>
      </c>
      <c r="BX788" s="38">
        <v>0.27873819999999999</v>
      </c>
      <c r="BY788" s="38">
        <v>0.5363289</v>
      </c>
      <c r="BZ788" s="38">
        <v>0.44889190000000001</v>
      </c>
      <c r="CA788" s="38">
        <v>0.25215340000000003</v>
      </c>
      <c r="CB788" s="38">
        <v>0.24983340000000001</v>
      </c>
      <c r="CC788" s="38">
        <v>0.34537079999999998</v>
      </c>
      <c r="CD788" s="38">
        <v>0.25829849999999999</v>
      </c>
      <c r="CE788" s="38">
        <v>0.39804850000000003</v>
      </c>
      <c r="CF788" s="38">
        <v>0.23422899999999999</v>
      </c>
      <c r="CG788" s="38">
        <v>0.13562160000000001</v>
      </c>
      <c r="CH788" s="38">
        <v>0.1616466</v>
      </c>
      <c r="CI788" s="38">
        <v>0.1735701</v>
      </c>
      <c r="CJ788" s="38">
        <v>0.13637070000000001</v>
      </c>
      <c r="CK788" s="38">
        <v>-3.9726299999999999E-2</v>
      </c>
      <c r="CL788" s="38">
        <v>0.1577943</v>
      </c>
      <c r="CM788" s="38">
        <v>-7.3896900000000001E-2</v>
      </c>
      <c r="CN788" s="38">
        <v>-0.18499409999999999</v>
      </c>
      <c r="CO788" s="38">
        <v>-9.7764100000000007E-2</v>
      </c>
      <c r="CP788" s="38">
        <v>-0.1130586</v>
      </c>
      <c r="CQ788" s="38">
        <v>-0.2269021</v>
      </c>
      <c r="CR788" s="38">
        <v>-0.14824029999999999</v>
      </c>
      <c r="CS788" s="38">
        <v>-0.25631789999999999</v>
      </c>
      <c r="CT788" s="38">
        <v>-0.215863</v>
      </c>
      <c r="CU788" s="38">
        <v>0.10836750000000001</v>
      </c>
      <c r="CV788" s="38">
        <v>0.32857730000000002</v>
      </c>
      <c r="CW788" s="38">
        <v>0.59438120000000005</v>
      </c>
      <c r="CX788" s="38">
        <v>0.51202610000000004</v>
      </c>
      <c r="CY788" s="38">
        <v>0.31570930000000003</v>
      </c>
      <c r="CZ788" s="38">
        <v>0.31747239999999999</v>
      </c>
      <c r="DA788" s="38">
        <v>0.40852680000000002</v>
      </c>
      <c r="DB788" s="38">
        <v>0.3077762</v>
      </c>
      <c r="DC788" s="38">
        <v>0.44208900000000001</v>
      </c>
      <c r="DD788" s="38">
        <v>0.2806188</v>
      </c>
      <c r="DE788" s="38">
        <v>0.183698</v>
      </c>
      <c r="DF788" s="38">
        <v>0.1905406</v>
      </c>
      <c r="DG788" s="38">
        <v>0.19588530000000001</v>
      </c>
      <c r="DH788" s="38">
        <v>0.16227839999999999</v>
      </c>
      <c r="DI788" s="38">
        <v>-1.46187E-2</v>
      </c>
      <c r="DJ788" s="38">
        <v>0.1882182</v>
      </c>
      <c r="DK788" s="38">
        <v>-3.1444E-2</v>
      </c>
      <c r="DL788" s="38">
        <v>-0.15775739999999999</v>
      </c>
      <c r="DM788" s="38">
        <v>-6.9798499999999999E-2</v>
      </c>
      <c r="DN788" s="38">
        <v>-7.8634999999999997E-2</v>
      </c>
      <c r="DO788" s="38">
        <v>-0.19302279999999999</v>
      </c>
      <c r="DP788" s="38">
        <v>-0.1174852</v>
      </c>
      <c r="DQ788" s="38">
        <v>-0.2152849</v>
      </c>
      <c r="DR788" s="38">
        <v>-0.19666069999999999</v>
      </c>
      <c r="DS788" s="38">
        <v>0.1303706</v>
      </c>
      <c r="DT788" s="38">
        <v>0.37841649999999999</v>
      </c>
      <c r="DU788" s="38">
        <v>0.65243340000000005</v>
      </c>
      <c r="DV788" s="38">
        <v>0.57516040000000002</v>
      </c>
      <c r="DW788" s="38">
        <v>0.37926520000000002</v>
      </c>
      <c r="DX788" s="38">
        <v>0.38511129999999999</v>
      </c>
      <c r="DY788" s="38">
        <v>0.47168270000000001</v>
      </c>
      <c r="DZ788" s="38">
        <v>0.35725380000000001</v>
      </c>
      <c r="EA788" s="38">
        <v>0.48612949999999999</v>
      </c>
      <c r="EB788" s="38">
        <v>0.32700859999999998</v>
      </c>
      <c r="EC788" s="38">
        <v>0.23177439999999999</v>
      </c>
      <c r="ED788" s="38">
        <v>0.23225889999999999</v>
      </c>
      <c r="EE788" s="38">
        <v>0.2281048</v>
      </c>
      <c r="EF788" s="38">
        <v>0.199685</v>
      </c>
      <c r="EG788" s="38">
        <v>2.1632700000000001E-2</v>
      </c>
      <c r="EH788" s="38">
        <v>0.2321454</v>
      </c>
      <c r="EI788" s="38">
        <v>2.9851099999999998E-2</v>
      </c>
      <c r="EJ788" s="38">
        <v>-0.11843190000000001</v>
      </c>
      <c r="EK788" s="38">
        <v>-2.9420600000000002E-2</v>
      </c>
      <c r="EL788" s="38">
        <v>-2.8932900000000001E-2</v>
      </c>
      <c r="EM788" s="38">
        <v>-0.1441065</v>
      </c>
      <c r="EN788" s="38">
        <v>-7.30798E-2</v>
      </c>
      <c r="EO788" s="38">
        <v>-0.1560396</v>
      </c>
      <c r="EP788" s="38">
        <v>-0.16893559999999999</v>
      </c>
      <c r="EQ788" s="38">
        <v>0.1621397</v>
      </c>
      <c r="ER788" s="38">
        <v>0.45037630000000001</v>
      </c>
      <c r="ES788" s="38">
        <v>0.73625169999999995</v>
      </c>
      <c r="ET788" s="38">
        <v>0.66631620000000003</v>
      </c>
      <c r="EU788" s="38">
        <v>0.4710298</v>
      </c>
      <c r="EV788" s="38">
        <v>0.48277120000000001</v>
      </c>
      <c r="EW788" s="38">
        <v>0.56286990000000003</v>
      </c>
      <c r="EX788" s="38">
        <v>0.42869160000000001</v>
      </c>
      <c r="EY788" s="38">
        <v>0.54971700000000001</v>
      </c>
      <c r="EZ788" s="38">
        <v>0.393988</v>
      </c>
      <c r="FA788" s="38">
        <v>0.30118919999999999</v>
      </c>
      <c r="FB788" s="38">
        <v>79.155959999999993</v>
      </c>
      <c r="FC788" s="38">
        <v>78.022229999999993</v>
      </c>
      <c r="FD788" s="38">
        <v>76.370540000000005</v>
      </c>
      <c r="FE788" s="38">
        <v>75.012919999999994</v>
      </c>
      <c r="FF788" s="38">
        <v>74.616309999999999</v>
      </c>
      <c r="FG788" s="38">
        <v>74.388549999999995</v>
      </c>
      <c r="FH788" s="38">
        <v>73.55453</v>
      </c>
      <c r="FI788" s="38">
        <v>75.022599999999997</v>
      </c>
      <c r="FJ788" s="38">
        <v>79.164450000000002</v>
      </c>
      <c r="FK788" s="38">
        <v>82.332750000000004</v>
      </c>
      <c r="FL788" s="38">
        <v>85.404910000000001</v>
      </c>
      <c r="FM788" s="38">
        <v>88.830020000000005</v>
      </c>
      <c r="FN788" s="38">
        <v>92.316800000000001</v>
      </c>
      <c r="FO788" s="38">
        <v>94.121570000000006</v>
      </c>
      <c r="FP788" s="38">
        <v>94.898830000000004</v>
      </c>
      <c r="FQ788" s="38">
        <v>95.103809999999996</v>
      </c>
      <c r="FR788" s="38">
        <v>94.538089999999997</v>
      </c>
      <c r="FS788" s="38">
        <v>94.002399999999994</v>
      </c>
      <c r="FT788" s="38">
        <v>92.858279999999993</v>
      </c>
      <c r="FU788" s="38">
        <v>90.032799999999995</v>
      </c>
      <c r="FV788" s="38">
        <v>86.617199999999997</v>
      </c>
      <c r="FW788">
        <v>83.196200000000005</v>
      </c>
      <c r="FX788">
        <v>80.268799999999999</v>
      </c>
      <c r="FY788">
        <v>78.117360000000005</v>
      </c>
      <c r="FZ788">
        <v>0.10672810000000001</v>
      </c>
      <c r="GA788">
        <v>0.75250459999999997</v>
      </c>
      <c r="GB788">
        <v>1</v>
      </c>
    </row>
    <row r="789" spans="1:184" x14ac:dyDescent="0.3">
      <c r="A789" t="s">
        <v>279</v>
      </c>
      <c r="B789" t="s">
        <v>278</v>
      </c>
      <c r="C789" t="s">
        <v>1</v>
      </c>
      <c r="D789" t="s">
        <v>1</v>
      </c>
      <c r="E789" t="s">
        <v>1</v>
      </c>
      <c r="F789" t="s">
        <v>1</v>
      </c>
      <c r="G789" t="s">
        <v>1</v>
      </c>
      <c r="H789" s="40" t="s">
        <v>1</v>
      </c>
      <c r="I789" s="18" t="s">
        <v>1</v>
      </c>
      <c r="J789" s="38" t="s">
        <v>1</v>
      </c>
      <c r="K789" s="18">
        <v>44792</v>
      </c>
      <c r="L789" s="38">
        <v>328</v>
      </c>
      <c r="M789" s="38">
        <v>328</v>
      </c>
      <c r="N789" s="38">
        <v>12.6366</v>
      </c>
      <c r="O789" s="38">
        <v>12.253590000000001</v>
      </c>
      <c r="P789" s="38">
        <v>11.97087</v>
      </c>
      <c r="Q789" s="38">
        <v>11.747529999999999</v>
      </c>
      <c r="R789" s="38">
        <v>11.680870000000001</v>
      </c>
      <c r="S789" s="38">
        <v>12.38618</v>
      </c>
      <c r="T789" s="38">
        <v>13.289400000000001</v>
      </c>
      <c r="U789" s="38">
        <v>14.28645</v>
      </c>
      <c r="V789" s="38">
        <v>15.27121</v>
      </c>
      <c r="W789" s="38">
        <v>15.85622</v>
      </c>
      <c r="X789" s="38">
        <v>16.651669999999999</v>
      </c>
      <c r="Y789" s="38">
        <v>17.49738</v>
      </c>
      <c r="Z789" s="38">
        <v>18.04927</v>
      </c>
      <c r="AA789" s="38">
        <v>18.68242</v>
      </c>
      <c r="AB789" s="38">
        <v>19.072959999999998</v>
      </c>
      <c r="AC789" s="38">
        <v>19.051469999999998</v>
      </c>
      <c r="AD789" s="38">
        <v>18.53961</v>
      </c>
      <c r="AE789" s="38">
        <v>17.871780000000001</v>
      </c>
      <c r="AF789" s="38">
        <v>17.252669999999998</v>
      </c>
      <c r="AG789" s="38">
        <v>16.799469999999999</v>
      </c>
      <c r="AH789" s="38">
        <v>15.95778</v>
      </c>
      <c r="AI789" s="38">
        <v>15.12677</v>
      </c>
      <c r="AJ789" s="38">
        <v>14.244289999999999</v>
      </c>
      <c r="AK789" s="38">
        <v>13.198539999999999</v>
      </c>
      <c r="AL789" s="38">
        <v>-2.07502E-2</v>
      </c>
      <c r="AM789" s="38">
        <v>6.6972699999999996E-2</v>
      </c>
      <c r="AN789" s="38">
        <v>6.9968799999999998E-2</v>
      </c>
      <c r="AO789" s="38">
        <v>3.0538000000000002E-3</v>
      </c>
      <c r="AP789" s="38">
        <v>0.1178052</v>
      </c>
      <c r="AQ789" s="38">
        <v>-0.2845762</v>
      </c>
      <c r="AR789" s="38">
        <v>4.8225999999999998E-2</v>
      </c>
      <c r="AS789" s="38">
        <v>9.2712900000000001E-2</v>
      </c>
      <c r="AT789" s="38">
        <v>-0.26169779999999998</v>
      </c>
      <c r="AU789" s="38">
        <v>-0.66009059999999997</v>
      </c>
      <c r="AV789" s="38">
        <v>-0.2802364</v>
      </c>
      <c r="AW789" s="38">
        <v>0.13126370000000001</v>
      </c>
      <c r="AX789" s="38">
        <v>0.10380200000000001</v>
      </c>
      <c r="AY789" s="38">
        <v>-0.14216239999999999</v>
      </c>
      <c r="AZ789" s="38">
        <v>-0.255162</v>
      </c>
      <c r="BA789" s="38">
        <v>2.10517E-2</v>
      </c>
      <c r="BB789" s="38">
        <v>-9.5710199999999995E-2</v>
      </c>
      <c r="BC789" s="38">
        <v>-0.114053</v>
      </c>
      <c r="BD789" s="38">
        <v>-0.21268100000000001</v>
      </c>
      <c r="BE789" s="38">
        <v>-0.1979322</v>
      </c>
      <c r="BF789" s="38">
        <v>-0.17572950000000001</v>
      </c>
      <c r="BG789" s="38">
        <v>4.4294800000000002E-2</v>
      </c>
      <c r="BH789" s="38">
        <v>0.13221359999999999</v>
      </c>
      <c r="BI789" s="38">
        <v>6.1846400000000003E-2</v>
      </c>
      <c r="BJ789" s="38">
        <v>2.5276699999999999E-2</v>
      </c>
      <c r="BK789" s="38">
        <v>0.105445</v>
      </c>
      <c r="BL789" s="38">
        <v>0.1328077</v>
      </c>
      <c r="BM789" s="38">
        <v>3.1190800000000001E-2</v>
      </c>
      <c r="BN789" s="38">
        <v>0.1635161</v>
      </c>
      <c r="BO789" s="38">
        <v>-0.2388574</v>
      </c>
      <c r="BP789" s="38">
        <v>0.1080831</v>
      </c>
      <c r="BQ789" s="38">
        <v>0.13590740000000001</v>
      </c>
      <c r="BR789" s="38">
        <v>-0.1958694</v>
      </c>
      <c r="BS789" s="38">
        <v>-0.59131259999999997</v>
      </c>
      <c r="BT789" s="38">
        <v>-0.22280459999999999</v>
      </c>
      <c r="BU789" s="38">
        <v>0.18915009999999999</v>
      </c>
      <c r="BV789" s="38">
        <v>0.14791409999999999</v>
      </c>
      <c r="BW789" s="38">
        <v>-0.1117726</v>
      </c>
      <c r="BX789" s="38">
        <v>-0.19037799999999999</v>
      </c>
      <c r="BY789" s="38">
        <v>9.7275799999999996E-2</v>
      </c>
      <c r="BZ789" s="38">
        <v>6.4935000000000001E-3</v>
      </c>
      <c r="CA789" s="38">
        <v>-2.9188800000000001E-2</v>
      </c>
      <c r="CB789" s="38">
        <v>-0.1047642</v>
      </c>
      <c r="CC789" s="38">
        <v>-0.1021919</v>
      </c>
      <c r="CD789" s="38">
        <v>-7.2515999999999997E-2</v>
      </c>
      <c r="CE789" s="38">
        <v>0.1614765</v>
      </c>
      <c r="CF789" s="38">
        <v>0.2085572</v>
      </c>
      <c r="CG789" s="38">
        <v>0.13030259999999999</v>
      </c>
      <c r="CH789" s="38">
        <v>5.7154700000000003E-2</v>
      </c>
      <c r="CI789" s="38">
        <v>0.13209090000000001</v>
      </c>
      <c r="CJ789" s="38">
        <v>0.17632980000000001</v>
      </c>
      <c r="CK789" s="38">
        <v>5.0678399999999998E-2</v>
      </c>
      <c r="CL789" s="38">
        <v>0.19517519999999999</v>
      </c>
      <c r="CM789" s="38">
        <v>-0.20719270000000001</v>
      </c>
      <c r="CN789" s="38">
        <v>0.1495399</v>
      </c>
      <c r="CO789" s="38">
        <v>0.16582379999999999</v>
      </c>
      <c r="CP789" s="38">
        <v>-0.15027679999999999</v>
      </c>
      <c r="CQ789" s="38">
        <v>-0.54367719999999997</v>
      </c>
      <c r="CR789" s="38">
        <v>-0.18302750000000001</v>
      </c>
      <c r="CS789" s="38">
        <v>0.229242</v>
      </c>
      <c r="CT789" s="38">
        <v>0.17846600000000001</v>
      </c>
      <c r="CU789" s="38">
        <v>-9.0724700000000005E-2</v>
      </c>
      <c r="CV789" s="38">
        <v>-0.14550879999999999</v>
      </c>
      <c r="CW789" s="38">
        <v>0.15006829999999999</v>
      </c>
      <c r="CX789" s="38">
        <v>7.7279500000000001E-2</v>
      </c>
      <c r="CY789" s="38">
        <v>2.95879E-2</v>
      </c>
      <c r="CZ789" s="38">
        <v>-3.00214E-2</v>
      </c>
      <c r="DA789" s="38">
        <v>-3.5882499999999998E-2</v>
      </c>
      <c r="DB789" s="38">
        <v>-1.0307000000000001E-3</v>
      </c>
      <c r="DC789" s="38">
        <v>0.2426362</v>
      </c>
      <c r="DD789" s="38">
        <v>0.26143250000000001</v>
      </c>
      <c r="DE789" s="38">
        <v>0.17771509999999999</v>
      </c>
      <c r="DF789" s="38">
        <v>8.9032799999999995E-2</v>
      </c>
      <c r="DG789" s="38">
        <v>0.15873670000000001</v>
      </c>
      <c r="DH789" s="38">
        <v>0.21985179999999999</v>
      </c>
      <c r="DI789" s="38">
        <v>7.0166099999999995E-2</v>
      </c>
      <c r="DJ789" s="38">
        <v>0.22683439999999999</v>
      </c>
      <c r="DK789" s="38">
        <v>-0.17552809999999999</v>
      </c>
      <c r="DL789" s="38">
        <v>0.19099669999999999</v>
      </c>
      <c r="DM789" s="38">
        <v>0.1957402</v>
      </c>
      <c r="DN789" s="38">
        <v>-0.10468420000000001</v>
      </c>
      <c r="DO789" s="38">
        <v>-0.49604169999999997</v>
      </c>
      <c r="DP789" s="38">
        <v>-0.1432504</v>
      </c>
      <c r="DQ789" s="38">
        <v>0.26933400000000002</v>
      </c>
      <c r="DR789" s="38">
        <v>0.20901790000000001</v>
      </c>
      <c r="DS789" s="38">
        <v>-6.96769E-2</v>
      </c>
      <c r="DT789" s="38">
        <v>-0.10063950000000001</v>
      </c>
      <c r="DU789" s="38">
        <v>0.20286090000000001</v>
      </c>
      <c r="DV789" s="38">
        <v>0.14806549999999999</v>
      </c>
      <c r="DW789" s="38">
        <v>8.8364600000000001E-2</v>
      </c>
      <c r="DX789" s="38">
        <v>4.4721400000000001E-2</v>
      </c>
      <c r="DY789" s="38">
        <v>3.0426999999999999E-2</v>
      </c>
      <c r="DZ789" s="38">
        <v>7.0454699999999995E-2</v>
      </c>
      <c r="EA789" s="38">
        <v>0.32379590000000003</v>
      </c>
      <c r="EB789" s="38">
        <v>0.31430780000000003</v>
      </c>
      <c r="EC789" s="38">
        <v>0.22512769999999999</v>
      </c>
      <c r="ED789" s="38">
        <v>0.1350596</v>
      </c>
      <c r="EE789" s="38">
        <v>0.197209</v>
      </c>
      <c r="EF789" s="38">
        <v>0.28269070000000002</v>
      </c>
      <c r="EG789" s="38">
        <v>9.8303100000000004E-2</v>
      </c>
      <c r="EH789" s="38">
        <v>0.27254529999999999</v>
      </c>
      <c r="EI789" s="38">
        <v>-0.12980929999999999</v>
      </c>
      <c r="EJ789" s="38">
        <v>0.25085370000000001</v>
      </c>
      <c r="EK789" s="38">
        <v>0.2389347</v>
      </c>
      <c r="EL789" s="38">
        <v>-3.8855800000000003E-2</v>
      </c>
      <c r="EM789" s="38">
        <v>-0.42726370000000002</v>
      </c>
      <c r="EN789" s="38">
        <v>-8.5818599999999995E-2</v>
      </c>
      <c r="EO789" s="38">
        <v>0.32722040000000002</v>
      </c>
      <c r="EP789" s="38">
        <v>0.25313000000000002</v>
      </c>
      <c r="EQ789" s="38">
        <v>-3.9287099999999998E-2</v>
      </c>
      <c r="ER789" s="38">
        <v>-3.5855499999999998E-2</v>
      </c>
      <c r="ES789" s="38">
        <v>0.27908500000000003</v>
      </c>
      <c r="ET789" s="38">
        <v>0.25026929999999997</v>
      </c>
      <c r="EU789" s="38">
        <v>0.17322879999999999</v>
      </c>
      <c r="EV789" s="38">
        <v>0.1526381</v>
      </c>
      <c r="EW789" s="38">
        <v>0.12616720000000001</v>
      </c>
      <c r="EX789" s="38">
        <v>0.17366819999999999</v>
      </c>
      <c r="EY789" s="38">
        <v>0.44097769999999997</v>
      </c>
      <c r="EZ789" s="38">
        <v>0.39065139999999998</v>
      </c>
      <c r="FA789" s="38">
        <v>0.29358390000000001</v>
      </c>
      <c r="FB789" s="38">
        <v>75.534369999999996</v>
      </c>
      <c r="FC789" s="38">
        <v>74.120670000000004</v>
      </c>
      <c r="FD789" s="38">
        <v>72.370869999999996</v>
      </c>
      <c r="FE789" s="38">
        <v>70.781890000000004</v>
      </c>
      <c r="FF789" s="38">
        <v>69.205039999999997</v>
      </c>
      <c r="FG789" s="38">
        <v>68.742980000000003</v>
      </c>
      <c r="FH789" s="38">
        <v>67.710340000000002</v>
      </c>
      <c r="FI789" s="38">
        <v>69.581599999999995</v>
      </c>
      <c r="FJ789" s="38">
        <v>73.205479999999994</v>
      </c>
      <c r="FK789" s="38">
        <v>77.236890000000002</v>
      </c>
      <c r="FL789" s="38">
        <v>81.800089999999997</v>
      </c>
      <c r="FM789" s="38">
        <v>86.214330000000004</v>
      </c>
      <c r="FN789" s="38">
        <v>89.912940000000006</v>
      </c>
      <c r="FO789" s="38">
        <v>92.811160000000001</v>
      </c>
      <c r="FP789" s="38">
        <v>95.501300000000001</v>
      </c>
      <c r="FQ789" s="38">
        <v>97.187520000000006</v>
      </c>
      <c r="FR789" s="38">
        <v>97.418710000000004</v>
      </c>
      <c r="FS789" s="38">
        <v>96.211489999999998</v>
      </c>
      <c r="FT789" s="38">
        <v>93.679140000000004</v>
      </c>
      <c r="FU789" s="38">
        <v>90.006039999999999</v>
      </c>
      <c r="FV789" s="38">
        <v>85.852559999999997</v>
      </c>
      <c r="FW789">
        <v>82.423230000000004</v>
      </c>
      <c r="FX789">
        <v>79.800719999999998</v>
      </c>
      <c r="FY789">
        <v>77.350809999999996</v>
      </c>
      <c r="FZ789">
        <v>0.11634709999999999</v>
      </c>
      <c r="GA789">
        <v>0.97843979999999997</v>
      </c>
      <c r="GB789">
        <v>1</v>
      </c>
    </row>
    <row r="790" spans="1:184" x14ac:dyDescent="0.3">
      <c r="A790" t="s">
        <v>279</v>
      </c>
      <c r="B790" t="s">
        <v>278</v>
      </c>
      <c r="C790" t="s">
        <v>1</v>
      </c>
      <c r="D790" t="s">
        <v>1</v>
      </c>
      <c r="E790" t="s">
        <v>1</v>
      </c>
      <c r="F790" t="s">
        <v>1</v>
      </c>
      <c r="G790" t="s">
        <v>1</v>
      </c>
      <c r="H790" s="40" t="s">
        <v>1</v>
      </c>
      <c r="I790" s="18" t="s">
        <v>1</v>
      </c>
      <c r="J790" s="38" t="s">
        <v>1</v>
      </c>
      <c r="K790" s="18">
        <v>44805</v>
      </c>
      <c r="L790" s="38">
        <v>330</v>
      </c>
      <c r="M790" s="38">
        <v>330</v>
      </c>
      <c r="N790" s="38">
        <v>11.466530000000001</v>
      </c>
      <c r="O790" s="38">
        <v>11.019030000000001</v>
      </c>
      <c r="P790" s="38">
        <v>10.75525</v>
      </c>
      <c r="Q790" s="38">
        <v>10.57329</v>
      </c>
      <c r="R790" s="38">
        <v>10.54214</v>
      </c>
      <c r="S790" s="38">
        <v>11.26651</v>
      </c>
      <c r="T790" s="38">
        <v>12.10981</v>
      </c>
      <c r="U790" s="38">
        <v>13.284549999999999</v>
      </c>
      <c r="V790" s="38">
        <v>14.506489999999999</v>
      </c>
      <c r="W790" s="38">
        <v>15.270580000000001</v>
      </c>
      <c r="X790" s="38">
        <v>16.11046</v>
      </c>
      <c r="Y790" s="38">
        <v>17.001290000000001</v>
      </c>
      <c r="Z790" s="38">
        <v>17.67043</v>
      </c>
      <c r="AA790" s="38">
        <v>18.45421</v>
      </c>
      <c r="AB790" s="38">
        <v>18.87229</v>
      </c>
      <c r="AC790" s="38">
        <v>18.904</v>
      </c>
      <c r="AD790" s="38">
        <v>18.359950000000001</v>
      </c>
      <c r="AE790" s="38">
        <v>17.74953</v>
      </c>
      <c r="AF790" s="38">
        <v>17.052</v>
      </c>
      <c r="AG790" s="38">
        <v>16.39565</v>
      </c>
      <c r="AH790" s="38">
        <v>15.556609999999999</v>
      </c>
      <c r="AI790" s="38">
        <v>14.56953</v>
      </c>
      <c r="AJ790" s="38">
        <v>13.58395</v>
      </c>
      <c r="AK790" s="38">
        <v>12.62778</v>
      </c>
      <c r="AL790" s="38">
        <v>-7.6810799999999999E-2</v>
      </c>
      <c r="AM790" s="38">
        <v>-0.23924709999999999</v>
      </c>
      <c r="AN790" s="38">
        <v>4.1609399999999998E-2</v>
      </c>
      <c r="AO790" s="38">
        <v>-9.8619899999999996E-2</v>
      </c>
      <c r="AP790" s="38">
        <v>2.65606E-2</v>
      </c>
      <c r="AQ790" s="38">
        <v>-5.1942000000000004E-3</v>
      </c>
      <c r="AR790" s="38">
        <v>-0.16571240000000001</v>
      </c>
      <c r="AS790" s="38">
        <v>7.75E-5</v>
      </c>
      <c r="AT790" s="38">
        <v>-3.3841299999999998E-2</v>
      </c>
      <c r="AU790" s="38">
        <v>1.4293999999999999E-2</v>
      </c>
      <c r="AV790" s="38">
        <v>-1.59142E-2</v>
      </c>
      <c r="AW790" s="38">
        <v>2.3787000000000001E-3</v>
      </c>
      <c r="AX790" s="38">
        <v>8.2680400000000001E-2</v>
      </c>
      <c r="AY790" s="38">
        <v>6.5181600000000006E-2</v>
      </c>
      <c r="AZ790" s="38">
        <v>-0.26561630000000003</v>
      </c>
      <c r="BA790" s="38">
        <v>-0.52825739999999999</v>
      </c>
      <c r="BB790" s="38">
        <v>-0.71990730000000003</v>
      </c>
      <c r="BC790" s="38">
        <v>-0.6667208</v>
      </c>
      <c r="BD790" s="38">
        <v>-0.48223149999999998</v>
      </c>
      <c r="BE790" s="38">
        <v>-0.52898679999999998</v>
      </c>
      <c r="BF790" s="38">
        <v>-0.37795879999999998</v>
      </c>
      <c r="BG790" s="38">
        <v>-0.23615539999999999</v>
      </c>
      <c r="BH790" s="38">
        <v>-6.7318799999999998E-2</v>
      </c>
      <c r="BI790" s="38">
        <v>-0.19008849999999999</v>
      </c>
      <c r="BJ790" s="38">
        <v>-4.6557399999999999E-2</v>
      </c>
      <c r="BK790" s="38">
        <v>-0.21050920000000001</v>
      </c>
      <c r="BL790" s="38">
        <v>7.1871500000000005E-2</v>
      </c>
      <c r="BM790" s="38">
        <v>-6.5102999999999994E-2</v>
      </c>
      <c r="BN790" s="38">
        <v>6.0964499999999998E-2</v>
      </c>
      <c r="BO790" s="38">
        <v>3.2085299999999997E-2</v>
      </c>
      <c r="BP790" s="38">
        <v>-0.1332507</v>
      </c>
      <c r="BQ790" s="38">
        <v>3.7933500000000002E-2</v>
      </c>
      <c r="BR790" s="38">
        <v>1.2917E-2</v>
      </c>
      <c r="BS790" s="38">
        <v>7.2120100000000006E-2</v>
      </c>
      <c r="BT790" s="38">
        <v>2.1604499999999999E-2</v>
      </c>
      <c r="BU790" s="38">
        <v>4.1166500000000002E-2</v>
      </c>
      <c r="BV790" s="38">
        <v>0.1069165</v>
      </c>
      <c r="BW790" s="38">
        <v>9.0581800000000004E-2</v>
      </c>
      <c r="BX790" s="38">
        <v>-0.21341080000000001</v>
      </c>
      <c r="BY790" s="38">
        <v>-0.4484437</v>
      </c>
      <c r="BZ790" s="38">
        <v>-0.61828939999999999</v>
      </c>
      <c r="CA790" s="38">
        <v>-0.57464009999999999</v>
      </c>
      <c r="CB790" s="38">
        <v>-0.37956709999999999</v>
      </c>
      <c r="CC790" s="38">
        <v>-0.44326660000000001</v>
      </c>
      <c r="CD790" s="38">
        <v>-0.3113223</v>
      </c>
      <c r="CE790" s="38">
        <v>-0.1760774</v>
      </c>
      <c r="CF790" s="38">
        <v>-1.96952E-2</v>
      </c>
      <c r="CG790" s="38">
        <v>-0.13076979999999999</v>
      </c>
      <c r="CH790" s="38">
        <v>-2.5603999999999998E-2</v>
      </c>
      <c r="CI790" s="38">
        <v>-0.19060540000000001</v>
      </c>
      <c r="CJ790" s="38">
        <v>9.2830999999999997E-2</v>
      </c>
      <c r="CK790" s="38">
        <v>-4.1889200000000001E-2</v>
      </c>
      <c r="CL790" s="38">
        <v>8.4792599999999996E-2</v>
      </c>
      <c r="CM790" s="38">
        <v>5.7904900000000002E-2</v>
      </c>
      <c r="CN790" s="38">
        <v>-0.1107677</v>
      </c>
      <c r="CO790" s="38">
        <v>6.4152500000000001E-2</v>
      </c>
      <c r="CP790" s="38">
        <v>4.5301599999999997E-2</v>
      </c>
      <c r="CQ790" s="38">
        <v>0.1121702</v>
      </c>
      <c r="CR790" s="38">
        <v>4.7589899999999997E-2</v>
      </c>
      <c r="CS790" s="38">
        <v>6.8030800000000002E-2</v>
      </c>
      <c r="CT790" s="38">
        <v>0.1237024</v>
      </c>
      <c r="CU790" s="38">
        <v>0.1081739</v>
      </c>
      <c r="CV790" s="38">
        <v>-0.17725350000000001</v>
      </c>
      <c r="CW790" s="38">
        <v>-0.39316499999999999</v>
      </c>
      <c r="CX790" s="38">
        <v>-0.54790899999999998</v>
      </c>
      <c r="CY790" s="38">
        <v>-0.51086529999999997</v>
      </c>
      <c r="CZ790" s="38">
        <v>-0.30846210000000002</v>
      </c>
      <c r="DA790" s="38">
        <v>-0.38389709999999999</v>
      </c>
      <c r="DB790" s="38">
        <v>-0.26517010000000002</v>
      </c>
      <c r="DC790" s="38">
        <v>-0.13446759999999999</v>
      </c>
      <c r="DD790" s="38">
        <v>1.32888E-2</v>
      </c>
      <c r="DE790" s="38">
        <v>-8.9685899999999999E-2</v>
      </c>
      <c r="DF790" s="38">
        <v>-4.6506000000000004E-3</v>
      </c>
      <c r="DG790" s="38">
        <v>-0.17070160000000001</v>
      </c>
      <c r="DH790" s="38">
        <v>0.1137904</v>
      </c>
      <c r="DI790" s="38">
        <v>-1.8675500000000001E-2</v>
      </c>
      <c r="DJ790" s="38">
        <v>0.1086206</v>
      </c>
      <c r="DK790" s="38">
        <v>8.3724599999999996E-2</v>
      </c>
      <c r="DL790" s="38">
        <v>-8.8284799999999997E-2</v>
      </c>
      <c r="DM790" s="38">
        <v>9.0371499999999994E-2</v>
      </c>
      <c r="DN790" s="38">
        <v>7.7686199999999997E-2</v>
      </c>
      <c r="DO790" s="38">
        <v>0.15222040000000001</v>
      </c>
      <c r="DP790" s="38">
        <v>7.3575299999999996E-2</v>
      </c>
      <c r="DQ790" s="38">
        <v>9.4895099999999996E-2</v>
      </c>
      <c r="DR790" s="38">
        <v>0.14048830000000001</v>
      </c>
      <c r="DS790" s="38">
        <v>0.12576599999999999</v>
      </c>
      <c r="DT790" s="38">
        <v>-0.1410961</v>
      </c>
      <c r="DU790" s="38">
        <v>-0.33788620000000003</v>
      </c>
      <c r="DV790" s="38">
        <v>-0.47752869999999997</v>
      </c>
      <c r="DW790" s="38">
        <v>-0.4470905</v>
      </c>
      <c r="DX790" s="38">
        <v>-0.23735709999999999</v>
      </c>
      <c r="DY790" s="38">
        <v>-0.32452750000000002</v>
      </c>
      <c r="DZ790" s="38">
        <v>-0.21901789999999999</v>
      </c>
      <c r="EA790" s="38">
        <v>-9.2857800000000004E-2</v>
      </c>
      <c r="EB790" s="38">
        <v>4.62727E-2</v>
      </c>
      <c r="EC790" s="38">
        <v>-4.8601999999999999E-2</v>
      </c>
      <c r="ED790" s="38">
        <v>2.5602699999999999E-2</v>
      </c>
      <c r="EE790" s="38">
        <v>-0.1419637</v>
      </c>
      <c r="EF790" s="38">
        <v>0.1440525</v>
      </c>
      <c r="EG790" s="38">
        <v>1.4841500000000001E-2</v>
      </c>
      <c r="EH790" s="38">
        <v>0.1430245</v>
      </c>
      <c r="EI790" s="38">
        <v>0.121004</v>
      </c>
      <c r="EJ790" s="38">
        <v>-5.58231E-2</v>
      </c>
      <c r="EK790" s="38">
        <v>0.12822749999999999</v>
      </c>
      <c r="EL790" s="38">
        <v>0.1244445</v>
      </c>
      <c r="EM790" s="38">
        <v>0.2100465</v>
      </c>
      <c r="EN790" s="38">
        <v>0.1110941</v>
      </c>
      <c r="EO790" s="38">
        <v>0.13368279999999999</v>
      </c>
      <c r="EP790" s="38">
        <v>0.16472439999999999</v>
      </c>
      <c r="EQ790" s="38">
        <v>0.1511662</v>
      </c>
      <c r="ER790" s="38">
        <v>-8.88906E-2</v>
      </c>
      <c r="ES790" s="38">
        <v>-0.25807249999999998</v>
      </c>
      <c r="ET790" s="38">
        <v>-0.37591069999999999</v>
      </c>
      <c r="EU790" s="38">
        <v>-0.35500989999999999</v>
      </c>
      <c r="EV790" s="38">
        <v>-0.1346927</v>
      </c>
      <c r="EW790" s="38">
        <v>-0.2388073</v>
      </c>
      <c r="EX790" s="38">
        <v>-0.1523814</v>
      </c>
      <c r="EY790" s="38">
        <v>-3.2779900000000001E-2</v>
      </c>
      <c r="EZ790" s="38">
        <v>9.3896300000000002E-2</v>
      </c>
      <c r="FA790" s="38">
        <v>1.0716699999999999E-2</v>
      </c>
      <c r="FB790" s="38">
        <v>73.927539999999993</v>
      </c>
      <c r="FC790" s="38">
        <v>72.092439999999996</v>
      </c>
      <c r="FD790" s="38">
        <v>70.911910000000006</v>
      </c>
      <c r="FE790" s="38">
        <v>69.601169999999996</v>
      </c>
      <c r="FF790" s="38">
        <v>68.38955</v>
      </c>
      <c r="FG790" s="38">
        <v>67.386150000000001</v>
      </c>
      <c r="FH790" s="38">
        <v>66.789990000000003</v>
      </c>
      <c r="FI790" s="38">
        <v>68.359610000000004</v>
      </c>
      <c r="FJ790" s="38">
        <v>73.073170000000005</v>
      </c>
      <c r="FK790" s="38">
        <v>78.460740000000001</v>
      </c>
      <c r="FL790" s="38">
        <v>83.370249999999999</v>
      </c>
      <c r="FM790" s="38">
        <v>87.940449999999998</v>
      </c>
      <c r="FN790" s="38">
        <v>92.228309999999993</v>
      </c>
      <c r="FO790" s="38">
        <v>95.549899999999994</v>
      </c>
      <c r="FP790" s="38">
        <v>98.226470000000006</v>
      </c>
      <c r="FQ790" s="38">
        <v>99.676919999999996</v>
      </c>
      <c r="FR790" s="38">
        <v>99.713949999999997</v>
      </c>
      <c r="FS790" s="38">
        <v>98.720920000000007</v>
      </c>
      <c r="FT790" s="38">
        <v>96.589870000000005</v>
      </c>
      <c r="FU790" s="38">
        <v>91.724950000000007</v>
      </c>
      <c r="FV790" s="38">
        <v>87.105320000000006</v>
      </c>
      <c r="FW790">
        <v>83.190529999999995</v>
      </c>
      <c r="FX790">
        <v>80.361419999999995</v>
      </c>
      <c r="FY790">
        <v>78.440200000000004</v>
      </c>
      <c r="FZ790">
        <v>0.10682999999999999</v>
      </c>
      <c r="GA790">
        <v>0.77942230000000001</v>
      </c>
      <c r="GB790">
        <v>1</v>
      </c>
    </row>
    <row r="791" spans="1:184" x14ac:dyDescent="0.3">
      <c r="A791" t="s">
        <v>279</v>
      </c>
      <c r="B791" t="s">
        <v>278</v>
      </c>
      <c r="C791" t="s">
        <v>1</v>
      </c>
      <c r="D791" t="s">
        <v>1</v>
      </c>
      <c r="E791" t="s">
        <v>1</v>
      </c>
      <c r="F791" t="s">
        <v>1</v>
      </c>
      <c r="G791" t="s">
        <v>1</v>
      </c>
      <c r="H791" s="40" t="s">
        <v>1</v>
      </c>
      <c r="I791" s="18" t="s">
        <v>1</v>
      </c>
      <c r="J791" s="38" t="s">
        <v>1</v>
      </c>
      <c r="K791" s="18">
        <v>44809</v>
      </c>
      <c r="L791" s="38">
        <v>330</v>
      </c>
      <c r="M791" s="38">
        <v>330</v>
      </c>
      <c r="N791" s="38">
        <v>12.64316</v>
      </c>
      <c r="O791" s="38">
        <v>12.030279999999999</v>
      </c>
      <c r="P791" s="38">
        <v>11.73329</v>
      </c>
      <c r="Q791" s="38">
        <v>11.42779</v>
      </c>
      <c r="R791" s="38">
        <v>11.44131</v>
      </c>
      <c r="S791" s="38">
        <v>11.23264</v>
      </c>
      <c r="T791" s="38">
        <v>10.884230000000001</v>
      </c>
      <c r="U791" s="38">
        <v>11.455719999999999</v>
      </c>
      <c r="V791" s="38">
        <v>12.11448</v>
      </c>
      <c r="W791" s="38">
        <v>12.878159999999999</v>
      </c>
      <c r="X791" s="38">
        <v>13.93303</v>
      </c>
      <c r="Y791" s="38">
        <v>14.511710000000001</v>
      </c>
      <c r="Z791" s="38">
        <v>15.35941</v>
      </c>
      <c r="AA791" s="38">
        <v>15.98494</v>
      </c>
      <c r="AB791" s="38">
        <v>16.457229999999999</v>
      </c>
      <c r="AC791" s="38">
        <v>16.760339999999999</v>
      </c>
      <c r="AD791" s="38">
        <v>17.16386</v>
      </c>
      <c r="AE791" s="38">
        <v>17.095320000000001</v>
      </c>
      <c r="AF791" s="38">
        <v>17.059570000000001</v>
      </c>
      <c r="AG791" s="38">
        <v>16.63532</v>
      </c>
      <c r="AH791" s="38">
        <v>16.030090000000001</v>
      </c>
      <c r="AI791" s="38">
        <v>15.41455</v>
      </c>
      <c r="AJ791" s="38">
        <v>14.16502</v>
      </c>
      <c r="AK791" s="38">
        <v>13.291779999999999</v>
      </c>
      <c r="AL791" s="38">
        <v>0.4135509</v>
      </c>
      <c r="AM791" s="38">
        <v>0.21140809999999999</v>
      </c>
      <c r="AN791" s="38">
        <v>0.26007010000000003</v>
      </c>
      <c r="AO791" s="38">
        <v>3.8063E-2</v>
      </c>
      <c r="AP791" s="38">
        <v>0.17156650000000001</v>
      </c>
      <c r="AQ791" s="38">
        <v>-0.46891100000000002</v>
      </c>
      <c r="AR791" s="38">
        <v>-1.0387900000000001</v>
      </c>
      <c r="AS791" s="38">
        <v>-0.70545210000000003</v>
      </c>
      <c r="AT791" s="38">
        <v>-0.36787189999999997</v>
      </c>
      <c r="AU791" s="38">
        <v>-0.14456550000000001</v>
      </c>
      <c r="AV791" s="38">
        <v>6.3071699999999994E-2</v>
      </c>
      <c r="AW791" s="38">
        <v>-0.39848549999999999</v>
      </c>
      <c r="AX791" s="38">
        <v>-8.2734100000000005E-2</v>
      </c>
      <c r="AY791" s="38">
        <v>-0.1801316</v>
      </c>
      <c r="AZ791" s="38">
        <v>-0.10332230000000001</v>
      </c>
      <c r="BA791" s="38">
        <v>-0.1501981</v>
      </c>
      <c r="BB791" s="38">
        <v>-0.21932889999999999</v>
      </c>
      <c r="BC791" s="38">
        <v>-0.44650909999999999</v>
      </c>
      <c r="BD791" s="38">
        <v>-0.34318609999999999</v>
      </c>
      <c r="BE791" s="38">
        <v>-0.37618489999999999</v>
      </c>
      <c r="BF791" s="38">
        <v>-0.51867019999999997</v>
      </c>
      <c r="BG791" s="38">
        <v>-2.22854E-2</v>
      </c>
      <c r="BH791" s="38">
        <v>-0.52644170000000001</v>
      </c>
      <c r="BI791" s="38">
        <v>-0.3125848</v>
      </c>
      <c r="BJ791" s="38">
        <v>0.47973700000000002</v>
      </c>
      <c r="BK791" s="38">
        <v>0.27053630000000001</v>
      </c>
      <c r="BL791" s="38">
        <v>0.31797550000000002</v>
      </c>
      <c r="BM791" s="38">
        <v>9.9298800000000007E-2</v>
      </c>
      <c r="BN791" s="38">
        <v>0.24179829999999999</v>
      </c>
      <c r="BO791" s="38">
        <v>-0.41827399999999998</v>
      </c>
      <c r="BP791" s="38">
        <v>-0.97512279999999996</v>
      </c>
      <c r="BQ791" s="38">
        <v>-0.59534240000000005</v>
      </c>
      <c r="BR791" s="38">
        <v>-0.25845259999999998</v>
      </c>
      <c r="BS791" s="38">
        <v>-6.5483799999999995E-2</v>
      </c>
      <c r="BT791" s="38">
        <v>0.140319</v>
      </c>
      <c r="BU791" s="38">
        <v>-0.31123859999999998</v>
      </c>
      <c r="BV791" s="38">
        <v>-1.95391E-2</v>
      </c>
      <c r="BW791" s="38">
        <v>-0.123943</v>
      </c>
      <c r="BX791" s="38">
        <v>3.3513000000000002E-3</v>
      </c>
      <c r="BY791" s="38">
        <v>3.5787800000000002E-2</v>
      </c>
      <c r="BZ791" s="38">
        <v>1.2680500000000001E-2</v>
      </c>
      <c r="CA791" s="38">
        <v>-0.22851270000000001</v>
      </c>
      <c r="CB791" s="38">
        <v>-8.0968200000000004E-2</v>
      </c>
      <c r="CC791" s="38">
        <v>-0.15964220000000001</v>
      </c>
      <c r="CD791" s="38">
        <v>-0.30446030000000002</v>
      </c>
      <c r="CE791" s="38">
        <v>0.1617469</v>
      </c>
      <c r="CF791" s="38">
        <v>-0.36523909999999998</v>
      </c>
      <c r="CG791" s="38">
        <v>-0.21239469999999999</v>
      </c>
      <c r="CH791" s="38">
        <v>0.52557719999999997</v>
      </c>
      <c r="CI791" s="38">
        <v>0.3114883</v>
      </c>
      <c r="CJ791" s="38">
        <v>0.35808060000000003</v>
      </c>
      <c r="CK791" s="38">
        <v>0.14171049999999999</v>
      </c>
      <c r="CL791" s="38">
        <v>0.29044059999999999</v>
      </c>
      <c r="CM791" s="38">
        <v>-0.38320310000000002</v>
      </c>
      <c r="CN791" s="38">
        <v>-0.93102689999999999</v>
      </c>
      <c r="CO791" s="38">
        <v>-0.51908080000000001</v>
      </c>
      <c r="CP791" s="38">
        <v>-0.1826691</v>
      </c>
      <c r="CQ791" s="38">
        <v>-1.0711999999999999E-2</v>
      </c>
      <c r="CR791" s="38">
        <v>0.1938202</v>
      </c>
      <c r="CS791" s="38">
        <v>-0.25081160000000002</v>
      </c>
      <c r="CT791" s="38">
        <v>2.42296E-2</v>
      </c>
      <c r="CU791" s="38">
        <v>-8.5026900000000002E-2</v>
      </c>
      <c r="CV791" s="38">
        <v>7.7233099999999999E-2</v>
      </c>
      <c r="CW791" s="38">
        <v>0.1646011</v>
      </c>
      <c r="CX791" s="38">
        <v>0.17336960000000001</v>
      </c>
      <c r="CY791" s="38">
        <v>-7.7529000000000001E-2</v>
      </c>
      <c r="CZ791" s="38">
        <v>0.1006431</v>
      </c>
      <c r="DA791" s="38">
        <v>-9.6653999999999993E-3</v>
      </c>
      <c r="DB791" s="38">
        <v>-0.15609919999999999</v>
      </c>
      <c r="DC791" s="38">
        <v>0.28920709999999999</v>
      </c>
      <c r="DD791" s="38">
        <v>-0.2535906</v>
      </c>
      <c r="DE791" s="38">
        <v>-0.1430034</v>
      </c>
      <c r="DF791" s="38">
        <v>0.57141750000000002</v>
      </c>
      <c r="DG791" s="38">
        <v>0.35244029999999998</v>
      </c>
      <c r="DH791" s="38">
        <v>0.39818569999999998</v>
      </c>
      <c r="DI791" s="38">
        <v>0.18412220000000001</v>
      </c>
      <c r="DJ791" s="38">
        <v>0.33908290000000002</v>
      </c>
      <c r="DK791" s="38">
        <v>-0.3481321</v>
      </c>
      <c r="DL791" s="38">
        <v>-0.88693109999999997</v>
      </c>
      <c r="DM791" s="38">
        <v>-0.44281910000000002</v>
      </c>
      <c r="DN791" s="38">
        <v>-0.1068857</v>
      </c>
      <c r="DO791" s="38">
        <v>4.40597E-2</v>
      </c>
      <c r="DP791" s="38">
        <v>0.2473215</v>
      </c>
      <c r="DQ791" s="38">
        <v>-0.19038469999999999</v>
      </c>
      <c r="DR791" s="38">
        <v>6.7998299999999998E-2</v>
      </c>
      <c r="DS791" s="38">
        <v>-4.6110900000000003E-2</v>
      </c>
      <c r="DT791" s="38">
        <v>0.151115</v>
      </c>
      <c r="DU791" s="38">
        <v>0.29341440000000002</v>
      </c>
      <c r="DV791" s="38">
        <v>0.33405859999999998</v>
      </c>
      <c r="DW791" s="38">
        <v>7.3454599999999995E-2</v>
      </c>
      <c r="DX791" s="38">
        <v>0.28225450000000002</v>
      </c>
      <c r="DY791" s="38">
        <v>0.1403114</v>
      </c>
      <c r="DZ791" s="38">
        <v>-7.7381000000000004E-3</v>
      </c>
      <c r="EA791" s="38">
        <v>0.41666730000000002</v>
      </c>
      <c r="EB791" s="38">
        <v>-0.14194209999999999</v>
      </c>
      <c r="EC791" s="38">
        <v>-7.3611999999999997E-2</v>
      </c>
      <c r="ED791" s="38">
        <v>0.63760360000000005</v>
      </c>
      <c r="EE791" s="38">
        <v>0.4115685</v>
      </c>
      <c r="EF791" s="38">
        <v>0.45609100000000002</v>
      </c>
      <c r="EG791" s="38">
        <v>0.24535799999999999</v>
      </c>
      <c r="EH791" s="38">
        <v>0.40931469999999998</v>
      </c>
      <c r="EI791" s="38">
        <v>-0.29749520000000002</v>
      </c>
      <c r="EJ791" s="38">
        <v>-0.82326370000000004</v>
      </c>
      <c r="EK791" s="38">
        <v>-0.33270939999999999</v>
      </c>
      <c r="EL791" s="38">
        <v>2.5336E-3</v>
      </c>
      <c r="EM791" s="38">
        <v>0.1231415</v>
      </c>
      <c r="EN791" s="38">
        <v>0.32456879999999999</v>
      </c>
      <c r="EO791" s="38">
        <v>-0.1031377</v>
      </c>
      <c r="EP791" s="38">
        <v>0.13119330000000001</v>
      </c>
      <c r="EQ791" s="38">
        <v>1.00777E-2</v>
      </c>
      <c r="ER791" s="38">
        <v>0.25778859999999998</v>
      </c>
      <c r="ES791" s="38">
        <v>0.4794004</v>
      </c>
      <c r="ET791" s="38">
        <v>0.56606809999999996</v>
      </c>
      <c r="EU791" s="38">
        <v>0.29145110000000002</v>
      </c>
      <c r="EV791" s="38">
        <v>0.54447239999999997</v>
      </c>
      <c r="EW791" s="38">
        <v>0.35685410000000001</v>
      </c>
      <c r="EX791" s="38">
        <v>0.20647180000000001</v>
      </c>
      <c r="EY791" s="38">
        <v>0.6006996</v>
      </c>
      <c r="EZ791" s="38">
        <v>1.92605E-2</v>
      </c>
      <c r="FA791" s="38">
        <v>2.6578000000000001E-2</v>
      </c>
      <c r="FB791" s="38">
        <v>80.117609999999999</v>
      </c>
      <c r="FC791" s="38">
        <v>79.190770000000001</v>
      </c>
      <c r="FD791" s="38">
        <v>77.52749</v>
      </c>
      <c r="FE791" s="38">
        <v>76.148700000000005</v>
      </c>
      <c r="FF791" s="38">
        <v>75.044629999999998</v>
      </c>
      <c r="FG791" s="38">
        <v>74.279960000000003</v>
      </c>
      <c r="FH791" s="38">
        <v>73.381410000000002</v>
      </c>
      <c r="FI791" s="38">
        <v>74.180340000000001</v>
      </c>
      <c r="FJ791" s="38">
        <v>79.008120000000005</v>
      </c>
      <c r="FK791" s="38">
        <v>84.599819999999994</v>
      </c>
      <c r="FL791" s="38">
        <v>89.775720000000007</v>
      </c>
      <c r="FM791" s="38">
        <v>94.213809999999995</v>
      </c>
      <c r="FN791" s="38">
        <v>98.881360000000001</v>
      </c>
      <c r="FO791" s="38">
        <v>102.33759999999999</v>
      </c>
      <c r="FP791" s="38">
        <v>104.65600000000001</v>
      </c>
      <c r="FQ791" s="38">
        <v>105.91330000000001</v>
      </c>
      <c r="FR791" s="38">
        <v>106.2042</v>
      </c>
      <c r="FS791" s="38">
        <v>105.1427</v>
      </c>
      <c r="FT791" s="38">
        <v>102.31789999999999</v>
      </c>
      <c r="FU791" s="38">
        <v>97.350080000000005</v>
      </c>
      <c r="FV791" s="38">
        <v>93.628429999999994</v>
      </c>
      <c r="FW791">
        <v>90.069959999999995</v>
      </c>
      <c r="FX791">
        <v>86.947050000000004</v>
      </c>
      <c r="FY791">
        <v>85.107730000000004</v>
      </c>
      <c r="FZ791">
        <v>0.28238010000000002</v>
      </c>
      <c r="GA791">
        <v>2.6825800000000002</v>
      </c>
      <c r="GB791">
        <v>1</v>
      </c>
    </row>
    <row r="792" spans="1:184" x14ac:dyDescent="0.3">
      <c r="A792" t="s">
        <v>279</v>
      </c>
      <c r="B792" t="s">
        <v>278</v>
      </c>
      <c r="C792" t="s">
        <v>1</v>
      </c>
      <c r="D792" t="s">
        <v>1</v>
      </c>
      <c r="E792" t="s">
        <v>1</v>
      </c>
      <c r="F792" t="s">
        <v>1</v>
      </c>
      <c r="G792" t="s">
        <v>1</v>
      </c>
      <c r="H792" s="40" t="s">
        <v>1</v>
      </c>
      <c r="I792" s="18" t="s">
        <v>1</v>
      </c>
      <c r="J792" s="38" t="s">
        <v>1</v>
      </c>
      <c r="K792" s="18">
        <v>44810</v>
      </c>
      <c r="L792" s="38">
        <v>330</v>
      </c>
      <c r="M792" s="38">
        <v>330</v>
      </c>
      <c r="N792" s="38">
        <v>12.57704</v>
      </c>
      <c r="O792" s="38">
        <v>12.340719999999999</v>
      </c>
      <c r="P792" s="38">
        <v>12.00793</v>
      </c>
      <c r="Q792" s="38">
        <v>11.865069999999999</v>
      </c>
      <c r="R792" s="38">
        <v>11.848699999999999</v>
      </c>
      <c r="S792" s="38">
        <v>12.66438</v>
      </c>
      <c r="T792" s="38">
        <v>13.531610000000001</v>
      </c>
      <c r="U792" s="38">
        <v>14.97775</v>
      </c>
      <c r="V792" s="38">
        <v>16.541070000000001</v>
      </c>
      <c r="W792" s="38">
        <v>17.706250000000001</v>
      </c>
      <c r="X792" s="38">
        <v>18.73751</v>
      </c>
      <c r="Y792" s="38">
        <v>19.804929999999999</v>
      </c>
      <c r="Z792" s="38">
        <v>20.51999</v>
      </c>
      <c r="AA792" s="38">
        <v>21.106190000000002</v>
      </c>
      <c r="AB792" s="38">
        <v>21.359159999999999</v>
      </c>
      <c r="AC792" s="38">
        <v>21.479959999999998</v>
      </c>
      <c r="AD792" s="38">
        <v>20.83989</v>
      </c>
      <c r="AE792" s="38">
        <v>20.132079999999998</v>
      </c>
      <c r="AF792" s="38">
        <v>19.264330000000001</v>
      </c>
      <c r="AG792" s="38">
        <v>18.639669999999999</v>
      </c>
      <c r="AH792" s="38">
        <v>17.58426</v>
      </c>
      <c r="AI792" s="38">
        <v>16.443950000000001</v>
      </c>
      <c r="AJ792" s="38">
        <v>15.39143</v>
      </c>
      <c r="AK792" s="38">
        <v>14.03551</v>
      </c>
      <c r="AL792" s="38">
        <v>-0.38439820000000002</v>
      </c>
      <c r="AM792" s="38">
        <v>-0.25031910000000002</v>
      </c>
      <c r="AN792" s="38">
        <v>6.3261300000000006E-2</v>
      </c>
      <c r="AO792" s="38">
        <v>7.2166999999999995E-2</v>
      </c>
      <c r="AP792" s="38">
        <v>3.8816499999999997E-2</v>
      </c>
      <c r="AQ792" s="38">
        <v>-9.0253E-3</v>
      </c>
      <c r="AR792" s="38">
        <v>-0.34039199999999997</v>
      </c>
      <c r="AS792" s="38">
        <v>-0.3154573</v>
      </c>
      <c r="AT792" s="38">
        <v>-0.57087529999999997</v>
      </c>
      <c r="AU792" s="38">
        <v>-0.267901</v>
      </c>
      <c r="AV792" s="38">
        <v>-0.1179714</v>
      </c>
      <c r="AW792" s="38">
        <v>-0.41175309999999998</v>
      </c>
      <c r="AX792" s="38">
        <v>-0.40203070000000002</v>
      </c>
      <c r="AY792" s="38">
        <v>0.1215594</v>
      </c>
      <c r="AZ792" s="38">
        <v>-9.4558900000000001E-2</v>
      </c>
      <c r="BA792" s="38">
        <v>1.4745899999999999E-2</v>
      </c>
      <c r="BB792" s="38">
        <v>0.24812319999999999</v>
      </c>
      <c r="BC792" s="38">
        <v>2.5455800000000001E-2</v>
      </c>
      <c r="BD792" s="38">
        <v>-0.13627939999999999</v>
      </c>
      <c r="BE792" s="38">
        <v>-0.57758659999999995</v>
      </c>
      <c r="BF792" s="38">
        <v>-0.6286235</v>
      </c>
      <c r="BG792" s="38">
        <v>-0.51386569999999998</v>
      </c>
      <c r="BH792" s="38">
        <v>-0.38825880000000002</v>
      </c>
      <c r="BI792" s="38">
        <v>-0.66932340000000001</v>
      </c>
      <c r="BJ792" s="38">
        <v>-0.26792290000000002</v>
      </c>
      <c r="BK792" s="38">
        <v>-0.1702089</v>
      </c>
      <c r="BL792" s="38">
        <v>0.15393670000000001</v>
      </c>
      <c r="BM792" s="38">
        <v>0.148508</v>
      </c>
      <c r="BN792" s="38">
        <v>0.15173700000000001</v>
      </c>
      <c r="BO792" s="38">
        <v>0.1153706</v>
      </c>
      <c r="BP792" s="38">
        <v>-0.24853829999999999</v>
      </c>
      <c r="BQ792" s="38">
        <v>-0.19969410000000001</v>
      </c>
      <c r="BR792" s="38">
        <v>-0.4191066</v>
      </c>
      <c r="BS792" s="38">
        <v>-0.11309370000000001</v>
      </c>
      <c r="BT792" s="38">
        <v>-7.4828000000000004E-3</v>
      </c>
      <c r="BU792" s="38">
        <v>-0.31754919999999998</v>
      </c>
      <c r="BV792" s="38">
        <v>-0.32423459999999998</v>
      </c>
      <c r="BW792" s="38">
        <v>0.18970790000000001</v>
      </c>
      <c r="BX792" s="38">
        <v>6.2125699999999999E-2</v>
      </c>
      <c r="BY792" s="38">
        <v>0.20143159999999999</v>
      </c>
      <c r="BZ792" s="38">
        <v>0.45742690000000003</v>
      </c>
      <c r="CA792" s="38">
        <v>0.22232189999999999</v>
      </c>
      <c r="CB792" s="38">
        <v>8.6381799999999995E-2</v>
      </c>
      <c r="CC792" s="38">
        <v>-0.35966490000000001</v>
      </c>
      <c r="CD792" s="38">
        <v>-0.43821520000000003</v>
      </c>
      <c r="CE792" s="38">
        <v>-0.24905969999999999</v>
      </c>
      <c r="CF792" s="38">
        <v>-0.15223739999999999</v>
      </c>
      <c r="CG792" s="38">
        <v>-0.41119410000000001</v>
      </c>
      <c r="CH792" s="38">
        <v>-0.18725249999999999</v>
      </c>
      <c r="CI792" s="38">
        <v>-0.1147248</v>
      </c>
      <c r="CJ792" s="38">
        <v>0.21673809999999999</v>
      </c>
      <c r="CK792" s="38">
        <v>0.20138159999999999</v>
      </c>
      <c r="CL792" s="38">
        <v>0.2299455</v>
      </c>
      <c r="CM792" s="38">
        <v>0.20152680000000001</v>
      </c>
      <c r="CN792" s="38">
        <v>-0.18492059999999999</v>
      </c>
      <c r="CO792" s="38">
        <v>-0.1195169</v>
      </c>
      <c r="CP792" s="38">
        <v>-0.3139921</v>
      </c>
      <c r="CQ792" s="38">
        <v>-5.8745999999999998E-3</v>
      </c>
      <c r="CR792" s="38">
        <v>6.9041199999999997E-2</v>
      </c>
      <c r="CS792" s="38">
        <v>-0.25230390000000003</v>
      </c>
      <c r="CT792" s="38">
        <v>-0.27035330000000002</v>
      </c>
      <c r="CU792" s="38">
        <v>0.23690729999999999</v>
      </c>
      <c r="CV792" s="38">
        <v>0.17064499999999999</v>
      </c>
      <c r="CW792" s="38">
        <v>0.33072950000000001</v>
      </c>
      <c r="CX792" s="38">
        <v>0.60239010000000004</v>
      </c>
      <c r="CY792" s="38">
        <v>0.35867070000000001</v>
      </c>
      <c r="CZ792" s="38">
        <v>0.24059620000000001</v>
      </c>
      <c r="DA792" s="38">
        <v>-0.2087329</v>
      </c>
      <c r="DB792" s="38">
        <v>-0.30633909999999998</v>
      </c>
      <c r="DC792" s="38">
        <v>-6.5655900000000003E-2</v>
      </c>
      <c r="DD792" s="38">
        <v>1.12303E-2</v>
      </c>
      <c r="DE792" s="38">
        <v>-0.2324145</v>
      </c>
      <c r="DF792" s="38">
        <v>-0.1065821</v>
      </c>
      <c r="DG792" s="38">
        <v>-5.9240800000000003E-2</v>
      </c>
      <c r="DH792" s="38">
        <v>0.2795396</v>
      </c>
      <c r="DI792" s="38">
        <v>0.25425520000000001</v>
      </c>
      <c r="DJ792" s="38">
        <v>0.30815399999999998</v>
      </c>
      <c r="DK792" s="38">
        <v>0.28768300000000002</v>
      </c>
      <c r="DL792" s="38">
        <v>-0.12130299999999999</v>
      </c>
      <c r="DM792" s="38">
        <v>-3.9339699999999998E-2</v>
      </c>
      <c r="DN792" s="38">
        <v>-0.2088776</v>
      </c>
      <c r="DO792" s="38">
        <v>0.1013445</v>
      </c>
      <c r="DP792" s="38">
        <v>0.14556530000000001</v>
      </c>
      <c r="DQ792" s="38">
        <v>-0.18705859999999999</v>
      </c>
      <c r="DR792" s="38">
        <v>-0.216472</v>
      </c>
      <c r="DS792" s="38">
        <v>0.28410669999999999</v>
      </c>
      <c r="DT792" s="38">
        <v>0.27916429999999998</v>
      </c>
      <c r="DU792" s="38">
        <v>0.46002739999999998</v>
      </c>
      <c r="DV792" s="38">
        <v>0.7473533</v>
      </c>
      <c r="DW792" s="38">
        <v>0.4950195</v>
      </c>
      <c r="DX792" s="38">
        <v>0.39481070000000001</v>
      </c>
      <c r="DY792" s="38">
        <v>-5.7800999999999998E-2</v>
      </c>
      <c r="DZ792" s="38">
        <v>-0.1744629</v>
      </c>
      <c r="EA792" s="38">
        <v>0.11774800000000001</v>
      </c>
      <c r="EB792" s="38">
        <v>0.1746981</v>
      </c>
      <c r="EC792" s="38">
        <v>-5.3635000000000002E-2</v>
      </c>
      <c r="ED792" s="38">
        <v>9.8931000000000002E-3</v>
      </c>
      <c r="EE792" s="38">
        <v>2.08694E-2</v>
      </c>
      <c r="EF792" s="38">
        <v>0.37021500000000002</v>
      </c>
      <c r="EG792" s="38">
        <v>0.33059620000000001</v>
      </c>
      <c r="EH792" s="38">
        <v>0.42107450000000002</v>
      </c>
      <c r="EI792" s="38">
        <v>0.41207890000000003</v>
      </c>
      <c r="EJ792" s="38">
        <v>-2.9449300000000001E-2</v>
      </c>
      <c r="EK792" s="38">
        <v>7.6423500000000005E-2</v>
      </c>
      <c r="EL792" s="38">
        <v>-5.7109E-2</v>
      </c>
      <c r="EM792" s="38">
        <v>0.25615189999999999</v>
      </c>
      <c r="EN792" s="38">
        <v>0.2560538</v>
      </c>
      <c r="EO792" s="38">
        <v>-9.2854699999999998E-2</v>
      </c>
      <c r="EP792" s="38">
        <v>-0.13867599999999999</v>
      </c>
      <c r="EQ792" s="38">
        <v>0.35225519999999999</v>
      </c>
      <c r="ER792" s="38">
        <v>0.43584889999999998</v>
      </c>
      <c r="ES792" s="38">
        <v>0.64671299999999998</v>
      </c>
      <c r="ET792" s="38">
        <v>0.95665710000000004</v>
      </c>
      <c r="EU792" s="38">
        <v>0.69188559999999999</v>
      </c>
      <c r="EV792" s="38">
        <v>0.61747189999999996</v>
      </c>
      <c r="EW792" s="38">
        <v>0.1601207</v>
      </c>
      <c r="EX792" s="38">
        <v>1.5945299999999999E-2</v>
      </c>
      <c r="EY792" s="38">
        <v>0.38255400000000001</v>
      </c>
      <c r="EZ792" s="38">
        <v>0.41071950000000002</v>
      </c>
      <c r="FA792" s="38">
        <v>0.20449429999999999</v>
      </c>
      <c r="FB792" s="38">
        <v>82.620099999999994</v>
      </c>
      <c r="FC792" s="38">
        <v>81.769509999999997</v>
      </c>
      <c r="FD792" s="38">
        <v>80.462950000000006</v>
      </c>
      <c r="FE792" s="38">
        <v>79.323300000000003</v>
      </c>
      <c r="FF792" s="38">
        <v>78.200630000000004</v>
      </c>
      <c r="FG792" s="38">
        <v>77.856480000000005</v>
      </c>
      <c r="FH792" s="38">
        <v>77.313959999999994</v>
      </c>
      <c r="FI792" s="38">
        <v>79.553960000000004</v>
      </c>
      <c r="FJ792" s="38">
        <v>84.548490000000001</v>
      </c>
      <c r="FK792" s="38">
        <v>90.35266</v>
      </c>
      <c r="FL792" s="38">
        <v>95.14622</v>
      </c>
      <c r="FM792" s="38">
        <v>99.865920000000003</v>
      </c>
      <c r="FN792" s="38">
        <v>103.45229999999999</v>
      </c>
      <c r="FO792" s="38">
        <v>106.41079999999999</v>
      </c>
      <c r="FP792" s="38">
        <v>107.8993</v>
      </c>
      <c r="FQ792" s="38">
        <v>109.15989999999999</v>
      </c>
      <c r="FR792" s="38">
        <v>108.77330000000001</v>
      </c>
      <c r="FS792" s="38">
        <v>106.87730000000001</v>
      </c>
      <c r="FT792" s="38">
        <v>103.7058</v>
      </c>
      <c r="FU792" s="38">
        <v>98.429950000000005</v>
      </c>
      <c r="FV792" s="38">
        <v>93.830299999999994</v>
      </c>
      <c r="FW792">
        <v>90.865880000000004</v>
      </c>
      <c r="FX792">
        <v>88.919529999999995</v>
      </c>
      <c r="FY792">
        <v>86.599969999999999</v>
      </c>
      <c r="FZ792">
        <v>0.23233380000000001</v>
      </c>
      <c r="GA792">
        <v>1.97089</v>
      </c>
      <c r="GB792">
        <v>1</v>
      </c>
    </row>
    <row r="793" spans="1:184" x14ac:dyDescent="0.3">
      <c r="A793" t="s">
        <v>279</v>
      </c>
      <c r="B793" t="s">
        <v>278</v>
      </c>
      <c r="C793" t="s">
        <v>1</v>
      </c>
      <c r="D793" t="s">
        <v>1</v>
      </c>
      <c r="E793" t="s">
        <v>1</v>
      </c>
      <c r="F793" t="s">
        <v>1</v>
      </c>
      <c r="G793" t="s">
        <v>1</v>
      </c>
      <c r="H793" s="40" t="s">
        <v>1</v>
      </c>
      <c r="I793" s="18" t="s">
        <v>1</v>
      </c>
      <c r="J793" s="38" t="s">
        <v>1</v>
      </c>
      <c r="K793" s="18">
        <v>44811</v>
      </c>
      <c r="L793" s="38">
        <v>330</v>
      </c>
      <c r="M793" s="38">
        <v>330</v>
      </c>
      <c r="N793" s="38">
        <v>13.61708</v>
      </c>
      <c r="O793" s="38">
        <v>13.13749</v>
      </c>
      <c r="P793" s="38">
        <v>12.78919</v>
      </c>
      <c r="Q793" s="38">
        <v>12.478429999999999</v>
      </c>
      <c r="R793" s="38">
        <v>12.52505</v>
      </c>
      <c r="S793" s="38">
        <v>13.4054</v>
      </c>
      <c r="T793" s="38">
        <v>14.241479999999999</v>
      </c>
      <c r="U793" s="38">
        <v>15.45551</v>
      </c>
      <c r="V793" s="38">
        <v>16.719950000000001</v>
      </c>
      <c r="W793" s="38">
        <v>17.62537</v>
      </c>
      <c r="X793" s="38">
        <v>18.433759999999999</v>
      </c>
      <c r="Y793" s="38">
        <v>19.37416</v>
      </c>
      <c r="Z793" s="38">
        <v>20.058029999999999</v>
      </c>
      <c r="AA793" s="38">
        <v>20.455089999999998</v>
      </c>
      <c r="AB793" s="38">
        <v>20.85444</v>
      </c>
      <c r="AC793" s="38">
        <v>20.905950000000001</v>
      </c>
      <c r="AD793" s="38">
        <v>20.21367</v>
      </c>
      <c r="AE793" s="38">
        <v>19.43094</v>
      </c>
      <c r="AF793" s="38">
        <v>18.66451</v>
      </c>
      <c r="AG793" s="38">
        <v>18.127210000000002</v>
      </c>
      <c r="AH793" s="38">
        <v>17.330950000000001</v>
      </c>
      <c r="AI793" s="38">
        <v>16.330590000000001</v>
      </c>
      <c r="AJ793" s="38">
        <v>15.18881</v>
      </c>
      <c r="AK793" s="38">
        <v>14.02997</v>
      </c>
      <c r="AL793" s="38">
        <v>-0.21811800000000001</v>
      </c>
      <c r="AM793" s="38">
        <v>-2.7221800000000001E-2</v>
      </c>
      <c r="AN793" s="38">
        <v>-0.14266960000000001</v>
      </c>
      <c r="AO793" s="38">
        <v>-2.5249600000000001E-2</v>
      </c>
      <c r="AP793" s="38">
        <v>9.5999399999999999E-2</v>
      </c>
      <c r="AQ793" s="38">
        <v>-1.55344E-2</v>
      </c>
      <c r="AR793" s="38">
        <v>-2.0699999999999998E-3</v>
      </c>
      <c r="AS793" s="38">
        <v>-8.4638699999999997E-2</v>
      </c>
      <c r="AT793" s="38">
        <v>-0.52403219999999995</v>
      </c>
      <c r="AU793" s="38">
        <v>-0.33368039999999999</v>
      </c>
      <c r="AV793" s="38">
        <v>-9.1121099999999997E-2</v>
      </c>
      <c r="AW793" s="38">
        <v>-0.26511449999999998</v>
      </c>
      <c r="AX793" s="38">
        <v>-0.22452659999999999</v>
      </c>
      <c r="AY793" s="38">
        <v>-0.1020824</v>
      </c>
      <c r="AZ793" s="38">
        <v>6.0870500000000001E-2</v>
      </c>
      <c r="BA793" s="38">
        <v>-0.34960920000000001</v>
      </c>
      <c r="BB793" s="38">
        <v>-0.74259920000000001</v>
      </c>
      <c r="BC793" s="38">
        <v>-0.77794399999999997</v>
      </c>
      <c r="BD793" s="38">
        <v>-0.82939309999999999</v>
      </c>
      <c r="BE793" s="38">
        <v>-1.110719</v>
      </c>
      <c r="BF793" s="38">
        <v>-0.78160689999999999</v>
      </c>
      <c r="BG793" s="38">
        <v>-0.43993650000000001</v>
      </c>
      <c r="BH793" s="38">
        <v>-0.49278440000000001</v>
      </c>
      <c r="BI793" s="38">
        <v>-0.4331004</v>
      </c>
      <c r="BJ793" s="38">
        <v>-0.1331012</v>
      </c>
      <c r="BK793" s="38">
        <v>2.6632200000000002E-2</v>
      </c>
      <c r="BL793" s="38">
        <v>-7.53992E-2</v>
      </c>
      <c r="BM793" s="38">
        <v>3.2772299999999997E-2</v>
      </c>
      <c r="BN793" s="38">
        <v>0.17551629999999999</v>
      </c>
      <c r="BO793" s="38">
        <v>6.4483399999999996E-2</v>
      </c>
      <c r="BP793" s="38">
        <v>7.0113700000000001E-2</v>
      </c>
      <c r="BQ793" s="38">
        <v>7.5887000000000003E-3</v>
      </c>
      <c r="BR793" s="38">
        <v>-0.42398859999999999</v>
      </c>
      <c r="BS793" s="38">
        <v>-0.23701759999999999</v>
      </c>
      <c r="BT793" s="38">
        <v>-8.9361000000000006E-3</v>
      </c>
      <c r="BU793" s="38">
        <v>-0.1618764</v>
      </c>
      <c r="BV793" s="38">
        <v>-0.16760720000000001</v>
      </c>
      <c r="BW793" s="38">
        <v>-3.7524299999999997E-2</v>
      </c>
      <c r="BX793" s="38">
        <v>0.17450089999999999</v>
      </c>
      <c r="BY793" s="38">
        <v>-0.18848509999999999</v>
      </c>
      <c r="BZ793" s="38">
        <v>-0.56008869999999999</v>
      </c>
      <c r="CA793" s="38">
        <v>-0.61261529999999997</v>
      </c>
      <c r="CB793" s="38">
        <v>-0.6503352</v>
      </c>
      <c r="CC793" s="38">
        <v>-0.94031489999999995</v>
      </c>
      <c r="CD793" s="38">
        <v>-0.63567609999999997</v>
      </c>
      <c r="CE793" s="38">
        <v>-0.29871490000000001</v>
      </c>
      <c r="CF793" s="38">
        <v>-0.35500100000000001</v>
      </c>
      <c r="CG793" s="38">
        <v>-0.2879198</v>
      </c>
      <c r="CH793" s="38">
        <v>-7.4218800000000001E-2</v>
      </c>
      <c r="CI793" s="38">
        <v>6.3931299999999996E-2</v>
      </c>
      <c r="CJ793" s="38">
        <v>-2.8807900000000001E-2</v>
      </c>
      <c r="CK793" s="38">
        <v>7.2958200000000001E-2</v>
      </c>
      <c r="CL793" s="38">
        <v>0.2305895</v>
      </c>
      <c r="CM793" s="38">
        <v>0.11990339999999999</v>
      </c>
      <c r="CN793" s="38">
        <v>0.1201079</v>
      </c>
      <c r="CO793" s="38">
        <v>7.1465100000000004E-2</v>
      </c>
      <c r="CP793" s="38">
        <v>-0.35469869999999998</v>
      </c>
      <c r="CQ793" s="38">
        <v>-0.1700692</v>
      </c>
      <c r="CR793" s="38">
        <v>4.7985E-2</v>
      </c>
      <c r="CS793" s="38">
        <v>-9.0373999999999996E-2</v>
      </c>
      <c r="CT793" s="38">
        <v>-0.12818499999999999</v>
      </c>
      <c r="CU793" s="38">
        <v>7.1884000000000002E-3</v>
      </c>
      <c r="CV793" s="38">
        <v>0.25320110000000001</v>
      </c>
      <c r="CW793" s="38">
        <v>-7.6891000000000001E-2</v>
      </c>
      <c r="CX793" s="38">
        <v>-0.43368250000000003</v>
      </c>
      <c r="CY793" s="38">
        <v>-0.49810929999999998</v>
      </c>
      <c r="CZ793" s="38">
        <v>-0.52632020000000002</v>
      </c>
      <c r="DA793" s="38">
        <v>-0.82229359999999996</v>
      </c>
      <c r="DB793" s="38">
        <v>-0.53460490000000005</v>
      </c>
      <c r="DC793" s="38">
        <v>-0.20090530000000001</v>
      </c>
      <c r="DD793" s="38">
        <v>-0.25957259999999999</v>
      </c>
      <c r="DE793" s="38">
        <v>-0.18736820000000001</v>
      </c>
      <c r="DF793" s="38">
        <v>-1.53364E-2</v>
      </c>
      <c r="DG793" s="38">
        <v>0.1012305</v>
      </c>
      <c r="DH793" s="38">
        <v>1.7783299999999998E-2</v>
      </c>
      <c r="DI793" s="38">
        <v>0.11314399999999999</v>
      </c>
      <c r="DJ793" s="38">
        <v>0.28566269999999999</v>
      </c>
      <c r="DK793" s="38">
        <v>0.17532349999999999</v>
      </c>
      <c r="DL793" s="38">
        <v>0.17010220000000001</v>
      </c>
      <c r="DM793" s="38">
        <v>0.1353415</v>
      </c>
      <c r="DN793" s="38">
        <v>-0.28540880000000002</v>
      </c>
      <c r="DO793" s="38">
        <v>-0.1031209</v>
      </c>
      <c r="DP793" s="38">
        <v>0.104906</v>
      </c>
      <c r="DQ793" s="38">
        <v>-1.8871599999999999E-2</v>
      </c>
      <c r="DR793" s="38">
        <v>-8.8762800000000003E-2</v>
      </c>
      <c r="DS793" s="38">
        <v>5.1901099999999999E-2</v>
      </c>
      <c r="DT793" s="38">
        <v>0.33190120000000001</v>
      </c>
      <c r="DU793" s="38">
        <v>3.4703100000000001E-2</v>
      </c>
      <c r="DV793" s="38">
        <v>-0.3072763</v>
      </c>
      <c r="DW793" s="38">
        <v>-0.38360319999999998</v>
      </c>
      <c r="DX793" s="38">
        <v>-0.40230510000000003</v>
      </c>
      <c r="DY793" s="38">
        <v>-0.70427240000000002</v>
      </c>
      <c r="DZ793" s="38">
        <v>-0.43353370000000002</v>
      </c>
      <c r="EA793" s="38">
        <v>-0.1030957</v>
      </c>
      <c r="EB793" s="38">
        <v>-0.16414419999999999</v>
      </c>
      <c r="EC793" s="38">
        <v>-8.6816599999999994E-2</v>
      </c>
      <c r="ED793" s="38">
        <v>6.9680500000000006E-2</v>
      </c>
      <c r="EE793" s="38">
        <v>0.15508449999999999</v>
      </c>
      <c r="EF793" s="38">
        <v>8.5053699999999996E-2</v>
      </c>
      <c r="EG793" s="38">
        <v>0.17116600000000001</v>
      </c>
      <c r="EH793" s="38">
        <v>0.3651797</v>
      </c>
      <c r="EI793" s="38">
        <v>0.25534129999999999</v>
      </c>
      <c r="EJ793" s="38">
        <v>0.2422859</v>
      </c>
      <c r="EK793" s="38">
        <v>0.22756879999999999</v>
      </c>
      <c r="EL793" s="38">
        <v>-0.18536520000000001</v>
      </c>
      <c r="EM793" s="38">
        <v>-6.4580999999999996E-3</v>
      </c>
      <c r="EN793" s="38">
        <v>0.18709100000000001</v>
      </c>
      <c r="EO793" s="38">
        <v>8.4366499999999997E-2</v>
      </c>
      <c r="EP793" s="38">
        <v>-3.1843400000000001E-2</v>
      </c>
      <c r="EQ793" s="38">
        <v>0.1164592</v>
      </c>
      <c r="ER793" s="38">
        <v>0.44553169999999997</v>
      </c>
      <c r="ES793" s="38">
        <v>0.19582720000000001</v>
      </c>
      <c r="ET793" s="38">
        <v>-0.1247658</v>
      </c>
      <c r="EU793" s="38">
        <v>-0.21827450000000001</v>
      </c>
      <c r="EV793" s="38">
        <v>-0.2232471</v>
      </c>
      <c r="EW793" s="38">
        <v>-0.53386849999999997</v>
      </c>
      <c r="EX793" s="38">
        <v>-0.28760289999999999</v>
      </c>
      <c r="EY793" s="38">
        <v>3.8125899999999997E-2</v>
      </c>
      <c r="EZ793" s="38">
        <v>-2.63608E-2</v>
      </c>
      <c r="FA793" s="38">
        <v>5.8363999999999999E-2</v>
      </c>
      <c r="FB793" s="38">
        <v>85.098209999999995</v>
      </c>
      <c r="FC793" s="38">
        <v>83.361729999999994</v>
      </c>
      <c r="FD793" s="38">
        <v>80.905529999999999</v>
      </c>
      <c r="FE793" s="38">
        <v>79.771540000000002</v>
      </c>
      <c r="FF793" s="38">
        <v>78.629810000000006</v>
      </c>
      <c r="FG793" s="38">
        <v>77.144919999999999</v>
      </c>
      <c r="FH793" s="38">
        <v>76.580820000000003</v>
      </c>
      <c r="FI793" s="38">
        <v>77.445849999999993</v>
      </c>
      <c r="FJ793" s="38">
        <v>82.217020000000005</v>
      </c>
      <c r="FK793" s="38">
        <v>87.343400000000003</v>
      </c>
      <c r="FL793" s="38">
        <v>92.616110000000006</v>
      </c>
      <c r="FM793" s="38">
        <v>96.314930000000004</v>
      </c>
      <c r="FN793" s="38">
        <v>99.905730000000005</v>
      </c>
      <c r="FO793" s="38">
        <v>102.5254</v>
      </c>
      <c r="FP793" s="38">
        <v>104.2265</v>
      </c>
      <c r="FQ793" s="38">
        <v>105.2976</v>
      </c>
      <c r="FR793" s="38">
        <v>104.7252</v>
      </c>
      <c r="FS793" s="38">
        <v>102.6665</v>
      </c>
      <c r="FT793" s="38">
        <v>99.411609999999996</v>
      </c>
      <c r="FU793" s="38">
        <v>95.146559999999994</v>
      </c>
      <c r="FV793" s="38">
        <v>91.933319999999995</v>
      </c>
      <c r="FW793">
        <v>89.768519999999995</v>
      </c>
      <c r="FX793">
        <v>87.227310000000003</v>
      </c>
      <c r="FY793">
        <v>84.597729999999999</v>
      </c>
      <c r="FZ793">
        <v>0.19758619999999999</v>
      </c>
      <c r="GA793">
        <v>1.5377259999999999</v>
      </c>
      <c r="GB793">
        <v>1</v>
      </c>
    </row>
    <row r="794" spans="1:184" x14ac:dyDescent="0.3">
      <c r="A794" t="s">
        <v>279</v>
      </c>
      <c r="B794" t="s">
        <v>278</v>
      </c>
      <c r="C794" t="s">
        <v>1</v>
      </c>
      <c r="D794" t="s">
        <v>1</v>
      </c>
      <c r="E794" t="s">
        <v>1</v>
      </c>
      <c r="F794" t="s">
        <v>1</v>
      </c>
      <c r="G794" t="s">
        <v>1</v>
      </c>
      <c r="H794" s="40" t="s">
        <v>1</v>
      </c>
      <c r="I794" s="18" t="s">
        <v>1</v>
      </c>
      <c r="J794" s="38" t="s">
        <v>1</v>
      </c>
      <c r="K794" s="18" t="s">
        <v>2</v>
      </c>
      <c r="L794" s="38">
        <v>328</v>
      </c>
      <c r="M794" s="38">
        <v>328</v>
      </c>
      <c r="N794" s="38">
        <v>12.10751</v>
      </c>
      <c r="O794" s="38">
        <v>11.716240000000001</v>
      </c>
      <c r="P794" s="38">
        <v>11.405110000000001</v>
      </c>
      <c r="Q794" s="38">
        <v>11.25132</v>
      </c>
      <c r="R794" s="38">
        <v>11.255750000000001</v>
      </c>
      <c r="S794" s="38">
        <v>12.00006</v>
      </c>
      <c r="T794" s="38">
        <v>12.82733</v>
      </c>
      <c r="U794" s="38">
        <v>14.06959</v>
      </c>
      <c r="V794" s="38">
        <v>15.32475</v>
      </c>
      <c r="W794" s="38">
        <v>16.150549999999999</v>
      </c>
      <c r="X794" s="38">
        <v>16.94285</v>
      </c>
      <c r="Y794" s="38">
        <v>17.797999999999998</v>
      </c>
      <c r="Z794" s="38">
        <v>18.396159999999998</v>
      </c>
      <c r="AA794" s="38">
        <v>19.005400000000002</v>
      </c>
      <c r="AB794" s="38">
        <v>19.280370000000001</v>
      </c>
      <c r="AC794" s="38">
        <v>19.239560000000001</v>
      </c>
      <c r="AD794" s="38">
        <v>18.74053</v>
      </c>
      <c r="AE794" s="38">
        <v>18.09271</v>
      </c>
      <c r="AF794" s="38">
        <v>17.386859999999999</v>
      </c>
      <c r="AG794" s="38">
        <v>16.874169999999999</v>
      </c>
      <c r="AH794" s="38">
        <v>16.03894</v>
      </c>
      <c r="AI794" s="38">
        <v>15.096869999999999</v>
      </c>
      <c r="AJ794" s="38">
        <v>14.14198</v>
      </c>
      <c r="AK794" s="38">
        <v>13.07841</v>
      </c>
      <c r="AL794" s="38">
        <v>-8.6540500000000006E-2</v>
      </c>
      <c r="AM794" s="38">
        <v>-5.1992200000000002E-2</v>
      </c>
      <c r="AN794" s="38">
        <v>-5.8434399999999997E-2</v>
      </c>
      <c r="AO794" s="38">
        <v>-3.2665E-2</v>
      </c>
      <c r="AP794" s="38">
        <v>7.7876999999999998E-3</v>
      </c>
      <c r="AQ794" s="38">
        <v>-7.4974299999999994E-2</v>
      </c>
      <c r="AR794" s="38">
        <v>-0.1001233</v>
      </c>
      <c r="AS794" s="38">
        <v>-0.1437658</v>
      </c>
      <c r="AT794" s="38">
        <v>-0.1284286</v>
      </c>
      <c r="AU794" s="38">
        <v>-0.1302114</v>
      </c>
      <c r="AV794" s="38">
        <v>-0.1439077</v>
      </c>
      <c r="AW794" s="38">
        <v>-0.1353753</v>
      </c>
      <c r="AX794" s="38">
        <v>-8.0167000000000002E-2</v>
      </c>
      <c r="AY794" s="38">
        <v>1.1429000000000001E-3</v>
      </c>
      <c r="AZ794" s="38">
        <v>-5.6510699999999997E-2</v>
      </c>
      <c r="BA794" s="38">
        <v>-9.9898000000000001E-2</v>
      </c>
      <c r="BB794" s="38">
        <v>-0.12654979999999999</v>
      </c>
      <c r="BC794" s="38">
        <v>-6.3835600000000006E-2</v>
      </c>
      <c r="BD794" s="38">
        <v>-9.8009799999999994E-2</v>
      </c>
      <c r="BE794" s="38">
        <v>-0.2317602</v>
      </c>
      <c r="BF794" s="38">
        <v>-0.1929062</v>
      </c>
      <c r="BG794" s="38">
        <v>-0.2075978</v>
      </c>
      <c r="BH794" s="38">
        <v>-0.1414512</v>
      </c>
      <c r="BI794" s="38">
        <v>-0.2237449</v>
      </c>
      <c r="BJ794" s="38">
        <v>-4.6376000000000001E-2</v>
      </c>
      <c r="BK794" s="38">
        <v>-9.5476999999999992E-3</v>
      </c>
      <c r="BL794" s="38">
        <v>-1.55183E-2</v>
      </c>
      <c r="BM794" s="38">
        <v>5.4708999999999999E-3</v>
      </c>
      <c r="BN794" s="38">
        <v>4.8157100000000001E-2</v>
      </c>
      <c r="BO794" s="38">
        <v>-2.11808E-2</v>
      </c>
      <c r="BP794" s="38">
        <v>-5.2267599999999997E-2</v>
      </c>
      <c r="BQ794" s="38">
        <v>-9.0883800000000001E-2</v>
      </c>
      <c r="BR794" s="38">
        <v>-8.3646600000000002E-2</v>
      </c>
      <c r="BS794" s="38">
        <v>-6.5730499999999997E-2</v>
      </c>
      <c r="BT794" s="38">
        <v>-9.2871700000000001E-2</v>
      </c>
      <c r="BU794" s="38">
        <v>-8.3205799999999996E-2</v>
      </c>
      <c r="BV794" s="38">
        <v>-3.33303E-2</v>
      </c>
      <c r="BW794" s="38">
        <v>2.6130199999999999E-2</v>
      </c>
      <c r="BX794" s="38">
        <v>4.6635000000000001E-3</v>
      </c>
      <c r="BY794" s="38">
        <v>-1.20946E-2</v>
      </c>
      <c r="BZ794" s="38">
        <v>-2.4646100000000001E-2</v>
      </c>
      <c r="CA794" s="38">
        <v>3.4185899999999998E-2</v>
      </c>
      <c r="CB794" s="38">
        <v>-5.2069999999999998E-3</v>
      </c>
      <c r="CC794" s="38">
        <v>-0.12771560000000001</v>
      </c>
      <c r="CD794" s="38">
        <v>-0.1146504</v>
      </c>
      <c r="CE794" s="38">
        <v>-0.119099</v>
      </c>
      <c r="CF794" s="38">
        <v>-6.4204800000000006E-2</v>
      </c>
      <c r="CG794" s="38">
        <v>-0.1470205</v>
      </c>
      <c r="CH794" s="38">
        <v>-1.8558100000000001E-2</v>
      </c>
      <c r="CI794" s="38">
        <v>1.98493E-2</v>
      </c>
      <c r="CJ794" s="38">
        <v>1.4205300000000001E-2</v>
      </c>
      <c r="CK794" s="38">
        <v>3.1883700000000001E-2</v>
      </c>
      <c r="CL794" s="38">
        <v>7.6116900000000001E-2</v>
      </c>
      <c r="CM794" s="38">
        <v>1.6076500000000001E-2</v>
      </c>
      <c r="CN794" s="38">
        <v>-1.9122900000000002E-2</v>
      </c>
      <c r="CO794" s="38">
        <v>-5.4257899999999998E-2</v>
      </c>
      <c r="CP794" s="38">
        <v>-5.2630700000000002E-2</v>
      </c>
      <c r="CQ794" s="38">
        <v>-2.1071300000000001E-2</v>
      </c>
      <c r="CR794" s="38">
        <v>-5.75243E-2</v>
      </c>
      <c r="CS794" s="38">
        <v>-4.7073299999999998E-2</v>
      </c>
      <c r="CT794" s="38">
        <v>-8.9139999999999998E-4</v>
      </c>
      <c r="CU794" s="38">
        <v>4.3436299999999997E-2</v>
      </c>
      <c r="CV794" s="38">
        <v>4.7032600000000001E-2</v>
      </c>
      <c r="CW794" s="38">
        <v>4.8717700000000003E-2</v>
      </c>
      <c r="CX794" s="38">
        <v>4.5932000000000001E-2</v>
      </c>
      <c r="CY794" s="38">
        <v>0.1020754</v>
      </c>
      <c r="CZ794" s="38">
        <v>5.9068000000000002E-2</v>
      </c>
      <c r="DA794" s="38">
        <v>-5.5654500000000003E-2</v>
      </c>
      <c r="DB794" s="38">
        <v>-6.04506E-2</v>
      </c>
      <c r="DC794" s="38">
        <v>-5.7804899999999999E-2</v>
      </c>
      <c r="DD794" s="38">
        <v>-1.0704200000000001E-2</v>
      </c>
      <c r="DE794" s="38">
        <v>-9.3881500000000007E-2</v>
      </c>
      <c r="DF794" s="38">
        <v>9.2596999999999992E-3</v>
      </c>
      <c r="DG794" s="38">
        <v>4.9246199999999997E-2</v>
      </c>
      <c r="DH794" s="38">
        <v>4.3928799999999997E-2</v>
      </c>
      <c r="DI794" s="38">
        <v>5.8296399999999998E-2</v>
      </c>
      <c r="DJ794" s="38">
        <v>0.10407660000000001</v>
      </c>
      <c r="DK794" s="38">
        <v>5.3333699999999998E-2</v>
      </c>
      <c r="DL794" s="38">
        <v>1.40219E-2</v>
      </c>
      <c r="DM794" s="38">
        <v>-1.7631999999999998E-2</v>
      </c>
      <c r="DN794" s="38">
        <v>-2.16148E-2</v>
      </c>
      <c r="DO794" s="38">
        <v>2.3587899999999998E-2</v>
      </c>
      <c r="DP794" s="38">
        <v>-2.2176899999999999E-2</v>
      </c>
      <c r="DQ794" s="38">
        <v>-1.0940800000000001E-2</v>
      </c>
      <c r="DR794" s="38">
        <v>3.1547600000000002E-2</v>
      </c>
      <c r="DS794" s="38">
        <v>6.0742400000000002E-2</v>
      </c>
      <c r="DT794" s="38">
        <v>8.9401700000000001E-2</v>
      </c>
      <c r="DU794" s="38">
        <v>0.10953010000000001</v>
      </c>
      <c r="DV794" s="38">
        <v>0.11651019999999999</v>
      </c>
      <c r="DW794" s="38">
        <v>0.1699648</v>
      </c>
      <c r="DX794" s="38">
        <v>0.12334299999999999</v>
      </c>
      <c r="DY794" s="38">
        <v>1.6406500000000001E-2</v>
      </c>
      <c r="DZ794" s="38">
        <v>-6.2509000000000002E-3</v>
      </c>
      <c r="EA794" s="38">
        <v>3.4891000000000002E-3</v>
      </c>
      <c r="EB794" s="38">
        <v>4.2796399999999998E-2</v>
      </c>
      <c r="EC794" s="38">
        <v>-4.0742500000000001E-2</v>
      </c>
      <c r="ED794" s="38">
        <v>4.9424200000000001E-2</v>
      </c>
      <c r="EE794" s="38">
        <v>9.16907E-2</v>
      </c>
      <c r="EF794" s="38">
        <v>8.6844900000000003E-2</v>
      </c>
      <c r="EG794" s="38">
        <v>9.6432299999999999E-2</v>
      </c>
      <c r="EH794" s="38">
        <v>0.14444599999999999</v>
      </c>
      <c r="EI794" s="38">
        <v>0.10712720000000001</v>
      </c>
      <c r="EJ794" s="38">
        <v>6.1877599999999998E-2</v>
      </c>
      <c r="EK794" s="38">
        <v>3.5249999999999997E-2</v>
      </c>
      <c r="EL794" s="38">
        <v>2.3167199999999999E-2</v>
      </c>
      <c r="EM794" s="38">
        <v>8.80687E-2</v>
      </c>
      <c r="EN794" s="38">
        <v>2.8859099999999999E-2</v>
      </c>
      <c r="EO794" s="38">
        <v>4.1228800000000003E-2</v>
      </c>
      <c r="EP794" s="38">
        <v>7.8384300000000004E-2</v>
      </c>
      <c r="EQ794" s="38">
        <v>8.5729600000000003E-2</v>
      </c>
      <c r="ER794" s="38">
        <v>0.15057590000000001</v>
      </c>
      <c r="ES794" s="38">
        <v>0.19733339999999999</v>
      </c>
      <c r="ET794" s="38">
        <v>0.21841379999999999</v>
      </c>
      <c r="EU794" s="38">
        <v>0.26798640000000001</v>
      </c>
      <c r="EV794" s="38">
        <v>0.2161458</v>
      </c>
      <c r="EW794" s="38">
        <v>0.12045110000000001</v>
      </c>
      <c r="EX794" s="38">
        <v>7.2005E-2</v>
      </c>
      <c r="EY794" s="38">
        <v>9.1988E-2</v>
      </c>
      <c r="EZ794" s="38">
        <v>0.12004280000000001</v>
      </c>
      <c r="FA794" s="38">
        <v>3.5981899999999997E-2</v>
      </c>
      <c r="FB794" s="38">
        <v>77.061679999999996</v>
      </c>
      <c r="FC794" s="38">
        <v>75.705129999999997</v>
      </c>
      <c r="FD794" s="38">
        <v>73.982290000000006</v>
      </c>
      <c r="FE794" s="38">
        <v>72.582390000000004</v>
      </c>
      <c r="FF794" s="38">
        <v>71.460290000000001</v>
      </c>
      <c r="FG794" s="38">
        <v>70.740710000000007</v>
      </c>
      <c r="FH794" s="38">
        <v>70.4435</v>
      </c>
      <c r="FI794" s="38">
        <v>72.814089999999993</v>
      </c>
      <c r="FJ794" s="38">
        <v>77.166989999999998</v>
      </c>
      <c r="FK794" s="38">
        <v>81.756180000000001</v>
      </c>
      <c r="FL794" s="38">
        <v>86.184039999999996</v>
      </c>
      <c r="FM794" s="38">
        <v>90.171710000000004</v>
      </c>
      <c r="FN794" s="38">
        <v>93.491579999999999</v>
      </c>
      <c r="FO794" s="38">
        <v>96.118390000000005</v>
      </c>
      <c r="FP794" s="38">
        <v>97.927760000000006</v>
      </c>
      <c r="FQ794" s="38">
        <v>99.048259999999999</v>
      </c>
      <c r="FR794" s="38">
        <v>99.109430000000003</v>
      </c>
      <c r="FS794" s="38">
        <v>97.989069999999998</v>
      </c>
      <c r="FT794" s="38">
        <v>95.836770000000001</v>
      </c>
      <c r="FU794" s="38">
        <v>92.182810000000003</v>
      </c>
      <c r="FV794" s="38">
        <v>88.108729999999994</v>
      </c>
      <c r="FW794">
        <v>84.799480000000003</v>
      </c>
      <c r="FX794">
        <v>82.067890000000006</v>
      </c>
      <c r="FY794">
        <v>79.639120000000005</v>
      </c>
      <c r="FZ794">
        <v>0.1152726</v>
      </c>
      <c r="GA794">
        <v>0.92486270000000004</v>
      </c>
      <c r="GB794">
        <v>1</v>
      </c>
    </row>
    <row r="795" spans="1:184" x14ac:dyDescent="0.3">
      <c r="A795" t="s">
        <v>279</v>
      </c>
      <c r="B795" t="s">
        <v>188</v>
      </c>
      <c r="C795" t="s">
        <v>1</v>
      </c>
      <c r="D795" t="s">
        <v>1</v>
      </c>
      <c r="E795" t="s">
        <v>1</v>
      </c>
      <c r="F795" t="s">
        <v>1</v>
      </c>
      <c r="G795" t="s">
        <v>1</v>
      </c>
      <c r="H795" s="40" t="s">
        <v>1</v>
      </c>
      <c r="I795" s="18" t="s">
        <v>1</v>
      </c>
      <c r="J795" s="38" t="s">
        <v>1</v>
      </c>
      <c r="K795" s="18">
        <v>44722</v>
      </c>
      <c r="L795" s="38">
        <v>2671</v>
      </c>
      <c r="M795" s="38">
        <v>2671</v>
      </c>
      <c r="N795" s="38">
        <v>16.3218</v>
      </c>
      <c r="O795" s="38">
        <v>15.772180000000001</v>
      </c>
      <c r="P795" s="38">
        <v>15.429970000000001</v>
      </c>
      <c r="Q795" s="38">
        <v>15.40442</v>
      </c>
      <c r="R795" s="38">
        <v>15.94317</v>
      </c>
      <c r="S795" s="38">
        <v>16.7545</v>
      </c>
      <c r="T795" s="38">
        <v>17.58278</v>
      </c>
      <c r="U795" s="38">
        <v>20.120229999999999</v>
      </c>
      <c r="V795" s="38">
        <v>23.021429999999999</v>
      </c>
      <c r="W795" s="38">
        <v>25.452369999999998</v>
      </c>
      <c r="X795" s="38">
        <v>27.389849999999999</v>
      </c>
      <c r="Y795" s="38">
        <v>28.9514</v>
      </c>
      <c r="Z795" s="38">
        <v>30.029699999999998</v>
      </c>
      <c r="AA795" s="38">
        <v>31.099060000000001</v>
      </c>
      <c r="AB795" s="38">
        <v>31.672249999999998</v>
      </c>
      <c r="AC795" s="38">
        <v>31.836400000000001</v>
      </c>
      <c r="AD795" s="38">
        <v>31.478940000000001</v>
      </c>
      <c r="AE795" s="38">
        <v>30.241890000000001</v>
      </c>
      <c r="AF795" s="38">
        <v>28.170739999999999</v>
      </c>
      <c r="AG795" s="38">
        <v>26.521740000000001</v>
      </c>
      <c r="AH795" s="38">
        <v>25.05518</v>
      </c>
      <c r="AI795" s="38">
        <v>22.74417</v>
      </c>
      <c r="AJ795" s="38">
        <v>20.023689999999998</v>
      </c>
      <c r="AK795" s="38">
        <v>18.109220000000001</v>
      </c>
      <c r="AL795" s="38">
        <v>0.15873200000000001</v>
      </c>
      <c r="AM795" s="38">
        <v>8.5753999999999997E-2</v>
      </c>
      <c r="AN795" s="38">
        <v>4.4269200000000002E-2</v>
      </c>
      <c r="AO795" s="38">
        <v>7.9531500000000005E-2</v>
      </c>
      <c r="AP795" s="38">
        <v>3.8557099999999997E-2</v>
      </c>
      <c r="AQ795" s="38">
        <v>-4.43951E-2</v>
      </c>
      <c r="AR795" s="38">
        <v>-0.1216578</v>
      </c>
      <c r="AS795" s="38">
        <v>-0.22782230000000001</v>
      </c>
      <c r="AT795" s="38">
        <v>-0.27150760000000002</v>
      </c>
      <c r="AU795" s="38">
        <v>-0.29115350000000001</v>
      </c>
      <c r="AV795" s="38">
        <v>-0.31959720000000003</v>
      </c>
      <c r="AW795" s="38">
        <v>-0.16304640000000001</v>
      </c>
      <c r="AX795" s="38">
        <v>-4.6118800000000001E-2</v>
      </c>
      <c r="AY795" s="38">
        <v>3.72339E-2</v>
      </c>
      <c r="AZ795" s="38">
        <v>4.5513999999999999E-2</v>
      </c>
      <c r="BA795" s="38">
        <v>1.41479E-2</v>
      </c>
      <c r="BB795" s="38">
        <v>-4.6182000000000003E-3</v>
      </c>
      <c r="BC795" s="38">
        <v>-6.3286499999999996E-2</v>
      </c>
      <c r="BD795" s="38">
        <v>-0.24975140000000001</v>
      </c>
      <c r="BE795" s="38">
        <v>-0.25262289999999998</v>
      </c>
      <c r="BF795" s="38">
        <v>-0.33891680000000002</v>
      </c>
      <c r="BG795" s="38">
        <v>-0.4550363</v>
      </c>
      <c r="BH795" s="38">
        <v>-0.39687529999999999</v>
      </c>
      <c r="BI795" s="38">
        <v>-0.37765290000000001</v>
      </c>
      <c r="BJ795" s="38">
        <v>0.2067812</v>
      </c>
      <c r="BK795" s="38">
        <v>0.12206060000000001</v>
      </c>
      <c r="BL795" s="38">
        <v>6.8834999999999993E-2</v>
      </c>
      <c r="BM795" s="38">
        <v>0.101774</v>
      </c>
      <c r="BN795" s="38">
        <v>7.2565699999999997E-2</v>
      </c>
      <c r="BO795" s="38">
        <v>2.2937999999999999E-3</v>
      </c>
      <c r="BP795" s="38">
        <v>-5.2388700000000003E-2</v>
      </c>
      <c r="BQ795" s="38">
        <v>-0.18238270000000001</v>
      </c>
      <c r="BR795" s="38">
        <v>-0.21794430000000001</v>
      </c>
      <c r="BS795" s="38">
        <v>-0.2446924</v>
      </c>
      <c r="BT795" s="38">
        <v>-0.27711429999999998</v>
      </c>
      <c r="BU795" s="38">
        <v>-0.12099119999999999</v>
      </c>
      <c r="BV795" s="38">
        <v>-2.6303E-2</v>
      </c>
      <c r="BW795" s="38">
        <v>6.7010500000000001E-2</v>
      </c>
      <c r="BX795" s="38">
        <v>0.10044690000000001</v>
      </c>
      <c r="BY795" s="38">
        <v>7.7275499999999997E-2</v>
      </c>
      <c r="BZ795" s="38">
        <v>6.4701300000000003E-2</v>
      </c>
      <c r="CA795" s="38">
        <v>9.9945999999999993E-3</v>
      </c>
      <c r="CB795" s="38">
        <v>-0.18475910000000001</v>
      </c>
      <c r="CC795" s="38">
        <v>-0.18264530000000001</v>
      </c>
      <c r="CD795" s="38">
        <v>-0.27864169999999999</v>
      </c>
      <c r="CE795" s="38">
        <v>-0.3796678</v>
      </c>
      <c r="CF795" s="38">
        <v>-0.34085599999999999</v>
      </c>
      <c r="CG795" s="38">
        <v>-0.32692520000000003</v>
      </c>
      <c r="CH795" s="38">
        <v>0.24005989999999999</v>
      </c>
      <c r="CI795" s="38">
        <v>0.14720649999999999</v>
      </c>
      <c r="CJ795" s="38">
        <v>8.5849099999999998E-2</v>
      </c>
      <c r="CK795" s="38">
        <v>0.11717900000000001</v>
      </c>
      <c r="CL795" s="38">
        <v>9.6119899999999994E-2</v>
      </c>
      <c r="CM795" s="38">
        <v>3.4630300000000003E-2</v>
      </c>
      <c r="CN795" s="38">
        <v>-4.4130999999999997E-3</v>
      </c>
      <c r="CO795" s="38">
        <v>-0.1509113</v>
      </c>
      <c r="CP795" s="38">
        <v>-0.18084649999999999</v>
      </c>
      <c r="CQ795" s="38">
        <v>-0.2125137</v>
      </c>
      <c r="CR795" s="38">
        <v>-0.24769079999999999</v>
      </c>
      <c r="CS795" s="38">
        <v>-9.1863899999999998E-2</v>
      </c>
      <c r="CT795" s="38">
        <v>-1.2578600000000001E-2</v>
      </c>
      <c r="CU795" s="38">
        <v>8.7633699999999995E-2</v>
      </c>
      <c r="CV795" s="38">
        <v>0.13849320000000001</v>
      </c>
      <c r="CW795" s="38">
        <v>0.1209974</v>
      </c>
      <c r="CX795" s="38">
        <v>0.1127118</v>
      </c>
      <c r="CY795" s="38">
        <v>6.0748799999999999E-2</v>
      </c>
      <c r="CZ795" s="38">
        <v>-0.1397456</v>
      </c>
      <c r="DA795" s="38">
        <v>-0.13417889999999999</v>
      </c>
      <c r="DB795" s="38">
        <v>-0.2368953</v>
      </c>
      <c r="DC795" s="38">
        <v>-0.32746779999999998</v>
      </c>
      <c r="DD795" s="38">
        <v>-0.30205720000000003</v>
      </c>
      <c r="DE795" s="38">
        <v>-0.29179139999999998</v>
      </c>
      <c r="DF795" s="38">
        <v>0.27333859999999999</v>
      </c>
      <c r="DG795" s="38">
        <v>0.17235239999999999</v>
      </c>
      <c r="DH795" s="38">
        <v>0.1028633</v>
      </c>
      <c r="DI795" s="38">
        <v>0.13258410000000001</v>
      </c>
      <c r="DJ795" s="38">
        <v>0.11967419999999999</v>
      </c>
      <c r="DK795" s="38">
        <v>6.6966899999999996E-2</v>
      </c>
      <c r="DL795" s="38">
        <v>4.3562499999999997E-2</v>
      </c>
      <c r="DM795" s="38">
        <v>-0.11944</v>
      </c>
      <c r="DN795" s="38">
        <v>-0.14374870000000001</v>
      </c>
      <c r="DO795" s="38">
        <v>-0.18033489999999999</v>
      </c>
      <c r="DP795" s="38">
        <v>-0.2182673</v>
      </c>
      <c r="DQ795" s="38">
        <v>-6.2736600000000003E-2</v>
      </c>
      <c r="DR795" s="38">
        <v>1.1458E-3</v>
      </c>
      <c r="DS795" s="38">
        <v>0.10825700000000001</v>
      </c>
      <c r="DT795" s="38">
        <v>0.17653949999999999</v>
      </c>
      <c r="DU795" s="38">
        <v>0.16471939999999999</v>
      </c>
      <c r="DV795" s="38">
        <v>0.16072230000000001</v>
      </c>
      <c r="DW795" s="38">
        <v>0.111503</v>
      </c>
      <c r="DX795" s="38">
        <v>-9.4732200000000003E-2</v>
      </c>
      <c r="DY795" s="38">
        <v>-8.57126E-2</v>
      </c>
      <c r="DZ795" s="38">
        <v>-0.19514899999999999</v>
      </c>
      <c r="EA795" s="38">
        <v>-0.27526780000000001</v>
      </c>
      <c r="EB795" s="38">
        <v>-0.2632584</v>
      </c>
      <c r="EC795" s="38">
        <v>-0.25665759999999999</v>
      </c>
      <c r="ED795" s="38">
        <v>0.3213878</v>
      </c>
      <c r="EE795" s="38">
        <v>0.20865900000000001</v>
      </c>
      <c r="EF795" s="38">
        <v>0.12742899999999999</v>
      </c>
      <c r="EG795" s="38">
        <v>0.15482650000000001</v>
      </c>
      <c r="EH795" s="38">
        <v>0.15368270000000001</v>
      </c>
      <c r="EI795" s="38">
        <v>0.1136557</v>
      </c>
      <c r="EJ795" s="38">
        <v>0.1128316</v>
      </c>
      <c r="EK795" s="38">
        <v>-7.4000300000000005E-2</v>
      </c>
      <c r="EL795" s="38">
        <v>-9.0185399999999999E-2</v>
      </c>
      <c r="EM795" s="38">
        <v>-0.13387389999999999</v>
      </c>
      <c r="EN795" s="38">
        <v>-0.17578450000000001</v>
      </c>
      <c r="EO795" s="38">
        <v>-2.0681399999999999E-2</v>
      </c>
      <c r="EP795" s="38">
        <v>2.09616E-2</v>
      </c>
      <c r="EQ795" s="38">
        <v>0.13803360000000001</v>
      </c>
      <c r="ER795" s="38">
        <v>0.23147239999999999</v>
      </c>
      <c r="ES795" s="38">
        <v>0.22784689999999999</v>
      </c>
      <c r="ET795" s="38">
        <v>0.23004179999999999</v>
      </c>
      <c r="EU795" s="38">
        <v>0.18478410000000001</v>
      </c>
      <c r="EV795" s="38">
        <v>-2.97399E-2</v>
      </c>
      <c r="EW795" s="38">
        <v>-1.57349E-2</v>
      </c>
      <c r="EX795" s="38">
        <v>-0.13487379999999999</v>
      </c>
      <c r="EY795" s="38">
        <v>-0.1998992</v>
      </c>
      <c r="EZ795" s="38">
        <v>-0.20723910000000001</v>
      </c>
      <c r="FA795" s="38">
        <v>-0.2059299</v>
      </c>
      <c r="FB795" s="38">
        <v>79.426959999999994</v>
      </c>
      <c r="FC795" s="38">
        <v>77.67801</v>
      </c>
      <c r="FD795" s="38">
        <v>75.230869999999996</v>
      </c>
      <c r="FE795" s="38">
        <v>73.179659999999998</v>
      </c>
      <c r="FF795" s="38">
        <v>72.102130000000002</v>
      </c>
      <c r="FG795" s="38">
        <v>71.167199999999994</v>
      </c>
      <c r="FH795" s="38">
        <v>71.717160000000007</v>
      </c>
      <c r="FI795" s="38">
        <v>75.790390000000002</v>
      </c>
      <c r="FJ795" s="38">
        <v>80.772620000000003</v>
      </c>
      <c r="FK795" s="38">
        <v>84.473640000000003</v>
      </c>
      <c r="FL795" s="38">
        <v>88.135090000000005</v>
      </c>
      <c r="FM795" s="38">
        <v>91.712479999999999</v>
      </c>
      <c r="FN795" s="38">
        <v>94.213470000000001</v>
      </c>
      <c r="FO795" s="38">
        <v>96.398769999999999</v>
      </c>
      <c r="FP795" s="38">
        <v>97.875420000000005</v>
      </c>
      <c r="FQ795" s="38">
        <v>99.149640000000005</v>
      </c>
      <c r="FR795" s="38">
        <v>99.494829999999993</v>
      </c>
      <c r="FS795" s="38">
        <v>99.0578</v>
      </c>
      <c r="FT795" s="38">
        <v>97.398660000000007</v>
      </c>
      <c r="FU795" s="38">
        <v>95.205100000000002</v>
      </c>
      <c r="FV795" s="38">
        <v>92.02664</v>
      </c>
      <c r="FW795">
        <v>89.351860000000002</v>
      </c>
      <c r="FX795">
        <v>86.408230000000003</v>
      </c>
      <c r="FY795">
        <v>83.504549999999995</v>
      </c>
      <c r="FZ795">
        <v>7.8866000000000006E-2</v>
      </c>
      <c r="GA795">
        <v>0.60929730000000004</v>
      </c>
      <c r="GB795">
        <v>1</v>
      </c>
    </row>
    <row r="796" spans="1:184" x14ac:dyDescent="0.3">
      <c r="A796" t="s">
        <v>279</v>
      </c>
      <c r="B796" t="s">
        <v>188</v>
      </c>
      <c r="C796" t="s">
        <v>1</v>
      </c>
      <c r="D796" t="s">
        <v>1</v>
      </c>
      <c r="E796" t="s">
        <v>1</v>
      </c>
      <c r="F796" t="s">
        <v>1</v>
      </c>
      <c r="G796" t="s">
        <v>1</v>
      </c>
      <c r="H796" s="40" t="s">
        <v>1</v>
      </c>
      <c r="I796" s="18" t="s">
        <v>1</v>
      </c>
      <c r="J796" s="38" t="s">
        <v>1</v>
      </c>
      <c r="K796" s="18">
        <v>44739</v>
      </c>
      <c r="L796" s="38">
        <v>2666</v>
      </c>
      <c r="M796" s="38">
        <v>2666</v>
      </c>
      <c r="N796" s="38">
        <v>16.082170000000001</v>
      </c>
      <c r="O796" s="38">
        <v>15.62819</v>
      </c>
      <c r="P796" s="38">
        <v>15.330399999999999</v>
      </c>
      <c r="Q796" s="38">
        <v>15.34693</v>
      </c>
      <c r="R796" s="38">
        <v>15.97447</v>
      </c>
      <c r="S796" s="38">
        <v>16.997869999999999</v>
      </c>
      <c r="T796" s="38">
        <v>17.87509</v>
      </c>
      <c r="U796" s="38">
        <v>20.013439999999999</v>
      </c>
      <c r="V796" s="38">
        <v>22.805040000000002</v>
      </c>
      <c r="W796" s="38">
        <v>25.052810000000001</v>
      </c>
      <c r="X796" s="38">
        <v>27.029900000000001</v>
      </c>
      <c r="Y796" s="38">
        <v>28.5488</v>
      </c>
      <c r="Z796" s="38">
        <v>29.686540000000001</v>
      </c>
      <c r="AA796" s="38">
        <v>30.872509999999998</v>
      </c>
      <c r="AB796" s="38">
        <v>31.62677</v>
      </c>
      <c r="AC796" s="38">
        <v>31.98404</v>
      </c>
      <c r="AD796" s="38">
        <v>31.675850000000001</v>
      </c>
      <c r="AE796" s="38">
        <v>30.389849999999999</v>
      </c>
      <c r="AF796" s="38">
        <v>28.365639999999999</v>
      </c>
      <c r="AG796" s="38">
        <v>26.672470000000001</v>
      </c>
      <c r="AH796" s="38">
        <v>25.142569999999999</v>
      </c>
      <c r="AI796" s="38">
        <v>22.389890000000001</v>
      </c>
      <c r="AJ796" s="38">
        <v>19.531179999999999</v>
      </c>
      <c r="AK796" s="38">
        <v>17.696739999999998</v>
      </c>
      <c r="AL796" s="38">
        <v>-0.24299889999999999</v>
      </c>
      <c r="AM796" s="38">
        <v>-0.1020824</v>
      </c>
      <c r="AN796" s="38">
        <v>-8.5405499999999995E-2</v>
      </c>
      <c r="AO796" s="38">
        <v>2.7271400000000001E-2</v>
      </c>
      <c r="AP796" s="38">
        <v>2.8190199999999999E-2</v>
      </c>
      <c r="AQ796" s="38">
        <v>0.30683359999999998</v>
      </c>
      <c r="AR796" s="38">
        <v>0.22403780000000001</v>
      </c>
      <c r="AS796" s="38">
        <v>-0.13533609999999999</v>
      </c>
      <c r="AT796" s="38">
        <v>-5.62999E-2</v>
      </c>
      <c r="AU796" s="38">
        <v>-0.16441910000000001</v>
      </c>
      <c r="AV796" s="38">
        <v>-0.14625879999999999</v>
      </c>
      <c r="AW796" s="38">
        <v>5.8063000000000003E-3</v>
      </c>
      <c r="AX796" s="38">
        <v>-2.6034499999999999E-2</v>
      </c>
      <c r="AY796" s="38">
        <v>4.5531099999999998E-2</v>
      </c>
      <c r="AZ796" s="38">
        <v>0.13298109999999999</v>
      </c>
      <c r="BA796" s="38">
        <v>0.22858139999999999</v>
      </c>
      <c r="BB796" s="38">
        <v>0.35933589999999999</v>
      </c>
      <c r="BC796" s="38">
        <v>0.3305959</v>
      </c>
      <c r="BD796" s="38">
        <v>0.14390359999999999</v>
      </c>
      <c r="BE796" s="38">
        <v>0.11538760000000001</v>
      </c>
      <c r="BF796" s="38">
        <v>0.25678889999999999</v>
      </c>
      <c r="BG796" s="38">
        <v>-0.28381830000000002</v>
      </c>
      <c r="BH796" s="38">
        <v>-0.1950105</v>
      </c>
      <c r="BI796" s="38">
        <v>-0.13134190000000001</v>
      </c>
      <c r="BJ796" s="38">
        <v>-0.2091548</v>
      </c>
      <c r="BK796" s="38">
        <v>-8.2871100000000003E-2</v>
      </c>
      <c r="BL796" s="38">
        <v>-6.5043699999999996E-2</v>
      </c>
      <c r="BM796" s="38">
        <v>4.4208699999999997E-2</v>
      </c>
      <c r="BN796" s="38">
        <v>4.9133999999999997E-2</v>
      </c>
      <c r="BO796" s="38">
        <v>0.32651750000000002</v>
      </c>
      <c r="BP796" s="38">
        <v>0.30378139999999998</v>
      </c>
      <c r="BQ796" s="38">
        <v>-0.1036888</v>
      </c>
      <c r="BR796" s="38">
        <v>-3.5843800000000002E-2</v>
      </c>
      <c r="BS796" s="38">
        <v>-0.14302129999999999</v>
      </c>
      <c r="BT796" s="38">
        <v>-0.10869379999999999</v>
      </c>
      <c r="BU796" s="38">
        <v>3.01464E-2</v>
      </c>
      <c r="BV796" s="38">
        <v>-1.1928599999999999E-2</v>
      </c>
      <c r="BW796" s="38">
        <v>5.7601100000000002E-2</v>
      </c>
      <c r="BX796" s="38">
        <v>0.14935090000000001</v>
      </c>
      <c r="BY796" s="38">
        <v>0.25094090000000002</v>
      </c>
      <c r="BZ796" s="38">
        <v>0.38584849999999998</v>
      </c>
      <c r="CA796" s="38">
        <v>0.36135909999999999</v>
      </c>
      <c r="CB796" s="38">
        <v>0.17786969999999999</v>
      </c>
      <c r="CC796" s="38">
        <v>0.1739396</v>
      </c>
      <c r="CD796" s="38">
        <v>0.30157489999999998</v>
      </c>
      <c r="CE796" s="38">
        <v>-0.2300334</v>
      </c>
      <c r="CF796" s="38">
        <v>-0.16038930000000001</v>
      </c>
      <c r="CG796" s="38">
        <v>-0.108748</v>
      </c>
      <c r="CH796" s="38">
        <v>-0.1857145</v>
      </c>
      <c r="CI796" s="38">
        <v>-6.9565399999999999E-2</v>
      </c>
      <c r="CJ796" s="38">
        <v>-5.0941100000000003E-2</v>
      </c>
      <c r="CK796" s="38">
        <v>5.5939500000000003E-2</v>
      </c>
      <c r="CL796" s="38">
        <v>6.3639600000000004E-2</v>
      </c>
      <c r="CM796" s="38">
        <v>0.34015050000000002</v>
      </c>
      <c r="CN796" s="38">
        <v>0.35901149999999998</v>
      </c>
      <c r="CO796" s="38">
        <v>-8.1769900000000006E-2</v>
      </c>
      <c r="CP796" s="38">
        <v>-2.1675900000000001E-2</v>
      </c>
      <c r="CQ796" s="38">
        <v>-0.12820139999999999</v>
      </c>
      <c r="CR796" s="38">
        <v>-8.26765E-2</v>
      </c>
      <c r="CS796" s="38">
        <v>4.7004200000000003E-2</v>
      </c>
      <c r="CT796" s="38">
        <v>-2.1589000000000001E-3</v>
      </c>
      <c r="CU796" s="38">
        <v>6.5960699999999997E-2</v>
      </c>
      <c r="CV796" s="38">
        <v>0.16068859999999999</v>
      </c>
      <c r="CW796" s="38">
        <v>0.26642700000000002</v>
      </c>
      <c r="CX796" s="38">
        <v>0.40421099999999999</v>
      </c>
      <c r="CY796" s="38">
        <v>0.38266559999999999</v>
      </c>
      <c r="CZ796" s="38">
        <v>0.2013945</v>
      </c>
      <c r="DA796" s="38">
        <v>0.21449260000000001</v>
      </c>
      <c r="DB796" s="38">
        <v>0.33259359999999999</v>
      </c>
      <c r="DC796" s="38">
        <v>-0.19278210000000001</v>
      </c>
      <c r="DD796" s="38">
        <v>-0.1364108</v>
      </c>
      <c r="DE796" s="38">
        <v>-9.3099500000000002E-2</v>
      </c>
      <c r="DF796" s="38">
        <v>-0.16227420000000001</v>
      </c>
      <c r="DG796" s="38">
        <v>-5.6259700000000003E-2</v>
      </c>
      <c r="DH796" s="38">
        <v>-3.6838599999999999E-2</v>
      </c>
      <c r="DI796" s="38">
        <v>6.76702E-2</v>
      </c>
      <c r="DJ796" s="38">
        <v>7.8145099999999995E-2</v>
      </c>
      <c r="DK796" s="38">
        <v>0.35378349999999997</v>
      </c>
      <c r="DL796" s="38">
        <v>0.41424159999999999</v>
      </c>
      <c r="DM796" s="38">
        <v>-5.9851099999999997E-2</v>
      </c>
      <c r="DN796" s="38">
        <v>-7.5081000000000002E-3</v>
      </c>
      <c r="DO796" s="38">
        <v>-0.1133813</v>
      </c>
      <c r="DP796" s="38">
        <v>-5.6659099999999997E-2</v>
      </c>
      <c r="DQ796" s="38">
        <v>6.3862100000000005E-2</v>
      </c>
      <c r="DR796" s="38">
        <v>7.6108E-3</v>
      </c>
      <c r="DS796" s="38">
        <v>7.4320399999999995E-2</v>
      </c>
      <c r="DT796" s="38">
        <v>0.17202629999999999</v>
      </c>
      <c r="DU796" s="38">
        <v>0.28191319999999997</v>
      </c>
      <c r="DV796" s="38">
        <v>0.42257349999999999</v>
      </c>
      <c r="DW796" s="38">
        <v>0.4039721</v>
      </c>
      <c r="DX796" s="38">
        <v>0.22491929999999999</v>
      </c>
      <c r="DY796" s="38">
        <v>0.25504559999999998</v>
      </c>
      <c r="DZ796" s="38">
        <v>0.3636123</v>
      </c>
      <c r="EA796" s="38">
        <v>-0.1555308</v>
      </c>
      <c r="EB796" s="38">
        <v>-0.1124323</v>
      </c>
      <c r="EC796" s="38">
        <v>-7.7451000000000006E-2</v>
      </c>
      <c r="ED796" s="38">
        <v>-0.12843019999999999</v>
      </c>
      <c r="EE796" s="38">
        <v>-3.7048299999999999E-2</v>
      </c>
      <c r="EF796" s="38">
        <v>-1.64768E-2</v>
      </c>
      <c r="EG796" s="38">
        <v>8.4607500000000002E-2</v>
      </c>
      <c r="EH796" s="38">
        <v>9.9088899999999994E-2</v>
      </c>
      <c r="EI796" s="38">
        <v>0.3734674</v>
      </c>
      <c r="EJ796" s="38">
        <v>0.49398520000000001</v>
      </c>
      <c r="EK796" s="38">
        <v>-2.8203800000000001E-2</v>
      </c>
      <c r="EL796" s="38">
        <v>1.2947999999999999E-2</v>
      </c>
      <c r="EM796" s="38">
        <v>-9.1983599999999999E-2</v>
      </c>
      <c r="EN796" s="38">
        <v>-1.9094199999999999E-2</v>
      </c>
      <c r="EO796" s="38">
        <v>8.8202100000000005E-2</v>
      </c>
      <c r="EP796" s="38">
        <v>2.1716699999999999E-2</v>
      </c>
      <c r="EQ796" s="38">
        <v>8.6390300000000003E-2</v>
      </c>
      <c r="ER796" s="38">
        <v>0.18839610000000001</v>
      </c>
      <c r="ES796" s="38">
        <v>0.30427270000000001</v>
      </c>
      <c r="ET796" s="38">
        <v>0.44908609999999999</v>
      </c>
      <c r="EU796" s="38">
        <v>0.43473519999999999</v>
      </c>
      <c r="EV796" s="38">
        <v>0.25888539999999999</v>
      </c>
      <c r="EW796" s="38">
        <v>0.31359759999999998</v>
      </c>
      <c r="EX796" s="38">
        <v>0.40839829999999999</v>
      </c>
      <c r="EY796" s="38">
        <v>-0.1017459</v>
      </c>
      <c r="EZ796" s="38">
        <v>-7.7811099999999994E-2</v>
      </c>
      <c r="FA796" s="38">
        <v>-5.4857099999999999E-2</v>
      </c>
      <c r="FB796" s="38">
        <v>77.542659999999998</v>
      </c>
      <c r="FC796" s="38">
        <v>75.492509999999996</v>
      </c>
      <c r="FD796" s="38">
        <v>73.442210000000003</v>
      </c>
      <c r="FE796" s="38">
        <v>71.674220000000005</v>
      </c>
      <c r="FF796" s="38">
        <v>70.584530000000001</v>
      </c>
      <c r="FG796" s="38">
        <v>69.249529999999993</v>
      </c>
      <c r="FH796" s="38">
        <v>69.46602</v>
      </c>
      <c r="FI796" s="38">
        <v>72.867760000000004</v>
      </c>
      <c r="FJ796" s="38">
        <v>77.763170000000002</v>
      </c>
      <c r="FK796" s="38">
        <v>81.974729999999994</v>
      </c>
      <c r="FL796" s="38">
        <v>86.284030000000001</v>
      </c>
      <c r="FM796" s="38">
        <v>90.295860000000005</v>
      </c>
      <c r="FN796" s="38">
        <v>93.714569999999995</v>
      </c>
      <c r="FO796" s="38">
        <v>96.706050000000005</v>
      </c>
      <c r="FP796" s="38">
        <v>98.946730000000002</v>
      </c>
      <c r="FQ796" s="38">
        <v>100.5809</v>
      </c>
      <c r="FR796" s="38">
        <v>100.81270000000001</v>
      </c>
      <c r="FS796" s="38">
        <v>100.50239999999999</v>
      </c>
      <c r="FT796" s="38">
        <v>98.963769999999997</v>
      </c>
      <c r="FU796" s="38">
        <v>96.1464</v>
      </c>
      <c r="FV796" s="38">
        <v>91.780569999999997</v>
      </c>
      <c r="FW796">
        <v>88.107249999999993</v>
      </c>
      <c r="FX796">
        <v>84.760350000000003</v>
      </c>
      <c r="FY796">
        <v>81.959559999999996</v>
      </c>
      <c r="FZ796">
        <v>3.9699499999999999E-2</v>
      </c>
      <c r="GA796">
        <v>0.27840549999999997</v>
      </c>
      <c r="GB796">
        <v>1</v>
      </c>
    </row>
    <row r="797" spans="1:184" x14ac:dyDescent="0.3">
      <c r="A797" t="s">
        <v>279</v>
      </c>
      <c r="B797" t="s">
        <v>188</v>
      </c>
      <c r="C797" t="s">
        <v>1</v>
      </c>
      <c r="D797" t="s">
        <v>1</v>
      </c>
      <c r="E797" t="s">
        <v>1</v>
      </c>
      <c r="F797" t="s">
        <v>1</v>
      </c>
      <c r="G797" t="s">
        <v>1</v>
      </c>
      <c r="H797" s="40" t="s">
        <v>1</v>
      </c>
      <c r="I797" s="18" t="s">
        <v>1</v>
      </c>
      <c r="J797" s="38" t="s">
        <v>1</v>
      </c>
      <c r="K797" s="18">
        <v>44753</v>
      </c>
      <c r="L797" s="38">
        <v>2661</v>
      </c>
      <c r="M797" s="38">
        <v>2661</v>
      </c>
      <c r="N797" s="38">
        <v>16.147490000000001</v>
      </c>
      <c r="O797" s="38">
        <v>15.686579999999999</v>
      </c>
      <c r="P797" s="38">
        <v>15.38409</v>
      </c>
      <c r="Q797" s="38">
        <v>15.415800000000001</v>
      </c>
      <c r="R797" s="38">
        <v>16.026450000000001</v>
      </c>
      <c r="S797" s="38">
        <v>16.994900000000001</v>
      </c>
      <c r="T797" s="38">
        <v>17.92051</v>
      </c>
      <c r="U797" s="38">
        <v>20.24793</v>
      </c>
      <c r="V797" s="38">
        <v>23.078880000000002</v>
      </c>
      <c r="W797" s="38">
        <v>25.525169999999999</v>
      </c>
      <c r="X797" s="38">
        <v>27.57124</v>
      </c>
      <c r="Y797" s="38">
        <v>29.113689999999998</v>
      </c>
      <c r="Z797" s="38">
        <v>30.206040000000002</v>
      </c>
      <c r="AA797" s="38">
        <v>31.32535</v>
      </c>
      <c r="AB797" s="38">
        <v>31.961980000000001</v>
      </c>
      <c r="AC797" s="38">
        <v>32.155850000000001</v>
      </c>
      <c r="AD797" s="38">
        <v>31.826409999999999</v>
      </c>
      <c r="AE797" s="38">
        <v>30.52834</v>
      </c>
      <c r="AF797" s="38">
        <v>28.50639</v>
      </c>
      <c r="AG797" s="38">
        <v>26.899139999999999</v>
      </c>
      <c r="AH797" s="38">
        <v>25.35716</v>
      </c>
      <c r="AI797" s="38">
        <v>22.688890000000001</v>
      </c>
      <c r="AJ797" s="38">
        <v>19.868459999999999</v>
      </c>
      <c r="AK797" s="38">
        <v>18.021809999999999</v>
      </c>
      <c r="AL797" s="38">
        <v>-2.7763599999999999E-2</v>
      </c>
      <c r="AM797" s="38">
        <v>1.8069700000000001E-2</v>
      </c>
      <c r="AN797" s="38">
        <v>-2.1268700000000001E-2</v>
      </c>
      <c r="AO797" s="38">
        <v>7.6468999999999999E-3</v>
      </c>
      <c r="AP797" s="38">
        <v>-4.52556E-2</v>
      </c>
      <c r="AQ797" s="38">
        <v>4.9383700000000003E-2</v>
      </c>
      <c r="AR797" s="38">
        <v>0.1137229</v>
      </c>
      <c r="AS797" s="38">
        <v>-0.22897429999999999</v>
      </c>
      <c r="AT797" s="38">
        <v>-0.1385054</v>
      </c>
      <c r="AU797" s="38">
        <v>-0.23802719999999999</v>
      </c>
      <c r="AV797" s="38">
        <v>-0.2187229</v>
      </c>
      <c r="AW797" s="38">
        <v>-4.7199900000000003E-2</v>
      </c>
      <c r="AX797" s="38">
        <v>-0.1003904</v>
      </c>
      <c r="AY797" s="38">
        <v>-3.7316299999999997E-2</v>
      </c>
      <c r="AZ797" s="38">
        <v>0.1030068</v>
      </c>
      <c r="BA797" s="38">
        <v>0.1657884</v>
      </c>
      <c r="BB797" s="38">
        <v>0.27603860000000002</v>
      </c>
      <c r="BC797" s="38">
        <v>0.16598019999999999</v>
      </c>
      <c r="BD797" s="38">
        <v>2.9042999999999999E-2</v>
      </c>
      <c r="BE797" s="38">
        <v>0.12670200000000001</v>
      </c>
      <c r="BF797" s="38">
        <v>1.8726400000000001E-2</v>
      </c>
      <c r="BG797" s="38">
        <v>-0.45141379999999998</v>
      </c>
      <c r="BH797" s="38">
        <v>-0.37011680000000002</v>
      </c>
      <c r="BI797" s="38">
        <v>-0.22672039999999999</v>
      </c>
      <c r="BJ797" s="38">
        <v>9.2677999999999996E-3</v>
      </c>
      <c r="BK797" s="38">
        <v>4.11971E-2</v>
      </c>
      <c r="BL797" s="38">
        <v>3.1148E-3</v>
      </c>
      <c r="BM797" s="38">
        <v>2.7600199999999998E-2</v>
      </c>
      <c r="BN797" s="38">
        <v>-2.00235E-2</v>
      </c>
      <c r="BO797" s="38">
        <v>8.0434099999999994E-2</v>
      </c>
      <c r="BP797" s="38">
        <v>0.20285510000000001</v>
      </c>
      <c r="BQ797" s="38">
        <v>-0.18589159999999999</v>
      </c>
      <c r="BR797" s="38">
        <v>-0.106377</v>
      </c>
      <c r="BS797" s="38">
        <v>-0.21128649999999999</v>
      </c>
      <c r="BT797" s="38">
        <v>-0.17364350000000001</v>
      </c>
      <c r="BU797" s="38">
        <v>-1.7211899999999999E-2</v>
      </c>
      <c r="BV797" s="38">
        <v>-8.2577100000000001E-2</v>
      </c>
      <c r="BW797" s="38">
        <v>-2.0753400000000002E-2</v>
      </c>
      <c r="BX797" s="38">
        <v>0.1241063</v>
      </c>
      <c r="BY797" s="38">
        <v>0.20391319999999999</v>
      </c>
      <c r="BZ797" s="38">
        <v>0.32444070000000003</v>
      </c>
      <c r="CA797" s="38">
        <v>0.2207384</v>
      </c>
      <c r="CB797" s="38">
        <v>8.6610199999999998E-2</v>
      </c>
      <c r="CC797" s="38">
        <v>0.20384070000000001</v>
      </c>
      <c r="CD797" s="38">
        <v>8.3449499999999996E-2</v>
      </c>
      <c r="CE797" s="38">
        <v>-0.38639240000000002</v>
      </c>
      <c r="CF797" s="38">
        <v>-0.32023859999999998</v>
      </c>
      <c r="CG797" s="38">
        <v>-0.1816121</v>
      </c>
      <c r="CH797" s="38">
        <v>3.4915599999999998E-2</v>
      </c>
      <c r="CI797" s="38">
        <v>5.7215099999999998E-2</v>
      </c>
      <c r="CJ797" s="38">
        <v>2.0002700000000002E-2</v>
      </c>
      <c r="CK797" s="38">
        <v>4.14198E-2</v>
      </c>
      <c r="CL797" s="38">
        <v>-2.5477999999999998E-3</v>
      </c>
      <c r="CM797" s="38">
        <v>0.10193960000000001</v>
      </c>
      <c r="CN797" s="38">
        <v>0.26458779999999998</v>
      </c>
      <c r="CO797" s="38">
        <v>-0.15605269999999999</v>
      </c>
      <c r="CP797" s="38">
        <v>-8.4125000000000005E-2</v>
      </c>
      <c r="CQ797" s="38">
        <v>-0.19276599999999999</v>
      </c>
      <c r="CR797" s="38">
        <v>-0.14242160000000001</v>
      </c>
      <c r="CS797" s="38">
        <v>3.5577E-3</v>
      </c>
      <c r="CT797" s="38">
        <v>-7.0239700000000002E-2</v>
      </c>
      <c r="CU797" s="38">
        <v>-9.2818999999999992E-3</v>
      </c>
      <c r="CV797" s="38">
        <v>0.1387197</v>
      </c>
      <c r="CW797" s="38">
        <v>0.2303182</v>
      </c>
      <c r="CX797" s="38">
        <v>0.3579638</v>
      </c>
      <c r="CY797" s="38">
        <v>0.2586638</v>
      </c>
      <c r="CZ797" s="38">
        <v>0.12648110000000001</v>
      </c>
      <c r="DA797" s="38">
        <v>0.25726680000000002</v>
      </c>
      <c r="DB797" s="38">
        <v>0.12827649999999999</v>
      </c>
      <c r="DC797" s="38">
        <v>-0.34135880000000002</v>
      </c>
      <c r="DD797" s="38">
        <v>-0.28569319999999998</v>
      </c>
      <c r="DE797" s="38">
        <v>-0.15037030000000001</v>
      </c>
      <c r="DF797" s="38">
        <v>6.0563400000000003E-2</v>
      </c>
      <c r="DG797" s="38">
        <v>7.3233099999999995E-2</v>
      </c>
      <c r="DH797" s="38">
        <v>3.6890600000000003E-2</v>
      </c>
      <c r="DI797" s="38">
        <v>5.5239400000000001E-2</v>
      </c>
      <c r="DJ797" s="38">
        <v>1.4928E-2</v>
      </c>
      <c r="DK797" s="38">
        <v>0.123445</v>
      </c>
      <c r="DL797" s="38">
        <v>0.32632040000000001</v>
      </c>
      <c r="DM797" s="38">
        <v>-0.12621370000000001</v>
      </c>
      <c r="DN797" s="38">
        <v>-6.1872999999999997E-2</v>
      </c>
      <c r="DO797" s="38">
        <v>-0.1742456</v>
      </c>
      <c r="DP797" s="38">
        <v>-0.1111997</v>
      </c>
      <c r="DQ797" s="38">
        <v>2.43273E-2</v>
      </c>
      <c r="DR797" s="38">
        <v>-5.7902200000000001E-2</v>
      </c>
      <c r="DS797" s="38">
        <v>2.1895E-3</v>
      </c>
      <c r="DT797" s="38">
        <v>0.1533332</v>
      </c>
      <c r="DU797" s="38">
        <v>0.25672329999999999</v>
      </c>
      <c r="DV797" s="38">
        <v>0.39148699999999997</v>
      </c>
      <c r="DW797" s="38">
        <v>0.2965892</v>
      </c>
      <c r="DX797" s="38">
        <v>0.166352</v>
      </c>
      <c r="DY797" s="38">
        <v>0.31069289999999999</v>
      </c>
      <c r="DZ797" s="38">
        <v>0.17310349999999999</v>
      </c>
      <c r="EA797" s="38">
        <v>-0.29632520000000001</v>
      </c>
      <c r="EB797" s="38">
        <v>-0.25114769999999997</v>
      </c>
      <c r="EC797" s="38">
        <v>-0.1191284</v>
      </c>
      <c r="ED797" s="38">
        <v>9.7594799999999995E-2</v>
      </c>
      <c r="EE797" s="38">
        <v>9.6360600000000005E-2</v>
      </c>
      <c r="EF797" s="38">
        <v>6.1274099999999998E-2</v>
      </c>
      <c r="EG797" s="38">
        <v>7.5192800000000004E-2</v>
      </c>
      <c r="EH797" s="38">
        <v>4.0160099999999997E-2</v>
      </c>
      <c r="EI797" s="38">
        <v>0.1544954</v>
      </c>
      <c r="EJ797" s="38">
        <v>0.41545260000000001</v>
      </c>
      <c r="EK797" s="38">
        <v>-8.3131099999999999E-2</v>
      </c>
      <c r="EL797" s="38">
        <v>-2.97446E-2</v>
      </c>
      <c r="EM797" s="38">
        <v>-0.14750489999999999</v>
      </c>
      <c r="EN797" s="38">
        <v>-6.6120200000000004E-2</v>
      </c>
      <c r="EO797" s="38">
        <v>5.43154E-2</v>
      </c>
      <c r="EP797" s="38">
        <v>-4.0088899999999997E-2</v>
      </c>
      <c r="EQ797" s="38">
        <v>1.8752399999999999E-2</v>
      </c>
      <c r="ER797" s="38">
        <v>0.1744327</v>
      </c>
      <c r="ES797" s="38">
        <v>0.294848</v>
      </c>
      <c r="ET797" s="38">
        <v>0.43988909999999998</v>
      </c>
      <c r="EU797" s="38">
        <v>0.35134739999999998</v>
      </c>
      <c r="EV797" s="38">
        <v>0.22391929999999999</v>
      </c>
      <c r="EW797" s="38">
        <v>0.3878317</v>
      </c>
      <c r="EX797" s="38">
        <v>0.2378266</v>
      </c>
      <c r="EY797" s="38">
        <v>-0.23130390000000001</v>
      </c>
      <c r="EZ797" s="38">
        <v>-0.20126959999999999</v>
      </c>
      <c r="FA797" s="38">
        <v>-7.4020100000000005E-2</v>
      </c>
      <c r="FB797" s="38">
        <v>79.592669999999998</v>
      </c>
      <c r="FC797" s="38">
        <v>78.401859999999999</v>
      </c>
      <c r="FD797" s="38">
        <v>76.951970000000003</v>
      </c>
      <c r="FE797" s="38">
        <v>75.254819999999995</v>
      </c>
      <c r="FF797" s="38">
        <v>73.028760000000005</v>
      </c>
      <c r="FG797" s="38">
        <v>72.067760000000007</v>
      </c>
      <c r="FH797" s="38">
        <v>71.952659999999995</v>
      </c>
      <c r="FI797" s="38">
        <v>75.027590000000004</v>
      </c>
      <c r="FJ797" s="38">
        <v>79.523849999999996</v>
      </c>
      <c r="FK797" s="38">
        <v>84.511129999999994</v>
      </c>
      <c r="FL797" s="38">
        <v>88.460290000000001</v>
      </c>
      <c r="FM797" s="38">
        <v>91.845910000000003</v>
      </c>
      <c r="FN797" s="38">
        <v>94.995679999999993</v>
      </c>
      <c r="FO797" s="38">
        <v>97.378270000000001</v>
      </c>
      <c r="FP797" s="38">
        <v>98.992419999999996</v>
      </c>
      <c r="FQ797" s="38">
        <v>100.6896</v>
      </c>
      <c r="FR797" s="38">
        <v>101.361</v>
      </c>
      <c r="FS797" s="38">
        <v>100.9928</v>
      </c>
      <c r="FT797" s="38">
        <v>99.645319999999998</v>
      </c>
      <c r="FU797" s="38">
        <v>97.076759999999993</v>
      </c>
      <c r="FV797" s="38">
        <v>93.265609999999995</v>
      </c>
      <c r="FW797">
        <v>89.707459999999998</v>
      </c>
      <c r="FX797">
        <v>87.072119999999998</v>
      </c>
      <c r="FY797">
        <v>83.963980000000006</v>
      </c>
      <c r="FZ797">
        <v>6.6169599999999995E-2</v>
      </c>
      <c r="GA797">
        <v>0.52249570000000001</v>
      </c>
      <c r="GB797">
        <v>1</v>
      </c>
    </row>
    <row r="798" spans="1:184" x14ac:dyDescent="0.3">
      <c r="A798" t="s">
        <v>279</v>
      </c>
      <c r="B798" t="s">
        <v>188</v>
      </c>
      <c r="C798" t="s">
        <v>1</v>
      </c>
      <c r="D798" t="s">
        <v>1</v>
      </c>
      <c r="E798" t="s">
        <v>1</v>
      </c>
      <c r="F798" t="s">
        <v>1</v>
      </c>
      <c r="G798" t="s">
        <v>1</v>
      </c>
      <c r="H798" s="40" t="s">
        <v>1</v>
      </c>
      <c r="I798" s="18" t="s">
        <v>1</v>
      </c>
      <c r="J798" s="38" t="s">
        <v>1</v>
      </c>
      <c r="K798" s="18">
        <v>44760</v>
      </c>
      <c r="L798" s="38">
        <v>2653</v>
      </c>
      <c r="M798" s="38">
        <v>2653</v>
      </c>
      <c r="N798" s="38">
        <v>17.10586</v>
      </c>
      <c r="O798" s="38">
        <v>16.594059999999999</v>
      </c>
      <c r="P798" s="38">
        <v>16.229109999999999</v>
      </c>
      <c r="Q798" s="38">
        <v>16.23685</v>
      </c>
      <c r="R798" s="38">
        <v>16.886980000000001</v>
      </c>
      <c r="S798" s="38">
        <v>17.968129999999999</v>
      </c>
      <c r="T798" s="38">
        <v>18.88673</v>
      </c>
      <c r="U798" s="38">
        <v>21.124700000000001</v>
      </c>
      <c r="V798" s="38">
        <v>23.77214</v>
      </c>
      <c r="W798" s="38">
        <v>25.913959999999999</v>
      </c>
      <c r="X798" s="38">
        <v>27.730630000000001</v>
      </c>
      <c r="Y798" s="38">
        <v>29.127790000000001</v>
      </c>
      <c r="Z798" s="38">
        <v>30.13513</v>
      </c>
      <c r="AA798" s="38">
        <v>31.156199999999998</v>
      </c>
      <c r="AB798" s="38">
        <v>31.829059999999998</v>
      </c>
      <c r="AC798" s="38">
        <v>32.099690000000002</v>
      </c>
      <c r="AD798" s="38">
        <v>31.757860000000001</v>
      </c>
      <c r="AE798" s="38">
        <v>30.49652</v>
      </c>
      <c r="AF798" s="38">
        <v>28.443909999999999</v>
      </c>
      <c r="AG798" s="38">
        <v>26.816230000000001</v>
      </c>
      <c r="AH798" s="38">
        <v>25.420100000000001</v>
      </c>
      <c r="AI798" s="38">
        <v>22.765180000000001</v>
      </c>
      <c r="AJ798" s="38">
        <v>19.949449999999999</v>
      </c>
      <c r="AK798" s="38">
        <v>18.102779999999999</v>
      </c>
      <c r="AL798" s="38">
        <v>-2.14717E-2</v>
      </c>
      <c r="AM798" s="38">
        <v>9.1959399999999997E-2</v>
      </c>
      <c r="AN798" s="38">
        <v>9.2305700000000004E-2</v>
      </c>
      <c r="AO798" s="38">
        <v>8.32542E-2</v>
      </c>
      <c r="AP798" s="38">
        <v>7.4032299999999995E-2</v>
      </c>
      <c r="AQ798" s="38">
        <v>9.1088799999999998E-2</v>
      </c>
      <c r="AR798" s="38">
        <v>0.1004618</v>
      </c>
      <c r="AS798" s="38">
        <v>-0.2674801</v>
      </c>
      <c r="AT798" s="38">
        <v>-0.25768740000000001</v>
      </c>
      <c r="AU798" s="38">
        <v>-0.34627160000000001</v>
      </c>
      <c r="AV798" s="38">
        <v>-0.35475449999999997</v>
      </c>
      <c r="AW798" s="38">
        <v>-0.3164843</v>
      </c>
      <c r="AX798" s="38">
        <v>-0.1457233</v>
      </c>
      <c r="AY798" s="38">
        <v>4.5944800000000001E-2</v>
      </c>
      <c r="AZ798" s="38">
        <v>0.35979129999999998</v>
      </c>
      <c r="BA798" s="38">
        <v>0.51101359999999996</v>
      </c>
      <c r="BB798" s="38">
        <v>0.65417029999999998</v>
      </c>
      <c r="BC798" s="38">
        <v>0.55433290000000002</v>
      </c>
      <c r="BD798" s="38">
        <v>0.50545329999999999</v>
      </c>
      <c r="BE798" s="38">
        <v>0.5861942</v>
      </c>
      <c r="BF798" s="38">
        <v>0.4934772</v>
      </c>
      <c r="BG798" s="38">
        <v>2.2510200000000001E-2</v>
      </c>
      <c r="BH798" s="38">
        <v>5.1829399999999998E-2</v>
      </c>
      <c r="BI798" s="38">
        <v>7.5827699999999998E-2</v>
      </c>
      <c r="BJ798" s="38">
        <v>1.6908900000000001E-2</v>
      </c>
      <c r="BK798" s="38">
        <v>0.11390889999999999</v>
      </c>
      <c r="BL798" s="38">
        <v>0.1143499</v>
      </c>
      <c r="BM798" s="38">
        <v>0.1038863</v>
      </c>
      <c r="BN798" s="38">
        <v>9.8247500000000001E-2</v>
      </c>
      <c r="BO798" s="38">
        <v>0.12109449999999999</v>
      </c>
      <c r="BP798" s="38">
        <v>0.19252440000000001</v>
      </c>
      <c r="BQ798" s="38">
        <v>-0.22458710000000001</v>
      </c>
      <c r="BR798" s="38">
        <v>-0.2319832</v>
      </c>
      <c r="BS798" s="38">
        <v>-0.32290829999999998</v>
      </c>
      <c r="BT798" s="38">
        <v>-0.31189919999999999</v>
      </c>
      <c r="BU798" s="38">
        <v>-0.28582950000000001</v>
      </c>
      <c r="BV798" s="38">
        <v>-0.12845509999999999</v>
      </c>
      <c r="BW798" s="38">
        <v>6.8382499999999999E-2</v>
      </c>
      <c r="BX798" s="38">
        <v>0.38725500000000002</v>
      </c>
      <c r="BY798" s="38">
        <v>0.55266959999999998</v>
      </c>
      <c r="BZ798" s="38">
        <v>0.70770359999999999</v>
      </c>
      <c r="CA798" s="38">
        <v>0.61499490000000001</v>
      </c>
      <c r="CB798" s="38">
        <v>0.57211769999999995</v>
      </c>
      <c r="CC798" s="38">
        <v>0.6617594</v>
      </c>
      <c r="CD798" s="38">
        <v>0.55683990000000005</v>
      </c>
      <c r="CE798" s="38">
        <v>8.8439900000000002E-2</v>
      </c>
      <c r="CF798" s="38">
        <v>9.7089099999999998E-2</v>
      </c>
      <c r="CG798" s="38">
        <v>0.10920970000000001</v>
      </c>
      <c r="CH798" s="38">
        <v>4.3491200000000001E-2</v>
      </c>
      <c r="CI798" s="38">
        <v>0.129111</v>
      </c>
      <c r="CJ798" s="38">
        <v>0.1296177</v>
      </c>
      <c r="CK798" s="38">
        <v>0.118176</v>
      </c>
      <c r="CL798" s="38">
        <v>0.1150188</v>
      </c>
      <c r="CM798" s="38">
        <v>0.14187640000000001</v>
      </c>
      <c r="CN798" s="38">
        <v>0.25628669999999998</v>
      </c>
      <c r="CO798" s="38">
        <v>-0.19487950000000001</v>
      </c>
      <c r="CP798" s="38">
        <v>-0.2141806</v>
      </c>
      <c r="CQ798" s="38">
        <v>-0.30672690000000002</v>
      </c>
      <c r="CR798" s="38">
        <v>-0.28221790000000002</v>
      </c>
      <c r="CS798" s="38">
        <v>-0.2645981</v>
      </c>
      <c r="CT798" s="38">
        <v>-0.11649519999999999</v>
      </c>
      <c r="CU798" s="38">
        <v>8.3922800000000006E-2</v>
      </c>
      <c r="CV798" s="38">
        <v>0.40627629999999998</v>
      </c>
      <c r="CW798" s="38">
        <v>0.5815205</v>
      </c>
      <c r="CX798" s="38">
        <v>0.74478069999999996</v>
      </c>
      <c r="CY798" s="38">
        <v>0.65700930000000002</v>
      </c>
      <c r="CZ798" s="38">
        <v>0.61828919999999998</v>
      </c>
      <c r="DA798" s="38">
        <v>0.71409560000000005</v>
      </c>
      <c r="DB798" s="38">
        <v>0.6007247</v>
      </c>
      <c r="DC798" s="38">
        <v>0.13410259999999999</v>
      </c>
      <c r="DD798" s="38">
        <v>0.12843579999999999</v>
      </c>
      <c r="DE798" s="38">
        <v>0.13233</v>
      </c>
      <c r="DF798" s="38">
        <v>7.0073499999999997E-2</v>
      </c>
      <c r="DG798" s="38">
        <v>0.1443131</v>
      </c>
      <c r="DH798" s="38">
        <v>0.1448854</v>
      </c>
      <c r="DI798" s="38">
        <v>0.13246569999999999</v>
      </c>
      <c r="DJ798" s="38">
        <v>0.1317902</v>
      </c>
      <c r="DK798" s="38">
        <v>0.1626582</v>
      </c>
      <c r="DL798" s="38">
        <v>0.32004899999999997</v>
      </c>
      <c r="DM798" s="38">
        <v>-0.16517190000000001</v>
      </c>
      <c r="DN798" s="38">
        <v>-0.19637789999999999</v>
      </c>
      <c r="DO798" s="38">
        <v>-0.29054560000000001</v>
      </c>
      <c r="DP798" s="38">
        <v>-0.2525365</v>
      </c>
      <c r="DQ798" s="38">
        <v>-0.24336669999999999</v>
      </c>
      <c r="DR798" s="38">
        <v>-0.1045353</v>
      </c>
      <c r="DS798" s="38">
        <v>9.9463200000000002E-2</v>
      </c>
      <c r="DT798" s="38">
        <v>0.4252976</v>
      </c>
      <c r="DU798" s="38">
        <v>0.61037140000000001</v>
      </c>
      <c r="DV798" s="38">
        <v>0.78185769999999999</v>
      </c>
      <c r="DW798" s="38">
        <v>0.69902370000000003</v>
      </c>
      <c r="DX798" s="38">
        <v>0.66446070000000002</v>
      </c>
      <c r="DY798" s="38">
        <v>0.7664318</v>
      </c>
      <c r="DZ798" s="38">
        <v>0.64460949999999995</v>
      </c>
      <c r="EA798" s="38">
        <v>0.17976529999999999</v>
      </c>
      <c r="EB798" s="38">
        <v>0.15978239999999999</v>
      </c>
      <c r="EC798" s="38">
        <v>0.15545039999999999</v>
      </c>
      <c r="ED798" s="38">
        <v>0.1084541</v>
      </c>
      <c r="EE798" s="38">
        <v>0.16626260000000001</v>
      </c>
      <c r="EF798" s="38">
        <v>0.16692960000000001</v>
      </c>
      <c r="EG798" s="38">
        <v>0.15309780000000001</v>
      </c>
      <c r="EH798" s="38">
        <v>0.15600530000000001</v>
      </c>
      <c r="EI798" s="38">
        <v>0.192664</v>
      </c>
      <c r="EJ798" s="38">
        <v>0.41211170000000003</v>
      </c>
      <c r="EK798" s="38">
        <v>-0.1222789</v>
      </c>
      <c r="EL798" s="38">
        <v>-0.17067370000000001</v>
      </c>
      <c r="EM798" s="38">
        <v>-0.26718229999999998</v>
      </c>
      <c r="EN798" s="38">
        <v>-0.20968120000000001</v>
      </c>
      <c r="EO798" s="38">
        <v>-0.21271190000000001</v>
      </c>
      <c r="EP798" s="38">
        <v>-8.72671E-2</v>
      </c>
      <c r="EQ798" s="38">
        <v>0.12190090000000001</v>
      </c>
      <c r="ER798" s="38">
        <v>0.45276119999999997</v>
      </c>
      <c r="ES798" s="38">
        <v>0.65202740000000003</v>
      </c>
      <c r="ET798" s="38">
        <v>0.83539099999999999</v>
      </c>
      <c r="EU798" s="38">
        <v>0.75968570000000002</v>
      </c>
      <c r="EV798" s="38">
        <v>0.73112500000000002</v>
      </c>
      <c r="EW798" s="38">
        <v>0.841997</v>
      </c>
      <c r="EX798" s="38">
        <v>0.70797220000000005</v>
      </c>
      <c r="EY798" s="38">
        <v>0.24569489999999999</v>
      </c>
      <c r="EZ798" s="38">
        <v>0.2050421</v>
      </c>
      <c r="FA798" s="38">
        <v>0.18883240000000001</v>
      </c>
      <c r="FB798" s="38">
        <v>82.36354</v>
      </c>
      <c r="FC798" s="38">
        <v>81.418090000000007</v>
      </c>
      <c r="FD798" s="38">
        <v>79.927329999999998</v>
      </c>
      <c r="FE798" s="38">
        <v>78.205749999999995</v>
      </c>
      <c r="FF798" s="38">
        <v>76.98057</v>
      </c>
      <c r="FG798" s="38">
        <v>75.544460000000001</v>
      </c>
      <c r="FH798" s="38">
        <v>75.580960000000005</v>
      </c>
      <c r="FI798" s="38">
        <v>77.465209999999999</v>
      </c>
      <c r="FJ798" s="38">
        <v>80.157700000000006</v>
      </c>
      <c r="FK798" s="38">
        <v>84.114180000000005</v>
      </c>
      <c r="FL798" s="38">
        <v>88.503</v>
      </c>
      <c r="FM798" s="38">
        <v>92.880070000000003</v>
      </c>
      <c r="FN798" s="38">
        <v>93.795490000000001</v>
      </c>
      <c r="FO798" s="38">
        <v>96.02261</v>
      </c>
      <c r="FP798" s="38">
        <v>98.504059999999996</v>
      </c>
      <c r="FQ798" s="38">
        <v>99.764120000000005</v>
      </c>
      <c r="FR798" s="38">
        <v>99.882999999999996</v>
      </c>
      <c r="FS798" s="38">
        <v>98.885189999999994</v>
      </c>
      <c r="FT798" s="38">
        <v>97.210179999999994</v>
      </c>
      <c r="FU798" s="38">
        <v>94.17071</v>
      </c>
      <c r="FV798" s="38">
        <v>90.78886</v>
      </c>
      <c r="FW798">
        <v>88.361850000000004</v>
      </c>
      <c r="FX798">
        <v>85.608739999999997</v>
      </c>
      <c r="FY798">
        <v>82.409480000000002</v>
      </c>
      <c r="FZ798">
        <v>7.1498900000000004E-2</v>
      </c>
      <c r="GA798">
        <v>0.45858640000000001</v>
      </c>
      <c r="GB798">
        <v>1</v>
      </c>
    </row>
    <row r="799" spans="1:184" x14ac:dyDescent="0.3">
      <c r="A799" t="s">
        <v>279</v>
      </c>
      <c r="B799" t="s">
        <v>188</v>
      </c>
      <c r="C799" t="s">
        <v>1</v>
      </c>
      <c r="D799" t="s">
        <v>1</v>
      </c>
      <c r="E799" t="s">
        <v>1</v>
      </c>
      <c r="F799" t="s">
        <v>1</v>
      </c>
      <c r="G799" t="s">
        <v>1</v>
      </c>
      <c r="H799" s="40" t="s">
        <v>1</v>
      </c>
      <c r="I799" s="18" t="s">
        <v>1</v>
      </c>
      <c r="J799" s="38" t="s">
        <v>1</v>
      </c>
      <c r="K799" s="18">
        <v>44763</v>
      </c>
      <c r="L799" s="38">
        <v>2652</v>
      </c>
      <c r="M799" s="38">
        <v>2652</v>
      </c>
      <c r="N799" s="38">
        <v>16.445650000000001</v>
      </c>
      <c r="O799" s="38">
        <v>15.92826</v>
      </c>
      <c r="P799" s="38">
        <v>15.620939999999999</v>
      </c>
      <c r="Q799" s="38">
        <v>15.60215</v>
      </c>
      <c r="R799" s="38">
        <v>16.210100000000001</v>
      </c>
      <c r="S799" s="38">
        <v>17.182089999999999</v>
      </c>
      <c r="T799" s="38">
        <v>18.057870000000001</v>
      </c>
      <c r="U799" s="38">
        <v>20.241630000000001</v>
      </c>
      <c r="V799" s="38">
        <v>22.924569999999999</v>
      </c>
      <c r="W799" s="38">
        <v>25.23095</v>
      </c>
      <c r="X799" s="38">
        <v>27.165289999999999</v>
      </c>
      <c r="Y799" s="38">
        <v>28.58981</v>
      </c>
      <c r="Z799" s="38">
        <v>29.669509999999999</v>
      </c>
      <c r="AA799" s="38">
        <v>30.76651</v>
      </c>
      <c r="AB799" s="38">
        <v>31.40025</v>
      </c>
      <c r="AC799" s="38">
        <v>31.739090000000001</v>
      </c>
      <c r="AD799" s="38">
        <v>31.610199999999999</v>
      </c>
      <c r="AE799" s="38">
        <v>30.291429999999998</v>
      </c>
      <c r="AF799" s="38">
        <v>28.179539999999999</v>
      </c>
      <c r="AG799" s="38">
        <v>26.364100000000001</v>
      </c>
      <c r="AH799" s="38">
        <v>24.957529999999998</v>
      </c>
      <c r="AI799" s="38">
        <v>22.379940000000001</v>
      </c>
      <c r="AJ799" s="38">
        <v>19.598970000000001</v>
      </c>
      <c r="AK799" s="38">
        <v>17.660990000000002</v>
      </c>
      <c r="AL799" s="38">
        <v>-0.31682359999999998</v>
      </c>
      <c r="AM799" s="38">
        <v>-0.15556500000000001</v>
      </c>
      <c r="AN799" s="38">
        <v>-6.6170400000000004E-2</v>
      </c>
      <c r="AO799" s="38">
        <v>-3.1339100000000002E-2</v>
      </c>
      <c r="AP799" s="38">
        <v>2.1799200000000001E-2</v>
      </c>
      <c r="AQ799" s="38">
        <v>8.0726000000000006E-2</v>
      </c>
      <c r="AR799" s="38">
        <v>0.17903910000000001</v>
      </c>
      <c r="AS799" s="38">
        <v>-0.10585219999999999</v>
      </c>
      <c r="AT799" s="38">
        <v>4.0400999999999996E-3</v>
      </c>
      <c r="AU799" s="38">
        <v>9.4387100000000002E-2</v>
      </c>
      <c r="AV799" s="38">
        <v>-7.0619999999999997E-3</v>
      </c>
      <c r="AW799" s="38">
        <v>3.3613799999999999E-2</v>
      </c>
      <c r="AX799" s="38">
        <v>0.1023022</v>
      </c>
      <c r="AY799" s="38">
        <v>-4.0214899999999998E-2</v>
      </c>
      <c r="AZ799" s="38">
        <v>-0.1261429</v>
      </c>
      <c r="BA799" s="38">
        <v>-0.1518871</v>
      </c>
      <c r="BB799" s="38">
        <v>3.0779000000000001E-2</v>
      </c>
      <c r="BC799" s="38">
        <v>3.18219E-2</v>
      </c>
      <c r="BD799" s="38">
        <v>7.5241299999999997E-2</v>
      </c>
      <c r="BE799" s="38">
        <v>0.11929530000000001</v>
      </c>
      <c r="BF799" s="38">
        <v>0.17210110000000001</v>
      </c>
      <c r="BG799" s="38">
        <v>-9.3119499999999994E-2</v>
      </c>
      <c r="BH799" s="38">
        <v>-3.59622E-2</v>
      </c>
      <c r="BI799" s="38">
        <v>-6.6245200000000004E-2</v>
      </c>
      <c r="BJ799" s="38">
        <v>-0.28821449999999998</v>
      </c>
      <c r="BK799" s="38">
        <v>-0.13484979999999999</v>
      </c>
      <c r="BL799" s="38">
        <v>-5.1053500000000002E-2</v>
      </c>
      <c r="BM799" s="38">
        <v>-2.20395E-2</v>
      </c>
      <c r="BN799" s="38">
        <v>3.26894E-2</v>
      </c>
      <c r="BO799" s="38">
        <v>0.1073426</v>
      </c>
      <c r="BP799" s="38">
        <v>0.23225889999999999</v>
      </c>
      <c r="BQ799" s="38">
        <v>-8.5215700000000005E-2</v>
      </c>
      <c r="BR799" s="38">
        <v>2.5600700000000001E-2</v>
      </c>
      <c r="BS799" s="38">
        <v>0.11568680000000001</v>
      </c>
      <c r="BT799" s="38">
        <v>1.6910000000000001E-2</v>
      </c>
      <c r="BU799" s="38">
        <v>5.4116499999999998E-2</v>
      </c>
      <c r="BV799" s="38">
        <v>0.112305</v>
      </c>
      <c r="BW799" s="38">
        <v>-2.55348E-2</v>
      </c>
      <c r="BX799" s="38">
        <v>-0.10661</v>
      </c>
      <c r="BY799" s="38">
        <v>-0.11673740000000001</v>
      </c>
      <c r="BZ799" s="38">
        <v>7.5937500000000005E-2</v>
      </c>
      <c r="CA799" s="38">
        <v>7.5918799999999995E-2</v>
      </c>
      <c r="CB799" s="38">
        <v>0.11715399999999999</v>
      </c>
      <c r="CC799" s="38">
        <v>0.16840959999999999</v>
      </c>
      <c r="CD799" s="38">
        <v>0.22639960000000001</v>
      </c>
      <c r="CE799" s="38">
        <v>-5.47447E-2</v>
      </c>
      <c r="CF799" s="38">
        <v>7.2360000000000002E-4</v>
      </c>
      <c r="CG799" s="38">
        <v>-3.2918299999999998E-2</v>
      </c>
      <c r="CH799" s="38">
        <v>-0.26840000000000003</v>
      </c>
      <c r="CI799" s="38">
        <v>-0.1205025</v>
      </c>
      <c r="CJ799" s="38">
        <v>-4.0583500000000002E-2</v>
      </c>
      <c r="CK799" s="38">
        <v>-1.5598600000000001E-2</v>
      </c>
      <c r="CL799" s="38">
        <v>4.0231999999999997E-2</v>
      </c>
      <c r="CM799" s="38">
        <v>0.12577720000000001</v>
      </c>
      <c r="CN799" s="38">
        <v>0.26911879999999999</v>
      </c>
      <c r="CO799" s="38">
        <v>-7.0922899999999997E-2</v>
      </c>
      <c r="CP799" s="38">
        <v>4.05335E-2</v>
      </c>
      <c r="CQ799" s="38">
        <v>0.1304389</v>
      </c>
      <c r="CR799" s="38">
        <v>3.3513000000000001E-2</v>
      </c>
      <c r="CS799" s="38">
        <v>6.8316600000000005E-2</v>
      </c>
      <c r="CT799" s="38">
        <v>0.1192329</v>
      </c>
      <c r="CU799" s="38">
        <v>-1.5367499999999999E-2</v>
      </c>
      <c r="CV799" s="38">
        <v>-9.3081499999999998E-2</v>
      </c>
      <c r="CW799" s="38">
        <v>-9.2392799999999997E-2</v>
      </c>
      <c r="CX799" s="38">
        <v>0.10721410000000001</v>
      </c>
      <c r="CY799" s="38">
        <v>0.1064601</v>
      </c>
      <c r="CZ799" s="38">
        <v>0.1461826</v>
      </c>
      <c r="DA799" s="38">
        <v>0.20242599999999999</v>
      </c>
      <c r="DB799" s="38">
        <v>0.26400649999999998</v>
      </c>
      <c r="DC799" s="38">
        <v>-2.8166400000000001E-2</v>
      </c>
      <c r="DD799" s="38">
        <v>2.6131999999999999E-2</v>
      </c>
      <c r="DE799" s="38">
        <v>-9.8362999999999992E-3</v>
      </c>
      <c r="DF799" s="38">
        <v>-0.24858540000000001</v>
      </c>
      <c r="DG799" s="38">
        <v>-0.10615520000000001</v>
      </c>
      <c r="DH799" s="38">
        <v>-3.0113600000000001E-2</v>
      </c>
      <c r="DI799" s="38">
        <v>-9.1578000000000007E-3</v>
      </c>
      <c r="DJ799" s="38">
        <v>4.7774499999999998E-2</v>
      </c>
      <c r="DK799" s="38">
        <v>0.1442118</v>
      </c>
      <c r="DL799" s="38">
        <v>0.30597859999999999</v>
      </c>
      <c r="DM799" s="38">
        <v>-5.6630100000000003E-2</v>
      </c>
      <c r="DN799" s="38">
        <v>5.54662E-2</v>
      </c>
      <c r="DO799" s="38">
        <v>0.14519099999999999</v>
      </c>
      <c r="DP799" s="38">
        <v>5.0115899999999998E-2</v>
      </c>
      <c r="DQ799" s="38">
        <v>8.2516699999999998E-2</v>
      </c>
      <c r="DR799" s="38">
        <v>0.12616079999999999</v>
      </c>
      <c r="DS799" s="38">
        <v>-5.2001E-3</v>
      </c>
      <c r="DT799" s="38">
        <v>-7.9553100000000002E-2</v>
      </c>
      <c r="DU799" s="38">
        <v>-6.8048200000000003E-2</v>
      </c>
      <c r="DV799" s="38">
        <v>0.1384908</v>
      </c>
      <c r="DW799" s="38">
        <v>0.1370015</v>
      </c>
      <c r="DX799" s="38">
        <v>0.17521120000000001</v>
      </c>
      <c r="DY799" s="38">
        <v>0.2364424</v>
      </c>
      <c r="DZ799" s="38">
        <v>0.30161349999999998</v>
      </c>
      <c r="EA799" s="38">
        <v>-1.5881000000000001E-3</v>
      </c>
      <c r="EB799" s="38">
        <v>5.15404E-2</v>
      </c>
      <c r="EC799" s="38">
        <v>1.32458E-2</v>
      </c>
      <c r="ED799" s="38">
        <v>-0.21997639999999999</v>
      </c>
      <c r="EE799" s="38">
        <v>-8.5440000000000002E-2</v>
      </c>
      <c r="EF799" s="38">
        <v>-1.49967E-2</v>
      </c>
      <c r="EG799" s="38">
        <v>1.418E-4</v>
      </c>
      <c r="EH799" s="38">
        <v>5.8664800000000003E-2</v>
      </c>
      <c r="EI799" s="38">
        <v>0.17082839999999999</v>
      </c>
      <c r="EJ799" s="38">
        <v>0.35919839999999997</v>
      </c>
      <c r="EK799" s="38">
        <v>-3.5993600000000001E-2</v>
      </c>
      <c r="EL799" s="38">
        <v>7.7026800000000006E-2</v>
      </c>
      <c r="EM799" s="38">
        <v>0.16649059999999999</v>
      </c>
      <c r="EN799" s="38">
        <v>7.4087899999999998E-2</v>
      </c>
      <c r="EO799" s="38">
        <v>0.1030194</v>
      </c>
      <c r="EP799" s="38">
        <v>0.1361637</v>
      </c>
      <c r="EQ799" s="38">
        <v>9.4798999999999994E-3</v>
      </c>
      <c r="ER799" s="38">
        <v>-6.0020200000000003E-2</v>
      </c>
      <c r="ES799" s="38">
        <v>-3.2898400000000001E-2</v>
      </c>
      <c r="ET799" s="38">
        <v>0.18364929999999999</v>
      </c>
      <c r="EU799" s="38">
        <v>0.18109829999999999</v>
      </c>
      <c r="EV799" s="38">
        <v>0.21712390000000001</v>
      </c>
      <c r="EW799" s="38">
        <v>0.28555659999999999</v>
      </c>
      <c r="EX799" s="38">
        <v>0.35591200000000001</v>
      </c>
      <c r="EY799" s="38">
        <v>3.6786699999999999E-2</v>
      </c>
      <c r="EZ799" s="38">
        <v>8.8226200000000005E-2</v>
      </c>
      <c r="FA799" s="38">
        <v>4.6572599999999999E-2</v>
      </c>
      <c r="FB799" s="38">
        <v>78.617810000000006</v>
      </c>
      <c r="FC799" s="38">
        <v>76.400109999999998</v>
      </c>
      <c r="FD799" s="38">
        <v>74.694469999999995</v>
      </c>
      <c r="FE799" s="38">
        <v>73.077439999999996</v>
      </c>
      <c r="FF799" s="38">
        <v>71.530140000000003</v>
      </c>
      <c r="FG799" s="38">
        <v>69.839020000000005</v>
      </c>
      <c r="FH799" s="38">
        <v>69.564390000000003</v>
      </c>
      <c r="FI799" s="38">
        <v>72.813000000000002</v>
      </c>
      <c r="FJ799" s="38">
        <v>77.070139999999995</v>
      </c>
      <c r="FK799" s="38">
        <v>81.477649999999997</v>
      </c>
      <c r="FL799" s="38">
        <v>86.218850000000003</v>
      </c>
      <c r="FM799" s="38">
        <v>89.634</v>
      </c>
      <c r="FN799" s="38">
        <v>92.705669999999998</v>
      </c>
      <c r="FO799" s="38">
        <v>94.971469999999997</v>
      </c>
      <c r="FP799" s="38">
        <v>96.565579999999997</v>
      </c>
      <c r="FQ799" s="38">
        <v>97.640140000000002</v>
      </c>
      <c r="FR799" s="38">
        <v>99.978430000000003</v>
      </c>
      <c r="FS799" s="38">
        <v>99.475160000000002</v>
      </c>
      <c r="FT799" s="38">
        <v>97.742930000000001</v>
      </c>
      <c r="FU799" s="38">
        <v>94.75582</v>
      </c>
      <c r="FV799" s="38">
        <v>90.620509999999996</v>
      </c>
      <c r="FW799">
        <v>87.008930000000007</v>
      </c>
      <c r="FX799">
        <v>83.922439999999995</v>
      </c>
      <c r="FY799">
        <v>80.543139999999994</v>
      </c>
      <c r="FZ799">
        <v>5.85093E-2</v>
      </c>
      <c r="GA799">
        <v>0.41910350000000002</v>
      </c>
      <c r="GB799">
        <v>1</v>
      </c>
    </row>
    <row r="800" spans="1:184" x14ac:dyDescent="0.3">
      <c r="A800" t="s">
        <v>279</v>
      </c>
      <c r="B800" t="s">
        <v>188</v>
      </c>
      <c r="C800" t="s">
        <v>1</v>
      </c>
      <c r="D800" t="s">
        <v>1</v>
      </c>
      <c r="E800" t="s">
        <v>1</v>
      </c>
      <c r="F800" t="s">
        <v>1</v>
      </c>
      <c r="G800" t="s">
        <v>1</v>
      </c>
      <c r="H800" s="40" t="s">
        <v>1</v>
      </c>
      <c r="I800" s="18" t="s">
        <v>1</v>
      </c>
      <c r="J800" s="38" t="s">
        <v>1</v>
      </c>
      <c r="K800" s="18">
        <v>44789</v>
      </c>
      <c r="L800" s="38">
        <v>2637</v>
      </c>
      <c r="M800" s="38">
        <v>2637</v>
      </c>
      <c r="N800" s="38">
        <v>16.326740000000001</v>
      </c>
      <c r="O800" s="38">
        <v>15.79679</v>
      </c>
      <c r="P800" s="38">
        <v>15.49349</v>
      </c>
      <c r="Q800" s="38">
        <v>15.485390000000001</v>
      </c>
      <c r="R800" s="38">
        <v>16.101510000000001</v>
      </c>
      <c r="S800" s="38">
        <v>17.003229999999999</v>
      </c>
      <c r="T800" s="38">
        <v>17.886479999999999</v>
      </c>
      <c r="U800" s="38">
        <v>20.152419999999999</v>
      </c>
      <c r="V800" s="38">
        <v>22.909410000000001</v>
      </c>
      <c r="W800" s="38">
        <v>25.495889999999999</v>
      </c>
      <c r="X800" s="38">
        <v>27.599419999999999</v>
      </c>
      <c r="Y800" s="38">
        <v>29.15239</v>
      </c>
      <c r="Z800" s="38">
        <v>30.275950000000002</v>
      </c>
      <c r="AA800" s="38">
        <v>31.485479999999999</v>
      </c>
      <c r="AB800" s="38">
        <v>32.212339999999998</v>
      </c>
      <c r="AC800" s="38">
        <v>32.578539999999997</v>
      </c>
      <c r="AD800" s="38">
        <v>32.273919999999997</v>
      </c>
      <c r="AE800" s="38">
        <v>30.91696</v>
      </c>
      <c r="AF800" s="38">
        <v>28.807639999999999</v>
      </c>
      <c r="AG800" s="38">
        <v>26.99952</v>
      </c>
      <c r="AH800" s="38">
        <v>25.490379999999998</v>
      </c>
      <c r="AI800" s="38">
        <v>22.976749999999999</v>
      </c>
      <c r="AJ800" s="38">
        <v>20.120200000000001</v>
      </c>
      <c r="AK800" s="38">
        <v>18.18629</v>
      </c>
      <c r="AL800" s="38">
        <v>-9.2061900000000002E-2</v>
      </c>
      <c r="AM800" s="38">
        <v>-0.110836</v>
      </c>
      <c r="AN800" s="38">
        <v>-4.0199100000000001E-2</v>
      </c>
      <c r="AO800" s="38">
        <v>-6.3635899999999995E-2</v>
      </c>
      <c r="AP800" s="38">
        <v>-4.1955800000000001E-2</v>
      </c>
      <c r="AQ800" s="38">
        <v>-0.2380118</v>
      </c>
      <c r="AR800" s="38">
        <v>-0.24942549999999999</v>
      </c>
      <c r="AS800" s="38">
        <v>9.25068E-2</v>
      </c>
      <c r="AT800" s="38">
        <v>-6.15384E-2</v>
      </c>
      <c r="AU800" s="38">
        <v>7.4309399999999998E-2</v>
      </c>
      <c r="AV800" s="38">
        <v>0.1173033</v>
      </c>
      <c r="AW800" s="38">
        <v>2.31822E-2</v>
      </c>
      <c r="AX800" s="38">
        <v>-2.24777E-2</v>
      </c>
      <c r="AY800" s="38">
        <v>-2.6269000000000001E-2</v>
      </c>
      <c r="AZ800" s="38">
        <v>-1.7648899999999999E-2</v>
      </c>
      <c r="BA800" s="38">
        <v>1.49596E-2</v>
      </c>
      <c r="BB800" s="38">
        <v>0.10799499999999999</v>
      </c>
      <c r="BC800" s="38">
        <v>-0.1284351</v>
      </c>
      <c r="BD800" s="38">
        <v>-0.1389562</v>
      </c>
      <c r="BE800" s="38">
        <v>-0.25412119999999999</v>
      </c>
      <c r="BF800" s="38">
        <v>-0.48036450000000003</v>
      </c>
      <c r="BG800" s="38">
        <v>-0.21104239999999999</v>
      </c>
      <c r="BH800" s="38">
        <v>-0.119338</v>
      </c>
      <c r="BI800" s="38">
        <v>-0.2033228</v>
      </c>
      <c r="BJ800" s="38">
        <v>-6.5862500000000004E-2</v>
      </c>
      <c r="BK800" s="38">
        <v>-9.1361600000000001E-2</v>
      </c>
      <c r="BL800" s="38">
        <v>-2.3050899999999999E-2</v>
      </c>
      <c r="BM800" s="38">
        <v>-5.3443499999999998E-2</v>
      </c>
      <c r="BN800" s="38">
        <v>-2.5108499999999999E-2</v>
      </c>
      <c r="BO800" s="38">
        <v>-0.2110426</v>
      </c>
      <c r="BP800" s="38">
        <v>-0.19902909999999999</v>
      </c>
      <c r="BQ800" s="38">
        <v>0.1246801</v>
      </c>
      <c r="BR800" s="38">
        <v>-3.2938700000000001E-2</v>
      </c>
      <c r="BS800" s="38">
        <v>9.7850099999999995E-2</v>
      </c>
      <c r="BT800" s="38">
        <v>0.1409686</v>
      </c>
      <c r="BU800" s="38">
        <v>4.0817899999999997E-2</v>
      </c>
      <c r="BV800" s="38">
        <v>-7.4028000000000002E-3</v>
      </c>
      <c r="BW800" s="38">
        <v>-2.4607000000000001E-3</v>
      </c>
      <c r="BX800" s="38">
        <v>1.54314E-2</v>
      </c>
      <c r="BY800" s="38">
        <v>6.6179500000000002E-2</v>
      </c>
      <c r="BZ800" s="38">
        <v>0.16552649999999999</v>
      </c>
      <c r="CA800" s="38">
        <v>-7.0942900000000003E-2</v>
      </c>
      <c r="CB800" s="38">
        <v>-7.9397400000000007E-2</v>
      </c>
      <c r="CC800" s="38">
        <v>-0.18943299999999999</v>
      </c>
      <c r="CD800" s="38">
        <v>-0.41057630000000001</v>
      </c>
      <c r="CE800" s="38">
        <v>-0.1533178</v>
      </c>
      <c r="CF800" s="38">
        <v>-7.0139000000000007E-2</v>
      </c>
      <c r="CG800" s="38">
        <v>-0.1556196</v>
      </c>
      <c r="CH800" s="38">
        <v>-4.77169E-2</v>
      </c>
      <c r="CI800" s="38">
        <v>-7.7873700000000004E-2</v>
      </c>
      <c r="CJ800" s="38">
        <v>-1.1174099999999999E-2</v>
      </c>
      <c r="CK800" s="38">
        <v>-4.63842E-2</v>
      </c>
      <c r="CL800" s="38">
        <v>-1.34401E-2</v>
      </c>
      <c r="CM800" s="38">
        <v>-0.1923639</v>
      </c>
      <c r="CN800" s="38">
        <v>-0.16412460000000001</v>
      </c>
      <c r="CO800" s="38">
        <v>0.14696319999999999</v>
      </c>
      <c r="CP800" s="38">
        <v>-1.31307E-2</v>
      </c>
      <c r="CQ800" s="38">
        <v>0.1141542</v>
      </c>
      <c r="CR800" s="38">
        <v>0.1573591</v>
      </c>
      <c r="CS800" s="38">
        <v>5.3032200000000002E-2</v>
      </c>
      <c r="CT800" s="38">
        <v>3.0381000000000002E-3</v>
      </c>
      <c r="CU800" s="38">
        <v>1.4028799999999999E-2</v>
      </c>
      <c r="CV800" s="38">
        <v>3.83427E-2</v>
      </c>
      <c r="CW800" s="38">
        <v>0.1016542</v>
      </c>
      <c r="CX800" s="38">
        <v>0.20537259999999999</v>
      </c>
      <c r="CY800" s="38">
        <v>-3.1123999999999999E-2</v>
      </c>
      <c r="CZ800" s="38">
        <v>-3.8147100000000003E-2</v>
      </c>
      <c r="DA800" s="38">
        <v>-0.14463010000000001</v>
      </c>
      <c r="DB800" s="38">
        <v>-0.36224119999999999</v>
      </c>
      <c r="DC800" s="38">
        <v>-0.11333790000000001</v>
      </c>
      <c r="DD800" s="38">
        <v>-3.60638E-2</v>
      </c>
      <c r="DE800" s="38">
        <v>-0.1225806</v>
      </c>
      <c r="DF800" s="38">
        <v>-2.9571299999999998E-2</v>
      </c>
      <c r="DG800" s="38">
        <v>-6.4385800000000007E-2</v>
      </c>
      <c r="DH800" s="38">
        <v>7.027E-4</v>
      </c>
      <c r="DI800" s="38">
        <v>-3.9324999999999999E-2</v>
      </c>
      <c r="DJ800" s="38">
        <v>-1.7718E-3</v>
      </c>
      <c r="DK800" s="38">
        <v>-0.17368510000000001</v>
      </c>
      <c r="DL800" s="38">
        <v>-0.12922020000000001</v>
      </c>
      <c r="DM800" s="38">
        <v>0.16924620000000001</v>
      </c>
      <c r="DN800" s="38">
        <v>6.6774E-3</v>
      </c>
      <c r="DO800" s="38">
        <v>0.1304584</v>
      </c>
      <c r="DP800" s="38">
        <v>0.17374970000000001</v>
      </c>
      <c r="DQ800" s="38">
        <v>6.5246600000000002E-2</v>
      </c>
      <c r="DR800" s="38">
        <v>1.3479E-2</v>
      </c>
      <c r="DS800" s="38">
        <v>3.0518300000000002E-2</v>
      </c>
      <c r="DT800" s="38">
        <v>6.1254000000000003E-2</v>
      </c>
      <c r="DU800" s="38">
        <v>0.137129</v>
      </c>
      <c r="DV800" s="38">
        <v>0.24521879999999999</v>
      </c>
      <c r="DW800" s="38">
        <v>8.6949000000000002E-3</v>
      </c>
      <c r="DX800" s="38">
        <v>3.1031000000000001E-3</v>
      </c>
      <c r="DY800" s="38">
        <v>-9.9827299999999994E-2</v>
      </c>
      <c r="DZ800" s="38">
        <v>-0.31390620000000002</v>
      </c>
      <c r="EA800" s="38">
        <v>-7.3358000000000007E-2</v>
      </c>
      <c r="EB800" s="38">
        <v>-1.9886999999999999E-3</v>
      </c>
      <c r="EC800" s="38">
        <v>-8.9541599999999999E-2</v>
      </c>
      <c r="ED800" s="38">
        <v>-3.3719000000000002E-3</v>
      </c>
      <c r="EE800" s="38">
        <v>-4.4911399999999997E-2</v>
      </c>
      <c r="EF800" s="38">
        <v>1.7850899999999999E-2</v>
      </c>
      <c r="EG800" s="38">
        <v>-2.9132600000000002E-2</v>
      </c>
      <c r="EH800" s="38">
        <v>1.50755E-2</v>
      </c>
      <c r="EI800" s="38">
        <v>-0.14671600000000001</v>
      </c>
      <c r="EJ800" s="38">
        <v>-7.8823699999999997E-2</v>
      </c>
      <c r="EK800" s="38">
        <v>0.2014195</v>
      </c>
      <c r="EL800" s="38">
        <v>3.5277099999999999E-2</v>
      </c>
      <c r="EM800" s="38">
        <v>0.1539991</v>
      </c>
      <c r="EN800" s="38">
        <v>0.19741500000000001</v>
      </c>
      <c r="EO800" s="38">
        <v>8.2882200000000003E-2</v>
      </c>
      <c r="EP800" s="38">
        <v>2.8554E-2</v>
      </c>
      <c r="EQ800" s="38">
        <v>5.4326600000000003E-2</v>
      </c>
      <c r="ER800" s="38">
        <v>9.4334200000000007E-2</v>
      </c>
      <c r="ES800" s="38">
        <v>0.18834880000000001</v>
      </c>
      <c r="ET800" s="38">
        <v>0.30275030000000003</v>
      </c>
      <c r="EU800" s="38">
        <v>6.6187099999999999E-2</v>
      </c>
      <c r="EV800" s="38">
        <v>6.2661999999999995E-2</v>
      </c>
      <c r="EW800" s="38">
        <v>-3.51391E-2</v>
      </c>
      <c r="EX800" s="38">
        <v>-0.244118</v>
      </c>
      <c r="EY800" s="38">
        <v>-1.5633399999999999E-2</v>
      </c>
      <c r="EZ800" s="38">
        <v>4.72104E-2</v>
      </c>
      <c r="FA800" s="38">
        <v>-4.1838399999999998E-2</v>
      </c>
      <c r="FB800" s="38">
        <v>78.867930000000001</v>
      </c>
      <c r="FC800" s="38">
        <v>77.680369999999996</v>
      </c>
      <c r="FD800" s="38">
        <v>75.888499999999993</v>
      </c>
      <c r="FE800" s="38">
        <v>74.236810000000006</v>
      </c>
      <c r="FF800" s="38">
        <v>72.272360000000006</v>
      </c>
      <c r="FG800" s="38">
        <v>71.260379999999998</v>
      </c>
      <c r="FH800" s="38">
        <v>70.659980000000004</v>
      </c>
      <c r="FI800" s="38">
        <v>72.660300000000007</v>
      </c>
      <c r="FJ800" s="38">
        <v>77.287090000000006</v>
      </c>
      <c r="FK800" s="38">
        <v>82.775829999999999</v>
      </c>
      <c r="FL800" s="38">
        <v>87.545900000000003</v>
      </c>
      <c r="FM800" s="38">
        <v>91.844849999999994</v>
      </c>
      <c r="FN800" s="38">
        <v>95.927970000000002</v>
      </c>
      <c r="FO800" s="38">
        <v>99.271090000000001</v>
      </c>
      <c r="FP800" s="38">
        <v>101.8425</v>
      </c>
      <c r="FQ800" s="38">
        <v>103.1405</v>
      </c>
      <c r="FR800" s="38">
        <v>103.5159</v>
      </c>
      <c r="FS800" s="38">
        <v>103.16330000000001</v>
      </c>
      <c r="FT800" s="38">
        <v>101.7645</v>
      </c>
      <c r="FU800" s="38">
        <v>98.841359999999995</v>
      </c>
      <c r="FV800" s="38">
        <v>94.572460000000007</v>
      </c>
      <c r="FW800">
        <v>90.996690000000001</v>
      </c>
      <c r="FX800">
        <v>87.855350000000001</v>
      </c>
      <c r="FY800">
        <v>85.424289999999999</v>
      </c>
      <c r="FZ800">
        <v>7.6702000000000006E-2</v>
      </c>
      <c r="GA800">
        <v>0.59392279999999997</v>
      </c>
      <c r="GB800">
        <v>1</v>
      </c>
    </row>
    <row r="801" spans="1:184" x14ac:dyDescent="0.3">
      <c r="A801" t="s">
        <v>279</v>
      </c>
      <c r="B801" t="s">
        <v>188</v>
      </c>
      <c r="C801" t="s">
        <v>1</v>
      </c>
      <c r="D801" t="s">
        <v>1</v>
      </c>
      <c r="E801" t="s">
        <v>1</v>
      </c>
      <c r="F801" t="s">
        <v>1</v>
      </c>
      <c r="G801" t="s">
        <v>1</v>
      </c>
      <c r="H801" s="40" t="s">
        <v>1</v>
      </c>
      <c r="I801" s="18" t="s">
        <v>1</v>
      </c>
      <c r="J801" s="38" t="s">
        <v>1</v>
      </c>
      <c r="K801" s="18">
        <v>44790</v>
      </c>
      <c r="L801" s="38">
        <v>2636</v>
      </c>
      <c r="M801" s="38">
        <v>2636</v>
      </c>
      <c r="N801" s="38">
        <v>17.637270000000001</v>
      </c>
      <c r="O801" s="38">
        <v>17.062360000000002</v>
      </c>
      <c r="P801" s="38">
        <v>16.71763</v>
      </c>
      <c r="Q801" s="38">
        <v>16.67023</v>
      </c>
      <c r="R801" s="38">
        <v>17.300280000000001</v>
      </c>
      <c r="S801" s="38">
        <v>18.30067</v>
      </c>
      <c r="T801" s="38">
        <v>19.222480000000001</v>
      </c>
      <c r="U801" s="38">
        <v>21.585920000000002</v>
      </c>
      <c r="V801" s="38">
        <v>24.33052</v>
      </c>
      <c r="W801" s="38">
        <v>26.4391</v>
      </c>
      <c r="X801" s="38">
        <v>28.13053</v>
      </c>
      <c r="Y801" s="38">
        <v>29.446300000000001</v>
      </c>
      <c r="Z801" s="38">
        <v>30.424289999999999</v>
      </c>
      <c r="AA801" s="38">
        <v>31.390239999999999</v>
      </c>
      <c r="AB801" s="38">
        <v>31.88871</v>
      </c>
      <c r="AC801" s="38">
        <v>32.118879999999997</v>
      </c>
      <c r="AD801" s="38">
        <v>31.743539999999999</v>
      </c>
      <c r="AE801" s="38">
        <v>30.539770000000001</v>
      </c>
      <c r="AF801" s="38">
        <v>28.498449999999998</v>
      </c>
      <c r="AG801" s="38">
        <v>26.829080000000001</v>
      </c>
      <c r="AH801" s="38">
        <v>25.49905</v>
      </c>
      <c r="AI801" s="38">
        <v>23.000340000000001</v>
      </c>
      <c r="AJ801" s="38">
        <v>20.182230000000001</v>
      </c>
      <c r="AK801" s="38">
        <v>18.355129999999999</v>
      </c>
      <c r="AL801" s="38">
        <v>0.25706010000000001</v>
      </c>
      <c r="AM801" s="38">
        <v>0.17552100000000001</v>
      </c>
      <c r="AN801" s="38">
        <v>0.16806070000000001</v>
      </c>
      <c r="AO801" s="38">
        <v>0.1806807</v>
      </c>
      <c r="AP801" s="38">
        <v>2.3219500000000001E-2</v>
      </c>
      <c r="AQ801" s="38">
        <v>-0.1231478</v>
      </c>
      <c r="AR801" s="38">
        <v>-0.50309740000000003</v>
      </c>
      <c r="AS801" s="38">
        <v>1.2228899999999999E-2</v>
      </c>
      <c r="AT801" s="38">
        <v>-9.1316800000000004E-2</v>
      </c>
      <c r="AU801" s="38">
        <v>-0.44554949999999999</v>
      </c>
      <c r="AV801" s="38">
        <v>-0.40950140000000002</v>
      </c>
      <c r="AW801" s="38">
        <v>-0.12531239999999999</v>
      </c>
      <c r="AX801" s="38">
        <v>-5.0105700000000003E-2</v>
      </c>
      <c r="AY801" s="38">
        <v>4.0867899999999999E-2</v>
      </c>
      <c r="AZ801" s="38">
        <v>0.12750810000000001</v>
      </c>
      <c r="BA801" s="38">
        <v>0.30934099999999998</v>
      </c>
      <c r="BB801" s="38">
        <v>0.43015789999999998</v>
      </c>
      <c r="BC801" s="38">
        <v>0.45677220000000002</v>
      </c>
      <c r="BD801" s="38">
        <v>0.43804330000000002</v>
      </c>
      <c r="BE801" s="38">
        <v>0.35466340000000002</v>
      </c>
      <c r="BF801" s="38">
        <v>0.27302850000000001</v>
      </c>
      <c r="BG801" s="38">
        <v>0.58068699999999995</v>
      </c>
      <c r="BH801" s="38">
        <v>0.4564781</v>
      </c>
      <c r="BI801" s="38">
        <v>0.41648970000000002</v>
      </c>
      <c r="BJ801" s="38">
        <v>0.28703590000000001</v>
      </c>
      <c r="BK801" s="38">
        <v>0.1967846</v>
      </c>
      <c r="BL801" s="38">
        <v>0.1847723</v>
      </c>
      <c r="BM801" s="38">
        <v>0.19420180000000001</v>
      </c>
      <c r="BN801" s="38">
        <v>4.31524E-2</v>
      </c>
      <c r="BO801" s="38">
        <v>-8.5803299999999999E-2</v>
      </c>
      <c r="BP801" s="38">
        <v>-0.46389390000000003</v>
      </c>
      <c r="BQ801" s="38">
        <v>4.3905699999999999E-2</v>
      </c>
      <c r="BR801" s="38">
        <v>-6.6916199999999995E-2</v>
      </c>
      <c r="BS801" s="38">
        <v>-0.41823510000000003</v>
      </c>
      <c r="BT801" s="38">
        <v>-0.38084849999999998</v>
      </c>
      <c r="BU801" s="38">
        <v>-0.10791679999999999</v>
      </c>
      <c r="BV801" s="38">
        <v>-3.4806799999999999E-2</v>
      </c>
      <c r="BW801" s="38">
        <v>5.9169100000000002E-2</v>
      </c>
      <c r="BX801" s="38">
        <v>0.15358920000000001</v>
      </c>
      <c r="BY801" s="38">
        <v>0.36018470000000002</v>
      </c>
      <c r="BZ801" s="38">
        <v>0.49766630000000001</v>
      </c>
      <c r="CA801" s="38">
        <v>0.52338260000000003</v>
      </c>
      <c r="CB801" s="38">
        <v>0.50922520000000004</v>
      </c>
      <c r="CC801" s="38">
        <v>0.42204069999999999</v>
      </c>
      <c r="CD801" s="38">
        <v>0.34243499999999999</v>
      </c>
      <c r="CE801" s="38">
        <v>0.62836259999999999</v>
      </c>
      <c r="CF801" s="38">
        <v>0.49176110000000001</v>
      </c>
      <c r="CG801" s="38">
        <v>0.44886870000000001</v>
      </c>
      <c r="CH801" s="38">
        <v>0.30779699999999999</v>
      </c>
      <c r="CI801" s="38">
        <v>0.2115117</v>
      </c>
      <c r="CJ801" s="38">
        <v>0.19634670000000001</v>
      </c>
      <c r="CK801" s="38">
        <v>0.20356640000000001</v>
      </c>
      <c r="CL801" s="38">
        <v>5.6957899999999999E-2</v>
      </c>
      <c r="CM801" s="38">
        <v>-5.9938600000000002E-2</v>
      </c>
      <c r="CN801" s="38">
        <v>-0.43674180000000001</v>
      </c>
      <c r="CO801" s="38">
        <v>6.5845000000000001E-2</v>
      </c>
      <c r="CP801" s="38">
        <v>-5.0016499999999998E-2</v>
      </c>
      <c r="CQ801" s="38">
        <v>-0.39931729999999999</v>
      </c>
      <c r="CR801" s="38">
        <v>-0.36100359999999998</v>
      </c>
      <c r="CS801" s="38">
        <v>-9.5868700000000001E-2</v>
      </c>
      <c r="CT801" s="38">
        <v>-2.4210800000000001E-2</v>
      </c>
      <c r="CU801" s="38">
        <v>7.1844400000000003E-2</v>
      </c>
      <c r="CV801" s="38">
        <v>0.1716529</v>
      </c>
      <c r="CW801" s="38">
        <v>0.3953989</v>
      </c>
      <c r="CX801" s="38">
        <v>0.54442239999999997</v>
      </c>
      <c r="CY801" s="38">
        <v>0.56951680000000005</v>
      </c>
      <c r="CZ801" s="38">
        <v>0.55852559999999996</v>
      </c>
      <c r="DA801" s="38">
        <v>0.46870590000000001</v>
      </c>
      <c r="DB801" s="38">
        <v>0.39050580000000001</v>
      </c>
      <c r="DC801" s="38">
        <v>0.66138260000000004</v>
      </c>
      <c r="DD801" s="38">
        <v>0.51619800000000005</v>
      </c>
      <c r="DE801" s="38">
        <v>0.4712942</v>
      </c>
      <c r="DF801" s="38">
        <v>0.32855820000000002</v>
      </c>
      <c r="DG801" s="38">
        <v>0.22623879999999999</v>
      </c>
      <c r="DH801" s="38">
        <v>0.2079211</v>
      </c>
      <c r="DI801" s="38">
        <v>0.21293110000000001</v>
      </c>
      <c r="DJ801" s="38">
        <v>7.0763300000000001E-2</v>
      </c>
      <c r="DK801" s="38">
        <v>-3.4074E-2</v>
      </c>
      <c r="DL801" s="38">
        <v>-0.4095896</v>
      </c>
      <c r="DM801" s="38">
        <v>8.7784200000000007E-2</v>
      </c>
      <c r="DN801" s="38">
        <v>-3.3116800000000002E-2</v>
      </c>
      <c r="DO801" s="38">
        <v>-0.3803994</v>
      </c>
      <c r="DP801" s="38">
        <v>-0.34115869999999998</v>
      </c>
      <c r="DQ801" s="38">
        <v>-8.3820500000000006E-2</v>
      </c>
      <c r="DR801" s="38">
        <v>-1.36148E-2</v>
      </c>
      <c r="DS801" s="38">
        <v>8.4519700000000003E-2</v>
      </c>
      <c r="DT801" s="38">
        <v>0.18971650000000001</v>
      </c>
      <c r="DU801" s="38">
        <v>0.43061310000000003</v>
      </c>
      <c r="DV801" s="38">
        <v>0.5911786</v>
      </c>
      <c r="DW801" s="38">
        <v>0.61565099999999995</v>
      </c>
      <c r="DX801" s="38">
        <v>0.60782590000000003</v>
      </c>
      <c r="DY801" s="38">
        <v>0.51537120000000003</v>
      </c>
      <c r="DZ801" s="38">
        <v>0.43857649999999998</v>
      </c>
      <c r="EA801" s="38">
        <v>0.69440250000000003</v>
      </c>
      <c r="EB801" s="38">
        <v>0.54063490000000003</v>
      </c>
      <c r="EC801" s="38">
        <v>0.49371979999999999</v>
      </c>
      <c r="ED801" s="38">
        <v>0.35853400000000002</v>
      </c>
      <c r="EE801" s="38">
        <v>0.24750249999999999</v>
      </c>
      <c r="EF801" s="38">
        <v>0.22463269999999999</v>
      </c>
      <c r="EG801" s="38">
        <v>0.22645219999999999</v>
      </c>
      <c r="EH801" s="38">
        <v>9.0696200000000005E-2</v>
      </c>
      <c r="EI801" s="38">
        <v>3.2705E-3</v>
      </c>
      <c r="EJ801" s="38">
        <v>-0.3703862</v>
      </c>
      <c r="EK801" s="38">
        <v>0.119461</v>
      </c>
      <c r="EL801" s="38">
        <v>-8.7162000000000003E-3</v>
      </c>
      <c r="EM801" s="38">
        <v>-0.35308499999999998</v>
      </c>
      <c r="EN801" s="38">
        <v>-0.3125059</v>
      </c>
      <c r="EO801" s="38">
        <v>-6.6424899999999995E-2</v>
      </c>
      <c r="EP801" s="38">
        <v>1.6841E-3</v>
      </c>
      <c r="EQ801" s="38">
        <v>0.10282090000000001</v>
      </c>
      <c r="ER801" s="38">
        <v>0.21579760000000001</v>
      </c>
      <c r="ES801" s="38">
        <v>0.48145680000000002</v>
      </c>
      <c r="ET801" s="38">
        <v>0.65868700000000002</v>
      </c>
      <c r="EU801" s="38">
        <v>0.68226129999999996</v>
      </c>
      <c r="EV801" s="38">
        <v>0.6790079</v>
      </c>
      <c r="EW801" s="38">
        <v>0.58274840000000006</v>
      </c>
      <c r="EX801" s="38">
        <v>0.50798310000000002</v>
      </c>
      <c r="EY801" s="38">
        <v>0.74207809999999996</v>
      </c>
      <c r="EZ801" s="38">
        <v>0.57591780000000004</v>
      </c>
      <c r="FA801" s="38">
        <v>0.52609870000000003</v>
      </c>
      <c r="FB801" s="38">
        <v>83.502740000000003</v>
      </c>
      <c r="FC801" s="38">
        <v>81.963229999999996</v>
      </c>
      <c r="FD801" s="38">
        <v>80.323459999999997</v>
      </c>
      <c r="FE801" s="38">
        <v>78.822630000000004</v>
      </c>
      <c r="FF801" s="38">
        <v>78.30386</v>
      </c>
      <c r="FG801" s="38">
        <v>77.490070000000003</v>
      </c>
      <c r="FH801" s="38">
        <v>76.671670000000006</v>
      </c>
      <c r="FI801" s="38">
        <v>77.870800000000003</v>
      </c>
      <c r="FJ801" s="38">
        <v>81.825800000000001</v>
      </c>
      <c r="FK801" s="38">
        <v>84.712590000000006</v>
      </c>
      <c r="FL801" s="38">
        <v>87.899600000000007</v>
      </c>
      <c r="FM801" s="38">
        <v>91.492800000000003</v>
      </c>
      <c r="FN801" s="38">
        <v>95.417739999999995</v>
      </c>
      <c r="FO801" s="38">
        <v>97.265240000000006</v>
      </c>
      <c r="FP801" s="38">
        <v>98.131500000000003</v>
      </c>
      <c r="FQ801" s="38">
        <v>98.620829999999998</v>
      </c>
      <c r="FR801" s="38">
        <v>98.82056</v>
      </c>
      <c r="FS801" s="38">
        <v>98.574560000000005</v>
      </c>
      <c r="FT801" s="38">
        <v>97.683160000000001</v>
      </c>
      <c r="FU801" s="38">
        <v>95.115390000000005</v>
      </c>
      <c r="FV801" s="38">
        <v>91.754040000000003</v>
      </c>
      <c r="FW801">
        <v>88.117710000000002</v>
      </c>
      <c r="FX801">
        <v>84.950469999999996</v>
      </c>
      <c r="FY801">
        <v>82.49306</v>
      </c>
      <c r="FZ801">
        <v>8.3835699999999999E-2</v>
      </c>
      <c r="GA801">
        <v>0.561311</v>
      </c>
      <c r="GB801">
        <v>1</v>
      </c>
    </row>
    <row r="802" spans="1:184" x14ac:dyDescent="0.3">
      <c r="A802" t="s">
        <v>279</v>
      </c>
      <c r="B802" t="s">
        <v>188</v>
      </c>
      <c r="C802" t="s">
        <v>1</v>
      </c>
      <c r="D802" t="s">
        <v>1</v>
      </c>
      <c r="E802" t="s">
        <v>1</v>
      </c>
      <c r="F802" t="s">
        <v>1</v>
      </c>
      <c r="G802" t="s">
        <v>1</v>
      </c>
      <c r="H802" s="40" t="s">
        <v>1</v>
      </c>
      <c r="I802" s="18" t="s">
        <v>1</v>
      </c>
      <c r="J802" s="38" t="s">
        <v>1</v>
      </c>
      <c r="K802" s="18">
        <v>44792</v>
      </c>
      <c r="L802" s="38">
        <v>2636</v>
      </c>
      <c r="M802" s="38">
        <v>2636</v>
      </c>
      <c r="N802" s="38">
        <v>16.916149999999998</v>
      </c>
      <c r="O802" s="38">
        <v>16.330449999999999</v>
      </c>
      <c r="P802" s="38">
        <v>15.948370000000001</v>
      </c>
      <c r="Q802" s="38">
        <v>15.92093</v>
      </c>
      <c r="R802" s="38">
        <v>16.524280000000001</v>
      </c>
      <c r="S802" s="38">
        <v>17.444929999999999</v>
      </c>
      <c r="T802" s="38">
        <v>18.246279999999999</v>
      </c>
      <c r="U802" s="38">
        <v>20.442910000000001</v>
      </c>
      <c r="V802" s="38">
        <v>23.171620000000001</v>
      </c>
      <c r="W802" s="38">
        <v>25.560849999999999</v>
      </c>
      <c r="X802" s="38">
        <v>27.519539999999999</v>
      </c>
      <c r="Y802" s="38">
        <v>29.069299999999998</v>
      </c>
      <c r="Z802" s="38">
        <v>30.231400000000001</v>
      </c>
      <c r="AA802" s="38">
        <v>31.373709999999999</v>
      </c>
      <c r="AB802" s="38">
        <v>32.08549</v>
      </c>
      <c r="AC802" s="38">
        <v>32.444110000000002</v>
      </c>
      <c r="AD802" s="38">
        <v>32.13326</v>
      </c>
      <c r="AE802" s="38">
        <v>30.842680000000001</v>
      </c>
      <c r="AF802" s="38">
        <v>28.679369999999999</v>
      </c>
      <c r="AG802" s="38">
        <v>26.8629</v>
      </c>
      <c r="AH802" s="38">
        <v>25.376709999999999</v>
      </c>
      <c r="AI802" s="38">
        <v>22.807680000000001</v>
      </c>
      <c r="AJ802" s="38">
        <v>20.116230000000002</v>
      </c>
      <c r="AK802" s="38">
        <v>18.149339999999999</v>
      </c>
      <c r="AL802" s="38">
        <v>-0.1586148</v>
      </c>
      <c r="AM802" s="38">
        <v>-0.12539700000000001</v>
      </c>
      <c r="AN802" s="38">
        <v>-7.1365200000000004E-2</v>
      </c>
      <c r="AO802" s="38">
        <v>-9.5174000000000005E-3</v>
      </c>
      <c r="AP802" s="38">
        <v>-6.0990099999999998E-2</v>
      </c>
      <c r="AQ802" s="38">
        <v>-0.1378672</v>
      </c>
      <c r="AR802" s="38">
        <v>-0.34710479999999999</v>
      </c>
      <c r="AS802" s="38">
        <v>1.1370699999999999E-2</v>
      </c>
      <c r="AT802" s="38">
        <v>6.2446000000000003E-3</v>
      </c>
      <c r="AU802" s="38">
        <v>7.9534099999999996E-2</v>
      </c>
      <c r="AV802" s="38">
        <v>-2.64292E-2</v>
      </c>
      <c r="AW802" s="38">
        <v>-4.4119600000000002E-2</v>
      </c>
      <c r="AX802" s="38">
        <v>4.52585E-2</v>
      </c>
      <c r="AY802" s="38">
        <v>-0.1170042</v>
      </c>
      <c r="AZ802" s="38">
        <v>-0.1514964</v>
      </c>
      <c r="BA802" s="38">
        <v>-0.21534320000000001</v>
      </c>
      <c r="BB802" s="38">
        <v>-5.1305900000000002E-2</v>
      </c>
      <c r="BC802" s="38">
        <v>-1.36423E-2</v>
      </c>
      <c r="BD802" s="38">
        <v>4.7112500000000002E-2</v>
      </c>
      <c r="BE802" s="38">
        <v>-1.4303099999999999E-2</v>
      </c>
      <c r="BF802" s="38">
        <v>-9.0229599999999993E-2</v>
      </c>
      <c r="BG802" s="38">
        <v>0.11999849999999999</v>
      </c>
      <c r="BH802" s="38">
        <v>0.14707770000000001</v>
      </c>
      <c r="BI802" s="38">
        <v>0.1013942</v>
      </c>
      <c r="BJ802" s="38">
        <v>-0.11281040000000001</v>
      </c>
      <c r="BK802" s="38">
        <v>-8.7064100000000005E-2</v>
      </c>
      <c r="BL802" s="38">
        <v>-4.5260500000000002E-2</v>
      </c>
      <c r="BM802" s="38">
        <v>1.24178E-2</v>
      </c>
      <c r="BN802" s="38">
        <v>-3.1794200000000002E-2</v>
      </c>
      <c r="BO802" s="38">
        <v>-9.6343399999999996E-2</v>
      </c>
      <c r="BP802" s="38">
        <v>-0.26269110000000001</v>
      </c>
      <c r="BQ802" s="38">
        <v>4.9993599999999999E-2</v>
      </c>
      <c r="BR802" s="38">
        <v>4.8398400000000001E-2</v>
      </c>
      <c r="BS802" s="38">
        <v>0.1245539</v>
      </c>
      <c r="BT802" s="38">
        <v>1.25883E-2</v>
      </c>
      <c r="BU802" s="38">
        <v>-5.9711E-3</v>
      </c>
      <c r="BV802" s="38">
        <v>6.4117900000000005E-2</v>
      </c>
      <c r="BW802" s="38">
        <v>-8.6813500000000002E-2</v>
      </c>
      <c r="BX802" s="38">
        <v>-0.10044260000000001</v>
      </c>
      <c r="BY802" s="38">
        <v>-0.16508239999999999</v>
      </c>
      <c r="BZ802" s="38">
        <v>2.5176999999999999E-3</v>
      </c>
      <c r="CA802" s="38">
        <v>4.3767899999999998E-2</v>
      </c>
      <c r="CB802" s="38">
        <v>8.9511599999999997E-2</v>
      </c>
      <c r="CC802" s="38">
        <v>4.1047800000000002E-2</v>
      </c>
      <c r="CD802" s="38">
        <v>-3.3004899999999997E-2</v>
      </c>
      <c r="CE802" s="38">
        <v>0.1810409</v>
      </c>
      <c r="CF802" s="38">
        <v>0.18971270000000001</v>
      </c>
      <c r="CG802" s="38">
        <v>0.1323396</v>
      </c>
      <c r="CH802" s="38">
        <v>-8.1086400000000003E-2</v>
      </c>
      <c r="CI802" s="38">
        <v>-6.0514800000000001E-2</v>
      </c>
      <c r="CJ802" s="38">
        <v>-2.71804E-2</v>
      </c>
      <c r="CK802" s="38">
        <v>2.7610099999999999E-2</v>
      </c>
      <c r="CL802" s="38">
        <v>-1.1573200000000001E-2</v>
      </c>
      <c r="CM802" s="38">
        <v>-6.7584199999999997E-2</v>
      </c>
      <c r="CN802" s="38">
        <v>-0.20422650000000001</v>
      </c>
      <c r="CO802" s="38">
        <v>7.6743699999999998E-2</v>
      </c>
      <c r="CP802" s="38">
        <v>7.7593999999999996E-2</v>
      </c>
      <c r="CQ802" s="38">
        <v>0.1557345</v>
      </c>
      <c r="CR802" s="38">
        <v>3.96117E-2</v>
      </c>
      <c r="CS802" s="38">
        <v>2.04505E-2</v>
      </c>
      <c r="CT802" s="38">
        <v>7.7179899999999996E-2</v>
      </c>
      <c r="CU802" s="38">
        <v>-6.5903500000000004E-2</v>
      </c>
      <c r="CV802" s="38">
        <v>-6.5082799999999996E-2</v>
      </c>
      <c r="CW802" s="38">
        <v>-0.1302719</v>
      </c>
      <c r="CX802" s="38">
        <v>3.9795799999999999E-2</v>
      </c>
      <c r="CY802" s="38">
        <v>8.3530099999999996E-2</v>
      </c>
      <c r="CZ802" s="38">
        <v>0.118877</v>
      </c>
      <c r="DA802" s="38">
        <v>7.9383800000000004E-2</v>
      </c>
      <c r="DB802" s="38">
        <v>6.6287000000000004E-3</v>
      </c>
      <c r="DC802" s="38">
        <v>0.22331870000000001</v>
      </c>
      <c r="DD802" s="38">
        <v>0.21924160000000001</v>
      </c>
      <c r="DE802" s="38">
        <v>0.1537723</v>
      </c>
      <c r="DF802" s="38">
        <v>-4.9362400000000001E-2</v>
      </c>
      <c r="DG802" s="38">
        <v>-3.3965599999999999E-2</v>
      </c>
      <c r="DH802" s="38">
        <v>-9.1003999999999998E-3</v>
      </c>
      <c r="DI802" s="38">
        <v>4.2802399999999997E-2</v>
      </c>
      <c r="DJ802" s="38">
        <v>8.6478000000000006E-3</v>
      </c>
      <c r="DK802" s="38">
        <v>-3.8824900000000002E-2</v>
      </c>
      <c r="DL802" s="38">
        <v>-0.1457618</v>
      </c>
      <c r="DM802" s="38">
        <v>0.10349369999999999</v>
      </c>
      <c r="DN802" s="38">
        <v>0.1067896</v>
      </c>
      <c r="DO802" s="38">
        <v>0.186915</v>
      </c>
      <c r="DP802" s="38">
        <v>6.6635100000000003E-2</v>
      </c>
      <c r="DQ802" s="38">
        <v>4.6871999999999997E-2</v>
      </c>
      <c r="DR802" s="38">
        <v>9.02419E-2</v>
      </c>
      <c r="DS802" s="38">
        <v>-4.4993499999999999E-2</v>
      </c>
      <c r="DT802" s="38">
        <v>-2.9723099999999999E-2</v>
      </c>
      <c r="DU802" s="38">
        <v>-9.5461500000000005E-2</v>
      </c>
      <c r="DV802" s="38">
        <v>7.7073799999999998E-2</v>
      </c>
      <c r="DW802" s="38">
        <v>0.12329229999999999</v>
      </c>
      <c r="DX802" s="38">
        <v>0.1482425</v>
      </c>
      <c r="DY802" s="38">
        <v>0.1177197</v>
      </c>
      <c r="DZ802" s="38">
        <v>4.6262400000000002E-2</v>
      </c>
      <c r="EA802" s="38">
        <v>0.26559660000000002</v>
      </c>
      <c r="EB802" s="38">
        <v>0.2487704</v>
      </c>
      <c r="EC802" s="38">
        <v>0.175205</v>
      </c>
      <c r="ED802" s="38">
        <v>-3.558E-3</v>
      </c>
      <c r="EE802" s="38">
        <v>4.3673000000000002E-3</v>
      </c>
      <c r="EF802" s="38">
        <v>1.70043E-2</v>
      </c>
      <c r="EG802" s="38">
        <v>6.4737699999999995E-2</v>
      </c>
      <c r="EH802" s="38">
        <v>3.7843700000000001E-2</v>
      </c>
      <c r="EI802" s="38">
        <v>2.6987999999999999E-3</v>
      </c>
      <c r="EJ802" s="38">
        <v>-6.1348199999999999E-2</v>
      </c>
      <c r="EK802" s="38">
        <v>0.14211660000000001</v>
      </c>
      <c r="EL802" s="38">
        <v>0.1489434</v>
      </c>
      <c r="EM802" s="38">
        <v>0.2319348</v>
      </c>
      <c r="EN802" s="38">
        <v>0.1056526</v>
      </c>
      <c r="EO802" s="38">
        <v>8.5020499999999999E-2</v>
      </c>
      <c r="EP802" s="38">
        <v>0.1091013</v>
      </c>
      <c r="EQ802" s="38">
        <v>-1.48028E-2</v>
      </c>
      <c r="ER802" s="38">
        <v>2.13308E-2</v>
      </c>
      <c r="ES802" s="38">
        <v>-4.5200700000000003E-2</v>
      </c>
      <c r="ET802" s="38">
        <v>0.1308974</v>
      </c>
      <c r="EU802" s="38">
        <v>0.18070259999999999</v>
      </c>
      <c r="EV802" s="38">
        <v>0.19064159999999999</v>
      </c>
      <c r="EW802" s="38">
        <v>0.17307069999999999</v>
      </c>
      <c r="EX802" s="38">
        <v>0.103487</v>
      </c>
      <c r="EY802" s="38">
        <v>0.32663900000000001</v>
      </c>
      <c r="EZ802" s="38">
        <v>0.29140549999999998</v>
      </c>
      <c r="FA802" s="38">
        <v>0.20615040000000001</v>
      </c>
      <c r="FB802" s="38">
        <v>79.722170000000006</v>
      </c>
      <c r="FC802" s="38">
        <v>78.220860000000002</v>
      </c>
      <c r="FD802" s="38">
        <v>76.290409999999994</v>
      </c>
      <c r="FE802" s="38">
        <v>74.480379999999997</v>
      </c>
      <c r="FF802" s="38">
        <v>72.637259999999998</v>
      </c>
      <c r="FG802" s="38">
        <v>71.871570000000006</v>
      </c>
      <c r="FH802" s="38">
        <v>70.845789999999994</v>
      </c>
      <c r="FI802" s="38">
        <v>72.704449999999994</v>
      </c>
      <c r="FJ802" s="38">
        <v>76.316760000000002</v>
      </c>
      <c r="FK802" s="38">
        <v>80.455830000000006</v>
      </c>
      <c r="FL802" s="38">
        <v>85.063829999999996</v>
      </c>
      <c r="FM802" s="38">
        <v>89.316029999999998</v>
      </c>
      <c r="FN802" s="38">
        <v>92.88485</v>
      </c>
      <c r="FO802" s="38">
        <v>95.864159999999998</v>
      </c>
      <c r="FP802" s="38">
        <v>98.869600000000005</v>
      </c>
      <c r="FQ802" s="38">
        <v>100.6451</v>
      </c>
      <c r="FR802" s="38">
        <v>101.24079999999999</v>
      </c>
      <c r="FS802" s="38">
        <v>100.46210000000001</v>
      </c>
      <c r="FT802" s="38">
        <v>98.360320000000002</v>
      </c>
      <c r="FU802" s="38">
        <v>95.093440000000001</v>
      </c>
      <c r="FV802" s="38">
        <v>90.853160000000003</v>
      </c>
      <c r="FW802">
        <v>87.455539999999999</v>
      </c>
      <c r="FX802">
        <v>84.618960000000001</v>
      </c>
      <c r="FY802">
        <v>81.708770000000001</v>
      </c>
      <c r="FZ802">
        <v>6.1332499999999998E-2</v>
      </c>
      <c r="GA802">
        <v>0.45947969999999999</v>
      </c>
      <c r="GB802">
        <v>1</v>
      </c>
    </row>
    <row r="803" spans="1:184" x14ac:dyDescent="0.3">
      <c r="A803" t="s">
        <v>279</v>
      </c>
      <c r="B803" t="s">
        <v>188</v>
      </c>
      <c r="C803" t="s">
        <v>1</v>
      </c>
      <c r="D803" t="s">
        <v>1</v>
      </c>
      <c r="E803" t="s">
        <v>1</v>
      </c>
      <c r="F803" t="s">
        <v>1</v>
      </c>
      <c r="G803" t="s">
        <v>1</v>
      </c>
      <c r="H803" s="40" t="s">
        <v>1</v>
      </c>
      <c r="I803" s="18" t="s">
        <v>1</v>
      </c>
      <c r="J803" s="38" t="s">
        <v>1</v>
      </c>
      <c r="K803" s="18">
        <v>44805</v>
      </c>
      <c r="L803" s="38">
        <v>2635</v>
      </c>
      <c r="M803" s="38">
        <v>2635</v>
      </c>
      <c r="N803" s="38">
        <v>16.22334</v>
      </c>
      <c r="O803" s="38">
        <v>15.724919999999999</v>
      </c>
      <c r="P803" s="38">
        <v>15.456630000000001</v>
      </c>
      <c r="Q803" s="38">
        <v>15.45026</v>
      </c>
      <c r="R803" s="38">
        <v>16.05688</v>
      </c>
      <c r="S803" s="38">
        <v>16.98011</v>
      </c>
      <c r="T803" s="38">
        <v>17.849080000000001</v>
      </c>
      <c r="U803" s="38">
        <v>19.995470000000001</v>
      </c>
      <c r="V803" s="38">
        <v>22.67924</v>
      </c>
      <c r="W803" s="38">
        <v>25.153890000000001</v>
      </c>
      <c r="X803" s="38">
        <v>27.192519999999998</v>
      </c>
      <c r="Y803" s="38">
        <v>28.714790000000001</v>
      </c>
      <c r="Z803" s="38">
        <v>29.81832</v>
      </c>
      <c r="AA803" s="38">
        <v>31.016290000000001</v>
      </c>
      <c r="AB803" s="38">
        <v>31.73612</v>
      </c>
      <c r="AC803" s="38">
        <v>32.154530000000001</v>
      </c>
      <c r="AD803" s="38">
        <v>31.88382</v>
      </c>
      <c r="AE803" s="38">
        <v>30.53875</v>
      </c>
      <c r="AF803" s="38">
        <v>28.481439999999999</v>
      </c>
      <c r="AG803" s="38">
        <v>26.582249999999998</v>
      </c>
      <c r="AH803" s="38">
        <v>25.0837</v>
      </c>
      <c r="AI803" s="38">
        <v>22.511949999999999</v>
      </c>
      <c r="AJ803" s="38">
        <v>19.78051</v>
      </c>
      <c r="AK803" s="38">
        <v>17.932279999999999</v>
      </c>
      <c r="AL803" s="38">
        <v>-8.9135500000000006E-2</v>
      </c>
      <c r="AM803" s="38">
        <v>-6.0254200000000001E-2</v>
      </c>
      <c r="AN803" s="38">
        <v>-0.1027105</v>
      </c>
      <c r="AO803" s="38">
        <v>-6.9910700000000006E-2</v>
      </c>
      <c r="AP803" s="38">
        <v>4.2722099999999999E-2</v>
      </c>
      <c r="AQ803" s="38">
        <v>-0.20497360000000001</v>
      </c>
      <c r="AR803" s="38">
        <v>-0.60782639999999999</v>
      </c>
      <c r="AS803" s="38">
        <v>0.1539238</v>
      </c>
      <c r="AT803" s="38">
        <v>0.12603110000000001</v>
      </c>
      <c r="AU803" s="38">
        <v>0.13316310000000001</v>
      </c>
      <c r="AV803" s="38">
        <v>0.2353142</v>
      </c>
      <c r="AW803" s="38">
        <v>0.1760179</v>
      </c>
      <c r="AX803" s="38">
        <v>-2.6470400000000002E-2</v>
      </c>
      <c r="AY803" s="38">
        <v>-0.13120699999999999</v>
      </c>
      <c r="AZ803" s="38">
        <v>-0.18660599999999999</v>
      </c>
      <c r="BA803" s="38">
        <v>-0.27704669999999998</v>
      </c>
      <c r="BB803" s="38">
        <v>-0.19224759999999999</v>
      </c>
      <c r="BC803" s="38">
        <v>-0.41113820000000001</v>
      </c>
      <c r="BD803" s="38">
        <v>-0.3141545</v>
      </c>
      <c r="BE803" s="38">
        <v>-0.64850410000000003</v>
      </c>
      <c r="BF803" s="38">
        <v>-0.31018459999999998</v>
      </c>
      <c r="BG803" s="38">
        <v>-0.1526226</v>
      </c>
      <c r="BH803" s="38">
        <v>-0.14375660000000001</v>
      </c>
      <c r="BI803" s="38">
        <v>-0.15052589999999999</v>
      </c>
      <c r="BJ803" s="38">
        <v>-6.3179600000000002E-2</v>
      </c>
      <c r="BK803" s="38">
        <v>-4.0794999999999998E-2</v>
      </c>
      <c r="BL803" s="38">
        <v>-8.5024299999999997E-2</v>
      </c>
      <c r="BM803" s="38">
        <v>-6.0616200000000002E-2</v>
      </c>
      <c r="BN803" s="38">
        <v>5.5609400000000003E-2</v>
      </c>
      <c r="BO803" s="38">
        <v>-0.18166450000000001</v>
      </c>
      <c r="BP803" s="38">
        <v>-0.55886970000000002</v>
      </c>
      <c r="BQ803" s="38">
        <v>0.1832521</v>
      </c>
      <c r="BR803" s="38">
        <v>0.15119869999999999</v>
      </c>
      <c r="BS803" s="38">
        <v>0.15614620000000001</v>
      </c>
      <c r="BT803" s="38">
        <v>0.25852940000000002</v>
      </c>
      <c r="BU803" s="38">
        <v>0.19503670000000001</v>
      </c>
      <c r="BV803" s="38">
        <v>-1.26132E-2</v>
      </c>
      <c r="BW803" s="38">
        <v>-0.107345</v>
      </c>
      <c r="BX803" s="38">
        <v>-0.15424579999999999</v>
      </c>
      <c r="BY803" s="38">
        <v>-0.22827210000000001</v>
      </c>
      <c r="BZ803" s="38">
        <v>-0.13921800000000001</v>
      </c>
      <c r="CA803" s="38">
        <v>-0.36085529999999999</v>
      </c>
      <c r="CB803" s="38">
        <v>-0.26487319999999998</v>
      </c>
      <c r="CC803" s="38">
        <v>-0.59767669999999995</v>
      </c>
      <c r="CD803" s="38">
        <v>-0.25317299999999998</v>
      </c>
      <c r="CE803" s="38">
        <v>-0.1050649</v>
      </c>
      <c r="CF803" s="38">
        <v>-0.10124950000000001</v>
      </c>
      <c r="CG803" s="38">
        <v>-0.1092904</v>
      </c>
      <c r="CH803" s="38">
        <v>-4.5202699999999998E-2</v>
      </c>
      <c r="CI803" s="38">
        <v>-2.7317600000000001E-2</v>
      </c>
      <c r="CJ803" s="38">
        <v>-7.2774900000000003E-2</v>
      </c>
      <c r="CK803" s="38">
        <v>-5.4178799999999999E-2</v>
      </c>
      <c r="CL803" s="38">
        <v>6.4535099999999998E-2</v>
      </c>
      <c r="CM803" s="38">
        <v>-0.16552059999999999</v>
      </c>
      <c r="CN803" s="38">
        <v>-0.52496240000000005</v>
      </c>
      <c r="CO803" s="38">
        <v>0.20356489999999999</v>
      </c>
      <c r="CP803" s="38">
        <v>0.1686298</v>
      </c>
      <c r="CQ803" s="38">
        <v>0.1720642</v>
      </c>
      <c r="CR803" s="38">
        <v>0.27460820000000002</v>
      </c>
      <c r="CS803" s="38">
        <v>0.20820910000000001</v>
      </c>
      <c r="CT803" s="38">
        <v>-3.0157999999999999E-3</v>
      </c>
      <c r="CU803" s="38">
        <v>-9.0818300000000005E-2</v>
      </c>
      <c r="CV803" s="38">
        <v>-0.13183320000000001</v>
      </c>
      <c r="CW803" s="38">
        <v>-0.19449089999999999</v>
      </c>
      <c r="CX803" s="38">
        <v>-0.10248989999999999</v>
      </c>
      <c r="CY803" s="38">
        <v>-0.32602940000000002</v>
      </c>
      <c r="CZ803" s="38">
        <v>-0.2307411</v>
      </c>
      <c r="DA803" s="38">
        <v>-0.56247380000000002</v>
      </c>
      <c r="DB803" s="38">
        <v>-0.21368699999999999</v>
      </c>
      <c r="DC803" s="38">
        <v>-7.2126499999999996E-2</v>
      </c>
      <c r="DD803" s="38">
        <v>-7.1809100000000001E-2</v>
      </c>
      <c r="DE803" s="38">
        <v>-8.0730800000000005E-2</v>
      </c>
      <c r="DF803" s="38">
        <v>-2.7225699999999999E-2</v>
      </c>
      <c r="DG803" s="38">
        <v>-1.38403E-2</v>
      </c>
      <c r="DH803" s="38">
        <v>-6.0525500000000003E-2</v>
      </c>
      <c r="DI803" s="38">
        <v>-4.7741499999999999E-2</v>
      </c>
      <c r="DJ803" s="38">
        <v>7.3460700000000004E-2</v>
      </c>
      <c r="DK803" s="38">
        <v>-0.1493767</v>
      </c>
      <c r="DL803" s="38">
        <v>-0.49105510000000002</v>
      </c>
      <c r="DM803" s="38">
        <v>0.22387760000000001</v>
      </c>
      <c r="DN803" s="38">
        <v>0.1860608</v>
      </c>
      <c r="DO803" s="38">
        <v>0.18798219999999999</v>
      </c>
      <c r="DP803" s="38">
        <v>0.29068690000000003</v>
      </c>
      <c r="DQ803" s="38">
        <v>0.22138150000000001</v>
      </c>
      <c r="DR803" s="38">
        <v>6.5816E-3</v>
      </c>
      <c r="DS803" s="38">
        <v>-7.4291499999999996E-2</v>
      </c>
      <c r="DT803" s="38">
        <v>-0.10942060000000001</v>
      </c>
      <c r="DU803" s="38">
        <v>-0.16070980000000001</v>
      </c>
      <c r="DV803" s="38">
        <v>-6.5761799999999995E-2</v>
      </c>
      <c r="DW803" s="38">
        <v>-0.29120360000000001</v>
      </c>
      <c r="DX803" s="38">
        <v>-0.19660900000000001</v>
      </c>
      <c r="DY803" s="38">
        <v>-0.52727089999999999</v>
      </c>
      <c r="DZ803" s="38">
        <v>-0.17420099999999999</v>
      </c>
      <c r="EA803" s="38">
        <v>-3.9188199999999999E-2</v>
      </c>
      <c r="EB803" s="38">
        <v>-4.2368799999999998E-2</v>
      </c>
      <c r="EC803" s="38">
        <v>-5.2171200000000001E-2</v>
      </c>
      <c r="ED803" s="38">
        <v>-1.2699E-3</v>
      </c>
      <c r="EE803" s="38">
        <v>5.6188999999999996E-3</v>
      </c>
      <c r="EF803" s="38">
        <v>-4.28394E-2</v>
      </c>
      <c r="EG803" s="38">
        <v>-3.8446899999999999E-2</v>
      </c>
      <c r="EH803" s="38">
        <v>8.6347999999999994E-2</v>
      </c>
      <c r="EI803" s="38">
        <v>-0.1260675</v>
      </c>
      <c r="EJ803" s="38">
        <v>-0.4420983</v>
      </c>
      <c r="EK803" s="38">
        <v>0.25320589999999998</v>
      </c>
      <c r="EL803" s="38">
        <v>0.21122840000000001</v>
      </c>
      <c r="EM803" s="38">
        <v>0.21096529999999999</v>
      </c>
      <c r="EN803" s="38">
        <v>0.31390210000000002</v>
      </c>
      <c r="EO803" s="38">
        <v>0.24040030000000001</v>
      </c>
      <c r="EP803" s="38">
        <v>2.04388E-2</v>
      </c>
      <c r="EQ803" s="38">
        <v>-5.0429599999999998E-2</v>
      </c>
      <c r="ER803" s="38">
        <v>-7.7060500000000004E-2</v>
      </c>
      <c r="ES803" s="38">
        <v>-0.1119352</v>
      </c>
      <c r="ET803" s="38">
        <v>-1.2732200000000001E-2</v>
      </c>
      <c r="EU803" s="38">
        <v>-0.24092069999999999</v>
      </c>
      <c r="EV803" s="38">
        <v>-0.14732770000000001</v>
      </c>
      <c r="EW803" s="38">
        <v>-0.47644340000000002</v>
      </c>
      <c r="EX803" s="38">
        <v>-0.1171895</v>
      </c>
      <c r="EY803" s="38">
        <v>8.3695999999999996E-3</v>
      </c>
      <c r="EZ803" s="38">
        <v>1.383E-4</v>
      </c>
      <c r="FA803" s="38">
        <v>-1.0935800000000001E-2</v>
      </c>
      <c r="FB803" s="38">
        <v>77.793279999999996</v>
      </c>
      <c r="FC803" s="38">
        <v>75.79025</v>
      </c>
      <c r="FD803" s="38">
        <v>74.095979999999997</v>
      </c>
      <c r="FE803" s="38">
        <v>72.834559999999996</v>
      </c>
      <c r="FF803" s="38">
        <v>71.621889999999993</v>
      </c>
      <c r="FG803" s="38">
        <v>70.30592</v>
      </c>
      <c r="FH803" s="38">
        <v>69.692260000000005</v>
      </c>
      <c r="FI803" s="38">
        <v>71.433390000000003</v>
      </c>
      <c r="FJ803" s="38">
        <v>76.063550000000006</v>
      </c>
      <c r="FK803" s="38">
        <v>81.374049999999997</v>
      </c>
      <c r="FL803" s="38">
        <v>86.408649999999994</v>
      </c>
      <c r="FM803" s="38">
        <v>90.763109999999998</v>
      </c>
      <c r="FN803" s="38">
        <v>94.662909999999997</v>
      </c>
      <c r="FO803" s="38">
        <v>97.801569999999998</v>
      </c>
      <c r="FP803" s="38">
        <v>100.4358</v>
      </c>
      <c r="FQ803" s="38">
        <v>102.0818</v>
      </c>
      <c r="FR803" s="38">
        <v>102.5523</v>
      </c>
      <c r="FS803" s="38">
        <v>101.8698</v>
      </c>
      <c r="FT803" s="38">
        <v>100.5406</v>
      </c>
      <c r="FU803" s="38">
        <v>96.274010000000004</v>
      </c>
      <c r="FV803" s="38">
        <v>91.789720000000003</v>
      </c>
      <c r="FW803">
        <v>87.629080000000002</v>
      </c>
      <c r="FX803">
        <v>85.233099999999993</v>
      </c>
      <c r="FY803">
        <v>83.276650000000004</v>
      </c>
      <c r="FZ803">
        <v>6.3208600000000004E-2</v>
      </c>
      <c r="GA803">
        <v>0.47297319999999998</v>
      </c>
      <c r="GB803">
        <v>1</v>
      </c>
    </row>
    <row r="804" spans="1:184" x14ac:dyDescent="0.3">
      <c r="A804" t="s">
        <v>279</v>
      </c>
      <c r="B804" t="s">
        <v>188</v>
      </c>
      <c r="C804" t="s">
        <v>1</v>
      </c>
      <c r="D804" t="s">
        <v>1</v>
      </c>
      <c r="E804" t="s">
        <v>1</v>
      </c>
      <c r="F804" t="s">
        <v>1</v>
      </c>
      <c r="G804" t="s">
        <v>1</v>
      </c>
      <c r="H804" s="40" t="s">
        <v>1</v>
      </c>
      <c r="I804" s="18" t="s">
        <v>1</v>
      </c>
      <c r="J804" s="38" t="s">
        <v>1</v>
      </c>
      <c r="K804" s="18">
        <v>44809</v>
      </c>
      <c r="L804" s="38">
        <v>2634</v>
      </c>
      <c r="M804" s="38">
        <v>2634</v>
      </c>
      <c r="N804" s="38">
        <v>17.577000000000002</v>
      </c>
      <c r="O804" s="38">
        <v>16.856010000000001</v>
      </c>
      <c r="P804" s="38">
        <v>16.409780000000001</v>
      </c>
      <c r="Q804" s="38">
        <v>16.211880000000001</v>
      </c>
      <c r="R804" s="38">
        <v>16.465060000000001</v>
      </c>
      <c r="S804" s="38">
        <v>16.902729999999998</v>
      </c>
      <c r="T804" s="38">
        <v>17.03744</v>
      </c>
      <c r="U804" s="38">
        <v>19.034800000000001</v>
      </c>
      <c r="V804" s="38">
        <v>21.74803</v>
      </c>
      <c r="W804" s="38">
        <v>24.175219999999999</v>
      </c>
      <c r="X804" s="38">
        <v>26.204640000000001</v>
      </c>
      <c r="Y804" s="38">
        <v>27.59787</v>
      </c>
      <c r="Z804" s="38">
        <v>28.779140000000002</v>
      </c>
      <c r="AA804" s="38">
        <v>29.712219999999999</v>
      </c>
      <c r="AB804" s="38">
        <v>30.257380000000001</v>
      </c>
      <c r="AC804" s="38">
        <v>30.561170000000001</v>
      </c>
      <c r="AD804" s="38">
        <v>30.317419999999998</v>
      </c>
      <c r="AE804" s="38">
        <v>29.508759999999999</v>
      </c>
      <c r="AF804" s="38">
        <v>28.21762</v>
      </c>
      <c r="AG804" s="38">
        <v>26.784300000000002</v>
      </c>
      <c r="AH804" s="38">
        <v>25.71594</v>
      </c>
      <c r="AI804" s="38">
        <v>23.49541</v>
      </c>
      <c r="AJ804" s="38">
        <v>20.73705</v>
      </c>
      <c r="AK804" s="38">
        <v>18.956610000000001</v>
      </c>
      <c r="AL804" s="38">
        <v>0.27320640000000002</v>
      </c>
      <c r="AM804" s="38">
        <v>8.1406800000000001E-2</v>
      </c>
      <c r="AN804" s="38">
        <v>2.3633600000000001E-2</v>
      </c>
      <c r="AO804" s="38">
        <v>-0.10997</v>
      </c>
      <c r="AP804" s="38">
        <v>-0.33237699999999998</v>
      </c>
      <c r="AQ804" s="38">
        <v>-0.72000730000000002</v>
      </c>
      <c r="AR804" s="38">
        <v>-1.3803190000000001</v>
      </c>
      <c r="AS804" s="38">
        <v>-0.15207989999999999</v>
      </c>
      <c r="AT804" s="38">
        <v>0.53502559999999999</v>
      </c>
      <c r="AU804" s="38">
        <v>0.28437689999999999</v>
      </c>
      <c r="AV804" s="38">
        <v>5.1572199999999999E-2</v>
      </c>
      <c r="AW804" s="38">
        <v>-7.0330100000000006E-2</v>
      </c>
      <c r="AX804" s="38">
        <v>-7.2421200000000005E-2</v>
      </c>
      <c r="AY804" s="38">
        <v>-0.1639852</v>
      </c>
      <c r="AZ804" s="38">
        <v>-0.26154759999999999</v>
      </c>
      <c r="BA804" s="38">
        <v>-0.168516</v>
      </c>
      <c r="BB804" s="38">
        <v>-0.1059237</v>
      </c>
      <c r="BC804" s="38">
        <v>-0.38518999999999998</v>
      </c>
      <c r="BD804" s="38">
        <v>-0.52902669999999996</v>
      </c>
      <c r="BE804" s="38">
        <v>-1.2404310000000001</v>
      </c>
      <c r="BF804" s="38">
        <v>-0.83777009999999996</v>
      </c>
      <c r="BG804" s="38">
        <v>-0.39109100000000002</v>
      </c>
      <c r="BH804" s="38">
        <v>-0.374085</v>
      </c>
      <c r="BI804" s="38">
        <v>-0.32226070000000001</v>
      </c>
      <c r="BJ804" s="38">
        <v>0.3260343</v>
      </c>
      <c r="BK804" s="38">
        <v>0.12809309999999999</v>
      </c>
      <c r="BL804" s="38">
        <v>5.0450700000000001E-2</v>
      </c>
      <c r="BM804" s="38">
        <v>-6.7616499999999996E-2</v>
      </c>
      <c r="BN804" s="38">
        <v>-0.293298</v>
      </c>
      <c r="BO804" s="38">
        <v>-0.6339515</v>
      </c>
      <c r="BP804" s="38">
        <v>-1.2465090000000001</v>
      </c>
      <c r="BQ804" s="38">
        <v>-8.0163200000000004E-2</v>
      </c>
      <c r="BR804" s="38">
        <v>0.5998734</v>
      </c>
      <c r="BS804" s="38">
        <v>0.36168640000000002</v>
      </c>
      <c r="BT804" s="38">
        <v>0.1410768</v>
      </c>
      <c r="BU804" s="38">
        <v>-3.0483199999999998E-2</v>
      </c>
      <c r="BV804" s="38">
        <v>-3.9183099999999998E-2</v>
      </c>
      <c r="BW804" s="38">
        <v>-0.12197470000000001</v>
      </c>
      <c r="BX804" s="38">
        <v>-0.1745883</v>
      </c>
      <c r="BY804" s="38">
        <v>-4.9655499999999998E-2</v>
      </c>
      <c r="BZ804" s="38">
        <v>2.6713799999999999E-2</v>
      </c>
      <c r="CA804" s="38">
        <v>-0.25590259999999998</v>
      </c>
      <c r="CB804" s="38">
        <v>-0.3796542</v>
      </c>
      <c r="CC804" s="38">
        <v>-1.077998</v>
      </c>
      <c r="CD804" s="38">
        <v>-0.63812449999999998</v>
      </c>
      <c r="CE804" s="38">
        <v>-0.23108709999999999</v>
      </c>
      <c r="CF804" s="38">
        <v>-0.2217375</v>
      </c>
      <c r="CG804" s="38">
        <v>-0.19233140000000001</v>
      </c>
      <c r="CH804" s="38">
        <v>0.36262280000000002</v>
      </c>
      <c r="CI804" s="38">
        <v>0.16042790000000001</v>
      </c>
      <c r="CJ804" s="38">
        <v>6.9024199999999994E-2</v>
      </c>
      <c r="CK804" s="38">
        <v>-3.82826E-2</v>
      </c>
      <c r="CL804" s="38">
        <v>-0.26623200000000002</v>
      </c>
      <c r="CM804" s="38">
        <v>-0.57434949999999996</v>
      </c>
      <c r="CN804" s="38">
        <v>-1.153832</v>
      </c>
      <c r="CO804" s="38">
        <v>-3.03538E-2</v>
      </c>
      <c r="CP804" s="38">
        <v>0.64478690000000005</v>
      </c>
      <c r="CQ804" s="38">
        <v>0.41523080000000001</v>
      </c>
      <c r="CR804" s="38">
        <v>0.20306750000000001</v>
      </c>
      <c r="CS804" s="38">
        <v>-2.8852999999999999E-3</v>
      </c>
      <c r="CT804" s="38">
        <v>-1.61624E-2</v>
      </c>
      <c r="CU804" s="38">
        <v>-9.2878299999999997E-2</v>
      </c>
      <c r="CV804" s="38">
        <v>-0.1143605</v>
      </c>
      <c r="CW804" s="38">
        <v>3.2666800000000003E-2</v>
      </c>
      <c r="CX804" s="38">
        <v>0.11857819999999999</v>
      </c>
      <c r="CY804" s="38">
        <v>-0.1663586</v>
      </c>
      <c r="CZ804" s="38">
        <v>-0.27619919999999998</v>
      </c>
      <c r="DA804" s="38">
        <v>-0.96549770000000001</v>
      </c>
      <c r="DB804" s="38">
        <v>-0.49985059999999998</v>
      </c>
      <c r="DC804" s="38">
        <v>-0.120269</v>
      </c>
      <c r="DD804" s="38">
        <v>-0.11622200000000001</v>
      </c>
      <c r="DE804" s="38">
        <v>-0.10234269999999999</v>
      </c>
      <c r="DF804" s="38">
        <v>0.39921119999999999</v>
      </c>
      <c r="DG804" s="38">
        <v>0.19276260000000001</v>
      </c>
      <c r="DH804" s="38">
        <v>8.7597700000000001E-2</v>
      </c>
      <c r="DI804" s="38">
        <v>-8.9485999999999993E-3</v>
      </c>
      <c r="DJ804" s="38">
        <v>-0.23916599999999999</v>
      </c>
      <c r="DK804" s="38">
        <v>-0.51474759999999997</v>
      </c>
      <c r="DL804" s="38">
        <v>-1.061156</v>
      </c>
      <c r="DM804" s="38">
        <v>1.9455500000000001E-2</v>
      </c>
      <c r="DN804" s="38">
        <v>0.68970039999999999</v>
      </c>
      <c r="DO804" s="38">
        <v>0.4687752</v>
      </c>
      <c r="DP804" s="38">
        <v>0.26505810000000002</v>
      </c>
      <c r="DQ804" s="38">
        <v>2.4712499999999998E-2</v>
      </c>
      <c r="DR804" s="38">
        <v>6.8582000000000001E-3</v>
      </c>
      <c r="DS804" s="38">
        <v>-6.3782000000000005E-2</v>
      </c>
      <c r="DT804" s="38">
        <v>-5.4132800000000002E-2</v>
      </c>
      <c r="DU804" s="38">
        <v>0.1149892</v>
      </c>
      <c r="DV804" s="38">
        <v>0.21044260000000001</v>
      </c>
      <c r="DW804" s="38">
        <v>-7.6814599999999997E-2</v>
      </c>
      <c r="DX804" s="38">
        <v>-0.17274419999999999</v>
      </c>
      <c r="DY804" s="38">
        <v>-0.85299729999999996</v>
      </c>
      <c r="DZ804" s="38">
        <v>-0.36157669999999997</v>
      </c>
      <c r="EA804" s="38">
        <v>-9.4508000000000005E-3</v>
      </c>
      <c r="EB804" s="38">
        <v>-1.07066E-2</v>
      </c>
      <c r="EC804" s="38">
        <v>-1.23541E-2</v>
      </c>
      <c r="ED804" s="38">
        <v>0.45203919999999997</v>
      </c>
      <c r="EE804" s="38">
        <v>0.23944889999999999</v>
      </c>
      <c r="EF804" s="38">
        <v>0.1144148</v>
      </c>
      <c r="EG804" s="38">
        <v>3.3404900000000001E-2</v>
      </c>
      <c r="EH804" s="38">
        <v>-0.20008709999999999</v>
      </c>
      <c r="EI804" s="38">
        <v>-0.42869180000000001</v>
      </c>
      <c r="EJ804" s="38">
        <v>-0.92734589999999995</v>
      </c>
      <c r="EK804" s="38">
        <v>9.1372300000000004E-2</v>
      </c>
      <c r="EL804" s="38">
        <v>0.7545482</v>
      </c>
      <c r="EM804" s="38">
        <v>0.54608469999999998</v>
      </c>
      <c r="EN804" s="38">
        <v>0.35456270000000001</v>
      </c>
      <c r="EO804" s="38">
        <v>6.4559400000000003E-2</v>
      </c>
      <c r="EP804" s="38">
        <v>4.0096399999999997E-2</v>
      </c>
      <c r="EQ804" s="38">
        <v>-2.17714E-2</v>
      </c>
      <c r="ER804" s="38">
        <v>3.2826500000000002E-2</v>
      </c>
      <c r="ES804" s="38">
        <v>0.23384959999999999</v>
      </c>
      <c r="ET804" s="38">
        <v>0.3430802</v>
      </c>
      <c r="EU804" s="38">
        <v>5.2472699999999997E-2</v>
      </c>
      <c r="EV804" s="38">
        <v>-2.3371699999999999E-2</v>
      </c>
      <c r="EW804" s="38">
        <v>-0.69056459999999997</v>
      </c>
      <c r="EX804" s="38">
        <v>-0.1619312</v>
      </c>
      <c r="EY804" s="38">
        <v>0.15055299999999999</v>
      </c>
      <c r="EZ804" s="38">
        <v>0.14164089999999999</v>
      </c>
      <c r="FA804" s="38">
        <v>0.1175752</v>
      </c>
      <c r="FB804" s="38">
        <v>83.611980000000003</v>
      </c>
      <c r="FC804" s="38">
        <v>82.364559999999997</v>
      </c>
      <c r="FD804" s="38">
        <v>80.536990000000003</v>
      </c>
      <c r="FE804" s="38">
        <v>79.019099999999995</v>
      </c>
      <c r="FF804" s="38">
        <v>77.86345</v>
      </c>
      <c r="FG804" s="38">
        <v>76.931880000000007</v>
      </c>
      <c r="FH804" s="38">
        <v>75.685209999999998</v>
      </c>
      <c r="FI804" s="38">
        <v>76.295150000000007</v>
      </c>
      <c r="FJ804" s="38">
        <v>80.873909999999995</v>
      </c>
      <c r="FK804" s="38">
        <v>86.605559999999997</v>
      </c>
      <c r="FL804" s="38">
        <v>91.739410000000007</v>
      </c>
      <c r="FM804" s="38">
        <v>95.803299999999993</v>
      </c>
      <c r="FN804" s="38">
        <v>99.839960000000005</v>
      </c>
      <c r="FO804" s="38">
        <v>103.04389999999999</v>
      </c>
      <c r="FP804" s="38">
        <v>105.0843</v>
      </c>
      <c r="FQ804" s="38">
        <v>106.6275</v>
      </c>
      <c r="FR804" s="38">
        <v>107.2739</v>
      </c>
      <c r="FS804" s="38">
        <v>106.76560000000001</v>
      </c>
      <c r="FT804" s="38">
        <v>104.6026</v>
      </c>
      <c r="FU804" s="38">
        <v>100.12479999999999</v>
      </c>
      <c r="FV804" s="38">
        <v>97.071669999999997</v>
      </c>
      <c r="FW804">
        <v>93.647069999999999</v>
      </c>
      <c r="FX804">
        <v>90.330640000000002</v>
      </c>
      <c r="FY804">
        <v>88.60145</v>
      </c>
      <c r="FZ804">
        <v>0.1841419</v>
      </c>
      <c r="GA804">
        <v>2.8061410000000002</v>
      </c>
      <c r="GB804">
        <v>1</v>
      </c>
    </row>
    <row r="805" spans="1:184" x14ac:dyDescent="0.3">
      <c r="A805" t="s">
        <v>279</v>
      </c>
      <c r="B805" t="s">
        <v>188</v>
      </c>
      <c r="C805" t="s">
        <v>1</v>
      </c>
      <c r="D805" t="s">
        <v>1</v>
      </c>
      <c r="E805" t="s">
        <v>1</v>
      </c>
      <c r="F805" t="s">
        <v>1</v>
      </c>
      <c r="G805" t="s">
        <v>1</v>
      </c>
      <c r="H805" s="40" t="s">
        <v>1</v>
      </c>
      <c r="I805" s="18" t="s">
        <v>1</v>
      </c>
      <c r="J805" s="38" t="s">
        <v>1</v>
      </c>
      <c r="K805" s="18">
        <v>44810</v>
      </c>
      <c r="L805" s="38">
        <v>2634</v>
      </c>
      <c r="M805" s="38">
        <v>2634</v>
      </c>
      <c r="N805" s="38">
        <v>18.306909999999998</v>
      </c>
      <c r="O805" s="38">
        <v>17.704540000000001</v>
      </c>
      <c r="P805" s="38">
        <v>17.354869999999998</v>
      </c>
      <c r="Q805" s="38">
        <v>17.365829999999999</v>
      </c>
      <c r="R805" s="38">
        <v>18.075369999999999</v>
      </c>
      <c r="S805" s="38">
        <v>19.164660000000001</v>
      </c>
      <c r="T805" s="38">
        <v>20.12649</v>
      </c>
      <c r="U805" s="38">
        <v>22.64988</v>
      </c>
      <c r="V805" s="38">
        <v>25.761399999999998</v>
      </c>
      <c r="W805" s="38">
        <v>28.401330000000002</v>
      </c>
      <c r="X805" s="38">
        <v>30.418150000000001</v>
      </c>
      <c r="Y805" s="38">
        <v>32.052959999999999</v>
      </c>
      <c r="Z805" s="38">
        <v>33.134010000000004</v>
      </c>
      <c r="AA805" s="38">
        <v>34.337040000000002</v>
      </c>
      <c r="AB805" s="38">
        <v>35.026899999999998</v>
      </c>
      <c r="AC805" s="38">
        <v>35.258270000000003</v>
      </c>
      <c r="AD805" s="38">
        <v>34.826979999999999</v>
      </c>
      <c r="AE805" s="38">
        <v>33.404209999999999</v>
      </c>
      <c r="AF805" s="38">
        <v>31.15607</v>
      </c>
      <c r="AG805" s="38">
        <v>29.240760000000002</v>
      </c>
      <c r="AH805" s="38">
        <v>27.598030000000001</v>
      </c>
      <c r="AI805" s="38">
        <v>24.790600000000001</v>
      </c>
      <c r="AJ805" s="38">
        <v>21.854050000000001</v>
      </c>
      <c r="AK805" s="38">
        <v>19.8337</v>
      </c>
      <c r="AL805" s="38">
        <v>0.19971839999999999</v>
      </c>
      <c r="AM805" s="38">
        <v>8.3577799999999994E-2</v>
      </c>
      <c r="AN805" s="38">
        <v>6.72793E-2</v>
      </c>
      <c r="AO805" s="38">
        <v>8.4574999999999997E-2</v>
      </c>
      <c r="AP805" s="38">
        <v>6.3194100000000003E-2</v>
      </c>
      <c r="AQ805" s="38">
        <v>1.55757E-2</v>
      </c>
      <c r="AR805" s="38">
        <v>-0.74216119999999997</v>
      </c>
      <c r="AS805" s="38">
        <v>-3.1811899999999997E-2</v>
      </c>
      <c r="AT805" s="38">
        <v>-3.3554899999999999E-2</v>
      </c>
      <c r="AU805" s="38">
        <v>-0.3551803</v>
      </c>
      <c r="AV805" s="38">
        <v>-0.56110300000000002</v>
      </c>
      <c r="AW805" s="38">
        <v>-0.37389889999999998</v>
      </c>
      <c r="AX805" s="38">
        <v>-0.24398059999999999</v>
      </c>
      <c r="AY805" s="38">
        <v>0.25730540000000002</v>
      </c>
      <c r="AZ805" s="38">
        <v>0.69733650000000003</v>
      </c>
      <c r="BA805" s="38">
        <v>0.90200009999999997</v>
      </c>
      <c r="BB805" s="38">
        <v>1.246272</v>
      </c>
      <c r="BC805" s="38">
        <v>0.81238560000000004</v>
      </c>
      <c r="BD805" s="38">
        <v>0.6941022</v>
      </c>
      <c r="BE805" s="38">
        <v>-0.25392819999999999</v>
      </c>
      <c r="BF805" s="38">
        <v>-1.29807E-2</v>
      </c>
      <c r="BG805" s="38">
        <v>-0.1358634</v>
      </c>
      <c r="BH805" s="38">
        <v>-0.21024300000000001</v>
      </c>
      <c r="BI805" s="38">
        <v>-0.28696880000000002</v>
      </c>
      <c r="BJ805" s="38">
        <v>0.25498389999999999</v>
      </c>
      <c r="BK805" s="38">
        <v>0.12904889999999999</v>
      </c>
      <c r="BL805" s="38">
        <v>0.1091438</v>
      </c>
      <c r="BM805" s="38">
        <v>0.1162641</v>
      </c>
      <c r="BN805" s="38">
        <v>0.1006538</v>
      </c>
      <c r="BO805" s="38">
        <v>7.1826399999999999E-2</v>
      </c>
      <c r="BP805" s="38">
        <v>-0.63311539999999999</v>
      </c>
      <c r="BQ805" s="38">
        <v>2.6197700000000001E-2</v>
      </c>
      <c r="BR805" s="38">
        <v>1.92722E-2</v>
      </c>
      <c r="BS805" s="38">
        <v>-0.29988379999999998</v>
      </c>
      <c r="BT805" s="38">
        <v>-0.49099429999999999</v>
      </c>
      <c r="BU805" s="38">
        <v>-0.3216215</v>
      </c>
      <c r="BV805" s="38">
        <v>-0.20105410000000001</v>
      </c>
      <c r="BW805" s="38">
        <v>0.29744939999999997</v>
      </c>
      <c r="BX805" s="38">
        <v>0.75413220000000003</v>
      </c>
      <c r="BY805" s="38">
        <v>0.98319440000000002</v>
      </c>
      <c r="BZ805" s="38">
        <v>1.3498110000000001</v>
      </c>
      <c r="CA805" s="38">
        <v>0.92748660000000005</v>
      </c>
      <c r="CB805" s="38">
        <v>0.82054640000000001</v>
      </c>
      <c r="CC805" s="38">
        <v>-0.1220875</v>
      </c>
      <c r="CD805" s="38">
        <v>0.1121521</v>
      </c>
      <c r="CE805" s="38">
        <v>-2.48408E-2</v>
      </c>
      <c r="CF805" s="38">
        <v>-0.1219937</v>
      </c>
      <c r="CG805" s="38">
        <v>-0.21151890000000001</v>
      </c>
      <c r="CH805" s="38">
        <v>0.29326059999999998</v>
      </c>
      <c r="CI805" s="38">
        <v>0.16054209999999999</v>
      </c>
      <c r="CJ805" s="38">
        <v>0.13813909999999999</v>
      </c>
      <c r="CK805" s="38">
        <v>0.1382118</v>
      </c>
      <c r="CL805" s="38">
        <v>0.12659819999999999</v>
      </c>
      <c r="CM805" s="38">
        <v>0.1107855</v>
      </c>
      <c r="CN805" s="38">
        <v>-0.55759049999999999</v>
      </c>
      <c r="CO805" s="38">
        <v>6.6374900000000001E-2</v>
      </c>
      <c r="CP805" s="38">
        <v>5.586E-2</v>
      </c>
      <c r="CQ805" s="38">
        <v>-0.26158569999999998</v>
      </c>
      <c r="CR805" s="38">
        <v>-0.44243710000000003</v>
      </c>
      <c r="CS805" s="38">
        <v>-0.28541440000000001</v>
      </c>
      <c r="CT805" s="38">
        <v>-0.17132330000000001</v>
      </c>
      <c r="CU805" s="38">
        <v>0.32525300000000001</v>
      </c>
      <c r="CV805" s="38">
        <v>0.79346879999999997</v>
      </c>
      <c r="CW805" s="38">
        <v>1.0394289999999999</v>
      </c>
      <c r="CX805" s="38">
        <v>1.421521</v>
      </c>
      <c r="CY805" s="38">
        <v>1.0072049999999999</v>
      </c>
      <c r="CZ805" s="38">
        <v>0.90812130000000002</v>
      </c>
      <c r="DA805" s="38">
        <v>-3.07751E-2</v>
      </c>
      <c r="DB805" s="38">
        <v>0.19881869999999999</v>
      </c>
      <c r="DC805" s="38">
        <v>5.2053200000000001E-2</v>
      </c>
      <c r="DD805" s="38">
        <v>-6.08724E-2</v>
      </c>
      <c r="DE805" s="38">
        <v>-0.1592624</v>
      </c>
      <c r="DF805" s="38">
        <v>0.33153729999999998</v>
      </c>
      <c r="DG805" s="38">
        <v>0.19203519999999999</v>
      </c>
      <c r="DH805" s="38">
        <v>0.16713430000000001</v>
      </c>
      <c r="DI805" s="38">
        <v>0.16015950000000001</v>
      </c>
      <c r="DJ805" s="38">
        <v>0.1525427</v>
      </c>
      <c r="DK805" s="38">
        <v>0.14974460000000001</v>
      </c>
      <c r="DL805" s="38">
        <v>-0.48206569999999999</v>
      </c>
      <c r="DM805" s="38">
        <v>0.1065522</v>
      </c>
      <c r="DN805" s="38">
        <v>9.24479E-2</v>
      </c>
      <c r="DO805" s="38">
        <v>-0.2232875</v>
      </c>
      <c r="DP805" s="38">
        <v>-0.39388000000000001</v>
      </c>
      <c r="DQ805" s="38">
        <v>-0.24920719999999999</v>
      </c>
      <c r="DR805" s="38">
        <v>-0.14159250000000001</v>
      </c>
      <c r="DS805" s="38">
        <v>0.3530566</v>
      </c>
      <c r="DT805" s="38">
        <v>0.83280529999999997</v>
      </c>
      <c r="DU805" s="38">
        <v>1.095664</v>
      </c>
      <c r="DV805" s="38">
        <v>1.4932319999999999</v>
      </c>
      <c r="DW805" s="38">
        <v>1.086924</v>
      </c>
      <c r="DX805" s="38">
        <v>0.99569609999999997</v>
      </c>
      <c r="DY805" s="38">
        <v>6.0537399999999998E-2</v>
      </c>
      <c r="DZ805" s="38">
        <v>0.2854853</v>
      </c>
      <c r="EA805" s="38">
        <v>0.12894710000000001</v>
      </c>
      <c r="EB805" s="38">
        <v>2.4879999999999998E-4</v>
      </c>
      <c r="EC805" s="38">
        <v>-0.10700610000000001</v>
      </c>
      <c r="ED805" s="38">
        <v>0.3868028</v>
      </c>
      <c r="EE805" s="38">
        <v>0.2375063</v>
      </c>
      <c r="EF805" s="38">
        <v>0.20899880000000001</v>
      </c>
      <c r="EG805" s="38">
        <v>0.19184860000000001</v>
      </c>
      <c r="EH805" s="38">
        <v>0.19000239999999999</v>
      </c>
      <c r="EI805" s="38">
        <v>0.20599529999999999</v>
      </c>
      <c r="EJ805" s="38">
        <v>-0.37301980000000001</v>
      </c>
      <c r="EK805" s="38">
        <v>0.16456170000000001</v>
      </c>
      <c r="EL805" s="38">
        <v>0.14527499999999999</v>
      </c>
      <c r="EM805" s="38">
        <v>-0.167991</v>
      </c>
      <c r="EN805" s="38">
        <v>-0.32377119999999998</v>
      </c>
      <c r="EO805" s="38">
        <v>-0.19692979999999999</v>
      </c>
      <c r="EP805" s="38">
        <v>-9.8666000000000004E-2</v>
      </c>
      <c r="EQ805" s="38">
        <v>0.39320050000000001</v>
      </c>
      <c r="ER805" s="38">
        <v>0.88960110000000003</v>
      </c>
      <c r="ES805" s="38">
        <v>1.176858</v>
      </c>
      <c r="ET805" s="38">
        <v>1.59677</v>
      </c>
      <c r="EU805" s="38">
        <v>1.2020249999999999</v>
      </c>
      <c r="EV805" s="38">
        <v>1.1221399999999999</v>
      </c>
      <c r="EW805" s="38">
        <v>0.1923781</v>
      </c>
      <c r="EX805" s="38">
        <v>0.41061809999999999</v>
      </c>
      <c r="EY805" s="38">
        <v>0.23996970000000001</v>
      </c>
      <c r="EZ805" s="38">
        <v>8.8498099999999996E-2</v>
      </c>
      <c r="FA805" s="38">
        <v>-3.1556099999999997E-2</v>
      </c>
      <c r="FB805" s="38">
        <v>85.549679999999995</v>
      </c>
      <c r="FC805" s="38">
        <v>84.107810000000001</v>
      </c>
      <c r="FD805" s="38">
        <v>82.51867</v>
      </c>
      <c r="FE805" s="38">
        <v>81.437290000000004</v>
      </c>
      <c r="FF805" s="38">
        <v>80.300120000000007</v>
      </c>
      <c r="FG805" s="38">
        <v>79.767319999999998</v>
      </c>
      <c r="FH805" s="38">
        <v>79.139150000000001</v>
      </c>
      <c r="FI805" s="38">
        <v>81.178110000000004</v>
      </c>
      <c r="FJ805" s="38">
        <v>85.993799999999993</v>
      </c>
      <c r="FK805" s="38">
        <v>91.930369999999996</v>
      </c>
      <c r="FL805" s="38">
        <v>96.624549999999999</v>
      </c>
      <c r="FM805" s="38">
        <v>101.181</v>
      </c>
      <c r="FN805" s="38">
        <v>104.49590000000001</v>
      </c>
      <c r="FO805" s="38">
        <v>107.6033</v>
      </c>
      <c r="FP805" s="38">
        <v>109.76779999999999</v>
      </c>
      <c r="FQ805" s="38">
        <v>111.4671</v>
      </c>
      <c r="FR805" s="38">
        <v>111.60599999999999</v>
      </c>
      <c r="FS805" s="38">
        <v>110.349</v>
      </c>
      <c r="FT805" s="38">
        <v>107.6288</v>
      </c>
      <c r="FU805" s="38">
        <v>102.18219999999999</v>
      </c>
      <c r="FV805" s="38">
        <v>97.479550000000003</v>
      </c>
      <c r="FW805">
        <v>94.625860000000003</v>
      </c>
      <c r="FX805">
        <v>92.882409999999993</v>
      </c>
      <c r="FY805">
        <v>90.11703</v>
      </c>
      <c r="FZ805">
        <v>0.14675869999999999</v>
      </c>
      <c r="GA805">
        <v>1.073353</v>
      </c>
      <c r="GB805">
        <v>1</v>
      </c>
    </row>
    <row r="806" spans="1:184" x14ac:dyDescent="0.3">
      <c r="A806" t="s">
        <v>279</v>
      </c>
      <c r="B806" t="s">
        <v>188</v>
      </c>
      <c r="C806" t="s">
        <v>1</v>
      </c>
      <c r="D806" t="s">
        <v>1</v>
      </c>
      <c r="E806" t="s">
        <v>1</v>
      </c>
      <c r="F806" t="s">
        <v>1</v>
      </c>
      <c r="G806" t="s">
        <v>1</v>
      </c>
      <c r="H806" s="40" t="s">
        <v>1</v>
      </c>
      <c r="I806" s="18" t="s">
        <v>1</v>
      </c>
      <c r="J806" s="38" t="s">
        <v>1</v>
      </c>
      <c r="K806" s="18">
        <v>44811</v>
      </c>
      <c r="L806" s="38">
        <v>2634</v>
      </c>
      <c r="M806" s="38">
        <v>2634</v>
      </c>
      <c r="N806" s="38">
        <v>18.999310000000001</v>
      </c>
      <c r="O806" s="38">
        <v>18.299530000000001</v>
      </c>
      <c r="P806" s="38">
        <v>17.896719999999998</v>
      </c>
      <c r="Q806" s="38">
        <v>17.795860000000001</v>
      </c>
      <c r="R806" s="38">
        <v>18.5215</v>
      </c>
      <c r="S806" s="38">
        <v>19.580079999999999</v>
      </c>
      <c r="T806" s="38">
        <v>20.528780000000001</v>
      </c>
      <c r="U806" s="38">
        <v>23.027799999999999</v>
      </c>
      <c r="V806" s="38">
        <v>25.981680000000001</v>
      </c>
      <c r="W806" s="38">
        <v>28.53293</v>
      </c>
      <c r="X806" s="38">
        <v>30.473890000000001</v>
      </c>
      <c r="Y806" s="38">
        <v>31.829619999999998</v>
      </c>
      <c r="Z806" s="38">
        <v>32.784759999999999</v>
      </c>
      <c r="AA806" s="38">
        <v>33.774740000000001</v>
      </c>
      <c r="AB806" s="38">
        <v>34.316510000000001</v>
      </c>
      <c r="AC806" s="38">
        <v>34.602519999999998</v>
      </c>
      <c r="AD806" s="38">
        <v>34.136659999999999</v>
      </c>
      <c r="AE806" s="38">
        <v>32.643410000000003</v>
      </c>
      <c r="AF806" s="38">
        <v>30.27542</v>
      </c>
      <c r="AG806" s="38">
        <v>28.335730000000002</v>
      </c>
      <c r="AH806" s="38">
        <v>26.969200000000001</v>
      </c>
      <c r="AI806" s="38">
        <v>24.463819999999998</v>
      </c>
      <c r="AJ806" s="38">
        <v>21.535699999999999</v>
      </c>
      <c r="AK806" s="38">
        <v>19.491569999999999</v>
      </c>
      <c r="AL806" s="38">
        <v>-2.60133E-2</v>
      </c>
      <c r="AM806" s="38">
        <v>-8.1999500000000003E-2</v>
      </c>
      <c r="AN806" s="38">
        <v>-3.2096800000000002E-2</v>
      </c>
      <c r="AO806" s="38">
        <v>-1.15114E-2</v>
      </c>
      <c r="AP806" s="38">
        <v>7.71482E-2</v>
      </c>
      <c r="AQ806" s="38">
        <v>-0.14450250000000001</v>
      </c>
      <c r="AR806" s="38">
        <v>-0.87844750000000005</v>
      </c>
      <c r="AS806" s="38">
        <v>5.1877899999999998E-2</v>
      </c>
      <c r="AT806" s="38">
        <v>5.3202800000000001E-2</v>
      </c>
      <c r="AU806" s="38">
        <v>-3.5695600000000001E-2</v>
      </c>
      <c r="AV806" s="38">
        <v>-0.1543313</v>
      </c>
      <c r="AW806" s="38">
        <v>-0.17576559999999999</v>
      </c>
      <c r="AX806" s="38">
        <v>-4.4990200000000001E-2</v>
      </c>
      <c r="AY806" s="38">
        <v>0.1065654</v>
      </c>
      <c r="AZ806" s="38">
        <v>0.17104179999999999</v>
      </c>
      <c r="BA806" s="38">
        <v>0.18253059999999999</v>
      </c>
      <c r="BB806" s="38">
        <v>0.32731700000000002</v>
      </c>
      <c r="BC806" s="38">
        <v>0.27790949999999998</v>
      </c>
      <c r="BD806" s="38">
        <v>0.21660399999999999</v>
      </c>
      <c r="BE806" s="38">
        <v>-0.58024699999999996</v>
      </c>
      <c r="BF806" s="38">
        <v>-3.4139299999999997E-2</v>
      </c>
      <c r="BG806" s="38">
        <v>0.24366570000000001</v>
      </c>
      <c r="BH806" s="38">
        <v>7.7510800000000005E-2</v>
      </c>
      <c r="BI806" s="38">
        <v>-4.3965799999999999E-2</v>
      </c>
      <c r="BJ806" s="38">
        <v>2.4673E-2</v>
      </c>
      <c r="BK806" s="38">
        <v>-4.7415899999999997E-2</v>
      </c>
      <c r="BL806" s="38">
        <v>-6.8329000000000003E-3</v>
      </c>
      <c r="BM806" s="38">
        <v>8.5640000000000004E-3</v>
      </c>
      <c r="BN806" s="38">
        <v>0.1071894</v>
      </c>
      <c r="BO806" s="38">
        <v>-9.0185600000000005E-2</v>
      </c>
      <c r="BP806" s="38">
        <v>-0.79329640000000001</v>
      </c>
      <c r="BQ806" s="38">
        <v>9.9098900000000004E-2</v>
      </c>
      <c r="BR806" s="38">
        <v>9.6049300000000004E-2</v>
      </c>
      <c r="BS806" s="38">
        <v>1.8985E-3</v>
      </c>
      <c r="BT806" s="38">
        <v>-0.1055556</v>
      </c>
      <c r="BU806" s="38">
        <v>-0.13639129999999999</v>
      </c>
      <c r="BV806" s="38">
        <v>-1.48045E-2</v>
      </c>
      <c r="BW806" s="38">
        <v>0.1347468</v>
      </c>
      <c r="BX806" s="38">
        <v>0.21678130000000001</v>
      </c>
      <c r="BY806" s="38">
        <v>0.26952419999999999</v>
      </c>
      <c r="BZ806" s="38">
        <v>0.43259209999999998</v>
      </c>
      <c r="CA806" s="38">
        <v>0.38921840000000002</v>
      </c>
      <c r="CB806" s="38">
        <v>0.34358359999999999</v>
      </c>
      <c r="CC806" s="38">
        <v>-0.456791</v>
      </c>
      <c r="CD806" s="38">
        <v>9.22626E-2</v>
      </c>
      <c r="CE806" s="38">
        <v>0.33682289999999998</v>
      </c>
      <c r="CF806" s="38">
        <v>0.14849509999999999</v>
      </c>
      <c r="CG806" s="38">
        <v>1.4914500000000001E-2</v>
      </c>
      <c r="CH806" s="38">
        <v>5.9778100000000001E-2</v>
      </c>
      <c r="CI806" s="38">
        <v>-2.3463399999999999E-2</v>
      </c>
      <c r="CJ806" s="38">
        <v>1.06648E-2</v>
      </c>
      <c r="CK806" s="38">
        <v>2.2468100000000001E-2</v>
      </c>
      <c r="CL806" s="38">
        <v>0.12799579999999999</v>
      </c>
      <c r="CM806" s="38">
        <v>-5.2565899999999999E-2</v>
      </c>
      <c r="CN806" s="38">
        <v>-0.734321</v>
      </c>
      <c r="CO806" s="38">
        <v>0.131804</v>
      </c>
      <c r="CP806" s="38">
        <v>0.12572469999999999</v>
      </c>
      <c r="CQ806" s="38">
        <v>2.7935999999999999E-2</v>
      </c>
      <c r="CR806" s="38">
        <v>-7.1773699999999996E-2</v>
      </c>
      <c r="CS806" s="38">
        <v>-0.1091208</v>
      </c>
      <c r="CT806" s="38">
        <v>6.1019999999999998E-3</v>
      </c>
      <c r="CU806" s="38">
        <v>0.15426519999999999</v>
      </c>
      <c r="CV806" s="38">
        <v>0.2484604</v>
      </c>
      <c r="CW806" s="38">
        <v>0.32977580000000001</v>
      </c>
      <c r="CX806" s="38">
        <v>0.50550539999999999</v>
      </c>
      <c r="CY806" s="38">
        <v>0.46631060000000002</v>
      </c>
      <c r="CZ806" s="38">
        <v>0.4315293</v>
      </c>
      <c r="DA806" s="38">
        <v>-0.3712857</v>
      </c>
      <c r="DB806" s="38">
        <v>0.1798082</v>
      </c>
      <c r="DC806" s="38">
        <v>0.40134330000000001</v>
      </c>
      <c r="DD806" s="38">
        <v>0.19765859999999999</v>
      </c>
      <c r="DE806" s="38">
        <v>5.5694899999999999E-2</v>
      </c>
      <c r="DF806" s="38">
        <v>9.4883200000000001E-2</v>
      </c>
      <c r="DG806" s="38">
        <v>4.8910000000000002E-4</v>
      </c>
      <c r="DH806" s="38">
        <v>2.8162599999999999E-2</v>
      </c>
      <c r="DI806" s="38">
        <v>3.63722E-2</v>
      </c>
      <c r="DJ806" s="38">
        <v>0.1488023</v>
      </c>
      <c r="DK806" s="38">
        <v>-1.49462E-2</v>
      </c>
      <c r="DL806" s="38">
        <v>-0.67534559999999999</v>
      </c>
      <c r="DM806" s="38">
        <v>0.16450919999999999</v>
      </c>
      <c r="DN806" s="38">
        <v>0.15540019999999999</v>
      </c>
      <c r="DO806" s="38">
        <v>5.3973599999999997E-2</v>
      </c>
      <c r="DP806" s="38">
        <v>-3.7991900000000002E-2</v>
      </c>
      <c r="DQ806" s="38">
        <v>-8.1850300000000001E-2</v>
      </c>
      <c r="DR806" s="38">
        <v>2.7008600000000001E-2</v>
      </c>
      <c r="DS806" s="38">
        <v>0.17378350000000001</v>
      </c>
      <c r="DT806" s="38">
        <v>0.28013939999999998</v>
      </c>
      <c r="DU806" s="38">
        <v>0.39002730000000002</v>
      </c>
      <c r="DV806" s="38">
        <v>0.5784186</v>
      </c>
      <c r="DW806" s="38">
        <v>0.54340290000000002</v>
      </c>
      <c r="DX806" s="38">
        <v>0.51947500000000002</v>
      </c>
      <c r="DY806" s="38">
        <v>-0.28578049999999999</v>
      </c>
      <c r="DZ806" s="38">
        <v>0.26735370000000003</v>
      </c>
      <c r="EA806" s="38">
        <v>0.46586369999999999</v>
      </c>
      <c r="EB806" s="38">
        <v>0.24682219999999999</v>
      </c>
      <c r="EC806" s="38">
        <v>9.6475199999999997E-2</v>
      </c>
      <c r="ED806" s="38">
        <v>0.14556949999999999</v>
      </c>
      <c r="EE806" s="38">
        <v>3.5072699999999998E-2</v>
      </c>
      <c r="EF806" s="38">
        <v>5.3426500000000002E-2</v>
      </c>
      <c r="EG806" s="38">
        <v>5.6447600000000001E-2</v>
      </c>
      <c r="EH806" s="38">
        <v>0.17884340000000001</v>
      </c>
      <c r="EI806" s="38">
        <v>3.9370599999999999E-2</v>
      </c>
      <c r="EJ806" s="38">
        <v>-0.59019449999999996</v>
      </c>
      <c r="EK806" s="38">
        <v>0.21173020000000001</v>
      </c>
      <c r="EL806" s="38">
        <v>0.1982467</v>
      </c>
      <c r="EM806" s="38">
        <v>9.1567700000000002E-2</v>
      </c>
      <c r="EN806" s="38">
        <v>1.07838E-2</v>
      </c>
      <c r="EO806" s="38">
        <v>-4.2476E-2</v>
      </c>
      <c r="EP806" s="38">
        <v>5.7194300000000003E-2</v>
      </c>
      <c r="EQ806" s="38">
        <v>0.2019649</v>
      </c>
      <c r="ER806" s="38">
        <v>0.32587890000000003</v>
      </c>
      <c r="ES806" s="38">
        <v>0.47702090000000003</v>
      </c>
      <c r="ET806" s="38">
        <v>0.68369380000000002</v>
      </c>
      <c r="EU806" s="38">
        <v>0.65471179999999995</v>
      </c>
      <c r="EV806" s="38">
        <v>0.64645459999999999</v>
      </c>
      <c r="EW806" s="38">
        <v>-0.16232440000000001</v>
      </c>
      <c r="EX806" s="38">
        <v>0.39375559999999998</v>
      </c>
      <c r="EY806" s="38">
        <v>0.55902090000000004</v>
      </c>
      <c r="EZ806" s="38">
        <v>0.31780649999999999</v>
      </c>
      <c r="FA806" s="38">
        <v>0.15535560000000001</v>
      </c>
      <c r="FB806" s="38">
        <v>88.639600000000002</v>
      </c>
      <c r="FC806" s="38">
        <v>86.957470000000001</v>
      </c>
      <c r="FD806" s="38">
        <v>84.278739999999999</v>
      </c>
      <c r="FE806" s="38">
        <v>82.994659999999996</v>
      </c>
      <c r="FF806" s="38">
        <v>81.683300000000003</v>
      </c>
      <c r="FG806" s="38">
        <v>79.622309999999999</v>
      </c>
      <c r="FH806" s="38">
        <v>78.890230000000003</v>
      </c>
      <c r="FI806" s="38">
        <v>79.504729999999995</v>
      </c>
      <c r="FJ806" s="38">
        <v>84.241069999999993</v>
      </c>
      <c r="FK806" s="38">
        <v>89.851650000000006</v>
      </c>
      <c r="FL806" s="38">
        <v>95.244050000000001</v>
      </c>
      <c r="FM806" s="38">
        <v>98.983890000000002</v>
      </c>
      <c r="FN806" s="38">
        <v>102.36799999999999</v>
      </c>
      <c r="FO806" s="38">
        <v>104.8484</v>
      </c>
      <c r="FP806" s="38">
        <v>106.5701</v>
      </c>
      <c r="FQ806" s="38">
        <v>107.7159</v>
      </c>
      <c r="FR806" s="38">
        <v>107.6506</v>
      </c>
      <c r="FS806" s="38">
        <v>106.08620000000001</v>
      </c>
      <c r="FT806" s="38">
        <v>103.05800000000001</v>
      </c>
      <c r="FU806" s="38">
        <v>98.868639999999999</v>
      </c>
      <c r="FV806" s="38">
        <v>95.863780000000006</v>
      </c>
      <c r="FW806">
        <v>93.726070000000007</v>
      </c>
      <c r="FX806">
        <v>90.985190000000003</v>
      </c>
      <c r="FY806">
        <v>87.834620000000001</v>
      </c>
      <c r="FZ806">
        <v>0.1505263</v>
      </c>
      <c r="GA806">
        <v>1.094403</v>
      </c>
      <c r="GB806">
        <v>1</v>
      </c>
    </row>
    <row r="807" spans="1:184" x14ac:dyDescent="0.3">
      <c r="A807" t="s">
        <v>279</v>
      </c>
      <c r="B807" t="s">
        <v>188</v>
      </c>
      <c r="C807" t="s">
        <v>1</v>
      </c>
      <c r="D807" t="s">
        <v>1</v>
      </c>
      <c r="E807" t="s">
        <v>1</v>
      </c>
      <c r="F807" t="s">
        <v>1</v>
      </c>
      <c r="G807" t="s">
        <v>1</v>
      </c>
      <c r="H807" s="40" t="s">
        <v>1</v>
      </c>
      <c r="I807" s="18" t="s">
        <v>1</v>
      </c>
      <c r="J807" s="38" t="s">
        <v>1</v>
      </c>
      <c r="K807" s="18" t="s">
        <v>2</v>
      </c>
      <c r="L807" s="38">
        <v>2647</v>
      </c>
      <c r="M807" s="38">
        <v>2647</v>
      </c>
      <c r="N807" s="38">
        <v>16.9557</v>
      </c>
      <c r="O807" s="38">
        <v>16.411619999999999</v>
      </c>
      <c r="P807" s="38">
        <v>16.078379999999999</v>
      </c>
      <c r="Q807" s="38">
        <v>16.06315</v>
      </c>
      <c r="R807" s="38">
        <v>16.692820000000001</v>
      </c>
      <c r="S807" s="38">
        <v>17.670100000000001</v>
      </c>
      <c r="T807" s="38">
        <v>18.562049999999999</v>
      </c>
      <c r="U807" s="38">
        <v>20.87294</v>
      </c>
      <c r="V807" s="38">
        <v>23.675989999999999</v>
      </c>
      <c r="W807" s="38">
        <v>26.069019999999998</v>
      </c>
      <c r="X807" s="38">
        <v>28.02009</v>
      </c>
      <c r="Y807" s="38">
        <v>29.50881</v>
      </c>
      <c r="Z807" s="38">
        <v>30.581420000000001</v>
      </c>
      <c r="AA807" s="38">
        <v>31.690650000000002</v>
      </c>
      <c r="AB807" s="38">
        <v>32.34149</v>
      </c>
      <c r="AC807" s="38">
        <v>32.633809999999997</v>
      </c>
      <c r="AD807" s="38">
        <v>32.304310000000001</v>
      </c>
      <c r="AE807" s="38">
        <v>30.98489</v>
      </c>
      <c r="AF807" s="38">
        <v>28.869509999999998</v>
      </c>
      <c r="AG807" s="38">
        <v>27.102170000000001</v>
      </c>
      <c r="AH807" s="38">
        <v>25.631779999999999</v>
      </c>
      <c r="AI807" s="38">
        <v>23.0472</v>
      </c>
      <c r="AJ807" s="38">
        <v>20.232790000000001</v>
      </c>
      <c r="AK807" s="38">
        <v>18.321809999999999</v>
      </c>
      <c r="AL807" s="38">
        <v>-4.8287700000000003E-2</v>
      </c>
      <c r="AM807" s="38">
        <v>-2.12147E-2</v>
      </c>
      <c r="AN807" s="38">
        <v>-4.8589999999999996E-3</v>
      </c>
      <c r="AO807" s="38">
        <v>1.95982E-2</v>
      </c>
      <c r="AP807" s="38">
        <v>3.1642799999999999E-2</v>
      </c>
      <c r="AQ807" s="38">
        <v>-3.6255999999999997E-2</v>
      </c>
      <c r="AR807" s="38">
        <v>-0.27219270000000001</v>
      </c>
      <c r="AS807" s="38">
        <v>-5.3755400000000002E-2</v>
      </c>
      <c r="AT807" s="38">
        <v>-6.0387499999999997E-2</v>
      </c>
      <c r="AU807" s="38">
        <v>-0.1666097</v>
      </c>
      <c r="AV807" s="38">
        <v>-0.1939853</v>
      </c>
      <c r="AW807" s="38">
        <v>-9.4119800000000003E-2</v>
      </c>
      <c r="AX807" s="38">
        <v>-4.5990000000000003E-2</v>
      </c>
      <c r="AY807" s="38">
        <v>2.0232099999999999E-2</v>
      </c>
      <c r="AZ807" s="38">
        <v>9.8976800000000004E-2</v>
      </c>
      <c r="BA807" s="38">
        <v>0.14210010000000001</v>
      </c>
      <c r="BB807" s="38">
        <v>0.28453349999999999</v>
      </c>
      <c r="BC807" s="38">
        <v>0.16654559999999999</v>
      </c>
      <c r="BD807" s="38">
        <v>0.12565080000000001</v>
      </c>
      <c r="BE807" s="38">
        <v>-8.9285299999999998E-2</v>
      </c>
      <c r="BF807" s="38">
        <v>-1.3233E-2</v>
      </c>
      <c r="BG807" s="38">
        <v>-8.9447100000000002E-2</v>
      </c>
      <c r="BH807" s="38">
        <v>-7.9722399999999999E-2</v>
      </c>
      <c r="BI807" s="38">
        <v>-9.6515900000000002E-2</v>
      </c>
      <c r="BJ807" s="38">
        <v>-8.9700000000000001E-4</v>
      </c>
      <c r="BK807" s="38">
        <v>8.8471999999999995E-3</v>
      </c>
      <c r="BL807" s="38">
        <v>1.8312200000000001E-2</v>
      </c>
      <c r="BM807" s="38">
        <v>4.0696999999999997E-2</v>
      </c>
      <c r="BN807" s="38">
        <v>4.8586400000000002E-2</v>
      </c>
      <c r="BO807" s="38">
        <v>2.2003000000000001E-3</v>
      </c>
      <c r="BP807" s="38">
        <v>-0.1907286</v>
      </c>
      <c r="BQ807" s="38">
        <v>-2.0022000000000002E-2</v>
      </c>
      <c r="BR807" s="38">
        <v>-2.9846500000000002E-2</v>
      </c>
      <c r="BS807" s="38">
        <v>-0.1165563</v>
      </c>
      <c r="BT807" s="38">
        <v>-0.13980770000000001</v>
      </c>
      <c r="BU807" s="38">
        <v>-6.2483499999999997E-2</v>
      </c>
      <c r="BV807" s="38">
        <v>-2.92637E-2</v>
      </c>
      <c r="BW807" s="38">
        <v>4.1661499999999997E-2</v>
      </c>
      <c r="BX807" s="38">
        <v>0.13750609999999999</v>
      </c>
      <c r="BY807" s="38">
        <v>0.2003895</v>
      </c>
      <c r="BZ807" s="38">
        <v>0.3495837</v>
      </c>
      <c r="CA807" s="38">
        <v>0.2418981</v>
      </c>
      <c r="CB807" s="38">
        <v>0.19647300000000001</v>
      </c>
      <c r="CC807" s="38">
        <v>6.8749999999999996E-4</v>
      </c>
      <c r="CD807" s="38">
        <v>6.3792399999999999E-2</v>
      </c>
      <c r="CE807" s="38">
        <v>-1.52803E-2</v>
      </c>
      <c r="CF807" s="38">
        <v>-2.2161299999999998E-2</v>
      </c>
      <c r="CG807" s="38">
        <v>-4.4573399999999999E-2</v>
      </c>
      <c r="CH807" s="38">
        <v>3.1925599999999998E-2</v>
      </c>
      <c r="CI807" s="38">
        <v>2.9668099999999999E-2</v>
      </c>
      <c r="CJ807" s="38">
        <v>3.4360500000000002E-2</v>
      </c>
      <c r="CK807" s="38">
        <v>5.5309900000000002E-2</v>
      </c>
      <c r="CL807" s="38">
        <v>6.03215E-2</v>
      </c>
      <c r="CM807" s="38">
        <v>2.8835099999999999E-2</v>
      </c>
      <c r="CN807" s="38">
        <v>-0.1343068</v>
      </c>
      <c r="CO807" s="38">
        <v>3.3417E-3</v>
      </c>
      <c r="CP807" s="38">
        <v>-8.6938999999999992E-3</v>
      </c>
      <c r="CQ807" s="38">
        <v>-8.1889400000000001E-2</v>
      </c>
      <c r="CR807" s="38">
        <v>-0.1022845</v>
      </c>
      <c r="CS807" s="38">
        <v>-4.0572299999999999E-2</v>
      </c>
      <c r="CT807" s="38">
        <v>-1.7679E-2</v>
      </c>
      <c r="CU807" s="38">
        <v>5.6503400000000002E-2</v>
      </c>
      <c r="CV807" s="38">
        <v>0.16419139999999999</v>
      </c>
      <c r="CW807" s="38">
        <v>0.24076049999999999</v>
      </c>
      <c r="CX807" s="38">
        <v>0.39463720000000002</v>
      </c>
      <c r="CY807" s="38">
        <v>0.29408699999999999</v>
      </c>
      <c r="CZ807" s="38">
        <v>0.2455242</v>
      </c>
      <c r="DA807" s="38">
        <v>6.3002500000000003E-2</v>
      </c>
      <c r="DB807" s="38">
        <v>0.11713990000000001</v>
      </c>
      <c r="DC807" s="38">
        <v>3.6087300000000003E-2</v>
      </c>
      <c r="DD807" s="38">
        <v>1.77054E-2</v>
      </c>
      <c r="DE807" s="38">
        <v>-8.5982000000000003E-3</v>
      </c>
      <c r="DF807" s="38">
        <v>6.4748299999999995E-2</v>
      </c>
      <c r="DG807" s="38">
        <v>5.0488900000000003E-2</v>
      </c>
      <c r="DH807" s="38">
        <v>5.04089E-2</v>
      </c>
      <c r="DI807" s="38">
        <v>6.9922799999999993E-2</v>
      </c>
      <c r="DJ807" s="38">
        <v>7.2056499999999996E-2</v>
      </c>
      <c r="DK807" s="38">
        <v>5.5469900000000003E-2</v>
      </c>
      <c r="DL807" s="38">
        <v>-7.7885099999999999E-2</v>
      </c>
      <c r="DM807" s="38">
        <v>2.67055E-2</v>
      </c>
      <c r="DN807" s="38">
        <v>1.24587E-2</v>
      </c>
      <c r="DO807" s="38">
        <v>-4.7222500000000001E-2</v>
      </c>
      <c r="DP807" s="38">
        <v>-6.4761299999999994E-2</v>
      </c>
      <c r="DQ807" s="38">
        <v>-1.86611E-2</v>
      </c>
      <c r="DR807" s="38">
        <v>-6.0943999999999998E-3</v>
      </c>
      <c r="DS807" s="38">
        <v>7.13453E-2</v>
      </c>
      <c r="DT807" s="38">
        <v>0.19087660000000001</v>
      </c>
      <c r="DU807" s="38">
        <v>0.28113159999999998</v>
      </c>
      <c r="DV807" s="38">
        <v>0.43969079999999999</v>
      </c>
      <c r="DW807" s="38">
        <v>0.34627590000000003</v>
      </c>
      <c r="DX807" s="38">
        <v>0.29457549999999999</v>
      </c>
      <c r="DY807" s="38">
        <v>0.1253174</v>
      </c>
      <c r="DZ807" s="38">
        <v>0.17048749999999999</v>
      </c>
      <c r="EA807" s="38">
        <v>8.7455000000000005E-2</v>
      </c>
      <c r="EB807" s="38">
        <v>5.7572100000000001E-2</v>
      </c>
      <c r="EC807" s="38">
        <v>2.7377100000000001E-2</v>
      </c>
      <c r="ED807" s="38">
        <v>0.112139</v>
      </c>
      <c r="EE807" s="38">
        <v>8.0550899999999995E-2</v>
      </c>
      <c r="EF807" s="38">
        <v>7.3580099999999996E-2</v>
      </c>
      <c r="EG807" s="38">
        <v>9.1021599999999994E-2</v>
      </c>
      <c r="EH807" s="38">
        <v>8.9000099999999999E-2</v>
      </c>
      <c r="EI807" s="38">
        <v>9.3926300000000004E-2</v>
      </c>
      <c r="EJ807" s="38">
        <v>3.5790000000000001E-3</v>
      </c>
      <c r="EK807" s="38">
        <v>6.0438899999999997E-2</v>
      </c>
      <c r="EL807" s="38">
        <v>4.2999599999999999E-2</v>
      </c>
      <c r="EM807" s="38">
        <v>2.8310000000000002E-3</v>
      </c>
      <c r="EN807" s="38">
        <v>-1.05837E-2</v>
      </c>
      <c r="EO807" s="38">
        <v>1.29751E-2</v>
      </c>
      <c r="EP807" s="38">
        <v>1.0632000000000001E-2</v>
      </c>
      <c r="EQ807" s="38">
        <v>9.2774700000000002E-2</v>
      </c>
      <c r="ER807" s="38">
        <v>0.229406</v>
      </c>
      <c r="ES807" s="38">
        <v>0.33942099999999997</v>
      </c>
      <c r="ET807" s="38">
        <v>0.50474090000000005</v>
      </c>
      <c r="EU807" s="38">
        <v>0.42162840000000001</v>
      </c>
      <c r="EV807" s="38">
        <v>0.36539769999999999</v>
      </c>
      <c r="EW807" s="38">
        <v>0.21529019999999999</v>
      </c>
      <c r="EX807" s="38">
        <v>0.24751280000000001</v>
      </c>
      <c r="EY807" s="38">
        <v>0.16162180000000001</v>
      </c>
      <c r="EZ807" s="38">
        <v>0.1151332</v>
      </c>
      <c r="FA807" s="38">
        <v>7.9319600000000004E-2</v>
      </c>
      <c r="FB807" s="38">
        <v>81.056269999999998</v>
      </c>
      <c r="FC807" s="38">
        <v>79.464600000000004</v>
      </c>
      <c r="FD807" s="38">
        <v>77.603870000000001</v>
      </c>
      <c r="FE807" s="38">
        <v>76.018020000000007</v>
      </c>
      <c r="FF807" s="38">
        <v>74.640450000000001</v>
      </c>
      <c r="FG807" s="38">
        <v>73.471410000000006</v>
      </c>
      <c r="FH807" s="38">
        <v>73.107299999999995</v>
      </c>
      <c r="FI807" s="38">
        <v>75.392340000000004</v>
      </c>
      <c r="FJ807" s="38">
        <v>79.728679999999997</v>
      </c>
      <c r="FK807" s="38">
        <v>84.331969999999998</v>
      </c>
      <c r="FL807" s="38">
        <v>88.762529999999998</v>
      </c>
      <c r="FM807" s="38">
        <v>92.722719999999995</v>
      </c>
      <c r="FN807" s="38">
        <v>95.925659999999993</v>
      </c>
      <c r="FO807" s="38">
        <v>98.557360000000003</v>
      </c>
      <c r="FP807" s="38">
        <v>100.59099999999999</v>
      </c>
      <c r="FQ807" s="38">
        <v>101.9542</v>
      </c>
      <c r="FR807" s="38">
        <v>102.4469</v>
      </c>
      <c r="FS807" s="38">
        <v>101.7653</v>
      </c>
      <c r="FT807" s="38">
        <v>99.999660000000006</v>
      </c>
      <c r="FU807" s="38">
        <v>96.702709999999996</v>
      </c>
      <c r="FV807" s="38">
        <v>92.799539999999993</v>
      </c>
      <c r="FW807">
        <v>89.553479999999993</v>
      </c>
      <c r="FX807">
        <v>86.754310000000004</v>
      </c>
      <c r="FY807">
        <v>83.93047</v>
      </c>
      <c r="FZ807">
        <v>9.3183500000000002E-2</v>
      </c>
      <c r="GA807">
        <v>0.78209569999999995</v>
      </c>
      <c r="GB807">
        <v>1</v>
      </c>
    </row>
    <row r="808" spans="1:184" x14ac:dyDescent="0.3">
      <c r="A808" t="s">
        <v>279</v>
      </c>
      <c r="B808" t="s">
        <v>224</v>
      </c>
      <c r="C808" t="s">
        <v>1</v>
      </c>
      <c r="D808" t="s">
        <v>1</v>
      </c>
      <c r="E808" t="s">
        <v>1</v>
      </c>
      <c r="F808" t="s">
        <v>1</v>
      </c>
      <c r="G808" t="s">
        <v>1</v>
      </c>
      <c r="H808" s="40" t="s">
        <v>1</v>
      </c>
      <c r="I808" s="18" t="s">
        <v>1</v>
      </c>
      <c r="J808" s="38" t="s">
        <v>1</v>
      </c>
      <c r="K808" s="18">
        <v>44722</v>
      </c>
      <c r="L808" s="38">
        <v>753</v>
      </c>
      <c r="M808" s="38">
        <v>753</v>
      </c>
      <c r="N808" s="38">
        <v>11.201420000000001</v>
      </c>
      <c r="O808" s="38">
        <v>10.66663</v>
      </c>
      <c r="P808" s="38">
        <v>10.25262</v>
      </c>
      <c r="Q808" s="38">
        <v>10.02791</v>
      </c>
      <c r="R808" s="38">
        <v>10.33794</v>
      </c>
      <c r="S808" s="38">
        <v>11.56423</v>
      </c>
      <c r="T808" s="38">
        <v>14.444269999999999</v>
      </c>
      <c r="U808" s="38">
        <v>17.457000000000001</v>
      </c>
      <c r="V808" s="38">
        <v>21.63409</v>
      </c>
      <c r="W808" s="38">
        <v>24.607510000000001</v>
      </c>
      <c r="X808" s="38">
        <v>27.571870000000001</v>
      </c>
      <c r="Y808" s="38">
        <v>30.36693</v>
      </c>
      <c r="Z808" s="38">
        <v>32.197479999999999</v>
      </c>
      <c r="AA808" s="38">
        <v>34.008800000000001</v>
      </c>
      <c r="AB808" s="38">
        <v>34.355350000000001</v>
      </c>
      <c r="AC808" s="38">
        <v>32.205719999999999</v>
      </c>
      <c r="AD808" s="38">
        <v>27.02636</v>
      </c>
      <c r="AE808" s="38">
        <v>23.806059999999999</v>
      </c>
      <c r="AF808" s="38">
        <v>20.125710000000002</v>
      </c>
      <c r="AG808" s="38">
        <v>18.320399999999999</v>
      </c>
      <c r="AH808" s="38">
        <v>16.219670000000001</v>
      </c>
      <c r="AI808" s="38">
        <v>14.727399999999999</v>
      </c>
      <c r="AJ808" s="38">
        <v>13.285170000000001</v>
      </c>
      <c r="AK808" s="38">
        <v>12.042949999999999</v>
      </c>
      <c r="AL808" s="38">
        <v>8.1064499999999998E-2</v>
      </c>
      <c r="AM808" s="38">
        <v>0.10923769999999999</v>
      </c>
      <c r="AN808" s="38">
        <v>0.1703713</v>
      </c>
      <c r="AO808" s="38">
        <v>0.1120641</v>
      </c>
      <c r="AP808" s="38">
        <v>0.28314699999999998</v>
      </c>
      <c r="AQ808" s="38">
        <v>0.1491045</v>
      </c>
      <c r="AR808" s="38">
        <v>-8.80026E-2</v>
      </c>
      <c r="AS808" s="38">
        <v>-0.40820679999999998</v>
      </c>
      <c r="AT808" s="38">
        <v>-1.1208009999999999</v>
      </c>
      <c r="AU808" s="38">
        <v>-1.2616609999999999</v>
      </c>
      <c r="AV808" s="38">
        <v>-1.133896</v>
      </c>
      <c r="AW808" s="38">
        <v>-0.74385829999999997</v>
      </c>
      <c r="AX808" s="38">
        <v>-0.24149370000000001</v>
      </c>
      <c r="AY808" s="38">
        <v>3.12214E-2</v>
      </c>
      <c r="AZ808" s="38">
        <v>0.612645</v>
      </c>
      <c r="BA808" s="38">
        <v>0.39072400000000002</v>
      </c>
      <c r="BB808" s="38">
        <v>0.1614891</v>
      </c>
      <c r="BC808" s="38">
        <v>0.38901049999999998</v>
      </c>
      <c r="BD808" s="38">
        <v>8.4668E-3</v>
      </c>
      <c r="BE808" s="38">
        <v>-0.16166430000000001</v>
      </c>
      <c r="BF808" s="38">
        <v>-0.1616988</v>
      </c>
      <c r="BG808" s="38">
        <v>-0.44140889999999999</v>
      </c>
      <c r="BH808" s="38">
        <v>-0.1808467</v>
      </c>
      <c r="BI808" s="38">
        <v>-0.100878</v>
      </c>
      <c r="BJ808" s="38">
        <v>0.1621176</v>
      </c>
      <c r="BK808" s="38">
        <v>0.19371650000000001</v>
      </c>
      <c r="BL808" s="38">
        <v>0.25556980000000001</v>
      </c>
      <c r="BM808" s="38">
        <v>0.20390810000000001</v>
      </c>
      <c r="BN808" s="38">
        <v>0.42185139999999999</v>
      </c>
      <c r="BO808" s="38">
        <v>0.26568160000000002</v>
      </c>
      <c r="BP808" s="38">
        <v>4.6764500000000001E-2</v>
      </c>
      <c r="BQ808" s="38">
        <v>-0.27421469999999998</v>
      </c>
      <c r="BR808" s="38">
        <v>-0.89515829999999996</v>
      </c>
      <c r="BS808" s="38">
        <v>-1.037957</v>
      </c>
      <c r="BT808" s="38">
        <v>-0.93781950000000003</v>
      </c>
      <c r="BU808" s="38">
        <v>-0.57333179999999995</v>
      </c>
      <c r="BV808" s="38">
        <v>-0.18514069999999999</v>
      </c>
      <c r="BW808" s="38">
        <v>0.19511200000000001</v>
      </c>
      <c r="BX808" s="38">
        <v>0.88678020000000002</v>
      </c>
      <c r="BY808" s="38">
        <v>0.73100920000000003</v>
      </c>
      <c r="BZ808" s="38">
        <v>0.43443939999999998</v>
      </c>
      <c r="CA808" s="38">
        <v>0.62274770000000002</v>
      </c>
      <c r="CB808" s="38">
        <v>0.2459421</v>
      </c>
      <c r="CC808" s="38">
        <v>-5.4400000000000004E-3</v>
      </c>
      <c r="CD808" s="38">
        <v>-5.4030599999999998E-2</v>
      </c>
      <c r="CE808" s="38">
        <v>-0.3452151</v>
      </c>
      <c r="CF808" s="38">
        <v>-9.4662200000000002E-2</v>
      </c>
      <c r="CG808" s="38">
        <v>-1.8023000000000001E-2</v>
      </c>
      <c r="CH808" s="38">
        <v>0.2182548</v>
      </c>
      <c r="CI808" s="38">
        <v>0.25222620000000001</v>
      </c>
      <c r="CJ808" s="38">
        <v>0.31457800000000002</v>
      </c>
      <c r="CK808" s="38">
        <v>0.26751900000000001</v>
      </c>
      <c r="CL808" s="38">
        <v>0.51791759999999998</v>
      </c>
      <c r="CM808" s="38">
        <v>0.34642250000000002</v>
      </c>
      <c r="CN808" s="38">
        <v>0.1401038</v>
      </c>
      <c r="CO808" s="38">
        <v>-0.1814122</v>
      </c>
      <c r="CP808" s="38">
        <v>-0.73887879999999995</v>
      </c>
      <c r="CQ808" s="38">
        <v>-0.88302049999999999</v>
      </c>
      <c r="CR808" s="38">
        <v>-0.80201730000000004</v>
      </c>
      <c r="CS808" s="38">
        <v>-0.45522570000000001</v>
      </c>
      <c r="CT808" s="38">
        <v>-0.14611080000000001</v>
      </c>
      <c r="CU808" s="38">
        <v>0.30862220000000001</v>
      </c>
      <c r="CV808" s="38">
        <v>1.0766450000000001</v>
      </c>
      <c r="CW808" s="38">
        <v>0.96668969999999999</v>
      </c>
      <c r="CX808" s="38">
        <v>0.62348400000000004</v>
      </c>
      <c r="CY808" s="38">
        <v>0.78463329999999998</v>
      </c>
      <c r="CZ808" s="38">
        <v>0.41041670000000002</v>
      </c>
      <c r="DA808" s="38">
        <v>0.1027605</v>
      </c>
      <c r="DB808" s="38">
        <v>2.0539999999999999E-2</v>
      </c>
      <c r="DC808" s="38">
        <v>-0.27859159999999999</v>
      </c>
      <c r="DD808" s="38">
        <v>-3.4971200000000001E-2</v>
      </c>
      <c r="DE808" s="38">
        <v>3.9362099999999997E-2</v>
      </c>
      <c r="DF808" s="38">
        <v>0.27439190000000002</v>
      </c>
      <c r="DG808" s="38">
        <v>0.31073590000000001</v>
      </c>
      <c r="DH808" s="38">
        <v>0.37358609999999998</v>
      </c>
      <c r="DI808" s="38">
        <v>0.33112989999999998</v>
      </c>
      <c r="DJ808" s="38">
        <v>0.61398390000000003</v>
      </c>
      <c r="DK808" s="38">
        <v>0.42716340000000003</v>
      </c>
      <c r="DL808" s="38">
        <v>0.23344309999999999</v>
      </c>
      <c r="DM808" s="38">
        <v>-8.8609599999999997E-2</v>
      </c>
      <c r="DN808" s="38">
        <v>-0.58259930000000004</v>
      </c>
      <c r="DO808" s="38">
        <v>-0.72808379999999995</v>
      </c>
      <c r="DP808" s="38">
        <v>-0.666215</v>
      </c>
      <c r="DQ808" s="38">
        <v>-0.33711950000000002</v>
      </c>
      <c r="DR808" s="38">
        <v>-0.1070808</v>
      </c>
      <c r="DS808" s="38">
        <v>0.42213230000000002</v>
      </c>
      <c r="DT808" s="38">
        <v>1.2665109999999999</v>
      </c>
      <c r="DU808" s="38">
        <v>1.2023699999999999</v>
      </c>
      <c r="DV808" s="38">
        <v>0.81252849999999999</v>
      </c>
      <c r="DW808" s="38">
        <v>0.946519</v>
      </c>
      <c r="DX808" s="38">
        <v>0.57489140000000005</v>
      </c>
      <c r="DY808" s="38">
        <v>0.21096090000000001</v>
      </c>
      <c r="DZ808" s="38">
        <v>9.5110700000000006E-2</v>
      </c>
      <c r="EA808" s="38">
        <v>-0.21196809999999999</v>
      </c>
      <c r="EB808" s="38">
        <v>2.47199E-2</v>
      </c>
      <c r="EC808" s="38">
        <v>9.6747299999999994E-2</v>
      </c>
      <c r="ED808" s="38">
        <v>0.35544510000000001</v>
      </c>
      <c r="EE808" s="38">
        <v>0.39521469999999997</v>
      </c>
      <c r="EF808" s="38">
        <v>0.45878459999999999</v>
      </c>
      <c r="EG808" s="38">
        <v>0.42297390000000001</v>
      </c>
      <c r="EH808" s="38">
        <v>0.75268820000000003</v>
      </c>
      <c r="EI808" s="38">
        <v>0.54374049999999996</v>
      </c>
      <c r="EJ808" s="38">
        <v>0.36821029999999999</v>
      </c>
      <c r="EK808" s="38">
        <v>4.5382499999999999E-2</v>
      </c>
      <c r="EL808" s="38">
        <v>-0.35695650000000001</v>
      </c>
      <c r="EM808" s="38">
        <v>-0.50437989999999999</v>
      </c>
      <c r="EN808" s="38">
        <v>-0.47013820000000001</v>
      </c>
      <c r="EO808" s="38">
        <v>-0.16659299999999999</v>
      </c>
      <c r="EP808" s="38">
        <v>-5.0727800000000003E-2</v>
      </c>
      <c r="EQ808" s="38">
        <v>0.58602290000000001</v>
      </c>
      <c r="ER808" s="38">
        <v>1.540646</v>
      </c>
      <c r="ES808" s="38">
        <v>1.5426550000000001</v>
      </c>
      <c r="ET808" s="38">
        <v>1.0854790000000001</v>
      </c>
      <c r="EU808" s="38">
        <v>1.180256</v>
      </c>
      <c r="EV808" s="38">
        <v>0.8123667</v>
      </c>
      <c r="EW808" s="38">
        <v>0.36718519999999999</v>
      </c>
      <c r="EX808" s="38">
        <v>0.20277880000000001</v>
      </c>
      <c r="EY808" s="38">
        <v>-0.1157744</v>
      </c>
      <c r="EZ808" s="38">
        <v>0.1109044</v>
      </c>
      <c r="FA808" s="38">
        <v>0.17960229999999999</v>
      </c>
      <c r="FB808" s="38">
        <v>78.587630000000004</v>
      </c>
      <c r="FC808" s="38">
        <v>76.566969999999998</v>
      </c>
      <c r="FD808" s="38">
        <v>74.217020000000005</v>
      </c>
      <c r="FE808" s="38">
        <v>72.170509999999993</v>
      </c>
      <c r="FF808" s="38">
        <v>71.327510000000004</v>
      </c>
      <c r="FG808" s="38">
        <v>70.10754</v>
      </c>
      <c r="FH808" s="38">
        <v>70.722949999999997</v>
      </c>
      <c r="FI808" s="38">
        <v>75.290080000000003</v>
      </c>
      <c r="FJ808" s="38">
        <v>80.517070000000004</v>
      </c>
      <c r="FK808" s="38">
        <v>84.509789999999995</v>
      </c>
      <c r="FL808" s="38">
        <v>88.290880000000001</v>
      </c>
      <c r="FM808" s="38">
        <v>92.112300000000005</v>
      </c>
      <c r="FN808" s="38">
        <v>94.720500000000001</v>
      </c>
      <c r="FO808" s="38">
        <v>96.768649999999994</v>
      </c>
      <c r="FP808" s="38">
        <v>98.287229999999994</v>
      </c>
      <c r="FQ808" s="38">
        <v>99.161929999999998</v>
      </c>
      <c r="FR808" s="38">
        <v>99.655429999999996</v>
      </c>
      <c r="FS808" s="38">
        <v>98.833910000000003</v>
      </c>
      <c r="FT808" s="38">
        <v>96.984579999999994</v>
      </c>
      <c r="FU808" s="38">
        <v>94.026480000000006</v>
      </c>
      <c r="FV808" s="38">
        <v>90.332999999999998</v>
      </c>
      <c r="FW808">
        <v>87.58681</v>
      </c>
      <c r="FX808">
        <v>84.850399999999993</v>
      </c>
      <c r="FY808">
        <v>82.116579999999999</v>
      </c>
      <c r="FZ808">
        <v>0.23134759999999999</v>
      </c>
      <c r="GA808">
        <v>1.535301</v>
      </c>
      <c r="GB808">
        <v>1</v>
      </c>
    </row>
    <row r="809" spans="1:184" x14ac:dyDescent="0.3">
      <c r="A809" t="s">
        <v>279</v>
      </c>
      <c r="B809" t="s">
        <v>224</v>
      </c>
      <c r="C809" t="s">
        <v>1</v>
      </c>
      <c r="D809" t="s">
        <v>1</v>
      </c>
      <c r="E809" t="s">
        <v>1</v>
      </c>
      <c r="F809" t="s">
        <v>1</v>
      </c>
      <c r="G809" t="s">
        <v>1</v>
      </c>
      <c r="H809" s="40" t="s">
        <v>1</v>
      </c>
      <c r="I809" s="18" t="s">
        <v>1</v>
      </c>
      <c r="J809" s="38" t="s">
        <v>1</v>
      </c>
      <c r="K809" s="18">
        <v>44739</v>
      </c>
      <c r="L809" s="38">
        <v>751</v>
      </c>
      <c r="M809" s="38">
        <v>751</v>
      </c>
      <c r="N809" s="38">
        <v>10.74206</v>
      </c>
      <c r="O809" s="38">
        <v>10.262790000000001</v>
      </c>
      <c r="P809" s="38">
        <v>9.9165360000000007</v>
      </c>
      <c r="Q809" s="38">
        <v>9.5956130000000002</v>
      </c>
      <c r="R809" s="38">
        <v>9.8637289999999993</v>
      </c>
      <c r="S809" s="38">
        <v>11.56273</v>
      </c>
      <c r="T809" s="38">
        <v>14.99769</v>
      </c>
      <c r="U809" s="38">
        <v>18.017690000000002</v>
      </c>
      <c r="V809" s="38">
        <v>21.068110000000001</v>
      </c>
      <c r="W809" s="38">
        <v>22.848549999999999</v>
      </c>
      <c r="X809" s="38">
        <v>24.966059999999999</v>
      </c>
      <c r="Y809" s="38">
        <v>27.34036</v>
      </c>
      <c r="Z809" s="38">
        <v>29.056039999999999</v>
      </c>
      <c r="AA809" s="38">
        <v>31.536709999999999</v>
      </c>
      <c r="AB809" s="38">
        <v>33.046320000000001</v>
      </c>
      <c r="AC809" s="38">
        <v>32.447609999999997</v>
      </c>
      <c r="AD809" s="38">
        <v>28.476510000000001</v>
      </c>
      <c r="AE809" s="38">
        <v>25.0975</v>
      </c>
      <c r="AF809" s="38">
        <v>21.487459999999999</v>
      </c>
      <c r="AG809" s="38">
        <v>19.642109999999999</v>
      </c>
      <c r="AH809" s="38">
        <v>17.173629999999999</v>
      </c>
      <c r="AI809" s="38">
        <v>15.20628</v>
      </c>
      <c r="AJ809" s="38">
        <v>13.377470000000001</v>
      </c>
      <c r="AK809" s="38">
        <v>12.222910000000001</v>
      </c>
      <c r="AL809" s="38">
        <v>-0.34123369999999997</v>
      </c>
      <c r="AM809" s="38">
        <v>-0.20823620000000001</v>
      </c>
      <c r="AN809" s="38">
        <v>-0.15337049999999999</v>
      </c>
      <c r="AO809" s="38">
        <v>-0.2254852</v>
      </c>
      <c r="AP809" s="38">
        <v>-0.31708340000000002</v>
      </c>
      <c r="AQ809" s="38">
        <v>-0.17522860000000001</v>
      </c>
      <c r="AR809" s="38">
        <v>-0.14539050000000001</v>
      </c>
      <c r="AS809" s="38">
        <v>0.2360352</v>
      </c>
      <c r="AT809" s="38">
        <v>-0.27990369999999998</v>
      </c>
      <c r="AU809" s="38">
        <v>-0.75685230000000003</v>
      </c>
      <c r="AV809" s="38">
        <v>-1.071555</v>
      </c>
      <c r="AW809" s="38">
        <v>-0.94719609999999999</v>
      </c>
      <c r="AX809" s="38">
        <v>-0.48081269999999998</v>
      </c>
      <c r="AY809" s="38">
        <v>0.2307283</v>
      </c>
      <c r="AZ809" s="38">
        <v>1.351253</v>
      </c>
      <c r="BA809" s="38">
        <v>1.253757</v>
      </c>
      <c r="BB809" s="38">
        <v>1.3577539999999999</v>
      </c>
      <c r="BC809" s="38">
        <v>0.60434739999999998</v>
      </c>
      <c r="BD809" s="38">
        <v>-0.1638068</v>
      </c>
      <c r="BE809" s="38">
        <v>-0.22003339999999999</v>
      </c>
      <c r="BF809" s="38">
        <v>-6.5088999999999998E-3</v>
      </c>
      <c r="BG809" s="38">
        <v>-0.2262721</v>
      </c>
      <c r="BH809" s="38">
        <v>-8.2796599999999998E-2</v>
      </c>
      <c r="BI809" s="38">
        <v>2.3252399999999999E-2</v>
      </c>
      <c r="BJ809" s="38">
        <v>-0.21836120000000001</v>
      </c>
      <c r="BK809" s="38">
        <v>-7.8590800000000002E-2</v>
      </c>
      <c r="BL809" s="38">
        <v>-2.9116300000000001E-2</v>
      </c>
      <c r="BM809" s="38">
        <v>-0.1119328</v>
      </c>
      <c r="BN809" s="38">
        <v>-0.172873</v>
      </c>
      <c r="BO809" s="38">
        <v>-4.3894000000000002E-2</v>
      </c>
      <c r="BP809" s="38">
        <v>-3.2661700000000002E-2</v>
      </c>
      <c r="BQ809" s="38">
        <v>0.33069330000000002</v>
      </c>
      <c r="BR809" s="38">
        <v>8.3236000000000004E-2</v>
      </c>
      <c r="BS809" s="38">
        <v>-0.45057199999999997</v>
      </c>
      <c r="BT809" s="38">
        <v>-0.84414800000000001</v>
      </c>
      <c r="BU809" s="38">
        <v>-0.7812152</v>
      </c>
      <c r="BV809" s="38">
        <v>-0.37785439999999998</v>
      </c>
      <c r="BW809" s="38">
        <v>0.34610879999999999</v>
      </c>
      <c r="BX809" s="38">
        <v>1.6117060000000001</v>
      </c>
      <c r="BY809" s="38">
        <v>1.684426</v>
      </c>
      <c r="BZ809" s="38">
        <v>1.6844349999999999</v>
      </c>
      <c r="CA809" s="38">
        <v>0.93292450000000005</v>
      </c>
      <c r="CB809" s="38">
        <v>0.1376288</v>
      </c>
      <c r="CC809" s="38">
        <v>-1.8512299999999999E-2</v>
      </c>
      <c r="CD809" s="38">
        <v>0.1183255</v>
      </c>
      <c r="CE809" s="38">
        <v>-0.11515010000000001</v>
      </c>
      <c r="CF809" s="38">
        <v>5.4831000000000003E-3</v>
      </c>
      <c r="CG809" s="38">
        <v>0.1163262</v>
      </c>
      <c r="CH809" s="38">
        <v>-0.1332602</v>
      </c>
      <c r="CI809" s="38">
        <v>1.12012E-2</v>
      </c>
      <c r="CJ809" s="38">
        <v>5.6941800000000001E-2</v>
      </c>
      <c r="CK809" s="38">
        <v>-3.3286799999999998E-2</v>
      </c>
      <c r="CL809" s="38">
        <v>-7.29934E-2</v>
      </c>
      <c r="CM809" s="38">
        <v>4.7067999999999999E-2</v>
      </c>
      <c r="CN809" s="38">
        <v>4.5414000000000003E-2</v>
      </c>
      <c r="CO809" s="38">
        <v>0.39625320000000003</v>
      </c>
      <c r="CP809" s="38">
        <v>0.33474540000000003</v>
      </c>
      <c r="CQ809" s="38">
        <v>-0.2384433</v>
      </c>
      <c r="CR809" s="38">
        <v>-0.6866466</v>
      </c>
      <c r="CS809" s="38">
        <v>-0.66625730000000005</v>
      </c>
      <c r="CT809" s="38">
        <v>-0.30654579999999998</v>
      </c>
      <c r="CU809" s="38">
        <v>0.42602099999999998</v>
      </c>
      <c r="CV809" s="38">
        <v>1.7920940000000001</v>
      </c>
      <c r="CW809" s="38">
        <v>1.982707</v>
      </c>
      <c r="CX809" s="38">
        <v>1.910693</v>
      </c>
      <c r="CY809" s="38">
        <v>1.160496</v>
      </c>
      <c r="CZ809" s="38">
        <v>0.34640209999999999</v>
      </c>
      <c r="DA809" s="38">
        <v>0.1210606</v>
      </c>
      <c r="DB809" s="38">
        <v>0.20478540000000001</v>
      </c>
      <c r="DC809" s="38">
        <v>-3.8187400000000003E-2</v>
      </c>
      <c r="DD809" s="38">
        <v>6.6625299999999998E-2</v>
      </c>
      <c r="DE809" s="38">
        <v>0.1807888</v>
      </c>
      <c r="DF809" s="38">
        <v>-4.8159100000000003E-2</v>
      </c>
      <c r="DG809" s="38">
        <v>0.10099320000000001</v>
      </c>
      <c r="DH809" s="38">
        <v>0.14299990000000001</v>
      </c>
      <c r="DI809" s="38">
        <v>4.5359200000000002E-2</v>
      </c>
      <c r="DJ809" s="38">
        <v>2.6886299999999998E-2</v>
      </c>
      <c r="DK809" s="38">
        <v>0.13802990000000001</v>
      </c>
      <c r="DL809" s="38">
        <v>0.12348969999999999</v>
      </c>
      <c r="DM809" s="38">
        <v>0.46181309999999998</v>
      </c>
      <c r="DN809" s="38">
        <v>0.58625479999999996</v>
      </c>
      <c r="DO809" s="38">
        <v>-2.6314500000000001E-2</v>
      </c>
      <c r="DP809" s="38">
        <v>-0.52914519999999998</v>
      </c>
      <c r="DQ809" s="38">
        <v>-0.55129930000000005</v>
      </c>
      <c r="DR809" s="38">
        <v>-0.23523720000000001</v>
      </c>
      <c r="DS809" s="38">
        <v>0.50593330000000003</v>
      </c>
      <c r="DT809" s="38">
        <v>1.972483</v>
      </c>
      <c r="DU809" s="38">
        <v>2.2809870000000001</v>
      </c>
      <c r="DV809" s="38">
        <v>2.1369509999999998</v>
      </c>
      <c r="DW809" s="38">
        <v>1.3880669999999999</v>
      </c>
      <c r="DX809" s="38">
        <v>0.55517550000000004</v>
      </c>
      <c r="DY809" s="38">
        <v>0.26063340000000002</v>
      </c>
      <c r="DZ809" s="38">
        <v>0.29124539999999999</v>
      </c>
      <c r="EA809" s="38">
        <v>3.8775299999999999E-2</v>
      </c>
      <c r="EB809" s="38">
        <v>0.12776760000000001</v>
      </c>
      <c r="EC809" s="38">
        <v>0.24525140000000001</v>
      </c>
      <c r="ED809" s="38">
        <v>7.4713399999999999E-2</v>
      </c>
      <c r="EE809" s="38">
        <v>0.2306386</v>
      </c>
      <c r="EF809" s="38">
        <v>0.26725409999999999</v>
      </c>
      <c r="EG809" s="38">
        <v>0.15891159999999999</v>
      </c>
      <c r="EH809" s="38">
        <v>0.17109669999999999</v>
      </c>
      <c r="EI809" s="38">
        <v>0.26936460000000001</v>
      </c>
      <c r="EJ809" s="38">
        <v>0.2362185</v>
      </c>
      <c r="EK809" s="38">
        <v>0.55647120000000005</v>
      </c>
      <c r="EL809" s="38">
        <v>0.94939450000000003</v>
      </c>
      <c r="EM809" s="38">
        <v>0.27996569999999998</v>
      </c>
      <c r="EN809" s="38">
        <v>-0.30173820000000001</v>
      </c>
      <c r="EO809" s="38">
        <v>-0.38531840000000001</v>
      </c>
      <c r="EP809" s="38">
        <v>-0.1322789</v>
      </c>
      <c r="EQ809" s="38">
        <v>0.62131380000000003</v>
      </c>
      <c r="ER809" s="38">
        <v>2.232936</v>
      </c>
      <c r="ES809" s="38">
        <v>2.7116560000000001</v>
      </c>
      <c r="ET809" s="38">
        <v>2.463632</v>
      </c>
      <c r="EU809" s="38">
        <v>1.716645</v>
      </c>
      <c r="EV809" s="38">
        <v>0.85661109999999996</v>
      </c>
      <c r="EW809" s="38">
        <v>0.46215450000000002</v>
      </c>
      <c r="EX809" s="38">
        <v>0.4160798</v>
      </c>
      <c r="EY809" s="38">
        <v>0.14989730000000001</v>
      </c>
      <c r="EZ809" s="38">
        <v>0.2160473</v>
      </c>
      <c r="FA809" s="38">
        <v>0.33832519999999999</v>
      </c>
      <c r="FB809" s="38">
        <v>75.771259999999998</v>
      </c>
      <c r="FC809" s="38">
        <v>73.572730000000007</v>
      </c>
      <c r="FD809" s="38">
        <v>71.392160000000004</v>
      </c>
      <c r="FE809" s="38">
        <v>69.713809999999995</v>
      </c>
      <c r="FF809" s="38">
        <v>69.010900000000007</v>
      </c>
      <c r="FG809" s="38">
        <v>67.867999999999995</v>
      </c>
      <c r="FH809" s="38">
        <v>68.303179999999998</v>
      </c>
      <c r="FI809" s="38">
        <v>72.037090000000006</v>
      </c>
      <c r="FJ809" s="38">
        <v>76.83466</v>
      </c>
      <c r="FK809" s="38">
        <v>81.148250000000004</v>
      </c>
      <c r="FL809" s="38">
        <v>85.519689999999997</v>
      </c>
      <c r="FM809" s="38">
        <v>89.491140000000001</v>
      </c>
      <c r="FN809" s="38">
        <v>92.923659999999998</v>
      </c>
      <c r="FO809" s="38">
        <v>95.931920000000005</v>
      </c>
      <c r="FP809" s="38">
        <v>98.313329999999993</v>
      </c>
      <c r="FQ809" s="38">
        <v>100.1084</v>
      </c>
      <c r="FR809" s="38">
        <v>100.46680000000001</v>
      </c>
      <c r="FS809" s="38">
        <v>100.0154</v>
      </c>
      <c r="FT809" s="38">
        <v>98.554100000000005</v>
      </c>
      <c r="FU809" s="38">
        <v>95.29186</v>
      </c>
      <c r="FV809" s="38">
        <v>90.566509999999994</v>
      </c>
      <c r="FW809">
        <v>86.532200000000003</v>
      </c>
      <c r="FX809">
        <v>82.974199999999996</v>
      </c>
      <c r="FY809">
        <v>80.246099999999998</v>
      </c>
      <c r="FZ809">
        <v>0.33430569999999998</v>
      </c>
      <c r="GA809">
        <v>2.6737220000000002</v>
      </c>
      <c r="GB809">
        <v>1</v>
      </c>
    </row>
    <row r="810" spans="1:184" x14ac:dyDescent="0.3">
      <c r="A810" t="s">
        <v>279</v>
      </c>
      <c r="B810" t="s">
        <v>224</v>
      </c>
      <c r="C810" t="s">
        <v>1</v>
      </c>
      <c r="D810" t="s">
        <v>1</v>
      </c>
      <c r="E810" t="s">
        <v>1</v>
      </c>
      <c r="F810" t="s">
        <v>1</v>
      </c>
      <c r="G810" t="s">
        <v>1</v>
      </c>
      <c r="H810" s="40" t="s">
        <v>1</v>
      </c>
      <c r="I810" s="18" t="s">
        <v>1</v>
      </c>
      <c r="J810" s="38" t="s">
        <v>1</v>
      </c>
      <c r="K810" s="18">
        <v>44753</v>
      </c>
      <c r="L810" s="38">
        <v>749</v>
      </c>
      <c r="M810" s="38">
        <v>749</v>
      </c>
      <c r="N810" s="38">
        <v>10.5242</v>
      </c>
      <c r="O810" s="38">
        <v>10.042899999999999</v>
      </c>
      <c r="P810" s="38">
        <v>9.7387370000000004</v>
      </c>
      <c r="Q810" s="38">
        <v>9.4504590000000004</v>
      </c>
      <c r="R810" s="38">
        <v>9.914377</v>
      </c>
      <c r="S810" s="38">
        <v>11.443770000000001</v>
      </c>
      <c r="T810" s="38">
        <v>14.686730000000001</v>
      </c>
      <c r="U810" s="38">
        <v>17.556539999999998</v>
      </c>
      <c r="V810" s="38">
        <v>20.685400000000001</v>
      </c>
      <c r="W810" s="38">
        <v>22.681069999999998</v>
      </c>
      <c r="X810" s="38">
        <v>24.815049999999999</v>
      </c>
      <c r="Y810" s="38">
        <v>27.184699999999999</v>
      </c>
      <c r="Z810" s="38">
        <v>28.692869999999999</v>
      </c>
      <c r="AA810" s="38">
        <v>30.75253</v>
      </c>
      <c r="AB810" s="38">
        <v>31.64292</v>
      </c>
      <c r="AC810" s="38">
        <v>31.272379999999998</v>
      </c>
      <c r="AD810" s="38">
        <v>27.599920000000001</v>
      </c>
      <c r="AE810" s="38">
        <v>24.567</v>
      </c>
      <c r="AF810" s="38">
        <v>21.096889999999998</v>
      </c>
      <c r="AG810" s="38">
        <v>19.398430000000001</v>
      </c>
      <c r="AH810" s="38">
        <v>16.982849999999999</v>
      </c>
      <c r="AI810" s="38">
        <v>15.172409999999999</v>
      </c>
      <c r="AJ810" s="38">
        <v>13.52791</v>
      </c>
      <c r="AK810" s="38">
        <v>12.35582</v>
      </c>
      <c r="AL810" s="38">
        <v>-0.22662309999999999</v>
      </c>
      <c r="AM810" s="38">
        <v>-0.2494527</v>
      </c>
      <c r="AN810" s="38">
        <v>-0.24164079999999999</v>
      </c>
      <c r="AO810" s="38">
        <v>-0.26458039999999999</v>
      </c>
      <c r="AP810" s="38">
        <v>-0.39260929999999999</v>
      </c>
      <c r="AQ810" s="38">
        <v>-0.31199959999999999</v>
      </c>
      <c r="AR810" s="38">
        <v>-0.33925159999999999</v>
      </c>
      <c r="AS810" s="38">
        <v>-0.39390330000000001</v>
      </c>
      <c r="AT810" s="38">
        <v>-5.83201E-2</v>
      </c>
      <c r="AU810" s="38">
        <v>-0.44630789999999998</v>
      </c>
      <c r="AV810" s="38">
        <v>-0.91154800000000002</v>
      </c>
      <c r="AW810" s="38">
        <v>-0.72242309999999998</v>
      </c>
      <c r="AX810" s="38">
        <v>-0.38162370000000001</v>
      </c>
      <c r="AY810" s="38">
        <v>0.14776310000000001</v>
      </c>
      <c r="AZ810" s="38">
        <v>4.43799E-2</v>
      </c>
      <c r="BA810" s="38">
        <v>0.25844859999999997</v>
      </c>
      <c r="BB810" s="38">
        <v>0.1023268</v>
      </c>
      <c r="BC810" s="38">
        <v>-0.14653569999999999</v>
      </c>
      <c r="BD810" s="38">
        <v>-0.40193119999999999</v>
      </c>
      <c r="BE810" s="38">
        <v>-0.18891649999999999</v>
      </c>
      <c r="BF810" s="38">
        <v>-0.1231727</v>
      </c>
      <c r="BG810" s="38">
        <v>-0.31170039999999999</v>
      </c>
      <c r="BH810" s="38">
        <v>-9.4096299999999994E-2</v>
      </c>
      <c r="BI810" s="38">
        <v>2.49056E-2</v>
      </c>
      <c r="BJ810" s="38">
        <v>-9.1582399999999994E-2</v>
      </c>
      <c r="BK810" s="38">
        <v>-0.1171217</v>
      </c>
      <c r="BL810" s="38">
        <v>-0.1205632</v>
      </c>
      <c r="BM810" s="38">
        <v>-0.14536109999999999</v>
      </c>
      <c r="BN810" s="38">
        <v>-0.231735</v>
      </c>
      <c r="BO810" s="38">
        <v>-0.18124390000000001</v>
      </c>
      <c r="BP810" s="38">
        <v>-0.20828640000000001</v>
      </c>
      <c r="BQ810" s="38">
        <v>-0.26059890000000002</v>
      </c>
      <c r="BR810" s="38">
        <v>0.31473610000000002</v>
      </c>
      <c r="BS810" s="38">
        <v>-0.10369970000000001</v>
      </c>
      <c r="BT810" s="38">
        <v>-0.63309130000000002</v>
      </c>
      <c r="BU810" s="38">
        <v>-0.51984949999999996</v>
      </c>
      <c r="BV810" s="38">
        <v>-0.26850069999999998</v>
      </c>
      <c r="BW810" s="38">
        <v>0.28779650000000001</v>
      </c>
      <c r="BX810" s="38">
        <v>0.37214750000000002</v>
      </c>
      <c r="BY810" s="38">
        <v>0.80094330000000002</v>
      </c>
      <c r="BZ810" s="38">
        <v>0.51022089999999998</v>
      </c>
      <c r="CA810" s="38">
        <v>0.2588182</v>
      </c>
      <c r="CB810" s="38">
        <v>-3.1266000000000002E-2</v>
      </c>
      <c r="CC810" s="38">
        <v>7.6283699999999996E-2</v>
      </c>
      <c r="CD810" s="38">
        <v>5.5999399999999998E-2</v>
      </c>
      <c r="CE810" s="38">
        <v>-0.15702250000000001</v>
      </c>
      <c r="CF810" s="38">
        <v>3.0471000000000002E-2</v>
      </c>
      <c r="CG810" s="38">
        <v>0.15148300000000001</v>
      </c>
      <c r="CH810" s="38">
        <v>1.9463E-3</v>
      </c>
      <c r="CI810" s="38">
        <v>-2.5469599999999998E-2</v>
      </c>
      <c r="CJ810" s="38">
        <v>-3.67052E-2</v>
      </c>
      <c r="CK810" s="38">
        <v>-6.2790200000000004E-2</v>
      </c>
      <c r="CL810" s="38">
        <v>-0.1203139</v>
      </c>
      <c r="CM810" s="38">
        <v>-9.0683E-2</v>
      </c>
      <c r="CN810" s="38">
        <v>-0.1175804</v>
      </c>
      <c r="CO810" s="38">
        <v>-0.1682727</v>
      </c>
      <c r="CP810" s="38">
        <v>0.5731136</v>
      </c>
      <c r="CQ810" s="38">
        <v>0.13358970000000001</v>
      </c>
      <c r="CR810" s="38">
        <v>-0.44023299999999999</v>
      </c>
      <c r="CS810" s="38">
        <v>-0.37954769999999999</v>
      </c>
      <c r="CT810" s="38">
        <v>-0.19015209999999999</v>
      </c>
      <c r="CU810" s="38">
        <v>0.38478319999999999</v>
      </c>
      <c r="CV810" s="38">
        <v>0.59915830000000003</v>
      </c>
      <c r="CW810" s="38">
        <v>1.176674</v>
      </c>
      <c r="CX810" s="38">
        <v>0.79272719999999997</v>
      </c>
      <c r="CY810" s="38">
        <v>0.53956499999999996</v>
      </c>
      <c r="CZ810" s="38">
        <v>0.22545560000000001</v>
      </c>
      <c r="DA810" s="38">
        <v>0.25996049999999998</v>
      </c>
      <c r="DB810" s="38">
        <v>0.18009349999999999</v>
      </c>
      <c r="DC810" s="38">
        <v>-4.9893E-2</v>
      </c>
      <c r="DD810" s="38">
        <v>0.116746</v>
      </c>
      <c r="DE810" s="38">
        <v>0.23915020000000001</v>
      </c>
      <c r="DF810" s="38">
        <v>9.5475099999999993E-2</v>
      </c>
      <c r="DG810" s="38">
        <v>6.6182500000000005E-2</v>
      </c>
      <c r="DH810" s="38">
        <v>4.7152800000000002E-2</v>
      </c>
      <c r="DI810" s="38">
        <v>1.9780800000000001E-2</v>
      </c>
      <c r="DJ810" s="38">
        <v>-8.8929000000000005E-3</v>
      </c>
      <c r="DK810" s="38">
        <v>-1.22E-4</v>
      </c>
      <c r="DL810" s="38">
        <v>-2.68743E-2</v>
      </c>
      <c r="DM810" s="38">
        <v>-7.59465E-2</v>
      </c>
      <c r="DN810" s="38">
        <v>0.83149119999999999</v>
      </c>
      <c r="DO810" s="38">
        <v>0.37087910000000002</v>
      </c>
      <c r="DP810" s="38">
        <v>-0.24737480000000001</v>
      </c>
      <c r="DQ810" s="38">
        <v>-0.23924580000000001</v>
      </c>
      <c r="DR810" s="38">
        <v>-0.1118034</v>
      </c>
      <c r="DS810" s="38">
        <v>0.48176989999999997</v>
      </c>
      <c r="DT810" s="38">
        <v>0.82616909999999999</v>
      </c>
      <c r="DU810" s="38">
        <v>1.5524039999999999</v>
      </c>
      <c r="DV810" s="38">
        <v>1.0752330000000001</v>
      </c>
      <c r="DW810" s="38">
        <v>0.82031189999999998</v>
      </c>
      <c r="DX810" s="38">
        <v>0.48217719999999997</v>
      </c>
      <c r="DY810" s="38">
        <v>0.44363740000000002</v>
      </c>
      <c r="DZ810" s="38">
        <v>0.3041876</v>
      </c>
      <c r="EA810" s="38">
        <v>5.72364E-2</v>
      </c>
      <c r="EB810" s="38">
        <v>0.2030209</v>
      </c>
      <c r="EC810" s="38">
        <v>0.32681729999999998</v>
      </c>
      <c r="ED810" s="38">
        <v>0.23051579999999999</v>
      </c>
      <c r="EE810" s="38">
        <v>0.19851350000000001</v>
      </c>
      <c r="EF810" s="38">
        <v>0.1682304</v>
      </c>
      <c r="EG810" s="38">
        <v>0.13900009999999999</v>
      </c>
      <c r="EH810" s="38">
        <v>0.15198139999999999</v>
      </c>
      <c r="EI810" s="38">
        <v>0.13063369999999999</v>
      </c>
      <c r="EJ810" s="38">
        <v>0.1040909</v>
      </c>
      <c r="EK810" s="38">
        <v>5.7357900000000003E-2</v>
      </c>
      <c r="EL810" s="38">
        <v>1.204547</v>
      </c>
      <c r="EM810" s="38">
        <v>0.71348730000000005</v>
      </c>
      <c r="EN810" s="38">
        <v>3.1081899999999999E-2</v>
      </c>
      <c r="EO810" s="38">
        <v>-3.6672299999999998E-2</v>
      </c>
      <c r="EP810" s="38">
        <v>1.3194999999999999E-3</v>
      </c>
      <c r="EQ810" s="38">
        <v>0.62180329999999995</v>
      </c>
      <c r="ER810" s="38">
        <v>1.153937</v>
      </c>
      <c r="ES810" s="38">
        <v>2.0948980000000001</v>
      </c>
      <c r="ET810" s="38">
        <v>1.483128</v>
      </c>
      <c r="EU810" s="38">
        <v>1.2256659999999999</v>
      </c>
      <c r="EV810" s="38">
        <v>0.8528424</v>
      </c>
      <c r="EW810" s="38">
        <v>0.70883759999999996</v>
      </c>
      <c r="EX810" s="38">
        <v>0.4833597</v>
      </c>
      <c r="EY810" s="38">
        <v>0.2119143</v>
      </c>
      <c r="EZ810" s="38">
        <v>0.3275883</v>
      </c>
      <c r="FA810" s="38">
        <v>0.45339479999999999</v>
      </c>
      <c r="FB810" s="38">
        <v>78.526210000000006</v>
      </c>
      <c r="FC810" s="38">
        <v>77.668809999999993</v>
      </c>
      <c r="FD810" s="38">
        <v>75.904110000000003</v>
      </c>
      <c r="FE810" s="38">
        <v>74.37867</v>
      </c>
      <c r="FF810" s="38">
        <v>72.519720000000007</v>
      </c>
      <c r="FG810" s="38">
        <v>71.262330000000006</v>
      </c>
      <c r="FH810" s="38">
        <v>71.262889999999999</v>
      </c>
      <c r="FI810" s="38">
        <v>74.616069999999993</v>
      </c>
      <c r="FJ810" s="38">
        <v>79.379300000000001</v>
      </c>
      <c r="FK810" s="38">
        <v>84.620570000000001</v>
      </c>
      <c r="FL810" s="38">
        <v>88.599109999999996</v>
      </c>
      <c r="FM810" s="38">
        <v>91.868219999999994</v>
      </c>
      <c r="FN810" s="38">
        <v>94.873959999999997</v>
      </c>
      <c r="FO810" s="38">
        <v>97.267960000000002</v>
      </c>
      <c r="FP810" s="38">
        <v>98.861729999999994</v>
      </c>
      <c r="FQ810" s="38">
        <v>100.6746</v>
      </c>
      <c r="FR810" s="38">
        <v>101.3536</v>
      </c>
      <c r="FS810" s="38">
        <v>100.9534</v>
      </c>
      <c r="FT810" s="38">
        <v>99.771770000000004</v>
      </c>
      <c r="FU810" s="38">
        <v>96.722440000000006</v>
      </c>
      <c r="FV810" s="38">
        <v>92.285780000000003</v>
      </c>
      <c r="FW810">
        <v>88.394360000000006</v>
      </c>
      <c r="FX810">
        <v>85.581500000000005</v>
      </c>
      <c r="FY810">
        <v>82.715299999999999</v>
      </c>
      <c r="FZ810">
        <v>0.41537000000000002</v>
      </c>
      <c r="GA810">
        <v>3.3291900000000001</v>
      </c>
      <c r="GB810">
        <v>1</v>
      </c>
    </row>
    <row r="811" spans="1:184" x14ac:dyDescent="0.3">
      <c r="A811" t="s">
        <v>279</v>
      </c>
      <c r="B811" t="s">
        <v>224</v>
      </c>
      <c r="C811" t="s">
        <v>1</v>
      </c>
      <c r="D811" t="s">
        <v>1</v>
      </c>
      <c r="E811" t="s">
        <v>1</v>
      </c>
      <c r="F811" t="s">
        <v>1</v>
      </c>
      <c r="G811" t="s">
        <v>1</v>
      </c>
      <c r="H811" s="40" t="s">
        <v>1</v>
      </c>
      <c r="I811" s="18" t="s">
        <v>1</v>
      </c>
      <c r="J811" s="38" t="s">
        <v>1</v>
      </c>
      <c r="K811" s="18">
        <v>44760</v>
      </c>
      <c r="L811" s="38">
        <v>750</v>
      </c>
      <c r="M811" s="38">
        <v>750</v>
      </c>
      <c r="N811" s="38">
        <v>11.772629999999999</v>
      </c>
      <c r="O811" s="38">
        <v>11.15785</v>
      </c>
      <c r="P811" s="38">
        <v>10.762409999999999</v>
      </c>
      <c r="Q811" s="38">
        <v>10.44881</v>
      </c>
      <c r="R811" s="38">
        <v>10.76017</v>
      </c>
      <c r="S811" s="38">
        <v>12.679360000000001</v>
      </c>
      <c r="T811" s="38">
        <v>16.845050000000001</v>
      </c>
      <c r="U811" s="38">
        <v>20.161460000000002</v>
      </c>
      <c r="V811" s="38">
        <v>22.820530000000002</v>
      </c>
      <c r="W811" s="38">
        <v>24.299040000000002</v>
      </c>
      <c r="X811" s="38">
        <v>26.079499999999999</v>
      </c>
      <c r="Y811" s="38">
        <v>28.344819999999999</v>
      </c>
      <c r="Z811" s="38">
        <v>29.670819999999999</v>
      </c>
      <c r="AA811" s="38">
        <v>31.771470000000001</v>
      </c>
      <c r="AB811" s="38">
        <v>32.826810000000002</v>
      </c>
      <c r="AC811" s="38">
        <v>32.262830000000001</v>
      </c>
      <c r="AD811" s="38">
        <v>28.79458</v>
      </c>
      <c r="AE811" s="38">
        <v>25.49408</v>
      </c>
      <c r="AF811" s="38">
        <v>21.949829999999999</v>
      </c>
      <c r="AG811" s="38">
        <v>20.013369999999998</v>
      </c>
      <c r="AH811" s="38">
        <v>17.707139999999999</v>
      </c>
      <c r="AI811" s="38">
        <v>15.82602</v>
      </c>
      <c r="AJ811" s="38">
        <v>13.986789999999999</v>
      </c>
      <c r="AK811" s="38">
        <v>12.81658</v>
      </c>
      <c r="AL811" s="38">
        <v>-0.25265789999999999</v>
      </c>
      <c r="AM811" s="38">
        <v>-0.1108509</v>
      </c>
      <c r="AN811" s="38">
        <v>-0.127743</v>
      </c>
      <c r="AO811" s="38">
        <v>-0.2102977</v>
      </c>
      <c r="AP811" s="38">
        <v>-0.55454709999999996</v>
      </c>
      <c r="AQ811" s="38">
        <v>-0.37173790000000001</v>
      </c>
      <c r="AR811" s="38">
        <v>-0.48429410000000001</v>
      </c>
      <c r="AS811" s="38">
        <v>-4.4573300000000003E-2</v>
      </c>
      <c r="AT811" s="38">
        <v>-9.9664699999999995E-2</v>
      </c>
      <c r="AU811" s="38">
        <v>-0.46138829999999997</v>
      </c>
      <c r="AV811" s="38">
        <v>-0.74075060000000004</v>
      </c>
      <c r="AW811" s="38">
        <v>-0.65194660000000004</v>
      </c>
      <c r="AX811" s="38">
        <v>-0.65169969999999999</v>
      </c>
      <c r="AY811" s="38">
        <v>8.5322099999999998E-2</v>
      </c>
      <c r="AZ811" s="38">
        <v>-3.4794499999999999E-2</v>
      </c>
      <c r="BA811" s="38">
        <v>1.077834</v>
      </c>
      <c r="BB811" s="38">
        <v>1.6337649999999999</v>
      </c>
      <c r="BC811" s="38">
        <v>1.345923</v>
      </c>
      <c r="BD811" s="38">
        <v>1.052945</v>
      </c>
      <c r="BE811" s="38">
        <v>1.0225610000000001</v>
      </c>
      <c r="BF811" s="38">
        <v>0.97160999999999997</v>
      </c>
      <c r="BG811" s="38">
        <v>0.663157</v>
      </c>
      <c r="BH811" s="38">
        <v>0.4813598</v>
      </c>
      <c r="BI811" s="38">
        <v>0.32773920000000001</v>
      </c>
      <c r="BJ811" s="38">
        <v>-0.1194412</v>
      </c>
      <c r="BK811" s="38">
        <v>1.6805899999999999E-2</v>
      </c>
      <c r="BL811" s="38">
        <v>-7.8192999999999995E-3</v>
      </c>
      <c r="BM811" s="38">
        <v>-8.8627600000000001E-2</v>
      </c>
      <c r="BN811" s="38">
        <v>-0.39584619999999998</v>
      </c>
      <c r="BO811" s="38">
        <v>-0.2317555</v>
      </c>
      <c r="BP811" s="38">
        <v>-0.33296510000000001</v>
      </c>
      <c r="BQ811" s="38">
        <v>7.1043999999999996E-2</v>
      </c>
      <c r="BR811" s="38">
        <v>0.30162070000000002</v>
      </c>
      <c r="BS811" s="38">
        <v>-0.1214568</v>
      </c>
      <c r="BT811" s="38">
        <v>-0.48245169999999998</v>
      </c>
      <c r="BU811" s="38">
        <v>-0.45566069999999997</v>
      </c>
      <c r="BV811" s="38">
        <v>-0.53777249999999999</v>
      </c>
      <c r="BW811" s="38">
        <v>0.2243435</v>
      </c>
      <c r="BX811" s="38">
        <v>0.30328959999999999</v>
      </c>
      <c r="BY811" s="38">
        <v>1.599243</v>
      </c>
      <c r="BZ811" s="38">
        <v>2.042567</v>
      </c>
      <c r="CA811" s="38">
        <v>1.7101630000000001</v>
      </c>
      <c r="CB811" s="38">
        <v>1.3872230000000001</v>
      </c>
      <c r="CC811" s="38">
        <v>1.251806</v>
      </c>
      <c r="CD811" s="38">
        <v>1.1279490000000001</v>
      </c>
      <c r="CE811" s="38">
        <v>0.80031569999999996</v>
      </c>
      <c r="CF811" s="38">
        <v>0.59561390000000003</v>
      </c>
      <c r="CG811" s="38">
        <v>0.44565290000000002</v>
      </c>
      <c r="CH811" s="38">
        <v>-2.71758E-2</v>
      </c>
      <c r="CI811" s="38">
        <v>0.1052206</v>
      </c>
      <c r="CJ811" s="38">
        <v>7.5239600000000004E-2</v>
      </c>
      <c r="CK811" s="38">
        <v>-4.3593E-3</v>
      </c>
      <c r="CL811" s="38">
        <v>-0.28593049999999998</v>
      </c>
      <c r="CM811" s="38">
        <v>-0.13480410000000001</v>
      </c>
      <c r="CN811" s="38">
        <v>-0.2281551</v>
      </c>
      <c r="CO811" s="38">
        <v>0.15112010000000001</v>
      </c>
      <c r="CP811" s="38">
        <v>0.5795498</v>
      </c>
      <c r="CQ811" s="38">
        <v>0.11397880000000001</v>
      </c>
      <c r="CR811" s="38">
        <v>-0.30355470000000001</v>
      </c>
      <c r="CS811" s="38">
        <v>-0.31971369999999999</v>
      </c>
      <c r="CT811" s="38">
        <v>-0.45886700000000002</v>
      </c>
      <c r="CU811" s="38">
        <v>0.32062930000000001</v>
      </c>
      <c r="CV811" s="38">
        <v>0.53744550000000002</v>
      </c>
      <c r="CW811" s="38">
        <v>1.9603699999999999</v>
      </c>
      <c r="CX811" s="38">
        <v>2.3257029999999999</v>
      </c>
      <c r="CY811" s="38">
        <v>1.962434</v>
      </c>
      <c r="CZ811" s="38">
        <v>1.6187419999999999</v>
      </c>
      <c r="DA811" s="38">
        <v>1.4105810000000001</v>
      </c>
      <c r="DB811" s="38">
        <v>1.236229</v>
      </c>
      <c r="DC811" s="38">
        <v>0.89531139999999998</v>
      </c>
      <c r="DD811" s="38">
        <v>0.67474599999999996</v>
      </c>
      <c r="DE811" s="38">
        <v>0.5273196</v>
      </c>
      <c r="DF811" s="38">
        <v>6.50897E-2</v>
      </c>
      <c r="DG811" s="38">
        <v>0.19363540000000001</v>
      </c>
      <c r="DH811" s="38">
        <v>0.15829840000000001</v>
      </c>
      <c r="DI811" s="38">
        <v>7.9908999999999994E-2</v>
      </c>
      <c r="DJ811" s="38">
        <v>-0.1760147</v>
      </c>
      <c r="DK811" s="38">
        <v>-3.7852799999999999E-2</v>
      </c>
      <c r="DL811" s="38">
        <v>-0.1233451</v>
      </c>
      <c r="DM811" s="38">
        <v>0.23119629999999999</v>
      </c>
      <c r="DN811" s="38">
        <v>0.85747890000000004</v>
      </c>
      <c r="DO811" s="38">
        <v>0.34941440000000001</v>
      </c>
      <c r="DP811" s="38">
        <v>-0.12465759999999999</v>
      </c>
      <c r="DQ811" s="38">
        <v>-0.18376680000000001</v>
      </c>
      <c r="DR811" s="38">
        <v>-0.37996150000000001</v>
      </c>
      <c r="DS811" s="38">
        <v>0.41691509999999998</v>
      </c>
      <c r="DT811" s="38">
        <v>0.7716016</v>
      </c>
      <c r="DU811" s="38">
        <v>2.3214969999999999</v>
      </c>
      <c r="DV811" s="38">
        <v>2.608838</v>
      </c>
      <c r="DW811" s="38">
        <v>2.2147060000000001</v>
      </c>
      <c r="DX811" s="38">
        <v>1.8502609999999999</v>
      </c>
      <c r="DY811" s="38">
        <v>1.569356</v>
      </c>
      <c r="DZ811" s="38">
        <v>1.344509</v>
      </c>
      <c r="EA811" s="38">
        <v>0.9903071</v>
      </c>
      <c r="EB811" s="38">
        <v>0.7538781</v>
      </c>
      <c r="EC811" s="38">
        <v>0.60898620000000003</v>
      </c>
      <c r="ED811" s="38">
        <v>0.19830629999999999</v>
      </c>
      <c r="EE811" s="38">
        <v>0.32129219999999997</v>
      </c>
      <c r="EF811" s="38">
        <v>0.27822219999999998</v>
      </c>
      <c r="EG811" s="38">
        <v>0.20157910000000001</v>
      </c>
      <c r="EH811" s="38">
        <v>-1.73139E-2</v>
      </c>
      <c r="EI811" s="38">
        <v>0.1021296</v>
      </c>
      <c r="EJ811" s="38">
        <v>2.7983899999999999E-2</v>
      </c>
      <c r="EK811" s="38">
        <v>0.3468135</v>
      </c>
      <c r="EL811" s="38">
        <v>1.258764</v>
      </c>
      <c r="EM811" s="38">
        <v>0.68934589999999996</v>
      </c>
      <c r="EN811" s="38">
        <v>0.13364129999999999</v>
      </c>
      <c r="EO811" s="38">
        <v>1.25191E-2</v>
      </c>
      <c r="EP811" s="38">
        <v>-0.2660344</v>
      </c>
      <c r="EQ811" s="38">
        <v>0.5559366</v>
      </c>
      <c r="ER811" s="38">
        <v>1.109686</v>
      </c>
      <c r="ES811" s="38">
        <v>2.8429060000000002</v>
      </c>
      <c r="ET811" s="38">
        <v>3.0176409999999998</v>
      </c>
      <c r="EU811" s="38">
        <v>2.578945</v>
      </c>
      <c r="EV811" s="38">
        <v>2.184539</v>
      </c>
      <c r="EW811" s="38">
        <v>1.798602</v>
      </c>
      <c r="EX811" s="38">
        <v>1.500848</v>
      </c>
      <c r="EY811" s="38">
        <v>1.1274660000000001</v>
      </c>
      <c r="EZ811" s="38">
        <v>0.86813220000000002</v>
      </c>
      <c r="FA811" s="38">
        <v>0.72689990000000004</v>
      </c>
      <c r="FB811" s="38">
        <v>80.918419999999998</v>
      </c>
      <c r="FC811" s="38">
        <v>79.899900000000002</v>
      </c>
      <c r="FD811" s="38">
        <v>78.5608</v>
      </c>
      <c r="FE811" s="38">
        <v>76.672430000000006</v>
      </c>
      <c r="FF811" s="38">
        <v>75.607889999999998</v>
      </c>
      <c r="FG811" s="38">
        <v>73.937929999999994</v>
      </c>
      <c r="FH811" s="38">
        <v>74.109830000000002</v>
      </c>
      <c r="FI811" s="38">
        <v>76.619240000000005</v>
      </c>
      <c r="FJ811" s="38">
        <v>79.917450000000002</v>
      </c>
      <c r="FK811" s="38">
        <v>83.822479999999999</v>
      </c>
      <c r="FL811" s="38">
        <v>87.6798</v>
      </c>
      <c r="FM811" s="38">
        <v>91.927819999999997</v>
      </c>
      <c r="FN811" s="38">
        <v>93.707229999999996</v>
      </c>
      <c r="FO811" s="38">
        <v>95.940610000000007</v>
      </c>
      <c r="FP811" s="38">
        <v>98.147459999999995</v>
      </c>
      <c r="FQ811" s="38">
        <v>99.570599999999999</v>
      </c>
      <c r="FR811" s="38">
        <v>99.851079999999996</v>
      </c>
      <c r="FS811" s="38">
        <v>98.793480000000002</v>
      </c>
      <c r="FT811" s="38">
        <v>97.196430000000007</v>
      </c>
      <c r="FU811" s="38">
        <v>94.003039999999999</v>
      </c>
      <c r="FV811" s="38">
        <v>90.121120000000005</v>
      </c>
      <c r="FW811">
        <v>87.133189999999999</v>
      </c>
      <c r="FX811">
        <v>84.223470000000006</v>
      </c>
      <c r="FY811">
        <v>81.36027</v>
      </c>
      <c r="FZ811">
        <v>0.37556679999999998</v>
      </c>
      <c r="GA811">
        <v>3.0155799999999999</v>
      </c>
      <c r="GB811">
        <v>1</v>
      </c>
    </row>
    <row r="812" spans="1:184" x14ac:dyDescent="0.3">
      <c r="A812" t="s">
        <v>279</v>
      </c>
      <c r="B812" t="s">
        <v>224</v>
      </c>
      <c r="C812" t="s">
        <v>1</v>
      </c>
      <c r="D812" t="s">
        <v>1</v>
      </c>
      <c r="E812" t="s">
        <v>1</v>
      </c>
      <c r="F812" t="s">
        <v>1</v>
      </c>
      <c r="G812" t="s">
        <v>1</v>
      </c>
      <c r="H812" s="40" t="s">
        <v>1</v>
      </c>
      <c r="I812" s="18" t="s">
        <v>1</v>
      </c>
      <c r="J812" s="38" t="s">
        <v>1</v>
      </c>
      <c r="K812" s="18">
        <v>44763</v>
      </c>
      <c r="L812" s="38">
        <v>748</v>
      </c>
      <c r="M812" s="38">
        <v>748</v>
      </c>
      <c r="N812" s="38">
        <v>11.442119999999999</v>
      </c>
      <c r="O812" s="38">
        <v>10.8482</v>
      </c>
      <c r="P812" s="38">
        <v>10.401730000000001</v>
      </c>
      <c r="Q812" s="38">
        <v>10.0694</v>
      </c>
      <c r="R812" s="38">
        <v>10.132809999999999</v>
      </c>
      <c r="S812" s="38">
        <v>11.612439999999999</v>
      </c>
      <c r="T812" s="38">
        <v>14.214359999999999</v>
      </c>
      <c r="U812" s="38">
        <v>16.50441</v>
      </c>
      <c r="V812" s="38">
        <v>19.306760000000001</v>
      </c>
      <c r="W812" s="38">
        <v>21.371359999999999</v>
      </c>
      <c r="X812" s="38">
        <v>23.794229999999999</v>
      </c>
      <c r="Y812" s="38">
        <v>26.160250000000001</v>
      </c>
      <c r="Z812" s="38">
        <v>27.68778</v>
      </c>
      <c r="AA812" s="38">
        <v>29.747959999999999</v>
      </c>
      <c r="AB812" s="38">
        <v>30.851510000000001</v>
      </c>
      <c r="AC812" s="38">
        <v>29.976680000000002</v>
      </c>
      <c r="AD812" s="38">
        <v>27.09235</v>
      </c>
      <c r="AE812" s="38">
        <v>24.350200000000001</v>
      </c>
      <c r="AF812" s="38">
        <v>21.432919999999999</v>
      </c>
      <c r="AG812" s="38">
        <v>19.602599999999999</v>
      </c>
      <c r="AH812" s="38">
        <v>17.166319999999999</v>
      </c>
      <c r="AI812" s="38">
        <v>15.21059</v>
      </c>
      <c r="AJ812" s="38">
        <v>13.517810000000001</v>
      </c>
      <c r="AK812" s="38">
        <v>12.291790000000001</v>
      </c>
      <c r="AL812" s="38">
        <v>-0.28143889999999999</v>
      </c>
      <c r="AM812" s="38">
        <v>-0.1663637</v>
      </c>
      <c r="AN812" s="38">
        <v>-0.1021816</v>
      </c>
      <c r="AO812" s="38">
        <v>-7.4911699999999998E-2</v>
      </c>
      <c r="AP812" s="38">
        <v>-0.31753900000000002</v>
      </c>
      <c r="AQ812" s="38">
        <v>-0.13698389999999999</v>
      </c>
      <c r="AR812" s="38">
        <v>-0.45579760000000002</v>
      </c>
      <c r="AS812" s="38">
        <v>-0.29757159999999999</v>
      </c>
      <c r="AT812" s="38">
        <v>0.43552180000000001</v>
      </c>
      <c r="AU812" s="38">
        <v>6.2610399999999997E-2</v>
      </c>
      <c r="AV812" s="38">
        <v>0.17056859999999999</v>
      </c>
      <c r="AW812" s="38">
        <v>4.6519400000000002E-2</v>
      </c>
      <c r="AX812" s="38">
        <v>-0.2248415</v>
      </c>
      <c r="AY812" s="38">
        <v>-0.1535146</v>
      </c>
      <c r="AZ812" s="38">
        <v>-0.24743280000000001</v>
      </c>
      <c r="BA812" s="38">
        <v>-0.36216809999999999</v>
      </c>
      <c r="BB812" s="38">
        <v>2.0504E-3</v>
      </c>
      <c r="BC812" s="38">
        <v>-0.1149324</v>
      </c>
      <c r="BD812" s="38">
        <v>-8.3604600000000001E-2</v>
      </c>
      <c r="BE812" s="38">
        <v>5.7957E-3</v>
      </c>
      <c r="BF812" s="38">
        <v>0.14519969999999999</v>
      </c>
      <c r="BG812" s="38">
        <v>-0.17272709999999999</v>
      </c>
      <c r="BH812" s="38">
        <v>-0.16559109999999999</v>
      </c>
      <c r="BI812" s="38">
        <v>-9.7926799999999994E-2</v>
      </c>
      <c r="BJ812" s="38">
        <v>-0.22270780000000001</v>
      </c>
      <c r="BK812" s="38">
        <v>-0.11717950000000001</v>
      </c>
      <c r="BL812" s="38">
        <v>-5.8451099999999999E-2</v>
      </c>
      <c r="BM812" s="38">
        <v>-4.2305200000000001E-2</v>
      </c>
      <c r="BN812" s="38">
        <v>-0.22271759999999999</v>
      </c>
      <c r="BO812" s="38">
        <v>-5.95522E-2</v>
      </c>
      <c r="BP812" s="38">
        <v>-0.35776459999999999</v>
      </c>
      <c r="BQ812" s="38">
        <v>-0.23129559999999999</v>
      </c>
      <c r="BR812" s="38">
        <v>0.56928310000000004</v>
      </c>
      <c r="BS812" s="38">
        <v>0.19093209999999999</v>
      </c>
      <c r="BT812" s="38">
        <v>0.27009309999999997</v>
      </c>
      <c r="BU812" s="38">
        <v>0.12862960000000001</v>
      </c>
      <c r="BV812" s="38">
        <v>-0.17658789999999999</v>
      </c>
      <c r="BW812" s="38">
        <v>-8.5844100000000007E-2</v>
      </c>
      <c r="BX812" s="38">
        <v>-0.11458210000000001</v>
      </c>
      <c r="BY812" s="38">
        <v>-0.18388640000000001</v>
      </c>
      <c r="BZ812" s="38">
        <v>0.1571052</v>
      </c>
      <c r="CA812" s="38">
        <v>3.2852100000000002E-2</v>
      </c>
      <c r="CB812" s="38">
        <v>6.64579E-2</v>
      </c>
      <c r="CC812" s="38">
        <v>0.1333763</v>
      </c>
      <c r="CD812" s="38">
        <v>0.24386720000000001</v>
      </c>
      <c r="CE812" s="38">
        <v>-8.9464399999999999E-2</v>
      </c>
      <c r="CF812" s="38">
        <v>-9.2437199999999997E-2</v>
      </c>
      <c r="CG812" s="38">
        <v>-3.6323500000000002E-2</v>
      </c>
      <c r="CH812" s="38">
        <v>-0.18203069999999999</v>
      </c>
      <c r="CI812" s="38">
        <v>-8.3114599999999997E-2</v>
      </c>
      <c r="CJ812" s="38">
        <v>-2.8163400000000002E-2</v>
      </c>
      <c r="CK812" s="38">
        <v>-1.9722E-2</v>
      </c>
      <c r="CL812" s="38">
        <v>-0.1570445</v>
      </c>
      <c r="CM812" s="38">
        <v>-5.9232E-3</v>
      </c>
      <c r="CN812" s="38">
        <v>-0.28986729999999999</v>
      </c>
      <c r="CO812" s="38">
        <v>-0.185393</v>
      </c>
      <c r="CP812" s="38">
        <v>0.66192569999999995</v>
      </c>
      <c r="CQ812" s="38">
        <v>0.27980729999999998</v>
      </c>
      <c r="CR812" s="38">
        <v>0.33902339999999997</v>
      </c>
      <c r="CS812" s="38">
        <v>0.18549889999999999</v>
      </c>
      <c r="CT812" s="38">
        <v>-0.14316760000000001</v>
      </c>
      <c r="CU812" s="38">
        <v>-3.8975799999999998E-2</v>
      </c>
      <c r="CV812" s="38">
        <v>-2.2570099999999999E-2</v>
      </c>
      <c r="CW812" s="38">
        <v>-6.04091E-2</v>
      </c>
      <c r="CX812" s="38">
        <v>0.2644957</v>
      </c>
      <c r="CY812" s="38">
        <v>0.1352071</v>
      </c>
      <c r="CZ812" s="38">
        <v>0.17039080000000001</v>
      </c>
      <c r="DA812" s="38">
        <v>0.2217382</v>
      </c>
      <c r="DB812" s="38">
        <v>0.31220399999999998</v>
      </c>
      <c r="DC812" s="38">
        <v>-3.1796900000000003E-2</v>
      </c>
      <c r="DD812" s="38">
        <v>-4.1771000000000003E-2</v>
      </c>
      <c r="DE812" s="38">
        <v>6.3426999999999997E-3</v>
      </c>
      <c r="DF812" s="38">
        <v>-0.1413537</v>
      </c>
      <c r="DG812" s="38">
        <v>-4.9049799999999998E-2</v>
      </c>
      <c r="DH812" s="38">
        <v>2.1242000000000001E-3</v>
      </c>
      <c r="DI812" s="38">
        <v>2.8611999999999999E-3</v>
      </c>
      <c r="DJ812" s="38">
        <v>-9.1371499999999994E-2</v>
      </c>
      <c r="DK812" s="38">
        <v>4.7705699999999997E-2</v>
      </c>
      <c r="DL812" s="38">
        <v>-0.2219699</v>
      </c>
      <c r="DM812" s="38">
        <v>-0.13949049999999999</v>
      </c>
      <c r="DN812" s="38">
        <v>0.75456840000000003</v>
      </c>
      <c r="DO812" s="38">
        <v>0.36868250000000002</v>
      </c>
      <c r="DP812" s="38">
        <v>0.40795369999999997</v>
      </c>
      <c r="DQ812" s="38">
        <v>0.24236820000000001</v>
      </c>
      <c r="DR812" s="38">
        <v>-0.10974730000000001</v>
      </c>
      <c r="DS812" s="38">
        <v>7.8925999999999996E-3</v>
      </c>
      <c r="DT812" s="38">
        <v>6.9441900000000001E-2</v>
      </c>
      <c r="DU812" s="38">
        <v>6.3068200000000005E-2</v>
      </c>
      <c r="DV812" s="38">
        <v>0.3718862</v>
      </c>
      <c r="DW812" s="38">
        <v>0.2375621</v>
      </c>
      <c r="DX812" s="38">
        <v>0.2743236</v>
      </c>
      <c r="DY812" s="38">
        <v>0.31009999999999999</v>
      </c>
      <c r="DZ812" s="38">
        <v>0.38054080000000001</v>
      </c>
      <c r="EA812" s="38">
        <v>2.58707E-2</v>
      </c>
      <c r="EB812" s="38">
        <v>8.8952000000000007E-3</v>
      </c>
      <c r="EC812" s="38">
        <v>4.9008900000000001E-2</v>
      </c>
      <c r="ED812" s="38">
        <v>-8.2622500000000001E-2</v>
      </c>
      <c r="EE812" s="38">
        <v>1.3439999999999999E-4</v>
      </c>
      <c r="EF812" s="38">
        <v>4.5854699999999998E-2</v>
      </c>
      <c r="EG812" s="38">
        <v>3.5467800000000001E-2</v>
      </c>
      <c r="EH812" s="38">
        <v>3.4499000000000001E-3</v>
      </c>
      <c r="EI812" s="38">
        <v>0.12513740000000001</v>
      </c>
      <c r="EJ812" s="38">
        <v>-0.1239369</v>
      </c>
      <c r="EK812" s="38">
        <v>-7.3214399999999999E-2</v>
      </c>
      <c r="EL812" s="38">
        <v>0.8883297</v>
      </c>
      <c r="EM812" s="38">
        <v>0.49700420000000001</v>
      </c>
      <c r="EN812" s="38">
        <v>0.50747810000000004</v>
      </c>
      <c r="EO812" s="38">
        <v>0.3244784</v>
      </c>
      <c r="EP812" s="38">
        <v>-6.1493699999999998E-2</v>
      </c>
      <c r="EQ812" s="38">
        <v>7.5563000000000005E-2</v>
      </c>
      <c r="ER812" s="38">
        <v>0.20229259999999999</v>
      </c>
      <c r="ES812" s="38">
        <v>0.2413498</v>
      </c>
      <c r="ET812" s="38">
        <v>0.52694090000000005</v>
      </c>
      <c r="EU812" s="38">
        <v>0.38534649999999998</v>
      </c>
      <c r="EV812" s="38">
        <v>0.42438609999999999</v>
      </c>
      <c r="EW812" s="38">
        <v>0.43768059999999998</v>
      </c>
      <c r="EX812" s="38">
        <v>0.47920839999999998</v>
      </c>
      <c r="EY812" s="38">
        <v>0.10913340000000001</v>
      </c>
      <c r="EZ812" s="38">
        <v>8.2049200000000003E-2</v>
      </c>
      <c r="FA812" s="38">
        <v>0.1106121</v>
      </c>
      <c r="FB812" s="38">
        <v>76.766750000000002</v>
      </c>
      <c r="FC812" s="38">
        <v>74.618989999999997</v>
      </c>
      <c r="FD812" s="38">
        <v>73.200609999999998</v>
      </c>
      <c r="FE812" s="38">
        <v>71.199759999999998</v>
      </c>
      <c r="FF812" s="38">
        <v>69.733080000000001</v>
      </c>
      <c r="FG812" s="38">
        <v>68.237870000000001</v>
      </c>
      <c r="FH812" s="38">
        <v>68.312619999999995</v>
      </c>
      <c r="FI812" s="38">
        <v>71.593519999999998</v>
      </c>
      <c r="FJ812" s="38">
        <v>75.955960000000005</v>
      </c>
      <c r="FK812" s="38">
        <v>80.382720000000006</v>
      </c>
      <c r="FL812" s="38">
        <v>85.049409999999995</v>
      </c>
      <c r="FM812" s="38">
        <v>88.53425</v>
      </c>
      <c r="FN812" s="38">
        <v>91.668260000000004</v>
      </c>
      <c r="FO812" s="38">
        <v>94.166340000000005</v>
      </c>
      <c r="FP812" s="38">
        <v>96.113290000000006</v>
      </c>
      <c r="FQ812" s="38">
        <v>97.727760000000004</v>
      </c>
      <c r="FR812" s="38">
        <v>99.737899999999996</v>
      </c>
      <c r="FS812" s="38">
        <v>99.244929999999997</v>
      </c>
      <c r="FT812" s="38">
        <v>97.602230000000006</v>
      </c>
      <c r="FU812" s="38">
        <v>94.275369999999995</v>
      </c>
      <c r="FV812" s="38">
        <v>89.603300000000004</v>
      </c>
      <c r="FW812">
        <v>85.499579999999995</v>
      </c>
      <c r="FX812">
        <v>82.485830000000007</v>
      </c>
      <c r="FY812">
        <v>79.561700000000002</v>
      </c>
      <c r="FZ812">
        <v>0.17083619999999999</v>
      </c>
      <c r="GA812">
        <v>1.256297</v>
      </c>
      <c r="GB812">
        <v>1</v>
      </c>
    </row>
    <row r="813" spans="1:184" x14ac:dyDescent="0.3">
      <c r="A813" t="s">
        <v>279</v>
      </c>
      <c r="B813" t="s">
        <v>224</v>
      </c>
      <c r="C813" t="s">
        <v>1</v>
      </c>
      <c r="D813" t="s">
        <v>1</v>
      </c>
      <c r="E813" t="s">
        <v>1</v>
      </c>
      <c r="F813" t="s">
        <v>1</v>
      </c>
      <c r="G813" t="s">
        <v>1</v>
      </c>
      <c r="H813" s="40" t="s">
        <v>1</v>
      </c>
      <c r="I813" s="18" t="s">
        <v>1</v>
      </c>
      <c r="J813" s="38" t="s">
        <v>1</v>
      </c>
      <c r="K813" s="18">
        <v>44789</v>
      </c>
      <c r="L813" s="38">
        <v>746</v>
      </c>
      <c r="M813" s="38">
        <v>746</v>
      </c>
      <c r="N813" s="38">
        <v>11.36542</v>
      </c>
      <c r="O813" s="38">
        <v>10.84896</v>
      </c>
      <c r="P813" s="38">
        <v>10.46471</v>
      </c>
      <c r="Q813" s="38">
        <v>10.256309999999999</v>
      </c>
      <c r="R813" s="38">
        <v>10.451919999999999</v>
      </c>
      <c r="S813" s="38">
        <v>12.68582</v>
      </c>
      <c r="T813" s="38">
        <v>18.47091</v>
      </c>
      <c r="U813" s="38">
        <v>24.840150000000001</v>
      </c>
      <c r="V813" s="38">
        <v>34.250520000000002</v>
      </c>
      <c r="W813" s="38">
        <v>40.066839999999999</v>
      </c>
      <c r="X813" s="38">
        <v>45.4998</v>
      </c>
      <c r="Y813" s="38">
        <v>50.027389999999997</v>
      </c>
      <c r="Z813" s="38">
        <v>53.540100000000002</v>
      </c>
      <c r="AA813" s="38">
        <v>57.276870000000002</v>
      </c>
      <c r="AB813" s="38">
        <v>58.343980000000002</v>
      </c>
      <c r="AC813" s="38">
        <v>52.145440000000001</v>
      </c>
      <c r="AD813" s="38">
        <v>41.385539999999999</v>
      </c>
      <c r="AE813" s="38">
        <v>34.409059999999997</v>
      </c>
      <c r="AF813" s="38">
        <v>28.153590000000001</v>
      </c>
      <c r="AG813" s="38">
        <v>24.24494</v>
      </c>
      <c r="AH813" s="38">
        <v>20.398959999999999</v>
      </c>
      <c r="AI813" s="38">
        <v>17.55264</v>
      </c>
      <c r="AJ813" s="38">
        <v>15.148709999999999</v>
      </c>
      <c r="AK813" s="38">
        <v>13.41253</v>
      </c>
      <c r="AL813" s="38">
        <v>-0.86485219999999996</v>
      </c>
      <c r="AM813" s="38">
        <v>-0.67939850000000002</v>
      </c>
      <c r="AN813" s="38">
        <v>-0.62966279999999997</v>
      </c>
      <c r="AO813" s="38">
        <v>-0.52611830000000004</v>
      </c>
      <c r="AP813" s="38">
        <v>-0.59128959999999997</v>
      </c>
      <c r="AQ813" s="38">
        <v>-0.12550539999999999</v>
      </c>
      <c r="AR813" s="38">
        <v>0.2324309</v>
      </c>
      <c r="AS813" s="38">
        <v>0.38942860000000001</v>
      </c>
      <c r="AT813" s="38">
        <v>0.16581380000000001</v>
      </c>
      <c r="AU813" s="38">
        <v>0.37937720000000003</v>
      </c>
      <c r="AV813" s="38">
        <v>0.51054710000000003</v>
      </c>
      <c r="AW813" s="38">
        <v>0.55716259999999995</v>
      </c>
      <c r="AX813" s="38">
        <v>0.1076052</v>
      </c>
      <c r="AY813" s="38">
        <v>-0.47612349999999998</v>
      </c>
      <c r="AZ813" s="38">
        <v>-1.3765989999999999</v>
      </c>
      <c r="BA813" s="38">
        <v>-2.440232</v>
      </c>
      <c r="BB813" s="38">
        <v>-2.0969989999999998</v>
      </c>
      <c r="BC813" s="38">
        <v>-2.6634180000000001</v>
      </c>
      <c r="BD813" s="38">
        <v>-2.296726</v>
      </c>
      <c r="BE813" s="38">
        <v>-1.561091</v>
      </c>
      <c r="BF813" s="38">
        <v>-1.020729</v>
      </c>
      <c r="BG813" s="38">
        <v>-0.93439329999999998</v>
      </c>
      <c r="BH813" s="38">
        <v>-0.59997109999999998</v>
      </c>
      <c r="BI813" s="38">
        <v>-0.72394820000000004</v>
      </c>
      <c r="BJ813" s="38">
        <v>-0.80155639999999995</v>
      </c>
      <c r="BK813" s="38">
        <v>-0.6261061</v>
      </c>
      <c r="BL813" s="38">
        <v>-0.57982860000000003</v>
      </c>
      <c r="BM813" s="38">
        <v>-0.46459709999999999</v>
      </c>
      <c r="BN813" s="38">
        <v>-0.50411980000000001</v>
      </c>
      <c r="BO813" s="38">
        <v>-4.1727199999999999E-2</v>
      </c>
      <c r="BP813" s="38">
        <v>0.39385550000000003</v>
      </c>
      <c r="BQ813" s="38">
        <v>0.51602970000000004</v>
      </c>
      <c r="BR813" s="38">
        <v>0.36926409999999998</v>
      </c>
      <c r="BS813" s="38">
        <v>0.58553180000000005</v>
      </c>
      <c r="BT813" s="38">
        <v>0.66552880000000003</v>
      </c>
      <c r="BU813" s="38">
        <v>0.67760010000000004</v>
      </c>
      <c r="BV813" s="38">
        <v>0.2008828</v>
      </c>
      <c r="BW813" s="38">
        <v>-0.35566120000000001</v>
      </c>
      <c r="BX813" s="38">
        <v>-1.1116250000000001</v>
      </c>
      <c r="BY813" s="38">
        <v>-2.1340140000000001</v>
      </c>
      <c r="BZ813" s="38">
        <v>-1.847864</v>
      </c>
      <c r="CA813" s="38">
        <v>-2.4195310000000001</v>
      </c>
      <c r="CB813" s="38">
        <v>-2.0604779999999998</v>
      </c>
      <c r="CC813" s="38">
        <v>-1.3581700000000001</v>
      </c>
      <c r="CD813" s="38">
        <v>-0.88068880000000005</v>
      </c>
      <c r="CE813" s="38">
        <v>-0.82559879999999997</v>
      </c>
      <c r="CF813" s="38">
        <v>-0.49777979999999999</v>
      </c>
      <c r="CG813" s="38">
        <v>-0.62751570000000001</v>
      </c>
      <c r="CH813" s="38">
        <v>-0.75771790000000006</v>
      </c>
      <c r="CI813" s="38">
        <v>-0.58919600000000005</v>
      </c>
      <c r="CJ813" s="38">
        <v>-0.54531370000000001</v>
      </c>
      <c r="CK813" s="38">
        <v>-0.42198770000000002</v>
      </c>
      <c r="CL813" s="38">
        <v>-0.44374609999999998</v>
      </c>
      <c r="CM813" s="38">
        <v>1.62974E-2</v>
      </c>
      <c r="CN813" s="38">
        <v>0.50565760000000004</v>
      </c>
      <c r="CO813" s="38">
        <v>0.60371330000000001</v>
      </c>
      <c r="CP813" s="38">
        <v>0.51017310000000005</v>
      </c>
      <c r="CQ813" s="38">
        <v>0.72831380000000001</v>
      </c>
      <c r="CR813" s="38">
        <v>0.77286869999999996</v>
      </c>
      <c r="CS813" s="38">
        <v>0.76101479999999999</v>
      </c>
      <c r="CT813" s="38">
        <v>0.26548660000000002</v>
      </c>
      <c r="CU813" s="38">
        <v>-0.27222940000000001</v>
      </c>
      <c r="CV813" s="38">
        <v>-0.92810400000000004</v>
      </c>
      <c r="CW813" s="38">
        <v>-1.9219280000000001</v>
      </c>
      <c r="CX813" s="38">
        <v>-1.6753130000000001</v>
      </c>
      <c r="CY813" s="38">
        <v>-2.2506159999999999</v>
      </c>
      <c r="CZ813" s="38">
        <v>-1.896854</v>
      </c>
      <c r="DA813" s="38">
        <v>-1.217627</v>
      </c>
      <c r="DB813" s="38">
        <v>-0.78369750000000005</v>
      </c>
      <c r="DC813" s="38">
        <v>-0.75024809999999997</v>
      </c>
      <c r="DD813" s="38">
        <v>-0.42700250000000001</v>
      </c>
      <c r="DE813" s="38">
        <v>-0.56072690000000003</v>
      </c>
      <c r="DF813" s="38">
        <v>-0.71387940000000005</v>
      </c>
      <c r="DG813" s="38">
        <v>-0.55228580000000005</v>
      </c>
      <c r="DH813" s="38">
        <v>-0.5107988</v>
      </c>
      <c r="DI813" s="38">
        <v>-0.3793782</v>
      </c>
      <c r="DJ813" s="38">
        <v>-0.3833725</v>
      </c>
      <c r="DK813" s="38">
        <v>7.4321999999999999E-2</v>
      </c>
      <c r="DL813" s="38">
        <v>0.6174598</v>
      </c>
      <c r="DM813" s="38">
        <v>0.69139680000000003</v>
      </c>
      <c r="DN813" s="38">
        <v>0.65108220000000006</v>
      </c>
      <c r="DO813" s="38">
        <v>0.87109579999999998</v>
      </c>
      <c r="DP813" s="38">
        <v>0.88020860000000001</v>
      </c>
      <c r="DQ813" s="38">
        <v>0.84442950000000006</v>
      </c>
      <c r="DR813" s="38">
        <v>0.33009040000000001</v>
      </c>
      <c r="DS813" s="38">
        <v>-0.18879750000000001</v>
      </c>
      <c r="DT813" s="38">
        <v>-0.74458340000000001</v>
      </c>
      <c r="DU813" s="38">
        <v>-1.7098420000000001</v>
      </c>
      <c r="DV813" s="38">
        <v>-1.5027630000000001</v>
      </c>
      <c r="DW813" s="38">
        <v>-2.0817009999999998</v>
      </c>
      <c r="DX813" s="38">
        <v>-1.7332289999999999</v>
      </c>
      <c r="DY813" s="38">
        <v>-1.0770839999999999</v>
      </c>
      <c r="DZ813" s="38">
        <v>-0.68670609999999999</v>
      </c>
      <c r="EA813" s="38">
        <v>-0.67489730000000003</v>
      </c>
      <c r="EB813" s="38">
        <v>-0.35622510000000002</v>
      </c>
      <c r="EC813" s="38">
        <v>-0.49393799999999999</v>
      </c>
      <c r="ED813" s="38">
        <v>-0.65058360000000004</v>
      </c>
      <c r="EE813" s="38">
        <v>-0.49899339999999998</v>
      </c>
      <c r="EF813" s="38">
        <v>-0.4609647</v>
      </c>
      <c r="EG813" s="38">
        <v>-0.317857</v>
      </c>
      <c r="EH813" s="38">
        <v>-0.29620259999999998</v>
      </c>
      <c r="EI813" s="38">
        <v>0.1581002</v>
      </c>
      <c r="EJ813" s="38">
        <v>0.77888440000000003</v>
      </c>
      <c r="EK813" s="38">
        <v>0.81799789999999994</v>
      </c>
      <c r="EL813" s="38">
        <v>0.85453250000000003</v>
      </c>
      <c r="EM813" s="38">
        <v>1.07725</v>
      </c>
      <c r="EN813" s="38">
        <v>1.0351900000000001</v>
      </c>
      <c r="EO813" s="38">
        <v>0.96486709999999998</v>
      </c>
      <c r="EP813" s="38">
        <v>0.42336810000000002</v>
      </c>
      <c r="EQ813" s="38">
        <v>-6.8335300000000002E-2</v>
      </c>
      <c r="ER813" s="38">
        <v>-0.4796088</v>
      </c>
      <c r="ES813" s="38">
        <v>-1.403624</v>
      </c>
      <c r="ET813" s="38">
        <v>-1.253628</v>
      </c>
      <c r="EU813" s="38">
        <v>-1.837815</v>
      </c>
      <c r="EV813" s="38">
        <v>-1.4969809999999999</v>
      </c>
      <c r="EW813" s="38">
        <v>-0.87416249999999995</v>
      </c>
      <c r="EX813" s="38">
        <v>-0.54666599999999999</v>
      </c>
      <c r="EY813" s="38">
        <v>-0.56610280000000002</v>
      </c>
      <c r="EZ813" s="38">
        <v>-0.25403389999999998</v>
      </c>
      <c r="FA813" s="38">
        <v>-0.39750550000000001</v>
      </c>
      <c r="FB813" s="38">
        <v>77.670360000000002</v>
      </c>
      <c r="FC813" s="38">
        <v>76.12594</v>
      </c>
      <c r="FD813" s="38">
        <v>74.220609999999994</v>
      </c>
      <c r="FE813" s="38">
        <v>72.592830000000006</v>
      </c>
      <c r="FF813" s="38">
        <v>70.972059999999999</v>
      </c>
      <c r="FG813" s="38">
        <v>69.798760000000001</v>
      </c>
      <c r="FH813" s="38">
        <v>69.303939999999997</v>
      </c>
      <c r="FI813" s="38">
        <v>71.711330000000004</v>
      </c>
      <c r="FJ813" s="38">
        <v>76.974760000000003</v>
      </c>
      <c r="FK813" s="38">
        <v>82.738889999999998</v>
      </c>
      <c r="FL813" s="38">
        <v>87.380229999999997</v>
      </c>
      <c r="FM813" s="38">
        <v>91.333839999999995</v>
      </c>
      <c r="FN813" s="38">
        <v>95.399379999999994</v>
      </c>
      <c r="FO813" s="38">
        <v>98.926659999999998</v>
      </c>
      <c r="FP813" s="38">
        <v>101.4909</v>
      </c>
      <c r="FQ813" s="38">
        <v>102.7229</v>
      </c>
      <c r="FR813" s="38">
        <v>103.34350000000001</v>
      </c>
      <c r="FS813" s="38">
        <v>102.9919</v>
      </c>
      <c r="FT813" s="38">
        <v>101.5578</v>
      </c>
      <c r="FU813" s="38">
        <v>97.829440000000005</v>
      </c>
      <c r="FV813" s="38">
        <v>93.19117</v>
      </c>
      <c r="FW813">
        <v>89.687070000000006</v>
      </c>
      <c r="FX813">
        <v>86.145089999999996</v>
      </c>
      <c r="FY813">
        <v>83.605770000000007</v>
      </c>
      <c r="FZ813">
        <v>0.26396540000000002</v>
      </c>
      <c r="GA813">
        <v>1.963128</v>
      </c>
      <c r="GB813">
        <v>1</v>
      </c>
    </row>
    <row r="814" spans="1:184" x14ac:dyDescent="0.3">
      <c r="A814" t="s">
        <v>279</v>
      </c>
      <c r="B814" t="s">
        <v>224</v>
      </c>
      <c r="C814" t="s">
        <v>1</v>
      </c>
      <c r="D814" t="s">
        <v>1</v>
      </c>
      <c r="E814" t="s">
        <v>1</v>
      </c>
      <c r="F814" t="s">
        <v>1</v>
      </c>
      <c r="G814" t="s">
        <v>1</v>
      </c>
      <c r="H814" s="40" t="s">
        <v>1</v>
      </c>
      <c r="I814" s="18" t="s">
        <v>1</v>
      </c>
      <c r="J814" s="38" t="s">
        <v>1</v>
      </c>
      <c r="K814" s="18">
        <v>44790</v>
      </c>
      <c r="L814" s="38">
        <v>746</v>
      </c>
      <c r="M814" s="38">
        <v>746</v>
      </c>
      <c r="N814" s="38">
        <v>13.9702</v>
      </c>
      <c r="O814" s="38">
        <v>13.228260000000001</v>
      </c>
      <c r="P814" s="38">
        <v>12.7645</v>
      </c>
      <c r="Q814" s="38">
        <v>12.647779999999999</v>
      </c>
      <c r="R814" s="38">
        <v>12.91381</v>
      </c>
      <c r="S814" s="38">
        <v>15.49136</v>
      </c>
      <c r="T814" s="38">
        <v>22.54177</v>
      </c>
      <c r="U814" s="38">
        <v>29.302009999999999</v>
      </c>
      <c r="V814" s="38">
        <v>38.18479</v>
      </c>
      <c r="W814" s="38">
        <v>42.984610000000004</v>
      </c>
      <c r="X814" s="38">
        <v>47.134250000000002</v>
      </c>
      <c r="Y814" s="38">
        <v>50.902279999999998</v>
      </c>
      <c r="Z814" s="38">
        <v>53.742629999999998</v>
      </c>
      <c r="AA814" s="38">
        <v>56.63796</v>
      </c>
      <c r="AB814" s="38">
        <v>56.914639999999999</v>
      </c>
      <c r="AC814" s="38">
        <v>50.706400000000002</v>
      </c>
      <c r="AD814" s="38">
        <v>40.34507</v>
      </c>
      <c r="AE814" s="38">
        <v>34.174689999999998</v>
      </c>
      <c r="AF814" s="38">
        <v>28.333639999999999</v>
      </c>
      <c r="AG814" s="38">
        <v>24.562840000000001</v>
      </c>
      <c r="AH814" s="38">
        <v>21.063179999999999</v>
      </c>
      <c r="AI814" s="38">
        <v>18.393740000000001</v>
      </c>
      <c r="AJ814" s="38">
        <v>15.94638</v>
      </c>
      <c r="AK814" s="38">
        <v>14.34957</v>
      </c>
      <c r="AL814" s="38">
        <v>0.66971829999999999</v>
      </c>
      <c r="AM814" s="38">
        <v>0.43039769999999999</v>
      </c>
      <c r="AN814" s="38">
        <v>0.55845829999999996</v>
      </c>
      <c r="AO814" s="38">
        <v>0.61958519999999995</v>
      </c>
      <c r="AP814" s="38">
        <v>0.62089830000000001</v>
      </c>
      <c r="AQ814" s="38">
        <v>0.53496549999999998</v>
      </c>
      <c r="AR814" s="38">
        <v>-5.2308100000000003E-2</v>
      </c>
      <c r="AS814" s="38">
        <v>-0.70893680000000003</v>
      </c>
      <c r="AT814" s="38">
        <v>-2.1755019999999998</v>
      </c>
      <c r="AU814" s="38">
        <v>-2.494799</v>
      </c>
      <c r="AV814" s="38">
        <v>-2.534087</v>
      </c>
      <c r="AW814" s="38">
        <v>-1.5322800000000001</v>
      </c>
      <c r="AX814" s="38">
        <v>-0.56518900000000005</v>
      </c>
      <c r="AY814" s="38">
        <v>0.83328749999999996</v>
      </c>
      <c r="AZ814" s="38">
        <v>2.1939639999999998</v>
      </c>
      <c r="BA814" s="38">
        <v>1.548119</v>
      </c>
      <c r="BB814" s="38">
        <v>2.2658429999999998</v>
      </c>
      <c r="BC814" s="38">
        <v>2.2585229999999998</v>
      </c>
      <c r="BD814" s="38">
        <v>1.871672</v>
      </c>
      <c r="BE814" s="38">
        <v>1.850322</v>
      </c>
      <c r="BF814" s="38">
        <v>1.281879</v>
      </c>
      <c r="BG814" s="38">
        <v>1.084945</v>
      </c>
      <c r="BH814" s="38">
        <v>0.89402820000000005</v>
      </c>
      <c r="BI814" s="38">
        <v>0.78910460000000004</v>
      </c>
      <c r="BJ814" s="38">
        <v>0.7653238</v>
      </c>
      <c r="BK814" s="38">
        <v>0.52626070000000003</v>
      </c>
      <c r="BL814" s="38">
        <v>0.64179620000000004</v>
      </c>
      <c r="BM814" s="38">
        <v>0.69771660000000002</v>
      </c>
      <c r="BN814" s="38">
        <v>0.73642439999999998</v>
      </c>
      <c r="BO814" s="38">
        <v>0.62897040000000004</v>
      </c>
      <c r="BP814" s="38">
        <v>0.13512969999999999</v>
      </c>
      <c r="BQ814" s="38">
        <v>-0.56623380000000001</v>
      </c>
      <c r="BR814" s="38">
        <v>-1.95899</v>
      </c>
      <c r="BS814" s="38">
        <v>-2.2966489999999999</v>
      </c>
      <c r="BT814" s="38">
        <v>-2.3727589999999998</v>
      </c>
      <c r="BU814" s="38">
        <v>-1.4174150000000001</v>
      </c>
      <c r="BV814" s="38">
        <v>-0.47799789999999998</v>
      </c>
      <c r="BW814" s="38">
        <v>0.9292648</v>
      </c>
      <c r="BX814" s="38">
        <v>2.47614</v>
      </c>
      <c r="BY814" s="38">
        <v>1.9372549999999999</v>
      </c>
      <c r="BZ814" s="38">
        <v>2.5279129999999999</v>
      </c>
      <c r="CA814" s="38">
        <v>2.502154</v>
      </c>
      <c r="CB814" s="38">
        <v>2.1435029999999999</v>
      </c>
      <c r="CC814" s="38">
        <v>2.0632299999999999</v>
      </c>
      <c r="CD814" s="38">
        <v>1.4355990000000001</v>
      </c>
      <c r="CE814" s="38">
        <v>1.1888240000000001</v>
      </c>
      <c r="CF814" s="38">
        <v>0.98430980000000001</v>
      </c>
      <c r="CG814" s="38">
        <v>0.87664200000000003</v>
      </c>
      <c r="CH814" s="38">
        <v>0.8315399</v>
      </c>
      <c r="CI814" s="38">
        <v>0.59265520000000005</v>
      </c>
      <c r="CJ814" s="38">
        <v>0.69951580000000002</v>
      </c>
      <c r="CK814" s="38">
        <v>0.7518302</v>
      </c>
      <c r="CL814" s="38">
        <v>0.81643739999999998</v>
      </c>
      <c r="CM814" s="38">
        <v>0.69407790000000003</v>
      </c>
      <c r="CN814" s="38">
        <v>0.26494849999999998</v>
      </c>
      <c r="CO814" s="38">
        <v>-0.46739809999999998</v>
      </c>
      <c r="CP814" s="38">
        <v>-1.8090329999999999</v>
      </c>
      <c r="CQ814" s="38">
        <v>-2.159411</v>
      </c>
      <c r="CR814" s="38">
        <v>-2.2610239999999999</v>
      </c>
      <c r="CS814" s="38">
        <v>-1.3378589999999999</v>
      </c>
      <c r="CT814" s="38">
        <v>-0.41760960000000003</v>
      </c>
      <c r="CU814" s="38">
        <v>0.99573840000000002</v>
      </c>
      <c r="CV814" s="38">
        <v>2.6715740000000001</v>
      </c>
      <c r="CW814" s="38">
        <v>2.206769</v>
      </c>
      <c r="CX814" s="38">
        <v>2.7094209999999999</v>
      </c>
      <c r="CY814" s="38">
        <v>2.6708919999999998</v>
      </c>
      <c r="CZ814" s="38">
        <v>2.331772</v>
      </c>
      <c r="DA814" s="38">
        <v>2.2106889999999999</v>
      </c>
      <c r="DB814" s="38">
        <v>1.5420640000000001</v>
      </c>
      <c r="DC814" s="38">
        <v>1.2607710000000001</v>
      </c>
      <c r="DD814" s="38">
        <v>1.0468390000000001</v>
      </c>
      <c r="DE814" s="38">
        <v>0.93727020000000005</v>
      </c>
      <c r="DF814" s="38">
        <v>0.897756</v>
      </c>
      <c r="DG814" s="38">
        <v>0.65904960000000001</v>
      </c>
      <c r="DH814" s="38">
        <v>0.75723529999999994</v>
      </c>
      <c r="DI814" s="38">
        <v>0.80594379999999999</v>
      </c>
      <c r="DJ814" s="38">
        <v>0.89645030000000003</v>
      </c>
      <c r="DK814" s="38">
        <v>0.75918540000000001</v>
      </c>
      <c r="DL814" s="38">
        <v>0.39476729999999999</v>
      </c>
      <c r="DM814" s="38">
        <v>-0.36856250000000002</v>
      </c>
      <c r="DN814" s="38">
        <v>-1.6590769999999999</v>
      </c>
      <c r="DO814" s="38">
        <v>-2.0221740000000001</v>
      </c>
      <c r="DP814" s="38">
        <v>-2.1492879999999999</v>
      </c>
      <c r="DQ814" s="38">
        <v>-1.2583040000000001</v>
      </c>
      <c r="DR814" s="38">
        <v>-0.35722130000000002</v>
      </c>
      <c r="DS814" s="38">
        <v>1.0622119999999999</v>
      </c>
      <c r="DT814" s="38">
        <v>2.8670089999999999</v>
      </c>
      <c r="DU814" s="38">
        <v>2.4762840000000002</v>
      </c>
      <c r="DV814" s="38">
        <v>2.89093</v>
      </c>
      <c r="DW814" s="38">
        <v>2.8396309999999998</v>
      </c>
      <c r="DX814" s="38">
        <v>2.520041</v>
      </c>
      <c r="DY814" s="38">
        <v>2.3581490000000001</v>
      </c>
      <c r="DZ814" s="38">
        <v>1.6485300000000001</v>
      </c>
      <c r="EA814" s="38">
        <v>1.3327169999999999</v>
      </c>
      <c r="EB814" s="38">
        <v>1.109367</v>
      </c>
      <c r="EC814" s="38">
        <v>0.99789830000000002</v>
      </c>
      <c r="ED814" s="38">
        <v>0.99336150000000001</v>
      </c>
      <c r="EE814" s="38">
        <v>0.75491260000000004</v>
      </c>
      <c r="EF814" s="38">
        <v>0.84057329999999997</v>
      </c>
      <c r="EG814" s="38">
        <v>0.88407530000000001</v>
      </c>
      <c r="EH814" s="38">
        <v>1.011976</v>
      </c>
      <c r="EI814" s="38">
        <v>0.85319040000000002</v>
      </c>
      <c r="EJ814" s="38">
        <v>0.58220510000000003</v>
      </c>
      <c r="EK814" s="38">
        <v>-0.22585949999999999</v>
      </c>
      <c r="EL814" s="38">
        <v>-1.442564</v>
      </c>
      <c r="EM814" s="38">
        <v>-1.8240240000000001</v>
      </c>
      <c r="EN814" s="38">
        <v>-1.9879599999999999</v>
      </c>
      <c r="EO814" s="38">
        <v>-1.143438</v>
      </c>
      <c r="EP814" s="38">
        <v>-0.2700302</v>
      </c>
      <c r="EQ814" s="38">
        <v>1.1581889999999999</v>
      </c>
      <c r="ER814" s="38">
        <v>3.1491850000000001</v>
      </c>
      <c r="ES814" s="38">
        <v>2.8654199999999999</v>
      </c>
      <c r="ET814" s="38">
        <v>3.153</v>
      </c>
      <c r="EU814" s="38">
        <v>3.0832619999999999</v>
      </c>
      <c r="EV814" s="38">
        <v>2.7918720000000001</v>
      </c>
      <c r="EW814" s="38">
        <v>2.571056</v>
      </c>
      <c r="EX814" s="38">
        <v>1.802249</v>
      </c>
      <c r="EY814" s="38">
        <v>1.436596</v>
      </c>
      <c r="EZ814" s="38">
        <v>1.199649</v>
      </c>
      <c r="FA814" s="38">
        <v>1.0854360000000001</v>
      </c>
      <c r="FB814" s="38">
        <v>81.650180000000006</v>
      </c>
      <c r="FC814" s="38">
        <v>80.436729999999997</v>
      </c>
      <c r="FD814" s="38">
        <v>78.826070000000001</v>
      </c>
      <c r="FE814" s="38">
        <v>77.022570000000002</v>
      </c>
      <c r="FF814" s="38">
        <v>76.576260000000005</v>
      </c>
      <c r="FG814" s="38">
        <v>75.848849999999999</v>
      </c>
      <c r="FH814" s="38">
        <v>74.725139999999996</v>
      </c>
      <c r="FI814" s="38">
        <v>76.58802</v>
      </c>
      <c r="FJ814" s="38">
        <v>81.187150000000003</v>
      </c>
      <c r="FK814" s="38">
        <v>84.578670000000002</v>
      </c>
      <c r="FL814" s="38">
        <v>87.661460000000005</v>
      </c>
      <c r="FM814" s="38">
        <v>91.39067</v>
      </c>
      <c r="FN814" s="38">
        <v>94.862399999999994</v>
      </c>
      <c r="FO814" s="38">
        <v>96.119450000000001</v>
      </c>
      <c r="FP814" s="38">
        <v>96.51952</v>
      </c>
      <c r="FQ814" s="38">
        <v>97.023920000000004</v>
      </c>
      <c r="FR814" s="38">
        <v>97.226190000000003</v>
      </c>
      <c r="FS814" s="38">
        <v>97.13297</v>
      </c>
      <c r="FT814" s="38">
        <v>96.233630000000005</v>
      </c>
      <c r="FU814" s="38">
        <v>93.634140000000002</v>
      </c>
      <c r="FV814" s="38">
        <v>90.1768</v>
      </c>
      <c r="FW814">
        <v>86.664749999999998</v>
      </c>
      <c r="FX814">
        <v>83.53407</v>
      </c>
      <c r="FY814">
        <v>81.128649999999993</v>
      </c>
      <c r="FZ814">
        <v>0.26389810000000002</v>
      </c>
      <c r="GA814">
        <v>1.8680099999999999</v>
      </c>
      <c r="GB814">
        <v>1</v>
      </c>
    </row>
    <row r="815" spans="1:184" x14ac:dyDescent="0.3">
      <c r="A815" t="s">
        <v>279</v>
      </c>
      <c r="B815" t="s">
        <v>224</v>
      </c>
      <c r="C815" t="s">
        <v>1</v>
      </c>
      <c r="D815" t="s">
        <v>1</v>
      </c>
      <c r="E815" t="s">
        <v>1</v>
      </c>
      <c r="F815" t="s">
        <v>1</v>
      </c>
      <c r="G815" t="s">
        <v>1</v>
      </c>
      <c r="H815" s="40" t="s">
        <v>1</v>
      </c>
      <c r="I815" s="18" t="s">
        <v>1</v>
      </c>
      <c r="J815" s="38" t="s">
        <v>1</v>
      </c>
      <c r="K815" s="18">
        <v>44792</v>
      </c>
      <c r="L815" s="38">
        <v>746</v>
      </c>
      <c r="M815" s="38">
        <v>746</v>
      </c>
      <c r="N815" s="38">
        <v>12.827540000000001</v>
      </c>
      <c r="O815" s="38">
        <v>12.15002</v>
      </c>
      <c r="P815" s="38">
        <v>11.671569999999999</v>
      </c>
      <c r="Q815" s="38">
        <v>11.47125</v>
      </c>
      <c r="R815" s="38">
        <v>11.63757</v>
      </c>
      <c r="S815" s="38">
        <v>13.880509999999999</v>
      </c>
      <c r="T815" s="38">
        <v>20.119910000000001</v>
      </c>
      <c r="U815" s="38">
        <v>26.482279999999999</v>
      </c>
      <c r="V815" s="38">
        <v>35.156649999999999</v>
      </c>
      <c r="W815" s="38">
        <v>40.155859999999997</v>
      </c>
      <c r="X815" s="38">
        <v>45.005049999999997</v>
      </c>
      <c r="Y815" s="38">
        <v>49.171970000000002</v>
      </c>
      <c r="Z815" s="38">
        <v>52.66198</v>
      </c>
      <c r="AA815" s="38">
        <v>56.306220000000003</v>
      </c>
      <c r="AB815" s="38">
        <v>57.306049999999999</v>
      </c>
      <c r="AC815" s="38">
        <v>50.808549999999997</v>
      </c>
      <c r="AD815" s="38">
        <v>39.864780000000003</v>
      </c>
      <c r="AE815" s="38">
        <v>33.081740000000003</v>
      </c>
      <c r="AF815" s="38">
        <v>26.577919999999999</v>
      </c>
      <c r="AG815" s="38">
        <v>22.91433</v>
      </c>
      <c r="AH815" s="38">
        <v>19.6584</v>
      </c>
      <c r="AI815" s="38">
        <v>17.154209999999999</v>
      </c>
      <c r="AJ815" s="38">
        <v>14.98123</v>
      </c>
      <c r="AK815" s="38">
        <v>13.353020000000001</v>
      </c>
      <c r="AL815" s="38">
        <v>-0.49725439999999999</v>
      </c>
      <c r="AM815" s="38">
        <v>-0.42198289999999999</v>
      </c>
      <c r="AN815" s="38">
        <v>-0.3052011</v>
      </c>
      <c r="AO815" s="38">
        <v>-0.22424269999999999</v>
      </c>
      <c r="AP815" s="38">
        <v>-0.11038969999999999</v>
      </c>
      <c r="AQ815" s="38">
        <v>0.12955340000000001</v>
      </c>
      <c r="AR815" s="38">
        <v>0.59577049999999998</v>
      </c>
      <c r="AS815" s="38">
        <v>0.3180192</v>
      </c>
      <c r="AT815" s="38">
        <v>-0.9320832</v>
      </c>
      <c r="AU815" s="38">
        <v>-0.79604719999999995</v>
      </c>
      <c r="AV815" s="38">
        <v>-0.51128010000000002</v>
      </c>
      <c r="AW815" s="38">
        <v>-0.2337398</v>
      </c>
      <c r="AX815" s="38">
        <v>0.25719189999999997</v>
      </c>
      <c r="AY815" s="38">
        <v>-0.14098640000000001</v>
      </c>
      <c r="AZ815" s="38">
        <v>-0.66977779999999998</v>
      </c>
      <c r="BA815" s="38">
        <v>-0.63489320000000005</v>
      </c>
      <c r="BB815" s="38">
        <v>0.44094250000000001</v>
      </c>
      <c r="BC815" s="38">
        <v>0.58005090000000004</v>
      </c>
      <c r="BD815" s="38">
        <v>0.22548309999999999</v>
      </c>
      <c r="BE815" s="38">
        <v>0.47817159999999997</v>
      </c>
      <c r="BF815" s="38">
        <v>0.63250810000000002</v>
      </c>
      <c r="BG815" s="38">
        <v>0.5239144</v>
      </c>
      <c r="BH815" s="38">
        <v>0.49348350000000002</v>
      </c>
      <c r="BI815" s="38">
        <v>0.38535530000000001</v>
      </c>
      <c r="BJ815" s="38">
        <v>-0.40506560000000003</v>
      </c>
      <c r="BK815" s="38">
        <v>-0.32559110000000002</v>
      </c>
      <c r="BL815" s="38">
        <v>-0.21610699999999999</v>
      </c>
      <c r="BM815" s="38">
        <v>-0.1227323</v>
      </c>
      <c r="BN815" s="38">
        <v>-2.9651E-2</v>
      </c>
      <c r="BO815" s="38">
        <v>0.21429690000000001</v>
      </c>
      <c r="BP815" s="38">
        <v>0.72912399999999999</v>
      </c>
      <c r="BQ815" s="38">
        <v>0.49067480000000002</v>
      </c>
      <c r="BR815" s="38">
        <v>-0.73560550000000002</v>
      </c>
      <c r="BS815" s="38">
        <v>-0.61263259999999997</v>
      </c>
      <c r="BT815" s="38">
        <v>-0.34591440000000001</v>
      </c>
      <c r="BU815" s="38">
        <v>-9.4630800000000001E-2</v>
      </c>
      <c r="BV815" s="38">
        <v>0.3354317</v>
      </c>
      <c r="BW815" s="38">
        <v>-2.4291E-3</v>
      </c>
      <c r="BX815" s="38">
        <v>-0.41928739999999998</v>
      </c>
      <c r="BY815" s="38">
        <v>-0.3499099</v>
      </c>
      <c r="BZ815" s="38">
        <v>0.71895129999999996</v>
      </c>
      <c r="CA815" s="38">
        <v>0.8718475</v>
      </c>
      <c r="CB815" s="38">
        <v>0.53827020000000003</v>
      </c>
      <c r="CC815" s="38">
        <v>0.68789960000000006</v>
      </c>
      <c r="CD815" s="38">
        <v>0.76190939999999996</v>
      </c>
      <c r="CE815" s="38">
        <v>0.6063615</v>
      </c>
      <c r="CF815" s="38">
        <v>0.55731889999999995</v>
      </c>
      <c r="CG815" s="38">
        <v>0.4526847</v>
      </c>
      <c r="CH815" s="38">
        <v>-0.34121590000000002</v>
      </c>
      <c r="CI815" s="38">
        <v>-0.25883050000000002</v>
      </c>
      <c r="CJ815" s="38">
        <v>-0.1544006</v>
      </c>
      <c r="CK815" s="38">
        <v>-5.2426500000000001E-2</v>
      </c>
      <c r="CL815" s="38">
        <v>2.6268400000000001E-2</v>
      </c>
      <c r="CM815" s="38">
        <v>0.27299000000000001</v>
      </c>
      <c r="CN815" s="38">
        <v>0.82148410000000005</v>
      </c>
      <c r="CO815" s="38">
        <v>0.61025549999999995</v>
      </c>
      <c r="CP815" s="38">
        <v>-0.59952559999999999</v>
      </c>
      <c r="CQ815" s="38">
        <v>-0.48560019999999998</v>
      </c>
      <c r="CR815" s="38">
        <v>-0.23138259999999999</v>
      </c>
      <c r="CS815" s="38">
        <v>1.7156999999999999E-3</v>
      </c>
      <c r="CT815" s="38">
        <v>0.38962029999999997</v>
      </c>
      <c r="CU815" s="38">
        <v>9.3535300000000002E-2</v>
      </c>
      <c r="CV815" s="38">
        <v>-0.2457985</v>
      </c>
      <c r="CW815" s="38">
        <v>-0.15253140000000001</v>
      </c>
      <c r="CX815" s="38">
        <v>0.91149930000000001</v>
      </c>
      <c r="CY815" s="38">
        <v>1.0739449999999999</v>
      </c>
      <c r="CZ815" s="38">
        <v>0.75490570000000001</v>
      </c>
      <c r="DA815" s="38">
        <v>0.83315669999999997</v>
      </c>
      <c r="DB815" s="38">
        <v>0.85153230000000002</v>
      </c>
      <c r="DC815" s="38">
        <v>0.6634641</v>
      </c>
      <c r="DD815" s="38">
        <v>0.60153109999999999</v>
      </c>
      <c r="DE815" s="38">
        <v>0.49931690000000001</v>
      </c>
      <c r="DF815" s="38">
        <v>-0.27736620000000001</v>
      </c>
      <c r="DG815" s="38">
        <v>-0.19206989999999999</v>
      </c>
      <c r="DH815" s="38">
        <v>-9.2694200000000004E-2</v>
      </c>
      <c r="DI815" s="38">
        <v>1.78794E-2</v>
      </c>
      <c r="DJ815" s="38">
        <v>8.2187800000000005E-2</v>
      </c>
      <c r="DK815" s="38">
        <v>0.33168300000000001</v>
      </c>
      <c r="DL815" s="38">
        <v>0.9138442</v>
      </c>
      <c r="DM815" s="38">
        <v>0.72983620000000005</v>
      </c>
      <c r="DN815" s="38">
        <v>-0.46344570000000002</v>
      </c>
      <c r="DO815" s="38">
        <v>-0.35856789999999999</v>
      </c>
      <c r="DP815" s="38">
        <v>-0.1168508</v>
      </c>
      <c r="DQ815" s="38">
        <v>9.8062099999999999E-2</v>
      </c>
      <c r="DR815" s="38">
        <v>0.44380900000000001</v>
      </c>
      <c r="DS815" s="38">
        <v>0.18949959999999999</v>
      </c>
      <c r="DT815" s="38">
        <v>-7.2309600000000002E-2</v>
      </c>
      <c r="DU815" s="38">
        <v>4.4847100000000001E-2</v>
      </c>
      <c r="DV815" s="38">
        <v>1.104047</v>
      </c>
      <c r="DW815" s="38">
        <v>1.2760419999999999</v>
      </c>
      <c r="DX815" s="38">
        <v>0.97154119999999999</v>
      </c>
      <c r="DY815" s="38">
        <v>0.9784138</v>
      </c>
      <c r="DZ815" s="38">
        <v>0.94115519999999997</v>
      </c>
      <c r="EA815" s="38">
        <v>0.7205667</v>
      </c>
      <c r="EB815" s="38">
        <v>0.64574330000000002</v>
      </c>
      <c r="EC815" s="38">
        <v>0.54594900000000002</v>
      </c>
      <c r="ED815" s="38">
        <v>-0.18517739999999999</v>
      </c>
      <c r="EE815" s="38">
        <v>-9.5678100000000002E-2</v>
      </c>
      <c r="EF815" s="38">
        <v>-3.5999999999999999E-3</v>
      </c>
      <c r="EG815" s="38">
        <v>0.1193898</v>
      </c>
      <c r="EH815" s="38">
        <v>0.1629265</v>
      </c>
      <c r="EI815" s="38">
        <v>0.41642659999999998</v>
      </c>
      <c r="EJ815" s="38">
        <v>1.0471980000000001</v>
      </c>
      <c r="EK815" s="38">
        <v>0.90249170000000001</v>
      </c>
      <c r="EL815" s="38">
        <v>-0.26696799999999998</v>
      </c>
      <c r="EM815" s="38">
        <v>-0.17515330000000001</v>
      </c>
      <c r="EN815" s="38">
        <v>4.8515000000000003E-2</v>
      </c>
      <c r="EO815" s="38">
        <v>0.2371711</v>
      </c>
      <c r="EP815" s="38">
        <v>0.52204879999999998</v>
      </c>
      <c r="EQ815" s="38">
        <v>0.32805689999999998</v>
      </c>
      <c r="ER815" s="38">
        <v>0.1781808</v>
      </c>
      <c r="ES815" s="38">
        <v>0.32983040000000002</v>
      </c>
      <c r="ET815" s="38">
        <v>1.382056</v>
      </c>
      <c r="EU815" s="38">
        <v>1.567839</v>
      </c>
      <c r="EV815" s="38">
        <v>1.2843279999999999</v>
      </c>
      <c r="EW815" s="38">
        <v>1.188142</v>
      </c>
      <c r="EX815" s="38">
        <v>1.0705560000000001</v>
      </c>
      <c r="EY815" s="38">
        <v>0.80301389999999995</v>
      </c>
      <c r="EZ815" s="38">
        <v>0.70957870000000001</v>
      </c>
      <c r="FA815" s="38">
        <v>0.61327849999999995</v>
      </c>
      <c r="FB815" s="38">
        <v>79.172740000000005</v>
      </c>
      <c r="FC815" s="38">
        <v>77.68074</v>
      </c>
      <c r="FD815" s="38">
        <v>75.724770000000007</v>
      </c>
      <c r="FE815" s="38">
        <v>73.706860000000006</v>
      </c>
      <c r="FF815" s="38">
        <v>71.96593</v>
      </c>
      <c r="FG815" s="38">
        <v>70.925640000000001</v>
      </c>
      <c r="FH815" s="38">
        <v>69.862840000000006</v>
      </c>
      <c r="FI815" s="38">
        <v>72.141580000000005</v>
      </c>
      <c r="FJ815" s="38">
        <v>76.006919999999994</v>
      </c>
      <c r="FK815" s="38">
        <v>80.20787</v>
      </c>
      <c r="FL815" s="38">
        <v>84.85566</v>
      </c>
      <c r="FM815" s="38">
        <v>88.771879999999996</v>
      </c>
      <c r="FN815" s="38">
        <v>92.647649999999999</v>
      </c>
      <c r="FO815" s="38">
        <v>95.393829999999994</v>
      </c>
      <c r="FP815" s="38">
        <v>98.185329999999993</v>
      </c>
      <c r="FQ815" s="38">
        <v>100.0214</v>
      </c>
      <c r="FR815" s="38">
        <v>100.905</v>
      </c>
      <c r="FS815" s="38">
        <v>100.1611</v>
      </c>
      <c r="FT815" s="38">
        <v>97.822220000000002</v>
      </c>
      <c r="FU815" s="38">
        <v>93.983549999999994</v>
      </c>
      <c r="FV815" s="38">
        <v>89.126660000000001</v>
      </c>
      <c r="FW815">
        <v>85.553520000000006</v>
      </c>
      <c r="FX815">
        <v>82.803820000000002</v>
      </c>
      <c r="FY815">
        <v>80.253270000000001</v>
      </c>
      <c r="FZ815">
        <v>0.30687300000000001</v>
      </c>
      <c r="GA815">
        <v>1.927414</v>
      </c>
      <c r="GB815">
        <v>1</v>
      </c>
    </row>
    <row r="816" spans="1:184" x14ac:dyDescent="0.3">
      <c r="A816" t="s">
        <v>279</v>
      </c>
      <c r="B816" t="s">
        <v>224</v>
      </c>
      <c r="C816" t="s">
        <v>1</v>
      </c>
      <c r="D816" t="s">
        <v>1</v>
      </c>
      <c r="E816" t="s">
        <v>1</v>
      </c>
      <c r="F816" t="s">
        <v>1</v>
      </c>
      <c r="G816" t="s">
        <v>1</v>
      </c>
      <c r="H816" s="40" t="s">
        <v>1</v>
      </c>
      <c r="I816" s="18" t="s">
        <v>1</v>
      </c>
      <c r="J816" s="38" t="s">
        <v>1</v>
      </c>
      <c r="K816" s="18">
        <v>44805</v>
      </c>
      <c r="L816" s="38">
        <v>746</v>
      </c>
      <c r="M816" s="38">
        <v>746</v>
      </c>
      <c r="N816" s="38">
        <v>10.85525</v>
      </c>
      <c r="O816" s="38">
        <v>10.38184</v>
      </c>
      <c r="P816" s="38">
        <v>10.02638</v>
      </c>
      <c r="Q816" s="38">
        <v>9.8116339999999997</v>
      </c>
      <c r="R816" s="38">
        <v>10.033799999999999</v>
      </c>
      <c r="S816" s="38">
        <v>12.145110000000001</v>
      </c>
      <c r="T816" s="38">
        <v>17.74194</v>
      </c>
      <c r="U816" s="38">
        <v>24.130410000000001</v>
      </c>
      <c r="V816" s="38">
        <v>33.870060000000002</v>
      </c>
      <c r="W816" s="38">
        <v>39.898009999999999</v>
      </c>
      <c r="X816" s="38">
        <v>45.639690000000002</v>
      </c>
      <c r="Y816" s="38">
        <v>50.377470000000002</v>
      </c>
      <c r="Z816" s="38">
        <v>54.066130000000001</v>
      </c>
      <c r="AA816" s="38">
        <v>58.017699999999998</v>
      </c>
      <c r="AB816" s="38">
        <v>59.183219999999999</v>
      </c>
      <c r="AC816" s="38">
        <v>52.740650000000002</v>
      </c>
      <c r="AD816" s="38">
        <v>41.463099999999997</v>
      </c>
      <c r="AE816" s="38">
        <v>34.262650000000001</v>
      </c>
      <c r="AF816" s="38">
        <v>27.890529999999998</v>
      </c>
      <c r="AG816" s="38">
        <v>23.751049999999999</v>
      </c>
      <c r="AH816" s="38">
        <v>19.957820000000002</v>
      </c>
      <c r="AI816" s="38">
        <v>17.038799999999998</v>
      </c>
      <c r="AJ816" s="38">
        <v>14.70721</v>
      </c>
      <c r="AK816" s="38">
        <v>13.0319</v>
      </c>
      <c r="AL816" s="38">
        <v>-0.77385939999999998</v>
      </c>
      <c r="AM816" s="38">
        <v>-0.64482159999999999</v>
      </c>
      <c r="AN816" s="38">
        <v>-0.59002270000000001</v>
      </c>
      <c r="AO816" s="38">
        <v>-0.68900479999999997</v>
      </c>
      <c r="AP816" s="38">
        <v>-0.8245112</v>
      </c>
      <c r="AQ816" s="38">
        <v>-0.6274904</v>
      </c>
      <c r="AR816" s="38">
        <v>-0.14205419999999999</v>
      </c>
      <c r="AS816" s="38">
        <v>1.111318</v>
      </c>
      <c r="AT816" s="38">
        <v>0.4249617</v>
      </c>
      <c r="AU816" s="38">
        <v>0.53080099999999997</v>
      </c>
      <c r="AV816" s="38">
        <v>1.2470950000000001</v>
      </c>
      <c r="AW816" s="38">
        <v>0.78866130000000001</v>
      </c>
      <c r="AX816" s="38">
        <v>0.2987899</v>
      </c>
      <c r="AY816" s="38">
        <v>-0.88310449999999996</v>
      </c>
      <c r="AZ816" s="38">
        <v>-2.0230830000000002</v>
      </c>
      <c r="BA816" s="38">
        <v>-2.204034</v>
      </c>
      <c r="BB816" s="38">
        <v>-1.9927649999999999</v>
      </c>
      <c r="BC816" s="38">
        <v>-2.512365</v>
      </c>
      <c r="BD816" s="38">
        <v>-2.1906210000000002</v>
      </c>
      <c r="BE816" s="38">
        <v>-1.531307</v>
      </c>
      <c r="BF816" s="38">
        <v>-0.71860020000000002</v>
      </c>
      <c r="BG816" s="38">
        <v>-0.2980218</v>
      </c>
      <c r="BH816" s="38">
        <v>-0.42081550000000001</v>
      </c>
      <c r="BI816" s="38">
        <v>-0.52726059999999997</v>
      </c>
      <c r="BJ816" s="38">
        <v>-0.71373810000000004</v>
      </c>
      <c r="BK816" s="38">
        <v>-0.59459399999999996</v>
      </c>
      <c r="BL816" s="38">
        <v>-0.54102130000000004</v>
      </c>
      <c r="BM816" s="38">
        <v>-0.62120149999999996</v>
      </c>
      <c r="BN816" s="38">
        <v>-0.74053389999999997</v>
      </c>
      <c r="BO816" s="38">
        <v>-0.54972480000000001</v>
      </c>
      <c r="BP816" s="38">
        <v>1.0046100000000001E-2</v>
      </c>
      <c r="BQ816" s="38">
        <v>1.2398100000000001</v>
      </c>
      <c r="BR816" s="38">
        <v>0.60781379999999996</v>
      </c>
      <c r="BS816" s="38">
        <v>0.71054260000000002</v>
      </c>
      <c r="BT816" s="38">
        <v>1.3856999999999999</v>
      </c>
      <c r="BU816" s="38">
        <v>0.90704660000000004</v>
      </c>
      <c r="BV816" s="38">
        <v>0.39618940000000002</v>
      </c>
      <c r="BW816" s="38">
        <v>-0.76690899999999995</v>
      </c>
      <c r="BX816" s="38">
        <v>-1.7717309999999999</v>
      </c>
      <c r="BY816" s="38">
        <v>-1.9164680000000001</v>
      </c>
      <c r="BZ816" s="38">
        <v>-1.7560880000000001</v>
      </c>
      <c r="CA816" s="38">
        <v>-2.2790629999999998</v>
      </c>
      <c r="CB816" s="38">
        <v>-1.9613080000000001</v>
      </c>
      <c r="CC816" s="38">
        <v>-1.346724</v>
      </c>
      <c r="CD816" s="38">
        <v>-0.59851940000000003</v>
      </c>
      <c r="CE816" s="38">
        <v>-0.1973047</v>
      </c>
      <c r="CF816" s="38">
        <v>-0.32393630000000001</v>
      </c>
      <c r="CG816" s="38">
        <v>-0.42998389999999997</v>
      </c>
      <c r="CH816" s="38">
        <v>-0.67209830000000004</v>
      </c>
      <c r="CI816" s="38">
        <v>-0.55980649999999998</v>
      </c>
      <c r="CJ816" s="38">
        <v>-0.50708319999999996</v>
      </c>
      <c r="CK816" s="38">
        <v>-0.57424120000000001</v>
      </c>
      <c r="CL816" s="38">
        <v>-0.68237150000000002</v>
      </c>
      <c r="CM816" s="38">
        <v>-0.49586449999999999</v>
      </c>
      <c r="CN816" s="38">
        <v>0.1153903</v>
      </c>
      <c r="CO816" s="38">
        <v>1.328803</v>
      </c>
      <c r="CP816" s="38">
        <v>0.73445660000000001</v>
      </c>
      <c r="CQ816" s="38">
        <v>0.83503119999999997</v>
      </c>
      <c r="CR816" s="38">
        <v>1.481697</v>
      </c>
      <c r="CS816" s="38">
        <v>0.98903980000000002</v>
      </c>
      <c r="CT816" s="38">
        <v>0.463648</v>
      </c>
      <c r="CU816" s="38">
        <v>-0.68643240000000005</v>
      </c>
      <c r="CV816" s="38">
        <v>-1.597645</v>
      </c>
      <c r="CW816" s="38">
        <v>-1.7173</v>
      </c>
      <c r="CX816" s="38">
        <v>-1.592166</v>
      </c>
      <c r="CY816" s="38">
        <v>-2.11748</v>
      </c>
      <c r="CZ816" s="38">
        <v>-1.802486</v>
      </c>
      <c r="DA816" s="38">
        <v>-1.2188829999999999</v>
      </c>
      <c r="DB816" s="38">
        <v>-0.51535189999999997</v>
      </c>
      <c r="DC816" s="38">
        <v>-0.1275483</v>
      </c>
      <c r="DD816" s="38">
        <v>-0.25683800000000001</v>
      </c>
      <c r="DE816" s="38">
        <v>-0.3626103</v>
      </c>
      <c r="DF816" s="38">
        <v>-0.63045850000000003</v>
      </c>
      <c r="DG816" s="38">
        <v>-0.52501889999999996</v>
      </c>
      <c r="DH816" s="38">
        <v>-0.47314499999999998</v>
      </c>
      <c r="DI816" s="38">
        <v>-0.52728079999999999</v>
      </c>
      <c r="DJ816" s="38">
        <v>-0.62420900000000001</v>
      </c>
      <c r="DK816" s="38">
        <v>-0.44200430000000002</v>
      </c>
      <c r="DL816" s="38">
        <v>0.2207344</v>
      </c>
      <c r="DM816" s="38">
        <v>1.4177960000000001</v>
      </c>
      <c r="DN816" s="38">
        <v>0.86109939999999996</v>
      </c>
      <c r="DO816" s="38">
        <v>0.95951969999999998</v>
      </c>
      <c r="DP816" s="38">
        <v>1.5776939999999999</v>
      </c>
      <c r="DQ816" s="38">
        <v>1.0710329999999999</v>
      </c>
      <c r="DR816" s="38">
        <v>0.53110659999999998</v>
      </c>
      <c r="DS816" s="38">
        <v>-0.60595569999999999</v>
      </c>
      <c r="DT816" s="38">
        <v>-1.4235599999999999</v>
      </c>
      <c r="DU816" s="38">
        <v>-1.518133</v>
      </c>
      <c r="DV816" s="38">
        <v>-1.4282440000000001</v>
      </c>
      <c r="DW816" s="38">
        <v>-1.9558960000000001</v>
      </c>
      <c r="DX816" s="38">
        <v>-1.643664</v>
      </c>
      <c r="DY816" s="38">
        <v>-1.0910409999999999</v>
      </c>
      <c r="DZ816" s="38">
        <v>-0.43218430000000002</v>
      </c>
      <c r="EA816" s="38">
        <v>-5.77919E-2</v>
      </c>
      <c r="EB816" s="38">
        <v>-0.18973979999999999</v>
      </c>
      <c r="EC816" s="38">
        <v>-0.29523670000000002</v>
      </c>
      <c r="ED816" s="38">
        <v>-0.57033719999999999</v>
      </c>
      <c r="EE816" s="38">
        <v>-0.47479130000000003</v>
      </c>
      <c r="EF816" s="38">
        <v>-0.42414370000000001</v>
      </c>
      <c r="EG816" s="38">
        <v>-0.45947749999999998</v>
      </c>
      <c r="EH816" s="38">
        <v>-0.54023180000000004</v>
      </c>
      <c r="EI816" s="38">
        <v>-0.36423860000000002</v>
      </c>
      <c r="EJ816" s="38">
        <v>0.37283470000000002</v>
      </c>
      <c r="EK816" s="38">
        <v>1.546287</v>
      </c>
      <c r="EL816" s="38">
        <v>1.043952</v>
      </c>
      <c r="EM816" s="38">
        <v>1.1392610000000001</v>
      </c>
      <c r="EN816" s="38">
        <v>1.716299</v>
      </c>
      <c r="EO816" s="38">
        <v>1.1894180000000001</v>
      </c>
      <c r="EP816" s="38">
        <v>0.62850609999999996</v>
      </c>
      <c r="EQ816" s="38">
        <v>-0.48976019999999998</v>
      </c>
      <c r="ER816" s="38">
        <v>-1.1722079999999999</v>
      </c>
      <c r="ES816" s="38">
        <v>-1.230567</v>
      </c>
      <c r="ET816" s="38">
        <v>-1.1915659999999999</v>
      </c>
      <c r="EU816" s="38">
        <v>-1.7225950000000001</v>
      </c>
      <c r="EV816" s="38">
        <v>-1.4143509999999999</v>
      </c>
      <c r="EW816" s="38">
        <v>-0.90645830000000005</v>
      </c>
      <c r="EX816" s="38">
        <v>-0.31210359999999998</v>
      </c>
      <c r="EY816" s="38">
        <v>4.29253E-2</v>
      </c>
      <c r="EZ816" s="38">
        <v>-9.2860600000000001E-2</v>
      </c>
      <c r="FA816" s="38">
        <v>-0.19795989999999999</v>
      </c>
      <c r="FB816" s="38">
        <v>76.050759999999997</v>
      </c>
      <c r="FC816" s="38">
        <v>73.512159999999994</v>
      </c>
      <c r="FD816" s="38">
        <v>71.97936</v>
      </c>
      <c r="FE816" s="38">
        <v>70.806190000000001</v>
      </c>
      <c r="FF816" s="38">
        <v>69.548519999999996</v>
      </c>
      <c r="FG816" s="38">
        <v>68.269180000000006</v>
      </c>
      <c r="FH816" s="38">
        <v>67.655330000000006</v>
      </c>
      <c r="FI816" s="38">
        <v>69.804860000000005</v>
      </c>
      <c r="FJ816" s="38">
        <v>75.152320000000003</v>
      </c>
      <c r="FK816" s="38">
        <v>80.889470000000003</v>
      </c>
      <c r="FL816" s="38">
        <v>85.90343</v>
      </c>
      <c r="FM816" s="38">
        <v>90.419399999999996</v>
      </c>
      <c r="FN816" s="38">
        <v>94.521879999999996</v>
      </c>
      <c r="FO816" s="38">
        <v>97.817599999999999</v>
      </c>
      <c r="FP816" s="38">
        <v>100.4174</v>
      </c>
      <c r="FQ816" s="38">
        <v>102.1129</v>
      </c>
      <c r="FR816" s="38">
        <v>102.4432</v>
      </c>
      <c r="FS816" s="38">
        <v>101.5125</v>
      </c>
      <c r="FT816" s="38">
        <v>99.889409999999998</v>
      </c>
      <c r="FU816" s="38">
        <v>95.078280000000007</v>
      </c>
      <c r="FV816" s="38">
        <v>90.486770000000007</v>
      </c>
      <c r="FW816">
        <v>86.329409999999996</v>
      </c>
      <c r="FX816">
        <v>83.502210000000005</v>
      </c>
      <c r="FY816">
        <v>81.551419999999993</v>
      </c>
      <c r="FZ816">
        <v>0.2451216</v>
      </c>
      <c r="GA816">
        <v>1.7697309999999999</v>
      </c>
      <c r="GB816">
        <v>1</v>
      </c>
    </row>
    <row r="817" spans="1:184" x14ac:dyDescent="0.3">
      <c r="A817" t="s">
        <v>279</v>
      </c>
      <c r="B817" t="s">
        <v>224</v>
      </c>
      <c r="C817" t="s">
        <v>1</v>
      </c>
      <c r="D817" t="s">
        <v>1</v>
      </c>
      <c r="E817" t="s">
        <v>1</v>
      </c>
      <c r="F817" t="s">
        <v>1</v>
      </c>
      <c r="G817" t="s">
        <v>1</v>
      </c>
      <c r="H817" s="40" t="s">
        <v>1</v>
      </c>
      <c r="I817" s="18" t="s">
        <v>1</v>
      </c>
      <c r="J817" s="38" t="s">
        <v>1</v>
      </c>
      <c r="K817" s="18">
        <v>44809</v>
      </c>
      <c r="L817" s="38">
        <v>746</v>
      </c>
      <c r="M817" s="38">
        <v>746</v>
      </c>
      <c r="N817" s="38">
        <v>13.82687</v>
      </c>
      <c r="O817" s="38">
        <v>12.98157</v>
      </c>
      <c r="P817" s="38">
        <v>12.280989999999999</v>
      </c>
      <c r="Q817" s="38">
        <v>11.81729</v>
      </c>
      <c r="R817" s="38">
        <v>12.01502</v>
      </c>
      <c r="S817" s="38">
        <v>12.928929999999999</v>
      </c>
      <c r="T817" s="38">
        <v>14.729419999999999</v>
      </c>
      <c r="U817" s="38">
        <v>16.02364</v>
      </c>
      <c r="V817" s="38">
        <v>17.957599999999999</v>
      </c>
      <c r="W817" s="38">
        <v>20.526209999999999</v>
      </c>
      <c r="X817" s="38">
        <v>23.58344</v>
      </c>
      <c r="Y817" s="38">
        <v>26.7271</v>
      </c>
      <c r="Z817" s="38">
        <v>29.655329999999999</v>
      </c>
      <c r="AA817" s="38">
        <v>32.281869999999998</v>
      </c>
      <c r="AB817" s="38">
        <v>34.35651</v>
      </c>
      <c r="AC817" s="38">
        <v>34.249839999999999</v>
      </c>
      <c r="AD817" s="38">
        <v>31.833539999999999</v>
      </c>
      <c r="AE817" s="38">
        <v>29.48546</v>
      </c>
      <c r="AF817" s="38">
        <v>26.31033</v>
      </c>
      <c r="AG817" s="38">
        <v>23.438590000000001</v>
      </c>
      <c r="AH817" s="38">
        <v>20.75675</v>
      </c>
      <c r="AI817" s="38">
        <v>18.65409</v>
      </c>
      <c r="AJ817" s="38">
        <v>16.614329999999999</v>
      </c>
      <c r="AK817" s="38">
        <v>15.03173</v>
      </c>
      <c r="AL817" s="38">
        <v>0.87956670000000003</v>
      </c>
      <c r="AM817" s="38">
        <v>0.7831361</v>
      </c>
      <c r="AN817" s="38">
        <v>0.4187959</v>
      </c>
      <c r="AO817" s="38">
        <v>-5.3451600000000002E-2</v>
      </c>
      <c r="AP817" s="38">
        <v>-0.30116110000000001</v>
      </c>
      <c r="AQ817" s="38">
        <v>-0.70215099999999997</v>
      </c>
      <c r="AR817" s="38">
        <v>-3.7650489999999999</v>
      </c>
      <c r="AS817" s="38">
        <v>-2.9367320000000001</v>
      </c>
      <c r="AT817" s="38">
        <v>-1.0064150000000001</v>
      </c>
      <c r="AU817" s="38">
        <v>-9.4108600000000001E-2</v>
      </c>
      <c r="AV817" s="38">
        <v>9.4551300000000005E-2</v>
      </c>
      <c r="AW817" s="38">
        <v>0.18659110000000001</v>
      </c>
      <c r="AX817" s="38">
        <v>0.2357292</v>
      </c>
      <c r="AY817" s="38">
        <v>-0.45308090000000001</v>
      </c>
      <c r="AZ817" s="38">
        <v>-1.3072630000000001</v>
      </c>
      <c r="BA817" s="38">
        <v>-2.1565319999999999</v>
      </c>
      <c r="BB817" s="38">
        <v>-1.5767070000000001</v>
      </c>
      <c r="BC817" s="38">
        <v>-0.60346080000000002</v>
      </c>
      <c r="BD817" s="38">
        <v>-0.12475509999999999</v>
      </c>
      <c r="BE817" s="38">
        <v>0.2197981</v>
      </c>
      <c r="BF817" s="38">
        <v>0.29298980000000002</v>
      </c>
      <c r="BG817" s="38">
        <v>0.32495039999999997</v>
      </c>
      <c r="BH817" s="38">
        <v>3.9425500000000002E-2</v>
      </c>
      <c r="BI817" s="38">
        <v>-0.10194540000000001</v>
      </c>
      <c r="BJ817" s="38">
        <v>1.3800349999999999</v>
      </c>
      <c r="BK817" s="38">
        <v>1.1939820000000001</v>
      </c>
      <c r="BL817" s="38">
        <v>0.80955060000000001</v>
      </c>
      <c r="BM817" s="38">
        <v>0.2705475</v>
      </c>
      <c r="BN817" s="38">
        <v>-0.1344458</v>
      </c>
      <c r="BO817" s="38">
        <v>-0.58701840000000005</v>
      </c>
      <c r="BP817" s="38">
        <v>-3.1457410000000001</v>
      </c>
      <c r="BQ817" s="38">
        <v>-2.3773870000000001</v>
      </c>
      <c r="BR817" s="38">
        <v>-0.66795510000000002</v>
      </c>
      <c r="BS817" s="38">
        <v>0.12248530000000001</v>
      </c>
      <c r="BT817" s="38">
        <v>0.30211110000000002</v>
      </c>
      <c r="BU817" s="38">
        <v>0.3270072</v>
      </c>
      <c r="BV817" s="38">
        <v>0.30053449999999998</v>
      </c>
      <c r="BW817" s="38">
        <v>-0.32888450000000002</v>
      </c>
      <c r="BX817" s="38">
        <v>-1.1016649999999999</v>
      </c>
      <c r="BY817" s="38">
        <v>-1.779995</v>
      </c>
      <c r="BZ817" s="38">
        <v>-0.77874390000000004</v>
      </c>
      <c r="CA817" s="38">
        <v>0.55570819999999999</v>
      </c>
      <c r="CB817" s="38">
        <v>1.2667489999999999</v>
      </c>
      <c r="CC817" s="38">
        <v>1.511285</v>
      </c>
      <c r="CD817" s="38">
        <v>1.4875929999999999</v>
      </c>
      <c r="CE817" s="38">
        <v>1.3478319999999999</v>
      </c>
      <c r="CF817" s="38">
        <v>0.85758670000000004</v>
      </c>
      <c r="CG817" s="38">
        <v>0.6219344</v>
      </c>
      <c r="CH817" s="38">
        <v>1.726658</v>
      </c>
      <c r="CI817" s="38">
        <v>1.478532</v>
      </c>
      <c r="CJ817" s="38">
        <v>1.0801860000000001</v>
      </c>
      <c r="CK817" s="38">
        <v>0.49494830000000001</v>
      </c>
      <c r="CL817" s="38">
        <v>-1.8979300000000001E-2</v>
      </c>
      <c r="CM817" s="38">
        <v>-0.50727789999999995</v>
      </c>
      <c r="CN817" s="38">
        <v>-2.7168100000000002</v>
      </c>
      <c r="CO817" s="38">
        <v>-1.989986</v>
      </c>
      <c r="CP817" s="38">
        <v>-0.43353900000000001</v>
      </c>
      <c r="CQ817" s="38">
        <v>0.2724975</v>
      </c>
      <c r="CR817" s="38">
        <v>0.4458664</v>
      </c>
      <c r="CS817" s="38">
        <v>0.424259</v>
      </c>
      <c r="CT817" s="38">
        <v>0.34541850000000002</v>
      </c>
      <c r="CU817" s="38">
        <v>-0.24286640000000001</v>
      </c>
      <c r="CV817" s="38">
        <v>-0.95926869999999997</v>
      </c>
      <c r="CW817" s="38">
        <v>-1.5192060000000001</v>
      </c>
      <c r="CX817" s="38">
        <v>-0.22607659999999999</v>
      </c>
      <c r="CY817" s="38">
        <v>1.3585449999999999</v>
      </c>
      <c r="CZ817" s="38">
        <v>2.2305000000000001</v>
      </c>
      <c r="DA817" s="38">
        <v>2.4057659999999998</v>
      </c>
      <c r="DB817" s="38">
        <v>2.3149709999999999</v>
      </c>
      <c r="DC817" s="38">
        <v>2.0562770000000001</v>
      </c>
      <c r="DD817" s="38">
        <v>1.4242429999999999</v>
      </c>
      <c r="DE817" s="38">
        <v>1.123291</v>
      </c>
      <c r="DF817" s="38">
        <v>2.0732810000000002</v>
      </c>
      <c r="DG817" s="38">
        <v>1.763083</v>
      </c>
      <c r="DH817" s="38">
        <v>1.350822</v>
      </c>
      <c r="DI817" s="38">
        <v>0.71934900000000002</v>
      </c>
      <c r="DJ817" s="38">
        <v>9.6487299999999998E-2</v>
      </c>
      <c r="DK817" s="38">
        <v>-0.42753740000000001</v>
      </c>
      <c r="DL817" s="38">
        <v>-2.2878799999999999</v>
      </c>
      <c r="DM817" s="38">
        <v>-1.6025860000000001</v>
      </c>
      <c r="DN817" s="38">
        <v>-0.19912289999999999</v>
      </c>
      <c r="DO817" s="38">
        <v>0.42250969999999999</v>
      </c>
      <c r="DP817" s="38">
        <v>0.58962170000000003</v>
      </c>
      <c r="DQ817" s="38">
        <v>0.52151080000000005</v>
      </c>
      <c r="DR817" s="38">
        <v>0.3903025</v>
      </c>
      <c r="DS817" s="38">
        <v>-0.1568484</v>
      </c>
      <c r="DT817" s="38">
        <v>-0.81687240000000005</v>
      </c>
      <c r="DU817" s="38">
        <v>-1.2584169999999999</v>
      </c>
      <c r="DV817" s="38">
        <v>0.32659060000000001</v>
      </c>
      <c r="DW817" s="38">
        <v>2.1613820000000001</v>
      </c>
      <c r="DX817" s="38">
        <v>3.1942520000000001</v>
      </c>
      <c r="DY817" s="38">
        <v>3.300246</v>
      </c>
      <c r="DZ817" s="38">
        <v>3.14235</v>
      </c>
      <c r="EA817" s="38">
        <v>2.7647210000000002</v>
      </c>
      <c r="EB817" s="38">
        <v>1.990899</v>
      </c>
      <c r="EC817" s="38">
        <v>1.6246480000000001</v>
      </c>
      <c r="ED817" s="38">
        <v>2.57375</v>
      </c>
      <c r="EE817" s="38">
        <v>2.1739280000000001</v>
      </c>
      <c r="EF817" s="38">
        <v>1.741576</v>
      </c>
      <c r="EG817" s="38">
        <v>1.0433479999999999</v>
      </c>
      <c r="EH817" s="38">
        <v>0.26320260000000001</v>
      </c>
      <c r="EI817" s="38">
        <v>-0.31240479999999998</v>
      </c>
      <c r="EJ817" s="38">
        <v>-1.6685719999999999</v>
      </c>
      <c r="EK817" s="38">
        <v>-1.0432410000000001</v>
      </c>
      <c r="EL817" s="38">
        <v>0.13933670000000001</v>
      </c>
      <c r="EM817" s="38">
        <v>0.63910359999999999</v>
      </c>
      <c r="EN817" s="38">
        <v>0.79718149999999999</v>
      </c>
      <c r="EO817" s="38">
        <v>0.66192689999999998</v>
      </c>
      <c r="EP817" s="38">
        <v>0.45510780000000001</v>
      </c>
      <c r="EQ817" s="38">
        <v>-3.2651899999999998E-2</v>
      </c>
      <c r="ER817" s="38">
        <v>-0.61127469999999995</v>
      </c>
      <c r="ES817" s="38">
        <v>-0.88187970000000004</v>
      </c>
      <c r="ET817" s="38">
        <v>1.1245540000000001</v>
      </c>
      <c r="EU817" s="38">
        <v>3.320551</v>
      </c>
      <c r="EV817" s="38">
        <v>4.5857549999999998</v>
      </c>
      <c r="EW817" s="38">
        <v>4.5917329999999996</v>
      </c>
      <c r="EX817" s="38">
        <v>4.3369530000000003</v>
      </c>
      <c r="EY817" s="38">
        <v>3.7876029999999998</v>
      </c>
      <c r="EZ817" s="38">
        <v>2.8090600000000001</v>
      </c>
      <c r="FA817" s="38">
        <v>2.3485279999999999</v>
      </c>
      <c r="FB817" s="38">
        <v>81.368809999999996</v>
      </c>
      <c r="FC817" s="38">
        <v>80.106700000000004</v>
      </c>
      <c r="FD817" s="38">
        <v>78.443179999999998</v>
      </c>
      <c r="FE817" s="38">
        <v>76.81765</v>
      </c>
      <c r="FF817" s="38">
        <v>75.523679999999999</v>
      </c>
      <c r="FG817" s="38">
        <v>74.648160000000004</v>
      </c>
      <c r="FH817" s="38">
        <v>73.764840000000007</v>
      </c>
      <c r="FI817" s="38">
        <v>74.319069999999996</v>
      </c>
      <c r="FJ817" s="38">
        <v>79.414450000000002</v>
      </c>
      <c r="FK817" s="38">
        <v>85.978660000000005</v>
      </c>
      <c r="FL817" s="38">
        <v>91.51191</v>
      </c>
      <c r="FM817" s="38">
        <v>96.136889999999994</v>
      </c>
      <c r="FN817" s="38">
        <v>100.03789999999999</v>
      </c>
      <c r="FO817" s="38">
        <v>103.37569999999999</v>
      </c>
      <c r="FP817" s="38">
        <v>105.80840000000001</v>
      </c>
      <c r="FQ817" s="38">
        <v>107.3017</v>
      </c>
      <c r="FR817" s="38">
        <v>107.6906</v>
      </c>
      <c r="FS817" s="38">
        <v>106.6906</v>
      </c>
      <c r="FT817" s="38">
        <v>104.47629999999999</v>
      </c>
      <c r="FU817" s="38">
        <v>99.367850000000004</v>
      </c>
      <c r="FV817" s="38">
        <v>95.943250000000006</v>
      </c>
      <c r="FW817">
        <v>92.669749999999993</v>
      </c>
      <c r="FX817">
        <v>89.341130000000007</v>
      </c>
      <c r="FY817">
        <v>87.561139999999995</v>
      </c>
      <c r="FZ817">
        <v>1.529263</v>
      </c>
      <c r="GA817">
        <v>11.88903</v>
      </c>
      <c r="GB817">
        <v>1</v>
      </c>
    </row>
    <row r="818" spans="1:184" x14ac:dyDescent="0.3">
      <c r="A818" t="s">
        <v>279</v>
      </c>
      <c r="B818" t="s">
        <v>224</v>
      </c>
      <c r="C818" t="s">
        <v>1</v>
      </c>
      <c r="D818" t="s">
        <v>1</v>
      </c>
      <c r="E818" t="s">
        <v>1</v>
      </c>
      <c r="F818" t="s">
        <v>1</v>
      </c>
      <c r="G818" t="s">
        <v>1</v>
      </c>
      <c r="H818" s="40" t="s">
        <v>1</v>
      </c>
      <c r="I818" s="18" t="s">
        <v>1</v>
      </c>
      <c r="J818" s="38" t="s">
        <v>1</v>
      </c>
      <c r="K818" s="18">
        <v>44810</v>
      </c>
      <c r="L818" s="38">
        <v>746</v>
      </c>
      <c r="M818" s="38">
        <v>746</v>
      </c>
      <c r="N818" s="38">
        <v>13.94769</v>
      </c>
      <c r="O818" s="38">
        <v>13.35093</v>
      </c>
      <c r="P818" s="38">
        <v>12.942880000000001</v>
      </c>
      <c r="Q818" s="38">
        <v>12.76648</v>
      </c>
      <c r="R818" s="38">
        <v>13.161239999999999</v>
      </c>
      <c r="S818" s="38">
        <v>16.82095</v>
      </c>
      <c r="T818" s="38">
        <v>26.395959999999999</v>
      </c>
      <c r="U818" s="38">
        <v>35.922319999999999</v>
      </c>
      <c r="V818" s="38">
        <v>47.633119999999998</v>
      </c>
      <c r="W818" s="38">
        <v>53.951920000000001</v>
      </c>
      <c r="X818" s="38">
        <v>59.526470000000003</v>
      </c>
      <c r="Y818" s="38">
        <v>64.391959999999997</v>
      </c>
      <c r="Z818" s="38">
        <v>68.492080000000001</v>
      </c>
      <c r="AA818" s="38">
        <v>73.002989999999997</v>
      </c>
      <c r="AB818" s="38">
        <v>74.194820000000007</v>
      </c>
      <c r="AC818" s="38">
        <v>66.626819999999995</v>
      </c>
      <c r="AD818" s="38">
        <v>53.144680000000001</v>
      </c>
      <c r="AE818" s="38">
        <v>43.559260000000002</v>
      </c>
      <c r="AF818" s="38">
        <v>34.757010000000001</v>
      </c>
      <c r="AG818" s="38">
        <v>29.330780000000001</v>
      </c>
      <c r="AH818" s="38">
        <v>24.692080000000001</v>
      </c>
      <c r="AI818" s="38">
        <v>21.281479999999998</v>
      </c>
      <c r="AJ818" s="38">
        <v>18.27074</v>
      </c>
      <c r="AK818" s="38">
        <v>16.203869999999998</v>
      </c>
      <c r="AL818" s="38">
        <v>5.2181400000000003E-2</v>
      </c>
      <c r="AM818" s="38">
        <v>0.11345420000000001</v>
      </c>
      <c r="AN818" s="38">
        <v>0.12879489999999999</v>
      </c>
      <c r="AO818" s="38">
        <v>-0.25264999999999999</v>
      </c>
      <c r="AP818" s="38">
        <v>-0.89952790000000005</v>
      </c>
      <c r="AQ818" s="38">
        <v>-0.40455010000000002</v>
      </c>
      <c r="AR818" s="38">
        <v>0.17329269999999999</v>
      </c>
      <c r="AS818" s="38">
        <v>0.3917156</v>
      </c>
      <c r="AT818" s="38">
        <v>-1.7270920000000001</v>
      </c>
      <c r="AU818" s="38">
        <v>-1.6993039999999999</v>
      </c>
      <c r="AV818" s="38">
        <v>-1.3906879999999999</v>
      </c>
      <c r="AW818" s="38">
        <v>-1.230162</v>
      </c>
      <c r="AX818" s="38">
        <v>-0.49952659999999999</v>
      </c>
      <c r="AY818" s="38">
        <v>0.32347100000000001</v>
      </c>
      <c r="AZ818" s="38">
        <v>0.75783259999999997</v>
      </c>
      <c r="BA818" s="38">
        <v>0.20394139999999999</v>
      </c>
      <c r="BB818" s="38">
        <v>1.043944</v>
      </c>
      <c r="BC818" s="38">
        <v>-0.29826459999999999</v>
      </c>
      <c r="BD818" s="38">
        <v>-0.31224689999999999</v>
      </c>
      <c r="BE818" s="38">
        <v>-0.27684039999999999</v>
      </c>
      <c r="BF818" s="38">
        <v>-0.18585270000000001</v>
      </c>
      <c r="BG818" s="38">
        <v>-0.2695824</v>
      </c>
      <c r="BH818" s="38">
        <v>-2.5113099999999999E-2</v>
      </c>
      <c r="BI818" s="38">
        <v>1.21175E-2</v>
      </c>
      <c r="BJ818" s="38">
        <v>0.2455454</v>
      </c>
      <c r="BK818" s="38">
        <v>0.29297190000000001</v>
      </c>
      <c r="BL818" s="38">
        <v>0.29758800000000002</v>
      </c>
      <c r="BM818" s="38">
        <v>-7.8706200000000004E-2</v>
      </c>
      <c r="BN818" s="38">
        <v>-0.66580950000000005</v>
      </c>
      <c r="BO818" s="38">
        <v>-0.22366340000000001</v>
      </c>
      <c r="BP818" s="38">
        <v>0.39460139999999999</v>
      </c>
      <c r="BQ818" s="38">
        <v>0.58912790000000004</v>
      </c>
      <c r="BR818" s="38">
        <v>-1.1932050000000001</v>
      </c>
      <c r="BS818" s="38">
        <v>-1.1762870000000001</v>
      </c>
      <c r="BT818" s="38">
        <v>-0.97462519999999997</v>
      </c>
      <c r="BU818" s="38">
        <v>-0.92623759999999999</v>
      </c>
      <c r="BV818" s="38">
        <v>-0.33214290000000002</v>
      </c>
      <c r="BW818" s="38">
        <v>0.55588349999999997</v>
      </c>
      <c r="BX818" s="38">
        <v>1.2655110000000001</v>
      </c>
      <c r="BY818" s="38">
        <v>1.023191</v>
      </c>
      <c r="BZ818" s="38">
        <v>1.633321</v>
      </c>
      <c r="CA818" s="38">
        <v>0.2414268</v>
      </c>
      <c r="CB818" s="38">
        <v>0.19514110000000001</v>
      </c>
      <c r="CC818" s="38">
        <v>0.1224088</v>
      </c>
      <c r="CD818" s="38">
        <v>0.1034011</v>
      </c>
      <c r="CE818" s="38">
        <v>-2.4246799999999999E-2</v>
      </c>
      <c r="CF818" s="38">
        <v>0.19545380000000001</v>
      </c>
      <c r="CG818" s="38">
        <v>0.20922950000000001</v>
      </c>
      <c r="CH818" s="38">
        <v>0.37946869999999999</v>
      </c>
      <c r="CI818" s="38">
        <v>0.41730539999999999</v>
      </c>
      <c r="CJ818" s="38">
        <v>0.41449360000000002</v>
      </c>
      <c r="CK818" s="38">
        <v>4.1766699999999997E-2</v>
      </c>
      <c r="CL818" s="38">
        <v>-0.50393679999999996</v>
      </c>
      <c r="CM818" s="38">
        <v>-9.8381700000000002E-2</v>
      </c>
      <c r="CN818" s="38">
        <v>0.54787920000000001</v>
      </c>
      <c r="CO818" s="38">
        <v>0.72585509999999998</v>
      </c>
      <c r="CP818" s="38">
        <v>-0.82343580000000005</v>
      </c>
      <c r="CQ818" s="38">
        <v>-0.81404670000000001</v>
      </c>
      <c r="CR818" s="38">
        <v>-0.68646130000000005</v>
      </c>
      <c r="CS818" s="38">
        <v>-0.71574059999999995</v>
      </c>
      <c r="CT818" s="38">
        <v>-0.2162134</v>
      </c>
      <c r="CU818" s="38">
        <v>0.71685169999999998</v>
      </c>
      <c r="CV818" s="38">
        <v>1.617127</v>
      </c>
      <c r="CW818" s="38">
        <v>1.5906009999999999</v>
      </c>
      <c r="CX818" s="38">
        <v>2.0415209999999999</v>
      </c>
      <c r="CY818" s="38">
        <v>0.61521550000000003</v>
      </c>
      <c r="CZ818" s="38">
        <v>0.5465565</v>
      </c>
      <c r="DA818" s="38">
        <v>0.39892759999999999</v>
      </c>
      <c r="DB818" s="38">
        <v>0.30373729999999999</v>
      </c>
      <c r="DC818" s="38">
        <v>0.14567179999999999</v>
      </c>
      <c r="DD818" s="38">
        <v>0.34821780000000002</v>
      </c>
      <c r="DE818" s="38">
        <v>0.34574860000000002</v>
      </c>
      <c r="DF818" s="38">
        <v>0.51339199999999996</v>
      </c>
      <c r="DG818" s="38">
        <v>0.54163879999999998</v>
      </c>
      <c r="DH818" s="38">
        <v>0.53139930000000002</v>
      </c>
      <c r="DI818" s="38">
        <v>0.16223960000000001</v>
      </c>
      <c r="DJ818" s="38">
        <v>-0.34206409999999998</v>
      </c>
      <c r="DK818" s="38">
        <v>2.6899900000000001E-2</v>
      </c>
      <c r="DL818" s="38">
        <v>0.70115689999999997</v>
      </c>
      <c r="DM818" s="38">
        <v>0.86258219999999997</v>
      </c>
      <c r="DN818" s="38">
        <v>-0.45366709999999999</v>
      </c>
      <c r="DO818" s="38">
        <v>-0.4518066</v>
      </c>
      <c r="DP818" s="38">
        <v>-0.39829730000000002</v>
      </c>
      <c r="DQ818" s="38">
        <v>-0.50524369999999996</v>
      </c>
      <c r="DR818" s="38">
        <v>-0.1002839</v>
      </c>
      <c r="DS818" s="38">
        <v>0.87781989999999999</v>
      </c>
      <c r="DT818" s="38">
        <v>1.968744</v>
      </c>
      <c r="DU818" s="38">
        <v>2.1580110000000001</v>
      </c>
      <c r="DV818" s="38">
        <v>2.4497209999999998</v>
      </c>
      <c r="DW818" s="38">
        <v>0.98900410000000005</v>
      </c>
      <c r="DX818" s="38">
        <v>0.89797199999999999</v>
      </c>
      <c r="DY818" s="38">
        <v>0.67544630000000005</v>
      </c>
      <c r="DZ818" s="38">
        <v>0.50407360000000001</v>
      </c>
      <c r="EA818" s="38">
        <v>0.3155905</v>
      </c>
      <c r="EB818" s="38">
        <v>0.50098169999999997</v>
      </c>
      <c r="EC818" s="38">
        <v>0.48226770000000002</v>
      </c>
      <c r="ED818" s="38">
        <v>0.7067561</v>
      </c>
      <c r="EE818" s="38">
        <v>0.72115649999999998</v>
      </c>
      <c r="EF818" s="38">
        <v>0.70019229999999999</v>
      </c>
      <c r="EG818" s="38">
        <v>0.33618330000000002</v>
      </c>
      <c r="EH818" s="38">
        <v>-0.1083456</v>
      </c>
      <c r="EI818" s="38">
        <v>0.20778659999999999</v>
      </c>
      <c r="EJ818" s="38">
        <v>0.92246570000000006</v>
      </c>
      <c r="EK818" s="38">
        <v>1.0599940000000001</v>
      </c>
      <c r="EL818" s="38">
        <v>8.0220200000000005E-2</v>
      </c>
      <c r="EM818" s="38">
        <v>7.1210499999999996E-2</v>
      </c>
      <c r="EN818" s="38">
        <v>1.7765699999999999E-2</v>
      </c>
      <c r="EO818" s="38">
        <v>-0.20131950000000001</v>
      </c>
      <c r="EP818" s="38">
        <v>6.7099900000000004E-2</v>
      </c>
      <c r="EQ818" s="38">
        <v>1.1102320000000001</v>
      </c>
      <c r="ER818" s="38">
        <v>2.4764219999999999</v>
      </c>
      <c r="ES818" s="38">
        <v>2.9772609999999999</v>
      </c>
      <c r="ET818" s="38">
        <v>3.0390980000000001</v>
      </c>
      <c r="EU818" s="38">
        <v>1.5286960000000001</v>
      </c>
      <c r="EV818" s="38">
        <v>1.4053599999999999</v>
      </c>
      <c r="EW818" s="38">
        <v>1.074695</v>
      </c>
      <c r="EX818" s="38">
        <v>0.79332729999999996</v>
      </c>
      <c r="EY818" s="38">
        <v>0.56092600000000004</v>
      </c>
      <c r="EZ818" s="38">
        <v>0.72154870000000004</v>
      </c>
      <c r="FA818" s="38">
        <v>0.67937959999999997</v>
      </c>
      <c r="FB818" s="38">
        <v>84.631770000000003</v>
      </c>
      <c r="FC818" s="38">
        <v>83.460009999999997</v>
      </c>
      <c r="FD818" s="38">
        <v>81.959959999999995</v>
      </c>
      <c r="FE818" s="38">
        <v>80.502669999999995</v>
      </c>
      <c r="FF818" s="38">
        <v>79.331599999999995</v>
      </c>
      <c r="FG818" s="38">
        <v>78.594449999999995</v>
      </c>
      <c r="FH818" s="38">
        <v>77.746380000000002</v>
      </c>
      <c r="FI818" s="38">
        <v>80.213459999999998</v>
      </c>
      <c r="FJ818" s="38">
        <v>85.794960000000003</v>
      </c>
      <c r="FK818" s="38">
        <v>91.301720000000003</v>
      </c>
      <c r="FL818" s="38">
        <v>95.797719999999998</v>
      </c>
      <c r="FM818" s="38">
        <v>100.5261</v>
      </c>
      <c r="FN818" s="38">
        <v>103.97669999999999</v>
      </c>
      <c r="FO818" s="38">
        <v>107.0128</v>
      </c>
      <c r="FP818" s="38">
        <v>109.438</v>
      </c>
      <c r="FQ818" s="38">
        <v>111.21129999999999</v>
      </c>
      <c r="FR818" s="38">
        <v>111.0883</v>
      </c>
      <c r="FS818" s="38">
        <v>109.5882</v>
      </c>
      <c r="FT818" s="38">
        <v>106.7364</v>
      </c>
      <c r="FU818" s="38">
        <v>100.86190000000001</v>
      </c>
      <c r="FV818" s="38">
        <v>96.051950000000005</v>
      </c>
      <c r="FW818">
        <v>93.316220000000001</v>
      </c>
      <c r="FX818">
        <v>91.243260000000006</v>
      </c>
      <c r="FY818">
        <v>88.530500000000004</v>
      </c>
      <c r="FZ818">
        <v>0.57242700000000002</v>
      </c>
      <c r="GA818">
        <v>4.5783610000000001</v>
      </c>
      <c r="GB818">
        <v>1</v>
      </c>
    </row>
    <row r="819" spans="1:184" x14ac:dyDescent="0.3">
      <c r="A819" t="s">
        <v>279</v>
      </c>
      <c r="B819" t="s">
        <v>224</v>
      </c>
      <c r="C819" t="s">
        <v>1</v>
      </c>
      <c r="D819" t="s">
        <v>1</v>
      </c>
      <c r="E819" t="s">
        <v>1</v>
      </c>
      <c r="F819" t="s">
        <v>1</v>
      </c>
      <c r="G819" t="s">
        <v>1</v>
      </c>
      <c r="H819" s="40" t="s">
        <v>1</v>
      </c>
      <c r="I819" s="18" t="s">
        <v>1</v>
      </c>
      <c r="J819" s="38" t="s">
        <v>1</v>
      </c>
      <c r="K819" s="18">
        <v>44811</v>
      </c>
      <c r="L819" s="38">
        <v>746</v>
      </c>
      <c r="M819" s="38">
        <v>746</v>
      </c>
      <c r="N819" s="38">
        <v>15.57634</v>
      </c>
      <c r="O819" s="38">
        <v>14.733549999999999</v>
      </c>
      <c r="P819" s="38">
        <v>14.16066</v>
      </c>
      <c r="Q819" s="38">
        <v>14.01548</v>
      </c>
      <c r="R819" s="38">
        <v>14.14573</v>
      </c>
      <c r="S819" s="38">
        <v>17.633959999999998</v>
      </c>
      <c r="T819" s="38">
        <v>26.74334</v>
      </c>
      <c r="U819" s="38">
        <v>34.977600000000002</v>
      </c>
      <c r="V819" s="38">
        <v>45.492660000000001</v>
      </c>
      <c r="W819" s="38">
        <v>51.217039999999997</v>
      </c>
      <c r="X819" s="38">
        <v>56.289830000000002</v>
      </c>
      <c r="Y819" s="38">
        <v>60.426859999999998</v>
      </c>
      <c r="Z819" s="38">
        <v>63.690629999999999</v>
      </c>
      <c r="AA819" s="38">
        <v>66.950739999999996</v>
      </c>
      <c r="AB819" s="38">
        <v>67.451560000000001</v>
      </c>
      <c r="AC819" s="38">
        <v>60.447339999999997</v>
      </c>
      <c r="AD819" s="38">
        <v>48.513689999999997</v>
      </c>
      <c r="AE819" s="38">
        <v>40.399889999999999</v>
      </c>
      <c r="AF819" s="38">
        <v>32.940289999999997</v>
      </c>
      <c r="AG819" s="38">
        <v>28.039950000000001</v>
      </c>
      <c r="AH819" s="38">
        <v>23.952870000000001</v>
      </c>
      <c r="AI819" s="38">
        <v>20.857859999999999</v>
      </c>
      <c r="AJ819" s="38">
        <v>17.982030000000002</v>
      </c>
      <c r="AK819" s="38">
        <v>16.048400000000001</v>
      </c>
      <c r="AL819" s="38">
        <v>0.27738620000000003</v>
      </c>
      <c r="AM819" s="38">
        <v>0.29425390000000001</v>
      </c>
      <c r="AN819" s="38">
        <v>0.29509049999999998</v>
      </c>
      <c r="AO819" s="38">
        <v>-0.79219059999999997</v>
      </c>
      <c r="AP819" s="38">
        <v>-2.533957</v>
      </c>
      <c r="AQ819" s="38">
        <v>-1.2087110000000001</v>
      </c>
      <c r="AR819" s="38">
        <v>0.8931595</v>
      </c>
      <c r="AS819" s="38">
        <v>0.89918569999999998</v>
      </c>
      <c r="AT819" s="38">
        <v>-1.0533410000000001</v>
      </c>
      <c r="AU819" s="38">
        <v>-0.949411</v>
      </c>
      <c r="AV819" s="38">
        <v>-0.82839010000000002</v>
      </c>
      <c r="AW819" s="38">
        <v>-0.99322770000000005</v>
      </c>
      <c r="AX819" s="38">
        <v>-0.778281</v>
      </c>
      <c r="AY819" s="38">
        <v>0.1113799</v>
      </c>
      <c r="AZ819" s="38">
        <v>0.86268710000000004</v>
      </c>
      <c r="BA819" s="38">
        <v>-2.9741E-2</v>
      </c>
      <c r="BB819" s="38">
        <v>0.7741304</v>
      </c>
      <c r="BC819" s="38">
        <v>4.1323800000000001E-2</v>
      </c>
      <c r="BD819" s="38">
        <v>8.9428800000000003E-2</v>
      </c>
      <c r="BE819" s="38">
        <v>-1.55768E-2</v>
      </c>
      <c r="BF819" s="38">
        <v>0.24831239999999999</v>
      </c>
      <c r="BG819" s="38">
        <v>0.3387694</v>
      </c>
      <c r="BH819" s="38">
        <v>0.14850160000000001</v>
      </c>
      <c r="BI819" s="38">
        <v>0.2565036</v>
      </c>
      <c r="BJ819" s="38">
        <v>0.40891749999999999</v>
      </c>
      <c r="BK819" s="38">
        <v>0.4173248</v>
      </c>
      <c r="BL819" s="38">
        <v>0.40787790000000002</v>
      </c>
      <c r="BM819" s="38">
        <v>-0.66102870000000002</v>
      </c>
      <c r="BN819" s="38">
        <v>-2.3875769999999998</v>
      </c>
      <c r="BO819" s="38">
        <v>-1.0699510000000001</v>
      </c>
      <c r="BP819" s="38">
        <v>1.179851</v>
      </c>
      <c r="BQ819" s="38">
        <v>1.0949899999999999</v>
      </c>
      <c r="BR819" s="38">
        <v>-0.64101549999999996</v>
      </c>
      <c r="BS819" s="38">
        <v>-0.59186780000000005</v>
      </c>
      <c r="BT819" s="38">
        <v>-0.55238120000000002</v>
      </c>
      <c r="BU819" s="38">
        <v>-0.78651579999999999</v>
      </c>
      <c r="BV819" s="38">
        <v>-0.62953630000000005</v>
      </c>
      <c r="BW819" s="38">
        <v>0.2836128</v>
      </c>
      <c r="BX819" s="38">
        <v>1.2934669999999999</v>
      </c>
      <c r="BY819" s="38">
        <v>0.51241680000000001</v>
      </c>
      <c r="BZ819" s="38">
        <v>1.208607</v>
      </c>
      <c r="CA819" s="38">
        <v>0.4664143</v>
      </c>
      <c r="CB819" s="38">
        <v>0.55582710000000002</v>
      </c>
      <c r="CC819" s="38">
        <v>0.36673790000000001</v>
      </c>
      <c r="CD819" s="38">
        <v>0.54113319999999998</v>
      </c>
      <c r="CE819" s="38">
        <v>0.53705389999999997</v>
      </c>
      <c r="CF819" s="38">
        <v>0.32806639999999998</v>
      </c>
      <c r="CG819" s="38">
        <v>0.41894140000000002</v>
      </c>
      <c r="CH819" s="38">
        <v>0.50001569999999995</v>
      </c>
      <c r="CI819" s="38">
        <v>0.50256339999999999</v>
      </c>
      <c r="CJ819" s="38">
        <v>0.48599419999999999</v>
      </c>
      <c r="CK819" s="38">
        <v>-0.57018650000000004</v>
      </c>
      <c r="CL819" s="38">
        <v>-2.2861940000000001</v>
      </c>
      <c r="CM819" s="38">
        <v>-0.97384599999999999</v>
      </c>
      <c r="CN819" s="38">
        <v>1.3784130000000001</v>
      </c>
      <c r="CO819" s="38">
        <v>1.230604</v>
      </c>
      <c r="CP819" s="38">
        <v>-0.35544019999999998</v>
      </c>
      <c r="CQ819" s="38">
        <v>-0.3442345</v>
      </c>
      <c r="CR819" s="38">
        <v>-0.36121829999999999</v>
      </c>
      <c r="CS819" s="38">
        <v>-0.64334780000000003</v>
      </c>
      <c r="CT819" s="38">
        <v>-0.52651610000000004</v>
      </c>
      <c r="CU819" s="38">
        <v>0.4029008</v>
      </c>
      <c r="CV819" s="38">
        <v>1.591823</v>
      </c>
      <c r="CW819" s="38">
        <v>0.88791359999999997</v>
      </c>
      <c r="CX819" s="38">
        <v>1.5095240000000001</v>
      </c>
      <c r="CY819" s="38">
        <v>0.76083069999999997</v>
      </c>
      <c r="CZ819" s="38">
        <v>0.87885310000000005</v>
      </c>
      <c r="DA819" s="38">
        <v>0.63152779999999997</v>
      </c>
      <c r="DB819" s="38">
        <v>0.74393989999999999</v>
      </c>
      <c r="DC819" s="38">
        <v>0.67438520000000002</v>
      </c>
      <c r="DD819" s="38">
        <v>0.45243250000000002</v>
      </c>
      <c r="DE819" s="38">
        <v>0.53144530000000001</v>
      </c>
      <c r="DF819" s="38">
        <v>0.59111389999999997</v>
      </c>
      <c r="DG819" s="38">
        <v>0.58780200000000005</v>
      </c>
      <c r="DH819" s="38">
        <v>0.56411040000000001</v>
      </c>
      <c r="DI819" s="38">
        <v>-0.4793442</v>
      </c>
      <c r="DJ819" s="38">
        <v>-2.184812</v>
      </c>
      <c r="DK819" s="38">
        <v>-0.8777412</v>
      </c>
      <c r="DL819" s="38">
        <v>1.5769740000000001</v>
      </c>
      <c r="DM819" s="38">
        <v>1.3662179999999999</v>
      </c>
      <c r="DN819" s="38">
        <v>-6.9864999999999997E-2</v>
      </c>
      <c r="DO819" s="38">
        <v>-9.6601099999999995E-2</v>
      </c>
      <c r="DP819" s="38">
        <v>-0.1700554</v>
      </c>
      <c r="DQ819" s="38">
        <v>-0.50017979999999995</v>
      </c>
      <c r="DR819" s="38">
        <v>-0.42349599999999998</v>
      </c>
      <c r="DS819" s="38">
        <v>0.52218880000000001</v>
      </c>
      <c r="DT819" s="38">
        <v>1.89018</v>
      </c>
      <c r="DU819" s="38">
        <v>1.2634099999999999</v>
      </c>
      <c r="DV819" s="38">
        <v>1.810441</v>
      </c>
      <c r="DW819" s="38">
        <v>1.055247</v>
      </c>
      <c r="DX819" s="38">
        <v>1.2018789999999999</v>
      </c>
      <c r="DY819" s="38">
        <v>0.89631780000000005</v>
      </c>
      <c r="DZ819" s="38">
        <v>0.94674659999999999</v>
      </c>
      <c r="EA819" s="38">
        <v>0.81171660000000001</v>
      </c>
      <c r="EB819" s="38">
        <v>0.57679849999999999</v>
      </c>
      <c r="EC819" s="38">
        <v>0.6439492</v>
      </c>
      <c r="ED819" s="38">
        <v>0.72264519999999999</v>
      </c>
      <c r="EE819" s="38">
        <v>0.71087290000000003</v>
      </c>
      <c r="EF819" s="38">
        <v>0.67689779999999999</v>
      </c>
      <c r="EG819" s="38">
        <v>-0.34818250000000001</v>
      </c>
      <c r="EH819" s="38">
        <v>-2.0384319999999998</v>
      </c>
      <c r="EI819" s="38">
        <v>-0.73898129999999995</v>
      </c>
      <c r="EJ819" s="38">
        <v>1.863666</v>
      </c>
      <c r="EK819" s="38">
        <v>1.562022</v>
      </c>
      <c r="EL819" s="38">
        <v>0.3424603</v>
      </c>
      <c r="EM819" s="38">
        <v>0.26094210000000001</v>
      </c>
      <c r="EN819" s="38">
        <v>0.1059534</v>
      </c>
      <c r="EO819" s="38">
        <v>-0.2934679</v>
      </c>
      <c r="EP819" s="38">
        <v>-0.27475129999999998</v>
      </c>
      <c r="EQ819" s="38">
        <v>0.69442170000000003</v>
      </c>
      <c r="ER819" s="38">
        <v>2.3209590000000002</v>
      </c>
      <c r="ES819" s="38">
        <v>1.8055680000000001</v>
      </c>
      <c r="ET819" s="38">
        <v>2.2449170000000001</v>
      </c>
      <c r="EU819" s="38">
        <v>1.4803379999999999</v>
      </c>
      <c r="EV819" s="38">
        <v>1.6682779999999999</v>
      </c>
      <c r="EW819" s="38">
        <v>1.2786329999999999</v>
      </c>
      <c r="EX819" s="38">
        <v>1.2395670000000001</v>
      </c>
      <c r="EY819" s="38">
        <v>1.0100009999999999</v>
      </c>
      <c r="EZ819" s="38">
        <v>0.75636329999999996</v>
      </c>
      <c r="FA819" s="38">
        <v>0.80638699999999996</v>
      </c>
      <c r="FB819" s="38">
        <v>87.000110000000006</v>
      </c>
      <c r="FC819" s="38">
        <v>85.773880000000005</v>
      </c>
      <c r="FD819" s="38">
        <v>83.368719999999996</v>
      </c>
      <c r="FE819" s="38">
        <v>82.101489999999998</v>
      </c>
      <c r="FF819" s="38">
        <v>80.17107</v>
      </c>
      <c r="FG819" s="38">
        <v>78.364109999999997</v>
      </c>
      <c r="FH819" s="38">
        <v>77.650049999999993</v>
      </c>
      <c r="FI819" s="38">
        <v>78.519040000000004</v>
      </c>
      <c r="FJ819" s="38">
        <v>83.27243</v>
      </c>
      <c r="FK819" s="38">
        <v>88.708269999999999</v>
      </c>
      <c r="FL819" s="38">
        <v>93.707610000000003</v>
      </c>
      <c r="FM819" s="38">
        <v>97.33623</v>
      </c>
      <c r="FN819" s="38">
        <v>100.88290000000001</v>
      </c>
      <c r="FO819" s="38">
        <v>103.69280000000001</v>
      </c>
      <c r="FP819" s="38">
        <v>105.6133</v>
      </c>
      <c r="FQ819" s="38">
        <v>106.626</v>
      </c>
      <c r="FR819" s="38">
        <v>106.6722</v>
      </c>
      <c r="FS819" s="38">
        <v>105.0889</v>
      </c>
      <c r="FT819" s="38">
        <v>101.6613</v>
      </c>
      <c r="FU819" s="38">
        <v>97.167640000000006</v>
      </c>
      <c r="FV819" s="38">
        <v>93.993480000000005</v>
      </c>
      <c r="FW819">
        <v>91.819909999999993</v>
      </c>
      <c r="FX819">
        <v>88.924840000000003</v>
      </c>
      <c r="FY819">
        <v>86.303330000000003</v>
      </c>
      <c r="FZ819">
        <v>0.49014370000000002</v>
      </c>
      <c r="GA819">
        <v>3.5897450000000002</v>
      </c>
      <c r="GB819">
        <v>1</v>
      </c>
    </row>
    <row r="820" spans="1:184" x14ac:dyDescent="0.3">
      <c r="A820" t="s">
        <v>279</v>
      </c>
      <c r="B820" t="s">
        <v>224</v>
      </c>
      <c r="C820" t="s">
        <v>1</v>
      </c>
      <c r="D820" t="s">
        <v>1</v>
      </c>
      <c r="E820" t="s">
        <v>1</v>
      </c>
      <c r="F820" t="s">
        <v>1</v>
      </c>
      <c r="G820" t="s">
        <v>1</v>
      </c>
      <c r="H820" s="40" t="s">
        <v>1</v>
      </c>
      <c r="I820" s="18" t="s">
        <v>1</v>
      </c>
      <c r="J820" s="38" t="s">
        <v>1</v>
      </c>
      <c r="K820" s="18" t="s">
        <v>2</v>
      </c>
      <c r="L820" s="38">
        <v>748</v>
      </c>
      <c r="M820" s="38">
        <v>748</v>
      </c>
      <c r="N820" s="38">
        <v>12.202260000000001</v>
      </c>
      <c r="O820" s="38">
        <v>11.606540000000001</v>
      </c>
      <c r="P820" s="38">
        <v>11.19116</v>
      </c>
      <c r="Q820" s="38">
        <v>10.960100000000001</v>
      </c>
      <c r="R820" s="38">
        <v>11.21392</v>
      </c>
      <c r="S820" s="38">
        <v>13.41093</v>
      </c>
      <c r="T820" s="38">
        <v>18.836539999999999</v>
      </c>
      <c r="U820" s="38">
        <v>24.122900000000001</v>
      </c>
      <c r="V820" s="38">
        <v>30.918430000000001</v>
      </c>
      <c r="W820" s="38">
        <v>34.916530000000002</v>
      </c>
      <c r="X820" s="38">
        <v>38.756529999999998</v>
      </c>
      <c r="Y820" s="38">
        <v>42.244999999999997</v>
      </c>
      <c r="Z820" s="38">
        <v>44.863500000000002</v>
      </c>
      <c r="AA820" s="38">
        <v>47.819090000000003</v>
      </c>
      <c r="AB820" s="38">
        <v>48.737929999999999</v>
      </c>
      <c r="AC820" s="38">
        <v>44.694580000000002</v>
      </c>
      <c r="AD820" s="38">
        <v>36.700600000000001</v>
      </c>
      <c r="AE820" s="38">
        <v>31.200189999999999</v>
      </c>
      <c r="AF820" s="38">
        <v>25.88598</v>
      </c>
      <c r="AG820" s="38">
        <v>22.710979999999999</v>
      </c>
      <c r="AH820" s="38">
        <v>19.54299</v>
      </c>
      <c r="AI820" s="38">
        <v>17.12922</v>
      </c>
      <c r="AJ820" s="38">
        <v>14.97559</v>
      </c>
      <c r="AK820" s="38">
        <v>13.4663</v>
      </c>
      <c r="AL820" s="38">
        <v>-0.22051979999999999</v>
      </c>
      <c r="AM820" s="38">
        <v>-0.1328318</v>
      </c>
      <c r="AN820" s="38">
        <v>-9.6446400000000002E-2</v>
      </c>
      <c r="AO820" s="38">
        <v>-0.23671059999999999</v>
      </c>
      <c r="AP820" s="38">
        <v>-0.55065470000000005</v>
      </c>
      <c r="AQ820" s="38">
        <v>-0.2298056</v>
      </c>
      <c r="AR820" s="38">
        <v>0.1001196</v>
      </c>
      <c r="AS820" s="38">
        <v>0.1223477</v>
      </c>
      <c r="AT820" s="38">
        <v>-0.49060930000000003</v>
      </c>
      <c r="AU820" s="38">
        <v>-0.70614330000000003</v>
      </c>
      <c r="AV820" s="38">
        <v>-0.77940140000000002</v>
      </c>
      <c r="AW820" s="38">
        <v>-0.56395099999999998</v>
      </c>
      <c r="AX820" s="38">
        <v>-0.26046340000000001</v>
      </c>
      <c r="AY820" s="38">
        <v>1.34962E-2</v>
      </c>
      <c r="AZ820" s="38">
        <v>6.3508300000000004E-2</v>
      </c>
      <c r="BA820" s="38">
        <v>-1.7861200000000001E-2</v>
      </c>
      <c r="BB820" s="38">
        <v>0.30419849999999998</v>
      </c>
      <c r="BC820" s="38">
        <v>-0.1531805</v>
      </c>
      <c r="BD820" s="38">
        <v>-0.2378295</v>
      </c>
      <c r="BE820" s="38">
        <v>-0.13214110000000001</v>
      </c>
      <c r="BF820" s="38">
        <v>5.8616099999999997E-2</v>
      </c>
      <c r="BG820" s="38">
        <v>-3.8307000000000001E-2</v>
      </c>
      <c r="BH820" s="38">
        <v>2.5857100000000001E-2</v>
      </c>
      <c r="BI820" s="38">
        <v>2.3764199999999999E-2</v>
      </c>
      <c r="BJ820" s="38">
        <v>-0.1000248</v>
      </c>
      <c r="BK820" s="38">
        <v>-3.4762800000000003E-2</v>
      </c>
      <c r="BL820" s="38">
        <v>2.1651999999999999E-3</v>
      </c>
      <c r="BM820" s="38">
        <v>-0.1332691</v>
      </c>
      <c r="BN820" s="38">
        <v>-0.39676030000000001</v>
      </c>
      <c r="BO820" s="38">
        <v>-0.1167349</v>
      </c>
      <c r="BP820" s="38">
        <v>0.2119634</v>
      </c>
      <c r="BQ820" s="38">
        <v>0.26727309999999999</v>
      </c>
      <c r="BR820" s="38">
        <v>-0.25082969999999999</v>
      </c>
      <c r="BS820" s="38">
        <v>-0.44116369999999999</v>
      </c>
      <c r="BT820" s="38">
        <v>-0.48966549999999998</v>
      </c>
      <c r="BU820" s="38">
        <v>-0.36935820000000003</v>
      </c>
      <c r="BV820" s="38">
        <v>-0.1756733</v>
      </c>
      <c r="BW820" s="38">
        <v>0.14793120000000001</v>
      </c>
      <c r="BX820" s="38">
        <v>0.40688380000000002</v>
      </c>
      <c r="BY820" s="38">
        <v>0.36433949999999998</v>
      </c>
      <c r="BZ820" s="38">
        <v>0.6519914</v>
      </c>
      <c r="CA820" s="38">
        <v>0.2238684</v>
      </c>
      <c r="CB820" s="38">
        <v>9.5186499999999993E-2</v>
      </c>
      <c r="CC820" s="38">
        <v>0.14754980000000001</v>
      </c>
      <c r="CD820" s="38">
        <v>0.2439848</v>
      </c>
      <c r="CE820" s="38">
        <v>0.1112596</v>
      </c>
      <c r="CF820" s="38">
        <v>0.1473555</v>
      </c>
      <c r="CG820" s="38">
        <v>0.13773650000000001</v>
      </c>
      <c r="CH820" s="38">
        <v>-1.65703E-2</v>
      </c>
      <c r="CI820" s="38">
        <v>3.3159500000000001E-2</v>
      </c>
      <c r="CJ820" s="38">
        <v>7.0463300000000006E-2</v>
      </c>
      <c r="CK820" s="38">
        <v>-6.1625800000000001E-2</v>
      </c>
      <c r="CL820" s="38">
        <v>-0.29017340000000003</v>
      </c>
      <c r="CM820" s="38">
        <v>-3.8422400000000002E-2</v>
      </c>
      <c r="CN820" s="38">
        <v>0.28942610000000002</v>
      </c>
      <c r="CO820" s="38">
        <v>0.36764799999999997</v>
      </c>
      <c r="CP820" s="38">
        <v>-8.4759000000000001E-2</v>
      </c>
      <c r="CQ820" s="38">
        <v>-0.25763960000000002</v>
      </c>
      <c r="CR820" s="38">
        <v>-0.28899530000000001</v>
      </c>
      <c r="CS820" s="38">
        <v>-0.23458390000000001</v>
      </c>
      <c r="CT820" s="38">
        <v>-0.11694789999999999</v>
      </c>
      <c r="CU820" s="38">
        <v>0.24104039999999999</v>
      </c>
      <c r="CV820" s="38">
        <v>0.64470459999999996</v>
      </c>
      <c r="CW820" s="38">
        <v>0.62905049999999996</v>
      </c>
      <c r="CX820" s="38">
        <v>0.89287170000000005</v>
      </c>
      <c r="CY820" s="38">
        <v>0.48501119999999998</v>
      </c>
      <c r="CZ820" s="38">
        <v>0.32583230000000002</v>
      </c>
      <c r="DA820" s="38">
        <v>0.34126299999999998</v>
      </c>
      <c r="DB820" s="38">
        <v>0.3723706</v>
      </c>
      <c r="DC820" s="38">
        <v>0.21484890000000001</v>
      </c>
      <c r="DD820" s="38">
        <v>0.23150499999999999</v>
      </c>
      <c r="DE820" s="38">
        <v>0.21667339999999999</v>
      </c>
      <c r="DF820" s="38">
        <v>6.6884200000000005E-2</v>
      </c>
      <c r="DG820" s="38">
        <v>0.1010819</v>
      </c>
      <c r="DH820" s="38">
        <v>0.13876140000000001</v>
      </c>
      <c r="DI820" s="38">
        <v>1.0017399999999999E-2</v>
      </c>
      <c r="DJ820" s="38">
        <v>-0.18358659999999999</v>
      </c>
      <c r="DK820" s="38">
        <v>3.9890000000000002E-2</v>
      </c>
      <c r="DL820" s="38">
        <v>0.36688880000000001</v>
      </c>
      <c r="DM820" s="38">
        <v>0.46802290000000002</v>
      </c>
      <c r="DN820" s="38">
        <v>8.1311599999999998E-2</v>
      </c>
      <c r="DO820" s="38">
        <v>-7.4115500000000001E-2</v>
      </c>
      <c r="DP820" s="38">
        <v>-8.8325100000000004E-2</v>
      </c>
      <c r="DQ820" s="38">
        <v>-9.9809499999999995E-2</v>
      </c>
      <c r="DR820" s="38">
        <v>-5.8222599999999999E-2</v>
      </c>
      <c r="DS820" s="38">
        <v>0.33414959999999999</v>
      </c>
      <c r="DT820" s="38">
        <v>0.88252540000000002</v>
      </c>
      <c r="DU820" s="38">
        <v>0.89376149999999999</v>
      </c>
      <c r="DV820" s="38">
        <v>1.1337520000000001</v>
      </c>
      <c r="DW820" s="38">
        <v>0.74615410000000004</v>
      </c>
      <c r="DX820" s="38">
        <v>0.55647809999999998</v>
      </c>
      <c r="DY820" s="38">
        <v>0.53497609999999995</v>
      </c>
      <c r="DZ820" s="38">
        <v>0.50075630000000004</v>
      </c>
      <c r="EA820" s="38">
        <v>0.31843830000000001</v>
      </c>
      <c r="EB820" s="38">
        <v>0.3156544</v>
      </c>
      <c r="EC820" s="38">
        <v>0.29561019999999999</v>
      </c>
      <c r="ED820" s="38">
        <v>0.1873792</v>
      </c>
      <c r="EE820" s="38">
        <v>0.19915089999999999</v>
      </c>
      <c r="EF820" s="38">
        <v>0.2373731</v>
      </c>
      <c r="EG820" s="38">
        <v>0.113459</v>
      </c>
      <c r="EH820" s="38">
        <v>-2.9692099999999999E-2</v>
      </c>
      <c r="EI820" s="38">
        <v>0.15296080000000001</v>
      </c>
      <c r="EJ820" s="38">
        <v>0.47873260000000001</v>
      </c>
      <c r="EK820" s="38">
        <v>0.6129483</v>
      </c>
      <c r="EL820" s="38">
        <v>0.32109130000000002</v>
      </c>
      <c r="EM820" s="38">
        <v>0.19086410000000001</v>
      </c>
      <c r="EN820" s="38">
        <v>0.2014108</v>
      </c>
      <c r="EO820" s="38">
        <v>9.4783199999999998E-2</v>
      </c>
      <c r="EP820" s="38">
        <v>2.6567500000000001E-2</v>
      </c>
      <c r="EQ820" s="38">
        <v>0.46858460000000002</v>
      </c>
      <c r="ER820" s="38">
        <v>1.2259009999999999</v>
      </c>
      <c r="ES820" s="38">
        <v>1.275962</v>
      </c>
      <c r="ET820" s="38">
        <v>1.4815449999999999</v>
      </c>
      <c r="EU820" s="38">
        <v>1.123203</v>
      </c>
      <c r="EV820" s="38">
        <v>0.88949400000000001</v>
      </c>
      <c r="EW820" s="38">
        <v>0.81466709999999998</v>
      </c>
      <c r="EX820" s="38">
        <v>0.68612499999999998</v>
      </c>
      <c r="EY820" s="38">
        <v>0.4680048</v>
      </c>
      <c r="EZ820" s="38">
        <v>0.43715280000000001</v>
      </c>
      <c r="FA820" s="38">
        <v>0.40958250000000002</v>
      </c>
      <c r="FB820" s="38">
        <v>79.7042</v>
      </c>
      <c r="FC820" s="38">
        <v>78.119709999999998</v>
      </c>
      <c r="FD820" s="38">
        <v>76.304919999999996</v>
      </c>
      <c r="FE820" s="38">
        <v>74.624340000000004</v>
      </c>
      <c r="FF820" s="38">
        <v>73.342230000000001</v>
      </c>
      <c r="FG820" s="38">
        <v>72.110420000000005</v>
      </c>
      <c r="FH820" s="38">
        <v>71.786829999999995</v>
      </c>
      <c r="FI820" s="38">
        <v>74.466750000000005</v>
      </c>
      <c r="FJ820" s="38">
        <v>79.181179999999998</v>
      </c>
      <c r="FK820" s="38">
        <v>83.900790000000001</v>
      </c>
      <c r="FL820" s="38">
        <v>88.222269999999995</v>
      </c>
      <c r="FM820" s="38">
        <v>92.155619999999999</v>
      </c>
      <c r="FN820" s="38">
        <v>95.471310000000003</v>
      </c>
      <c r="FO820" s="38">
        <v>98.09442</v>
      </c>
      <c r="FP820" s="38">
        <v>100.12609999999999</v>
      </c>
      <c r="FQ820" s="38">
        <v>101.542</v>
      </c>
      <c r="FR820" s="38">
        <v>102.0676</v>
      </c>
      <c r="FS820" s="38">
        <v>101.3015</v>
      </c>
      <c r="FT820" s="38">
        <v>99.455439999999996</v>
      </c>
      <c r="FU820" s="38">
        <v>95.715829999999997</v>
      </c>
      <c r="FV820" s="38">
        <v>91.448779999999999</v>
      </c>
      <c r="FW820">
        <v>88.046999999999997</v>
      </c>
      <c r="FX820">
        <v>85.11533</v>
      </c>
      <c r="FY820">
        <v>82.488439999999997</v>
      </c>
      <c r="FZ820">
        <v>0.3969221</v>
      </c>
      <c r="GA820">
        <v>3.1304479999999999</v>
      </c>
      <c r="GB820">
        <v>1</v>
      </c>
    </row>
    <row r="821" spans="1:184" x14ac:dyDescent="0.3">
      <c r="A821" t="s">
        <v>279</v>
      </c>
      <c r="B821" t="s">
        <v>189</v>
      </c>
      <c r="C821" t="s">
        <v>1</v>
      </c>
      <c r="D821" t="s">
        <v>1</v>
      </c>
      <c r="E821" t="s">
        <v>1</v>
      </c>
      <c r="F821" t="s">
        <v>1</v>
      </c>
      <c r="G821" t="s">
        <v>1</v>
      </c>
      <c r="H821" s="40" t="s">
        <v>1</v>
      </c>
      <c r="I821" s="18" t="s">
        <v>1</v>
      </c>
      <c r="J821" s="38" t="s">
        <v>1</v>
      </c>
      <c r="K821" s="18">
        <v>44722</v>
      </c>
      <c r="L821" s="38">
        <v>2371</v>
      </c>
      <c r="M821" s="38">
        <v>2371</v>
      </c>
      <c r="N821" s="38">
        <v>15.43995</v>
      </c>
      <c r="O821" s="38">
        <v>14.991</v>
      </c>
      <c r="P821" s="38">
        <v>14.815469999999999</v>
      </c>
      <c r="Q821" s="38">
        <v>14.85655</v>
      </c>
      <c r="R821" s="38">
        <v>15.526</v>
      </c>
      <c r="S821" s="38">
        <v>17.061920000000001</v>
      </c>
      <c r="T821" s="38">
        <v>18.757650000000002</v>
      </c>
      <c r="U821" s="38">
        <v>20.574300000000001</v>
      </c>
      <c r="V821" s="38">
        <v>21.388120000000001</v>
      </c>
      <c r="W821" s="38">
        <v>21.862259999999999</v>
      </c>
      <c r="X821" s="38">
        <v>22.201160000000002</v>
      </c>
      <c r="Y821" s="38">
        <v>22.326840000000001</v>
      </c>
      <c r="Z821" s="38">
        <v>22.13523</v>
      </c>
      <c r="AA821" s="38">
        <v>22.257300000000001</v>
      </c>
      <c r="AB821" s="38">
        <v>21.79289</v>
      </c>
      <c r="AC821" s="38">
        <v>20.78604</v>
      </c>
      <c r="AD821" s="38">
        <v>19.122710000000001</v>
      </c>
      <c r="AE821" s="38">
        <v>17.035799999999998</v>
      </c>
      <c r="AF821" s="38">
        <v>16.510670000000001</v>
      </c>
      <c r="AG821" s="38">
        <v>16.656389999999998</v>
      </c>
      <c r="AH821" s="38">
        <v>17.308959999999999</v>
      </c>
      <c r="AI821" s="38">
        <v>17.706949999999999</v>
      </c>
      <c r="AJ821" s="38">
        <v>17.092009999999998</v>
      </c>
      <c r="AK821" s="38">
        <v>16.012689999999999</v>
      </c>
      <c r="AL821" s="38">
        <v>-0.2305604</v>
      </c>
      <c r="AM821" s="38">
        <v>-0.26703700000000002</v>
      </c>
      <c r="AN821" s="38">
        <v>-2.8476100000000001E-2</v>
      </c>
      <c r="AO821" s="38">
        <v>0.2408082</v>
      </c>
      <c r="AP821" s="38">
        <v>0.4630766</v>
      </c>
      <c r="AQ821" s="38">
        <v>-2.0885899999999999E-2</v>
      </c>
      <c r="AR821" s="38">
        <v>-0.5052432</v>
      </c>
      <c r="AS821" s="38">
        <v>-0.42444890000000002</v>
      </c>
      <c r="AT821" s="38">
        <v>-0.4518336</v>
      </c>
      <c r="AU821" s="38">
        <v>-0.2027465</v>
      </c>
      <c r="AV821" s="38">
        <v>-0.19136040000000001</v>
      </c>
      <c r="AW821" s="38">
        <v>-0.18215110000000001</v>
      </c>
      <c r="AX821" s="38">
        <v>-0.1339467</v>
      </c>
      <c r="AY821" s="38">
        <v>-0.14117840000000001</v>
      </c>
      <c r="AZ821" s="38">
        <v>7.0272299999999996E-2</v>
      </c>
      <c r="BA821" s="38">
        <v>0.17521300000000001</v>
      </c>
      <c r="BB821" s="38">
        <v>0.23074810000000001</v>
      </c>
      <c r="BC821" s="38">
        <v>0.2708218</v>
      </c>
      <c r="BD821" s="38">
        <v>0.1998366</v>
      </c>
      <c r="BE821" s="38">
        <v>0.23936969999999999</v>
      </c>
      <c r="BF821" s="38">
        <v>0.33181840000000001</v>
      </c>
      <c r="BG821" s="38">
        <v>0.16313259999999999</v>
      </c>
      <c r="BH821" s="38">
        <v>-5.8976000000000002E-3</v>
      </c>
      <c r="BI821" s="38">
        <v>-0.1367071</v>
      </c>
      <c r="BJ821" s="38">
        <v>-0.12506999999999999</v>
      </c>
      <c r="BK821" s="38">
        <v>-0.19612189999999999</v>
      </c>
      <c r="BL821" s="38">
        <v>5.56672E-2</v>
      </c>
      <c r="BM821" s="38">
        <v>0.3188878</v>
      </c>
      <c r="BN821" s="38">
        <v>0.53269149999999998</v>
      </c>
      <c r="BO821" s="38">
        <v>3.0880700000000001E-2</v>
      </c>
      <c r="BP821" s="38">
        <v>-0.40247100000000002</v>
      </c>
      <c r="BQ821" s="38">
        <v>-0.33066669999999998</v>
      </c>
      <c r="BR821" s="38">
        <v>-0.37804300000000002</v>
      </c>
      <c r="BS821" s="38">
        <v>-9.5179399999999997E-2</v>
      </c>
      <c r="BT821" s="38">
        <v>-0.1165326</v>
      </c>
      <c r="BU821" s="38">
        <v>-0.10731980000000001</v>
      </c>
      <c r="BV821" s="38">
        <v>-8.0644900000000005E-2</v>
      </c>
      <c r="BW821" s="38">
        <v>-8.2463400000000006E-2</v>
      </c>
      <c r="BX821" s="38">
        <v>0.13781009999999999</v>
      </c>
      <c r="BY821" s="38">
        <v>0.2431653</v>
      </c>
      <c r="BZ821" s="38">
        <v>0.29557129999999998</v>
      </c>
      <c r="CA821" s="38">
        <v>0.35271639999999999</v>
      </c>
      <c r="CB821" s="38">
        <v>0.29358289999999998</v>
      </c>
      <c r="CC821" s="38">
        <v>0.33181349999999998</v>
      </c>
      <c r="CD821" s="38">
        <v>0.4032579</v>
      </c>
      <c r="CE821" s="38">
        <v>0.27807949999999998</v>
      </c>
      <c r="CF821" s="38">
        <v>0.1099263</v>
      </c>
      <c r="CG821" s="38">
        <v>-3.4484300000000002E-2</v>
      </c>
      <c r="CH821" s="38">
        <v>-5.2007699999999997E-2</v>
      </c>
      <c r="CI821" s="38">
        <v>-0.14700630000000001</v>
      </c>
      <c r="CJ821" s="38">
        <v>0.11394459999999999</v>
      </c>
      <c r="CK821" s="38">
        <v>0.37296550000000001</v>
      </c>
      <c r="CL821" s="38">
        <v>0.58090660000000005</v>
      </c>
      <c r="CM821" s="38">
        <v>6.6734100000000005E-2</v>
      </c>
      <c r="CN821" s="38">
        <v>-0.33129130000000001</v>
      </c>
      <c r="CO821" s="38">
        <v>-0.26571329999999999</v>
      </c>
      <c r="CP821" s="38">
        <v>-0.3269358</v>
      </c>
      <c r="CQ821" s="38">
        <v>-2.0678800000000001E-2</v>
      </c>
      <c r="CR821" s="38">
        <v>-6.4707000000000001E-2</v>
      </c>
      <c r="CS821" s="38">
        <v>-5.5491899999999997E-2</v>
      </c>
      <c r="CT821" s="38">
        <v>-4.3728099999999999E-2</v>
      </c>
      <c r="CU821" s="38">
        <v>-4.1797599999999997E-2</v>
      </c>
      <c r="CV821" s="38">
        <v>0.18458659999999999</v>
      </c>
      <c r="CW821" s="38">
        <v>0.29022880000000001</v>
      </c>
      <c r="CX821" s="38">
        <v>0.34046759999999998</v>
      </c>
      <c r="CY821" s="38">
        <v>0.40943639999999998</v>
      </c>
      <c r="CZ821" s="38">
        <v>0.35851119999999997</v>
      </c>
      <c r="DA821" s="38">
        <v>0.39583990000000002</v>
      </c>
      <c r="DB821" s="38">
        <v>0.45273669999999999</v>
      </c>
      <c r="DC821" s="38">
        <v>0.35769129999999999</v>
      </c>
      <c r="DD821" s="38">
        <v>0.1901455</v>
      </c>
      <c r="DE821" s="38">
        <v>3.6315E-2</v>
      </c>
      <c r="DF821" s="38">
        <v>2.1054699999999999E-2</v>
      </c>
      <c r="DG821" s="38">
        <v>-9.78908E-2</v>
      </c>
      <c r="DH821" s="38">
        <v>0.17222209999999999</v>
      </c>
      <c r="DI821" s="38">
        <v>0.42704320000000001</v>
      </c>
      <c r="DJ821" s="38">
        <v>0.62912170000000001</v>
      </c>
      <c r="DK821" s="38">
        <v>0.1025874</v>
      </c>
      <c r="DL821" s="38">
        <v>-0.2601116</v>
      </c>
      <c r="DM821" s="38">
        <v>-0.20075999999999999</v>
      </c>
      <c r="DN821" s="38">
        <v>-0.27582869999999998</v>
      </c>
      <c r="DO821" s="38">
        <v>5.3821800000000003E-2</v>
      </c>
      <c r="DP821" s="38">
        <v>-1.2881500000000001E-2</v>
      </c>
      <c r="DQ821" s="38">
        <v>-3.6640000000000002E-3</v>
      </c>
      <c r="DR821" s="38">
        <v>-6.8113999999999996E-3</v>
      </c>
      <c r="DS821" s="38">
        <v>-1.1317E-3</v>
      </c>
      <c r="DT821" s="38">
        <v>0.23136300000000001</v>
      </c>
      <c r="DU821" s="38">
        <v>0.33729239999999999</v>
      </c>
      <c r="DV821" s="38">
        <v>0.38536399999999998</v>
      </c>
      <c r="DW821" s="38">
        <v>0.46615640000000003</v>
      </c>
      <c r="DX821" s="38">
        <v>0.42343960000000003</v>
      </c>
      <c r="DY821" s="38">
        <v>0.4598662</v>
      </c>
      <c r="DZ821" s="38">
        <v>0.50221550000000004</v>
      </c>
      <c r="EA821" s="38">
        <v>0.4373032</v>
      </c>
      <c r="EB821" s="38">
        <v>0.27036480000000002</v>
      </c>
      <c r="EC821" s="38">
        <v>0.10711420000000001</v>
      </c>
      <c r="ED821" s="38">
        <v>0.12654509999999999</v>
      </c>
      <c r="EE821" s="38">
        <v>-2.6975699999999998E-2</v>
      </c>
      <c r="EF821" s="38">
        <v>0.25636540000000002</v>
      </c>
      <c r="EG821" s="38">
        <v>0.50512270000000004</v>
      </c>
      <c r="EH821" s="38">
        <v>0.69873649999999998</v>
      </c>
      <c r="EI821" s="38">
        <v>0.15435399999999999</v>
      </c>
      <c r="EJ821" s="38">
        <v>-0.15733939999999999</v>
      </c>
      <c r="EK821" s="38">
        <v>-0.1069777</v>
      </c>
      <c r="EL821" s="38">
        <v>-0.202038</v>
      </c>
      <c r="EM821" s="38">
        <v>0.1613888</v>
      </c>
      <c r="EN821" s="38">
        <v>6.1946300000000003E-2</v>
      </c>
      <c r="EO821" s="38">
        <v>7.1167300000000003E-2</v>
      </c>
      <c r="EP821" s="38">
        <v>4.6490499999999997E-2</v>
      </c>
      <c r="EQ821" s="38">
        <v>5.7583200000000001E-2</v>
      </c>
      <c r="ER821" s="38">
        <v>0.29890080000000002</v>
      </c>
      <c r="ES821" s="38">
        <v>0.40524460000000001</v>
      </c>
      <c r="ET821" s="38">
        <v>0.45018720000000001</v>
      </c>
      <c r="EU821" s="38">
        <v>0.54805110000000001</v>
      </c>
      <c r="EV821" s="38">
        <v>0.51718580000000003</v>
      </c>
      <c r="EW821" s="38">
        <v>0.55230999999999997</v>
      </c>
      <c r="EX821" s="38">
        <v>0.57365500000000003</v>
      </c>
      <c r="EY821" s="38">
        <v>0.55225009999999997</v>
      </c>
      <c r="EZ821" s="38">
        <v>0.3861887</v>
      </c>
      <c r="FA821" s="38">
        <v>0.209337</v>
      </c>
      <c r="FB821" s="38">
        <v>78.767330000000001</v>
      </c>
      <c r="FC821" s="38">
        <v>77.070179999999993</v>
      </c>
      <c r="FD821" s="38">
        <v>74.674580000000006</v>
      </c>
      <c r="FE821" s="38">
        <v>72.731560000000002</v>
      </c>
      <c r="FF821" s="38">
        <v>71.695419999999999</v>
      </c>
      <c r="FG821" s="38">
        <v>70.671970000000002</v>
      </c>
      <c r="FH821" s="38">
        <v>71.276679999999999</v>
      </c>
      <c r="FI821" s="38">
        <v>75.436040000000006</v>
      </c>
      <c r="FJ821" s="38">
        <v>80.284930000000003</v>
      </c>
      <c r="FK821" s="38">
        <v>84.078609999999998</v>
      </c>
      <c r="FL821" s="38">
        <v>87.783389999999997</v>
      </c>
      <c r="FM821" s="38">
        <v>91.42944</v>
      </c>
      <c r="FN821" s="38">
        <v>94.057209999999998</v>
      </c>
      <c r="FO821" s="38">
        <v>96.307310000000001</v>
      </c>
      <c r="FP821" s="38">
        <v>97.768299999999996</v>
      </c>
      <c r="FQ821" s="38">
        <v>98.83287</v>
      </c>
      <c r="FR821" s="38">
        <v>99.164249999999996</v>
      </c>
      <c r="FS821" s="38">
        <v>98.456149999999994</v>
      </c>
      <c r="FT821" s="38">
        <v>96.735079999999996</v>
      </c>
      <c r="FU821" s="38">
        <v>94.249420000000001</v>
      </c>
      <c r="FV821" s="38">
        <v>90.873549999999994</v>
      </c>
      <c r="FW821">
        <v>88.162719999999993</v>
      </c>
      <c r="FX821">
        <v>85.579480000000004</v>
      </c>
      <c r="FY821">
        <v>82.682929999999999</v>
      </c>
      <c r="FZ821">
        <v>8.1164600000000003E-2</v>
      </c>
      <c r="GA821">
        <v>0.58939149999999996</v>
      </c>
      <c r="GB821">
        <v>1</v>
      </c>
    </row>
    <row r="822" spans="1:184" x14ac:dyDescent="0.3">
      <c r="A822" t="s">
        <v>279</v>
      </c>
      <c r="B822" t="s">
        <v>189</v>
      </c>
      <c r="C822" t="s">
        <v>1</v>
      </c>
      <c r="D822" t="s">
        <v>1</v>
      </c>
      <c r="E822" t="s">
        <v>1</v>
      </c>
      <c r="F822" t="s">
        <v>1</v>
      </c>
      <c r="G822" t="s">
        <v>1</v>
      </c>
      <c r="H822" s="40" t="s">
        <v>1</v>
      </c>
      <c r="I822" s="18" t="s">
        <v>1</v>
      </c>
      <c r="J822" s="38" t="s">
        <v>1</v>
      </c>
      <c r="K822" s="18">
        <v>44739</v>
      </c>
      <c r="L822" s="38">
        <v>2370</v>
      </c>
      <c r="M822" s="38">
        <v>2370</v>
      </c>
      <c r="N822" s="38">
        <v>14.87443</v>
      </c>
      <c r="O822" s="38">
        <v>14.502000000000001</v>
      </c>
      <c r="P822" s="38">
        <v>14.2301</v>
      </c>
      <c r="Q822" s="38">
        <v>14.469150000000001</v>
      </c>
      <c r="R822" s="38">
        <v>15.168670000000001</v>
      </c>
      <c r="S822" s="38">
        <v>17.691980000000001</v>
      </c>
      <c r="T822" s="38">
        <v>19.792190000000002</v>
      </c>
      <c r="U822" s="38">
        <v>21.584990000000001</v>
      </c>
      <c r="V822" s="38">
        <v>22.403510000000001</v>
      </c>
      <c r="W822" s="38">
        <v>22.474620000000002</v>
      </c>
      <c r="X822" s="38">
        <v>22.716170000000002</v>
      </c>
      <c r="Y822" s="38">
        <v>22.96902</v>
      </c>
      <c r="Z822" s="38">
        <v>23.06561</v>
      </c>
      <c r="AA822" s="38">
        <v>23.16461</v>
      </c>
      <c r="AB822" s="38">
        <v>22.615400000000001</v>
      </c>
      <c r="AC822" s="38">
        <v>21.451059999999998</v>
      </c>
      <c r="AD822" s="38">
        <v>19.818380000000001</v>
      </c>
      <c r="AE822" s="38">
        <v>17.964680000000001</v>
      </c>
      <c r="AF822" s="38">
        <v>17.52374</v>
      </c>
      <c r="AG822" s="38">
        <v>18.066649999999999</v>
      </c>
      <c r="AH822" s="38">
        <v>18.376660000000001</v>
      </c>
      <c r="AI822" s="38">
        <v>18.010909999999999</v>
      </c>
      <c r="AJ822" s="38">
        <v>17.4099</v>
      </c>
      <c r="AK822" s="38">
        <v>16.271730000000002</v>
      </c>
      <c r="AL822" s="38">
        <v>-0.1166953</v>
      </c>
      <c r="AM822" s="38">
        <v>6.7812499999999998E-2</v>
      </c>
      <c r="AN822" s="38">
        <v>-0.1307923</v>
      </c>
      <c r="AO822" s="38">
        <v>-0.35161110000000001</v>
      </c>
      <c r="AP822" s="38">
        <v>-0.46882590000000002</v>
      </c>
      <c r="AQ822" s="38">
        <v>0.50412230000000002</v>
      </c>
      <c r="AR822" s="38">
        <v>0.47818050000000001</v>
      </c>
      <c r="AS822" s="38">
        <v>5.05858E-2</v>
      </c>
      <c r="AT822" s="38">
        <v>-0.56761200000000001</v>
      </c>
      <c r="AU822" s="38">
        <v>-0.3823588</v>
      </c>
      <c r="AV822" s="38">
        <v>2.5347000000000001E-2</v>
      </c>
      <c r="AW822" s="38">
        <v>7.9840800000000003E-2</v>
      </c>
      <c r="AX822" s="38">
        <v>6.2991099999999994E-2</v>
      </c>
      <c r="AY822" s="38">
        <v>-0.21541979999999999</v>
      </c>
      <c r="AZ822" s="38">
        <v>-0.37557669999999999</v>
      </c>
      <c r="BA822" s="38">
        <v>-0.68431980000000003</v>
      </c>
      <c r="BB822" s="38">
        <v>-0.30358220000000002</v>
      </c>
      <c r="BC822" s="38">
        <v>1.7660800000000001E-2</v>
      </c>
      <c r="BD822" s="38">
        <v>0.1559381</v>
      </c>
      <c r="BE822" s="38">
        <v>0.2602256</v>
      </c>
      <c r="BF822" s="38">
        <v>-3.0792900000000002E-2</v>
      </c>
      <c r="BG822" s="38">
        <v>-0.9352956</v>
      </c>
      <c r="BH822" s="38">
        <v>-0.32841930000000003</v>
      </c>
      <c r="BI822" s="38">
        <v>-0.37883250000000002</v>
      </c>
      <c r="BJ822" s="38">
        <v>-8.0757399999999993E-2</v>
      </c>
      <c r="BK822" s="38">
        <v>0.12940080000000001</v>
      </c>
      <c r="BL822" s="38">
        <v>-6.0448300000000003E-2</v>
      </c>
      <c r="BM822" s="38">
        <v>-0.28212419999999999</v>
      </c>
      <c r="BN822" s="38">
        <v>-0.41910500000000001</v>
      </c>
      <c r="BO822" s="38">
        <v>0.55310400000000004</v>
      </c>
      <c r="BP822" s="38">
        <v>0.54061630000000005</v>
      </c>
      <c r="BQ822" s="38">
        <v>0.1389464</v>
      </c>
      <c r="BR822" s="38">
        <v>-0.4980096</v>
      </c>
      <c r="BS822" s="38">
        <v>-0.32665620000000001</v>
      </c>
      <c r="BT822" s="38">
        <v>9.29064E-2</v>
      </c>
      <c r="BU822" s="38">
        <v>0.14009830000000001</v>
      </c>
      <c r="BV822" s="38">
        <v>0.115643</v>
      </c>
      <c r="BW822" s="38">
        <v>-0.1681009</v>
      </c>
      <c r="BX822" s="38">
        <v>-0.33482319999999999</v>
      </c>
      <c r="BY822" s="38">
        <v>-0.61342810000000003</v>
      </c>
      <c r="BZ822" s="38">
        <v>-0.15335370000000001</v>
      </c>
      <c r="CA822" s="38">
        <v>0.1110043</v>
      </c>
      <c r="CB822" s="38">
        <v>0.21634709999999999</v>
      </c>
      <c r="CC822" s="38">
        <v>0.34255600000000003</v>
      </c>
      <c r="CD822" s="38">
        <v>8.6611300000000002E-2</v>
      </c>
      <c r="CE822" s="38">
        <v>-0.76831539999999998</v>
      </c>
      <c r="CF822" s="38">
        <v>-0.19808210000000001</v>
      </c>
      <c r="CG822" s="38">
        <v>-0.25975819999999999</v>
      </c>
      <c r="CH822" s="38">
        <v>-5.5867E-2</v>
      </c>
      <c r="CI822" s="38">
        <v>0.17205670000000001</v>
      </c>
      <c r="CJ822" s="38">
        <v>-1.1728300000000001E-2</v>
      </c>
      <c r="CK822" s="38">
        <v>-0.23399780000000001</v>
      </c>
      <c r="CL822" s="38">
        <v>-0.38466840000000002</v>
      </c>
      <c r="CM822" s="38">
        <v>0.58702860000000001</v>
      </c>
      <c r="CN822" s="38">
        <v>0.58385909999999996</v>
      </c>
      <c r="CO822" s="38">
        <v>0.20014470000000001</v>
      </c>
      <c r="CP822" s="38">
        <v>-0.44980320000000001</v>
      </c>
      <c r="CQ822" s="38">
        <v>-0.28807670000000002</v>
      </c>
      <c r="CR822" s="38">
        <v>0.13969790000000001</v>
      </c>
      <c r="CS822" s="38">
        <v>0.18183240000000001</v>
      </c>
      <c r="CT822" s="38">
        <v>0.15210950000000001</v>
      </c>
      <c r="CU822" s="38">
        <v>-0.135328</v>
      </c>
      <c r="CV822" s="38">
        <v>-0.30659740000000002</v>
      </c>
      <c r="CW822" s="38">
        <v>-0.56432870000000002</v>
      </c>
      <c r="CX822" s="38">
        <v>-4.93059E-2</v>
      </c>
      <c r="CY822" s="38">
        <v>0.1756538</v>
      </c>
      <c r="CZ822" s="38">
        <v>0.25818619999999998</v>
      </c>
      <c r="DA822" s="38">
        <v>0.39957779999999998</v>
      </c>
      <c r="DB822" s="38">
        <v>0.16792509999999999</v>
      </c>
      <c r="DC822" s="38">
        <v>-0.6526653</v>
      </c>
      <c r="DD822" s="38">
        <v>-0.107811</v>
      </c>
      <c r="DE822" s="38">
        <v>-0.17728769999999999</v>
      </c>
      <c r="DF822" s="38">
        <v>-3.0976500000000001E-2</v>
      </c>
      <c r="DG822" s="38">
        <v>0.2147125</v>
      </c>
      <c r="DH822" s="38">
        <v>3.6991700000000002E-2</v>
      </c>
      <c r="DI822" s="38">
        <v>-0.18587139999999999</v>
      </c>
      <c r="DJ822" s="38">
        <v>-0.35023189999999998</v>
      </c>
      <c r="DK822" s="38">
        <v>0.62095319999999998</v>
      </c>
      <c r="DL822" s="38">
        <v>0.62710189999999999</v>
      </c>
      <c r="DM822" s="38">
        <v>0.26134299999999999</v>
      </c>
      <c r="DN822" s="38">
        <v>-0.40159679999999998</v>
      </c>
      <c r="DO822" s="38">
        <v>-0.2494972</v>
      </c>
      <c r="DP822" s="38">
        <v>0.1864894</v>
      </c>
      <c r="DQ822" s="38">
        <v>0.2235665</v>
      </c>
      <c r="DR822" s="38">
        <v>0.18857599999999999</v>
      </c>
      <c r="DS822" s="38">
        <v>-0.1025551</v>
      </c>
      <c r="DT822" s="38">
        <v>-0.2783717</v>
      </c>
      <c r="DU822" s="38">
        <v>-0.5152293</v>
      </c>
      <c r="DV822" s="38">
        <v>5.4741900000000003E-2</v>
      </c>
      <c r="DW822" s="38">
        <v>0.24030319999999999</v>
      </c>
      <c r="DX822" s="38">
        <v>0.30002529999999999</v>
      </c>
      <c r="DY822" s="38">
        <v>0.4565997</v>
      </c>
      <c r="DZ822" s="38">
        <v>0.24923890000000001</v>
      </c>
      <c r="EA822" s="38">
        <v>-0.53701529999999997</v>
      </c>
      <c r="EB822" s="38">
        <v>-1.7539800000000001E-2</v>
      </c>
      <c r="EC822" s="38">
        <v>-9.4817200000000004E-2</v>
      </c>
      <c r="ED822" s="38">
        <v>4.9614000000000004E-3</v>
      </c>
      <c r="EE822" s="38">
        <v>0.27630080000000001</v>
      </c>
      <c r="EF822" s="38">
        <v>0.10733570000000001</v>
      </c>
      <c r="EG822" s="38">
        <v>-0.1163845</v>
      </c>
      <c r="EH822" s="38">
        <v>-0.30051090000000003</v>
      </c>
      <c r="EI822" s="38">
        <v>0.6699349</v>
      </c>
      <c r="EJ822" s="38">
        <v>0.68953770000000003</v>
      </c>
      <c r="EK822" s="38">
        <v>0.3497036</v>
      </c>
      <c r="EL822" s="38">
        <v>-0.33199440000000002</v>
      </c>
      <c r="EM822" s="38">
        <v>-0.19379450000000001</v>
      </c>
      <c r="EN822" s="38">
        <v>0.25404890000000002</v>
      </c>
      <c r="EO822" s="38">
        <v>0.28382390000000002</v>
      </c>
      <c r="EP822" s="38">
        <v>0.2412279</v>
      </c>
      <c r="EQ822" s="38">
        <v>-5.5236199999999999E-2</v>
      </c>
      <c r="ER822" s="38">
        <v>-0.2376182</v>
      </c>
      <c r="ES822" s="38">
        <v>-0.4443377</v>
      </c>
      <c r="ET822" s="38">
        <v>0.2049705</v>
      </c>
      <c r="EU822" s="38">
        <v>0.33364670000000002</v>
      </c>
      <c r="EV822" s="38">
        <v>0.36043429999999999</v>
      </c>
      <c r="EW822" s="38">
        <v>0.53893009999999997</v>
      </c>
      <c r="EX822" s="38">
        <v>0.3666431</v>
      </c>
      <c r="EY822" s="38">
        <v>-0.370035</v>
      </c>
      <c r="EZ822" s="38">
        <v>0.1127973</v>
      </c>
      <c r="FA822" s="38">
        <v>2.42571E-2</v>
      </c>
      <c r="FB822" s="38">
        <v>76.222949999999997</v>
      </c>
      <c r="FC822" s="38">
        <v>73.947000000000003</v>
      </c>
      <c r="FD822" s="38">
        <v>71.799149999999997</v>
      </c>
      <c r="FE822" s="38">
        <v>70.191580000000002</v>
      </c>
      <c r="FF822" s="38">
        <v>69.089960000000005</v>
      </c>
      <c r="FG822" s="38">
        <v>67.968620000000001</v>
      </c>
      <c r="FH822" s="38">
        <v>68.323729999999998</v>
      </c>
      <c r="FI822" s="38">
        <v>71.722049999999996</v>
      </c>
      <c r="FJ822" s="38">
        <v>76.391689999999997</v>
      </c>
      <c r="FK822" s="38">
        <v>80.597570000000005</v>
      </c>
      <c r="FL822" s="38">
        <v>84.877960000000002</v>
      </c>
      <c r="FM822" s="38">
        <v>89.028130000000004</v>
      </c>
      <c r="FN822" s="38">
        <v>92.670159999999996</v>
      </c>
      <c r="FO822" s="38">
        <v>95.728909999999999</v>
      </c>
      <c r="FP822" s="38">
        <v>98.00703</v>
      </c>
      <c r="FQ822" s="38">
        <v>99.634190000000004</v>
      </c>
      <c r="FR822" s="38">
        <v>99.590149999999994</v>
      </c>
      <c r="FS822" s="38">
        <v>99.030060000000006</v>
      </c>
      <c r="FT822" s="38">
        <v>97.331760000000003</v>
      </c>
      <c r="FU822" s="38">
        <v>94.322590000000005</v>
      </c>
      <c r="FV822" s="38">
        <v>90.034649999999999</v>
      </c>
      <c r="FW822">
        <v>85.970240000000004</v>
      </c>
      <c r="FX822">
        <v>82.565960000000004</v>
      </c>
      <c r="FY822">
        <v>79.790940000000006</v>
      </c>
      <c r="FZ822">
        <v>9.9598000000000006E-2</v>
      </c>
      <c r="GA822">
        <v>1.052886</v>
      </c>
      <c r="GB822">
        <v>1</v>
      </c>
    </row>
    <row r="823" spans="1:184" x14ac:dyDescent="0.3">
      <c r="A823" t="s">
        <v>279</v>
      </c>
      <c r="B823" t="s">
        <v>189</v>
      </c>
      <c r="C823" t="s">
        <v>1</v>
      </c>
      <c r="D823" t="s">
        <v>1</v>
      </c>
      <c r="E823" t="s">
        <v>1</v>
      </c>
      <c r="F823" t="s">
        <v>1</v>
      </c>
      <c r="G823" t="s">
        <v>1</v>
      </c>
      <c r="H823" s="40" t="s">
        <v>1</v>
      </c>
      <c r="I823" s="18" t="s">
        <v>1</v>
      </c>
      <c r="J823" s="38" t="s">
        <v>1</v>
      </c>
      <c r="K823" s="18">
        <v>44753</v>
      </c>
      <c r="L823" s="38">
        <v>2370</v>
      </c>
      <c r="M823" s="38">
        <v>2370</v>
      </c>
      <c r="N823" s="38">
        <v>14.939719999999999</v>
      </c>
      <c r="O823" s="38">
        <v>14.50423</v>
      </c>
      <c r="P823" s="38">
        <v>14.259209999999999</v>
      </c>
      <c r="Q823" s="38">
        <v>14.452730000000001</v>
      </c>
      <c r="R823" s="38">
        <v>15.18017</v>
      </c>
      <c r="S823" s="38">
        <v>17.548839999999998</v>
      </c>
      <c r="T823" s="38">
        <v>19.59618</v>
      </c>
      <c r="U823" s="38">
        <v>21.576689999999999</v>
      </c>
      <c r="V823" s="38">
        <v>22.43637</v>
      </c>
      <c r="W823" s="38">
        <v>22.591139999999999</v>
      </c>
      <c r="X823" s="38">
        <v>22.753779999999999</v>
      </c>
      <c r="Y823" s="38">
        <v>22.936910000000001</v>
      </c>
      <c r="Z823" s="38">
        <v>22.809339999999999</v>
      </c>
      <c r="AA823" s="38">
        <v>22.85971</v>
      </c>
      <c r="AB823" s="38">
        <v>22.636649999999999</v>
      </c>
      <c r="AC823" s="38">
        <v>21.508009999999999</v>
      </c>
      <c r="AD823" s="38">
        <v>19.925820000000002</v>
      </c>
      <c r="AE823" s="38">
        <v>17.976949999999999</v>
      </c>
      <c r="AF823" s="38">
        <v>17.419730000000001</v>
      </c>
      <c r="AG823" s="38">
        <v>17.93787</v>
      </c>
      <c r="AH823" s="38">
        <v>18.41311</v>
      </c>
      <c r="AI823" s="38">
        <v>18.22232</v>
      </c>
      <c r="AJ823" s="38">
        <v>17.559670000000001</v>
      </c>
      <c r="AK823" s="38">
        <v>16.21584</v>
      </c>
      <c r="AL823" s="38">
        <v>-0.3267775</v>
      </c>
      <c r="AM823" s="38">
        <v>-0.15414639999999999</v>
      </c>
      <c r="AN823" s="38">
        <v>3.7116499999999997E-2</v>
      </c>
      <c r="AO823" s="38">
        <v>-0.20298669999999999</v>
      </c>
      <c r="AP823" s="38">
        <v>-0.29344559999999997</v>
      </c>
      <c r="AQ823" s="38">
        <v>0.17149320000000001</v>
      </c>
      <c r="AR823" s="38">
        <v>0.3110463</v>
      </c>
      <c r="AS823" s="38">
        <v>-1.14304E-2</v>
      </c>
      <c r="AT823" s="38">
        <v>-0.47340330000000003</v>
      </c>
      <c r="AU823" s="38">
        <v>-0.28432580000000002</v>
      </c>
      <c r="AV823" s="38">
        <v>8.5648100000000005E-2</v>
      </c>
      <c r="AW823" s="38">
        <v>-2.0850299999999999E-2</v>
      </c>
      <c r="AX823" s="38">
        <v>-0.1792783</v>
      </c>
      <c r="AY823" s="38">
        <v>-0.32115270000000001</v>
      </c>
      <c r="AZ823" s="38">
        <v>-0.2038654</v>
      </c>
      <c r="BA823" s="38">
        <v>-0.1138144</v>
      </c>
      <c r="BB823" s="38">
        <v>0.38369799999999998</v>
      </c>
      <c r="BC823" s="38">
        <v>0.4221781</v>
      </c>
      <c r="BD823" s="38">
        <v>0.27579890000000001</v>
      </c>
      <c r="BE823" s="38">
        <v>0.13264310000000001</v>
      </c>
      <c r="BF823" s="38">
        <v>-0.1089725</v>
      </c>
      <c r="BG823" s="38">
        <v>-1.4502459999999999</v>
      </c>
      <c r="BH823" s="38">
        <v>-1.0824069999999999</v>
      </c>
      <c r="BI823" s="38">
        <v>-0.80104120000000001</v>
      </c>
      <c r="BJ823" s="38">
        <v>-0.2649553</v>
      </c>
      <c r="BK823" s="38">
        <v>-7.7328499999999994E-2</v>
      </c>
      <c r="BL823" s="38">
        <v>0.1061689</v>
      </c>
      <c r="BM823" s="38">
        <v>-0.12850800000000001</v>
      </c>
      <c r="BN823" s="38">
        <v>-0.23251289999999999</v>
      </c>
      <c r="BO823" s="38">
        <v>0.2368179</v>
      </c>
      <c r="BP823" s="38">
        <v>0.4030937</v>
      </c>
      <c r="BQ823" s="38">
        <v>8.3670599999999998E-2</v>
      </c>
      <c r="BR823" s="38">
        <v>-0.39566699999999999</v>
      </c>
      <c r="BS823" s="38">
        <v>-0.21184610000000001</v>
      </c>
      <c r="BT823" s="38">
        <v>0.17113780000000001</v>
      </c>
      <c r="BU823" s="38">
        <v>7.0038799999999998E-2</v>
      </c>
      <c r="BV823" s="38">
        <v>-0.1120567</v>
      </c>
      <c r="BW823" s="38">
        <v>-0.26442529999999997</v>
      </c>
      <c r="BX823" s="38">
        <v>-0.13612930000000001</v>
      </c>
      <c r="BY823" s="38">
        <v>-2.8567200000000001E-2</v>
      </c>
      <c r="BZ823" s="38">
        <v>0.5498596</v>
      </c>
      <c r="CA823" s="38">
        <v>0.5424369</v>
      </c>
      <c r="CB823" s="38">
        <v>0.36234349999999999</v>
      </c>
      <c r="CC823" s="38">
        <v>0.23692849999999999</v>
      </c>
      <c r="CD823" s="38">
        <v>3.1498199999999997E-2</v>
      </c>
      <c r="CE823" s="38">
        <v>-1.2679990000000001</v>
      </c>
      <c r="CF823" s="38">
        <v>-0.92245069999999996</v>
      </c>
      <c r="CG823" s="38">
        <v>-0.65578879999999995</v>
      </c>
      <c r="CH823" s="38">
        <v>-0.22213740000000001</v>
      </c>
      <c r="CI823" s="38">
        <v>-2.4124699999999999E-2</v>
      </c>
      <c r="CJ823" s="38">
        <v>0.1539943</v>
      </c>
      <c r="CK823" s="38">
        <v>-7.6924199999999998E-2</v>
      </c>
      <c r="CL823" s="38">
        <v>-0.19031110000000001</v>
      </c>
      <c r="CM823" s="38">
        <v>0.28206150000000002</v>
      </c>
      <c r="CN823" s="38">
        <v>0.46684550000000002</v>
      </c>
      <c r="CO823" s="38">
        <v>0.14953730000000001</v>
      </c>
      <c r="CP823" s="38">
        <v>-0.34182709999999999</v>
      </c>
      <c r="CQ823" s="38">
        <v>-0.16164690000000001</v>
      </c>
      <c r="CR823" s="38">
        <v>0.23034769999999999</v>
      </c>
      <c r="CS823" s="38">
        <v>0.1329883</v>
      </c>
      <c r="CT823" s="38">
        <v>-6.5499299999999996E-2</v>
      </c>
      <c r="CU823" s="38">
        <v>-0.22513610000000001</v>
      </c>
      <c r="CV823" s="38">
        <v>-8.92154E-2</v>
      </c>
      <c r="CW823" s="38">
        <v>3.04748E-2</v>
      </c>
      <c r="CX823" s="38">
        <v>0.66494260000000005</v>
      </c>
      <c r="CY823" s="38">
        <v>0.62572779999999995</v>
      </c>
      <c r="CZ823" s="38">
        <v>0.42228399999999999</v>
      </c>
      <c r="DA823" s="38">
        <v>0.30915629999999999</v>
      </c>
      <c r="DB823" s="38">
        <v>0.12878780000000001</v>
      </c>
      <c r="DC823" s="38">
        <v>-1.1417759999999999</v>
      </c>
      <c r="DD823" s="38">
        <v>-0.81166519999999998</v>
      </c>
      <c r="DE823" s="38">
        <v>-0.5551874</v>
      </c>
      <c r="DF823" s="38">
        <v>-0.17931949999999999</v>
      </c>
      <c r="DG823" s="38">
        <v>2.9079199999999999E-2</v>
      </c>
      <c r="DH823" s="38">
        <v>0.20181979999999999</v>
      </c>
      <c r="DI823" s="38">
        <v>-2.5340499999999998E-2</v>
      </c>
      <c r="DJ823" s="38">
        <v>-0.1481093</v>
      </c>
      <c r="DK823" s="38">
        <v>0.32730510000000002</v>
      </c>
      <c r="DL823" s="38">
        <v>0.53059719999999999</v>
      </c>
      <c r="DM823" s="38">
        <v>0.21540400000000001</v>
      </c>
      <c r="DN823" s="38">
        <v>-0.2879872</v>
      </c>
      <c r="DO823" s="38">
        <v>-0.11144759999999999</v>
      </c>
      <c r="DP823" s="38">
        <v>0.28955750000000002</v>
      </c>
      <c r="DQ823" s="38">
        <v>0.1959378</v>
      </c>
      <c r="DR823" s="38">
        <v>-1.8941900000000001E-2</v>
      </c>
      <c r="DS823" s="38">
        <v>-0.18584690000000001</v>
      </c>
      <c r="DT823" s="38">
        <v>-4.2301600000000002E-2</v>
      </c>
      <c r="DU823" s="38">
        <v>8.9516700000000005E-2</v>
      </c>
      <c r="DV823" s="38">
        <v>0.78002550000000004</v>
      </c>
      <c r="DW823" s="38">
        <v>0.70901860000000005</v>
      </c>
      <c r="DX823" s="38">
        <v>0.4822246</v>
      </c>
      <c r="DY823" s="38">
        <v>0.381384</v>
      </c>
      <c r="DZ823" s="38">
        <v>0.22607730000000001</v>
      </c>
      <c r="EA823" s="38">
        <v>-1.0155529999999999</v>
      </c>
      <c r="EB823" s="38">
        <v>-0.70087980000000005</v>
      </c>
      <c r="EC823" s="38">
        <v>-0.45458599999999999</v>
      </c>
      <c r="ED823" s="38">
        <v>-0.1174973</v>
      </c>
      <c r="EE823" s="38">
        <v>0.10589709999999999</v>
      </c>
      <c r="EF823" s="38">
        <v>0.27087220000000001</v>
      </c>
      <c r="EG823" s="38">
        <v>4.91382E-2</v>
      </c>
      <c r="EH823" s="38">
        <v>-8.7176600000000007E-2</v>
      </c>
      <c r="EI823" s="38">
        <v>0.39262970000000003</v>
      </c>
      <c r="EJ823" s="38">
        <v>0.62264459999999999</v>
      </c>
      <c r="EK823" s="38">
        <v>0.31050499999999998</v>
      </c>
      <c r="EL823" s="38">
        <v>-0.21025099999999999</v>
      </c>
      <c r="EM823" s="38">
        <v>-3.89679E-2</v>
      </c>
      <c r="EN823" s="38">
        <v>0.37504720000000002</v>
      </c>
      <c r="EO823" s="38">
        <v>0.2868269</v>
      </c>
      <c r="EP823" s="38">
        <v>4.8279599999999999E-2</v>
      </c>
      <c r="EQ823" s="38">
        <v>-0.1291195</v>
      </c>
      <c r="ER823" s="38">
        <v>2.5434600000000002E-2</v>
      </c>
      <c r="ES823" s="38">
        <v>0.1747639</v>
      </c>
      <c r="ET823" s="38">
        <v>0.94618709999999995</v>
      </c>
      <c r="EU823" s="38">
        <v>0.82927740000000005</v>
      </c>
      <c r="EV823" s="38">
        <v>0.56876919999999997</v>
      </c>
      <c r="EW823" s="38">
        <v>0.48566939999999997</v>
      </c>
      <c r="EX823" s="38">
        <v>0.36654799999999998</v>
      </c>
      <c r="EY823" s="38">
        <v>-0.83330599999999999</v>
      </c>
      <c r="EZ823" s="38">
        <v>-0.54092320000000005</v>
      </c>
      <c r="FA823" s="38">
        <v>-0.30933359999999999</v>
      </c>
      <c r="FB823" s="38">
        <v>78.691929999999999</v>
      </c>
      <c r="FC823" s="38">
        <v>77.60915</v>
      </c>
      <c r="FD823" s="38">
        <v>76.048789999999997</v>
      </c>
      <c r="FE823" s="38">
        <v>74.571489999999997</v>
      </c>
      <c r="FF823" s="38">
        <v>72.503249999999994</v>
      </c>
      <c r="FG823" s="38">
        <v>71.455929999999995</v>
      </c>
      <c r="FH823" s="38">
        <v>71.37276</v>
      </c>
      <c r="FI823" s="38">
        <v>74.426169999999999</v>
      </c>
      <c r="FJ823" s="38">
        <v>78.909120000000001</v>
      </c>
      <c r="FK823" s="38">
        <v>83.799940000000007</v>
      </c>
      <c r="FL823" s="38">
        <v>87.681229999999999</v>
      </c>
      <c r="FM823" s="38">
        <v>91.139960000000002</v>
      </c>
      <c r="FN823" s="38">
        <v>94.330410000000001</v>
      </c>
      <c r="FO823" s="38">
        <v>96.730329999999995</v>
      </c>
      <c r="FP823" s="38">
        <v>98.225930000000005</v>
      </c>
      <c r="FQ823" s="38">
        <v>99.772949999999994</v>
      </c>
      <c r="FR823" s="38">
        <v>100.31829999999999</v>
      </c>
      <c r="FS823" s="38">
        <v>99.714740000000006</v>
      </c>
      <c r="FT823" s="38">
        <v>98.198779999999999</v>
      </c>
      <c r="FU823" s="38">
        <v>95.526179999999997</v>
      </c>
      <c r="FV823" s="38">
        <v>91.732230000000001</v>
      </c>
      <c r="FW823">
        <v>88.235789999999994</v>
      </c>
      <c r="FX823">
        <v>85.563990000000004</v>
      </c>
      <c r="FY823">
        <v>82.749440000000007</v>
      </c>
      <c r="FZ823">
        <v>0.1223485</v>
      </c>
      <c r="GA823">
        <v>1.2270479999999999</v>
      </c>
      <c r="GB823">
        <v>1</v>
      </c>
    </row>
    <row r="824" spans="1:184" x14ac:dyDescent="0.3">
      <c r="A824" t="s">
        <v>279</v>
      </c>
      <c r="B824" t="s">
        <v>189</v>
      </c>
      <c r="C824" t="s">
        <v>1</v>
      </c>
      <c r="D824" t="s">
        <v>1</v>
      </c>
      <c r="E824" t="s">
        <v>1</v>
      </c>
      <c r="F824" t="s">
        <v>1</v>
      </c>
      <c r="G824" t="s">
        <v>1</v>
      </c>
      <c r="H824" s="40" t="s">
        <v>1</v>
      </c>
      <c r="I824" s="18" t="s">
        <v>1</v>
      </c>
      <c r="J824" s="38" t="s">
        <v>1</v>
      </c>
      <c r="K824" s="18">
        <v>44760</v>
      </c>
      <c r="L824" s="38">
        <v>2369</v>
      </c>
      <c r="M824" s="38">
        <v>2369</v>
      </c>
      <c r="N824" s="38">
        <v>15.484540000000001</v>
      </c>
      <c r="O824" s="38">
        <v>15.06269</v>
      </c>
      <c r="P824" s="38">
        <v>14.83235</v>
      </c>
      <c r="Q824" s="38">
        <v>15.09999</v>
      </c>
      <c r="R824" s="38">
        <v>15.826280000000001</v>
      </c>
      <c r="S824" s="38">
        <v>18.419509999999999</v>
      </c>
      <c r="T824" s="38">
        <v>20.514849999999999</v>
      </c>
      <c r="U824" s="38">
        <v>22.345109999999998</v>
      </c>
      <c r="V824" s="38">
        <v>23.100259999999999</v>
      </c>
      <c r="W824" s="38">
        <v>23.03952</v>
      </c>
      <c r="X824" s="38">
        <v>23.049530000000001</v>
      </c>
      <c r="Y824" s="38">
        <v>23.256969999999999</v>
      </c>
      <c r="Z824" s="38">
        <v>23.320640000000001</v>
      </c>
      <c r="AA824" s="38">
        <v>23.20984</v>
      </c>
      <c r="AB824" s="38">
        <v>22.81307</v>
      </c>
      <c r="AC824" s="38">
        <v>21.629439999999999</v>
      </c>
      <c r="AD824" s="38">
        <v>20.032409999999999</v>
      </c>
      <c r="AE824" s="38">
        <v>18.111799999999999</v>
      </c>
      <c r="AF824" s="38">
        <v>17.588840000000001</v>
      </c>
      <c r="AG824" s="38">
        <v>18.28144</v>
      </c>
      <c r="AH824" s="38">
        <v>18.616240000000001</v>
      </c>
      <c r="AI824" s="38">
        <v>18.346630000000001</v>
      </c>
      <c r="AJ824" s="38">
        <v>17.628119999999999</v>
      </c>
      <c r="AK824" s="38">
        <v>16.408080000000002</v>
      </c>
      <c r="AL824" s="38">
        <v>-0.54957599999999995</v>
      </c>
      <c r="AM824" s="38">
        <v>-0.39228220000000003</v>
      </c>
      <c r="AN824" s="38">
        <v>-0.29191650000000002</v>
      </c>
      <c r="AO824" s="38">
        <v>-0.19257279999999999</v>
      </c>
      <c r="AP824" s="38">
        <v>-0.14838080000000001</v>
      </c>
      <c r="AQ824" s="38">
        <v>0.1076527</v>
      </c>
      <c r="AR824" s="38">
        <v>0.2412039</v>
      </c>
      <c r="AS824" s="38">
        <v>0.19197130000000001</v>
      </c>
      <c r="AT824" s="38">
        <v>-7.3230400000000001E-2</v>
      </c>
      <c r="AU824" s="38">
        <v>-0.1106176</v>
      </c>
      <c r="AV824" s="38">
        <v>-0.16115599999999999</v>
      </c>
      <c r="AW824" s="38">
        <v>-0.3180151</v>
      </c>
      <c r="AX824" s="38">
        <v>-4.3981300000000001E-2</v>
      </c>
      <c r="AY824" s="38">
        <v>8.7509500000000004E-2</v>
      </c>
      <c r="AZ824" s="38">
        <v>-0.14072999999999999</v>
      </c>
      <c r="BA824" s="38">
        <v>-0.3128145</v>
      </c>
      <c r="BB824" s="38">
        <v>2.48834E-2</v>
      </c>
      <c r="BC824" s="38">
        <v>3.2877700000000003E-2</v>
      </c>
      <c r="BD824" s="38">
        <v>0.42456349999999998</v>
      </c>
      <c r="BE824" s="38">
        <v>0.86517089999999996</v>
      </c>
      <c r="BF824" s="38">
        <v>0.1751788</v>
      </c>
      <c r="BG824" s="38">
        <v>-0.68885850000000004</v>
      </c>
      <c r="BH824" s="38">
        <v>-0.38532290000000002</v>
      </c>
      <c r="BI824" s="38">
        <v>-0.39862789999999998</v>
      </c>
      <c r="BJ824" s="38">
        <v>-0.48069420000000002</v>
      </c>
      <c r="BK824" s="38">
        <v>-0.3139267</v>
      </c>
      <c r="BL824" s="38">
        <v>-0.2194045</v>
      </c>
      <c r="BM824" s="38">
        <v>-0.1159258</v>
      </c>
      <c r="BN824" s="38">
        <v>-7.9909300000000003E-2</v>
      </c>
      <c r="BO824" s="38">
        <v>0.17370830000000001</v>
      </c>
      <c r="BP824" s="38">
        <v>0.33417390000000002</v>
      </c>
      <c r="BQ824" s="38">
        <v>0.300122</v>
      </c>
      <c r="BR824" s="38">
        <v>8.9315000000000002E-3</v>
      </c>
      <c r="BS824" s="38">
        <v>-4.2769500000000002E-2</v>
      </c>
      <c r="BT824" s="38">
        <v>-9.0681999999999999E-2</v>
      </c>
      <c r="BU824" s="38">
        <v>-0.24904960000000001</v>
      </c>
      <c r="BV824" s="38">
        <v>1.5227299999999999E-2</v>
      </c>
      <c r="BW824" s="38">
        <v>0.14135729999999999</v>
      </c>
      <c r="BX824" s="38">
        <v>-7.7691899999999994E-2</v>
      </c>
      <c r="BY824" s="38">
        <v>-0.22834460000000001</v>
      </c>
      <c r="BZ824" s="38">
        <v>0.1926303</v>
      </c>
      <c r="CA824" s="38">
        <v>0.1458421</v>
      </c>
      <c r="CB824" s="38">
        <v>0.50963170000000002</v>
      </c>
      <c r="CC824" s="38">
        <v>0.96359700000000004</v>
      </c>
      <c r="CD824" s="38">
        <v>0.30175190000000002</v>
      </c>
      <c r="CE824" s="38">
        <v>-0.51128300000000004</v>
      </c>
      <c r="CF824" s="38">
        <v>-0.23945150000000001</v>
      </c>
      <c r="CG824" s="38">
        <v>-0.24917159999999999</v>
      </c>
      <c r="CH824" s="38">
        <v>-0.43298690000000001</v>
      </c>
      <c r="CI824" s="38">
        <v>-0.25965779999999999</v>
      </c>
      <c r="CJ824" s="38">
        <v>-0.1691829</v>
      </c>
      <c r="CK824" s="38">
        <v>-6.2840300000000002E-2</v>
      </c>
      <c r="CL824" s="38">
        <v>-3.2486099999999997E-2</v>
      </c>
      <c r="CM824" s="38">
        <v>0.2194583</v>
      </c>
      <c r="CN824" s="38">
        <v>0.39856459999999999</v>
      </c>
      <c r="CO824" s="38">
        <v>0.37502669999999999</v>
      </c>
      <c r="CP824" s="38">
        <v>6.5836699999999998E-2</v>
      </c>
      <c r="CQ824" s="38">
        <v>4.2218999999999998E-3</v>
      </c>
      <c r="CR824" s="38">
        <v>-4.1871899999999997E-2</v>
      </c>
      <c r="CS824" s="38">
        <v>-0.2012843</v>
      </c>
      <c r="CT824" s="38">
        <v>5.6235E-2</v>
      </c>
      <c r="CU824" s="38">
        <v>0.17865220000000001</v>
      </c>
      <c r="CV824" s="38">
        <v>-3.4032E-2</v>
      </c>
      <c r="CW824" s="38">
        <v>-0.16984099999999999</v>
      </c>
      <c r="CX824" s="38">
        <v>0.30881140000000001</v>
      </c>
      <c r="CY824" s="38">
        <v>0.224081</v>
      </c>
      <c r="CZ824" s="38">
        <v>0.56854959999999999</v>
      </c>
      <c r="DA824" s="38">
        <v>1.0317670000000001</v>
      </c>
      <c r="DB824" s="38">
        <v>0.38941599999999998</v>
      </c>
      <c r="DC824" s="38">
        <v>-0.38829469999999999</v>
      </c>
      <c r="DD824" s="38">
        <v>-0.1384215</v>
      </c>
      <c r="DE824" s="38">
        <v>-0.1456587</v>
      </c>
      <c r="DF824" s="38">
        <v>-0.3852796</v>
      </c>
      <c r="DG824" s="38">
        <v>-0.20538899999999999</v>
      </c>
      <c r="DH824" s="38">
        <v>-0.11896130000000001</v>
      </c>
      <c r="DI824" s="38">
        <v>-9.7549000000000004E-3</v>
      </c>
      <c r="DJ824" s="38">
        <v>1.49371E-2</v>
      </c>
      <c r="DK824" s="38">
        <v>0.26520830000000001</v>
      </c>
      <c r="DL824" s="38">
        <v>0.46295530000000001</v>
      </c>
      <c r="DM824" s="38">
        <v>0.44993149999999998</v>
      </c>
      <c r="DN824" s="38">
        <v>0.1227418</v>
      </c>
      <c r="DO824" s="38">
        <v>5.1213300000000003E-2</v>
      </c>
      <c r="DP824" s="38">
        <v>6.9381E-3</v>
      </c>
      <c r="DQ824" s="38">
        <v>-0.15351899999999999</v>
      </c>
      <c r="DR824" s="38">
        <v>9.7242700000000001E-2</v>
      </c>
      <c r="DS824" s="38">
        <v>0.215947</v>
      </c>
      <c r="DT824" s="38">
        <v>9.6279E-3</v>
      </c>
      <c r="DU824" s="38">
        <v>-0.1113374</v>
      </c>
      <c r="DV824" s="38">
        <v>0.42499239999999999</v>
      </c>
      <c r="DW824" s="38">
        <v>0.30231980000000003</v>
      </c>
      <c r="DX824" s="38">
        <v>0.62746760000000001</v>
      </c>
      <c r="DY824" s="38">
        <v>1.099936</v>
      </c>
      <c r="DZ824" s="38">
        <v>0.47708020000000001</v>
      </c>
      <c r="EA824" s="38">
        <v>-0.2653065</v>
      </c>
      <c r="EB824" s="38">
        <v>-3.7391500000000001E-2</v>
      </c>
      <c r="EC824" s="38">
        <v>-4.2145700000000001E-2</v>
      </c>
      <c r="ED824" s="38">
        <v>-0.31639780000000001</v>
      </c>
      <c r="EE824" s="38">
        <v>-0.12703339999999999</v>
      </c>
      <c r="EF824" s="38">
        <v>-4.6449299999999999E-2</v>
      </c>
      <c r="EG824" s="38">
        <v>6.6892099999999996E-2</v>
      </c>
      <c r="EH824" s="38">
        <v>8.3408700000000002E-2</v>
      </c>
      <c r="EI824" s="38">
        <v>0.3312639</v>
      </c>
      <c r="EJ824" s="38">
        <v>0.55592529999999996</v>
      </c>
      <c r="EK824" s="38">
        <v>0.55808210000000003</v>
      </c>
      <c r="EL824" s="38">
        <v>0.2049038</v>
      </c>
      <c r="EM824" s="38">
        <v>0.1190614</v>
      </c>
      <c r="EN824" s="38">
        <v>7.7412099999999998E-2</v>
      </c>
      <c r="EO824" s="38">
        <v>-8.4553500000000004E-2</v>
      </c>
      <c r="EP824" s="38">
        <v>0.15645129999999999</v>
      </c>
      <c r="EQ824" s="38">
        <v>0.2697949</v>
      </c>
      <c r="ER824" s="38">
        <v>7.2665900000000005E-2</v>
      </c>
      <c r="ES824" s="38">
        <v>-2.6867599999999998E-2</v>
      </c>
      <c r="ET824" s="38">
        <v>0.59273929999999997</v>
      </c>
      <c r="EU824" s="38">
        <v>0.4152843</v>
      </c>
      <c r="EV824" s="38">
        <v>0.71253569999999999</v>
      </c>
      <c r="EW824" s="38">
        <v>1.1983619999999999</v>
      </c>
      <c r="EX824" s="38">
        <v>0.60365329999999995</v>
      </c>
      <c r="EY824" s="38">
        <v>-8.7730900000000001E-2</v>
      </c>
      <c r="EZ824" s="38">
        <v>0.1084798</v>
      </c>
      <c r="FA824" s="38">
        <v>0.10731060000000001</v>
      </c>
      <c r="FB824" s="38">
        <v>80.765979999999999</v>
      </c>
      <c r="FC824" s="38">
        <v>79.826719999999995</v>
      </c>
      <c r="FD824" s="38">
        <v>78.464200000000005</v>
      </c>
      <c r="FE824" s="38">
        <v>76.663240000000002</v>
      </c>
      <c r="FF824" s="38">
        <v>75.298259999999999</v>
      </c>
      <c r="FG824" s="38">
        <v>73.974429999999998</v>
      </c>
      <c r="FH824" s="38">
        <v>74.378380000000007</v>
      </c>
      <c r="FI824" s="38">
        <v>76.512860000000003</v>
      </c>
      <c r="FJ824" s="38">
        <v>79.314449999999994</v>
      </c>
      <c r="FK824" s="38">
        <v>83.25703</v>
      </c>
      <c r="FL824" s="38">
        <v>87.378519999999995</v>
      </c>
      <c r="FM824" s="38">
        <v>91.855509999999995</v>
      </c>
      <c r="FN824" s="38">
        <v>93.076130000000006</v>
      </c>
      <c r="FO824" s="38">
        <v>95.324460000000002</v>
      </c>
      <c r="FP824" s="38">
        <v>97.634799999999998</v>
      </c>
      <c r="FQ824" s="38">
        <v>98.755679999999998</v>
      </c>
      <c r="FR824" s="38">
        <v>98.706990000000005</v>
      </c>
      <c r="FS824" s="38">
        <v>97.681460000000001</v>
      </c>
      <c r="FT824" s="38">
        <v>95.809880000000007</v>
      </c>
      <c r="FU824" s="38">
        <v>92.716999999999999</v>
      </c>
      <c r="FV824" s="38">
        <v>89.436809999999994</v>
      </c>
      <c r="FW824">
        <v>86.729669999999999</v>
      </c>
      <c r="FX824">
        <v>84.177269999999993</v>
      </c>
      <c r="FY824">
        <v>81.172380000000004</v>
      </c>
      <c r="FZ824">
        <v>0.11845899999999999</v>
      </c>
      <c r="GA824">
        <v>1.1782999999999999</v>
      </c>
      <c r="GB824">
        <v>1</v>
      </c>
    </row>
    <row r="825" spans="1:184" x14ac:dyDescent="0.3">
      <c r="A825" t="s">
        <v>279</v>
      </c>
      <c r="B825" t="s">
        <v>189</v>
      </c>
      <c r="C825" t="s">
        <v>1</v>
      </c>
      <c r="D825" t="s">
        <v>1</v>
      </c>
      <c r="E825" t="s">
        <v>1</v>
      </c>
      <c r="F825" t="s">
        <v>1</v>
      </c>
      <c r="G825" t="s">
        <v>1</v>
      </c>
      <c r="H825" s="40" t="s">
        <v>1</v>
      </c>
      <c r="I825" s="18" t="s">
        <v>1</v>
      </c>
      <c r="J825" s="38" t="s">
        <v>1</v>
      </c>
      <c r="K825" s="18">
        <v>44763</v>
      </c>
      <c r="L825" s="38">
        <v>2368</v>
      </c>
      <c r="M825" s="38">
        <v>2368</v>
      </c>
      <c r="N825" s="38">
        <v>16.02129</v>
      </c>
      <c r="O825" s="38">
        <v>15.78058</v>
      </c>
      <c r="P825" s="38">
        <v>15.61957</v>
      </c>
      <c r="Q825" s="38">
        <v>15.7674</v>
      </c>
      <c r="R825" s="38">
        <v>16.576460000000001</v>
      </c>
      <c r="S825" s="38">
        <v>18.8231</v>
      </c>
      <c r="T825" s="38">
        <v>20.77684</v>
      </c>
      <c r="U825" s="38">
        <v>22.134270000000001</v>
      </c>
      <c r="V825" s="38">
        <v>22.595189999999999</v>
      </c>
      <c r="W825" s="38">
        <v>22.419129999999999</v>
      </c>
      <c r="X825" s="38">
        <v>22.383939999999999</v>
      </c>
      <c r="Y825" s="38">
        <v>22.32545</v>
      </c>
      <c r="Z825" s="38">
        <v>22.60333</v>
      </c>
      <c r="AA825" s="38">
        <v>22.7668</v>
      </c>
      <c r="AB825" s="38">
        <v>22.082740000000001</v>
      </c>
      <c r="AC825" s="38">
        <v>21.092590000000001</v>
      </c>
      <c r="AD825" s="38">
        <v>19.668030000000002</v>
      </c>
      <c r="AE825" s="38">
        <v>17.776540000000001</v>
      </c>
      <c r="AF825" s="38">
        <v>17.489989999999999</v>
      </c>
      <c r="AG825" s="38">
        <v>17.974820000000001</v>
      </c>
      <c r="AH825" s="38">
        <v>18.61185</v>
      </c>
      <c r="AI825" s="38">
        <v>18.47484</v>
      </c>
      <c r="AJ825" s="38">
        <v>17.84309</v>
      </c>
      <c r="AK825" s="38">
        <v>16.83276</v>
      </c>
      <c r="AL825" s="38">
        <v>-0.47088940000000001</v>
      </c>
      <c r="AM825" s="38">
        <v>-0.27754760000000001</v>
      </c>
      <c r="AN825" s="38">
        <v>-0.3058015</v>
      </c>
      <c r="AO825" s="38">
        <v>-0.18132590000000001</v>
      </c>
      <c r="AP825" s="38">
        <v>-1.5641200000000001E-2</v>
      </c>
      <c r="AQ825" s="38">
        <v>-5.0865199999999999E-2</v>
      </c>
      <c r="AR825" s="38">
        <v>0.39404149999999999</v>
      </c>
      <c r="AS825" s="38">
        <v>0.19542999999999999</v>
      </c>
      <c r="AT825" s="38">
        <v>-1.69505E-2</v>
      </c>
      <c r="AU825" s="38">
        <v>-0.1131721</v>
      </c>
      <c r="AV825" s="38">
        <v>-0.20713999999999999</v>
      </c>
      <c r="AW825" s="38">
        <v>-0.23022919999999999</v>
      </c>
      <c r="AX825" s="38">
        <v>0.21299209999999999</v>
      </c>
      <c r="AY825" s="38">
        <v>0.15937000000000001</v>
      </c>
      <c r="AZ825" s="38">
        <v>-0.24219869999999999</v>
      </c>
      <c r="BA825" s="38">
        <v>-0.36511660000000001</v>
      </c>
      <c r="BB825" s="38">
        <v>-0.25586799999999998</v>
      </c>
      <c r="BC825" s="38">
        <v>4.4867499999999998E-2</v>
      </c>
      <c r="BD825" s="38">
        <v>2.2949000000000001E-2</v>
      </c>
      <c r="BE825" s="38">
        <v>0.46772659999999999</v>
      </c>
      <c r="BF825" s="38">
        <v>0.48130849999999997</v>
      </c>
      <c r="BG825" s="38">
        <v>-0.5413114</v>
      </c>
      <c r="BH825" s="38">
        <v>-0.56243600000000005</v>
      </c>
      <c r="BI825" s="38">
        <v>-0.4920136</v>
      </c>
      <c r="BJ825" s="38">
        <v>-0.401148</v>
      </c>
      <c r="BK825" s="38">
        <v>-0.22909640000000001</v>
      </c>
      <c r="BL825" s="38">
        <v>-0.2688487</v>
      </c>
      <c r="BM825" s="38">
        <v>-0.14238300000000001</v>
      </c>
      <c r="BN825" s="38">
        <v>3.19961E-2</v>
      </c>
      <c r="BO825" s="38">
        <v>-6.8141E-3</v>
      </c>
      <c r="BP825" s="38">
        <v>0.45737640000000002</v>
      </c>
      <c r="BQ825" s="38">
        <v>0.23261419999999999</v>
      </c>
      <c r="BR825" s="38">
        <v>2.7740799999999999E-2</v>
      </c>
      <c r="BS825" s="38">
        <v>-5.9547900000000001E-2</v>
      </c>
      <c r="BT825" s="38">
        <v>-0.15076819999999999</v>
      </c>
      <c r="BU825" s="38">
        <v>-0.19815640000000001</v>
      </c>
      <c r="BV825" s="38">
        <v>0.2424451</v>
      </c>
      <c r="BW825" s="38">
        <v>0.19382369999999999</v>
      </c>
      <c r="BX825" s="38">
        <v>-0.20439879999999999</v>
      </c>
      <c r="BY825" s="38">
        <v>-0.3237293</v>
      </c>
      <c r="BZ825" s="38">
        <v>-0.20169139999999999</v>
      </c>
      <c r="CA825" s="38">
        <v>9.6145400000000006E-2</v>
      </c>
      <c r="CB825" s="38">
        <v>9.5325499999999994E-2</v>
      </c>
      <c r="CC825" s="38">
        <v>0.53020120000000004</v>
      </c>
      <c r="CD825" s="38">
        <v>0.54163919999999999</v>
      </c>
      <c r="CE825" s="38">
        <v>-0.45680920000000003</v>
      </c>
      <c r="CF825" s="38">
        <v>-0.48601</v>
      </c>
      <c r="CG825" s="38">
        <v>-0.4059622</v>
      </c>
      <c r="CH825" s="38">
        <v>-0.35284529999999997</v>
      </c>
      <c r="CI825" s="38">
        <v>-0.1955393</v>
      </c>
      <c r="CJ825" s="38">
        <v>-0.24325530000000001</v>
      </c>
      <c r="CK825" s="38">
        <v>-0.11541129999999999</v>
      </c>
      <c r="CL825" s="38">
        <v>6.4989500000000006E-2</v>
      </c>
      <c r="CM825" s="38">
        <v>2.3695500000000001E-2</v>
      </c>
      <c r="CN825" s="38">
        <v>0.50124190000000002</v>
      </c>
      <c r="CO825" s="38">
        <v>0.25836789999999998</v>
      </c>
      <c r="CP825" s="38">
        <v>5.8693799999999997E-2</v>
      </c>
      <c r="CQ825" s="38">
        <v>-2.2408000000000001E-2</v>
      </c>
      <c r="CR825" s="38">
        <v>-0.1117253</v>
      </c>
      <c r="CS825" s="38">
        <v>-0.17594290000000001</v>
      </c>
      <c r="CT825" s="38">
        <v>0.26284410000000002</v>
      </c>
      <c r="CU825" s="38">
        <v>0.2176862</v>
      </c>
      <c r="CV825" s="38">
        <v>-0.17821880000000001</v>
      </c>
      <c r="CW825" s="38">
        <v>-0.29506450000000001</v>
      </c>
      <c r="CX825" s="38">
        <v>-0.1641687</v>
      </c>
      <c r="CY825" s="38">
        <v>0.13166030000000001</v>
      </c>
      <c r="CZ825" s="38">
        <v>0.14545330000000001</v>
      </c>
      <c r="DA825" s="38">
        <v>0.57347090000000001</v>
      </c>
      <c r="DB825" s="38">
        <v>0.5834241</v>
      </c>
      <c r="DC825" s="38">
        <v>-0.3982832</v>
      </c>
      <c r="DD825" s="38">
        <v>-0.4330775</v>
      </c>
      <c r="DE825" s="38">
        <v>-0.34636329999999999</v>
      </c>
      <c r="DF825" s="38">
        <v>-0.3045426</v>
      </c>
      <c r="DG825" s="38">
        <v>-0.16198219999999999</v>
      </c>
      <c r="DH825" s="38">
        <v>-0.21766189999999999</v>
      </c>
      <c r="DI825" s="38">
        <v>-8.8439599999999993E-2</v>
      </c>
      <c r="DJ825" s="38">
        <v>9.7982899999999998E-2</v>
      </c>
      <c r="DK825" s="38">
        <v>5.4205200000000002E-2</v>
      </c>
      <c r="DL825" s="38">
        <v>0.54510749999999997</v>
      </c>
      <c r="DM825" s="38">
        <v>0.28412150000000003</v>
      </c>
      <c r="DN825" s="38">
        <v>8.9646900000000002E-2</v>
      </c>
      <c r="DO825" s="38">
        <v>1.4732E-2</v>
      </c>
      <c r="DP825" s="38">
        <v>-7.2682399999999994E-2</v>
      </c>
      <c r="DQ825" s="38">
        <v>-0.15372930000000001</v>
      </c>
      <c r="DR825" s="38">
        <v>0.28324310000000003</v>
      </c>
      <c r="DS825" s="38">
        <v>0.2415486</v>
      </c>
      <c r="DT825" s="38">
        <v>-0.1520387</v>
      </c>
      <c r="DU825" s="38">
        <v>-0.26639980000000002</v>
      </c>
      <c r="DV825" s="38">
        <v>-0.12664610000000001</v>
      </c>
      <c r="DW825" s="38">
        <v>0.1671753</v>
      </c>
      <c r="DX825" s="38">
        <v>0.195581</v>
      </c>
      <c r="DY825" s="38">
        <v>0.61674059999999997</v>
      </c>
      <c r="DZ825" s="38">
        <v>0.62520900000000001</v>
      </c>
      <c r="EA825" s="38">
        <v>-0.33975709999999998</v>
      </c>
      <c r="EB825" s="38">
        <v>-0.38014510000000001</v>
      </c>
      <c r="EC825" s="38">
        <v>-0.28676439999999997</v>
      </c>
      <c r="ED825" s="38">
        <v>-0.23480119999999999</v>
      </c>
      <c r="EE825" s="38">
        <v>-0.1135311</v>
      </c>
      <c r="EF825" s="38">
        <v>-0.18070910000000001</v>
      </c>
      <c r="EG825" s="38">
        <v>-4.9496699999999998E-2</v>
      </c>
      <c r="EH825" s="38">
        <v>0.1456201</v>
      </c>
      <c r="EI825" s="38">
        <v>9.8256200000000002E-2</v>
      </c>
      <c r="EJ825" s="38">
        <v>0.60844240000000005</v>
      </c>
      <c r="EK825" s="38">
        <v>0.32130570000000003</v>
      </c>
      <c r="EL825" s="38">
        <v>0.13433819999999999</v>
      </c>
      <c r="EM825" s="38">
        <v>6.8356100000000003E-2</v>
      </c>
      <c r="EN825" s="38">
        <v>-1.6310600000000001E-2</v>
      </c>
      <c r="EO825" s="38">
        <v>-0.1216565</v>
      </c>
      <c r="EP825" s="38">
        <v>0.31269609999999998</v>
      </c>
      <c r="EQ825" s="38">
        <v>0.27600229999999998</v>
      </c>
      <c r="ER825" s="38">
        <v>-0.1142389</v>
      </c>
      <c r="ES825" s="38">
        <v>-0.2250125</v>
      </c>
      <c r="ET825" s="38">
        <v>-7.2469500000000006E-2</v>
      </c>
      <c r="EU825" s="38">
        <v>0.21845319999999999</v>
      </c>
      <c r="EV825" s="38">
        <v>0.26795750000000002</v>
      </c>
      <c r="EW825" s="38">
        <v>0.67921520000000002</v>
      </c>
      <c r="EX825" s="38">
        <v>0.68553969999999997</v>
      </c>
      <c r="EY825" s="38">
        <v>-0.25525490000000001</v>
      </c>
      <c r="EZ825" s="38">
        <v>-0.30371910000000002</v>
      </c>
      <c r="FA825" s="38">
        <v>-0.200713</v>
      </c>
      <c r="FB825" s="38">
        <v>76.948329999999999</v>
      </c>
      <c r="FC825" s="38">
        <v>74.840620000000001</v>
      </c>
      <c r="FD825" s="38">
        <v>73.378299999999996</v>
      </c>
      <c r="FE825" s="38">
        <v>71.689710000000005</v>
      </c>
      <c r="FF825" s="38">
        <v>70.165300000000002</v>
      </c>
      <c r="FG825" s="38">
        <v>68.563140000000004</v>
      </c>
      <c r="FH825" s="38">
        <v>68.440989999999999</v>
      </c>
      <c r="FI825" s="38">
        <v>71.491969999999995</v>
      </c>
      <c r="FJ825" s="38">
        <v>75.369579999999999</v>
      </c>
      <c r="FK825" s="38">
        <v>79.685130000000001</v>
      </c>
      <c r="FL825" s="38">
        <v>84.441609999999997</v>
      </c>
      <c r="FM825" s="38">
        <v>87.956500000000005</v>
      </c>
      <c r="FN825" s="38">
        <v>91.172409999999999</v>
      </c>
      <c r="FO825" s="38">
        <v>93.526210000000006</v>
      </c>
      <c r="FP825" s="38">
        <v>95.315629999999999</v>
      </c>
      <c r="FQ825" s="38">
        <v>96.679789999999997</v>
      </c>
      <c r="FR825" s="38">
        <v>98.464029999999994</v>
      </c>
      <c r="FS825" s="38">
        <v>97.994200000000006</v>
      </c>
      <c r="FT825" s="38">
        <v>95.994190000000003</v>
      </c>
      <c r="FU825" s="38">
        <v>92.982119999999995</v>
      </c>
      <c r="FV825" s="38">
        <v>88.919849999999997</v>
      </c>
      <c r="FW825">
        <v>85.237549999999999</v>
      </c>
      <c r="FX825">
        <v>82.356530000000006</v>
      </c>
      <c r="FY825">
        <v>79.401889999999995</v>
      </c>
      <c r="FZ825">
        <v>5.8164199999999999E-2</v>
      </c>
      <c r="GA825">
        <v>0.58168050000000004</v>
      </c>
      <c r="GB825">
        <v>1</v>
      </c>
    </row>
    <row r="826" spans="1:184" x14ac:dyDescent="0.3">
      <c r="A826" t="s">
        <v>279</v>
      </c>
      <c r="B826" t="s">
        <v>189</v>
      </c>
      <c r="C826" t="s">
        <v>1</v>
      </c>
      <c r="D826" t="s">
        <v>1</v>
      </c>
      <c r="E826" t="s">
        <v>1</v>
      </c>
      <c r="F826" t="s">
        <v>1</v>
      </c>
      <c r="G826" t="s">
        <v>1</v>
      </c>
      <c r="H826" s="40" t="s">
        <v>1</v>
      </c>
      <c r="I826" s="18" t="s">
        <v>1</v>
      </c>
      <c r="J826" s="38" t="s">
        <v>1</v>
      </c>
      <c r="K826" s="18">
        <v>44789</v>
      </c>
      <c r="L826" s="38">
        <v>2349</v>
      </c>
      <c r="M826" s="38">
        <v>2349</v>
      </c>
      <c r="N826" s="38">
        <v>16.412880000000001</v>
      </c>
      <c r="O826" s="38">
        <v>16.165520000000001</v>
      </c>
      <c r="P826" s="38">
        <v>15.95182</v>
      </c>
      <c r="Q826" s="38">
        <v>16.03434</v>
      </c>
      <c r="R826" s="38">
        <v>16.88955</v>
      </c>
      <c r="S826" s="38">
        <v>19.122330000000002</v>
      </c>
      <c r="T826" s="38">
        <v>21.14884</v>
      </c>
      <c r="U826" s="38">
        <v>22.689990000000002</v>
      </c>
      <c r="V826" s="38">
        <v>23.326730000000001</v>
      </c>
      <c r="W826" s="38">
        <v>23.298410000000001</v>
      </c>
      <c r="X826" s="38">
        <v>23.38297</v>
      </c>
      <c r="Y826" s="38">
        <v>23.440439999999999</v>
      </c>
      <c r="Z826" s="38">
        <v>23.5703</v>
      </c>
      <c r="AA826" s="38">
        <v>23.778310000000001</v>
      </c>
      <c r="AB826" s="38">
        <v>23.182459999999999</v>
      </c>
      <c r="AC826" s="38">
        <v>22.12613</v>
      </c>
      <c r="AD826" s="38">
        <v>20.53293</v>
      </c>
      <c r="AE826" s="38">
        <v>18.5017</v>
      </c>
      <c r="AF826" s="38">
        <v>18.139469999999999</v>
      </c>
      <c r="AG826" s="38">
        <v>18.5838</v>
      </c>
      <c r="AH826" s="38">
        <v>19.310739999999999</v>
      </c>
      <c r="AI826" s="38">
        <v>19.25038</v>
      </c>
      <c r="AJ826" s="38">
        <v>18.500319999999999</v>
      </c>
      <c r="AK826" s="38">
        <v>17.404859999999999</v>
      </c>
      <c r="AL826" s="38">
        <v>0.35780089999999998</v>
      </c>
      <c r="AM826" s="38">
        <v>-0.22768440000000001</v>
      </c>
      <c r="AN826" s="38">
        <v>-0.20643239999999999</v>
      </c>
      <c r="AO826" s="38">
        <v>-0.28745480000000001</v>
      </c>
      <c r="AP826" s="38">
        <v>-0.1536373</v>
      </c>
      <c r="AQ826" s="38">
        <v>-0.22581909999999999</v>
      </c>
      <c r="AR826" s="38">
        <v>-0.66635420000000001</v>
      </c>
      <c r="AS826" s="38">
        <v>-2.83653E-2</v>
      </c>
      <c r="AT826" s="38">
        <v>0.24014260000000001</v>
      </c>
      <c r="AU826" s="38">
        <v>0.22038959999999999</v>
      </c>
      <c r="AV826" s="38">
        <v>-9.6334600000000006E-2</v>
      </c>
      <c r="AW826" s="38">
        <v>-0.29861779999999999</v>
      </c>
      <c r="AX826" s="38">
        <v>-0.15285940000000001</v>
      </c>
      <c r="AY826" s="38">
        <v>0.2240287</v>
      </c>
      <c r="AZ826" s="38">
        <v>-2.6091099999999999E-2</v>
      </c>
      <c r="BA826" s="38">
        <v>-7.5078300000000001E-2</v>
      </c>
      <c r="BB826" s="38">
        <v>0.29783110000000002</v>
      </c>
      <c r="BC826" s="38">
        <v>0.22023519999999999</v>
      </c>
      <c r="BD826" s="38">
        <v>0.42818509999999999</v>
      </c>
      <c r="BE826" s="38">
        <v>-6.5241300000000002E-2</v>
      </c>
      <c r="BF826" s="38">
        <v>5.1802899999999999E-2</v>
      </c>
      <c r="BG826" s="38">
        <v>8.8656700000000005E-2</v>
      </c>
      <c r="BH826" s="38">
        <v>8.7298000000000001E-2</v>
      </c>
      <c r="BI826" s="38">
        <v>0.35021560000000002</v>
      </c>
      <c r="BJ826" s="38">
        <v>0.41471530000000001</v>
      </c>
      <c r="BK826" s="38">
        <v>-0.1779587</v>
      </c>
      <c r="BL826" s="38">
        <v>-0.16484750000000001</v>
      </c>
      <c r="BM826" s="38">
        <v>-0.25710699999999997</v>
      </c>
      <c r="BN826" s="38">
        <v>-0.1076641</v>
      </c>
      <c r="BO826" s="38">
        <v>-0.178589</v>
      </c>
      <c r="BP826" s="38">
        <v>-0.59910399999999997</v>
      </c>
      <c r="BQ826" s="38">
        <v>2.9208100000000001E-2</v>
      </c>
      <c r="BR826" s="38">
        <v>0.29355179999999997</v>
      </c>
      <c r="BS826" s="38">
        <v>0.27365289999999998</v>
      </c>
      <c r="BT826" s="38">
        <v>-5.2111400000000002E-2</v>
      </c>
      <c r="BU826" s="38">
        <v>-0.24011959999999999</v>
      </c>
      <c r="BV826" s="38">
        <v>-0.1205203</v>
      </c>
      <c r="BW826" s="38">
        <v>0.27234209999999998</v>
      </c>
      <c r="BX826" s="38">
        <v>2.16563E-2</v>
      </c>
      <c r="BY826" s="38">
        <v>-2.26202E-2</v>
      </c>
      <c r="BZ826" s="38">
        <v>0.37037009999999998</v>
      </c>
      <c r="CA826" s="38">
        <v>0.29849779999999998</v>
      </c>
      <c r="CB826" s="38">
        <v>0.50465660000000001</v>
      </c>
      <c r="CC826" s="38">
        <v>7.3141999999999999E-3</v>
      </c>
      <c r="CD826" s="38">
        <v>0.11935850000000001</v>
      </c>
      <c r="CE826" s="38">
        <v>0.1577897</v>
      </c>
      <c r="CF826" s="38">
        <v>0.1634902</v>
      </c>
      <c r="CG826" s="38">
        <v>0.43793090000000001</v>
      </c>
      <c r="CH826" s="38">
        <v>0.45413409999999999</v>
      </c>
      <c r="CI826" s="38">
        <v>-0.1435189</v>
      </c>
      <c r="CJ826" s="38">
        <v>-0.1360459</v>
      </c>
      <c r="CK826" s="38">
        <v>-0.2360882</v>
      </c>
      <c r="CL826" s="38">
        <v>-7.5823199999999993E-2</v>
      </c>
      <c r="CM826" s="38">
        <v>-0.1458777</v>
      </c>
      <c r="CN826" s="38">
        <v>-0.55252679999999998</v>
      </c>
      <c r="CO826" s="38">
        <v>6.9083199999999997E-2</v>
      </c>
      <c r="CP826" s="38">
        <v>0.33054289999999997</v>
      </c>
      <c r="CQ826" s="38">
        <v>0.31054290000000001</v>
      </c>
      <c r="CR826" s="38">
        <v>-2.1482600000000001E-2</v>
      </c>
      <c r="CS826" s="38">
        <v>-0.199604</v>
      </c>
      <c r="CT826" s="38">
        <v>-9.8122399999999999E-2</v>
      </c>
      <c r="CU826" s="38">
        <v>0.30580370000000001</v>
      </c>
      <c r="CV826" s="38">
        <v>5.4725999999999997E-2</v>
      </c>
      <c r="CW826" s="38">
        <v>1.37121E-2</v>
      </c>
      <c r="CX826" s="38">
        <v>0.4206105</v>
      </c>
      <c r="CY826" s="38">
        <v>0.35270220000000002</v>
      </c>
      <c r="CZ826" s="38">
        <v>0.55762060000000002</v>
      </c>
      <c r="DA826" s="38">
        <v>5.7565900000000003E-2</v>
      </c>
      <c r="DB826" s="38">
        <v>0.1661473</v>
      </c>
      <c r="DC826" s="38">
        <v>0.20567099999999999</v>
      </c>
      <c r="DD826" s="38">
        <v>0.2162608</v>
      </c>
      <c r="DE826" s="38">
        <v>0.49868230000000002</v>
      </c>
      <c r="DF826" s="38">
        <v>0.49355290000000002</v>
      </c>
      <c r="DG826" s="38">
        <v>-0.109079</v>
      </c>
      <c r="DH826" s="38">
        <v>-0.1072444</v>
      </c>
      <c r="DI826" s="38">
        <v>-0.21506939999999999</v>
      </c>
      <c r="DJ826" s="38">
        <v>-4.3982300000000002E-2</v>
      </c>
      <c r="DK826" s="38">
        <v>-0.1131664</v>
      </c>
      <c r="DL826" s="38">
        <v>-0.5059496</v>
      </c>
      <c r="DM826" s="38">
        <v>0.1089584</v>
      </c>
      <c r="DN826" s="38">
        <v>0.36753400000000003</v>
      </c>
      <c r="DO826" s="38">
        <v>0.34743289999999999</v>
      </c>
      <c r="DP826" s="38">
        <v>9.1462000000000002E-3</v>
      </c>
      <c r="DQ826" s="38">
        <v>-0.15908829999999999</v>
      </c>
      <c r="DR826" s="38">
        <v>-7.5724399999999997E-2</v>
      </c>
      <c r="DS826" s="38">
        <v>0.33926539999999999</v>
      </c>
      <c r="DT826" s="38">
        <v>8.7795799999999993E-2</v>
      </c>
      <c r="DU826" s="38">
        <v>5.00443E-2</v>
      </c>
      <c r="DV826" s="38">
        <v>0.47085080000000001</v>
      </c>
      <c r="DW826" s="38">
        <v>0.40690670000000001</v>
      </c>
      <c r="DX826" s="38">
        <v>0.61058460000000003</v>
      </c>
      <c r="DY826" s="38">
        <v>0.1078177</v>
      </c>
      <c r="DZ826" s="38">
        <v>0.21293609999999999</v>
      </c>
      <c r="EA826" s="38">
        <v>0.25355240000000001</v>
      </c>
      <c r="EB826" s="38">
        <v>0.26903129999999997</v>
      </c>
      <c r="EC826" s="38">
        <v>0.55943370000000003</v>
      </c>
      <c r="ED826" s="38">
        <v>0.55046740000000005</v>
      </c>
      <c r="EE826" s="38">
        <v>-5.9353299999999998E-2</v>
      </c>
      <c r="EF826" s="38">
        <v>-6.5659499999999996E-2</v>
      </c>
      <c r="EG826" s="38">
        <v>-0.18472160000000001</v>
      </c>
      <c r="EH826" s="38">
        <v>1.9908999999999999E-3</v>
      </c>
      <c r="EI826" s="38">
        <v>-6.5936400000000006E-2</v>
      </c>
      <c r="EJ826" s="38">
        <v>-0.43869950000000002</v>
      </c>
      <c r="EK826" s="38">
        <v>0.16653180000000001</v>
      </c>
      <c r="EL826" s="38">
        <v>0.42094310000000001</v>
      </c>
      <c r="EM826" s="38">
        <v>0.4006962</v>
      </c>
      <c r="EN826" s="38">
        <v>5.3369300000000001E-2</v>
      </c>
      <c r="EO826" s="38">
        <v>-0.1005902</v>
      </c>
      <c r="EP826" s="38">
        <v>-4.3385300000000002E-2</v>
      </c>
      <c r="EQ826" s="38">
        <v>0.3875788</v>
      </c>
      <c r="ER826" s="38">
        <v>0.1355432</v>
      </c>
      <c r="ES826" s="38">
        <v>0.10250239999999999</v>
      </c>
      <c r="ET826" s="38">
        <v>0.54338989999999998</v>
      </c>
      <c r="EU826" s="38">
        <v>0.48516930000000003</v>
      </c>
      <c r="EV826" s="38">
        <v>0.68705609999999995</v>
      </c>
      <c r="EW826" s="38">
        <v>0.18037320000000001</v>
      </c>
      <c r="EX826" s="38">
        <v>0.28049170000000001</v>
      </c>
      <c r="EY826" s="38">
        <v>0.32268540000000001</v>
      </c>
      <c r="EZ826" s="38">
        <v>0.34522350000000002</v>
      </c>
      <c r="FA826" s="38">
        <v>0.64714910000000003</v>
      </c>
      <c r="FB826" s="38">
        <v>77.651759999999996</v>
      </c>
      <c r="FC826" s="38">
        <v>76.251429999999999</v>
      </c>
      <c r="FD826" s="38">
        <v>74.474779999999996</v>
      </c>
      <c r="FE826" s="38">
        <v>72.975070000000002</v>
      </c>
      <c r="FF826" s="38">
        <v>71.286460000000005</v>
      </c>
      <c r="FG826" s="38">
        <v>70.302620000000005</v>
      </c>
      <c r="FH826" s="38">
        <v>69.848749999999995</v>
      </c>
      <c r="FI826" s="38">
        <v>71.867639999999994</v>
      </c>
      <c r="FJ826" s="38">
        <v>76.547790000000006</v>
      </c>
      <c r="FK826" s="38">
        <v>81.947069999999997</v>
      </c>
      <c r="FL826" s="38">
        <v>86.648049999999998</v>
      </c>
      <c r="FM826" s="38">
        <v>90.985640000000004</v>
      </c>
      <c r="FN826" s="38">
        <v>95.208569999999995</v>
      </c>
      <c r="FO826" s="38">
        <v>98.556569999999994</v>
      </c>
      <c r="FP826" s="38">
        <v>101.0116</v>
      </c>
      <c r="FQ826" s="38">
        <v>102.245</v>
      </c>
      <c r="FR826" s="38">
        <v>102.5659</v>
      </c>
      <c r="FS826" s="38">
        <v>102.1883</v>
      </c>
      <c r="FT826" s="38">
        <v>100.61839999999999</v>
      </c>
      <c r="FU826" s="38">
        <v>97.703969999999998</v>
      </c>
      <c r="FV826" s="38">
        <v>93.358860000000007</v>
      </c>
      <c r="FW826">
        <v>89.681950000000001</v>
      </c>
      <c r="FX826">
        <v>86.423370000000006</v>
      </c>
      <c r="FY826">
        <v>84.054370000000006</v>
      </c>
      <c r="FZ826">
        <v>7.1500900000000006E-2</v>
      </c>
      <c r="GA826">
        <v>0.63674839999999999</v>
      </c>
      <c r="GB826">
        <v>1</v>
      </c>
    </row>
    <row r="827" spans="1:184" x14ac:dyDescent="0.3">
      <c r="A827" t="s">
        <v>279</v>
      </c>
      <c r="B827" t="s">
        <v>189</v>
      </c>
      <c r="C827" t="s">
        <v>1</v>
      </c>
      <c r="D827" t="s">
        <v>1</v>
      </c>
      <c r="E827" t="s">
        <v>1</v>
      </c>
      <c r="F827" t="s">
        <v>1</v>
      </c>
      <c r="G827" t="s">
        <v>1</v>
      </c>
      <c r="H827" s="40" t="s">
        <v>1</v>
      </c>
      <c r="I827" s="18" t="s">
        <v>1</v>
      </c>
      <c r="J827" s="38" t="s">
        <v>1</v>
      </c>
      <c r="K827" s="18">
        <v>44790</v>
      </c>
      <c r="L827" s="38">
        <v>2349</v>
      </c>
      <c r="M827" s="38">
        <v>2349</v>
      </c>
      <c r="N827" s="38">
        <v>17.002020000000002</v>
      </c>
      <c r="O827" s="38">
        <v>16.749590000000001</v>
      </c>
      <c r="P827" s="38">
        <v>16.541340000000002</v>
      </c>
      <c r="Q827" s="38">
        <v>16.656110000000002</v>
      </c>
      <c r="R827" s="38">
        <v>17.5274</v>
      </c>
      <c r="S827" s="38">
        <v>19.84186</v>
      </c>
      <c r="T827" s="38">
        <v>21.82845</v>
      </c>
      <c r="U827" s="38">
        <v>23.3749</v>
      </c>
      <c r="V827" s="38">
        <v>23.962399999999999</v>
      </c>
      <c r="W827" s="38">
        <v>23.78368</v>
      </c>
      <c r="X827" s="38">
        <v>23.625830000000001</v>
      </c>
      <c r="Y827" s="38">
        <v>23.602350000000001</v>
      </c>
      <c r="Z827" s="38">
        <v>23.766639999999999</v>
      </c>
      <c r="AA827" s="38">
        <v>23.75356</v>
      </c>
      <c r="AB827" s="38">
        <v>23.146129999999999</v>
      </c>
      <c r="AC827" s="38">
        <v>21.95618</v>
      </c>
      <c r="AD827" s="38">
        <v>20.345289999999999</v>
      </c>
      <c r="AE827" s="38">
        <v>18.29889</v>
      </c>
      <c r="AF827" s="38">
        <v>17.902950000000001</v>
      </c>
      <c r="AG827" s="38">
        <v>18.527159999999999</v>
      </c>
      <c r="AH827" s="38">
        <v>19.254740000000002</v>
      </c>
      <c r="AI827" s="38">
        <v>19.19773</v>
      </c>
      <c r="AJ827" s="38">
        <v>18.376159999999999</v>
      </c>
      <c r="AK827" s="38">
        <v>17.280439999999999</v>
      </c>
      <c r="AL827" s="38">
        <v>0.44932689999999997</v>
      </c>
      <c r="AM827" s="38">
        <v>0.22683819999999999</v>
      </c>
      <c r="AN827" s="38">
        <v>3.08013E-2</v>
      </c>
      <c r="AO827" s="38">
        <v>0.1616138</v>
      </c>
      <c r="AP827" s="38">
        <v>-4.6733700000000003E-2</v>
      </c>
      <c r="AQ827" s="38">
        <v>-0.46503410000000001</v>
      </c>
      <c r="AR827" s="38">
        <v>-0.76618240000000004</v>
      </c>
      <c r="AS827" s="38">
        <v>-0.26911499999999999</v>
      </c>
      <c r="AT827" s="38">
        <v>-0.1395632</v>
      </c>
      <c r="AU827" s="38">
        <v>2.3762800000000001E-2</v>
      </c>
      <c r="AV827" s="38">
        <v>-0.18190780000000001</v>
      </c>
      <c r="AW827" s="38">
        <v>-2.2170599999999999E-2</v>
      </c>
      <c r="AX827" s="38">
        <v>-6.0427399999999999E-2</v>
      </c>
      <c r="AY827" s="38">
        <v>-6.6008800000000006E-2</v>
      </c>
      <c r="AZ827" s="38">
        <v>-6.5015400000000001E-2</v>
      </c>
      <c r="BA827" s="38">
        <v>1.6199100000000001E-2</v>
      </c>
      <c r="BB827" s="38">
        <v>0.89229780000000003</v>
      </c>
      <c r="BC827" s="38">
        <v>0.69455650000000002</v>
      </c>
      <c r="BD827" s="38">
        <v>0.93445650000000002</v>
      </c>
      <c r="BE827" s="38">
        <v>0.72600759999999998</v>
      </c>
      <c r="BF827" s="38">
        <v>0.39112019999999997</v>
      </c>
      <c r="BG827" s="38">
        <v>0.60568920000000004</v>
      </c>
      <c r="BH827" s="38">
        <v>4.7359199999999997E-2</v>
      </c>
      <c r="BI827" s="38">
        <v>0.14508689999999999</v>
      </c>
      <c r="BJ827" s="38">
        <v>0.50344330000000004</v>
      </c>
      <c r="BK827" s="38">
        <v>0.2727657</v>
      </c>
      <c r="BL827" s="38">
        <v>7.9657699999999998E-2</v>
      </c>
      <c r="BM827" s="38">
        <v>0.19718469999999999</v>
      </c>
      <c r="BN827" s="38">
        <v>8.3488999999999994E-3</v>
      </c>
      <c r="BO827" s="38">
        <v>-0.41253669999999998</v>
      </c>
      <c r="BP827" s="38">
        <v>-0.70967650000000004</v>
      </c>
      <c r="BQ827" s="38">
        <v>-0.22367980000000001</v>
      </c>
      <c r="BR827" s="38">
        <v>-8.5247799999999999E-2</v>
      </c>
      <c r="BS827" s="38">
        <v>7.8058500000000003E-2</v>
      </c>
      <c r="BT827" s="38">
        <v>-0.13900770000000001</v>
      </c>
      <c r="BU827" s="38">
        <v>1.3864899999999999E-2</v>
      </c>
      <c r="BV827" s="38">
        <v>-3.4519800000000003E-2</v>
      </c>
      <c r="BW827" s="38">
        <v>-3.2742899999999998E-2</v>
      </c>
      <c r="BX827" s="38">
        <v>-1.0139499999999999E-2</v>
      </c>
      <c r="BY827" s="38">
        <v>7.2768700000000006E-2</v>
      </c>
      <c r="BZ827" s="38">
        <v>0.96766180000000002</v>
      </c>
      <c r="CA827" s="38">
        <v>0.75247810000000004</v>
      </c>
      <c r="CB827" s="38">
        <v>0.98975040000000003</v>
      </c>
      <c r="CC827" s="38">
        <v>0.78160229999999997</v>
      </c>
      <c r="CD827" s="38">
        <v>0.45693800000000001</v>
      </c>
      <c r="CE827" s="38">
        <v>0.68501250000000002</v>
      </c>
      <c r="CF827" s="38">
        <v>0.13015940000000001</v>
      </c>
      <c r="CG827" s="38">
        <v>0.2312099</v>
      </c>
      <c r="CH827" s="38">
        <v>0.54092410000000002</v>
      </c>
      <c r="CI827" s="38">
        <v>0.30457489999999998</v>
      </c>
      <c r="CJ827" s="38">
        <v>0.1134955</v>
      </c>
      <c r="CK827" s="38">
        <v>0.22182109999999999</v>
      </c>
      <c r="CL827" s="38">
        <v>4.6498999999999999E-2</v>
      </c>
      <c r="CM827" s="38">
        <v>-0.37617709999999999</v>
      </c>
      <c r="CN827" s="38">
        <v>-0.67054060000000004</v>
      </c>
      <c r="CO827" s="38">
        <v>-0.19221150000000001</v>
      </c>
      <c r="CP827" s="38">
        <v>-4.7629100000000001E-2</v>
      </c>
      <c r="CQ827" s="38">
        <v>0.1156635</v>
      </c>
      <c r="CR827" s="38">
        <v>-0.1092952</v>
      </c>
      <c r="CS827" s="38">
        <v>3.8823000000000003E-2</v>
      </c>
      <c r="CT827" s="38">
        <v>-1.6576299999999999E-2</v>
      </c>
      <c r="CU827" s="38">
        <v>-9.7029999999999998E-3</v>
      </c>
      <c r="CV827" s="38">
        <v>2.7867400000000001E-2</v>
      </c>
      <c r="CW827" s="38">
        <v>0.11194850000000001</v>
      </c>
      <c r="CX827" s="38">
        <v>1.0198590000000001</v>
      </c>
      <c r="CY827" s="38">
        <v>0.79259449999999998</v>
      </c>
      <c r="CZ827" s="38">
        <v>1.0280469999999999</v>
      </c>
      <c r="DA827" s="38">
        <v>0.82010700000000003</v>
      </c>
      <c r="DB827" s="38">
        <v>0.50252319999999995</v>
      </c>
      <c r="DC827" s="38">
        <v>0.73995169999999999</v>
      </c>
      <c r="DD827" s="38">
        <v>0.1875066</v>
      </c>
      <c r="DE827" s="38">
        <v>0.29085840000000002</v>
      </c>
      <c r="DF827" s="38">
        <v>0.57840499999999995</v>
      </c>
      <c r="DG827" s="38">
        <v>0.33638410000000002</v>
      </c>
      <c r="DH827" s="38">
        <v>0.1473333</v>
      </c>
      <c r="DI827" s="38">
        <v>0.24645739999999999</v>
      </c>
      <c r="DJ827" s="38">
        <v>8.4649000000000002E-2</v>
      </c>
      <c r="DK827" s="38">
        <v>-0.33981749999999999</v>
      </c>
      <c r="DL827" s="38">
        <v>-0.63140479999999999</v>
      </c>
      <c r="DM827" s="38">
        <v>-0.1607431</v>
      </c>
      <c r="DN827" s="38">
        <v>-1.00105E-2</v>
      </c>
      <c r="DO827" s="38">
        <v>0.1532685</v>
      </c>
      <c r="DP827" s="38">
        <v>-7.9582700000000006E-2</v>
      </c>
      <c r="DQ827" s="38">
        <v>6.3781099999999993E-2</v>
      </c>
      <c r="DR827" s="38">
        <v>1.3672000000000001E-3</v>
      </c>
      <c r="DS827" s="38">
        <v>1.33369E-2</v>
      </c>
      <c r="DT827" s="38">
        <v>6.5874299999999997E-2</v>
      </c>
      <c r="DU827" s="38">
        <v>0.1511284</v>
      </c>
      <c r="DV827" s="38">
        <v>1.0720559999999999</v>
      </c>
      <c r="DW827" s="38">
        <v>0.83271090000000003</v>
      </c>
      <c r="DX827" s="38">
        <v>1.066343</v>
      </c>
      <c r="DY827" s="38">
        <v>0.85861160000000003</v>
      </c>
      <c r="DZ827" s="38">
        <v>0.54810840000000005</v>
      </c>
      <c r="EA827" s="38">
        <v>0.79489080000000001</v>
      </c>
      <c r="EB827" s="38">
        <v>0.24485370000000001</v>
      </c>
      <c r="EC827" s="38">
        <v>0.35050680000000001</v>
      </c>
      <c r="ED827" s="38">
        <v>0.63252129999999995</v>
      </c>
      <c r="EE827" s="38">
        <v>0.38231150000000003</v>
      </c>
      <c r="EF827" s="38">
        <v>0.19618969999999999</v>
      </c>
      <c r="EG827" s="38">
        <v>0.28202840000000001</v>
      </c>
      <c r="EH827" s="38">
        <v>0.13973160000000001</v>
      </c>
      <c r="EI827" s="38">
        <v>-0.28732010000000002</v>
      </c>
      <c r="EJ827" s="38">
        <v>-0.57489880000000004</v>
      </c>
      <c r="EK827" s="38">
        <v>-0.1153079</v>
      </c>
      <c r="EL827" s="38">
        <v>4.4304999999999997E-2</v>
      </c>
      <c r="EM827" s="38">
        <v>0.2075641</v>
      </c>
      <c r="EN827" s="38">
        <v>-3.6682699999999999E-2</v>
      </c>
      <c r="EO827" s="38">
        <v>9.9816600000000005E-2</v>
      </c>
      <c r="EP827" s="38">
        <v>2.7274799999999998E-2</v>
      </c>
      <c r="EQ827" s="38">
        <v>4.6602900000000003E-2</v>
      </c>
      <c r="ER827" s="38">
        <v>0.1207502</v>
      </c>
      <c r="ES827" s="38">
        <v>0.20769789999999999</v>
      </c>
      <c r="ET827" s="38">
        <v>1.1474200000000001</v>
      </c>
      <c r="EU827" s="38">
        <v>0.89063250000000005</v>
      </c>
      <c r="EV827" s="38">
        <v>1.121637</v>
      </c>
      <c r="EW827" s="38">
        <v>0.91420630000000003</v>
      </c>
      <c r="EX827" s="38">
        <v>0.61392619999999998</v>
      </c>
      <c r="EY827" s="38">
        <v>0.87421420000000005</v>
      </c>
      <c r="EZ827" s="38">
        <v>0.3276539</v>
      </c>
      <c r="FA827" s="38">
        <v>0.43662980000000001</v>
      </c>
      <c r="FB827" s="38">
        <v>82.184330000000003</v>
      </c>
      <c r="FC827" s="38">
        <v>80.566990000000004</v>
      </c>
      <c r="FD827" s="38">
        <v>79.023899999999998</v>
      </c>
      <c r="FE827" s="38">
        <v>77.381569999999996</v>
      </c>
      <c r="FF827" s="38">
        <v>76.964349999999996</v>
      </c>
      <c r="FG827" s="38">
        <v>76.448430000000002</v>
      </c>
      <c r="FH827" s="38">
        <v>75.492360000000005</v>
      </c>
      <c r="FI827" s="38">
        <v>76.793779999999998</v>
      </c>
      <c r="FJ827" s="38">
        <v>80.854640000000003</v>
      </c>
      <c r="FK827" s="38">
        <v>83.828320000000005</v>
      </c>
      <c r="FL827" s="38">
        <v>86.733429999999998</v>
      </c>
      <c r="FM827" s="38">
        <v>90.322469999999996</v>
      </c>
      <c r="FN827" s="38">
        <v>94.114490000000004</v>
      </c>
      <c r="FO827" s="38">
        <v>95.867689999999996</v>
      </c>
      <c r="FP827" s="38">
        <v>96.490359999999995</v>
      </c>
      <c r="FQ827" s="38">
        <v>96.902760000000001</v>
      </c>
      <c r="FR827" s="38">
        <v>97.047300000000007</v>
      </c>
      <c r="FS827" s="38">
        <v>96.811199999999999</v>
      </c>
      <c r="FT827" s="38">
        <v>95.874129999999994</v>
      </c>
      <c r="FU827" s="38">
        <v>93.318920000000006</v>
      </c>
      <c r="FV827" s="38">
        <v>89.895039999999995</v>
      </c>
      <c r="FW827">
        <v>86.470770000000002</v>
      </c>
      <c r="FX827">
        <v>83.325059999999993</v>
      </c>
      <c r="FY827">
        <v>80.904799999999994</v>
      </c>
      <c r="FZ827">
        <v>5.8178399999999998E-2</v>
      </c>
      <c r="GA827">
        <v>0.49226989999999998</v>
      </c>
      <c r="GB827">
        <v>1</v>
      </c>
    </row>
    <row r="828" spans="1:184" x14ac:dyDescent="0.3">
      <c r="A828" t="s">
        <v>279</v>
      </c>
      <c r="B828" t="s">
        <v>189</v>
      </c>
      <c r="C828" t="s">
        <v>1</v>
      </c>
      <c r="D828" t="s">
        <v>1</v>
      </c>
      <c r="E828" t="s">
        <v>1</v>
      </c>
      <c r="F828" t="s">
        <v>1</v>
      </c>
      <c r="G828" t="s">
        <v>1</v>
      </c>
      <c r="H828" s="40" t="s">
        <v>1</v>
      </c>
      <c r="I828" s="18" t="s">
        <v>1</v>
      </c>
      <c r="J828" s="38" t="s">
        <v>1</v>
      </c>
      <c r="K828" s="18">
        <v>44792</v>
      </c>
      <c r="L828" s="38">
        <v>2348</v>
      </c>
      <c r="M828" s="38">
        <v>2348</v>
      </c>
      <c r="N828" s="38">
        <v>16.338560000000001</v>
      </c>
      <c r="O828" s="38">
        <v>15.97321</v>
      </c>
      <c r="P828" s="38">
        <v>15.853759999999999</v>
      </c>
      <c r="Q828" s="38">
        <v>16.033259999999999</v>
      </c>
      <c r="R828" s="38">
        <v>16.734680000000001</v>
      </c>
      <c r="S828" s="38">
        <v>18.571470000000001</v>
      </c>
      <c r="T828" s="38">
        <v>20.298729999999999</v>
      </c>
      <c r="U828" s="38">
        <v>21.63157</v>
      </c>
      <c r="V828" s="38">
        <v>22.041979999999999</v>
      </c>
      <c r="W828" s="38">
        <v>22.004529999999999</v>
      </c>
      <c r="X828" s="38">
        <v>22.067409999999999</v>
      </c>
      <c r="Y828" s="38">
        <v>22.163250000000001</v>
      </c>
      <c r="Z828" s="38">
        <v>22.220759999999999</v>
      </c>
      <c r="AA828" s="38">
        <v>22.302779999999998</v>
      </c>
      <c r="AB828" s="38">
        <v>21.648050000000001</v>
      </c>
      <c r="AC828" s="38">
        <v>20.830870000000001</v>
      </c>
      <c r="AD828" s="38">
        <v>19.313770000000002</v>
      </c>
      <c r="AE828" s="38">
        <v>17.338049999999999</v>
      </c>
      <c r="AF828" s="38">
        <v>16.928660000000001</v>
      </c>
      <c r="AG828" s="38">
        <v>17.189800000000002</v>
      </c>
      <c r="AH828" s="38">
        <v>17.643899999999999</v>
      </c>
      <c r="AI828" s="38">
        <v>17.792680000000001</v>
      </c>
      <c r="AJ828" s="38">
        <v>17.218599999999999</v>
      </c>
      <c r="AK828" s="38">
        <v>16.392769999999999</v>
      </c>
      <c r="AL828" s="38">
        <v>-5.0722799999999998E-2</v>
      </c>
      <c r="AM828" s="38">
        <v>1.02795E-2</v>
      </c>
      <c r="AN828" s="38">
        <v>-9.2419399999999999E-2</v>
      </c>
      <c r="AO828" s="38">
        <v>-0.17115649999999999</v>
      </c>
      <c r="AP828" s="38">
        <v>-0.1660577</v>
      </c>
      <c r="AQ828" s="38">
        <v>-0.21904950000000001</v>
      </c>
      <c r="AR828" s="38">
        <v>-0.28901189999999999</v>
      </c>
      <c r="AS828" s="38">
        <v>-0.19344790000000001</v>
      </c>
      <c r="AT828" s="38">
        <v>-0.13119339999999999</v>
      </c>
      <c r="AU828" s="38">
        <v>-4.2492099999999998E-2</v>
      </c>
      <c r="AV828" s="38">
        <v>8.3784499999999998E-2</v>
      </c>
      <c r="AW828" s="38">
        <v>-6.3216800000000004E-2</v>
      </c>
      <c r="AX828" s="38">
        <v>-8.2980999999999999E-2</v>
      </c>
      <c r="AY828" s="38">
        <v>-1.3876599999999999E-2</v>
      </c>
      <c r="AZ828" s="38">
        <v>-0.34289429999999999</v>
      </c>
      <c r="BA828" s="38">
        <v>-0.16023899999999999</v>
      </c>
      <c r="BB828" s="38">
        <v>0.1905423</v>
      </c>
      <c r="BC828" s="38">
        <v>0.14951329999999999</v>
      </c>
      <c r="BD828" s="38">
        <v>0.45041940000000003</v>
      </c>
      <c r="BE828" s="38">
        <v>0.2113304</v>
      </c>
      <c r="BF828" s="38">
        <v>6.4570500000000003E-2</v>
      </c>
      <c r="BG828" s="38">
        <v>0.1621157</v>
      </c>
      <c r="BH828" s="38">
        <v>-6.8506399999999995E-2</v>
      </c>
      <c r="BI828" s="38">
        <v>-5.5248400000000003E-2</v>
      </c>
      <c r="BJ828" s="38">
        <v>3.9949400000000003E-2</v>
      </c>
      <c r="BK828" s="38">
        <v>8.0506300000000003E-2</v>
      </c>
      <c r="BL828" s="38">
        <v>-1.55598E-2</v>
      </c>
      <c r="BM828" s="38">
        <v>-9.8864599999999997E-2</v>
      </c>
      <c r="BN828" s="38">
        <v>-0.107013</v>
      </c>
      <c r="BO828" s="38">
        <v>-0.17365829999999999</v>
      </c>
      <c r="BP828" s="38">
        <v>-0.1876623</v>
      </c>
      <c r="BQ828" s="38">
        <v>-0.12569449999999999</v>
      </c>
      <c r="BR828" s="38">
        <v>-7.2064900000000001E-2</v>
      </c>
      <c r="BS828" s="38">
        <v>4.5541900000000003E-2</v>
      </c>
      <c r="BT828" s="38">
        <v>0.1389706</v>
      </c>
      <c r="BU828" s="38">
        <v>-2.17386E-2</v>
      </c>
      <c r="BV828" s="38">
        <v>-3.7129500000000003E-2</v>
      </c>
      <c r="BW828" s="38">
        <v>2.8362200000000001E-2</v>
      </c>
      <c r="BX828" s="38">
        <v>-0.28720269999999998</v>
      </c>
      <c r="BY828" s="38">
        <v>-0.10445980000000001</v>
      </c>
      <c r="BZ828" s="38">
        <v>0.23774700000000001</v>
      </c>
      <c r="CA828" s="38">
        <v>0.21249290000000001</v>
      </c>
      <c r="CB828" s="38">
        <v>0.52411600000000003</v>
      </c>
      <c r="CC828" s="38">
        <v>0.29365790000000003</v>
      </c>
      <c r="CD828" s="38">
        <v>0.1222941</v>
      </c>
      <c r="CE828" s="38">
        <v>0.2504055</v>
      </c>
      <c r="CF828" s="38">
        <v>3.0133299999999998E-2</v>
      </c>
      <c r="CG828" s="38">
        <v>2.3796600000000001E-2</v>
      </c>
      <c r="CH828" s="38">
        <v>0.1027486</v>
      </c>
      <c r="CI828" s="38">
        <v>0.12914510000000001</v>
      </c>
      <c r="CJ828" s="38">
        <v>3.7672999999999998E-2</v>
      </c>
      <c r="CK828" s="38">
        <v>-4.8795499999999999E-2</v>
      </c>
      <c r="CL828" s="38">
        <v>-6.6118800000000005E-2</v>
      </c>
      <c r="CM828" s="38">
        <v>-0.1422205</v>
      </c>
      <c r="CN828" s="38">
        <v>-0.1174679</v>
      </c>
      <c r="CO828" s="38">
        <v>-7.8768699999999997E-2</v>
      </c>
      <c r="CP828" s="38">
        <v>-3.11127E-2</v>
      </c>
      <c r="CQ828" s="38">
        <v>0.106514</v>
      </c>
      <c r="CR828" s="38">
        <v>0.1771923</v>
      </c>
      <c r="CS828" s="38">
        <v>6.9890999999999998E-3</v>
      </c>
      <c r="CT828" s="38">
        <v>-5.3728999999999999E-3</v>
      </c>
      <c r="CU828" s="38">
        <v>5.76167E-2</v>
      </c>
      <c r="CV828" s="38">
        <v>-0.24863080000000001</v>
      </c>
      <c r="CW828" s="38">
        <v>-6.5827300000000005E-2</v>
      </c>
      <c r="CX828" s="38">
        <v>0.27044089999999998</v>
      </c>
      <c r="CY828" s="38">
        <v>0.25611240000000002</v>
      </c>
      <c r="CZ828" s="38">
        <v>0.57515810000000001</v>
      </c>
      <c r="DA828" s="38">
        <v>0.35067759999999998</v>
      </c>
      <c r="DB828" s="38">
        <v>0.16227320000000001</v>
      </c>
      <c r="DC828" s="38">
        <v>0.31155480000000002</v>
      </c>
      <c r="DD828" s="38">
        <v>9.8450899999999994E-2</v>
      </c>
      <c r="DE828" s="38">
        <v>7.8542899999999999E-2</v>
      </c>
      <c r="DF828" s="38">
        <v>0.1655479</v>
      </c>
      <c r="DG828" s="38">
        <v>0.17778389999999999</v>
      </c>
      <c r="DH828" s="38">
        <v>9.0905700000000006E-2</v>
      </c>
      <c r="DI828" s="38">
        <v>1.2737E-3</v>
      </c>
      <c r="DJ828" s="38">
        <v>-2.52246E-2</v>
      </c>
      <c r="DK828" s="38">
        <v>-0.11078259999999999</v>
      </c>
      <c r="DL828" s="38">
        <v>-4.7273500000000003E-2</v>
      </c>
      <c r="DM828" s="38">
        <v>-3.18429E-2</v>
      </c>
      <c r="DN828" s="38">
        <v>9.8394999999999993E-3</v>
      </c>
      <c r="DO828" s="38">
        <v>0.1674861</v>
      </c>
      <c r="DP828" s="38">
        <v>0.2154141</v>
      </c>
      <c r="DQ828" s="38">
        <v>3.5716900000000003E-2</v>
      </c>
      <c r="DR828" s="38">
        <v>2.63837E-2</v>
      </c>
      <c r="DS828" s="38">
        <v>8.6871199999999996E-2</v>
      </c>
      <c r="DT828" s="38">
        <v>-0.21005889999999999</v>
      </c>
      <c r="DU828" s="38">
        <v>-2.7194699999999999E-2</v>
      </c>
      <c r="DV828" s="38">
        <v>0.30313479999999998</v>
      </c>
      <c r="DW828" s="38">
        <v>0.29973179999999999</v>
      </c>
      <c r="DX828" s="38">
        <v>0.62620019999999998</v>
      </c>
      <c r="DY828" s="38">
        <v>0.40769729999999998</v>
      </c>
      <c r="DZ828" s="38">
        <v>0.2022524</v>
      </c>
      <c r="EA828" s="38">
        <v>0.37270399999999998</v>
      </c>
      <c r="EB828" s="38">
        <v>0.16676840000000001</v>
      </c>
      <c r="EC828" s="38">
        <v>0.1332893</v>
      </c>
      <c r="ED828" s="38">
        <v>0.25622010000000001</v>
      </c>
      <c r="EE828" s="38">
        <v>0.2480106</v>
      </c>
      <c r="EF828" s="38">
        <v>0.16776540000000001</v>
      </c>
      <c r="EG828" s="38">
        <v>7.3565500000000006E-2</v>
      </c>
      <c r="EH828" s="38">
        <v>3.3820099999999999E-2</v>
      </c>
      <c r="EI828" s="38">
        <v>-6.5391400000000002E-2</v>
      </c>
      <c r="EJ828" s="38">
        <v>5.4075999999999999E-2</v>
      </c>
      <c r="EK828" s="38">
        <v>3.5910400000000002E-2</v>
      </c>
      <c r="EL828" s="38">
        <v>6.8968000000000002E-2</v>
      </c>
      <c r="EM828" s="38">
        <v>0.25552010000000003</v>
      </c>
      <c r="EN828" s="38">
        <v>0.27060010000000001</v>
      </c>
      <c r="EO828" s="38">
        <v>7.7195100000000003E-2</v>
      </c>
      <c r="EP828" s="38">
        <v>7.2235199999999999E-2</v>
      </c>
      <c r="EQ828" s="38">
        <v>0.12911</v>
      </c>
      <c r="ER828" s="38">
        <v>-0.15436730000000001</v>
      </c>
      <c r="ES828" s="38">
        <v>2.8584499999999999E-2</v>
      </c>
      <c r="ET828" s="38">
        <v>0.35033950000000003</v>
      </c>
      <c r="EU828" s="38">
        <v>0.36271140000000002</v>
      </c>
      <c r="EV828" s="38">
        <v>0.69989690000000004</v>
      </c>
      <c r="EW828" s="38">
        <v>0.49002479999999998</v>
      </c>
      <c r="EX828" s="38">
        <v>0.25997599999999998</v>
      </c>
      <c r="EY828" s="38">
        <v>0.46099390000000001</v>
      </c>
      <c r="EZ828" s="38">
        <v>0.26540809999999998</v>
      </c>
      <c r="FA828" s="38">
        <v>0.2123343</v>
      </c>
      <c r="FB828" s="38">
        <v>78.296750000000003</v>
      </c>
      <c r="FC828" s="38">
        <v>76.992450000000005</v>
      </c>
      <c r="FD828" s="38">
        <v>75.24391</v>
      </c>
      <c r="FE828" s="38">
        <v>73.405760000000001</v>
      </c>
      <c r="FF828" s="38">
        <v>71.705719999999999</v>
      </c>
      <c r="FG828" s="38">
        <v>70.910809999999998</v>
      </c>
      <c r="FH828" s="38">
        <v>69.992999999999995</v>
      </c>
      <c r="FI828" s="38">
        <v>71.790009999999995</v>
      </c>
      <c r="FJ828" s="38">
        <v>75.223910000000004</v>
      </c>
      <c r="FK828" s="38">
        <v>79.361559999999997</v>
      </c>
      <c r="FL828" s="38">
        <v>83.881240000000005</v>
      </c>
      <c r="FM828" s="38">
        <v>88.168189999999996</v>
      </c>
      <c r="FN828" s="38">
        <v>92.044210000000007</v>
      </c>
      <c r="FO828" s="38">
        <v>94.866739999999993</v>
      </c>
      <c r="FP828" s="38">
        <v>97.653670000000005</v>
      </c>
      <c r="FQ828" s="38">
        <v>99.457530000000006</v>
      </c>
      <c r="FR828" s="38">
        <v>99.937579999999997</v>
      </c>
      <c r="FS828" s="38">
        <v>99.011660000000006</v>
      </c>
      <c r="FT828" s="38">
        <v>96.679050000000004</v>
      </c>
      <c r="FU828" s="38">
        <v>93.231470000000002</v>
      </c>
      <c r="FV828" s="38">
        <v>88.986019999999996</v>
      </c>
      <c r="FW828">
        <v>85.575630000000004</v>
      </c>
      <c r="FX828">
        <v>82.873859999999993</v>
      </c>
      <c r="FY828">
        <v>80.174689999999998</v>
      </c>
      <c r="FZ828">
        <v>7.3654300000000006E-2</v>
      </c>
      <c r="GA828">
        <v>0.41118929999999998</v>
      </c>
      <c r="GB828">
        <v>1</v>
      </c>
    </row>
    <row r="829" spans="1:184" x14ac:dyDescent="0.3">
      <c r="A829" t="s">
        <v>279</v>
      </c>
      <c r="B829" t="s">
        <v>189</v>
      </c>
      <c r="C829" t="s">
        <v>1</v>
      </c>
      <c r="D829" t="s">
        <v>1</v>
      </c>
      <c r="E829" t="s">
        <v>1</v>
      </c>
      <c r="F829" t="s">
        <v>1</v>
      </c>
      <c r="G829" t="s">
        <v>1</v>
      </c>
      <c r="H829" s="40" t="s">
        <v>1</v>
      </c>
      <c r="I829" s="18" t="s">
        <v>1</v>
      </c>
      <c r="J829" s="38" t="s">
        <v>1</v>
      </c>
      <c r="K829" s="18">
        <v>44805</v>
      </c>
      <c r="L829" s="38">
        <v>2344</v>
      </c>
      <c r="M829" s="38">
        <v>2344</v>
      </c>
      <c r="N829" s="38">
        <v>15.63686</v>
      </c>
      <c r="O829" s="38">
        <v>15.38819</v>
      </c>
      <c r="P829" s="38">
        <v>15.17225</v>
      </c>
      <c r="Q829" s="38">
        <v>15.247479999999999</v>
      </c>
      <c r="R829" s="38">
        <v>16.098780000000001</v>
      </c>
      <c r="S829" s="38">
        <v>18.274470000000001</v>
      </c>
      <c r="T829" s="38">
        <v>20.227820000000001</v>
      </c>
      <c r="U829" s="38">
        <v>21.646640000000001</v>
      </c>
      <c r="V829" s="38">
        <v>22.191369999999999</v>
      </c>
      <c r="W829" s="38">
        <v>22.129449999999999</v>
      </c>
      <c r="X829" s="38">
        <v>22.258430000000001</v>
      </c>
      <c r="Y829" s="38">
        <v>22.28641</v>
      </c>
      <c r="Z829" s="38">
        <v>22.465160000000001</v>
      </c>
      <c r="AA829" s="38">
        <v>22.756789999999999</v>
      </c>
      <c r="AB829" s="38">
        <v>22.231079999999999</v>
      </c>
      <c r="AC829" s="38">
        <v>21.306529999999999</v>
      </c>
      <c r="AD829" s="38">
        <v>19.804120000000001</v>
      </c>
      <c r="AE829" s="38">
        <v>17.80151</v>
      </c>
      <c r="AF829" s="38">
        <v>17.48236</v>
      </c>
      <c r="AG829" s="38">
        <v>17.819310000000002</v>
      </c>
      <c r="AH829" s="38">
        <v>18.542590000000001</v>
      </c>
      <c r="AI829" s="38">
        <v>18.476299999999998</v>
      </c>
      <c r="AJ829" s="38">
        <v>17.792539999999999</v>
      </c>
      <c r="AK829" s="38">
        <v>16.762830000000001</v>
      </c>
      <c r="AL829" s="38">
        <v>-0.2036578</v>
      </c>
      <c r="AM829" s="38">
        <v>-0.16647870000000001</v>
      </c>
      <c r="AN829" s="38">
        <v>-0.1431887</v>
      </c>
      <c r="AO829" s="38">
        <v>-4.9194700000000001E-2</v>
      </c>
      <c r="AP829" s="38">
        <v>4.4912399999999998E-2</v>
      </c>
      <c r="AQ829" s="38">
        <v>-9.9498199999999995E-2</v>
      </c>
      <c r="AR829" s="38">
        <v>-0.1284949</v>
      </c>
      <c r="AS829" s="38">
        <v>-7.13308E-2</v>
      </c>
      <c r="AT829" s="38">
        <v>-4.3169999999999997E-3</v>
      </c>
      <c r="AU829" s="38">
        <v>-0.11104799999999999</v>
      </c>
      <c r="AV829" s="38">
        <v>-3.0696000000000001E-2</v>
      </c>
      <c r="AW829" s="38">
        <v>-0.14423929999999999</v>
      </c>
      <c r="AX829" s="38">
        <v>3.5829699999999999E-2</v>
      </c>
      <c r="AY829" s="38">
        <v>-2.96212E-2</v>
      </c>
      <c r="AZ829" s="38">
        <v>-0.1837462</v>
      </c>
      <c r="BA829" s="38">
        <v>-0.34149800000000002</v>
      </c>
      <c r="BB829" s="38">
        <v>0.10742980000000001</v>
      </c>
      <c r="BC829" s="38">
        <v>0.33394560000000001</v>
      </c>
      <c r="BD829" s="38">
        <v>0.3848973</v>
      </c>
      <c r="BE829" s="38">
        <v>9.7220200000000007E-2</v>
      </c>
      <c r="BF829" s="38">
        <v>0.43642049999999999</v>
      </c>
      <c r="BG829" s="38">
        <v>0.35658319999999999</v>
      </c>
      <c r="BH829" s="38">
        <v>0.16239020000000001</v>
      </c>
      <c r="BI829" s="38">
        <v>4.9796800000000002E-2</v>
      </c>
      <c r="BJ829" s="38">
        <v>-0.13585369999999999</v>
      </c>
      <c r="BK829" s="38">
        <v>-0.1181429</v>
      </c>
      <c r="BL829" s="38">
        <v>-0.10233589999999999</v>
      </c>
      <c r="BM829" s="38">
        <v>-1.2527999999999999E-2</v>
      </c>
      <c r="BN829" s="38">
        <v>8.7684899999999996E-2</v>
      </c>
      <c r="BO829" s="38">
        <v>-5.9133199999999997E-2</v>
      </c>
      <c r="BP829" s="38">
        <v>-6.4569299999999996E-2</v>
      </c>
      <c r="BQ829" s="38">
        <v>-1.2911300000000001E-2</v>
      </c>
      <c r="BR829" s="38">
        <v>4.4489899999999999E-2</v>
      </c>
      <c r="BS829" s="38">
        <v>-6.0503000000000001E-2</v>
      </c>
      <c r="BT829" s="38">
        <v>1.5440300000000001E-2</v>
      </c>
      <c r="BU829" s="38">
        <v>-8.8920399999999997E-2</v>
      </c>
      <c r="BV829" s="38">
        <v>6.93637E-2</v>
      </c>
      <c r="BW829" s="38">
        <v>1.6212399999999998E-2</v>
      </c>
      <c r="BX829" s="38">
        <v>-0.1347932</v>
      </c>
      <c r="BY829" s="38">
        <v>-0.28580680000000003</v>
      </c>
      <c r="BZ829" s="38">
        <v>0.17833089999999999</v>
      </c>
      <c r="CA829" s="38">
        <v>0.40327639999999998</v>
      </c>
      <c r="CB829" s="38">
        <v>0.45718900000000001</v>
      </c>
      <c r="CC829" s="38">
        <v>0.1636552</v>
      </c>
      <c r="CD829" s="38">
        <v>0.49893130000000002</v>
      </c>
      <c r="CE829" s="38">
        <v>0.4302935</v>
      </c>
      <c r="CF829" s="38">
        <v>0.2420223</v>
      </c>
      <c r="CG829" s="38">
        <v>0.1353152</v>
      </c>
      <c r="CH829" s="38">
        <v>-8.8892899999999997E-2</v>
      </c>
      <c r="CI829" s="38">
        <v>-8.4665599999999994E-2</v>
      </c>
      <c r="CJ829" s="38">
        <v>-7.4041399999999993E-2</v>
      </c>
      <c r="CK829" s="38">
        <v>1.2867200000000001E-2</v>
      </c>
      <c r="CL829" s="38">
        <v>0.1173091</v>
      </c>
      <c r="CM829" s="38">
        <v>-3.1176599999999999E-2</v>
      </c>
      <c r="CN829" s="38">
        <v>-2.0294599999999999E-2</v>
      </c>
      <c r="CO829" s="38">
        <v>2.7549899999999999E-2</v>
      </c>
      <c r="CP829" s="38">
        <v>7.8293500000000002E-2</v>
      </c>
      <c r="CQ829" s="38">
        <v>-2.5495799999999999E-2</v>
      </c>
      <c r="CR829" s="38">
        <v>4.7394199999999997E-2</v>
      </c>
      <c r="CS829" s="38">
        <v>-5.0606699999999998E-2</v>
      </c>
      <c r="CT829" s="38">
        <v>9.2589199999999997E-2</v>
      </c>
      <c r="CU829" s="38">
        <v>4.7956699999999998E-2</v>
      </c>
      <c r="CV829" s="38">
        <v>-0.10088859999999999</v>
      </c>
      <c r="CW829" s="38">
        <v>-0.24723529999999999</v>
      </c>
      <c r="CX829" s="38">
        <v>0.22743669999999999</v>
      </c>
      <c r="CY829" s="38">
        <v>0.45129469999999999</v>
      </c>
      <c r="CZ829" s="38">
        <v>0.50725799999999999</v>
      </c>
      <c r="DA829" s="38">
        <v>0.20966779999999999</v>
      </c>
      <c r="DB829" s="38">
        <v>0.54222599999999999</v>
      </c>
      <c r="DC829" s="38">
        <v>0.48134510000000003</v>
      </c>
      <c r="DD829" s="38">
        <v>0.29717529999999998</v>
      </c>
      <c r="DE829" s="38">
        <v>0.1945451</v>
      </c>
      <c r="DF829" s="38">
        <v>-4.1931999999999997E-2</v>
      </c>
      <c r="DG829" s="38">
        <v>-5.1188400000000002E-2</v>
      </c>
      <c r="DH829" s="38">
        <v>-4.57469E-2</v>
      </c>
      <c r="DI829" s="38">
        <v>3.8262499999999998E-2</v>
      </c>
      <c r="DJ829" s="38">
        <v>0.14693320000000001</v>
      </c>
      <c r="DK829" s="38">
        <v>-3.2198999999999999E-3</v>
      </c>
      <c r="DL829" s="38">
        <v>2.3980100000000001E-2</v>
      </c>
      <c r="DM829" s="38">
        <v>6.8011000000000002E-2</v>
      </c>
      <c r="DN829" s="38">
        <v>0.11209710000000001</v>
      </c>
      <c r="DO829" s="38">
        <v>9.5115000000000009E-3</v>
      </c>
      <c r="DP829" s="38">
        <v>7.9348100000000005E-2</v>
      </c>
      <c r="DQ829" s="38">
        <v>-1.2292900000000001E-2</v>
      </c>
      <c r="DR829" s="38">
        <v>0.1158146</v>
      </c>
      <c r="DS829" s="38">
        <v>7.9700900000000005E-2</v>
      </c>
      <c r="DT829" s="38">
        <v>-6.6983899999999999E-2</v>
      </c>
      <c r="DU829" s="38">
        <v>-0.20866380000000001</v>
      </c>
      <c r="DV829" s="38">
        <v>0.27654260000000003</v>
      </c>
      <c r="DW829" s="38">
        <v>0.49931300000000001</v>
      </c>
      <c r="DX829" s="38">
        <v>0.55732700000000002</v>
      </c>
      <c r="DY829" s="38">
        <v>0.25568049999999998</v>
      </c>
      <c r="DZ829" s="38">
        <v>0.58552079999999995</v>
      </c>
      <c r="EA829" s="38">
        <v>0.5323966</v>
      </c>
      <c r="EB829" s="38">
        <v>0.35232829999999998</v>
      </c>
      <c r="EC829" s="38">
        <v>0.25377490000000003</v>
      </c>
      <c r="ED829" s="38">
        <v>2.5871999999999999E-2</v>
      </c>
      <c r="EE829" s="38">
        <v>-2.8525999999999998E-3</v>
      </c>
      <c r="EF829" s="38">
        <v>-4.8941000000000002E-3</v>
      </c>
      <c r="EG829" s="38">
        <v>7.4929099999999998E-2</v>
      </c>
      <c r="EH829" s="38">
        <v>0.1897057</v>
      </c>
      <c r="EI829" s="38">
        <v>3.71451E-2</v>
      </c>
      <c r="EJ829" s="38">
        <v>8.7905700000000003E-2</v>
      </c>
      <c r="EK829" s="38">
        <v>0.1264305</v>
      </c>
      <c r="EL829" s="38">
        <v>0.16090399999999999</v>
      </c>
      <c r="EM829" s="38">
        <v>6.0056400000000003E-2</v>
      </c>
      <c r="EN829" s="38">
        <v>0.1254844</v>
      </c>
      <c r="EO829" s="38">
        <v>4.3026000000000002E-2</v>
      </c>
      <c r="EP829" s="38">
        <v>0.1493486</v>
      </c>
      <c r="EQ829" s="38">
        <v>0.1255346</v>
      </c>
      <c r="ER829" s="38">
        <v>-1.8030899999999999E-2</v>
      </c>
      <c r="ES829" s="38">
        <v>-0.15297269999999999</v>
      </c>
      <c r="ET829" s="38">
        <v>0.34744360000000002</v>
      </c>
      <c r="EU829" s="38">
        <v>0.56864369999999997</v>
      </c>
      <c r="EV829" s="38">
        <v>0.62961869999999998</v>
      </c>
      <c r="EW829" s="38">
        <v>0.3221155</v>
      </c>
      <c r="EX829" s="38">
        <v>0.64803149999999998</v>
      </c>
      <c r="EY829" s="38">
        <v>0.6061069</v>
      </c>
      <c r="EZ829" s="38">
        <v>0.43196040000000002</v>
      </c>
      <c r="FA829" s="38">
        <v>0.33929330000000002</v>
      </c>
      <c r="FB829" s="38">
        <v>76.203410000000005</v>
      </c>
      <c r="FC829" s="38">
        <v>74.108189999999993</v>
      </c>
      <c r="FD829" s="38">
        <v>72.5244</v>
      </c>
      <c r="FE829" s="38">
        <v>71.265500000000003</v>
      </c>
      <c r="FF829" s="38">
        <v>70.15598</v>
      </c>
      <c r="FG829" s="38">
        <v>69.168589999999995</v>
      </c>
      <c r="FH829" s="38">
        <v>68.625190000000003</v>
      </c>
      <c r="FI829" s="38">
        <v>70.483249999999998</v>
      </c>
      <c r="FJ829" s="38">
        <v>75.183080000000004</v>
      </c>
      <c r="FK829" s="38">
        <v>80.4238</v>
      </c>
      <c r="FL829" s="38">
        <v>85.430109999999999</v>
      </c>
      <c r="FM829" s="38">
        <v>89.871949999999998</v>
      </c>
      <c r="FN829" s="38">
        <v>93.89367</v>
      </c>
      <c r="FO829" s="38">
        <v>97.152810000000002</v>
      </c>
      <c r="FP829" s="38">
        <v>99.845690000000005</v>
      </c>
      <c r="FQ829" s="38">
        <v>101.5133</v>
      </c>
      <c r="FR829" s="38">
        <v>101.8815</v>
      </c>
      <c r="FS829" s="38">
        <v>101.0744</v>
      </c>
      <c r="FT829" s="38">
        <v>99.654589999999999</v>
      </c>
      <c r="FU829" s="38">
        <v>95.26567</v>
      </c>
      <c r="FV829" s="38">
        <v>90.634410000000003</v>
      </c>
      <c r="FW829">
        <v>86.340029999999999</v>
      </c>
      <c r="FX829">
        <v>83.744079999999997</v>
      </c>
      <c r="FY829">
        <v>81.869820000000004</v>
      </c>
      <c r="FZ829">
        <v>6.4871799999999993E-2</v>
      </c>
      <c r="GA829">
        <v>0.58137419999999995</v>
      </c>
      <c r="GB829">
        <v>1</v>
      </c>
    </row>
    <row r="830" spans="1:184" x14ac:dyDescent="0.3">
      <c r="A830" t="s">
        <v>279</v>
      </c>
      <c r="B830" t="s">
        <v>189</v>
      </c>
      <c r="C830" t="s">
        <v>1</v>
      </c>
      <c r="D830" t="s">
        <v>1</v>
      </c>
      <c r="E830" t="s">
        <v>1</v>
      </c>
      <c r="F830" t="s">
        <v>1</v>
      </c>
      <c r="G830" t="s">
        <v>1</v>
      </c>
      <c r="H830" s="40" t="s">
        <v>1</v>
      </c>
      <c r="I830" s="18" t="s">
        <v>1</v>
      </c>
      <c r="J830" s="38" t="s">
        <v>1</v>
      </c>
      <c r="K830" s="18">
        <v>44809</v>
      </c>
      <c r="L830" s="38">
        <v>2341</v>
      </c>
      <c r="M830" s="38">
        <v>2343</v>
      </c>
      <c r="N830" s="38">
        <v>14.96767</v>
      </c>
      <c r="O830" s="38">
        <v>14.48976</v>
      </c>
      <c r="P830" s="38">
        <v>14.24292</v>
      </c>
      <c r="Q830" s="38">
        <v>14.2249</v>
      </c>
      <c r="R830" s="38">
        <v>14.321719999999999</v>
      </c>
      <c r="S830" s="38">
        <v>15.09328</v>
      </c>
      <c r="T830" s="38">
        <v>15.28481</v>
      </c>
      <c r="U830" s="38">
        <v>15.678419999999999</v>
      </c>
      <c r="V830" s="38">
        <v>16.13936</v>
      </c>
      <c r="W830" s="38">
        <v>16.345369999999999</v>
      </c>
      <c r="X830" s="38">
        <v>16.767969999999998</v>
      </c>
      <c r="Y830" s="38">
        <v>17.190529999999999</v>
      </c>
      <c r="Z830" s="38">
        <v>17.064769999999999</v>
      </c>
      <c r="AA830" s="38">
        <v>16.836300000000001</v>
      </c>
      <c r="AB830" s="38">
        <v>16.30011</v>
      </c>
      <c r="AC830" s="38">
        <v>15.91356</v>
      </c>
      <c r="AD830" s="38">
        <v>15.73545</v>
      </c>
      <c r="AE830" s="38">
        <v>15.686299999999999</v>
      </c>
      <c r="AF830" s="38">
        <v>15.485910000000001</v>
      </c>
      <c r="AG830" s="38">
        <v>15.861179999999999</v>
      </c>
      <c r="AH830" s="38">
        <v>16.815750000000001</v>
      </c>
      <c r="AI830" s="38">
        <v>17.10652</v>
      </c>
      <c r="AJ830" s="38">
        <v>16.71518</v>
      </c>
      <c r="AK830" s="38">
        <v>15.944140000000001</v>
      </c>
      <c r="AL830" s="38">
        <v>0.2120359</v>
      </c>
      <c r="AM830" s="38">
        <v>-0.14275270000000001</v>
      </c>
      <c r="AN830" s="38">
        <v>-5.4344999999999997E-2</v>
      </c>
      <c r="AO830" s="38">
        <v>-7.8494599999999998E-2</v>
      </c>
      <c r="AP830" s="38">
        <v>-0.38831159999999998</v>
      </c>
      <c r="AQ830" s="38">
        <v>-0.64508339999999997</v>
      </c>
      <c r="AR830" s="38">
        <v>-0.91312559999999998</v>
      </c>
      <c r="AS830" s="38">
        <v>-0.17265</v>
      </c>
      <c r="AT830" s="38">
        <v>0.20970810000000001</v>
      </c>
      <c r="AU830" s="38">
        <v>2.2573900000000001E-2</v>
      </c>
      <c r="AV830" s="38">
        <v>-0.13787749999999999</v>
      </c>
      <c r="AW830" s="38">
        <v>0.30558669999999999</v>
      </c>
      <c r="AX830" s="38">
        <v>5.5219799999999999E-2</v>
      </c>
      <c r="AY830" s="38">
        <v>-0.18235290000000001</v>
      </c>
      <c r="AZ830" s="38">
        <v>-0.79341609999999996</v>
      </c>
      <c r="BA830" s="38">
        <v>-0.73372669999999995</v>
      </c>
      <c r="BB830" s="38">
        <v>6.0226500000000002E-2</v>
      </c>
      <c r="BC830" s="38">
        <v>0.22423950000000001</v>
      </c>
      <c r="BD830" s="38">
        <v>0.18642410000000001</v>
      </c>
      <c r="BE830" s="38">
        <v>-0.484462</v>
      </c>
      <c r="BF830" s="38">
        <v>0.1684985</v>
      </c>
      <c r="BG830" s="38">
        <v>0.30392520000000001</v>
      </c>
      <c r="BH830" s="38">
        <v>-1.4602E-2</v>
      </c>
      <c r="BI830" s="38">
        <v>0.13523089999999999</v>
      </c>
      <c r="BJ830" s="38">
        <v>0.29142479999999998</v>
      </c>
      <c r="BK830" s="38">
        <v>-6.5970600000000004E-2</v>
      </c>
      <c r="BL830" s="38">
        <v>4.1786000000000002E-3</v>
      </c>
      <c r="BM830" s="38">
        <v>-2.9139000000000001E-3</v>
      </c>
      <c r="BN830" s="38">
        <v>-0.27483020000000002</v>
      </c>
      <c r="BO830" s="38">
        <v>-0.48718250000000002</v>
      </c>
      <c r="BP830" s="38">
        <v>-0.74710730000000003</v>
      </c>
      <c r="BQ830" s="38">
        <v>-9.4255199999999997E-2</v>
      </c>
      <c r="BR830" s="38">
        <v>0.37819750000000002</v>
      </c>
      <c r="BS830" s="38">
        <v>0.14231260000000001</v>
      </c>
      <c r="BT830" s="38">
        <v>-2.86298E-2</v>
      </c>
      <c r="BU830" s="38">
        <v>0.38405660000000003</v>
      </c>
      <c r="BV830" s="38">
        <v>0.14962520000000001</v>
      </c>
      <c r="BW830" s="38">
        <v>-0.1047038</v>
      </c>
      <c r="BX830" s="38">
        <v>-0.70673540000000001</v>
      </c>
      <c r="BY830" s="38">
        <v>-0.5834511</v>
      </c>
      <c r="BZ830" s="38">
        <v>0.15487100000000001</v>
      </c>
      <c r="CA830" s="38">
        <v>0.39083469999999998</v>
      </c>
      <c r="CB830" s="38">
        <v>0.30593609999999999</v>
      </c>
      <c r="CC830" s="38">
        <v>-0.34610580000000002</v>
      </c>
      <c r="CD830" s="38">
        <v>0.3138283</v>
      </c>
      <c r="CE830" s="38">
        <v>0.44757419999999998</v>
      </c>
      <c r="CF830" s="38">
        <v>9.2328199999999999E-2</v>
      </c>
      <c r="CG830" s="38">
        <v>0.20829980000000001</v>
      </c>
      <c r="CH830" s="38">
        <v>0.34640919999999997</v>
      </c>
      <c r="CI830" s="38">
        <v>-1.27916E-2</v>
      </c>
      <c r="CJ830" s="38">
        <v>4.4711800000000003E-2</v>
      </c>
      <c r="CK830" s="38">
        <v>4.9433100000000001E-2</v>
      </c>
      <c r="CL830" s="38">
        <v>-0.1962333</v>
      </c>
      <c r="CM830" s="38">
        <v>-0.37782090000000002</v>
      </c>
      <c r="CN830" s="38">
        <v>-0.63212360000000001</v>
      </c>
      <c r="CO830" s="38">
        <v>-3.99592E-2</v>
      </c>
      <c r="CP830" s="38">
        <v>0.49489270000000002</v>
      </c>
      <c r="CQ830" s="38">
        <v>0.22524330000000001</v>
      </c>
      <c r="CR830" s="38">
        <v>4.7034800000000002E-2</v>
      </c>
      <c r="CS830" s="38">
        <v>0.43840459999999998</v>
      </c>
      <c r="CT830" s="38">
        <v>0.21501010000000001</v>
      </c>
      <c r="CU830" s="38">
        <v>-5.0924200000000003E-2</v>
      </c>
      <c r="CV830" s="38">
        <v>-0.64670050000000001</v>
      </c>
      <c r="CW830" s="38">
        <v>-0.47937069999999998</v>
      </c>
      <c r="CX830" s="38">
        <v>0.22042149999999999</v>
      </c>
      <c r="CY830" s="38">
        <v>0.50621799999999995</v>
      </c>
      <c r="CZ830" s="38">
        <v>0.38870979999999999</v>
      </c>
      <c r="DA830" s="38">
        <v>-0.25028080000000003</v>
      </c>
      <c r="DB830" s="38">
        <v>0.4144834</v>
      </c>
      <c r="DC830" s="38">
        <v>0.54706500000000002</v>
      </c>
      <c r="DD830" s="38">
        <v>0.1663878</v>
      </c>
      <c r="DE830" s="38">
        <v>0.2589071</v>
      </c>
      <c r="DF830" s="38">
        <v>0.40139370000000002</v>
      </c>
      <c r="DG830" s="38">
        <v>4.0387399999999997E-2</v>
      </c>
      <c r="DH830" s="38">
        <v>8.5245100000000004E-2</v>
      </c>
      <c r="DI830" s="38">
        <v>0.1017801</v>
      </c>
      <c r="DJ830" s="38">
        <v>-0.1176364</v>
      </c>
      <c r="DK830" s="38">
        <v>-0.26845920000000001</v>
      </c>
      <c r="DL830" s="38">
        <v>-0.51713989999999999</v>
      </c>
      <c r="DM830" s="38">
        <v>1.43368E-2</v>
      </c>
      <c r="DN830" s="38">
        <v>0.61158800000000002</v>
      </c>
      <c r="DO830" s="38">
        <v>0.308174</v>
      </c>
      <c r="DP830" s="38">
        <v>0.1226994</v>
      </c>
      <c r="DQ830" s="38">
        <v>0.49275269999999999</v>
      </c>
      <c r="DR830" s="38">
        <v>0.28039500000000001</v>
      </c>
      <c r="DS830" s="38">
        <v>2.8552999999999999E-3</v>
      </c>
      <c r="DT830" s="38">
        <v>-0.58666560000000001</v>
      </c>
      <c r="DU830" s="38">
        <v>-0.37529030000000002</v>
      </c>
      <c r="DV830" s="38">
        <v>0.28597210000000001</v>
      </c>
      <c r="DW830" s="38">
        <v>0.62160119999999996</v>
      </c>
      <c r="DX830" s="38">
        <v>0.4714834</v>
      </c>
      <c r="DY830" s="38">
        <v>-0.1544557</v>
      </c>
      <c r="DZ830" s="38">
        <v>0.5151384</v>
      </c>
      <c r="EA830" s="38">
        <v>0.64655589999999996</v>
      </c>
      <c r="EB830" s="38">
        <v>0.2404473</v>
      </c>
      <c r="EC830" s="38">
        <v>0.30951450000000003</v>
      </c>
      <c r="ED830" s="38">
        <v>0.4807826</v>
      </c>
      <c r="EE830" s="38">
        <v>0.11716940000000001</v>
      </c>
      <c r="EF830" s="38">
        <v>0.1437687</v>
      </c>
      <c r="EG830" s="38">
        <v>0.17736080000000001</v>
      </c>
      <c r="EH830" s="38">
        <v>-4.1549999999999998E-3</v>
      </c>
      <c r="EI830" s="38">
        <v>-0.1105584</v>
      </c>
      <c r="EJ830" s="38">
        <v>-0.35112159999999998</v>
      </c>
      <c r="EK830" s="38">
        <v>9.2731599999999997E-2</v>
      </c>
      <c r="EL830" s="38">
        <v>0.78007740000000003</v>
      </c>
      <c r="EM830" s="38">
        <v>0.42791269999999998</v>
      </c>
      <c r="EN830" s="38">
        <v>0.23194709999999999</v>
      </c>
      <c r="EO830" s="38">
        <v>0.57122249999999997</v>
      </c>
      <c r="EP830" s="38">
        <v>0.37480039999999998</v>
      </c>
      <c r="EQ830" s="38">
        <v>8.0504400000000004E-2</v>
      </c>
      <c r="ER830" s="38">
        <v>-0.49998490000000001</v>
      </c>
      <c r="ES830" s="38">
        <v>-0.22501470000000001</v>
      </c>
      <c r="ET830" s="38">
        <v>0.38061660000000003</v>
      </c>
      <c r="EU830" s="38">
        <v>0.78819640000000002</v>
      </c>
      <c r="EV830" s="38">
        <v>0.59099539999999995</v>
      </c>
      <c r="EW830" s="38">
        <v>-1.6099499999999999E-2</v>
      </c>
      <c r="EX830" s="38">
        <v>0.66046830000000001</v>
      </c>
      <c r="EY830" s="38">
        <v>0.79020489999999999</v>
      </c>
      <c r="EZ830" s="38">
        <v>0.34737750000000001</v>
      </c>
      <c r="FA830" s="38">
        <v>0.38258340000000002</v>
      </c>
      <c r="FB830" s="38">
        <v>82.399000000000001</v>
      </c>
      <c r="FC830" s="38">
        <v>81.018839999999997</v>
      </c>
      <c r="FD830" s="38">
        <v>79.373339999999999</v>
      </c>
      <c r="FE830" s="38">
        <v>78.00206</v>
      </c>
      <c r="FF830" s="38">
        <v>76.757239999999996</v>
      </c>
      <c r="FG830" s="38">
        <v>75.727199999999996</v>
      </c>
      <c r="FH830" s="38">
        <v>74.474670000000003</v>
      </c>
      <c r="FI830" s="38">
        <v>75.202129999999997</v>
      </c>
      <c r="FJ830" s="38">
        <v>80.097040000000007</v>
      </c>
      <c r="FK830" s="38">
        <v>86.13476</v>
      </c>
      <c r="FL830" s="38">
        <v>91.265940000000001</v>
      </c>
      <c r="FM830" s="38">
        <v>95.596760000000003</v>
      </c>
      <c r="FN830" s="38">
        <v>99.628550000000004</v>
      </c>
      <c r="FO830" s="38">
        <v>102.87430000000001</v>
      </c>
      <c r="FP830" s="38">
        <v>104.9346</v>
      </c>
      <c r="FQ830" s="38">
        <v>106.3282</v>
      </c>
      <c r="FR830" s="38">
        <v>106.801</v>
      </c>
      <c r="FS830" s="38">
        <v>106.3489</v>
      </c>
      <c r="FT830" s="38">
        <v>104.1836</v>
      </c>
      <c r="FU830" s="38">
        <v>99.528899999999993</v>
      </c>
      <c r="FV830" s="38">
        <v>96.269779999999997</v>
      </c>
      <c r="FW830">
        <v>92.574269999999999</v>
      </c>
      <c r="FX830">
        <v>89.332509999999999</v>
      </c>
      <c r="FY830">
        <v>87.573610000000002</v>
      </c>
      <c r="FZ830">
        <v>0.1240178</v>
      </c>
      <c r="GA830">
        <v>1.1998059999999999</v>
      </c>
      <c r="GB830">
        <v>1</v>
      </c>
    </row>
    <row r="831" spans="1:184" x14ac:dyDescent="0.3">
      <c r="A831" t="s">
        <v>279</v>
      </c>
      <c r="B831" t="s">
        <v>189</v>
      </c>
      <c r="C831" t="s">
        <v>1</v>
      </c>
      <c r="D831" t="s">
        <v>1</v>
      </c>
      <c r="E831" t="s">
        <v>1</v>
      </c>
      <c r="F831" t="s">
        <v>1</v>
      </c>
      <c r="G831" t="s">
        <v>1</v>
      </c>
      <c r="H831" s="40" t="s">
        <v>1</v>
      </c>
      <c r="I831" s="18" t="s">
        <v>1</v>
      </c>
      <c r="J831" s="38" t="s">
        <v>1</v>
      </c>
      <c r="K831" s="18">
        <v>44810</v>
      </c>
      <c r="L831" s="38">
        <v>2341</v>
      </c>
      <c r="M831" s="38">
        <v>2343</v>
      </c>
      <c r="N831" s="38">
        <v>16.60717</v>
      </c>
      <c r="O831" s="38">
        <v>16.288979999999999</v>
      </c>
      <c r="P831" s="38">
        <v>15.881959999999999</v>
      </c>
      <c r="Q831" s="38">
        <v>16.033519999999999</v>
      </c>
      <c r="R831" s="38">
        <v>16.849699999999999</v>
      </c>
      <c r="S831" s="38">
        <v>19.53098</v>
      </c>
      <c r="T831" s="38">
        <v>21.87856</v>
      </c>
      <c r="U831" s="38">
        <v>23.826709999999999</v>
      </c>
      <c r="V831" s="38">
        <v>24.73028</v>
      </c>
      <c r="W831" s="38">
        <v>24.807259999999999</v>
      </c>
      <c r="X831" s="38">
        <v>24.64442</v>
      </c>
      <c r="Y831" s="38">
        <v>24.868950000000002</v>
      </c>
      <c r="Z831" s="38">
        <v>24.877179999999999</v>
      </c>
      <c r="AA831" s="38">
        <v>24.869700000000002</v>
      </c>
      <c r="AB831" s="38">
        <v>24.527159999999999</v>
      </c>
      <c r="AC831" s="38">
        <v>23.327449999999999</v>
      </c>
      <c r="AD831" s="38">
        <v>21.732890000000001</v>
      </c>
      <c r="AE831" s="38">
        <v>19.546600000000002</v>
      </c>
      <c r="AF831" s="38">
        <v>18.884679999999999</v>
      </c>
      <c r="AG831" s="38">
        <v>19.609159999999999</v>
      </c>
      <c r="AH831" s="38">
        <v>20.00074</v>
      </c>
      <c r="AI831" s="38">
        <v>19.781020000000002</v>
      </c>
      <c r="AJ831" s="38">
        <v>18.81869</v>
      </c>
      <c r="AK831" s="38">
        <v>17.491790000000002</v>
      </c>
      <c r="AL831" s="38">
        <v>0.69337219999999999</v>
      </c>
      <c r="AM831" s="38">
        <v>0.2213405</v>
      </c>
      <c r="AN831" s="38">
        <v>4.6829099999999999E-2</v>
      </c>
      <c r="AO831" s="38">
        <v>-0.18822700000000001</v>
      </c>
      <c r="AP831" s="38">
        <v>-0.58574930000000003</v>
      </c>
      <c r="AQ831" s="38">
        <v>-0.20410690000000001</v>
      </c>
      <c r="AR831" s="38">
        <v>-0.57229699999999994</v>
      </c>
      <c r="AS831" s="38">
        <v>-0.32283529999999999</v>
      </c>
      <c r="AT831" s="38">
        <v>-0.41851709999999998</v>
      </c>
      <c r="AU831" s="38">
        <v>-0.69408270000000005</v>
      </c>
      <c r="AV831" s="38">
        <v>-1.0194879999999999</v>
      </c>
      <c r="AW831" s="38">
        <v>-0.80059559999999996</v>
      </c>
      <c r="AX831" s="38">
        <v>-0.25679010000000002</v>
      </c>
      <c r="AY831" s="38">
        <v>8.0601599999999995E-2</v>
      </c>
      <c r="AZ831" s="38">
        <v>0.99559560000000002</v>
      </c>
      <c r="BA831" s="38">
        <v>0.85884419999999995</v>
      </c>
      <c r="BB831" s="38">
        <v>1.030859</v>
      </c>
      <c r="BC831" s="38">
        <v>1.093648</v>
      </c>
      <c r="BD831" s="38">
        <v>0.82663989999999998</v>
      </c>
      <c r="BE831" s="38">
        <v>0.62604329999999997</v>
      </c>
      <c r="BF831" s="38">
        <v>0.85384150000000003</v>
      </c>
      <c r="BG831" s="38">
        <v>0.30168040000000002</v>
      </c>
      <c r="BH831" s="38">
        <v>-0.19449530000000001</v>
      </c>
      <c r="BI831" s="38">
        <v>-0.45501320000000001</v>
      </c>
      <c r="BJ831" s="38">
        <v>0.83368019999999998</v>
      </c>
      <c r="BK831" s="38">
        <v>0.38133549999999999</v>
      </c>
      <c r="BL831" s="38">
        <v>0.17046720000000001</v>
      </c>
      <c r="BM831" s="38">
        <v>-8.4609400000000001E-2</v>
      </c>
      <c r="BN831" s="38">
        <v>-0.47575610000000002</v>
      </c>
      <c r="BO831" s="38">
        <v>-8.1609799999999996E-2</v>
      </c>
      <c r="BP831" s="38">
        <v>-0.40850900000000001</v>
      </c>
      <c r="BQ831" s="38">
        <v>-0.17403489999999999</v>
      </c>
      <c r="BR831" s="38">
        <v>-0.28503669999999998</v>
      </c>
      <c r="BS831" s="38">
        <v>-0.56304259999999995</v>
      </c>
      <c r="BT831" s="38">
        <v>-0.89616949999999995</v>
      </c>
      <c r="BU831" s="38">
        <v>-0.64663360000000003</v>
      </c>
      <c r="BV831" s="38">
        <v>-0.1445562</v>
      </c>
      <c r="BW831" s="38">
        <v>0.1993595</v>
      </c>
      <c r="BX831" s="38">
        <v>1.094989</v>
      </c>
      <c r="BY831" s="38">
        <v>0.97992310000000005</v>
      </c>
      <c r="BZ831" s="38">
        <v>1.2126159999999999</v>
      </c>
      <c r="CA831" s="38">
        <v>1.267069</v>
      </c>
      <c r="CB831" s="38">
        <v>0.97881450000000003</v>
      </c>
      <c r="CC831" s="38">
        <v>0.79214620000000002</v>
      </c>
      <c r="CD831" s="38">
        <v>1.0387489999999999</v>
      </c>
      <c r="CE831" s="38">
        <v>0.51753039999999995</v>
      </c>
      <c r="CF831" s="38">
        <v>2.4219600000000001E-2</v>
      </c>
      <c r="CG831" s="38">
        <v>-0.24705969999999999</v>
      </c>
      <c r="CH831" s="38">
        <v>0.93085709999999999</v>
      </c>
      <c r="CI831" s="38">
        <v>0.49214750000000002</v>
      </c>
      <c r="CJ831" s="38">
        <v>0.25609860000000001</v>
      </c>
      <c r="CK831" s="38">
        <v>-1.2844100000000001E-2</v>
      </c>
      <c r="CL831" s="38">
        <v>-0.39957510000000002</v>
      </c>
      <c r="CM831" s="38">
        <v>3.2314000000000002E-3</v>
      </c>
      <c r="CN831" s="38">
        <v>-0.29506979999999999</v>
      </c>
      <c r="CO831" s="38">
        <v>-7.0976300000000006E-2</v>
      </c>
      <c r="CP831" s="38">
        <v>-0.1925885</v>
      </c>
      <c r="CQ831" s="38">
        <v>-0.4722847</v>
      </c>
      <c r="CR831" s="38">
        <v>-0.81075940000000002</v>
      </c>
      <c r="CS831" s="38">
        <v>-0.54</v>
      </c>
      <c r="CT831" s="38">
        <v>-6.6823400000000005E-2</v>
      </c>
      <c r="CU831" s="38">
        <v>0.2816109</v>
      </c>
      <c r="CV831" s="38">
        <v>1.1638280000000001</v>
      </c>
      <c r="CW831" s="38">
        <v>1.063782</v>
      </c>
      <c r="CX831" s="38">
        <v>1.3385</v>
      </c>
      <c r="CY831" s="38">
        <v>1.387181</v>
      </c>
      <c r="CZ831" s="38">
        <v>1.0842099999999999</v>
      </c>
      <c r="DA831" s="38">
        <v>0.90718860000000001</v>
      </c>
      <c r="DB831" s="38">
        <v>1.1668160000000001</v>
      </c>
      <c r="DC831" s="38">
        <v>0.66702740000000005</v>
      </c>
      <c r="DD831" s="38">
        <v>0.17570079999999999</v>
      </c>
      <c r="DE831" s="38">
        <v>-0.10303180000000001</v>
      </c>
      <c r="DF831" s="38">
        <v>1.0280339999999999</v>
      </c>
      <c r="DG831" s="38">
        <v>0.60295960000000004</v>
      </c>
      <c r="DH831" s="38">
        <v>0.34172999999999998</v>
      </c>
      <c r="DI831" s="38">
        <v>5.89212E-2</v>
      </c>
      <c r="DJ831" s="38">
        <v>-0.32339410000000002</v>
      </c>
      <c r="DK831" s="38">
        <v>8.8072499999999998E-2</v>
      </c>
      <c r="DL831" s="38">
        <v>-0.18163070000000001</v>
      </c>
      <c r="DM831" s="38">
        <v>3.2082399999999997E-2</v>
      </c>
      <c r="DN831" s="38">
        <v>-0.1001404</v>
      </c>
      <c r="DO831" s="38">
        <v>-0.3815267</v>
      </c>
      <c r="DP831" s="38">
        <v>-0.72534920000000003</v>
      </c>
      <c r="DQ831" s="38">
        <v>-0.43336639999999998</v>
      </c>
      <c r="DR831" s="38">
        <v>1.09094E-2</v>
      </c>
      <c r="DS831" s="38">
        <v>0.36386230000000003</v>
      </c>
      <c r="DT831" s="38">
        <v>1.2326680000000001</v>
      </c>
      <c r="DU831" s="38">
        <v>1.1476409999999999</v>
      </c>
      <c r="DV831" s="38">
        <v>1.464383</v>
      </c>
      <c r="DW831" s="38">
        <v>1.5072920000000001</v>
      </c>
      <c r="DX831" s="38">
        <v>1.1896059999999999</v>
      </c>
      <c r="DY831" s="38">
        <v>1.0222309999999999</v>
      </c>
      <c r="DZ831" s="38">
        <v>1.2948820000000001</v>
      </c>
      <c r="EA831" s="38">
        <v>0.81652440000000004</v>
      </c>
      <c r="EB831" s="38">
        <v>0.32718209999999998</v>
      </c>
      <c r="EC831" s="38">
        <v>4.0996100000000001E-2</v>
      </c>
      <c r="ED831" s="38">
        <v>1.168342</v>
      </c>
      <c r="EE831" s="38">
        <v>0.76295449999999998</v>
      </c>
      <c r="EF831" s="38">
        <v>0.46536810000000001</v>
      </c>
      <c r="EG831" s="38">
        <v>0.16253889999999999</v>
      </c>
      <c r="EH831" s="38">
        <v>-0.2134009</v>
      </c>
      <c r="EI831" s="38">
        <v>0.2105696</v>
      </c>
      <c r="EJ831" s="38">
        <v>-1.78426E-2</v>
      </c>
      <c r="EK831" s="38">
        <v>0.18088270000000001</v>
      </c>
      <c r="EL831" s="38">
        <v>3.3340099999999998E-2</v>
      </c>
      <c r="EM831" s="38">
        <v>-0.25048670000000001</v>
      </c>
      <c r="EN831" s="38">
        <v>-0.60203050000000002</v>
      </c>
      <c r="EO831" s="38">
        <v>-0.2794044</v>
      </c>
      <c r="EP831" s="38">
        <v>0.1231433</v>
      </c>
      <c r="EQ831" s="38">
        <v>0.4826202</v>
      </c>
      <c r="ER831" s="38">
        <v>1.3320609999999999</v>
      </c>
      <c r="ES831" s="38">
        <v>1.2687200000000001</v>
      </c>
      <c r="ET831" s="38">
        <v>1.6461399999999999</v>
      </c>
      <c r="EU831" s="38">
        <v>1.6807129999999999</v>
      </c>
      <c r="EV831" s="38">
        <v>1.34178</v>
      </c>
      <c r="EW831" s="38">
        <v>1.188334</v>
      </c>
      <c r="EX831" s="38">
        <v>1.4797899999999999</v>
      </c>
      <c r="EY831" s="38">
        <v>1.0323739999999999</v>
      </c>
      <c r="EZ831" s="38">
        <v>0.54589690000000002</v>
      </c>
      <c r="FA831" s="38">
        <v>0.24894959999999999</v>
      </c>
      <c r="FB831" s="38">
        <v>84.723920000000007</v>
      </c>
      <c r="FC831" s="38">
        <v>83.266679999999994</v>
      </c>
      <c r="FD831" s="38">
        <v>81.742829999999998</v>
      </c>
      <c r="FE831" s="38">
        <v>80.625190000000003</v>
      </c>
      <c r="FF831" s="38">
        <v>79.575239999999994</v>
      </c>
      <c r="FG831" s="38">
        <v>79.271850000000001</v>
      </c>
      <c r="FH831" s="38">
        <v>78.616029999999995</v>
      </c>
      <c r="FI831" s="38">
        <v>80.577029999999993</v>
      </c>
      <c r="FJ831" s="38">
        <v>85.589460000000003</v>
      </c>
      <c r="FK831" s="38">
        <v>91.315749999999994</v>
      </c>
      <c r="FL831" s="38">
        <v>95.983990000000006</v>
      </c>
      <c r="FM831" s="38">
        <v>100.6061</v>
      </c>
      <c r="FN831" s="38">
        <v>104.04649999999999</v>
      </c>
      <c r="FO831" s="38">
        <v>107.2158</v>
      </c>
      <c r="FP831" s="38">
        <v>109.2586</v>
      </c>
      <c r="FQ831" s="38">
        <v>110.83459999999999</v>
      </c>
      <c r="FR831" s="38">
        <v>110.9731</v>
      </c>
      <c r="FS831" s="38">
        <v>109.63249999999999</v>
      </c>
      <c r="FT831" s="38">
        <v>106.6666</v>
      </c>
      <c r="FU831" s="38">
        <v>101.05459999999999</v>
      </c>
      <c r="FV831" s="38">
        <v>96.187439999999995</v>
      </c>
      <c r="FW831">
        <v>93.322940000000003</v>
      </c>
      <c r="FX831">
        <v>91.44614</v>
      </c>
      <c r="FY831">
        <v>88.810460000000006</v>
      </c>
      <c r="FZ831">
        <v>0.16378509999999999</v>
      </c>
      <c r="GA831">
        <v>1.491447</v>
      </c>
      <c r="GB831">
        <v>1</v>
      </c>
    </row>
    <row r="832" spans="1:184" x14ac:dyDescent="0.3">
      <c r="A832" t="s">
        <v>279</v>
      </c>
      <c r="B832" t="s">
        <v>189</v>
      </c>
      <c r="C832" t="s">
        <v>1</v>
      </c>
      <c r="D832" t="s">
        <v>1</v>
      </c>
      <c r="E832" t="s">
        <v>1</v>
      </c>
      <c r="F832" t="s">
        <v>1</v>
      </c>
      <c r="G832" t="s">
        <v>1</v>
      </c>
      <c r="H832" s="40" t="s">
        <v>1</v>
      </c>
      <c r="I832" s="18" t="s">
        <v>1</v>
      </c>
      <c r="J832" s="38" t="s">
        <v>1</v>
      </c>
      <c r="K832" s="18">
        <v>44811</v>
      </c>
      <c r="L832" s="38">
        <v>2341</v>
      </c>
      <c r="M832" s="38">
        <v>2343</v>
      </c>
      <c r="N832" s="38">
        <v>17.456309999999998</v>
      </c>
      <c r="O832" s="38">
        <v>17.19858</v>
      </c>
      <c r="P832" s="38">
        <v>16.904399999999999</v>
      </c>
      <c r="Q832" s="38">
        <v>17.022659999999998</v>
      </c>
      <c r="R832" s="38">
        <v>17.80151</v>
      </c>
      <c r="S832" s="38">
        <v>20.28895</v>
      </c>
      <c r="T832" s="38">
        <v>22.527760000000001</v>
      </c>
      <c r="U832" s="38">
        <v>24.13599</v>
      </c>
      <c r="V832" s="38">
        <v>24.834060000000001</v>
      </c>
      <c r="W832" s="38">
        <v>24.671810000000001</v>
      </c>
      <c r="X832" s="38">
        <v>24.350090000000002</v>
      </c>
      <c r="Y832" s="38">
        <v>24.349309999999999</v>
      </c>
      <c r="Z832" s="38">
        <v>24.580970000000001</v>
      </c>
      <c r="AA832" s="38">
        <v>24.564170000000001</v>
      </c>
      <c r="AB832" s="38">
        <v>23.821739999999998</v>
      </c>
      <c r="AC832" s="38">
        <v>22.724540000000001</v>
      </c>
      <c r="AD832" s="38">
        <v>21.154240000000001</v>
      </c>
      <c r="AE832" s="38">
        <v>19.00197</v>
      </c>
      <c r="AF832" s="38">
        <v>18.475349999999999</v>
      </c>
      <c r="AG832" s="38">
        <v>19.2349</v>
      </c>
      <c r="AH832" s="38">
        <v>19.943770000000001</v>
      </c>
      <c r="AI832" s="38">
        <v>19.897760000000002</v>
      </c>
      <c r="AJ832" s="38">
        <v>18.915199999999999</v>
      </c>
      <c r="AK832" s="38">
        <v>17.788150000000002</v>
      </c>
      <c r="AL832" s="38">
        <v>4.95016E-2</v>
      </c>
      <c r="AM832" s="38">
        <v>7.1319499999999994E-2</v>
      </c>
      <c r="AN832" s="38">
        <v>-0.1263088</v>
      </c>
      <c r="AO832" s="38">
        <v>-0.1509924</v>
      </c>
      <c r="AP832" s="38">
        <v>-0.18948709999999999</v>
      </c>
      <c r="AQ832" s="38">
        <v>-0.40833449999999999</v>
      </c>
      <c r="AR832" s="38">
        <v>-0.65758629999999996</v>
      </c>
      <c r="AS832" s="38">
        <v>-0.28470889999999999</v>
      </c>
      <c r="AT832" s="38">
        <v>-0.2099097</v>
      </c>
      <c r="AU832" s="38">
        <v>0.1609312</v>
      </c>
      <c r="AV832" s="38">
        <v>-0.23949319999999999</v>
      </c>
      <c r="AW832" s="38">
        <v>-0.30924620000000003</v>
      </c>
      <c r="AX832" s="38">
        <v>-5.6678899999999997E-2</v>
      </c>
      <c r="AY832" s="38">
        <v>-1.8165299999999999E-2</v>
      </c>
      <c r="AZ832" s="38">
        <v>2.8225400000000001E-2</v>
      </c>
      <c r="BA832" s="38">
        <v>0.1305577</v>
      </c>
      <c r="BB832" s="38">
        <v>0.78771939999999996</v>
      </c>
      <c r="BC832" s="38">
        <v>0.81465169999999998</v>
      </c>
      <c r="BD832" s="38">
        <v>0.59508989999999995</v>
      </c>
      <c r="BE832" s="38">
        <v>0.59301429999999999</v>
      </c>
      <c r="BF832" s="38">
        <v>0.99655740000000004</v>
      </c>
      <c r="BG832" s="38">
        <v>0.71169490000000002</v>
      </c>
      <c r="BH832" s="38">
        <v>-0.17003019999999999</v>
      </c>
      <c r="BI832" s="38">
        <v>-0.47259499999999999</v>
      </c>
      <c r="BJ832" s="38">
        <v>0.16129969999999999</v>
      </c>
      <c r="BK832" s="38">
        <v>0.17462610000000001</v>
      </c>
      <c r="BL832" s="38">
        <v>-4.52199E-2</v>
      </c>
      <c r="BM832" s="38">
        <v>-8.17026E-2</v>
      </c>
      <c r="BN832" s="38">
        <v>-9.2394299999999999E-2</v>
      </c>
      <c r="BO832" s="38">
        <v>-0.32671800000000001</v>
      </c>
      <c r="BP832" s="38">
        <v>-0.53952290000000003</v>
      </c>
      <c r="BQ832" s="38">
        <v>-0.1947663</v>
      </c>
      <c r="BR832" s="38">
        <v>-0.1006547</v>
      </c>
      <c r="BS832" s="38">
        <v>0.26707789999999998</v>
      </c>
      <c r="BT832" s="38">
        <v>-0.15290139999999999</v>
      </c>
      <c r="BU832" s="38">
        <v>-0.23618430000000001</v>
      </c>
      <c r="BV832" s="38">
        <v>-2.273E-4</v>
      </c>
      <c r="BW832" s="38">
        <v>6.0957400000000002E-2</v>
      </c>
      <c r="BX832" s="38">
        <v>0.1068646</v>
      </c>
      <c r="BY832" s="38">
        <v>0.2043826</v>
      </c>
      <c r="BZ832" s="38">
        <v>0.88960779999999995</v>
      </c>
      <c r="CA832" s="38">
        <v>0.90924119999999997</v>
      </c>
      <c r="CB832" s="38">
        <v>0.70749499999999999</v>
      </c>
      <c r="CC832" s="38">
        <v>0.7101539</v>
      </c>
      <c r="CD832" s="38">
        <v>1.118387</v>
      </c>
      <c r="CE832" s="38">
        <v>0.87278129999999998</v>
      </c>
      <c r="CF832" s="38">
        <v>-1.51573E-2</v>
      </c>
      <c r="CG832" s="38">
        <v>-0.3101468</v>
      </c>
      <c r="CH832" s="38">
        <v>0.23873079999999999</v>
      </c>
      <c r="CI832" s="38">
        <v>0.2461759</v>
      </c>
      <c r="CJ832" s="38">
        <v>1.0942E-2</v>
      </c>
      <c r="CK832" s="38">
        <v>-3.3712699999999998E-2</v>
      </c>
      <c r="CL832" s="38">
        <v>-2.51481E-2</v>
      </c>
      <c r="CM832" s="38">
        <v>-0.2701906</v>
      </c>
      <c r="CN832" s="38">
        <v>-0.45775250000000001</v>
      </c>
      <c r="CO832" s="38">
        <v>-0.13247229999999999</v>
      </c>
      <c r="CP832" s="38">
        <v>-2.4985E-2</v>
      </c>
      <c r="CQ832" s="38">
        <v>0.34059469999999997</v>
      </c>
      <c r="CR832" s="38">
        <v>-9.2928200000000002E-2</v>
      </c>
      <c r="CS832" s="38">
        <v>-0.18558179999999999</v>
      </c>
      <c r="CT832" s="38">
        <v>3.8870799999999997E-2</v>
      </c>
      <c r="CU832" s="38">
        <v>0.1157575</v>
      </c>
      <c r="CV832" s="38">
        <v>0.1613299</v>
      </c>
      <c r="CW832" s="38">
        <v>0.2555135</v>
      </c>
      <c r="CX832" s="38">
        <v>0.96017549999999996</v>
      </c>
      <c r="CY832" s="38">
        <v>0.9747536</v>
      </c>
      <c r="CZ832" s="38">
        <v>0.7853464</v>
      </c>
      <c r="DA832" s="38">
        <v>0.7912844</v>
      </c>
      <c r="DB832" s="38">
        <v>1.202766</v>
      </c>
      <c r="DC832" s="38">
        <v>0.98434929999999998</v>
      </c>
      <c r="DD832" s="38">
        <v>9.21072E-2</v>
      </c>
      <c r="DE832" s="38">
        <v>-0.19763559999999999</v>
      </c>
      <c r="DF832" s="38">
        <v>0.31616179999999999</v>
      </c>
      <c r="DG832" s="38">
        <v>0.3177257</v>
      </c>
      <c r="DH832" s="38">
        <v>6.7103899999999994E-2</v>
      </c>
      <c r="DI832" s="38">
        <v>1.42772E-2</v>
      </c>
      <c r="DJ832" s="38">
        <v>4.2098200000000002E-2</v>
      </c>
      <c r="DK832" s="38">
        <v>-0.2136633</v>
      </c>
      <c r="DL832" s="38">
        <v>-0.37598219999999999</v>
      </c>
      <c r="DM832" s="38">
        <v>-7.0178299999999999E-2</v>
      </c>
      <c r="DN832" s="38">
        <v>5.0684699999999999E-2</v>
      </c>
      <c r="DO832" s="38">
        <v>0.41411160000000002</v>
      </c>
      <c r="DP832" s="38">
        <v>-3.2954999999999998E-2</v>
      </c>
      <c r="DQ832" s="38">
        <v>-0.1349794</v>
      </c>
      <c r="DR832" s="38">
        <v>7.7968999999999997E-2</v>
      </c>
      <c r="DS832" s="38">
        <v>0.1705576</v>
      </c>
      <c r="DT832" s="38">
        <v>0.21579509999999999</v>
      </c>
      <c r="DU832" s="38">
        <v>0.30664429999999998</v>
      </c>
      <c r="DV832" s="38">
        <v>1.030743</v>
      </c>
      <c r="DW832" s="38">
        <v>1.0402659999999999</v>
      </c>
      <c r="DX832" s="38">
        <v>0.86319780000000002</v>
      </c>
      <c r="DY832" s="38">
        <v>0.87241489999999999</v>
      </c>
      <c r="DZ832" s="38">
        <v>1.287145</v>
      </c>
      <c r="EA832" s="38">
        <v>1.095917</v>
      </c>
      <c r="EB832" s="38">
        <v>0.19937179999999999</v>
      </c>
      <c r="EC832" s="38">
        <v>-8.5124500000000006E-2</v>
      </c>
      <c r="ED832" s="38">
        <v>0.4279599</v>
      </c>
      <c r="EE832" s="38">
        <v>0.42103220000000002</v>
      </c>
      <c r="EF832" s="38">
        <v>0.14819280000000001</v>
      </c>
      <c r="EG832" s="38">
        <v>8.3567100000000005E-2</v>
      </c>
      <c r="EH832" s="38">
        <v>0.13919100000000001</v>
      </c>
      <c r="EI832" s="38">
        <v>-0.13204669999999999</v>
      </c>
      <c r="EJ832" s="38">
        <v>-0.2579188</v>
      </c>
      <c r="EK832" s="38">
        <v>1.9764299999999999E-2</v>
      </c>
      <c r="EL832" s="38">
        <v>0.15993959999999999</v>
      </c>
      <c r="EM832" s="38">
        <v>0.5202582</v>
      </c>
      <c r="EN832" s="38">
        <v>5.3636799999999998E-2</v>
      </c>
      <c r="EO832" s="38">
        <v>-6.19175E-2</v>
      </c>
      <c r="EP832" s="38">
        <v>0.1344205</v>
      </c>
      <c r="EQ832" s="38">
        <v>0.24968029999999999</v>
      </c>
      <c r="ER832" s="38">
        <v>0.29443429999999998</v>
      </c>
      <c r="ES832" s="38">
        <v>0.38046920000000001</v>
      </c>
      <c r="ET832" s="38">
        <v>1.1326320000000001</v>
      </c>
      <c r="EU832" s="38">
        <v>1.1348560000000001</v>
      </c>
      <c r="EV832" s="38">
        <v>0.97560290000000005</v>
      </c>
      <c r="EW832" s="38">
        <v>0.9895545</v>
      </c>
      <c r="EX832" s="38">
        <v>1.4089739999999999</v>
      </c>
      <c r="EY832" s="38">
        <v>1.257004</v>
      </c>
      <c r="EZ832" s="38">
        <v>0.35424470000000002</v>
      </c>
      <c r="FA832" s="38">
        <v>7.7323699999999995E-2</v>
      </c>
      <c r="FB832" s="38">
        <v>87.283469999999994</v>
      </c>
      <c r="FC832" s="38">
        <v>85.799610000000001</v>
      </c>
      <c r="FD832" s="38">
        <v>83.301820000000006</v>
      </c>
      <c r="FE832" s="38">
        <v>82.225639999999999</v>
      </c>
      <c r="FF832" s="38">
        <v>80.79974</v>
      </c>
      <c r="FG832" s="38">
        <v>78.922550000000001</v>
      </c>
      <c r="FH832" s="38">
        <v>78.15258</v>
      </c>
      <c r="FI832" s="38">
        <v>78.705269999999999</v>
      </c>
      <c r="FJ832" s="38">
        <v>83.305490000000006</v>
      </c>
      <c r="FK832" s="38">
        <v>88.765690000000006</v>
      </c>
      <c r="FL832" s="38">
        <v>94.006680000000003</v>
      </c>
      <c r="FM832" s="38">
        <v>97.805660000000003</v>
      </c>
      <c r="FN832" s="38">
        <v>101.31</v>
      </c>
      <c r="FO832" s="38">
        <v>103.8015</v>
      </c>
      <c r="FP832" s="38">
        <v>105.5423</v>
      </c>
      <c r="FQ832" s="38">
        <v>106.7017</v>
      </c>
      <c r="FR832" s="38">
        <v>106.6832</v>
      </c>
      <c r="FS832" s="38">
        <v>105.06</v>
      </c>
      <c r="FT832" s="38">
        <v>101.7535</v>
      </c>
      <c r="FU832" s="38">
        <v>97.429900000000004</v>
      </c>
      <c r="FV832" s="38">
        <v>94.382490000000004</v>
      </c>
      <c r="FW832">
        <v>92.21884</v>
      </c>
      <c r="FX832">
        <v>89.535200000000003</v>
      </c>
      <c r="FY832">
        <v>86.605850000000004</v>
      </c>
      <c r="FZ832">
        <v>0.1094459</v>
      </c>
      <c r="GA832">
        <v>1.037507</v>
      </c>
      <c r="GB832">
        <v>1</v>
      </c>
    </row>
    <row r="833" spans="1:184" x14ac:dyDescent="0.3">
      <c r="A833" t="s">
        <v>279</v>
      </c>
      <c r="B833" t="s">
        <v>189</v>
      </c>
      <c r="C833" t="s">
        <v>1</v>
      </c>
      <c r="D833" t="s">
        <v>1</v>
      </c>
      <c r="E833" t="s">
        <v>1</v>
      </c>
      <c r="F833" t="s">
        <v>1</v>
      </c>
      <c r="G833" t="s">
        <v>1</v>
      </c>
      <c r="H833" s="40" t="s">
        <v>1</v>
      </c>
      <c r="I833" s="18" t="s">
        <v>1</v>
      </c>
      <c r="J833" s="38" t="s">
        <v>1</v>
      </c>
      <c r="K833" s="18" t="s">
        <v>2</v>
      </c>
      <c r="L833" s="38">
        <v>2356</v>
      </c>
      <c r="M833" s="38">
        <v>2357</v>
      </c>
      <c r="N833" s="38">
        <v>16.01943</v>
      </c>
      <c r="O833" s="38">
        <v>15.691330000000001</v>
      </c>
      <c r="P833" s="38">
        <v>15.4602</v>
      </c>
      <c r="Q833" s="38">
        <v>15.60666</v>
      </c>
      <c r="R833" s="38">
        <v>16.379930000000002</v>
      </c>
      <c r="S833" s="38">
        <v>18.65231</v>
      </c>
      <c r="T833" s="38">
        <v>20.66799</v>
      </c>
      <c r="U833" s="38">
        <v>22.32011</v>
      </c>
      <c r="V833" s="38">
        <v>23.00093</v>
      </c>
      <c r="W833" s="38">
        <v>23.007439999999999</v>
      </c>
      <c r="X833" s="38">
        <v>23.039429999999999</v>
      </c>
      <c r="Y833" s="38">
        <v>23.138719999999999</v>
      </c>
      <c r="Z833" s="38">
        <v>23.219560000000001</v>
      </c>
      <c r="AA833" s="38">
        <v>23.298500000000001</v>
      </c>
      <c r="AB833" s="38">
        <v>22.772490000000001</v>
      </c>
      <c r="AC833" s="38">
        <v>21.703530000000001</v>
      </c>
      <c r="AD833" s="38">
        <v>20.131869999999999</v>
      </c>
      <c r="AE833" s="38">
        <v>18.12313</v>
      </c>
      <c r="AF833" s="38">
        <v>17.667860000000001</v>
      </c>
      <c r="AG833" s="38">
        <v>18.171029999999998</v>
      </c>
      <c r="AH833" s="38">
        <v>18.729389999999999</v>
      </c>
      <c r="AI833" s="38">
        <v>18.650680000000001</v>
      </c>
      <c r="AJ833" s="38">
        <v>17.923120000000001</v>
      </c>
      <c r="AK833" s="38">
        <v>16.805630000000001</v>
      </c>
      <c r="AL833" s="38">
        <v>-5.2105899999999997E-2</v>
      </c>
      <c r="AM833" s="38">
        <v>-5.3973699999999999E-2</v>
      </c>
      <c r="AN833" s="38">
        <v>-7.1355500000000002E-2</v>
      </c>
      <c r="AO833" s="38">
        <v>-0.1079093</v>
      </c>
      <c r="AP833" s="38">
        <v>-0.14438390000000001</v>
      </c>
      <c r="AQ833" s="38">
        <v>-6.8670599999999998E-2</v>
      </c>
      <c r="AR833" s="38">
        <v>-0.2353933</v>
      </c>
      <c r="AS833" s="38">
        <v>-7.0838499999999999E-2</v>
      </c>
      <c r="AT833" s="38">
        <v>-0.18181249999999999</v>
      </c>
      <c r="AU833" s="38">
        <v>-0.1006514</v>
      </c>
      <c r="AV833" s="38">
        <v>-0.14026140000000001</v>
      </c>
      <c r="AW833" s="38">
        <v>-0.17478969999999999</v>
      </c>
      <c r="AX833" s="38">
        <v>-3.4334700000000003E-2</v>
      </c>
      <c r="AY833" s="38">
        <v>4.2117999999999999E-3</v>
      </c>
      <c r="AZ833" s="38">
        <v>-2.4513199999999999E-2</v>
      </c>
      <c r="BA833" s="38">
        <v>-6.9819800000000001E-2</v>
      </c>
      <c r="BB833" s="38">
        <v>0.31983129999999999</v>
      </c>
      <c r="BC833" s="38">
        <v>0.40426200000000001</v>
      </c>
      <c r="BD833" s="38">
        <v>0.44802560000000002</v>
      </c>
      <c r="BE833" s="38">
        <v>0.40402110000000002</v>
      </c>
      <c r="BF833" s="38">
        <v>0.36492340000000001</v>
      </c>
      <c r="BG833" s="38">
        <v>-0.10870489999999999</v>
      </c>
      <c r="BH833" s="38">
        <v>-0.18279309999999999</v>
      </c>
      <c r="BI833" s="38">
        <v>-0.20069229999999999</v>
      </c>
      <c r="BJ833" s="38">
        <v>3.5753800000000002E-2</v>
      </c>
      <c r="BK833" s="38">
        <v>4.2100000000000002E-3</v>
      </c>
      <c r="BL833" s="38">
        <v>-2.6410800000000002E-2</v>
      </c>
      <c r="BM833" s="38">
        <v>-5.5593700000000003E-2</v>
      </c>
      <c r="BN833" s="38">
        <v>-7.8654000000000002E-2</v>
      </c>
      <c r="BO833" s="38">
        <v>-1.6467699999999998E-2</v>
      </c>
      <c r="BP833" s="38">
        <v>-0.1228769</v>
      </c>
      <c r="BQ833" s="38">
        <v>-1.07484E-2</v>
      </c>
      <c r="BR833" s="38">
        <v>-0.12174219999999999</v>
      </c>
      <c r="BS833" s="38">
        <v>-4.7257800000000003E-2</v>
      </c>
      <c r="BT833" s="38">
        <v>-9.27423E-2</v>
      </c>
      <c r="BU833" s="38">
        <v>-0.1278039</v>
      </c>
      <c r="BV833" s="38">
        <v>2.4139999999999999E-3</v>
      </c>
      <c r="BW833" s="38">
        <v>4.4321699999999999E-2</v>
      </c>
      <c r="BX833" s="38">
        <v>2.4062E-2</v>
      </c>
      <c r="BY833" s="38">
        <v>-5.8310000000000002E-3</v>
      </c>
      <c r="BZ833" s="38">
        <v>0.41756300000000002</v>
      </c>
      <c r="CA833" s="38">
        <v>0.47592780000000001</v>
      </c>
      <c r="CB833" s="38">
        <v>0.52119680000000002</v>
      </c>
      <c r="CC833" s="38">
        <v>0.47932609999999998</v>
      </c>
      <c r="CD833" s="38">
        <v>0.44285010000000002</v>
      </c>
      <c r="CE833" s="38">
        <v>1.8175199999999999E-2</v>
      </c>
      <c r="CF833" s="38">
        <v>-8.7345599999999995E-2</v>
      </c>
      <c r="CG833" s="38">
        <v>-0.10501389999999999</v>
      </c>
      <c r="CH833" s="38">
        <v>9.6605200000000002E-2</v>
      </c>
      <c r="CI833" s="38">
        <v>4.4507900000000003E-2</v>
      </c>
      <c r="CJ833" s="38">
        <v>4.7177E-3</v>
      </c>
      <c r="CK833" s="38">
        <v>-1.9359999999999999E-2</v>
      </c>
      <c r="CL833" s="38">
        <v>-3.3129699999999998E-2</v>
      </c>
      <c r="CM833" s="38">
        <v>1.9687900000000001E-2</v>
      </c>
      <c r="CN833" s="38">
        <v>-4.4948399999999999E-2</v>
      </c>
      <c r="CO833" s="38">
        <v>3.0869799999999999E-2</v>
      </c>
      <c r="CP833" s="38">
        <v>-8.0137700000000006E-2</v>
      </c>
      <c r="CQ833" s="38">
        <v>-1.02776E-2</v>
      </c>
      <c r="CR833" s="38">
        <v>-5.9830700000000001E-2</v>
      </c>
      <c r="CS833" s="38">
        <v>-9.5261700000000005E-2</v>
      </c>
      <c r="CT833" s="38">
        <v>2.7865999999999998E-2</v>
      </c>
      <c r="CU833" s="38">
        <v>7.2101799999999994E-2</v>
      </c>
      <c r="CV833" s="38">
        <v>5.7704999999999999E-2</v>
      </c>
      <c r="CW833" s="38">
        <v>3.8487500000000001E-2</v>
      </c>
      <c r="CX833" s="38">
        <v>0.48525170000000001</v>
      </c>
      <c r="CY833" s="38">
        <v>0.52556340000000001</v>
      </c>
      <c r="CZ833" s="38">
        <v>0.57187489999999996</v>
      </c>
      <c r="DA833" s="38">
        <v>0.53148209999999996</v>
      </c>
      <c r="DB833" s="38">
        <v>0.49682189999999998</v>
      </c>
      <c r="DC833" s="38">
        <v>0.1060519</v>
      </c>
      <c r="DD833" s="38">
        <v>-2.1238900000000002E-2</v>
      </c>
      <c r="DE833" s="38">
        <v>-3.8747299999999998E-2</v>
      </c>
      <c r="DF833" s="38">
        <v>0.1574566</v>
      </c>
      <c r="DG833" s="38">
        <v>8.4805800000000001E-2</v>
      </c>
      <c r="DH833" s="38">
        <v>3.5846200000000002E-2</v>
      </c>
      <c r="DI833" s="38">
        <v>1.6873599999999999E-2</v>
      </c>
      <c r="DJ833" s="38">
        <v>1.23946E-2</v>
      </c>
      <c r="DK833" s="38">
        <v>5.5843499999999997E-2</v>
      </c>
      <c r="DL833" s="38">
        <v>3.2980099999999998E-2</v>
      </c>
      <c r="DM833" s="38">
        <v>7.2487999999999997E-2</v>
      </c>
      <c r="DN833" s="38">
        <v>-3.8533199999999997E-2</v>
      </c>
      <c r="DO833" s="38">
        <v>2.67026E-2</v>
      </c>
      <c r="DP833" s="38">
        <v>-2.6919100000000001E-2</v>
      </c>
      <c r="DQ833" s="38">
        <v>-6.2719499999999997E-2</v>
      </c>
      <c r="DR833" s="38">
        <v>5.3317999999999997E-2</v>
      </c>
      <c r="DS833" s="38">
        <v>9.9881800000000007E-2</v>
      </c>
      <c r="DT833" s="38">
        <v>9.1348100000000002E-2</v>
      </c>
      <c r="DU833" s="38">
        <v>8.2806000000000005E-2</v>
      </c>
      <c r="DV833" s="38">
        <v>0.5529404</v>
      </c>
      <c r="DW833" s="38">
        <v>0.57519889999999996</v>
      </c>
      <c r="DX833" s="38">
        <v>0.62255309999999997</v>
      </c>
      <c r="DY833" s="38">
        <v>0.58363810000000005</v>
      </c>
      <c r="DZ833" s="38">
        <v>0.55079370000000005</v>
      </c>
      <c r="EA833" s="38">
        <v>0.19392870000000001</v>
      </c>
      <c r="EB833" s="38">
        <v>4.4867700000000003E-2</v>
      </c>
      <c r="EC833" s="38">
        <v>2.7519200000000001E-2</v>
      </c>
      <c r="ED833" s="38">
        <v>0.24531639999999999</v>
      </c>
      <c r="EE833" s="38">
        <v>0.14298959999999999</v>
      </c>
      <c r="EF833" s="38">
        <v>8.0790799999999996E-2</v>
      </c>
      <c r="EG833" s="38">
        <v>6.9189299999999995E-2</v>
      </c>
      <c r="EH833" s="38">
        <v>7.8124499999999999E-2</v>
      </c>
      <c r="EI833" s="38">
        <v>0.1080464</v>
      </c>
      <c r="EJ833" s="38">
        <v>0.1454965</v>
      </c>
      <c r="EK833" s="38">
        <v>0.132578</v>
      </c>
      <c r="EL833" s="38">
        <v>2.15371E-2</v>
      </c>
      <c r="EM833" s="38">
        <v>8.0096200000000006E-2</v>
      </c>
      <c r="EN833" s="38">
        <v>2.06001E-2</v>
      </c>
      <c r="EO833" s="38">
        <v>-1.57337E-2</v>
      </c>
      <c r="EP833" s="38">
        <v>9.00667E-2</v>
      </c>
      <c r="EQ833" s="38">
        <v>0.1399917</v>
      </c>
      <c r="ER833" s="38">
        <v>0.1399232</v>
      </c>
      <c r="ES833" s="38">
        <v>0.14679490000000001</v>
      </c>
      <c r="ET833" s="38">
        <v>0.65067209999999998</v>
      </c>
      <c r="EU833" s="38">
        <v>0.64686469999999996</v>
      </c>
      <c r="EV833" s="38">
        <v>0.69572420000000001</v>
      </c>
      <c r="EW833" s="38">
        <v>0.6589431</v>
      </c>
      <c r="EX833" s="38">
        <v>0.62872050000000002</v>
      </c>
      <c r="EY833" s="38">
        <v>0.32080880000000001</v>
      </c>
      <c r="EZ833" s="38">
        <v>0.1403152</v>
      </c>
      <c r="FA833" s="38">
        <v>0.1231976</v>
      </c>
      <c r="FB833" s="38">
        <v>79.794560000000004</v>
      </c>
      <c r="FC833" s="38">
        <v>78.207179999999994</v>
      </c>
      <c r="FD833" s="38">
        <v>76.425150000000002</v>
      </c>
      <c r="FE833" s="38">
        <v>74.884209999999996</v>
      </c>
      <c r="FF833" s="38">
        <v>73.567250000000001</v>
      </c>
      <c r="FG833" s="38">
        <v>72.514449999999997</v>
      </c>
      <c r="FH833" s="38">
        <v>72.229129999999998</v>
      </c>
      <c r="FI833" s="38">
        <v>74.527820000000006</v>
      </c>
      <c r="FJ833" s="38">
        <v>78.815830000000005</v>
      </c>
      <c r="FK833" s="38">
        <v>83.369129999999998</v>
      </c>
      <c r="FL833" s="38">
        <v>87.713290000000001</v>
      </c>
      <c r="FM833" s="38">
        <v>91.742689999999996</v>
      </c>
      <c r="FN833" s="38">
        <v>95.083979999999997</v>
      </c>
      <c r="FO833" s="38">
        <v>97.734390000000005</v>
      </c>
      <c r="FP833" s="38">
        <v>99.704899999999995</v>
      </c>
      <c r="FQ833" s="38">
        <v>101.03</v>
      </c>
      <c r="FR833" s="38">
        <v>101.3938</v>
      </c>
      <c r="FS833" s="38">
        <v>100.605</v>
      </c>
      <c r="FT833" s="38">
        <v>98.665080000000003</v>
      </c>
      <c r="FU833" s="38">
        <v>95.254710000000003</v>
      </c>
      <c r="FV833" s="38">
        <v>91.312849999999997</v>
      </c>
      <c r="FW833">
        <v>87.995099999999994</v>
      </c>
      <c r="FX833">
        <v>85.23554</v>
      </c>
      <c r="FY833">
        <v>82.56523</v>
      </c>
      <c r="FZ833">
        <v>7.1659600000000004E-2</v>
      </c>
      <c r="GA833">
        <v>0.68409319999999996</v>
      </c>
      <c r="GB833">
        <v>1</v>
      </c>
    </row>
    <row r="834" spans="1:184" x14ac:dyDescent="0.3">
      <c r="A834" t="s">
        <v>280</v>
      </c>
      <c r="B834" t="s">
        <v>184</v>
      </c>
      <c r="C834" t="s">
        <v>1</v>
      </c>
      <c r="D834" t="s">
        <v>1</v>
      </c>
      <c r="E834" t="s">
        <v>1</v>
      </c>
      <c r="F834" t="s">
        <v>1</v>
      </c>
      <c r="G834" t="s">
        <v>1</v>
      </c>
      <c r="H834" s="40" t="s">
        <v>1</v>
      </c>
      <c r="I834" s="18" t="s">
        <v>1</v>
      </c>
      <c r="J834" s="38" t="s">
        <v>1</v>
      </c>
      <c r="K834" s="18">
        <v>44722</v>
      </c>
      <c r="L834" s="38">
        <v>692</v>
      </c>
      <c r="M834" s="38">
        <v>692</v>
      </c>
      <c r="N834" s="38">
        <v>175.9812</v>
      </c>
      <c r="O834" s="38">
        <v>175.261</v>
      </c>
      <c r="P834" s="38">
        <v>174.9623</v>
      </c>
      <c r="Q834" s="38">
        <v>174.1611</v>
      </c>
      <c r="R834" s="38">
        <v>174.09289999999999</v>
      </c>
      <c r="S834" s="38">
        <v>175.9838</v>
      </c>
      <c r="T834" s="38">
        <v>185.8725</v>
      </c>
      <c r="U834" s="38">
        <v>193.25579999999999</v>
      </c>
      <c r="V834" s="38">
        <v>195.8261</v>
      </c>
      <c r="W834" s="38">
        <v>197.49690000000001</v>
      </c>
      <c r="X834" s="38">
        <v>197.0308</v>
      </c>
      <c r="Y834" s="38">
        <v>196.1122</v>
      </c>
      <c r="Z834" s="38">
        <v>193.22300000000001</v>
      </c>
      <c r="AA834" s="38">
        <v>192.38030000000001</v>
      </c>
      <c r="AB834" s="38">
        <v>187.3057</v>
      </c>
      <c r="AC834" s="38">
        <v>180.50800000000001</v>
      </c>
      <c r="AD834" s="38">
        <v>173.12860000000001</v>
      </c>
      <c r="AE834" s="38">
        <v>168.7903</v>
      </c>
      <c r="AF834" s="38">
        <v>167.7379</v>
      </c>
      <c r="AG834" s="38">
        <v>167.2938</v>
      </c>
      <c r="AH834" s="38">
        <v>170.1464</v>
      </c>
      <c r="AI834" s="38">
        <v>170.98910000000001</v>
      </c>
      <c r="AJ834" s="38">
        <v>170.04689999999999</v>
      </c>
      <c r="AK834" s="38">
        <v>168.637</v>
      </c>
      <c r="AL834" s="38">
        <v>-3.2699859999999998</v>
      </c>
      <c r="AM834" s="38">
        <v>-2.9722789999999999</v>
      </c>
      <c r="AN834" s="38">
        <v>-1.7441390000000001</v>
      </c>
      <c r="AO834" s="38">
        <v>-0.83521250000000002</v>
      </c>
      <c r="AP834" s="38">
        <v>0.607379</v>
      </c>
      <c r="AQ834" s="38">
        <v>-2.3358680000000001</v>
      </c>
      <c r="AR834" s="38">
        <v>-1.443344</v>
      </c>
      <c r="AS834" s="38">
        <v>-1.6646449999999999</v>
      </c>
      <c r="AT834" s="38">
        <v>-0.10771169999999999</v>
      </c>
      <c r="AU834" s="38">
        <v>0.9353612</v>
      </c>
      <c r="AV834" s="38">
        <v>0.9532872</v>
      </c>
      <c r="AW834" s="38">
        <v>-1.6304369999999999</v>
      </c>
      <c r="AX834" s="38">
        <v>-2.1380759999999999</v>
      </c>
      <c r="AY834" s="38">
        <v>0.14002719999999999</v>
      </c>
      <c r="AZ834" s="38">
        <v>-4.1906749999999997</v>
      </c>
      <c r="BA834" s="38">
        <v>-5.2162290000000002</v>
      </c>
      <c r="BB834" s="38">
        <v>-6.4409280000000004</v>
      </c>
      <c r="BC834" s="38">
        <v>-5.8941689999999998</v>
      </c>
      <c r="BD834" s="38">
        <v>-5.700145</v>
      </c>
      <c r="BE834" s="38">
        <v>-4.286378</v>
      </c>
      <c r="BF834" s="38">
        <v>-4.6264159999999999</v>
      </c>
      <c r="BG834" s="38">
        <v>-5.8582650000000003</v>
      </c>
      <c r="BH834" s="38">
        <v>-5.809183</v>
      </c>
      <c r="BI834" s="38">
        <v>-6.2568739999999998</v>
      </c>
      <c r="BJ834" s="38">
        <v>-2.5056379999999998</v>
      </c>
      <c r="BK834" s="38">
        <v>-2.282327</v>
      </c>
      <c r="BL834" s="38">
        <v>-1.1092820000000001</v>
      </c>
      <c r="BM834" s="38">
        <v>-0.19619339999999999</v>
      </c>
      <c r="BN834" s="38">
        <v>1.1062719999999999</v>
      </c>
      <c r="BO834" s="38">
        <v>-1.8769370000000001</v>
      </c>
      <c r="BP834" s="38">
        <v>-0.55620599999999998</v>
      </c>
      <c r="BQ834" s="38">
        <v>-0.8102279</v>
      </c>
      <c r="BR834" s="38">
        <v>0.69673510000000005</v>
      </c>
      <c r="BS834" s="38">
        <v>1.665861</v>
      </c>
      <c r="BT834" s="38">
        <v>1.7098340000000001</v>
      </c>
      <c r="BU834" s="38">
        <v>-0.84739140000000002</v>
      </c>
      <c r="BV834" s="38">
        <v>-1.6456869999999999</v>
      </c>
      <c r="BW834" s="38">
        <v>0.60301769999999999</v>
      </c>
      <c r="BX834" s="38">
        <v>-3.0640230000000002</v>
      </c>
      <c r="BY834" s="38">
        <v>-3.9212669999999998</v>
      </c>
      <c r="BZ834" s="38">
        <v>-4.6952610000000004</v>
      </c>
      <c r="CA834" s="38">
        <v>-4.093013</v>
      </c>
      <c r="CB834" s="38">
        <v>-3.9555630000000002</v>
      </c>
      <c r="CC834" s="38">
        <v>-2.8897490000000001</v>
      </c>
      <c r="CD834" s="38">
        <v>-3.0281419999999999</v>
      </c>
      <c r="CE834" s="38">
        <v>-4.293374</v>
      </c>
      <c r="CF834" s="38">
        <v>-4.2469979999999996</v>
      </c>
      <c r="CG834" s="38">
        <v>-4.6642029999999997</v>
      </c>
      <c r="CH834" s="38">
        <v>-1.976254</v>
      </c>
      <c r="CI834" s="38">
        <v>-1.804468</v>
      </c>
      <c r="CJ834" s="38">
        <v>-0.66958090000000003</v>
      </c>
      <c r="CK834" s="38">
        <v>0.24638930000000001</v>
      </c>
      <c r="CL834" s="38">
        <v>1.451803</v>
      </c>
      <c r="CM834" s="38">
        <v>-1.5590820000000001</v>
      </c>
      <c r="CN834" s="38">
        <v>5.8222799999999998E-2</v>
      </c>
      <c r="CO834" s="38">
        <v>-0.21846119999999999</v>
      </c>
      <c r="CP834" s="38">
        <v>1.2538929999999999</v>
      </c>
      <c r="CQ834" s="38">
        <v>2.1718030000000002</v>
      </c>
      <c r="CR834" s="38">
        <v>2.233816</v>
      </c>
      <c r="CS834" s="38">
        <v>-0.3050562</v>
      </c>
      <c r="CT834" s="38">
        <v>-1.304659</v>
      </c>
      <c r="CU834" s="38">
        <v>0.92368360000000005</v>
      </c>
      <c r="CV834" s="38">
        <v>-2.2837070000000002</v>
      </c>
      <c r="CW834" s="38">
        <v>-3.0243799999999998</v>
      </c>
      <c r="CX834" s="38">
        <v>-3.4862169999999999</v>
      </c>
      <c r="CY834" s="38">
        <v>-2.845539</v>
      </c>
      <c r="CZ834" s="38">
        <v>-2.7472720000000002</v>
      </c>
      <c r="DA834" s="38">
        <v>-1.9224479999999999</v>
      </c>
      <c r="DB834" s="38">
        <v>-1.9211830000000001</v>
      </c>
      <c r="DC834" s="38">
        <v>-3.2095349999999998</v>
      </c>
      <c r="DD834" s="38">
        <v>-3.1650339999999999</v>
      </c>
      <c r="DE834" s="38">
        <v>-3.561124</v>
      </c>
      <c r="DF834" s="38">
        <v>-1.446869</v>
      </c>
      <c r="DG834" s="38">
        <v>-1.3266089999999999</v>
      </c>
      <c r="DH834" s="38">
        <v>-0.22988030000000001</v>
      </c>
      <c r="DI834" s="38">
        <v>0.68897209999999998</v>
      </c>
      <c r="DJ834" s="38">
        <v>1.7973349999999999</v>
      </c>
      <c r="DK834" s="38">
        <v>-1.2412270000000001</v>
      </c>
      <c r="DL834" s="38">
        <v>0.67265160000000002</v>
      </c>
      <c r="DM834" s="38">
        <v>0.37330560000000002</v>
      </c>
      <c r="DN834" s="38">
        <v>1.81105</v>
      </c>
      <c r="DO834" s="38">
        <v>2.677746</v>
      </c>
      <c r="DP834" s="38">
        <v>2.7577980000000002</v>
      </c>
      <c r="DQ834" s="38">
        <v>0.23727889999999999</v>
      </c>
      <c r="DR834" s="38">
        <v>-0.96363189999999999</v>
      </c>
      <c r="DS834" s="38">
        <v>1.2443489999999999</v>
      </c>
      <c r="DT834" s="38">
        <v>-1.5033909999999999</v>
      </c>
      <c r="DU834" s="38">
        <v>-2.1274929999999999</v>
      </c>
      <c r="DV834" s="38">
        <v>-2.2771729999999999</v>
      </c>
      <c r="DW834" s="38">
        <v>-1.5980639999999999</v>
      </c>
      <c r="DX834" s="38">
        <v>-1.53898</v>
      </c>
      <c r="DY834" s="38">
        <v>-0.95514730000000003</v>
      </c>
      <c r="DZ834" s="38">
        <v>-0.81422380000000005</v>
      </c>
      <c r="EA834" s="38">
        <v>-2.1256949999999999</v>
      </c>
      <c r="EB834" s="38">
        <v>-2.0830690000000001</v>
      </c>
      <c r="EC834" s="38">
        <v>-2.4580449999999998</v>
      </c>
      <c r="ED834" s="38">
        <v>-0.68252120000000005</v>
      </c>
      <c r="EE834" s="38">
        <v>-0.63665720000000003</v>
      </c>
      <c r="EF834" s="38">
        <v>0.40497759999999999</v>
      </c>
      <c r="EG834" s="38">
        <v>1.3279909999999999</v>
      </c>
      <c r="EH834" s="38">
        <v>2.2962280000000002</v>
      </c>
      <c r="EI834" s="38">
        <v>-0.78229559999999998</v>
      </c>
      <c r="EJ834" s="38">
        <v>1.5597890000000001</v>
      </c>
      <c r="EK834" s="38">
        <v>1.2277229999999999</v>
      </c>
      <c r="EL834" s="38">
        <v>2.615497</v>
      </c>
      <c r="EM834" s="38">
        <v>3.4082460000000001</v>
      </c>
      <c r="EN834" s="38">
        <v>3.5143450000000001</v>
      </c>
      <c r="EO834" s="38">
        <v>1.0203249999999999</v>
      </c>
      <c r="EP834" s="38">
        <v>-0.47124250000000001</v>
      </c>
      <c r="EQ834" s="38">
        <v>1.7073400000000001</v>
      </c>
      <c r="ER834" s="38">
        <v>-0.3767392</v>
      </c>
      <c r="ES834" s="38">
        <v>-0.8325304</v>
      </c>
      <c r="ET834" s="38">
        <v>-0.53150529999999996</v>
      </c>
      <c r="EU834" s="38">
        <v>0.20309160000000001</v>
      </c>
      <c r="EV834" s="38">
        <v>0.20560100000000001</v>
      </c>
      <c r="EW834" s="38">
        <v>0.44148150000000003</v>
      </c>
      <c r="EX834" s="38">
        <v>0.78404949999999995</v>
      </c>
      <c r="EY834" s="38">
        <v>-0.56080379999999996</v>
      </c>
      <c r="EZ834" s="38">
        <v>-0.52088389999999996</v>
      </c>
      <c r="FA834" s="38">
        <v>-0.86537410000000003</v>
      </c>
      <c r="FB834" s="38">
        <v>82.058679999999995</v>
      </c>
      <c r="FC834" s="38">
        <v>80.28725</v>
      </c>
      <c r="FD834" s="38">
        <v>77.603260000000006</v>
      </c>
      <c r="FE834" s="38">
        <v>75.388199999999998</v>
      </c>
      <c r="FF834" s="38">
        <v>74.099860000000007</v>
      </c>
      <c r="FG834" s="38">
        <v>73.45626</v>
      </c>
      <c r="FH834" s="38">
        <v>73.976950000000002</v>
      </c>
      <c r="FI834" s="38">
        <v>77.728219999999993</v>
      </c>
      <c r="FJ834" s="38">
        <v>82.514709999999994</v>
      </c>
      <c r="FK834" s="38">
        <v>85.577160000000006</v>
      </c>
      <c r="FL834" s="38">
        <v>88.749009999999998</v>
      </c>
      <c r="FM834" s="38">
        <v>91.901439999999994</v>
      </c>
      <c r="FN834" s="38">
        <v>94.243799999999993</v>
      </c>
      <c r="FO834" s="38">
        <v>96.554950000000005</v>
      </c>
      <c r="FP834" s="38">
        <v>98.063519999999997</v>
      </c>
      <c r="FQ834" s="38">
        <v>99.927850000000007</v>
      </c>
      <c r="FR834" s="38">
        <v>100.6401</v>
      </c>
      <c r="FS834" s="38">
        <v>101.09180000000001</v>
      </c>
      <c r="FT834" s="38">
        <v>99.981700000000004</v>
      </c>
      <c r="FU834" s="38">
        <v>98.661879999999996</v>
      </c>
      <c r="FV834" s="38">
        <v>95.987970000000004</v>
      </c>
      <c r="FW834">
        <v>93.466539999999995</v>
      </c>
      <c r="FX834">
        <v>90.402109999999993</v>
      </c>
      <c r="FY834">
        <v>87.25873</v>
      </c>
      <c r="FZ834">
        <v>2.110665</v>
      </c>
      <c r="GA834">
        <v>16.823270000000001</v>
      </c>
      <c r="GB834">
        <v>1</v>
      </c>
    </row>
    <row r="835" spans="1:184" x14ac:dyDescent="0.3">
      <c r="A835" t="s">
        <v>280</v>
      </c>
      <c r="B835" t="s">
        <v>184</v>
      </c>
      <c r="C835" t="s">
        <v>1</v>
      </c>
      <c r="D835" t="s">
        <v>1</v>
      </c>
      <c r="E835" t="s">
        <v>1</v>
      </c>
      <c r="F835" t="s">
        <v>1</v>
      </c>
      <c r="G835" t="s">
        <v>1</v>
      </c>
      <c r="H835" s="40" t="s">
        <v>1</v>
      </c>
      <c r="I835" s="18" t="s">
        <v>1</v>
      </c>
      <c r="J835" s="38" t="s">
        <v>1</v>
      </c>
      <c r="K835" s="18">
        <v>44739</v>
      </c>
      <c r="L835" s="38">
        <v>687</v>
      </c>
      <c r="M835" s="38">
        <v>687</v>
      </c>
      <c r="N835" s="38">
        <v>135.4684</v>
      </c>
      <c r="O835" s="38">
        <v>134.9965</v>
      </c>
      <c r="P835" s="38">
        <v>133.738</v>
      </c>
      <c r="Q835" s="38">
        <v>131.86519999999999</v>
      </c>
      <c r="R835" s="38">
        <v>133.21379999999999</v>
      </c>
      <c r="S835" s="38">
        <v>139.2175</v>
      </c>
      <c r="T835" s="38">
        <v>158.07040000000001</v>
      </c>
      <c r="U835" s="38">
        <v>177.28110000000001</v>
      </c>
      <c r="V835" s="38">
        <v>184.4316</v>
      </c>
      <c r="W835" s="38">
        <v>187.65899999999999</v>
      </c>
      <c r="X835" s="38">
        <v>191.69370000000001</v>
      </c>
      <c r="Y835" s="38">
        <v>193.4238</v>
      </c>
      <c r="Z835" s="38">
        <v>192.4605</v>
      </c>
      <c r="AA835" s="38">
        <v>192.79509999999999</v>
      </c>
      <c r="AB835" s="38">
        <v>190.446</v>
      </c>
      <c r="AC835" s="38">
        <v>184.23599999999999</v>
      </c>
      <c r="AD835" s="38">
        <v>175.7911</v>
      </c>
      <c r="AE835" s="38">
        <v>170.6825</v>
      </c>
      <c r="AF835" s="38">
        <v>169.51939999999999</v>
      </c>
      <c r="AG835" s="38">
        <v>168.6156</v>
      </c>
      <c r="AH835" s="38">
        <v>169.54589999999999</v>
      </c>
      <c r="AI835" s="38">
        <v>172.51259999999999</v>
      </c>
      <c r="AJ835" s="38">
        <v>170.8818</v>
      </c>
      <c r="AK835" s="38">
        <v>170.3879</v>
      </c>
      <c r="AL835" s="38">
        <v>1.073089</v>
      </c>
      <c r="AM835" s="38">
        <v>1.714696</v>
      </c>
      <c r="AN835" s="38">
        <v>0.86275990000000002</v>
      </c>
      <c r="AO835" s="38">
        <v>-7.5033500000000003E-2</v>
      </c>
      <c r="AP835" s="38">
        <v>-0.98625240000000003</v>
      </c>
      <c r="AQ835" s="38">
        <v>-1.7403740000000001</v>
      </c>
      <c r="AR835" s="38">
        <v>-1.791434</v>
      </c>
      <c r="AS835" s="38">
        <v>-1.494113</v>
      </c>
      <c r="AT835" s="38">
        <v>-5.5356670000000001</v>
      </c>
      <c r="AU835" s="38">
        <v>-5.0132880000000002</v>
      </c>
      <c r="AV835" s="38">
        <v>-3.330276</v>
      </c>
      <c r="AW835" s="38">
        <v>-1.6014299999999999</v>
      </c>
      <c r="AX835" s="38">
        <v>-2.3593899999999999</v>
      </c>
      <c r="AY835" s="38">
        <v>0.39735480000000001</v>
      </c>
      <c r="AZ835" s="38">
        <v>2.7986789999999999</v>
      </c>
      <c r="BA835" s="38">
        <v>4.1105200000000002</v>
      </c>
      <c r="BB835" s="38">
        <v>4.0126670000000004</v>
      </c>
      <c r="BC835" s="38">
        <v>4.9199400000000004</v>
      </c>
      <c r="BD835" s="38">
        <v>4.5709999999999997</v>
      </c>
      <c r="BE835" s="38">
        <v>4.0282140000000002</v>
      </c>
      <c r="BF835" s="38">
        <v>2.4915579999999999</v>
      </c>
      <c r="BG835" s="38">
        <v>1.655143</v>
      </c>
      <c r="BH835" s="38">
        <v>-0.52404329999999999</v>
      </c>
      <c r="BI835" s="38">
        <v>-2.4841160000000002</v>
      </c>
      <c r="BJ835" s="38">
        <v>1.725684</v>
      </c>
      <c r="BK835" s="38">
        <v>2.6431100000000001</v>
      </c>
      <c r="BL835" s="38">
        <v>1.610552</v>
      </c>
      <c r="BM835" s="38">
        <v>0.68651839999999997</v>
      </c>
      <c r="BN835" s="38">
        <v>-0.51489549999999995</v>
      </c>
      <c r="BO835" s="38">
        <v>-1.3119559999999999</v>
      </c>
      <c r="BP835" s="38">
        <v>-0.66312420000000005</v>
      </c>
      <c r="BQ835" s="38">
        <v>-0.6201719</v>
      </c>
      <c r="BR835" s="38">
        <v>-4.5825639999999996</v>
      </c>
      <c r="BS835" s="38">
        <v>-4.2479990000000001</v>
      </c>
      <c r="BT835" s="38">
        <v>-2.7518389999999999</v>
      </c>
      <c r="BU835" s="38">
        <v>-1.23556</v>
      </c>
      <c r="BV835" s="38">
        <v>-2.0788489999999999</v>
      </c>
      <c r="BW835" s="38">
        <v>0.78073009999999998</v>
      </c>
      <c r="BX835" s="38">
        <v>3.312252</v>
      </c>
      <c r="BY835" s="38">
        <v>4.6429450000000001</v>
      </c>
      <c r="BZ835" s="38">
        <v>4.6454570000000004</v>
      </c>
      <c r="CA835" s="38">
        <v>5.8209239999999998</v>
      </c>
      <c r="CB835" s="38">
        <v>5.6438509999999997</v>
      </c>
      <c r="CC835" s="38">
        <v>5.0815780000000004</v>
      </c>
      <c r="CD835" s="38">
        <v>3.5474049999999999</v>
      </c>
      <c r="CE835" s="38">
        <v>2.707284</v>
      </c>
      <c r="CF835" s="38">
        <v>0.74221329999999996</v>
      </c>
      <c r="CG835" s="38">
        <v>-0.93419810000000003</v>
      </c>
      <c r="CH835" s="38">
        <v>2.1776689999999999</v>
      </c>
      <c r="CI835" s="38">
        <v>3.2861259999999999</v>
      </c>
      <c r="CJ835" s="38">
        <v>2.1284709999999998</v>
      </c>
      <c r="CK835" s="38">
        <v>1.213967</v>
      </c>
      <c r="CL835" s="38">
        <v>-0.1884352</v>
      </c>
      <c r="CM835" s="38">
        <v>-1.0152350000000001</v>
      </c>
      <c r="CN835" s="38">
        <v>0.1183399</v>
      </c>
      <c r="CO835" s="38">
        <v>-1.48827E-2</v>
      </c>
      <c r="CP835" s="38">
        <v>-3.922447</v>
      </c>
      <c r="CQ835" s="38">
        <v>-3.7179630000000001</v>
      </c>
      <c r="CR835" s="38">
        <v>-2.351216</v>
      </c>
      <c r="CS835" s="38">
        <v>-0.98215870000000005</v>
      </c>
      <c r="CT835" s="38">
        <v>-1.884547</v>
      </c>
      <c r="CU835" s="38">
        <v>1.0462549999999999</v>
      </c>
      <c r="CV835" s="38">
        <v>3.667951</v>
      </c>
      <c r="CW835" s="38">
        <v>5.0117019999999997</v>
      </c>
      <c r="CX835" s="38">
        <v>5.0837250000000003</v>
      </c>
      <c r="CY835" s="38">
        <v>6.4449420000000002</v>
      </c>
      <c r="CZ835" s="38">
        <v>6.3869049999999996</v>
      </c>
      <c r="DA835" s="38">
        <v>5.811134</v>
      </c>
      <c r="DB835" s="38">
        <v>4.2786819999999999</v>
      </c>
      <c r="DC835" s="38">
        <v>3.4359929999999999</v>
      </c>
      <c r="DD835" s="38">
        <v>1.619219</v>
      </c>
      <c r="DE835" s="38">
        <v>0.13927049999999999</v>
      </c>
      <c r="DF835" s="38">
        <v>2.6296539999999999</v>
      </c>
      <c r="DG835" s="38">
        <v>3.9291429999999998</v>
      </c>
      <c r="DH835" s="38">
        <v>2.6463890000000001</v>
      </c>
      <c r="DI835" s="38">
        <v>1.7414149999999999</v>
      </c>
      <c r="DJ835" s="38">
        <v>0.13802519999999999</v>
      </c>
      <c r="DK835" s="38">
        <v>-0.71851359999999997</v>
      </c>
      <c r="DL835" s="38">
        <v>0.89980389999999999</v>
      </c>
      <c r="DM835" s="38">
        <v>0.5904066</v>
      </c>
      <c r="DN835" s="38">
        <v>-3.26233</v>
      </c>
      <c r="DO835" s="38">
        <v>-3.1879270000000002</v>
      </c>
      <c r="DP835" s="38">
        <v>-1.9505920000000001</v>
      </c>
      <c r="DQ835" s="38">
        <v>-0.72875769999999995</v>
      </c>
      <c r="DR835" s="38">
        <v>-1.6902459999999999</v>
      </c>
      <c r="DS835" s="38">
        <v>1.311779</v>
      </c>
      <c r="DT835" s="38">
        <v>4.0236510000000001</v>
      </c>
      <c r="DU835" s="38">
        <v>5.380458</v>
      </c>
      <c r="DV835" s="38">
        <v>5.5219930000000002</v>
      </c>
      <c r="DW835" s="38">
        <v>7.0689609999999998</v>
      </c>
      <c r="DX835" s="38">
        <v>7.1299580000000002</v>
      </c>
      <c r="DY835" s="38">
        <v>6.5406899999999997</v>
      </c>
      <c r="DZ835" s="38">
        <v>5.0099590000000003</v>
      </c>
      <c r="EA835" s="38">
        <v>4.1647030000000003</v>
      </c>
      <c r="EB835" s="38">
        <v>2.4962240000000002</v>
      </c>
      <c r="EC835" s="38">
        <v>1.212739</v>
      </c>
      <c r="ED835" s="38">
        <v>3.2822490000000002</v>
      </c>
      <c r="EE835" s="38">
        <v>4.8575569999999999</v>
      </c>
      <c r="EF835" s="38">
        <v>3.3941819999999998</v>
      </c>
      <c r="EG835" s="38">
        <v>2.5029669999999999</v>
      </c>
      <c r="EH835" s="38">
        <v>0.60938210000000004</v>
      </c>
      <c r="EI835" s="38">
        <v>-0.29009560000000001</v>
      </c>
      <c r="EJ835" s="38">
        <v>2.028114</v>
      </c>
      <c r="EK835" s="38">
        <v>1.464348</v>
      </c>
      <c r="EL835" s="38">
        <v>-2.3092269999999999</v>
      </c>
      <c r="EM835" s="38">
        <v>-2.4226380000000001</v>
      </c>
      <c r="EN835" s="38">
        <v>-1.372155</v>
      </c>
      <c r="EO835" s="38">
        <v>-0.36288700000000002</v>
      </c>
      <c r="EP835" s="38">
        <v>-1.409705</v>
      </c>
      <c r="EQ835" s="38">
        <v>1.695155</v>
      </c>
      <c r="ER835" s="38">
        <v>4.5372240000000001</v>
      </c>
      <c r="ES835" s="38">
        <v>5.9128829999999999</v>
      </c>
      <c r="ET835" s="38">
        <v>6.1547830000000001</v>
      </c>
      <c r="EU835" s="38">
        <v>7.9699439999999999</v>
      </c>
      <c r="EV835" s="38">
        <v>8.2028090000000002</v>
      </c>
      <c r="EW835" s="38">
        <v>7.5940529999999997</v>
      </c>
      <c r="EX835" s="38">
        <v>6.0658070000000004</v>
      </c>
      <c r="EY835" s="38">
        <v>5.216844</v>
      </c>
      <c r="EZ835" s="38">
        <v>3.7624810000000002</v>
      </c>
      <c r="FA835" s="38">
        <v>2.7626569999999999</v>
      </c>
      <c r="FB835" s="38">
        <v>83.024550000000005</v>
      </c>
      <c r="FC835" s="38">
        <v>81.02046</v>
      </c>
      <c r="FD835" s="38">
        <v>78.748279999999994</v>
      </c>
      <c r="FE835" s="38">
        <v>76.564480000000003</v>
      </c>
      <c r="FF835" s="38">
        <v>75.268219999999999</v>
      </c>
      <c r="FG835" s="38">
        <v>73.466579999999993</v>
      </c>
      <c r="FH835" s="38">
        <v>73.511759999999995</v>
      </c>
      <c r="FI835" s="38">
        <v>76.779060000000001</v>
      </c>
      <c r="FJ835" s="38">
        <v>81.645340000000004</v>
      </c>
      <c r="FK835" s="38">
        <v>85.653970000000001</v>
      </c>
      <c r="FL835" s="38">
        <v>89.603380000000001</v>
      </c>
      <c r="FM835" s="38">
        <v>93.476470000000006</v>
      </c>
      <c r="FN835" s="38">
        <v>96.634330000000006</v>
      </c>
      <c r="FO835" s="38">
        <v>99.347049999999996</v>
      </c>
      <c r="FP835" s="38">
        <v>101.3922</v>
      </c>
      <c r="FQ835" s="38">
        <v>103.1006</v>
      </c>
      <c r="FR835" s="38">
        <v>103.6018</v>
      </c>
      <c r="FS835" s="38">
        <v>103.7418</v>
      </c>
      <c r="FT835" s="38">
        <v>102.6007</v>
      </c>
      <c r="FU835" s="38">
        <v>100.4178</v>
      </c>
      <c r="FV835" s="38">
        <v>96.505390000000006</v>
      </c>
      <c r="FW835">
        <v>93.173450000000003</v>
      </c>
      <c r="FX835">
        <v>89.891869999999997</v>
      </c>
      <c r="FY835">
        <v>86.838220000000007</v>
      </c>
      <c r="FZ835">
        <v>1.0817749999999999</v>
      </c>
      <c r="GA835">
        <v>9.3276289999999999</v>
      </c>
      <c r="GB835">
        <v>1</v>
      </c>
    </row>
    <row r="836" spans="1:184" x14ac:dyDescent="0.3">
      <c r="A836" t="s">
        <v>280</v>
      </c>
      <c r="B836" t="s">
        <v>184</v>
      </c>
      <c r="C836" t="s">
        <v>1</v>
      </c>
      <c r="D836" t="s">
        <v>1</v>
      </c>
      <c r="E836" t="s">
        <v>1</v>
      </c>
      <c r="F836" t="s">
        <v>1</v>
      </c>
      <c r="G836" t="s">
        <v>1</v>
      </c>
      <c r="H836" s="40" t="s">
        <v>1</v>
      </c>
      <c r="I836" s="18" t="s">
        <v>1</v>
      </c>
      <c r="J836" s="38" t="s">
        <v>1</v>
      </c>
      <c r="K836" s="18">
        <v>44753</v>
      </c>
      <c r="L836" s="38">
        <v>678</v>
      </c>
      <c r="M836" s="38">
        <v>678</v>
      </c>
      <c r="N836" s="38">
        <v>129.196</v>
      </c>
      <c r="O836" s="38">
        <v>128.6549</v>
      </c>
      <c r="P836" s="38">
        <v>127.7869</v>
      </c>
      <c r="Q836" s="38">
        <v>126.8159</v>
      </c>
      <c r="R836" s="38">
        <v>127.8399</v>
      </c>
      <c r="S836" s="38">
        <v>133.08260000000001</v>
      </c>
      <c r="T836" s="38">
        <v>152.9539</v>
      </c>
      <c r="U836" s="38">
        <v>173.43279999999999</v>
      </c>
      <c r="V836" s="38">
        <v>181.84020000000001</v>
      </c>
      <c r="W836" s="38">
        <v>186.386</v>
      </c>
      <c r="X836" s="38">
        <v>192.2011</v>
      </c>
      <c r="Y836" s="38">
        <v>195.22110000000001</v>
      </c>
      <c r="Z836" s="38">
        <v>193.82919999999999</v>
      </c>
      <c r="AA836" s="38">
        <v>194.63380000000001</v>
      </c>
      <c r="AB836" s="38">
        <v>191.52189999999999</v>
      </c>
      <c r="AC836" s="38">
        <v>184.09690000000001</v>
      </c>
      <c r="AD836" s="38">
        <v>174.59039999999999</v>
      </c>
      <c r="AE836" s="38">
        <v>169.90780000000001</v>
      </c>
      <c r="AF836" s="38">
        <v>168.64879999999999</v>
      </c>
      <c r="AG836" s="38">
        <v>167.7646</v>
      </c>
      <c r="AH836" s="38">
        <v>169.18770000000001</v>
      </c>
      <c r="AI836" s="38">
        <v>171.93559999999999</v>
      </c>
      <c r="AJ836" s="38">
        <v>170.7313</v>
      </c>
      <c r="AK836" s="38">
        <v>169.62469999999999</v>
      </c>
      <c r="AL836" s="38">
        <v>-0.35773860000000002</v>
      </c>
      <c r="AM836" s="38">
        <v>-0.45175660000000001</v>
      </c>
      <c r="AN836" s="38">
        <v>-0.33938469999999998</v>
      </c>
      <c r="AO836" s="38">
        <v>-0.25453389999999998</v>
      </c>
      <c r="AP836" s="38">
        <v>-0.2810183</v>
      </c>
      <c r="AQ836" s="38">
        <v>-2.8455859999999999</v>
      </c>
      <c r="AR836" s="38">
        <v>-2.7025649999999999</v>
      </c>
      <c r="AS836" s="38">
        <v>-1.6289309999999999</v>
      </c>
      <c r="AT836" s="38">
        <v>-2.8409629999999999</v>
      </c>
      <c r="AU836" s="38">
        <v>-4.2308649999999997</v>
      </c>
      <c r="AV836" s="38">
        <v>-1.366044</v>
      </c>
      <c r="AW836" s="38">
        <v>0.46650920000000001</v>
      </c>
      <c r="AX836" s="38">
        <v>-0.55935699999999999</v>
      </c>
      <c r="AY836" s="38">
        <v>-1.084071</v>
      </c>
      <c r="AZ836" s="38">
        <v>-2.4565640000000002</v>
      </c>
      <c r="BA836" s="38">
        <v>-3.8163070000000001</v>
      </c>
      <c r="BB836" s="38">
        <v>-0.55711560000000004</v>
      </c>
      <c r="BC836" s="38">
        <v>1.0002</v>
      </c>
      <c r="BD836" s="38">
        <v>-0.75072130000000004</v>
      </c>
      <c r="BE836" s="38">
        <v>-2.0007190000000001</v>
      </c>
      <c r="BF836" s="38">
        <v>-2.1412300000000002</v>
      </c>
      <c r="BG836" s="38">
        <v>-3.3252329999999999</v>
      </c>
      <c r="BH836" s="38">
        <v>-3.1781199999999998</v>
      </c>
      <c r="BI836" s="38">
        <v>-3.0478930000000002</v>
      </c>
      <c r="BJ836" s="38">
        <v>0.45940209999999998</v>
      </c>
      <c r="BK836" s="38">
        <v>0.61848709999999996</v>
      </c>
      <c r="BL836" s="38">
        <v>0.54362869999999996</v>
      </c>
      <c r="BM836" s="38">
        <v>0.69794500000000004</v>
      </c>
      <c r="BN836" s="38">
        <v>0.29101149999999998</v>
      </c>
      <c r="BO836" s="38">
        <v>-2.2775530000000002</v>
      </c>
      <c r="BP836" s="38">
        <v>-1.378593</v>
      </c>
      <c r="BQ836" s="38">
        <v>-0.63072039999999996</v>
      </c>
      <c r="BR836" s="38">
        <v>-1.8773580000000001</v>
      </c>
      <c r="BS836" s="38">
        <v>-3.4588109999999999</v>
      </c>
      <c r="BT836" s="38">
        <v>-0.62716139999999998</v>
      </c>
      <c r="BU836" s="38">
        <v>0.89998849999999997</v>
      </c>
      <c r="BV836" s="38">
        <v>-0.2503782</v>
      </c>
      <c r="BW836" s="38">
        <v>-0.61694530000000003</v>
      </c>
      <c r="BX836" s="38">
        <v>-1.7636069999999999</v>
      </c>
      <c r="BY836" s="38">
        <v>-3.0700729999999998</v>
      </c>
      <c r="BZ836" s="38">
        <v>0.35232089999999999</v>
      </c>
      <c r="CA836" s="38">
        <v>2.1011639999999998</v>
      </c>
      <c r="CB836" s="38">
        <v>0.55620749999999997</v>
      </c>
      <c r="CC836" s="38">
        <v>-0.82009359999999998</v>
      </c>
      <c r="CD836" s="38">
        <v>-0.88756559999999995</v>
      </c>
      <c r="CE836" s="38">
        <v>-2.0880860000000001</v>
      </c>
      <c r="CF836" s="38">
        <v>-1.6860919999999999</v>
      </c>
      <c r="CG836" s="38">
        <v>-1.1733020000000001</v>
      </c>
      <c r="CH836" s="38">
        <v>1.0253509999999999</v>
      </c>
      <c r="CI836" s="38">
        <v>1.3597349999999999</v>
      </c>
      <c r="CJ836" s="38">
        <v>1.1552009999999999</v>
      </c>
      <c r="CK836" s="38">
        <v>1.357629</v>
      </c>
      <c r="CL836" s="38">
        <v>0.68719759999999996</v>
      </c>
      <c r="CM836" s="38">
        <v>-1.8841349999999999</v>
      </c>
      <c r="CN836" s="38">
        <v>-0.46161340000000001</v>
      </c>
      <c r="CO836" s="38">
        <v>6.0637099999999999E-2</v>
      </c>
      <c r="CP836" s="38">
        <v>-1.2099679999999999</v>
      </c>
      <c r="CQ836" s="38">
        <v>-2.9240889999999999</v>
      </c>
      <c r="CR836" s="38">
        <v>-0.11541360000000001</v>
      </c>
      <c r="CS836" s="38">
        <v>1.200215</v>
      </c>
      <c r="CT836" s="38">
        <v>-3.63804E-2</v>
      </c>
      <c r="CU836" s="38">
        <v>-0.2934155</v>
      </c>
      <c r="CV836" s="38">
        <v>-1.2836669999999999</v>
      </c>
      <c r="CW836" s="38">
        <v>-2.5532330000000001</v>
      </c>
      <c r="CX836" s="38">
        <v>0.98219380000000001</v>
      </c>
      <c r="CY836" s="38">
        <v>2.8636879999999998</v>
      </c>
      <c r="CZ836" s="38">
        <v>1.4613830000000001</v>
      </c>
      <c r="DA836" s="38">
        <v>-2.3960000000000001E-3</v>
      </c>
      <c r="DB836" s="38">
        <v>-1.9281099999999999E-2</v>
      </c>
      <c r="DC836" s="38">
        <v>-1.2312419999999999</v>
      </c>
      <c r="DD836" s="38">
        <v>-0.6527172</v>
      </c>
      <c r="DE836" s="38">
        <v>0.12503310000000001</v>
      </c>
      <c r="DF836" s="38">
        <v>1.5912999999999999</v>
      </c>
      <c r="DG836" s="38">
        <v>2.1009820000000001</v>
      </c>
      <c r="DH836" s="38">
        <v>1.7667729999999999</v>
      </c>
      <c r="DI836" s="38">
        <v>2.0173130000000001</v>
      </c>
      <c r="DJ836" s="38">
        <v>1.0833839999999999</v>
      </c>
      <c r="DK836" s="38">
        <v>-1.4907170000000001</v>
      </c>
      <c r="DL836" s="38">
        <v>0.45536599999999999</v>
      </c>
      <c r="DM836" s="38">
        <v>0.75199470000000002</v>
      </c>
      <c r="DN836" s="38">
        <v>-0.54257809999999995</v>
      </c>
      <c r="DO836" s="38">
        <v>-2.389367</v>
      </c>
      <c r="DP836" s="38">
        <v>0.39633420000000003</v>
      </c>
      <c r="DQ836" s="38">
        <v>1.5004409999999999</v>
      </c>
      <c r="DR836" s="38">
        <v>0.17761740000000001</v>
      </c>
      <c r="DS836" s="38">
        <v>3.01144E-2</v>
      </c>
      <c r="DT836" s="38">
        <v>-0.80372739999999998</v>
      </c>
      <c r="DU836" s="38">
        <v>-2.0363929999999999</v>
      </c>
      <c r="DV836" s="38">
        <v>1.6120669999999999</v>
      </c>
      <c r="DW836" s="38">
        <v>3.6262120000000002</v>
      </c>
      <c r="DX836" s="38">
        <v>2.3665569999999998</v>
      </c>
      <c r="DY836" s="38">
        <v>0.81530170000000002</v>
      </c>
      <c r="DZ836" s="38">
        <v>0.84900339999999996</v>
      </c>
      <c r="EA836" s="38">
        <v>-0.37439800000000001</v>
      </c>
      <c r="EB836" s="38">
        <v>0.38065700000000002</v>
      </c>
      <c r="EC836" s="38">
        <v>1.4233690000000001</v>
      </c>
      <c r="ED836" s="38">
        <v>2.4084409999999998</v>
      </c>
      <c r="EE836" s="38">
        <v>3.1712259999999999</v>
      </c>
      <c r="EF836" s="38">
        <v>2.6497869999999999</v>
      </c>
      <c r="EG836" s="38">
        <v>2.969792</v>
      </c>
      <c r="EH836" s="38">
        <v>1.6554139999999999</v>
      </c>
      <c r="EI836" s="38">
        <v>-0.92268419999999995</v>
      </c>
      <c r="EJ836" s="38">
        <v>1.779339</v>
      </c>
      <c r="EK836" s="38">
        <v>1.750205</v>
      </c>
      <c r="EL836" s="38">
        <v>0.42102709999999999</v>
      </c>
      <c r="EM836" s="38">
        <v>-1.6173139999999999</v>
      </c>
      <c r="EN836" s="38">
        <v>1.1352169999999999</v>
      </c>
      <c r="EO836" s="38">
        <v>1.933921</v>
      </c>
      <c r="EP836" s="38">
        <v>0.48659629999999998</v>
      </c>
      <c r="EQ836" s="38">
        <v>0.49724010000000002</v>
      </c>
      <c r="ER836" s="38">
        <v>-0.1107706</v>
      </c>
      <c r="ES836" s="38">
        <v>-1.2901579999999999</v>
      </c>
      <c r="ET836" s="38">
        <v>2.521503</v>
      </c>
      <c r="EU836" s="38">
        <v>4.727176</v>
      </c>
      <c r="EV836" s="38">
        <v>3.673486</v>
      </c>
      <c r="EW836" s="38">
        <v>1.995927</v>
      </c>
      <c r="EX836" s="38">
        <v>2.102668</v>
      </c>
      <c r="EY836" s="38">
        <v>0.86274859999999998</v>
      </c>
      <c r="EZ836" s="38">
        <v>1.8726849999999999</v>
      </c>
      <c r="FA836" s="38">
        <v>3.2979590000000001</v>
      </c>
      <c r="FB836" s="38">
        <v>82.62482</v>
      </c>
      <c r="FC836" s="38">
        <v>80.853870000000001</v>
      </c>
      <c r="FD836" s="38">
        <v>79.974329999999995</v>
      </c>
      <c r="FE836" s="38">
        <v>78.294619999999995</v>
      </c>
      <c r="FF836" s="38">
        <v>75.337230000000005</v>
      </c>
      <c r="FG836" s="38">
        <v>74.532809999999998</v>
      </c>
      <c r="FH836" s="38">
        <v>74.044989999999999</v>
      </c>
      <c r="FI836" s="38">
        <v>76.887209999999996</v>
      </c>
      <c r="FJ836" s="38">
        <v>81.050899999999999</v>
      </c>
      <c r="FK836" s="38">
        <v>85.835999999999999</v>
      </c>
      <c r="FL836" s="38">
        <v>89.74418</v>
      </c>
      <c r="FM836" s="38">
        <v>93.169300000000007</v>
      </c>
      <c r="FN836" s="38">
        <v>96.269580000000005</v>
      </c>
      <c r="FO836" s="38">
        <v>98.47439</v>
      </c>
      <c r="FP836" s="38">
        <v>100.1601</v>
      </c>
      <c r="FQ836" s="38">
        <v>101.9478</v>
      </c>
      <c r="FR836" s="38">
        <v>102.8553</v>
      </c>
      <c r="FS836" s="38">
        <v>102.75149999999999</v>
      </c>
      <c r="FT836" s="38">
        <v>101.91419999999999</v>
      </c>
      <c r="FU836" s="38">
        <v>99.968199999999996</v>
      </c>
      <c r="FV836" s="38">
        <v>97.160430000000005</v>
      </c>
      <c r="FW836">
        <v>94.132109999999997</v>
      </c>
      <c r="FX836">
        <v>91.736289999999997</v>
      </c>
      <c r="FY836">
        <v>88.149799999999999</v>
      </c>
      <c r="FZ836">
        <v>1.379697</v>
      </c>
      <c r="GA836">
        <v>11.45158</v>
      </c>
      <c r="GB836">
        <v>1</v>
      </c>
    </row>
    <row r="837" spans="1:184" x14ac:dyDescent="0.3">
      <c r="A837" t="s">
        <v>280</v>
      </c>
      <c r="B837" t="s">
        <v>184</v>
      </c>
      <c r="C837" t="s">
        <v>1</v>
      </c>
      <c r="D837" t="s">
        <v>1</v>
      </c>
      <c r="E837" t="s">
        <v>1</v>
      </c>
      <c r="F837" t="s">
        <v>1</v>
      </c>
      <c r="G837" t="s">
        <v>1</v>
      </c>
      <c r="H837" s="40" t="s">
        <v>1</v>
      </c>
      <c r="I837" s="18" t="s">
        <v>1</v>
      </c>
      <c r="J837" s="38" t="s">
        <v>1</v>
      </c>
      <c r="K837" s="18">
        <v>44760</v>
      </c>
      <c r="L837" s="38">
        <v>678</v>
      </c>
      <c r="M837" s="38">
        <v>678</v>
      </c>
      <c r="N837" s="38">
        <v>131.98079999999999</v>
      </c>
      <c r="O837" s="38">
        <v>130.8426</v>
      </c>
      <c r="P837" s="38">
        <v>128.82069999999999</v>
      </c>
      <c r="Q837" s="38">
        <v>127.2663</v>
      </c>
      <c r="R837" s="38">
        <v>127.9264</v>
      </c>
      <c r="S837" s="38">
        <v>134.00739999999999</v>
      </c>
      <c r="T837" s="38">
        <v>153.53890000000001</v>
      </c>
      <c r="U837" s="38">
        <v>170.80019999999999</v>
      </c>
      <c r="V837" s="38">
        <v>179.18170000000001</v>
      </c>
      <c r="W837" s="38">
        <v>181.50290000000001</v>
      </c>
      <c r="X837" s="38">
        <v>186.422</v>
      </c>
      <c r="Y837" s="38">
        <v>188.93940000000001</v>
      </c>
      <c r="Z837" s="38">
        <v>187.03790000000001</v>
      </c>
      <c r="AA837" s="38">
        <v>188.4881</v>
      </c>
      <c r="AB837" s="38">
        <v>185.76830000000001</v>
      </c>
      <c r="AC837" s="38">
        <v>178.69049999999999</v>
      </c>
      <c r="AD837" s="38">
        <v>170.12020000000001</v>
      </c>
      <c r="AE837" s="38">
        <v>165.3254</v>
      </c>
      <c r="AF837" s="38">
        <v>165.0737</v>
      </c>
      <c r="AG837" s="38">
        <v>163.50749999999999</v>
      </c>
      <c r="AH837" s="38">
        <v>164.27969999999999</v>
      </c>
      <c r="AI837" s="38">
        <v>168.3125</v>
      </c>
      <c r="AJ837" s="38">
        <v>167.20679999999999</v>
      </c>
      <c r="AK837" s="38">
        <v>167.286</v>
      </c>
      <c r="AL837" s="38">
        <v>0.1502899</v>
      </c>
      <c r="AM837" s="38">
        <v>1.91547E-2</v>
      </c>
      <c r="AN837" s="38">
        <v>-1.657551</v>
      </c>
      <c r="AO837" s="38">
        <v>-2.4498500000000001</v>
      </c>
      <c r="AP837" s="38">
        <v>-3.7042709999999999</v>
      </c>
      <c r="AQ837" s="38">
        <v>-3.9206599999999998</v>
      </c>
      <c r="AR837" s="38">
        <v>0.2428536</v>
      </c>
      <c r="AS837" s="38">
        <v>0.27823759999999997</v>
      </c>
      <c r="AT837" s="38">
        <v>-2.1837490000000002</v>
      </c>
      <c r="AU837" s="38">
        <v>-2.6559439999999999</v>
      </c>
      <c r="AV837" s="38">
        <v>-0.35814430000000003</v>
      </c>
      <c r="AW837" s="38">
        <v>-0.47293849999999998</v>
      </c>
      <c r="AX837" s="38">
        <v>-1.925492</v>
      </c>
      <c r="AY837" s="38">
        <v>-0.9603661</v>
      </c>
      <c r="AZ837" s="38">
        <v>-2.8329049999999998</v>
      </c>
      <c r="BA837" s="38">
        <v>-6.0300830000000003</v>
      </c>
      <c r="BB837" s="38">
        <v>-5.3558050000000001</v>
      </c>
      <c r="BC837" s="38">
        <v>-4.6002409999999996</v>
      </c>
      <c r="BD837" s="38">
        <v>-3.0608960000000001</v>
      </c>
      <c r="BE837" s="38">
        <v>-1.254518</v>
      </c>
      <c r="BF837" s="38">
        <v>-2.3538960000000002</v>
      </c>
      <c r="BG837" s="38">
        <v>-2.4169700000000001</v>
      </c>
      <c r="BH837" s="38">
        <v>-1.4846699999999999</v>
      </c>
      <c r="BI837" s="38">
        <v>-2.3528120000000001</v>
      </c>
      <c r="BJ837" s="38">
        <v>0.90585179999999998</v>
      </c>
      <c r="BK837" s="38">
        <v>0.88186290000000001</v>
      </c>
      <c r="BL837" s="38">
        <v>-0.91539320000000002</v>
      </c>
      <c r="BM837" s="38">
        <v>-1.594041</v>
      </c>
      <c r="BN837" s="38">
        <v>-3.0880390000000002</v>
      </c>
      <c r="BO837" s="38">
        <v>-3.2670210000000002</v>
      </c>
      <c r="BP837" s="38">
        <v>1.5830139999999999</v>
      </c>
      <c r="BQ837" s="38">
        <v>1.3469310000000001</v>
      </c>
      <c r="BR837" s="38">
        <v>-1.2683660000000001</v>
      </c>
      <c r="BS837" s="38">
        <v>-1.8871199999999999</v>
      </c>
      <c r="BT837" s="38">
        <v>0.22846069999999999</v>
      </c>
      <c r="BU837" s="38">
        <v>-1.6714400000000001E-2</v>
      </c>
      <c r="BV837" s="38">
        <v>-1.5252319999999999</v>
      </c>
      <c r="BW837" s="38">
        <v>-0.37710700000000003</v>
      </c>
      <c r="BX837" s="38">
        <v>-2.006599</v>
      </c>
      <c r="BY837" s="38">
        <v>-5.0879009999999996</v>
      </c>
      <c r="BZ837" s="38">
        <v>-4.3307200000000003</v>
      </c>
      <c r="CA837" s="38">
        <v>-3.4694600000000002</v>
      </c>
      <c r="CB837" s="38">
        <v>-1.8030269999999999</v>
      </c>
      <c r="CC837" s="38">
        <v>-1.29231E-2</v>
      </c>
      <c r="CD837" s="38">
        <v>-1.026848</v>
      </c>
      <c r="CE837" s="38">
        <v>-1.030411</v>
      </c>
      <c r="CF837" s="38">
        <v>0.19537309999999999</v>
      </c>
      <c r="CG837" s="38">
        <v>-0.42408299999999999</v>
      </c>
      <c r="CH837" s="38">
        <v>1.429152</v>
      </c>
      <c r="CI837" s="38">
        <v>1.4793719999999999</v>
      </c>
      <c r="CJ837" s="38">
        <v>-0.40137699999999998</v>
      </c>
      <c r="CK837" s="38">
        <v>-1.0013110000000001</v>
      </c>
      <c r="CL837" s="38">
        <v>-2.6612390000000001</v>
      </c>
      <c r="CM837" s="38">
        <v>-2.8143120000000001</v>
      </c>
      <c r="CN837" s="38">
        <v>2.5112040000000002</v>
      </c>
      <c r="CO837" s="38">
        <v>2.0871040000000001</v>
      </c>
      <c r="CP837" s="38">
        <v>-0.63437460000000001</v>
      </c>
      <c r="CQ837" s="38">
        <v>-1.354636</v>
      </c>
      <c r="CR837" s="38">
        <v>0.63474149999999996</v>
      </c>
      <c r="CS837" s="38">
        <v>0.29926510000000001</v>
      </c>
      <c r="CT837" s="38">
        <v>-1.2480119999999999</v>
      </c>
      <c r="CU837" s="38">
        <v>2.6856499999999998E-2</v>
      </c>
      <c r="CV837" s="38">
        <v>-1.434302</v>
      </c>
      <c r="CW837" s="38">
        <v>-4.4353490000000004</v>
      </c>
      <c r="CX837" s="38">
        <v>-3.620749</v>
      </c>
      <c r="CY837" s="38">
        <v>-2.6862840000000001</v>
      </c>
      <c r="CZ837" s="38">
        <v>-0.93183139999999998</v>
      </c>
      <c r="DA837" s="38">
        <v>0.84700160000000002</v>
      </c>
      <c r="DB837" s="38">
        <v>-0.10773870000000001</v>
      </c>
      <c r="DC837" s="38">
        <v>-7.0085300000000003E-2</v>
      </c>
      <c r="DD837" s="38">
        <v>1.3589659999999999</v>
      </c>
      <c r="DE837" s="38">
        <v>0.91174889999999997</v>
      </c>
      <c r="DF837" s="38">
        <v>1.9524509999999999</v>
      </c>
      <c r="DG837" s="38">
        <v>2.0768810000000002</v>
      </c>
      <c r="DH837" s="38">
        <v>0.1126393</v>
      </c>
      <c r="DI837" s="38">
        <v>-0.4085802</v>
      </c>
      <c r="DJ837" s="38">
        <v>-2.2344390000000001</v>
      </c>
      <c r="DK837" s="38">
        <v>-2.3616030000000001</v>
      </c>
      <c r="DL837" s="38">
        <v>3.4393950000000002</v>
      </c>
      <c r="DM837" s="38">
        <v>2.8272780000000002</v>
      </c>
      <c r="DN837" s="38">
        <v>-3.8309999999999999E-4</v>
      </c>
      <c r="DO837" s="38">
        <v>-0.82215119999999997</v>
      </c>
      <c r="DP837" s="38">
        <v>1.0410219999999999</v>
      </c>
      <c r="DQ837" s="38">
        <v>0.61524460000000003</v>
      </c>
      <c r="DR837" s="38">
        <v>-0.97079320000000002</v>
      </c>
      <c r="DS837" s="38">
        <v>0.43081999999999998</v>
      </c>
      <c r="DT837" s="38">
        <v>-0.86200549999999998</v>
      </c>
      <c r="DU837" s="38">
        <v>-3.7827980000000001</v>
      </c>
      <c r="DV837" s="38">
        <v>-2.9107789999999998</v>
      </c>
      <c r="DW837" s="38">
        <v>-1.903108</v>
      </c>
      <c r="DX837" s="38">
        <v>-6.0635399999999999E-2</v>
      </c>
      <c r="DY837" s="38">
        <v>1.7069259999999999</v>
      </c>
      <c r="DZ837" s="38">
        <v>0.8113707</v>
      </c>
      <c r="EA837" s="38">
        <v>0.8902407</v>
      </c>
      <c r="EB837" s="38">
        <v>2.5225590000000002</v>
      </c>
      <c r="EC837" s="38">
        <v>2.2475809999999998</v>
      </c>
      <c r="ED837" s="38">
        <v>2.7080139999999999</v>
      </c>
      <c r="EE837" s="38">
        <v>2.9395889999999998</v>
      </c>
      <c r="EF837" s="38">
        <v>0.85479709999999998</v>
      </c>
      <c r="EG837" s="38">
        <v>0.44722840000000003</v>
      </c>
      <c r="EH837" s="38">
        <v>-1.618207</v>
      </c>
      <c r="EI837" s="38">
        <v>-1.707964</v>
      </c>
      <c r="EJ837" s="38">
        <v>4.7795550000000002</v>
      </c>
      <c r="EK837" s="38">
        <v>3.8959709999999999</v>
      </c>
      <c r="EL837" s="38">
        <v>0.91500000000000004</v>
      </c>
      <c r="EM837" s="38">
        <v>-5.3328E-2</v>
      </c>
      <c r="EN837" s="38">
        <v>1.6276269999999999</v>
      </c>
      <c r="EO837" s="38">
        <v>1.071469</v>
      </c>
      <c r="EP837" s="38">
        <v>-0.5705327</v>
      </c>
      <c r="EQ837" s="38">
        <v>1.014079</v>
      </c>
      <c r="ER837" s="38">
        <v>-3.56999E-2</v>
      </c>
      <c r="ES837" s="38">
        <v>-2.8406159999999998</v>
      </c>
      <c r="ET837" s="38">
        <v>-1.885694</v>
      </c>
      <c r="EU837" s="38">
        <v>-0.77232619999999996</v>
      </c>
      <c r="EV837" s="38">
        <v>1.197233</v>
      </c>
      <c r="EW837" s="38">
        <v>2.9485209999999999</v>
      </c>
      <c r="EX837" s="38">
        <v>2.1384180000000002</v>
      </c>
      <c r="EY837" s="38">
        <v>2.276799</v>
      </c>
      <c r="EZ837" s="38">
        <v>4.2026029999999999</v>
      </c>
      <c r="FA837" s="38">
        <v>4.17631</v>
      </c>
      <c r="FB837" s="38">
        <v>86.716139999999996</v>
      </c>
      <c r="FC837" s="38">
        <v>85.912450000000007</v>
      </c>
      <c r="FD837" s="38">
        <v>84.272030000000001</v>
      </c>
      <c r="FE837" s="38">
        <v>82.535839999999993</v>
      </c>
      <c r="FF837" s="38">
        <v>81.015950000000004</v>
      </c>
      <c r="FG837" s="38">
        <v>79.773120000000006</v>
      </c>
      <c r="FH837" s="38">
        <v>79.565119999999993</v>
      </c>
      <c r="FI837" s="38">
        <v>80.914270000000002</v>
      </c>
      <c r="FJ837" s="38">
        <v>82.727170000000001</v>
      </c>
      <c r="FK837" s="38">
        <v>86.460430000000002</v>
      </c>
      <c r="FL837" s="38">
        <v>91.340289999999996</v>
      </c>
      <c r="FM837" s="38">
        <v>95.800799999999995</v>
      </c>
      <c r="FN837" s="38">
        <v>95.860659999999996</v>
      </c>
      <c r="FO837" s="38">
        <v>97.841579999999993</v>
      </c>
      <c r="FP837" s="38">
        <v>100.565</v>
      </c>
      <c r="FQ837" s="38">
        <v>101.6409</v>
      </c>
      <c r="FR837" s="38">
        <v>101.92230000000001</v>
      </c>
      <c r="FS837" s="38">
        <v>101.1174</v>
      </c>
      <c r="FT837" s="38">
        <v>99.704629999999995</v>
      </c>
      <c r="FU837" s="38">
        <v>97.051439999999999</v>
      </c>
      <c r="FV837" s="38">
        <v>94.482609999999994</v>
      </c>
      <c r="FW837">
        <v>92.657660000000007</v>
      </c>
      <c r="FX837">
        <v>89.891779999999997</v>
      </c>
      <c r="FY837">
        <v>86.191599999999994</v>
      </c>
      <c r="FZ837">
        <v>1.4358409999999999</v>
      </c>
      <c r="GA837">
        <v>12.53912</v>
      </c>
      <c r="GB837">
        <v>1</v>
      </c>
    </row>
    <row r="838" spans="1:184" x14ac:dyDescent="0.3">
      <c r="A838" t="s">
        <v>280</v>
      </c>
      <c r="B838" t="s">
        <v>184</v>
      </c>
      <c r="C838" t="s">
        <v>1</v>
      </c>
      <c r="D838" t="s">
        <v>1</v>
      </c>
      <c r="E838" t="s">
        <v>1</v>
      </c>
      <c r="F838" t="s">
        <v>1</v>
      </c>
      <c r="G838" t="s">
        <v>1</v>
      </c>
      <c r="H838" s="40" t="s">
        <v>1</v>
      </c>
      <c r="I838" s="18" t="s">
        <v>1</v>
      </c>
      <c r="J838" s="38" t="s">
        <v>1</v>
      </c>
      <c r="K838" s="18">
        <v>44763</v>
      </c>
      <c r="L838" s="38">
        <v>677</v>
      </c>
      <c r="M838" s="38">
        <v>677</v>
      </c>
      <c r="N838" s="38">
        <v>161.7859</v>
      </c>
      <c r="O838" s="38">
        <v>159.93520000000001</v>
      </c>
      <c r="P838" s="38">
        <v>157.26480000000001</v>
      </c>
      <c r="Q838" s="38">
        <v>155.56970000000001</v>
      </c>
      <c r="R838" s="38">
        <v>156.6542</v>
      </c>
      <c r="S838" s="38">
        <v>160.95169999999999</v>
      </c>
      <c r="T838" s="38">
        <v>170.44120000000001</v>
      </c>
      <c r="U838" s="38">
        <v>180.86359999999999</v>
      </c>
      <c r="V838" s="38">
        <v>183.86580000000001</v>
      </c>
      <c r="W838" s="38">
        <v>185.37379999999999</v>
      </c>
      <c r="X838" s="38">
        <v>184.81270000000001</v>
      </c>
      <c r="Y838" s="38">
        <v>183.9263</v>
      </c>
      <c r="Z838" s="38">
        <v>182.62739999999999</v>
      </c>
      <c r="AA838" s="38">
        <v>182.5395</v>
      </c>
      <c r="AB838" s="38">
        <v>179.9778</v>
      </c>
      <c r="AC838" s="38">
        <v>172.6996</v>
      </c>
      <c r="AD838" s="38">
        <v>166.2963</v>
      </c>
      <c r="AE838" s="38">
        <v>160.8252</v>
      </c>
      <c r="AF838" s="38">
        <v>160.6891</v>
      </c>
      <c r="AG838" s="38">
        <v>160.6558</v>
      </c>
      <c r="AH838" s="38">
        <v>162.12110000000001</v>
      </c>
      <c r="AI838" s="38">
        <v>163.65860000000001</v>
      </c>
      <c r="AJ838" s="38">
        <v>162.31620000000001</v>
      </c>
      <c r="AK838" s="38">
        <v>162.00729999999999</v>
      </c>
      <c r="AL838" s="38">
        <v>0.39095999999999997</v>
      </c>
      <c r="AM838" s="38">
        <v>-0.88612480000000005</v>
      </c>
      <c r="AN838" s="38">
        <v>-0.80709339999999996</v>
      </c>
      <c r="AO838" s="38">
        <v>-0.84681799999999996</v>
      </c>
      <c r="AP838" s="38">
        <v>0.15638550000000001</v>
      </c>
      <c r="AQ838" s="38">
        <v>-0.31935229999999998</v>
      </c>
      <c r="AR838" s="38">
        <v>-1.7383580000000001</v>
      </c>
      <c r="AS838" s="38">
        <v>-0.280636</v>
      </c>
      <c r="AT838" s="38">
        <v>-0.10356940000000001</v>
      </c>
      <c r="AU838" s="38">
        <v>-0.76469089999999995</v>
      </c>
      <c r="AV838" s="38">
        <v>-2.5951179999999998</v>
      </c>
      <c r="AW838" s="38">
        <v>-1.292035</v>
      </c>
      <c r="AX838" s="38">
        <v>-0.5053628</v>
      </c>
      <c r="AY838" s="38">
        <v>0.90757030000000005</v>
      </c>
      <c r="AZ838" s="38">
        <v>6.7421900000000007E-2</v>
      </c>
      <c r="BA838" s="38">
        <v>-3.3865189999999998</v>
      </c>
      <c r="BB838" s="38">
        <v>0.51565309999999998</v>
      </c>
      <c r="BC838" s="38">
        <v>0.68883740000000004</v>
      </c>
      <c r="BD838" s="38">
        <v>1.1638200000000001</v>
      </c>
      <c r="BE838" s="38">
        <v>0.84317940000000002</v>
      </c>
      <c r="BF838" s="38">
        <v>0.85970840000000004</v>
      </c>
      <c r="BG838" s="38">
        <v>-6.9486109999999996</v>
      </c>
      <c r="BH838" s="38">
        <v>-6.5413779999999999</v>
      </c>
      <c r="BI838" s="38">
        <v>-7.6898879999999998</v>
      </c>
      <c r="BJ838" s="38">
        <v>0.7077388</v>
      </c>
      <c r="BK838" s="38">
        <v>-0.5860978</v>
      </c>
      <c r="BL838" s="38">
        <v>-0.49873980000000001</v>
      </c>
      <c r="BM838" s="38">
        <v>-0.46630339999999998</v>
      </c>
      <c r="BN838" s="38">
        <v>0.46127600000000002</v>
      </c>
      <c r="BO838" s="38">
        <v>-9.1054200000000002E-2</v>
      </c>
      <c r="BP838" s="38">
        <v>-1.318986</v>
      </c>
      <c r="BQ838" s="38">
        <v>0.26931250000000001</v>
      </c>
      <c r="BR838" s="38">
        <v>0.31303639999999999</v>
      </c>
      <c r="BS838" s="38">
        <v>-0.19912460000000001</v>
      </c>
      <c r="BT838" s="38">
        <v>-2.108171</v>
      </c>
      <c r="BU838" s="38">
        <v>-0.87989600000000001</v>
      </c>
      <c r="BV838" s="38">
        <v>-0.192633</v>
      </c>
      <c r="BW838" s="38">
        <v>1.245792</v>
      </c>
      <c r="BX838" s="38">
        <v>0.54213339999999999</v>
      </c>
      <c r="BY838" s="38">
        <v>-2.6856969999999998</v>
      </c>
      <c r="BZ838" s="38">
        <v>1.2326239999999999</v>
      </c>
      <c r="CA838" s="38">
        <v>1.572541</v>
      </c>
      <c r="CB838" s="38">
        <v>2.099952</v>
      </c>
      <c r="CC838" s="38">
        <v>1.6541330000000001</v>
      </c>
      <c r="CD838" s="38">
        <v>1.5791660000000001</v>
      </c>
      <c r="CE838" s="38">
        <v>-6.3170039999999998</v>
      </c>
      <c r="CF838" s="38">
        <v>-5.8323270000000003</v>
      </c>
      <c r="CG838" s="38">
        <v>-6.7966579999999999</v>
      </c>
      <c r="CH838" s="38">
        <v>0.92713869999999998</v>
      </c>
      <c r="CI838" s="38">
        <v>-0.37830000000000003</v>
      </c>
      <c r="CJ838" s="38">
        <v>-0.28517510000000001</v>
      </c>
      <c r="CK838" s="38">
        <v>-0.2027602</v>
      </c>
      <c r="CL838" s="38">
        <v>0.67244230000000005</v>
      </c>
      <c r="CM838" s="38">
        <v>6.7064399999999996E-2</v>
      </c>
      <c r="CN838" s="38">
        <v>-1.0285299999999999</v>
      </c>
      <c r="CO838" s="38">
        <v>0.65020520000000004</v>
      </c>
      <c r="CP838" s="38">
        <v>0.60157629999999995</v>
      </c>
      <c r="CQ838" s="38">
        <v>0.1925849</v>
      </c>
      <c r="CR838" s="38">
        <v>-1.770913</v>
      </c>
      <c r="CS838" s="38">
        <v>-0.59445020000000004</v>
      </c>
      <c r="CT838" s="38">
        <v>2.39627E-2</v>
      </c>
      <c r="CU838" s="38">
        <v>1.4800439999999999</v>
      </c>
      <c r="CV838" s="38">
        <v>0.8709171</v>
      </c>
      <c r="CW838" s="38">
        <v>-2.20031</v>
      </c>
      <c r="CX838" s="38">
        <v>1.729195</v>
      </c>
      <c r="CY838" s="38">
        <v>2.1845910000000002</v>
      </c>
      <c r="CZ838" s="38">
        <v>2.7483140000000001</v>
      </c>
      <c r="DA838" s="38">
        <v>2.2157979999999999</v>
      </c>
      <c r="DB838" s="38">
        <v>2.0774599999999999</v>
      </c>
      <c r="DC838" s="38">
        <v>-5.8795549999999999</v>
      </c>
      <c r="DD838" s="38">
        <v>-5.34124</v>
      </c>
      <c r="DE838" s="38">
        <v>-6.1780090000000003</v>
      </c>
      <c r="DF838" s="38">
        <v>1.146539</v>
      </c>
      <c r="DG838" s="38">
        <v>-0.17050209999999999</v>
      </c>
      <c r="DH838" s="38">
        <v>-7.1610400000000005E-2</v>
      </c>
      <c r="DI838" s="38">
        <v>6.0782999999999997E-2</v>
      </c>
      <c r="DJ838" s="38">
        <v>0.88360850000000002</v>
      </c>
      <c r="DK838" s="38">
        <v>0.22518299999999999</v>
      </c>
      <c r="DL838" s="38">
        <v>-0.73807420000000001</v>
      </c>
      <c r="DM838" s="38">
        <v>1.0310980000000001</v>
      </c>
      <c r="DN838" s="38">
        <v>0.89011620000000002</v>
      </c>
      <c r="DO838" s="38">
        <v>0.58429439999999999</v>
      </c>
      <c r="DP838" s="38">
        <v>-1.4336549999999999</v>
      </c>
      <c r="DQ838" s="38">
        <v>-0.30900440000000001</v>
      </c>
      <c r="DR838" s="38">
        <v>0.24055850000000001</v>
      </c>
      <c r="DS838" s="38">
        <v>1.7142949999999999</v>
      </c>
      <c r="DT838" s="38">
        <v>1.1997009999999999</v>
      </c>
      <c r="DU838" s="38">
        <v>-1.714923</v>
      </c>
      <c r="DV838" s="38">
        <v>2.2257669999999998</v>
      </c>
      <c r="DW838" s="38">
        <v>2.7966410000000002</v>
      </c>
      <c r="DX838" s="38">
        <v>3.3966759999999998</v>
      </c>
      <c r="DY838" s="38">
        <v>2.7774619999999999</v>
      </c>
      <c r="DZ838" s="38">
        <v>2.5757539999999999</v>
      </c>
      <c r="EA838" s="38">
        <v>-5.4421059999999999</v>
      </c>
      <c r="EB838" s="38">
        <v>-4.8501529999999997</v>
      </c>
      <c r="EC838" s="38">
        <v>-5.559361</v>
      </c>
      <c r="ED838" s="38">
        <v>1.463317</v>
      </c>
      <c r="EE838" s="38">
        <v>0.1295249</v>
      </c>
      <c r="EF838" s="38">
        <v>0.23674319999999999</v>
      </c>
      <c r="EG838" s="38">
        <v>0.44129750000000001</v>
      </c>
      <c r="EH838" s="38">
        <v>1.188499</v>
      </c>
      <c r="EI838" s="38">
        <v>0.45348110000000003</v>
      </c>
      <c r="EJ838" s="38">
        <v>-0.31870219999999999</v>
      </c>
      <c r="EK838" s="38">
        <v>1.581046</v>
      </c>
      <c r="EL838" s="38">
        <v>1.3067219999999999</v>
      </c>
      <c r="EM838" s="38">
        <v>1.149861</v>
      </c>
      <c r="EN838" s="38">
        <v>-0.94670799999999999</v>
      </c>
      <c r="EO838" s="38">
        <v>0.10313410000000001</v>
      </c>
      <c r="EP838" s="38">
        <v>0.55328829999999996</v>
      </c>
      <c r="EQ838" s="38">
        <v>2.0525169999999999</v>
      </c>
      <c r="ER838" s="38">
        <v>1.674412</v>
      </c>
      <c r="ES838" s="38">
        <v>-1.0141020000000001</v>
      </c>
      <c r="ET838" s="38">
        <v>2.9427370000000002</v>
      </c>
      <c r="EU838" s="38">
        <v>3.680345</v>
      </c>
      <c r="EV838" s="38">
        <v>4.3328069999999999</v>
      </c>
      <c r="EW838" s="38">
        <v>3.5884160000000001</v>
      </c>
      <c r="EX838" s="38">
        <v>3.2952119999999998</v>
      </c>
      <c r="EY838" s="38">
        <v>-4.8105000000000002</v>
      </c>
      <c r="EZ838" s="38">
        <v>-4.1411009999999999</v>
      </c>
      <c r="FA838" s="38">
        <v>-4.6661299999999999</v>
      </c>
      <c r="FB838" s="38">
        <v>84.042400000000001</v>
      </c>
      <c r="FC838" s="38">
        <v>81.401600000000002</v>
      </c>
      <c r="FD838" s="38">
        <v>79.388090000000005</v>
      </c>
      <c r="FE838" s="38">
        <v>77.868719999999996</v>
      </c>
      <c r="FF838" s="38">
        <v>76.292720000000003</v>
      </c>
      <c r="FG838" s="38">
        <v>74.341579999999993</v>
      </c>
      <c r="FH838" s="38">
        <v>73.689030000000002</v>
      </c>
      <c r="FI838" s="38">
        <v>77.310810000000004</v>
      </c>
      <c r="FJ838" s="38">
        <v>81.660989999999998</v>
      </c>
      <c r="FK838" s="38">
        <v>86.011520000000004</v>
      </c>
      <c r="FL838" s="38">
        <v>90.493139999999997</v>
      </c>
      <c r="FM838" s="38">
        <v>93.449340000000007</v>
      </c>
      <c r="FN838" s="38">
        <v>96.248469999999998</v>
      </c>
      <c r="FO838" s="38">
        <v>98.040629999999993</v>
      </c>
      <c r="FP838" s="38">
        <v>98.875039999999998</v>
      </c>
      <c r="FQ838" s="38">
        <v>99.227069999999998</v>
      </c>
      <c r="FR838" s="38">
        <v>102.908</v>
      </c>
      <c r="FS838" s="38">
        <v>102.55459999999999</v>
      </c>
      <c r="FT838" s="38">
        <v>101.1849</v>
      </c>
      <c r="FU838" s="38">
        <v>98.792400000000001</v>
      </c>
      <c r="FV838" s="38">
        <v>95.298640000000006</v>
      </c>
      <c r="FW838">
        <v>91.929779999999994</v>
      </c>
      <c r="FX838">
        <v>88.81026</v>
      </c>
      <c r="FY838">
        <v>84.532979999999995</v>
      </c>
      <c r="FZ838">
        <v>1.0164869999999999</v>
      </c>
      <c r="GA838">
        <v>7.3276529999999998</v>
      </c>
      <c r="GB838">
        <v>1</v>
      </c>
    </row>
    <row r="839" spans="1:184" x14ac:dyDescent="0.3">
      <c r="A839" t="s">
        <v>280</v>
      </c>
      <c r="B839" t="s">
        <v>184</v>
      </c>
      <c r="C839" t="s">
        <v>1</v>
      </c>
      <c r="D839" t="s">
        <v>1</v>
      </c>
      <c r="E839" t="s">
        <v>1</v>
      </c>
      <c r="F839" t="s">
        <v>1</v>
      </c>
      <c r="G839" t="s">
        <v>1</v>
      </c>
      <c r="H839" s="40" t="s">
        <v>1</v>
      </c>
      <c r="I839" s="18" t="s">
        <v>1</v>
      </c>
      <c r="J839" s="38" t="s">
        <v>1</v>
      </c>
      <c r="K839" s="18">
        <v>44789</v>
      </c>
      <c r="L839" s="38">
        <v>678</v>
      </c>
      <c r="M839" s="38">
        <v>678</v>
      </c>
      <c r="N839" s="38">
        <v>150.56549999999999</v>
      </c>
      <c r="O839" s="38">
        <v>148.66489999999999</v>
      </c>
      <c r="P839" s="38">
        <v>146.50899999999999</v>
      </c>
      <c r="Q839" s="38">
        <v>145.39009999999999</v>
      </c>
      <c r="R839" s="38">
        <v>146.51580000000001</v>
      </c>
      <c r="S839" s="38">
        <v>150.09289999999999</v>
      </c>
      <c r="T839" s="38">
        <v>160.75710000000001</v>
      </c>
      <c r="U839" s="38">
        <v>173.8142</v>
      </c>
      <c r="V839" s="38">
        <v>177.88579999999999</v>
      </c>
      <c r="W839" s="38">
        <v>181.8981</v>
      </c>
      <c r="X839" s="38">
        <v>185.99780000000001</v>
      </c>
      <c r="Y839" s="38">
        <v>187.5239</v>
      </c>
      <c r="Z839" s="38">
        <v>187.13740000000001</v>
      </c>
      <c r="AA839" s="38">
        <v>186.74299999999999</v>
      </c>
      <c r="AB839" s="38">
        <v>183.54089999999999</v>
      </c>
      <c r="AC839" s="38">
        <v>175.316</v>
      </c>
      <c r="AD839" s="38">
        <v>166.70930000000001</v>
      </c>
      <c r="AE839" s="38">
        <v>160.80940000000001</v>
      </c>
      <c r="AF839" s="38">
        <v>159.46960000000001</v>
      </c>
      <c r="AG839" s="38">
        <v>159.70240000000001</v>
      </c>
      <c r="AH839" s="38">
        <v>161.31389999999999</v>
      </c>
      <c r="AI839" s="38">
        <v>162.90100000000001</v>
      </c>
      <c r="AJ839" s="38">
        <v>161.24</v>
      </c>
      <c r="AK839" s="38">
        <v>159.65620000000001</v>
      </c>
      <c r="AL839" s="38">
        <v>-0.71773759999999998</v>
      </c>
      <c r="AM839" s="38">
        <v>-1.402182</v>
      </c>
      <c r="AN839" s="38">
        <v>-2.6489950000000002</v>
      </c>
      <c r="AO839" s="38">
        <v>-2.171481</v>
      </c>
      <c r="AP839" s="38">
        <v>-0.9696264</v>
      </c>
      <c r="AQ839" s="38">
        <v>0.52063280000000001</v>
      </c>
      <c r="AR839" s="38">
        <v>-0.42625279999999999</v>
      </c>
      <c r="AS839" s="38">
        <v>1.091107</v>
      </c>
      <c r="AT839" s="38">
        <v>0.15832969999999999</v>
      </c>
      <c r="AU839" s="38">
        <v>1.666393</v>
      </c>
      <c r="AV839" s="38">
        <v>0.91787819999999998</v>
      </c>
      <c r="AW839" s="38">
        <v>-8.7983500000000006E-2</v>
      </c>
      <c r="AX839" s="38">
        <v>-1.337507</v>
      </c>
      <c r="AY839" s="38">
        <v>-1.0856330000000001</v>
      </c>
      <c r="AZ839" s="38">
        <v>-1.399691</v>
      </c>
      <c r="BA839" s="38">
        <v>1.3152630000000001</v>
      </c>
      <c r="BB839" s="38">
        <v>0.78302369999999999</v>
      </c>
      <c r="BC839" s="38">
        <v>-2.2163710000000001</v>
      </c>
      <c r="BD839" s="38">
        <v>-2.2722929999999999</v>
      </c>
      <c r="BE839" s="38">
        <v>-0.61133599999999999</v>
      </c>
      <c r="BF839" s="38">
        <v>1.092436</v>
      </c>
      <c r="BG839" s="38">
        <v>1.7901100000000001</v>
      </c>
      <c r="BH839" s="38">
        <v>0.1217922</v>
      </c>
      <c r="BI839" s="38">
        <v>-1.2655970000000001</v>
      </c>
      <c r="BJ839" s="38">
        <v>-0.33264539999999998</v>
      </c>
      <c r="BK839" s="38">
        <v>-1.10595</v>
      </c>
      <c r="BL839" s="38">
        <v>-2.3134440000000001</v>
      </c>
      <c r="BM839" s="38">
        <v>-1.820241</v>
      </c>
      <c r="BN839" s="38">
        <v>-0.63750180000000001</v>
      </c>
      <c r="BO839" s="38">
        <v>0.83406150000000001</v>
      </c>
      <c r="BP839" s="38">
        <v>6.2733300000000006E-2</v>
      </c>
      <c r="BQ839" s="38">
        <v>1.7865</v>
      </c>
      <c r="BR839" s="38">
        <v>0.66732460000000005</v>
      </c>
      <c r="BS839" s="38">
        <v>2.208869</v>
      </c>
      <c r="BT839" s="38">
        <v>1.3671219999999999</v>
      </c>
      <c r="BU839" s="38">
        <v>0.32976719999999998</v>
      </c>
      <c r="BV839" s="38">
        <v>-0.99622350000000004</v>
      </c>
      <c r="BW839" s="38">
        <v>-0.66413960000000005</v>
      </c>
      <c r="BX839" s="38">
        <v>-0.59893779999999996</v>
      </c>
      <c r="BY839" s="38">
        <v>2.0697329999999998</v>
      </c>
      <c r="BZ839" s="38">
        <v>1.525952</v>
      </c>
      <c r="CA839" s="38">
        <v>-1.33613</v>
      </c>
      <c r="CB839" s="38">
        <v>-1.221732</v>
      </c>
      <c r="CC839" s="38">
        <v>0.3498542</v>
      </c>
      <c r="CD839" s="38">
        <v>2.0373649999999999</v>
      </c>
      <c r="CE839" s="38">
        <v>2.588298</v>
      </c>
      <c r="CF839" s="38">
        <v>0.99939109999999998</v>
      </c>
      <c r="CG839" s="38">
        <v>-0.23858589999999999</v>
      </c>
      <c r="CH839" s="38">
        <v>-6.5931799999999999E-2</v>
      </c>
      <c r="CI839" s="38">
        <v>-0.90078049999999998</v>
      </c>
      <c r="CJ839" s="38">
        <v>-2.0810430000000002</v>
      </c>
      <c r="CK839" s="38">
        <v>-1.576973</v>
      </c>
      <c r="CL839" s="38">
        <v>-0.40747329999999998</v>
      </c>
      <c r="CM839" s="38">
        <v>1.0511410000000001</v>
      </c>
      <c r="CN839" s="38">
        <v>0.40140350000000002</v>
      </c>
      <c r="CO839" s="38">
        <v>2.2681279999999999</v>
      </c>
      <c r="CP839" s="38">
        <v>1.0198529999999999</v>
      </c>
      <c r="CQ839" s="38">
        <v>2.5845859999999998</v>
      </c>
      <c r="CR839" s="38">
        <v>1.678266</v>
      </c>
      <c r="CS839" s="38">
        <v>0.61910010000000004</v>
      </c>
      <c r="CT839" s="38">
        <v>-0.75985130000000001</v>
      </c>
      <c r="CU839" s="38">
        <v>-0.3722145</v>
      </c>
      <c r="CV839" s="38">
        <v>-4.4338200000000001E-2</v>
      </c>
      <c r="CW839" s="38">
        <v>2.5922770000000002</v>
      </c>
      <c r="CX839" s="38">
        <v>2.0405030000000002</v>
      </c>
      <c r="CY839" s="38">
        <v>-0.72647799999999996</v>
      </c>
      <c r="CZ839" s="38">
        <v>-0.49411620000000001</v>
      </c>
      <c r="DA839" s="38">
        <v>1.0155719999999999</v>
      </c>
      <c r="DB839" s="38">
        <v>2.6918199999999999</v>
      </c>
      <c r="DC839" s="38">
        <v>3.1411210000000001</v>
      </c>
      <c r="DD839" s="38">
        <v>1.607213</v>
      </c>
      <c r="DE839" s="38">
        <v>0.47271930000000001</v>
      </c>
      <c r="DF839" s="38">
        <v>0.20078190000000001</v>
      </c>
      <c r="DG839" s="38">
        <v>-0.69561110000000004</v>
      </c>
      <c r="DH839" s="38">
        <v>-1.848641</v>
      </c>
      <c r="DI839" s="38">
        <v>-1.3337049999999999</v>
      </c>
      <c r="DJ839" s="38">
        <v>-0.17744480000000001</v>
      </c>
      <c r="DK839" s="38">
        <v>1.268221</v>
      </c>
      <c r="DL839" s="38">
        <v>0.74007369999999995</v>
      </c>
      <c r="DM839" s="38">
        <v>2.7497549999999999</v>
      </c>
      <c r="DN839" s="38">
        <v>1.3723810000000001</v>
      </c>
      <c r="DO839" s="38">
        <v>2.9603039999999998</v>
      </c>
      <c r="DP839" s="38">
        <v>1.989411</v>
      </c>
      <c r="DQ839" s="38">
        <v>0.90843300000000005</v>
      </c>
      <c r="DR839" s="38">
        <v>-0.52347920000000003</v>
      </c>
      <c r="DS839" s="38">
        <v>-8.0289399999999997E-2</v>
      </c>
      <c r="DT839" s="38">
        <v>0.51026130000000003</v>
      </c>
      <c r="DU839" s="38">
        <v>3.1148210000000001</v>
      </c>
      <c r="DV839" s="38">
        <v>2.555053</v>
      </c>
      <c r="DW839" s="38">
        <v>-0.116826</v>
      </c>
      <c r="DX839" s="38">
        <v>0.2334994</v>
      </c>
      <c r="DY839" s="38">
        <v>1.681289</v>
      </c>
      <c r="DZ839" s="38">
        <v>3.3462749999999999</v>
      </c>
      <c r="EA839" s="38">
        <v>3.693943</v>
      </c>
      <c r="EB839" s="38">
        <v>2.215036</v>
      </c>
      <c r="EC839" s="38">
        <v>1.184024</v>
      </c>
      <c r="ED839" s="38">
        <v>0.58587409999999995</v>
      </c>
      <c r="EE839" s="38">
        <v>-0.39937919999999999</v>
      </c>
      <c r="EF839" s="38">
        <v>-1.51309</v>
      </c>
      <c r="EG839" s="38">
        <v>-0.98246540000000004</v>
      </c>
      <c r="EH839" s="38">
        <v>0.15467980000000001</v>
      </c>
      <c r="EI839" s="38">
        <v>1.58165</v>
      </c>
      <c r="EJ839" s="38">
        <v>1.22906</v>
      </c>
      <c r="EK839" s="38">
        <v>3.4451489999999998</v>
      </c>
      <c r="EL839" s="38">
        <v>1.8813759999999999</v>
      </c>
      <c r="EM839" s="38">
        <v>3.5027789999999999</v>
      </c>
      <c r="EN839" s="38">
        <v>2.4386549999999998</v>
      </c>
      <c r="EO839" s="38">
        <v>1.326184</v>
      </c>
      <c r="EP839" s="38">
        <v>-0.1821953</v>
      </c>
      <c r="EQ839" s="38">
        <v>0.34120400000000001</v>
      </c>
      <c r="ER839" s="38">
        <v>1.311015</v>
      </c>
      <c r="ES839" s="38">
        <v>3.8692920000000002</v>
      </c>
      <c r="ET839" s="38">
        <v>3.2979820000000002</v>
      </c>
      <c r="EU839" s="38">
        <v>0.7634147</v>
      </c>
      <c r="EV839" s="38">
        <v>1.2840609999999999</v>
      </c>
      <c r="EW839" s="38">
        <v>2.6424789999999998</v>
      </c>
      <c r="EX839" s="38">
        <v>4.2912030000000003</v>
      </c>
      <c r="EY839" s="38">
        <v>4.4921309999999997</v>
      </c>
      <c r="EZ839" s="38">
        <v>3.0926339999999999</v>
      </c>
      <c r="FA839" s="38">
        <v>2.211036</v>
      </c>
      <c r="FB839" s="38">
        <v>82.185090000000002</v>
      </c>
      <c r="FC839" s="38">
        <v>81.057569999999998</v>
      </c>
      <c r="FD839" s="38">
        <v>79.218770000000006</v>
      </c>
      <c r="FE839" s="38">
        <v>77.365750000000006</v>
      </c>
      <c r="FF839" s="38">
        <v>75.084469999999996</v>
      </c>
      <c r="FG839" s="38">
        <v>74.138419999999996</v>
      </c>
      <c r="FH839" s="38">
        <v>73.331310000000002</v>
      </c>
      <c r="FI839" s="38">
        <v>75.159909999999996</v>
      </c>
      <c r="FJ839" s="38">
        <v>79.286739999999995</v>
      </c>
      <c r="FK839" s="38">
        <v>84.552310000000006</v>
      </c>
      <c r="FL839" s="38">
        <v>89.152249999999995</v>
      </c>
      <c r="FM839" s="38">
        <v>93.314989999999995</v>
      </c>
      <c r="FN839" s="38">
        <v>97.251530000000002</v>
      </c>
      <c r="FO839" s="38">
        <v>100.4238</v>
      </c>
      <c r="FP839" s="38">
        <v>102.931</v>
      </c>
      <c r="FQ839" s="38">
        <v>104.3819</v>
      </c>
      <c r="FR839" s="38">
        <v>104.92659999999999</v>
      </c>
      <c r="FS839" s="38">
        <v>104.89100000000001</v>
      </c>
      <c r="FT839" s="38">
        <v>103.8789</v>
      </c>
      <c r="FU839" s="38">
        <v>101.97020000000001</v>
      </c>
      <c r="FV839" s="38">
        <v>98.345489999999998</v>
      </c>
      <c r="FW839">
        <v>94.690669999999997</v>
      </c>
      <c r="FX839">
        <v>91.920410000000004</v>
      </c>
      <c r="FY839">
        <v>89.779179999999997</v>
      </c>
      <c r="FZ839">
        <v>1.1932320000000001</v>
      </c>
      <c r="GA839">
        <v>9.5874740000000003</v>
      </c>
      <c r="GB839">
        <v>1</v>
      </c>
    </row>
    <row r="840" spans="1:184" x14ac:dyDescent="0.3">
      <c r="A840" t="s">
        <v>280</v>
      </c>
      <c r="B840" t="s">
        <v>184</v>
      </c>
      <c r="C840" t="s">
        <v>1</v>
      </c>
      <c r="D840" t="s">
        <v>1</v>
      </c>
      <c r="E840" t="s">
        <v>1</v>
      </c>
      <c r="F840" t="s">
        <v>1</v>
      </c>
      <c r="G840" t="s">
        <v>1</v>
      </c>
      <c r="H840" s="40" t="s">
        <v>1</v>
      </c>
      <c r="I840" s="18" t="s">
        <v>1</v>
      </c>
      <c r="J840" s="38" t="s">
        <v>1</v>
      </c>
      <c r="K840" s="18">
        <v>44790</v>
      </c>
      <c r="L840" s="38">
        <v>678</v>
      </c>
      <c r="M840" s="38">
        <v>678</v>
      </c>
      <c r="N840" s="38">
        <v>161.27369999999999</v>
      </c>
      <c r="O840" s="38">
        <v>158.95820000000001</v>
      </c>
      <c r="P840" s="38">
        <v>156.21799999999999</v>
      </c>
      <c r="Q840" s="38">
        <v>155.22370000000001</v>
      </c>
      <c r="R840" s="38">
        <v>154.83279999999999</v>
      </c>
      <c r="S840" s="38">
        <v>158.06700000000001</v>
      </c>
      <c r="T840" s="38">
        <v>168.6936</v>
      </c>
      <c r="U840" s="38">
        <v>177.44069999999999</v>
      </c>
      <c r="V840" s="38">
        <v>180.55199999999999</v>
      </c>
      <c r="W840" s="38">
        <v>181.5403</v>
      </c>
      <c r="X840" s="38">
        <v>184.04060000000001</v>
      </c>
      <c r="Y840" s="38">
        <v>183.96520000000001</v>
      </c>
      <c r="Z840" s="38">
        <v>181.4873</v>
      </c>
      <c r="AA840" s="38">
        <v>181.4091</v>
      </c>
      <c r="AB840" s="38">
        <v>177.5967</v>
      </c>
      <c r="AC840" s="38">
        <v>169.7516</v>
      </c>
      <c r="AD840" s="38">
        <v>162.49019999999999</v>
      </c>
      <c r="AE840" s="38">
        <v>157.08160000000001</v>
      </c>
      <c r="AF840" s="38">
        <v>157.05289999999999</v>
      </c>
      <c r="AG840" s="38">
        <v>156.9203</v>
      </c>
      <c r="AH840" s="38">
        <v>158.9143</v>
      </c>
      <c r="AI840" s="38">
        <v>161.6078</v>
      </c>
      <c r="AJ840" s="38">
        <v>160.59389999999999</v>
      </c>
      <c r="AK840" s="38">
        <v>160.43440000000001</v>
      </c>
      <c r="AL840" s="38">
        <v>4.1923110000000001</v>
      </c>
      <c r="AM840" s="38">
        <v>3.6773250000000002</v>
      </c>
      <c r="AN840" s="38">
        <v>2.655084</v>
      </c>
      <c r="AO840" s="38">
        <v>0.45695649999999999</v>
      </c>
      <c r="AP840" s="38">
        <v>-0.34262599999999999</v>
      </c>
      <c r="AQ840" s="38">
        <v>-2.305193</v>
      </c>
      <c r="AR840" s="38">
        <v>-3.809501</v>
      </c>
      <c r="AS840" s="38">
        <v>-6.9782590000000004</v>
      </c>
      <c r="AT840" s="38">
        <v>-4.1396309999999996</v>
      </c>
      <c r="AU840" s="38">
        <v>-3.5059040000000001</v>
      </c>
      <c r="AV840" s="38">
        <v>-0.91722320000000002</v>
      </c>
      <c r="AW840" s="38">
        <v>0.92592010000000002</v>
      </c>
      <c r="AX840" s="38">
        <v>-0.1403095</v>
      </c>
      <c r="AY840" s="38">
        <v>-1.762975</v>
      </c>
      <c r="AZ840" s="38">
        <v>-1.642226</v>
      </c>
      <c r="BA840" s="38">
        <v>0.44511580000000001</v>
      </c>
      <c r="BB840" s="38">
        <v>1.292535</v>
      </c>
      <c r="BC840" s="38">
        <v>-0.81915680000000002</v>
      </c>
      <c r="BD840" s="38">
        <v>-0.68584710000000004</v>
      </c>
      <c r="BE840" s="38">
        <v>-1.2313620000000001</v>
      </c>
      <c r="BF840" s="38">
        <v>-1.2892870000000001</v>
      </c>
      <c r="BG840" s="38">
        <v>-2.1523759999999998</v>
      </c>
      <c r="BH840" s="38">
        <v>-0.19907949999999999</v>
      </c>
      <c r="BI840" s="38">
        <v>1.2301949999999999</v>
      </c>
      <c r="BJ840" s="38">
        <v>4.7468649999999997</v>
      </c>
      <c r="BK840" s="38">
        <v>4.0973280000000001</v>
      </c>
      <c r="BL840" s="38">
        <v>3.1588059999999998</v>
      </c>
      <c r="BM840" s="38">
        <v>1.019671</v>
      </c>
      <c r="BN840" s="38">
        <v>0.11660619999999999</v>
      </c>
      <c r="BO840" s="38">
        <v>-1.7075020000000001</v>
      </c>
      <c r="BP840" s="38">
        <v>-3.1105480000000001</v>
      </c>
      <c r="BQ840" s="38">
        <v>-6.3514799999999996</v>
      </c>
      <c r="BR840" s="38">
        <v>-3.5373480000000002</v>
      </c>
      <c r="BS840" s="38">
        <v>-2.796411</v>
      </c>
      <c r="BT840" s="38">
        <v>-0.3184381</v>
      </c>
      <c r="BU840" s="38">
        <v>1.370225</v>
      </c>
      <c r="BV840" s="38">
        <v>0.21634490000000001</v>
      </c>
      <c r="BW840" s="38">
        <v>-1.291669</v>
      </c>
      <c r="BX840" s="38">
        <v>-0.94668859999999999</v>
      </c>
      <c r="BY840" s="38">
        <v>1.399648</v>
      </c>
      <c r="BZ840" s="38">
        <v>2.1156709999999999</v>
      </c>
      <c r="CA840" s="38">
        <v>4.7579499999999997E-2</v>
      </c>
      <c r="CB840" s="38">
        <v>0.24489669999999999</v>
      </c>
      <c r="CC840" s="38">
        <v>-0.27883849999999999</v>
      </c>
      <c r="CD840" s="38">
        <v>-0.29336479999999998</v>
      </c>
      <c r="CE840" s="38">
        <v>-1.0890770000000001</v>
      </c>
      <c r="CF840" s="38">
        <v>1.084295</v>
      </c>
      <c r="CG840" s="38">
        <v>2.540502</v>
      </c>
      <c r="CH840" s="38">
        <v>5.1309469999999999</v>
      </c>
      <c r="CI840" s="38">
        <v>4.3882209999999997</v>
      </c>
      <c r="CJ840" s="38">
        <v>3.5076830000000001</v>
      </c>
      <c r="CK840" s="38">
        <v>1.409405</v>
      </c>
      <c r="CL840" s="38">
        <v>0.43466900000000003</v>
      </c>
      <c r="CM840" s="38">
        <v>-1.293542</v>
      </c>
      <c r="CN840" s="38">
        <v>-2.6264539999999998</v>
      </c>
      <c r="CO840" s="38">
        <v>-5.9173739999999997</v>
      </c>
      <c r="CP840" s="38">
        <v>-3.1202079999999999</v>
      </c>
      <c r="CQ840" s="38">
        <v>-2.305018</v>
      </c>
      <c r="CR840" s="38">
        <v>9.6278600000000006E-2</v>
      </c>
      <c r="CS840" s="38">
        <v>1.6779489999999999</v>
      </c>
      <c r="CT840" s="38">
        <v>0.46336260000000001</v>
      </c>
      <c r="CU840" s="38">
        <v>-0.96524359999999998</v>
      </c>
      <c r="CV840" s="38">
        <v>-0.46496169999999998</v>
      </c>
      <c r="CW840" s="38">
        <v>2.0607530000000001</v>
      </c>
      <c r="CX840" s="38">
        <v>2.685772</v>
      </c>
      <c r="CY840" s="38">
        <v>0.64787850000000002</v>
      </c>
      <c r="CZ840" s="38">
        <v>0.88952699999999996</v>
      </c>
      <c r="DA840" s="38">
        <v>0.38087650000000001</v>
      </c>
      <c r="DB840" s="38">
        <v>0.39640819999999999</v>
      </c>
      <c r="DC840" s="38">
        <v>-0.35263929999999999</v>
      </c>
      <c r="DD840" s="38">
        <v>1.973157</v>
      </c>
      <c r="DE840" s="38">
        <v>3.448016</v>
      </c>
      <c r="DF840" s="38">
        <v>5.5150290000000002</v>
      </c>
      <c r="DG840" s="38">
        <v>4.6791140000000002</v>
      </c>
      <c r="DH840" s="38">
        <v>3.8565589999999998</v>
      </c>
      <c r="DI840" s="38">
        <v>1.799139</v>
      </c>
      <c r="DJ840" s="38">
        <v>0.7527317</v>
      </c>
      <c r="DK840" s="38">
        <v>-0.87958259999999999</v>
      </c>
      <c r="DL840" s="38">
        <v>-2.1423610000000002</v>
      </c>
      <c r="DM840" s="38">
        <v>-5.4832689999999999</v>
      </c>
      <c r="DN840" s="38">
        <v>-2.7030690000000002</v>
      </c>
      <c r="DO840" s="38">
        <v>-1.813625</v>
      </c>
      <c r="DP840" s="38">
        <v>0.51099539999999999</v>
      </c>
      <c r="DQ840" s="38">
        <v>1.985673</v>
      </c>
      <c r="DR840" s="38">
        <v>0.71038029999999996</v>
      </c>
      <c r="DS840" s="38">
        <v>-0.63881840000000001</v>
      </c>
      <c r="DT840" s="38">
        <v>1.6765200000000001E-2</v>
      </c>
      <c r="DU840" s="38">
        <v>2.7218589999999998</v>
      </c>
      <c r="DV840" s="38">
        <v>3.2558739999999999</v>
      </c>
      <c r="DW840" s="38">
        <v>1.248178</v>
      </c>
      <c r="DX840" s="38">
        <v>1.534157</v>
      </c>
      <c r="DY840" s="38">
        <v>1.040591</v>
      </c>
      <c r="DZ840" s="38">
        <v>1.0861810000000001</v>
      </c>
      <c r="EA840" s="38">
        <v>0.38379839999999998</v>
      </c>
      <c r="EB840" s="38">
        <v>2.862018</v>
      </c>
      <c r="EC840" s="38">
        <v>4.355531</v>
      </c>
      <c r="ED840" s="38">
        <v>6.0695829999999997</v>
      </c>
      <c r="EE840" s="38">
        <v>5.0991179999999998</v>
      </c>
      <c r="EF840" s="38">
        <v>4.3602809999999996</v>
      </c>
      <c r="EG840" s="38">
        <v>2.3618540000000001</v>
      </c>
      <c r="EH840" s="38">
        <v>1.211964</v>
      </c>
      <c r="EI840" s="38">
        <v>-0.2818909</v>
      </c>
      <c r="EJ840" s="38">
        <v>-1.4434070000000001</v>
      </c>
      <c r="EK840" s="38">
        <v>-4.85649</v>
      </c>
      <c r="EL840" s="38">
        <v>-2.1007850000000001</v>
      </c>
      <c r="EM840" s="38">
        <v>-1.1041319999999999</v>
      </c>
      <c r="EN840" s="38">
        <v>1.10978</v>
      </c>
      <c r="EO840" s="38">
        <v>2.4299770000000001</v>
      </c>
      <c r="EP840" s="38">
        <v>1.067035</v>
      </c>
      <c r="EQ840" s="38">
        <v>-0.1675122</v>
      </c>
      <c r="ER840" s="38">
        <v>0.71230230000000005</v>
      </c>
      <c r="ES840" s="38">
        <v>3.6763910000000002</v>
      </c>
      <c r="ET840" s="38">
        <v>4.0790100000000002</v>
      </c>
      <c r="EU840" s="38">
        <v>2.1149140000000002</v>
      </c>
      <c r="EV840" s="38">
        <v>2.4649009999999998</v>
      </c>
      <c r="EW840" s="38">
        <v>1.993115</v>
      </c>
      <c r="EX840" s="38">
        <v>2.0821040000000002</v>
      </c>
      <c r="EY840" s="38">
        <v>1.4470970000000001</v>
      </c>
      <c r="EZ840" s="38">
        <v>4.1453920000000002</v>
      </c>
      <c r="FA840" s="38">
        <v>5.6658379999999999</v>
      </c>
      <c r="FB840" s="38">
        <v>87.884280000000004</v>
      </c>
      <c r="FC840" s="38">
        <v>85.854680000000002</v>
      </c>
      <c r="FD840" s="38">
        <v>84.251639999999995</v>
      </c>
      <c r="FE840" s="38">
        <v>82.906279999999995</v>
      </c>
      <c r="FF840" s="38">
        <v>82.159800000000004</v>
      </c>
      <c r="FG840" s="38">
        <v>81.134429999999995</v>
      </c>
      <c r="FH840" s="38">
        <v>80.163759999999996</v>
      </c>
      <c r="FI840" s="38">
        <v>81.017229999999998</v>
      </c>
      <c r="FJ840" s="38">
        <v>84.634569999999997</v>
      </c>
      <c r="FK840" s="38">
        <v>87.077439999999996</v>
      </c>
      <c r="FL840" s="38">
        <v>90.473380000000006</v>
      </c>
      <c r="FM840" s="38">
        <v>94.055800000000005</v>
      </c>
      <c r="FN840" s="38">
        <v>98.220389999999995</v>
      </c>
      <c r="FO840" s="38">
        <v>100.3045</v>
      </c>
      <c r="FP840" s="38">
        <v>101.27970000000001</v>
      </c>
      <c r="FQ840" s="38">
        <v>102.0765</v>
      </c>
      <c r="FR840" s="38">
        <v>102.6645</v>
      </c>
      <c r="FS840" s="38">
        <v>102.4766</v>
      </c>
      <c r="FT840" s="38">
        <v>101.7135</v>
      </c>
      <c r="FU840" s="38">
        <v>99.52525</v>
      </c>
      <c r="FV840" s="38">
        <v>96.254310000000004</v>
      </c>
      <c r="FW840">
        <v>92.433620000000005</v>
      </c>
      <c r="FX840">
        <v>89.126599999999996</v>
      </c>
      <c r="FY840">
        <v>86.511080000000007</v>
      </c>
      <c r="FZ840">
        <v>1.0435920000000001</v>
      </c>
      <c r="GA840">
        <v>10.02819</v>
      </c>
      <c r="GB840">
        <v>1</v>
      </c>
    </row>
    <row r="841" spans="1:184" x14ac:dyDescent="0.3">
      <c r="A841" t="s">
        <v>280</v>
      </c>
      <c r="B841" t="s">
        <v>184</v>
      </c>
      <c r="C841" t="s">
        <v>1</v>
      </c>
      <c r="D841" t="s">
        <v>1</v>
      </c>
      <c r="E841" t="s">
        <v>1</v>
      </c>
      <c r="F841" t="s">
        <v>1</v>
      </c>
      <c r="G841" t="s">
        <v>1</v>
      </c>
      <c r="H841" s="40" t="s">
        <v>1</v>
      </c>
      <c r="I841" s="18" t="s">
        <v>1</v>
      </c>
      <c r="J841" s="38" t="s">
        <v>1</v>
      </c>
      <c r="K841" s="18">
        <v>44792</v>
      </c>
      <c r="L841" s="38">
        <v>678</v>
      </c>
      <c r="M841" s="38">
        <v>678</v>
      </c>
      <c r="N841" s="38">
        <v>160.33349999999999</v>
      </c>
      <c r="O841" s="38">
        <v>158.9881</v>
      </c>
      <c r="P841" s="38">
        <v>157.3783</v>
      </c>
      <c r="Q841" s="38">
        <v>155.7336</v>
      </c>
      <c r="R841" s="38">
        <v>155.64519999999999</v>
      </c>
      <c r="S841" s="38">
        <v>157.8991</v>
      </c>
      <c r="T841" s="38">
        <v>166.75190000000001</v>
      </c>
      <c r="U841" s="38">
        <v>173.82550000000001</v>
      </c>
      <c r="V841" s="38">
        <v>174.3614</v>
      </c>
      <c r="W841" s="38">
        <v>177.339</v>
      </c>
      <c r="X841" s="38">
        <v>180.4384</v>
      </c>
      <c r="Y841" s="38">
        <v>179.78399999999999</v>
      </c>
      <c r="Z841" s="38">
        <v>178.608</v>
      </c>
      <c r="AA841" s="38">
        <v>178.8066</v>
      </c>
      <c r="AB841" s="38">
        <v>175.6979</v>
      </c>
      <c r="AC841" s="38">
        <v>170.2655</v>
      </c>
      <c r="AD841" s="38">
        <v>163.15600000000001</v>
      </c>
      <c r="AE841" s="38">
        <v>157.697</v>
      </c>
      <c r="AF841" s="38">
        <v>157.63419999999999</v>
      </c>
      <c r="AG841" s="38">
        <v>156.9923</v>
      </c>
      <c r="AH841" s="38">
        <v>159.08680000000001</v>
      </c>
      <c r="AI841" s="38">
        <v>159.84370000000001</v>
      </c>
      <c r="AJ841" s="38">
        <v>157.78899999999999</v>
      </c>
      <c r="AK841" s="38">
        <v>157.5744</v>
      </c>
      <c r="AL841" s="38">
        <v>0.60400220000000004</v>
      </c>
      <c r="AM841" s="38">
        <v>2.9122859999999999</v>
      </c>
      <c r="AN841" s="38">
        <v>3.620349</v>
      </c>
      <c r="AO841" s="38">
        <v>3.5527709999999999</v>
      </c>
      <c r="AP841" s="38">
        <v>2.7510379999999999</v>
      </c>
      <c r="AQ841" s="38">
        <v>1.8872310000000001</v>
      </c>
      <c r="AR841" s="38">
        <v>-4.9468620000000003</v>
      </c>
      <c r="AS841" s="38">
        <v>-6.4106560000000004</v>
      </c>
      <c r="AT841" s="38">
        <v>-9.7471490000000003</v>
      </c>
      <c r="AU841" s="38">
        <v>-6.0004010000000001</v>
      </c>
      <c r="AV841" s="38">
        <v>0.6059042</v>
      </c>
      <c r="AW841" s="38">
        <v>-0.27515790000000001</v>
      </c>
      <c r="AX841" s="38">
        <v>-7.8791E-2</v>
      </c>
      <c r="AY841" s="38">
        <v>-2.8090470000000001</v>
      </c>
      <c r="AZ841" s="38">
        <v>-2.8757549999999998</v>
      </c>
      <c r="BA841" s="38">
        <v>-0.47842709999999999</v>
      </c>
      <c r="BB841" s="38">
        <v>4.1323489999999996</v>
      </c>
      <c r="BC841" s="38">
        <v>3.8774329999999999</v>
      </c>
      <c r="BD841" s="38">
        <v>2.635834</v>
      </c>
      <c r="BE841" s="38">
        <v>3.111713</v>
      </c>
      <c r="BF841" s="38">
        <v>7.7900700000000001</v>
      </c>
      <c r="BG841" s="38">
        <v>8.5868169999999999</v>
      </c>
      <c r="BH841" s="38">
        <v>7.8959700000000002</v>
      </c>
      <c r="BI841" s="38">
        <v>8.4034960000000005</v>
      </c>
      <c r="BJ841" s="38">
        <v>1.494191</v>
      </c>
      <c r="BK841" s="38">
        <v>3.6521940000000002</v>
      </c>
      <c r="BL841" s="38">
        <v>4.330228</v>
      </c>
      <c r="BM841" s="38">
        <v>4.330228</v>
      </c>
      <c r="BN841" s="38">
        <v>3.210677</v>
      </c>
      <c r="BO841" s="38">
        <v>2.3619500000000002</v>
      </c>
      <c r="BP841" s="38">
        <v>-4.0933539999999997</v>
      </c>
      <c r="BQ841" s="38">
        <v>-5.5533999999999999</v>
      </c>
      <c r="BR841" s="38">
        <v>-8.9686819999999994</v>
      </c>
      <c r="BS841" s="38">
        <v>-5.2240609999999998</v>
      </c>
      <c r="BT841" s="38">
        <v>1.310381</v>
      </c>
      <c r="BU841" s="38">
        <v>0.40213270000000001</v>
      </c>
      <c r="BV841" s="38">
        <v>0.45207710000000001</v>
      </c>
      <c r="BW841" s="38">
        <v>-2.3021539999999998</v>
      </c>
      <c r="BX841" s="38">
        <v>-1.98231</v>
      </c>
      <c r="BY841" s="38">
        <v>0.6381751</v>
      </c>
      <c r="BZ841" s="38">
        <v>5.5756930000000002</v>
      </c>
      <c r="CA841" s="38">
        <v>5.3191569999999997</v>
      </c>
      <c r="CB841" s="38">
        <v>4.0117830000000003</v>
      </c>
      <c r="CC841" s="38">
        <v>4.3492569999999997</v>
      </c>
      <c r="CD841" s="38">
        <v>9.1793230000000001</v>
      </c>
      <c r="CE841" s="38">
        <v>9.8888649999999991</v>
      </c>
      <c r="CF841" s="38">
        <v>9.2698350000000005</v>
      </c>
      <c r="CG841" s="38">
        <v>9.8483409999999996</v>
      </c>
      <c r="CH841" s="38">
        <v>2.1107330000000002</v>
      </c>
      <c r="CI841" s="38">
        <v>4.1646520000000002</v>
      </c>
      <c r="CJ841" s="38">
        <v>4.8218889999999996</v>
      </c>
      <c r="CK841" s="38">
        <v>4.8686920000000002</v>
      </c>
      <c r="CL841" s="38">
        <v>3.5290219999999999</v>
      </c>
      <c r="CM841" s="38">
        <v>2.6907380000000001</v>
      </c>
      <c r="CN841" s="38">
        <v>-3.5022169999999999</v>
      </c>
      <c r="CO841" s="38">
        <v>-4.9596669999999996</v>
      </c>
      <c r="CP841" s="38">
        <v>-8.4295190000000009</v>
      </c>
      <c r="CQ841" s="38">
        <v>-4.6863700000000001</v>
      </c>
      <c r="CR841" s="38">
        <v>1.7983</v>
      </c>
      <c r="CS841" s="38">
        <v>0.8712221</v>
      </c>
      <c r="CT841" s="38">
        <v>0.81975469999999995</v>
      </c>
      <c r="CU841" s="38">
        <v>-1.951082</v>
      </c>
      <c r="CV841" s="38">
        <v>-1.363513</v>
      </c>
      <c r="CW841" s="38">
        <v>1.41153</v>
      </c>
      <c r="CX841" s="38">
        <v>6.5753490000000001</v>
      </c>
      <c r="CY841" s="38">
        <v>6.3176899999999998</v>
      </c>
      <c r="CZ841" s="38">
        <v>4.9647610000000002</v>
      </c>
      <c r="DA841" s="38">
        <v>5.2063769999999998</v>
      </c>
      <c r="DB841" s="38">
        <v>10.14152</v>
      </c>
      <c r="DC841" s="38">
        <v>10.790660000000001</v>
      </c>
      <c r="DD841" s="38">
        <v>10.22137</v>
      </c>
      <c r="DE841" s="38">
        <v>10.84904</v>
      </c>
      <c r="DF841" s="38">
        <v>2.7272750000000001</v>
      </c>
      <c r="DG841" s="38">
        <v>4.677111</v>
      </c>
      <c r="DH841" s="38">
        <v>5.3135500000000002</v>
      </c>
      <c r="DI841" s="38">
        <v>5.4071569999999998</v>
      </c>
      <c r="DJ841" s="38">
        <v>3.8473660000000001</v>
      </c>
      <c r="DK841" s="38">
        <v>3.0195270000000001</v>
      </c>
      <c r="DL841" s="38">
        <v>-2.9110800000000001</v>
      </c>
      <c r="DM841" s="38">
        <v>-4.3659340000000002</v>
      </c>
      <c r="DN841" s="38">
        <v>-7.8903549999999996</v>
      </c>
      <c r="DO841" s="38">
        <v>-4.1486789999999996</v>
      </c>
      <c r="DP841" s="38">
        <v>2.286219</v>
      </c>
      <c r="DQ841" s="38">
        <v>1.3403119999999999</v>
      </c>
      <c r="DR841" s="38">
        <v>1.187432</v>
      </c>
      <c r="DS841" s="38">
        <v>-1.6000099999999999</v>
      </c>
      <c r="DT841" s="38">
        <v>-0.74471580000000004</v>
      </c>
      <c r="DU841" s="38">
        <v>2.1848860000000001</v>
      </c>
      <c r="DV841" s="38">
        <v>7.5750060000000001</v>
      </c>
      <c r="DW841" s="38">
        <v>7.3162229999999999</v>
      </c>
      <c r="DX841" s="38">
        <v>5.9177390000000001</v>
      </c>
      <c r="DY841" s="38">
        <v>6.0634969999999999</v>
      </c>
      <c r="DZ841" s="38">
        <v>11.10371</v>
      </c>
      <c r="EA841" s="38">
        <v>11.692449999999999</v>
      </c>
      <c r="EB841" s="38">
        <v>11.17291</v>
      </c>
      <c r="EC841" s="38">
        <v>11.849729999999999</v>
      </c>
      <c r="ED841" s="38">
        <v>3.617464</v>
      </c>
      <c r="EE841" s="38">
        <v>5.4170189999999998</v>
      </c>
      <c r="EF841" s="38">
        <v>6.0234290000000001</v>
      </c>
      <c r="EG841" s="38">
        <v>6.1846139999999998</v>
      </c>
      <c r="EH841" s="38">
        <v>4.3070050000000002</v>
      </c>
      <c r="EI841" s="38">
        <v>3.494246</v>
      </c>
      <c r="EJ841" s="38">
        <v>-2.057572</v>
      </c>
      <c r="EK841" s="38">
        <v>-3.5086780000000002</v>
      </c>
      <c r="EL841" s="38">
        <v>-7.1118889999999997</v>
      </c>
      <c r="EM841" s="38">
        <v>-3.3723390000000002</v>
      </c>
      <c r="EN841" s="38">
        <v>2.9906959999999998</v>
      </c>
      <c r="EO841" s="38">
        <v>2.0176020000000001</v>
      </c>
      <c r="EP841" s="38">
        <v>1.7182999999999999</v>
      </c>
      <c r="EQ841" s="38">
        <v>-1.0931169999999999</v>
      </c>
      <c r="ER841" s="38">
        <v>0.1487289</v>
      </c>
      <c r="ES841" s="38">
        <v>3.301488</v>
      </c>
      <c r="ET841" s="38">
        <v>9.0183509999999991</v>
      </c>
      <c r="EU841" s="38">
        <v>8.7579469999999997</v>
      </c>
      <c r="EV841" s="38">
        <v>7.2936889999999996</v>
      </c>
      <c r="EW841" s="38">
        <v>7.3010409999999997</v>
      </c>
      <c r="EX841" s="38">
        <v>12.49296</v>
      </c>
      <c r="EY841" s="38">
        <v>12.9945</v>
      </c>
      <c r="EZ841" s="38">
        <v>12.54677</v>
      </c>
      <c r="FA841" s="38">
        <v>13.29458</v>
      </c>
      <c r="FB841" s="38">
        <v>83.283199999999994</v>
      </c>
      <c r="FC841" s="38">
        <v>81.726050000000001</v>
      </c>
      <c r="FD841" s="38">
        <v>79.504279999999994</v>
      </c>
      <c r="FE841" s="38">
        <v>77.613479999999996</v>
      </c>
      <c r="FF841" s="38">
        <v>75.501130000000003</v>
      </c>
      <c r="FG841" s="38">
        <v>75.042019999999994</v>
      </c>
      <c r="FH841" s="38">
        <v>73.830089999999998</v>
      </c>
      <c r="FI841" s="38">
        <v>75.364850000000004</v>
      </c>
      <c r="FJ841" s="38">
        <v>78.921909999999997</v>
      </c>
      <c r="FK841" s="38">
        <v>83.100980000000007</v>
      </c>
      <c r="FL841" s="38">
        <v>87.516499999999994</v>
      </c>
      <c r="FM841" s="38">
        <v>91.848389999999995</v>
      </c>
      <c r="FN841" s="38">
        <v>95.241640000000004</v>
      </c>
      <c r="FO841" s="38">
        <v>98.177109999999999</v>
      </c>
      <c r="FP841" s="38">
        <v>101.14700000000001</v>
      </c>
      <c r="FQ841" s="38">
        <v>102.93640000000001</v>
      </c>
      <c r="FR841" s="38">
        <v>103.64919999999999</v>
      </c>
      <c r="FS841" s="38">
        <v>103.3389</v>
      </c>
      <c r="FT841" s="38">
        <v>101.7362</v>
      </c>
      <c r="FU841" s="38">
        <v>99.271289999999993</v>
      </c>
      <c r="FV841" s="38">
        <v>95.418350000000004</v>
      </c>
      <c r="FW841">
        <v>91.966499999999996</v>
      </c>
      <c r="FX841">
        <v>88.893640000000005</v>
      </c>
      <c r="FY841">
        <v>85.546210000000002</v>
      </c>
      <c r="FZ841">
        <v>1.705206</v>
      </c>
      <c r="GA841">
        <v>14.14659</v>
      </c>
      <c r="GB841">
        <v>1</v>
      </c>
    </row>
    <row r="842" spans="1:184" x14ac:dyDescent="0.3">
      <c r="A842" t="s">
        <v>280</v>
      </c>
      <c r="B842" t="s">
        <v>184</v>
      </c>
      <c r="C842" t="s">
        <v>1</v>
      </c>
      <c r="D842" t="s">
        <v>1</v>
      </c>
      <c r="E842" t="s">
        <v>1</v>
      </c>
      <c r="F842" t="s">
        <v>1</v>
      </c>
      <c r="G842" t="s">
        <v>1</v>
      </c>
      <c r="H842" s="40" t="s">
        <v>1</v>
      </c>
      <c r="I842" s="18" t="s">
        <v>1</v>
      </c>
      <c r="J842" s="38" t="s">
        <v>1</v>
      </c>
      <c r="K842" s="18">
        <v>44805</v>
      </c>
      <c r="L842" s="38">
        <v>677</v>
      </c>
      <c r="M842" s="38">
        <v>677</v>
      </c>
      <c r="N842" s="38">
        <v>164.05160000000001</v>
      </c>
      <c r="O842" s="38">
        <v>162.10939999999999</v>
      </c>
      <c r="P842" s="38">
        <v>159.2253</v>
      </c>
      <c r="Q842" s="38">
        <v>157.73390000000001</v>
      </c>
      <c r="R842" s="38">
        <v>158.3545</v>
      </c>
      <c r="S842" s="38">
        <v>161.17019999999999</v>
      </c>
      <c r="T842" s="38">
        <v>169.49369999999999</v>
      </c>
      <c r="U842" s="38">
        <v>178.60429999999999</v>
      </c>
      <c r="V842" s="38">
        <v>182.7764</v>
      </c>
      <c r="W842" s="38">
        <v>187.1498</v>
      </c>
      <c r="X842" s="38">
        <v>189.61859999999999</v>
      </c>
      <c r="Y842" s="38">
        <v>190.59700000000001</v>
      </c>
      <c r="Z842" s="38">
        <v>189.81030000000001</v>
      </c>
      <c r="AA842" s="38">
        <v>189.32980000000001</v>
      </c>
      <c r="AB842" s="38">
        <v>185.96889999999999</v>
      </c>
      <c r="AC842" s="38">
        <v>178.9923</v>
      </c>
      <c r="AD842" s="38">
        <v>171.33690000000001</v>
      </c>
      <c r="AE842" s="38">
        <v>165.92089999999999</v>
      </c>
      <c r="AF842" s="38">
        <v>165.38229999999999</v>
      </c>
      <c r="AG842" s="38">
        <v>165.8896</v>
      </c>
      <c r="AH842" s="38">
        <v>167.7826</v>
      </c>
      <c r="AI842" s="38">
        <v>169.2484</v>
      </c>
      <c r="AJ842" s="38">
        <v>167.8475</v>
      </c>
      <c r="AK842" s="38">
        <v>166.82929999999999</v>
      </c>
      <c r="AL842" s="38">
        <v>-2.1178349999999999</v>
      </c>
      <c r="AM842" s="38">
        <v>-2.8891710000000002</v>
      </c>
      <c r="AN842" s="38">
        <v>-4.5272940000000004</v>
      </c>
      <c r="AO842" s="38">
        <v>-2.5193949999999998</v>
      </c>
      <c r="AP842" s="38">
        <v>-1.447325</v>
      </c>
      <c r="AQ842" s="38">
        <v>-0.1782725</v>
      </c>
      <c r="AR842" s="38">
        <v>-2.8956529999999998</v>
      </c>
      <c r="AS842" s="38">
        <v>1.391068</v>
      </c>
      <c r="AT842" s="38">
        <v>4.420242</v>
      </c>
      <c r="AU842" s="38">
        <v>5.7921690000000003</v>
      </c>
      <c r="AV842" s="38">
        <v>0.37029289999999998</v>
      </c>
      <c r="AW842" s="38">
        <v>0.97544679999999995</v>
      </c>
      <c r="AX842" s="38">
        <v>-1.0230030000000001</v>
      </c>
      <c r="AY842" s="38">
        <v>-1.4066449999999999</v>
      </c>
      <c r="AZ842" s="38">
        <v>-1.0531269999999999</v>
      </c>
      <c r="BA842" s="38">
        <v>1.054789</v>
      </c>
      <c r="BB842" s="38">
        <v>2.8689740000000001</v>
      </c>
      <c r="BC842" s="38">
        <v>0.29427209999999998</v>
      </c>
      <c r="BD842" s="38">
        <v>-2.4863219999999999</v>
      </c>
      <c r="BE842" s="38">
        <v>-3.8678210000000002</v>
      </c>
      <c r="BF842" s="38">
        <v>-2.3672529999999998</v>
      </c>
      <c r="BG842" s="38">
        <v>-3.8663859999999999</v>
      </c>
      <c r="BH842" s="38">
        <v>-6.1740880000000002</v>
      </c>
      <c r="BI842" s="38">
        <v>-4.9142260000000002</v>
      </c>
      <c r="BJ842" s="38">
        <v>-1.468391</v>
      </c>
      <c r="BK842" s="38">
        <v>-2.381624</v>
      </c>
      <c r="BL842" s="38">
        <v>-4.0832030000000001</v>
      </c>
      <c r="BM842" s="38">
        <v>-2.0532409999999999</v>
      </c>
      <c r="BN842" s="38">
        <v>-1.0480039999999999</v>
      </c>
      <c r="BO842" s="38">
        <v>0.23254230000000001</v>
      </c>
      <c r="BP842" s="38">
        <v>-2.3433109999999999</v>
      </c>
      <c r="BQ842" s="38">
        <v>2.0605959999999999</v>
      </c>
      <c r="BR842" s="38">
        <v>5.0720530000000004</v>
      </c>
      <c r="BS842" s="38">
        <v>6.4871699999999999</v>
      </c>
      <c r="BT842" s="38">
        <v>0.9288151</v>
      </c>
      <c r="BU842" s="38">
        <v>1.422825</v>
      </c>
      <c r="BV842" s="38">
        <v>-0.68887100000000001</v>
      </c>
      <c r="BW842" s="38">
        <v>-0.97343040000000003</v>
      </c>
      <c r="BX842" s="38">
        <v>-0.36947340000000001</v>
      </c>
      <c r="BY842" s="38">
        <v>1.741538</v>
      </c>
      <c r="BZ842" s="38">
        <v>3.5972149999999998</v>
      </c>
      <c r="CA842" s="38">
        <v>1.110036</v>
      </c>
      <c r="CB842" s="38">
        <v>-1.486394</v>
      </c>
      <c r="CC842" s="38">
        <v>-2.9453459999999998</v>
      </c>
      <c r="CD842" s="38">
        <v>-1.5046539999999999</v>
      </c>
      <c r="CE842" s="38">
        <v>-2.9884170000000001</v>
      </c>
      <c r="CF842" s="38">
        <v>-5.3353599999999997</v>
      </c>
      <c r="CG842" s="38">
        <v>-4.0187210000000002</v>
      </c>
      <c r="CH842" s="38">
        <v>-1.018588</v>
      </c>
      <c r="CI842" s="38">
        <v>-2.0300989999999999</v>
      </c>
      <c r="CJ842" s="38">
        <v>-3.7756280000000002</v>
      </c>
      <c r="CK842" s="38">
        <v>-1.7303839999999999</v>
      </c>
      <c r="CL842" s="38">
        <v>-0.77143569999999995</v>
      </c>
      <c r="CM842" s="38">
        <v>0.51707139999999996</v>
      </c>
      <c r="CN842" s="38">
        <v>-1.960761</v>
      </c>
      <c r="CO842" s="38">
        <v>2.5243099999999998</v>
      </c>
      <c r="CP842" s="38">
        <v>5.5234959999999997</v>
      </c>
      <c r="CQ842" s="38">
        <v>6.9685249999999996</v>
      </c>
      <c r="CR842" s="38">
        <v>1.3156460000000001</v>
      </c>
      <c r="CS842" s="38">
        <v>1.732677</v>
      </c>
      <c r="CT842" s="38">
        <v>-0.45745239999999998</v>
      </c>
      <c r="CU842" s="38">
        <v>-0.67338730000000002</v>
      </c>
      <c r="CV842" s="38">
        <v>0.1040227</v>
      </c>
      <c r="CW842" s="38">
        <v>2.2171780000000001</v>
      </c>
      <c r="CX842" s="38">
        <v>4.1015930000000003</v>
      </c>
      <c r="CY842" s="38">
        <v>1.6750309999999999</v>
      </c>
      <c r="CZ842" s="38">
        <v>-0.79384650000000001</v>
      </c>
      <c r="DA842" s="38">
        <v>-2.3064429999999998</v>
      </c>
      <c r="DB842" s="38">
        <v>-0.90722049999999999</v>
      </c>
      <c r="DC842" s="38">
        <v>-2.3803380000000001</v>
      </c>
      <c r="DD842" s="38">
        <v>-4.7544589999999998</v>
      </c>
      <c r="DE842" s="38">
        <v>-3.3984960000000002</v>
      </c>
      <c r="DF842" s="38">
        <v>-0.56878580000000001</v>
      </c>
      <c r="DG842" s="38">
        <v>-1.6785730000000001</v>
      </c>
      <c r="DH842" s="38">
        <v>-3.4680520000000001</v>
      </c>
      <c r="DI842" s="38">
        <v>-1.407527</v>
      </c>
      <c r="DJ842" s="38">
        <v>-0.49486750000000002</v>
      </c>
      <c r="DK842" s="38">
        <v>0.80160050000000005</v>
      </c>
      <c r="DL842" s="38">
        <v>-1.578211</v>
      </c>
      <c r="DM842" s="38">
        <v>2.9880230000000001</v>
      </c>
      <c r="DN842" s="38">
        <v>5.974939</v>
      </c>
      <c r="DO842" s="38">
        <v>7.4498810000000004</v>
      </c>
      <c r="DP842" s="38">
        <v>1.702477</v>
      </c>
      <c r="DQ842" s="38">
        <v>2.042529</v>
      </c>
      <c r="DR842" s="38">
        <v>-0.22603380000000001</v>
      </c>
      <c r="DS842" s="38">
        <v>-0.37334420000000001</v>
      </c>
      <c r="DT842" s="38">
        <v>0.5775188</v>
      </c>
      <c r="DU842" s="38">
        <v>2.6928179999999999</v>
      </c>
      <c r="DV842" s="38">
        <v>4.6059710000000003</v>
      </c>
      <c r="DW842" s="38">
        <v>2.240027</v>
      </c>
      <c r="DX842" s="38">
        <v>-0.10129929999999999</v>
      </c>
      <c r="DY842" s="38">
        <v>-1.66754</v>
      </c>
      <c r="DZ842" s="38">
        <v>-0.30978709999999998</v>
      </c>
      <c r="EA842" s="38">
        <v>-1.7722599999999999</v>
      </c>
      <c r="EB842" s="38">
        <v>-4.1735579999999999</v>
      </c>
      <c r="EC842" s="38">
        <v>-2.7782719999999999</v>
      </c>
      <c r="ED842" s="38">
        <v>8.0657800000000002E-2</v>
      </c>
      <c r="EE842" s="38">
        <v>-1.1710259999999999</v>
      </c>
      <c r="EF842" s="38">
        <v>-3.023962</v>
      </c>
      <c r="EG842" s="38">
        <v>-0.94137309999999996</v>
      </c>
      <c r="EH842" s="38">
        <v>-9.5546900000000004E-2</v>
      </c>
      <c r="EI842" s="38">
        <v>1.212415</v>
      </c>
      <c r="EJ842" s="38">
        <v>-1.0258689999999999</v>
      </c>
      <c r="EK842" s="38">
        <v>3.6575519999999999</v>
      </c>
      <c r="EL842" s="38">
        <v>6.6267500000000004</v>
      </c>
      <c r="EM842" s="38">
        <v>8.1448809999999998</v>
      </c>
      <c r="EN842" s="38">
        <v>2.260999</v>
      </c>
      <c r="EO842" s="38">
        <v>2.4899070000000001</v>
      </c>
      <c r="EP842" s="38">
        <v>0.1080979</v>
      </c>
      <c r="EQ842" s="38">
        <v>5.9870399999999997E-2</v>
      </c>
      <c r="ER842" s="38">
        <v>1.261172</v>
      </c>
      <c r="ES842" s="38">
        <v>3.3795670000000002</v>
      </c>
      <c r="ET842" s="38">
        <v>5.334212</v>
      </c>
      <c r="EU842" s="38">
        <v>3.05579</v>
      </c>
      <c r="EV842" s="38">
        <v>0.89862880000000001</v>
      </c>
      <c r="EW842" s="38">
        <v>-0.74506490000000003</v>
      </c>
      <c r="EX842" s="38">
        <v>0.55281190000000002</v>
      </c>
      <c r="EY842" s="38">
        <v>-0.89429110000000001</v>
      </c>
      <c r="EZ842" s="38">
        <v>-3.3348300000000002</v>
      </c>
      <c r="FA842" s="38">
        <v>-1.8827670000000001</v>
      </c>
      <c r="FB842" s="38">
        <v>82.085130000000007</v>
      </c>
      <c r="FC842" s="38">
        <v>79.875100000000003</v>
      </c>
      <c r="FD842" s="38">
        <v>78.024839999999998</v>
      </c>
      <c r="FE842" s="38">
        <v>76.620840000000001</v>
      </c>
      <c r="FF842" s="38">
        <v>75.019180000000006</v>
      </c>
      <c r="FG842" s="38">
        <v>73.717950000000002</v>
      </c>
      <c r="FH842" s="38">
        <v>73.092479999999995</v>
      </c>
      <c r="FI842" s="38">
        <v>74.521929999999998</v>
      </c>
      <c r="FJ842" s="38">
        <v>78.928790000000006</v>
      </c>
      <c r="FK842" s="38">
        <v>83.867199999999997</v>
      </c>
      <c r="FL842" s="38">
        <v>88.63861</v>
      </c>
      <c r="FM842" s="38">
        <v>92.525459999999995</v>
      </c>
      <c r="FN842" s="38">
        <v>95.842579999999998</v>
      </c>
      <c r="FO842" s="38">
        <v>98.556579999999997</v>
      </c>
      <c r="FP842" s="38">
        <v>101.11360000000001</v>
      </c>
      <c r="FQ842" s="38">
        <v>102.6857</v>
      </c>
      <c r="FR842" s="38">
        <v>103.5672</v>
      </c>
      <c r="FS842" s="38">
        <v>103.3081</v>
      </c>
      <c r="FT842" s="38">
        <v>102.55419999999999</v>
      </c>
      <c r="FU842" s="38">
        <v>99.257400000000004</v>
      </c>
      <c r="FV842" s="38">
        <v>95.186409999999995</v>
      </c>
      <c r="FW842">
        <v>91.146839999999997</v>
      </c>
      <c r="FX842">
        <v>89.245949999999993</v>
      </c>
      <c r="FY842">
        <v>87.247380000000007</v>
      </c>
      <c r="FZ842">
        <v>0.96409330000000004</v>
      </c>
      <c r="GA842">
        <v>6.3792850000000003</v>
      </c>
      <c r="GB842">
        <v>1</v>
      </c>
    </row>
    <row r="843" spans="1:184" x14ac:dyDescent="0.3">
      <c r="A843" t="s">
        <v>280</v>
      </c>
      <c r="B843" t="s">
        <v>184</v>
      </c>
      <c r="C843" t="s">
        <v>1</v>
      </c>
      <c r="D843" t="s">
        <v>1</v>
      </c>
      <c r="E843" t="s">
        <v>1</v>
      </c>
      <c r="F843" t="s">
        <v>1</v>
      </c>
      <c r="G843" t="s">
        <v>1</v>
      </c>
      <c r="H843" s="40" t="s">
        <v>1</v>
      </c>
      <c r="I843" s="18" t="s">
        <v>1</v>
      </c>
      <c r="J843" s="38" t="s">
        <v>1</v>
      </c>
      <c r="K843" s="18">
        <v>44809</v>
      </c>
      <c r="L843" s="38">
        <v>675</v>
      </c>
      <c r="M843" s="38">
        <v>677</v>
      </c>
      <c r="N843" s="38">
        <v>125.7694</v>
      </c>
      <c r="O843" s="38">
        <v>121.9006</v>
      </c>
      <c r="P843" s="38">
        <v>118.7261</v>
      </c>
      <c r="Q843" s="38">
        <v>115.77889999999999</v>
      </c>
      <c r="R843" s="38">
        <v>114.5325</v>
      </c>
      <c r="S843" s="38">
        <v>116.9542</v>
      </c>
      <c r="T843" s="38">
        <v>125.5087</v>
      </c>
      <c r="U843" s="38">
        <v>138.98480000000001</v>
      </c>
      <c r="V843" s="38">
        <v>145.9049</v>
      </c>
      <c r="W843" s="38">
        <v>156.66919999999999</v>
      </c>
      <c r="X843" s="38">
        <v>165.39510000000001</v>
      </c>
      <c r="Y843" s="38">
        <v>166.64529999999999</v>
      </c>
      <c r="Z843" s="38">
        <v>167.72200000000001</v>
      </c>
      <c r="AA843" s="38">
        <v>165.82069999999999</v>
      </c>
      <c r="AB843" s="38">
        <v>164.09309999999999</v>
      </c>
      <c r="AC843" s="38">
        <v>160.42019999999999</v>
      </c>
      <c r="AD843" s="38">
        <v>154.19239999999999</v>
      </c>
      <c r="AE843" s="38">
        <v>146.08349999999999</v>
      </c>
      <c r="AF843" s="38">
        <v>143.9897</v>
      </c>
      <c r="AG843" s="38">
        <v>142.37540000000001</v>
      </c>
      <c r="AH843" s="38">
        <v>142.42930000000001</v>
      </c>
      <c r="AI843" s="38">
        <v>141.24080000000001</v>
      </c>
      <c r="AJ843" s="38">
        <v>139.4873</v>
      </c>
      <c r="AK843" s="38">
        <v>137.5898</v>
      </c>
      <c r="AL843" s="38">
        <v>10.71509</v>
      </c>
      <c r="AM843" s="38">
        <v>3.8116850000000002</v>
      </c>
      <c r="AN843" s="38">
        <v>-2.5597970000000001</v>
      </c>
      <c r="AO843" s="38">
        <v>-2.1567370000000001</v>
      </c>
      <c r="AP843" s="38">
        <v>-1.17991</v>
      </c>
      <c r="AQ843" s="38">
        <v>0.89894649999999998</v>
      </c>
      <c r="AR843" s="38">
        <v>-4.8291019999999998</v>
      </c>
      <c r="AS843" s="38">
        <v>-8.6348380000000002</v>
      </c>
      <c r="AT843" s="38">
        <v>-7.8419080000000001</v>
      </c>
      <c r="AU843" s="38">
        <v>-4.7108619999999997</v>
      </c>
      <c r="AV843" s="38">
        <v>-3.3697499999999998</v>
      </c>
      <c r="AW843" s="38">
        <v>-4.0734079999999997</v>
      </c>
      <c r="AX843" s="38">
        <v>-2.6360429999999999</v>
      </c>
      <c r="AY843" s="38">
        <v>-3.088441</v>
      </c>
      <c r="AZ843" s="38">
        <v>6.5724289999999996</v>
      </c>
      <c r="BA843" s="38">
        <v>11.03463</v>
      </c>
      <c r="BB843" s="38">
        <v>12.328390000000001</v>
      </c>
      <c r="BC843" s="38">
        <v>9.0931420000000003</v>
      </c>
      <c r="BD843" s="38">
        <v>4.6821140000000003</v>
      </c>
      <c r="BE843" s="38">
        <v>-7.7056500000000003</v>
      </c>
      <c r="BF843" s="38">
        <v>-11.11725</v>
      </c>
      <c r="BG843" s="38">
        <v>-17.042000000000002</v>
      </c>
      <c r="BH843" s="38">
        <v>-20.13578</v>
      </c>
      <c r="BI843" s="38">
        <v>-21.169650000000001</v>
      </c>
      <c r="BJ843" s="38">
        <v>11.933450000000001</v>
      </c>
      <c r="BK843" s="38">
        <v>5.0022890000000002</v>
      </c>
      <c r="BL843" s="38">
        <v>-1.313032</v>
      </c>
      <c r="BM843" s="38">
        <v>-1.1750700000000001</v>
      </c>
      <c r="BN843" s="38">
        <v>-0.38052940000000002</v>
      </c>
      <c r="BO843" s="38">
        <v>1.6946030000000001</v>
      </c>
      <c r="BP843" s="38">
        <v>-3.598646</v>
      </c>
      <c r="BQ843" s="38">
        <v>-7.3489170000000001</v>
      </c>
      <c r="BR843" s="38">
        <v>-6.9259760000000004</v>
      </c>
      <c r="BS843" s="38">
        <v>-3.3392599999999999</v>
      </c>
      <c r="BT843" s="38">
        <v>-2.0321159999999998</v>
      </c>
      <c r="BU843" s="38">
        <v>-3.11782</v>
      </c>
      <c r="BV843" s="38">
        <v>-2.0731269999999999</v>
      </c>
      <c r="BW843" s="38">
        <v>-2.0542370000000001</v>
      </c>
      <c r="BX843" s="38">
        <v>7.4711650000000001</v>
      </c>
      <c r="BY843" s="38">
        <v>12.51741</v>
      </c>
      <c r="BZ843" s="38">
        <v>13.90263</v>
      </c>
      <c r="CA843" s="38">
        <v>10.55223</v>
      </c>
      <c r="CB843" s="38">
        <v>6.0042749999999998</v>
      </c>
      <c r="CC843" s="38">
        <v>-6.252605</v>
      </c>
      <c r="CD843" s="38">
        <v>-9.5914479999999998</v>
      </c>
      <c r="CE843" s="38">
        <v>-15.444520000000001</v>
      </c>
      <c r="CF843" s="38">
        <v>-18.572040000000001</v>
      </c>
      <c r="CG843" s="38">
        <v>-19.41582</v>
      </c>
      <c r="CH843" s="38">
        <v>12.777279999999999</v>
      </c>
      <c r="CI843" s="38">
        <v>5.8268979999999999</v>
      </c>
      <c r="CJ843" s="38">
        <v>-0.44952619999999999</v>
      </c>
      <c r="CK843" s="38">
        <v>-0.4951699</v>
      </c>
      <c r="CL843" s="38">
        <v>0.17311950000000001</v>
      </c>
      <c r="CM843" s="38">
        <v>2.2456719999999999</v>
      </c>
      <c r="CN843" s="38">
        <v>-2.7464369999999998</v>
      </c>
      <c r="CO843" s="38">
        <v>-6.458291</v>
      </c>
      <c r="CP843" s="38">
        <v>-6.2916040000000004</v>
      </c>
      <c r="CQ843" s="38">
        <v>-2.3892929999999999</v>
      </c>
      <c r="CR843" s="38">
        <v>-1.105675</v>
      </c>
      <c r="CS843" s="38">
        <v>-2.4559820000000001</v>
      </c>
      <c r="CT843" s="38">
        <v>-1.6832530000000001</v>
      </c>
      <c r="CU843" s="38">
        <v>-1.33795</v>
      </c>
      <c r="CV843" s="38">
        <v>8.0936269999999997</v>
      </c>
      <c r="CW843" s="38">
        <v>13.54439</v>
      </c>
      <c r="CX843" s="38">
        <v>14.992940000000001</v>
      </c>
      <c r="CY843" s="38">
        <v>11.56279</v>
      </c>
      <c r="CZ843" s="38">
        <v>6.92</v>
      </c>
      <c r="DA843" s="38">
        <v>-5.2462309999999999</v>
      </c>
      <c r="DB843" s="38">
        <v>-8.5346779999999995</v>
      </c>
      <c r="DC843" s="38">
        <v>-14.33812</v>
      </c>
      <c r="DD843" s="38">
        <v>-17.488990000000001</v>
      </c>
      <c r="DE843" s="38">
        <v>-18.20112</v>
      </c>
      <c r="DF843" s="38">
        <v>13.6211</v>
      </c>
      <c r="DG843" s="38">
        <v>6.6515069999999996</v>
      </c>
      <c r="DH843" s="38">
        <v>0.4139794</v>
      </c>
      <c r="DI843" s="38">
        <v>0.18473000000000001</v>
      </c>
      <c r="DJ843" s="38">
        <v>0.72676839999999998</v>
      </c>
      <c r="DK843" s="38">
        <v>2.7967409999999999</v>
      </c>
      <c r="DL843" s="38">
        <v>-1.8942270000000001</v>
      </c>
      <c r="DM843" s="38">
        <v>-5.567666</v>
      </c>
      <c r="DN843" s="38">
        <v>-5.6572319999999996</v>
      </c>
      <c r="DO843" s="38">
        <v>-1.4393260000000001</v>
      </c>
      <c r="DP843" s="38">
        <v>-0.17923359999999999</v>
      </c>
      <c r="DQ843" s="38">
        <v>-1.794144</v>
      </c>
      <c r="DR843" s="38">
        <v>-1.2933790000000001</v>
      </c>
      <c r="DS843" s="38">
        <v>-0.62166370000000004</v>
      </c>
      <c r="DT843" s="38">
        <v>8.7160890000000002</v>
      </c>
      <c r="DU843" s="38">
        <v>14.57136</v>
      </c>
      <c r="DV843" s="38">
        <v>16.08325</v>
      </c>
      <c r="DW843" s="38">
        <v>12.57335</v>
      </c>
      <c r="DX843" s="38">
        <v>7.8357239999999999</v>
      </c>
      <c r="DY843" s="38">
        <v>-4.2398559999999996</v>
      </c>
      <c r="DZ843" s="38">
        <v>-7.4779099999999996</v>
      </c>
      <c r="EA843" s="38">
        <v>-13.23171</v>
      </c>
      <c r="EB843" s="38">
        <v>-16.405950000000001</v>
      </c>
      <c r="EC843" s="38">
        <v>-16.986429999999999</v>
      </c>
      <c r="ED843" s="38">
        <v>14.839460000000001</v>
      </c>
      <c r="EE843" s="38">
        <v>7.8421110000000001</v>
      </c>
      <c r="EF843" s="38">
        <v>1.660744</v>
      </c>
      <c r="EG843" s="38">
        <v>1.166398</v>
      </c>
      <c r="EH843" s="38">
        <v>1.5261499999999999</v>
      </c>
      <c r="EI843" s="38">
        <v>3.5923970000000001</v>
      </c>
      <c r="EJ843" s="38">
        <v>-0.66377209999999998</v>
      </c>
      <c r="EK843" s="38">
        <v>-4.2817439999999998</v>
      </c>
      <c r="EL843" s="38">
        <v>-4.7412999999999998</v>
      </c>
      <c r="EM843" s="38">
        <v>-6.7724000000000006E-2</v>
      </c>
      <c r="EN843" s="38">
        <v>1.158401</v>
      </c>
      <c r="EO843" s="38">
        <v>-0.83855519999999995</v>
      </c>
      <c r="EP843" s="38">
        <v>-0.73046330000000004</v>
      </c>
      <c r="EQ843" s="38">
        <v>0.41254030000000003</v>
      </c>
      <c r="ER843" s="38">
        <v>9.6148249999999997</v>
      </c>
      <c r="ES843" s="38">
        <v>16.05415</v>
      </c>
      <c r="ET843" s="38">
        <v>17.657489999999999</v>
      </c>
      <c r="EU843" s="38">
        <v>14.032439999999999</v>
      </c>
      <c r="EV843" s="38">
        <v>9.1578859999999995</v>
      </c>
      <c r="EW843" s="38">
        <v>-2.7868110000000001</v>
      </c>
      <c r="EX843" s="38">
        <v>-5.9521030000000001</v>
      </c>
      <c r="EY843" s="38">
        <v>-11.63424</v>
      </c>
      <c r="EZ843" s="38">
        <v>-14.84221</v>
      </c>
      <c r="FA843" s="38">
        <v>-15.2326</v>
      </c>
      <c r="FB843" s="38">
        <v>87.397739999999999</v>
      </c>
      <c r="FC843" s="38">
        <v>86.025630000000007</v>
      </c>
      <c r="FD843" s="38">
        <v>83.959090000000003</v>
      </c>
      <c r="FE843" s="38">
        <v>82.310770000000005</v>
      </c>
      <c r="FF843" s="38">
        <v>80.88494</v>
      </c>
      <c r="FG843" s="38">
        <v>79.880840000000006</v>
      </c>
      <c r="FH843" s="38">
        <v>78.38391</v>
      </c>
      <c r="FI843" s="38">
        <v>78.692530000000005</v>
      </c>
      <c r="FJ843" s="38">
        <v>82.847980000000007</v>
      </c>
      <c r="FK843" s="38">
        <v>88.076070000000001</v>
      </c>
      <c r="FL843" s="38">
        <v>93.102699999999999</v>
      </c>
      <c r="FM843" s="38">
        <v>96.585449999999994</v>
      </c>
      <c r="FN843" s="38">
        <v>100.2216</v>
      </c>
      <c r="FO843" s="38">
        <v>103.1979</v>
      </c>
      <c r="FP843" s="38">
        <v>104.739</v>
      </c>
      <c r="FQ843" s="38">
        <v>106.32089999999999</v>
      </c>
      <c r="FR843" s="38">
        <v>107.1418</v>
      </c>
      <c r="FS843" s="38">
        <v>106.91889999999999</v>
      </c>
      <c r="FT843" s="38">
        <v>105.12909999999999</v>
      </c>
      <c r="FU843" s="38">
        <v>101.4419</v>
      </c>
      <c r="FV843" s="38">
        <v>99.159520000000001</v>
      </c>
      <c r="FW843">
        <v>95.852559999999997</v>
      </c>
      <c r="FX843">
        <v>92.604280000000003</v>
      </c>
      <c r="FY843">
        <v>90.781109999999998</v>
      </c>
      <c r="FZ843">
        <v>2.3269690000000001</v>
      </c>
      <c r="GA843">
        <v>11.608980000000001</v>
      </c>
      <c r="GB843">
        <v>1</v>
      </c>
    </row>
    <row r="844" spans="1:184" x14ac:dyDescent="0.3">
      <c r="A844" t="s">
        <v>280</v>
      </c>
      <c r="B844" t="s">
        <v>184</v>
      </c>
      <c r="C844" t="s">
        <v>1</v>
      </c>
      <c r="D844" t="s">
        <v>1</v>
      </c>
      <c r="E844" t="s">
        <v>1</v>
      </c>
      <c r="F844" t="s">
        <v>1</v>
      </c>
      <c r="G844" t="s">
        <v>1</v>
      </c>
      <c r="H844" s="40" t="s">
        <v>1</v>
      </c>
      <c r="I844" s="18" t="s">
        <v>1</v>
      </c>
      <c r="J844" s="38" t="s">
        <v>1</v>
      </c>
      <c r="K844" s="18">
        <v>44810</v>
      </c>
      <c r="L844" s="38">
        <v>675</v>
      </c>
      <c r="M844" s="38">
        <v>677</v>
      </c>
      <c r="N844" s="38">
        <v>145.9778</v>
      </c>
      <c r="O844" s="38">
        <v>145.851</v>
      </c>
      <c r="P844" s="38">
        <v>144.57650000000001</v>
      </c>
      <c r="Q844" s="38">
        <v>143.6653</v>
      </c>
      <c r="R844" s="38">
        <v>143.78970000000001</v>
      </c>
      <c r="S844" s="38">
        <v>146.90729999999999</v>
      </c>
      <c r="T844" s="38">
        <v>161.60400000000001</v>
      </c>
      <c r="U844" s="38">
        <v>169.85230000000001</v>
      </c>
      <c r="V844" s="38">
        <v>174.0308</v>
      </c>
      <c r="W844" s="38">
        <v>177.8802</v>
      </c>
      <c r="X844" s="38">
        <v>181.3862</v>
      </c>
      <c r="Y844" s="38">
        <v>183.45099999999999</v>
      </c>
      <c r="Z844" s="38">
        <v>181.5575</v>
      </c>
      <c r="AA844" s="38">
        <v>181.10720000000001</v>
      </c>
      <c r="AB844" s="38">
        <v>178.77629999999999</v>
      </c>
      <c r="AC844" s="38">
        <v>173.81639999999999</v>
      </c>
      <c r="AD844" s="38">
        <v>164.87690000000001</v>
      </c>
      <c r="AE844" s="38">
        <v>160.8622</v>
      </c>
      <c r="AF844" s="38">
        <v>159.85480000000001</v>
      </c>
      <c r="AG844" s="38">
        <v>160.393</v>
      </c>
      <c r="AH844" s="38">
        <v>164.1617</v>
      </c>
      <c r="AI844" s="38">
        <v>171.1678</v>
      </c>
      <c r="AJ844" s="38">
        <v>169.45189999999999</v>
      </c>
      <c r="AK844" s="38">
        <v>168.7253</v>
      </c>
      <c r="AL844" s="38">
        <v>-8.2934140000000003</v>
      </c>
      <c r="AM844" s="38">
        <v>-5.5825760000000004</v>
      </c>
      <c r="AN844" s="38">
        <v>-0.39840680000000001</v>
      </c>
      <c r="AO844" s="38">
        <v>4.0305</v>
      </c>
      <c r="AP844" s="38">
        <v>3.4368669999999999</v>
      </c>
      <c r="AQ844" s="38">
        <v>2.2847369999999998</v>
      </c>
      <c r="AR844" s="38">
        <v>4.2510320000000004</v>
      </c>
      <c r="AS844" s="38">
        <v>-0.64580950000000004</v>
      </c>
      <c r="AT844" s="38">
        <v>-7.8789090000000002</v>
      </c>
      <c r="AU844" s="38">
        <v>-8.2774819999999991</v>
      </c>
      <c r="AV844" s="38">
        <v>-6.7938140000000002</v>
      </c>
      <c r="AW844" s="38">
        <v>-3.342476</v>
      </c>
      <c r="AX844" s="38">
        <v>-2.3306779999999998</v>
      </c>
      <c r="AY844" s="38">
        <v>1.40961</v>
      </c>
      <c r="AZ844" s="38">
        <v>5.167154</v>
      </c>
      <c r="BA844" s="38">
        <v>17.21434</v>
      </c>
      <c r="BB844" s="38">
        <v>16.237279999999998</v>
      </c>
      <c r="BC844" s="38">
        <v>15.17592</v>
      </c>
      <c r="BD844" s="38">
        <v>13.01304</v>
      </c>
      <c r="BE844" s="38">
        <v>4.9365030000000001</v>
      </c>
      <c r="BF844" s="38">
        <v>0.98737560000000002</v>
      </c>
      <c r="BG844" s="38">
        <v>7.5310350000000001</v>
      </c>
      <c r="BH844" s="38">
        <v>5.2761940000000003</v>
      </c>
      <c r="BI844" s="38">
        <v>1.745109</v>
      </c>
      <c r="BJ844" s="38">
        <v>-7.0475539999999999</v>
      </c>
      <c r="BK844" s="38">
        <v>-4.3236509999999999</v>
      </c>
      <c r="BL844" s="38">
        <v>0.73519080000000003</v>
      </c>
      <c r="BM844" s="38">
        <v>5.0361279999999997</v>
      </c>
      <c r="BN844" s="38">
        <v>4.2747529999999996</v>
      </c>
      <c r="BO844" s="38">
        <v>3.3991120000000001</v>
      </c>
      <c r="BP844" s="38">
        <v>6.0226420000000003</v>
      </c>
      <c r="BQ844" s="38">
        <v>0.94426180000000004</v>
      </c>
      <c r="BR844" s="38">
        <v>-6.2826269999999997</v>
      </c>
      <c r="BS844" s="38">
        <v>-6.9270849999999999</v>
      </c>
      <c r="BT844" s="38">
        <v>-5.7833459999999999</v>
      </c>
      <c r="BU844" s="38">
        <v>-2.4846759999999999</v>
      </c>
      <c r="BV844" s="38">
        <v>-1.701478</v>
      </c>
      <c r="BW844" s="38">
        <v>2.1718470000000001</v>
      </c>
      <c r="BX844" s="38">
        <v>6.2436389999999999</v>
      </c>
      <c r="BY844" s="38">
        <v>18.66142</v>
      </c>
      <c r="BZ844" s="38">
        <v>17.873419999999999</v>
      </c>
      <c r="CA844" s="38">
        <v>17.13035</v>
      </c>
      <c r="CB844" s="38">
        <v>15.093590000000001</v>
      </c>
      <c r="CC844" s="38">
        <v>7.327807</v>
      </c>
      <c r="CD844" s="38">
        <v>3.4663560000000002</v>
      </c>
      <c r="CE844" s="38">
        <v>9.7520860000000003</v>
      </c>
      <c r="CF844" s="38">
        <v>7.6772840000000002</v>
      </c>
      <c r="CG844" s="38">
        <v>4.4574109999999996</v>
      </c>
      <c r="CH844" s="38">
        <v>-6.1846750000000004</v>
      </c>
      <c r="CI844" s="38">
        <v>-3.451724</v>
      </c>
      <c r="CJ844" s="38">
        <v>1.5203169999999999</v>
      </c>
      <c r="CK844" s="38">
        <v>5.7326230000000002</v>
      </c>
      <c r="CL844" s="38">
        <v>4.8550700000000004</v>
      </c>
      <c r="CM844" s="38">
        <v>4.1709250000000004</v>
      </c>
      <c r="CN844" s="38">
        <v>7.2496530000000003</v>
      </c>
      <c r="CO844" s="38">
        <v>2.0455399999999999</v>
      </c>
      <c r="CP844" s="38">
        <v>-5.177047</v>
      </c>
      <c r="CQ844" s="38">
        <v>-5.9918050000000003</v>
      </c>
      <c r="CR844" s="38">
        <v>-5.0834989999999998</v>
      </c>
      <c r="CS844" s="38">
        <v>-1.8905670000000001</v>
      </c>
      <c r="CT844" s="38">
        <v>-1.265695</v>
      </c>
      <c r="CU844" s="38">
        <v>2.69977</v>
      </c>
      <c r="CV844" s="38">
        <v>6.9892089999999998</v>
      </c>
      <c r="CW844" s="38">
        <v>19.66366</v>
      </c>
      <c r="CX844" s="38">
        <v>19.006609999999998</v>
      </c>
      <c r="CY844" s="38">
        <v>18.483969999999999</v>
      </c>
      <c r="CZ844" s="38">
        <v>16.534579999999998</v>
      </c>
      <c r="DA844" s="38">
        <v>8.9840160000000004</v>
      </c>
      <c r="DB844" s="38">
        <v>5.1832900000000004</v>
      </c>
      <c r="DC844" s="38">
        <v>11.290380000000001</v>
      </c>
      <c r="DD844" s="38">
        <v>9.3402720000000006</v>
      </c>
      <c r="DE844" s="38">
        <v>6.3359439999999996</v>
      </c>
      <c r="DF844" s="38">
        <v>-5.321796</v>
      </c>
      <c r="DG844" s="38">
        <v>-2.579796</v>
      </c>
      <c r="DH844" s="38">
        <v>2.3054429999999999</v>
      </c>
      <c r="DI844" s="38">
        <v>6.4291179999999999</v>
      </c>
      <c r="DJ844" s="38">
        <v>5.4353870000000004</v>
      </c>
      <c r="DK844" s="38">
        <v>4.9427380000000003</v>
      </c>
      <c r="DL844" s="38">
        <v>8.4766650000000006</v>
      </c>
      <c r="DM844" s="38">
        <v>3.1468189999999998</v>
      </c>
      <c r="DN844" s="38">
        <v>-4.0714670000000002</v>
      </c>
      <c r="DO844" s="38">
        <v>-5.0565239999999996</v>
      </c>
      <c r="DP844" s="38">
        <v>-4.3836519999999997</v>
      </c>
      <c r="DQ844" s="38">
        <v>-1.2964580000000001</v>
      </c>
      <c r="DR844" s="38">
        <v>-0.82991219999999999</v>
      </c>
      <c r="DS844" s="38">
        <v>3.2276929999999999</v>
      </c>
      <c r="DT844" s="38">
        <v>7.7347789999999996</v>
      </c>
      <c r="DU844" s="38">
        <v>20.665900000000001</v>
      </c>
      <c r="DV844" s="38">
        <v>20.139800000000001</v>
      </c>
      <c r="DW844" s="38">
        <v>19.837599999999998</v>
      </c>
      <c r="DX844" s="38">
        <v>17.975560000000002</v>
      </c>
      <c r="DY844" s="38">
        <v>10.640230000000001</v>
      </c>
      <c r="DZ844" s="38">
        <v>6.9002249999999998</v>
      </c>
      <c r="EA844" s="38">
        <v>12.828670000000001</v>
      </c>
      <c r="EB844" s="38">
        <v>11.003259999999999</v>
      </c>
      <c r="EC844" s="38">
        <v>8.2144770000000005</v>
      </c>
      <c r="ED844" s="38">
        <v>-4.0759359999999996</v>
      </c>
      <c r="EE844" s="38">
        <v>-1.3208709999999999</v>
      </c>
      <c r="EF844" s="38">
        <v>3.439041</v>
      </c>
      <c r="EG844" s="38">
        <v>7.4347450000000004</v>
      </c>
      <c r="EH844" s="38">
        <v>6.2732729999999997</v>
      </c>
      <c r="EI844" s="38">
        <v>6.0571130000000002</v>
      </c>
      <c r="EJ844" s="38">
        <v>10.24827</v>
      </c>
      <c r="EK844" s="38">
        <v>4.7368899999999998</v>
      </c>
      <c r="EL844" s="38">
        <v>-2.4751850000000002</v>
      </c>
      <c r="EM844" s="38">
        <v>-3.7061269999999999</v>
      </c>
      <c r="EN844" s="38">
        <v>-3.3731840000000002</v>
      </c>
      <c r="EO844" s="38">
        <v>-0.4386583</v>
      </c>
      <c r="EP844" s="38">
        <v>-0.20071130000000001</v>
      </c>
      <c r="EQ844" s="38">
        <v>3.9899309999999999</v>
      </c>
      <c r="ER844" s="38">
        <v>8.8112639999999995</v>
      </c>
      <c r="ES844" s="38">
        <v>22.11298</v>
      </c>
      <c r="ET844" s="38">
        <v>21.775950000000002</v>
      </c>
      <c r="EU844" s="38">
        <v>21.79203</v>
      </c>
      <c r="EV844" s="38">
        <v>20.05612</v>
      </c>
      <c r="EW844" s="38">
        <v>13.03153</v>
      </c>
      <c r="EX844" s="38">
        <v>9.3792059999999999</v>
      </c>
      <c r="EY844" s="38">
        <v>15.049720000000001</v>
      </c>
      <c r="EZ844" s="38">
        <v>13.404350000000001</v>
      </c>
      <c r="FA844" s="38">
        <v>10.926780000000001</v>
      </c>
      <c r="FB844" s="38">
        <v>87.889129999999994</v>
      </c>
      <c r="FC844" s="38">
        <v>86.061340000000001</v>
      </c>
      <c r="FD844" s="38">
        <v>84.295479999999998</v>
      </c>
      <c r="FE844" s="38">
        <v>83.393479999999997</v>
      </c>
      <c r="FF844" s="38">
        <v>82.246200000000002</v>
      </c>
      <c r="FG844" s="38">
        <v>81.613690000000005</v>
      </c>
      <c r="FH844" s="38">
        <v>80.982900000000001</v>
      </c>
      <c r="FI844" s="38">
        <v>82.889629999999997</v>
      </c>
      <c r="FJ844" s="38">
        <v>86.826350000000005</v>
      </c>
      <c r="FK844" s="38">
        <v>93.166150000000002</v>
      </c>
      <c r="FL844" s="38">
        <v>98.152929999999998</v>
      </c>
      <c r="FM844" s="38">
        <v>102.33150000000001</v>
      </c>
      <c r="FN844" s="38">
        <v>105.3424</v>
      </c>
      <c r="FO844" s="38">
        <v>108.1883</v>
      </c>
      <c r="FP844" s="38">
        <v>110.5089</v>
      </c>
      <c r="FQ844" s="38">
        <v>112.2158</v>
      </c>
      <c r="FR844" s="38">
        <v>112.7556</v>
      </c>
      <c r="FS844" s="38">
        <v>112.101</v>
      </c>
      <c r="FT844" s="38">
        <v>109.93770000000001</v>
      </c>
      <c r="FU844" s="38">
        <v>105.1906</v>
      </c>
      <c r="FV844" s="38">
        <v>100.86490000000001</v>
      </c>
      <c r="FW844">
        <v>97.767110000000002</v>
      </c>
      <c r="FX844">
        <v>96.453239999999994</v>
      </c>
      <c r="FY844">
        <v>93.541150000000002</v>
      </c>
      <c r="FZ844">
        <v>2.618007</v>
      </c>
      <c r="GA844">
        <v>18.523949999999999</v>
      </c>
      <c r="GB844">
        <v>1</v>
      </c>
    </row>
    <row r="845" spans="1:184" x14ac:dyDescent="0.3">
      <c r="A845" t="s">
        <v>280</v>
      </c>
      <c r="B845" t="s">
        <v>184</v>
      </c>
      <c r="C845" t="s">
        <v>1</v>
      </c>
      <c r="D845" t="s">
        <v>1</v>
      </c>
      <c r="E845" t="s">
        <v>1</v>
      </c>
      <c r="F845" t="s">
        <v>1</v>
      </c>
      <c r="G845" t="s">
        <v>1</v>
      </c>
      <c r="H845" s="40" t="s">
        <v>1</v>
      </c>
      <c r="I845" s="18" t="s">
        <v>1</v>
      </c>
      <c r="J845" s="38" t="s">
        <v>1</v>
      </c>
      <c r="K845" s="18">
        <v>44811</v>
      </c>
      <c r="L845" s="38">
        <v>675</v>
      </c>
      <c r="M845" s="38">
        <v>677</v>
      </c>
      <c r="N845" s="38">
        <v>160.89789999999999</v>
      </c>
      <c r="O845" s="38">
        <v>158.28049999999999</v>
      </c>
      <c r="P845" s="38">
        <v>155.63409999999999</v>
      </c>
      <c r="Q845" s="38">
        <v>154.57390000000001</v>
      </c>
      <c r="R845" s="38">
        <v>154.16829999999999</v>
      </c>
      <c r="S845" s="38">
        <v>156.84559999999999</v>
      </c>
      <c r="T845" s="38">
        <v>164.30609999999999</v>
      </c>
      <c r="U845" s="38">
        <v>169.57830000000001</v>
      </c>
      <c r="V845" s="38">
        <v>176.61500000000001</v>
      </c>
      <c r="W845" s="38">
        <v>180.73840000000001</v>
      </c>
      <c r="X845" s="38">
        <v>182.64580000000001</v>
      </c>
      <c r="Y845" s="38">
        <v>183.31540000000001</v>
      </c>
      <c r="Z845" s="38">
        <v>181.37469999999999</v>
      </c>
      <c r="AA845" s="38">
        <v>180.27070000000001</v>
      </c>
      <c r="AB845" s="38">
        <v>176.55879999999999</v>
      </c>
      <c r="AC845" s="38">
        <v>168.71379999999999</v>
      </c>
      <c r="AD845" s="38">
        <v>160.24510000000001</v>
      </c>
      <c r="AE845" s="38">
        <v>154.32550000000001</v>
      </c>
      <c r="AF845" s="38">
        <v>153.17449999999999</v>
      </c>
      <c r="AG845" s="38">
        <v>153.95079999999999</v>
      </c>
      <c r="AH845" s="38">
        <v>157.71940000000001</v>
      </c>
      <c r="AI845" s="38">
        <v>161.9948</v>
      </c>
      <c r="AJ845" s="38">
        <v>160.73159999999999</v>
      </c>
      <c r="AK845" s="38">
        <v>159.4512</v>
      </c>
      <c r="AL845" s="38">
        <v>0.18503330000000001</v>
      </c>
      <c r="AM845" s="38">
        <v>-1.4289879999999999</v>
      </c>
      <c r="AN845" s="38">
        <v>0.68541920000000001</v>
      </c>
      <c r="AO845" s="38">
        <v>3.2067239999999999</v>
      </c>
      <c r="AP845" s="38">
        <v>3.9317510000000002</v>
      </c>
      <c r="AQ845" s="38">
        <v>4.3382550000000002</v>
      </c>
      <c r="AR845" s="38">
        <v>0.61920929999999996</v>
      </c>
      <c r="AS845" s="38">
        <v>-6.4556959999999997</v>
      </c>
      <c r="AT845" s="38">
        <v>-8.2045910000000006</v>
      </c>
      <c r="AU845" s="38">
        <v>-9.0590919999999997</v>
      </c>
      <c r="AV845" s="38">
        <v>-7.358657</v>
      </c>
      <c r="AW845" s="38">
        <v>-2.8055620000000001</v>
      </c>
      <c r="AX845" s="38">
        <v>-2.934231</v>
      </c>
      <c r="AY845" s="38">
        <v>0.48610409999999998</v>
      </c>
      <c r="AZ845" s="38">
        <v>8.6309459999999998</v>
      </c>
      <c r="BA845" s="38">
        <v>12.08225</v>
      </c>
      <c r="BB845" s="38">
        <v>10.94286</v>
      </c>
      <c r="BC845" s="38">
        <v>7.5638110000000003</v>
      </c>
      <c r="BD845" s="38">
        <v>4.5847569999999997</v>
      </c>
      <c r="BE845" s="38">
        <v>-2.570093</v>
      </c>
      <c r="BF845" s="38">
        <v>-3.0251760000000001</v>
      </c>
      <c r="BG845" s="38">
        <v>-2.3160449999999999</v>
      </c>
      <c r="BH845" s="38">
        <v>-3.2854899999999998</v>
      </c>
      <c r="BI845" s="38">
        <v>-4.7169140000000001</v>
      </c>
      <c r="BJ845" s="38">
        <v>1.1272450000000001</v>
      </c>
      <c r="BK845" s="38">
        <v>-0.60301669999999996</v>
      </c>
      <c r="BL845" s="38">
        <v>1.606017</v>
      </c>
      <c r="BM845" s="38">
        <v>4.1299400000000004</v>
      </c>
      <c r="BN845" s="38">
        <v>4.715497</v>
      </c>
      <c r="BO845" s="38">
        <v>5.2791319999999997</v>
      </c>
      <c r="BP845" s="38">
        <v>1.827801</v>
      </c>
      <c r="BQ845" s="38">
        <v>-5.0046039999999996</v>
      </c>
      <c r="BR845" s="38">
        <v>-7.0431470000000003</v>
      </c>
      <c r="BS845" s="38">
        <v>-7.9328250000000002</v>
      </c>
      <c r="BT845" s="38">
        <v>-6.496537</v>
      </c>
      <c r="BU845" s="38">
        <v>-2.0783450000000001</v>
      </c>
      <c r="BV845" s="38">
        <v>-2.3460549999999998</v>
      </c>
      <c r="BW845" s="38">
        <v>1.1921330000000001</v>
      </c>
      <c r="BX845" s="38">
        <v>9.5472439999999992</v>
      </c>
      <c r="BY845" s="38">
        <v>13.491720000000001</v>
      </c>
      <c r="BZ845" s="38">
        <v>12.516030000000001</v>
      </c>
      <c r="CA845" s="38">
        <v>9.322419</v>
      </c>
      <c r="CB845" s="38">
        <v>6.4336960000000003</v>
      </c>
      <c r="CC845" s="38">
        <v>-0.55450120000000003</v>
      </c>
      <c r="CD845" s="38">
        <v>-1.13696</v>
      </c>
      <c r="CE845" s="38">
        <v>-0.43638860000000002</v>
      </c>
      <c r="CF845" s="38">
        <v>-1.0664370000000001</v>
      </c>
      <c r="CG845" s="38">
        <v>-2.2940550000000002</v>
      </c>
      <c r="CH845" s="38">
        <v>1.779817</v>
      </c>
      <c r="CI845" s="38">
        <v>-3.0951699999999999E-2</v>
      </c>
      <c r="CJ845" s="38">
        <v>2.2436210000000001</v>
      </c>
      <c r="CK845" s="38">
        <v>4.769355</v>
      </c>
      <c r="CL845" s="38">
        <v>5.258318</v>
      </c>
      <c r="CM845" s="38">
        <v>5.9307800000000004</v>
      </c>
      <c r="CN845" s="38">
        <v>2.6648679999999998</v>
      </c>
      <c r="CO845" s="38">
        <v>-3.9995820000000002</v>
      </c>
      <c r="CP845" s="38">
        <v>-6.238734</v>
      </c>
      <c r="CQ845" s="38">
        <v>-7.1527760000000002</v>
      </c>
      <c r="CR845" s="38">
        <v>-5.8994350000000004</v>
      </c>
      <c r="CS845" s="38">
        <v>-1.574676</v>
      </c>
      <c r="CT845" s="38">
        <v>-1.9386859999999999</v>
      </c>
      <c r="CU845" s="38">
        <v>1.6811259999999999</v>
      </c>
      <c r="CV845" s="38">
        <v>10.18187</v>
      </c>
      <c r="CW845" s="38">
        <v>14.467919999999999</v>
      </c>
      <c r="CX845" s="38">
        <v>13.60561</v>
      </c>
      <c r="CY845" s="38">
        <v>10.540430000000001</v>
      </c>
      <c r="CZ845" s="38">
        <v>7.7142660000000003</v>
      </c>
      <c r="DA845" s="38">
        <v>0.84149160000000001</v>
      </c>
      <c r="DB845" s="38">
        <v>0.1708123</v>
      </c>
      <c r="DC845" s="38">
        <v>0.8654558</v>
      </c>
      <c r="DD845" s="38">
        <v>0.47047270000000002</v>
      </c>
      <c r="DE845" s="38">
        <v>-0.61599029999999999</v>
      </c>
      <c r="DF845" s="38">
        <v>2.4323899999999998</v>
      </c>
      <c r="DG845" s="38">
        <v>0.54111330000000002</v>
      </c>
      <c r="DH845" s="38">
        <v>2.881224</v>
      </c>
      <c r="DI845" s="38">
        <v>5.4087709999999998</v>
      </c>
      <c r="DJ845" s="38">
        <v>5.8011379999999999</v>
      </c>
      <c r="DK845" s="38">
        <v>6.5824290000000003</v>
      </c>
      <c r="DL845" s="38">
        <v>3.501935</v>
      </c>
      <c r="DM845" s="38">
        <v>-2.9945599999999999</v>
      </c>
      <c r="DN845" s="38">
        <v>-5.4343209999999997</v>
      </c>
      <c r="DO845" s="38">
        <v>-6.3727270000000003</v>
      </c>
      <c r="DP845" s="38">
        <v>-5.302333</v>
      </c>
      <c r="DQ845" s="38">
        <v>-1.071008</v>
      </c>
      <c r="DR845" s="38">
        <v>-1.531317</v>
      </c>
      <c r="DS845" s="38">
        <v>2.1701199999999998</v>
      </c>
      <c r="DT845" s="38">
        <v>10.81649</v>
      </c>
      <c r="DU845" s="38">
        <v>15.44411</v>
      </c>
      <c r="DV845" s="38">
        <v>14.69519</v>
      </c>
      <c r="DW845" s="38">
        <v>11.758430000000001</v>
      </c>
      <c r="DX845" s="38">
        <v>8.9948350000000001</v>
      </c>
      <c r="DY845" s="38">
        <v>2.2374839999999998</v>
      </c>
      <c r="DZ845" s="38">
        <v>1.478585</v>
      </c>
      <c r="EA845" s="38">
        <v>2.1673</v>
      </c>
      <c r="EB845" s="38">
        <v>2.0073820000000002</v>
      </c>
      <c r="EC845" s="38">
        <v>1.062074</v>
      </c>
      <c r="ED845" s="38">
        <v>3.3746010000000002</v>
      </c>
      <c r="EE845" s="38">
        <v>1.367084</v>
      </c>
      <c r="EF845" s="38">
        <v>3.801822</v>
      </c>
      <c r="EG845" s="38">
        <v>6.3319859999999997</v>
      </c>
      <c r="EH845" s="38">
        <v>6.5848849999999999</v>
      </c>
      <c r="EI845" s="38">
        <v>7.5233059999999998</v>
      </c>
      <c r="EJ845" s="38">
        <v>4.7105259999999998</v>
      </c>
      <c r="EK845" s="38">
        <v>-1.5434680000000001</v>
      </c>
      <c r="EL845" s="38">
        <v>-4.2728770000000003</v>
      </c>
      <c r="EM845" s="38">
        <v>-5.246461</v>
      </c>
      <c r="EN845" s="38">
        <v>-4.440213</v>
      </c>
      <c r="EO845" s="38">
        <v>-0.34379080000000001</v>
      </c>
      <c r="EP845" s="38">
        <v>-0.94314149999999997</v>
      </c>
      <c r="EQ845" s="38">
        <v>2.8761489999999998</v>
      </c>
      <c r="ER845" s="38">
        <v>11.73279</v>
      </c>
      <c r="ES845" s="38">
        <v>16.853580000000001</v>
      </c>
      <c r="ET845" s="38">
        <v>16.268370000000001</v>
      </c>
      <c r="EU845" s="38">
        <v>13.51704</v>
      </c>
      <c r="EV845" s="38">
        <v>10.843769999999999</v>
      </c>
      <c r="EW845" s="38">
        <v>4.2530760000000001</v>
      </c>
      <c r="EX845" s="38">
        <v>3.3668</v>
      </c>
      <c r="EY845" s="38">
        <v>4.0469569999999999</v>
      </c>
      <c r="EZ845" s="38">
        <v>4.2264359999999996</v>
      </c>
      <c r="FA845" s="38">
        <v>3.4849329999999998</v>
      </c>
      <c r="FB845" s="38">
        <v>92.160740000000004</v>
      </c>
      <c r="FC845" s="38">
        <v>90.102930000000001</v>
      </c>
      <c r="FD845" s="38">
        <v>87.145060000000001</v>
      </c>
      <c r="FE845" s="38">
        <v>85.624420000000001</v>
      </c>
      <c r="FF845" s="38">
        <v>84.251710000000003</v>
      </c>
      <c r="FG845" s="38">
        <v>81.917699999999996</v>
      </c>
      <c r="FH845" s="38">
        <v>81.293689999999998</v>
      </c>
      <c r="FI845" s="38">
        <v>81.799790000000002</v>
      </c>
      <c r="FJ845" s="38">
        <v>86.711619999999996</v>
      </c>
      <c r="FK845" s="38">
        <v>92.412490000000005</v>
      </c>
      <c r="FL845" s="38">
        <v>98.079059999999998</v>
      </c>
      <c r="FM845" s="38">
        <v>101.7724</v>
      </c>
      <c r="FN845" s="38">
        <v>104.74120000000001</v>
      </c>
      <c r="FO845" s="38">
        <v>106.9081</v>
      </c>
      <c r="FP845" s="38">
        <v>108.3653</v>
      </c>
      <c r="FQ845" s="38">
        <v>109.6966</v>
      </c>
      <c r="FR845" s="38">
        <v>109.5564</v>
      </c>
      <c r="FS845" s="38">
        <v>108.1739</v>
      </c>
      <c r="FT845" s="38">
        <v>105.8866</v>
      </c>
      <c r="FU845" s="38">
        <v>102.41240000000001</v>
      </c>
      <c r="FV845" s="38">
        <v>99.810479999999998</v>
      </c>
      <c r="FW845">
        <v>97.866159999999994</v>
      </c>
      <c r="FX845">
        <v>95.231210000000004</v>
      </c>
      <c r="FY845">
        <v>91.649029999999996</v>
      </c>
      <c r="FZ845">
        <v>2.4454560000000001</v>
      </c>
      <c r="GA845">
        <v>18.17642</v>
      </c>
      <c r="GB845">
        <v>1</v>
      </c>
    </row>
    <row r="846" spans="1:184" x14ac:dyDescent="0.3">
      <c r="A846" t="s">
        <v>280</v>
      </c>
      <c r="B846" t="s">
        <v>184</v>
      </c>
      <c r="C846" t="s">
        <v>1</v>
      </c>
      <c r="D846" t="s">
        <v>1</v>
      </c>
      <c r="E846" t="s">
        <v>1</v>
      </c>
      <c r="F846" t="s">
        <v>1</v>
      </c>
      <c r="G846" t="s">
        <v>1</v>
      </c>
      <c r="H846" s="40" t="s">
        <v>1</v>
      </c>
      <c r="I846" s="18" t="s">
        <v>1</v>
      </c>
      <c r="J846" s="38" t="s">
        <v>1</v>
      </c>
      <c r="K846" s="18" t="s">
        <v>2</v>
      </c>
      <c r="L846" s="38">
        <v>680</v>
      </c>
      <c r="M846" s="38">
        <v>680</v>
      </c>
      <c r="N846" s="38">
        <v>152.8922</v>
      </c>
      <c r="O846" s="38">
        <v>151.5342</v>
      </c>
      <c r="P846" s="38">
        <v>149.67359999999999</v>
      </c>
      <c r="Q846" s="38">
        <v>148.3938</v>
      </c>
      <c r="R846" s="38">
        <v>148.8475</v>
      </c>
      <c r="S846" s="38">
        <v>152.58510000000001</v>
      </c>
      <c r="T846" s="38">
        <v>165.13399999999999</v>
      </c>
      <c r="U846" s="38">
        <v>176.5265</v>
      </c>
      <c r="V846" s="38">
        <v>181.1686</v>
      </c>
      <c r="W846" s="38">
        <v>184.1506</v>
      </c>
      <c r="X846" s="38">
        <v>186.93940000000001</v>
      </c>
      <c r="Y846" s="38">
        <v>187.7894</v>
      </c>
      <c r="Z846" s="38">
        <v>186.2234</v>
      </c>
      <c r="AA846" s="38">
        <v>186.16130000000001</v>
      </c>
      <c r="AB846" s="38">
        <v>182.94479999999999</v>
      </c>
      <c r="AC846" s="38">
        <v>176.0539</v>
      </c>
      <c r="AD846" s="38">
        <v>168.083</v>
      </c>
      <c r="AE846" s="38">
        <v>163.05770000000001</v>
      </c>
      <c r="AF846" s="38">
        <v>162.4676</v>
      </c>
      <c r="AG846" s="38">
        <v>162.2561</v>
      </c>
      <c r="AH846" s="38">
        <v>164.34610000000001</v>
      </c>
      <c r="AI846" s="38">
        <v>167.096</v>
      </c>
      <c r="AJ846" s="38">
        <v>165.73330000000001</v>
      </c>
      <c r="AK846" s="38">
        <v>164.99209999999999</v>
      </c>
      <c r="AL846" s="38">
        <v>-0.48017900000000002</v>
      </c>
      <c r="AM846" s="38">
        <v>-0.39745069999999999</v>
      </c>
      <c r="AN846" s="38">
        <v>-0.36623939999999999</v>
      </c>
      <c r="AO846" s="38">
        <v>0.40211740000000001</v>
      </c>
      <c r="AP846" s="38">
        <v>0.46598410000000001</v>
      </c>
      <c r="AQ846" s="38">
        <v>-0.21505150000000001</v>
      </c>
      <c r="AR846" s="38">
        <v>-0.80508369999999996</v>
      </c>
      <c r="AS846" s="38">
        <v>-1.9197960000000001</v>
      </c>
      <c r="AT846" s="38">
        <v>-3.308748</v>
      </c>
      <c r="AU846" s="38">
        <v>-2.8637199999999998</v>
      </c>
      <c r="AV846" s="38">
        <v>-1.6383589999999999</v>
      </c>
      <c r="AW846" s="38">
        <v>-0.55975620000000004</v>
      </c>
      <c r="AX846" s="38">
        <v>-1.340403</v>
      </c>
      <c r="AY846" s="38">
        <v>-0.43437619999999999</v>
      </c>
      <c r="AZ846" s="38">
        <v>0.28550429999999999</v>
      </c>
      <c r="BA846" s="38">
        <v>1.487582</v>
      </c>
      <c r="BB846" s="38">
        <v>2.7094149999999999</v>
      </c>
      <c r="BC846" s="38">
        <v>2.0728819999999999</v>
      </c>
      <c r="BD846" s="38">
        <v>1.522038</v>
      </c>
      <c r="BE846" s="38">
        <v>0.37063069999999998</v>
      </c>
      <c r="BF846" s="38">
        <v>0.19628770000000001</v>
      </c>
      <c r="BG846" s="38">
        <v>-0.82879530000000001</v>
      </c>
      <c r="BH846" s="38">
        <v>-1.1110530000000001</v>
      </c>
      <c r="BI846" s="38">
        <v>-1.692137</v>
      </c>
      <c r="BJ846" s="38">
        <v>9.6540799999999996E-2</v>
      </c>
      <c r="BK846" s="38">
        <v>0.1853756</v>
      </c>
      <c r="BL846" s="38">
        <v>0.28672019999999998</v>
      </c>
      <c r="BM846" s="38">
        <v>0.96750899999999995</v>
      </c>
      <c r="BN846" s="38">
        <v>0.87202080000000004</v>
      </c>
      <c r="BO846" s="38">
        <v>0.2175861</v>
      </c>
      <c r="BP846" s="38">
        <v>-0.14637420000000001</v>
      </c>
      <c r="BQ846" s="38">
        <v>-1.06037</v>
      </c>
      <c r="BR846" s="38">
        <v>-2.4536769999999999</v>
      </c>
      <c r="BS846" s="38">
        <v>-2.037436</v>
      </c>
      <c r="BT846" s="38">
        <v>-1.0589200000000001</v>
      </c>
      <c r="BU846" s="38">
        <v>-0.17773910000000001</v>
      </c>
      <c r="BV846" s="38">
        <v>-0.95994690000000005</v>
      </c>
      <c r="BW846" s="38">
        <v>2.7175299999999999E-2</v>
      </c>
      <c r="BX846" s="38">
        <v>0.91267279999999995</v>
      </c>
      <c r="BY846" s="38">
        <v>2.4848780000000001</v>
      </c>
      <c r="BZ846" s="38">
        <v>3.7380990000000001</v>
      </c>
      <c r="CA846" s="38">
        <v>3.146693</v>
      </c>
      <c r="CB846" s="38">
        <v>2.5122629999999999</v>
      </c>
      <c r="CC846" s="38">
        <v>1.2610619999999999</v>
      </c>
      <c r="CD846" s="38">
        <v>1.2386159999999999</v>
      </c>
      <c r="CE846" s="38">
        <v>0.5300994</v>
      </c>
      <c r="CF846" s="38">
        <v>0.2214498</v>
      </c>
      <c r="CG846" s="38">
        <v>-0.2359214</v>
      </c>
      <c r="CH846" s="38">
        <v>0.4959751</v>
      </c>
      <c r="CI846" s="38">
        <v>0.58903930000000004</v>
      </c>
      <c r="CJ846" s="38">
        <v>0.73895809999999995</v>
      </c>
      <c r="CK846" s="38">
        <v>1.3590979999999999</v>
      </c>
      <c r="CL846" s="38">
        <v>1.153241</v>
      </c>
      <c r="CM846" s="38">
        <v>0.51722970000000001</v>
      </c>
      <c r="CN846" s="38">
        <v>0.30984590000000001</v>
      </c>
      <c r="CO846" s="38">
        <v>-0.46513359999999998</v>
      </c>
      <c r="CP846" s="38">
        <v>-1.8614569999999999</v>
      </c>
      <c r="CQ846" s="38">
        <v>-1.4651540000000001</v>
      </c>
      <c r="CR846" s="38">
        <v>-0.65760209999999997</v>
      </c>
      <c r="CS846" s="38">
        <v>8.68448E-2</v>
      </c>
      <c r="CT846" s="38">
        <v>-0.69644430000000002</v>
      </c>
      <c r="CU846" s="38">
        <v>0.3468445</v>
      </c>
      <c r="CV846" s="38">
        <v>1.347048</v>
      </c>
      <c r="CW846" s="38">
        <v>3.1756009999999999</v>
      </c>
      <c r="CX846" s="38">
        <v>4.4505619999999997</v>
      </c>
      <c r="CY846" s="38">
        <v>3.8904109999999998</v>
      </c>
      <c r="CZ846" s="38">
        <v>3.198089</v>
      </c>
      <c r="DA846" s="38">
        <v>1.8777729999999999</v>
      </c>
      <c r="DB846" s="38">
        <v>1.9605300000000001</v>
      </c>
      <c r="DC846" s="38">
        <v>1.471266</v>
      </c>
      <c r="DD846" s="38">
        <v>1.1443369999999999</v>
      </c>
      <c r="DE846" s="38">
        <v>0.77264900000000003</v>
      </c>
      <c r="DF846" s="38">
        <v>0.89540940000000002</v>
      </c>
      <c r="DG846" s="38">
        <v>0.99270309999999995</v>
      </c>
      <c r="DH846" s="38">
        <v>1.1911959999999999</v>
      </c>
      <c r="DI846" s="38">
        <v>1.750686</v>
      </c>
      <c r="DJ846" s="38">
        <v>1.434461</v>
      </c>
      <c r="DK846" s="38">
        <v>0.81687319999999997</v>
      </c>
      <c r="DL846" s="38">
        <v>0.76606609999999997</v>
      </c>
      <c r="DM846" s="38">
        <v>0.13010240000000001</v>
      </c>
      <c r="DN846" s="38">
        <v>-1.2692369999999999</v>
      </c>
      <c r="DO846" s="38">
        <v>-0.89287289999999997</v>
      </c>
      <c r="DP846" s="38">
        <v>-0.25628420000000002</v>
      </c>
      <c r="DQ846" s="38">
        <v>0.35142869999999998</v>
      </c>
      <c r="DR846" s="38">
        <v>-0.43294179999999999</v>
      </c>
      <c r="DS846" s="38">
        <v>0.66651369999999999</v>
      </c>
      <c r="DT846" s="38">
        <v>1.781423</v>
      </c>
      <c r="DU846" s="38">
        <v>3.8663249999999998</v>
      </c>
      <c r="DV846" s="38">
        <v>5.1630260000000003</v>
      </c>
      <c r="DW846" s="38">
        <v>4.6341289999999997</v>
      </c>
      <c r="DX846" s="38">
        <v>3.883915</v>
      </c>
      <c r="DY846" s="38">
        <v>2.4944829999999998</v>
      </c>
      <c r="DZ846" s="38">
        <v>2.6824439999999998</v>
      </c>
      <c r="EA846" s="38">
        <v>2.4124319999999999</v>
      </c>
      <c r="EB846" s="38">
        <v>2.0672250000000001</v>
      </c>
      <c r="EC846" s="38">
        <v>1.7812190000000001</v>
      </c>
      <c r="ED846" s="38">
        <v>1.472129</v>
      </c>
      <c r="EE846" s="38">
        <v>1.575529</v>
      </c>
      <c r="EF846" s="38">
        <v>1.8441559999999999</v>
      </c>
      <c r="EG846" s="38">
        <v>2.3160780000000001</v>
      </c>
      <c r="EH846" s="38">
        <v>1.840497</v>
      </c>
      <c r="EI846" s="38">
        <v>1.249511</v>
      </c>
      <c r="EJ846" s="38">
        <v>1.424776</v>
      </c>
      <c r="EK846" s="38">
        <v>0.98952870000000004</v>
      </c>
      <c r="EL846" s="38">
        <v>-0.41416609999999998</v>
      </c>
      <c r="EM846" s="38">
        <v>-6.6589200000000001E-2</v>
      </c>
      <c r="EN846" s="38">
        <v>0.32315509999999997</v>
      </c>
      <c r="EO846" s="38">
        <v>0.73344580000000004</v>
      </c>
      <c r="EP846" s="38">
        <v>-5.2485900000000002E-2</v>
      </c>
      <c r="EQ846" s="38">
        <v>1.1280650000000001</v>
      </c>
      <c r="ER846" s="38">
        <v>2.4085909999999999</v>
      </c>
      <c r="ES846" s="38">
        <v>4.8636210000000002</v>
      </c>
      <c r="ET846" s="38">
        <v>6.1917099999999996</v>
      </c>
      <c r="EU846" s="38">
        <v>5.7079399999999998</v>
      </c>
      <c r="EV846" s="38">
        <v>4.8741399999999997</v>
      </c>
      <c r="EW846" s="38">
        <v>3.3849140000000002</v>
      </c>
      <c r="EX846" s="38">
        <v>3.7247729999999999</v>
      </c>
      <c r="EY846" s="38">
        <v>3.7713269999999999</v>
      </c>
      <c r="EZ846" s="38">
        <v>3.3997280000000001</v>
      </c>
      <c r="FA846" s="38">
        <v>3.2374350000000001</v>
      </c>
      <c r="FB846" s="38">
        <v>84.893720000000002</v>
      </c>
      <c r="FC846" s="38">
        <v>83.108850000000004</v>
      </c>
      <c r="FD846" s="38">
        <v>81.141999999999996</v>
      </c>
      <c r="FE846" s="38">
        <v>79.477959999999996</v>
      </c>
      <c r="FF846" s="38">
        <v>77.851070000000007</v>
      </c>
      <c r="FG846" s="38">
        <v>76.659369999999996</v>
      </c>
      <c r="FH846" s="38">
        <v>76.138400000000004</v>
      </c>
      <c r="FI846" s="38">
        <v>78.216920000000002</v>
      </c>
      <c r="FJ846" s="38">
        <v>82.275700000000001</v>
      </c>
      <c r="FK846" s="38">
        <v>86.703109999999995</v>
      </c>
      <c r="FL846" s="38">
        <v>91.083020000000005</v>
      </c>
      <c r="FM846" s="38">
        <v>94.866309999999999</v>
      </c>
      <c r="FN846" s="38">
        <v>97.797640000000001</v>
      </c>
      <c r="FO846" s="38">
        <v>100.251</v>
      </c>
      <c r="FP846" s="38">
        <v>102.2162</v>
      </c>
      <c r="FQ846" s="38">
        <v>103.6116</v>
      </c>
      <c r="FR846" s="38">
        <v>104.4616</v>
      </c>
      <c r="FS846" s="38">
        <v>104.1418</v>
      </c>
      <c r="FT846" s="38">
        <v>102.8241</v>
      </c>
      <c r="FU846" s="38">
        <v>100.2188</v>
      </c>
      <c r="FV846" s="38">
        <v>96.834990000000005</v>
      </c>
      <c r="FW846">
        <v>93.747929999999997</v>
      </c>
      <c r="FX846">
        <v>91.045529999999999</v>
      </c>
      <c r="FY846">
        <v>87.922740000000005</v>
      </c>
      <c r="FZ846">
        <v>1.0744940000000001</v>
      </c>
      <c r="GA846">
        <v>10.06</v>
      </c>
      <c r="GB846">
        <v>1</v>
      </c>
    </row>
    <row r="847" spans="1:184" x14ac:dyDescent="0.3">
      <c r="A847" t="s">
        <v>280</v>
      </c>
      <c r="B847" t="s">
        <v>1</v>
      </c>
      <c r="C847" t="s">
        <v>1</v>
      </c>
      <c r="D847" t="s">
        <v>1</v>
      </c>
      <c r="E847" t="s">
        <v>1</v>
      </c>
      <c r="F847" t="s">
        <v>1</v>
      </c>
      <c r="G847" t="s">
        <v>1</v>
      </c>
      <c r="H847" s="40" t="s">
        <v>268</v>
      </c>
      <c r="I847" s="18" t="s">
        <v>1</v>
      </c>
      <c r="J847" s="38" t="s">
        <v>1</v>
      </c>
      <c r="K847" s="18">
        <v>44722</v>
      </c>
      <c r="L847" s="38">
        <v>579</v>
      </c>
      <c r="M847" s="38">
        <v>579</v>
      </c>
      <c r="N847" s="38">
        <v>162.28020000000001</v>
      </c>
      <c r="O847" s="38">
        <v>161.69900000000001</v>
      </c>
      <c r="P847" s="38">
        <v>161.4958</v>
      </c>
      <c r="Q847" s="38">
        <v>160.10300000000001</v>
      </c>
      <c r="R847" s="38">
        <v>159.13120000000001</v>
      </c>
      <c r="S847" s="38">
        <v>160.45079999999999</v>
      </c>
      <c r="T847" s="38">
        <v>168.75559999999999</v>
      </c>
      <c r="U847" s="38">
        <v>175.0821</v>
      </c>
      <c r="V847" s="38">
        <v>176.46600000000001</v>
      </c>
      <c r="W847" s="38">
        <v>177.5215</v>
      </c>
      <c r="X847" s="38">
        <v>178.07320000000001</v>
      </c>
      <c r="Y847" s="38">
        <v>178.00739999999999</v>
      </c>
      <c r="Z847" s="38">
        <v>176.42660000000001</v>
      </c>
      <c r="AA847" s="38">
        <v>175.07380000000001</v>
      </c>
      <c r="AB847" s="38">
        <v>170.12440000000001</v>
      </c>
      <c r="AC847" s="38">
        <v>165.9316</v>
      </c>
      <c r="AD847" s="38">
        <v>159.54169999999999</v>
      </c>
      <c r="AE847" s="38">
        <v>153.3766</v>
      </c>
      <c r="AF847" s="38">
        <v>151.8766</v>
      </c>
      <c r="AG847" s="38">
        <v>150.85</v>
      </c>
      <c r="AH847" s="38">
        <v>154.95349999999999</v>
      </c>
      <c r="AI847" s="38">
        <v>157.08969999999999</v>
      </c>
      <c r="AJ847" s="38">
        <v>155.89850000000001</v>
      </c>
      <c r="AK847" s="38">
        <v>153.84190000000001</v>
      </c>
      <c r="AL847" s="38">
        <v>-0.28474290000000002</v>
      </c>
      <c r="AM847" s="38">
        <v>-0.7045922</v>
      </c>
      <c r="AN847" s="38">
        <v>-0.34076719999999999</v>
      </c>
      <c r="AO847" s="38">
        <v>-0.83342550000000004</v>
      </c>
      <c r="AP847" s="38">
        <v>-1.3798360000000001</v>
      </c>
      <c r="AQ847" s="38">
        <v>-3.722639</v>
      </c>
      <c r="AR847" s="38">
        <v>-1.824754</v>
      </c>
      <c r="AS847" s="38">
        <v>0.13972780000000001</v>
      </c>
      <c r="AT847" s="38">
        <v>0.66136309999999998</v>
      </c>
      <c r="AU847" s="38">
        <v>-0.2196959</v>
      </c>
      <c r="AV847" s="38">
        <v>1.490896</v>
      </c>
      <c r="AW847" s="38">
        <v>-1.095629</v>
      </c>
      <c r="AX847" s="38">
        <v>-0.43491819999999998</v>
      </c>
      <c r="AY847" s="38">
        <v>-1.0671630000000001</v>
      </c>
      <c r="AZ847" s="38">
        <v>-2.745517</v>
      </c>
      <c r="BA847" s="38">
        <v>-1.606822</v>
      </c>
      <c r="BB847" s="38">
        <v>-1.8814610000000001</v>
      </c>
      <c r="BC847" s="38">
        <v>-1.8278700000000001</v>
      </c>
      <c r="BD847" s="38">
        <v>-2.5702470000000002</v>
      </c>
      <c r="BE847" s="38">
        <v>-0.751919</v>
      </c>
      <c r="BF847" s="38">
        <v>-2.6967000000000001E-2</v>
      </c>
      <c r="BG847" s="38">
        <v>-1.0982769999999999</v>
      </c>
      <c r="BH847" s="38">
        <v>-1.5817349999999999</v>
      </c>
      <c r="BI847" s="38">
        <v>-3.3608370000000001</v>
      </c>
      <c r="BJ847" s="38">
        <v>0.39520110000000003</v>
      </c>
      <c r="BK847" s="38">
        <v>-0.1170031</v>
      </c>
      <c r="BL847" s="38">
        <v>5.2600399999999999E-2</v>
      </c>
      <c r="BM847" s="38">
        <v>-0.45204630000000001</v>
      </c>
      <c r="BN847" s="38">
        <v>-0.9954807</v>
      </c>
      <c r="BO847" s="38">
        <v>-3.348217</v>
      </c>
      <c r="BP847" s="38">
        <v>-1.3467690000000001</v>
      </c>
      <c r="BQ847" s="38">
        <v>0.67654130000000001</v>
      </c>
      <c r="BR847" s="38">
        <v>1.1951609999999999</v>
      </c>
      <c r="BS847" s="38">
        <v>0.29663679999999998</v>
      </c>
      <c r="BT847" s="38">
        <v>1.90815</v>
      </c>
      <c r="BU847" s="38">
        <v>-0.73666290000000001</v>
      </c>
      <c r="BV847" s="38">
        <v>-0.15115010000000001</v>
      </c>
      <c r="BW847" s="38">
        <v>-0.75132600000000005</v>
      </c>
      <c r="BX847" s="38">
        <v>-2.232405</v>
      </c>
      <c r="BY847" s="38">
        <v>-0.98179240000000001</v>
      </c>
      <c r="BZ847" s="38">
        <v>-1.0194380000000001</v>
      </c>
      <c r="CA847" s="38">
        <v>-0.90874549999999998</v>
      </c>
      <c r="CB847" s="38">
        <v>-1.5190999999999999</v>
      </c>
      <c r="CC847" s="38">
        <v>0.2582547</v>
      </c>
      <c r="CD847" s="38">
        <v>0.98765910000000001</v>
      </c>
      <c r="CE847" s="38">
        <v>-7.9470499999999999E-2</v>
      </c>
      <c r="CF847" s="38">
        <v>-0.53792740000000006</v>
      </c>
      <c r="CG847" s="38">
        <v>-2.3225980000000002</v>
      </c>
      <c r="CH847" s="38">
        <v>0.86612829999999996</v>
      </c>
      <c r="CI847" s="38">
        <v>0.28995929999999998</v>
      </c>
      <c r="CJ847" s="38">
        <v>0.32504559999999999</v>
      </c>
      <c r="CK847" s="38">
        <v>-0.1879043</v>
      </c>
      <c r="CL847" s="38">
        <v>-0.72927730000000002</v>
      </c>
      <c r="CM847" s="38">
        <v>-3.0888939999999998</v>
      </c>
      <c r="CN847" s="38">
        <v>-1.0157179999999999</v>
      </c>
      <c r="CO847" s="38">
        <v>1.0483370000000001</v>
      </c>
      <c r="CP847" s="38">
        <v>1.564867</v>
      </c>
      <c r="CQ847" s="38">
        <v>0.65424720000000003</v>
      </c>
      <c r="CR847" s="38">
        <v>2.197139</v>
      </c>
      <c r="CS847" s="38">
        <v>-0.48804409999999998</v>
      </c>
      <c r="CT847" s="38">
        <v>4.5386799999999998E-2</v>
      </c>
      <c r="CU847" s="38">
        <v>-0.5325782</v>
      </c>
      <c r="CV847" s="38">
        <v>-1.8770249999999999</v>
      </c>
      <c r="CW847" s="38">
        <v>-0.54889900000000003</v>
      </c>
      <c r="CX847" s="38">
        <v>-0.4224038</v>
      </c>
      <c r="CY847" s="38">
        <v>-0.27216240000000003</v>
      </c>
      <c r="CZ847" s="38">
        <v>-0.79107819999999995</v>
      </c>
      <c r="DA847" s="38">
        <v>0.95789800000000003</v>
      </c>
      <c r="DB847" s="38">
        <v>1.6903859999999999</v>
      </c>
      <c r="DC847" s="38">
        <v>0.62615180000000004</v>
      </c>
      <c r="DD847" s="38">
        <v>0.1850107</v>
      </c>
      <c r="DE847" s="38">
        <v>-1.6035159999999999</v>
      </c>
      <c r="DF847" s="38">
        <v>1.3370550000000001</v>
      </c>
      <c r="DG847" s="38">
        <v>0.69692169999999998</v>
      </c>
      <c r="DH847" s="38">
        <v>0.59749079999999999</v>
      </c>
      <c r="DI847" s="38">
        <v>7.6237799999999994E-2</v>
      </c>
      <c r="DJ847" s="38">
        <v>-0.46307389999999998</v>
      </c>
      <c r="DK847" s="38">
        <v>-2.8295710000000001</v>
      </c>
      <c r="DL847" s="38">
        <v>-0.68466749999999998</v>
      </c>
      <c r="DM847" s="38">
        <v>1.4201319999999999</v>
      </c>
      <c r="DN847" s="38">
        <v>1.9345730000000001</v>
      </c>
      <c r="DO847" s="38">
        <v>1.0118579999999999</v>
      </c>
      <c r="DP847" s="38">
        <v>2.4861279999999999</v>
      </c>
      <c r="DQ847" s="38">
        <v>-0.23942540000000001</v>
      </c>
      <c r="DR847" s="38">
        <v>0.24192369999999999</v>
      </c>
      <c r="DS847" s="38">
        <v>-0.31383040000000001</v>
      </c>
      <c r="DT847" s="38">
        <v>-1.5216449999999999</v>
      </c>
      <c r="DU847" s="38">
        <v>-0.1160055</v>
      </c>
      <c r="DV847" s="38">
        <v>0.17463039999999999</v>
      </c>
      <c r="DW847" s="38">
        <v>0.36442069999999999</v>
      </c>
      <c r="DX847" s="38">
        <v>-6.3056799999999996E-2</v>
      </c>
      <c r="DY847" s="38">
        <v>1.6575409999999999</v>
      </c>
      <c r="DZ847" s="38">
        <v>2.393113</v>
      </c>
      <c r="EA847" s="38">
        <v>1.331774</v>
      </c>
      <c r="EB847" s="38">
        <v>0.90794870000000005</v>
      </c>
      <c r="EC847" s="38">
        <v>-0.88443490000000002</v>
      </c>
      <c r="ED847" s="38">
        <v>2.0169990000000002</v>
      </c>
      <c r="EE847" s="38">
        <v>1.284511</v>
      </c>
      <c r="EF847" s="38">
        <v>0.99085840000000003</v>
      </c>
      <c r="EG847" s="38">
        <v>0.45761689999999999</v>
      </c>
      <c r="EH847" s="38">
        <v>-7.8718399999999994E-2</v>
      </c>
      <c r="EI847" s="38">
        <v>-2.455149</v>
      </c>
      <c r="EJ847" s="38">
        <v>-0.2066827</v>
      </c>
      <c r="EK847" s="38">
        <v>1.9569460000000001</v>
      </c>
      <c r="EL847" s="38">
        <v>2.4683709999999999</v>
      </c>
      <c r="EM847" s="38">
        <v>1.5281899999999999</v>
      </c>
      <c r="EN847" s="38">
        <v>2.9033820000000001</v>
      </c>
      <c r="EO847" s="38">
        <v>0.1195406</v>
      </c>
      <c r="EP847" s="38">
        <v>0.52569189999999999</v>
      </c>
      <c r="EQ847" s="38">
        <v>2.0065999999999999E-3</v>
      </c>
      <c r="ER847" s="38">
        <v>-1.0085329999999999</v>
      </c>
      <c r="ES847" s="38">
        <v>0.50902389999999997</v>
      </c>
      <c r="ET847" s="38">
        <v>1.036653</v>
      </c>
      <c r="EU847" s="38">
        <v>1.2835460000000001</v>
      </c>
      <c r="EV847" s="38">
        <v>0.98809049999999998</v>
      </c>
      <c r="EW847" s="38">
        <v>2.6677149999999998</v>
      </c>
      <c r="EX847" s="38">
        <v>3.4077389999999999</v>
      </c>
      <c r="EY847" s="38">
        <v>2.3505799999999999</v>
      </c>
      <c r="EZ847" s="38">
        <v>1.951756</v>
      </c>
      <c r="FA847" s="38">
        <v>0.15380460000000001</v>
      </c>
      <c r="FB847" s="38">
        <v>82.847700000000003</v>
      </c>
      <c r="FC847" s="38">
        <v>80.933909999999997</v>
      </c>
      <c r="FD847" s="38">
        <v>78.021190000000004</v>
      </c>
      <c r="FE847" s="38">
        <v>75.657300000000006</v>
      </c>
      <c r="FF847" s="38">
        <v>74.433880000000002</v>
      </c>
      <c r="FG847" s="38">
        <v>73.712549999999993</v>
      </c>
      <c r="FH847" s="38">
        <v>74.080089999999998</v>
      </c>
      <c r="FI847" s="38">
        <v>77.730199999999996</v>
      </c>
      <c r="FJ847" s="38">
        <v>82.497060000000005</v>
      </c>
      <c r="FK847" s="38">
        <v>85.530670000000001</v>
      </c>
      <c r="FL847" s="38">
        <v>88.660809999999998</v>
      </c>
      <c r="FM847" s="38">
        <v>91.805599999999998</v>
      </c>
      <c r="FN847" s="38">
        <v>94.211470000000006</v>
      </c>
      <c r="FO847" s="38">
        <v>96.58466</v>
      </c>
      <c r="FP847" s="38">
        <v>98.196039999999996</v>
      </c>
      <c r="FQ847" s="38">
        <v>100.2123</v>
      </c>
      <c r="FR847" s="38">
        <v>100.8762</v>
      </c>
      <c r="FS847" s="38">
        <v>101.28660000000001</v>
      </c>
      <c r="FT847" s="38">
        <v>100.09139999999999</v>
      </c>
      <c r="FU847" s="38">
        <v>98.813249999999996</v>
      </c>
      <c r="FV847" s="38">
        <v>96.006519999999995</v>
      </c>
      <c r="FW847">
        <v>93.521889999999999</v>
      </c>
      <c r="FX847">
        <v>90.425110000000004</v>
      </c>
      <c r="FY847">
        <v>87.258799999999994</v>
      </c>
      <c r="FZ847">
        <v>1.186671</v>
      </c>
      <c r="GA847">
        <v>9.6099160000000001</v>
      </c>
      <c r="GB847">
        <v>1</v>
      </c>
    </row>
    <row r="848" spans="1:184" x14ac:dyDescent="0.3">
      <c r="A848" t="s">
        <v>280</v>
      </c>
      <c r="B848" t="s">
        <v>1</v>
      </c>
      <c r="C848" t="s">
        <v>1</v>
      </c>
      <c r="D848" t="s">
        <v>1</v>
      </c>
      <c r="E848" t="s">
        <v>1</v>
      </c>
      <c r="F848" t="s">
        <v>1</v>
      </c>
      <c r="G848" t="s">
        <v>1</v>
      </c>
      <c r="H848" s="40" t="s">
        <v>268</v>
      </c>
      <c r="I848" s="18" t="s">
        <v>1</v>
      </c>
      <c r="J848" s="38" t="s">
        <v>1</v>
      </c>
      <c r="K848" s="18">
        <v>44739</v>
      </c>
      <c r="L848" s="38">
        <v>574</v>
      </c>
      <c r="M848" s="38">
        <v>574</v>
      </c>
      <c r="N848" s="38">
        <v>114.26519999999999</v>
      </c>
      <c r="O848" s="38">
        <v>114.7244</v>
      </c>
      <c r="P848" s="38">
        <v>114.608</v>
      </c>
      <c r="Q848" s="38">
        <v>114.8409</v>
      </c>
      <c r="R848" s="38">
        <v>117.21729999999999</v>
      </c>
      <c r="S848" s="38">
        <v>123.6366</v>
      </c>
      <c r="T848" s="38">
        <v>139.7294</v>
      </c>
      <c r="U848" s="38">
        <v>158.09190000000001</v>
      </c>
      <c r="V848" s="38">
        <v>165.18979999999999</v>
      </c>
      <c r="W848" s="38">
        <v>168.57419999999999</v>
      </c>
      <c r="X848" s="38">
        <v>172.26840000000001</v>
      </c>
      <c r="Y848" s="38">
        <v>174.96950000000001</v>
      </c>
      <c r="Z848" s="38">
        <v>176.26679999999999</v>
      </c>
      <c r="AA848" s="38">
        <v>176.7996</v>
      </c>
      <c r="AB848" s="38">
        <v>174.38499999999999</v>
      </c>
      <c r="AC848" s="38">
        <v>169.39580000000001</v>
      </c>
      <c r="AD848" s="38">
        <v>161.84469999999999</v>
      </c>
      <c r="AE848" s="38">
        <v>155.3578</v>
      </c>
      <c r="AF848" s="38">
        <v>153.27889999999999</v>
      </c>
      <c r="AG848" s="38">
        <v>151.32210000000001</v>
      </c>
      <c r="AH848" s="38">
        <v>153.0112</v>
      </c>
      <c r="AI848" s="38">
        <v>153.79320000000001</v>
      </c>
      <c r="AJ848" s="38">
        <v>152.17580000000001</v>
      </c>
      <c r="AK848" s="38">
        <v>150.46940000000001</v>
      </c>
      <c r="AL848" s="38">
        <v>-1.123694</v>
      </c>
      <c r="AM848" s="38">
        <v>-6.8130399999999994E-2</v>
      </c>
      <c r="AN848" s="38">
        <v>-2.5733300000000001E-2</v>
      </c>
      <c r="AO848" s="38">
        <v>0.44727620000000001</v>
      </c>
      <c r="AP848" s="38">
        <v>1.4520839999999999</v>
      </c>
      <c r="AQ848" s="38">
        <v>1.7984059999999999</v>
      </c>
      <c r="AR848" s="38">
        <v>-0.54668919999999999</v>
      </c>
      <c r="AS848" s="38">
        <v>-0.87703010000000003</v>
      </c>
      <c r="AT848" s="38">
        <v>-3.4164400000000001</v>
      </c>
      <c r="AU848" s="38">
        <v>-4.4246460000000001</v>
      </c>
      <c r="AV848" s="38">
        <v>-4.1192399999999996</v>
      </c>
      <c r="AW848" s="38">
        <v>-3.188901</v>
      </c>
      <c r="AX848" s="38">
        <v>-1.0747359999999999</v>
      </c>
      <c r="AY848" s="38">
        <v>0.9555361</v>
      </c>
      <c r="AZ848" s="38">
        <v>4.5759689999999997</v>
      </c>
      <c r="BA848" s="38">
        <v>5.6658860000000004</v>
      </c>
      <c r="BB848" s="38">
        <v>5.5533970000000004</v>
      </c>
      <c r="BC848" s="38">
        <v>5.4016000000000002</v>
      </c>
      <c r="BD848" s="38">
        <v>5.4152979999999999</v>
      </c>
      <c r="BE848" s="38">
        <v>3.9719929999999999</v>
      </c>
      <c r="BF848" s="38">
        <v>2.0192459999999999</v>
      </c>
      <c r="BG848" s="38">
        <v>3.0237400000000001E-2</v>
      </c>
      <c r="BH848" s="38">
        <v>-1.007781</v>
      </c>
      <c r="BI848" s="38">
        <v>-2.290699</v>
      </c>
      <c r="BJ848" s="38">
        <v>-0.61258509999999999</v>
      </c>
      <c r="BK848" s="38">
        <v>0.41387059999999998</v>
      </c>
      <c r="BL848" s="38">
        <v>0.44179020000000002</v>
      </c>
      <c r="BM848" s="38">
        <v>0.77353329999999998</v>
      </c>
      <c r="BN848" s="38">
        <v>1.77227</v>
      </c>
      <c r="BO848" s="38">
        <v>2.1556679999999999</v>
      </c>
      <c r="BP848" s="38">
        <v>-4.2658300000000003E-2</v>
      </c>
      <c r="BQ848" s="38">
        <v>-0.2071655</v>
      </c>
      <c r="BR848" s="38">
        <v>-2.9243389999999998</v>
      </c>
      <c r="BS848" s="38">
        <v>-3.8912429999999998</v>
      </c>
      <c r="BT848" s="38">
        <v>-3.7062879999999998</v>
      </c>
      <c r="BU848" s="38">
        <v>-2.8391199999999999</v>
      </c>
      <c r="BV848" s="38">
        <v>-0.81018970000000001</v>
      </c>
      <c r="BW848" s="38">
        <v>1.196542</v>
      </c>
      <c r="BX848" s="38">
        <v>4.9611859999999997</v>
      </c>
      <c r="BY848" s="38">
        <v>6.0828100000000003</v>
      </c>
      <c r="BZ848" s="38">
        <v>6.0463789999999999</v>
      </c>
      <c r="CA848" s="38">
        <v>6.0441450000000003</v>
      </c>
      <c r="CB848" s="38">
        <v>6.3428449999999996</v>
      </c>
      <c r="CC848" s="38">
        <v>4.9331430000000003</v>
      </c>
      <c r="CD848" s="38">
        <v>2.8761040000000002</v>
      </c>
      <c r="CE848" s="38">
        <v>0.85902999999999996</v>
      </c>
      <c r="CF848" s="38">
        <v>-0.13790189999999999</v>
      </c>
      <c r="CG848" s="38">
        <v>-1.3416920000000001</v>
      </c>
      <c r="CH848" s="38">
        <v>-0.25859280000000001</v>
      </c>
      <c r="CI848" s="38">
        <v>0.74770300000000001</v>
      </c>
      <c r="CJ848" s="38">
        <v>0.76559540000000004</v>
      </c>
      <c r="CK848" s="38">
        <v>0.99949790000000005</v>
      </c>
      <c r="CL848" s="38">
        <v>1.99403</v>
      </c>
      <c r="CM848" s="38">
        <v>2.4031069999999999</v>
      </c>
      <c r="CN848" s="38">
        <v>0.30643189999999998</v>
      </c>
      <c r="CO848" s="38">
        <v>0.25678069999999997</v>
      </c>
      <c r="CP848" s="38">
        <v>-2.5835119999999998</v>
      </c>
      <c r="CQ848" s="38">
        <v>-3.5218099999999999</v>
      </c>
      <c r="CR848" s="38">
        <v>-3.4202789999999998</v>
      </c>
      <c r="CS848" s="38">
        <v>-2.5968629999999999</v>
      </c>
      <c r="CT848" s="38">
        <v>-0.62696580000000002</v>
      </c>
      <c r="CU848" s="38">
        <v>1.363462</v>
      </c>
      <c r="CV848" s="38">
        <v>5.2279869999999997</v>
      </c>
      <c r="CW848" s="38">
        <v>6.3715710000000003</v>
      </c>
      <c r="CX848" s="38">
        <v>6.3878170000000001</v>
      </c>
      <c r="CY848" s="38">
        <v>6.4891699999999997</v>
      </c>
      <c r="CZ848" s="38">
        <v>6.9852619999999996</v>
      </c>
      <c r="DA848" s="38">
        <v>5.5988319999999998</v>
      </c>
      <c r="DB848" s="38">
        <v>3.4695610000000001</v>
      </c>
      <c r="DC848" s="38">
        <v>1.433049</v>
      </c>
      <c r="DD848" s="38">
        <v>0.46457369999999998</v>
      </c>
      <c r="DE848" s="38">
        <v>-0.6844131</v>
      </c>
      <c r="DF848" s="38">
        <v>9.5399399999999995E-2</v>
      </c>
      <c r="DG848" s="38">
        <v>1.0815349999999999</v>
      </c>
      <c r="DH848" s="38">
        <v>1.0894010000000001</v>
      </c>
      <c r="DI848" s="38">
        <v>1.225463</v>
      </c>
      <c r="DJ848" s="38">
        <v>2.215789</v>
      </c>
      <c r="DK848" s="38">
        <v>2.650547</v>
      </c>
      <c r="DL848" s="38">
        <v>0.6555221</v>
      </c>
      <c r="DM848" s="38">
        <v>0.7207268</v>
      </c>
      <c r="DN848" s="38">
        <v>-2.2426840000000001</v>
      </c>
      <c r="DO848" s="38">
        <v>-3.1523759999999998</v>
      </c>
      <c r="DP848" s="38">
        <v>-3.1342690000000002</v>
      </c>
      <c r="DQ848" s="38">
        <v>-2.3546049999999998</v>
      </c>
      <c r="DR848" s="38">
        <v>-0.44374200000000003</v>
      </c>
      <c r="DS848" s="38">
        <v>1.5303819999999999</v>
      </c>
      <c r="DT848" s="38">
        <v>5.4947879999999998</v>
      </c>
      <c r="DU848" s="38">
        <v>6.6603310000000002</v>
      </c>
      <c r="DV848" s="38">
        <v>6.7292560000000003</v>
      </c>
      <c r="DW848" s="38">
        <v>6.9341949999999999</v>
      </c>
      <c r="DX848" s="38">
        <v>7.6276780000000004</v>
      </c>
      <c r="DY848" s="38">
        <v>6.2645210000000002</v>
      </c>
      <c r="DZ848" s="38">
        <v>4.0630170000000003</v>
      </c>
      <c r="EA848" s="38">
        <v>2.0070679999999999</v>
      </c>
      <c r="EB848" s="38">
        <v>1.0670489999999999</v>
      </c>
      <c r="EC848" s="38">
        <v>-2.7133899999999999E-2</v>
      </c>
      <c r="ED848" s="38">
        <v>0.60650809999999999</v>
      </c>
      <c r="EE848" s="38">
        <v>1.563536</v>
      </c>
      <c r="EF848" s="38">
        <v>1.556924</v>
      </c>
      <c r="EG848" s="38">
        <v>1.55172</v>
      </c>
      <c r="EH848" s="38">
        <v>2.5359750000000001</v>
      </c>
      <c r="EI848" s="38">
        <v>3.007809</v>
      </c>
      <c r="EJ848" s="38">
        <v>1.1595530000000001</v>
      </c>
      <c r="EK848" s="38">
        <v>1.3905909999999999</v>
      </c>
      <c r="EL848" s="38">
        <v>-1.750583</v>
      </c>
      <c r="EM848" s="38">
        <v>-2.618973</v>
      </c>
      <c r="EN848" s="38">
        <v>-2.721317</v>
      </c>
      <c r="EO848" s="38">
        <v>-2.0048240000000002</v>
      </c>
      <c r="EP848" s="38">
        <v>-0.17919579999999999</v>
      </c>
      <c r="EQ848" s="38">
        <v>1.771388</v>
      </c>
      <c r="ER848" s="38">
        <v>5.8800059999999998</v>
      </c>
      <c r="ES848" s="38">
        <v>7.0772550000000001</v>
      </c>
      <c r="ET848" s="38">
        <v>7.2222379999999999</v>
      </c>
      <c r="EU848" s="38">
        <v>7.57674</v>
      </c>
      <c r="EV848" s="38">
        <v>8.5552250000000001</v>
      </c>
      <c r="EW848" s="38">
        <v>7.22567</v>
      </c>
      <c r="EX848" s="38">
        <v>4.9198750000000002</v>
      </c>
      <c r="EY848" s="38">
        <v>2.835861</v>
      </c>
      <c r="EZ848" s="38">
        <v>1.936928</v>
      </c>
      <c r="FA848" s="38">
        <v>0.9218729</v>
      </c>
      <c r="FB848" s="38">
        <v>83.290139999999994</v>
      </c>
      <c r="FC848" s="38">
        <v>81.228149999999999</v>
      </c>
      <c r="FD848" s="38">
        <v>79.068600000000004</v>
      </c>
      <c r="FE848" s="38">
        <v>76.930660000000003</v>
      </c>
      <c r="FF848" s="38">
        <v>75.537750000000003</v>
      </c>
      <c r="FG848" s="38">
        <v>73.669460000000001</v>
      </c>
      <c r="FH848" s="38">
        <v>73.533860000000004</v>
      </c>
      <c r="FI848" s="38">
        <v>76.758340000000004</v>
      </c>
      <c r="FJ848" s="38">
        <v>81.950699999999998</v>
      </c>
      <c r="FK848" s="38">
        <v>85.744500000000002</v>
      </c>
      <c r="FL848" s="38">
        <v>89.593699999999998</v>
      </c>
      <c r="FM848" s="38">
        <v>93.550399999999996</v>
      </c>
      <c r="FN848" s="38">
        <v>96.671679999999995</v>
      </c>
      <c r="FO848" s="38">
        <v>99.497550000000004</v>
      </c>
      <c r="FP848" s="38">
        <v>101.5252</v>
      </c>
      <c r="FQ848" s="38">
        <v>103.39490000000001</v>
      </c>
      <c r="FR848" s="38">
        <v>103.7736</v>
      </c>
      <c r="FS848" s="38">
        <v>103.9102</v>
      </c>
      <c r="FT848" s="38">
        <v>102.64919999999999</v>
      </c>
      <c r="FU848" s="38">
        <v>100.36960000000001</v>
      </c>
      <c r="FV848" s="38">
        <v>96.400829999999999</v>
      </c>
      <c r="FW848">
        <v>93.1785</v>
      </c>
      <c r="FX848">
        <v>89.949449999999999</v>
      </c>
      <c r="FY848">
        <v>87.128330000000005</v>
      </c>
      <c r="FZ848">
        <v>0.93245730000000004</v>
      </c>
      <c r="GA848">
        <v>7.8707849999999997</v>
      </c>
      <c r="GB848">
        <v>1</v>
      </c>
    </row>
    <row r="849" spans="1:184" x14ac:dyDescent="0.3">
      <c r="A849" t="s">
        <v>280</v>
      </c>
      <c r="B849" t="s">
        <v>1</v>
      </c>
      <c r="C849" t="s">
        <v>1</v>
      </c>
      <c r="D849" t="s">
        <v>1</v>
      </c>
      <c r="E849" t="s">
        <v>1</v>
      </c>
      <c r="F849" t="s">
        <v>1</v>
      </c>
      <c r="G849" t="s">
        <v>1</v>
      </c>
      <c r="H849" s="40" t="s">
        <v>268</v>
      </c>
      <c r="I849" s="18" t="s">
        <v>1</v>
      </c>
      <c r="J849" s="38" t="s">
        <v>1</v>
      </c>
      <c r="K849" s="18">
        <v>44753</v>
      </c>
      <c r="L849" s="38">
        <v>564</v>
      </c>
      <c r="M849" s="38">
        <v>564</v>
      </c>
      <c r="N849" s="38">
        <v>115.2274</v>
      </c>
      <c r="O849" s="38">
        <v>115.5189</v>
      </c>
      <c r="P849" s="38">
        <v>115.6467</v>
      </c>
      <c r="Q849" s="38">
        <v>115.9978</v>
      </c>
      <c r="R849" s="38">
        <v>117.9462</v>
      </c>
      <c r="S849" s="38">
        <v>123.798</v>
      </c>
      <c r="T849" s="38">
        <v>139.83600000000001</v>
      </c>
      <c r="U849" s="38">
        <v>158.03380000000001</v>
      </c>
      <c r="V849" s="38">
        <v>164.77350000000001</v>
      </c>
      <c r="W849" s="38">
        <v>168.57679999999999</v>
      </c>
      <c r="X849" s="38">
        <v>172.5044</v>
      </c>
      <c r="Y849" s="38">
        <v>174.8408</v>
      </c>
      <c r="Z849" s="38">
        <v>175.4074</v>
      </c>
      <c r="AA849" s="38">
        <v>176.2011</v>
      </c>
      <c r="AB849" s="38">
        <v>173.05969999999999</v>
      </c>
      <c r="AC849" s="38">
        <v>167.923</v>
      </c>
      <c r="AD849" s="38">
        <v>160.21289999999999</v>
      </c>
      <c r="AE849" s="38">
        <v>153.38910000000001</v>
      </c>
      <c r="AF849" s="38">
        <v>151.2867</v>
      </c>
      <c r="AG849" s="38">
        <v>149.9196</v>
      </c>
      <c r="AH849" s="38">
        <v>152.6208</v>
      </c>
      <c r="AI849" s="38">
        <v>154.44489999999999</v>
      </c>
      <c r="AJ849" s="38">
        <v>153.4682</v>
      </c>
      <c r="AK849" s="38">
        <v>151.06190000000001</v>
      </c>
      <c r="AL849" s="38">
        <v>-2.2462110000000002</v>
      </c>
      <c r="AM849" s="38">
        <v>-2.017852</v>
      </c>
      <c r="AN849" s="38">
        <v>-2.0749080000000002</v>
      </c>
      <c r="AO849" s="38">
        <v>-0.78056829999999999</v>
      </c>
      <c r="AP849" s="38">
        <v>1.7784759999999999</v>
      </c>
      <c r="AQ849" s="38">
        <v>1.303458</v>
      </c>
      <c r="AR849" s="38">
        <v>-0.32429849999999999</v>
      </c>
      <c r="AS849" s="38">
        <v>-4.6529899999999999E-2</v>
      </c>
      <c r="AT849" s="38">
        <v>-1.8014810000000001</v>
      </c>
      <c r="AU849" s="38">
        <v>-2.2717000000000001</v>
      </c>
      <c r="AV849" s="38">
        <v>0.2581406</v>
      </c>
      <c r="AW849" s="38">
        <v>0.55474829999999997</v>
      </c>
      <c r="AX849" s="38">
        <v>-0.72563089999999997</v>
      </c>
      <c r="AY849" s="38">
        <v>-0.58250619999999997</v>
      </c>
      <c r="AZ849" s="38">
        <v>-2.8322799999999999</v>
      </c>
      <c r="BA849" s="38">
        <v>-4.3768359999999999</v>
      </c>
      <c r="BB849" s="38">
        <v>0.11487849999999999</v>
      </c>
      <c r="BC849" s="38">
        <v>-8.5856000000000005E-3</v>
      </c>
      <c r="BD849" s="38">
        <v>-1.661041</v>
      </c>
      <c r="BE849" s="38">
        <v>-2.5102370000000001</v>
      </c>
      <c r="BF849" s="38">
        <v>-3.8036750000000001</v>
      </c>
      <c r="BG849" s="38">
        <v>-5.3595969999999999</v>
      </c>
      <c r="BH849" s="38">
        <v>-6.0590840000000004</v>
      </c>
      <c r="BI849" s="38">
        <v>-6.5633569999999999</v>
      </c>
      <c r="BJ849" s="38">
        <v>-1.661308</v>
      </c>
      <c r="BK849" s="38">
        <v>-1.485171</v>
      </c>
      <c r="BL849" s="38">
        <v>-1.584335</v>
      </c>
      <c r="BM849" s="38">
        <v>-0.37379639999999997</v>
      </c>
      <c r="BN849" s="38">
        <v>2.0915650000000001</v>
      </c>
      <c r="BO849" s="38">
        <v>1.6913609999999999</v>
      </c>
      <c r="BP849" s="38">
        <v>0.25276989999999999</v>
      </c>
      <c r="BQ849" s="38">
        <v>0.6369416</v>
      </c>
      <c r="BR849" s="38">
        <v>-1.27156</v>
      </c>
      <c r="BS849" s="38">
        <v>-1.650471</v>
      </c>
      <c r="BT849" s="38">
        <v>0.71140219999999998</v>
      </c>
      <c r="BU849" s="38">
        <v>0.92207570000000005</v>
      </c>
      <c r="BV849" s="38">
        <v>-0.45353120000000002</v>
      </c>
      <c r="BW849" s="38">
        <v>-0.30940319999999999</v>
      </c>
      <c r="BX849" s="38">
        <v>-2.34415</v>
      </c>
      <c r="BY849" s="38">
        <v>-3.8141150000000001</v>
      </c>
      <c r="BZ849" s="38">
        <v>0.78057940000000003</v>
      </c>
      <c r="CA849" s="38">
        <v>0.78576679999999999</v>
      </c>
      <c r="CB849" s="38">
        <v>-0.5272694</v>
      </c>
      <c r="CC849" s="38">
        <v>-1.3460099999999999</v>
      </c>
      <c r="CD849" s="38">
        <v>-2.8131170000000001</v>
      </c>
      <c r="CE849" s="38">
        <v>-4.4228310000000004</v>
      </c>
      <c r="CF849" s="38">
        <v>-4.9480940000000002</v>
      </c>
      <c r="CG849" s="38">
        <v>-5.3747490000000004</v>
      </c>
      <c r="CH849" s="38">
        <v>-1.2562070000000001</v>
      </c>
      <c r="CI849" s="38">
        <v>-1.1162380000000001</v>
      </c>
      <c r="CJ849" s="38">
        <v>-1.244567</v>
      </c>
      <c r="CK849" s="38">
        <v>-9.2067499999999997E-2</v>
      </c>
      <c r="CL849" s="38">
        <v>2.3084099999999999</v>
      </c>
      <c r="CM849" s="38">
        <v>1.960021</v>
      </c>
      <c r="CN849" s="38">
        <v>0.65244579999999996</v>
      </c>
      <c r="CO849" s="38">
        <v>1.110312</v>
      </c>
      <c r="CP849" s="38">
        <v>-0.90453779999999995</v>
      </c>
      <c r="CQ849" s="38">
        <v>-1.22021</v>
      </c>
      <c r="CR849" s="38">
        <v>1.0253300000000001</v>
      </c>
      <c r="CS849" s="38">
        <v>1.1764859999999999</v>
      </c>
      <c r="CT849" s="38">
        <v>-0.26507579999999997</v>
      </c>
      <c r="CU849" s="38">
        <v>-0.1202529</v>
      </c>
      <c r="CV849" s="38">
        <v>-2.0060720000000001</v>
      </c>
      <c r="CW849" s="38">
        <v>-3.4243760000000001</v>
      </c>
      <c r="CX849" s="38">
        <v>1.2416419999999999</v>
      </c>
      <c r="CY849" s="38">
        <v>1.335933</v>
      </c>
      <c r="CZ849" s="38">
        <v>0.25797730000000002</v>
      </c>
      <c r="DA849" s="38">
        <v>-0.53966990000000004</v>
      </c>
      <c r="DB849" s="38">
        <v>-2.127059</v>
      </c>
      <c r="DC849" s="38">
        <v>-3.7740300000000002</v>
      </c>
      <c r="DD849" s="38">
        <v>-4.1786260000000004</v>
      </c>
      <c r="DE849" s="38">
        <v>-4.5515220000000003</v>
      </c>
      <c r="DF849" s="38">
        <v>-0.85110490000000005</v>
      </c>
      <c r="DG849" s="38">
        <v>-0.74730459999999999</v>
      </c>
      <c r="DH849" s="38">
        <v>-0.90479810000000005</v>
      </c>
      <c r="DI849" s="38">
        <v>0.18966150000000001</v>
      </c>
      <c r="DJ849" s="38">
        <v>2.525255</v>
      </c>
      <c r="DK849" s="38">
        <v>2.2286820000000001</v>
      </c>
      <c r="DL849" s="38">
        <v>1.052122</v>
      </c>
      <c r="DM849" s="38">
        <v>1.583682</v>
      </c>
      <c r="DN849" s="38">
        <v>-0.53751599999999999</v>
      </c>
      <c r="DO849" s="38">
        <v>-0.78994909999999996</v>
      </c>
      <c r="DP849" s="38">
        <v>1.3392569999999999</v>
      </c>
      <c r="DQ849" s="38">
        <v>1.4308959999999999</v>
      </c>
      <c r="DR849" s="38">
        <v>-7.6620300000000002E-2</v>
      </c>
      <c r="DS849" s="38">
        <v>6.8897399999999998E-2</v>
      </c>
      <c r="DT849" s="38">
        <v>-1.667994</v>
      </c>
      <c r="DU849" s="38">
        <v>-3.034637</v>
      </c>
      <c r="DV849" s="38">
        <v>1.702704</v>
      </c>
      <c r="DW849" s="38">
        <v>1.886099</v>
      </c>
      <c r="DX849" s="38">
        <v>1.0432239999999999</v>
      </c>
      <c r="DY849" s="38">
        <v>0.26667020000000002</v>
      </c>
      <c r="DZ849" s="38">
        <v>-1.4410019999999999</v>
      </c>
      <c r="EA849" s="38">
        <v>-3.125229</v>
      </c>
      <c r="EB849" s="38">
        <v>-3.4091580000000001</v>
      </c>
      <c r="EC849" s="38">
        <v>-3.7282959999999998</v>
      </c>
      <c r="ED849" s="38">
        <v>-0.26620240000000001</v>
      </c>
      <c r="EE849" s="38">
        <v>-0.2146238</v>
      </c>
      <c r="EF849" s="38">
        <v>-0.41422609999999999</v>
      </c>
      <c r="EG849" s="38">
        <v>0.59643330000000006</v>
      </c>
      <c r="EH849" s="38">
        <v>2.8383440000000002</v>
      </c>
      <c r="EI849" s="38">
        <v>2.616584</v>
      </c>
      <c r="EJ849" s="38">
        <v>1.6291899999999999</v>
      </c>
      <c r="EK849" s="38">
        <v>2.2671540000000001</v>
      </c>
      <c r="EL849" s="38">
        <v>-7.5948999999999999E-3</v>
      </c>
      <c r="EM849" s="38">
        <v>-0.16872029999999999</v>
      </c>
      <c r="EN849" s="38">
        <v>1.792519</v>
      </c>
      <c r="EO849" s="38">
        <v>1.7982229999999999</v>
      </c>
      <c r="EP849" s="38">
        <v>0.1954794</v>
      </c>
      <c r="EQ849" s="38">
        <v>0.34200049999999999</v>
      </c>
      <c r="ER849" s="38">
        <v>-1.1798630000000001</v>
      </c>
      <c r="ES849" s="38">
        <v>-2.4719159999999998</v>
      </c>
      <c r="ET849" s="38">
        <v>2.3684050000000001</v>
      </c>
      <c r="EU849" s="38">
        <v>2.6804510000000001</v>
      </c>
      <c r="EV849" s="38">
        <v>2.1769959999999999</v>
      </c>
      <c r="EW849" s="38">
        <v>1.4308970000000001</v>
      </c>
      <c r="EX849" s="38">
        <v>-0.45044319999999999</v>
      </c>
      <c r="EY849" s="38">
        <v>-2.1884640000000002</v>
      </c>
      <c r="EZ849" s="38">
        <v>-2.2981669999999998</v>
      </c>
      <c r="FA849" s="38">
        <v>-2.5396869999999998</v>
      </c>
      <c r="FB849" s="38">
        <v>83.338040000000007</v>
      </c>
      <c r="FC849" s="38">
        <v>81.600129999999993</v>
      </c>
      <c r="FD849" s="38">
        <v>80.604709999999997</v>
      </c>
      <c r="FE849" s="38">
        <v>78.609470000000002</v>
      </c>
      <c r="FF849" s="38">
        <v>75.620570000000001</v>
      </c>
      <c r="FG849" s="38">
        <v>74.86551</v>
      </c>
      <c r="FH849" s="38">
        <v>74.301829999999995</v>
      </c>
      <c r="FI849" s="38">
        <v>77.060929999999999</v>
      </c>
      <c r="FJ849" s="38">
        <v>81.306470000000004</v>
      </c>
      <c r="FK849" s="38">
        <v>86.006739999999994</v>
      </c>
      <c r="FL849" s="38">
        <v>89.893420000000006</v>
      </c>
      <c r="FM849" s="38">
        <v>93.342020000000005</v>
      </c>
      <c r="FN849" s="38">
        <v>96.436599999999999</v>
      </c>
      <c r="FO849" s="38">
        <v>98.702179999999998</v>
      </c>
      <c r="FP849" s="38">
        <v>100.35550000000001</v>
      </c>
      <c r="FQ849" s="38">
        <v>102.2171</v>
      </c>
      <c r="FR849" s="38">
        <v>103.0895</v>
      </c>
      <c r="FS849" s="38">
        <v>103.07040000000001</v>
      </c>
      <c r="FT849" s="38">
        <v>102.10550000000001</v>
      </c>
      <c r="FU849" s="38">
        <v>100.2539</v>
      </c>
      <c r="FV849" s="38">
        <v>97.470640000000003</v>
      </c>
      <c r="FW849">
        <v>94.417590000000004</v>
      </c>
      <c r="FX849">
        <v>92.098240000000004</v>
      </c>
      <c r="FY849">
        <v>88.512600000000006</v>
      </c>
      <c r="FZ849">
        <v>1.138876</v>
      </c>
      <c r="GA849">
        <v>9.6319199999999991</v>
      </c>
      <c r="GB849">
        <v>1</v>
      </c>
    </row>
    <row r="850" spans="1:184" x14ac:dyDescent="0.3">
      <c r="A850" t="s">
        <v>280</v>
      </c>
      <c r="B850" t="s">
        <v>1</v>
      </c>
      <c r="C850" t="s">
        <v>1</v>
      </c>
      <c r="D850" t="s">
        <v>1</v>
      </c>
      <c r="E850" t="s">
        <v>1</v>
      </c>
      <c r="F850" t="s">
        <v>1</v>
      </c>
      <c r="G850" t="s">
        <v>1</v>
      </c>
      <c r="H850" s="40" t="s">
        <v>268</v>
      </c>
      <c r="I850" s="18" t="s">
        <v>1</v>
      </c>
      <c r="J850" s="38" t="s">
        <v>1</v>
      </c>
      <c r="K850" s="18">
        <v>44760</v>
      </c>
      <c r="L850" s="38">
        <v>564</v>
      </c>
      <c r="M850" s="38">
        <v>564</v>
      </c>
      <c r="N850" s="38">
        <v>116.2676</v>
      </c>
      <c r="O850" s="38">
        <v>116.3087</v>
      </c>
      <c r="P850" s="38">
        <v>116.12</v>
      </c>
      <c r="Q850" s="38">
        <v>116.3391</v>
      </c>
      <c r="R850" s="38">
        <v>118.2003</v>
      </c>
      <c r="S850" s="38">
        <v>124.3031</v>
      </c>
      <c r="T850" s="38">
        <v>141.74029999999999</v>
      </c>
      <c r="U850" s="38">
        <v>157.52350000000001</v>
      </c>
      <c r="V850" s="38">
        <v>164.16200000000001</v>
      </c>
      <c r="W850" s="38">
        <v>166.9795</v>
      </c>
      <c r="X850" s="38">
        <v>170.6429</v>
      </c>
      <c r="Y850" s="38">
        <v>173.22219999999999</v>
      </c>
      <c r="Z850" s="38">
        <v>174.24680000000001</v>
      </c>
      <c r="AA850" s="38">
        <v>176.02379999999999</v>
      </c>
      <c r="AB850" s="38">
        <v>172.83160000000001</v>
      </c>
      <c r="AC850" s="38">
        <v>167.85740000000001</v>
      </c>
      <c r="AD850" s="38">
        <v>160.2021</v>
      </c>
      <c r="AE850" s="38">
        <v>153.4359</v>
      </c>
      <c r="AF850" s="38">
        <v>152.07660000000001</v>
      </c>
      <c r="AG850" s="38">
        <v>149.86179999999999</v>
      </c>
      <c r="AH850" s="38">
        <v>151.7133</v>
      </c>
      <c r="AI850" s="38">
        <v>153.1456</v>
      </c>
      <c r="AJ850" s="38">
        <v>152.2201</v>
      </c>
      <c r="AK850" s="38">
        <v>150.27539999999999</v>
      </c>
      <c r="AL850" s="38">
        <v>-1.9774590000000001</v>
      </c>
      <c r="AM850" s="38">
        <v>-1.9367479999999999</v>
      </c>
      <c r="AN850" s="38">
        <v>-2.0159180000000001</v>
      </c>
      <c r="AO850" s="38">
        <v>-0.70315209999999995</v>
      </c>
      <c r="AP850" s="38">
        <v>0.59295750000000003</v>
      </c>
      <c r="AQ850" s="38">
        <v>-0.24912670000000001</v>
      </c>
      <c r="AR850" s="38">
        <v>1.9581280000000001</v>
      </c>
      <c r="AS850" s="38">
        <v>1.900811</v>
      </c>
      <c r="AT850" s="38">
        <v>-1.237555</v>
      </c>
      <c r="AU850" s="38">
        <v>-3.2948469999999999</v>
      </c>
      <c r="AV850" s="38">
        <v>-2.250483</v>
      </c>
      <c r="AW850" s="38">
        <v>-1.690842</v>
      </c>
      <c r="AX850" s="38">
        <v>-5.9154199999999997E-2</v>
      </c>
      <c r="AY850" s="38">
        <v>1.225949</v>
      </c>
      <c r="AZ850" s="38">
        <v>-2.3026309999999999</v>
      </c>
      <c r="BA850" s="38">
        <v>-6.3730690000000001</v>
      </c>
      <c r="BB850" s="38">
        <v>-4.4693350000000001</v>
      </c>
      <c r="BC850" s="38">
        <v>-3.763601</v>
      </c>
      <c r="BD850" s="38">
        <v>-3.9421499999999998</v>
      </c>
      <c r="BE850" s="38">
        <v>-3.4631470000000002</v>
      </c>
      <c r="BF850" s="38">
        <v>-3.9303349999999999</v>
      </c>
      <c r="BG850" s="38">
        <v>-6.7298799999999996</v>
      </c>
      <c r="BH850" s="38">
        <v>-6.849259</v>
      </c>
      <c r="BI850" s="38">
        <v>-8.1951070000000001</v>
      </c>
      <c r="BJ850" s="38">
        <v>-1.3684460000000001</v>
      </c>
      <c r="BK850" s="38">
        <v>-1.395683</v>
      </c>
      <c r="BL850" s="38">
        <v>-1.507358</v>
      </c>
      <c r="BM850" s="38">
        <v>-0.28258230000000001</v>
      </c>
      <c r="BN850" s="38">
        <v>0.94347990000000004</v>
      </c>
      <c r="BO850" s="38">
        <v>0.1339612</v>
      </c>
      <c r="BP850" s="38">
        <v>2.6820210000000002</v>
      </c>
      <c r="BQ850" s="38">
        <v>2.7093720000000001</v>
      </c>
      <c r="BR850" s="38">
        <v>-0.59709009999999996</v>
      </c>
      <c r="BS850" s="38">
        <v>-2.5978819999999998</v>
      </c>
      <c r="BT850" s="38">
        <v>-1.7500899999999999</v>
      </c>
      <c r="BU850" s="38">
        <v>-1.2782180000000001</v>
      </c>
      <c r="BV850" s="38">
        <v>0.31849080000000002</v>
      </c>
      <c r="BW850" s="38">
        <v>1.6245510000000001</v>
      </c>
      <c r="BX850" s="38">
        <v>-1.700485</v>
      </c>
      <c r="BY850" s="38">
        <v>-5.6535219999999997</v>
      </c>
      <c r="BZ850" s="38">
        <v>-3.6426599999999998</v>
      </c>
      <c r="CA850" s="38">
        <v>-2.7687919999999999</v>
      </c>
      <c r="CB850" s="38">
        <v>-2.8259069999999999</v>
      </c>
      <c r="CC850" s="38">
        <v>-2.3522159999999999</v>
      </c>
      <c r="CD850" s="38">
        <v>-2.955136</v>
      </c>
      <c r="CE850" s="38">
        <v>-5.7087729999999999</v>
      </c>
      <c r="CF850" s="38">
        <v>-5.7830120000000003</v>
      </c>
      <c r="CG850" s="38">
        <v>-7.0746909999999996</v>
      </c>
      <c r="CH850" s="38">
        <v>-0.94664539999999997</v>
      </c>
      <c r="CI850" s="38">
        <v>-1.0209429999999999</v>
      </c>
      <c r="CJ850" s="38">
        <v>-1.1551309999999999</v>
      </c>
      <c r="CK850" s="38">
        <v>8.7030000000000007E-3</v>
      </c>
      <c r="CL850" s="38">
        <v>1.1862509999999999</v>
      </c>
      <c r="CM850" s="38">
        <v>0.39928669999999999</v>
      </c>
      <c r="CN850" s="38">
        <v>3.1833870000000002</v>
      </c>
      <c r="CO850" s="38">
        <v>3.2693789999999998</v>
      </c>
      <c r="CP850" s="38">
        <v>-0.15350639999999999</v>
      </c>
      <c r="CQ850" s="38">
        <v>-2.1151659999999999</v>
      </c>
      <c r="CR850" s="38">
        <v>-1.403519</v>
      </c>
      <c r="CS850" s="38">
        <v>-0.99243599999999998</v>
      </c>
      <c r="CT850" s="38">
        <v>0.58004670000000003</v>
      </c>
      <c r="CU850" s="38">
        <v>1.900622</v>
      </c>
      <c r="CV850" s="38">
        <v>-1.2834410000000001</v>
      </c>
      <c r="CW850" s="38">
        <v>-5.1551660000000004</v>
      </c>
      <c r="CX850" s="38">
        <v>-3.0701070000000001</v>
      </c>
      <c r="CY850" s="38">
        <v>-2.07979</v>
      </c>
      <c r="CZ850" s="38">
        <v>-2.0528</v>
      </c>
      <c r="DA850" s="38">
        <v>-1.582789</v>
      </c>
      <c r="DB850" s="38">
        <v>-2.2797160000000001</v>
      </c>
      <c r="DC850" s="38">
        <v>-5.0015559999999999</v>
      </c>
      <c r="DD850" s="38">
        <v>-5.0445320000000002</v>
      </c>
      <c r="DE850" s="38">
        <v>-6.2986940000000002</v>
      </c>
      <c r="DF850" s="38">
        <v>-0.52484489999999995</v>
      </c>
      <c r="DG850" s="38">
        <v>-0.64620259999999996</v>
      </c>
      <c r="DH850" s="38">
        <v>-0.80290410000000001</v>
      </c>
      <c r="DI850" s="38">
        <v>0.29998839999999999</v>
      </c>
      <c r="DJ850" s="38">
        <v>1.4290210000000001</v>
      </c>
      <c r="DK850" s="38">
        <v>0.66461230000000004</v>
      </c>
      <c r="DL850" s="38">
        <v>3.6847530000000002</v>
      </c>
      <c r="DM850" s="38">
        <v>3.829386</v>
      </c>
      <c r="DN850" s="38">
        <v>0.29007729999999998</v>
      </c>
      <c r="DO850" s="38">
        <v>-1.63245</v>
      </c>
      <c r="DP850" s="38">
        <v>-1.056948</v>
      </c>
      <c r="DQ850" s="38">
        <v>-0.70665370000000005</v>
      </c>
      <c r="DR850" s="38">
        <v>0.84160250000000003</v>
      </c>
      <c r="DS850" s="38">
        <v>2.1766920000000001</v>
      </c>
      <c r="DT850" s="38">
        <v>-0.86639679999999997</v>
      </c>
      <c r="DU850" s="38">
        <v>-4.656809</v>
      </c>
      <c r="DV850" s="38">
        <v>-2.4975550000000002</v>
      </c>
      <c r="DW850" s="38">
        <v>-1.3907879999999999</v>
      </c>
      <c r="DX850" s="38">
        <v>-1.279693</v>
      </c>
      <c r="DY850" s="38">
        <v>-0.81336149999999996</v>
      </c>
      <c r="DZ850" s="38">
        <v>-1.6042959999999999</v>
      </c>
      <c r="EA850" s="38">
        <v>-4.29434</v>
      </c>
      <c r="EB850" s="38">
        <v>-4.3060530000000004</v>
      </c>
      <c r="EC850" s="38">
        <v>-5.522697</v>
      </c>
      <c r="ED850" s="38">
        <v>8.4168000000000007E-2</v>
      </c>
      <c r="EE850" s="38">
        <v>-0.1051373</v>
      </c>
      <c r="EF850" s="38">
        <v>-0.29434440000000001</v>
      </c>
      <c r="EG850" s="38">
        <v>0.72055820000000004</v>
      </c>
      <c r="EH850" s="38">
        <v>1.779544</v>
      </c>
      <c r="EI850" s="38">
        <v>1.0477000000000001</v>
      </c>
      <c r="EJ850" s="38">
        <v>4.4086470000000002</v>
      </c>
      <c r="EK850" s="38">
        <v>4.6379479999999997</v>
      </c>
      <c r="EL850" s="38">
        <v>0.93054179999999997</v>
      </c>
      <c r="EM850" s="38">
        <v>-0.93548520000000002</v>
      </c>
      <c r="EN850" s="38">
        <v>-0.55655460000000001</v>
      </c>
      <c r="EO850" s="38">
        <v>-0.2940296</v>
      </c>
      <c r="EP850" s="38">
        <v>1.2192480000000001</v>
      </c>
      <c r="EQ850" s="38">
        <v>2.575294</v>
      </c>
      <c r="ER850" s="38">
        <v>-0.26425110000000002</v>
      </c>
      <c r="ES850" s="38">
        <v>-3.937262</v>
      </c>
      <c r="ET850" s="38">
        <v>-1.6708799999999999</v>
      </c>
      <c r="EU850" s="38">
        <v>-0.39597840000000001</v>
      </c>
      <c r="EV850" s="38">
        <v>-0.16344980000000001</v>
      </c>
      <c r="EW850" s="38">
        <v>0.29756939999999998</v>
      </c>
      <c r="EX850" s="38">
        <v>-0.62909689999999996</v>
      </c>
      <c r="EY850" s="38">
        <v>-3.2732320000000001</v>
      </c>
      <c r="EZ850" s="38">
        <v>-3.2398060000000002</v>
      </c>
      <c r="FA850" s="38">
        <v>-4.4022810000000003</v>
      </c>
      <c r="FB850" s="38">
        <v>86.554929999999999</v>
      </c>
      <c r="FC850" s="38">
        <v>85.671170000000004</v>
      </c>
      <c r="FD850" s="38">
        <v>84.079440000000005</v>
      </c>
      <c r="FE850" s="38">
        <v>82.405320000000003</v>
      </c>
      <c r="FF850" s="38">
        <v>80.929789999999997</v>
      </c>
      <c r="FG850" s="38">
        <v>79.844160000000002</v>
      </c>
      <c r="FH850" s="38">
        <v>79.719110000000001</v>
      </c>
      <c r="FI850" s="38">
        <v>80.959109999999995</v>
      </c>
      <c r="FJ850" s="38">
        <v>83.064089999999993</v>
      </c>
      <c r="FK850" s="38">
        <v>86.732439999999997</v>
      </c>
      <c r="FL850" s="38">
        <v>91.381420000000006</v>
      </c>
      <c r="FM850" s="38">
        <v>95.883139999999997</v>
      </c>
      <c r="FN850" s="38">
        <v>95.254009999999994</v>
      </c>
      <c r="FO850" s="38">
        <v>97.134699999999995</v>
      </c>
      <c r="FP850" s="38">
        <v>100.1169</v>
      </c>
      <c r="FQ850" s="38">
        <v>101.5154</v>
      </c>
      <c r="FR850" s="38">
        <v>101.7706</v>
      </c>
      <c r="FS850" s="38">
        <v>100.8258</v>
      </c>
      <c r="FT850" s="38">
        <v>99.600350000000006</v>
      </c>
      <c r="FU850" s="38">
        <v>96.967960000000005</v>
      </c>
      <c r="FV850" s="38">
        <v>94.635170000000002</v>
      </c>
      <c r="FW850">
        <v>92.907929999999993</v>
      </c>
      <c r="FX850">
        <v>90.334639999999993</v>
      </c>
      <c r="FY850">
        <v>86.645179999999996</v>
      </c>
      <c r="FZ850">
        <v>1.158085</v>
      </c>
      <c r="GA850">
        <v>9.6885499999999993</v>
      </c>
      <c r="GB850">
        <v>1</v>
      </c>
    </row>
    <row r="851" spans="1:184" x14ac:dyDescent="0.3">
      <c r="A851" t="s">
        <v>280</v>
      </c>
      <c r="B851" t="s">
        <v>1</v>
      </c>
      <c r="C851" t="s">
        <v>1</v>
      </c>
      <c r="D851" t="s">
        <v>1</v>
      </c>
      <c r="E851" t="s">
        <v>1</v>
      </c>
      <c r="F851" t="s">
        <v>1</v>
      </c>
      <c r="G851" t="s">
        <v>1</v>
      </c>
      <c r="H851" s="40" t="s">
        <v>268</v>
      </c>
      <c r="I851" s="18" t="s">
        <v>1</v>
      </c>
      <c r="J851" s="38" t="s">
        <v>1</v>
      </c>
      <c r="K851" s="18">
        <v>44763</v>
      </c>
      <c r="L851" s="38">
        <v>564</v>
      </c>
      <c r="M851" s="38">
        <v>564</v>
      </c>
      <c r="N851" s="38">
        <v>145.94130000000001</v>
      </c>
      <c r="O851" s="38">
        <v>144.76249999999999</v>
      </c>
      <c r="P851" s="38">
        <v>143.66499999999999</v>
      </c>
      <c r="Q851" s="38">
        <v>142.50579999999999</v>
      </c>
      <c r="R851" s="38">
        <v>142.93369999999999</v>
      </c>
      <c r="S851" s="38">
        <v>146.41309999999999</v>
      </c>
      <c r="T851" s="38">
        <v>155.46960000000001</v>
      </c>
      <c r="U851" s="38">
        <v>164.3501</v>
      </c>
      <c r="V851" s="38">
        <v>166.91489999999999</v>
      </c>
      <c r="W851" s="38">
        <v>168.31620000000001</v>
      </c>
      <c r="X851" s="38">
        <v>168.4529</v>
      </c>
      <c r="Y851" s="38">
        <v>168.44210000000001</v>
      </c>
      <c r="Z851" s="38">
        <v>168.21719999999999</v>
      </c>
      <c r="AA851" s="38">
        <v>168.7867</v>
      </c>
      <c r="AB851" s="38">
        <v>166.5102</v>
      </c>
      <c r="AC851" s="38">
        <v>160.8477</v>
      </c>
      <c r="AD851" s="38">
        <v>155.50890000000001</v>
      </c>
      <c r="AE851" s="38">
        <v>149.5641</v>
      </c>
      <c r="AF851" s="38">
        <v>149.3827</v>
      </c>
      <c r="AG851" s="38">
        <v>148.7216</v>
      </c>
      <c r="AH851" s="38">
        <v>151.6799</v>
      </c>
      <c r="AI851" s="38">
        <v>152.00700000000001</v>
      </c>
      <c r="AJ851" s="38">
        <v>151.0171</v>
      </c>
      <c r="AK851" s="38">
        <v>148.90369999999999</v>
      </c>
      <c r="AL851" s="38">
        <v>-1.0256149999999999</v>
      </c>
      <c r="AM851" s="38">
        <v>-2.3027139999999999</v>
      </c>
      <c r="AN851" s="38">
        <v>-0.64836450000000001</v>
      </c>
      <c r="AO851" s="38">
        <v>-0.44307220000000003</v>
      </c>
      <c r="AP851" s="38">
        <v>0.24691759999999999</v>
      </c>
      <c r="AQ851" s="38">
        <v>-0.3407212</v>
      </c>
      <c r="AR851" s="38">
        <v>-1.1803840000000001</v>
      </c>
      <c r="AS851" s="38">
        <v>0.44071549999999998</v>
      </c>
      <c r="AT851" s="38">
        <v>0.53104830000000003</v>
      </c>
      <c r="AU851" s="38">
        <v>-0.86184070000000002</v>
      </c>
      <c r="AV851" s="38">
        <v>-0.87471940000000004</v>
      </c>
      <c r="AW851" s="38">
        <v>-0.3675911</v>
      </c>
      <c r="AX851" s="38">
        <v>0.26265870000000002</v>
      </c>
      <c r="AY851" s="38">
        <v>0.56361170000000005</v>
      </c>
      <c r="AZ851" s="38">
        <v>-2.1936</v>
      </c>
      <c r="BA851" s="38">
        <v>-5.466799</v>
      </c>
      <c r="BB851" s="38">
        <v>-0.71878280000000006</v>
      </c>
      <c r="BC851" s="38">
        <v>0.33130880000000001</v>
      </c>
      <c r="BD851" s="38">
        <v>1.483824</v>
      </c>
      <c r="BE851" s="38">
        <v>4.6109700000000003E-2</v>
      </c>
      <c r="BF851" s="38">
        <v>-0.57254609999999995</v>
      </c>
      <c r="BG851" s="38">
        <v>-6.7654820000000004</v>
      </c>
      <c r="BH851" s="38">
        <v>-6.9245919999999996</v>
      </c>
      <c r="BI851" s="38">
        <v>-8.0559480000000008</v>
      </c>
      <c r="BJ851" s="38">
        <v>-0.60269519999999999</v>
      </c>
      <c r="BK851" s="38">
        <v>-1.9508080000000001</v>
      </c>
      <c r="BL851" s="38">
        <v>-0.32345429999999997</v>
      </c>
      <c r="BM851" s="38">
        <v>-0.19080269999999999</v>
      </c>
      <c r="BN851" s="38">
        <v>0.49205149999999998</v>
      </c>
      <c r="BO851" s="38">
        <v>-4.6097100000000002E-2</v>
      </c>
      <c r="BP851" s="38">
        <v>-0.83266910000000005</v>
      </c>
      <c r="BQ851" s="38">
        <v>0.86225609999999997</v>
      </c>
      <c r="BR851" s="38">
        <v>0.91307380000000005</v>
      </c>
      <c r="BS851" s="38">
        <v>-0.43957020000000002</v>
      </c>
      <c r="BT851" s="38">
        <v>-0.49755470000000002</v>
      </c>
      <c r="BU851" s="38">
        <v>-9.8718200000000006E-2</v>
      </c>
      <c r="BV851" s="38">
        <v>0.51352739999999997</v>
      </c>
      <c r="BW851" s="38">
        <v>0.82484639999999998</v>
      </c>
      <c r="BX851" s="38">
        <v>-1.839243</v>
      </c>
      <c r="BY851" s="38">
        <v>-4.8920890000000004</v>
      </c>
      <c r="BZ851" s="38">
        <v>-0.1901359</v>
      </c>
      <c r="CA851" s="38">
        <v>0.88146480000000005</v>
      </c>
      <c r="CB851" s="38">
        <v>2.1391469999999999</v>
      </c>
      <c r="CC851" s="38">
        <v>0.69015380000000004</v>
      </c>
      <c r="CD851" s="38">
        <v>3.5488100000000002E-2</v>
      </c>
      <c r="CE851" s="38">
        <v>-6.1199459999999997</v>
      </c>
      <c r="CF851" s="38">
        <v>-6.2923980000000004</v>
      </c>
      <c r="CG851" s="38">
        <v>-7.2870549999999996</v>
      </c>
      <c r="CH851" s="38">
        <v>-0.30978230000000001</v>
      </c>
      <c r="CI851" s="38">
        <v>-1.7070780000000001</v>
      </c>
      <c r="CJ851" s="38">
        <v>-9.8422399999999993E-2</v>
      </c>
      <c r="CK851" s="38">
        <v>-1.6081600000000001E-2</v>
      </c>
      <c r="CL851" s="38">
        <v>0.66183049999999999</v>
      </c>
      <c r="CM851" s="38">
        <v>0.15795880000000001</v>
      </c>
      <c r="CN851" s="38">
        <v>-0.59184300000000001</v>
      </c>
      <c r="CO851" s="38">
        <v>1.1542140000000001</v>
      </c>
      <c r="CP851" s="38">
        <v>1.1776629999999999</v>
      </c>
      <c r="CQ851" s="38">
        <v>-0.14710690000000001</v>
      </c>
      <c r="CR851" s="38">
        <v>-0.2363316</v>
      </c>
      <c r="CS851" s="38">
        <v>8.7502300000000005E-2</v>
      </c>
      <c r="CT851" s="38">
        <v>0.68727830000000001</v>
      </c>
      <c r="CU851" s="38">
        <v>1.0057769999999999</v>
      </c>
      <c r="CV851" s="38">
        <v>-1.5938159999999999</v>
      </c>
      <c r="CW851" s="38">
        <v>-4.4940470000000001</v>
      </c>
      <c r="CX851" s="38">
        <v>0.1760034</v>
      </c>
      <c r="CY851" s="38">
        <v>1.2625010000000001</v>
      </c>
      <c r="CZ851" s="38">
        <v>2.5930219999999999</v>
      </c>
      <c r="DA851" s="38">
        <v>1.136217</v>
      </c>
      <c r="DB851" s="38">
        <v>0.45661079999999998</v>
      </c>
      <c r="DC851" s="38">
        <v>-5.6728509999999996</v>
      </c>
      <c r="DD851" s="38">
        <v>-5.8545429999999996</v>
      </c>
      <c r="DE851" s="38">
        <v>-6.7545219999999997</v>
      </c>
      <c r="DF851" s="38">
        <v>-1.68694E-2</v>
      </c>
      <c r="DG851" s="38">
        <v>-1.463349</v>
      </c>
      <c r="DH851" s="38">
        <v>0.12660950000000001</v>
      </c>
      <c r="DI851" s="38">
        <v>0.15863949999999999</v>
      </c>
      <c r="DJ851" s="38">
        <v>0.8316095</v>
      </c>
      <c r="DK851" s="38">
        <v>0.36201460000000002</v>
      </c>
      <c r="DL851" s="38">
        <v>-0.35101690000000002</v>
      </c>
      <c r="DM851" s="38">
        <v>1.446172</v>
      </c>
      <c r="DN851" s="38">
        <v>1.442253</v>
      </c>
      <c r="DO851" s="38">
        <v>0.14535629999999999</v>
      </c>
      <c r="DP851" s="38">
        <v>2.4891400000000001E-2</v>
      </c>
      <c r="DQ851" s="38">
        <v>0.27372279999999999</v>
      </c>
      <c r="DR851" s="38">
        <v>0.86102909999999999</v>
      </c>
      <c r="DS851" s="38">
        <v>1.186707</v>
      </c>
      <c r="DT851" s="38">
        <v>-1.3483890000000001</v>
      </c>
      <c r="DU851" s="38">
        <v>-4.0960039999999998</v>
      </c>
      <c r="DV851" s="38">
        <v>0.54214260000000003</v>
      </c>
      <c r="DW851" s="38">
        <v>1.6435379999999999</v>
      </c>
      <c r="DX851" s="38">
        <v>3.0468959999999998</v>
      </c>
      <c r="DY851" s="38">
        <v>1.5822799999999999</v>
      </c>
      <c r="DZ851" s="38">
        <v>0.8777334</v>
      </c>
      <c r="EA851" s="38">
        <v>-5.2257550000000004</v>
      </c>
      <c r="EB851" s="38">
        <v>-5.4166869999999996</v>
      </c>
      <c r="EC851" s="38">
        <v>-6.2219889999999998</v>
      </c>
      <c r="ED851" s="38">
        <v>0.40605019999999997</v>
      </c>
      <c r="EE851" s="38">
        <v>-1.111442</v>
      </c>
      <c r="EF851" s="38">
        <v>0.45151980000000003</v>
      </c>
      <c r="EG851" s="38">
        <v>0.41090900000000002</v>
      </c>
      <c r="EH851" s="38">
        <v>1.076743</v>
      </c>
      <c r="EI851" s="38">
        <v>0.65663870000000002</v>
      </c>
      <c r="EJ851" s="38">
        <v>-3.3021999999999999E-3</v>
      </c>
      <c r="EK851" s="38">
        <v>1.867712</v>
      </c>
      <c r="EL851" s="38">
        <v>1.824279</v>
      </c>
      <c r="EM851" s="38">
        <v>0.56762679999999999</v>
      </c>
      <c r="EN851" s="38">
        <v>0.40205610000000003</v>
      </c>
      <c r="EO851" s="38">
        <v>0.54259570000000001</v>
      </c>
      <c r="EP851" s="38">
        <v>1.1118980000000001</v>
      </c>
      <c r="EQ851" s="38">
        <v>1.4479420000000001</v>
      </c>
      <c r="ER851" s="38">
        <v>-0.99403200000000003</v>
      </c>
      <c r="ES851" s="38">
        <v>-3.5212940000000001</v>
      </c>
      <c r="ET851" s="38">
        <v>1.070789</v>
      </c>
      <c r="EU851" s="38">
        <v>2.1936939999999998</v>
      </c>
      <c r="EV851" s="38">
        <v>3.7022189999999999</v>
      </c>
      <c r="EW851" s="38">
        <v>2.226324</v>
      </c>
      <c r="EX851" s="38">
        <v>1.485768</v>
      </c>
      <c r="EY851" s="38">
        <v>-4.5802189999999996</v>
      </c>
      <c r="EZ851" s="38">
        <v>-4.7844939999999996</v>
      </c>
      <c r="FA851" s="38">
        <v>-5.4530960000000004</v>
      </c>
      <c r="FB851" s="38">
        <v>83.970410000000001</v>
      </c>
      <c r="FC851" s="38">
        <v>81.356589999999997</v>
      </c>
      <c r="FD851" s="38">
        <v>79.305790000000002</v>
      </c>
      <c r="FE851" s="38">
        <v>77.878540000000001</v>
      </c>
      <c r="FF851" s="38">
        <v>76.315510000000003</v>
      </c>
      <c r="FG851" s="38">
        <v>74.316580000000002</v>
      </c>
      <c r="FH851" s="38">
        <v>73.729069999999993</v>
      </c>
      <c r="FI851" s="38">
        <v>77.175830000000005</v>
      </c>
      <c r="FJ851" s="38">
        <v>81.549009999999996</v>
      </c>
      <c r="FK851" s="38">
        <v>86.004419999999996</v>
      </c>
      <c r="FL851" s="38">
        <v>90.63064</v>
      </c>
      <c r="FM851" s="38">
        <v>93.472210000000004</v>
      </c>
      <c r="FN851" s="38">
        <v>96.289349999999999</v>
      </c>
      <c r="FO851" s="38">
        <v>98.180989999999994</v>
      </c>
      <c r="FP851" s="38">
        <v>99.315939999999998</v>
      </c>
      <c r="FQ851" s="38">
        <v>100.03660000000001</v>
      </c>
      <c r="FR851" s="38">
        <v>103.0716</v>
      </c>
      <c r="FS851" s="38">
        <v>102.687</v>
      </c>
      <c r="FT851" s="38">
        <v>101.2921</v>
      </c>
      <c r="FU851" s="38">
        <v>98.963710000000006</v>
      </c>
      <c r="FV851" s="38">
        <v>95.402370000000005</v>
      </c>
      <c r="FW851">
        <v>91.926770000000005</v>
      </c>
      <c r="FX851">
        <v>88.831500000000005</v>
      </c>
      <c r="FY851">
        <v>84.469309999999993</v>
      </c>
      <c r="FZ851">
        <v>0.6893359</v>
      </c>
      <c r="GA851">
        <v>5.6595529999999998</v>
      </c>
      <c r="GB851">
        <v>1</v>
      </c>
    </row>
    <row r="852" spans="1:184" x14ac:dyDescent="0.3">
      <c r="A852" t="s">
        <v>280</v>
      </c>
      <c r="B852" t="s">
        <v>1</v>
      </c>
      <c r="C852" t="s">
        <v>1</v>
      </c>
      <c r="D852" t="s">
        <v>1</v>
      </c>
      <c r="E852" t="s">
        <v>1</v>
      </c>
      <c r="F852" t="s">
        <v>1</v>
      </c>
      <c r="G852" t="s">
        <v>1</v>
      </c>
      <c r="H852" s="40" t="s">
        <v>268</v>
      </c>
      <c r="I852" s="18" t="s">
        <v>1</v>
      </c>
      <c r="J852" s="38" t="s">
        <v>1</v>
      </c>
      <c r="K852" s="18">
        <v>44789</v>
      </c>
      <c r="L852" s="38">
        <v>564</v>
      </c>
      <c r="M852" s="38">
        <v>564</v>
      </c>
      <c r="N852" s="38">
        <v>132.06290000000001</v>
      </c>
      <c r="O852" s="38">
        <v>130.87889999999999</v>
      </c>
      <c r="P852" s="38">
        <v>129.6815</v>
      </c>
      <c r="Q852" s="38">
        <v>128.92269999999999</v>
      </c>
      <c r="R852" s="38">
        <v>129.16679999999999</v>
      </c>
      <c r="S852" s="38">
        <v>132.57339999999999</v>
      </c>
      <c r="T852" s="38">
        <v>142.1694</v>
      </c>
      <c r="U852" s="38">
        <v>153.2543</v>
      </c>
      <c r="V852" s="38">
        <v>157.14760000000001</v>
      </c>
      <c r="W852" s="38">
        <v>160.67019999999999</v>
      </c>
      <c r="X852" s="38">
        <v>163.61510000000001</v>
      </c>
      <c r="Y852" s="38">
        <v>165.06389999999999</v>
      </c>
      <c r="Z852" s="38">
        <v>166.0119</v>
      </c>
      <c r="AA852" s="38">
        <v>166.5094</v>
      </c>
      <c r="AB852" s="38">
        <v>164.1824</v>
      </c>
      <c r="AC852" s="38">
        <v>158.86600000000001</v>
      </c>
      <c r="AD852" s="38">
        <v>151.8083</v>
      </c>
      <c r="AE852" s="38">
        <v>145.3124</v>
      </c>
      <c r="AF852" s="38">
        <v>144.01679999999999</v>
      </c>
      <c r="AG852" s="38">
        <v>142.88419999999999</v>
      </c>
      <c r="AH852" s="38">
        <v>145.76159999999999</v>
      </c>
      <c r="AI852" s="38">
        <v>146.98910000000001</v>
      </c>
      <c r="AJ852" s="38">
        <v>145.99690000000001</v>
      </c>
      <c r="AK852" s="38">
        <v>144.00110000000001</v>
      </c>
      <c r="AL852" s="38">
        <v>-3.192828</v>
      </c>
      <c r="AM852" s="38">
        <v>-2.4620510000000002</v>
      </c>
      <c r="AN852" s="38">
        <v>-1.4773259999999999</v>
      </c>
      <c r="AO852" s="38">
        <v>-1.145869</v>
      </c>
      <c r="AP852" s="38">
        <v>2.96089E-2</v>
      </c>
      <c r="AQ852" s="38">
        <v>0.64078880000000005</v>
      </c>
      <c r="AR852" s="38">
        <v>-0.48185210000000001</v>
      </c>
      <c r="AS852" s="38">
        <v>0.65430639999999995</v>
      </c>
      <c r="AT852" s="38">
        <v>-0.72659589999999996</v>
      </c>
      <c r="AU852" s="38">
        <v>0.42559279999999999</v>
      </c>
      <c r="AV852" s="38">
        <v>1.2322930000000001</v>
      </c>
      <c r="AW852" s="38">
        <v>5.7098799999999998E-2</v>
      </c>
      <c r="AX852" s="38">
        <v>-0.17601040000000001</v>
      </c>
      <c r="AY852" s="38">
        <v>-1.2202850000000001</v>
      </c>
      <c r="AZ852" s="38">
        <v>-2.067599</v>
      </c>
      <c r="BA852" s="38">
        <v>1.421454</v>
      </c>
      <c r="BB852" s="38">
        <v>5.5433870000000001</v>
      </c>
      <c r="BC852" s="38">
        <v>2.2111320000000001</v>
      </c>
      <c r="BD852" s="38">
        <v>2.8242780000000001</v>
      </c>
      <c r="BE852" s="38">
        <v>3.127764</v>
      </c>
      <c r="BF852" s="38">
        <v>2.3437190000000001</v>
      </c>
      <c r="BG852" s="38">
        <v>2.7394210000000001</v>
      </c>
      <c r="BH852" s="38">
        <v>0.88790190000000002</v>
      </c>
      <c r="BI852" s="38">
        <v>-0.2275992</v>
      </c>
      <c r="BJ852" s="38">
        <v>-2.8428520000000002</v>
      </c>
      <c r="BK852" s="38">
        <v>-2.145308</v>
      </c>
      <c r="BL852" s="38">
        <v>-1.169667</v>
      </c>
      <c r="BM852" s="38">
        <v>-0.87237469999999995</v>
      </c>
      <c r="BN852" s="38">
        <v>0.29364689999999999</v>
      </c>
      <c r="BO852" s="38">
        <v>0.90549619999999997</v>
      </c>
      <c r="BP852" s="38">
        <v>-9.8925200000000005E-2</v>
      </c>
      <c r="BQ852" s="38">
        <v>1.162507</v>
      </c>
      <c r="BR852" s="38">
        <v>-0.26417410000000002</v>
      </c>
      <c r="BS852" s="38">
        <v>0.87066469999999996</v>
      </c>
      <c r="BT852" s="38">
        <v>1.5448379999999999</v>
      </c>
      <c r="BU852" s="38">
        <v>0.30675019999999997</v>
      </c>
      <c r="BV852" s="38">
        <v>0.1023661</v>
      </c>
      <c r="BW852" s="38">
        <v>-0.95009209999999999</v>
      </c>
      <c r="BX852" s="38">
        <v>-1.6349480000000001</v>
      </c>
      <c r="BY852" s="38">
        <v>1.966685</v>
      </c>
      <c r="BZ852" s="38">
        <v>6.1135440000000001</v>
      </c>
      <c r="CA852" s="38">
        <v>2.763083</v>
      </c>
      <c r="CB852" s="38">
        <v>3.5594009999999998</v>
      </c>
      <c r="CC852" s="38">
        <v>3.8062200000000002</v>
      </c>
      <c r="CD852" s="38">
        <v>2.97811</v>
      </c>
      <c r="CE852" s="38">
        <v>3.3031259999999998</v>
      </c>
      <c r="CF852" s="38">
        <v>1.6231979999999999</v>
      </c>
      <c r="CG852" s="38">
        <v>0.57474020000000003</v>
      </c>
      <c r="CH852" s="38">
        <v>-2.60046</v>
      </c>
      <c r="CI852" s="38">
        <v>-1.9259329999999999</v>
      </c>
      <c r="CJ852" s="38">
        <v>-0.95658299999999996</v>
      </c>
      <c r="CK852" s="38">
        <v>-0.68295349999999999</v>
      </c>
      <c r="CL852" s="38">
        <v>0.47651890000000002</v>
      </c>
      <c r="CM852" s="38">
        <v>1.088832</v>
      </c>
      <c r="CN852" s="38">
        <v>0.16628870000000001</v>
      </c>
      <c r="CO852" s="38">
        <v>1.514486</v>
      </c>
      <c r="CP852" s="38">
        <v>5.6097800000000003E-2</v>
      </c>
      <c r="CQ852" s="38">
        <v>1.17892</v>
      </c>
      <c r="CR852" s="38">
        <v>1.761306</v>
      </c>
      <c r="CS852" s="38">
        <v>0.47965809999999998</v>
      </c>
      <c r="CT852" s="38">
        <v>0.29516890000000001</v>
      </c>
      <c r="CU852" s="38">
        <v>-0.7629572</v>
      </c>
      <c r="CV852" s="38">
        <v>-1.3352949999999999</v>
      </c>
      <c r="CW852" s="38">
        <v>2.3443109999999998</v>
      </c>
      <c r="CX852" s="38">
        <v>6.5084340000000003</v>
      </c>
      <c r="CY852" s="38">
        <v>3.1453630000000001</v>
      </c>
      <c r="CZ852" s="38">
        <v>4.0685450000000003</v>
      </c>
      <c r="DA852" s="38">
        <v>4.2761149999999999</v>
      </c>
      <c r="DB852" s="38">
        <v>3.4174869999999999</v>
      </c>
      <c r="DC852" s="38">
        <v>3.6935470000000001</v>
      </c>
      <c r="DD852" s="38">
        <v>2.1324619999999999</v>
      </c>
      <c r="DE852" s="38">
        <v>1.1304380000000001</v>
      </c>
      <c r="DF852" s="38">
        <v>-2.3580679999999998</v>
      </c>
      <c r="DG852" s="38">
        <v>-1.7065570000000001</v>
      </c>
      <c r="DH852" s="38">
        <v>-0.74349929999999997</v>
      </c>
      <c r="DI852" s="38">
        <v>-0.49353229999999998</v>
      </c>
      <c r="DJ852" s="38">
        <v>0.65939080000000005</v>
      </c>
      <c r="DK852" s="38">
        <v>1.272167</v>
      </c>
      <c r="DL852" s="38">
        <v>0.43150280000000002</v>
      </c>
      <c r="DM852" s="38">
        <v>1.8664639999999999</v>
      </c>
      <c r="DN852" s="38">
        <v>0.37636969999999997</v>
      </c>
      <c r="DO852" s="38">
        <v>1.4871749999999999</v>
      </c>
      <c r="DP852" s="38">
        <v>1.9777739999999999</v>
      </c>
      <c r="DQ852" s="38">
        <v>0.65256590000000003</v>
      </c>
      <c r="DR852" s="38">
        <v>0.48797170000000001</v>
      </c>
      <c r="DS852" s="38">
        <v>-0.57582230000000001</v>
      </c>
      <c r="DT852" s="38">
        <v>-1.035641</v>
      </c>
      <c r="DU852" s="38">
        <v>2.7219359999999999</v>
      </c>
      <c r="DV852" s="38">
        <v>6.9033230000000003</v>
      </c>
      <c r="DW852" s="38">
        <v>3.5276420000000002</v>
      </c>
      <c r="DX852" s="38">
        <v>4.5776890000000003</v>
      </c>
      <c r="DY852" s="38">
        <v>4.7460110000000002</v>
      </c>
      <c r="DZ852" s="38">
        <v>3.8568639999999998</v>
      </c>
      <c r="EA852" s="38">
        <v>4.0839679999999996</v>
      </c>
      <c r="EB852" s="38">
        <v>2.6417259999999998</v>
      </c>
      <c r="EC852" s="38">
        <v>1.6861360000000001</v>
      </c>
      <c r="ED852" s="38">
        <v>-2.0080930000000001</v>
      </c>
      <c r="EE852" s="38">
        <v>-1.3898140000000001</v>
      </c>
      <c r="EF852" s="38">
        <v>-0.43584030000000001</v>
      </c>
      <c r="EG852" s="38">
        <v>-0.22003809999999999</v>
      </c>
      <c r="EH852" s="38">
        <v>0.92342880000000005</v>
      </c>
      <c r="EI852" s="38">
        <v>1.536875</v>
      </c>
      <c r="EJ852" s="38">
        <v>0.81442959999999998</v>
      </c>
      <c r="EK852" s="38">
        <v>2.3746649999999998</v>
      </c>
      <c r="EL852" s="38">
        <v>0.83879139999999996</v>
      </c>
      <c r="EM852" s="38">
        <v>1.932247</v>
      </c>
      <c r="EN852" s="38">
        <v>2.2903190000000002</v>
      </c>
      <c r="EO852" s="38">
        <v>0.9022173</v>
      </c>
      <c r="EP852" s="38">
        <v>0.76634820000000003</v>
      </c>
      <c r="EQ852" s="38">
        <v>-0.30562929999999999</v>
      </c>
      <c r="ER852" s="38">
        <v>-0.60298989999999997</v>
      </c>
      <c r="ES852" s="38">
        <v>3.2671670000000002</v>
      </c>
      <c r="ET852" s="38">
        <v>7.4734800000000003</v>
      </c>
      <c r="EU852" s="38">
        <v>4.079593</v>
      </c>
      <c r="EV852" s="38">
        <v>5.312811</v>
      </c>
      <c r="EW852" s="38">
        <v>5.4244669999999999</v>
      </c>
      <c r="EX852" s="38">
        <v>4.4912549999999998</v>
      </c>
      <c r="EY852" s="38">
        <v>4.6476730000000002</v>
      </c>
      <c r="EZ852" s="38">
        <v>3.3770220000000002</v>
      </c>
      <c r="FA852" s="38">
        <v>2.4884750000000002</v>
      </c>
      <c r="FB852" s="38">
        <v>82.601460000000003</v>
      </c>
      <c r="FC852" s="38">
        <v>81.636259999999993</v>
      </c>
      <c r="FD852" s="38">
        <v>79.619780000000006</v>
      </c>
      <c r="FE852" s="38">
        <v>77.651529999999994</v>
      </c>
      <c r="FF852" s="38">
        <v>75.329989999999995</v>
      </c>
      <c r="FG852" s="38">
        <v>74.228499999999997</v>
      </c>
      <c r="FH852" s="38">
        <v>73.368049999999997</v>
      </c>
      <c r="FI852" s="38">
        <v>75.058250000000001</v>
      </c>
      <c r="FJ852" s="38">
        <v>79.184529999999995</v>
      </c>
      <c r="FK852" s="38">
        <v>84.567160000000001</v>
      </c>
      <c r="FL852" s="38">
        <v>89.215220000000002</v>
      </c>
      <c r="FM852" s="38">
        <v>93.405799999999999</v>
      </c>
      <c r="FN852" s="38">
        <v>97.261589999999998</v>
      </c>
      <c r="FO852" s="38">
        <v>100.5136</v>
      </c>
      <c r="FP852" s="38">
        <v>103.10339999999999</v>
      </c>
      <c r="FQ852" s="38">
        <v>104.60550000000001</v>
      </c>
      <c r="FR852" s="38">
        <v>105.1764</v>
      </c>
      <c r="FS852" s="38">
        <v>104.9798</v>
      </c>
      <c r="FT852" s="38">
        <v>104.13930000000001</v>
      </c>
      <c r="FU852" s="38">
        <v>102.38379999999999</v>
      </c>
      <c r="FV852" s="38">
        <v>98.757769999999994</v>
      </c>
      <c r="FW852">
        <v>95.257769999999994</v>
      </c>
      <c r="FX852">
        <v>92.599590000000006</v>
      </c>
      <c r="FY852">
        <v>90.613780000000006</v>
      </c>
      <c r="FZ852">
        <v>0.80440579999999995</v>
      </c>
      <c r="GA852">
        <v>7.1217079999999999</v>
      </c>
      <c r="GB852">
        <v>1</v>
      </c>
    </row>
    <row r="853" spans="1:184" x14ac:dyDescent="0.3">
      <c r="A853" t="s">
        <v>280</v>
      </c>
      <c r="B853" t="s">
        <v>1</v>
      </c>
      <c r="C853" t="s">
        <v>1</v>
      </c>
      <c r="D853" t="s">
        <v>1</v>
      </c>
      <c r="E853" t="s">
        <v>1</v>
      </c>
      <c r="F853" t="s">
        <v>1</v>
      </c>
      <c r="G853" t="s">
        <v>1</v>
      </c>
      <c r="H853" s="40" t="s">
        <v>268</v>
      </c>
      <c r="I853" s="18" t="s">
        <v>1</v>
      </c>
      <c r="J853" s="38" t="s">
        <v>1</v>
      </c>
      <c r="K853" s="18">
        <v>44790</v>
      </c>
      <c r="L853" s="38">
        <v>564</v>
      </c>
      <c r="M853" s="38">
        <v>564</v>
      </c>
      <c r="N853" s="38">
        <v>139.86590000000001</v>
      </c>
      <c r="O853" s="38">
        <v>138.30549999999999</v>
      </c>
      <c r="P853" s="38">
        <v>137.3767</v>
      </c>
      <c r="Q853" s="38">
        <v>136.6386</v>
      </c>
      <c r="R853" s="38">
        <v>136.23920000000001</v>
      </c>
      <c r="S853" s="38">
        <v>138.49080000000001</v>
      </c>
      <c r="T853" s="38">
        <v>149.499</v>
      </c>
      <c r="U853" s="38">
        <v>157.05070000000001</v>
      </c>
      <c r="V853" s="38">
        <v>158.4496</v>
      </c>
      <c r="W853" s="38">
        <v>157.98849999999999</v>
      </c>
      <c r="X853" s="38">
        <v>160.27189999999999</v>
      </c>
      <c r="Y853" s="38">
        <v>160.75749999999999</v>
      </c>
      <c r="Z853" s="38">
        <v>159.93809999999999</v>
      </c>
      <c r="AA853" s="38">
        <v>160.62889999999999</v>
      </c>
      <c r="AB853" s="38">
        <v>157.42789999999999</v>
      </c>
      <c r="AC853" s="38">
        <v>152.9742</v>
      </c>
      <c r="AD853" s="38">
        <v>147.5487</v>
      </c>
      <c r="AE853" s="38">
        <v>141.2671</v>
      </c>
      <c r="AF853" s="38">
        <v>140.7535</v>
      </c>
      <c r="AG853" s="38">
        <v>139.76840000000001</v>
      </c>
      <c r="AH853" s="38">
        <v>142.84979999999999</v>
      </c>
      <c r="AI853" s="38">
        <v>144.48490000000001</v>
      </c>
      <c r="AJ853" s="38">
        <v>143.57239999999999</v>
      </c>
      <c r="AK853" s="38">
        <v>142.041</v>
      </c>
      <c r="AL853" s="38">
        <v>-1.269668</v>
      </c>
      <c r="AM853" s="38">
        <v>-1.7249099999999999</v>
      </c>
      <c r="AN853" s="38">
        <v>4.5121300000000003E-2</v>
      </c>
      <c r="AO853" s="38">
        <v>0.54529039999999995</v>
      </c>
      <c r="AP853" s="38">
        <v>2.7340469999999999</v>
      </c>
      <c r="AQ853" s="38">
        <v>4.5439500000000001E-2</v>
      </c>
      <c r="AR853" s="38">
        <v>-1.4898910000000001</v>
      </c>
      <c r="AS853" s="38">
        <v>-4.5876590000000004</v>
      </c>
      <c r="AT853" s="38">
        <v>-3.1864439999999998</v>
      </c>
      <c r="AU853" s="38">
        <v>-1.4731810000000001</v>
      </c>
      <c r="AV853" s="38">
        <v>0.41713299999999998</v>
      </c>
      <c r="AW853" s="38">
        <v>0.33390760000000003</v>
      </c>
      <c r="AX853" s="38">
        <v>-1.9077740000000001</v>
      </c>
      <c r="AY853" s="38">
        <v>-0.60190710000000003</v>
      </c>
      <c r="AZ853" s="38">
        <v>-1.722642</v>
      </c>
      <c r="BA853" s="38">
        <v>0.43552859999999999</v>
      </c>
      <c r="BB853" s="38">
        <v>3.016956</v>
      </c>
      <c r="BC853" s="38">
        <v>0.54744800000000005</v>
      </c>
      <c r="BD853" s="38">
        <v>1.323175</v>
      </c>
      <c r="BE853" s="38">
        <v>2.6089540000000002</v>
      </c>
      <c r="BF853" s="38">
        <v>3.0142380000000002</v>
      </c>
      <c r="BG853" s="38">
        <v>1.4407129999999999</v>
      </c>
      <c r="BH853" s="38">
        <v>3.0522300000000002</v>
      </c>
      <c r="BI853" s="38">
        <v>4.2829329999999999</v>
      </c>
      <c r="BJ853" s="38">
        <v>-0.62329020000000002</v>
      </c>
      <c r="BK853" s="38">
        <v>-1.1112759999999999</v>
      </c>
      <c r="BL853" s="38">
        <v>0.56426949999999998</v>
      </c>
      <c r="BM853" s="38">
        <v>1.0339689999999999</v>
      </c>
      <c r="BN853" s="38">
        <v>3.160828</v>
      </c>
      <c r="BO853" s="38">
        <v>0.46465380000000001</v>
      </c>
      <c r="BP853" s="38">
        <v>-0.73418309999999998</v>
      </c>
      <c r="BQ853" s="38">
        <v>-4.0961600000000002</v>
      </c>
      <c r="BR853" s="38">
        <v>-2.7069890000000001</v>
      </c>
      <c r="BS853" s="38">
        <v>-0.72190509999999997</v>
      </c>
      <c r="BT853" s="38">
        <v>0.87531820000000005</v>
      </c>
      <c r="BU853" s="38">
        <v>0.67955790000000005</v>
      </c>
      <c r="BV853" s="38">
        <v>-1.6036809999999999</v>
      </c>
      <c r="BW853" s="38">
        <v>-0.23225609999999999</v>
      </c>
      <c r="BX853" s="38">
        <v>-1.141624</v>
      </c>
      <c r="BY853" s="38">
        <v>1.149143</v>
      </c>
      <c r="BZ853" s="38">
        <v>3.8481719999999999</v>
      </c>
      <c r="CA853" s="38">
        <v>1.350217</v>
      </c>
      <c r="CB853" s="38">
        <v>2.0914459999999999</v>
      </c>
      <c r="CC853" s="38">
        <v>3.3741059999999998</v>
      </c>
      <c r="CD853" s="38">
        <v>3.7242519999999999</v>
      </c>
      <c r="CE853" s="38">
        <v>2.367642</v>
      </c>
      <c r="CF853" s="38">
        <v>3.9899789999999999</v>
      </c>
      <c r="CG853" s="38">
        <v>5.1560160000000002</v>
      </c>
      <c r="CH853" s="38">
        <v>-0.17561070000000001</v>
      </c>
      <c r="CI853" s="38">
        <v>-0.68627510000000003</v>
      </c>
      <c r="CJ853" s="38">
        <v>0.92382989999999998</v>
      </c>
      <c r="CK853" s="38">
        <v>1.3724259999999999</v>
      </c>
      <c r="CL853" s="38">
        <v>3.4564149999999998</v>
      </c>
      <c r="CM853" s="38">
        <v>0.75500029999999996</v>
      </c>
      <c r="CN853" s="38">
        <v>-0.21078189999999999</v>
      </c>
      <c r="CO853" s="38">
        <v>-3.7557499999999999</v>
      </c>
      <c r="CP853" s="38">
        <v>-2.3749199999999999</v>
      </c>
      <c r="CQ853" s="38">
        <v>-0.2015738</v>
      </c>
      <c r="CR853" s="38">
        <v>1.1926559999999999</v>
      </c>
      <c r="CS853" s="38">
        <v>0.9189543</v>
      </c>
      <c r="CT853" s="38">
        <v>-1.3930670000000001</v>
      </c>
      <c r="CU853" s="38">
        <v>2.3763099999999999E-2</v>
      </c>
      <c r="CV853" s="38">
        <v>-0.73921250000000005</v>
      </c>
      <c r="CW853" s="38">
        <v>1.6433899999999999</v>
      </c>
      <c r="CX853" s="38">
        <v>4.42387</v>
      </c>
      <c r="CY853" s="38">
        <v>1.906212</v>
      </c>
      <c r="CZ853" s="38">
        <v>2.623548</v>
      </c>
      <c r="DA853" s="38">
        <v>3.904048</v>
      </c>
      <c r="DB853" s="38">
        <v>4.216005</v>
      </c>
      <c r="DC853" s="38">
        <v>3.00963</v>
      </c>
      <c r="DD853" s="38">
        <v>4.6394609999999998</v>
      </c>
      <c r="DE853" s="38">
        <v>5.7607109999999997</v>
      </c>
      <c r="DF853" s="38">
        <v>0.2720688</v>
      </c>
      <c r="DG853" s="38">
        <v>-0.26127400000000001</v>
      </c>
      <c r="DH853" s="38">
        <v>1.28339</v>
      </c>
      <c r="DI853" s="38">
        <v>1.7108829999999999</v>
      </c>
      <c r="DJ853" s="38">
        <v>3.7520020000000001</v>
      </c>
      <c r="DK853" s="38">
        <v>1.045347</v>
      </c>
      <c r="DL853" s="38">
        <v>0.31261929999999999</v>
      </c>
      <c r="DM853" s="38">
        <v>-3.41534</v>
      </c>
      <c r="DN853" s="38">
        <v>-2.0428500000000001</v>
      </c>
      <c r="DO853" s="38">
        <v>0.31875759999999997</v>
      </c>
      <c r="DP853" s="38">
        <v>1.5099940000000001</v>
      </c>
      <c r="DQ853" s="38">
        <v>1.1583509999999999</v>
      </c>
      <c r="DR853" s="38">
        <v>-1.182453</v>
      </c>
      <c r="DS853" s="38">
        <v>0.27978229999999998</v>
      </c>
      <c r="DT853" s="38">
        <v>-0.33680100000000002</v>
      </c>
      <c r="DU853" s="38">
        <v>2.1376369999999998</v>
      </c>
      <c r="DV853" s="38">
        <v>4.999568</v>
      </c>
      <c r="DW853" s="38">
        <v>2.462208</v>
      </c>
      <c r="DX853" s="38">
        <v>3.1556489999999999</v>
      </c>
      <c r="DY853" s="38">
        <v>4.4339899999999997</v>
      </c>
      <c r="DZ853" s="38">
        <v>4.7077590000000002</v>
      </c>
      <c r="EA853" s="38">
        <v>3.6516190000000002</v>
      </c>
      <c r="EB853" s="38">
        <v>5.2889419999999996</v>
      </c>
      <c r="EC853" s="38">
        <v>6.3654060000000001</v>
      </c>
      <c r="ED853" s="38">
        <v>0.91844689999999995</v>
      </c>
      <c r="EE853" s="38">
        <v>0.35236000000000001</v>
      </c>
      <c r="EF853" s="38">
        <v>1.8025389999999999</v>
      </c>
      <c r="EG853" s="38">
        <v>2.1995610000000001</v>
      </c>
      <c r="EH853" s="38">
        <v>4.1787830000000001</v>
      </c>
      <c r="EI853" s="38">
        <v>1.464561</v>
      </c>
      <c r="EJ853" s="38">
        <v>1.068327</v>
      </c>
      <c r="EK853" s="38">
        <v>-2.9238409999999999</v>
      </c>
      <c r="EL853" s="38">
        <v>-1.5633950000000001</v>
      </c>
      <c r="EM853" s="38">
        <v>1.070033</v>
      </c>
      <c r="EN853" s="38">
        <v>1.9681789999999999</v>
      </c>
      <c r="EO853" s="38">
        <v>1.5040009999999999</v>
      </c>
      <c r="EP853" s="38">
        <v>-0.87835929999999995</v>
      </c>
      <c r="EQ853" s="38">
        <v>0.64943329999999999</v>
      </c>
      <c r="ER853" s="38">
        <v>0.2442172</v>
      </c>
      <c r="ES853" s="38">
        <v>2.851251</v>
      </c>
      <c r="ET853" s="38">
        <v>5.8307849999999997</v>
      </c>
      <c r="EU853" s="38">
        <v>3.264977</v>
      </c>
      <c r="EV853" s="38">
        <v>3.9239199999999999</v>
      </c>
      <c r="EW853" s="38">
        <v>5.1991430000000003</v>
      </c>
      <c r="EX853" s="38">
        <v>5.4177730000000004</v>
      </c>
      <c r="EY853" s="38">
        <v>4.5785479999999996</v>
      </c>
      <c r="EZ853" s="38">
        <v>6.2266909999999998</v>
      </c>
      <c r="FA853" s="38">
        <v>7.2384899999999996</v>
      </c>
      <c r="FB853" s="38">
        <v>88.751379999999997</v>
      </c>
      <c r="FC853" s="38">
        <v>86.609359999999995</v>
      </c>
      <c r="FD853" s="38">
        <v>84.714969999999994</v>
      </c>
      <c r="FE853" s="38">
        <v>83.217830000000006</v>
      </c>
      <c r="FF853" s="38">
        <v>82.716260000000005</v>
      </c>
      <c r="FG853" s="38">
        <v>81.420159999999996</v>
      </c>
      <c r="FH853" s="38">
        <v>80.663759999999996</v>
      </c>
      <c r="FI853" s="38">
        <v>81.256190000000004</v>
      </c>
      <c r="FJ853" s="38">
        <v>84.837879999999998</v>
      </c>
      <c r="FK853" s="38">
        <v>86.813640000000007</v>
      </c>
      <c r="FL853" s="38">
        <v>89.969570000000004</v>
      </c>
      <c r="FM853" s="38">
        <v>93.664410000000004</v>
      </c>
      <c r="FN853" s="38">
        <v>98.160790000000006</v>
      </c>
      <c r="FO853" s="38">
        <v>100.28440000000001</v>
      </c>
      <c r="FP853" s="38">
        <v>101.3369</v>
      </c>
      <c r="FQ853" s="38">
        <v>102.17870000000001</v>
      </c>
      <c r="FR853" s="38">
        <v>102.7569</v>
      </c>
      <c r="FS853" s="38">
        <v>102.58540000000001</v>
      </c>
      <c r="FT853" s="38">
        <v>101.96380000000001</v>
      </c>
      <c r="FU853" s="38">
        <v>99.973079999999996</v>
      </c>
      <c r="FV853" s="38">
        <v>96.676010000000005</v>
      </c>
      <c r="FW853">
        <v>92.616680000000002</v>
      </c>
      <c r="FX853">
        <v>89.178650000000005</v>
      </c>
      <c r="FY853">
        <v>86.579329999999999</v>
      </c>
      <c r="FZ853">
        <v>0.86459079999999999</v>
      </c>
      <c r="GA853">
        <v>8.1616420000000005</v>
      </c>
      <c r="GB853">
        <v>1</v>
      </c>
    </row>
    <row r="854" spans="1:184" x14ac:dyDescent="0.3">
      <c r="A854" t="s">
        <v>280</v>
      </c>
      <c r="B854" t="s">
        <v>1</v>
      </c>
      <c r="C854" t="s">
        <v>1</v>
      </c>
      <c r="D854" t="s">
        <v>1</v>
      </c>
      <c r="E854" t="s">
        <v>1</v>
      </c>
      <c r="F854" t="s">
        <v>1</v>
      </c>
      <c r="G854" t="s">
        <v>1</v>
      </c>
      <c r="H854" s="40" t="s">
        <v>268</v>
      </c>
      <c r="I854" s="18" t="s">
        <v>1</v>
      </c>
      <c r="J854" s="38" t="s">
        <v>1</v>
      </c>
      <c r="K854" s="18">
        <v>44792</v>
      </c>
      <c r="L854" s="38">
        <v>564</v>
      </c>
      <c r="M854" s="38">
        <v>564</v>
      </c>
      <c r="N854" s="38">
        <v>139.18199999999999</v>
      </c>
      <c r="O854" s="38">
        <v>138.38319999999999</v>
      </c>
      <c r="P854" s="38">
        <v>138.01689999999999</v>
      </c>
      <c r="Q854" s="38">
        <v>136.8682</v>
      </c>
      <c r="R854" s="38">
        <v>136.37350000000001</v>
      </c>
      <c r="S854" s="38">
        <v>137.39259999999999</v>
      </c>
      <c r="T854" s="38">
        <v>146.11840000000001</v>
      </c>
      <c r="U854" s="38">
        <v>151.67230000000001</v>
      </c>
      <c r="V854" s="38">
        <v>151.2175</v>
      </c>
      <c r="W854" s="38">
        <v>152.10319999999999</v>
      </c>
      <c r="X854" s="38">
        <v>154.2253</v>
      </c>
      <c r="Y854" s="38">
        <v>154.9933</v>
      </c>
      <c r="Z854" s="38">
        <v>155.36089999999999</v>
      </c>
      <c r="AA854" s="38">
        <v>155.19550000000001</v>
      </c>
      <c r="AB854" s="38">
        <v>153.03039999999999</v>
      </c>
      <c r="AC854" s="38">
        <v>149.3982</v>
      </c>
      <c r="AD854" s="38">
        <v>143.2757</v>
      </c>
      <c r="AE854" s="38">
        <v>138.5566</v>
      </c>
      <c r="AF854" s="38">
        <v>138.40770000000001</v>
      </c>
      <c r="AG854" s="38">
        <v>136.82749999999999</v>
      </c>
      <c r="AH854" s="38">
        <v>139.77879999999999</v>
      </c>
      <c r="AI854" s="38">
        <v>140.71709999999999</v>
      </c>
      <c r="AJ854" s="38">
        <v>138.76900000000001</v>
      </c>
      <c r="AK854" s="38">
        <v>136.68729999999999</v>
      </c>
      <c r="AL854" s="38">
        <v>4.9702200000000002E-2</v>
      </c>
      <c r="AM854" s="38">
        <v>1.829952</v>
      </c>
      <c r="AN854" s="38">
        <v>2.5880640000000001</v>
      </c>
      <c r="AO854" s="38">
        <v>3.2215479999999999</v>
      </c>
      <c r="AP854" s="38">
        <v>3.4777100000000001</v>
      </c>
      <c r="AQ854" s="38">
        <v>0.12723809999999999</v>
      </c>
      <c r="AR854" s="38">
        <v>-1.5579240000000001</v>
      </c>
      <c r="AS854" s="38">
        <v>-4.3231489999999999</v>
      </c>
      <c r="AT854" s="38">
        <v>-8.3862020000000008</v>
      </c>
      <c r="AU854" s="38">
        <v>-4.6873389999999997</v>
      </c>
      <c r="AV854" s="38">
        <v>0.103703</v>
      </c>
      <c r="AW854" s="38">
        <v>-0.60848709999999995</v>
      </c>
      <c r="AX854" s="38">
        <v>-2.1948799999999999</v>
      </c>
      <c r="AY854" s="38">
        <v>-2.0873919999999999</v>
      </c>
      <c r="AZ854" s="38">
        <v>0.71413210000000005</v>
      </c>
      <c r="BA854" s="38">
        <v>2.503241</v>
      </c>
      <c r="BB854" s="38">
        <v>4.0827960000000001</v>
      </c>
      <c r="BC854" s="38">
        <v>6.962593</v>
      </c>
      <c r="BD854" s="38">
        <v>6.4966309999999998</v>
      </c>
      <c r="BE854" s="38">
        <v>6.3579619999999997</v>
      </c>
      <c r="BF854" s="38">
        <v>10.3142</v>
      </c>
      <c r="BG854" s="38">
        <v>10.315060000000001</v>
      </c>
      <c r="BH854" s="38">
        <v>8.5833169999999992</v>
      </c>
      <c r="BI854" s="38">
        <v>7.8490409999999997</v>
      </c>
      <c r="BJ854" s="38">
        <v>0.61201360000000005</v>
      </c>
      <c r="BK854" s="38">
        <v>2.344932</v>
      </c>
      <c r="BL854" s="38">
        <v>3.0616469999999998</v>
      </c>
      <c r="BM854" s="38">
        <v>3.6862620000000001</v>
      </c>
      <c r="BN854" s="38">
        <v>3.8590490000000002</v>
      </c>
      <c r="BO854" s="38">
        <v>0.46522170000000002</v>
      </c>
      <c r="BP854" s="38">
        <v>-1.1247609999999999</v>
      </c>
      <c r="BQ854" s="38">
        <v>-3.748777</v>
      </c>
      <c r="BR854" s="38">
        <v>-7.8155479999999997</v>
      </c>
      <c r="BS854" s="38">
        <v>-4.0415679999999998</v>
      </c>
      <c r="BT854" s="38">
        <v>0.69352950000000002</v>
      </c>
      <c r="BU854" s="38">
        <v>-0.20226050000000001</v>
      </c>
      <c r="BV854" s="38">
        <v>-1.8245290000000001</v>
      </c>
      <c r="BW854" s="38">
        <v>-1.7213890000000001</v>
      </c>
      <c r="BX854" s="38">
        <v>1.2542</v>
      </c>
      <c r="BY854" s="38">
        <v>3.1450650000000002</v>
      </c>
      <c r="BZ854" s="38">
        <v>4.9319850000000001</v>
      </c>
      <c r="CA854" s="38">
        <v>7.9779179999999998</v>
      </c>
      <c r="CB854" s="38">
        <v>7.6019680000000003</v>
      </c>
      <c r="CC854" s="38">
        <v>7.4568810000000001</v>
      </c>
      <c r="CD854" s="38">
        <v>11.34098</v>
      </c>
      <c r="CE854" s="38">
        <v>11.282220000000001</v>
      </c>
      <c r="CF854" s="38">
        <v>9.6010720000000003</v>
      </c>
      <c r="CG854" s="38">
        <v>8.8532250000000001</v>
      </c>
      <c r="CH854" s="38">
        <v>1.0014689999999999</v>
      </c>
      <c r="CI854" s="38">
        <v>2.7016070000000001</v>
      </c>
      <c r="CJ854" s="38">
        <v>3.3896489999999999</v>
      </c>
      <c r="CK854" s="38">
        <v>4.0081220000000002</v>
      </c>
      <c r="CL854" s="38">
        <v>4.1231640000000001</v>
      </c>
      <c r="CM854" s="38">
        <v>0.69930809999999999</v>
      </c>
      <c r="CN854" s="38">
        <v>-0.82475299999999996</v>
      </c>
      <c r="CO854" s="38">
        <v>-3.3509699999999998</v>
      </c>
      <c r="CP854" s="38">
        <v>-7.4203159999999997</v>
      </c>
      <c r="CQ854" s="38">
        <v>-3.5943100000000001</v>
      </c>
      <c r="CR854" s="38">
        <v>1.102042</v>
      </c>
      <c r="CS854" s="38">
        <v>7.9090800000000003E-2</v>
      </c>
      <c r="CT854" s="38">
        <v>-1.568025</v>
      </c>
      <c r="CU854" s="38">
        <v>-1.4678949999999999</v>
      </c>
      <c r="CV854" s="38">
        <v>1.6282490000000001</v>
      </c>
      <c r="CW854" s="38">
        <v>3.5895899999999998</v>
      </c>
      <c r="CX854" s="38">
        <v>5.5201320000000003</v>
      </c>
      <c r="CY854" s="38">
        <v>8.6811290000000003</v>
      </c>
      <c r="CZ854" s="38">
        <v>8.367521</v>
      </c>
      <c r="DA854" s="38">
        <v>8.2179880000000001</v>
      </c>
      <c r="DB854" s="38">
        <v>12.05212</v>
      </c>
      <c r="DC854" s="38">
        <v>11.952070000000001</v>
      </c>
      <c r="DD854" s="38">
        <v>10.30597</v>
      </c>
      <c r="DE854" s="38">
        <v>9.5487190000000002</v>
      </c>
      <c r="DF854" s="38">
        <v>1.390924</v>
      </c>
      <c r="DG854" s="38">
        <v>3.058281</v>
      </c>
      <c r="DH854" s="38">
        <v>3.717651</v>
      </c>
      <c r="DI854" s="38">
        <v>4.3299820000000002</v>
      </c>
      <c r="DJ854" s="38">
        <v>4.3872790000000004</v>
      </c>
      <c r="DK854" s="38">
        <v>0.93339450000000002</v>
      </c>
      <c r="DL854" s="38">
        <v>-0.52474549999999998</v>
      </c>
      <c r="DM854" s="38">
        <v>-2.9531619999999998</v>
      </c>
      <c r="DN854" s="38">
        <v>-7.0250830000000004</v>
      </c>
      <c r="DO854" s="38">
        <v>-3.1470509999999998</v>
      </c>
      <c r="DP854" s="38">
        <v>1.510554</v>
      </c>
      <c r="DQ854" s="38">
        <v>0.36044219999999999</v>
      </c>
      <c r="DR854" s="38">
        <v>-1.31152</v>
      </c>
      <c r="DS854" s="38">
        <v>-1.214402</v>
      </c>
      <c r="DT854" s="38">
        <v>2.0022980000000001</v>
      </c>
      <c r="DU854" s="38">
        <v>4.0341149999999999</v>
      </c>
      <c r="DV854" s="38">
        <v>6.1082780000000003</v>
      </c>
      <c r="DW854" s="38">
        <v>9.3843399999999999</v>
      </c>
      <c r="DX854" s="38">
        <v>9.1330749999999998</v>
      </c>
      <c r="DY854" s="38">
        <v>8.9790949999999992</v>
      </c>
      <c r="DZ854" s="38">
        <v>12.76327</v>
      </c>
      <c r="EA854" s="38">
        <v>12.621919999999999</v>
      </c>
      <c r="EB854" s="38">
        <v>11.010859999999999</v>
      </c>
      <c r="EC854" s="38">
        <v>10.244210000000001</v>
      </c>
      <c r="ED854" s="38">
        <v>1.9532350000000001</v>
      </c>
      <c r="EE854" s="38">
        <v>3.573261</v>
      </c>
      <c r="EF854" s="38">
        <v>4.1912339999999997</v>
      </c>
      <c r="EG854" s="38">
        <v>4.7946970000000002</v>
      </c>
      <c r="EH854" s="38">
        <v>4.7686190000000002</v>
      </c>
      <c r="EI854" s="38">
        <v>1.2713779999999999</v>
      </c>
      <c r="EJ854" s="38">
        <v>-9.1582300000000005E-2</v>
      </c>
      <c r="EK854" s="38">
        <v>-2.37879</v>
      </c>
      <c r="EL854" s="38">
        <v>-6.4544300000000003</v>
      </c>
      <c r="EM854" s="38">
        <v>-2.5012799999999999</v>
      </c>
      <c r="EN854" s="38">
        <v>2.1003799999999999</v>
      </c>
      <c r="EO854" s="38">
        <v>0.76666880000000004</v>
      </c>
      <c r="EP854" s="38">
        <v>-0.94116909999999998</v>
      </c>
      <c r="EQ854" s="38">
        <v>-0.8483984</v>
      </c>
      <c r="ER854" s="38">
        <v>2.5423650000000002</v>
      </c>
      <c r="ES854" s="38">
        <v>4.6759389999999996</v>
      </c>
      <c r="ET854" s="38">
        <v>6.9574680000000004</v>
      </c>
      <c r="EU854" s="38">
        <v>10.39967</v>
      </c>
      <c r="EV854" s="38">
        <v>10.23841</v>
      </c>
      <c r="EW854" s="38">
        <v>10.078010000000001</v>
      </c>
      <c r="EX854" s="38">
        <v>13.790050000000001</v>
      </c>
      <c r="EY854" s="38">
        <v>13.58907</v>
      </c>
      <c r="EZ854" s="38">
        <v>12.02862</v>
      </c>
      <c r="FA854" s="38">
        <v>11.2484</v>
      </c>
      <c r="FB854" s="38">
        <v>83.210809999999995</v>
      </c>
      <c r="FC854" s="38">
        <v>81.649349999999998</v>
      </c>
      <c r="FD854" s="38">
        <v>79.476309999999998</v>
      </c>
      <c r="FE854" s="38">
        <v>77.644400000000005</v>
      </c>
      <c r="FF854" s="38">
        <v>75.620570000000001</v>
      </c>
      <c r="FG854" s="38">
        <v>75.228530000000006</v>
      </c>
      <c r="FH854" s="38">
        <v>74.117620000000002</v>
      </c>
      <c r="FI854" s="38">
        <v>75.585369999999998</v>
      </c>
      <c r="FJ854" s="38">
        <v>78.861720000000005</v>
      </c>
      <c r="FK854" s="38">
        <v>83.042810000000003</v>
      </c>
      <c r="FL854" s="38">
        <v>87.300380000000004</v>
      </c>
      <c r="FM854" s="38">
        <v>91.610780000000005</v>
      </c>
      <c r="FN854" s="38">
        <v>94.854079999999996</v>
      </c>
      <c r="FO854" s="38">
        <v>98.000559999999993</v>
      </c>
      <c r="FP854" s="38">
        <v>101.2535</v>
      </c>
      <c r="FQ854" s="38">
        <v>103.1534</v>
      </c>
      <c r="FR854" s="38">
        <v>104.1356</v>
      </c>
      <c r="FS854" s="38">
        <v>103.8305</v>
      </c>
      <c r="FT854" s="38">
        <v>102.304</v>
      </c>
      <c r="FU854" s="38">
        <v>99.890829999999994</v>
      </c>
      <c r="FV854" s="38">
        <v>95.769980000000004</v>
      </c>
      <c r="FW854">
        <v>92.543109999999999</v>
      </c>
      <c r="FX854">
        <v>89.427019999999999</v>
      </c>
      <c r="FY854">
        <v>85.849239999999995</v>
      </c>
      <c r="FZ854">
        <v>1.2731490000000001</v>
      </c>
      <c r="GA854">
        <v>10.01135</v>
      </c>
      <c r="GB854">
        <v>1</v>
      </c>
    </row>
    <row r="855" spans="1:184" x14ac:dyDescent="0.3">
      <c r="A855" t="s">
        <v>280</v>
      </c>
      <c r="B855" t="s">
        <v>1</v>
      </c>
      <c r="C855" t="s">
        <v>1</v>
      </c>
      <c r="D855" t="s">
        <v>1</v>
      </c>
      <c r="E855" t="s">
        <v>1</v>
      </c>
      <c r="F855" t="s">
        <v>1</v>
      </c>
      <c r="G855" t="s">
        <v>1</v>
      </c>
      <c r="H855" s="40" t="s">
        <v>268</v>
      </c>
      <c r="I855" s="18" t="s">
        <v>1</v>
      </c>
      <c r="J855" s="38" t="s">
        <v>1</v>
      </c>
      <c r="K855" s="18">
        <v>44805</v>
      </c>
      <c r="L855" s="38">
        <v>563</v>
      </c>
      <c r="M855" s="38">
        <v>563</v>
      </c>
      <c r="N855" s="38">
        <v>135.74780000000001</v>
      </c>
      <c r="O855" s="38">
        <v>134.4067</v>
      </c>
      <c r="P855" s="38">
        <v>133.38810000000001</v>
      </c>
      <c r="Q855" s="38">
        <v>132.86600000000001</v>
      </c>
      <c r="R855" s="38">
        <v>133.24549999999999</v>
      </c>
      <c r="S855" s="38">
        <v>136.28489999999999</v>
      </c>
      <c r="T855" s="38">
        <v>145.30350000000001</v>
      </c>
      <c r="U855" s="38">
        <v>154.11080000000001</v>
      </c>
      <c r="V855" s="38">
        <v>156.02430000000001</v>
      </c>
      <c r="W855" s="38">
        <v>157.5548</v>
      </c>
      <c r="X855" s="38">
        <v>158.90129999999999</v>
      </c>
      <c r="Y855" s="38">
        <v>159.93279999999999</v>
      </c>
      <c r="Z855" s="38">
        <v>160.74029999999999</v>
      </c>
      <c r="AA855" s="38">
        <v>160.9847</v>
      </c>
      <c r="AB855" s="38">
        <v>159.02330000000001</v>
      </c>
      <c r="AC855" s="38">
        <v>154.29859999999999</v>
      </c>
      <c r="AD855" s="38">
        <v>148.21199999999999</v>
      </c>
      <c r="AE855" s="38">
        <v>142.71950000000001</v>
      </c>
      <c r="AF855" s="38">
        <v>142.62389999999999</v>
      </c>
      <c r="AG855" s="38">
        <v>141.54050000000001</v>
      </c>
      <c r="AH855" s="38">
        <v>144.16919999999999</v>
      </c>
      <c r="AI855" s="38">
        <v>144.8349</v>
      </c>
      <c r="AJ855" s="38">
        <v>144.5694</v>
      </c>
      <c r="AK855" s="38">
        <v>143.1069</v>
      </c>
      <c r="AL855" s="38">
        <v>-1.380504</v>
      </c>
      <c r="AM855" s="38">
        <v>-2.6265309999999999</v>
      </c>
      <c r="AN855" s="38">
        <v>-2.9214540000000002</v>
      </c>
      <c r="AO855" s="38">
        <v>-1.7719579999999999</v>
      </c>
      <c r="AP855" s="38">
        <v>1.413189</v>
      </c>
      <c r="AQ855" s="38">
        <v>0.63880199999999998</v>
      </c>
      <c r="AR855" s="38">
        <v>0.78948189999999996</v>
      </c>
      <c r="AS855" s="38">
        <v>1.7521720000000001</v>
      </c>
      <c r="AT855" s="38">
        <v>-0.91179069999999995</v>
      </c>
      <c r="AU855" s="38">
        <v>-0.85429860000000002</v>
      </c>
      <c r="AV855" s="38">
        <v>-1.770745</v>
      </c>
      <c r="AW855" s="38">
        <v>-0.41458129999999999</v>
      </c>
      <c r="AX855" s="38">
        <v>-1.0333950000000001</v>
      </c>
      <c r="AY855" s="38">
        <v>-6.7841200000000004E-2</v>
      </c>
      <c r="AZ855" s="38">
        <v>1.2617080000000001</v>
      </c>
      <c r="BA855" s="38">
        <v>0.2428853</v>
      </c>
      <c r="BB855" s="38">
        <v>3.9460639999999998</v>
      </c>
      <c r="BC855" s="38">
        <v>2.493093</v>
      </c>
      <c r="BD855" s="38">
        <v>0.39634019999999998</v>
      </c>
      <c r="BE855" s="38">
        <v>0.56190680000000004</v>
      </c>
      <c r="BF855" s="38">
        <v>2.3116340000000002</v>
      </c>
      <c r="BG855" s="38">
        <v>1.3976729999999999</v>
      </c>
      <c r="BH855" s="38">
        <v>0.90243819999999997</v>
      </c>
      <c r="BI855" s="38">
        <v>-0.5062856</v>
      </c>
      <c r="BJ855" s="38">
        <v>-1.0236799999999999</v>
      </c>
      <c r="BK855" s="38">
        <v>-2.290375</v>
      </c>
      <c r="BL855" s="38">
        <v>-2.5916839999999999</v>
      </c>
      <c r="BM855" s="38">
        <v>-1.453624</v>
      </c>
      <c r="BN855" s="38">
        <v>1.6899850000000001</v>
      </c>
      <c r="BO855" s="38">
        <v>0.89780009999999999</v>
      </c>
      <c r="BP855" s="38">
        <v>1.154482</v>
      </c>
      <c r="BQ855" s="38">
        <v>2.2031179999999999</v>
      </c>
      <c r="BR855" s="38">
        <v>-0.48352000000000001</v>
      </c>
      <c r="BS855" s="38">
        <v>-0.41101019999999999</v>
      </c>
      <c r="BT855" s="38">
        <v>-1.4108320000000001</v>
      </c>
      <c r="BU855" s="38">
        <v>-0.15801119999999999</v>
      </c>
      <c r="BV855" s="38">
        <v>-0.755772</v>
      </c>
      <c r="BW855" s="38">
        <v>0.1793332</v>
      </c>
      <c r="BX855" s="38">
        <v>1.634825</v>
      </c>
      <c r="BY855" s="38">
        <v>0.74315569999999997</v>
      </c>
      <c r="BZ855" s="38">
        <v>4.4928629999999998</v>
      </c>
      <c r="CA855" s="38">
        <v>3.0060910000000001</v>
      </c>
      <c r="CB855" s="38">
        <v>1.0688390000000001</v>
      </c>
      <c r="CC855" s="38">
        <v>1.1534120000000001</v>
      </c>
      <c r="CD855" s="38">
        <v>2.8727149999999999</v>
      </c>
      <c r="CE855" s="38">
        <v>2.0938599999999998</v>
      </c>
      <c r="CF855" s="38">
        <v>1.4634100000000001</v>
      </c>
      <c r="CG855" s="38">
        <v>9.9552399999999999E-2</v>
      </c>
      <c r="CH855" s="38">
        <v>-0.77654420000000002</v>
      </c>
      <c r="CI855" s="38">
        <v>-2.0575540000000001</v>
      </c>
      <c r="CJ855" s="38">
        <v>-2.363286</v>
      </c>
      <c r="CK855" s="38">
        <v>-1.233147</v>
      </c>
      <c r="CL855" s="38">
        <v>1.8816930000000001</v>
      </c>
      <c r="CM855" s="38">
        <v>1.0771809999999999</v>
      </c>
      <c r="CN855" s="38">
        <v>1.4072800000000001</v>
      </c>
      <c r="CO855" s="38">
        <v>2.515441</v>
      </c>
      <c r="CP855" s="38">
        <v>-0.18690100000000001</v>
      </c>
      <c r="CQ855" s="38">
        <v>-0.10399</v>
      </c>
      <c r="CR855" s="38">
        <v>-1.161556</v>
      </c>
      <c r="CS855" s="38">
        <v>1.9688600000000001E-2</v>
      </c>
      <c r="CT855" s="38">
        <v>-0.56349139999999998</v>
      </c>
      <c r="CU855" s="38">
        <v>0.35052539999999999</v>
      </c>
      <c r="CV855" s="38">
        <v>1.8932439999999999</v>
      </c>
      <c r="CW855" s="38">
        <v>1.0896410000000001</v>
      </c>
      <c r="CX855" s="38">
        <v>4.8715739999999998</v>
      </c>
      <c r="CY855" s="38">
        <v>3.3613909999999998</v>
      </c>
      <c r="CZ855" s="38">
        <v>1.5346089999999999</v>
      </c>
      <c r="DA855" s="38">
        <v>1.5630869999999999</v>
      </c>
      <c r="DB855" s="38">
        <v>3.2613180000000002</v>
      </c>
      <c r="DC855" s="38">
        <v>2.5760369999999999</v>
      </c>
      <c r="DD855" s="38">
        <v>1.8519380000000001</v>
      </c>
      <c r="DE855" s="38">
        <v>0.51915389999999995</v>
      </c>
      <c r="DF855" s="38">
        <v>-0.52940860000000001</v>
      </c>
      <c r="DG855" s="38">
        <v>-1.8247329999999999</v>
      </c>
      <c r="DH855" s="38">
        <v>-2.1348880000000001</v>
      </c>
      <c r="DI855" s="38">
        <v>-1.01267</v>
      </c>
      <c r="DJ855" s="38">
        <v>2.073401</v>
      </c>
      <c r="DK855" s="38">
        <v>1.2565630000000001</v>
      </c>
      <c r="DL855" s="38">
        <v>1.6600790000000001</v>
      </c>
      <c r="DM855" s="38">
        <v>2.8277649999999999</v>
      </c>
      <c r="DN855" s="38">
        <v>0.109718</v>
      </c>
      <c r="DO855" s="38">
        <v>0.20303019999999999</v>
      </c>
      <c r="DP855" s="38">
        <v>-0.91228140000000002</v>
      </c>
      <c r="DQ855" s="38">
        <v>0.19738829999999999</v>
      </c>
      <c r="DR855" s="38">
        <v>-0.37121080000000001</v>
      </c>
      <c r="DS855" s="38">
        <v>0.5217176</v>
      </c>
      <c r="DT855" s="38">
        <v>2.1516639999999998</v>
      </c>
      <c r="DU855" s="38">
        <v>1.4361269999999999</v>
      </c>
      <c r="DV855" s="38">
        <v>5.250286</v>
      </c>
      <c r="DW855" s="38">
        <v>3.716691</v>
      </c>
      <c r="DX855" s="38">
        <v>2.0003799999999998</v>
      </c>
      <c r="DY855" s="38">
        <v>1.9727619999999999</v>
      </c>
      <c r="DZ855" s="38">
        <v>3.649921</v>
      </c>
      <c r="EA855" s="38">
        <v>3.0582150000000001</v>
      </c>
      <c r="EB855" s="38">
        <v>2.2404649999999999</v>
      </c>
      <c r="EC855" s="38">
        <v>0.93875540000000002</v>
      </c>
      <c r="ED855" s="38">
        <v>-0.17258409999999999</v>
      </c>
      <c r="EE855" s="38">
        <v>-1.488577</v>
      </c>
      <c r="EF855" s="38">
        <v>-1.805118</v>
      </c>
      <c r="EG855" s="38">
        <v>-0.69433630000000002</v>
      </c>
      <c r="EH855" s="38">
        <v>2.3501970000000001</v>
      </c>
      <c r="EI855" s="38">
        <v>1.5155609999999999</v>
      </c>
      <c r="EJ855" s="38">
        <v>2.0250789999999999</v>
      </c>
      <c r="EK855" s="38">
        <v>3.2787099999999998</v>
      </c>
      <c r="EL855" s="38">
        <v>0.53798869999999999</v>
      </c>
      <c r="EM855" s="38">
        <v>0.64631870000000002</v>
      </c>
      <c r="EN855" s="38">
        <v>-0.55236779999999996</v>
      </c>
      <c r="EO855" s="38">
        <v>0.45395849999999999</v>
      </c>
      <c r="EP855" s="38">
        <v>-9.3588099999999994E-2</v>
      </c>
      <c r="EQ855" s="38">
        <v>0.76889200000000002</v>
      </c>
      <c r="ER855" s="38">
        <v>2.5247799999999998</v>
      </c>
      <c r="ES855" s="38">
        <v>1.9363980000000001</v>
      </c>
      <c r="ET855" s="38">
        <v>5.797085</v>
      </c>
      <c r="EU855" s="38">
        <v>4.2296889999999996</v>
      </c>
      <c r="EV855" s="38">
        <v>2.6728779999999999</v>
      </c>
      <c r="EW855" s="38">
        <v>2.5642680000000002</v>
      </c>
      <c r="EX855" s="38">
        <v>4.2110019999999997</v>
      </c>
      <c r="EY855" s="38">
        <v>3.7544019999999998</v>
      </c>
      <c r="EZ855" s="38">
        <v>2.8014380000000001</v>
      </c>
      <c r="FA855" s="38">
        <v>1.5445930000000001</v>
      </c>
      <c r="FB855" s="38">
        <v>82.228679999999997</v>
      </c>
      <c r="FC855" s="38">
        <v>79.937510000000003</v>
      </c>
      <c r="FD855" s="38">
        <v>78.054270000000002</v>
      </c>
      <c r="FE855" s="38">
        <v>76.574780000000004</v>
      </c>
      <c r="FF855" s="38">
        <v>74.976389999999995</v>
      </c>
      <c r="FG855" s="38">
        <v>73.568610000000007</v>
      </c>
      <c r="FH855" s="38">
        <v>73.147840000000002</v>
      </c>
      <c r="FI855" s="38">
        <v>74.739680000000007</v>
      </c>
      <c r="FJ855" s="38">
        <v>79.013440000000003</v>
      </c>
      <c r="FK855" s="38">
        <v>83.841179999999994</v>
      </c>
      <c r="FL855" s="38">
        <v>88.731740000000002</v>
      </c>
      <c r="FM855" s="38">
        <v>92.642589999999998</v>
      </c>
      <c r="FN855" s="38">
        <v>96.065479999999994</v>
      </c>
      <c r="FO855" s="38">
        <v>98.817340000000002</v>
      </c>
      <c r="FP855" s="38">
        <v>101.35039999999999</v>
      </c>
      <c r="FQ855" s="38">
        <v>103.04219999999999</v>
      </c>
      <c r="FR855" s="38">
        <v>104.01090000000001</v>
      </c>
      <c r="FS855" s="38">
        <v>103.6587</v>
      </c>
      <c r="FT855" s="38">
        <v>102.9492</v>
      </c>
      <c r="FU855" s="38">
        <v>99.677760000000006</v>
      </c>
      <c r="FV855" s="38">
        <v>95.521060000000006</v>
      </c>
      <c r="FW855">
        <v>91.310299999999998</v>
      </c>
      <c r="FX855">
        <v>89.548050000000003</v>
      </c>
      <c r="FY855">
        <v>87.679929999999999</v>
      </c>
      <c r="FZ855">
        <v>0.65172969999999997</v>
      </c>
      <c r="GA855">
        <v>5.1714089999999997</v>
      </c>
      <c r="GB855">
        <v>1</v>
      </c>
    </row>
    <row r="856" spans="1:184" x14ac:dyDescent="0.3">
      <c r="A856" t="s">
        <v>280</v>
      </c>
      <c r="B856" t="s">
        <v>1</v>
      </c>
      <c r="C856" t="s">
        <v>1</v>
      </c>
      <c r="D856" t="s">
        <v>1</v>
      </c>
      <c r="E856" t="s">
        <v>1</v>
      </c>
      <c r="F856" t="s">
        <v>1</v>
      </c>
      <c r="G856" t="s">
        <v>1</v>
      </c>
      <c r="H856" s="40" t="s">
        <v>268</v>
      </c>
      <c r="I856" s="18" t="s">
        <v>1</v>
      </c>
      <c r="J856" s="38" t="s">
        <v>1</v>
      </c>
      <c r="K856" s="18">
        <v>44809</v>
      </c>
      <c r="L856" s="38">
        <v>562</v>
      </c>
      <c r="M856" s="38">
        <v>563</v>
      </c>
      <c r="N856" s="38">
        <v>97.027500000000003</v>
      </c>
      <c r="O856" s="38">
        <v>95.622159999999994</v>
      </c>
      <c r="P856" s="38">
        <v>94.520480000000006</v>
      </c>
      <c r="Q856" s="38">
        <v>93.293769999999995</v>
      </c>
      <c r="R856" s="38">
        <v>93.077449999999999</v>
      </c>
      <c r="S856" s="38">
        <v>97.651359999999997</v>
      </c>
      <c r="T856" s="38">
        <v>105.08540000000001</v>
      </c>
      <c r="U856" s="38">
        <v>116.8556</v>
      </c>
      <c r="V856" s="38">
        <v>123.3295</v>
      </c>
      <c r="W856" s="38">
        <v>129.32239999999999</v>
      </c>
      <c r="X856" s="38">
        <v>135.10669999999999</v>
      </c>
      <c r="Y856" s="38">
        <v>137.98060000000001</v>
      </c>
      <c r="Z856" s="38">
        <v>141.51560000000001</v>
      </c>
      <c r="AA856" s="38">
        <v>139.73509999999999</v>
      </c>
      <c r="AB856" s="38">
        <v>137.37209999999999</v>
      </c>
      <c r="AC856" s="38">
        <v>133.7927</v>
      </c>
      <c r="AD856" s="38">
        <v>127.6489</v>
      </c>
      <c r="AE856" s="38">
        <v>120.35339999999999</v>
      </c>
      <c r="AF856" s="38">
        <v>118.8506</v>
      </c>
      <c r="AG856" s="38">
        <v>116.7963</v>
      </c>
      <c r="AH856" s="38">
        <v>117.15689999999999</v>
      </c>
      <c r="AI856" s="38">
        <v>117.1738</v>
      </c>
      <c r="AJ856" s="38">
        <v>114.8674</v>
      </c>
      <c r="AK856" s="38">
        <v>112.76179999999999</v>
      </c>
      <c r="AL856" s="38">
        <v>7.4713950000000002</v>
      </c>
      <c r="AM856" s="38">
        <v>5.7032040000000004</v>
      </c>
      <c r="AN856" s="38">
        <v>3.1060400000000001</v>
      </c>
      <c r="AO856" s="38">
        <v>2.296065</v>
      </c>
      <c r="AP856" s="38">
        <v>2.8391250000000001</v>
      </c>
      <c r="AQ856" s="38">
        <v>2.957735</v>
      </c>
      <c r="AR856" s="38">
        <v>-6.6550089999999997</v>
      </c>
      <c r="AS856" s="38">
        <v>-11.32006</v>
      </c>
      <c r="AT856" s="38">
        <v>-11.04471</v>
      </c>
      <c r="AU856" s="38">
        <v>-5.7249059999999998</v>
      </c>
      <c r="AV856" s="38">
        <v>-2.7156660000000001</v>
      </c>
      <c r="AW856" s="38">
        <v>-2.3681299999999998</v>
      </c>
      <c r="AX856" s="38">
        <v>-0.75088180000000004</v>
      </c>
      <c r="AY856" s="38">
        <v>-4.8447499999999998E-2</v>
      </c>
      <c r="AZ856" s="38">
        <v>0.49236790000000002</v>
      </c>
      <c r="BA856" s="38">
        <v>0.56317539999999999</v>
      </c>
      <c r="BB856" s="38">
        <v>5.1832529999999997</v>
      </c>
      <c r="BC856" s="38">
        <v>1.4544079999999999</v>
      </c>
      <c r="BD856" s="38">
        <v>-2.5906880000000001</v>
      </c>
      <c r="BE856" s="38">
        <v>-4.3768979999999997</v>
      </c>
      <c r="BF856" s="38">
        <v>-5.1145079999999998</v>
      </c>
      <c r="BG856" s="38">
        <v>-7.127078</v>
      </c>
      <c r="BH856" s="38">
        <v>-9.0264779999999991</v>
      </c>
      <c r="BI856" s="38">
        <v>-9.6166129999999992</v>
      </c>
      <c r="BJ856" s="38">
        <v>8.1340450000000004</v>
      </c>
      <c r="BK856" s="38">
        <v>6.2656299999999998</v>
      </c>
      <c r="BL856" s="38">
        <v>3.7617720000000001</v>
      </c>
      <c r="BM856" s="38">
        <v>2.9368880000000002</v>
      </c>
      <c r="BN856" s="38">
        <v>3.3553139999999999</v>
      </c>
      <c r="BO856" s="38">
        <v>3.6076609999999998</v>
      </c>
      <c r="BP856" s="38">
        <v>-5.9901759999999999</v>
      </c>
      <c r="BQ856" s="38">
        <v>-10.4984</v>
      </c>
      <c r="BR856" s="38">
        <v>-10.22733</v>
      </c>
      <c r="BS856" s="38">
        <v>-4.9074159999999996</v>
      </c>
      <c r="BT856" s="38">
        <v>-1.7705439999999999</v>
      </c>
      <c r="BU856" s="38">
        <v>-1.6714720000000001</v>
      </c>
      <c r="BV856" s="38">
        <v>-0.22045799999999999</v>
      </c>
      <c r="BW856" s="38">
        <v>0.62450799999999995</v>
      </c>
      <c r="BX856" s="38">
        <v>1.154585</v>
      </c>
      <c r="BY856" s="38">
        <v>1.487911</v>
      </c>
      <c r="BZ856" s="38">
        <v>6.2298499999999999</v>
      </c>
      <c r="CA856" s="38">
        <v>2.4704280000000001</v>
      </c>
      <c r="CB856" s="38">
        <v>-1.5597449999999999</v>
      </c>
      <c r="CC856" s="38">
        <v>-3.182636</v>
      </c>
      <c r="CD856" s="38">
        <v>-4.0013529999999999</v>
      </c>
      <c r="CE856" s="38">
        <v>-6.007307</v>
      </c>
      <c r="CF856" s="38">
        <v>-7.8360269999999996</v>
      </c>
      <c r="CG856" s="38">
        <v>-8.3060469999999995</v>
      </c>
      <c r="CH856" s="38">
        <v>8.5929950000000002</v>
      </c>
      <c r="CI856" s="38">
        <v>6.6551660000000004</v>
      </c>
      <c r="CJ856" s="38">
        <v>4.2159300000000002</v>
      </c>
      <c r="CK856" s="38">
        <v>3.3807209999999999</v>
      </c>
      <c r="CL856" s="38">
        <v>3.712825</v>
      </c>
      <c r="CM856" s="38">
        <v>4.0577969999999999</v>
      </c>
      <c r="CN856" s="38">
        <v>-5.5297150000000004</v>
      </c>
      <c r="CO856" s="38">
        <v>-9.9293130000000005</v>
      </c>
      <c r="CP856" s="38">
        <v>-9.6612100000000005</v>
      </c>
      <c r="CQ856" s="38">
        <v>-4.3412249999999997</v>
      </c>
      <c r="CR856" s="38">
        <v>-1.1159559999999999</v>
      </c>
      <c r="CS856" s="38">
        <v>-1.1889689999999999</v>
      </c>
      <c r="CT856" s="38">
        <v>0.14691190000000001</v>
      </c>
      <c r="CU856" s="38">
        <v>1.090595</v>
      </c>
      <c r="CV856" s="38">
        <v>1.6132340000000001</v>
      </c>
      <c r="CW856" s="38">
        <v>2.1283799999999999</v>
      </c>
      <c r="CX856" s="38">
        <v>6.95472</v>
      </c>
      <c r="CY856" s="38">
        <v>3.1741199999999998</v>
      </c>
      <c r="CZ856" s="38">
        <v>-0.84571609999999997</v>
      </c>
      <c r="DA856" s="38">
        <v>-2.3554940000000002</v>
      </c>
      <c r="DB856" s="38">
        <v>-3.2303850000000001</v>
      </c>
      <c r="DC856" s="38">
        <v>-5.231757</v>
      </c>
      <c r="DD856" s="38">
        <v>-7.0115239999999996</v>
      </c>
      <c r="DE856" s="38">
        <v>-7.3983540000000003</v>
      </c>
      <c r="DF856" s="38">
        <v>9.0519449999999999</v>
      </c>
      <c r="DG856" s="38">
        <v>7.0447009999999999</v>
      </c>
      <c r="DH856" s="38">
        <v>4.6700869999999997</v>
      </c>
      <c r="DI856" s="38">
        <v>3.8245529999999999</v>
      </c>
      <c r="DJ856" s="38">
        <v>4.0703360000000002</v>
      </c>
      <c r="DK856" s="38">
        <v>4.5079330000000004</v>
      </c>
      <c r="DL856" s="38">
        <v>-5.0692539999999999</v>
      </c>
      <c r="DM856" s="38">
        <v>-9.3602290000000004</v>
      </c>
      <c r="DN856" s="38">
        <v>-9.0950939999999996</v>
      </c>
      <c r="DO856" s="38">
        <v>-3.7750339999999998</v>
      </c>
      <c r="DP856" s="38">
        <v>-0.46136779999999999</v>
      </c>
      <c r="DQ856" s="38">
        <v>-0.70646589999999998</v>
      </c>
      <c r="DR856" s="38">
        <v>0.51428169999999995</v>
      </c>
      <c r="DS856" s="38">
        <v>1.5566819999999999</v>
      </c>
      <c r="DT856" s="38">
        <v>2.0718830000000001</v>
      </c>
      <c r="DU856" s="38">
        <v>2.7688489999999999</v>
      </c>
      <c r="DV856" s="38">
        <v>7.6795900000000001</v>
      </c>
      <c r="DW856" s="38">
        <v>3.8778130000000002</v>
      </c>
      <c r="DX856" s="38">
        <v>-0.13168769999999999</v>
      </c>
      <c r="DY856" s="38">
        <v>-1.5283519999999999</v>
      </c>
      <c r="DZ856" s="38">
        <v>-2.4594179999999999</v>
      </c>
      <c r="EA856" s="38">
        <v>-4.456207</v>
      </c>
      <c r="EB856" s="38">
        <v>-6.1870209999999997</v>
      </c>
      <c r="EC856" s="38">
        <v>-6.4906600000000001</v>
      </c>
      <c r="ED856" s="38">
        <v>9.7145949999999992</v>
      </c>
      <c r="EE856" s="38">
        <v>7.6071280000000003</v>
      </c>
      <c r="EF856" s="38">
        <v>5.3258190000000001</v>
      </c>
      <c r="EG856" s="38">
        <v>4.465376</v>
      </c>
      <c r="EH856" s="38">
        <v>4.586525</v>
      </c>
      <c r="EI856" s="38">
        <v>5.1578580000000001</v>
      </c>
      <c r="EJ856" s="38">
        <v>-4.4044210000000001</v>
      </c>
      <c r="EK856" s="38">
        <v>-8.5385629999999999</v>
      </c>
      <c r="EL856" s="38">
        <v>-8.2777119999999993</v>
      </c>
      <c r="EM856" s="38">
        <v>-2.957544</v>
      </c>
      <c r="EN856" s="38">
        <v>0.48375380000000001</v>
      </c>
      <c r="EO856" s="38">
        <v>-9.8078999999999996E-3</v>
      </c>
      <c r="EP856" s="38">
        <v>1.0447059999999999</v>
      </c>
      <c r="EQ856" s="38">
        <v>2.229638</v>
      </c>
      <c r="ER856" s="38">
        <v>2.7341000000000002</v>
      </c>
      <c r="ES856" s="38">
        <v>3.6935850000000001</v>
      </c>
      <c r="ET856" s="38">
        <v>8.7261869999999995</v>
      </c>
      <c r="EU856" s="38">
        <v>4.8938329999999999</v>
      </c>
      <c r="EV856" s="38">
        <v>0.89925600000000006</v>
      </c>
      <c r="EW856" s="38">
        <v>-0.3340901</v>
      </c>
      <c r="EX856" s="38">
        <v>-1.3462620000000001</v>
      </c>
      <c r="EY856" s="38">
        <v>-3.336436</v>
      </c>
      <c r="EZ856" s="38">
        <v>-4.9965700000000002</v>
      </c>
      <c r="FA856" s="38">
        <v>-5.1800949999999997</v>
      </c>
      <c r="FB856" s="38">
        <v>87.412710000000004</v>
      </c>
      <c r="FC856" s="38">
        <v>85.988259999999997</v>
      </c>
      <c r="FD856" s="38">
        <v>83.996859999999998</v>
      </c>
      <c r="FE856" s="38">
        <v>82.368889999999993</v>
      </c>
      <c r="FF856" s="38">
        <v>80.951520000000002</v>
      </c>
      <c r="FG856" s="38">
        <v>79.827770000000001</v>
      </c>
      <c r="FH856" s="38">
        <v>78.169030000000006</v>
      </c>
      <c r="FI856" s="38">
        <v>78.411000000000001</v>
      </c>
      <c r="FJ856" s="38">
        <v>82.518870000000007</v>
      </c>
      <c r="FK856" s="38">
        <v>87.833749999999995</v>
      </c>
      <c r="FL856" s="38">
        <v>92.797389999999993</v>
      </c>
      <c r="FM856" s="38">
        <v>96.242689999999996</v>
      </c>
      <c r="FN856" s="38">
        <v>99.917950000000005</v>
      </c>
      <c r="FO856" s="38">
        <v>102.90170000000001</v>
      </c>
      <c r="FP856" s="38">
        <v>104.3784</v>
      </c>
      <c r="FQ856" s="38">
        <v>105.9285</v>
      </c>
      <c r="FR856" s="38">
        <v>106.7984</v>
      </c>
      <c r="FS856" s="38">
        <v>106.8075</v>
      </c>
      <c r="FT856" s="38">
        <v>104.9442</v>
      </c>
      <c r="FU856" s="38">
        <v>101.161</v>
      </c>
      <c r="FV856" s="38">
        <v>99.129140000000007</v>
      </c>
      <c r="FW856">
        <v>95.903170000000003</v>
      </c>
      <c r="FX856">
        <v>92.675820000000002</v>
      </c>
      <c r="FY856">
        <v>91.169929999999994</v>
      </c>
      <c r="FZ856">
        <v>1.156962</v>
      </c>
      <c r="GA856">
        <v>9.7997840000000007</v>
      </c>
      <c r="GB856">
        <v>1</v>
      </c>
    </row>
    <row r="857" spans="1:184" x14ac:dyDescent="0.3">
      <c r="A857" t="s">
        <v>280</v>
      </c>
      <c r="B857" t="s">
        <v>1</v>
      </c>
      <c r="C857" t="s">
        <v>1</v>
      </c>
      <c r="D857" t="s">
        <v>1</v>
      </c>
      <c r="E857" t="s">
        <v>1</v>
      </c>
      <c r="F857" t="s">
        <v>1</v>
      </c>
      <c r="G857" t="s">
        <v>1</v>
      </c>
      <c r="H857" s="40" t="s">
        <v>268</v>
      </c>
      <c r="I857" s="18" t="s">
        <v>1</v>
      </c>
      <c r="J857" s="38" t="s">
        <v>1</v>
      </c>
      <c r="K857" s="18">
        <v>44810</v>
      </c>
      <c r="L857" s="38">
        <v>562</v>
      </c>
      <c r="M857" s="38">
        <v>563</v>
      </c>
      <c r="N857" s="38">
        <v>110.26479999999999</v>
      </c>
      <c r="O857" s="38">
        <v>110.8432</v>
      </c>
      <c r="P857" s="38">
        <v>110.9023</v>
      </c>
      <c r="Q857" s="38">
        <v>111.8813</v>
      </c>
      <c r="R857" s="38">
        <v>114.45189999999999</v>
      </c>
      <c r="S857" s="38">
        <v>118.8832</v>
      </c>
      <c r="T857" s="38">
        <v>132.79040000000001</v>
      </c>
      <c r="U857" s="38">
        <v>144.04429999999999</v>
      </c>
      <c r="V857" s="38">
        <v>144.4469</v>
      </c>
      <c r="W857" s="38">
        <v>145.7722</v>
      </c>
      <c r="X857" s="38">
        <v>146.38890000000001</v>
      </c>
      <c r="Y857" s="38">
        <v>149.3494</v>
      </c>
      <c r="Z857" s="38">
        <v>151.33920000000001</v>
      </c>
      <c r="AA857" s="38">
        <v>152.5847</v>
      </c>
      <c r="AB857" s="38">
        <v>151.85720000000001</v>
      </c>
      <c r="AC857" s="38">
        <v>149.62860000000001</v>
      </c>
      <c r="AD857" s="38">
        <v>143.79640000000001</v>
      </c>
      <c r="AE857" s="38">
        <v>139.01929999999999</v>
      </c>
      <c r="AF857" s="38">
        <v>137.3347</v>
      </c>
      <c r="AG857" s="38">
        <v>134.77940000000001</v>
      </c>
      <c r="AH857" s="38">
        <v>136.49270000000001</v>
      </c>
      <c r="AI857" s="38">
        <v>140.9871</v>
      </c>
      <c r="AJ857" s="38">
        <v>140.33770000000001</v>
      </c>
      <c r="AK857" s="38">
        <v>137.666</v>
      </c>
      <c r="AL857" s="38">
        <v>-8.4504269999999995</v>
      </c>
      <c r="AM857" s="38">
        <v>-6.0346169999999999</v>
      </c>
      <c r="AN857" s="38">
        <v>-3.0952410000000001</v>
      </c>
      <c r="AO857" s="38">
        <v>2.0073500000000002</v>
      </c>
      <c r="AP857" s="38">
        <v>4.4364710000000001</v>
      </c>
      <c r="AQ857" s="38">
        <v>2.44434</v>
      </c>
      <c r="AR857" s="38">
        <v>3.1945060000000001</v>
      </c>
      <c r="AS857" s="38">
        <v>4.7188119999999998</v>
      </c>
      <c r="AT857" s="38">
        <v>-4.0571760000000001</v>
      </c>
      <c r="AU857" s="38">
        <v>-6.4388690000000004</v>
      </c>
      <c r="AV857" s="38">
        <v>-7.1258249999999999</v>
      </c>
      <c r="AW857" s="38">
        <v>-6.2837909999999999</v>
      </c>
      <c r="AX857" s="38">
        <v>-2.2382849999999999</v>
      </c>
      <c r="AY857" s="38">
        <v>1.721247</v>
      </c>
      <c r="AZ857" s="38">
        <v>7.3896959999999998</v>
      </c>
      <c r="BA857" s="38">
        <v>13.08235</v>
      </c>
      <c r="BB857" s="38">
        <v>15.54002</v>
      </c>
      <c r="BC857" s="38">
        <v>13.924429999999999</v>
      </c>
      <c r="BD857" s="38">
        <v>12.944850000000001</v>
      </c>
      <c r="BE857" s="38">
        <v>12.51582</v>
      </c>
      <c r="BF857" s="38">
        <v>13.08929</v>
      </c>
      <c r="BG857" s="38">
        <v>13.551679999999999</v>
      </c>
      <c r="BH857" s="38">
        <v>12.97344</v>
      </c>
      <c r="BI857" s="38">
        <v>12.085839999999999</v>
      </c>
      <c r="BJ857" s="38">
        <v>-7.5628729999999997</v>
      </c>
      <c r="BK857" s="38">
        <v>-5.1370979999999999</v>
      </c>
      <c r="BL857" s="38">
        <v>-2.1688109999999998</v>
      </c>
      <c r="BM857" s="38">
        <v>2.6818970000000002</v>
      </c>
      <c r="BN857" s="38">
        <v>5.0412410000000003</v>
      </c>
      <c r="BO857" s="38">
        <v>3.0639180000000001</v>
      </c>
      <c r="BP857" s="38">
        <v>4.2236079999999996</v>
      </c>
      <c r="BQ857" s="38">
        <v>5.7915989999999997</v>
      </c>
      <c r="BR857" s="38">
        <v>-2.9777209999999998</v>
      </c>
      <c r="BS857" s="38">
        <v>-5.296494</v>
      </c>
      <c r="BT857" s="38">
        <v>-6.176215</v>
      </c>
      <c r="BU857" s="38">
        <v>-5.6274100000000002</v>
      </c>
      <c r="BV857" s="38">
        <v>-1.6228050000000001</v>
      </c>
      <c r="BW857" s="38">
        <v>2.3221630000000002</v>
      </c>
      <c r="BX857" s="38">
        <v>8.2599710000000002</v>
      </c>
      <c r="BY857" s="38">
        <v>14.032069999999999</v>
      </c>
      <c r="BZ857" s="38">
        <v>16.729590000000002</v>
      </c>
      <c r="CA857" s="38">
        <v>15.340769999999999</v>
      </c>
      <c r="CB857" s="38">
        <v>14.636240000000001</v>
      </c>
      <c r="CC857" s="38">
        <v>14.288169999999999</v>
      </c>
      <c r="CD857" s="38">
        <v>14.753069999999999</v>
      </c>
      <c r="CE857" s="38">
        <v>15.089090000000001</v>
      </c>
      <c r="CF857" s="38">
        <v>14.50235</v>
      </c>
      <c r="CG857" s="38">
        <v>13.687279999999999</v>
      </c>
      <c r="CH857" s="38">
        <v>-6.948156</v>
      </c>
      <c r="CI857" s="38">
        <v>-4.515479</v>
      </c>
      <c r="CJ857" s="38">
        <v>-1.527169</v>
      </c>
      <c r="CK857" s="38">
        <v>3.1490860000000001</v>
      </c>
      <c r="CL857" s="38">
        <v>5.4601030000000002</v>
      </c>
      <c r="CM857" s="38">
        <v>3.493036</v>
      </c>
      <c r="CN857" s="38">
        <v>4.9363599999999996</v>
      </c>
      <c r="CO857" s="38">
        <v>6.5346080000000004</v>
      </c>
      <c r="CP857" s="38">
        <v>-2.2300949999999999</v>
      </c>
      <c r="CQ857" s="38">
        <v>-4.5052880000000002</v>
      </c>
      <c r="CR857" s="38">
        <v>-5.5185170000000001</v>
      </c>
      <c r="CS857" s="38">
        <v>-5.172803</v>
      </c>
      <c r="CT857" s="38">
        <v>-1.196526</v>
      </c>
      <c r="CU857" s="38">
        <v>2.738356</v>
      </c>
      <c r="CV857" s="38">
        <v>8.8627199999999995</v>
      </c>
      <c r="CW857" s="38">
        <v>14.68984</v>
      </c>
      <c r="CX857" s="38">
        <v>17.55348</v>
      </c>
      <c r="CY857" s="38">
        <v>16.321709999999999</v>
      </c>
      <c r="CZ857" s="38">
        <v>15.80768</v>
      </c>
      <c r="DA857" s="38">
        <v>15.515700000000001</v>
      </c>
      <c r="DB857" s="38">
        <v>15.905390000000001</v>
      </c>
      <c r="DC857" s="38">
        <v>16.1539</v>
      </c>
      <c r="DD857" s="38">
        <v>15.56127</v>
      </c>
      <c r="DE857" s="38">
        <v>14.796430000000001</v>
      </c>
      <c r="DF857" s="38">
        <v>-6.3334390000000003</v>
      </c>
      <c r="DG857" s="38">
        <v>-3.8938600000000001</v>
      </c>
      <c r="DH857" s="38">
        <v>-0.88552620000000004</v>
      </c>
      <c r="DI857" s="38">
        <v>3.616276</v>
      </c>
      <c r="DJ857" s="38">
        <v>5.878965</v>
      </c>
      <c r="DK857" s="38">
        <v>3.9221539999999999</v>
      </c>
      <c r="DL857" s="38">
        <v>5.6491129999999998</v>
      </c>
      <c r="DM857" s="38">
        <v>7.2776170000000002</v>
      </c>
      <c r="DN857" s="38">
        <v>-1.4824679999999999</v>
      </c>
      <c r="DO857" s="38">
        <v>-3.7140819999999999</v>
      </c>
      <c r="DP857" s="38">
        <v>-4.8608190000000002</v>
      </c>
      <c r="DQ857" s="38">
        <v>-4.7181959999999998</v>
      </c>
      <c r="DR857" s="38">
        <v>-0.7702466</v>
      </c>
      <c r="DS857" s="38">
        <v>3.1545489999999998</v>
      </c>
      <c r="DT857" s="38">
        <v>9.4654699999999998</v>
      </c>
      <c r="DU857" s="38">
        <v>15.34761</v>
      </c>
      <c r="DV857" s="38">
        <v>18.377379999999999</v>
      </c>
      <c r="DW857" s="38">
        <v>17.302659999999999</v>
      </c>
      <c r="DX857" s="38">
        <v>16.979130000000001</v>
      </c>
      <c r="DY857" s="38">
        <v>16.743230000000001</v>
      </c>
      <c r="DZ857" s="38">
        <v>17.05772</v>
      </c>
      <c r="EA857" s="38">
        <v>17.218710000000002</v>
      </c>
      <c r="EB857" s="38">
        <v>16.620190000000001</v>
      </c>
      <c r="EC857" s="38">
        <v>15.90558</v>
      </c>
      <c r="ED857" s="38">
        <v>-5.4458849999999996</v>
      </c>
      <c r="EE857" s="38">
        <v>-2.9963410000000001</v>
      </c>
      <c r="EF857" s="38">
        <v>4.0903700000000001E-2</v>
      </c>
      <c r="EG857" s="38">
        <v>4.2908229999999996</v>
      </c>
      <c r="EH857" s="38">
        <v>6.4837350000000002</v>
      </c>
      <c r="EI857" s="38">
        <v>4.5417319999999997</v>
      </c>
      <c r="EJ857" s="38">
        <v>6.6782149999999998</v>
      </c>
      <c r="EK857" s="38">
        <v>8.3504039999999993</v>
      </c>
      <c r="EL857" s="38">
        <v>-0.40301419999999999</v>
      </c>
      <c r="EM857" s="38">
        <v>-2.5717059999999998</v>
      </c>
      <c r="EN857" s="38">
        <v>-3.9112089999999999</v>
      </c>
      <c r="EO857" s="38">
        <v>-4.0618160000000003</v>
      </c>
      <c r="EP857" s="38">
        <v>-0.15476709999999999</v>
      </c>
      <c r="EQ857" s="38">
        <v>3.7554650000000001</v>
      </c>
      <c r="ER857" s="38">
        <v>10.335739999999999</v>
      </c>
      <c r="ES857" s="38">
        <v>16.297329999999999</v>
      </c>
      <c r="ET857" s="38">
        <v>19.566949999999999</v>
      </c>
      <c r="EU857" s="38">
        <v>18.718990000000002</v>
      </c>
      <c r="EV857" s="38">
        <v>18.67052</v>
      </c>
      <c r="EW857" s="38">
        <v>18.51558</v>
      </c>
      <c r="EX857" s="38">
        <v>18.721489999999999</v>
      </c>
      <c r="EY857" s="38">
        <v>18.756119999999999</v>
      </c>
      <c r="EZ857" s="38">
        <v>18.149100000000001</v>
      </c>
      <c r="FA857" s="38">
        <v>17.507020000000001</v>
      </c>
      <c r="FB857" s="38">
        <v>88.000219999999999</v>
      </c>
      <c r="FC857" s="38">
        <v>85.904679999999999</v>
      </c>
      <c r="FD857" s="38">
        <v>83.84151</v>
      </c>
      <c r="FE857" s="38">
        <v>83.003039999999999</v>
      </c>
      <c r="FF857" s="38">
        <v>81.994309999999999</v>
      </c>
      <c r="FG857" s="38">
        <v>81.458609999999993</v>
      </c>
      <c r="FH857" s="38">
        <v>80.896240000000006</v>
      </c>
      <c r="FI857" s="38">
        <v>82.685680000000005</v>
      </c>
      <c r="FJ857" s="38">
        <v>86.691649999999996</v>
      </c>
      <c r="FK857" s="38">
        <v>93.042839999999998</v>
      </c>
      <c r="FL857" s="38">
        <v>97.814610000000002</v>
      </c>
      <c r="FM857" s="38">
        <v>102.05200000000001</v>
      </c>
      <c r="FN857" s="38">
        <v>104.9442</v>
      </c>
      <c r="FO857" s="38">
        <v>107.84520000000001</v>
      </c>
      <c r="FP857" s="38">
        <v>110.12909999999999</v>
      </c>
      <c r="FQ857" s="38">
        <v>111.9727</v>
      </c>
      <c r="FR857" s="38">
        <v>112.839</v>
      </c>
      <c r="FS857" s="38">
        <v>112.2586</v>
      </c>
      <c r="FT857" s="38">
        <v>110.01439999999999</v>
      </c>
      <c r="FU857" s="38">
        <v>105.2642</v>
      </c>
      <c r="FV857" s="38">
        <v>100.88039999999999</v>
      </c>
      <c r="FW857">
        <v>97.963149999999999</v>
      </c>
      <c r="FX857">
        <v>96.855710000000002</v>
      </c>
      <c r="FY857">
        <v>94.037660000000002</v>
      </c>
      <c r="FZ857">
        <v>1.847523</v>
      </c>
      <c r="GA857">
        <v>14.642950000000001</v>
      </c>
      <c r="GB857">
        <v>1</v>
      </c>
    </row>
    <row r="858" spans="1:184" x14ac:dyDescent="0.3">
      <c r="A858" t="s">
        <v>280</v>
      </c>
      <c r="B858" t="s">
        <v>1</v>
      </c>
      <c r="C858" t="s">
        <v>1</v>
      </c>
      <c r="D858" t="s">
        <v>1</v>
      </c>
      <c r="E858" t="s">
        <v>1</v>
      </c>
      <c r="F858" t="s">
        <v>1</v>
      </c>
      <c r="G858" t="s">
        <v>1</v>
      </c>
      <c r="H858" s="40" t="s">
        <v>268</v>
      </c>
      <c r="I858" s="18" t="s">
        <v>1</v>
      </c>
      <c r="J858" s="38" t="s">
        <v>1</v>
      </c>
      <c r="K858" s="18">
        <v>44811</v>
      </c>
      <c r="L858" s="38">
        <v>562</v>
      </c>
      <c r="M858" s="38">
        <v>563</v>
      </c>
      <c r="N858" s="38">
        <v>123.62350000000001</v>
      </c>
      <c r="O858" s="38">
        <v>121.6177</v>
      </c>
      <c r="P858" s="38">
        <v>119.5342</v>
      </c>
      <c r="Q858" s="38">
        <v>118.5177</v>
      </c>
      <c r="R858" s="38">
        <v>118.7028</v>
      </c>
      <c r="S858" s="38">
        <v>121.3202</v>
      </c>
      <c r="T858" s="38">
        <v>130.59270000000001</v>
      </c>
      <c r="U858" s="38">
        <v>139.1995</v>
      </c>
      <c r="V858" s="38">
        <v>141.55590000000001</v>
      </c>
      <c r="W858" s="38">
        <v>143.23330000000001</v>
      </c>
      <c r="X858" s="38">
        <v>145.5001</v>
      </c>
      <c r="Y858" s="38">
        <v>146.65119999999999</v>
      </c>
      <c r="Z858" s="38">
        <v>147.71199999999999</v>
      </c>
      <c r="AA858" s="38">
        <v>148.36250000000001</v>
      </c>
      <c r="AB858" s="38">
        <v>146.13030000000001</v>
      </c>
      <c r="AC858" s="38">
        <v>142.5402</v>
      </c>
      <c r="AD858" s="38">
        <v>137.03200000000001</v>
      </c>
      <c r="AE858" s="38">
        <v>130.9325</v>
      </c>
      <c r="AF858" s="38">
        <v>129.32689999999999</v>
      </c>
      <c r="AG858" s="38">
        <v>126.646</v>
      </c>
      <c r="AH858" s="38">
        <v>129.74189999999999</v>
      </c>
      <c r="AI858" s="38">
        <v>133.13</v>
      </c>
      <c r="AJ858" s="38">
        <v>132.6661</v>
      </c>
      <c r="AK858" s="38">
        <v>130.12530000000001</v>
      </c>
      <c r="AL858" s="38">
        <v>0.97659339999999994</v>
      </c>
      <c r="AM858" s="38">
        <v>1.0639000000000001</v>
      </c>
      <c r="AN858" s="38">
        <v>-0.35337000000000002</v>
      </c>
      <c r="AO858" s="38">
        <v>0.6808864</v>
      </c>
      <c r="AP858" s="38">
        <v>0.73935879999999998</v>
      </c>
      <c r="AQ858" s="38">
        <v>-0.91504609999999997</v>
      </c>
      <c r="AR858" s="38">
        <v>-0.83974150000000003</v>
      </c>
      <c r="AS858" s="38">
        <v>-2.5493440000000001</v>
      </c>
      <c r="AT858" s="38">
        <v>-4.5357849999999997</v>
      </c>
      <c r="AU858" s="38">
        <v>-5.2615689999999997</v>
      </c>
      <c r="AV858" s="38">
        <v>-4.4386390000000002</v>
      </c>
      <c r="AW858" s="38">
        <v>-1.3739840000000001</v>
      </c>
      <c r="AX858" s="38">
        <v>4.4732599999999997E-2</v>
      </c>
      <c r="AY858" s="38">
        <v>-0.27137260000000002</v>
      </c>
      <c r="AZ858" s="38">
        <v>2.4371209999999999</v>
      </c>
      <c r="BA858" s="38">
        <v>5.8738279999999996</v>
      </c>
      <c r="BB858" s="38">
        <v>7.7250670000000001</v>
      </c>
      <c r="BC858" s="38">
        <v>5.2618210000000003</v>
      </c>
      <c r="BD858" s="38">
        <v>2.8784200000000002</v>
      </c>
      <c r="BE858" s="38">
        <v>2.6913200000000002</v>
      </c>
      <c r="BF858" s="38">
        <v>4.2450340000000004</v>
      </c>
      <c r="BG858" s="38">
        <v>4.5128159999999999</v>
      </c>
      <c r="BH858" s="38">
        <v>5.5477800000000004</v>
      </c>
      <c r="BI858" s="38">
        <v>3.2465730000000002</v>
      </c>
      <c r="BJ858" s="38">
        <v>1.6973940000000001</v>
      </c>
      <c r="BK858" s="38">
        <v>1.67442</v>
      </c>
      <c r="BL858" s="38">
        <v>0.2368625</v>
      </c>
      <c r="BM858" s="38">
        <v>1.1749050000000001</v>
      </c>
      <c r="BN858" s="38">
        <v>1.1591039999999999</v>
      </c>
      <c r="BO858" s="38">
        <v>-0.45525409999999999</v>
      </c>
      <c r="BP858" s="38">
        <v>-0.13521639999999999</v>
      </c>
      <c r="BQ858" s="38">
        <v>-1.71377</v>
      </c>
      <c r="BR858" s="38">
        <v>-3.7703690000000001</v>
      </c>
      <c r="BS858" s="38">
        <v>-4.5966110000000002</v>
      </c>
      <c r="BT858" s="38">
        <v>-3.8677419999999998</v>
      </c>
      <c r="BU858" s="38">
        <v>-0.96312070000000005</v>
      </c>
      <c r="BV858" s="38">
        <v>0.45109440000000001</v>
      </c>
      <c r="BW858" s="38">
        <v>0.15604699999999999</v>
      </c>
      <c r="BX858" s="38">
        <v>3.0036170000000002</v>
      </c>
      <c r="BY858" s="38">
        <v>6.6174410000000004</v>
      </c>
      <c r="BZ858" s="38">
        <v>8.6770329999999998</v>
      </c>
      <c r="CA858" s="38">
        <v>6.2765329999999997</v>
      </c>
      <c r="CB858" s="38">
        <v>3.957246</v>
      </c>
      <c r="CC858" s="38">
        <v>3.790724</v>
      </c>
      <c r="CD858" s="38">
        <v>5.245107</v>
      </c>
      <c r="CE858" s="38">
        <v>5.5949929999999997</v>
      </c>
      <c r="CF858" s="38">
        <v>6.7187289999999997</v>
      </c>
      <c r="CG858" s="38">
        <v>4.471641</v>
      </c>
      <c r="CH858" s="38">
        <v>2.1966190000000001</v>
      </c>
      <c r="CI858" s="38">
        <v>2.0972629999999999</v>
      </c>
      <c r="CJ858" s="38">
        <v>0.6456556</v>
      </c>
      <c r="CK858" s="38">
        <v>1.517061</v>
      </c>
      <c r="CL858" s="38">
        <v>1.449819</v>
      </c>
      <c r="CM858" s="38">
        <v>-0.13680349999999999</v>
      </c>
      <c r="CN858" s="38">
        <v>0.35273549999999998</v>
      </c>
      <c r="CO858" s="38">
        <v>-1.1350530000000001</v>
      </c>
      <c r="CP858" s="38">
        <v>-3.2402440000000001</v>
      </c>
      <c r="CQ858" s="38">
        <v>-4.136063</v>
      </c>
      <c r="CR858" s="38">
        <v>-3.4723410000000001</v>
      </c>
      <c r="CS858" s="38">
        <v>-0.67855790000000005</v>
      </c>
      <c r="CT858" s="38">
        <v>0.73253939999999995</v>
      </c>
      <c r="CU858" s="38">
        <v>0.45207649999999999</v>
      </c>
      <c r="CV858" s="38">
        <v>3.3959709999999999</v>
      </c>
      <c r="CW858" s="38">
        <v>7.1324649999999998</v>
      </c>
      <c r="CX858" s="38">
        <v>9.3363619999999994</v>
      </c>
      <c r="CY858" s="38">
        <v>6.9793200000000004</v>
      </c>
      <c r="CZ858" s="38">
        <v>4.7044370000000004</v>
      </c>
      <c r="DA858" s="38">
        <v>4.552168</v>
      </c>
      <c r="DB858" s="38">
        <v>5.937754</v>
      </c>
      <c r="DC858" s="38">
        <v>6.3445039999999997</v>
      </c>
      <c r="DD858" s="38">
        <v>7.5297239999999999</v>
      </c>
      <c r="DE858" s="38">
        <v>5.320119</v>
      </c>
      <c r="DF858" s="38">
        <v>2.695843</v>
      </c>
      <c r="DG858" s="38">
        <v>2.5201069999999999</v>
      </c>
      <c r="DH858" s="38">
        <v>1.054449</v>
      </c>
      <c r="DI858" s="38">
        <v>1.8592169999999999</v>
      </c>
      <c r="DJ858" s="38">
        <v>1.7405330000000001</v>
      </c>
      <c r="DK858" s="38">
        <v>0.181647</v>
      </c>
      <c r="DL858" s="38">
        <v>0.84068750000000003</v>
      </c>
      <c r="DM858" s="38">
        <v>-0.55633719999999998</v>
      </c>
      <c r="DN858" s="38">
        <v>-2.7101190000000002</v>
      </c>
      <c r="DO858" s="38">
        <v>-3.6755149999999999</v>
      </c>
      <c r="DP858" s="38">
        <v>-3.0769389999999999</v>
      </c>
      <c r="DQ858" s="38">
        <v>-0.39399509999999999</v>
      </c>
      <c r="DR858" s="38">
        <v>1.013984</v>
      </c>
      <c r="DS858" s="38">
        <v>0.74810600000000005</v>
      </c>
      <c r="DT858" s="38">
        <v>3.7883249999999999</v>
      </c>
      <c r="DU858" s="38">
        <v>7.6474890000000002</v>
      </c>
      <c r="DV858" s="38">
        <v>9.9956899999999997</v>
      </c>
      <c r="DW858" s="38">
        <v>7.6821060000000001</v>
      </c>
      <c r="DX858" s="38">
        <v>5.4516280000000004</v>
      </c>
      <c r="DY858" s="38">
        <v>5.313612</v>
      </c>
      <c r="DZ858" s="38">
        <v>6.630401</v>
      </c>
      <c r="EA858" s="38">
        <v>7.0940159999999999</v>
      </c>
      <c r="EB858" s="38">
        <v>8.340719</v>
      </c>
      <c r="EC858" s="38">
        <v>6.1685980000000002</v>
      </c>
      <c r="ED858" s="38">
        <v>3.4166439999999998</v>
      </c>
      <c r="EE858" s="38">
        <v>3.1306259999999999</v>
      </c>
      <c r="EF858" s="38">
        <v>1.6446810000000001</v>
      </c>
      <c r="EG858" s="38">
        <v>2.3532350000000002</v>
      </c>
      <c r="EH858" s="38">
        <v>2.1602790000000001</v>
      </c>
      <c r="EI858" s="38">
        <v>0.64143899999999998</v>
      </c>
      <c r="EJ858" s="38">
        <v>1.5452129999999999</v>
      </c>
      <c r="EK858" s="38">
        <v>0.27923700000000001</v>
      </c>
      <c r="EL858" s="38">
        <v>-1.9447030000000001</v>
      </c>
      <c r="EM858" s="38">
        <v>-3.0105569999999999</v>
      </c>
      <c r="EN858" s="38">
        <v>-2.506043</v>
      </c>
      <c r="EO858" s="38">
        <v>1.6868399999999999E-2</v>
      </c>
      <c r="EP858" s="38">
        <v>1.4203460000000001</v>
      </c>
      <c r="EQ858" s="38">
        <v>1.1755260000000001</v>
      </c>
      <c r="ER858" s="38">
        <v>4.3548210000000003</v>
      </c>
      <c r="ES858" s="38">
        <v>8.3911020000000001</v>
      </c>
      <c r="ET858" s="38">
        <v>10.947660000000001</v>
      </c>
      <c r="EU858" s="38">
        <v>8.6968169999999994</v>
      </c>
      <c r="EV858" s="38">
        <v>6.5304529999999996</v>
      </c>
      <c r="EW858" s="38">
        <v>6.4130159999999998</v>
      </c>
      <c r="EX858" s="38">
        <v>7.6304730000000003</v>
      </c>
      <c r="EY858" s="38">
        <v>8.1761920000000003</v>
      </c>
      <c r="EZ858" s="38">
        <v>9.5116680000000002</v>
      </c>
      <c r="FA858" s="38">
        <v>7.3936659999999996</v>
      </c>
      <c r="FB858" s="38">
        <v>92.702780000000004</v>
      </c>
      <c r="FC858" s="38">
        <v>90.485650000000007</v>
      </c>
      <c r="FD858" s="38">
        <v>87.346810000000005</v>
      </c>
      <c r="FE858" s="38">
        <v>85.840050000000005</v>
      </c>
      <c r="FF858" s="38">
        <v>84.408580000000001</v>
      </c>
      <c r="FG858" s="38">
        <v>81.989410000000007</v>
      </c>
      <c r="FH858" s="38">
        <v>81.36009</v>
      </c>
      <c r="FI858" s="38">
        <v>81.651700000000005</v>
      </c>
      <c r="FJ858" s="38">
        <v>86.379819999999995</v>
      </c>
      <c r="FK858" s="38">
        <v>92.233090000000004</v>
      </c>
      <c r="FL858" s="38">
        <v>98.00179</v>
      </c>
      <c r="FM858" s="38">
        <v>101.7328</v>
      </c>
      <c r="FN858" s="38">
        <v>104.7483</v>
      </c>
      <c r="FO858" s="38">
        <v>106.9113</v>
      </c>
      <c r="FP858" s="38">
        <v>108.35120000000001</v>
      </c>
      <c r="FQ858" s="38">
        <v>109.8811</v>
      </c>
      <c r="FR858" s="38">
        <v>109.9246</v>
      </c>
      <c r="FS858" s="38">
        <v>108.501</v>
      </c>
      <c r="FT858" s="38">
        <v>106.1521</v>
      </c>
      <c r="FU858" s="38">
        <v>102.5518</v>
      </c>
      <c r="FV858" s="38">
        <v>99.899410000000003</v>
      </c>
      <c r="FW858">
        <v>97.999660000000006</v>
      </c>
      <c r="FX858">
        <v>95.508260000000007</v>
      </c>
      <c r="FY858">
        <v>91.718500000000006</v>
      </c>
      <c r="FZ858">
        <v>1.2132480000000001</v>
      </c>
      <c r="GA858">
        <v>10.338139999999999</v>
      </c>
      <c r="GB858">
        <v>1</v>
      </c>
    </row>
    <row r="859" spans="1:184" x14ac:dyDescent="0.3">
      <c r="A859" t="s">
        <v>280</v>
      </c>
      <c r="B859" t="s">
        <v>1</v>
      </c>
      <c r="C859" t="s">
        <v>1</v>
      </c>
      <c r="D859" t="s">
        <v>1</v>
      </c>
      <c r="E859" t="s">
        <v>1</v>
      </c>
      <c r="F859" t="s">
        <v>1</v>
      </c>
      <c r="G859" t="s">
        <v>1</v>
      </c>
      <c r="H859" s="40" t="s">
        <v>268</v>
      </c>
      <c r="I859" s="18" t="s">
        <v>1</v>
      </c>
      <c r="J859" s="38" t="s">
        <v>1</v>
      </c>
      <c r="K859" s="18" t="s">
        <v>2</v>
      </c>
      <c r="L859" s="38">
        <v>566</v>
      </c>
      <c r="M859" s="38">
        <v>566</v>
      </c>
      <c r="N859" s="38">
        <v>130.98769999999999</v>
      </c>
      <c r="O859" s="38">
        <v>130.32759999999999</v>
      </c>
      <c r="P859" s="38">
        <v>129.68450000000001</v>
      </c>
      <c r="Q859" s="38">
        <v>129.23480000000001</v>
      </c>
      <c r="R859" s="38">
        <v>129.96600000000001</v>
      </c>
      <c r="S859" s="38">
        <v>133.58619999999999</v>
      </c>
      <c r="T859" s="38">
        <v>145.2396</v>
      </c>
      <c r="U859" s="38">
        <v>156.07550000000001</v>
      </c>
      <c r="V859" s="38">
        <v>158.99299999999999</v>
      </c>
      <c r="W859" s="38">
        <v>160.81620000000001</v>
      </c>
      <c r="X859" s="38">
        <v>162.892</v>
      </c>
      <c r="Y859" s="38">
        <v>164.22149999999999</v>
      </c>
      <c r="Z859" s="38">
        <v>164.69900000000001</v>
      </c>
      <c r="AA859" s="38">
        <v>165.197</v>
      </c>
      <c r="AB859" s="38">
        <v>162.59379999999999</v>
      </c>
      <c r="AC859" s="38">
        <v>158.1755</v>
      </c>
      <c r="AD859" s="38">
        <v>151.81899999999999</v>
      </c>
      <c r="AE859" s="38">
        <v>145.94730000000001</v>
      </c>
      <c r="AF859" s="38">
        <v>144.96979999999999</v>
      </c>
      <c r="AG859" s="38">
        <v>143.43180000000001</v>
      </c>
      <c r="AH859" s="38">
        <v>146.17580000000001</v>
      </c>
      <c r="AI859" s="38">
        <v>147.93190000000001</v>
      </c>
      <c r="AJ859" s="38">
        <v>146.97460000000001</v>
      </c>
      <c r="AK859" s="38">
        <v>144.93610000000001</v>
      </c>
      <c r="AL859" s="38">
        <v>-1.7010719999999999</v>
      </c>
      <c r="AM859" s="38">
        <v>-1.3042400000000001</v>
      </c>
      <c r="AN859" s="38">
        <v>-0.79995669999999997</v>
      </c>
      <c r="AO859" s="38">
        <v>0.1555841</v>
      </c>
      <c r="AP859" s="38">
        <v>1.3456520000000001</v>
      </c>
      <c r="AQ859" s="38">
        <v>0.10265349999999999</v>
      </c>
      <c r="AR859" s="38">
        <v>-0.1157458</v>
      </c>
      <c r="AS859" s="38">
        <v>-0.20762130000000001</v>
      </c>
      <c r="AT859" s="38">
        <v>-2.5867429999999998</v>
      </c>
      <c r="AU859" s="38">
        <v>-2.4579589999999998</v>
      </c>
      <c r="AV859" s="38">
        <v>-1.43323</v>
      </c>
      <c r="AW859" s="38">
        <v>-1.2086980000000001</v>
      </c>
      <c r="AX859" s="38">
        <v>-0.75168599999999997</v>
      </c>
      <c r="AY859" s="38">
        <v>-5.43364E-2</v>
      </c>
      <c r="AZ859" s="38">
        <v>0.17237630000000001</v>
      </c>
      <c r="BA859" s="38">
        <v>0.6711374</v>
      </c>
      <c r="BB859" s="38">
        <v>3.2991269999999999</v>
      </c>
      <c r="BC859" s="38">
        <v>2.7998189999999998</v>
      </c>
      <c r="BD859" s="38">
        <v>2.3661829999999999</v>
      </c>
      <c r="BE859" s="38">
        <v>2.2678600000000002</v>
      </c>
      <c r="BF859" s="38">
        <v>2.5062869999999999</v>
      </c>
      <c r="BG859" s="38">
        <v>1.0529790000000001</v>
      </c>
      <c r="BH859" s="38">
        <v>0.83478379999999996</v>
      </c>
      <c r="BI859" s="38">
        <v>-0.1244454</v>
      </c>
      <c r="BJ859" s="38">
        <v>-1.180145</v>
      </c>
      <c r="BK859" s="38">
        <v>-0.89050560000000001</v>
      </c>
      <c r="BL859" s="38">
        <v>-0.39373629999999998</v>
      </c>
      <c r="BM859" s="38">
        <v>0.53393389999999996</v>
      </c>
      <c r="BN859" s="38">
        <v>1.7382960000000001</v>
      </c>
      <c r="BO859" s="38">
        <v>0.50556500000000004</v>
      </c>
      <c r="BP859" s="38">
        <v>0.40022479999999999</v>
      </c>
      <c r="BQ859" s="38">
        <v>0.42417110000000002</v>
      </c>
      <c r="BR859" s="38">
        <v>-1.949595</v>
      </c>
      <c r="BS859" s="38">
        <v>-1.954537</v>
      </c>
      <c r="BT859" s="38">
        <v>-0.99984300000000004</v>
      </c>
      <c r="BU859" s="38">
        <v>-0.88622559999999995</v>
      </c>
      <c r="BV859" s="38">
        <v>-0.49008469999999998</v>
      </c>
      <c r="BW859" s="38">
        <v>0.25873079999999998</v>
      </c>
      <c r="BX859" s="38">
        <v>0.72194230000000004</v>
      </c>
      <c r="BY859" s="38">
        <v>1.5150600000000001</v>
      </c>
      <c r="BZ859" s="38">
        <v>4.1964860000000002</v>
      </c>
      <c r="CA859" s="38">
        <v>3.6775370000000001</v>
      </c>
      <c r="CB859" s="38">
        <v>3.3071969999999999</v>
      </c>
      <c r="CC859" s="38">
        <v>3.2432820000000002</v>
      </c>
      <c r="CD859" s="38">
        <v>3.4689079999999999</v>
      </c>
      <c r="CE859" s="38">
        <v>2.1038009999999998</v>
      </c>
      <c r="CF859" s="38">
        <v>1.821251</v>
      </c>
      <c r="CG859" s="38">
        <v>0.87286870000000005</v>
      </c>
      <c r="CH859" s="38">
        <v>-0.81935230000000003</v>
      </c>
      <c r="CI859" s="38">
        <v>-0.60395410000000005</v>
      </c>
      <c r="CJ859" s="38">
        <v>-0.1123893</v>
      </c>
      <c r="CK859" s="38">
        <v>0.79597779999999996</v>
      </c>
      <c r="CL859" s="38">
        <v>2.0102389999999999</v>
      </c>
      <c r="CM859" s="38">
        <v>0.78462019999999999</v>
      </c>
      <c r="CN859" s="38">
        <v>0.75758449999999999</v>
      </c>
      <c r="CO859" s="38">
        <v>0.86174850000000003</v>
      </c>
      <c r="CP859" s="38">
        <v>-1.508308</v>
      </c>
      <c r="CQ859" s="38">
        <v>-1.605869</v>
      </c>
      <c r="CR859" s="38">
        <v>-0.69968070000000004</v>
      </c>
      <c r="CS859" s="38">
        <v>-0.66288190000000002</v>
      </c>
      <c r="CT859" s="38">
        <v>-0.30890050000000002</v>
      </c>
      <c r="CU859" s="38">
        <v>0.47556019999999999</v>
      </c>
      <c r="CV859" s="38">
        <v>1.1025700000000001</v>
      </c>
      <c r="CW859" s="38">
        <v>2.0995590000000002</v>
      </c>
      <c r="CX859" s="38">
        <v>4.8179939999999997</v>
      </c>
      <c r="CY859" s="38">
        <v>4.2854419999999998</v>
      </c>
      <c r="CZ859" s="38">
        <v>3.9589409999999998</v>
      </c>
      <c r="DA859" s="38">
        <v>3.9188559999999999</v>
      </c>
      <c r="DB859" s="38">
        <v>4.1356169999999999</v>
      </c>
      <c r="DC859" s="38">
        <v>2.8315980000000001</v>
      </c>
      <c r="DD859" s="38">
        <v>2.5044749999999998</v>
      </c>
      <c r="DE859" s="38">
        <v>1.5636049999999999</v>
      </c>
      <c r="DF859" s="38">
        <v>-0.45856000000000002</v>
      </c>
      <c r="DG859" s="38">
        <v>-0.31740259999999998</v>
      </c>
      <c r="DH859" s="38">
        <v>0.16895769999999999</v>
      </c>
      <c r="DI859" s="38">
        <v>1.058022</v>
      </c>
      <c r="DJ859" s="38">
        <v>2.2821829999999999</v>
      </c>
      <c r="DK859" s="38">
        <v>1.0636760000000001</v>
      </c>
      <c r="DL859" s="38">
        <v>1.1149439999999999</v>
      </c>
      <c r="DM859" s="38">
        <v>1.299326</v>
      </c>
      <c r="DN859" s="38">
        <v>-1.067021</v>
      </c>
      <c r="DO859" s="38">
        <v>-1.257201</v>
      </c>
      <c r="DP859" s="38">
        <v>-0.39951829999999999</v>
      </c>
      <c r="DQ859" s="38">
        <v>-0.43953819999999999</v>
      </c>
      <c r="DR859" s="38">
        <v>-0.1277162</v>
      </c>
      <c r="DS859" s="38">
        <v>0.69238960000000005</v>
      </c>
      <c r="DT859" s="38">
        <v>1.483198</v>
      </c>
      <c r="DU859" s="38">
        <v>2.6840570000000001</v>
      </c>
      <c r="DV859" s="38">
        <v>5.4395020000000001</v>
      </c>
      <c r="DW859" s="38">
        <v>4.8933479999999996</v>
      </c>
      <c r="DX859" s="38">
        <v>4.6106850000000001</v>
      </c>
      <c r="DY859" s="38">
        <v>4.59443</v>
      </c>
      <c r="DZ859" s="38">
        <v>4.8023249999999997</v>
      </c>
      <c r="EA859" s="38">
        <v>3.5593940000000002</v>
      </c>
      <c r="EB859" s="38">
        <v>3.1876989999999998</v>
      </c>
      <c r="EC859" s="38">
        <v>2.2543419999999998</v>
      </c>
      <c r="ED859" s="38">
        <v>6.23668E-2</v>
      </c>
      <c r="EE859" s="38">
        <v>9.6332200000000007E-2</v>
      </c>
      <c r="EF859" s="38">
        <v>0.57517810000000003</v>
      </c>
      <c r="EG859" s="38">
        <v>1.436372</v>
      </c>
      <c r="EH859" s="38">
        <v>2.6748259999999999</v>
      </c>
      <c r="EI859" s="38">
        <v>1.4665870000000001</v>
      </c>
      <c r="EJ859" s="38">
        <v>1.6309149999999999</v>
      </c>
      <c r="EK859" s="38">
        <v>1.9311179999999999</v>
      </c>
      <c r="EL859" s="38">
        <v>-0.42987249999999999</v>
      </c>
      <c r="EM859" s="38">
        <v>-0.75377890000000003</v>
      </c>
      <c r="EN859" s="38">
        <v>3.38684E-2</v>
      </c>
      <c r="EO859" s="38">
        <v>-0.1170653</v>
      </c>
      <c r="EP859" s="38">
        <v>0.13388510000000001</v>
      </c>
      <c r="EQ859" s="38">
        <v>1.005457</v>
      </c>
      <c r="ER859" s="38">
        <v>2.0327639999999998</v>
      </c>
      <c r="ES859" s="38">
        <v>3.5279799999999999</v>
      </c>
      <c r="ET859" s="38">
        <v>6.3368599999999997</v>
      </c>
      <c r="EU859" s="38">
        <v>5.7710660000000003</v>
      </c>
      <c r="EV859" s="38">
        <v>5.5516990000000002</v>
      </c>
      <c r="EW859" s="38">
        <v>5.569852</v>
      </c>
      <c r="EX859" s="38">
        <v>5.7649460000000001</v>
      </c>
      <c r="EY859" s="38">
        <v>4.6102160000000003</v>
      </c>
      <c r="EZ859" s="38">
        <v>4.1741659999999996</v>
      </c>
      <c r="FA859" s="38">
        <v>3.2516560000000001</v>
      </c>
      <c r="FB859" s="38">
        <v>85.217659999999995</v>
      </c>
      <c r="FC859" s="38">
        <v>83.351830000000007</v>
      </c>
      <c r="FD859" s="38">
        <v>81.26961</v>
      </c>
      <c r="FE859" s="38">
        <v>79.566569999999999</v>
      </c>
      <c r="FF859" s="38">
        <v>77.981930000000006</v>
      </c>
      <c r="FG859" s="38">
        <v>76.751660000000001</v>
      </c>
      <c r="FH859" s="38">
        <v>76.259429999999995</v>
      </c>
      <c r="FI859" s="38">
        <v>78.228930000000005</v>
      </c>
      <c r="FJ859" s="38">
        <v>82.279719999999998</v>
      </c>
      <c r="FK859" s="38">
        <v>86.668520000000001</v>
      </c>
      <c r="FL859" s="38">
        <v>90.998339999999999</v>
      </c>
      <c r="FM859" s="38">
        <v>94.810649999999995</v>
      </c>
      <c r="FN859" s="38">
        <v>97.706119999999999</v>
      </c>
      <c r="FO859" s="38">
        <v>100.22410000000001</v>
      </c>
      <c r="FP859" s="38">
        <v>102.2805</v>
      </c>
      <c r="FQ859" s="38">
        <v>103.8391</v>
      </c>
      <c r="FR859" s="38">
        <v>104.69589999999999</v>
      </c>
      <c r="FS859" s="38">
        <v>104.3451</v>
      </c>
      <c r="FT859" s="38">
        <v>103.0321</v>
      </c>
      <c r="FU859" s="38">
        <v>100.45829999999999</v>
      </c>
      <c r="FV859" s="38">
        <v>97.024730000000005</v>
      </c>
      <c r="FW859">
        <v>93.961690000000004</v>
      </c>
      <c r="FX859">
        <v>91.339129999999997</v>
      </c>
      <c r="FY859">
        <v>88.231570000000005</v>
      </c>
      <c r="FZ859">
        <v>1.108063</v>
      </c>
      <c r="GA859">
        <v>9.4375370000000007</v>
      </c>
      <c r="GB859">
        <v>1</v>
      </c>
    </row>
    <row r="860" spans="1:184" x14ac:dyDescent="0.3">
      <c r="A860" t="s">
        <v>280</v>
      </c>
      <c r="B860" t="s">
        <v>1</v>
      </c>
      <c r="C860" t="s">
        <v>1</v>
      </c>
      <c r="D860" t="s">
        <v>1</v>
      </c>
      <c r="E860" t="s">
        <v>1</v>
      </c>
      <c r="F860" t="s">
        <v>1</v>
      </c>
      <c r="G860" t="s">
        <v>1</v>
      </c>
      <c r="H860" s="40" t="s">
        <v>1</v>
      </c>
      <c r="I860" s="18" t="s">
        <v>1</v>
      </c>
      <c r="J860" s="38" t="s">
        <v>1</v>
      </c>
      <c r="K860" s="18">
        <v>44722</v>
      </c>
      <c r="L860" s="38">
        <v>1526</v>
      </c>
      <c r="M860" s="38">
        <v>1526</v>
      </c>
      <c r="N860" s="38">
        <v>202.04730000000001</v>
      </c>
      <c r="O860" s="38">
        <v>199.0581</v>
      </c>
      <c r="P860" s="38">
        <v>196.67570000000001</v>
      </c>
      <c r="Q860" s="38">
        <v>195.35599999999999</v>
      </c>
      <c r="R860" s="38">
        <v>199.5147</v>
      </c>
      <c r="S860" s="38">
        <v>206.8366</v>
      </c>
      <c r="T860" s="38">
        <v>220.14709999999999</v>
      </c>
      <c r="U860" s="38">
        <v>230.4109</v>
      </c>
      <c r="V860" s="38">
        <v>238.0146</v>
      </c>
      <c r="W860" s="38">
        <v>242.8107</v>
      </c>
      <c r="X860" s="38">
        <v>246.92400000000001</v>
      </c>
      <c r="Y860" s="38">
        <v>249.70590000000001</v>
      </c>
      <c r="Z860" s="38">
        <v>249.649</v>
      </c>
      <c r="AA860" s="38">
        <v>251.30959999999999</v>
      </c>
      <c r="AB860" s="38">
        <v>247.7852</v>
      </c>
      <c r="AC860" s="38">
        <v>242.09270000000001</v>
      </c>
      <c r="AD860" s="38">
        <v>235.13210000000001</v>
      </c>
      <c r="AE860" s="38">
        <v>228.4658</v>
      </c>
      <c r="AF860" s="38">
        <v>222.22409999999999</v>
      </c>
      <c r="AG860" s="38">
        <v>219.0975</v>
      </c>
      <c r="AH860" s="38">
        <v>217.5761</v>
      </c>
      <c r="AI860" s="38">
        <v>214.4255</v>
      </c>
      <c r="AJ860" s="38">
        <v>207.59899999999999</v>
      </c>
      <c r="AK860" s="38">
        <v>201.40639999999999</v>
      </c>
      <c r="AL860" s="38">
        <v>-2.1853419999999999</v>
      </c>
      <c r="AM860" s="38">
        <v>-1.8450569999999999</v>
      </c>
      <c r="AN860" s="38">
        <v>-0.48094110000000001</v>
      </c>
      <c r="AO860" s="38">
        <v>-0.52626399999999995</v>
      </c>
      <c r="AP860" s="38">
        <v>0.30758150000000001</v>
      </c>
      <c r="AQ860" s="38">
        <v>-1.2850060000000001</v>
      </c>
      <c r="AR860" s="38">
        <v>-0.64200650000000004</v>
      </c>
      <c r="AS860" s="38">
        <v>-0.75394360000000005</v>
      </c>
      <c r="AT860" s="38">
        <v>-0.29856729999999998</v>
      </c>
      <c r="AU860" s="38">
        <v>-1.452596</v>
      </c>
      <c r="AV860" s="38">
        <v>-1.187208</v>
      </c>
      <c r="AW860" s="38">
        <v>-1.8975439999999999</v>
      </c>
      <c r="AX860" s="38">
        <v>-1.4833229999999999</v>
      </c>
      <c r="AY860" s="38">
        <v>0.76154189999999999</v>
      </c>
      <c r="AZ860" s="38">
        <v>-0.29268100000000002</v>
      </c>
      <c r="BA860" s="38">
        <v>-0.88183659999999997</v>
      </c>
      <c r="BB860" s="38">
        <v>-0.89342779999999999</v>
      </c>
      <c r="BC860" s="38">
        <v>-0.67745719999999998</v>
      </c>
      <c r="BD860" s="38">
        <v>-1.796313</v>
      </c>
      <c r="BE860" s="38">
        <v>-0.84079159999999997</v>
      </c>
      <c r="BF860" s="38">
        <v>-0.96450480000000005</v>
      </c>
      <c r="BG860" s="38">
        <v>-0.99511229999999995</v>
      </c>
      <c r="BH860" s="38">
        <v>-1.35876</v>
      </c>
      <c r="BI860" s="38">
        <v>-2.015085</v>
      </c>
      <c r="BJ860" s="38">
        <v>-1.5754330000000001</v>
      </c>
      <c r="BK860" s="38">
        <v>-1.32589</v>
      </c>
      <c r="BL860" s="38">
        <v>-9.6745100000000001E-2</v>
      </c>
      <c r="BM860" s="38">
        <v>-0.17680170000000001</v>
      </c>
      <c r="BN860" s="38">
        <v>0.65717800000000004</v>
      </c>
      <c r="BO860" s="38">
        <v>-0.93197750000000001</v>
      </c>
      <c r="BP860" s="38">
        <v>-0.14175099999999999</v>
      </c>
      <c r="BQ860" s="38">
        <v>-0.24876709999999999</v>
      </c>
      <c r="BR860" s="38">
        <v>0.18736700000000001</v>
      </c>
      <c r="BS860" s="38">
        <v>-0.97371229999999998</v>
      </c>
      <c r="BT860" s="38">
        <v>-0.75807840000000004</v>
      </c>
      <c r="BU860" s="38">
        <v>-1.5369999999999999</v>
      </c>
      <c r="BV860" s="38">
        <v>-1.196753</v>
      </c>
      <c r="BW860" s="38">
        <v>1.1060430000000001</v>
      </c>
      <c r="BX860" s="38">
        <v>0.16029560000000001</v>
      </c>
      <c r="BY860" s="38">
        <v>-0.35950929999999998</v>
      </c>
      <c r="BZ860" s="38">
        <v>-0.2229941</v>
      </c>
      <c r="CA860" s="38">
        <v>4.8414600000000002E-2</v>
      </c>
      <c r="CB860" s="38">
        <v>-0.96153180000000005</v>
      </c>
      <c r="CC860" s="38">
        <v>-3.7110700000000003E-2</v>
      </c>
      <c r="CD860" s="38">
        <v>-0.1075354</v>
      </c>
      <c r="CE860" s="38">
        <v>-0.12681390000000001</v>
      </c>
      <c r="CF860" s="38">
        <v>-0.49005989999999999</v>
      </c>
      <c r="CG860" s="38">
        <v>-1.1509830000000001</v>
      </c>
      <c r="CH860" s="38">
        <v>-1.1530130000000001</v>
      </c>
      <c r="CI860" s="38">
        <v>-0.96631730000000005</v>
      </c>
      <c r="CJ860" s="38">
        <v>0.16934779999999999</v>
      </c>
      <c r="CK860" s="38">
        <v>6.5234799999999996E-2</v>
      </c>
      <c r="CL860" s="38">
        <v>0.89930750000000004</v>
      </c>
      <c r="CM860" s="38">
        <v>-0.6874709</v>
      </c>
      <c r="CN860" s="38">
        <v>0.2047244</v>
      </c>
      <c r="CO860" s="38">
        <v>0.1011166</v>
      </c>
      <c r="CP860" s="38">
        <v>0.52392360000000004</v>
      </c>
      <c r="CQ860" s="38">
        <v>-0.64203889999999997</v>
      </c>
      <c r="CR860" s="38">
        <v>-0.46086480000000002</v>
      </c>
      <c r="CS860" s="38">
        <v>-1.2872889999999999</v>
      </c>
      <c r="CT860" s="38">
        <v>-0.99827529999999998</v>
      </c>
      <c r="CU860" s="38">
        <v>1.344643</v>
      </c>
      <c r="CV860" s="38">
        <v>0.4740258</v>
      </c>
      <c r="CW860" s="38">
        <v>2.2529999999999998E-3</v>
      </c>
      <c r="CX860" s="38">
        <v>0.24134620000000001</v>
      </c>
      <c r="CY860" s="38">
        <v>0.55115119999999995</v>
      </c>
      <c r="CZ860" s="38">
        <v>-0.38336480000000001</v>
      </c>
      <c r="DA860" s="38">
        <v>0.51951619999999998</v>
      </c>
      <c r="DB860" s="38">
        <v>0.48599900000000001</v>
      </c>
      <c r="DC860" s="38">
        <v>0.47456690000000001</v>
      </c>
      <c r="DD860" s="38">
        <v>0.1115993</v>
      </c>
      <c r="DE860" s="38">
        <v>-0.55250920000000003</v>
      </c>
      <c r="DF860" s="38">
        <v>-0.73059180000000001</v>
      </c>
      <c r="DG860" s="38">
        <v>-0.60674430000000001</v>
      </c>
      <c r="DH860" s="38">
        <v>0.43544070000000001</v>
      </c>
      <c r="DI860" s="38">
        <v>0.30727130000000002</v>
      </c>
      <c r="DJ860" s="38">
        <v>1.141437</v>
      </c>
      <c r="DK860" s="38">
        <v>-0.44296429999999998</v>
      </c>
      <c r="DL860" s="38">
        <v>0.55119989999999996</v>
      </c>
      <c r="DM860" s="38">
        <v>0.45100020000000002</v>
      </c>
      <c r="DN860" s="38">
        <v>0.86048020000000003</v>
      </c>
      <c r="DO860" s="38">
        <v>-0.31036550000000002</v>
      </c>
      <c r="DP860" s="38">
        <v>-0.1636512</v>
      </c>
      <c r="DQ860" s="38">
        <v>-1.0375779999999999</v>
      </c>
      <c r="DR860" s="38">
        <v>-0.79979769999999994</v>
      </c>
      <c r="DS860" s="38">
        <v>1.5832440000000001</v>
      </c>
      <c r="DT860" s="38">
        <v>0.78775600000000001</v>
      </c>
      <c r="DU860" s="38">
        <v>0.36401529999999999</v>
      </c>
      <c r="DV860" s="38">
        <v>0.70568660000000005</v>
      </c>
      <c r="DW860" s="38">
        <v>1.0538879999999999</v>
      </c>
      <c r="DX860" s="38">
        <v>0.19480210000000001</v>
      </c>
      <c r="DY860" s="38">
        <v>1.0761430000000001</v>
      </c>
      <c r="DZ860" s="38">
        <v>1.0795330000000001</v>
      </c>
      <c r="EA860" s="38">
        <v>1.0759479999999999</v>
      </c>
      <c r="EB860" s="38">
        <v>0.71325859999999996</v>
      </c>
      <c r="EC860" s="38">
        <v>4.59648E-2</v>
      </c>
      <c r="ED860" s="38">
        <v>-0.12068329999999999</v>
      </c>
      <c r="EE860" s="38">
        <v>-8.7578000000000003E-2</v>
      </c>
      <c r="EF860" s="38">
        <v>0.8196367</v>
      </c>
      <c r="EG860" s="38">
        <v>0.65673360000000003</v>
      </c>
      <c r="EH860" s="38">
        <v>1.4910330000000001</v>
      </c>
      <c r="EI860" s="38">
        <v>-8.9935600000000004E-2</v>
      </c>
      <c r="EJ860" s="38">
        <v>1.051455</v>
      </c>
      <c r="EK860" s="38">
        <v>0.95617669999999999</v>
      </c>
      <c r="EL860" s="38">
        <v>1.346414</v>
      </c>
      <c r="EM860" s="38">
        <v>0.16851830000000001</v>
      </c>
      <c r="EN860" s="38">
        <v>0.26547799999999999</v>
      </c>
      <c r="EO860" s="38">
        <v>-0.67703400000000002</v>
      </c>
      <c r="EP860" s="38">
        <v>-0.51322760000000001</v>
      </c>
      <c r="EQ860" s="38">
        <v>1.927745</v>
      </c>
      <c r="ER860" s="38">
        <v>1.2407330000000001</v>
      </c>
      <c r="ES860" s="38">
        <v>0.88634259999999998</v>
      </c>
      <c r="ET860" s="38">
        <v>1.37612</v>
      </c>
      <c r="EU860" s="38">
        <v>1.77976</v>
      </c>
      <c r="EV860" s="38">
        <v>1.0295829999999999</v>
      </c>
      <c r="EW860" s="38">
        <v>1.8798239999999999</v>
      </c>
      <c r="EX860" s="38">
        <v>1.9365030000000001</v>
      </c>
      <c r="EY860" s="38">
        <v>1.9442459999999999</v>
      </c>
      <c r="EZ860" s="38">
        <v>1.5819589999999999</v>
      </c>
      <c r="FA860" s="38">
        <v>0.91006620000000005</v>
      </c>
      <c r="FB860" s="38">
        <v>79.561520000000002</v>
      </c>
      <c r="FC860" s="38">
        <v>78.0197</v>
      </c>
      <c r="FD860" s="38">
        <v>75.567120000000003</v>
      </c>
      <c r="FE860" s="38">
        <v>73.627570000000006</v>
      </c>
      <c r="FF860" s="38">
        <v>72.469639999999998</v>
      </c>
      <c r="FG860" s="38">
        <v>71.830709999999996</v>
      </c>
      <c r="FH860" s="38">
        <v>72.422989999999999</v>
      </c>
      <c r="FI860" s="38">
        <v>76.163849999999996</v>
      </c>
      <c r="FJ860" s="38">
        <v>80.796180000000007</v>
      </c>
      <c r="FK860" s="38">
        <v>84.223730000000003</v>
      </c>
      <c r="FL860" s="38">
        <v>87.564179999999993</v>
      </c>
      <c r="FM860" s="38">
        <v>90.863050000000001</v>
      </c>
      <c r="FN860" s="38">
        <v>93.401179999999997</v>
      </c>
      <c r="FO860" s="38">
        <v>95.601820000000004</v>
      </c>
      <c r="FP860" s="38">
        <v>96.925210000000007</v>
      </c>
      <c r="FQ860" s="38">
        <v>98.198509999999999</v>
      </c>
      <c r="FR860" s="38">
        <v>98.522459999999995</v>
      </c>
      <c r="FS860" s="38">
        <v>98.298810000000003</v>
      </c>
      <c r="FT860" s="38">
        <v>97.046440000000004</v>
      </c>
      <c r="FU860" s="38">
        <v>95.258099999999999</v>
      </c>
      <c r="FV860" s="38">
        <v>92.401759999999996</v>
      </c>
      <c r="FW860">
        <v>89.837940000000003</v>
      </c>
      <c r="FX860">
        <v>86.988939999999999</v>
      </c>
      <c r="FY860">
        <v>84.206410000000005</v>
      </c>
      <c r="FZ860">
        <v>0.92166809999999999</v>
      </c>
      <c r="GA860">
        <v>7.3695550000000001</v>
      </c>
      <c r="GB860">
        <v>1</v>
      </c>
    </row>
    <row r="861" spans="1:184" x14ac:dyDescent="0.3">
      <c r="A861" t="s">
        <v>280</v>
      </c>
      <c r="B861" t="s">
        <v>1</v>
      </c>
      <c r="C861" t="s">
        <v>1</v>
      </c>
      <c r="D861" t="s">
        <v>1</v>
      </c>
      <c r="E861" t="s">
        <v>1</v>
      </c>
      <c r="F861" t="s">
        <v>1</v>
      </c>
      <c r="G861" t="s">
        <v>1</v>
      </c>
      <c r="H861" s="40" t="s">
        <v>1</v>
      </c>
      <c r="I861" s="18" t="s">
        <v>1</v>
      </c>
      <c r="J861" s="38" t="s">
        <v>1</v>
      </c>
      <c r="K861" s="18">
        <v>44739</v>
      </c>
      <c r="L861" s="38">
        <v>1516</v>
      </c>
      <c r="M861" s="38">
        <v>1516</v>
      </c>
      <c r="N861" s="38">
        <v>170.4545</v>
      </c>
      <c r="O861" s="38">
        <v>168.84100000000001</v>
      </c>
      <c r="P861" s="38">
        <v>167.3973</v>
      </c>
      <c r="Q861" s="38">
        <v>168.29050000000001</v>
      </c>
      <c r="R861" s="38">
        <v>175.05289999999999</v>
      </c>
      <c r="S861" s="38">
        <v>186.63579999999999</v>
      </c>
      <c r="T861" s="38">
        <v>205.32689999999999</v>
      </c>
      <c r="U861" s="38">
        <v>221.48650000000001</v>
      </c>
      <c r="V861" s="38">
        <v>230.83090000000001</v>
      </c>
      <c r="W861" s="38">
        <v>235.9786</v>
      </c>
      <c r="X861" s="38">
        <v>240.6627</v>
      </c>
      <c r="Y861" s="38">
        <v>244.83070000000001</v>
      </c>
      <c r="Z861" s="38">
        <v>247.06280000000001</v>
      </c>
      <c r="AA861" s="38">
        <v>250.09030000000001</v>
      </c>
      <c r="AB861" s="38">
        <v>248.50640000000001</v>
      </c>
      <c r="AC861" s="38">
        <v>244.18440000000001</v>
      </c>
      <c r="AD861" s="38">
        <v>237.55940000000001</v>
      </c>
      <c r="AE861" s="38">
        <v>231.6283</v>
      </c>
      <c r="AF861" s="38">
        <v>226.92259999999999</v>
      </c>
      <c r="AG861" s="38">
        <v>223.7938</v>
      </c>
      <c r="AH861" s="38">
        <v>220.7535</v>
      </c>
      <c r="AI861" s="38">
        <v>216.97559999999999</v>
      </c>
      <c r="AJ861" s="38">
        <v>210.75370000000001</v>
      </c>
      <c r="AK861" s="38">
        <v>204.8459</v>
      </c>
      <c r="AL861" s="38">
        <v>-1.391572</v>
      </c>
      <c r="AM861" s="38">
        <v>-0.58060940000000005</v>
      </c>
      <c r="AN861" s="38">
        <v>-0.26074599999999998</v>
      </c>
      <c r="AO861" s="38">
        <v>0.32169350000000002</v>
      </c>
      <c r="AP861" s="38">
        <v>-0.53937489999999999</v>
      </c>
      <c r="AQ861" s="38">
        <v>-1.0439750000000001</v>
      </c>
      <c r="AR861" s="38">
        <v>0.41028019999999998</v>
      </c>
      <c r="AS861" s="38">
        <v>0.46697929999999999</v>
      </c>
      <c r="AT861" s="38">
        <v>-2.2134900000000002</v>
      </c>
      <c r="AU861" s="38">
        <v>-3.2438579999999999</v>
      </c>
      <c r="AV861" s="38">
        <v>-3.653788</v>
      </c>
      <c r="AW861" s="38">
        <v>-1.766159</v>
      </c>
      <c r="AX861" s="38">
        <v>-1.6516919999999999</v>
      </c>
      <c r="AY861" s="38">
        <v>0.2463436</v>
      </c>
      <c r="AZ861" s="38">
        <v>3.2112259999999999</v>
      </c>
      <c r="BA861" s="38">
        <v>2.8577379999999999</v>
      </c>
      <c r="BB861" s="38">
        <v>4.4857399999999998</v>
      </c>
      <c r="BC861" s="38">
        <v>5.3287740000000001</v>
      </c>
      <c r="BD861" s="38">
        <v>4.6039659999999998</v>
      </c>
      <c r="BE861" s="38">
        <v>3.2833199999999998</v>
      </c>
      <c r="BF861" s="38">
        <v>2.7436370000000001</v>
      </c>
      <c r="BG861" s="38">
        <v>0.3850615</v>
      </c>
      <c r="BH861" s="38">
        <v>-0.65094240000000003</v>
      </c>
      <c r="BI861" s="38">
        <v>-0.79327720000000002</v>
      </c>
      <c r="BJ861" s="38">
        <v>-0.94452230000000004</v>
      </c>
      <c r="BK861" s="38">
        <v>-9.8767499999999994E-2</v>
      </c>
      <c r="BL861" s="38">
        <v>0.20845749999999999</v>
      </c>
      <c r="BM861" s="38">
        <v>0.66835389999999995</v>
      </c>
      <c r="BN861" s="38">
        <v>-0.2247564</v>
      </c>
      <c r="BO861" s="38">
        <v>-0.68834430000000002</v>
      </c>
      <c r="BP861" s="38">
        <v>0.86888639999999995</v>
      </c>
      <c r="BQ861" s="38">
        <v>1.033906</v>
      </c>
      <c r="BR861" s="38">
        <v>-1.771981</v>
      </c>
      <c r="BS861" s="38">
        <v>-2.7733729999999999</v>
      </c>
      <c r="BT861" s="38">
        <v>-3.2810600000000001</v>
      </c>
      <c r="BU861" s="38">
        <v>-1.421233</v>
      </c>
      <c r="BV861" s="38">
        <v>-1.364074</v>
      </c>
      <c r="BW861" s="38">
        <v>0.52993009999999996</v>
      </c>
      <c r="BX861" s="38">
        <v>3.5490460000000001</v>
      </c>
      <c r="BY861" s="38">
        <v>3.2402039999999999</v>
      </c>
      <c r="BZ861" s="38">
        <v>4.9340210000000004</v>
      </c>
      <c r="CA861" s="38">
        <v>5.867737</v>
      </c>
      <c r="CB861" s="38">
        <v>5.3914390000000001</v>
      </c>
      <c r="CC861" s="38">
        <v>4.0991920000000004</v>
      </c>
      <c r="CD861" s="38">
        <v>3.508168</v>
      </c>
      <c r="CE861" s="38">
        <v>1.1214789999999999</v>
      </c>
      <c r="CF861" s="38">
        <v>0.13327049999999999</v>
      </c>
      <c r="CG861" s="38">
        <v>4.9334500000000003E-2</v>
      </c>
      <c r="CH861" s="38">
        <v>-0.6348973</v>
      </c>
      <c r="CI861" s="38">
        <v>0.23495469999999999</v>
      </c>
      <c r="CJ861" s="38">
        <v>0.53342650000000003</v>
      </c>
      <c r="CK861" s="38">
        <v>0.90844979999999997</v>
      </c>
      <c r="CL861" s="38">
        <v>-6.8526000000000004E-3</v>
      </c>
      <c r="CM861" s="38">
        <v>-0.44203589999999998</v>
      </c>
      <c r="CN861" s="38">
        <v>1.1865159999999999</v>
      </c>
      <c r="CO861" s="38">
        <v>1.426558</v>
      </c>
      <c r="CP861" s="38">
        <v>-1.4661930000000001</v>
      </c>
      <c r="CQ861" s="38">
        <v>-2.4475159999999998</v>
      </c>
      <c r="CR861" s="38">
        <v>-3.02291</v>
      </c>
      <c r="CS861" s="38">
        <v>-1.1823380000000001</v>
      </c>
      <c r="CT861" s="38">
        <v>-1.164871</v>
      </c>
      <c r="CU861" s="38">
        <v>0.72634129999999997</v>
      </c>
      <c r="CV861" s="38">
        <v>3.7830189999999999</v>
      </c>
      <c r="CW861" s="38">
        <v>3.5050979999999998</v>
      </c>
      <c r="CX861" s="38">
        <v>5.2445000000000004</v>
      </c>
      <c r="CY861" s="38">
        <v>6.2410209999999999</v>
      </c>
      <c r="CZ861" s="38">
        <v>5.9368400000000001</v>
      </c>
      <c r="DA861" s="38">
        <v>4.6642619999999999</v>
      </c>
      <c r="DB861" s="38">
        <v>4.0376789999999998</v>
      </c>
      <c r="DC861" s="38">
        <v>1.6315189999999999</v>
      </c>
      <c r="DD861" s="38">
        <v>0.67641410000000002</v>
      </c>
      <c r="DE861" s="38">
        <v>0.63292470000000001</v>
      </c>
      <c r="DF861" s="38">
        <v>-0.32527230000000001</v>
      </c>
      <c r="DG861" s="38">
        <v>0.56867690000000004</v>
      </c>
      <c r="DH861" s="38">
        <v>0.85839549999999998</v>
      </c>
      <c r="DI861" s="38">
        <v>1.1485460000000001</v>
      </c>
      <c r="DJ861" s="38">
        <v>0.2110513</v>
      </c>
      <c r="DK861" s="38">
        <v>-0.1957275</v>
      </c>
      <c r="DL861" s="38">
        <v>1.5041450000000001</v>
      </c>
      <c r="DM861" s="38">
        <v>1.81921</v>
      </c>
      <c r="DN861" s="38">
        <v>-1.160406</v>
      </c>
      <c r="DO861" s="38">
        <v>-2.1216590000000002</v>
      </c>
      <c r="DP861" s="38">
        <v>-2.7647599999999999</v>
      </c>
      <c r="DQ861" s="38">
        <v>-0.94344380000000005</v>
      </c>
      <c r="DR861" s="38">
        <v>-0.9656671</v>
      </c>
      <c r="DS861" s="38">
        <v>0.92275249999999998</v>
      </c>
      <c r="DT861" s="38">
        <v>4.0169930000000003</v>
      </c>
      <c r="DU861" s="38">
        <v>3.7699919999999998</v>
      </c>
      <c r="DV861" s="38">
        <v>5.5549790000000003</v>
      </c>
      <c r="DW861" s="38">
        <v>6.6143049999999999</v>
      </c>
      <c r="DX861" s="38">
        <v>6.4822410000000001</v>
      </c>
      <c r="DY861" s="38">
        <v>5.2293320000000003</v>
      </c>
      <c r="DZ861" s="38">
        <v>4.5671910000000002</v>
      </c>
      <c r="EA861" s="38">
        <v>2.141559</v>
      </c>
      <c r="EB861" s="38">
        <v>1.2195579999999999</v>
      </c>
      <c r="EC861" s="38">
        <v>1.216515</v>
      </c>
      <c r="ED861" s="38">
        <v>0.1217771</v>
      </c>
      <c r="EE861" s="38">
        <v>1.050519</v>
      </c>
      <c r="EF861" s="38">
        <v>1.327599</v>
      </c>
      <c r="EG861" s="38">
        <v>1.495206</v>
      </c>
      <c r="EH861" s="38">
        <v>0.52566979999999996</v>
      </c>
      <c r="EI861" s="38">
        <v>0.15990280000000001</v>
      </c>
      <c r="EJ861" s="38">
        <v>1.9627509999999999</v>
      </c>
      <c r="EK861" s="38">
        <v>2.3861370000000002</v>
      </c>
      <c r="EL861" s="38">
        <v>-0.71889689999999995</v>
      </c>
      <c r="EM861" s="38">
        <v>-1.6511739999999999</v>
      </c>
      <c r="EN861" s="38">
        <v>-2.3920319999999999</v>
      </c>
      <c r="EO861" s="38">
        <v>-0.59851779999999999</v>
      </c>
      <c r="EP861" s="38">
        <v>-0.67804889999999995</v>
      </c>
      <c r="EQ861" s="38">
        <v>1.2063390000000001</v>
      </c>
      <c r="ER861" s="38">
        <v>4.354813</v>
      </c>
      <c r="ES861" s="38">
        <v>4.1524570000000001</v>
      </c>
      <c r="ET861" s="38">
        <v>6.00326</v>
      </c>
      <c r="EU861" s="38">
        <v>7.1532669999999996</v>
      </c>
      <c r="EV861" s="38">
        <v>7.2697139999999996</v>
      </c>
      <c r="EW861" s="38">
        <v>6.045204</v>
      </c>
      <c r="EX861" s="38">
        <v>5.3317209999999999</v>
      </c>
      <c r="EY861" s="38">
        <v>2.8779759999999999</v>
      </c>
      <c r="EZ861" s="38">
        <v>2.003771</v>
      </c>
      <c r="FA861" s="38">
        <v>2.0591270000000002</v>
      </c>
      <c r="FB861" s="38">
        <v>78.577060000000003</v>
      </c>
      <c r="FC861" s="38">
        <v>76.754840000000002</v>
      </c>
      <c r="FD861" s="38">
        <v>74.780320000000003</v>
      </c>
      <c r="FE861" s="38">
        <v>72.954189999999997</v>
      </c>
      <c r="FF861" s="38">
        <v>71.784229999999994</v>
      </c>
      <c r="FG861" s="38">
        <v>70.367699999999999</v>
      </c>
      <c r="FH861" s="38">
        <v>70.426950000000005</v>
      </c>
      <c r="FI861" s="38">
        <v>73.433430000000001</v>
      </c>
      <c r="FJ861" s="38">
        <v>78.100459999999998</v>
      </c>
      <c r="FK861" s="38">
        <v>82.054349999999999</v>
      </c>
      <c r="FL861" s="38">
        <v>86.159220000000005</v>
      </c>
      <c r="FM861" s="38">
        <v>89.968729999999994</v>
      </c>
      <c r="FN861" s="38">
        <v>93.280349999999999</v>
      </c>
      <c r="FO861" s="38">
        <v>96.037040000000005</v>
      </c>
      <c r="FP861" s="38">
        <v>98.123639999999995</v>
      </c>
      <c r="FQ861" s="38">
        <v>99.636020000000002</v>
      </c>
      <c r="FR861" s="38">
        <v>99.81474</v>
      </c>
      <c r="FS861" s="38">
        <v>99.620850000000004</v>
      </c>
      <c r="FT861" s="38">
        <v>98.441630000000004</v>
      </c>
      <c r="FU861" s="38">
        <v>95.942769999999996</v>
      </c>
      <c r="FV861" s="38">
        <v>91.831310000000002</v>
      </c>
      <c r="FW861">
        <v>88.384050000000002</v>
      </c>
      <c r="FX861">
        <v>85.405240000000006</v>
      </c>
      <c r="FY861">
        <v>82.79186</v>
      </c>
      <c r="FZ861">
        <v>0.74888460000000001</v>
      </c>
      <c r="GA861">
        <v>6.1139970000000003</v>
      </c>
      <c r="GB861">
        <v>1</v>
      </c>
    </row>
    <row r="862" spans="1:184" x14ac:dyDescent="0.3">
      <c r="A862" t="s">
        <v>280</v>
      </c>
      <c r="B862" t="s">
        <v>1</v>
      </c>
      <c r="C862" t="s">
        <v>1</v>
      </c>
      <c r="D862" t="s">
        <v>1</v>
      </c>
      <c r="E862" t="s">
        <v>1</v>
      </c>
      <c r="F862" t="s">
        <v>1</v>
      </c>
      <c r="G862" t="s">
        <v>1</v>
      </c>
      <c r="H862" s="40" t="s">
        <v>1</v>
      </c>
      <c r="I862" s="18" t="s">
        <v>1</v>
      </c>
      <c r="J862" s="38" t="s">
        <v>1</v>
      </c>
      <c r="K862" s="18">
        <v>44753</v>
      </c>
      <c r="L862" s="38">
        <v>1503</v>
      </c>
      <c r="M862" s="38">
        <v>1503</v>
      </c>
      <c r="N862" s="38">
        <v>168.1293</v>
      </c>
      <c r="O862" s="38">
        <v>166.68879999999999</v>
      </c>
      <c r="P862" s="38">
        <v>165.4084</v>
      </c>
      <c r="Q862" s="38">
        <v>167.0198</v>
      </c>
      <c r="R862" s="38">
        <v>173.91210000000001</v>
      </c>
      <c r="S862" s="38">
        <v>184.79509999999999</v>
      </c>
      <c r="T862" s="38">
        <v>203.78749999999999</v>
      </c>
      <c r="U862" s="38">
        <v>221.3561</v>
      </c>
      <c r="V862" s="38">
        <v>230.9915</v>
      </c>
      <c r="W862" s="38">
        <v>237.03200000000001</v>
      </c>
      <c r="X862" s="38">
        <v>241.8886</v>
      </c>
      <c r="Y862" s="38">
        <v>246.20169999999999</v>
      </c>
      <c r="Z862" s="38">
        <v>247.69589999999999</v>
      </c>
      <c r="AA862" s="38">
        <v>252.1831</v>
      </c>
      <c r="AB862" s="38">
        <v>249.65610000000001</v>
      </c>
      <c r="AC862" s="38">
        <v>244.64359999999999</v>
      </c>
      <c r="AD862" s="38">
        <v>237.4923</v>
      </c>
      <c r="AE862" s="38">
        <v>230.44579999999999</v>
      </c>
      <c r="AF862" s="38">
        <v>224.89080000000001</v>
      </c>
      <c r="AG862" s="38">
        <v>221.755</v>
      </c>
      <c r="AH862" s="38">
        <v>219.52510000000001</v>
      </c>
      <c r="AI862" s="38">
        <v>216.44890000000001</v>
      </c>
      <c r="AJ862" s="38">
        <v>211.2499</v>
      </c>
      <c r="AK862" s="38">
        <v>204.87950000000001</v>
      </c>
      <c r="AL862" s="38">
        <v>-1.1225000000000001</v>
      </c>
      <c r="AM862" s="38">
        <v>-0.86534960000000005</v>
      </c>
      <c r="AN862" s="38">
        <v>-0.50987199999999999</v>
      </c>
      <c r="AO862" s="38">
        <v>-0.5604403</v>
      </c>
      <c r="AP862" s="38">
        <v>-0.29202699999999998</v>
      </c>
      <c r="AQ862" s="38">
        <v>-0.710866</v>
      </c>
      <c r="AR862" s="38">
        <v>-0.39613110000000001</v>
      </c>
      <c r="AS862" s="38">
        <v>-0.84685909999999998</v>
      </c>
      <c r="AT862" s="38">
        <v>-0.96451830000000005</v>
      </c>
      <c r="AU862" s="38">
        <v>-2.2048139999999998</v>
      </c>
      <c r="AV862" s="38">
        <v>-1.439818</v>
      </c>
      <c r="AW862" s="38">
        <v>-2.2448790000000001</v>
      </c>
      <c r="AX862" s="38">
        <v>-0.976827</v>
      </c>
      <c r="AY862" s="38">
        <v>0.82175940000000003</v>
      </c>
      <c r="AZ862" s="38">
        <v>0.11118219999999999</v>
      </c>
      <c r="BA862" s="38">
        <v>-6.6271899999999995E-2</v>
      </c>
      <c r="BB862" s="38">
        <v>1.976559</v>
      </c>
      <c r="BC862" s="38">
        <v>1.3299319999999999</v>
      </c>
      <c r="BD862" s="38">
        <v>9.5336799999999999E-2</v>
      </c>
      <c r="BE862" s="38">
        <v>-0.68101909999999999</v>
      </c>
      <c r="BF862" s="38">
        <v>-1.8045910000000001</v>
      </c>
      <c r="BG862" s="38">
        <v>-3.240056</v>
      </c>
      <c r="BH862" s="38">
        <v>-2.7738529999999999</v>
      </c>
      <c r="BI862" s="38">
        <v>-3.0266199999999999</v>
      </c>
      <c r="BJ862" s="38">
        <v>-0.58275410000000005</v>
      </c>
      <c r="BK862" s="38">
        <v>-0.363043</v>
      </c>
      <c r="BL862" s="38">
        <v>-1.69751E-2</v>
      </c>
      <c r="BM862" s="38">
        <v>-0.16231190000000001</v>
      </c>
      <c r="BN862" s="38">
        <v>2.7688000000000001E-2</v>
      </c>
      <c r="BO862" s="38">
        <v>-0.30708819999999998</v>
      </c>
      <c r="BP862" s="38">
        <v>0.1527414</v>
      </c>
      <c r="BQ862" s="38">
        <v>-0.2353488</v>
      </c>
      <c r="BR862" s="38">
        <v>-0.45742440000000001</v>
      </c>
      <c r="BS862" s="38">
        <v>-1.628892</v>
      </c>
      <c r="BT862" s="38">
        <v>-1.0014810000000001</v>
      </c>
      <c r="BU862" s="38">
        <v>-1.869594</v>
      </c>
      <c r="BV862" s="38">
        <v>-0.7102619</v>
      </c>
      <c r="BW862" s="38">
        <v>1.142336</v>
      </c>
      <c r="BX862" s="38">
        <v>0.55778570000000005</v>
      </c>
      <c r="BY862" s="38">
        <v>0.42567280000000002</v>
      </c>
      <c r="BZ862" s="38">
        <v>2.5498180000000001</v>
      </c>
      <c r="CA862" s="38">
        <v>1.984127</v>
      </c>
      <c r="CB862" s="38">
        <v>1.0033620000000001</v>
      </c>
      <c r="CC862" s="38">
        <v>0.24770500000000001</v>
      </c>
      <c r="CD862" s="38">
        <v>-0.96695520000000001</v>
      </c>
      <c r="CE862" s="38">
        <v>-2.4198780000000002</v>
      </c>
      <c r="CF862" s="38">
        <v>-1.80118</v>
      </c>
      <c r="CG862" s="38">
        <v>-2.001646</v>
      </c>
      <c r="CH862" s="38">
        <v>-0.208928</v>
      </c>
      <c r="CI862" s="38">
        <v>-1.51469E-2</v>
      </c>
      <c r="CJ862" s="38">
        <v>0.32440390000000002</v>
      </c>
      <c r="CK862" s="38">
        <v>0.11343060000000001</v>
      </c>
      <c r="CL862" s="38">
        <v>0.2491217</v>
      </c>
      <c r="CM862" s="38">
        <v>-2.74329E-2</v>
      </c>
      <c r="CN862" s="38">
        <v>0.5328889</v>
      </c>
      <c r="CO862" s="38">
        <v>0.1881815</v>
      </c>
      <c r="CP862" s="38">
        <v>-0.1062128</v>
      </c>
      <c r="CQ862" s="38">
        <v>-1.23001</v>
      </c>
      <c r="CR862" s="38">
        <v>-0.69789060000000003</v>
      </c>
      <c r="CS862" s="38">
        <v>-1.6096729999999999</v>
      </c>
      <c r="CT862" s="38">
        <v>-0.52563970000000004</v>
      </c>
      <c r="CU862" s="38">
        <v>1.3643670000000001</v>
      </c>
      <c r="CV862" s="38">
        <v>0.86710200000000004</v>
      </c>
      <c r="CW862" s="38">
        <v>0.76639230000000003</v>
      </c>
      <c r="CX862" s="38">
        <v>2.9468549999999998</v>
      </c>
      <c r="CY862" s="38">
        <v>2.4372210000000001</v>
      </c>
      <c r="CZ862" s="38">
        <v>1.632258</v>
      </c>
      <c r="DA862" s="38">
        <v>0.89093639999999996</v>
      </c>
      <c r="DB862" s="38">
        <v>-0.38681110000000002</v>
      </c>
      <c r="DC862" s="38">
        <v>-1.851826</v>
      </c>
      <c r="DD862" s="38">
        <v>-1.12751</v>
      </c>
      <c r="DE862" s="38">
        <v>-1.291752</v>
      </c>
      <c r="DF862" s="38">
        <v>0.16489809999999999</v>
      </c>
      <c r="DG862" s="38">
        <v>0.33274920000000002</v>
      </c>
      <c r="DH862" s="38">
        <v>0.66578280000000001</v>
      </c>
      <c r="DI862" s="38">
        <v>0.38917309999999999</v>
      </c>
      <c r="DJ862" s="38">
        <v>0.47055530000000001</v>
      </c>
      <c r="DK862" s="38">
        <v>0.25222240000000001</v>
      </c>
      <c r="DL862" s="38">
        <v>0.91303630000000002</v>
      </c>
      <c r="DM862" s="38">
        <v>0.61171169999999997</v>
      </c>
      <c r="DN862" s="38">
        <v>0.24499889999999999</v>
      </c>
      <c r="DO862" s="38">
        <v>-0.83112819999999998</v>
      </c>
      <c r="DP862" s="38">
        <v>-0.39429999999999998</v>
      </c>
      <c r="DQ862" s="38">
        <v>-1.3497520000000001</v>
      </c>
      <c r="DR862" s="38">
        <v>-0.34101740000000003</v>
      </c>
      <c r="DS862" s="38">
        <v>1.586398</v>
      </c>
      <c r="DT862" s="38">
        <v>1.176418</v>
      </c>
      <c r="DU862" s="38">
        <v>1.1071120000000001</v>
      </c>
      <c r="DV862" s="38">
        <v>3.343893</v>
      </c>
      <c r="DW862" s="38">
        <v>2.8903150000000002</v>
      </c>
      <c r="DX862" s="38">
        <v>2.2611530000000002</v>
      </c>
      <c r="DY862" s="38">
        <v>1.534168</v>
      </c>
      <c r="DZ862" s="38">
        <v>0.19333310000000001</v>
      </c>
      <c r="EA862" s="38">
        <v>-1.2837730000000001</v>
      </c>
      <c r="EB862" s="38">
        <v>-0.45383970000000001</v>
      </c>
      <c r="EC862" s="38">
        <v>-0.58185799999999999</v>
      </c>
      <c r="ED862" s="38">
        <v>0.70464360000000004</v>
      </c>
      <c r="EE862" s="38">
        <v>0.83505580000000001</v>
      </c>
      <c r="EF862" s="38">
        <v>1.1586799999999999</v>
      </c>
      <c r="EG862" s="38">
        <v>0.78730149999999999</v>
      </c>
      <c r="EH862" s="38">
        <v>0.79027029999999998</v>
      </c>
      <c r="EI862" s="38">
        <v>0.65600029999999998</v>
      </c>
      <c r="EJ862" s="38">
        <v>1.4619089999999999</v>
      </c>
      <c r="EK862" s="38">
        <v>1.223222</v>
      </c>
      <c r="EL862" s="38">
        <v>0.75209280000000001</v>
      </c>
      <c r="EM862" s="38">
        <v>-0.2552063</v>
      </c>
      <c r="EN862" s="38">
        <v>4.4036800000000001E-2</v>
      </c>
      <c r="EO862" s="38">
        <v>-0.97446710000000003</v>
      </c>
      <c r="EP862" s="38">
        <v>-7.4452299999999999E-2</v>
      </c>
      <c r="EQ862" s="38">
        <v>1.9069750000000001</v>
      </c>
      <c r="ER862" s="38">
        <v>1.623022</v>
      </c>
      <c r="ES862" s="38">
        <v>1.599056</v>
      </c>
      <c r="ET862" s="38">
        <v>3.9171520000000002</v>
      </c>
      <c r="EU862" s="38">
        <v>3.5445099999999998</v>
      </c>
      <c r="EV862" s="38">
        <v>3.1691790000000002</v>
      </c>
      <c r="EW862" s="38">
        <v>2.4628920000000001</v>
      </c>
      <c r="EX862" s="38">
        <v>1.030969</v>
      </c>
      <c r="EY862" s="38">
        <v>-0.4635956</v>
      </c>
      <c r="EZ862" s="38">
        <v>0.51883310000000005</v>
      </c>
      <c r="FA862" s="38">
        <v>0.44311620000000002</v>
      </c>
      <c r="FB862" s="38">
        <v>79.452479999999994</v>
      </c>
      <c r="FC862" s="38">
        <v>78.113230000000001</v>
      </c>
      <c r="FD862" s="38">
        <v>77.074330000000003</v>
      </c>
      <c r="FE862" s="38">
        <v>75.579089999999994</v>
      </c>
      <c r="FF862" s="38">
        <v>73.272419999999997</v>
      </c>
      <c r="FG862" s="38">
        <v>72.517880000000005</v>
      </c>
      <c r="FH862" s="38">
        <v>72.158029999999997</v>
      </c>
      <c r="FI862" s="38">
        <v>74.890709999999999</v>
      </c>
      <c r="FJ862" s="38">
        <v>78.979569999999995</v>
      </c>
      <c r="FK862" s="38">
        <v>83.613609999999994</v>
      </c>
      <c r="FL862" s="38">
        <v>87.453850000000003</v>
      </c>
      <c r="FM862" s="38">
        <v>90.799390000000002</v>
      </c>
      <c r="FN862" s="38">
        <v>93.793620000000004</v>
      </c>
      <c r="FO862" s="38">
        <v>96.007840000000002</v>
      </c>
      <c r="FP862" s="38">
        <v>97.668310000000005</v>
      </c>
      <c r="FQ862" s="38">
        <v>99.337130000000002</v>
      </c>
      <c r="FR862" s="38">
        <v>99.992279999999994</v>
      </c>
      <c r="FS862" s="38">
        <v>99.605590000000007</v>
      </c>
      <c r="FT862" s="38">
        <v>98.624049999999997</v>
      </c>
      <c r="FU862" s="38">
        <v>96.384500000000003</v>
      </c>
      <c r="FV862" s="38">
        <v>93.035030000000006</v>
      </c>
      <c r="FW862">
        <v>89.758930000000007</v>
      </c>
      <c r="FX862">
        <v>87.357399999999998</v>
      </c>
      <c r="FY862">
        <v>84.22054</v>
      </c>
      <c r="FZ862">
        <v>0.90183780000000002</v>
      </c>
      <c r="GA862">
        <v>7.5966509999999996</v>
      </c>
      <c r="GB862">
        <v>1</v>
      </c>
    </row>
    <row r="863" spans="1:184" x14ac:dyDescent="0.3">
      <c r="A863" t="s">
        <v>280</v>
      </c>
      <c r="B863" t="s">
        <v>1</v>
      </c>
      <c r="C863" t="s">
        <v>1</v>
      </c>
      <c r="D863" t="s">
        <v>1</v>
      </c>
      <c r="E863" t="s">
        <v>1</v>
      </c>
      <c r="F863" t="s">
        <v>1</v>
      </c>
      <c r="G863" t="s">
        <v>1</v>
      </c>
      <c r="H863" s="40" t="s">
        <v>1</v>
      </c>
      <c r="I863" s="18" t="s">
        <v>1</v>
      </c>
      <c r="J863" s="38" t="s">
        <v>1</v>
      </c>
      <c r="K863" s="18">
        <v>44760</v>
      </c>
      <c r="L863" s="38">
        <v>1503</v>
      </c>
      <c r="M863" s="38">
        <v>1503</v>
      </c>
      <c r="N863" s="38">
        <v>173.2758</v>
      </c>
      <c r="O863" s="38">
        <v>171.4401</v>
      </c>
      <c r="P863" s="38">
        <v>169.53579999999999</v>
      </c>
      <c r="Q863" s="38">
        <v>170.75129999999999</v>
      </c>
      <c r="R863" s="38">
        <v>177.4246</v>
      </c>
      <c r="S863" s="38">
        <v>188.7637</v>
      </c>
      <c r="T863" s="38">
        <v>209.24539999999999</v>
      </c>
      <c r="U863" s="38">
        <v>225.79830000000001</v>
      </c>
      <c r="V863" s="38">
        <v>235.50890000000001</v>
      </c>
      <c r="W863" s="38">
        <v>240.46600000000001</v>
      </c>
      <c r="X863" s="38">
        <v>245.42840000000001</v>
      </c>
      <c r="Y863" s="38">
        <v>249.511</v>
      </c>
      <c r="Z863" s="38">
        <v>250.87459999999999</v>
      </c>
      <c r="AA863" s="38">
        <v>255.07749999999999</v>
      </c>
      <c r="AB863" s="38">
        <v>252.88720000000001</v>
      </c>
      <c r="AC863" s="38">
        <v>247.7038</v>
      </c>
      <c r="AD863" s="38">
        <v>240.36199999999999</v>
      </c>
      <c r="AE863" s="38">
        <v>232.9666</v>
      </c>
      <c r="AF863" s="38">
        <v>227.9323</v>
      </c>
      <c r="AG863" s="38">
        <v>223.90719999999999</v>
      </c>
      <c r="AH863" s="38">
        <v>220.73650000000001</v>
      </c>
      <c r="AI863" s="38">
        <v>217.9349</v>
      </c>
      <c r="AJ863" s="38">
        <v>212.422</v>
      </c>
      <c r="AK863" s="38">
        <v>206.108</v>
      </c>
      <c r="AL863" s="38">
        <v>-0.71717379999999997</v>
      </c>
      <c r="AM863" s="38">
        <v>-8.7857599999999994E-2</v>
      </c>
      <c r="AN863" s="38">
        <v>-1.1396329999999999</v>
      </c>
      <c r="AO863" s="38">
        <v>-0.60539719999999997</v>
      </c>
      <c r="AP863" s="38">
        <v>-1.580857</v>
      </c>
      <c r="AQ863" s="38">
        <v>-2.944661</v>
      </c>
      <c r="AR863" s="38">
        <v>8.1251299999999999E-2</v>
      </c>
      <c r="AS863" s="38">
        <v>-0.32223249999999998</v>
      </c>
      <c r="AT863" s="38">
        <v>-0.16705519999999999</v>
      </c>
      <c r="AU863" s="38">
        <v>-0.95833380000000001</v>
      </c>
      <c r="AV863" s="38">
        <v>-1.5690839999999999</v>
      </c>
      <c r="AW863" s="38">
        <v>-2.5484490000000002</v>
      </c>
      <c r="AX863" s="38">
        <v>-2.4714010000000002</v>
      </c>
      <c r="AY863" s="38">
        <v>1.209214</v>
      </c>
      <c r="AZ863" s="38">
        <v>0.2838311</v>
      </c>
      <c r="BA863" s="38">
        <v>0.23135910000000001</v>
      </c>
      <c r="BB863" s="38">
        <v>1.129813</v>
      </c>
      <c r="BC863" s="38">
        <v>7.7435999999999998E-3</v>
      </c>
      <c r="BD863" s="38">
        <v>-4.5123099999999999E-2</v>
      </c>
      <c r="BE863" s="38">
        <v>6.7355600000000002E-2</v>
      </c>
      <c r="BF863" s="38">
        <v>-1.454283</v>
      </c>
      <c r="BG863" s="38">
        <v>-2.8298410000000001</v>
      </c>
      <c r="BH863" s="38">
        <v>-2.2022680000000001</v>
      </c>
      <c r="BI863" s="38">
        <v>-3.3765930000000002</v>
      </c>
      <c r="BJ863" s="38">
        <v>-0.2104953</v>
      </c>
      <c r="BK863" s="38">
        <v>0.39773180000000002</v>
      </c>
      <c r="BL863" s="38">
        <v>-0.67864829999999998</v>
      </c>
      <c r="BM863" s="38">
        <v>-0.21484500000000001</v>
      </c>
      <c r="BN863" s="38">
        <v>-1.239444</v>
      </c>
      <c r="BO863" s="38">
        <v>-2.5280710000000002</v>
      </c>
      <c r="BP863" s="38">
        <v>0.76700400000000002</v>
      </c>
      <c r="BQ863" s="38">
        <v>0.35401169999999998</v>
      </c>
      <c r="BR863" s="38">
        <v>0.42693910000000002</v>
      </c>
      <c r="BS863" s="38">
        <v>-0.3623403</v>
      </c>
      <c r="BT863" s="38">
        <v>-1.150361</v>
      </c>
      <c r="BU863" s="38">
        <v>-2.1903220000000001</v>
      </c>
      <c r="BV863" s="38">
        <v>-2.1446200000000002</v>
      </c>
      <c r="BW863" s="38">
        <v>1.574481</v>
      </c>
      <c r="BX863" s="38">
        <v>0.77645649999999999</v>
      </c>
      <c r="BY863" s="38">
        <v>0.81323400000000001</v>
      </c>
      <c r="BZ863" s="38">
        <v>1.8036099999999999</v>
      </c>
      <c r="CA863" s="38">
        <v>0.79517309999999997</v>
      </c>
      <c r="CB863" s="38">
        <v>0.87231590000000003</v>
      </c>
      <c r="CC863" s="38">
        <v>0.99606170000000005</v>
      </c>
      <c r="CD863" s="38">
        <v>-0.60220269999999998</v>
      </c>
      <c r="CE863" s="38">
        <v>-1.962286</v>
      </c>
      <c r="CF863" s="38">
        <v>-1.271515</v>
      </c>
      <c r="CG863" s="38">
        <v>-2.3907219999999998</v>
      </c>
      <c r="CH863" s="38">
        <v>0.14042879999999999</v>
      </c>
      <c r="CI863" s="38">
        <v>0.73404959999999997</v>
      </c>
      <c r="CJ863" s="38">
        <v>-0.35937180000000002</v>
      </c>
      <c r="CK863" s="38">
        <v>5.5650199999999997E-2</v>
      </c>
      <c r="CL863" s="38">
        <v>-1.002982</v>
      </c>
      <c r="CM863" s="38">
        <v>-2.2395420000000001</v>
      </c>
      <c r="CN863" s="38">
        <v>1.241954</v>
      </c>
      <c r="CO863" s="38">
        <v>0.82237649999999995</v>
      </c>
      <c r="CP863" s="38">
        <v>0.83833780000000002</v>
      </c>
      <c r="CQ863" s="38">
        <v>5.0443000000000002E-2</v>
      </c>
      <c r="CR863" s="38">
        <v>-0.86035510000000004</v>
      </c>
      <c r="CS863" s="38">
        <v>-1.9422839999999999</v>
      </c>
      <c r="CT863" s="38">
        <v>-1.918293</v>
      </c>
      <c r="CU863" s="38">
        <v>1.827464</v>
      </c>
      <c r="CV863" s="38">
        <v>1.1176470000000001</v>
      </c>
      <c r="CW863" s="38">
        <v>1.2162390000000001</v>
      </c>
      <c r="CX863" s="38">
        <v>2.2702800000000001</v>
      </c>
      <c r="CY863" s="38">
        <v>1.340544</v>
      </c>
      <c r="CZ863" s="38">
        <v>1.5077309999999999</v>
      </c>
      <c r="DA863" s="38">
        <v>1.639281</v>
      </c>
      <c r="DB863" s="38">
        <v>-1.20541E-2</v>
      </c>
      <c r="DC863" s="38">
        <v>-1.3614200000000001</v>
      </c>
      <c r="DD863" s="38">
        <v>-0.6268783</v>
      </c>
      <c r="DE863" s="38">
        <v>-1.70791</v>
      </c>
      <c r="DF863" s="38">
        <v>0.49135279999999998</v>
      </c>
      <c r="DG863" s="38">
        <v>1.0703670000000001</v>
      </c>
      <c r="DH863" s="38">
        <v>-4.00953E-2</v>
      </c>
      <c r="DI863" s="38">
        <v>0.32614539999999997</v>
      </c>
      <c r="DJ863" s="38">
        <v>-0.76652019999999998</v>
      </c>
      <c r="DK863" s="38">
        <v>-1.951012</v>
      </c>
      <c r="DL863" s="38">
        <v>1.716904</v>
      </c>
      <c r="DM863" s="38">
        <v>1.2907409999999999</v>
      </c>
      <c r="DN863" s="38">
        <v>1.249736</v>
      </c>
      <c r="DO863" s="38">
        <v>0.46322629999999998</v>
      </c>
      <c r="DP863" s="38">
        <v>-0.57034899999999999</v>
      </c>
      <c r="DQ863" s="38">
        <v>-1.6942459999999999</v>
      </c>
      <c r="DR863" s="38">
        <v>-1.6919649999999999</v>
      </c>
      <c r="DS863" s="38">
        <v>2.0804459999999998</v>
      </c>
      <c r="DT863" s="38">
        <v>1.4588380000000001</v>
      </c>
      <c r="DU863" s="38">
        <v>1.6192439999999999</v>
      </c>
      <c r="DV863" s="38">
        <v>2.7369500000000002</v>
      </c>
      <c r="DW863" s="38">
        <v>1.8859159999999999</v>
      </c>
      <c r="DX863" s="38">
        <v>2.1431469999999999</v>
      </c>
      <c r="DY863" s="38">
        <v>2.2825000000000002</v>
      </c>
      <c r="DZ863" s="38">
        <v>0.57809449999999996</v>
      </c>
      <c r="EA863" s="38">
        <v>-0.76055379999999995</v>
      </c>
      <c r="EB863" s="38">
        <v>1.77585E-2</v>
      </c>
      <c r="EC863" s="38">
        <v>-1.0250980000000001</v>
      </c>
      <c r="ED863" s="38">
        <v>0.99803140000000001</v>
      </c>
      <c r="EE863" s="38">
        <v>1.555957</v>
      </c>
      <c r="EF863" s="38">
        <v>0.42088930000000002</v>
      </c>
      <c r="EG863" s="38">
        <v>0.71669749999999999</v>
      </c>
      <c r="EH863" s="38">
        <v>-0.42510710000000002</v>
      </c>
      <c r="EI863" s="38">
        <v>-1.534422</v>
      </c>
      <c r="EJ863" s="38">
        <v>2.402657</v>
      </c>
      <c r="EK863" s="38">
        <v>1.9669859999999999</v>
      </c>
      <c r="EL863" s="38">
        <v>1.843731</v>
      </c>
      <c r="EM863" s="38">
        <v>1.0592200000000001</v>
      </c>
      <c r="EN863" s="38">
        <v>-0.15162629999999999</v>
      </c>
      <c r="EO863" s="38">
        <v>-1.3361179999999999</v>
      </c>
      <c r="EP863" s="38">
        <v>-1.365184</v>
      </c>
      <c r="EQ863" s="38">
        <v>2.445713</v>
      </c>
      <c r="ER863" s="38">
        <v>1.9514640000000001</v>
      </c>
      <c r="ES863" s="38">
        <v>2.2011180000000001</v>
      </c>
      <c r="ET863" s="38">
        <v>3.4107470000000002</v>
      </c>
      <c r="EU863" s="38">
        <v>2.6733449999999999</v>
      </c>
      <c r="EV863" s="38">
        <v>3.0605859999999998</v>
      </c>
      <c r="EW863" s="38">
        <v>3.2112059999999998</v>
      </c>
      <c r="EX863" s="38">
        <v>1.430175</v>
      </c>
      <c r="EY863" s="38">
        <v>0.1070014</v>
      </c>
      <c r="EZ863" s="38">
        <v>0.94851169999999996</v>
      </c>
      <c r="FA863" s="38">
        <v>-3.9226700000000003E-2</v>
      </c>
      <c r="FB863" s="38">
        <v>82.46705</v>
      </c>
      <c r="FC863" s="38">
        <v>81.71275</v>
      </c>
      <c r="FD863" s="38">
        <v>80.297190000000001</v>
      </c>
      <c r="FE863" s="38">
        <v>78.66968</v>
      </c>
      <c r="FF863" s="38">
        <v>77.382400000000004</v>
      </c>
      <c r="FG863" s="38">
        <v>76.192580000000007</v>
      </c>
      <c r="FH863" s="38">
        <v>76.108959999999996</v>
      </c>
      <c r="FI863" s="38">
        <v>77.685400000000001</v>
      </c>
      <c r="FJ863" s="38">
        <v>79.882769999999994</v>
      </c>
      <c r="FK863" s="38">
        <v>83.581199999999995</v>
      </c>
      <c r="FL863" s="38">
        <v>88.043660000000003</v>
      </c>
      <c r="FM863" s="38">
        <v>92.396699999999996</v>
      </c>
      <c r="FN863" s="38">
        <v>93.111980000000003</v>
      </c>
      <c r="FO863" s="38">
        <v>95.270560000000003</v>
      </c>
      <c r="FP863" s="38">
        <v>97.692130000000006</v>
      </c>
      <c r="FQ863" s="38">
        <v>98.672780000000003</v>
      </c>
      <c r="FR863" s="38">
        <v>98.774320000000003</v>
      </c>
      <c r="FS863" s="38">
        <v>97.883269999999996</v>
      </c>
      <c r="FT863" s="38">
        <v>96.463070000000002</v>
      </c>
      <c r="FU863" s="38">
        <v>93.560169999999999</v>
      </c>
      <c r="FV863" s="38">
        <v>90.488780000000006</v>
      </c>
      <c r="FW863">
        <v>88.280850000000001</v>
      </c>
      <c r="FX863">
        <v>85.70881</v>
      </c>
      <c r="FY863">
        <v>82.568119999999993</v>
      </c>
      <c r="FZ863">
        <v>0.95430780000000004</v>
      </c>
      <c r="GA863">
        <v>7.7379020000000001</v>
      </c>
      <c r="GB863">
        <v>1</v>
      </c>
    </row>
    <row r="864" spans="1:184" x14ac:dyDescent="0.3">
      <c r="A864" t="s">
        <v>280</v>
      </c>
      <c r="B864" t="s">
        <v>1</v>
      </c>
      <c r="C864" t="s">
        <v>1</v>
      </c>
      <c r="D864" t="s">
        <v>1</v>
      </c>
      <c r="E864" t="s">
        <v>1</v>
      </c>
      <c r="F864" t="s">
        <v>1</v>
      </c>
      <c r="G864" t="s">
        <v>1</v>
      </c>
      <c r="H864" s="40" t="s">
        <v>1</v>
      </c>
      <c r="I864" s="18" t="s">
        <v>1</v>
      </c>
      <c r="J864" s="38" t="s">
        <v>1</v>
      </c>
      <c r="K864" s="18">
        <v>44763</v>
      </c>
      <c r="L864" s="38">
        <v>1500</v>
      </c>
      <c r="M864" s="38">
        <v>1500</v>
      </c>
      <c r="N864" s="38">
        <v>196.83029999999999</v>
      </c>
      <c r="O864" s="38">
        <v>193.38740000000001</v>
      </c>
      <c r="P864" s="38">
        <v>190.87780000000001</v>
      </c>
      <c r="Q864" s="38">
        <v>190.3965</v>
      </c>
      <c r="R864" s="38">
        <v>195.03540000000001</v>
      </c>
      <c r="S864" s="38">
        <v>204.24039999999999</v>
      </c>
      <c r="T864" s="38">
        <v>217.25729999999999</v>
      </c>
      <c r="U864" s="38">
        <v>226.5635</v>
      </c>
      <c r="V864" s="38">
        <v>232.36250000000001</v>
      </c>
      <c r="W864" s="38">
        <v>237.00149999999999</v>
      </c>
      <c r="X864" s="38">
        <v>239.8723</v>
      </c>
      <c r="Y864" s="38">
        <v>242.24799999999999</v>
      </c>
      <c r="Z864" s="38">
        <v>243.3699</v>
      </c>
      <c r="AA864" s="38">
        <v>247.28190000000001</v>
      </c>
      <c r="AB864" s="38">
        <v>245.7988</v>
      </c>
      <c r="AC864" s="38">
        <v>239.24809999999999</v>
      </c>
      <c r="AD864" s="38">
        <v>233.7713</v>
      </c>
      <c r="AE864" s="38">
        <v>227.82079999999999</v>
      </c>
      <c r="AF864" s="38">
        <v>223.9409</v>
      </c>
      <c r="AG864" s="38">
        <v>221.64109999999999</v>
      </c>
      <c r="AH864" s="38">
        <v>219.30340000000001</v>
      </c>
      <c r="AI864" s="38">
        <v>215.8038</v>
      </c>
      <c r="AJ864" s="38">
        <v>209.76410000000001</v>
      </c>
      <c r="AK864" s="38">
        <v>203.0806</v>
      </c>
      <c r="AL864" s="38">
        <v>-1.295099</v>
      </c>
      <c r="AM864" s="38">
        <v>-2.611904</v>
      </c>
      <c r="AN864" s="38">
        <v>-2.243582</v>
      </c>
      <c r="AO864" s="38">
        <v>-1.756796</v>
      </c>
      <c r="AP864" s="38">
        <v>-0.53736170000000005</v>
      </c>
      <c r="AQ864" s="38">
        <v>-1.023291</v>
      </c>
      <c r="AR864" s="38">
        <v>-0.70183410000000002</v>
      </c>
      <c r="AS864" s="38">
        <v>0.50842569999999998</v>
      </c>
      <c r="AT864" s="38">
        <v>1.4537850000000001</v>
      </c>
      <c r="AU864" s="38">
        <v>0.17073679999999999</v>
      </c>
      <c r="AV864" s="38">
        <v>-0.70549019999999996</v>
      </c>
      <c r="AW864" s="38">
        <v>-2.4166639999999999</v>
      </c>
      <c r="AX864" s="38">
        <v>-1.771244</v>
      </c>
      <c r="AY864" s="38">
        <v>5.2771800000000001E-2</v>
      </c>
      <c r="AZ864" s="38">
        <v>1.343567</v>
      </c>
      <c r="BA864" s="38">
        <v>2.4600960000000001</v>
      </c>
      <c r="BB864" s="38">
        <v>3.3114520000000001</v>
      </c>
      <c r="BC864" s="38">
        <v>3.2941799999999999</v>
      </c>
      <c r="BD864" s="38">
        <v>3.2909899999999999</v>
      </c>
      <c r="BE864" s="38">
        <v>2.8429709999999999</v>
      </c>
      <c r="BF864" s="38">
        <v>3.2899690000000001</v>
      </c>
      <c r="BG864" s="38">
        <v>-1.443605</v>
      </c>
      <c r="BH864" s="38">
        <v>-1.5838449999999999</v>
      </c>
      <c r="BI864" s="38">
        <v>-3.7382209999999998</v>
      </c>
      <c r="BJ864" s="38">
        <v>-0.86480360000000001</v>
      </c>
      <c r="BK864" s="38">
        <v>-2.223525</v>
      </c>
      <c r="BL864" s="38">
        <v>-1.9071039999999999</v>
      </c>
      <c r="BM864" s="38">
        <v>-1.4537409999999999</v>
      </c>
      <c r="BN864" s="38">
        <v>-0.27472429999999998</v>
      </c>
      <c r="BO864" s="38">
        <v>-0.72555970000000003</v>
      </c>
      <c r="BP864" s="38">
        <v>-0.36371750000000003</v>
      </c>
      <c r="BQ864" s="38">
        <v>0.89237770000000005</v>
      </c>
      <c r="BR864" s="38">
        <v>1.8314900000000001</v>
      </c>
      <c r="BS864" s="38">
        <v>0.60093850000000004</v>
      </c>
      <c r="BT864" s="38">
        <v>-0.33010810000000002</v>
      </c>
      <c r="BU864" s="38">
        <v>-2.1542659999999998</v>
      </c>
      <c r="BV864" s="38">
        <v>-1.520365</v>
      </c>
      <c r="BW864" s="38">
        <v>0.33024100000000001</v>
      </c>
      <c r="BX864" s="38">
        <v>1.64374</v>
      </c>
      <c r="BY864" s="38">
        <v>2.8999779999999999</v>
      </c>
      <c r="BZ864" s="38">
        <v>3.7318519999999999</v>
      </c>
      <c r="CA864" s="38">
        <v>3.7544089999999999</v>
      </c>
      <c r="CB864" s="38">
        <v>3.8351479999999998</v>
      </c>
      <c r="CC864" s="38">
        <v>3.3758900000000001</v>
      </c>
      <c r="CD864" s="38">
        <v>3.8169080000000002</v>
      </c>
      <c r="CE864" s="38">
        <v>-0.90655289999999999</v>
      </c>
      <c r="CF864" s="38">
        <v>-1.040103</v>
      </c>
      <c r="CG864" s="38">
        <v>-3.109477</v>
      </c>
      <c r="CH864" s="38">
        <v>-0.56678249999999997</v>
      </c>
      <c r="CI864" s="38">
        <v>-1.9545349999999999</v>
      </c>
      <c r="CJ864" s="38">
        <v>-1.674061</v>
      </c>
      <c r="CK864" s="38">
        <v>-1.243846</v>
      </c>
      <c r="CL864" s="38">
        <v>-9.2822500000000002E-2</v>
      </c>
      <c r="CM864" s="38">
        <v>-0.51935180000000003</v>
      </c>
      <c r="CN864" s="38">
        <v>-0.12953899999999999</v>
      </c>
      <c r="CO864" s="38">
        <v>1.1583019999999999</v>
      </c>
      <c r="CP864" s="38">
        <v>2.0930870000000001</v>
      </c>
      <c r="CQ864" s="38">
        <v>0.89889479999999999</v>
      </c>
      <c r="CR864" s="38">
        <v>-7.0119699999999993E-2</v>
      </c>
      <c r="CS864" s="38">
        <v>-1.9725299999999999</v>
      </c>
      <c r="CT864" s="38">
        <v>-1.3466070000000001</v>
      </c>
      <c r="CU864" s="38">
        <v>0.52241530000000003</v>
      </c>
      <c r="CV864" s="38">
        <v>1.851639</v>
      </c>
      <c r="CW864" s="38">
        <v>3.2046389999999998</v>
      </c>
      <c r="CX864" s="38">
        <v>4.0230199999999998</v>
      </c>
      <c r="CY864" s="38">
        <v>4.0731619999999999</v>
      </c>
      <c r="CZ864" s="38">
        <v>4.2120300000000004</v>
      </c>
      <c r="DA864" s="38">
        <v>3.7449880000000002</v>
      </c>
      <c r="DB864" s="38">
        <v>4.1818650000000002</v>
      </c>
      <c r="DC864" s="38">
        <v>-0.53459250000000003</v>
      </c>
      <c r="DD864" s="38">
        <v>-0.66350869999999995</v>
      </c>
      <c r="DE864" s="38">
        <v>-2.6740110000000001</v>
      </c>
      <c r="DF864" s="38">
        <v>-0.26876149999999999</v>
      </c>
      <c r="DG864" s="38">
        <v>-1.6855450000000001</v>
      </c>
      <c r="DH864" s="38">
        <v>-1.4410179999999999</v>
      </c>
      <c r="DI864" s="38">
        <v>-1.0339510000000001</v>
      </c>
      <c r="DJ864" s="38">
        <v>8.9079400000000003E-2</v>
      </c>
      <c r="DK864" s="38">
        <v>-0.31314399999999998</v>
      </c>
      <c r="DL864" s="38">
        <v>0.1046396</v>
      </c>
      <c r="DM864" s="38">
        <v>1.424226</v>
      </c>
      <c r="DN864" s="38">
        <v>2.3546840000000002</v>
      </c>
      <c r="DO864" s="38">
        <v>1.1968510000000001</v>
      </c>
      <c r="DP864" s="38">
        <v>0.1898687</v>
      </c>
      <c r="DQ864" s="38">
        <v>-1.7907949999999999</v>
      </c>
      <c r="DR864" s="38">
        <v>-1.172849</v>
      </c>
      <c r="DS864" s="38">
        <v>0.71458960000000005</v>
      </c>
      <c r="DT864" s="38">
        <v>2.0595379999999999</v>
      </c>
      <c r="DU864" s="38">
        <v>3.5093000000000001</v>
      </c>
      <c r="DV864" s="38">
        <v>4.3141879999999997</v>
      </c>
      <c r="DW864" s="38">
        <v>4.3919139999999999</v>
      </c>
      <c r="DX864" s="38">
        <v>4.5889119999999997</v>
      </c>
      <c r="DY864" s="38">
        <v>4.1140860000000004</v>
      </c>
      <c r="DZ864" s="38">
        <v>4.5468219999999997</v>
      </c>
      <c r="EA864" s="38">
        <v>-0.1626321</v>
      </c>
      <c r="EB864" s="38">
        <v>-0.28691430000000001</v>
      </c>
      <c r="EC864" s="38">
        <v>-2.2385449999999998</v>
      </c>
      <c r="ED864" s="38">
        <v>0.1615335</v>
      </c>
      <c r="EE864" s="38">
        <v>-1.2971649999999999</v>
      </c>
      <c r="EF864" s="38">
        <v>-1.1045400000000001</v>
      </c>
      <c r="EG864" s="38">
        <v>-0.73089550000000003</v>
      </c>
      <c r="EH864" s="38">
        <v>0.35171669999999999</v>
      </c>
      <c r="EI864" s="38">
        <v>-1.54127E-2</v>
      </c>
      <c r="EJ864" s="38">
        <v>0.44275619999999999</v>
      </c>
      <c r="EK864" s="38">
        <v>1.8081780000000001</v>
      </c>
      <c r="EL864" s="38">
        <v>2.7323879999999998</v>
      </c>
      <c r="EM864" s="38">
        <v>1.6270530000000001</v>
      </c>
      <c r="EN864" s="38">
        <v>0.56525080000000005</v>
      </c>
      <c r="EO864" s="38">
        <v>-1.528397</v>
      </c>
      <c r="EP864" s="38">
        <v>-0.92197010000000001</v>
      </c>
      <c r="EQ864" s="38">
        <v>0.99205880000000002</v>
      </c>
      <c r="ER864" s="38">
        <v>2.3597100000000002</v>
      </c>
      <c r="ES864" s="38">
        <v>3.949182</v>
      </c>
      <c r="ET864" s="38">
        <v>4.7345889999999997</v>
      </c>
      <c r="EU864" s="38">
        <v>4.8521429999999999</v>
      </c>
      <c r="EV864" s="38">
        <v>5.1330710000000002</v>
      </c>
      <c r="EW864" s="38">
        <v>4.6470039999999999</v>
      </c>
      <c r="EX864" s="38">
        <v>5.0737610000000002</v>
      </c>
      <c r="EY864" s="38">
        <v>0.37441970000000002</v>
      </c>
      <c r="EZ864" s="38">
        <v>0.25682820000000001</v>
      </c>
      <c r="FA864" s="38">
        <v>-1.609801</v>
      </c>
      <c r="FB864" s="38">
        <v>79.477630000000005</v>
      </c>
      <c r="FC864" s="38">
        <v>77.29786</v>
      </c>
      <c r="FD864" s="38">
        <v>75.529619999999994</v>
      </c>
      <c r="FE864" s="38">
        <v>74.066860000000005</v>
      </c>
      <c r="FF864" s="38">
        <v>72.636629999999997</v>
      </c>
      <c r="FG864" s="38">
        <v>70.967250000000007</v>
      </c>
      <c r="FH864" s="38">
        <v>70.491900000000001</v>
      </c>
      <c r="FI864" s="38">
        <v>73.477980000000002</v>
      </c>
      <c r="FJ864" s="38">
        <v>77.340519999999998</v>
      </c>
      <c r="FK864" s="38">
        <v>81.535889999999995</v>
      </c>
      <c r="FL864" s="38">
        <v>86.000190000000003</v>
      </c>
      <c r="FM864" s="38">
        <v>89.172039999999996</v>
      </c>
      <c r="FN864" s="38">
        <v>91.969549999999998</v>
      </c>
      <c r="FO864" s="38">
        <v>93.983440000000002</v>
      </c>
      <c r="FP864" s="38">
        <v>95.174930000000003</v>
      </c>
      <c r="FQ864" s="38">
        <v>95.954400000000007</v>
      </c>
      <c r="FR864" s="38">
        <v>98.584720000000004</v>
      </c>
      <c r="FS864" s="38">
        <v>98.211160000000007</v>
      </c>
      <c r="FT864" s="38">
        <v>96.811300000000003</v>
      </c>
      <c r="FU864" s="38">
        <v>94.071879999999993</v>
      </c>
      <c r="FV864" s="38">
        <v>90.365340000000003</v>
      </c>
      <c r="FW864">
        <v>87.052539999999993</v>
      </c>
      <c r="FX864">
        <v>84.170730000000006</v>
      </c>
      <c r="FY864">
        <v>80.677639999999997</v>
      </c>
      <c r="FZ864">
        <v>0.51540830000000004</v>
      </c>
      <c r="GA864">
        <v>3.835013</v>
      </c>
      <c r="GB864">
        <v>1</v>
      </c>
    </row>
    <row r="865" spans="1:184" x14ac:dyDescent="0.3">
      <c r="A865" t="s">
        <v>280</v>
      </c>
      <c r="B865" t="s">
        <v>1</v>
      </c>
      <c r="C865" t="s">
        <v>1</v>
      </c>
      <c r="D865" t="s">
        <v>1</v>
      </c>
      <c r="E865" t="s">
        <v>1</v>
      </c>
      <c r="F865" t="s">
        <v>1</v>
      </c>
      <c r="G865" t="s">
        <v>1</v>
      </c>
      <c r="H865" s="40" t="s">
        <v>1</v>
      </c>
      <c r="I865" s="18" t="s">
        <v>1</v>
      </c>
      <c r="J865" s="38" t="s">
        <v>1</v>
      </c>
      <c r="K865" s="18">
        <v>44789</v>
      </c>
      <c r="L865" s="38">
        <v>1500</v>
      </c>
      <c r="M865" s="38">
        <v>1500</v>
      </c>
      <c r="N865" s="38">
        <v>207.51329999999999</v>
      </c>
      <c r="O865" s="38">
        <v>203.8938</v>
      </c>
      <c r="P865" s="38">
        <v>200.5461</v>
      </c>
      <c r="Q865" s="38">
        <v>199.4949</v>
      </c>
      <c r="R865" s="38">
        <v>204.52959999999999</v>
      </c>
      <c r="S865" s="38">
        <v>214.52520000000001</v>
      </c>
      <c r="T865" s="38">
        <v>228.98339999999999</v>
      </c>
      <c r="U865" s="38">
        <v>241.75829999999999</v>
      </c>
      <c r="V865" s="38">
        <v>249.63319999999999</v>
      </c>
      <c r="W865" s="38">
        <v>256.89440000000002</v>
      </c>
      <c r="X865" s="38">
        <v>263.97190000000001</v>
      </c>
      <c r="Y865" s="38">
        <v>268.87099999999998</v>
      </c>
      <c r="Z865" s="38">
        <v>271.22680000000003</v>
      </c>
      <c r="AA865" s="38">
        <v>275.20299999999997</v>
      </c>
      <c r="AB865" s="38">
        <v>272.7996</v>
      </c>
      <c r="AC865" s="38">
        <v>266.18459999999999</v>
      </c>
      <c r="AD865" s="38">
        <v>258.63339999999999</v>
      </c>
      <c r="AE865" s="38">
        <v>250.46979999999999</v>
      </c>
      <c r="AF865" s="38">
        <v>244.50399999999999</v>
      </c>
      <c r="AG865" s="38">
        <v>241.43889999999999</v>
      </c>
      <c r="AH865" s="38">
        <v>238.5986</v>
      </c>
      <c r="AI865" s="38">
        <v>234.78870000000001</v>
      </c>
      <c r="AJ865" s="38">
        <v>228.3708</v>
      </c>
      <c r="AK865" s="38">
        <v>221.82069999999999</v>
      </c>
      <c r="AL865" s="38">
        <v>-2.6781619999999999</v>
      </c>
      <c r="AM865" s="38">
        <v>-2.0103589999999998</v>
      </c>
      <c r="AN865" s="38">
        <v>-1.462844</v>
      </c>
      <c r="AO865" s="38">
        <v>-0.65190700000000001</v>
      </c>
      <c r="AP865" s="38">
        <v>-0.20733799999999999</v>
      </c>
      <c r="AQ865" s="38">
        <v>0.69143270000000001</v>
      </c>
      <c r="AR865" s="38">
        <v>0.5711465</v>
      </c>
      <c r="AS865" s="38">
        <v>8.9555899999999994E-2</v>
      </c>
      <c r="AT865" s="38">
        <v>-0.97309489999999998</v>
      </c>
      <c r="AU865" s="38">
        <v>-0.193661</v>
      </c>
      <c r="AV865" s="38">
        <v>1.501112</v>
      </c>
      <c r="AW865" s="38">
        <v>0.28468749999999998</v>
      </c>
      <c r="AX865" s="38">
        <v>-0.68373700000000004</v>
      </c>
      <c r="AY865" s="38">
        <v>-0.70508199999999999</v>
      </c>
      <c r="AZ865" s="38">
        <v>-2.5578419999999999</v>
      </c>
      <c r="BA865" s="38">
        <v>0.34652959999999999</v>
      </c>
      <c r="BB865" s="38">
        <v>3.5214020000000001</v>
      </c>
      <c r="BC865" s="38">
        <v>1.2725960000000001</v>
      </c>
      <c r="BD865" s="38">
        <v>9.4698299999999999E-2</v>
      </c>
      <c r="BE865" s="38">
        <v>0.93972579999999994</v>
      </c>
      <c r="BF865" s="38">
        <v>1.6967140000000001</v>
      </c>
      <c r="BG865" s="38">
        <v>1.9291940000000001</v>
      </c>
      <c r="BH865" s="38">
        <v>1.13727</v>
      </c>
      <c r="BI865" s="38">
        <v>0.81897379999999997</v>
      </c>
      <c r="BJ865" s="38">
        <v>-2.277571</v>
      </c>
      <c r="BK865" s="38">
        <v>-1.6740539999999999</v>
      </c>
      <c r="BL865" s="38">
        <v>-1.131111</v>
      </c>
      <c r="BM865" s="38">
        <v>-0.35721370000000002</v>
      </c>
      <c r="BN865" s="38">
        <v>6.3762100000000002E-2</v>
      </c>
      <c r="BO865" s="38">
        <v>0.98390719999999998</v>
      </c>
      <c r="BP865" s="38">
        <v>0.93137630000000005</v>
      </c>
      <c r="BQ865" s="38">
        <v>0.53233299999999995</v>
      </c>
      <c r="BR865" s="38">
        <v>-0.52323229999999998</v>
      </c>
      <c r="BS865" s="38">
        <v>0.25054330000000002</v>
      </c>
      <c r="BT865" s="38">
        <v>1.893132</v>
      </c>
      <c r="BU865" s="38">
        <v>0.62244180000000005</v>
      </c>
      <c r="BV865" s="38">
        <v>-0.35708250000000002</v>
      </c>
      <c r="BW865" s="38">
        <v>-0.37075010000000003</v>
      </c>
      <c r="BX865" s="38">
        <v>-1.9956050000000001</v>
      </c>
      <c r="BY865" s="38">
        <v>0.98543219999999998</v>
      </c>
      <c r="BZ865" s="38">
        <v>4.0011140000000003</v>
      </c>
      <c r="CA865" s="38">
        <v>1.7946530000000001</v>
      </c>
      <c r="CB865" s="38">
        <v>0.7503803</v>
      </c>
      <c r="CC865" s="38">
        <v>1.5479940000000001</v>
      </c>
      <c r="CD865" s="38">
        <v>2.2866270000000002</v>
      </c>
      <c r="CE865" s="38">
        <v>2.461471</v>
      </c>
      <c r="CF865" s="38">
        <v>1.780975</v>
      </c>
      <c r="CG865" s="38">
        <v>1.5103549999999999</v>
      </c>
      <c r="CH865" s="38">
        <v>-2.000124</v>
      </c>
      <c r="CI865" s="38">
        <v>-1.44113</v>
      </c>
      <c r="CJ865" s="38">
        <v>-0.90135350000000003</v>
      </c>
      <c r="CK865" s="38">
        <v>-0.15311</v>
      </c>
      <c r="CL865" s="38">
        <v>0.2515252</v>
      </c>
      <c r="CM865" s="38">
        <v>1.186474</v>
      </c>
      <c r="CN865" s="38">
        <v>1.1808700000000001</v>
      </c>
      <c r="CO865" s="38">
        <v>0.83899900000000005</v>
      </c>
      <c r="CP865" s="38">
        <v>-0.21165880000000001</v>
      </c>
      <c r="CQ865" s="38">
        <v>0.55819779999999997</v>
      </c>
      <c r="CR865" s="38">
        <v>2.164644</v>
      </c>
      <c r="CS865" s="38">
        <v>0.85636950000000001</v>
      </c>
      <c r="CT865" s="38">
        <v>-0.1308425</v>
      </c>
      <c r="CU865" s="38">
        <v>-0.13919280000000001</v>
      </c>
      <c r="CV865" s="38">
        <v>-1.6062000000000001</v>
      </c>
      <c r="CW865" s="38">
        <v>1.427934</v>
      </c>
      <c r="CX865" s="38">
        <v>4.333361</v>
      </c>
      <c r="CY865" s="38">
        <v>2.1562290000000002</v>
      </c>
      <c r="CZ865" s="38">
        <v>1.204504</v>
      </c>
      <c r="DA865" s="38">
        <v>1.9692780000000001</v>
      </c>
      <c r="DB865" s="38">
        <v>2.6951990000000001</v>
      </c>
      <c r="DC865" s="38">
        <v>2.8301249999999998</v>
      </c>
      <c r="DD865" s="38">
        <v>2.2268029999999999</v>
      </c>
      <c r="DE865" s="38">
        <v>1.9892030000000001</v>
      </c>
      <c r="DF865" s="38">
        <v>-1.722677</v>
      </c>
      <c r="DG865" s="38">
        <v>-1.208205</v>
      </c>
      <c r="DH865" s="38">
        <v>-0.67159619999999998</v>
      </c>
      <c r="DI865" s="38">
        <v>5.0993700000000003E-2</v>
      </c>
      <c r="DJ865" s="38">
        <v>0.43928830000000002</v>
      </c>
      <c r="DK865" s="38">
        <v>1.389041</v>
      </c>
      <c r="DL865" s="38">
        <v>1.430364</v>
      </c>
      <c r="DM865" s="38">
        <v>1.1456649999999999</v>
      </c>
      <c r="DN865" s="38">
        <v>9.9914699999999995E-2</v>
      </c>
      <c r="DO865" s="38">
        <v>0.86585230000000002</v>
      </c>
      <c r="DP865" s="38">
        <v>2.4361570000000001</v>
      </c>
      <c r="DQ865" s="38">
        <v>1.0902970000000001</v>
      </c>
      <c r="DR865" s="38">
        <v>9.5397499999999996E-2</v>
      </c>
      <c r="DS865" s="38">
        <v>9.2364500000000002E-2</v>
      </c>
      <c r="DT865" s="38">
        <v>-1.216796</v>
      </c>
      <c r="DU865" s="38">
        <v>1.870436</v>
      </c>
      <c r="DV865" s="38">
        <v>4.6656079999999998</v>
      </c>
      <c r="DW865" s="38">
        <v>2.5178050000000001</v>
      </c>
      <c r="DX865" s="38">
        <v>1.6586270000000001</v>
      </c>
      <c r="DY865" s="38">
        <v>2.3905620000000001</v>
      </c>
      <c r="DZ865" s="38">
        <v>3.1037699999999999</v>
      </c>
      <c r="EA865" s="38">
        <v>3.1987779999999999</v>
      </c>
      <c r="EB865" s="38">
        <v>2.672631</v>
      </c>
      <c r="EC865" s="38">
        <v>2.468051</v>
      </c>
      <c r="ED865" s="38">
        <v>-1.3220860000000001</v>
      </c>
      <c r="EE865" s="38">
        <v>-0.8718998</v>
      </c>
      <c r="EF865" s="38">
        <v>-0.33986319999999998</v>
      </c>
      <c r="EG865" s="38">
        <v>0.34568700000000002</v>
      </c>
      <c r="EH865" s="38">
        <v>0.71038840000000003</v>
      </c>
      <c r="EI865" s="38">
        <v>1.681516</v>
      </c>
      <c r="EJ865" s="38">
        <v>1.790594</v>
      </c>
      <c r="EK865" s="38">
        <v>1.5884419999999999</v>
      </c>
      <c r="EL865" s="38">
        <v>0.54977730000000002</v>
      </c>
      <c r="EM865" s="38">
        <v>1.310057</v>
      </c>
      <c r="EN865" s="38">
        <v>2.8281770000000002</v>
      </c>
      <c r="EO865" s="38">
        <v>1.4280520000000001</v>
      </c>
      <c r="EP865" s="38">
        <v>0.42205209999999999</v>
      </c>
      <c r="EQ865" s="38">
        <v>0.42669639999999998</v>
      </c>
      <c r="ER865" s="38">
        <v>-0.65455790000000003</v>
      </c>
      <c r="ES865" s="38">
        <v>2.5093390000000002</v>
      </c>
      <c r="ET865" s="38">
        <v>5.1453199999999999</v>
      </c>
      <c r="EU865" s="38">
        <v>3.0398619999999998</v>
      </c>
      <c r="EV865" s="38">
        <v>2.3143090000000002</v>
      </c>
      <c r="EW865" s="38">
        <v>2.9988299999999999</v>
      </c>
      <c r="EX865" s="38">
        <v>3.693683</v>
      </c>
      <c r="EY865" s="38">
        <v>3.731055</v>
      </c>
      <c r="EZ865" s="38">
        <v>3.316335</v>
      </c>
      <c r="FA865" s="38">
        <v>3.1594319999999998</v>
      </c>
      <c r="FB865" s="38">
        <v>79.615210000000005</v>
      </c>
      <c r="FC865" s="38">
        <v>78.564220000000006</v>
      </c>
      <c r="FD865" s="38">
        <v>76.880250000000004</v>
      </c>
      <c r="FE865" s="38">
        <v>75.200519999999997</v>
      </c>
      <c r="FF865" s="38">
        <v>73.104650000000007</v>
      </c>
      <c r="FG865" s="38">
        <v>72.163610000000006</v>
      </c>
      <c r="FH865" s="38">
        <v>71.359679999999997</v>
      </c>
      <c r="FI865" s="38">
        <v>73.10284</v>
      </c>
      <c r="FJ865" s="38">
        <v>77.34975</v>
      </c>
      <c r="FK865" s="38">
        <v>82.566509999999994</v>
      </c>
      <c r="FL865" s="38">
        <v>87.129649999999998</v>
      </c>
      <c r="FM865" s="38">
        <v>91.313959999999994</v>
      </c>
      <c r="FN865" s="38">
        <v>95.350809999999996</v>
      </c>
      <c r="FO865" s="38">
        <v>98.508920000000003</v>
      </c>
      <c r="FP865" s="38">
        <v>100.9372</v>
      </c>
      <c r="FQ865" s="38">
        <v>102.2787</v>
      </c>
      <c r="FR865" s="38">
        <v>102.68219999999999</v>
      </c>
      <c r="FS865" s="38">
        <v>102.43</v>
      </c>
      <c r="FT865" s="38">
        <v>101.37390000000001</v>
      </c>
      <c r="FU865" s="38">
        <v>98.978110000000001</v>
      </c>
      <c r="FV865" s="38">
        <v>95.039599999999993</v>
      </c>
      <c r="FW865">
        <v>91.486729999999994</v>
      </c>
      <c r="FX865">
        <v>88.69632</v>
      </c>
      <c r="FY865">
        <v>86.554929999999999</v>
      </c>
      <c r="FZ865">
        <v>0.68405059999999995</v>
      </c>
      <c r="GA865">
        <v>5.5014719999999997</v>
      </c>
      <c r="GB865">
        <v>1</v>
      </c>
    </row>
    <row r="866" spans="1:184" x14ac:dyDescent="0.3">
      <c r="A866" t="s">
        <v>280</v>
      </c>
      <c r="B866" t="s">
        <v>1</v>
      </c>
      <c r="C866" t="s">
        <v>1</v>
      </c>
      <c r="D866" t="s">
        <v>1</v>
      </c>
      <c r="E866" t="s">
        <v>1</v>
      </c>
      <c r="F866" t="s">
        <v>1</v>
      </c>
      <c r="G866" t="s">
        <v>1</v>
      </c>
      <c r="H866" s="40" t="s">
        <v>1</v>
      </c>
      <c r="I866" s="18" t="s">
        <v>1</v>
      </c>
      <c r="J866" s="38" t="s">
        <v>1</v>
      </c>
      <c r="K866" s="18">
        <v>44790</v>
      </c>
      <c r="L866" s="38">
        <v>1500</v>
      </c>
      <c r="M866" s="38">
        <v>1500</v>
      </c>
      <c r="N866" s="38">
        <v>218.53389999999999</v>
      </c>
      <c r="O866" s="38">
        <v>214.792</v>
      </c>
      <c r="P866" s="38">
        <v>211.3571</v>
      </c>
      <c r="Q866" s="38">
        <v>210.28919999999999</v>
      </c>
      <c r="R866" s="38">
        <v>214.51060000000001</v>
      </c>
      <c r="S866" s="38">
        <v>223.01609999999999</v>
      </c>
      <c r="T866" s="38">
        <v>238.48750000000001</v>
      </c>
      <c r="U866" s="38">
        <v>249.8742</v>
      </c>
      <c r="V866" s="38">
        <v>256.67529999999999</v>
      </c>
      <c r="W866" s="38">
        <v>260.29520000000002</v>
      </c>
      <c r="X866" s="38">
        <v>265.92700000000002</v>
      </c>
      <c r="Y866" s="38">
        <v>269.26690000000002</v>
      </c>
      <c r="Z866" s="38">
        <v>269.60079999999999</v>
      </c>
      <c r="AA866" s="38">
        <v>272.8383</v>
      </c>
      <c r="AB866" s="38">
        <v>269.16030000000001</v>
      </c>
      <c r="AC866" s="38">
        <v>262.24520000000001</v>
      </c>
      <c r="AD866" s="38">
        <v>254.9204</v>
      </c>
      <c r="AE866" s="38">
        <v>246.53649999999999</v>
      </c>
      <c r="AF866" s="38">
        <v>242.2706</v>
      </c>
      <c r="AG866" s="38">
        <v>239.2629</v>
      </c>
      <c r="AH866" s="38">
        <v>237.10409999999999</v>
      </c>
      <c r="AI866" s="38">
        <v>233.982</v>
      </c>
      <c r="AJ866" s="38">
        <v>227.78370000000001</v>
      </c>
      <c r="AK866" s="38">
        <v>222.01070000000001</v>
      </c>
      <c r="AL866" s="38">
        <v>3.6504699999999999</v>
      </c>
      <c r="AM866" s="38">
        <v>3.4621849999999998</v>
      </c>
      <c r="AN866" s="38">
        <v>3.6690700000000001</v>
      </c>
      <c r="AO866" s="38">
        <v>1.975238</v>
      </c>
      <c r="AP866" s="38">
        <v>0.96629209999999999</v>
      </c>
      <c r="AQ866" s="38">
        <v>-1.165063</v>
      </c>
      <c r="AR866" s="38">
        <v>-4.4366450000000004</v>
      </c>
      <c r="AS866" s="38">
        <v>-4.5498539999999998</v>
      </c>
      <c r="AT866" s="38">
        <v>-5.5053409999999996</v>
      </c>
      <c r="AU866" s="38">
        <v>-5.0981310000000004</v>
      </c>
      <c r="AV866" s="38">
        <v>-2.5451329999999999</v>
      </c>
      <c r="AW866" s="38">
        <v>1.247792</v>
      </c>
      <c r="AX866" s="38">
        <v>0.32411800000000002</v>
      </c>
      <c r="AY866" s="38">
        <v>-0.3339203</v>
      </c>
      <c r="AZ866" s="38">
        <v>-0.44190069999999998</v>
      </c>
      <c r="BA866" s="38">
        <v>2.654795</v>
      </c>
      <c r="BB866" s="38">
        <v>6.0640000000000001</v>
      </c>
      <c r="BC866" s="38">
        <v>3.4288069999999999</v>
      </c>
      <c r="BD866" s="38">
        <v>3.240062</v>
      </c>
      <c r="BE866" s="38">
        <v>2.8358099999999999</v>
      </c>
      <c r="BF866" s="38">
        <v>1.292414</v>
      </c>
      <c r="BG866" s="38">
        <v>1.051625</v>
      </c>
      <c r="BH866" s="38">
        <v>1.24583</v>
      </c>
      <c r="BI866" s="38">
        <v>2.454844</v>
      </c>
      <c r="BJ866" s="38">
        <v>4.2098069999999996</v>
      </c>
      <c r="BK866" s="38">
        <v>4.0144950000000001</v>
      </c>
      <c r="BL866" s="38">
        <v>4.1053459999999999</v>
      </c>
      <c r="BM866" s="38">
        <v>2.3844759999999998</v>
      </c>
      <c r="BN866" s="38">
        <v>1.3597129999999999</v>
      </c>
      <c r="BO866" s="38">
        <v>-0.6313896</v>
      </c>
      <c r="BP866" s="38">
        <v>-3.5714220000000001</v>
      </c>
      <c r="BQ866" s="38">
        <v>-4.0643919999999998</v>
      </c>
      <c r="BR866" s="38">
        <v>-5.0484559999999998</v>
      </c>
      <c r="BS866" s="38">
        <v>-4.5110739999999998</v>
      </c>
      <c r="BT866" s="38">
        <v>-2.1183019999999999</v>
      </c>
      <c r="BU866" s="38">
        <v>1.5604910000000001</v>
      </c>
      <c r="BV866" s="38">
        <v>0.64016010000000001</v>
      </c>
      <c r="BW866" s="38">
        <v>7.8490000000000004E-2</v>
      </c>
      <c r="BX866" s="38">
        <v>0.11769499999999999</v>
      </c>
      <c r="BY866" s="38">
        <v>3.3475389999999998</v>
      </c>
      <c r="BZ866" s="38">
        <v>6.8168769999999999</v>
      </c>
      <c r="CA866" s="38">
        <v>4.0745440000000004</v>
      </c>
      <c r="CB866" s="38">
        <v>3.8813960000000001</v>
      </c>
      <c r="CC866" s="38">
        <v>3.4845989999999998</v>
      </c>
      <c r="CD866" s="38">
        <v>1.914534</v>
      </c>
      <c r="CE866" s="38">
        <v>1.7894479999999999</v>
      </c>
      <c r="CF866" s="38">
        <v>2.0358890000000001</v>
      </c>
      <c r="CG866" s="38">
        <v>3.1714090000000001</v>
      </c>
      <c r="CH866" s="38">
        <v>4.5972020000000002</v>
      </c>
      <c r="CI866" s="38">
        <v>4.397024</v>
      </c>
      <c r="CJ866" s="38">
        <v>4.4075090000000001</v>
      </c>
      <c r="CK866" s="38">
        <v>2.667913</v>
      </c>
      <c r="CL866" s="38">
        <v>1.6321950000000001</v>
      </c>
      <c r="CM866" s="38">
        <v>-0.26176870000000002</v>
      </c>
      <c r="CN866" s="38">
        <v>-2.9721709999999999</v>
      </c>
      <c r="CO866" s="38">
        <v>-3.7281620000000002</v>
      </c>
      <c r="CP866" s="38">
        <v>-4.7320190000000002</v>
      </c>
      <c r="CQ866" s="38">
        <v>-4.1044799999999997</v>
      </c>
      <c r="CR866" s="38">
        <v>-1.8226800000000001</v>
      </c>
      <c r="CS866" s="38">
        <v>1.7770649999999999</v>
      </c>
      <c r="CT866" s="38">
        <v>0.85904990000000003</v>
      </c>
      <c r="CU866" s="38">
        <v>0.36412420000000001</v>
      </c>
      <c r="CV866" s="38">
        <v>0.50526919999999997</v>
      </c>
      <c r="CW866" s="38">
        <v>3.8273320000000002</v>
      </c>
      <c r="CX866" s="38">
        <v>7.3383180000000001</v>
      </c>
      <c r="CY866" s="38">
        <v>4.5217799999999997</v>
      </c>
      <c r="CZ866" s="38">
        <v>4.3255819999999998</v>
      </c>
      <c r="DA866" s="38">
        <v>3.933948</v>
      </c>
      <c r="DB866" s="38">
        <v>2.3454130000000002</v>
      </c>
      <c r="DC866" s="38">
        <v>2.3004609999999999</v>
      </c>
      <c r="DD866" s="38">
        <v>2.583081</v>
      </c>
      <c r="DE866" s="38">
        <v>3.6676989999999998</v>
      </c>
      <c r="DF866" s="38">
        <v>4.9845980000000001</v>
      </c>
      <c r="DG866" s="38">
        <v>4.7795519999999998</v>
      </c>
      <c r="DH866" s="38">
        <v>4.7096730000000004</v>
      </c>
      <c r="DI866" s="38">
        <v>2.9513509999999998</v>
      </c>
      <c r="DJ866" s="38">
        <v>1.904677</v>
      </c>
      <c r="DK866" s="38">
        <v>0.1078522</v>
      </c>
      <c r="DL866" s="38">
        <v>-2.3729200000000001</v>
      </c>
      <c r="DM866" s="38">
        <v>-3.3919329999999999</v>
      </c>
      <c r="DN866" s="38">
        <v>-4.4155829999999998</v>
      </c>
      <c r="DO866" s="38">
        <v>-3.697886</v>
      </c>
      <c r="DP866" s="38">
        <v>-1.527058</v>
      </c>
      <c r="DQ866" s="38">
        <v>1.9936400000000001</v>
      </c>
      <c r="DR866" s="38">
        <v>1.0779399999999999</v>
      </c>
      <c r="DS866" s="38">
        <v>0.64975830000000001</v>
      </c>
      <c r="DT866" s="38">
        <v>0.89284339999999995</v>
      </c>
      <c r="DU866" s="38">
        <v>4.307124</v>
      </c>
      <c r="DV866" s="38">
        <v>7.8597580000000002</v>
      </c>
      <c r="DW866" s="38">
        <v>4.969017</v>
      </c>
      <c r="DX866" s="38">
        <v>4.769768</v>
      </c>
      <c r="DY866" s="38">
        <v>4.3832969999999998</v>
      </c>
      <c r="DZ866" s="38">
        <v>2.7762910000000001</v>
      </c>
      <c r="EA866" s="38">
        <v>2.8114750000000002</v>
      </c>
      <c r="EB866" s="38">
        <v>3.1302729999999999</v>
      </c>
      <c r="EC866" s="38">
        <v>4.1639900000000001</v>
      </c>
      <c r="ED866" s="38">
        <v>5.5439350000000003</v>
      </c>
      <c r="EE866" s="38">
        <v>5.3318620000000001</v>
      </c>
      <c r="EF866" s="38">
        <v>5.1459489999999999</v>
      </c>
      <c r="EG866" s="38">
        <v>3.360589</v>
      </c>
      <c r="EH866" s="38">
        <v>2.298098</v>
      </c>
      <c r="EI866" s="38">
        <v>0.64152600000000004</v>
      </c>
      <c r="EJ866" s="38">
        <v>-1.507698</v>
      </c>
      <c r="EK866" s="38">
        <v>-2.9064709999999998</v>
      </c>
      <c r="EL866" s="38">
        <v>-3.9586980000000001</v>
      </c>
      <c r="EM866" s="38">
        <v>-3.1108289999999998</v>
      </c>
      <c r="EN866" s="38">
        <v>-1.1002270000000001</v>
      </c>
      <c r="EO866" s="38">
        <v>2.3063389999999999</v>
      </c>
      <c r="EP866" s="38">
        <v>1.3939820000000001</v>
      </c>
      <c r="EQ866" s="38">
        <v>1.0621689999999999</v>
      </c>
      <c r="ER866" s="38">
        <v>1.452439</v>
      </c>
      <c r="ES866" s="38">
        <v>4.9998680000000002</v>
      </c>
      <c r="ET866" s="38">
        <v>8.6126360000000002</v>
      </c>
      <c r="EU866" s="38">
        <v>5.6147539999999996</v>
      </c>
      <c r="EV866" s="38">
        <v>5.4111029999999998</v>
      </c>
      <c r="EW866" s="38">
        <v>5.0320850000000004</v>
      </c>
      <c r="EX866" s="38">
        <v>3.3984109999999998</v>
      </c>
      <c r="EY866" s="38">
        <v>3.5492970000000001</v>
      </c>
      <c r="EZ866" s="38">
        <v>3.920331</v>
      </c>
      <c r="FA866" s="38">
        <v>4.8805540000000001</v>
      </c>
      <c r="FB866" s="38">
        <v>84.746380000000002</v>
      </c>
      <c r="FC866" s="38">
        <v>83.022480000000002</v>
      </c>
      <c r="FD866" s="38">
        <v>81.405439999999999</v>
      </c>
      <c r="FE866" s="38">
        <v>80.075130000000001</v>
      </c>
      <c r="FF866" s="38">
        <v>79.549850000000006</v>
      </c>
      <c r="FG866" s="38">
        <v>78.678820000000002</v>
      </c>
      <c r="FH866" s="38">
        <v>77.794589999999999</v>
      </c>
      <c r="FI866" s="38">
        <v>78.553989999999999</v>
      </c>
      <c r="FJ866" s="38">
        <v>82.09581</v>
      </c>
      <c r="FK866" s="38">
        <v>84.590050000000005</v>
      </c>
      <c r="FL866" s="38">
        <v>87.586820000000003</v>
      </c>
      <c r="FM866" s="38">
        <v>90.969350000000006</v>
      </c>
      <c r="FN866" s="38">
        <v>94.661910000000006</v>
      </c>
      <c r="FO866" s="38">
        <v>96.551730000000006</v>
      </c>
      <c r="FP866" s="38">
        <v>97.418340000000001</v>
      </c>
      <c r="FQ866" s="38">
        <v>97.974130000000002</v>
      </c>
      <c r="FR866" s="38">
        <v>98.428070000000005</v>
      </c>
      <c r="FS866" s="38">
        <v>98.310500000000005</v>
      </c>
      <c r="FT866" s="38">
        <v>97.777410000000003</v>
      </c>
      <c r="FU866" s="38">
        <v>95.402259999999998</v>
      </c>
      <c r="FV866" s="38">
        <v>92.12003</v>
      </c>
      <c r="FW866">
        <v>88.503910000000005</v>
      </c>
      <c r="FX866">
        <v>85.316590000000005</v>
      </c>
      <c r="FY866">
        <v>83.035210000000006</v>
      </c>
      <c r="FZ866">
        <v>0.76355530000000005</v>
      </c>
      <c r="GA866">
        <v>6.4114019999999998</v>
      </c>
      <c r="GB866">
        <v>1</v>
      </c>
    </row>
    <row r="867" spans="1:184" x14ac:dyDescent="0.3">
      <c r="A867" t="s">
        <v>280</v>
      </c>
      <c r="B867" t="s">
        <v>1</v>
      </c>
      <c r="C867" t="s">
        <v>1</v>
      </c>
      <c r="D867" t="s">
        <v>1</v>
      </c>
      <c r="E867" t="s">
        <v>1</v>
      </c>
      <c r="F867" t="s">
        <v>1</v>
      </c>
      <c r="G867" t="s">
        <v>1</v>
      </c>
      <c r="H867" s="40" t="s">
        <v>1</v>
      </c>
      <c r="I867" s="18" t="s">
        <v>1</v>
      </c>
      <c r="J867" s="38" t="s">
        <v>1</v>
      </c>
      <c r="K867" s="18">
        <v>44792</v>
      </c>
      <c r="L867" s="38">
        <v>1500</v>
      </c>
      <c r="M867" s="38">
        <v>1500</v>
      </c>
      <c r="N867" s="38">
        <v>213.09389999999999</v>
      </c>
      <c r="O867" s="38">
        <v>209.80279999999999</v>
      </c>
      <c r="P867" s="38">
        <v>206.8647</v>
      </c>
      <c r="Q867" s="38">
        <v>204.9881</v>
      </c>
      <c r="R867" s="38">
        <v>208.97980000000001</v>
      </c>
      <c r="S867" s="38">
        <v>216.70259999999999</v>
      </c>
      <c r="T867" s="38">
        <v>230.2089</v>
      </c>
      <c r="U867" s="38">
        <v>239.5642</v>
      </c>
      <c r="V867" s="38">
        <v>244.7406</v>
      </c>
      <c r="W867" s="38">
        <v>249.7791</v>
      </c>
      <c r="X867" s="38">
        <v>256.79809999999998</v>
      </c>
      <c r="Y867" s="38">
        <v>260.22089999999997</v>
      </c>
      <c r="Z867" s="38">
        <v>261.62450000000001</v>
      </c>
      <c r="AA867" s="38">
        <v>264.33240000000001</v>
      </c>
      <c r="AB867" s="38">
        <v>262.25990000000002</v>
      </c>
      <c r="AC867" s="38">
        <v>256.60660000000001</v>
      </c>
      <c r="AD867" s="38">
        <v>248.99719999999999</v>
      </c>
      <c r="AE867" s="38">
        <v>242.15729999999999</v>
      </c>
      <c r="AF867" s="38">
        <v>237.58879999999999</v>
      </c>
      <c r="AG867" s="38">
        <v>234.5385</v>
      </c>
      <c r="AH867" s="38">
        <v>231.911</v>
      </c>
      <c r="AI867" s="38">
        <v>227.3663</v>
      </c>
      <c r="AJ867" s="38">
        <v>219.64240000000001</v>
      </c>
      <c r="AK867" s="38">
        <v>213.28399999999999</v>
      </c>
      <c r="AL867" s="38">
        <v>-1.433003</v>
      </c>
      <c r="AM867" s="38">
        <v>0.52994229999999998</v>
      </c>
      <c r="AN867" s="38">
        <v>0.94261189999999995</v>
      </c>
      <c r="AO867" s="38">
        <v>1.912369</v>
      </c>
      <c r="AP867" s="38">
        <v>1.9077120000000001</v>
      </c>
      <c r="AQ867" s="38">
        <v>0.68814980000000003</v>
      </c>
      <c r="AR867" s="38">
        <v>-0.94988810000000001</v>
      </c>
      <c r="AS867" s="38">
        <v>-2.222661</v>
      </c>
      <c r="AT867" s="38">
        <v>-4.4659719999999998</v>
      </c>
      <c r="AU867" s="38">
        <v>-3.298524</v>
      </c>
      <c r="AV867" s="38">
        <v>0.56010190000000004</v>
      </c>
      <c r="AW867" s="38">
        <v>0.56431039999999999</v>
      </c>
      <c r="AX867" s="38">
        <v>-0.84979470000000001</v>
      </c>
      <c r="AY867" s="38">
        <v>-1.728599</v>
      </c>
      <c r="AZ867" s="38">
        <v>-1.552319</v>
      </c>
      <c r="BA867" s="38">
        <v>1.6050500000000001</v>
      </c>
      <c r="BB867" s="38">
        <v>4.0885490000000004</v>
      </c>
      <c r="BC867" s="38">
        <v>3.5743390000000002</v>
      </c>
      <c r="BD867" s="38">
        <v>3.8321000000000001</v>
      </c>
      <c r="BE867" s="38">
        <v>4.918469</v>
      </c>
      <c r="BF867" s="38">
        <v>6.6646039999999998</v>
      </c>
      <c r="BG867" s="38">
        <v>7.1374149999999998</v>
      </c>
      <c r="BH867" s="38">
        <v>5.9170040000000004</v>
      </c>
      <c r="BI867" s="38">
        <v>3.254464</v>
      </c>
      <c r="BJ867" s="38">
        <v>-0.8625119</v>
      </c>
      <c r="BK867" s="38">
        <v>1.0231129999999999</v>
      </c>
      <c r="BL867" s="38">
        <v>1.3687370000000001</v>
      </c>
      <c r="BM867" s="38">
        <v>2.3162250000000002</v>
      </c>
      <c r="BN867" s="38">
        <v>2.2290269999999999</v>
      </c>
      <c r="BO867" s="38">
        <v>1.0202059999999999</v>
      </c>
      <c r="BP867" s="38">
        <v>-0.46514060000000002</v>
      </c>
      <c r="BQ867" s="38">
        <v>-1.6905559999999999</v>
      </c>
      <c r="BR867" s="38">
        <v>-3.9535360000000002</v>
      </c>
      <c r="BS867" s="38">
        <v>-2.7569029999999999</v>
      </c>
      <c r="BT867" s="38">
        <v>1.0501069999999999</v>
      </c>
      <c r="BU867" s="38">
        <v>0.92702220000000002</v>
      </c>
      <c r="BV867" s="38">
        <v>-0.52324720000000002</v>
      </c>
      <c r="BW867" s="38">
        <v>-1.3665909999999999</v>
      </c>
      <c r="BX867" s="38">
        <v>-1.106185</v>
      </c>
      <c r="BY867" s="38">
        <v>2.119923</v>
      </c>
      <c r="BZ867" s="38">
        <v>4.767817</v>
      </c>
      <c r="CA867" s="38">
        <v>4.3645009999999997</v>
      </c>
      <c r="CB867" s="38">
        <v>4.6905530000000004</v>
      </c>
      <c r="CC867" s="38">
        <v>5.785253</v>
      </c>
      <c r="CD867" s="38">
        <v>7.5175409999999996</v>
      </c>
      <c r="CE867" s="38">
        <v>7.9512039999999997</v>
      </c>
      <c r="CF867" s="38">
        <v>6.7483329999999997</v>
      </c>
      <c r="CG867" s="38">
        <v>4.0644030000000004</v>
      </c>
      <c r="CH867" s="38">
        <v>-0.46739150000000002</v>
      </c>
      <c r="CI867" s="38">
        <v>1.364681</v>
      </c>
      <c r="CJ867" s="38">
        <v>1.663869</v>
      </c>
      <c r="CK867" s="38">
        <v>2.5959349999999999</v>
      </c>
      <c r="CL867" s="38">
        <v>2.4515690000000001</v>
      </c>
      <c r="CM867" s="38">
        <v>1.2501869999999999</v>
      </c>
      <c r="CN867" s="38">
        <v>-0.12940589999999999</v>
      </c>
      <c r="CO867" s="38">
        <v>-1.3220209999999999</v>
      </c>
      <c r="CP867" s="38">
        <v>-3.598624</v>
      </c>
      <c r="CQ867" s="38">
        <v>-2.381777</v>
      </c>
      <c r="CR867" s="38">
        <v>1.389483</v>
      </c>
      <c r="CS867" s="38">
        <v>1.1782349999999999</v>
      </c>
      <c r="CT867" s="38">
        <v>-0.2970814</v>
      </c>
      <c r="CU867" s="38">
        <v>-1.1158650000000001</v>
      </c>
      <c r="CV867" s="38">
        <v>-0.79719439999999997</v>
      </c>
      <c r="CW867" s="38">
        <v>2.4765229999999998</v>
      </c>
      <c r="CX867" s="38">
        <v>5.2382759999999999</v>
      </c>
      <c r="CY867" s="38">
        <v>4.9117649999999999</v>
      </c>
      <c r="CZ867" s="38">
        <v>5.2851160000000004</v>
      </c>
      <c r="DA867" s="38">
        <v>6.3855839999999997</v>
      </c>
      <c r="DB867" s="38">
        <v>8.1082830000000001</v>
      </c>
      <c r="DC867" s="38">
        <v>8.5148320000000002</v>
      </c>
      <c r="DD867" s="38">
        <v>7.324109</v>
      </c>
      <c r="DE867" s="38">
        <v>4.6253640000000003</v>
      </c>
      <c r="DF867" s="38">
        <v>-7.2271000000000002E-2</v>
      </c>
      <c r="DG867" s="38">
        <v>1.7062489999999999</v>
      </c>
      <c r="DH867" s="38">
        <v>1.9590019999999999</v>
      </c>
      <c r="DI867" s="38">
        <v>2.8756439999999999</v>
      </c>
      <c r="DJ867" s="38">
        <v>2.6741100000000002</v>
      </c>
      <c r="DK867" s="38">
        <v>1.4801690000000001</v>
      </c>
      <c r="DL867" s="38">
        <v>0.2063287</v>
      </c>
      <c r="DM867" s="38">
        <v>-0.95348639999999996</v>
      </c>
      <c r="DN867" s="38">
        <v>-3.2437130000000001</v>
      </c>
      <c r="DO867" s="38">
        <v>-2.0066510000000002</v>
      </c>
      <c r="DP867" s="38">
        <v>1.7288589999999999</v>
      </c>
      <c r="DQ867" s="38">
        <v>1.4294480000000001</v>
      </c>
      <c r="DR867" s="38">
        <v>-7.0915599999999995E-2</v>
      </c>
      <c r="DS867" s="38">
        <v>-0.86513960000000001</v>
      </c>
      <c r="DT867" s="38">
        <v>-0.48820360000000002</v>
      </c>
      <c r="DU867" s="38">
        <v>2.8331219999999999</v>
      </c>
      <c r="DV867" s="38">
        <v>5.7087349999999999</v>
      </c>
      <c r="DW867" s="38">
        <v>5.459028</v>
      </c>
      <c r="DX867" s="38">
        <v>5.8796780000000002</v>
      </c>
      <c r="DY867" s="38">
        <v>6.9859159999999996</v>
      </c>
      <c r="DZ867" s="38">
        <v>8.6990239999999996</v>
      </c>
      <c r="EA867" s="38">
        <v>9.0784590000000005</v>
      </c>
      <c r="EB867" s="38">
        <v>7.8998850000000003</v>
      </c>
      <c r="EC867" s="38">
        <v>5.1863260000000002</v>
      </c>
      <c r="ED867" s="38">
        <v>0.4982203</v>
      </c>
      <c r="EE867" s="38">
        <v>2.1994189999999998</v>
      </c>
      <c r="EF867" s="38">
        <v>2.3851260000000001</v>
      </c>
      <c r="EG867" s="38">
        <v>3.2795010000000002</v>
      </c>
      <c r="EH867" s="38">
        <v>2.995425</v>
      </c>
      <c r="EI867" s="38">
        <v>1.812225</v>
      </c>
      <c r="EJ867" s="38">
        <v>0.69107620000000003</v>
      </c>
      <c r="EK867" s="38">
        <v>-0.42138110000000001</v>
      </c>
      <c r="EL867" s="38">
        <v>-2.731277</v>
      </c>
      <c r="EM867" s="38">
        <v>-1.4650300000000001</v>
      </c>
      <c r="EN867" s="38">
        <v>2.2188629999999998</v>
      </c>
      <c r="EO867" s="38">
        <v>1.79216</v>
      </c>
      <c r="EP867" s="38">
        <v>0.25563200000000003</v>
      </c>
      <c r="EQ867" s="38">
        <v>-0.50313160000000001</v>
      </c>
      <c r="ER867" s="38">
        <v>-4.20699E-2</v>
      </c>
      <c r="ES867" s="38">
        <v>3.3479950000000001</v>
      </c>
      <c r="ET867" s="38">
        <v>6.3880020000000002</v>
      </c>
      <c r="EU867" s="38">
        <v>6.2491899999999996</v>
      </c>
      <c r="EV867" s="38">
        <v>6.7381320000000002</v>
      </c>
      <c r="EW867" s="38">
        <v>7.8526999999999996</v>
      </c>
      <c r="EX867" s="38">
        <v>9.5519619999999996</v>
      </c>
      <c r="EY867" s="38">
        <v>9.8922480000000004</v>
      </c>
      <c r="EZ867" s="38">
        <v>8.7312150000000006</v>
      </c>
      <c r="FA867" s="38">
        <v>5.9962650000000002</v>
      </c>
      <c r="FB867" s="38">
        <v>79.995149999999995</v>
      </c>
      <c r="FC867" s="38">
        <v>78.543009999999995</v>
      </c>
      <c r="FD867" s="38">
        <v>76.62764</v>
      </c>
      <c r="FE867" s="38">
        <v>74.914150000000006</v>
      </c>
      <c r="FF867" s="38">
        <v>73.061800000000005</v>
      </c>
      <c r="FG867" s="38">
        <v>72.511780000000002</v>
      </c>
      <c r="FH867" s="38">
        <v>71.422579999999996</v>
      </c>
      <c r="FI867" s="38">
        <v>72.877120000000005</v>
      </c>
      <c r="FJ867" s="38">
        <v>76.084599999999995</v>
      </c>
      <c r="FK867" s="38">
        <v>80.099900000000005</v>
      </c>
      <c r="FL867" s="38">
        <v>84.452789999999993</v>
      </c>
      <c r="FM867" s="38">
        <v>88.62997</v>
      </c>
      <c r="FN867" s="38">
        <v>91.973129999999998</v>
      </c>
      <c r="FO867" s="38">
        <v>94.862909999999999</v>
      </c>
      <c r="FP867" s="38">
        <v>97.717789999999994</v>
      </c>
      <c r="FQ867" s="38">
        <v>99.444730000000007</v>
      </c>
      <c r="FR867" s="38">
        <v>100.0231</v>
      </c>
      <c r="FS867" s="38">
        <v>99.425640000000001</v>
      </c>
      <c r="FT867" s="38">
        <v>97.739109999999997</v>
      </c>
      <c r="FU867" s="38">
        <v>94.885559999999998</v>
      </c>
      <c r="FV867" s="38">
        <v>90.909120000000001</v>
      </c>
      <c r="FW867">
        <v>87.638030000000001</v>
      </c>
      <c r="FX867">
        <v>84.895340000000004</v>
      </c>
      <c r="FY867">
        <v>82.050740000000005</v>
      </c>
      <c r="FZ867">
        <v>0.96552320000000003</v>
      </c>
      <c r="GA867">
        <v>7.3992849999999999</v>
      </c>
      <c r="GB867">
        <v>1</v>
      </c>
    </row>
    <row r="868" spans="1:184" x14ac:dyDescent="0.3">
      <c r="A868" t="s">
        <v>280</v>
      </c>
      <c r="B868" t="s">
        <v>1</v>
      </c>
      <c r="C868" t="s">
        <v>1</v>
      </c>
      <c r="D868" t="s">
        <v>1</v>
      </c>
      <c r="E868" t="s">
        <v>1</v>
      </c>
      <c r="F868" t="s">
        <v>1</v>
      </c>
      <c r="G868" t="s">
        <v>1</v>
      </c>
      <c r="H868" s="40" t="s">
        <v>1</v>
      </c>
      <c r="I868" s="18" t="s">
        <v>1</v>
      </c>
      <c r="J868" s="38" t="s">
        <v>1</v>
      </c>
      <c r="K868" s="18">
        <v>44805</v>
      </c>
      <c r="L868" s="38">
        <v>1498</v>
      </c>
      <c r="M868" s="38">
        <v>1498</v>
      </c>
      <c r="N868" s="38">
        <v>213.02799999999999</v>
      </c>
      <c r="O868" s="38">
        <v>209.14760000000001</v>
      </c>
      <c r="P868" s="38">
        <v>205.62430000000001</v>
      </c>
      <c r="Q868" s="38">
        <v>204.68610000000001</v>
      </c>
      <c r="R868" s="38">
        <v>209.52950000000001</v>
      </c>
      <c r="S868" s="38">
        <v>218.80770000000001</v>
      </c>
      <c r="T868" s="38">
        <v>232.58019999999999</v>
      </c>
      <c r="U868" s="38">
        <v>243.1987</v>
      </c>
      <c r="V868" s="38">
        <v>251.3537</v>
      </c>
      <c r="W868" s="38">
        <v>258.02670000000001</v>
      </c>
      <c r="X868" s="38">
        <v>264.12290000000002</v>
      </c>
      <c r="Y868" s="38">
        <v>269.40660000000003</v>
      </c>
      <c r="Z868" s="38">
        <v>272.29660000000001</v>
      </c>
      <c r="AA868" s="38">
        <v>276.02</v>
      </c>
      <c r="AB868" s="38">
        <v>273.93770000000001</v>
      </c>
      <c r="AC868" s="38">
        <v>267.04469999999998</v>
      </c>
      <c r="AD868" s="38">
        <v>259.55459999999999</v>
      </c>
      <c r="AE868" s="38">
        <v>251.82740000000001</v>
      </c>
      <c r="AF868" s="38">
        <v>246.8956</v>
      </c>
      <c r="AG868" s="38">
        <v>243.7645</v>
      </c>
      <c r="AH868" s="38">
        <v>240.5489</v>
      </c>
      <c r="AI868" s="38">
        <v>236.184</v>
      </c>
      <c r="AJ868" s="38">
        <v>230.40629999999999</v>
      </c>
      <c r="AK868" s="38">
        <v>224.0924</v>
      </c>
      <c r="AL868" s="38">
        <v>-2.9205909999999999</v>
      </c>
      <c r="AM868" s="38">
        <v>-2.9659620000000002</v>
      </c>
      <c r="AN868" s="38">
        <v>-2.4263379999999999</v>
      </c>
      <c r="AO868" s="38">
        <v>0.19003619999999999</v>
      </c>
      <c r="AP868" s="38">
        <v>0.87330229999999998</v>
      </c>
      <c r="AQ868" s="38">
        <v>6.3009899999999994E-2</v>
      </c>
      <c r="AR868" s="38">
        <v>-1.5693319999999999</v>
      </c>
      <c r="AS868" s="38">
        <v>1.692272</v>
      </c>
      <c r="AT868" s="38">
        <v>0.31526120000000002</v>
      </c>
      <c r="AU868" s="38">
        <v>1.421551</v>
      </c>
      <c r="AV868" s="38">
        <v>-0.50364690000000001</v>
      </c>
      <c r="AW868" s="38">
        <v>1.3416760000000001</v>
      </c>
      <c r="AX868" s="38">
        <v>-0.21673829999999999</v>
      </c>
      <c r="AY868" s="38">
        <v>-0.865842</v>
      </c>
      <c r="AZ868" s="38">
        <v>-0.97801740000000004</v>
      </c>
      <c r="BA868" s="38">
        <v>-0.49788189999999999</v>
      </c>
      <c r="BB868" s="38">
        <v>1.9469700000000001</v>
      </c>
      <c r="BC868" s="38">
        <v>0.1687468</v>
      </c>
      <c r="BD868" s="38">
        <v>-1.3219559999999999</v>
      </c>
      <c r="BE868" s="38">
        <v>-1.6320840000000001</v>
      </c>
      <c r="BF868" s="38">
        <v>-0.43275829999999998</v>
      </c>
      <c r="BG868" s="38">
        <v>-3.577858</v>
      </c>
      <c r="BH868" s="38">
        <v>-4.1975020000000001</v>
      </c>
      <c r="BI868" s="38">
        <v>-3.8460580000000002</v>
      </c>
      <c r="BJ868" s="38">
        <v>-2.4910459999999999</v>
      </c>
      <c r="BK868" s="38">
        <v>-2.5848429999999998</v>
      </c>
      <c r="BL868" s="38">
        <v>-2.0821930000000002</v>
      </c>
      <c r="BM868" s="38">
        <v>0.51968689999999995</v>
      </c>
      <c r="BN868" s="38">
        <v>1.170752</v>
      </c>
      <c r="BO868" s="38">
        <v>0.37883230000000001</v>
      </c>
      <c r="BP868" s="38">
        <v>-1.1817200000000001</v>
      </c>
      <c r="BQ868" s="38">
        <v>2.1345930000000002</v>
      </c>
      <c r="BR868" s="38">
        <v>0.78845290000000001</v>
      </c>
      <c r="BS868" s="38">
        <v>1.9001030000000001</v>
      </c>
      <c r="BT868" s="38">
        <v>-0.12089569999999999</v>
      </c>
      <c r="BU868" s="38">
        <v>1.6184609999999999</v>
      </c>
      <c r="BV868" s="38">
        <v>5.4213799999999999E-2</v>
      </c>
      <c r="BW868" s="38">
        <v>-0.5677913</v>
      </c>
      <c r="BX868" s="38">
        <v>-0.62791229999999998</v>
      </c>
      <c r="BY868" s="38">
        <v>-4.9387399999999998E-2</v>
      </c>
      <c r="BZ868" s="38">
        <v>2.4412210000000001</v>
      </c>
      <c r="CA868" s="38">
        <v>0.68252789999999997</v>
      </c>
      <c r="CB868" s="38">
        <v>-0.69931350000000003</v>
      </c>
      <c r="CC868" s="38">
        <v>-1.0310839999999999</v>
      </c>
      <c r="CD868" s="38">
        <v>0.1450234</v>
      </c>
      <c r="CE868" s="38">
        <v>-2.9418690000000001</v>
      </c>
      <c r="CF868" s="38">
        <v>-3.6093220000000001</v>
      </c>
      <c r="CG868" s="38">
        <v>-3.2387670000000002</v>
      </c>
      <c r="CH868" s="38">
        <v>-2.1935449999999999</v>
      </c>
      <c r="CI868" s="38">
        <v>-2.3208820000000001</v>
      </c>
      <c r="CJ868" s="38">
        <v>-1.8438399999999999</v>
      </c>
      <c r="CK868" s="38">
        <v>0.7480019</v>
      </c>
      <c r="CL868" s="38">
        <v>1.376765</v>
      </c>
      <c r="CM868" s="38">
        <v>0.59756989999999999</v>
      </c>
      <c r="CN868" s="38">
        <v>-0.91326059999999998</v>
      </c>
      <c r="CO868" s="38">
        <v>2.4409429999999999</v>
      </c>
      <c r="CP868" s="38">
        <v>1.1161840000000001</v>
      </c>
      <c r="CQ868" s="38">
        <v>2.2315469999999999</v>
      </c>
      <c r="CR868" s="38">
        <v>0.14419650000000001</v>
      </c>
      <c r="CS868" s="38">
        <v>1.8101609999999999</v>
      </c>
      <c r="CT868" s="38">
        <v>0.24187439999999999</v>
      </c>
      <c r="CU868" s="38">
        <v>-0.36136230000000003</v>
      </c>
      <c r="CV868" s="38">
        <v>-0.38543060000000001</v>
      </c>
      <c r="CW868" s="38">
        <v>0.26123859999999999</v>
      </c>
      <c r="CX868" s="38">
        <v>2.7835369999999999</v>
      </c>
      <c r="CY868" s="38">
        <v>1.0383709999999999</v>
      </c>
      <c r="CZ868" s="38">
        <v>-0.26807300000000001</v>
      </c>
      <c r="DA868" s="38">
        <v>-0.61483310000000002</v>
      </c>
      <c r="DB868" s="38">
        <v>0.54519329999999999</v>
      </c>
      <c r="DC868" s="38">
        <v>-2.501385</v>
      </c>
      <c r="DD868" s="38">
        <v>-3.2019510000000002</v>
      </c>
      <c r="DE868" s="38">
        <v>-2.8181590000000001</v>
      </c>
      <c r="DF868" s="38">
        <v>-1.8960429999999999</v>
      </c>
      <c r="DG868" s="38">
        <v>-2.0569199999999999</v>
      </c>
      <c r="DH868" s="38">
        <v>-1.605486</v>
      </c>
      <c r="DI868" s="38">
        <v>0.97631690000000004</v>
      </c>
      <c r="DJ868" s="38">
        <v>1.582778</v>
      </c>
      <c r="DK868" s="38">
        <v>0.81630760000000002</v>
      </c>
      <c r="DL868" s="38">
        <v>-0.64480170000000003</v>
      </c>
      <c r="DM868" s="38">
        <v>2.747293</v>
      </c>
      <c r="DN868" s="38">
        <v>1.4439150000000001</v>
      </c>
      <c r="DO868" s="38">
        <v>2.5629909999999998</v>
      </c>
      <c r="DP868" s="38">
        <v>0.40928880000000001</v>
      </c>
      <c r="DQ868" s="38">
        <v>2.0018609999999999</v>
      </c>
      <c r="DR868" s="38">
        <v>0.4295349</v>
      </c>
      <c r="DS868" s="38">
        <v>-0.1549333</v>
      </c>
      <c r="DT868" s="38">
        <v>-0.14294889999999999</v>
      </c>
      <c r="DU868" s="38">
        <v>0.57186459999999995</v>
      </c>
      <c r="DV868" s="38">
        <v>3.1258530000000002</v>
      </c>
      <c r="DW868" s="38">
        <v>1.3942140000000001</v>
      </c>
      <c r="DX868" s="38">
        <v>0.16316739999999999</v>
      </c>
      <c r="DY868" s="38">
        <v>-0.19858219999999999</v>
      </c>
      <c r="DZ868" s="38">
        <v>0.94536319999999996</v>
      </c>
      <c r="EA868" s="38">
        <v>-2.0609009999999999</v>
      </c>
      <c r="EB868" s="38">
        <v>-2.7945799999999998</v>
      </c>
      <c r="EC868" s="38">
        <v>-2.397551</v>
      </c>
      <c r="ED868" s="38">
        <v>-1.4664980000000001</v>
      </c>
      <c r="EE868" s="38">
        <v>-1.6758010000000001</v>
      </c>
      <c r="EF868" s="38">
        <v>-1.261341</v>
      </c>
      <c r="EG868" s="38">
        <v>1.305968</v>
      </c>
      <c r="EH868" s="38">
        <v>1.880228</v>
      </c>
      <c r="EI868" s="38">
        <v>1.1321300000000001</v>
      </c>
      <c r="EJ868" s="38">
        <v>-0.25718950000000002</v>
      </c>
      <c r="EK868" s="38">
        <v>3.1896140000000002</v>
      </c>
      <c r="EL868" s="38">
        <v>1.9171069999999999</v>
      </c>
      <c r="EM868" s="38">
        <v>3.0415429999999999</v>
      </c>
      <c r="EN868" s="38">
        <v>0.79203990000000002</v>
      </c>
      <c r="EO868" s="38">
        <v>2.2786460000000002</v>
      </c>
      <c r="EP868" s="38">
        <v>0.70048699999999997</v>
      </c>
      <c r="EQ868" s="38">
        <v>0.1431173</v>
      </c>
      <c r="ER868" s="38">
        <v>0.20715620000000001</v>
      </c>
      <c r="ES868" s="38">
        <v>1.020359</v>
      </c>
      <c r="ET868" s="38">
        <v>3.6201029999999998</v>
      </c>
      <c r="EU868" s="38">
        <v>1.9079950000000001</v>
      </c>
      <c r="EV868" s="38">
        <v>0.78581009999999996</v>
      </c>
      <c r="EW868" s="38">
        <v>0.402418</v>
      </c>
      <c r="EX868" s="38">
        <v>1.523145</v>
      </c>
      <c r="EY868" s="38">
        <v>-1.424912</v>
      </c>
      <c r="EZ868" s="38">
        <v>-2.2063999999999999</v>
      </c>
      <c r="FA868" s="38">
        <v>-1.79026</v>
      </c>
      <c r="FB868" s="38">
        <v>79.009379999999993</v>
      </c>
      <c r="FC868" s="38">
        <v>77.084360000000004</v>
      </c>
      <c r="FD868" s="38">
        <v>75.458960000000005</v>
      </c>
      <c r="FE868" s="38">
        <v>74.085419999999999</v>
      </c>
      <c r="FF868" s="38">
        <v>72.694209999999998</v>
      </c>
      <c r="FG868" s="38">
        <v>71.465670000000003</v>
      </c>
      <c r="FH868" s="38">
        <v>70.823210000000003</v>
      </c>
      <c r="FI868" s="38">
        <v>72.224059999999994</v>
      </c>
      <c r="FJ868" s="38">
        <v>76.497590000000002</v>
      </c>
      <c r="FK868" s="38">
        <v>81.417659999999998</v>
      </c>
      <c r="FL868" s="38">
        <v>86.246170000000006</v>
      </c>
      <c r="FM868" s="38">
        <v>90.211650000000006</v>
      </c>
      <c r="FN868" s="38">
        <v>93.856859999999998</v>
      </c>
      <c r="FO868" s="38">
        <v>96.743930000000006</v>
      </c>
      <c r="FP868" s="38">
        <v>99.275700000000001</v>
      </c>
      <c r="FQ868" s="38">
        <v>100.8432</v>
      </c>
      <c r="FR868" s="38">
        <v>101.48399999999999</v>
      </c>
      <c r="FS868" s="38">
        <v>101.03230000000001</v>
      </c>
      <c r="FT868" s="38">
        <v>100.1437</v>
      </c>
      <c r="FU868" s="38">
        <v>96.338589999999996</v>
      </c>
      <c r="FV868" s="38">
        <v>92.068070000000006</v>
      </c>
      <c r="FW868">
        <v>88.039190000000005</v>
      </c>
      <c r="FX868">
        <v>85.943920000000006</v>
      </c>
      <c r="FY868">
        <v>84.156559999999999</v>
      </c>
      <c r="FZ868">
        <v>0.59429540000000003</v>
      </c>
      <c r="GA868">
        <v>3.9736539999999998</v>
      </c>
      <c r="GB868">
        <v>1</v>
      </c>
    </row>
    <row r="869" spans="1:184" x14ac:dyDescent="0.3">
      <c r="A869" t="s">
        <v>280</v>
      </c>
      <c r="B869" t="s">
        <v>1</v>
      </c>
      <c r="C869" t="s">
        <v>1</v>
      </c>
      <c r="D869" t="s">
        <v>1</v>
      </c>
      <c r="E869" t="s">
        <v>1</v>
      </c>
      <c r="F869" t="s">
        <v>1</v>
      </c>
      <c r="G869" t="s">
        <v>1</v>
      </c>
      <c r="H869" s="40" t="s">
        <v>1</v>
      </c>
      <c r="I869" s="18" t="s">
        <v>1</v>
      </c>
      <c r="J869" s="38" t="s">
        <v>1</v>
      </c>
      <c r="K869" s="18">
        <v>44809</v>
      </c>
      <c r="L869" s="38">
        <v>1491</v>
      </c>
      <c r="M869" s="38">
        <v>1498</v>
      </c>
      <c r="N869" s="38">
        <v>186.01339999999999</v>
      </c>
      <c r="O869" s="38">
        <v>178.96440000000001</v>
      </c>
      <c r="P869" s="38">
        <v>173.99860000000001</v>
      </c>
      <c r="Q869" s="38">
        <v>171.2311</v>
      </c>
      <c r="R869" s="38">
        <v>172.83680000000001</v>
      </c>
      <c r="S869" s="38">
        <v>176.69560000000001</v>
      </c>
      <c r="T869" s="38">
        <v>182.64259999999999</v>
      </c>
      <c r="U869" s="38">
        <v>190.54900000000001</v>
      </c>
      <c r="V869" s="38">
        <v>198.15280000000001</v>
      </c>
      <c r="W869" s="38">
        <v>208.8809</v>
      </c>
      <c r="X869" s="38">
        <v>218.81290000000001</v>
      </c>
      <c r="Y869" s="38">
        <v>223.93270000000001</v>
      </c>
      <c r="Z869" s="38">
        <v>226.69149999999999</v>
      </c>
      <c r="AA869" s="38">
        <v>228.40610000000001</v>
      </c>
      <c r="AB869" s="38">
        <v>228.5455</v>
      </c>
      <c r="AC869" s="38">
        <v>226.59719999999999</v>
      </c>
      <c r="AD869" s="38">
        <v>222.40190000000001</v>
      </c>
      <c r="AE869" s="38">
        <v>217.65280000000001</v>
      </c>
      <c r="AF869" s="38">
        <v>216.18729999999999</v>
      </c>
      <c r="AG869" s="38">
        <v>212.52379999999999</v>
      </c>
      <c r="AH869" s="38">
        <v>208.93170000000001</v>
      </c>
      <c r="AI869" s="38">
        <v>205.96080000000001</v>
      </c>
      <c r="AJ869" s="38">
        <v>200.21629999999999</v>
      </c>
      <c r="AK869" s="38">
        <v>194.35239999999999</v>
      </c>
      <c r="AL869" s="38">
        <v>11.211650000000001</v>
      </c>
      <c r="AM869" s="38">
        <v>5.4784540000000002</v>
      </c>
      <c r="AN869" s="38">
        <v>0.94518519999999995</v>
      </c>
      <c r="AO869" s="38">
        <v>-0.87627140000000003</v>
      </c>
      <c r="AP869" s="38">
        <v>-0.79920270000000004</v>
      </c>
      <c r="AQ869" s="38">
        <v>-2.270896</v>
      </c>
      <c r="AR869" s="38">
        <v>-6.8972709999999999</v>
      </c>
      <c r="AS869" s="38">
        <v>-7.1240870000000003</v>
      </c>
      <c r="AT869" s="38">
        <v>-5.6290940000000003</v>
      </c>
      <c r="AU869" s="38">
        <v>-1.99848</v>
      </c>
      <c r="AV869" s="38">
        <v>-0.46359489999999998</v>
      </c>
      <c r="AW869" s="38">
        <v>-0.33637699999999998</v>
      </c>
      <c r="AX869" s="38">
        <v>-1.0942000000000001</v>
      </c>
      <c r="AY869" s="38">
        <v>-2.2484410000000001</v>
      </c>
      <c r="AZ869" s="38">
        <v>0.56624560000000002</v>
      </c>
      <c r="BA869" s="38">
        <v>2.5105050000000002</v>
      </c>
      <c r="BB869" s="38">
        <v>3.3085819999999999</v>
      </c>
      <c r="BC869" s="38">
        <v>3.6545800000000002</v>
      </c>
      <c r="BD869" s="38">
        <v>1.2736499999999999</v>
      </c>
      <c r="BE869" s="38">
        <v>-5.3029419999999998</v>
      </c>
      <c r="BF869" s="38">
        <v>-6.9059920000000004</v>
      </c>
      <c r="BG869" s="38">
        <v>-8.8605400000000003</v>
      </c>
      <c r="BH869" s="38">
        <v>-13.492430000000001</v>
      </c>
      <c r="BI869" s="38">
        <v>-14.169320000000001</v>
      </c>
      <c r="BJ869" s="38">
        <v>11.98911</v>
      </c>
      <c r="BK869" s="38">
        <v>6.1495240000000004</v>
      </c>
      <c r="BL869" s="38">
        <v>1.548724</v>
      </c>
      <c r="BM869" s="38">
        <v>-0.28131099999999998</v>
      </c>
      <c r="BN869" s="38">
        <v>-0.24968409999999999</v>
      </c>
      <c r="BO869" s="38">
        <v>-1.640425</v>
      </c>
      <c r="BP869" s="38">
        <v>-6.3301790000000002</v>
      </c>
      <c r="BQ869" s="38">
        <v>-6.4352939999999998</v>
      </c>
      <c r="BR869" s="38">
        <v>-4.9791210000000001</v>
      </c>
      <c r="BS869" s="38">
        <v>-1.2817190000000001</v>
      </c>
      <c r="BT869" s="38">
        <v>0.3177797</v>
      </c>
      <c r="BU869" s="38">
        <v>0.2525905</v>
      </c>
      <c r="BV869" s="38">
        <v>-0.632637</v>
      </c>
      <c r="BW869" s="38">
        <v>-1.6457090000000001</v>
      </c>
      <c r="BX869" s="38">
        <v>1.16144</v>
      </c>
      <c r="BY869" s="38">
        <v>3.3412459999999999</v>
      </c>
      <c r="BZ869" s="38">
        <v>4.2611759999999999</v>
      </c>
      <c r="CA869" s="38">
        <v>4.622274</v>
      </c>
      <c r="CB869" s="38">
        <v>2.2931590000000002</v>
      </c>
      <c r="CC869" s="38">
        <v>-4.1621199999999998</v>
      </c>
      <c r="CD869" s="38">
        <v>-5.8251200000000001</v>
      </c>
      <c r="CE869" s="38">
        <v>-7.7667539999999997</v>
      </c>
      <c r="CF869" s="38">
        <v>-12.28562</v>
      </c>
      <c r="CG869" s="38">
        <v>-12.881209999999999</v>
      </c>
      <c r="CH869" s="38">
        <v>12.527570000000001</v>
      </c>
      <c r="CI869" s="38">
        <v>6.6143049999999999</v>
      </c>
      <c r="CJ869" s="38">
        <v>1.9667330000000001</v>
      </c>
      <c r="CK869" s="38">
        <v>0.13075680000000001</v>
      </c>
      <c r="CL869" s="38">
        <v>0.13091079999999999</v>
      </c>
      <c r="CM869" s="38">
        <v>-1.203762</v>
      </c>
      <c r="CN869" s="38">
        <v>-5.9374130000000003</v>
      </c>
      <c r="CO869" s="38">
        <v>-5.9582389999999998</v>
      </c>
      <c r="CP869" s="38">
        <v>-4.5289510000000002</v>
      </c>
      <c r="CQ869" s="38">
        <v>-0.78529269999999995</v>
      </c>
      <c r="CR869" s="38">
        <v>0.85895739999999998</v>
      </c>
      <c r="CS869" s="38">
        <v>0.66050759999999997</v>
      </c>
      <c r="CT869" s="38">
        <v>-0.31295980000000001</v>
      </c>
      <c r="CU869" s="38">
        <v>-1.2282599999999999</v>
      </c>
      <c r="CV869" s="38">
        <v>1.573671</v>
      </c>
      <c r="CW869" s="38">
        <v>3.9166150000000002</v>
      </c>
      <c r="CX869" s="38">
        <v>4.9209389999999997</v>
      </c>
      <c r="CY869" s="38">
        <v>5.2924959999999999</v>
      </c>
      <c r="CZ869" s="38">
        <v>2.9992679999999998</v>
      </c>
      <c r="DA869" s="38">
        <v>-3.371991</v>
      </c>
      <c r="DB869" s="38">
        <v>-5.076511</v>
      </c>
      <c r="DC869" s="38">
        <v>-7.009201</v>
      </c>
      <c r="DD869" s="38">
        <v>-11.44979</v>
      </c>
      <c r="DE869" s="38">
        <v>-11.98906</v>
      </c>
      <c r="DF869" s="38">
        <v>13.066039999999999</v>
      </c>
      <c r="DG869" s="38">
        <v>7.0790850000000001</v>
      </c>
      <c r="DH869" s="38">
        <v>2.3847429999999998</v>
      </c>
      <c r="DI869" s="38">
        <v>0.54282450000000004</v>
      </c>
      <c r="DJ869" s="38">
        <v>0.51150580000000001</v>
      </c>
      <c r="DK869" s="38">
        <v>-0.76709939999999999</v>
      </c>
      <c r="DL869" s="38">
        <v>-5.5446470000000003</v>
      </c>
      <c r="DM869" s="38">
        <v>-5.4811829999999997</v>
      </c>
      <c r="DN869" s="38">
        <v>-4.0787810000000002</v>
      </c>
      <c r="DO869" s="38">
        <v>-0.28886620000000002</v>
      </c>
      <c r="DP869" s="38">
        <v>1.4001349999999999</v>
      </c>
      <c r="DQ869" s="38">
        <v>1.068425</v>
      </c>
      <c r="DR869" s="38">
        <v>6.7172999999999998E-3</v>
      </c>
      <c r="DS869" s="38">
        <v>-0.81081000000000003</v>
      </c>
      <c r="DT869" s="38">
        <v>1.9859009999999999</v>
      </c>
      <c r="DU869" s="38">
        <v>4.4919840000000004</v>
      </c>
      <c r="DV869" s="38">
        <v>5.5807029999999997</v>
      </c>
      <c r="DW869" s="38">
        <v>5.9627179999999997</v>
      </c>
      <c r="DX869" s="38">
        <v>3.7053769999999999</v>
      </c>
      <c r="DY869" s="38">
        <v>-2.581861</v>
      </c>
      <c r="DZ869" s="38">
        <v>-4.3279030000000001</v>
      </c>
      <c r="EA869" s="38">
        <v>-6.2516470000000002</v>
      </c>
      <c r="EB869" s="38">
        <v>-10.613960000000001</v>
      </c>
      <c r="EC869" s="38">
        <v>-11.096920000000001</v>
      </c>
      <c r="ED869" s="38">
        <v>13.843489999999999</v>
      </c>
      <c r="EE869" s="38">
        <v>7.7501550000000003</v>
      </c>
      <c r="EF869" s="38">
        <v>2.9882819999999999</v>
      </c>
      <c r="EG869" s="38">
        <v>1.137785</v>
      </c>
      <c r="EH869" s="38">
        <v>1.061024</v>
      </c>
      <c r="EI869" s="38">
        <v>-0.1366279</v>
      </c>
      <c r="EJ869" s="38">
        <v>-4.9775549999999997</v>
      </c>
      <c r="EK869" s="38">
        <v>-4.7923900000000001</v>
      </c>
      <c r="EL869" s="38">
        <v>-3.4288069999999999</v>
      </c>
      <c r="EM869" s="38">
        <v>0.42789490000000002</v>
      </c>
      <c r="EN869" s="38">
        <v>2.1815099999999998</v>
      </c>
      <c r="EO869" s="38">
        <v>1.657392</v>
      </c>
      <c r="EP869" s="38">
        <v>0.46828039999999999</v>
      </c>
      <c r="EQ869" s="38">
        <v>-0.20807890000000001</v>
      </c>
      <c r="ER869" s="38">
        <v>2.5810949999999999</v>
      </c>
      <c r="ES869" s="38">
        <v>5.3227260000000003</v>
      </c>
      <c r="ET869" s="38">
        <v>6.5332970000000001</v>
      </c>
      <c r="EU869" s="38">
        <v>6.9304119999999996</v>
      </c>
      <c r="EV869" s="38">
        <v>4.7248859999999997</v>
      </c>
      <c r="EW869" s="38">
        <v>-1.4410400000000001</v>
      </c>
      <c r="EX869" s="38">
        <v>-3.2470309999999998</v>
      </c>
      <c r="EY869" s="38">
        <v>-5.1578609999999996</v>
      </c>
      <c r="EZ869" s="38">
        <v>-9.4071470000000001</v>
      </c>
      <c r="FA869" s="38">
        <v>-9.8088090000000001</v>
      </c>
      <c r="FB869" s="38">
        <v>84.755759999999995</v>
      </c>
      <c r="FC869" s="38">
        <v>83.461299999999994</v>
      </c>
      <c r="FD869" s="38">
        <v>81.637389999999996</v>
      </c>
      <c r="FE869" s="38">
        <v>80.121700000000004</v>
      </c>
      <c r="FF869" s="38">
        <v>78.839389999999995</v>
      </c>
      <c r="FG869" s="38">
        <v>77.856930000000006</v>
      </c>
      <c r="FH869" s="38">
        <v>76.57432</v>
      </c>
      <c r="FI869" s="38">
        <v>77.171480000000003</v>
      </c>
      <c r="FJ869" s="38">
        <v>81.582030000000003</v>
      </c>
      <c r="FK869" s="38">
        <v>86.992859999999993</v>
      </c>
      <c r="FL869" s="38">
        <v>91.958399999999997</v>
      </c>
      <c r="FM869" s="38">
        <v>95.626080000000002</v>
      </c>
      <c r="FN869" s="38">
        <v>99.495609999999999</v>
      </c>
      <c r="FO869" s="38">
        <v>102.5291</v>
      </c>
      <c r="FP869" s="38">
        <v>104.26309999999999</v>
      </c>
      <c r="FQ869" s="38">
        <v>105.83369999999999</v>
      </c>
      <c r="FR869" s="38">
        <v>106.5791</v>
      </c>
      <c r="FS869" s="38">
        <v>106.2148</v>
      </c>
      <c r="FT869" s="38">
        <v>104.2693</v>
      </c>
      <c r="FU869" s="38">
        <v>100.3036</v>
      </c>
      <c r="FV869" s="38">
        <v>97.560779999999994</v>
      </c>
      <c r="FW869">
        <v>94.175219999999996</v>
      </c>
      <c r="FX869">
        <v>90.992310000000003</v>
      </c>
      <c r="FY869">
        <v>89.323030000000003</v>
      </c>
      <c r="FZ869">
        <v>1.374571</v>
      </c>
      <c r="GA869">
        <v>8.3226180000000003</v>
      </c>
      <c r="GB869">
        <v>1</v>
      </c>
    </row>
    <row r="870" spans="1:184" x14ac:dyDescent="0.3">
      <c r="A870" t="s">
        <v>280</v>
      </c>
      <c r="B870" t="s">
        <v>1</v>
      </c>
      <c r="C870" t="s">
        <v>1</v>
      </c>
      <c r="D870" t="s">
        <v>1</v>
      </c>
      <c r="E870" t="s">
        <v>1</v>
      </c>
      <c r="F870" t="s">
        <v>1</v>
      </c>
      <c r="G870" t="s">
        <v>1</v>
      </c>
      <c r="H870" s="40" t="s">
        <v>1</v>
      </c>
      <c r="I870" s="18" t="s">
        <v>1</v>
      </c>
      <c r="J870" s="38" t="s">
        <v>1</v>
      </c>
      <c r="K870" s="18">
        <v>44810</v>
      </c>
      <c r="L870" s="38">
        <v>1491</v>
      </c>
      <c r="M870" s="38">
        <v>1498</v>
      </c>
      <c r="N870" s="38">
        <v>200.11089999999999</v>
      </c>
      <c r="O870" s="38">
        <v>199.25389999999999</v>
      </c>
      <c r="P870" s="38">
        <v>197.0753</v>
      </c>
      <c r="Q870" s="38">
        <v>198.43029999999999</v>
      </c>
      <c r="R870" s="38">
        <v>207.32919999999999</v>
      </c>
      <c r="S870" s="38">
        <v>219.9854</v>
      </c>
      <c r="T870" s="38">
        <v>239.72989999999999</v>
      </c>
      <c r="U870" s="38">
        <v>254.923</v>
      </c>
      <c r="V870" s="38">
        <v>263.97730000000001</v>
      </c>
      <c r="W870" s="38">
        <v>271.99720000000002</v>
      </c>
      <c r="X870" s="38">
        <v>277.38220000000001</v>
      </c>
      <c r="Y870" s="38">
        <v>282.80840000000001</v>
      </c>
      <c r="Z870" s="38">
        <v>285.21350000000001</v>
      </c>
      <c r="AA870" s="38">
        <v>289.84800000000001</v>
      </c>
      <c r="AB870" s="38">
        <v>287.57749999999999</v>
      </c>
      <c r="AC870" s="38">
        <v>282.31700000000001</v>
      </c>
      <c r="AD870" s="38">
        <v>272.5872</v>
      </c>
      <c r="AE870" s="38">
        <v>263.38749999999999</v>
      </c>
      <c r="AF870" s="38">
        <v>256.15609999999998</v>
      </c>
      <c r="AG870" s="38">
        <v>251.4392</v>
      </c>
      <c r="AH870" s="38">
        <v>248.5421</v>
      </c>
      <c r="AI870" s="38">
        <v>247.19710000000001</v>
      </c>
      <c r="AJ870" s="38">
        <v>240.7561</v>
      </c>
      <c r="AK870" s="38">
        <v>234.1258</v>
      </c>
      <c r="AL870" s="38">
        <v>-2.3500570000000001</v>
      </c>
      <c r="AM870" s="38">
        <v>-2.20112</v>
      </c>
      <c r="AN870" s="38">
        <v>-1.366992</v>
      </c>
      <c r="AO870" s="38">
        <v>2.1874980000000002</v>
      </c>
      <c r="AP870" s="38">
        <v>2.5912799999999998</v>
      </c>
      <c r="AQ870" s="38">
        <v>0.8303218</v>
      </c>
      <c r="AR870" s="38">
        <v>1.1016010000000001</v>
      </c>
      <c r="AS870" s="38">
        <v>1.506335</v>
      </c>
      <c r="AT870" s="38">
        <v>-5.3588469999999999</v>
      </c>
      <c r="AU870" s="38">
        <v>-6.8743410000000003</v>
      </c>
      <c r="AV870" s="38">
        <v>-8.3781850000000002</v>
      </c>
      <c r="AW870" s="38">
        <v>-6.026141</v>
      </c>
      <c r="AX870" s="38">
        <v>-2.7136559999999998</v>
      </c>
      <c r="AY870" s="38">
        <v>3.5156719999999999</v>
      </c>
      <c r="AZ870" s="38">
        <v>8.1683269999999997</v>
      </c>
      <c r="BA870" s="38">
        <v>15.666090000000001</v>
      </c>
      <c r="BB870" s="38">
        <v>17.261340000000001</v>
      </c>
      <c r="BC870" s="38">
        <v>13.29143</v>
      </c>
      <c r="BD870" s="38">
        <v>10.178190000000001</v>
      </c>
      <c r="BE870" s="38">
        <v>5.1550089999999997</v>
      </c>
      <c r="BF870" s="38">
        <v>4.0449080000000004</v>
      </c>
      <c r="BG870" s="38">
        <v>6.6340079999999997</v>
      </c>
      <c r="BH870" s="38">
        <v>5.624949</v>
      </c>
      <c r="BI870" s="38">
        <v>3.5806010000000001</v>
      </c>
      <c r="BJ870" s="38">
        <v>-1.437811</v>
      </c>
      <c r="BK870" s="38">
        <v>-1.286041</v>
      </c>
      <c r="BL870" s="38">
        <v>-0.408273</v>
      </c>
      <c r="BM870" s="38">
        <v>2.8877519999999999</v>
      </c>
      <c r="BN870" s="38">
        <v>3.2251690000000002</v>
      </c>
      <c r="BO870" s="38">
        <v>1.589766</v>
      </c>
      <c r="BP870" s="38">
        <v>2.1980559999999998</v>
      </c>
      <c r="BQ870" s="38">
        <v>2.6266579999999999</v>
      </c>
      <c r="BR870" s="38">
        <v>-4.250972</v>
      </c>
      <c r="BS870" s="38">
        <v>-5.7897619999999996</v>
      </c>
      <c r="BT870" s="38">
        <v>-7.4930209999999997</v>
      </c>
      <c r="BU870" s="38">
        <v>-5.3490399999999996</v>
      </c>
      <c r="BV870" s="38">
        <v>-2.092635</v>
      </c>
      <c r="BW870" s="38">
        <v>4.1775989999999998</v>
      </c>
      <c r="BX870" s="38">
        <v>9.0102840000000004</v>
      </c>
      <c r="BY870" s="38">
        <v>16.618259999999999</v>
      </c>
      <c r="BZ870" s="38">
        <v>18.366610000000001</v>
      </c>
      <c r="CA870" s="38">
        <v>14.558</v>
      </c>
      <c r="CB870" s="38">
        <v>11.679360000000001</v>
      </c>
      <c r="CC870" s="38">
        <v>6.8036180000000002</v>
      </c>
      <c r="CD870" s="38">
        <v>5.6202069999999997</v>
      </c>
      <c r="CE870" s="38">
        <v>8.1071159999999995</v>
      </c>
      <c r="CF870" s="38">
        <v>7.1542709999999996</v>
      </c>
      <c r="CG870" s="38">
        <v>5.1717490000000002</v>
      </c>
      <c r="CH870" s="38">
        <v>-0.80599149999999997</v>
      </c>
      <c r="CI870" s="38">
        <v>-0.65225979999999995</v>
      </c>
      <c r="CJ870" s="38">
        <v>0.25573309999999999</v>
      </c>
      <c r="CK870" s="38">
        <v>3.3727459999999998</v>
      </c>
      <c r="CL870" s="38">
        <v>3.664199</v>
      </c>
      <c r="CM870" s="38">
        <v>2.1157550000000001</v>
      </c>
      <c r="CN870" s="38">
        <v>2.9574579999999999</v>
      </c>
      <c r="CO870" s="38">
        <v>3.4025910000000001</v>
      </c>
      <c r="CP870" s="38">
        <v>-3.4836619999999998</v>
      </c>
      <c r="CQ870" s="38">
        <v>-5.0385869999999997</v>
      </c>
      <c r="CR870" s="38">
        <v>-6.8799599999999996</v>
      </c>
      <c r="CS870" s="38">
        <v>-4.8800809999999997</v>
      </c>
      <c r="CT870" s="38">
        <v>-1.6625179999999999</v>
      </c>
      <c r="CU870" s="38">
        <v>4.6360469999999996</v>
      </c>
      <c r="CV870" s="38">
        <v>9.5934220000000003</v>
      </c>
      <c r="CW870" s="38">
        <v>17.277719999999999</v>
      </c>
      <c r="CX870" s="38">
        <v>19.132110000000001</v>
      </c>
      <c r="CY870" s="38">
        <v>15.435219999999999</v>
      </c>
      <c r="CZ870" s="38">
        <v>12.71907</v>
      </c>
      <c r="DA870" s="38">
        <v>7.9454390000000004</v>
      </c>
      <c r="DB870" s="38">
        <v>6.7112550000000004</v>
      </c>
      <c r="DC870" s="38">
        <v>9.1273859999999996</v>
      </c>
      <c r="DD870" s="38">
        <v>8.2134739999999997</v>
      </c>
      <c r="DE870" s="38">
        <v>6.2737740000000004</v>
      </c>
      <c r="DF870" s="38">
        <v>-0.1741722</v>
      </c>
      <c r="DG870" s="38">
        <v>-1.84788E-2</v>
      </c>
      <c r="DH870" s="38">
        <v>0.91973919999999998</v>
      </c>
      <c r="DI870" s="38">
        <v>3.8577400000000002</v>
      </c>
      <c r="DJ870" s="38">
        <v>4.1032289999999998</v>
      </c>
      <c r="DK870" s="38">
        <v>2.6417440000000001</v>
      </c>
      <c r="DL870" s="38">
        <v>3.7168589999999999</v>
      </c>
      <c r="DM870" s="38">
        <v>4.1785230000000002</v>
      </c>
      <c r="DN870" s="38">
        <v>-2.716351</v>
      </c>
      <c r="DO870" s="38">
        <v>-4.2874119999999998</v>
      </c>
      <c r="DP870" s="38">
        <v>-6.2668990000000004</v>
      </c>
      <c r="DQ870" s="38">
        <v>-4.4111219999999998</v>
      </c>
      <c r="DR870" s="38">
        <v>-1.2324010000000001</v>
      </c>
      <c r="DS870" s="38">
        <v>5.0944960000000004</v>
      </c>
      <c r="DT870" s="38">
        <v>10.17656</v>
      </c>
      <c r="DU870" s="38">
        <v>17.937190000000001</v>
      </c>
      <c r="DV870" s="38">
        <v>19.89761</v>
      </c>
      <c r="DW870" s="38">
        <v>16.312439999999999</v>
      </c>
      <c r="DX870" s="38">
        <v>13.75878</v>
      </c>
      <c r="DY870" s="38">
        <v>9.0872600000000006</v>
      </c>
      <c r="DZ870" s="38">
        <v>7.8023030000000002</v>
      </c>
      <c r="EA870" s="38">
        <v>10.14766</v>
      </c>
      <c r="EB870" s="38">
        <v>9.2726780000000009</v>
      </c>
      <c r="EC870" s="38">
        <v>7.3757979999999996</v>
      </c>
      <c r="ED870" s="38">
        <v>0.73807440000000002</v>
      </c>
      <c r="EE870" s="38">
        <v>0.89660039999999996</v>
      </c>
      <c r="EF870" s="38">
        <v>1.878458</v>
      </c>
      <c r="EG870" s="38">
        <v>4.5579939999999999</v>
      </c>
      <c r="EH870" s="38">
        <v>4.7371179999999997</v>
      </c>
      <c r="EI870" s="38">
        <v>3.401189</v>
      </c>
      <c r="EJ870" s="38">
        <v>4.8133150000000002</v>
      </c>
      <c r="EK870" s="38">
        <v>5.2988460000000002</v>
      </c>
      <c r="EL870" s="38">
        <v>-1.6084769999999999</v>
      </c>
      <c r="EM870" s="38">
        <v>-3.202833</v>
      </c>
      <c r="EN870" s="38">
        <v>-5.3817349999999999</v>
      </c>
      <c r="EO870" s="38">
        <v>-3.7340200000000001</v>
      </c>
      <c r="EP870" s="38">
        <v>-0.61137980000000003</v>
      </c>
      <c r="EQ870" s="38">
        <v>5.7564229999999998</v>
      </c>
      <c r="ER870" s="38">
        <v>11.018520000000001</v>
      </c>
      <c r="ES870" s="38">
        <v>18.88936</v>
      </c>
      <c r="ET870" s="38">
        <v>21.002880000000001</v>
      </c>
      <c r="EU870" s="38">
        <v>17.57902</v>
      </c>
      <c r="EV870" s="38">
        <v>15.25996</v>
      </c>
      <c r="EW870" s="38">
        <v>10.73587</v>
      </c>
      <c r="EX870" s="38">
        <v>9.3776030000000006</v>
      </c>
      <c r="EY870" s="38">
        <v>11.620760000000001</v>
      </c>
      <c r="EZ870" s="38">
        <v>10.802</v>
      </c>
      <c r="FA870" s="38">
        <v>8.9669469999999993</v>
      </c>
      <c r="FB870" s="38">
        <v>86.422359999999998</v>
      </c>
      <c r="FC870" s="38">
        <v>84.734889999999993</v>
      </c>
      <c r="FD870" s="38">
        <v>83.061189999999996</v>
      </c>
      <c r="FE870" s="38">
        <v>82.109089999999995</v>
      </c>
      <c r="FF870" s="38">
        <v>80.954499999999996</v>
      </c>
      <c r="FG870" s="38">
        <v>80.36</v>
      </c>
      <c r="FH870" s="38">
        <v>79.797780000000003</v>
      </c>
      <c r="FI870" s="38">
        <v>81.58887</v>
      </c>
      <c r="FJ870" s="38">
        <v>85.942250000000001</v>
      </c>
      <c r="FK870" s="38">
        <v>92.03707</v>
      </c>
      <c r="FL870" s="38">
        <v>96.766999999999996</v>
      </c>
      <c r="FM870" s="38">
        <v>101.0809</v>
      </c>
      <c r="FN870" s="38">
        <v>104.21120000000001</v>
      </c>
      <c r="FO870" s="38">
        <v>107.15349999999999</v>
      </c>
      <c r="FP870" s="38">
        <v>109.0314</v>
      </c>
      <c r="FQ870" s="38">
        <v>110.5592</v>
      </c>
      <c r="FR870" s="38">
        <v>110.8039</v>
      </c>
      <c r="FS870" s="38">
        <v>109.7088</v>
      </c>
      <c r="FT870" s="38">
        <v>107.3934</v>
      </c>
      <c r="FU870" s="38">
        <v>102.42359999999999</v>
      </c>
      <c r="FV870" s="38">
        <v>97.955340000000007</v>
      </c>
      <c r="FW870">
        <v>95.142939999999996</v>
      </c>
      <c r="FX870">
        <v>93.719220000000007</v>
      </c>
      <c r="FY870">
        <v>91.114590000000007</v>
      </c>
      <c r="FZ870">
        <v>1.7532749999999999</v>
      </c>
      <c r="GA870">
        <v>12.96923</v>
      </c>
      <c r="GB870">
        <v>1</v>
      </c>
    </row>
    <row r="871" spans="1:184" x14ac:dyDescent="0.3">
      <c r="A871" t="s">
        <v>280</v>
      </c>
      <c r="B871" t="s">
        <v>1</v>
      </c>
      <c r="C871" t="s">
        <v>1</v>
      </c>
      <c r="D871" t="s">
        <v>1</v>
      </c>
      <c r="E871" t="s">
        <v>1</v>
      </c>
      <c r="F871" t="s">
        <v>1</v>
      </c>
      <c r="G871" t="s">
        <v>1</v>
      </c>
      <c r="H871" s="40" t="s">
        <v>1</v>
      </c>
      <c r="I871" s="18" t="s">
        <v>1</v>
      </c>
      <c r="J871" s="38" t="s">
        <v>1</v>
      </c>
      <c r="K871" s="18">
        <v>44811</v>
      </c>
      <c r="L871" s="38">
        <v>1491</v>
      </c>
      <c r="M871" s="38">
        <v>1498</v>
      </c>
      <c r="N871" s="38">
        <v>225.65819999999999</v>
      </c>
      <c r="O871" s="38">
        <v>221.9229</v>
      </c>
      <c r="P871" s="38">
        <v>217.7397</v>
      </c>
      <c r="Q871" s="38">
        <v>216.49969999999999</v>
      </c>
      <c r="R871" s="38">
        <v>220.76740000000001</v>
      </c>
      <c r="S871" s="38">
        <v>229.94739999999999</v>
      </c>
      <c r="T871" s="38">
        <v>244.7653</v>
      </c>
      <c r="U871" s="38">
        <v>255.42869999999999</v>
      </c>
      <c r="V871" s="38">
        <v>264.38780000000003</v>
      </c>
      <c r="W871" s="38">
        <v>271.02530000000002</v>
      </c>
      <c r="X871" s="38">
        <v>276.46640000000002</v>
      </c>
      <c r="Y871" s="38">
        <v>279.72059999999999</v>
      </c>
      <c r="Z871" s="38">
        <v>281.29050000000001</v>
      </c>
      <c r="AA871" s="38">
        <v>284.45209999999997</v>
      </c>
      <c r="AB871" s="38">
        <v>281.32870000000003</v>
      </c>
      <c r="AC871" s="38">
        <v>274.65879999999999</v>
      </c>
      <c r="AD871" s="38">
        <v>265.85570000000001</v>
      </c>
      <c r="AE871" s="38">
        <v>256.29860000000002</v>
      </c>
      <c r="AF871" s="38">
        <v>249.5712</v>
      </c>
      <c r="AG871" s="38">
        <v>245.53489999999999</v>
      </c>
      <c r="AH871" s="38">
        <v>244.14750000000001</v>
      </c>
      <c r="AI871" s="38">
        <v>242.90649999999999</v>
      </c>
      <c r="AJ871" s="38">
        <v>236.5224</v>
      </c>
      <c r="AK871" s="38">
        <v>229.02340000000001</v>
      </c>
      <c r="AL871" s="38">
        <v>1.2714049999999999</v>
      </c>
      <c r="AM871" s="38">
        <v>-0.14217589999999999</v>
      </c>
      <c r="AN871" s="38">
        <v>-0.91189750000000003</v>
      </c>
      <c r="AO871" s="38">
        <v>0.57577509999999998</v>
      </c>
      <c r="AP871" s="38">
        <v>1.98776</v>
      </c>
      <c r="AQ871" s="38">
        <v>0.59599009999999997</v>
      </c>
      <c r="AR871" s="38">
        <v>-1.0358579999999999</v>
      </c>
      <c r="AS871" s="38">
        <v>-2.4141859999999999</v>
      </c>
      <c r="AT871" s="38">
        <v>-3.4510010000000002</v>
      </c>
      <c r="AU871" s="38">
        <v>-4.5400580000000001</v>
      </c>
      <c r="AV871" s="38">
        <v>-4.2426890000000004</v>
      </c>
      <c r="AW871" s="38">
        <v>-3.1398269999999999</v>
      </c>
      <c r="AX871" s="38">
        <v>-1.698556</v>
      </c>
      <c r="AY871" s="38">
        <v>1.2909280000000001</v>
      </c>
      <c r="AZ871" s="38">
        <v>5.5525460000000004</v>
      </c>
      <c r="BA871" s="38">
        <v>7.2046859999999997</v>
      </c>
      <c r="BB871" s="38">
        <v>9.6892770000000006</v>
      </c>
      <c r="BC871" s="38">
        <v>6.9005660000000004</v>
      </c>
      <c r="BD871" s="38">
        <v>3.5419670000000001</v>
      </c>
      <c r="BE871" s="38">
        <v>-0.89610590000000001</v>
      </c>
      <c r="BF871" s="38">
        <v>1.024006</v>
      </c>
      <c r="BG871" s="38">
        <v>2.7423829999999998</v>
      </c>
      <c r="BH871" s="38">
        <v>0.82700899999999999</v>
      </c>
      <c r="BI871" s="38">
        <v>-1.296522</v>
      </c>
      <c r="BJ871" s="38">
        <v>1.976445</v>
      </c>
      <c r="BK871" s="38">
        <v>0.50007219999999997</v>
      </c>
      <c r="BL871" s="38">
        <v>-0.24285899999999999</v>
      </c>
      <c r="BM871" s="38">
        <v>1.140436</v>
      </c>
      <c r="BN871" s="38">
        <v>2.5476649999999998</v>
      </c>
      <c r="BO871" s="38">
        <v>1.207052</v>
      </c>
      <c r="BP871" s="38">
        <v>-0.26968979999999998</v>
      </c>
      <c r="BQ871" s="38">
        <v>-1.530716</v>
      </c>
      <c r="BR871" s="38">
        <v>-2.6069939999999998</v>
      </c>
      <c r="BS871" s="38">
        <v>-3.7884380000000002</v>
      </c>
      <c r="BT871" s="38">
        <v>-3.5996589999999999</v>
      </c>
      <c r="BU871" s="38">
        <v>-2.6521180000000002</v>
      </c>
      <c r="BV871" s="38">
        <v>-1.2397009999999999</v>
      </c>
      <c r="BW871" s="38">
        <v>1.7971550000000001</v>
      </c>
      <c r="BX871" s="38">
        <v>6.1326000000000001</v>
      </c>
      <c r="BY871" s="38">
        <v>7.9704269999999999</v>
      </c>
      <c r="BZ871" s="38">
        <v>10.574490000000001</v>
      </c>
      <c r="CA871" s="38">
        <v>7.9022180000000004</v>
      </c>
      <c r="CB871" s="38">
        <v>4.6690860000000001</v>
      </c>
      <c r="CC871" s="38">
        <v>0.31427820000000001</v>
      </c>
      <c r="CD871" s="38">
        <v>2.1407080000000001</v>
      </c>
      <c r="CE871" s="38">
        <v>3.8536480000000002</v>
      </c>
      <c r="CF871" s="38">
        <v>2.0645539999999998</v>
      </c>
      <c r="CG871" s="38">
        <v>-7.3313799999999998E-2</v>
      </c>
      <c r="CH871" s="38">
        <v>2.464753</v>
      </c>
      <c r="CI871" s="38">
        <v>0.94489140000000005</v>
      </c>
      <c r="CJ871" s="38">
        <v>0.22051509999999999</v>
      </c>
      <c r="CK871" s="38">
        <v>1.5315179999999999</v>
      </c>
      <c r="CL871" s="38">
        <v>2.9354529999999999</v>
      </c>
      <c r="CM871" s="38">
        <v>1.630271</v>
      </c>
      <c r="CN871" s="38">
        <v>0.26095610000000002</v>
      </c>
      <c r="CO871" s="38">
        <v>-0.91882770000000002</v>
      </c>
      <c r="CP871" s="38">
        <v>-2.022437</v>
      </c>
      <c r="CQ871" s="38">
        <v>-3.2678690000000001</v>
      </c>
      <c r="CR871" s="38">
        <v>-3.154299</v>
      </c>
      <c r="CS871" s="38">
        <v>-2.3143319999999998</v>
      </c>
      <c r="CT871" s="38">
        <v>-0.92189969999999999</v>
      </c>
      <c r="CU871" s="38">
        <v>2.1477659999999998</v>
      </c>
      <c r="CV871" s="38">
        <v>6.5343450000000001</v>
      </c>
      <c r="CW871" s="38">
        <v>8.5007760000000001</v>
      </c>
      <c r="CX871" s="38">
        <v>11.187580000000001</v>
      </c>
      <c r="CY871" s="38">
        <v>8.5959590000000006</v>
      </c>
      <c r="CZ871" s="38">
        <v>5.4497239999999998</v>
      </c>
      <c r="DA871" s="38">
        <v>1.1525860000000001</v>
      </c>
      <c r="DB871" s="38">
        <v>2.9141319999999999</v>
      </c>
      <c r="DC871" s="38">
        <v>4.6233069999999996</v>
      </c>
      <c r="DD871" s="38">
        <v>2.9216739999999999</v>
      </c>
      <c r="DE871" s="38">
        <v>0.77387629999999996</v>
      </c>
      <c r="DF871" s="38">
        <v>2.9530609999999999</v>
      </c>
      <c r="DG871" s="38">
        <v>1.3897109999999999</v>
      </c>
      <c r="DH871" s="38">
        <v>0.68388919999999997</v>
      </c>
      <c r="DI871" s="38">
        <v>1.922601</v>
      </c>
      <c r="DJ871" s="38">
        <v>3.3232409999999999</v>
      </c>
      <c r="DK871" s="38">
        <v>2.0534910000000002</v>
      </c>
      <c r="DL871" s="38">
        <v>0.79160200000000003</v>
      </c>
      <c r="DM871" s="38">
        <v>-0.30693910000000002</v>
      </c>
      <c r="DN871" s="38">
        <v>-1.437881</v>
      </c>
      <c r="DO871" s="38">
        <v>-2.7472989999999999</v>
      </c>
      <c r="DP871" s="38">
        <v>-2.7089379999999998</v>
      </c>
      <c r="DQ871" s="38">
        <v>-1.9765459999999999</v>
      </c>
      <c r="DR871" s="38">
        <v>-0.60409809999999997</v>
      </c>
      <c r="DS871" s="38">
        <v>2.4983770000000001</v>
      </c>
      <c r="DT871" s="38">
        <v>6.9360889999999999</v>
      </c>
      <c r="DU871" s="38">
        <v>9.0311260000000004</v>
      </c>
      <c r="DV871" s="38">
        <v>11.80068</v>
      </c>
      <c r="DW871" s="38">
        <v>9.2896999999999998</v>
      </c>
      <c r="DX871" s="38">
        <v>6.2303629999999997</v>
      </c>
      <c r="DY871" s="38">
        <v>1.9908950000000001</v>
      </c>
      <c r="DZ871" s="38">
        <v>3.687557</v>
      </c>
      <c r="EA871" s="38">
        <v>5.3929660000000004</v>
      </c>
      <c r="EB871" s="38">
        <v>3.7787950000000001</v>
      </c>
      <c r="EC871" s="38">
        <v>1.6210659999999999</v>
      </c>
      <c r="ED871" s="38">
        <v>3.6581009999999998</v>
      </c>
      <c r="EE871" s="38">
        <v>2.0319590000000001</v>
      </c>
      <c r="EF871" s="38">
        <v>1.3529279999999999</v>
      </c>
      <c r="EG871" s="38">
        <v>2.4872619999999999</v>
      </c>
      <c r="EH871" s="38">
        <v>3.883146</v>
      </c>
      <c r="EI871" s="38">
        <v>2.664552</v>
      </c>
      <c r="EJ871" s="38">
        <v>1.5577700000000001</v>
      </c>
      <c r="EK871" s="38">
        <v>0.57653100000000002</v>
      </c>
      <c r="EL871" s="38">
        <v>-0.59387380000000001</v>
      </c>
      <c r="EM871" s="38">
        <v>-1.995679</v>
      </c>
      <c r="EN871" s="38">
        <v>-2.065909</v>
      </c>
      <c r="EO871" s="38">
        <v>-1.488837</v>
      </c>
      <c r="EP871" s="38">
        <v>-0.14524310000000001</v>
      </c>
      <c r="EQ871" s="38">
        <v>3.0046040000000001</v>
      </c>
      <c r="ER871" s="38">
        <v>7.5161439999999997</v>
      </c>
      <c r="ES871" s="38">
        <v>9.7968670000000007</v>
      </c>
      <c r="ET871" s="38">
        <v>12.685890000000001</v>
      </c>
      <c r="EU871" s="38">
        <v>10.29135</v>
      </c>
      <c r="EV871" s="38">
        <v>7.3574809999999999</v>
      </c>
      <c r="EW871" s="38">
        <v>3.201279</v>
      </c>
      <c r="EX871" s="38">
        <v>4.8042590000000001</v>
      </c>
      <c r="EY871" s="38">
        <v>6.5042309999999999</v>
      </c>
      <c r="EZ871" s="38">
        <v>5.0163399999999996</v>
      </c>
      <c r="FA871" s="38">
        <v>2.844274</v>
      </c>
      <c r="FB871" s="38">
        <v>89.727670000000003</v>
      </c>
      <c r="FC871" s="38">
        <v>87.739149999999995</v>
      </c>
      <c r="FD871" s="38">
        <v>85.001509999999996</v>
      </c>
      <c r="FE871" s="38">
        <v>83.74485</v>
      </c>
      <c r="FF871" s="38">
        <v>82.373059999999995</v>
      </c>
      <c r="FG871" s="38">
        <v>80.117239999999995</v>
      </c>
      <c r="FH871" s="38">
        <v>79.379239999999996</v>
      </c>
      <c r="FI871" s="38">
        <v>79.823319999999995</v>
      </c>
      <c r="FJ871" s="38">
        <v>84.515460000000004</v>
      </c>
      <c r="FK871" s="38">
        <v>89.955309999999997</v>
      </c>
      <c r="FL871" s="38">
        <v>95.322730000000007</v>
      </c>
      <c r="FM871" s="38">
        <v>98.902659999999997</v>
      </c>
      <c r="FN871" s="38">
        <v>102.099</v>
      </c>
      <c r="FO871" s="38">
        <v>104.3058</v>
      </c>
      <c r="FP871" s="38">
        <v>105.8326</v>
      </c>
      <c r="FQ871" s="38">
        <v>107.01600000000001</v>
      </c>
      <c r="FR871" s="38">
        <v>107.0021</v>
      </c>
      <c r="FS871" s="38">
        <v>105.57729999999999</v>
      </c>
      <c r="FT871" s="38">
        <v>103.0945</v>
      </c>
      <c r="FU871" s="38">
        <v>99.266499999999994</v>
      </c>
      <c r="FV871" s="38">
        <v>96.423609999999996</v>
      </c>
      <c r="FW871">
        <v>94.437640000000002</v>
      </c>
      <c r="FX871">
        <v>91.894289999999998</v>
      </c>
      <c r="FY871">
        <v>88.704220000000007</v>
      </c>
      <c r="FZ871">
        <v>1.349313</v>
      </c>
      <c r="GA871">
        <v>9.6750600000000002</v>
      </c>
      <c r="GB871">
        <v>1</v>
      </c>
    </row>
    <row r="872" spans="1:184" x14ac:dyDescent="0.3">
      <c r="A872" t="s">
        <v>280</v>
      </c>
      <c r="B872" t="s">
        <v>1</v>
      </c>
      <c r="C872" t="s">
        <v>1</v>
      </c>
      <c r="D872" t="s">
        <v>1</v>
      </c>
      <c r="E872" t="s">
        <v>1</v>
      </c>
      <c r="F872" t="s">
        <v>1</v>
      </c>
      <c r="G872" t="s">
        <v>1</v>
      </c>
      <c r="H872" s="40" t="s">
        <v>1</v>
      </c>
      <c r="I872" s="18" t="s">
        <v>1</v>
      </c>
      <c r="J872" s="38" t="s">
        <v>1</v>
      </c>
      <c r="K872" s="18" t="s">
        <v>2</v>
      </c>
      <c r="L872" s="38">
        <v>1504</v>
      </c>
      <c r="M872" s="38">
        <v>1504</v>
      </c>
      <c r="N872" s="38">
        <v>199.15119999999999</v>
      </c>
      <c r="O872" s="38">
        <v>196.38579999999999</v>
      </c>
      <c r="P872" s="38">
        <v>193.73849999999999</v>
      </c>
      <c r="Q872" s="38">
        <v>193.47329999999999</v>
      </c>
      <c r="R872" s="38">
        <v>198.95509999999999</v>
      </c>
      <c r="S872" s="38">
        <v>208.72970000000001</v>
      </c>
      <c r="T872" s="38">
        <v>224.73169999999999</v>
      </c>
      <c r="U872" s="38">
        <v>237.38829999999999</v>
      </c>
      <c r="V872" s="38">
        <v>245.33029999999999</v>
      </c>
      <c r="W872" s="38">
        <v>251.0035</v>
      </c>
      <c r="X872" s="38">
        <v>256.25970000000001</v>
      </c>
      <c r="Y872" s="38">
        <v>260.17160000000001</v>
      </c>
      <c r="Z872" s="38">
        <v>261.71969999999999</v>
      </c>
      <c r="AA872" s="38">
        <v>265.23540000000003</v>
      </c>
      <c r="AB872" s="38">
        <v>262.78649999999999</v>
      </c>
      <c r="AC872" s="38">
        <v>256.91239999999999</v>
      </c>
      <c r="AD872" s="38">
        <v>249.48330000000001</v>
      </c>
      <c r="AE872" s="38">
        <v>242.0095</v>
      </c>
      <c r="AF872" s="38">
        <v>236.7099</v>
      </c>
      <c r="AG872" s="38">
        <v>233.3887</v>
      </c>
      <c r="AH872" s="38">
        <v>230.917</v>
      </c>
      <c r="AI872" s="38">
        <v>227.7773</v>
      </c>
      <c r="AJ872" s="38">
        <v>221.5479</v>
      </c>
      <c r="AK872" s="38">
        <v>215.14109999999999</v>
      </c>
      <c r="AL872" s="38">
        <v>-0.73503969999999996</v>
      </c>
      <c r="AM872" s="38">
        <v>-0.5029264</v>
      </c>
      <c r="AN872" s="38">
        <v>-0.33655049999999997</v>
      </c>
      <c r="AO872" s="38">
        <v>0.46304699999999999</v>
      </c>
      <c r="AP872" s="38">
        <v>0.58425139999999998</v>
      </c>
      <c r="AQ872" s="38">
        <v>-0.3104613</v>
      </c>
      <c r="AR872" s="38">
        <v>-0.35212880000000002</v>
      </c>
      <c r="AS872" s="38">
        <v>-0.43568210000000002</v>
      </c>
      <c r="AT872" s="38">
        <v>-1.8672</v>
      </c>
      <c r="AU872" s="38">
        <v>-2.1673610000000001</v>
      </c>
      <c r="AV872" s="38">
        <v>-1.8149120000000001</v>
      </c>
      <c r="AW872" s="38">
        <v>-1.3671599999999999</v>
      </c>
      <c r="AX872" s="38">
        <v>-1.155975</v>
      </c>
      <c r="AY872" s="38">
        <v>0.53510389999999997</v>
      </c>
      <c r="AZ872" s="38">
        <v>1.320468</v>
      </c>
      <c r="BA872" s="38">
        <v>2.92977</v>
      </c>
      <c r="BB872" s="38">
        <v>4.9068930000000002</v>
      </c>
      <c r="BC872" s="38">
        <v>3.6265670000000001</v>
      </c>
      <c r="BD872" s="38">
        <v>2.6742300000000001</v>
      </c>
      <c r="BE872" s="38">
        <v>1.911173</v>
      </c>
      <c r="BF872" s="38">
        <v>1.881569</v>
      </c>
      <c r="BG872" s="38">
        <v>1.0125040000000001</v>
      </c>
      <c r="BH872" s="38">
        <v>0.58377380000000001</v>
      </c>
      <c r="BI872" s="38">
        <v>-0.32627630000000002</v>
      </c>
      <c r="BJ872" s="38">
        <v>-0.34011419999999998</v>
      </c>
      <c r="BK872" s="38">
        <v>-0.17642160000000001</v>
      </c>
      <c r="BL872" s="38">
        <v>1.5327199999999999E-2</v>
      </c>
      <c r="BM872" s="38">
        <v>0.76030470000000006</v>
      </c>
      <c r="BN872" s="38">
        <v>0.89742230000000001</v>
      </c>
      <c r="BO872" s="38">
        <v>9.2127000000000007E-3</v>
      </c>
      <c r="BP872" s="38">
        <v>4.0006100000000003E-2</v>
      </c>
      <c r="BQ872" s="38">
        <v>5.8246199999999998E-2</v>
      </c>
      <c r="BR872" s="38">
        <v>-1.3654409999999999</v>
      </c>
      <c r="BS872" s="38">
        <v>-1.712412</v>
      </c>
      <c r="BT872" s="38">
        <v>-1.448496</v>
      </c>
      <c r="BU872" s="38">
        <v>-1.0740190000000001</v>
      </c>
      <c r="BV872" s="38">
        <v>-0.89744219999999997</v>
      </c>
      <c r="BW872" s="38">
        <v>0.82974340000000002</v>
      </c>
      <c r="BX872" s="38">
        <v>1.7129719999999999</v>
      </c>
      <c r="BY872" s="38">
        <v>3.466415</v>
      </c>
      <c r="BZ872" s="38">
        <v>5.5044750000000002</v>
      </c>
      <c r="CA872" s="38">
        <v>4.2527819999999998</v>
      </c>
      <c r="CB872" s="38">
        <v>3.3342070000000001</v>
      </c>
      <c r="CC872" s="38">
        <v>2.5226540000000002</v>
      </c>
      <c r="CD872" s="38">
        <v>2.4783270000000002</v>
      </c>
      <c r="CE872" s="38">
        <v>1.65476</v>
      </c>
      <c r="CF872" s="38">
        <v>1.224388</v>
      </c>
      <c r="CG872" s="38">
        <v>0.34370450000000002</v>
      </c>
      <c r="CH872" s="38">
        <v>-6.6589999999999996E-2</v>
      </c>
      <c r="CI872" s="38">
        <v>4.9714700000000001E-2</v>
      </c>
      <c r="CJ872" s="38">
        <v>0.25903660000000001</v>
      </c>
      <c r="CK872" s="38">
        <v>0.96618459999999995</v>
      </c>
      <c r="CL872" s="38">
        <v>1.114323</v>
      </c>
      <c r="CM872" s="38">
        <v>0.23061789999999999</v>
      </c>
      <c r="CN872" s="38">
        <v>0.31159750000000003</v>
      </c>
      <c r="CO872" s="38">
        <v>0.40033940000000001</v>
      </c>
      <c r="CP872" s="38">
        <v>-1.0179240000000001</v>
      </c>
      <c r="CQ872" s="38">
        <v>-1.397316</v>
      </c>
      <c r="CR872" s="38">
        <v>-1.1947179999999999</v>
      </c>
      <c r="CS872" s="38">
        <v>-0.8709903</v>
      </c>
      <c r="CT872" s="38">
        <v>-0.71838310000000005</v>
      </c>
      <c r="CU872" s="38">
        <v>1.0338099999999999</v>
      </c>
      <c r="CV872" s="38">
        <v>1.9848190000000001</v>
      </c>
      <c r="CW872" s="38">
        <v>3.8380930000000002</v>
      </c>
      <c r="CX872" s="38">
        <v>5.9183589999999997</v>
      </c>
      <c r="CY872" s="38">
        <v>4.6864970000000001</v>
      </c>
      <c r="CZ872" s="38">
        <v>3.7913049999999999</v>
      </c>
      <c r="DA872" s="38">
        <v>2.9461629999999999</v>
      </c>
      <c r="DB872" s="38">
        <v>2.8916400000000002</v>
      </c>
      <c r="DC872" s="38">
        <v>2.0995840000000001</v>
      </c>
      <c r="DD872" s="38">
        <v>1.6680759999999999</v>
      </c>
      <c r="DE872" s="38">
        <v>0.80773110000000004</v>
      </c>
      <c r="DF872" s="38">
        <v>0.20693410000000001</v>
      </c>
      <c r="DG872" s="38">
        <v>0.27585100000000001</v>
      </c>
      <c r="DH872" s="38">
        <v>0.50274600000000003</v>
      </c>
      <c r="DI872" s="38">
        <v>1.172064</v>
      </c>
      <c r="DJ872" s="38">
        <v>1.3312250000000001</v>
      </c>
      <c r="DK872" s="38">
        <v>0.45202310000000001</v>
      </c>
      <c r="DL872" s="38">
        <v>0.58318899999999996</v>
      </c>
      <c r="DM872" s="38">
        <v>0.74243269999999995</v>
      </c>
      <c r="DN872" s="38">
        <v>-0.67040679999999997</v>
      </c>
      <c r="DO872" s="38">
        <v>-1.08222</v>
      </c>
      <c r="DP872" s="38">
        <v>-0.94093939999999998</v>
      </c>
      <c r="DQ872" s="38">
        <v>-0.66796169999999999</v>
      </c>
      <c r="DR872" s="38">
        <v>-0.53932400000000003</v>
      </c>
      <c r="DS872" s="38">
        <v>1.237876</v>
      </c>
      <c r="DT872" s="38">
        <v>2.2566660000000001</v>
      </c>
      <c r="DU872" s="38">
        <v>4.2097709999999999</v>
      </c>
      <c r="DV872" s="38">
        <v>6.3322430000000001</v>
      </c>
      <c r="DW872" s="38">
        <v>5.1202120000000004</v>
      </c>
      <c r="DX872" s="38">
        <v>4.2484029999999997</v>
      </c>
      <c r="DY872" s="38">
        <v>3.3696730000000001</v>
      </c>
      <c r="DZ872" s="38">
        <v>3.3049539999999999</v>
      </c>
      <c r="EA872" s="38">
        <v>2.5444079999999998</v>
      </c>
      <c r="EB872" s="38">
        <v>2.111764</v>
      </c>
      <c r="EC872" s="38">
        <v>1.2717579999999999</v>
      </c>
      <c r="ED872" s="38">
        <v>0.60185960000000005</v>
      </c>
      <c r="EE872" s="38">
        <v>0.6023558</v>
      </c>
      <c r="EF872" s="38">
        <v>0.85462369999999999</v>
      </c>
      <c r="EG872" s="38">
        <v>1.469322</v>
      </c>
      <c r="EH872" s="38">
        <v>1.644396</v>
      </c>
      <c r="EI872" s="38">
        <v>0.77169699999999997</v>
      </c>
      <c r="EJ872" s="38">
        <v>0.97532390000000002</v>
      </c>
      <c r="EK872" s="38">
        <v>1.236361</v>
      </c>
      <c r="EL872" s="38">
        <v>-0.16864750000000001</v>
      </c>
      <c r="EM872" s="38">
        <v>-0.62727109999999997</v>
      </c>
      <c r="EN872" s="38">
        <v>-0.57452360000000002</v>
      </c>
      <c r="EO872" s="38">
        <v>-0.37482070000000001</v>
      </c>
      <c r="EP872" s="38">
        <v>-0.28079120000000002</v>
      </c>
      <c r="EQ872" s="38">
        <v>1.532516</v>
      </c>
      <c r="ER872" s="38">
        <v>2.6491699999999998</v>
      </c>
      <c r="ES872" s="38">
        <v>4.746416</v>
      </c>
      <c r="ET872" s="38">
        <v>6.9298260000000003</v>
      </c>
      <c r="EU872" s="38">
        <v>5.7464279999999999</v>
      </c>
      <c r="EV872" s="38">
        <v>4.9083800000000002</v>
      </c>
      <c r="EW872" s="38">
        <v>3.9811540000000001</v>
      </c>
      <c r="EX872" s="38">
        <v>3.9017119999999998</v>
      </c>
      <c r="EY872" s="38">
        <v>3.1866639999999999</v>
      </c>
      <c r="EZ872" s="38">
        <v>2.7523780000000002</v>
      </c>
      <c r="FA872" s="38">
        <v>1.941738</v>
      </c>
      <c r="FB872" s="38">
        <v>81.739320000000006</v>
      </c>
      <c r="FC872" s="38">
        <v>80.153919999999999</v>
      </c>
      <c r="FD872" s="38">
        <v>78.345740000000006</v>
      </c>
      <c r="FE872" s="38">
        <v>76.822119999999998</v>
      </c>
      <c r="FF872" s="38">
        <v>75.388919999999999</v>
      </c>
      <c r="FG872" s="38">
        <v>74.29007</v>
      </c>
      <c r="FH872" s="38">
        <v>73.822969999999998</v>
      </c>
      <c r="FI872" s="38">
        <v>75.790750000000003</v>
      </c>
      <c r="FJ872" s="38">
        <v>79.781019999999998</v>
      </c>
      <c r="FK872" s="38">
        <v>84.143460000000005</v>
      </c>
      <c r="FL872" s="38">
        <v>88.413319999999999</v>
      </c>
      <c r="FM872" s="38">
        <v>92.183390000000003</v>
      </c>
      <c r="FN872" s="38">
        <v>95.218190000000007</v>
      </c>
      <c r="FO872" s="38">
        <v>97.702809999999999</v>
      </c>
      <c r="FP872" s="38">
        <v>99.597660000000005</v>
      </c>
      <c r="FQ872" s="38">
        <v>100.8814</v>
      </c>
      <c r="FR872" s="38">
        <v>101.4449</v>
      </c>
      <c r="FS872" s="38">
        <v>100.90130000000001</v>
      </c>
      <c r="FT872" s="38">
        <v>99.517780000000002</v>
      </c>
      <c r="FU872" s="38">
        <v>96.574489999999997</v>
      </c>
      <c r="FV872" s="38">
        <v>92.958979999999997</v>
      </c>
      <c r="FW872">
        <v>89.866969999999995</v>
      </c>
      <c r="FX872">
        <v>87.274959999999993</v>
      </c>
      <c r="FY872">
        <v>84.548240000000007</v>
      </c>
      <c r="FZ872">
        <v>0.66582949999999996</v>
      </c>
      <c r="GA872">
        <v>5.1079439999999998</v>
      </c>
      <c r="GB872">
        <v>1</v>
      </c>
    </row>
    <row r="873" spans="1:184" x14ac:dyDescent="0.3">
      <c r="A873" t="s">
        <v>280</v>
      </c>
      <c r="B873" t="s">
        <v>1</v>
      </c>
      <c r="C873" t="s">
        <v>1</v>
      </c>
      <c r="D873" t="s">
        <v>1</v>
      </c>
      <c r="E873" t="s">
        <v>1</v>
      </c>
      <c r="F873" t="s">
        <v>1</v>
      </c>
      <c r="G873" t="s">
        <v>1</v>
      </c>
      <c r="H873" s="40" t="s">
        <v>1</v>
      </c>
      <c r="I873" s="18" t="s">
        <v>1</v>
      </c>
      <c r="J873" s="38" t="s">
        <v>222</v>
      </c>
      <c r="K873" s="18">
        <v>44722</v>
      </c>
      <c r="L873" s="38">
        <v>823</v>
      </c>
      <c r="M873" s="38">
        <v>823</v>
      </c>
      <c r="N873" s="38">
        <v>136.5318</v>
      </c>
      <c r="O873" s="38">
        <v>134.05709999999999</v>
      </c>
      <c r="P873" s="38">
        <v>133.0138</v>
      </c>
      <c r="Q873" s="38">
        <v>133.02199999999999</v>
      </c>
      <c r="R873" s="38">
        <v>137.14949999999999</v>
      </c>
      <c r="S873" s="38">
        <v>145.2379</v>
      </c>
      <c r="T873" s="38">
        <v>159.58430000000001</v>
      </c>
      <c r="U873" s="38">
        <v>166.9796</v>
      </c>
      <c r="V873" s="38">
        <v>171.10820000000001</v>
      </c>
      <c r="W873" s="38">
        <v>174.47970000000001</v>
      </c>
      <c r="X873" s="38">
        <v>176.59280000000001</v>
      </c>
      <c r="Y873" s="38">
        <v>178.3493</v>
      </c>
      <c r="Z873" s="38">
        <v>177.96879999999999</v>
      </c>
      <c r="AA873" s="38">
        <v>178.2972</v>
      </c>
      <c r="AB873" s="38">
        <v>172.96129999999999</v>
      </c>
      <c r="AC873" s="38">
        <v>166.81389999999999</v>
      </c>
      <c r="AD873" s="38">
        <v>158.17259999999999</v>
      </c>
      <c r="AE873" s="38">
        <v>151.215</v>
      </c>
      <c r="AF873" s="38">
        <v>147.32589999999999</v>
      </c>
      <c r="AG873" s="38">
        <v>144.6823</v>
      </c>
      <c r="AH873" s="38">
        <v>144.08940000000001</v>
      </c>
      <c r="AI873" s="38">
        <v>142.27029999999999</v>
      </c>
      <c r="AJ873" s="38">
        <v>138.22020000000001</v>
      </c>
      <c r="AK873" s="38">
        <v>133.8125</v>
      </c>
      <c r="AL873" s="38">
        <v>-2.2762790000000002</v>
      </c>
      <c r="AM873" s="38">
        <v>-1.952337</v>
      </c>
      <c r="AN873" s="38">
        <v>-1.635167</v>
      </c>
      <c r="AO873" s="38">
        <v>-0.78864350000000005</v>
      </c>
      <c r="AP873" s="38">
        <v>0.42874489999999998</v>
      </c>
      <c r="AQ873" s="38">
        <v>-1.2733030000000001</v>
      </c>
      <c r="AR873" s="38">
        <v>0.6294537</v>
      </c>
      <c r="AS873" s="38">
        <v>0.20787910000000001</v>
      </c>
      <c r="AT873" s="38">
        <v>2.6356999999999999E-3</v>
      </c>
      <c r="AU873" s="38">
        <v>-1.3157430000000001</v>
      </c>
      <c r="AV873" s="38">
        <v>0.1237277</v>
      </c>
      <c r="AW873" s="38">
        <v>-1.3876470000000001</v>
      </c>
      <c r="AX873" s="38">
        <v>-0.59291579999999999</v>
      </c>
      <c r="AY873" s="38">
        <v>0.48975079999999999</v>
      </c>
      <c r="AZ873" s="38">
        <v>-2.2140029999999999</v>
      </c>
      <c r="BA873" s="38">
        <v>-2.9113380000000002</v>
      </c>
      <c r="BB873" s="38">
        <v>-3.1898469999999999</v>
      </c>
      <c r="BC873" s="38">
        <v>-4.3599969999999999</v>
      </c>
      <c r="BD873" s="38">
        <v>-4.74918</v>
      </c>
      <c r="BE873" s="38">
        <v>-5.3313980000000001</v>
      </c>
      <c r="BF873" s="38">
        <v>-4.8595810000000004</v>
      </c>
      <c r="BG873" s="38">
        <v>-3.8796339999999998</v>
      </c>
      <c r="BH873" s="38">
        <v>-2.056692</v>
      </c>
      <c r="BI873" s="38">
        <v>-2.492937</v>
      </c>
      <c r="BJ873" s="38">
        <v>-1.665195</v>
      </c>
      <c r="BK873" s="38">
        <v>-1.4479109999999999</v>
      </c>
      <c r="BL873" s="38">
        <v>-1.2536149999999999</v>
      </c>
      <c r="BM873" s="38">
        <v>-0.4530903</v>
      </c>
      <c r="BN873" s="38">
        <v>0.76692190000000005</v>
      </c>
      <c r="BO873" s="38">
        <v>-0.93065019999999998</v>
      </c>
      <c r="BP873" s="38">
        <v>1.112131</v>
      </c>
      <c r="BQ873" s="38">
        <v>0.72451569999999998</v>
      </c>
      <c r="BR873" s="38">
        <v>0.47667480000000001</v>
      </c>
      <c r="BS873" s="38">
        <v>-0.85162859999999996</v>
      </c>
      <c r="BT873" s="38">
        <v>0.52863859999999996</v>
      </c>
      <c r="BU873" s="38">
        <v>-1.0525370000000001</v>
      </c>
      <c r="BV873" s="38">
        <v>-0.31460450000000001</v>
      </c>
      <c r="BW873" s="38">
        <v>0.82254830000000001</v>
      </c>
      <c r="BX873" s="38">
        <v>-1.7822169999999999</v>
      </c>
      <c r="BY873" s="38">
        <v>-2.3880080000000001</v>
      </c>
      <c r="BZ873" s="38">
        <v>-2.4980120000000001</v>
      </c>
      <c r="CA873" s="38">
        <v>-3.5974020000000002</v>
      </c>
      <c r="CB873" s="38">
        <v>-3.8492860000000002</v>
      </c>
      <c r="CC873" s="38">
        <v>-4.4935400000000003</v>
      </c>
      <c r="CD873" s="38">
        <v>-3.9961419999999999</v>
      </c>
      <c r="CE873" s="38">
        <v>-3.015949</v>
      </c>
      <c r="CF873" s="38">
        <v>-1.175878</v>
      </c>
      <c r="CG873" s="38">
        <v>-1.6202099999999999</v>
      </c>
      <c r="CH873" s="38">
        <v>-1.2419610000000001</v>
      </c>
      <c r="CI873" s="38">
        <v>-1.0985469999999999</v>
      </c>
      <c r="CJ873" s="38">
        <v>-0.98935269999999997</v>
      </c>
      <c r="CK873" s="38">
        <v>-0.2206871</v>
      </c>
      <c r="CL873" s="38">
        <v>1.001142</v>
      </c>
      <c r="CM873" s="38">
        <v>-0.69333020000000001</v>
      </c>
      <c r="CN873" s="38">
        <v>1.4464319999999999</v>
      </c>
      <c r="CO873" s="38">
        <v>1.0823370000000001</v>
      </c>
      <c r="CP873" s="38">
        <v>0.80499290000000001</v>
      </c>
      <c r="CQ873" s="38">
        <v>-0.53018430000000005</v>
      </c>
      <c r="CR873" s="38">
        <v>0.80907870000000004</v>
      </c>
      <c r="CS873" s="38">
        <v>-0.82044090000000003</v>
      </c>
      <c r="CT873" s="38">
        <v>-0.12184689999999999</v>
      </c>
      <c r="CU873" s="38">
        <v>1.053043</v>
      </c>
      <c r="CV873" s="38">
        <v>-1.4831639999999999</v>
      </c>
      <c r="CW873" s="38">
        <v>-2.0255510000000001</v>
      </c>
      <c r="CX873" s="38">
        <v>-2.01885</v>
      </c>
      <c r="CY873" s="38">
        <v>-3.0692309999999998</v>
      </c>
      <c r="CZ873" s="38">
        <v>-3.2260209999999998</v>
      </c>
      <c r="DA873" s="38">
        <v>-3.913243</v>
      </c>
      <c r="DB873" s="38">
        <v>-3.3981270000000001</v>
      </c>
      <c r="DC873" s="38">
        <v>-2.4177629999999999</v>
      </c>
      <c r="DD873" s="38">
        <v>-0.56582960000000004</v>
      </c>
      <c r="DE873" s="38">
        <v>-1.0157609999999999</v>
      </c>
      <c r="DF873" s="38">
        <v>-0.81872579999999995</v>
      </c>
      <c r="DG873" s="38">
        <v>-0.74918309999999999</v>
      </c>
      <c r="DH873" s="38">
        <v>-0.72509069999999998</v>
      </c>
      <c r="DI873" s="38">
        <v>1.1716000000000001E-2</v>
      </c>
      <c r="DJ873" s="38">
        <v>1.235363</v>
      </c>
      <c r="DK873" s="38">
        <v>-0.45601019999999998</v>
      </c>
      <c r="DL873" s="38">
        <v>1.7807329999999999</v>
      </c>
      <c r="DM873" s="38">
        <v>1.440158</v>
      </c>
      <c r="DN873" s="38">
        <v>1.133311</v>
      </c>
      <c r="DO873" s="38">
        <v>-0.20874000000000001</v>
      </c>
      <c r="DP873" s="38">
        <v>1.0895189999999999</v>
      </c>
      <c r="DQ873" s="38">
        <v>-0.5883448</v>
      </c>
      <c r="DR873" s="38">
        <v>7.0910699999999993E-2</v>
      </c>
      <c r="DS873" s="38">
        <v>1.2835369999999999</v>
      </c>
      <c r="DT873" s="38">
        <v>-1.1841109999999999</v>
      </c>
      <c r="DU873" s="38">
        <v>-1.6630940000000001</v>
      </c>
      <c r="DV873" s="38">
        <v>-1.539687</v>
      </c>
      <c r="DW873" s="38">
        <v>-2.5410590000000002</v>
      </c>
      <c r="DX873" s="38">
        <v>-2.602757</v>
      </c>
      <c r="DY873" s="38">
        <v>-3.3329460000000002</v>
      </c>
      <c r="DZ873" s="38">
        <v>-2.8001119999999999</v>
      </c>
      <c r="EA873" s="38">
        <v>-1.819577</v>
      </c>
      <c r="EB873" s="38">
        <v>4.42192E-2</v>
      </c>
      <c r="EC873" s="38">
        <v>-0.41131269999999998</v>
      </c>
      <c r="ED873" s="38">
        <v>-0.20764189999999999</v>
      </c>
      <c r="EE873" s="38">
        <v>-0.2447568</v>
      </c>
      <c r="EF873" s="38">
        <v>-0.34353830000000002</v>
      </c>
      <c r="EG873" s="38">
        <v>0.3472692</v>
      </c>
      <c r="EH873" s="38">
        <v>1.5735399999999999</v>
      </c>
      <c r="EI873" s="38">
        <v>-0.11335779999999999</v>
      </c>
      <c r="EJ873" s="38">
        <v>2.2634110000000001</v>
      </c>
      <c r="EK873" s="38">
        <v>1.9567939999999999</v>
      </c>
      <c r="EL873" s="38">
        <v>1.6073500000000001</v>
      </c>
      <c r="EM873" s="38">
        <v>0.25537460000000001</v>
      </c>
      <c r="EN873" s="38">
        <v>1.4944299999999999</v>
      </c>
      <c r="EO873" s="38">
        <v>-0.25323469999999998</v>
      </c>
      <c r="EP873" s="38">
        <v>0.34922199999999998</v>
      </c>
      <c r="EQ873" s="38">
        <v>1.6163350000000001</v>
      </c>
      <c r="ER873" s="38">
        <v>-0.75232540000000003</v>
      </c>
      <c r="ES873" s="38">
        <v>-1.139764</v>
      </c>
      <c r="ET873" s="38">
        <v>-0.84785279999999996</v>
      </c>
      <c r="EU873" s="38">
        <v>-1.778464</v>
      </c>
      <c r="EV873" s="38">
        <v>-1.7028620000000001</v>
      </c>
      <c r="EW873" s="38">
        <v>-2.4950890000000001</v>
      </c>
      <c r="EX873" s="38">
        <v>-1.936674</v>
      </c>
      <c r="EY873" s="38">
        <v>-0.95589179999999996</v>
      </c>
      <c r="EZ873" s="38">
        <v>0.92503270000000004</v>
      </c>
      <c r="FA873" s="38">
        <v>0.46141480000000001</v>
      </c>
      <c r="FB873" s="38">
        <v>81.050460000000001</v>
      </c>
      <c r="FC873" s="38">
        <v>79.240589999999997</v>
      </c>
      <c r="FD873" s="38">
        <v>76.617940000000004</v>
      </c>
      <c r="FE873" s="38">
        <v>74.47</v>
      </c>
      <c r="FF873" s="38">
        <v>73.328280000000007</v>
      </c>
      <c r="FG873" s="38">
        <v>72.524339999999995</v>
      </c>
      <c r="FH873" s="38">
        <v>72.862319999999997</v>
      </c>
      <c r="FI873" s="38">
        <v>76.552090000000007</v>
      </c>
      <c r="FJ873" s="38">
        <v>81.27073</v>
      </c>
      <c r="FK873" s="38">
        <v>84.640090000000001</v>
      </c>
      <c r="FL873" s="38">
        <v>87.996179999999995</v>
      </c>
      <c r="FM873" s="38">
        <v>91.343580000000003</v>
      </c>
      <c r="FN873" s="38">
        <v>93.799430000000001</v>
      </c>
      <c r="FO873" s="38">
        <v>96.044169999999994</v>
      </c>
      <c r="FP873" s="38">
        <v>97.531390000000002</v>
      </c>
      <c r="FQ873" s="38">
        <v>99.060590000000005</v>
      </c>
      <c r="FR873" s="38">
        <v>99.510639999999995</v>
      </c>
      <c r="FS873" s="38">
        <v>99.452250000000006</v>
      </c>
      <c r="FT873" s="38">
        <v>98.079440000000005</v>
      </c>
      <c r="FU873" s="38">
        <v>96.385050000000007</v>
      </c>
      <c r="FV873" s="38">
        <v>93.535079999999994</v>
      </c>
      <c r="FW873">
        <v>91.067040000000006</v>
      </c>
      <c r="FX873">
        <v>88.227680000000007</v>
      </c>
      <c r="FY873">
        <v>85.238789999999995</v>
      </c>
      <c r="FZ873">
        <v>0.99330280000000004</v>
      </c>
      <c r="GA873">
        <v>8.0406340000000007</v>
      </c>
      <c r="GB873">
        <v>1</v>
      </c>
    </row>
    <row r="874" spans="1:184" x14ac:dyDescent="0.3">
      <c r="A874" t="s">
        <v>280</v>
      </c>
      <c r="B874" t="s">
        <v>1</v>
      </c>
      <c r="C874" t="s">
        <v>1</v>
      </c>
      <c r="D874" t="s">
        <v>1</v>
      </c>
      <c r="E874" t="s">
        <v>1</v>
      </c>
      <c r="F874" t="s">
        <v>1</v>
      </c>
      <c r="G874" t="s">
        <v>1</v>
      </c>
      <c r="H874" s="40" t="s">
        <v>1</v>
      </c>
      <c r="I874" s="18" t="s">
        <v>1</v>
      </c>
      <c r="J874" s="38" t="s">
        <v>222</v>
      </c>
      <c r="K874" s="18">
        <v>44739</v>
      </c>
      <c r="L874" s="38">
        <v>814</v>
      </c>
      <c r="M874" s="38">
        <v>814</v>
      </c>
      <c r="N874" s="38">
        <v>103.5437</v>
      </c>
      <c r="O874" s="38">
        <v>102.28619999999999</v>
      </c>
      <c r="P874" s="38">
        <v>101.7157</v>
      </c>
      <c r="Q874" s="38">
        <v>103.23779999999999</v>
      </c>
      <c r="R874" s="38">
        <v>110.148</v>
      </c>
      <c r="S874" s="38">
        <v>122.3999</v>
      </c>
      <c r="T874" s="38">
        <v>141.7739</v>
      </c>
      <c r="U874" s="38">
        <v>157.1447</v>
      </c>
      <c r="V874" s="38">
        <v>163.79150000000001</v>
      </c>
      <c r="W874" s="38">
        <v>167.5968</v>
      </c>
      <c r="X874" s="38">
        <v>170.7381</v>
      </c>
      <c r="Y874" s="38">
        <v>174.3348</v>
      </c>
      <c r="Z874" s="38">
        <v>176.29589999999999</v>
      </c>
      <c r="AA874" s="38">
        <v>178.1285</v>
      </c>
      <c r="AB874" s="38">
        <v>174.93100000000001</v>
      </c>
      <c r="AC874" s="38">
        <v>168.80369999999999</v>
      </c>
      <c r="AD874" s="38">
        <v>160.5728</v>
      </c>
      <c r="AE874" s="38">
        <v>154.29480000000001</v>
      </c>
      <c r="AF874" s="38">
        <v>151.39410000000001</v>
      </c>
      <c r="AG874" s="38">
        <v>148.07550000000001</v>
      </c>
      <c r="AH874" s="38">
        <v>145.80029999999999</v>
      </c>
      <c r="AI874" s="38">
        <v>142.6035</v>
      </c>
      <c r="AJ874" s="38">
        <v>138.56729999999999</v>
      </c>
      <c r="AK874" s="38">
        <v>134.9007</v>
      </c>
      <c r="AL874" s="38">
        <v>-1.477098</v>
      </c>
      <c r="AM874" s="38">
        <v>-1.609645</v>
      </c>
      <c r="AN874" s="38">
        <v>-1.165559</v>
      </c>
      <c r="AO874" s="38">
        <v>-0.81966649999999996</v>
      </c>
      <c r="AP874" s="38">
        <v>-0.30109970000000003</v>
      </c>
      <c r="AQ874" s="38">
        <v>-5.7416099999999998E-2</v>
      </c>
      <c r="AR874" s="38">
        <v>0.79395039999999995</v>
      </c>
      <c r="AS874" s="38">
        <v>1.453176</v>
      </c>
      <c r="AT874" s="38">
        <v>-1.6666749999999999</v>
      </c>
      <c r="AU874" s="38">
        <v>-1.5337879999999999</v>
      </c>
      <c r="AV874" s="38">
        <v>-2.7882129999999998</v>
      </c>
      <c r="AW874" s="38">
        <v>-1.5537559999999999</v>
      </c>
      <c r="AX874" s="38">
        <v>-0.20185259999999999</v>
      </c>
      <c r="AY874" s="38">
        <v>0.92203570000000001</v>
      </c>
      <c r="AZ874" s="38">
        <v>0.86018859999999997</v>
      </c>
      <c r="BA874" s="38">
        <v>-0.17372399999999999</v>
      </c>
      <c r="BB874" s="38">
        <v>1.6899580000000001</v>
      </c>
      <c r="BC874" s="38">
        <v>3.924277</v>
      </c>
      <c r="BD874" s="38">
        <v>4.054087</v>
      </c>
      <c r="BE874" s="38">
        <v>2.1635119999999999</v>
      </c>
      <c r="BF874" s="38">
        <v>0.47402309999999998</v>
      </c>
      <c r="BG874" s="38">
        <v>-2.5246819999999999</v>
      </c>
      <c r="BH874" s="38">
        <v>-3.6697289999999998</v>
      </c>
      <c r="BI874" s="38">
        <v>-3.8992119999999999</v>
      </c>
      <c r="BJ874" s="38">
        <v>-1.051493</v>
      </c>
      <c r="BK874" s="38">
        <v>-1.1172089999999999</v>
      </c>
      <c r="BL874" s="38">
        <v>-0.68810329999999997</v>
      </c>
      <c r="BM874" s="38">
        <v>-0.48433799999999999</v>
      </c>
      <c r="BN874" s="38">
        <v>1.01058E-2</v>
      </c>
      <c r="BO874" s="38">
        <v>0.28738580000000002</v>
      </c>
      <c r="BP874" s="38">
        <v>1.2511399999999999</v>
      </c>
      <c r="BQ874" s="38">
        <v>2.0125030000000002</v>
      </c>
      <c r="BR874" s="38">
        <v>-1.2448950000000001</v>
      </c>
      <c r="BS874" s="38">
        <v>-1.1089819999999999</v>
      </c>
      <c r="BT874" s="38">
        <v>-2.4242300000000001</v>
      </c>
      <c r="BU874" s="38">
        <v>-1.2037439999999999</v>
      </c>
      <c r="BV874" s="38">
        <v>8.2301600000000003E-2</v>
      </c>
      <c r="BW874" s="38">
        <v>1.1841699999999999</v>
      </c>
      <c r="BX874" s="38">
        <v>1.173907</v>
      </c>
      <c r="BY874" s="38">
        <v>0.1608301</v>
      </c>
      <c r="BZ874" s="38">
        <v>2.1071589999999998</v>
      </c>
      <c r="CA874" s="38">
        <v>4.4708589999999999</v>
      </c>
      <c r="CB874" s="38">
        <v>4.8938639999999998</v>
      </c>
      <c r="CC874" s="38">
        <v>3.0251960000000002</v>
      </c>
      <c r="CD874" s="38">
        <v>1.277266</v>
      </c>
      <c r="CE874" s="38">
        <v>-1.761204</v>
      </c>
      <c r="CF874" s="38">
        <v>-2.8507530000000001</v>
      </c>
      <c r="CG874" s="38">
        <v>-3.0151759999999999</v>
      </c>
      <c r="CH874" s="38">
        <v>-0.75671980000000005</v>
      </c>
      <c r="CI874" s="38">
        <v>-0.77614989999999995</v>
      </c>
      <c r="CJ874" s="38">
        <v>-0.35741869999999998</v>
      </c>
      <c r="CK874" s="38">
        <v>-0.2520905</v>
      </c>
      <c r="CL874" s="38">
        <v>0.22564580000000001</v>
      </c>
      <c r="CM874" s="38">
        <v>0.52619450000000001</v>
      </c>
      <c r="CN874" s="38">
        <v>1.567788</v>
      </c>
      <c r="CO874" s="38">
        <v>2.3998919999999999</v>
      </c>
      <c r="CP874" s="38">
        <v>-0.95277219999999996</v>
      </c>
      <c r="CQ874" s="38">
        <v>-0.81476210000000004</v>
      </c>
      <c r="CR874" s="38">
        <v>-2.1721370000000002</v>
      </c>
      <c r="CS874" s="38">
        <v>-0.9613275</v>
      </c>
      <c r="CT874" s="38">
        <v>0.27910590000000002</v>
      </c>
      <c r="CU874" s="38">
        <v>1.3657239999999999</v>
      </c>
      <c r="CV874" s="38">
        <v>1.3911880000000001</v>
      </c>
      <c r="CW874" s="38">
        <v>0.39254119999999998</v>
      </c>
      <c r="CX874" s="38">
        <v>2.3961109999999999</v>
      </c>
      <c r="CY874" s="38">
        <v>4.8494200000000003</v>
      </c>
      <c r="CZ874" s="38">
        <v>5.475492</v>
      </c>
      <c r="DA874" s="38">
        <v>3.6219960000000002</v>
      </c>
      <c r="DB874" s="38">
        <v>1.8335900000000001</v>
      </c>
      <c r="DC874" s="38">
        <v>-1.232421</v>
      </c>
      <c r="DD874" s="38">
        <v>-2.2835320000000001</v>
      </c>
      <c r="DE874" s="38">
        <v>-2.4028960000000001</v>
      </c>
      <c r="DF874" s="38">
        <v>-0.46194689999999999</v>
      </c>
      <c r="DG874" s="38">
        <v>-0.43509059999999999</v>
      </c>
      <c r="DH874" s="38">
        <v>-2.67342E-2</v>
      </c>
      <c r="DI874" s="38">
        <v>-1.9843E-2</v>
      </c>
      <c r="DJ874" s="38">
        <v>0.44118580000000002</v>
      </c>
      <c r="DK874" s="38">
        <v>0.76500330000000005</v>
      </c>
      <c r="DL874" s="38">
        <v>1.884436</v>
      </c>
      <c r="DM874" s="38">
        <v>2.7872810000000001</v>
      </c>
      <c r="DN874" s="38">
        <v>-0.66064889999999998</v>
      </c>
      <c r="DO874" s="38">
        <v>-0.52054239999999996</v>
      </c>
      <c r="DP874" s="38">
        <v>-1.9200440000000001</v>
      </c>
      <c r="DQ874" s="38">
        <v>-0.71891050000000001</v>
      </c>
      <c r="DR874" s="38">
        <v>0.47591020000000001</v>
      </c>
      <c r="DS874" s="38">
        <v>1.5472779999999999</v>
      </c>
      <c r="DT874" s="38">
        <v>1.608468</v>
      </c>
      <c r="DU874" s="38">
        <v>0.62425229999999998</v>
      </c>
      <c r="DV874" s="38">
        <v>2.6850640000000001</v>
      </c>
      <c r="DW874" s="38">
        <v>5.2279809999999998</v>
      </c>
      <c r="DX874" s="38">
        <v>6.0571190000000001</v>
      </c>
      <c r="DY874" s="38">
        <v>4.2187960000000002</v>
      </c>
      <c r="DZ874" s="38">
        <v>2.3899140000000001</v>
      </c>
      <c r="EA874" s="38">
        <v>-0.7036384</v>
      </c>
      <c r="EB874" s="38">
        <v>-1.7163120000000001</v>
      </c>
      <c r="EC874" s="38">
        <v>-1.790616</v>
      </c>
      <c r="ED874" s="38">
        <v>-3.6341600000000002E-2</v>
      </c>
      <c r="EE874" s="38">
        <v>5.7344800000000001E-2</v>
      </c>
      <c r="EF874" s="38">
        <v>0.45072180000000001</v>
      </c>
      <c r="EG874" s="38">
        <v>0.31548540000000003</v>
      </c>
      <c r="EH874" s="38">
        <v>0.75239129999999999</v>
      </c>
      <c r="EI874" s="38">
        <v>1.1098049999999999</v>
      </c>
      <c r="EJ874" s="38">
        <v>2.3416260000000002</v>
      </c>
      <c r="EK874" s="38">
        <v>3.3466079999999998</v>
      </c>
      <c r="EL874" s="38">
        <v>-0.23886930000000001</v>
      </c>
      <c r="EM874" s="38">
        <v>-9.5735899999999999E-2</v>
      </c>
      <c r="EN874" s="38">
        <v>-1.5560620000000001</v>
      </c>
      <c r="EO874" s="38">
        <v>-0.36889889999999997</v>
      </c>
      <c r="EP874" s="38">
        <v>0.76006439999999997</v>
      </c>
      <c r="EQ874" s="38">
        <v>1.809412</v>
      </c>
      <c r="ER874" s="38">
        <v>1.9221870000000001</v>
      </c>
      <c r="ES874" s="38">
        <v>0.95880639999999995</v>
      </c>
      <c r="ET874" s="38">
        <v>3.1022639999999999</v>
      </c>
      <c r="EU874" s="38">
        <v>5.7745629999999997</v>
      </c>
      <c r="EV874" s="38">
        <v>6.8968959999999999</v>
      </c>
      <c r="EW874" s="38">
        <v>5.0804799999999997</v>
      </c>
      <c r="EX874" s="38">
        <v>3.1931560000000001</v>
      </c>
      <c r="EY874" s="38">
        <v>5.9839799999999999E-2</v>
      </c>
      <c r="EZ874" s="38">
        <v>-0.89733600000000002</v>
      </c>
      <c r="FA874" s="38">
        <v>-0.90658059999999996</v>
      </c>
      <c r="FB874" s="38">
        <v>79.890500000000003</v>
      </c>
      <c r="FC874" s="38">
        <v>77.928309999999996</v>
      </c>
      <c r="FD874" s="38">
        <v>75.948409999999996</v>
      </c>
      <c r="FE874" s="38">
        <v>74.053380000000004</v>
      </c>
      <c r="FF874" s="38">
        <v>72.743510000000001</v>
      </c>
      <c r="FG874" s="38">
        <v>71.166380000000004</v>
      </c>
      <c r="FH874" s="38">
        <v>71.009119999999996</v>
      </c>
      <c r="FI874" s="38">
        <v>73.912139999999994</v>
      </c>
      <c r="FJ874" s="38">
        <v>78.801540000000003</v>
      </c>
      <c r="FK874" s="38">
        <v>82.700519999999997</v>
      </c>
      <c r="FL874" s="38">
        <v>86.783389999999997</v>
      </c>
      <c r="FM874" s="38">
        <v>90.728579999999994</v>
      </c>
      <c r="FN874" s="38">
        <v>94.037509999999997</v>
      </c>
      <c r="FO874" s="38">
        <v>96.995379999999997</v>
      </c>
      <c r="FP874" s="38">
        <v>99.141750000000002</v>
      </c>
      <c r="FQ874" s="38">
        <v>100.8283</v>
      </c>
      <c r="FR874" s="38">
        <v>101.1007</v>
      </c>
      <c r="FS874" s="38">
        <v>101.1724</v>
      </c>
      <c r="FT874" s="38">
        <v>99.976569999999995</v>
      </c>
      <c r="FU874" s="38">
        <v>97.5244</v>
      </c>
      <c r="FV874" s="38">
        <v>93.473529999999997</v>
      </c>
      <c r="FW874">
        <v>90.047740000000005</v>
      </c>
      <c r="FX874">
        <v>86.977130000000002</v>
      </c>
      <c r="FY874">
        <v>84.228960000000001</v>
      </c>
      <c r="FZ874">
        <v>0.83544339999999995</v>
      </c>
      <c r="GA874">
        <v>7.1728560000000003</v>
      </c>
      <c r="GB874">
        <v>1</v>
      </c>
    </row>
    <row r="875" spans="1:184" x14ac:dyDescent="0.3">
      <c r="A875" t="s">
        <v>280</v>
      </c>
      <c r="B875" t="s">
        <v>1</v>
      </c>
      <c r="C875" t="s">
        <v>1</v>
      </c>
      <c r="D875" t="s">
        <v>1</v>
      </c>
      <c r="E875" t="s">
        <v>1</v>
      </c>
      <c r="F875" t="s">
        <v>1</v>
      </c>
      <c r="G875" t="s">
        <v>1</v>
      </c>
      <c r="H875" s="40" t="s">
        <v>1</v>
      </c>
      <c r="I875" s="18" t="s">
        <v>1</v>
      </c>
      <c r="J875" s="38" t="s">
        <v>222</v>
      </c>
      <c r="K875" s="18">
        <v>44753</v>
      </c>
      <c r="L875" s="38">
        <v>799</v>
      </c>
      <c r="M875" s="38">
        <v>799</v>
      </c>
      <c r="N875" s="38">
        <v>105.4931</v>
      </c>
      <c r="O875" s="38">
        <v>104.0784</v>
      </c>
      <c r="P875" s="38">
        <v>103.5628</v>
      </c>
      <c r="Q875" s="38">
        <v>105.2701</v>
      </c>
      <c r="R875" s="38">
        <v>112.0801</v>
      </c>
      <c r="S875" s="38">
        <v>123.7946</v>
      </c>
      <c r="T875" s="38">
        <v>143.51740000000001</v>
      </c>
      <c r="U875" s="38">
        <v>159.08690000000001</v>
      </c>
      <c r="V875" s="38">
        <v>165.75409999999999</v>
      </c>
      <c r="W875" s="38">
        <v>169.83109999999999</v>
      </c>
      <c r="X875" s="38">
        <v>172.9966</v>
      </c>
      <c r="Y875" s="38">
        <v>176.62309999999999</v>
      </c>
      <c r="Z875" s="38">
        <v>177.6403</v>
      </c>
      <c r="AA875" s="38">
        <v>180.20070000000001</v>
      </c>
      <c r="AB875" s="38">
        <v>176.15479999999999</v>
      </c>
      <c r="AC875" s="38">
        <v>170.49850000000001</v>
      </c>
      <c r="AD875" s="38">
        <v>161.8244</v>
      </c>
      <c r="AE875" s="38">
        <v>154.81209999999999</v>
      </c>
      <c r="AF875" s="38">
        <v>151.18549999999999</v>
      </c>
      <c r="AG875" s="38">
        <v>148.0788</v>
      </c>
      <c r="AH875" s="38">
        <v>146.3417</v>
      </c>
      <c r="AI875" s="38">
        <v>144.2921</v>
      </c>
      <c r="AJ875" s="38">
        <v>140.89500000000001</v>
      </c>
      <c r="AK875" s="38">
        <v>136.47120000000001</v>
      </c>
      <c r="AL875" s="38">
        <v>-1.978424</v>
      </c>
      <c r="AM875" s="38">
        <v>-2.2830870000000001</v>
      </c>
      <c r="AN875" s="38">
        <v>-2.4744199999999998</v>
      </c>
      <c r="AO875" s="38">
        <v>-1.638827</v>
      </c>
      <c r="AP875" s="38">
        <v>0.27638380000000001</v>
      </c>
      <c r="AQ875" s="38">
        <v>-3.6121100000000003E-2</v>
      </c>
      <c r="AR875" s="38">
        <v>1.053353</v>
      </c>
      <c r="AS875" s="38">
        <v>1.0968659999999999</v>
      </c>
      <c r="AT875" s="38">
        <v>0.1801392</v>
      </c>
      <c r="AU875" s="38">
        <v>-2.4049749999999999</v>
      </c>
      <c r="AV875" s="38">
        <v>-0.31407049999999997</v>
      </c>
      <c r="AW875" s="38">
        <v>-0.73374189999999995</v>
      </c>
      <c r="AX875" s="38">
        <v>-0.19508619999999999</v>
      </c>
      <c r="AY875" s="38">
        <v>-0.45274340000000002</v>
      </c>
      <c r="AZ875" s="38">
        <v>-1.8099689999999999</v>
      </c>
      <c r="BA875" s="38">
        <v>-0.82721180000000005</v>
      </c>
      <c r="BB875" s="38">
        <v>1.4411020000000001</v>
      </c>
      <c r="BC875" s="38">
        <v>0.59438789999999997</v>
      </c>
      <c r="BD875" s="38">
        <v>-0.40359109999999998</v>
      </c>
      <c r="BE875" s="38">
        <v>2.9302600000000002E-2</v>
      </c>
      <c r="BF875" s="38">
        <v>-1.175384</v>
      </c>
      <c r="BG875" s="38">
        <v>-3.729635</v>
      </c>
      <c r="BH875" s="38">
        <v>-3.61782</v>
      </c>
      <c r="BI875" s="38">
        <v>-3.2128649999999999</v>
      </c>
      <c r="BJ875" s="38">
        <v>-1.438688</v>
      </c>
      <c r="BK875" s="38">
        <v>-1.7881640000000001</v>
      </c>
      <c r="BL875" s="38">
        <v>-1.9770509999999999</v>
      </c>
      <c r="BM875" s="38">
        <v>-1.2516240000000001</v>
      </c>
      <c r="BN875" s="38">
        <v>0.58168690000000001</v>
      </c>
      <c r="BO875" s="38">
        <v>0.35621019999999998</v>
      </c>
      <c r="BP875" s="38">
        <v>1.621524</v>
      </c>
      <c r="BQ875" s="38">
        <v>1.7114799999999999</v>
      </c>
      <c r="BR875" s="38">
        <v>0.66747529999999999</v>
      </c>
      <c r="BS875" s="38">
        <v>-1.8418140000000001</v>
      </c>
      <c r="BT875" s="38">
        <v>0.1250037</v>
      </c>
      <c r="BU875" s="38">
        <v>-0.3442906</v>
      </c>
      <c r="BV875" s="38">
        <v>6.3351900000000003E-2</v>
      </c>
      <c r="BW875" s="38">
        <v>-0.156837</v>
      </c>
      <c r="BX875" s="38">
        <v>-1.364536</v>
      </c>
      <c r="BY875" s="38">
        <v>-0.3470356</v>
      </c>
      <c r="BZ875" s="38">
        <v>2.000146</v>
      </c>
      <c r="CA875" s="38">
        <v>1.2638469999999999</v>
      </c>
      <c r="CB875" s="38">
        <v>0.55954800000000005</v>
      </c>
      <c r="CC875" s="38">
        <v>1.0099020000000001</v>
      </c>
      <c r="CD875" s="38">
        <v>-0.30071930000000002</v>
      </c>
      <c r="CE875" s="38">
        <v>-2.8737189999999999</v>
      </c>
      <c r="CF875" s="38">
        <v>-2.576606</v>
      </c>
      <c r="CG875" s="38">
        <v>-2.1190150000000001</v>
      </c>
      <c r="CH875" s="38">
        <v>-1.0648679999999999</v>
      </c>
      <c r="CI875" s="38">
        <v>-1.4453819999999999</v>
      </c>
      <c r="CJ875" s="38">
        <v>-1.6325750000000001</v>
      </c>
      <c r="CK875" s="38">
        <v>-0.9834484</v>
      </c>
      <c r="CL875" s="38">
        <v>0.79313900000000004</v>
      </c>
      <c r="CM875" s="38">
        <v>0.62793770000000004</v>
      </c>
      <c r="CN875" s="38">
        <v>2.0150380000000001</v>
      </c>
      <c r="CO875" s="38">
        <v>2.1371600000000002</v>
      </c>
      <c r="CP875" s="38">
        <v>1.0050030000000001</v>
      </c>
      <c r="CQ875" s="38">
        <v>-1.45177</v>
      </c>
      <c r="CR875" s="38">
        <v>0.42910520000000002</v>
      </c>
      <c r="CS875" s="38">
        <v>-7.4557899999999996E-2</v>
      </c>
      <c r="CT875" s="38">
        <v>0.24234539999999999</v>
      </c>
      <c r="CU875" s="38">
        <v>4.8106799999999998E-2</v>
      </c>
      <c r="CV875" s="38">
        <v>-1.0560309999999999</v>
      </c>
      <c r="CW875" s="38">
        <v>-1.44671E-2</v>
      </c>
      <c r="CX875" s="38">
        <v>2.387337</v>
      </c>
      <c r="CY875" s="38">
        <v>1.7275130000000001</v>
      </c>
      <c r="CZ875" s="38">
        <v>1.226615</v>
      </c>
      <c r="DA875" s="38">
        <v>1.6890620000000001</v>
      </c>
      <c r="DB875" s="38">
        <v>0.30507079999999998</v>
      </c>
      <c r="DC875" s="38">
        <v>-2.2809149999999998</v>
      </c>
      <c r="DD875" s="38">
        <v>-1.8554649999999999</v>
      </c>
      <c r="DE875" s="38">
        <v>-1.361418</v>
      </c>
      <c r="DF875" s="38">
        <v>-0.69104889999999997</v>
      </c>
      <c r="DG875" s="38">
        <v>-1.1025990000000001</v>
      </c>
      <c r="DH875" s="38">
        <v>-1.288098</v>
      </c>
      <c r="DI875" s="38">
        <v>-0.71527280000000004</v>
      </c>
      <c r="DJ875" s="38">
        <v>1.004591</v>
      </c>
      <c r="DK875" s="38">
        <v>0.8996651</v>
      </c>
      <c r="DL875" s="38">
        <v>2.4085510000000001</v>
      </c>
      <c r="DM875" s="38">
        <v>2.56284</v>
      </c>
      <c r="DN875" s="38">
        <v>1.34253</v>
      </c>
      <c r="DO875" s="38">
        <v>-1.0617270000000001</v>
      </c>
      <c r="DP875" s="38">
        <v>0.73320660000000004</v>
      </c>
      <c r="DQ875" s="38">
        <v>0.19517490000000001</v>
      </c>
      <c r="DR875" s="38">
        <v>0.42133880000000001</v>
      </c>
      <c r="DS875" s="38">
        <v>0.25305070000000002</v>
      </c>
      <c r="DT875" s="38">
        <v>-0.7475252</v>
      </c>
      <c r="DU875" s="38">
        <v>0.31810139999999998</v>
      </c>
      <c r="DV875" s="38">
        <v>2.7745289999999998</v>
      </c>
      <c r="DW875" s="38">
        <v>2.191179</v>
      </c>
      <c r="DX875" s="38">
        <v>1.8936820000000001</v>
      </c>
      <c r="DY875" s="38">
        <v>2.368223</v>
      </c>
      <c r="DZ875" s="38">
        <v>0.91086080000000003</v>
      </c>
      <c r="EA875" s="38">
        <v>-1.6881109999999999</v>
      </c>
      <c r="EB875" s="38">
        <v>-1.134323</v>
      </c>
      <c r="EC875" s="38">
        <v>-0.60382150000000001</v>
      </c>
      <c r="ED875" s="38">
        <v>-0.1513128</v>
      </c>
      <c r="EE875" s="38">
        <v>-0.60767629999999995</v>
      </c>
      <c r="EF875" s="38">
        <v>-0.79072909999999996</v>
      </c>
      <c r="EG875" s="38">
        <v>-0.32806990000000003</v>
      </c>
      <c r="EH875" s="38">
        <v>1.3098939999999999</v>
      </c>
      <c r="EI875" s="38">
        <v>1.2919959999999999</v>
      </c>
      <c r="EJ875" s="38">
        <v>2.9767220000000001</v>
      </c>
      <c r="EK875" s="38">
        <v>3.177454</v>
      </c>
      <c r="EL875" s="38">
        <v>1.8298669999999999</v>
      </c>
      <c r="EM875" s="38">
        <v>-0.49856600000000001</v>
      </c>
      <c r="EN875" s="38">
        <v>1.1722809999999999</v>
      </c>
      <c r="EO875" s="38">
        <v>0.58462619999999998</v>
      </c>
      <c r="EP875" s="38">
        <v>0.67977690000000002</v>
      </c>
      <c r="EQ875" s="38">
        <v>0.54895709999999998</v>
      </c>
      <c r="ER875" s="38">
        <v>-0.30209219999999998</v>
      </c>
      <c r="ES875" s="38">
        <v>0.79827760000000003</v>
      </c>
      <c r="ET875" s="38">
        <v>3.3335729999999999</v>
      </c>
      <c r="EU875" s="38">
        <v>2.8606379999999998</v>
      </c>
      <c r="EV875" s="38">
        <v>2.8568220000000002</v>
      </c>
      <c r="EW875" s="38">
        <v>3.3488220000000002</v>
      </c>
      <c r="EX875" s="38">
        <v>1.785525</v>
      </c>
      <c r="EY875" s="38">
        <v>-0.83219580000000004</v>
      </c>
      <c r="EZ875" s="38">
        <v>-9.3109899999999995E-2</v>
      </c>
      <c r="FA875" s="38">
        <v>0.49002820000000002</v>
      </c>
      <c r="FB875" s="38">
        <v>80.968519999999998</v>
      </c>
      <c r="FC875" s="38">
        <v>79.576520000000002</v>
      </c>
      <c r="FD875" s="38">
        <v>78.495159999999998</v>
      </c>
      <c r="FE875" s="38">
        <v>76.7196</v>
      </c>
      <c r="FF875" s="38">
        <v>74.123810000000006</v>
      </c>
      <c r="FG875" s="38">
        <v>73.310339999999997</v>
      </c>
      <c r="FH875" s="38">
        <v>72.886060000000001</v>
      </c>
      <c r="FI875" s="38">
        <v>75.594560000000001</v>
      </c>
      <c r="FJ875" s="38">
        <v>79.799350000000004</v>
      </c>
      <c r="FK875" s="38">
        <v>84.440309999999997</v>
      </c>
      <c r="FL875" s="38">
        <v>88.260509999999996</v>
      </c>
      <c r="FM875" s="38">
        <v>91.624110000000002</v>
      </c>
      <c r="FN875" s="38">
        <v>94.622990000000001</v>
      </c>
      <c r="FO875" s="38">
        <v>96.923500000000004</v>
      </c>
      <c r="FP875" s="38">
        <v>98.637690000000006</v>
      </c>
      <c r="FQ875" s="38">
        <v>100.3481</v>
      </c>
      <c r="FR875" s="38">
        <v>101.0325</v>
      </c>
      <c r="FS875" s="38">
        <v>100.8305</v>
      </c>
      <c r="FT875" s="38">
        <v>99.807820000000007</v>
      </c>
      <c r="FU875" s="38">
        <v>97.687259999999995</v>
      </c>
      <c r="FV875" s="38">
        <v>94.515110000000007</v>
      </c>
      <c r="FW875">
        <v>91.398910000000001</v>
      </c>
      <c r="FX875">
        <v>89.10284</v>
      </c>
      <c r="FY875">
        <v>85.852099999999993</v>
      </c>
      <c r="FZ875">
        <v>0.96795730000000002</v>
      </c>
      <c r="GA875">
        <v>8.4479450000000007</v>
      </c>
      <c r="GB875">
        <v>1</v>
      </c>
    </row>
    <row r="876" spans="1:184" x14ac:dyDescent="0.3">
      <c r="A876" t="s">
        <v>280</v>
      </c>
      <c r="B876" t="s">
        <v>1</v>
      </c>
      <c r="C876" t="s">
        <v>1</v>
      </c>
      <c r="D876" t="s">
        <v>1</v>
      </c>
      <c r="E876" t="s">
        <v>1</v>
      </c>
      <c r="F876" t="s">
        <v>1</v>
      </c>
      <c r="G876" t="s">
        <v>1</v>
      </c>
      <c r="H876" s="40" t="s">
        <v>1</v>
      </c>
      <c r="I876" s="18" t="s">
        <v>1</v>
      </c>
      <c r="J876" s="38" t="s">
        <v>222</v>
      </c>
      <c r="K876" s="18">
        <v>44760</v>
      </c>
      <c r="L876" s="38">
        <v>799</v>
      </c>
      <c r="M876" s="38">
        <v>799</v>
      </c>
      <c r="N876" s="38">
        <v>106.5377</v>
      </c>
      <c r="O876" s="38">
        <v>105.0337</v>
      </c>
      <c r="P876" s="38">
        <v>104.4494</v>
      </c>
      <c r="Q876" s="38">
        <v>105.9426</v>
      </c>
      <c r="R876" s="38">
        <v>112.6253</v>
      </c>
      <c r="S876" s="38">
        <v>124.8652</v>
      </c>
      <c r="T876" s="38">
        <v>145.86850000000001</v>
      </c>
      <c r="U876" s="38">
        <v>159.6377</v>
      </c>
      <c r="V876" s="38">
        <v>166.5179</v>
      </c>
      <c r="W876" s="38">
        <v>169.91589999999999</v>
      </c>
      <c r="X876" s="38">
        <v>173.53290000000001</v>
      </c>
      <c r="Y876" s="38">
        <v>176.97450000000001</v>
      </c>
      <c r="Z876" s="38">
        <v>177.99780000000001</v>
      </c>
      <c r="AA876" s="38">
        <v>181.0839</v>
      </c>
      <c r="AB876" s="38">
        <v>177.17529999999999</v>
      </c>
      <c r="AC876" s="38">
        <v>171.08240000000001</v>
      </c>
      <c r="AD876" s="38">
        <v>162.4135</v>
      </c>
      <c r="AE876" s="38">
        <v>155.00880000000001</v>
      </c>
      <c r="AF876" s="38">
        <v>152.15549999999999</v>
      </c>
      <c r="AG876" s="38">
        <v>148.29239999999999</v>
      </c>
      <c r="AH876" s="38">
        <v>145.9648</v>
      </c>
      <c r="AI876" s="38">
        <v>143.53579999999999</v>
      </c>
      <c r="AJ876" s="38">
        <v>139.92179999999999</v>
      </c>
      <c r="AK876" s="38">
        <v>135.9271</v>
      </c>
      <c r="AL876" s="38">
        <v>-0.8137259</v>
      </c>
      <c r="AM876" s="38">
        <v>-0.82595810000000003</v>
      </c>
      <c r="AN876" s="38">
        <v>-0.87507590000000002</v>
      </c>
      <c r="AO876" s="38">
        <v>-1.0041070000000001</v>
      </c>
      <c r="AP876" s="38">
        <v>-0.27082289999999998</v>
      </c>
      <c r="AQ876" s="38">
        <v>-0.68823860000000003</v>
      </c>
      <c r="AR876" s="38">
        <v>1.1726909999999999</v>
      </c>
      <c r="AS876" s="38">
        <v>0.47265449999999998</v>
      </c>
      <c r="AT876" s="38">
        <v>-1.2041999999999999</v>
      </c>
      <c r="AU876" s="38">
        <v>-3.3088060000000001</v>
      </c>
      <c r="AV876" s="38">
        <v>-2.1577459999999999</v>
      </c>
      <c r="AW876" s="38">
        <v>-2.6644100000000002</v>
      </c>
      <c r="AX876" s="38">
        <v>-1.83287</v>
      </c>
      <c r="AY876" s="38">
        <v>2.2290909999999999</v>
      </c>
      <c r="AZ876" s="38">
        <v>-8.4251900000000005E-2</v>
      </c>
      <c r="BA876" s="38">
        <v>0.61992760000000002</v>
      </c>
      <c r="BB876" s="38">
        <v>1.343072</v>
      </c>
      <c r="BC876" s="38">
        <v>-1.8705800000000002E-2</v>
      </c>
      <c r="BD876" s="38">
        <v>0.1527192</v>
      </c>
      <c r="BE876" s="38">
        <v>9.3821500000000002E-2</v>
      </c>
      <c r="BF876" s="38">
        <v>-0.63483440000000002</v>
      </c>
      <c r="BG876" s="38">
        <v>-3.1651389999999999</v>
      </c>
      <c r="BH876" s="38">
        <v>-3.4051230000000001</v>
      </c>
      <c r="BI876" s="38">
        <v>-3.5677219999999998</v>
      </c>
      <c r="BJ876" s="38">
        <v>-0.3189669</v>
      </c>
      <c r="BK876" s="38">
        <v>-0.35631849999999998</v>
      </c>
      <c r="BL876" s="38">
        <v>-0.4129294</v>
      </c>
      <c r="BM876" s="38">
        <v>-0.62172660000000002</v>
      </c>
      <c r="BN876" s="38">
        <v>6.0427099999999997E-2</v>
      </c>
      <c r="BO876" s="38">
        <v>-0.30350389999999999</v>
      </c>
      <c r="BP876" s="38">
        <v>1.890631</v>
      </c>
      <c r="BQ876" s="38">
        <v>1.149607</v>
      </c>
      <c r="BR876" s="38">
        <v>-0.6161295</v>
      </c>
      <c r="BS876" s="38">
        <v>-2.7248450000000002</v>
      </c>
      <c r="BT876" s="38">
        <v>-1.728402</v>
      </c>
      <c r="BU876" s="38">
        <v>-2.2899080000000001</v>
      </c>
      <c r="BV876" s="38">
        <v>-1.4904930000000001</v>
      </c>
      <c r="BW876" s="38">
        <v>2.5870449999999998</v>
      </c>
      <c r="BX876" s="38">
        <v>0.42162129999999998</v>
      </c>
      <c r="BY876" s="38">
        <v>1.2373940000000001</v>
      </c>
      <c r="BZ876" s="38">
        <v>2.035819</v>
      </c>
      <c r="CA876" s="38">
        <v>0.80255940000000003</v>
      </c>
      <c r="CB876" s="38">
        <v>1.1271260000000001</v>
      </c>
      <c r="CC876" s="38">
        <v>1.084357</v>
      </c>
      <c r="CD876" s="38">
        <v>0.29255179999999997</v>
      </c>
      <c r="CE876" s="38">
        <v>-2.2295379999999998</v>
      </c>
      <c r="CF876" s="38">
        <v>-2.4081679999999999</v>
      </c>
      <c r="CG876" s="38">
        <v>-2.5193189999999999</v>
      </c>
      <c r="CH876" s="38">
        <v>2.3701799999999999E-2</v>
      </c>
      <c r="CI876" s="38">
        <v>-3.1047499999999999E-2</v>
      </c>
      <c r="CJ876" s="38">
        <v>-9.2848100000000003E-2</v>
      </c>
      <c r="CK876" s="38">
        <v>-0.35689149999999997</v>
      </c>
      <c r="CL876" s="38">
        <v>0.28984979999999999</v>
      </c>
      <c r="CM876" s="38">
        <v>-3.7037800000000003E-2</v>
      </c>
      <c r="CN876" s="38">
        <v>2.3878750000000002</v>
      </c>
      <c r="CO876" s="38">
        <v>1.6184620000000001</v>
      </c>
      <c r="CP876" s="38">
        <v>-0.2088334</v>
      </c>
      <c r="CQ876" s="38">
        <v>-2.320395</v>
      </c>
      <c r="CR876" s="38">
        <v>-1.4310389999999999</v>
      </c>
      <c r="CS876" s="38">
        <v>-2.030529</v>
      </c>
      <c r="CT876" s="38">
        <v>-1.2533639999999999</v>
      </c>
      <c r="CU876" s="38">
        <v>2.8349639999999998</v>
      </c>
      <c r="CV876" s="38">
        <v>0.77198750000000005</v>
      </c>
      <c r="CW876" s="38">
        <v>1.6650499999999999</v>
      </c>
      <c r="CX876" s="38">
        <v>2.5156139999999998</v>
      </c>
      <c r="CY876" s="38">
        <v>1.3713649999999999</v>
      </c>
      <c r="CZ876" s="38">
        <v>1.8019970000000001</v>
      </c>
      <c r="DA876" s="38">
        <v>1.7703990000000001</v>
      </c>
      <c r="DB876" s="38">
        <v>0.93485669999999998</v>
      </c>
      <c r="DC876" s="38">
        <v>-1.5815440000000001</v>
      </c>
      <c r="DD876" s="38">
        <v>-1.7176800000000001</v>
      </c>
      <c r="DE876" s="38">
        <v>-1.793199</v>
      </c>
      <c r="DF876" s="38">
        <v>0.36637039999999998</v>
      </c>
      <c r="DG876" s="38">
        <v>0.29422350000000003</v>
      </c>
      <c r="DH876" s="38">
        <v>0.2272332</v>
      </c>
      <c r="DI876" s="38">
        <v>-9.2056399999999997E-2</v>
      </c>
      <c r="DJ876" s="38">
        <v>0.51927259999999997</v>
      </c>
      <c r="DK876" s="38">
        <v>0.2294282</v>
      </c>
      <c r="DL876" s="38">
        <v>2.885119</v>
      </c>
      <c r="DM876" s="38">
        <v>2.0873170000000001</v>
      </c>
      <c r="DN876" s="38">
        <v>0.19846269999999999</v>
      </c>
      <c r="DO876" s="38">
        <v>-1.915945</v>
      </c>
      <c r="DP876" s="38">
        <v>-1.1336759999999999</v>
      </c>
      <c r="DQ876" s="38">
        <v>-1.7711509999999999</v>
      </c>
      <c r="DR876" s="38">
        <v>-1.016235</v>
      </c>
      <c r="DS876" s="38">
        <v>3.0828820000000001</v>
      </c>
      <c r="DT876" s="38">
        <v>1.1223540000000001</v>
      </c>
      <c r="DU876" s="38">
        <v>2.0927060000000002</v>
      </c>
      <c r="DV876" s="38">
        <v>2.995409</v>
      </c>
      <c r="DW876" s="38">
        <v>1.9401710000000001</v>
      </c>
      <c r="DX876" s="38">
        <v>2.4768690000000002</v>
      </c>
      <c r="DY876" s="38">
        <v>2.4564409999999999</v>
      </c>
      <c r="DZ876" s="38">
        <v>1.577162</v>
      </c>
      <c r="EA876" s="38">
        <v>-0.93355030000000006</v>
      </c>
      <c r="EB876" s="38">
        <v>-1.0271920000000001</v>
      </c>
      <c r="EC876" s="38">
        <v>-1.067078</v>
      </c>
      <c r="ED876" s="38">
        <v>0.86112949999999999</v>
      </c>
      <c r="EE876" s="38">
        <v>0.76386310000000002</v>
      </c>
      <c r="EF876" s="38">
        <v>0.68937970000000004</v>
      </c>
      <c r="EG876" s="38">
        <v>0.29032340000000001</v>
      </c>
      <c r="EH876" s="38">
        <v>0.85052249999999996</v>
      </c>
      <c r="EI876" s="38">
        <v>0.61416289999999996</v>
      </c>
      <c r="EJ876" s="38">
        <v>3.6030600000000002</v>
      </c>
      <c r="EK876" s="38">
        <v>2.7642690000000001</v>
      </c>
      <c r="EL876" s="38">
        <v>0.7865335</v>
      </c>
      <c r="EM876" s="38">
        <v>-1.3319840000000001</v>
      </c>
      <c r="EN876" s="38">
        <v>-0.70433210000000002</v>
      </c>
      <c r="EO876" s="38">
        <v>-1.396649</v>
      </c>
      <c r="EP876" s="38">
        <v>-0.67385879999999998</v>
      </c>
      <c r="EQ876" s="38">
        <v>3.4408370000000001</v>
      </c>
      <c r="ER876" s="38">
        <v>1.6282270000000001</v>
      </c>
      <c r="ES876" s="38">
        <v>2.7101730000000002</v>
      </c>
      <c r="ET876" s="38">
        <v>3.6881560000000002</v>
      </c>
      <c r="EU876" s="38">
        <v>2.7614359999999998</v>
      </c>
      <c r="EV876" s="38">
        <v>3.451276</v>
      </c>
      <c r="EW876" s="38">
        <v>3.446977</v>
      </c>
      <c r="EX876" s="38">
        <v>2.5045480000000002</v>
      </c>
      <c r="EY876" s="38">
        <v>2.0501E-3</v>
      </c>
      <c r="EZ876" s="38">
        <v>-3.0237300000000002E-2</v>
      </c>
      <c r="FA876" s="38">
        <v>-1.8675199999999999E-2</v>
      </c>
      <c r="FB876" s="38">
        <v>83.630089999999996</v>
      </c>
      <c r="FC876" s="38">
        <v>82.815479999999994</v>
      </c>
      <c r="FD876" s="38">
        <v>81.433030000000002</v>
      </c>
      <c r="FE876" s="38">
        <v>79.737499999999997</v>
      </c>
      <c r="FF876" s="38">
        <v>78.353570000000005</v>
      </c>
      <c r="FG876" s="38">
        <v>77.120949999999993</v>
      </c>
      <c r="FH876" s="38">
        <v>77.001859999999994</v>
      </c>
      <c r="FI876" s="38">
        <v>78.40455</v>
      </c>
      <c r="FJ876" s="38">
        <v>80.797569999999993</v>
      </c>
      <c r="FK876" s="38">
        <v>84.538349999999994</v>
      </c>
      <c r="FL876" s="38">
        <v>88.939980000000006</v>
      </c>
      <c r="FM876" s="38">
        <v>93.334270000000004</v>
      </c>
      <c r="FN876" s="38">
        <v>93.618260000000006</v>
      </c>
      <c r="FO876" s="38">
        <v>95.685509999999994</v>
      </c>
      <c r="FP876" s="38">
        <v>98.269199999999998</v>
      </c>
      <c r="FQ876" s="38">
        <v>99.501689999999996</v>
      </c>
      <c r="FR876" s="38">
        <v>99.734409999999997</v>
      </c>
      <c r="FS876" s="38">
        <v>98.791719999999998</v>
      </c>
      <c r="FT876" s="38">
        <v>97.386020000000002</v>
      </c>
      <c r="FU876" s="38">
        <v>94.559430000000006</v>
      </c>
      <c r="FV876" s="38">
        <v>91.722980000000007</v>
      </c>
      <c r="FW876">
        <v>89.711529999999996</v>
      </c>
      <c r="FX876">
        <v>87.235439999999997</v>
      </c>
      <c r="FY876">
        <v>83.983609999999999</v>
      </c>
      <c r="FZ876">
        <v>1.026362</v>
      </c>
      <c r="GA876">
        <v>8.6182490000000005</v>
      </c>
      <c r="GB876">
        <v>1</v>
      </c>
    </row>
    <row r="877" spans="1:184" x14ac:dyDescent="0.3">
      <c r="A877" t="s">
        <v>280</v>
      </c>
      <c r="B877" t="s">
        <v>1</v>
      </c>
      <c r="C877" t="s">
        <v>1</v>
      </c>
      <c r="D877" t="s">
        <v>1</v>
      </c>
      <c r="E877" t="s">
        <v>1</v>
      </c>
      <c r="F877" t="s">
        <v>1</v>
      </c>
      <c r="G877" t="s">
        <v>1</v>
      </c>
      <c r="H877" s="40" t="s">
        <v>1</v>
      </c>
      <c r="I877" s="18" t="s">
        <v>1</v>
      </c>
      <c r="J877" s="38" t="s">
        <v>222</v>
      </c>
      <c r="K877" s="18">
        <v>44763</v>
      </c>
      <c r="L877" s="38">
        <v>796</v>
      </c>
      <c r="M877" s="38">
        <v>796</v>
      </c>
      <c r="N877" s="38">
        <v>128.60040000000001</v>
      </c>
      <c r="O877" s="38">
        <v>125.8122</v>
      </c>
      <c r="P877" s="38">
        <v>124.2152</v>
      </c>
      <c r="Q877" s="38">
        <v>124.2277</v>
      </c>
      <c r="R877" s="38">
        <v>129.60120000000001</v>
      </c>
      <c r="S877" s="38">
        <v>140.3416</v>
      </c>
      <c r="T877" s="38">
        <v>154.7825</v>
      </c>
      <c r="U877" s="38">
        <v>162.6061</v>
      </c>
      <c r="V877" s="38">
        <v>165.8091</v>
      </c>
      <c r="W877" s="38">
        <v>168.76519999999999</v>
      </c>
      <c r="X877" s="38">
        <v>170.06120000000001</v>
      </c>
      <c r="Y877" s="38">
        <v>171.53489999999999</v>
      </c>
      <c r="Z877" s="38">
        <v>172.24590000000001</v>
      </c>
      <c r="AA877" s="38">
        <v>174.75970000000001</v>
      </c>
      <c r="AB877" s="38">
        <v>171.20429999999999</v>
      </c>
      <c r="AC877" s="38">
        <v>164.11949999999999</v>
      </c>
      <c r="AD877" s="38">
        <v>157.12979999999999</v>
      </c>
      <c r="AE877" s="38">
        <v>150.405</v>
      </c>
      <c r="AF877" s="38">
        <v>148.24250000000001</v>
      </c>
      <c r="AG877" s="38">
        <v>146.19</v>
      </c>
      <c r="AH877" s="38">
        <v>144.4862</v>
      </c>
      <c r="AI877" s="38">
        <v>141.25579999999999</v>
      </c>
      <c r="AJ877" s="38">
        <v>137.1874</v>
      </c>
      <c r="AK877" s="38">
        <v>132.76240000000001</v>
      </c>
      <c r="AL877" s="38">
        <v>-3.2376079999999998</v>
      </c>
      <c r="AM877" s="38">
        <v>-2.9885670000000002</v>
      </c>
      <c r="AN877" s="38">
        <v>-0.71010189999999995</v>
      </c>
      <c r="AO877" s="38">
        <v>-0.1231188</v>
      </c>
      <c r="AP877" s="38">
        <v>0.30903540000000002</v>
      </c>
      <c r="AQ877" s="38">
        <v>0.14169029999999999</v>
      </c>
      <c r="AR877" s="38">
        <v>-1.8069409999999999</v>
      </c>
      <c r="AS877" s="38">
        <v>1.3644289999999999</v>
      </c>
      <c r="AT877" s="38">
        <v>1.02369</v>
      </c>
      <c r="AU877" s="38">
        <v>0.25494280000000002</v>
      </c>
      <c r="AV877" s="38">
        <v>-1.109038</v>
      </c>
      <c r="AW877" s="38">
        <v>-1.899224</v>
      </c>
      <c r="AX877" s="38">
        <v>-0.32448100000000002</v>
      </c>
      <c r="AY877" s="38">
        <v>0.6593542</v>
      </c>
      <c r="AZ877" s="38">
        <v>-4.5295099999999998E-2</v>
      </c>
      <c r="BA877" s="38">
        <v>-1.7000120000000001</v>
      </c>
      <c r="BB877" s="38">
        <v>0.55563059999999997</v>
      </c>
      <c r="BC877" s="38">
        <v>1.1181920000000001</v>
      </c>
      <c r="BD877" s="38">
        <v>1.9304060000000001</v>
      </c>
      <c r="BE877" s="38">
        <v>-5.4634599999999998E-2</v>
      </c>
      <c r="BF877" s="38">
        <v>-9.2115199999999994E-2</v>
      </c>
      <c r="BG877" s="38">
        <v>-3.8731629999999999</v>
      </c>
      <c r="BH877" s="38">
        <v>-4.0769339999999996</v>
      </c>
      <c r="BI877" s="38">
        <v>-4.2552500000000002</v>
      </c>
      <c r="BJ877" s="38">
        <v>-2.8617759999999999</v>
      </c>
      <c r="BK877" s="38">
        <v>-2.6398679999999999</v>
      </c>
      <c r="BL877" s="38">
        <v>-0.40488229999999997</v>
      </c>
      <c r="BM877" s="38">
        <v>0.14928939999999999</v>
      </c>
      <c r="BN877" s="38">
        <v>0.55437369999999997</v>
      </c>
      <c r="BO877" s="38">
        <v>0.41467330000000002</v>
      </c>
      <c r="BP877" s="38">
        <v>-1.477463</v>
      </c>
      <c r="BQ877" s="38">
        <v>1.74272</v>
      </c>
      <c r="BR877" s="38">
        <v>1.403</v>
      </c>
      <c r="BS877" s="38">
        <v>0.66536119999999999</v>
      </c>
      <c r="BT877" s="38">
        <v>-0.76149770000000006</v>
      </c>
      <c r="BU877" s="38">
        <v>-1.6551450000000001</v>
      </c>
      <c r="BV877" s="38">
        <v>-5.7328200000000003E-2</v>
      </c>
      <c r="BW877" s="38">
        <v>0.92990620000000002</v>
      </c>
      <c r="BX877" s="38">
        <v>0.25871149999999998</v>
      </c>
      <c r="BY877" s="38">
        <v>-1.226996</v>
      </c>
      <c r="BZ877" s="38">
        <v>0.99169280000000004</v>
      </c>
      <c r="CA877" s="38">
        <v>1.5836840000000001</v>
      </c>
      <c r="CB877" s="38">
        <v>2.4879340000000001</v>
      </c>
      <c r="CC877" s="38">
        <v>0.49546489999999999</v>
      </c>
      <c r="CD877" s="38">
        <v>0.44737100000000002</v>
      </c>
      <c r="CE877" s="38">
        <v>-3.300214</v>
      </c>
      <c r="CF877" s="38">
        <v>-3.504257</v>
      </c>
      <c r="CG877" s="38">
        <v>-3.591882</v>
      </c>
      <c r="CH877" s="38">
        <v>-2.6014750000000002</v>
      </c>
      <c r="CI877" s="38">
        <v>-2.3983599999999998</v>
      </c>
      <c r="CJ877" s="38">
        <v>-0.1934881</v>
      </c>
      <c r="CK877" s="38">
        <v>0.33795839999999999</v>
      </c>
      <c r="CL877" s="38">
        <v>0.7242942</v>
      </c>
      <c r="CM877" s="38">
        <v>0.60374050000000001</v>
      </c>
      <c r="CN877" s="38">
        <v>-1.2492669999999999</v>
      </c>
      <c r="CO877" s="38">
        <v>2.004724</v>
      </c>
      <c r="CP877" s="38">
        <v>1.665708</v>
      </c>
      <c r="CQ877" s="38">
        <v>0.94961569999999995</v>
      </c>
      <c r="CR877" s="38">
        <v>-0.52079260000000005</v>
      </c>
      <c r="CS877" s="38">
        <v>-1.4860960000000001</v>
      </c>
      <c r="CT877" s="38">
        <v>0.12770100000000001</v>
      </c>
      <c r="CU877" s="38">
        <v>1.1172899999999999</v>
      </c>
      <c r="CV877" s="38">
        <v>0.46926570000000001</v>
      </c>
      <c r="CW877" s="38">
        <v>-0.89938660000000004</v>
      </c>
      <c r="CX877" s="38">
        <v>1.2937080000000001</v>
      </c>
      <c r="CY877" s="38">
        <v>1.906083</v>
      </c>
      <c r="CZ877" s="38">
        <v>2.8740760000000001</v>
      </c>
      <c r="DA877" s="38">
        <v>0.87646219999999997</v>
      </c>
      <c r="DB877" s="38">
        <v>0.82101740000000001</v>
      </c>
      <c r="DC877" s="38">
        <v>-2.9033920000000002</v>
      </c>
      <c r="DD877" s="38">
        <v>-3.1076220000000001</v>
      </c>
      <c r="DE877" s="38">
        <v>-3.1324350000000001</v>
      </c>
      <c r="DF877" s="38">
        <v>-2.3411749999999998</v>
      </c>
      <c r="DG877" s="38">
        <v>-2.1568520000000002</v>
      </c>
      <c r="DH877" s="38">
        <v>1.7906100000000001E-2</v>
      </c>
      <c r="DI877" s="38">
        <v>0.52662750000000003</v>
      </c>
      <c r="DJ877" s="38">
        <v>0.89421479999999998</v>
      </c>
      <c r="DK877" s="38">
        <v>0.7928077</v>
      </c>
      <c r="DL877" s="38">
        <v>-1.0210699999999999</v>
      </c>
      <c r="DM877" s="38">
        <v>2.2667280000000001</v>
      </c>
      <c r="DN877" s="38">
        <v>1.928417</v>
      </c>
      <c r="DO877" s="38">
        <v>1.23387</v>
      </c>
      <c r="DP877" s="38">
        <v>-0.28008749999999999</v>
      </c>
      <c r="DQ877" s="38">
        <v>-1.3170470000000001</v>
      </c>
      <c r="DR877" s="38">
        <v>0.31273020000000001</v>
      </c>
      <c r="DS877" s="38">
        <v>1.304673</v>
      </c>
      <c r="DT877" s="38">
        <v>0.67981979999999997</v>
      </c>
      <c r="DU877" s="38">
        <v>-0.57177710000000004</v>
      </c>
      <c r="DV877" s="38">
        <v>1.5957239999999999</v>
      </c>
      <c r="DW877" s="38">
        <v>2.2284809999999999</v>
      </c>
      <c r="DX877" s="38">
        <v>3.2602169999999999</v>
      </c>
      <c r="DY877" s="38">
        <v>1.2574590000000001</v>
      </c>
      <c r="DZ877" s="38">
        <v>1.1946639999999999</v>
      </c>
      <c r="EA877" s="38">
        <v>-2.50657</v>
      </c>
      <c r="EB877" s="38">
        <v>-2.710988</v>
      </c>
      <c r="EC877" s="38">
        <v>-2.6729880000000001</v>
      </c>
      <c r="ED877" s="38">
        <v>-1.9653430000000001</v>
      </c>
      <c r="EE877" s="38">
        <v>-1.8081529999999999</v>
      </c>
      <c r="EF877" s="38">
        <v>0.32312570000000002</v>
      </c>
      <c r="EG877" s="38">
        <v>0.79903570000000002</v>
      </c>
      <c r="EH877" s="38">
        <v>1.139553</v>
      </c>
      <c r="EI877" s="38">
        <v>1.0657909999999999</v>
      </c>
      <c r="EJ877" s="38">
        <v>-0.69159170000000003</v>
      </c>
      <c r="EK877" s="38">
        <v>2.645019</v>
      </c>
      <c r="EL877" s="38">
        <v>2.3077269999999999</v>
      </c>
      <c r="EM877" s="38">
        <v>1.6442889999999999</v>
      </c>
      <c r="EN877" s="38">
        <v>6.7452499999999999E-2</v>
      </c>
      <c r="EO877" s="38">
        <v>-1.0729679999999999</v>
      </c>
      <c r="EP877" s="38">
        <v>0.57988300000000004</v>
      </c>
      <c r="EQ877" s="38">
        <v>1.5752250000000001</v>
      </c>
      <c r="ER877" s="38">
        <v>0.98382650000000005</v>
      </c>
      <c r="ES877" s="38">
        <v>-9.8761000000000002E-2</v>
      </c>
      <c r="ET877" s="38">
        <v>2.0317859999999999</v>
      </c>
      <c r="EU877" s="38">
        <v>2.6939739999999999</v>
      </c>
      <c r="EV877" s="38">
        <v>3.8177449999999999</v>
      </c>
      <c r="EW877" s="38">
        <v>1.8075589999999999</v>
      </c>
      <c r="EX877" s="38">
        <v>1.7341500000000001</v>
      </c>
      <c r="EY877" s="38">
        <v>-1.933621</v>
      </c>
      <c r="EZ877" s="38">
        <v>-2.1383100000000002</v>
      </c>
      <c r="FA877" s="38">
        <v>-2.00962</v>
      </c>
      <c r="FB877" s="38">
        <v>80.945689999999999</v>
      </c>
      <c r="FC877" s="38">
        <v>78.683530000000005</v>
      </c>
      <c r="FD877" s="38">
        <v>76.867130000000003</v>
      </c>
      <c r="FE877" s="38">
        <v>75.353530000000006</v>
      </c>
      <c r="FF877" s="38">
        <v>73.736890000000002</v>
      </c>
      <c r="FG877" s="38">
        <v>71.872709999999998</v>
      </c>
      <c r="FH877" s="38">
        <v>71.340779999999995</v>
      </c>
      <c r="FI877" s="38">
        <v>74.295349999999999</v>
      </c>
      <c r="FJ877" s="38">
        <v>78.245000000000005</v>
      </c>
      <c r="FK877" s="38">
        <v>82.459639999999993</v>
      </c>
      <c r="FL877" s="38">
        <v>86.956549999999993</v>
      </c>
      <c r="FM877" s="38">
        <v>89.989249999999998</v>
      </c>
      <c r="FN877" s="38">
        <v>92.904629999999997</v>
      </c>
      <c r="FO877" s="38">
        <v>94.981250000000003</v>
      </c>
      <c r="FP877" s="38">
        <v>96.449860000000001</v>
      </c>
      <c r="FQ877" s="38">
        <v>97.432980000000001</v>
      </c>
      <c r="FR877" s="38">
        <v>99.938609999999997</v>
      </c>
      <c r="FS877" s="38">
        <v>99.709180000000003</v>
      </c>
      <c r="FT877" s="38">
        <v>98.257379999999998</v>
      </c>
      <c r="FU877" s="38">
        <v>95.690060000000003</v>
      </c>
      <c r="FV877" s="38">
        <v>91.975369999999998</v>
      </c>
      <c r="FW877">
        <v>88.543750000000003</v>
      </c>
      <c r="FX877">
        <v>85.668490000000006</v>
      </c>
      <c r="FY877">
        <v>81.934899999999999</v>
      </c>
      <c r="FZ877">
        <v>0.60512049999999995</v>
      </c>
      <c r="GA877">
        <v>4.9668219999999996</v>
      </c>
      <c r="GB877">
        <v>1</v>
      </c>
    </row>
    <row r="878" spans="1:184" x14ac:dyDescent="0.3">
      <c r="A878" t="s">
        <v>280</v>
      </c>
      <c r="B878" t="s">
        <v>1</v>
      </c>
      <c r="C878" t="s">
        <v>1</v>
      </c>
      <c r="D878" t="s">
        <v>1</v>
      </c>
      <c r="E878" t="s">
        <v>1</v>
      </c>
      <c r="F878" t="s">
        <v>1</v>
      </c>
      <c r="G878" t="s">
        <v>1</v>
      </c>
      <c r="H878" s="40" t="s">
        <v>1</v>
      </c>
      <c r="I878" s="18" t="s">
        <v>1</v>
      </c>
      <c r="J878" s="38" t="s">
        <v>222</v>
      </c>
      <c r="K878" s="18">
        <v>44789</v>
      </c>
      <c r="L878" s="38">
        <v>789</v>
      </c>
      <c r="M878" s="38">
        <v>789</v>
      </c>
      <c r="N878" s="38">
        <v>122.354</v>
      </c>
      <c r="O878" s="38">
        <v>119.545</v>
      </c>
      <c r="P878" s="38">
        <v>117.5355</v>
      </c>
      <c r="Q878" s="38">
        <v>117.2775</v>
      </c>
      <c r="R878" s="38">
        <v>122.88120000000001</v>
      </c>
      <c r="S878" s="38">
        <v>133.60120000000001</v>
      </c>
      <c r="T878" s="38">
        <v>148.874</v>
      </c>
      <c r="U878" s="38">
        <v>160.03809999999999</v>
      </c>
      <c r="V878" s="38">
        <v>165.8989</v>
      </c>
      <c r="W878" s="38">
        <v>171.31659999999999</v>
      </c>
      <c r="X878" s="38">
        <v>175.8398</v>
      </c>
      <c r="Y878" s="38">
        <v>179.40870000000001</v>
      </c>
      <c r="Z878" s="38">
        <v>181.4254</v>
      </c>
      <c r="AA878" s="38">
        <v>183.71129999999999</v>
      </c>
      <c r="AB878" s="38">
        <v>180.0872</v>
      </c>
      <c r="AC878" s="38">
        <v>172.7482</v>
      </c>
      <c r="AD878" s="38">
        <v>163.2629</v>
      </c>
      <c r="AE878" s="38">
        <v>155.26759999999999</v>
      </c>
      <c r="AF878" s="38">
        <v>151.39420000000001</v>
      </c>
      <c r="AG878" s="38">
        <v>148.4298</v>
      </c>
      <c r="AH878" s="38">
        <v>146.5206</v>
      </c>
      <c r="AI878" s="38">
        <v>143.7731</v>
      </c>
      <c r="AJ878" s="38">
        <v>139.46440000000001</v>
      </c>
      <c r="AK878" s="38">
        <v>135.18709999999999</v>
      </c>
      <c r="AL878" s="38">
        <v>-2.0243389999999999</v>
      </c>
      <c r="AM878" s="38">
        <v>-1.5002629999999999</v>
      </c>
      <c r="AN878" s="38">
        <v>-2.2630210000000002</v>
      </c>
      <c r="AO878" s="38">
        <v>-1.459182</v>
      </c>
      <c r="AP878" s="38">
        <v>-0.21915609999999999</v>
      </c>
      <c r="AQ878" s="38">
        <v>1.145446</v>
      </c>
      <c r="AR878" s="38">
        <v>1.134544</v>
      </c>
      <c r="AS878" s="38">
        <v>0.2212228</v>
      </c>
      <c r="AT878" s="38">
        <v>-1.1972309999999999</v>
      </c>
      <c r="AU878" s="38">
        <v>-1.0323100000000001</v>
      </c>
      <c r="AV878" s="38">
        <v>-0.36859740000000002</v>
      </c>
      <c r="AW878" s="38">
        <v>0.2610055</v>
      </c>
      <c r="AX878" s="38">
        <v>-5.2651799999999999E-2</v>
      </c>
      <c r="AY878" s="38">
        <v>-0.56203230000000004</v>
      </c>
      <c r="AZ878" s="38">
        <v>-1.408525</v>
      </c>
      <c r="BA878" s="38">
        <v>0.13020770000000001</v>
      </c>
      <c r="BB878" s="38">
        <v>1.238129</v>
      </c>
      <c r="BC878" s="38">
        <v>-1.5253669999999999</v>
      </c>
      <c r="BD878" s="38">
        <v>-3.4221940000000002</v>
      </c>
      <c r="BE878" s="38">
        <v>-2.2158859999999998</v>
      </c>
      <c r="BF878" s="38">
        <v>-7.0516400000000007E-2</v>
      </c>
      <c r="BG878" s="38">
        <v>0.93996979999999997</v>
      </c>
      <c r="BH878" s="38">
        <v>0.12764429999999999</v>
      </c>
      <c r="BI878" s="38">
        <v>-0.5403519</v>
      </c>
      <c r="BJ878" s="38">
        <v>-1.6529849999999999</v>
      </c>
      <c r="BK878" s="38">
        <v>-1.171854</v>
      </c>
      <c r="BL878" s="38">
        <v>-1.9195409999999999</v>
      </c>
      <c r="BM878" s="38">
        <v>-1.1701790000000001</v>
      </c>
      <c r="BN878" s="38">
        <v>5.0124700000000001E-2</v>
      </c>
      <c r="BO878" s="38">
        <v>1.4296759999999999</v>
      </c>
      <c r="BP878" s="38">
        <v>1.518052</v>
      </c>
      <c r="BQ878" s="38">
        <v>0.69482829999999995</v>
      </c>
      <c r="BR878" s="38">
        <v>-0.75811419999999996</v>
      </c>
      <c r="BS878" s="38">
        <v>-0.59876499999999999</v>
      </c>
      <c r="BT878" s="38">
        <v>3.2612000000000001E-3</v>
      </c>
      <c r="BU878" s="38">
        <v>0.54978950000000004</v>
      </c>
      <c r="BV878" s="38">
        <v>0.2597409</v>
      </c>
      <c r="BW878" s="38">
        <v>-0.25605840000000002</v>
      </c>
      <c r="BX878" s="38">
        <v>-1.028195</v>
      </c>
      <c r="BY878" s="38">
        <v>0.58801360000000003</v>
      </c>
      <c r="BZ878" s="38">
        <v>1.7244950000000001</v>
      </c>
      <c r="CA878" s="38">
        <v>-0.98628709999999997</v>
      </c>
      <c r="CB878" s="38">
        <v>-2.723233</v>
      </c>
      <c r="CC878" s="38">
        <v>-1.563798</v>
      </c>
      <c r="CD878" s="38">
        <v>0.54711949999999998</v>
      </c>
      <c r="CE878" s="38">
        <v>1.513369</v>
      </c>
      <c r="CF878" s="38">
        <v>0.82047789999999998</v>
      </c>
      <c r="CG878" s="38">
        <v>0.2036897</v>
      </c>
      <c r="CH878" s="38">
        <v>-1.395786</v>
      </c>
      <c r="CI878" s="38">
        <v>-0.94439890000000004</v>
      </c>
      <c r="CJ878" s="38">
        <v>-1.6816469999999999</v>
      </c>
      <c r="CK878" s="38">
        <v>-0.9700164</v>
      </c>
      <c r="CL878" s="38">
        <v>0.2366278</v>
      </c>
      <c r="CM878" s="38">
        <v>1.626533</v>
      </c>
      <c r="CN878" s="38">
        <v>1.783668</v>
      </c>
      <c r="CO878" s="38">
        <v>1.0228459999999999</v>
      </c>
      <c r="CP878" s="38">
        <v>-0.45398329999999998</v>
      </c>
      <c r="CQ878" s="38">
        <v>-0.2984927</v>
      </c>
      <c r="CR878" s="38">
        <v>0.26080930000000002</v>
      </c>
      <c r="CS878" s="38">
        <v>0.74980049999999998</v>
      </c>
      <c r="CT878" s="38">
        <v>0.4761031</v>
      </c>
      <c r="CU878" s="38">
        <v>-4.4141800000000002E-2</v>
      </c>
      <c r="CV878" s="38">
        <v>-0.7647796</v>
      </c>
      <c r="CW878" s="38">
        <v>0.90508860000000002</v>
      </c>
      <c r="CX878" s="38">
        <v>2.0613510000000002</v>
      </c>
      <c r="CY878" s="38">
        <v>-0.61292230000000003</v>
      </c>
      <c r="CZ878" s="38">
        <v>-2.2391350000000001</v>
      </c>
      <c r="DA878" s="38">
        <v>-1.1121639999999999</v>
      </c>
      <c r="DB878" s="38">
        <v>0.97489219999999999</v>
      </c>
      <c r="DC878" s="38">
        <v>1.910504</v>
      </c>
      <c r="DD878" s="38">
        <v>1.300332</v>
      </c>
      <c r="DE878" s="38">
        <v>0.7190107</v>
      </c>
      <c r="DF878" s="38">
        <v>-1.1385879999999999</v>
      </c>
      <c r="DG878" s="38">
        <v>-0.71694380000000002</v>
      </c>
      <c r="DH878" s="38">
        <v>-1.4437530000000001</v>
      </c>
      <c r="DI878" s="38">
        <v>-0.76985380000000003</v>
      </c>
      <c r="DJ878" s="38">
        <v>0.42313089999999998</v>
      </c>
      <c r="DK878" s="38">
        <v>1.8233889999999999</v>
      </c>
      <c r="DL878" s="38">
        <v>2.0492840000000001</v>
      </c>
      <c r="DM878" s="38">
        <v>1.3508640000000001</v>
      </c>
      <c r="DN878" s="38">
        <v>-0.1498524</v>
      </c>
      <c r="DO878" s="38">
        <v>1.7796000000000001E-3</v>
      </c>
      <c r="DP878" s="38">
        <v>0.51835739999999997</v>
      </c>
      <c r="DQ878" s="38">
        <v>0.94981150000000003</v>
      </c>
      <c r="DR878" s="38">
        <v>0.6924652</v>
      </c>
      <c r="DS878" s="38">
        <v>0.1677748</v>
      </c>
      <c r="DT878" s="38">
        <v>-0.50136389999999997</v>
      </c>
      <c r="DU878" s="38">
        <v>1.222164</v>
      </c>
      <c r="DV878" s="38">
        <v>2.3982060000000001</v>
      </c>
      <c r="DW878" s="38">
        <v>-0.23955750000000001</v>
      </c>
      <c r="DX878" s="38">
        <v>-1.755036</v>
      </c>
      <c r="DY878" s="38">
        <v>-0.66052960000000005</v>
      </c>
      <c r="DZ878" s="38">
        <v>1.4026650000000001</v>
      </c>
      <c r="EA878" s="38">
        <v>2.3076379999999999</v>
      </c>
      <c r="EB878" s="38">
        <v>1.780187</v>
      </c>
      <c r="EC878" s="38">
        <v>1.234332</v>
      </c>
      <c r="ED878" s="38">
        <v>-0.76723379999999997</v>
      </c>
      <c r="EE878" s="38">
        <v>-0.38853480000000001</v>
      </c>
      <c r="EF878" s="38">
        <v>-1.1002719999999999</v>
      </c>
      <c r="EG878" s="38">
        <v>-0.48085090000000003</v>
      </c>
      <c r="EH878" s="38">
        <v>0.69241169999999996</v>
      </c>
      <c r="EI878" s="38">
        <v>2.1076190000000001</v>
      </c>
      <c r="EJ878" s="38">
        <v>2.4327909999999999</v>
      </c>
      <c r="EK878" s="38">
        <v>1.8244689999999999</v>
      </c>
      <c r="EL878" s="38">
        <v>0.28926429999999997</v>
      </c>
      <c r="EM878" s="38">
        <v>0.43532510000000002</v>
      </c>
      <c r="EN878" s="38">
        <v>0.89021600000000001</v>
      </c>
      <c r="EO878" s="38">
        <v>1.2385949999999999</v>
      </c>
      <c r="EP878" s="38">
        <v>1.004858</v>
      </c>
      <c r="EQ878" s="38">
        <v>0.47374880000000003</v>
      </c>
      <c r="ER878" s="38">
        <v>-0.12103369999999999</v>
      </c>
      <c r="ES878" s="38">
        <v>1.679969</v>
      </c>
      <c r="ET878" s="38">
        <v>2.8845730000000001</v>
      </c>
      <c r="EU878" s="38">
        <v>0.29952200000000001</v>
      </c>
      <c r="EV878" s="38">
        <v>-1.0560750000000001</v>
      </c>
      <c r="EW878" s="38">
        <v>-8.4416000000000005E-3</v>
      </c>
      <c r="EX878" s="38">
        <v>2.0203009999999999</v>
      </c>
      <c r="EY878" s="38">
        <v>2.8810380000000002</v>
      </c>
      <c r="EZ878" s="38">
        <v>2.47302</v>
      </c>
      <c r="FA878" s="38">
        <v>1.9783729999999999</v>
      </c>
      <c r="FB878" s="38">
        <v>80.553389999999993</v>
      </c>
      <c r="FC878" s="38">
        <v>79.391050000000007</v>
      </c>
      <c r="FD878" s="38">
        <v>77.553569999999993</v>
      </c>
      <c r="FE878" s="38">
        <v>75.771270000000001</v>
      </c>
      <c r="FF878" s="38">
        <v>73.60239</v>
      </c>
      <c r="FG878" s="38">
        <v>72.599559999999997</v>
      </c>
      <c r="FH878" s="38">
        <v>71.712090000000003</v>
      </c>
      <c r="FI878" s="38">
        <v>73.368620000000007</v>
      </c>
      <c r="FJ878" s="38">
        <v>77.59442</v>
      </c>
      <c r="FK878" s="38">
        <v>82.911709999999999</v>
      </c>
      <c r="FL878" s="38">
        <v>87.511889999999994</v>
      </c>
      <c r="FM878" s="38">
        <v>91.620480000000001</v>
      </c>
      <c r="FN878" s="38">
        <v>95.63597</v>
      </c>
      <c r="FO878" s="38">
        <v>98.894880000000001</v>
      </c>
      <c r="FP878" s="38">
        <v>101.4586</v>
      </c>
      <c r="FQ878" s="38">
        <v>102.96120000000001</v>
      </c>
      <c r="FR878" s="38">
        <v>103.44970000000001</v>
      </c>
      <c r="FS878" s="38">
        <v>103.24850000000001</v>
      </c>
      <c r="FT878" s="38">
        <v>102.2664</v>
      </c>
      <c r="FU878" s="38">
        <v>99.974819999999994</v>
      </c>
      <c r="FV878" s="38">
        <v>96.195989999999995</v>
      </c>
      <c r="FW878">
        <v>92.708250000000007</v>
      </c>
      <c r="FX878">
        <v>89.951459999999997</v>
      </c>
      <c r="FY878">
        <v>87.797489999999996</v>
      </c>
      <c r="FZ878">
        <v>0.74025870000000005</v>
      </c>
      <c r="GA878">
        <v>6.4148630000000004</v>
      </c>
      <c r="GB878">
        <v>1</v>
      </c>
    </row>
    <row r="879" spans="1:184" x14ac:dyDescent="0.3">
      <c r="A879" t="s">
        <v>280</v>
      </c>
      <c r="B879" t="s">
        <v>1</v>
      </c>
      <c r="C879" t="s">
        <v>1</v>
      </c>
      <c r="D879" t="s">
        <v>1</v>
      </c>
      <c r="E879" t="s">
        <v>1</v>
      </c>
      <c r="F879" t="s">
        <v>1</v>
      </c>
      <c r="G879" t="s">
        <v>1</v>
      </c>
      <c r="H879" s="40" t="s">
        <v>1</v>
      </c>
      <c r="I879" s="18" t="s">
        <v>1</v>
      </c>
      <c r="J879" s="38" t="s">
        <v>222</v>
      </c>
      <c r="K879" s="18">
        <v>44790</v>
      </c>
      <c r="L879" s="38">
        <v>789</v>
      </c>
      <c r="M879" s="38">
        <v>789</v>
      </c>
      <c r="N879" s="38">
        <v>133.9384</v>
      </c>
      <c r="O879" s="38">
        <v>130.9512</v>
      </c>
      <c r="P879" s="38">
        <v>129.471</v>
      </c>
      <c r="Q879" s="38">
        <v>129.38159999999999</v>
      </c>
      <c r="R879" s="38">
        <v>134.30430000000001</v>
      </c>
      <c r="S879" s="38">
        <v>143.3374</v>
      </c>
      <c r="T879" s="38">
        <v>159.79390000000001</v>
      </c>
      <c r="U879" s="38">
        <v>168.1703</v>
      </c>
      <c r="V879" s="38">
        <v>171.8963</v>
      </c>
      <c r="W879" s="38">
        <v>173.73660000000001</v>
      </c>
      <c r="X879" s="38">
        <v>177.2928</v>
      </c>
      <c r="Y879" s="38">
        <v>179.99950000000001</v>
      </c>
      <c r="Z879" s="38">
        <v>179.9477</v>
      </c>
      <c r="AA879" s="38">
        <v>182.4161</v>
      </c>
      <c r="AB879" s="38">
        <v>177.7303</v>
      </c>
      <c r="AC879" s="38">
        <v>170.386</v>
      </c>
      <c r="AD879" s="38">
        <v>161.62620000000001</v>
      </c>
      <c r="AE879" s="38">
        <v>153.69800000000001</v>
      </c>
      <c r="AF879" s="38">
        <v>150.5299</v>
      </c>
      <c r="AG879" s="38">
        <v>147.5958</v>
      </c>
      <c r="AH879" s="38">
        <v>146.12970000000001</v>
      </c>
      <c r="AI879" s="38">
        <v>144.071</v>
      </c>
      <c r="AJ879" s="38">
        <v>140.0223</v>
      </c>
      <c r="AK879" s="38">
        <v>136.0727</v>
      </c>
      <c r="AL879" s="38">
        <v>3.640263</v>
      </c>
      <c r="AM879" s="38">
        <v>2.7722769999999999</v>
      </c>
      <c r="AN879" s="38">
        <v>3.2672599999999998</v>
      </c>
      <c r="AO879" s="38">
        <v>2.1348410000000002</v>
      </c>
      <c r="AP879" s="38">
        <v>1.2693840000000001</v>
      </c>
      <c r="AQ879" s="38">
        <v>-2.6917580000000001</v>
      </c>
      <c r="AR879" s="38">
        <v>-4.4260650000000004</v>
      </c>
      <c r="AS879" s="38">
        <v>-5.0661019999999999</v>
      </c>
      <c r="AT879" s="38">
        <v>-6.9789960000000004</v>
      </c>
      <c r="AU879" s="38">
        <v>-4.6592560000000001</v>
      </c>
      <c r="AV879" s="38">
        <v>-4.2050039999999997</v>
      </c>
      <c r="AW879" s="38">
        <v>-0.60529029999999995</v>
      </c>
      <c r="AX879" s="38">
        <v>-0.2167886</v>
      </c>
      <c r="AY879" s="38">
        <v>1.4316930000000001</v>
      </c>
      <c r="AZ879" s="38">
        <v>0.23060610000000001</v>
      </c>
      <c r="BA879" s="38">
        <v>1.7033149999999999</v>
      </c>
      <c r="BB879" s="38">
        <v>4.2382140000000001</v>
      </c>
      <c r="BC879" s="38">
        <v>1.39649</v>
      </c>
      <c r="BD879" s="38">
        <v>1.561585</v>
      </c>
      <c r="BE879" s="38">
        <v>1.609704</v>
      </c>
      <c r="BF879" s="38">
        <v>1.0639730000000001</v>
      </c>
      <c r="BG879" s="38">
        <v>0.25974589999999997</v>
      </c>
      <c r="BH879" s="38">
        <v>1.3862890000000001</v>
      </c>
      <c r="BI879" s="38">
        <v>3.0580240000000001</v>
      </c>
      <c r="BJ879" s="38">
        <v>4.2170990000000002</v>
      </c>
      <c r="BK879" s="38">
        <v>3.3204699999999998</v>
      </c>
      <c r="BL879" s="38">
        <v>3.7254649999999998</v>
      </c>
      <c r="BM879" s="38">
        <v>2.563844</v>
      </c>
      <c r="BN879" s="38">
        <v>1.667176</v>
      </c>
      <c r="BO879" s="38">
        <v>-2.1591830000000001</v>
      </c>
      <c r="BP879" s="38">
        <v>-3.5104440000000001</v>
      </c>
      <c r="BQ879" s="38">
        <v>-4.5560029999999996</v>
      </c>
      <c r="BR879" s="38">
        <v>-6.4928059999999999</v>
      </c>
      <c r="BS879" s="38">
        <v>-4.0269680000000001</v>
      </c>
      <c r="BT879" s="38">
        <v>-3.764856</v>
      </c>
      <c r="BU879" s="38">
        <v>-0.29453980000000002</v>
      </c>
      <c r="BV879" s="38">
        <v>0.1228226</v>
      </c>
      <c r="BW879" s="38">
        <v>1.8426180000000001</v>
      </c>
      <c r="BX879" s="38">
        <v>0.80597359999999996</v>
      </c>
      <c r="BY879" s="38">
        <v>2.431225</v>
      </c>
      <c r="BZ879" s="38">
        <v>5.0365979999999997</v>
      </c>
      <c r="CA879" s="38">
        <v>2.0838779999999999</v>
      </c>
      <c r="CB879" s="38">
        <v>2.2595610000000002</v>
      </c>
      <c r="CC879" s="38">
        <v>2.3287789999999999</v>
      </c>
      <c r="CD879" s="38">
        <v>1.7653449999999999</v>
      </c>
      <c r="CE879" s="38">
        <v>1.0928690000000001</v>
      </c>
      <c r="CF879" s="38">
        <v>2.2532429999999999</v>
      </c>
      <c r="CG879" s="38">
        <v>3.8523339999999999</v>
      </c>
      <c r="CH879" s="38">
        <v>4.6166140000000002</v>
      </c>
      <c r="CI879" s="38">
        <v>3.700148</v>
      </c>
      <c r="CJ879" s="38">
        <v>4.0428170000000003</v>
      </c>
      <c r="CK879" s="38">
        <v>2.86097</v>
      </c>
      <c r="CL879" s="38">
        <v>1.942685</v>
      </c>
      <c r="CM879" s="38">
        <v>-1.7903230000000001</v>
      </c>
      <c r="CN879" s="38">
        <v>-2.8762880000000002</v>
      </c>
      <c r="CO879" s="38">
        <v>-4.2027109999999999</v>
      </c>
      <c r="CP879" s="38">
        <v>-6.156072</v>
      </c>
      <c r="CQ879" s="38">
        <v>-3.589048</v>
      </c>
      <c r="CR879" s="38">
        <v>-3.4600110000000002</v>
      </c>
      <c r="CS879" s="38">
        <v>-7.9314999999999997E-2</v>
      </c>
      <c r="CT879" s="38">
        <v>0.35803620000000003</v>
      </c>
      <c r="CU879" s="38">
        <v>2.1272229999999999</v>
      </c>
      <c r="CV879" s="38">
        <v>1.2044710000000001</v>
      </c>
      <c r="CW879" s="38">
        <v>2.9353729999999998</v>
      </c>
      <c r="CX879" s="38">
        <v>5.589556</v>
      </c>
      <c r="CY879" s="38">
        <v>2.5599599999999998</v>
      </c>
      <c r="CZ879" s="38">
        <v>2.7429779999999999</v>
      </c>
      <c r="DA879" s="38">
        <v>2.8268080000000002</v>
      </c>
      <c r="DB879" s="38">
        <v>2.2511130000000001</v>
      </c>
      <c r="DC879" s="38">
        <v>1.6698869999999999</v>
      </c>
      <c r="DD879" s="38">
        <v>2.8536929999999998</v>
      </c>
      <c r="DE879" s="38">
        <v>4.4024700000000001</v>
      </c>
      <c r="DF879" s="38">
        <v>5.0161290000000003</v>
      </c>
      <c r="DG879" s="38">
        <v>4.0798249999999996</v>
      </c>
      <c r="DH879" s="38">
        <v>4.3601679999999998</v>
      </c>
      <c r="DI879" s="38">
        <v>3.158096</v>
      </c>
      <c r="DJ879" s="38">
        <v>2.218194</v>
      </c>
      <c r="DK879" s="38">
        <v>-1.4214629999999999</v>
      </c>
      <c r="DL879" s="38">
        <v>-2.2421319999999998</v>
      </c>
      <c r="DM879" s="38">
        <v>-3.849418</v>
      </c>
      <c r="DN879" s="38">
        <v>-5.819337</v>
      </c>
      <c r="DO879" s="38">
        <v>-3.1511269999999998</v>
      </c>
      <c r="DP879" s="38">
        <v>-3.1551659999999999</v>
      </c>
      <c r="DQ879" s="38">
        <v>0.1359098</v>
      </c>
      <c r="DR879" s="38">
        <v>0.5932499</v>
      </c>
      <c r="DS879" s="38">
        <v>2.4118279999999999</v>
      </c>
      <c r="DT879" s="38">
        <v>1.6029690000000001</v>
      </c>
      <c r="DU879" s="38">
        <v>3.4395210000000001</v>
      </c>
      <c r="DV879" s="38">
        <v>6.1425150000000004</v>
      </c>
      <c r="DW879" s="38">
        <v>3.0360429999999998</v>
      </c>
      <c r="DX879" s="38">
        <v>3.226394</v>
      </c>
      <c r="DY879" s="38">
        <v>3.324837</v>
      </c>
      <c r="DZ879" s="38">
        <v>2.7368809999999999</v>
      </c>
      <c r="EA879" s="38">
        <v>2.2469049999999999</v>
      </c>
      <c r="EB879" s="38">
        <v>3.4541439999999999</v>
      </c>
      <c r="EC879" s="38">
        <v>4.9526060000000003</v>
      </c>
      <c r="ED879" s="38">
        <v>5.5929650000000004</v>
      </c>
      <c r="EE879" s="38">
        <v>4.628018</v>
      </c>
      <c r="EF879" s="38">
        <v>4.8183730000000002</v>
      </c>
      <c r="EG879" s="38">
        <v>3.5870989999999998</v>
      </c>
      <c r="EH879" s="38">
        <v>2.6159859999999999</v>
      </c>
      <c r="EI879" s="38">
        <v>-0.88888750000000005</v>
      </c>
      <c r="EJ879" s="38">
        <v>-1.3265119999999999</v>
      </c>
      <c r="EK879" s="38">
        <v>-3.3393199999999998</v>
      </c>
      <c r="EL879" s="38">
        <v>-5.3331470000000003</v>
      </c>
      <c r="EM879" s="38">
        <v>-2.5188389999999998</v>
      </c>
      <c r="EN879" s="38">
        <v>-2.7150180000000002</v>
      </c>
      <c r="EO879" s="38">
        <v>0.44666030000000001</v>
      </c>
      <c r="EP879" s="38">
        <v>0.93286100000000005</v>
      </c>
      <c r="EQ879" s="38">
        <v>2.8227519999999999</v>
      </c>
      <c r="ER879" s="38">
        <v>2.178337</v>
      </c>
      <c r="ES879" s="38">
        <v>4.1674300000000004</v>
      </c>
      <c r="ET879" s="38">
        <v>6.9408989999999999</v>
      </c>
      <c r="EU879" s="38">
        <v>3.7234310000000002</v>
      </c>
      <c r="EV879" s="38">
        <v>3.9243709999999998</v>
      </c>
      <c r="EW879" s="38">
        <v>4.0439109999999996</v>
      </c>
      <c r="EX879" s="38">
        <v>3.438253</v>
      </c>
      <c r="EY879" s="38">
        <v>3.080028</v>
      </c>
      <c r="EZ879" s="38">
        <v>4.3210980000000001</v>
      </c>
      <c r="FA879" s="38">
        <v>5.7469159999999997</v>
      </c>
      <c r="FB879" s="38">
        <v>85.982380000000006</v>
      </c>
      <c r="FC879" s="38">
        <v>84.27046</v>
      </c>
      <c r="FD879" s="38">
        <v>82.542299999999997</v>
      </c>
      <c r="FE879" s="38">
        <v>81.093279999999993</v>
      </c>
      <c r="FF879" s="38">
        <v>80.545330000000007</v>
      </c>
      <c r="FG879" s="38">
        <v>79.434079999999994</v>
      </c>
      <c r="FH879" s="38">
        <v>78.459440000000001</v>
      </c>
      <c r="FI879" s="38">
        <v>79.097160000000002</v>
      </c>
      <c r="FJ879" s="38">
        <v>82.650419999999997</v>
      </c>
      <c r="FK879" s="38">
        <v>84.996639999999999</v>
      </c>
      <c r="FL879" s="38">
        <v>87.793880000000001</v>
      </c>
      <c r="FM879" s="38">
        <v>91.263170000000002</v>
      </c>
      <c r="FN879" s="38">
        <v>95.164599999999993</v>
      </c>
      <c r="FO879" s="38">
        <v>97.063990000000004</v>
      </c>
      <c r="FP879" s="38">
        <v>97.973439999999997</v>
      </c>
      <c r="FQ879" s="38">
        <v>98.632109999999997</v>
      </c>
      <c r="FR879" s="38">
        <v>99.105289999999997</v>
      </c>
      <c r="FS879" s="38">
        <v>99.180340000000001</v>
      </c>
      <c r="FT879" s="38">
        <v>98.722890000000007</v>
      </c>
      <c r="FU879" s="38">
        <v>96.514570000000006</v>
      </c>
      <c r="FV879" s="38">
        <v>93.271969999999996</v>
      </c>
      <c r="FW879">
        <v>89.44068</v>
      </c>
      <c r="FX879">
        <v>86.331209999999999</v>
      </c>
      <c r="FY879">
        <v>83.960030000000003</v>
      </c>
      <c r="FZ879">
        <v>0.82084959999999996</v>
      </c>
      <c r="GA879">
        <v>7.3610290000000003</v>
      </c>
      <c r="GB879">
        <v>1</v>
      </c>
    </row>
    <row r="880" spans="1:184" x14ac:dyDescent="0.3">
      <c r="A880" t="s">
        <v>280</v>
      </c>
      <c r="B880" t="s">
        <v>1</v>
      </c>
      <c r="C880" t="s">
        <v>1</v>
      </c>
      <c r="D880" t="s">
        <v>1</v>
      </c>
      <c r="E880" t="s">
        <v>1</v>
      </c>
      <c r="F880" t="s">
        <v>1</v>
      </c>
      <c r="G880" t="s">
        <v>1</v>
      </c>
      <c r="H880" s="40" t="s">
        <v>1</v>
      </c>
      <c r="I880" s="18" t="s">
        <v>1</v>
      </c>
      <c r="J880" s="38" t="s">
        <v>222</v>
      </c>
      <c r="K880" s="18">
        <v>44792</v>
      </c>
      <c r="L880" s="38">
        <v>789</v>
      </c>
      <c r="M880" s="38">
        <v>789</v>
      </c>
      <c r="N880" s="38">
        <v>127.5059</v>
      </c>
      <c r="O880" s="38">
        <v>125.0163</v>
      </c>
      <c r="P880" s="38">
        <v>123.75709999999999</v>
      </c>
      <c r="Q880" s="38">
        <v>123.1776</v>
      </c>
      <c r="R880" s="38">
        <v>127.9949</v>
      </c>
      <c r="S880" s="38">
        <v>136.7852</v>
      </c>
      <c r="T880" s="38">
        <v>151.9418</v>
      </c>
      <c r="U880" s="38">
        <v>158.76240000000001</v>
      </c>
      <c r="V880" s="38">
        <v>162.065</v>
      </c>
      <c r="W880" s="38">
        <v>165.55629999999999</v>
      </c>
      <c r="X880" s="38">
        <v>169.7141</v>
      </c>
      <c r="Y880" s="38">
        <v>172.4854</v>
      </c>
      <c r="Z880" s="38">
        <v>173.691</v>
      </c>
      <c r="AA880" s="38">
        <v>175.19139999999999</v>
      </c>
      <c r="AB880" s="38">
        <v>171.5188</v>
      </c>
      <c r="AC880" s="38">
        <v>165.27449999999999</v>
      </c>
      <c r="AD880" s="38">
        <v>155.85489999999999</v>
      </c>
      <c r="AE880" s="38">
        <v>148.76480000000001</v>
      </c>
      <c r="AF880" s="38">
        <v>146.0299</v>
      </c>
      <c r="AG880" s="38">
        <v>142.77170000000001</v>
      </c>
      <c r="AH880" s="38">
        <v>140.9161</v>
      </c>
      <c r="AI880" s="38">
        <v>137.95419999999999</v>
      </c>
      <c r="AJ880" s="38">
        <v>132.7397</v>
      </c>
      <c r="AK880" s="38">
        <v>128.12569999999999</v>
      </c>
      <c r="AL880" s="38">
        <v>-1.2665459999999999</v>
      </c>
      <c r="AM880" s="38">
        <v>0.82611049999999997</v>
      </c>
      <c r="AN880" s="38">
        <v>1.1919329999999999</v>
      </c>
      <c r="AO880" s="38">
        <v>1.7485759999999999</v>
      </c>
      <c r="AP880" s="38">
        <v>2.7050990000000001</v>
      </c>
      <c r="AQ880" s="38">
        <v>1.094649</v>
      </c>
      <c r="AR880" s="38">
        <v>-0.37401800000000002</v>
      </c>
      <c r="AS880" s="38">
        <v>-4.3986919999999996</v>
      </c>
      <c r="AT880" s="38">
        <v>-5.028111</v>
      </c>
      <c r="AU880" s="38">
        <v>-3.0304229999999999</v>
      </c>
      <c r="AV880" s="38">
        <v>0.27894099999999999</v>
      </c>
      <c r="AW880" s="38">
        <v>0.47070119999999999</v>
      </c>
      <c r="AX880" s="38">
        <v>-0.66359230000000002</v>
      </c>
      <c r="AY880" s="38">
        <v>-2.0005700000000002</v>
      </c>
      <c r="AZ880" s="38">
        <v>-1.206542</v>
      </c>
      <c r="BA880" s="38">
        <v>2.2517580000000001</v>
      </c>
      <c r="BB880" s="38">
        <v>2.888852</v>
      </c>
      <c r="BC880" s="38">
        <v>2.253393</v>
      </c>
      <c r="BD880" s="38">
        <v>2.5742229999999999</v>
      </c>
      <c r="BE880" s="38">
        <v>4.4099550000000001</v>
      </c>
      <c r="BF880" s="38">
        <v>7.9004859999999999</v>
      </c>
      <c r="BG880" s="38">
        <v>8.0868660000000006</v>
      </c>
      <c r="BH880" s="38">
        <v>4.2683780000000002</v>
      </c>
      <c r="BI880" s="38">
        <v>4.2105199999999998</v>
      </c>
      <c r="BJ880" s="38">
        <v>-0.71209389999999995</v>
      </c>
      <c r="BK880" s="38">
        <v>1.3050459999999999</v>
      </c>
      <c r="BL880" s="38">
        <v>1.6119399999999999</v>
      </c>
      <c r="BM880" s="38">
        <v>2.1380150000000002</v>
      </c>
      <c r="BN880" s="38">
        <v>3.008454</v>
      </c>
      <c r="BO880" s="38">
        <v>1.4247000000000001</v>
      </c>
      <c r="BP880" s="38">
        <v>5.4563800000000003E-2</v>
      </c>
      <c r="BQ880" s="38">
        <v>-3.8908710000000002</v>
      </c>
      <c r="BR880" s="38">
        <v>-4.5426460000000004</v>
      </c>
      <c r="BS880" s="38">
        <v>-2.5101040000000001</v>
      </c>
      <c r="BT880" s="38">
        <v>0.76509269999999996</v>
      </c>
      <c r="BU880" s="38">
        <v>0.80304339999999996</v>
      </c>
      <c r="BV880" s="38">
        <v>-0.32783699999999999</v>
      </c>
      <c r="BW880" s="38">
        <v>-1.6688270000000001</v>
      </c>
      <c r="BX880" s="38">
        <v>-0.76647849999999995</v>
      </c>
      <c r="BY880" s="38">
        <v>2.7680760000000002</v>
      </c>
      <c r="BZ880" s="38">
        <v>3.5933329999999999</v>
      </c>
      <c r="CA880" s="38">
        <v>3.0685549999999999</v>
      </c>
      <c r="CB880" s="38">
        <v>3.4920490000000002</v>
      </c>
      <c r="CC880" s="38">
        <v>5.3067599999999997</v>
      </c>
      <c r="CD880" s="38">
        <v>8.7765930000000001</v>
      </c>
      <c r="CE880" s="38">
        <v>8.9015369999999994</v>
      </c>
      <c r="CF880" s="38">
        <v>5.0962759999999996</v>
      </c>
      <c r="CG880" s="38">
        <v>5.014297</v>
      </c>
      <c r="CH880" s="38">
        <v>-0.32808199999999998</v>
      </c>
      <c r="CI880" s="38">
        <v>1.636755</v>
      </c>
      <c r="CJ880" s="38">
        <v>1.9028350000000001</v>
      </c>
      <c r="CK880" s="38">
        <v>2.4077380000000002</v>
      </c>
      <c r="CL880" s="38">
        <v>3.2185570000000001</v>
      </c>
      <c r="CM880" s="38">
        <v>1.653292</v>
      </c>
      <c r="CN880" s="38">
        <v>0.3513983</v>
      </c>
      <c r="CO880" s="38">
        <v>-3.5391560000000002</v>
      </c>
      <c r="CP880" s="38">
        <v>-4.2064149999999998</v>
      </c>
      <c r="CQ880" s="38">
        <v>-2.1497320000000002</v>
      </c>
      <c r="CR880" s="38">
        <v>1.1017999999999999</v>
      </c>
      <c r="CS880" s="38">
        <v>1.033223</v>
      </c>
      <c r="CT880" s="38">
        <v>-9.5293900000000001E-2</v>
      </c>
      <c r="CU880" s="38">
        <v>-1.4390620000000001</v>
      </c>
      <c r="CV880" s="38">
        <v>-0.46169189999999999</v>
      </c>
      <c r="CW880" s="38">
        <v>3.1256759999999999</v>
      </c>
      <c r="CX880" s="38">
        <v>4.0812540000000004</v>
      </c>
      <c r="CY880" s="38">
        <v>3.6331329999999999</v>
      </c>
      <c r="CZ880" s="38">
        <v>4.1277330000000001</v>
      </c>
      <c r="DA880" s="38">
        <v>5.9278849999999998</v>
      </c>
      <c r="DB880" s="38">
        <v>9.3833830000000003</v>
      </c>
      <c r="DC880" s="38">
        <v>9.4657750000000007</v>
      </c>
      <c r="DD880" s="38">
        <v>5.6696759999999999</v>
      </c>
      <c r="DE880" s="38">
        <v>5.5709900000000001</v>
      </c>
      <c r="DF880" s="38">
        <v>5.5929899999999998E-2</v>
      </c>
      <c r="DG880" s="38">
        <v>1.9684649999999999</v>
      </c>
      <c r="DH880" s="38">
        <v>2.19373</v>
      </c>
      <c r="DI880" s="38">
        <v>2.6774619999999998</v>
      </c>
      <c r="DJ880" s="38">
        <v>3.4286590000000001</v>
      </c>
      <c r="DK880" s="38">
        <v>1.8818839999999999</v>
      </c>
      <c r="DL880" s="38">
        <v>0.64823280000000005</v>
      </c>
      <c r="DM880" s="38">
        <v>-3.1874410000000002</v>
      </c>
      <c r="DN880" s="38">
        <v>-3.8701829999999999</v>
      </c>
      <c r="DO880" s="38">
        <v>-1.789361</v>
      </c>
      <c r="DP880" s="38">
        <v>1.438507</v>
      </c>
      <c r="DQ880" s="38">
        <v>1.2634019999999999</v>
      </c>
      <c r="DR880" s="38">
        <v>0.13724929999999999</v>
      </c>
      <c r="DS880" s="38">
        <v>-1.209298</v>
      </c>
      <c r="DT880" s="38">
        <v>-0.1569053</v>
      </c>
      <c r="DU880" s="38">
        <v>3.4832770000000002</v>
      </c>
      <c r="DV880" s="38">
        <v>4.5691740000000003</v>
      </c>
      <c r="DW880" s="38">
        <v>4.197711</v>
      </c>
      <c r="DX880" s="38">
        <v>4.7634160000000003</v>
      </c>
      <c r="DY880" s="38">
        <v>6.54901</v>
      </c>
      <c r="DZ880" s="38">
        <v>9.9901719999999994</v>
      </c>
      <c r="EA880" s="38">
        <v>10.030010000000001</v>
      </c>
      <c r="EB880" s="38">
        <v>6.2430760000000003</v>
      </c>
      <c r="EC880" s="38">
        <v>6.1276830000000002</v>
      </c>
      <c r="ED880" s="38">
        <v>0.61038199999999998</v>
      </c>
      <c r="EE880" s="38">
        <v>2.4474010000000002</v>
      </c>
      <c r="EF880" s="38">
        <v>2.613737</v>
      </c>
      <c r="EG880" s="38">
        <v>3.0669</v>
      </c>
      <c r="EH880" s="38">
        <v>3.7320139999999999</v>
      </c>
      <c r="EI880" s="38">
        <v>2.211935</v>
      </c>
      <c r="EJ880" s="38">
        <v>1.0768150000000001</v>
      </c>
      <c r="EK880" s="38">
        <v>-2.679621</v>
      </c>
      <c r="EL880" s="38">
        <v>-3.384719</v>
      </c>
      <c r="EM880" s="38">
        <v>-1.2690410000000001</v>
      </c>
      <c r="EN880" s="38">
        <v>1.9246589999999999</v>
      </c>
      <c r="EO880" s="38">
        <v>1.5957440000000001</v>
      </c>
      <c r="EP880" s="38">
        <v>0.4730046</v>
      </c>
      <c r="EQ880" s="38">
        <v>-0.87755439999999996</v>
      </c>
      <c r="ER880" s="38">
        <v>0.28315810000000002</v>
      </c>
      <c r="ES880" s="38">
        <v>3.9995949999999998</v>
      </c>
      <c r="ET880" s="38">
        <v>5.2736549999999998</v>
      </c>
      <c r="EU880" s="38">
        <v>5.0128729999999999</v>
      </c>
      <c r="EV880" s="38">
        <v>5.6812420000000001</v>
      </c>
      <c r="EW880" s="38">
        <v>7.4458159999999998</v>
      </c>
      <c r="EX880" s="38">
        <v>10.86628</v>
      </c>
      <c r="EY880" s="38">
        <v>10.84468</v>
      </c>
      <c r="EZ880" s="38">
        <v>7.0709739999999996</v>
      </c>
      <c r="FA880" s="38">
        <v>6.9314590000000003</v>
      </c>
      <c r="FB880" s="38">
        <v>80.818470000000005</v>
      </c>
      <c r="FC880" s="38">
        <v>79.311120000000003</v>
      </c>
      <c r="FD880" s="38">
        <v>77.399739999999994</v>
      </c>
      <c r="FE880" s="38">
        <v>75.626429999999999</v>
      </c>
      <c r="FF880" s="38">
        <v>73.7029</v>
      </c>
      <c r="FG880" s="38">
        <v>73.077029999999993</v>
      </c>
      <c r="FH880" s="38">
        <v>71.797300000000007</v>
      </c>
      <c r="FI880" s="38">
        <v>73.144779999999997</v>
      </c>
      <c r="FJ880" s="38">
        <v>76.434449999999998</v>
      </c>
      <c r="FK880" s="38">
        <v>80.514520000000005</v>
      </c>
      <c r="FL880" s="38">
        <v>84.825370000000007</v>
      </c>
      <c r="FM880" s="38">
        <v>89.082729999999998</v>
      </c>
      <c r="FN880" s="38">
        <v>92.623180000000005</v>
      </c>
      <c r="FO880" s="38">
        <v>95.707049999999995</v>
      </c>
      <c r="FP880" s="38">
        <v>98.610889999999998</v>
      </c>
      <c r="FQ880" s="38">
        <v>100.4239</v>
      </c>
      <c r="FR880" s="38">
        <v>101.19970000000001</v>
      </c>
      <c r="FS880" s="38">
        <v>100.74079999999999</v>
      </c>
      <c r="FT880" s="38">
        <v>99.008449999999996</v>
      </c>
      <c r="FU880" s="38">
        <v>96.238330000000005</v>
      </c>
      <c r="FV880" s="38">
        <v>92.237799999999993</v>
      </c>
      <c r="FW880">
        <v>88.921090000000007</v>
      </c>
      <c r="FX880">
        <v>85.986689999999996</v>
      </c>
      <c r="FY880">
        <v>82.976910000000004</v>
      </c>
      <c r="FZ880">
        <v>1.051358</v>
      </c>
      <c r="GA880">
        <v>8.2376880000000003</v>
      </c>
      <c r="GB880">
        <v>1</v>
      </c>
    </row>
    <row r="881" spans="1:184" x14ac:dyDescent="0.3">
      <c r="A881" t="s">
        <v>280</v>
      </c>
      <c r="B881" t="s">
        <v>1</v>
      </c>
      <c r="C881" t="s">
        <v>1</v>
      </c>
      <c r="D881" t="s">
        <v>1</v>
      </c>
      <c r="E881" t="s">
        <v>1</v>
      </c>
      <c r="F881" t="s">
        <v>1</v>
      </c>
      <c r="G881" t="s">
        <v>1</v>
      </c>
      <c r="H881" s="40" t="s">
        <v>1</v>
      </c>
      <c r="I881" s="18" t="s">
        <v>1</v>
      </c>
      <c r="J881" s="38" t="s">
        <v>222</v>
      </c>
      <c r="K881" s="18">
        <v>44805</v>
      </c>
      <c r="L881" s="38">
        <v>787</v>
      </c>
      <c r="M881" s="38">
        <v>787</v>
      </c>
      <c r="N881" s="38">
        <v>122.5838</v>
      </c>
      <c r="O881" s="38">
        <v>119.6253</v>
      </c>
      <c r="P881" s="38">
        <v>117.8304</v>
      </c>
      <c r="Q881" s="38">
        <v>117.9579</v>
      </c>
      <c r="R881" s="38">
        <v>123.6966</v>
      </c>
      <c r="S881" s="38">
        <v>133.8466</v>
      </c>
      <c r="T881" s="38">
        <v>148.51730000000001</v>
      </c>
      <c r="U881" s="38">
        <v>157.53</v>
      </c>
      <c r="V881" s="38">
        <v>162.05789999999999</v>
      </c>
      <c r="W881" s="38">
        <v>165.63079999999999</v>
      </c>
      <c r="X881" s="38">
        <v>168.6584</v>
      </c>
      <c r="Y881" s="38">
        <v>171.66419999999999</v>
      </c>
      <c r="Z881" s="38">
        <v>173.0147</v>
      </c>
      <c r="AA881" s="38">
        <v>175.0778</v>
      </c>
      <c r="AB881" s="38">
        <v>171.95429999999999</v>
      </c>
      <c r="AC881" s="38">
        <v>165.25470000000001</v>
      </c>
      <c r="AD881" s="38">
        <v>156.60919999999999</v>
      </c>
      <c r="AE881" s="38">
        <v>149.1491</v>
      </c>
      <c r="AF881" s="38">
        <v>146.06270000000001</v>
      </c>
      <c r="AG881" s="38">
        <v>143.45400000000001</v>
      </c>
      <c r="AH881" s="38">
        <v>141.46180000000001</v>
      </c>
      <c r="AI881" s="38">
        <v>138.26339999999999</v>
      </c>
      <c r="AJ881" s="38">
        <v>134.9315</v>
      </c>
      <c r="AK881" s="38">
        <v>130.90170000000001</v>
      </c>
      <c r="AL881" s="38">
        <v>0.97958259999999997</v>
      </c>
      <c r="AM881" s="38">
        <v>0.25711709999999999</v>
      </c>
      <c r="AN881" s="38">
        <v>-1.0932409999999999</v>
      </c>
      <c r="AO881" s="38">
        <v>1.3302689999999999</v>
      </c>
      <c r="AP881" s="38">
        <v>0.1403441</v>
      </c>
      <c r="AQ881" s="38">
        <v>1.085812</v>
      </c>
      <c r="AR881" s="38">
        <v>-0.49225799999999997</v>
      </c>
      <c r="AS881" s="38">
        <v>-2.4549509999999999</v>
      </c>
      <c r="AT881" s="38">
        <v>-4.5445890000000002</v>
      </c>
      <c r="AU881" s="38">
        <v>-1.6408180000000001</v>
      </c>
      <c r="AV881" s="38">
        <v>-0.45887090000000003</v>
      </c>
      <c r="AW881" s="38">
        <v>0.270903</v>
      </c>
      <c r="AX881" s="38">
        <v>-1.467714</v>
      </c>
      <c r="AY881" s="38">
        <v>0.2380466</v>
      </c>
      <c r="AZ881" s="38">
        <v>-0.628166</v>
      </c>
      <c r="BA881" s="38">
        <v>0.27164729999999998</v>
      </c>
      <c r="BB881" s="38">
        <v>2.694353</v>
      </c>
      <c r="BC881" s="38">
        <v>0.37001489999999998</v>
      </c>
      <c r="BD881" s="38">
        <v>-0.93730089999999999</v>
      </c>
      <c r="BE881" s="38">
        <v>1.3354349999999999</v>
      </c>
      <c r="BF881" s="38">
        <v>1.9217470000000001</v>
      </c>
      <c r="BG881" s="38">
        <v>-0.8699287</v>
      </c>
      <c r="BH881" s="38">
        <v>-0.4727942</v>
      </c>
      <c r="BI881" s="38">
        <v>0.1940451</v>
      </c>
      <c r="BJ881" s="38">
        <v>1.328327</v>
      </c>
      <c r="BK881" s="38">
        <v>0.57809200000000005</v>
      </c>
      <c r="BL881" s="38">
        <v>-0.77738929999999995</v>
      </c>
      <c r="BM881" s="38">
        <v>1.6217299999999999</v>
      </c>
      <c r="BN881" s="38">
        <v>0.39502579999999998</v>
      </c>
      <c r="BO881" s="38">
        <v>1.345537</v>
      </c>
      <c r="BP881" s="38">
        <v>-0.12202639999999999</v>
      </c>
      <c r="BQ881" s="38">
        <v>-2.0332509999999999</v>
      </c>
      <c r="BR881" s="38">
        <v>-4.1439250000000003</v>
      </c>
      <c r="BS881" s="38">
        <v>-1.2468950000000001</v>
      </c>
      <c r="BT881" s="38">
        <v>-0.13443540000000001</v>
      </c>
      <c r="BU881" s="38">
        <v>0.51199910000000004</v>
      </c>
      <c r="BV881" s="38">
        <v>-1.204134</v>
      </c>
      <c r="BW881" s="38">
        <v>0.48829339999999999</v>
      </c>
      <c r="BX881" s="38">
        <v>-0.32926539999999999</v>
      </c>
      <c r="BY881" s="38">
        <v>0.67579789999999995</v>
      </c>
      <c r="BZ881" s="38">
        <v>3.139157</v>
      </c>
      <c r="CA881" s="38">
        <v>0.83376159999999999</v>
      </c>
      <c r="CB881" s="38">
        <v>-0.31932539999999998</v>
      </c>
      <c r="CC881" s="38">
        <v>1.8845339999999999</v>
      </c>
      <c r="CD881" s="38">
        <v>2.4514670000000001</v>
      </c>
      <c r="CE881" s="38">
        <v>-0.25814039999999999</v>
      </c>
      <c r="CF881" s="38">
        <v>5.0298599999999999E-2</v>
      </c>
      <c r="CG881" s="38">
        <v>0.74191839999999998</v>
      </c>
      <c r="CH881" s="38">
        <v>1.5698669999999999</v>
      </c>
      <c r="CI881" s="38">
        <v>0.80039819999999995</v>
      </c>
      <c r="CJ881" s="38">
        <v>-0.55863110000000005</v>
      </c>
      <c r="CK881" s="38">
        <v>1.8235939999999999</v>
      </c>
      <c r="CL881" s="38">
        <v>0.57141759999999997</v>
      </c>
      <c r="CM881" s="38">
        <v>1.5254220000000001</v>
      </c>
      <c r="CN881" s="38">
        <v>0.13439499999999999</v>
      </c>
      <c r="CO881" s="38">
        <v>-1.741182</v>
      </c>
      <c r="CP881" s="38">
        <v>-3.8664269999999998</v>
      </c>
      <c r="CQ881" s="38">
        <v>-0.97406510000000002</v>
      </c>
      <c r="CR881" s="38">
        <v>9.0267600000000003E-2</v>
      </c>
      <c r="CS881" s="38">
        <v>0.67898150000000002</v>
      </c>
      <c r="CT881" s="38">
        <v>-1.021579</v>
      </c>
      <c r="CU881" s="38">
        <v>0.66161360000000002</v>
      </c>
      <c r="CV881" s="38">
        <v>-0.1222478</v>
      </c>
      <c r="CW881" s="38">
        <v>0.95571139999999999</v>
      </c>
      <c r="CX881" s="38">
        <v>3.4472269999999998</v>
      </c>
      <c r="CY881" s="38">
        <v>1.1549510000000001</v>
      </c>
      <c r="CZ881" s="38">
        <v>0.1086825</v>
      </c>
      <c r="DA881" s="38">
        <v>2.2648380000000001</v>
      </c>
      <c r="DB881" s="38">
        <v>2.818349</v>
      </c>
      <c r="DC881" s="38">
        <v>0.16558220000000001</v>
      </c>
      <c r="DD881" s="38">
        <v>0.41259119999999999</v>
      </c>
      <c r="DE881" s="38">
        <v>1.1213740000000001</v>
      </c>
      <c r="DF881" s="38">
        <v>1.8114060000000001</v>
      </c>
      <c r="DG881" s="38">
        <v>1.0227040000000001</v>
      </c>
      <c r="DH881" s="38">
        <v>-0.33987279999999997</v>
      </c>
      <c r="DI881" s="38">
        <v>2.0254590000000001</v>
      </c>
      <c r="DJ881" s="38">
        <v>0.74780939999999996</v>
      </c>
      <c r="DK881" s="38">
        <v>1.705306</v>
      </c>
      <c r="DL881" s="38">
        <v>0.39081630000000001</v>
      </c>
      <c r="DM881" s="38">
        <v>-1.4491130000000001</v>
      </c>
      <c r="DN881" s="38">
        <v>-3.5889289999999998</v>
      </c>
      <c r="DO881" s="38">
        <v>-0.70123530000000001</v>
      </c>
      <c r="DP881" s="38">
        <v>0.31497059999999999</v>
      </c>
      <c r="DQ881" s="38">
        <v>0.84596400000000005</v>
      </c>
      <c r="DR881" s="38">
        <v>-0.83902410000000005</v>
      </c>
      <c r="DS881" s="38">
        <v>0.83493379999999995</v>
      </c>
      <c r="DT881" s="38">
        <v>8.4769800000000006E-2</v>
      </c>
      <c r="DU881" s="38">
        <v>1.235625</v>
      </c>
      <c r="DV881" s="38">
        <v>3.7552970000000001</v>
      </c>
      <c r="DW881" s="38">
        <v>1.4761409999999999</v>
      </c>
      <c r="DX881" s="38">
        <v>0.53669040000000001</v>
      </c>
      <c r="DY881" s="38">
        <v>2.6451419999999999</v>
      </c>
      <c r="DZ881" s="38">
        <v>3.1852309999999999</v>
      </c>
      <c r="EA881" s="38">
        <v>0.58930490000000002</v>
      </c>
      <c r="EB881" s="38">
        <v>0.77488369999999995</v>
      </c>
      <c r="EC881" s="38">
        <v>1.500829</v>
      </c>
      <c r="ED881" s="38">
        <v>2.1601509999999999</v>
      </c>
      <c r="EE881" s="38">
        <v>1.3436790000000001</v>
      </c>
      <c r="EF881" s="38">
        <v>-2.40206E-2</v>
      </c>
      <c r="EG881" s="38">
        <v>2.316919</v>
      </c>
      <c r="EH881" s="38">
        <v>1.002491</v>
      </c>
      <c r="EI881" s="38">
        <v>1.965031</v>
      </c>
      <c r="EJ881" s="38">
        <v>0.76104799999999995</v>
      </c>
      <c r="EK881" s="38">
        <v>-1.0274129999999999</v>
      </c>
      <c r="EL881" s="38">
        <v>-3.188266</v>
      </c>
      <c r="EM881" s="38">
        <v>-0.30731229999999998</v>
      </c>
      <c r="EN881" s="38">
        <v>0.63940609999999998</v>
      </c>
      <c r="EO881" s="38">
        <v>1.0870599999999999</v>
      </c>
      <c r="EP881" s="38">
        <v>-0.57544390000000001</v>
      </c>
      <c r="EQ881" s="38">
        <v>1.085181</v>
      </c>
      <c r="ER881" s="38">
        <v>0.38367040000000002</v>
      </c>
      <c r="ES881" s="38">
        <v>1.639775</v>
      </c>
      <c r="ET881" s="38">
        <v>4.2001010000000001</v>
      </c>
      <c r="EU881" s="38">
        <v>1.9398869999999999</v>
      </c>
      <c r="EV881" s="38">
        <v>1.154666</v>
      </c>
      <c r="EW881" s="38">
        <v>3.1942400000000002</v>
      </c>
      <c r="EX881" s="38">
        <v>3.7149519999999998</v>
      </c>
      <c r="EY881" s="38">
        <v>1.201093</v>
      </c>
      <c r="EZ881" s="38">
        <v>1.297976</v>
      </c>
      <c r="FA881" s="38">
        <v>2.0487030000000002</v>
      </c>
      <c r="FB881" s="38">
        <v>79.607889999999998</v>
      </c>
      <c r="FC881" s="38">
        <v>77.474800000000002</v>
      </c>
      <c r="FD881" s="38">
        <v>75.781599999999997</v>
      </c>
      <c r="FE881" s="38">
        <v>74.43741</v>
      </c>
      <c r="FF881" s="38">
        <v>72.938159999999996</v>
      </c>
      <c r="FG881" s="38">
        <v>71.610789999999994</v>
      </c>
      <c r="FH881" s="38">
        <v>70.975059999999999</v>
      </c>
      <c r="FI881" s="38">
        <v>72.322819999999993</v>
      </c>
      <c r="FJ881" s="38">
        <v>76.549270000000007</v>
      </c>
      <c r="FK881" s="38">
        <v>81.523439999999994</v>
      </c>
      <c r="FL881" s="38">
        <v>86.307599999999994</v>
      </c>
      <c r="FM881" s="38">
        <v>90.352549999999994</v>
      </c>
      <c r="FN881" s="38">
        <v>94.171580000000006</v>
      </c>
      <c r="FO881" s="38">
        <v>97.181349999999995</v>
      </c>
      <c r="FP881" s="38">
        <v>99.820070000000001</v>
      </c>
      <c r="FQ881" s="38">
        <v>101.4915</v>
      </c>
      <c r="FR881" s="38">
        <v>102.1572</v>
      </c>
      <c r="FS881" s="38">
        <v>101.70480000000001</v>
      </c>
      <c r="FT881" s="38">
        <v>100.7889</v>
      </c>
      <c r="FU881" s="38">
        <v>97.067710000000005</v>
      </c>
      <c r="FV881" s="38">
        <v>92.913690000000003</v>
      </c>
      <c r="FW881">
        <v>88.860110000000006</v>
      </c>
      <c r="FX881">
        <v>86.748909999999995</v>
      </c>
      <c r="FY881">
        <v>84.996690000000001</v>
      </c>
      <c r="FZ881">
        <v>0.60953670000000004</v>
      </c>
      <c r="GA881">
        <v>4.8722200000000004</v>
      </c>
      <c r="GB881">
        <v>1</v>
      </c>
    </row>
    <row r="882" spans="1:184" x14ac:dyDescent="0.3">
      <c r="A882" t="s">
        <v>280</v>
      </c>
      <c r="B882" t="s">
        <v>1</v>
      </c>
      <c r="C882" t="s">
        <v>1</v>
      </c>
      <c r="D882" t="s">
        <v>1</v>
      </c>
      <c r="E882" t="s">
        <v>1</v>
      </c>
      <c r="F882" t="s">
        <v>1</v>
      </c>
      <c r="G882" t="s">
        <v>1</v>
      </c>
      <c r="H882" s="40" t="s">
        <v>1</v>
      </c>
      <c r="I882" s="18" t="s">
        <v>1</v>
      </c>
      <c r="J882" s="38" t="s">
        <v>222</v>
      </c>
      <c r="K882" s="18">
        <v>44809</v>
      </c>
      <c r="L882" s="38">
        <v>785</v>
      </c>
      <c r="M882" s="38">
        <v>787</v>
      </c>
      <c r="N882" s="38">
        <v>95.026240000000001</v>
      </c>
      <c r="O882" s="38">
        <v>91.743099999999998</v>
      </c>
      <c r="P882" s="38">
        <v>90.025959999999998</v>
      </c>
      <c r="Q882" s="38">
        <v>89.043300000000002</v>
      </c>
      <c r="R882" s="38">
        <v>90.405630000000002</v>
      </c>
      <c r="S882" s="38">
        <v>95.730519999999999</v>
      </c>
      <c r="T882" s="38">
        <v>101.6888</v>
      </c>
      <c r="U882" s="38">
        <v>108.8847</v>
      </c>
      <c r="V882" s="38">
        <v>114.3609</v>
      </c>
      <c r="W882" s="38">
        <v>122.3291</v>
      </c>
      <c r="X882" s="38">
        <v>129.23269999999999</v>
      </c>
      <c r="Y882" s="38">
        <v>133.25630000000001</v>
      </c>
      <c r="Z882" s="38">
        <v>134.0538</v>
      </c>
      <c r="AA882" s="38">
        <v>134.05799999999999</v>
      </c>
      <c r="AB882" s="38">
        <v>133.01570000000001</v>
      </c>
      <c r="AC882" s="38">
        <v>130.6379</v>
      </c>
      <c r="AD882" s="38">
        <v>126.59690000000001</v>
      </c>
      <c r="AE882" s="38">
        <v>121.5339</v>
      </c>
      <c r="AF882" s="38">
        <v>120.5287</v>
      </c>
      <c r="AG882" s="38">
        <v>117.327</v>
      </c>
      <c r="AH882" s="38">
        <v>115.2512</v>
      </c>
      <c r="AI882" s="38">
        <v>112.96769999999999</v>
      </c>
      <c r="AJ882" s="38">
        <v>108.7407</v>
      </c>
      <c r="AK882" s="38">
        <v>105.75020000000001</v>
      </c>
      <c r="AL882" s="38">
        <v>7.5747549999999997</v>
      </c>
      <c r="AM882" s="38">
        <v>4.1331749999999996</v>
      </c>
      <c r="AN882" s="38">
        <v>2.4628060000000001</v>
      </c>
      <c r="AO882" s="38">
        <v>1.4186559999999999</v>
      </c>
      <c r="AP882" s="38">
        <v>2.0247950000000001</v>
      </c>
      <c r="AQ882" s="38">
        <v>0.53265119999999999</v>
      </c>
      <c r="AR882" s="38">
        <v>-7.6814970000000002</v>
      </c>
      <c r="AS882" s="38">
        <v>-9.3047470000000008</v>
      </c>
      <c r="AT882" s="38">
        <v>-7.7420869999999997</v>
      </c>
      <c r="AU882" s="38">
        <v>-2.9507729999999999</v>
      </c>
      <c r="AV882" s="38">
        <v>-0.43795820000000002</v>
      </c>
      <c r="AW882" s="38">
        <v>1.4632860000000001</v>
      </c>
      <c r="AX882" s="38">
        <v>-9.5699099999999995E-2</v>
      </c>
      <c r="AY882" s="38">
        <v>-2.9980159999999998</v>
      </c>
      <c r="AZ882" s="38">
        <v>-2.8761570000000001</v>
      </c>
      <c r="BA882" s="38">
        <v>-2.2222590000000002</v>
      </c>
      <c r="BB882" s="38">
        <v>0.29219729999999999</v>
      </c>
      <c r="BC882" s="38">
        <v>-1.46631</v>
      </c>
      <c r="BD882" s="38">
        <v>-2.0994929999999998</v>
      </c>
      <c r="BE882" s="38">
        <v>-4.4991919999999999</v>
      </c>
      <c r="BF882" s="38">
        <v>-2.9057650000000002</v>
      </c>
      <c r="BG882" s="38">
        <v>-5.7948769999999996</v>
      </c>
      <c r="BH882" s="38">
        <v>-10.25947</v>
      </c>
      <c r="BI882" s="38">
        <v>-9.8072520000000001</v>
      </c>
      <c r="BJ882" s="38">
        <v>8.1618239999999993</v>
      </c>
      <c r="BK882" s="38">
        <v>4.5953429999999997</v>
      </c>
      <c r="BL882" s="38">
        <v>2.9816319999999998</v>
      </c>
      <c r="BM882" s="38">
        <v>1.9204209999999999</v>
      </c>
      <c r="BN882" s="38">
        <v>2.4885989999999998</v>
      </c>
      <c r="BO882" s="38">
        <v>1.1411370000000001</v>
      </c>
      <c r="BP882" s="38">
        <v>-7.1537860000000002</v>
      </c>
      <c r="BQ882" s="38">
        <v>-8.6144379999999998</v>
      </c>
      <c r="BR882" s="38">
        <v>-7.0274109999999999</v>
      </c>
      <c r="BS882" s="38">
        <v>-2.2058</v>
      </c>
      <c r="BT882" s="38">
        <v>0.35570439999999998</v>
      </c>
      <c r="BU882" s="38">
        <v>2.076508</v>
      </c>
      <c r="BV882" s="38">
        <v>0.31977850000000002</v>
      </c>
      <c r="BW882" s="38">
        <v>-2.3773260000000001</v>
      </c>
      <c r="BX882" s="38">
        <v>-2.312907</v>
      </c>
      <c r="BY882" s="38">
        <v>-1.3496630000000001</v>
      </c>
      <c r="BZ882" s="38">
        <v>1.24356</v>
      </c>
      <c r="CA882" s="38">
        <v>-0.53357580000000004</v>
      </c>
      <c r="CB882" s="38">
        <v>-1.1654899999999999</v>
      </c>
      <c r="CC882" s="38">
        <v>-3.4368080000000001</v>
      </c>
      <c r="CD882" s="38">
        <v>-1.947532</v>
      </c>
      <c r="CE882" s="38">
        <v>-4.8004410000000002</v>
      </c>
      <c r="CF882" s="38">
        <v>-9.2225470000000005</v>
      </c>
      <c r="CG882" s="38">
        <v>-8.7549270000000003</v>
      </c>
      <c r="CH882" s="38">
        <v>8.5684269999999998</v>
      </c>
      <c r="CI882" s="38">
        <v>4.9154400000000003</v>
      </c>
      <c r="CJ882" s="38">
        <v>3.34097</v>
      </c>
      <c r="CK882" s="38">
        <v>2.2679420000000001</v>
      </c>
      <c r="CL882" s="38">
        <v>2.809828</v>
      </c>
      <c r="CM882" s="38">
        <v>1.5625720000000001</v>
      </c>
      <c r="CN882" s="38">
        <v>-6.7882949999999997</v>
      </c>
      <c r="CO882" s="38">
        <v>-8.1363330000000005</v>
      </c>
      <c r="CP882" s="38">
        <v>-6.5324299999999997</v>
      </c>
      <c r="CQ882" s="38">
        <v>-1.6898340000000001</v>
      </c>
      <c r="CR882" s="38">
        <v>0.90539270000000005</v>
      </c>
      <c r="CS882" s="38">
        <v>2.501223</v>
      </c>
      <c r="CT882" s="38">
        <v>0.60753699999999999</v>
      </c>
      <c r="CU882" s="38">
        <v>-1.947438</v>
      </c>
      <c r="CV882" s="38">
        <v>-1.922801</v>
      </c>
      <c r="CW882" s="38">
        <v>-0.74530580000000002</v>
      </c>
      <c r="CX882" s="38">
        <v>1.9024700000000001</v>
      </c>
      <c r="CY882" s="38">
        <v>0.11243259999999999</v>
      </c>
      <c r="CZ882" s="38">
        <v>-0.51860309999999998</v>
      </c>
      <c r="DA882" s="38">
        <v>-2.7010040000000002</v>
      </c>
      <c r="DB882" s="38">
        <v>-1.283863</v>
      </c>
      <c r="DC882" s="38">
        <v>-4.1116970000000004</v>
      </c>
      <c r="DD882" s="38">
        <v>-8.5043790000000001</v>
      </c>
      <c r="DE882" s="38">
        <v>-8.0260899999999999</v>
      </c>
      <c r="DF882" s="38">
        <v>8.9750300000000003</v>
      </c>
      <c r="DG882" s="38">
        <v>5.2355359999999997</v>
      </c>
      <c r="DH882" s="38">
        <v>3.700307</v>
      </c>
      <c r="DI882" s="38">
        <v>2.6154630000000001</v>
      </c>
      <c r="DJ882" s="38">
        <v>3.1310579999999999</v>
      </c>
      <c r="DK882" s="38">
        <v>1.9840070000000001</v>
      </c>
      <c r="DL882" s="38">
        <v>-6.4228040000000002</v>
      </c>
      <c r="DM882" s="38">
        <v>-7.6582270000000001</v>
      </c>
      <c r="DN882" s="38">
        <v>-6.0374480000000004</v>
      </c>
      <c r="DO882" s="38">
        <v>-1.1738679999999999</v>
      </c>
      <c r="DP882" s="38">
        <v>1.4550810000000001</v>
      </c>
      <c r="DQ882" s="38">
        <v>2.9259390000000001</v>
      </c>
      <c r="DR882" s="38">
        <v>0.89529539999999996</v>
      </c>
      <c r="DS882" s="38">
        <v>-1.51755</v>
      </c>
      <c r="DT882" s="38">
        <v>-1.5326960000000001</v>
      </c>
      <c r="DU882" s="38">
        <v>-0.1409485</v>
      </c>
      <c r="DV882" s="38">
        <v>2.5613809999999999</v>
      </c>
      <c r="DW882" s="38">
        <v>0.75844109999999998</v>
      </c>
      <c r="DX882" s="38">
        <v>0.12828410000000001</v>
      </c>
      <c r="DY882" s="38">
        <v>-1.9651989999999999</v>
      </c>
      <c r="DZ882" s="38">
        <v>-0.62019460000000004</v>
      </c>
      <c r="EA882" s="38">
        <v>-3.4229539999999998</v>
      </c>
      <c r="EB882" s="38">
        <v>-7.7862119999999999</v>
      </c>
      <c r="EC882" s="38">
        <v>-7.2972530000000004</v>
      </c>
      <c r="ED882" s="38">
        <v>9.5620989999999999</v>
      </c>
      <c r="EE882" s="38">
        <v>5.6977039999999999</v>
      </c>
      <c r="EF882" s="38">
        <v>4.2191320000000001</v>
      </c>
      <c r="EG882" s="38">
        <v>3.117229</v>
      </c>
      <c r="EH882" s="38">
        <v>3.5948609999999999</v>
      </c>
      <c r="EI882" s="38">
        <v>2.592492</v>
      </c>
      <c r="EJ882" s="38">
        <v>-5.8950930000000001</v>
      </c>
      <c r="EK882" s="38">
        <v>-6.9679180000000001</v>
      </c>
      <c r="EL882" s="38">
        <v>-5.3227729999999998</v>
      </c>
      <c r="EM882" s="38">
        <v>-0.42889569999999999</v>
      </c>
      <c r="EN882" s="38">
        <v>2.2487439999999999</v>
      </c>
      <c r="EO882" s="38">
        <v>3.5391599999999999</v>
      </c>
      <c r="EP882" s="38">
        <v>1.310773</v>
      </c>
      <c r="EQ882" s="38">
        <v>-0.89685950000000003</v>
      </c>
      <c r="ER882" s="38">
        <v>-0.96944569999999997</v>
      </c>
      <c r="ES882" s="38">
        <v>0.73164759999999995</v>
      </c>
      <c r="ET882" s="38">
        <v>3.5127429999999999</v>
      </c>
      <c r="EU882" s="38">
        <v>1.6911750000000001</v>
      </c>
      <c r="EV882" s="38">
        <v>1.0622860000000001</v>
      </c>
      <c r="EW882" s="38">
        <v>-0.90281520000000004</v>
      </c>
      <c r="EX882" s="38">
        <v>0.3380378</v>
      </c>
      <c r="EY882" s="38">
        <v>-2.4285169999999998</v>
      </c>
      <c r="EZ882" s="38">
        <v>-6.7492919999999996</v>
      </c>
      <c r="FA882" s="38">
        <v>-6.2449269999999997</v>
      </c>
      <c r="FB882" s="38">
        <v>84.938550000000006</v>
      </c>
      <c r="FC882" s="38">
        <v>83.587209999999999</v>
      </c>
      <c r="FD882" s="38">
        <v>81.646000000000001</v>
      </c>
      <c r="FE882" s="38">
        <v>80.174459999999996</v>
      </c>
      <c r="FF882" s="38">
        <v>78.999790000000004</v>
      </c>
      <c r="FG882" s="38">
        <v>78.083629999999999</v>
      </c>
      <c r="FH882" s="38">
        <v>76.708740000000006</v>
      </c>
      <c r="FI882" s="38">
        <v>77.109639999999999</v>
      </c>
      <c r="FJ882" s="38">
        <v>81.487139999999997</v>
      </c>
      <c r="FK882" s="38">
        <v>86.960669999999993</v>
      </c>
      <c r="FL882" s="38">
        <v>91.979140000000001</v>
      </c>
      <c r="FM882" s="38">
        <v>95.767960000000002</v>
      </c>
      <c r="FN882" s="38">
        <v>99.58399</v>
      </c>
      <c r="FO882" s="38">
        <v>102.6591</v>
      </c>
      <c r="FP882" s="38">
        <v>104.4127</v>
      </c>
      <c r="FQ882" s="38">
        <v>106.06659999999999</v>
      </c>
      <c r="FR882" s="38">
        <v>106.7727</v>
      </c>
      <c r="FS882" s="38">
        <v>106.43519999999999</v>
      </c>
      <c r="FT882" s="38">
        <v>104.5197</v>
      </c>
      <c r="FU882" s="38">
        <v>100.49679999999999</v>
      </c>
      <c r="FV882" s="38">
        <v>97.839780000000005</v>
      </c>
      <c r="FW882">
        <v>94.557739999999995</v>
      </c>
      <c r="FX882">
        <v>91.506519999999995</v>
      </c>
      <c r="FY882">
        <v>89.828289999999996</v>
      </c>
      <c r="FZ882">
        <v>1.1202810000000001</v>
      </c>
      <c r="GA882">
        <v>9.1754630000000006</v>
      </c>
      <c r="GB882">
        <v>1</v>
      </c>
    </row>
    <row r="883" spans="1:184" x14ac:dyDescent="0.3">
      <c r="A883" t="s">
        <v>280</v>
      </c>
      <c r="B883" t="s">
        <v>1</v>
      </c>
      <c r="C883" t="s">
        <v>1</v>
      </c>
      <c r="D883" t="s">
        <v>1</v>
      </c>
      <c r="E883" t="s">
        <v>1</v>
      </c>
      <c r="F883" t="s">
        <v>1</v>
      </c>
      <c r="G883" t="s">
        <v>1</v>
      </c>
      <c r="H883" s="40" t="s">
        <v>1</v>
      </c>
      <c r="I883" s="18" t="s">
        <v>1</v>
      </c>
      <c r="J883" s="38" t="s">
        <v>222</v>
      </c>
      <c r="K883" s="18">
        <v>44810</v>
      </c>
      <c r="L883" s="38">
        <v>785</v>
      </c>
      <c r="M883" s="38">
        <v>787</v>
      </c>
      <c r="N883" s="38">
        <v>109.098</v>
      </c>
      <c r="O883" s="38">
        <v>108.62520000000001</v>
      </c>
      <c r="P883" s="38">
        <v>107.6665</v>
      </c>
      <c r="Q883" s="38">
        <v>109.31789999999999</v>
      </c>
      <c r="R883" s="38">
        <v>117.54049999999999</v>
      </c>
      <c r="S883" s="38">
        <v>129.90819999999999</v>
      </c>
      <c r="T883" s="38">
        <v>150.48740000000001</v>
      </c>
      <c r="U883" s="38">
        <v>162.63229999999999</v>
      </c>
      <c r="V883" s="38">
        <v>166.7705</v>
      </c>
      <c r="W883" s="38">
        <v>170.8818</v>
      </c>
      <c r="X883" s="38">
        <v>173.02770000000001</v>
      </c>
      <c r="Y883" s="38">
        <v>177.4906</v>
      </c>
      <c r="Z883" s="38">
        <v>179.1508</v>
      </c>
      <c r="AA883" s="38">
        <v>182.834</v>
      </c>
      <c r="AB883" s="38">
        <v>180.01990000000001</v>
      </c>
      <c r="AC883" s="38">
        <v>174.58529999999999</v>
      </c>
      <c r="AD883" s="38">
        <v>165.21539999999999</v>
      </c>
      <c r="AE883" s="38">
        <v>157.0128</v>
      </c>
      <c r="AF883" s="38">
        <v>152.1611</v>
      </c>
      <c r="AG883" s="38">
        <v>147.52359999999999</v>
      </c>
      <c r="AH883" s="38">
        <v>145.11600000000001</v>
      </c>
      <c r="AI883" s="38">
        <v>145.0693</v>
      </c>
      <c r="AJ883" s="38">
        <v>140.946</v>
      </c>
      <c r="AK883" s="38">
        <v>136.7003</v>
      </c>
      <c r="AL883" s="38">
        <v>-2.0443560000000001</v>
      </c>
      <c r="AM883" s="38">
        <v>-1.182131</v>
      </c>
      <c r="AN883" s="38">
        <v>-0.96502379999999999</v>
      </c>
      <c r="AO883" s="38">
        <v>0.91910400000000003</v>
      </c>
      <c r="AP883" s="38">
        <v>1.3200609999999999</v>
      </c>
      <c r="AQ883" s="38">
        <v>0.31631910000000002</v>
      </c>
      <c r="AR883" s="38">
        <v>1.2403489999999999</v>
      </c>
      <c r="AS883" s="38">
        <v>0.1525965</v>
      </c>
      <c r="AT883" s="38">
        <v>-5.772259</v>
      </c>
      <c r="AU883" s="38">
        <v>-6.5244549999999997</v>
      </c>
      <c r="AV883" s="38">
        <v>-7.1667180000000004</v>
      </c>
      <c r="AW883" s="38">
        <v>-5.4636189999999996</v>
      </c>
      <c r="AX883" s="38">
        <v>-2.2749000000000001</v>
      </c>
      <c r="AY883" s="38">
        <v>2.228199</v>
      </c>
      <c r="AZ883" s="38">
        <v>5.7320270000000004</v>
      </c>
      <c r="BA883" s="38">
        <v>10.439859999999999</v>
      </c>
      <c r="BB883" s="38">
        <v>13.168290000000001</v>
      </c>
      <c r="BC883" s="38">
        <v>9.9708520000000007</v>
      </c>
      <c r="BD883" s="38">
        <v>8.0754210000000004</v>
      </c>
      <c r="BE883" s="38">
        <v>7.4665400000000002</v>
      </c>
      <c r="BF883" s="38">
        <v>9.3591949999999997</v>
      </c>
      <c r="BG883" s="38">
        <v>10.158060000000001</v>
      </c>
      <c r="BH883" s="38">
        <v>8.6510149999999992</v>
      </c>
      <c r="BI883" s="38">
        <v>6.7585449999999998</v>
      </c>
      <c r="BJ883" s="38">
        <v>-1.1731529999999999</v>
      </c>
      <c r="BK883" s="38">
        <v>-0.27180900000000002</v>
      </c>
      <c r="BL883" s="38">
        <v>1.23885E-2</v>
      </c>
      <c r="BM883" s="38">
        <v>1.5833269999999999</v>
      </c>
      <c r="BN883" s="38">
        <v>1.907043</v>
      </c>
      <c r="BO883" s="38">
        <v>0.99898810000000005</v>
      </c>
      <c r="BP883" s="38">
        <v>2.3334779999999999</v>
      </c>
      <c r="BQ883" s="38">
        <v>1.2164299999999999</v>
      </c>
      <c r="BR883" s="38">
        <v>-4.7244070000000002</v>
      </c>
      <c r="BS883" s="38">
        <v>-5.4621269999999997</v>
      </c>
      <c r="BT883" s="38">
        <v>-6.2700440000000004</v>
      </c>
      <c r="BU883" s="38">
        <v>-4.7779759999999998</v>
      </c>
      <c r="BV883" s="38">
        <v>-1.629586</v>
      </c>
      <c r="BW883" s="38">
        <v>2.8880859999999999</v>
      </c>
      <c r="BX883" s="38">
        <v>6.5711589999999998</v>
      </c>
      <c r="BY883" s="38">
        <v>11.37288</v>
      </c>
      <c r="BZ883" s="38">
        <v>14.28285</v>
      </c>
      <c r="CA883" s="38">
        <v>11.253729999999999</v>
      </c>
      <c r="CB883" s="38">
        <v>9.6017060000000001</v>
      </c>
      <c r="CC883" s="38">
        <v>9.0606290000000005</v>
      </c>
      <c r="CD883" s="38">
        <v>10.94514</v>
      </c>
      <c r="CE883" s="38">
        <v>11.627829999999999</v>
      </c>
      <c r="CF883" s="38">
        <v>10.17488</v>
      </c>
      <c r="CG883" s="38">
        <v>8.3505179999999992</v>
      </c>
      <c r="CH883" s="38">
        <v>-0.56976039999999994</v>
      </c>
      <c r="CI883" s="38">
        <v>0.35867749999999998</v>
      </c>
      <c r="CJ883" s="38">
        <v>0.68934119999999999</v>
      </c>
      <c r="CK883" s="38">
        <v>2.0433650000000001</v>
      </c>
      <c r="CL883" s="38">
        <v>2.3135859999999999</v>
      </c>
      <c r="CM883" s="38">
        <v>1.471803</v>
      </c>
      <c r="CN883" s="38">
        <v>3.090576</v>
      </c>
      <c r="CO883" s="38">
        <v>1.953238</v>
      </c>
      <c r="CP883" s="38">
        <v>-3.9986679999999999</v>
      </c>
      <c r="CQ883" s="38">
        <v>-4.726362</v>
      </c>
      <c r="CR883" s="38">
        <v>-5.6490119999999999</v>
      </c>
      <c r="CS883" s="38">
        <v>-4.3031009999999998</v>
      </c>
      <c r="CT883" s="38">
        <v>-1.1826430000000001</v>
      </c>
      <c r="CU883" s="38">
        <v>3.3451219999999999</v>
      </c>
      <c r="CV883" s="38">
        <v>7.1523389999999996</v>
      </c>
      <c r="CW883" s="38">
        <v>12.0191</v>
      </c>
      <c r="CX883" s="38">
        <v>15.054779999999999</v>
      </c>
      <c r="CY883" s="38">
        <v>12.142239999999999</v>
      </c>
      <c r="CZ883" s="38">
        <v>10.658810000000001</v>
      </c>
      <c r="DA883" s="38">
        <v>10.16469</v>
      </c>
      <c r="DB883" s="38">
        <v>12.043559999999999</v>
      </c>
      <c r="DC883" s="38">
        <v>12.64578</v>
      </c>
      <c r="DD883" s="38">
        <v>11.2303</v>
      </c>
      <c r="DE883" s="38">
        <v>9.4531150000000004</v>
      </c>
      <c r="DF883" s="38">
        <v>3.3632000000000002E-2</v>
      </c>
      <c r="DG883" s="38">
        <v>0.98916400000000004</v>
      </c>
      <c r="DH883" s="38">
        <v>1.3662939999999999</v>
      </c>
      <c r="DI883" s="38">
        <v>2.5034040000000002</v>
      </c>
      <c r="DJ883" s="38">
        <v>2.7201279999999999</v>
      </c>
      <c r="DK883" s="38">
        <v>1.944617</v>
      </c>
      <c r="DL883" s="38">
        <v>3.847674</v>
      </c>
      <c r="DM883" s="38">
        <v>2.6900460000000002</v>
      </c>
      <c r="DN883" s="38">
        <v>-3.2729300000000001</v>
      </c>
      <c r="DO883" s="38">
        <v>-3.9905970000000002</v>
      </c>
      <c r="DP883" s="38">
        <v>-5.0279790000000002</v>
      </c>
      <c r="DQ883" s="38">
        <v>-3.828227</v>
      </c>
      <c r="DR883" s="38">
        <v>-0.73569969999999996</v>
      </c>
      <c r="DS883" s="38">
        <v>3.8021579999999999</v>
      </c>
      <c r="DT883" s="38">
        <v>7.7335200000000004</v>
      </c>
      <c r="DU883" s="38">
        <v>12.66531</v>
      </c>
      <c r="DV883" s="38">
        <v>15.82672</v>
      </c>
      <c r="DW883" s="38">
        <v>13.030760000000001</v>
      </c>
      <c r="DX883" s="38">
        <v>11.715909999999999</v>
      </c>
      <c r="DY883" s="38">
        <v>11.268750000000001</v>
      </c>
      <c r="DZ883" s="38">
        <v>13.14199</v>
      </c>
      <c r="EA883" s="38">
        <v>13.663740000000001</v>
      </c>
      <c r="EB883" s="38">
        <v>12.28572</v>
      </c>
      <c r="EC883" s="38">
        <v>10.555709999999999</v>
      </c>
      <c r="ED883" s="38">
        <v>0.90483469999999999</v>
      </c>
      <c r="EE883" s="38">
        <v>1.899486</v>
      </c>
      <c r="EF883" s="38">
        <v>2.3437060000000001</v>
      </c>
      <c r="EG883" s="38">
        <v>3.167627</v>
      </c>
      <c r="EH883" s="38">
        <v>3.3071100000000002</v>
      </c>
      <c r="EI883" s="38">
        <v>2.6272859999999998</v>
      </c>
      <c r="EJ883" s="38">
        <v>4.940804</v>
      </c>
      <c r="EK883" s="38">
        <v>3.7538800000000001</v>
      </c>
      <c r="EL883" s="38">
        <v>-2.2250779999999999</v>
      </c>
      <c r="EM883" s="38">
        <v>-2.9282680000000001</v>
      </c>
      <c r="EN883" s="38">
        <v>-4.1313060000000004</v>
      </c>
      <c r="EO883" s="38">
        <v>-3.1425830000000001</v>
      </c>
      <c r="EP883" s="38">
        <v>-9.0384900000000004E-2</v>
      </c>
      <c r="EQ883" s="38">
        <v>4.4620449999999998</v>
      </c>
      <c r="ER883" s="38">
        <v>8.5726519999999997</v>
      </c>
      <c r="ES883" s="38">
        <v>13.59834</v>
      </c>
      <c r="ET883" s="38">
        <v>16.941269999999999</v>
      </c>
      <c r="EU883" s="38">
        <v>14.31363</v>
      </c>
      <c r="EV883" s="38">
        <v>13.242190000000001</v>
      </c>
      <c r="EW883" s="38">
        <v>12.86284</v>
      </c>
      <c r="EX883" s="38">
        <v>14.727930000000001</v>
      </c>
      <c r="EY883" s="38">
        <v>15.1335</v>
      </c>
      <c r="EZ883" s="38">
        <v>13.80958</v>
      </c>
      <c r="FA883" s="38">
        <v>12.147679999999999</v>
      </c>
      <c r="FB883" s="38">
        <v>86.742990000000006</v>
      </c>
      <c r="FC883" s="38">
        <v>85.040729999999996</v>
      </c>
      <c r="FD883" s="38">
        <v>83.284899999999993</v>
      </c>
      <c r="FE883" s="38">
        <v>82.225160000000002</v>
      </c>
      <c r="FF883" s="38">
        <v>81.066299999999998</v>
      </c>
      <c r="FG883" s="38">
        <v>80.507130000000004</v>
      </c>
      <c r="FH883" s="38">
        <v>79.870199999999997</v>
      </c>
      <c r="FI883" s="38">
        <v>81.676119999999997</v>
      </c>
      <c r="FJ883" s="38">
        <v>86.247470000000007</v>
      </c>
      <c r="FK883" s="38">
        <v>92.253010000000003</v>
      </c>
      <c r="FL883" s="38">
        <v>96.901210000000006</v>
      </c>
      <c r="FM883" s="38">
        <v>101.1009</v>
      </c>
      <c r="FN883" s="38">
        <v>104.2334</v>
      </c>
      <c r="FO883" s="38">
        <v>107.2881</v>
      </c>
      <c r="FP883" s="38">
        <v>109.34690000000001</v>
      </c>
      <c r="FQ883" s="38">
        <v>111.06829999999999</v>
      </c>
      <c r="FR883" s="38">
        <v>111.2102</v>
      </c>
      <c r="FS883" s="38">
        <v>110.127</v>
      </c>
      <c r="FT883" s="38">
        <v>107.8092</v>
      </c>
      <c r="FU883" s="38">
        <v>102.5898</v>
      </c>
      <c r="FV883" s="38">
        <v>98.172600000000003</v>
      </c>
      <c r="FW883">
        <v>95.545839999999998</v>
      </c>
      <c r="FX883">
        <v>94.103260000000006</v>
      </c>
      <c r="FY883">
        <v>91.374809999999997</v>
      </c>
      <c r="FZ883">
        <v>1.7294849999999999</v>
      </c>
      <c r="GA883">
        <v>13.73274</v>
      </c>
      <c r="GB883">
        <v>1</v>
      </c>
    </row>
    <row r="884" spans="1:184" x14ac:dyDescent="0.3">
      <c r="A884" t="s">
        <v>280</v>
      </c>
      <c r="B884" t="s">
        <v>1</v>
      </c>
      <c r="C884" t="s">
        <v>1</v>
      </c>
      <c r="D884" t="s">
        <v>1</v>
      </c>
      <c r="E884" t="s">
        <v>1</v>
      </c>
      <c r="F884" t="s">
        <v>1</v>
      </c>
      <c r="G884" t="s">
        <v>1</v>
      </c>
      <c r="H884" s="40" t="s">
        <v>1</v>
      </c>
      <c r="I884" s="18" t="s">
        <v>1</v>
      </c>
      <c r="J884" s="38" t="s">
        <v>222</v>
      </c>
      <c r="K884" s="18">
        <v>44811</v>
      </c>
      <c r="L884" s="38">
        <v>785</v>
      </c>
      <c r="M884" s="38">
        <v>787</v>
      </c>
      <c r="N884" s="38">
        <v>127.72239999999999</v>
      </c>
      <c r="O884" s="38">
        <v>124.2033</v>
      </c>
      <c r="P884" s="38">
        <v>121.1433</v>
      </c>
      <c r="Q884" s="38">
        <v>120.8831</v>
      </c>
      <c r="R884" s="38">
        <v>126.20059999999999</v>
      </c>
      <c r="S884" s="38">
        <v>136.5635</v>
      </c>
      <c r="T884" s="38">
        <v>152.78899999999999</v>
      </c>
      <c r="U884" s="38">
        <v>161.97810000000001</v>
      </c>
      <c r="V884" s="38">
        <v>166.57</v>
      </c>
      <c r="W884" s="38">
        <v>169.9991</v>
      </c>
      <c r="X884" s="38">
        <v>173.31559999999999</v>
      </c>
      <c r="Y884" s="38">
        <v>175.7714</v>
      </c>
      <c r="Z884" s="38">
        <v>176.98949999999999</v>
      </c>
      <c r="AA884" s="38">
        <v>179.703</v>
      </c>
      <c r="AB884" s="38">
        <v>175.80510000000001</v>
      </c>
      <c r="AC884" s="38">
        <v>169.0016</v>
      </c>
      <c r="AD884" s="38">
        <v>159.9598</v>
      </c>
      <c r="AE884" s="38">
        <v>151.4751</v>
      </c>
      <c r="AF884" s="38">
        <v>147.21029999999999</v>
      </c>
      <c r="AG884" s="38">
        <v>142.85810000000001</v>
      </c>
      <c r="AH884" s="38">
        <v>141.6207</v>
      </c>
      <c r="AI884" s="38">
        <v>140.91929999999999</v>
      </c>
      <c r="AJ884" s="38">
        <v>136.3597</v>
      </c>
      <c r="AK884" s="38">
        <v>131.5257</v>
      </c>
      <c r="AL884" s="38">
        <v>3.680958</v>
      </c>
      <c r="AM884" s="38">
        <v>1.3499049999999999</v>
      </c>
      <c r="AN884" s="38">
        <v>1.49881</v>
      </c>
      <c r="AO884" s="38">
        <v>2.8833730000000002</v>
      </c>
      <c r="AP884" s="38">
        <v>3.5350760000000001</v>
      </c>
      <c r="AQ884" s="38">
        <v>-1.4627859999999999</v>
      </c>
      <c r="AR884" s="38">
        <v>-4.2395180000000003</v>
      </c>
      <c r="AS884" s="38">
        <v>-6.5183249999999999</v>
      </c>
      <c r="AT884" s="38">
        <v>-5.8967729999999996</v>
      </c>
      <c r="AU884" s="38">
        <v>-7.0361500000000001</v>
      </c>
      <c r="AV884" s="38">
        <v>-7.7790679999999996</v>
      </c>
      <c r="AW884" s="38">
        <v>-3.4240550000000001</v>
      </c>
      <c r="AX884" s="38">
        <v>-0.29976330000000001</v>
      </c>
      <c r="AY884" s="38">
        <v>2.119923</v>
      </c>
      <c r="AZ884" s="38">
        <v>4.7946160000000004</v>
      </c>
      <c r="BA884" s="38">
        <v>4.5471529999999998</v>
      </c>
      <c r="BB884" s="38">
        <v>6.9522190000000004</v>
      </c>
      <c r="BC884" s="38">
        <v>3.965751</v>
      </c>
      <c r="BD884" s="38">
        <v>2.0586530000000001</v>
      </c>
      <c r="BE884" s="38">
        <v>2.891448</v>
      </c>
      <c r="BF884" s="38">
        <v>6.2885730000000004</v>
      </c>
      <c r="BG884" s="38">
        <v>6.1940999999999997</v>
      </c>
      <c r="BH884" s="38">
        <v>5.4280679999999997</v>
      </c>
      <c r="BI884" s="38">
        <v>4.5043629999999997</v>
      </c>
      <c r="BJ884" s="38">
        <v>4.3501770000000004</v>
      </c>
      <c r="BK884" s="38">
        <v>1.9544969999999999</v>
      </c>
      <c r="BL884" s="38">
        <v>2.1528839999999998</v>
      </c>
      <c r="BM884" s="38">
        <v>3.4033229999999999</v>
      </c>
      <c r="BN884" s="38">
        <v>4.0335919999999996</v>
      </c>
      <c r="BO884" s="38">
        <v>-0.98031559999999995</v>
      </c>
      <c r="BP884" s="38">
        <v>-3.5064790000000001</v>
      </c>
      <c r="BQ884" s="38">
        <v>-5.7262829999999996</v>
      </c>
      <c r="BR884" s="38">
        <v>-5.1104669999999999</v>
      </c>
      <c r="BS884" s="38">
        <v>-6.3345989999999999</v>
      </c>
      <c r="BT884" s="38">
        <v>-7.1574059999999999</v>
      </c>
      <c r="BU884" s="38">
        <v>-2.963209</v>
      </c>
      <c r="BV884" s="38">
        <v>0.16795570000000001</v>
      </c>
      <c r="BW884" s="38">
        <v>2.6008749999999998</v>
      </c>
      <c r="BX884" s="38">
        <v>5.3305290000000003</v>
      </c>
      <c r="BY884" s="38">
        <v>5.2805390000000001</v>
      </c>
      <c r="BZ884" s="38">
        <v>7.831906</v>
      </c>
      <c r="CA884" s="38">
        <v>4.9611809999999998</v>
      </c>
      <c r="CB884" s="38">
        <v>3.1689959999999999</v>
      </c>
      <c r="CC884" s="38">
        <v>4.0203730000000002</v>
      </c>
      <c r="CD884" s="38">
        <v>7.3937629999999999</v>
      </c>
      <c r="CE884" s="38">
        <v>7.3102460000000002</v>
      </c>
      <c r="CF884" s="38">
        <v>6.6689850000000002</v>
      </c>
      <c r="CG884" s="38">
        <v>5.7316310000000001</v>
      </c>
      <c r="CH884" s="38">
        <v>4.8136760000000001</v>
      </c>
      <c r="CI884" s="38">
        <v>2.3732359999999999</v>
      </c>
      <c r="CJ884" s="38">
        <v>2.6058940000000002</v>
      </c>
      <c r="CK884" s="38">
        <v>3.763439</v>
      </c>
      <c r="CL884" s="38">
        <v>4.3788629999999999</v>
      </c>
      <c r="CM884" s="38">
        <v>-0.64615769999999995</v>
      </c>
      <c r="CN884" s="38">
        <v>-2.9987789999999999</v>
      </c>
      <c r="CO884" s="38">
        <v>-5.1777160000000002</v>
      </c>
      <c r="CP884" s="38">
        <v>-4.5658729999999998</v>
      </c>
      <c r="CQ884" s="38">
        <v>-5.8487070000000001</v>
      </c>
      <c r="CR884" s="38">
        <v>-6.726845</v>
      </c>
      <c r="CS884" s="38">
        <v>-2.6440290000000002</v>
      </c>
      <c r="CT884" s="38">
        <v>0.49189640000000001</v>
      </c>
      <c r="CU884" s="38">
        <v>2.93398</v>
      </c>
      <c r="CV884" s="38">
        <v>5.7016999999999998</v>
      </c>
      <c r="CW884" s="38">
        <v>5.7884799999999998</v>
      </c>
      <c r="CX884" s="38">
        <v>8.4411749999999994</v>
      </c>
      <c r="CY884" s="38">
        <v>5.6506119999999997</v>
      </c>
      <c r="CZ884" s="38">
        <v>3.9380160000000002</v>
      </c>
      <c r="DA884" s="38">
        <v>4.8022640000000001</v>
      </c>
      <c r="DB884" s="38">
        <v>8.1592140000000004</v>
      </c>
      <c r="DC884" s="38">
        <v>8.0832859999999993</v>
      </c>
      <c r="DD884" s="38">
        <v>7.5284409999999999</v>
      </c>
      <c r="DE884" s="38">
        <v>6.5816330000000001</v>
      </c>
      <c r="DF884" s="38">
        <v>5.2771749999999997</v>
      </c>
      <c r="DG884" s="38">
        <v>2.7919749999999999</v>
      </c>
      <c r="DH884" s="38">
        <v>3.0589040000000001</v>
      </c>
      <c r="DI884" s="38">
        <v>4.1235549999999996</v>
      </c>
      <c r="DJ884" s="38">
        <v>4.7241330000000001</v>
      </c>
      <c r="DK884" s="38">
        <v>-0.31199979999999999</v>
      </c>
      <c r="DL884" s="38">
        <v>-2.491079</v>
      </c>
      <c r="DM884" s="38">
        <v>-4.6291500000000001</v>
      </c>
      <c r="DN884" s="38">
        <v>-4.0212789999999998</v>
      </c>
      <c r="DO884" s="38">
        <v>-5.3628150000000003</v>
      </c>
      <c r="DP884" s="38">
        <v>-6.296284</v>
      </c>
      <c r="DQ884" s="38">
        <v>-2.3248489999999999</v>
      </c>
      <c r="DR884" s="38">
        <v>0.81583709999999998</v>
      </c>
      <c r="DS884" s="38">
        <v>3.2670859999999999</v>
      </c>
      <c r="DT884" s="38">
        <v>6.0728720000000003</v>
      </c>
      <c r="DU884" s="38">
        <v>6.2964209999999996</v>
      </c>
      <c r="DV884" s="38">
        <v>9.0504449999999999</v>
      </c>
      <c r="DW884" s="38">
        <v>6.3400429999999997</v>
      </c>
      <c r="DX884" s="38">
        <v>4.7070360000000004</v>
      </c>
      <c r="DY884" s="38">
        <v>5.584155</v>
      </c>
      <c r="DZ884" s="38">
        <v>8.9246649999999992</v>
      </c>
      <c r="EA884" s="38">
        <v>8.8563259999999993</v>
      </c>
      <c r="EB884" s="38">
        <v>8.3878970000000006</v>
      </c>
      <c r="EC884" s="38">
        <v>7.431635</v>
      </c>
      <c r="ED884" s="38">
        <v>5.9463939999999997</v>
      </c>
      <c r="EE884" s="38">
        <v>3.3965670000000001</v>
      </c>
      <c r="EF884" s="38">
        <v>3.7129780000000001</v>
      </c>
      <c r="EG884" s="38">
        <v>4.6435040000000001</v>
      </c>
      <c r="EH884" s="38">
        <v>5.2226499999999998</v>
      </c>
      <c r="EI884" s="38">
        <v>0.17047109999999999</v>
      </c>
      <c r="EJ884" s="38">
        <v>-1.758041</v>
      </c>
      <c r="EK884" s="38">
        <v>-3.837107</v>
      </c>
      <c r="EL884" s="38">
        <v>-3.2349730000000001</v>
      </c>
      <c r="EM884" s="38">
        <v>-4.6612640000000001</v>
      </c>
      <c r="EN884" s="38">
        <v>-5.6746220000000003</v>
      </c>
      <c r="EO884" s="38">
        <v>-1.864004</v>
      </c>
      <c r="EP884" s="38">
        <v>1.2835559999999999</v>
      </c>
      <c r="EQ884" s="38">
        <v>3.7480380000000002</v>
      </c>
      <c r="ER884" s="38">
        <v>6.608784</v>
      </c>
      <c r="ES884" s="38">
        <v>7.0298059999999998</v>
      </c>
      <c r="ET884" s="38">
        <v>9.9301320000000004</v>
      </c>
      <c r="EU884" s="38">
        <v>7.3354730000000004</v>
      </c>
      <c r="EV884" s="38">
        <v>5.8173789999999999</v>
      </c>
      <c r="EW884" s="38">
        <v>6.7130809999999999</v>
      </c>
      <c r="EX884" s="38">
        <v>10.02985</v>
      </c>
      <c r="EY884" s="38">
        <v>9.9724730000000008</v>
      </c>
      <c r="EZ884" s="38">
        <v>9.6288140000000002</v>
      </c>
      <c r="FA884" s="38">
        <v>8.6589039999999997</v>
      </c>
      <c r="FB884" s="38">
        <v>89.963859999999997</v>
      </c>
      <c r="FC884" s="38">
        <v>88.134500000000003</v>
      </c>
      <c r="FD884" s="38">
        <v>85.425799999999995</v>
      </c>
      <c r="FE884" s="38">
        <v>84.108879999999999</v>
      </c>
      <c r="FF884" s="38">
        <v>82.680850000000007</v>
      </c>
      <c r="FG884" s="38">
        <v>80.437089999999998</v>
      </c>
      <c r="FH884" s="38">
        <v>79.638369999999995</v>
      </c>
      <c r="FI884" s="38">
        <v>80.00582</v>
      </c>
      <c r="FJ884" s="38">
        <v>84.5929</v>
      </c>
      <c r="FK884" s="38">
        <v>90.046390000000002</v>
      </c>
      <c r="FL884" s="38">
        <v>95.316289999999995</v>
      </c>
      <c r="FM884" s="38">
        <v>98.921099999999996</v>
      </c>
      <c r="FN884" s="38">
        <v>102.2543</v>
      </c>
      <c r="FO884" s="38">
        <v>104.6477</v>
      </c>
      <c r="FP884" s="38">
        <v>106.26220000000001</v>
      </c>
      <c r="FQ884" s="38">
        <v>107.48609999999999</v>
      </c>
      <c r="FR884" s="38">
        <v>107.5102</v>
      </c>
      <c r="FS884" s="38">
        <v>106.08410000000001</v>
      </c>
      <c r="FT884" s="38">
        <v>103.5628</v>
      </c>
      <c r="FU884" s="38">
        <v>99.596019999999996</v>
      </c>
      <c r="FV884" s="38">
        <v>96.912040000000005</v>
      </c>
      <c r="FW884">
        <v>94.886240000000001</v>
      </c>
      <c r="FX884">
        <v>92.345140000000001</v>
      </c>
      <c r="FY884">
        <v>89.065989999999999</v>
      </c>
      <c r="FZ884">
        <v>1.2609239999999999</v>
      </c>
      <c r="GA884">
        <v>10.53993</v>
      </c>
      <c r="GB884">
        <v>1</v>
      </c>
    </row>
    <row r="885" spans="1:184" x14ac:dyDescent="0.3">
      <c r="A885" t="s">
        <v>280</v>
      </c>
      <c r="B885" t="s">
        <v>1</v>
      </c>
      <c r="C885" t="s">
        <v>1</v>
      </c>
      <c r="D885" t="s">
        <v>1</v>
      </c>
      <c r="E885" t="s">
        <v>1</v>
      </c>
      <c r="F885" t="s">
        <v>1</v>
      </c>
      <c r="G885" t="s">
        <v>1</v>
      </c>
      <c r="H885" s="40" t="s">
        <v>1</v>
      </c>
      <c r="I885" s="18" t="s">
        <v>1</v>
      </c>
      <c r="J885" s="38" t="s">
        <v>222</v>
      </c>
      <c r="K885" s="18" t="s">
        <v>2</v>
      </c>
      <c r="L885" s="38">
        <v>796</v>
      </c>
      <c r="M885" s="38">
        <v>796</v>
      </c>
      <c r="N885" s="38">
        <v>120.32680000000001</v>
      </c>
      <c r="O885" s="38">
        <v>118.0839</v>
      </c>
      <c r="P885" s="38">
        <v>116.7328</v>
      </c>
      <c r="Q885" s="38">
        <v>117.2106</v>
      </c>
      <c r="R885" s="38">
        <v>123.07340000000001</v>
      </c>
      <c r="S885" s="38">
        <v>133.65799999999999</v>
      </c>
      <c r="T885" s="38">
        <v>150.67449999999999</v>
      </c>
      <c r="U885" s="38">
        <v>161.27459999999999</v>
      </c>
      <c r="V885" s="38">
        <v>166.15299999999999</v>
      </c>
      <c r="W885" s="38">
        <v>169.7406</v>
      </c>
      <c r="X885" s="38">
        <v>172.8356</v>
      </c>
      <c r="Y885" s="38">
        <v>175.8185</v>
      </c>
      <c r="Z885" s="38">
        <v>176.88210000000001</v>
      </c>
      <c r="AA885" s="38">
        <v>179.16130000000001</v>
      </c>
      <c r="AB885" s="38">
        <v>175.35820000000001</v>
      </c>
      <c r="AC885" s="38">
        <v>168.91</v>
      </c>
      <c r="AD885" s="38">
        <v>160.19329999999999</v>
      </c>
      <c r="AE885" s="38">
        <v>152.7817</v>
      </c>
      <c r="AF885" s="38">
        <v>149.38229999999999</v>
      </c>
      <c r="AG885" s="38">
        <v>146.13720000000001</v>
      </c>
      <c r="AH885" s="38">
        <v>144.36539999999999</v>
      </c>
      <c r="AI885" s="38">
        <v>142.14840000000001</v>
      </c>
      <c r="AJ885" s="38">
        <v>138.0805</v>
      </c>
      <c r="AK885" s="38">
        <v>133.821</v>
      </c>
      <c r="AL885" s="38">
        <v>-0.48457070000000002</v>
      </c>
      <c r="AM885" s="38">
        <v>-0.40408870000000002</v>
      </c>
      <c r="AN885" s="38">
        <v>-0.3041875</v>
      </c>
      <c r="AO885" s="38">
        <v>0.38992199999999999</v>
      </c>
      <c r="AP885" s="38">
        <v>0.86433490000000002</v>
      </c>
      <c r="AQ885" s="38">
        <v>-8.6526900000000004E-2</v>
      </c>
      <c r="AR885" s="38">
        <v>-0.3206135</v>
      </c>
      <c r="AS885" s="38">
        <v>-1.1587019999999999</v>
      </c>
      <c r="AT885" s="38">
        <v>-2.7748699999999999</v>
      </c>
      <c r="AU885" s="38">
        <v>-2.6560769999999998</v>
      </c>
      <c r="AV885" s="38">
        <v>-2.2051560000000001</v>
      </c>
      <c r="AW885" s="38">
        <v>-1.427675</v>
      </c>
      <c r="AX885" s="38">
        <v>-0.63882740000000005</v>
      </c>
      <c r="AY885" s="38">
        <v>0.77390829999999999</v>
      </c>
      <c r="AZ885" s="38">
        <v>0.43069299999999999</v>
      </c>
      <c r="BA885" s="38">
        <v>1.2222839999999999</v>
      </c>
      <c r="BB885" s="38">
        <v>2.8422049999999999</v>
      </c>
      <c r="BC885" s="38">
        <v>1.5463100000000001</v>
      </c>
      <c r="BD885" s="38">
        <v>1.0799810000000001</v>
      </c>
      <c r="BE885" s="38">
        <v>1.273579</v>
      </c>
      <c r="BF885" s="38">
        <v>1.947198</v>
      </c>
      <c r="BG885" s="38">
        <v>0.74889709999999998</v>
      </c>
      <c r="BH885" s="38">
        <v>0.43486839999999999</v>
      </c>
      <c r="BI885" s="38">
        <v>0.31564189999999998</v>
      </c>
      <c r="BJ885" s="38">
        <v>-3.5208499999999997E-2</v>
      </c>
      <c r="BK885" s="38">
        <v>-4.9961600000000002E-2</v>
      </c>
      <c r="BL885" s="38">
        <v>7.7441899999999994E-2</v>
      </c>
      <c r="BM885" s="38">
        <v>0.71906939999999997</v>
      </c>
      <c r="BN885" s="38">
        <v>1.196588</v>
      </c>
      <c r="BO885" s="38">
        <v>0.2264833</v>
      </c>
      <c r="BP885" s="38">
        <v>0.17123630000000001</v>
      </c>
      <c r="BQ885" s="38">
        <v>-0.6068867</v>
      </c>
      <c r="BR885" s="38">
        <v>-2.2596970000000001</v>
      </c>
      <c r="BS885" s="38">
        <v>-2.2526950000000001</v>
      </c>
      <c r="BT885" s="38">
        <v>-1.827342</v>
      </c>
      <c r="BU885" s="38">
        <v>-1.118903</v>
      </c>
      <c r="BV885" s="38">
        <v>-0.35399619999999998</v>
      </c>
      <c r="BW885" s="38">
        <v>1.070033</v>
      </c>
      <c r="BX885" s="38">
        <v>0.86114029999999997</v>
      </c>
      <c r="BY885" s="38">
        <v>1.831027</v>
      </c>
      <c r="BZ885" s="38">
        <v>3.590455</v>
      </c>
      <c r="CA885" s="38">
        <v>2.3111600000000001</v>
      </c>
      <c r="CB885" s="38">
        <v>1.9165220000000001</v>
      </c>
      <c r="CC885" s="38">
        <v>2.0742929999999999</v>
      </c>
      <c r="CD885" s="38">
        <v>2.7365599999999999</v>
      </c>
      <c r="CE885" s="38">
        <v>1.5717449999999999</v>
      </c>
      <c r="CF885" s="38">
        <v>1.224329</v>
      </c>
      <c r="CG885" s="38">
        <v>1.1035950000000001</v>
      </c>
      <c r="CH885" s="38">
        <v>0.27601829999999999</v>
      </c>
      <c r="CI885" s="38">
        <v>0.1953058</v>
      </c>
      <c r="CJ885" s="38">
        <v>0.34175719999999998</v>
      </c>
      <c r="CK885" s="38">
        <v>0.94703599999999999</v>
      </c>
      <c r="CL885" s="38">
        <v>1.4267049999999999</v>
      </c>
      <c r="CM885" s="38">
        <v>0.44327319999999998</v>
      </c>
      <c r="CN885" s="38">
        <v>0.51189010000000001</v>
      </c>
      <c r="CO885" s="38">
        <v>-0.22470119999999999</v>
      </c>
      <c r="CP885" s="38">
        <v>-1.90289</v>
      </c>
      <c r="CQ885" s="38">
        <v>-1.973314</v>
      </c>
      <c r="CR885" s="38">
        <v>-1.565669</v>
      </c>
      <c r="CS885" s="38">
        <v>-0.90504739999999995</v>
      </c>
      <c r="CT885" s="38">
        <v>-0.1567231</v>
      </c>
      <c r="CU885" s="38">
        <v>1.275129</v>
      </c>
      <c r="CV885" s="38">
        <v>1.159267</v>
      </c>
      <c r="CW885" s="38">
        <v>2.2526410000000001</v>
      </c>
      <c r="CX885" s="38">
        <v>4.1086910000000003</v>
      </c>
      <c r="CY885" s="38">
        <v>2.8408929999999999</v>
      </c>
      <c r="CZ885" s="38">
        <v>2.495908</v>
      </c>
      <c r="DA885" s="38">
        <v>2.6288659999999999</v>
      </c>
      <c r="DB885" s="38">
        <v>3.2832710000000001</v>
      </c>
      <c r="DC885" s="38">
        <v>2.1416460000000002</v>
      </c>
      <c r="DD885" s="38">
        <v>1.7711079999999999</v>
      </c>
      <c r="DE885" s="38">
        <v>1.649329</v>
      </c>
      <c r="DF885" s="38">
        <v>0.58724520000000002</v>
      </c>
      <c r="DG885" s="38">
        <v>0.4405731</v>
      </c>
      <c r="DH885" s="38">
        <v>0.60607259999999996</v>
      </c>
      <c r="DI885" s="38">
        <v>1.1750020000000001</v>
      </c>
      <c r="DJ885" s="38">
        <v>1.656822</v>
      </c>
      <c r="DK885" s="38">
        <v>0.66006299999999996</v>
      </c>
      <c r="DL885" s="38">
        <v>0.85254379999999996</v>
      </c>
      <c r="DM885" s="38">
        <v>0.15748429999999999</v>
      </c>
      <c r="DN885" s="38">
        <v>-1.5460830000000001</v>
      </c>
      <c r="DO885" s="38">
        <v>-1.6939329999999999</v>
      </c>
      <c r="DP885" s="38">
        <v>-1.3039959999999999</v>
      </c>
      <c r="DQ885" s="38">
        <v>-0.69119220000000003</v>
      </c>
      <c r="DR885" s="38">
        <v>4.0550099999999999E-2</v>
      </c>
      <c r="DS885" s="38">
        <v>1.480224</v>
      </c>
      <c r="DT885" s="38">
        <v>1.4573929999999999</v>
      </c>
      <c r="DU885" s="38">
        <v>2.674255</v>
      </c>
      <c r="DV885" s="38">
        <v>4.6269260000000001</v>
      </c>
      <c r="DW885" s="38">
        <v>3.3706260000000001</v>
      </c>
      <c r="DX885" s="38">
        <v>3.0752950000000001</v>
      </c>
      <c r="DY885" s="38">
        <v>3.1834380000000002</v>
      </c>
      <c r="DZ885" s="38">
        <v>3.8299810000000001</v>
      </c>
      <c r="EA885" s="38">
        <v>2.7115480000000001</v>
      </c>
      <c r="EB885" s="38">
        <v>2.3178860000000001</v>
      </c>
      <c r="EC885" s="38">
        <v>2.1950630000000002</v>
      </c>
      <c r="ED885" s="38">
        <v>1.0366070000000001</v>
      </c>
      <c r="EE885" s="38">
        <v>0.79470019999999997</v>
      </c>
      <c r="EF885" s="38">
        <v>0.98770199999999997</v>
      </c>
      <c r="EG885" s="38">
        <v>1.5041500000000001</v>
      </c>
      <c r="EH885" s="38">
        <v>1.9890749999999999</v>
      </c>
      <c r="EI885" s="38">
        <v>0.97307319999999997</v>
      </c>
      <c r="EJ885" s="38">
        <v>1.3443940000000001</v>
      </c>
      <c r="EK885" s="38">
        <v>0.70929949999999997</v>
      </c>
      <c r="EL885" s="38">
        <v>-1.0309109999999999</v>
      </c>
      <c r="EM885" s="38">
        <v>-1.290551</v>
      </c>
      <c r="EN885" s="38">
        <v>-0.92618219999999996</v>
      </c>
      <c r="EO885" s="38">
        <v>-0.38241930000000002</v>
      </c>
      <c r="EP885" s="38">
        <v>0.32538119999999998</v>
      </c>
      <c r="EQ885" s="38">
        <v>1.776349</v>
      </c>
      <c r="ER885" s="38">
        <v>1.88784</v>
      </c>
      <c r="ES885" s="38">
        <v>3.2829989999999998</v>
      </c>
      <c r="ET885" s="38">
        <v>5.3751759999999997</v>
      </c>
      <c r="EU885" s="38">
        <v>4.1354769999999998</v>
      </c>
      <c r="EV885" s="38">
        <v>3.9118360000000001</v>
      </c>
      <c r="EW885" s="38">
        <v>3.9841519999999999</v>
      </c>
      <c r="EX885" s="38">
        <v>4.6193429999999998</v>
      </c>
      <c r="EY885" s="38">
        <v>3.5343960000000001</v>
      </c>
      <c r="EZ885" s="38">
        <v>3.1073469999999999</v>
      </c>
      <c r="FA885" s="38">
        <v>2.9830169999999998</v>
      </c>
      <c r="FB885" s="38">
        <v>82.716480000000004</v>
      </c>
      <c r="FC885" s="38">
        <v>81.046989999999994</v>
      </c>
      <c r="FD885" s="38">
        <v>79.176820000000006</v>
      </c>
      <c r="FE885" s="38">
        <v>77.561800000000005</v>
      </c>
      <c r="FF885" s="38">
        <v>76.044079999999994</v>
      </c>
      <c r="FG885" s="38">
        <v>74.862639999999999</v>
      </c>
      <c r="FH885" s="38">
        <v>74.309579999999997</v>
      </c>
      <c r="FI885" s="38">
        <v>76.194630000000004</v>
      </c>
      <c r="FJ885" s="38">
        <v>80.232929999999996</v>
      </c>
      <c r="FK885" s="38">
        <v>84.603470000000002</v>
      </c>
      <c r="FL885" s="38">
        <v>88.834860000000006</v>
      </c>
      <c r="FM885" s="38">
        <v>92.63561</v>
      </c>
      <c r="FN885" s="38">
        <v>95.705669999999998</v>
      </c>
      <c r="FO885" s="38">
        <v>98.282150000000001</v>
      </c>
      <c r="FP885" s="38">
        <v>100.295</v>
      </c>
      <c r="FQ885" s="38">
        <v>101.72110000000001</v>
      </c>
      <c r="FR885" s="38">
        <v>102.3349</v>
      </c>
      <c r="FS885" s="38">
        <v>101.8877</v>
      </c>
      <c r="FT885" s="38">
        <v>100.49209999999999</v>
      </c>
      <c r="FU885" s="38">
        <v>97.596119999999999</v>
      </c>
      <c r="FV885" s="38">
        <v>94.06541</v>
      </c>
      <c r="FW885">
        <v>90.994439999999997</v>
      </c>
      <c r="FX885">
        <v>88.416020000000003</v>
      </c>
      <c r="FY885">
        <v>85.574860000000001</v>
      </c>
      <c r="FZ885">
        <v>0.96350440000000004</v>
      </c>
      <c r="GA885">
        <v>7.7325739999999996</v>
      </c>
      <c r="GB885">
        <v>1</v>
      </c>
    </row>
    <row r="886" spans="1:184" x14ac:dyDescent="0.3">
      <c r="A886" t="s">
        <v>280</v>
      </c>
      <c r="B886" t="s">
        <v>1</v>
      </c>
      <c r="C886" t="s">
        <v>1</v>
      </c>
      <c r="D886" t="s">
        <v>1</v>
      </c>
      <c r="E886" t="s">
        <v>1</v>
      </c>
      <c r="F886" t="s">
        <v>1</v>
      </c>
      <c r="G886" t="s">
        <v>1</v>
      </c>
      <c r="H886" s="40" t="s">
        <v>1</v>
      </c>
      <c r="I886" s="18" t="s">
        <v>1</v>
      </c>
      <c r="J886" s="38" t="s">
        <v>223</v>
      </c>
      <c r="K886" s="18">
        <v>44722</v>
      </c>
      <c r="L886" s="38">
        <v>703</v>
      </c>
      <c r="M886" s="38">
        <v>703</v>
      </c>
      <c r="N886" s="38">
        <v>278.78899999999999</v>
      </c>
      <c r="O886" s="38">
        <v>275.15519999999998</v>
      </c>
      <c r="P886" s="38">
        <v>271.19069999999999</v>
      </c>
      <c r="Q886" s="38">
        <v>268.34660000000002</v>
      </c>
      <c r="R886" s="38">
        <v>272.53269999999998</v>
      </c>
      <c r="S886" s="38">
        <v>278.94690000000003</v>
      </c>
      <c r="T886" s="38">
        <v>291.09480000000002</v>
      </c>
      <c r="U886" s="38">
        <v>304.85610000000003</v>
      </c>
      <c r="V886" s="38">
        <v>316.54969999999997</v>
      </c>
      <c r="W886" s="38">
        <v>323.0496</v>
      </c>
      <c r="X886" s="38">
        <v>329.50360000000001</v>
      </c>
      <c r="Y886" s="38">
        <v>333.4563</v>
      </c>
      <c r="Z886" s="38">
        <v>333.77420000000001</v>
      </c>
      <c r="AA886" s="38">
        <v>336.99189999999999</v>
      </c>
      <c r="AB886" s="38">
        <v>335.56880000000001</v>
      </c>
      <c r="AC886" s="38">
        <v>330.3827</v>
      </c>
      <c r="AD886" s="38">
        <v>325.42349999999999</v>
      </c>
      <c r="AE886" s="38">
        <v>319.10250000000002</v>
      </c>
      <c r="AF886" s="38">
        <v>310.09899999999999</v>
      </c>
      <c r="AG886" s="38">
        <v>306.42660000000001</v>
      </c>
      <c r="AH886" s="38">
        <v>303.82799999999997</v>
      </c>
      <c r="AI886" s="38">
        <v>299.09160000000003</v>
      </c>
      <c r="AJ886" s="38">
        <v>288.96159999999998</v>
      </c>
      <c r="AK886" s="38">
        <v>280.67110000000002</v>
      </c>
      <c r="AL886" s="38">
        <v>-2.3813849999999999</v>
      </c>
      <c r="AM886" s="38">
        <v>-1.946866</v>
      </c>
      <c r="AN886" s="38">
        <v>0.62415419999999999</v>
      </c>
      <c r="AO886" s="38">
        <v>-0.4048853</v>
      </c>
      <c r="AP886" s="38">
        <v>-2.5630300000000002E-2</v>
      </c>
      <c r="AQ886" s="38">
        <v>-1.5123150000000001</v>
      </c>
      <c r="AR886" s="38">
        <v>-2.4509270000000001</v>
      </c>
      <c r="AS886" s="38">
        <v>-2.159599</v>
      </c>
      <c r="AT886" s="38">
        <v>-0.9218729</v>
      </c>
      <c r="AU886" s="38">
        <v>-1.840616</v>
      </c>
      <c r="AV886" s="38">
        <v>-2.9789919999999999</v>
      </c>
      <c r="AW886" s="38">
        <v>-2.6582439999999998</v>
      </c>
      <c r="AX886" s="38">
        <v>-2.6703760000000001</v>
      </c>
      <c r="AY886" s="38">
        <v>0.90375539999999999</v>
      </c>
      <c r="AZ886" s="38">
        <v>1.7568280000000001</v>
      </c>
      <c r="BA886" s="38">
        <v>1.2375929999999999</v>
      </c>
      <c r="BB886" s="38">
        <v>1.525245</v>
      </c>
      <c r="BC886" s="38">
        <v>3.4066399999999999</v>
      </c>
      <c r="BD886" s="38">
        <v>1.440215</v>
      </c>
      <c r="BE886" s="38">
        <v>4.143338</v>
      </c>
      <c r="BF886" s="38">
        <v>3.3972039999999999</v>
      </c>
      <c r="BG886" s="38">
        <v>2.1999680000000001</v>
      </c>
      <c r="BH886" s="38">
        <v>-0.82721999999999996</v>
      </c>
      <c r="BI886" s="38">
        <v>-1.7413190000000001</v>
      </c>
      <c r="BJ886" s="38">
        <v>-1.6210039999999999</v>
      </c>
      <c r="BK886" s="38">
        <v>-1.285957</v>
      </c>
      <c r="BL886" s="38">
        <v>1.1350420000000001</v>
      </c>
      <c r="BM886" s="38">
        <v>7.7992500000000006E-2</v>
      </c>
      <c r="BN886" s="38">
        <v>0.44548500000000002</v>
      </c>
      <c r="BO886" s="38">
        <v>-1.0317890000000001</v>
      </c>
      <c r="BP886" s="38">
        <v>-1.739131</v>
      </c>
      <c r="BQ886" s="38">
        <v>-1.480548</v>
      </c>
      <c r="BR886" s="38">
        <v>-0.25863960000000003</v>
      </c>
      <c r="BS886" s="38">
        <v>-1.1919489999999999</v>
      </c>
      <c r="BT886" s="38">
        <v>-2.3783249999999998</v>
      </c>
      <c r="BU886" s="38">
        <v>-2.1645509999999999</v>
      </c>
      <c r="BV886" s="38">
        <v>-2.2803749999999998</v>
      </c>
      <c r="BW886" s="38">
        <v>1.367767</v>
      </c>
      <c r="BX886" s="38">
        <v>2.3476430000000001</v>
      </c>
      <c r="BY886" s="38">
        <v>1.907448</v>
      </c>
      <c r="BZ886" s="38">
        <v>2.336694</v>
      </c>
      <c r="CA886" s="38">
        <v>4.2644900000000003</v>
      </c>
      <c r="CB886" s="38">
        <v>2.3788</v>
      </c>
      <c r="CC886" s="38">
        <v>5.1091620000000004</v>
      </c>
      <c r="CD886" s="38">
        <v>4.419511</v>
      </c>
      <c r="CE886" s="38">
        <v>3.2520280000000001</v>
      </c>
      <c r="CF886" s="38">
        <v>0.23935600000000001</v>
      </c>
      <c r="CG886" s="38">
        <v>-0.67679630000000002</v>
      </c>
      <c r="CH886" s="38">
        <v>-1.0943659999999999</v>
      </c>
      <c r="CI886" s="38">
        <v>-0.82821319999999998</v>
      </c>
      <c r="CJ886" s="38">
        <v>1.488882</v>
      </c>
      <c r="CK886" s="38">
        <v>0.41243220000000003</v>
      </c>
      <c r="CL886" s="38">
        <v>0.77177790000000002</v>
      </c>
      <c r="CM886" s="38">
        <v>-0.69897750000000003</v>
      </c>
      <c r="CN886" s="38">
        <v>-1.246143</v>
      </c>
      <c r="CO886" s="38">
        <v>-1.01024</v>
      </c>
      <c r="CP886" s="38">
        <v>0.2007138</v>
      </c>
      <c r="CQ886" s="38">
        <v>-0.74268369999999995</v>
      </c>
      <c r="CR886" s="38">
        <v>-1.962304</v>
      </c>
      <c r="CS886" s="38">
        <v>-1.8226199999999999</v>
      </c>
      <c r="CT886" s="38">
        <v>-2.0102609999999999</v>
      </c>
      <c r="CU886" s="38">
        <v>1.689141</v>
      </c>
      <c r="CV886" s="38">
        <v>2.7568389999999998</v>
      </c>
      <c r="CW886" s="38">
        <v>2.3713869999999999</v>
      </c>
      <c r="CX886" s="38">
        <v>2.898701</v>
      </c>
      <c r="CY886" s="38">
        <v>4.8586340000000003</v>
      </c>
      <c r="CZ886" s="38">
        <v>3.0288620000000002</v>
      </c>
      <c r="DA886" s="38">
        <v>5.7780899999999997</v>
      </c>
      <c r="DB886" s="38">
        <v>5.1275570000000004</v>
      </c>
      <c r="DC886" s="38">
        <v>3.9806819999999998</v>
      </c>
      <c r="DD886" s="38">
        <v>0.97806329999999997</v>
      </c>
      <c r="DE886" s="38">
        <v>6.0489000000000001E-2</v>
      </c>
      <c r="DF886" s="38">
        <v>-0.56772840000000002</v>
      </c>
      <c r="DG886" s="38">
        <v>-0.37046960000000001</v>
      </c>
      <c r="DH886" s="38">
        <v>1.842722</v>
      </c>
      <c r="DI886" s="38">
        <v>0.74687190000000003</v>
      </c>
      <c r="DJ886" s="38">
        <v>1.098071</v>
      </c>
      <c r="DK886" s="38">
        <v>-0.3661664</v>
      </c>
      <c r="DL886" s="38">
        <v>-0.75315469999999995</v>
      </c>
      <c r="DM886" s="38">
        <v>-0.5399311</v>
      </c>
      <c r="DN886" s="38">
        <v>0.66006710000000002</v>
      </c>
      <c r="DO886" s="38">
        <v>-0.29341869999999998</v>
      </c>
      <c r="DP886" s="38">
        <v>-1.546284</v>
      </c>
      <c r="DQ886" s="38">
        <v>-1.4806889999999999</v>
      </c>
      <c r="DR886" s="38">
        <v>-1.7401470000000001</v>
      </c>
      <c r="DS886" s="38">
        <v>2.0105140000000001</v>
      </c>
      <c r="DT886" s="38">
        <v>3.1660349999999999</v>
      </c>
      <c r="DU886" s="38">
        <v>2.8353269999999999</v>
      </c>
      <c r="DV886" s="38">
        <v>3.4607079999999999</v>
      </c>
      <c r="DW886" s="38">
        <v>5.4527789999999996</v>
      </c>
      <c r="DX886" s="38">
        <v>3.6789230000000002</v>
      </c>
      <c r="DY886" s="38">
        <v>6.4470169999999998</v>
      </c>
      <c r="DZ886" s="38">
        <v>5.8356029999999999</v>
      </c>
      <c r="EA886" s="38">
        <v>4.7093350000000003</v>
      </c>
      <c r="EB886" s="38">
        <v>1.716771</v>
      </c>
      <c r="EC886" s="38">
        <v>0.79777430000000005</v>
      </c>
      <c r="ED886" s="38">
        <v>0.19265260000000001</v>
      </c>
      <c r="EE886" s="38">
        <v>0.29043940000000001</v>
      </c>
      <c r="EF886" s="38">
        <v>2.3536100000000002</v>
      </c>
      <c r="EG886" s="38">
        <v>1.2297499999999999</v>
      </c>
      <c r="EH886" s="38">
        <v>1.569186</v>
      </c>
      <c r="EI886" s="38">
        <v>0.11436010000000001</v>
      </c>
      <c r="EJ886" s="38">
        <v>-4.1358300000000001E-2</v>
      </c>
      <c r="EK886" s="38">
        <v>0.13911979999999999</v>
      </c>
      <c r="EL886" s="38">
        <v>1.3232999999999999</v>
      </c>
      <c r="EM886" s="38">
        <v>0.35524860000000003</v>
      </c>
      <c r="EN886" s="38">
        <v>-0.94561620000000002</v>
      </c>
      <c r="EO886" s="38">
        <v>-0.98699559999999997</v>
      </c>
      <c r="EP886" s="38">
        <v>-1.3501460000000001</v>
      </c>
      <c r="EQ886" s="38">
        <v>2.474526</v>
      </c>
      <c r="ER886" s="38">
        <v>3.75685</v>
      </c>
      <c r="ES886" s="38">
        <v>3.505182</v>
      </c>
      <c r="ET886" s="38">
        <v>4.272157</v>
      </c>
      <c r="EU886" s="38">
        <v>6.3106280000000003</v>
      </c>
      <c r="EV886" s="38">
        <v>4.6175079999999999</v>
      </c>
      <c r="EW886" s="38">
        <v>7.4128410000000002</v>
      </c>
      <c r="EX886" s="38">
        <v>6.8579090000000003</v>
      </c>
      <c r="EY886" s="38">
        <v>5.7613960000000004</v>
      </c>
      <c r="EZ886" s="38">
        <v>2.783347</v>
      </c>
      <c r="FA886" s="38">
        <v>1.8622970000000001</v>
      </c>
      <c r="FB886" s="38">
        <v>78.702680000000001</v>
      </c>
      <c r="FC886" s="38">
        <v>77.318899999999999</v>
      </c>
      <c r="FD886" s="38">
        <v>74.954939999999993</v>
      </c>
      <c r="FE886" s="38">
        <v>73.136309999999995</v>
      </c>
      <c r="FF886" s="38">
        <v>71.965119999999999</v>
      </c>
      <c r="FG886" s="38">
        <v>71.406189999999995</v>
      </c>
      <c r="FH886" s="38">
        <v>72.144469999999998</v>
      </c>
      <c r="FI886" s="38">
        <v>75.917869999999994</v>
      </c>
      <c r="FJ886" s="38">
        <v>80.497500000000002</v>
      </c>
      <c r="FK886" s="38">
        <v>83.960229999999996</v>
      </c>
      <c r="FL886" s="38">
        <v>87.296189999999996</v>
      </c>
      <c r="FM886" s="38">
        <v>90.561970000000002</v>
      </c>
      <c r="FN886" s="38">
        <v>93.153720000000007</v>
      </c>
      <c r="FO886" s="38">
        <v>95.328010000000006</v>
      </c>
      <c r="FP886" s="38">
        <v>96.552629999999994</v>
      </c>
      <c r="FQ886" s="38">
        <v>97.677859999999995</v>
      </c>
      <c r="FR886" s="38">
        <v>97.946659999999994</v>
      </c>
      <c r="FS886" s="38">
        <v>97.634699999999995</v>
      </c>
      <c r="FT886" s="38">
        <v>96.454329999999999</v>
      </c>
      <c r="FU886" s="38">
        <v>94.607600000000005</v>
      </c>
      <c r="FV886" s="38">
        <v>91.748069999999998</v>
      </c>
      <c r="FW886">
        <v>89.133120000000005</v>
      </c>
      <c r="FX886">
        <v>86.289860000000004</v>
      </c>
      <c r="FY886">
        <v>83.625950000000003</v>
      </c>
      <c r="FZ886">
        <v>0.99367830000000001</v>
      </c>
      <c r="GA886">
        <v>7.5148840000000003</v>
      </c>
      <c r="GB886">
        <v>1</v>
      </c>
    </row>
    <row r="887" spans="1:184" x14ac:dyDescent="0.3">
      <c r="A887" t="s">
        <v>280</v>
      </c>
      <c r="B887" t="s">
        <v>1</v>
      </c>
      <c r="C887" t="s">
        <v>1</v>
      </c>
      <c r="D887" t="s">
        <v>1</v>
      </c>
      <c r="E887" t="s">
        <v>1</v>
      </c>
      <c r="F887" t="s">
        <v>1</v>
      </c>
      <c r="G887" t="s">
        <v>1</v>
      </c>
      <c r="H887" s="40" t="s">
        <v>1</v>
      </c>
      <c r="I887" s="18" t="s">
        <v>1</v>
      </c>
      <c r="J887" s="38" t="s">
        <v>223</v>
      </c>
      <c r="K887" s="18">
        <v>44739</v>
      </c>
      <c r="L887" s="38">
        <v>702</v>
      </c>
      <c r="M887" s="38">
        <v>702</v>
      </c>
      <c r="N887" s="38">
        <v>248.00790000000001</v>
      </c>
      <c r="O887" s="38">
        <v>246.00229999999999</v>
      </c>
      <c r="P887" s="38">
        <v>243.55289999999999</v>
      </c>
      <c r="Q887" s="38">
        <v>243.72200000000001</v>
      </c>
      <c r="R887" s="38">
        <v>250.29249999999999</v>
      </c>
      <c r="S887" s="38">
        <v>261.09219999999999</v>
      </c>
      <c r="T887" s="38">
        <v>278.97669999999999</v>
      </c>
      <c r="U887" s="38">
        <v>296.07490000000001</v>
      </c>
      <c r="V887" s="38">
        <v>308.5609</v>
      </c>
      <c r="W887" s="38">
        <v>315.25510000000003</v>
      </c>
      <c r="X887" s="38">
        <v>321.72430000000003</v>
      </c>
      <c r="Y887" s="38">
        <v>326.54520000000002</v>
      </c>
      <c r="Z887" s="38">
        <v>329.10329999999999</v>
      </c>
      <c r="AA887" s="38">
        <v>333.50380000000001</v>
      </c>
      <c r="AB887" s="38">
        <v>333.7946</v>
      </c>
      <c r="AC887" s="38">
        <v>331.54390000000001</v>
      </c>
      <c r="AD887" s="38">
        <v>326.78370000000001</v>
      </c>
      <c r="AE887" s="38">
        <v>321.23509999999999</v>
      </c>
      <c r="AF887" s="38">
        <v>314.42899999999997</v>
      </c>
      <c r="AG887" s="38">
        <v>311.50990000000002</v>
      </c>
      <c r="AH887" s="38">
        <v>307.63299999999998</v>
      </c>
      <c r="AI887" s="38">
        <v>303.1925</v>
      </c>
      <c r="AJ887" s="38">
        <v>294.43279999999999</v>
      </c>
      <c r="AK887" s="38">
        <v>285.9151</v>
      </c>
      <c r="AL887" s="38">
        <v>-1.5626709999999999</v>
      </c>
      <c r="AM887" s="38">
        <v>0.41057759999999999</v>
      </c>
      <c r="AN887" s="38">
        <v>0.63117599999999996</v>
      </c>
      <c r="AO887" s="38">
        <v>1.4452910000000001</v>
      </c>
      <c r="AP887" s="38">
        <v>-1.04053</v>
      </c>
      <c r="AQ887" s="38">
        <v>-2.4288430000000001</v>
      </c>
      <c r="AR887" s="38">
        <v>-0.3326655</v>
      </c>
      <c r="AS887" s="38">
        <v>-0.94564320000000002</v>
      </c>
      <c r="AT887" s="38">
        <v>-3.1247790000000002</v>
      </c>
      <c r="AU887" s="38">
        <v>-5.4966629999999999</v>
      </c>
      <c r="AV887" s="38">
        <v>-4.9271229999999999</v>
      </c>
      <c r="AW887" s="38">
        <v>-2.2077300000000002</v>
      </c>
      <c r="AX887" s="38">
        <v>-3.5046430000000002</v>
      </c>
      <c r="AY887" s="38">
        <v>-0.74513870000000004</v>
      </c>
      <c r="AZ887" s="38">
        <v>5.6953189999999996</v>
      </c>
      <c r="BA887" s="38">
        <v>6.0333769999999998</v>
      </c>
      <c r="BB887" s="38">
        <v>7.3725440000000004</v>
      </c>
      <c r="BC887" s="38">
        <v>6.536759</v>
      </c>
      <c r="BD887" s="38">
        <v>4.8050600000000001</v>
      </c>
      <c r="BE887" s="38">
        <v>4.0953030000000004</v>
      </c>
      <c r="BF887" s="38">
        <v>4.9205310000000004</v>
      </c>
      <c r="BG887" s="38">
        <v>3.3051140000000001</v>
      </c>
      <c r="BH887" s="38">
        <v>2.387305</v>
      </c>
      <c r="BI887" s="38">
        <v>2.3957820000000001</v>
      </c>
      <c r="BJ887" s="38">
        <v>-0.93325860000000005</v>
      </c>
      <c r="BK887" s="38">
        <v>1.011782</v>
      </c>
      <c r="BL887" s="38">
        <v>1.2018329999999999</v>
      </c>
      <c r="BM887" s="38">
        <v>1.931902</v>
      </c>
      <c r="BN887" s="38">
        <v>-0.58510209999999996</v>
      </c>
      <c r="BO887" s="38">
        <v>-1.91232</v>
      </c>
      <c r="BP887" s="38">
        <v>0.27882859999999998</v>
      </c>
      <c r="BQ887" s="38">
        <v>-0.239954</v>
      </c>
      <c r="BR887" s="38">
        <v>-2.4977079999999998</v>
      </c>
      <c r="BS887" s="38">
        <v>-4.8048669999999998</v>
      </c>
      <c r="BT887" s="38">
        <v>-4.3810690000000001</v>
      </c>
      <c r="BU887" s="38">
        <v>-1.752013</v>
      </c>
      <c r="BV887" s="38">
        <v>-3.1104509999999999</v>
      </c>
      <c r="BW887" s="38">
        <v>-0.3139689</v>
      </c>
      <c r="BX887" s="38">
        <v>6.2090709999999998</v>
      </c>
      <c r="BY887" s="38">
        <v>6.6781220000000001</v>
      </c>
      <c r="BZ887" s="38">
        <v>8.0820889999999999</v>
      </c>
      <c r="CA887" s="38">
        <v>7.3201299999999998</v>
      </c>
      <c r="CB887" s="38">
        <v>5.7777399999999997</v>
      </c>
      <c r="CC887" s="38">
        <v>5.121683</v>
      </c>
      <c r="CD887" s="38">
        <v>5.9002869999999996</v>
      </c>
      <c r="CE887" s="38">
        <v>4.2796060000000002</v>
      </c>
      <c r="CF887" s="38">
        <v>3.4057689999999998</v>
      </c>
      <c r="CG887" s="38">
        <v>3.4486659999999998</v>
      </c>
      <c r="CH887" s="38">
        <v>-0.49732969999999999</v>
      </c>
      <c r="CI887" s="38">
        <v>1.4281740000000001</v>
      </c>
      <c r="CJ887" s="38">
        <v>1.5970679999999999</v>
      </c>
      <c r="CK887" s="38">
        <v>2.2689270000000001</v>
      </c>
      <c r="CL887" s="38">
        <v>-0.26967439999999998</v>
      </c>
      <c r="CM887" s="38">
        <v>-1.554578</v>
      </c>
      <c r="CN887" s="38">
        <v>0.70234750000000001</v>
      </c>
      <c r="CO887" s="38">
        <v>0.2488042</v>
      </c>
      <c r="CP887" s="38">
        <v>-2.0634000000000001</v>
      </c>
      <c r="CQ887" s="38">
        <v>-4.3257320000000004</v>
      </c>
      <c r="CR887" s="38">
        <v>-4.0028740000000003</v>
      </c>
      <c r="CS887" s="38">
        <v>-1.4363859999999999</v>
      </c>
      <c r="CT887" s="38">
        <v>-2.8374350000000002</v>
      </c>
      <c r="CU887" s="38">
        <v>-1.5342E-2</v>
      </c>
      <c r="CV887" s="38">
        <v>6.5648939999999998</v>
      </c>
      <c r="CW887" s="38">
        <v>7.1246700000000001</v>
      </c>
      <c r="CX887" s="38">
        <v>8.573518</v>
      </c>
      <c r="CY887" s="38">
        <v>7.8626909999999999</v>
      </c>
      <c r="CZ887" s="38">
        <v>6.451416</v>
      </c>
      <c r="DA887" s="38">
        <v>5.8325500000000003</v>
      </c>
      <c r="DB887" s="38">
        <v>6.5788630000000001</v>
      </c>
      <c r="DC887" s="38">
        <v>4.9545360000000001</v>
      </c>
      <c r="DD887" s="38">
        <v>4.111154</v>
      </c>
      <c r="DE887" s="38">
        <v>4.1778890000000004</v>
      </c>
      <c r="DF887" s="38">
        <v>-6.1400900000000001E-2</v>
      </c>
      <c r="DG887" s="38">
        <v>1.8445659999999999</v>
      </c>
      <c r="DH887" s="38">
        <v>1.9923029999999999</v>
      </c>
      <c r="DI887" s="38">
        <v>2.6059519999999998</v>
      </c>
      <c r="DJ887" s="38">
        <v>4.57534E-2</v>
      </c>
      <c r="DK887" s="38">
        <v>-1.196836</v>
      </c>
      <c r="DL887" s="38">
        <v>1.125866</v>
      </c>
      <c r="DM887" s="38">
        <v>0.73756239999999995</v>
      </c>
      <c r="DN887" s="38">
        <v>-1.629092</v>
      </c>
      <c r="DO887" s="38">
        <v>-3.8465959999999999</v>
      </c>
      <c r="DP887" s="38">
        <v>-3.624679</v>
      </c>
      <c r="DQ887" s="38">
        <v>-1.1207579999999999</v>
      </c>
      <c r="DR887" s="38">
        <v>-2.564419</v>
      </c>
      <c r="DS887" s="38">
        <v>0.28328490000000001</v>
      </c>
      <c r="DT887" s="38">
        <v>6.9207169999999998</v>
      </c>
      <c r="DU887" s="38">
        <v>7.571218</v>
      </c>
      <c r="DV887" s="38">
        <v>9.0649460000000008</v>
      </c>
      <c r="DW887" s="38">
        <v>8.4052520000000008</v>
      </c>
      <c r="DX887" s="38">
        <v>7.1250920000000004</v>
      </c>
      <c r="DY887" s="38">
        <v>6.5434169999999998</v>
      </c>
      <c r="DZ887" s="38">
        <v>7.2574389999999998</v>
      </c>
      <c r="EA887" s="38">
        <v>5.6294659999999999</v>
      </c>
      <c r="EB887" s="38">
        <v>4.8165389999999997</v>
      </c>
      <c r="EC887" s="38">
        <v>4.9071129999999998</v>
      </c>
      <c r="ED887" s="38">
        <v>0.56801120000000005</v>
      </c>
      <c r="EE887" s="38">
        <v>2.44577</v>
      </c>
      <c r="EF887" s="38">
        <v>2.5629599999999999</v>
      </c>
      <c r="EG887" s="38">
        <v>3.0925630000000002</v>
      </c>
      <c r="EH887" s="38">
        <v>0.50118110000000005</v>
      </c>
      <c r="EI887" s="38">
        <v>-0.68031299999999995</v>
      </c>
      <c r="EJ887" s="38">
        <v>1.73736</v>
      </c>
      <c r="EK887" s="38">
        <v>1.443252</v>
      </c>
      <c r="EL887" s="38">
        <v>-1.0020210000000001</v>
      </c>
      <c r="EM887" s="38">
        <v>-3.154801</v>
      </c>
      <c r="EN887" s="38">
        <v>-3.0786250000000002</v>
      </c>
      <c r="EO887" s="38">
        <v>-0.66504169999999996</v>
      </c>
      <c r="EP887" s="38">
        <v>-2.1702270000000001</v>
      </c>
      <c r="EQ887" s="38">
        <v>0.71445479999999995</v>
      </c>
      <c r="ER887" s="38">
        <v>7.434469</v>
      </c>
      <c r="ES887" s="38">
        <v>8.2159610000000001</v>
      </c>
      <c r="ET887" s="38">
        <v>9.7744909999999994</v>
      </c>
      <c r="EU887" s="38">
        <v>9.1886220000000005</v>
      </c>
      <c r="EV887" s="38">
        <v>8.0977720000000009</v>
      </c>
      <c r="EW887" s="38">
        <v>7.5697970000000003</v>
      </c>
      <c r="EX887" s="38">
        <v>8.2371949999999998</v>
      </c>
      <c r="EY887" s="38">
        <v>6.6039589999999997</v>
      </c>
      <c r="EZ887" s="38">
        <v>5.8350030000000004</v>
      </c>
      <c r="FA887" s="38">
        <v>5.9599960000000003</v>
      </c>
      <c r="FB887" s="38">
        <v>77.940060000000003</v>
      </c>
      <c r="FC887" s="38">
        <v>76.183449999999993</v>
      </c>
      <c r="FD887" s="38">
        <v>74.210589999999996</v>
      </c>
      <c r="FE887" s="38">
        <v>72.409220000000005</v>
      </c>
      <c r="FF887" s="38">
        <v>71.297520000000006</v>
      </c>
      <c r="FG887" s="38">
        <v>69.939149999999998</v>
      </c>
      <c r="FH887" s="38">
        <v>70.088729999999998</v>
      </c>
      <c r="FI887" s="38">
        <v>73.145579999999995</v>
      </c>
      <c r="FJ887" s="38">
        <v>77.670969999999997</v>
      </c>
      <c r="FK887" s="38">
        <v>81.660480000000007</v>
      </c>
      <c r="FL887" s="38">
        <v>85.775859999999994</v>
      </c>
      <c r="FM887" s="38">
        <v>89.498570000000001</v>
      </c>
      <c r="FN887" s="38">
        <v>92.815560000000005</v>
      </c>
      <c r="FO887" s="38">
        <v>95.448580000000007</v>
      </c>
      <c r="FP887" s="38">
        <v>97.498059999999995</v>
      </c>
      <c r="FQ887" s="38">
        <v>98.918620000000004</v>
      </c>
      <c r="FR887" s="38">
        <v>99.073610000000002</v>
      </c>
      <c r="FS887" s="38">
        <v>98.763300000000001</v>
      </c>
      <c r="FT887" s="38">
        <v>97.599199999999996</v>
      </c>
      <c r="FU887" s="38">
        <v>95.077290000000005</v>
      </c>
      <c r="FV887" s="38">
        <v>90.922650000000004</v>
      </c>
      <c r="FW887">
        <v>87.456500000000005</v>
      </c>
      <c r="FX887">
        <v>84.52328</v>
      </c>
      <c r="FY887">
        <v>81.981229999999996</v>
      </c>
      <c r="FZ887">
        <v>0.85717339999999997</v>
      </c>
      <c r="GA887">
        <v>6.0327640000000002</v>
      </c>
      <c r="GB887">
        <v>1</v>
      </c>
    </row>
    <row r="888" spans="1:184" x14ac:dyDescent="0.3">
      <c r="A888" t="s">
        <v>280</v>
      </c>
      <c r="B888" t="s">
        <v>1</v>
      </c>
      <c r="C888" t="s">
        <v>1</v>
      </c>
      <c r="D888" t="s">
        <v>1</v>
      </c>
      <c r="E888" t="s">
        <v>1</v>
      </c>
      <c r="F888" t="s">
        <v>1</v>
      </c>
      <c r="G888" t="s">
        <v>1</v>
      </c>
      <c r="H888" s="40" t="s">
        <v>1</v>
      </c>
      <c r="I888" s="18" t="s">
        <v>1</v>
      </c>
      <c r="J888" s="38" t="s">
        <v>223</v>
      </c>
      <c r="K888" s="18">
        <v>44753</v>
      </c>
      <c r="L888" s="38">
        <v>704</v>
      </c>
      <c r="M888" s="38">
        <v>704</v>
      </c>
      <c r="N888" s="38">
        <v>239.15180000000001</v>
      </c>
      <c r="O888" s="38">
        <v>237.66630000000001</v>
      </c>
      <c r="P888" s="38">
        <v>235.5171</v>
      </c>
      <c r="Q888" s="38">
        <v>237.01609999999999</v>
      </c>
      <c r="R888" s="38">
        <v>243.9896</v>
      </c>
      <c r="S888" s="38">
        <v>253.90010000000001</v>
      </c>
      <c r="T888" s="38">
        <v>272.0641</v>
      </c>
      <c r="U888" s="38">
        <v>291.95940000000002</v>
      </c>
      <c r="V888" s="38">
        <v>304.96859999999998</v>
      </c>
      <c r="W888" s="38">
        <v>313.2441</v>
      </c>
      <c r="X888" s="38">
        <v>319.99369999999999</v>
      </c>
      <c r="Y888" s="38">
        <v>325.08429999999998</v>
      </c>
      <c r="Z888" s="38">
        <v>327.13330000000002</v>
      </c>
      <c r="AA888" s="38">
        <v>333.82319999999999</v>
      </c>
      <c r="AB888" s="38">
        <v>333.02080000000001</v>
      </c>
      <c r="AC888" s="38">
        <v>328.73239999999998</v>
      </c>
      <c r="AD888" s="38">
        <v>323.32850000000002</v>
      </c>
      <c r="AE888" s="38">
        <v>316.2586</v>
      </c>
      <c r="AF888" s="38">
        <v>308.52910000000003</v>
      </c>
      <c r="AG888" s="38">
        <v>305.3673</v>
      </c>
      <c r="AH888" s="38">
        <v>302.58690000000001</v>
      </c>
      <c r="AI888" s="38">
        <v>298.33730000000003</v>
      </c>
      <c r="AJ888" s="38">
        <v>291.06330000000003</v>
      </c>
      <c r="AK888" s="38">
        <v>282.45299999999997</v>
      </c>
      <c r="AL888" s="38">
        <v>-0.36394470000000001</v>
      </c>
      <c r="AM888" s="38">
        <v>0.56578379999999995</v>
      </c>
      <c r="AN888" s="38">
        <v>1.5528569999999999</v>
      </c>
      <c r="AO888" s="38">
        <v>0.47987619999999997</v>
      </c>
      <c r="AP888" s="38">
        <v>-1.122328</v>
      </c>
      <c r="AQ888" s="38">
        <v>-1.724051</v>
      </c>
      <c r="AR888" s="38">
        <v>-2.2741820000000001</v>
      </c>
      <c r="AS888" s="38">
        <v>-3.2555529999999999</v>
      </c>
      <c r="AT888" s="38">
        <v>-2.485376</v>
      </c>
      <c r="AU888" s="38">
        <v>-2.176485</v>
      </c>
      <c r="AV888" s="38">
        <v>-2.935435</v>
      </c>
      <c r="AW888" s="38">
        <v>-4.1293949999999997</v>
      </c>
      <c r="AX888" s="38">
        <v>-2.009633</v>
      </c>
      <c r="AY888" s="38">
        <v>2.0622660000000002</v>
      </c>
      <c r="AZ888" s="38">
        <v>2.0888089999999999</v>
      </c>
      <c r="BA888" s="38">
        <v>0.51799910000000005</v>
      </c>
      <c r="BB888" s="38">
        <v>2.2814619999999999</v>
      </c>
      <c r="BC888" s="38">
        <v>1.8723920000000001</v>
      </c>
      <c r="BD888" s="38">
        <v>0.39884370000000002</v>
      </c>
      <c r="BE888" s="38">
        <v>-1.768079</v>
      </c>
      <c r="BF888" s="38">
        <v>-2.7840060000000002</v>
      </c>
      <c r="BG888" s="38">
        <v>-2.9578929999999999</v>
      </c>
      <c r="BH888" s="38">
        <v>-2.0901610000000002</v>
      </c>
      <c r="BI888" s="38">
        <v>-3.1169750000000001</v>
      </c>
      <c r="BJ888" s="38">
        <v>0.30082370000000003</v>
      </c>
      <c r="BK888" s="38">
        <v>1.185648</v>
      </c>
      <c r="BL888" s="38">
        <v>2.1429230000000001</v>
      </c>
      <c r="BM888" s="38">
        <v>0.99774209999999997</v>
      </c>
      <c r="BN888" s="38">
        <v>-0.66871639999999999</v>
      </c>
      <c r="BO888" s="38">
        <v>-1.1666799999999999</v>
      </c>
      <c r="BP888" s="38">
        <v>-1.6238520000000001</v>
      </c>
      <c r="BQ888" s="38">
        <v>-2.5386959999999998</v>
      </c>
      <c r="BR888" s="38">
        <v>-1.8214140000000001</v>
      </c>
      <c r="BS888" s="38">
        <v>-1.449057</v>
      </c>
      <c r="BT888" s="38">
        <v>-2.374228</v>
      </c>
      <c r="BU888" s="38">
        <v>-3.6741540000000001</v>
      </c>
      <c r="BV888" s="38">
        <v>-1.6397390000000001</v>
      </c>
      <c r="BW888" s="38">
        <v>2.5333220000000001</v>
      </c>
      <c r="BX888" s="38">
        <v>2.6511659999999999</v>
      </c>
      <c r="BY888" s="38">
        <v>1.181675</v>
      </c>
      <c r="BZ888" s="38">
        <v>3.0521500000000001</v>
      </c>
      <c r="CA888" s="38">
        <v>2.7069450000000002</v>
      </c>
      <c r="CB888" s="38">
        <v>1.424523</v>
      </c>
      <c r="CC888" s="38">
        <v>-0.71245599999999998</v>
      </c>
      <c r="CD888" s="38">
        <v>-1.7975920000000001</v>
      </c>
      <c r="CE888" s="38">
        <v>-1.9783200000000001</v>
      </c>
      <c r="CF888" s="38">
        <v>-0.99521420000000005</v>
      </c>
      <c r="CG888" s="38">
        <v>-1.9821329999999999</v>
      </c>
      <c r="CH888" s="38">
        <v>0.76124020000000003</v>
      </c>
      <c r="CI888" s="38">
        <v>1.6149640000000001</v>
      </c>
      <c r="CJ888" s="38">
        <v>2.5516019999999999</v>
      </c>
      <c r="CK888" s="38">
        <v>1.356414</v>
      </c>
      <c r="CL888" s="38">
        <v>-0.35454659999999999</v>
      </c>
      <c r="CM888" s="38">
        <v>-0.78064670000000003</v>
      </c>
      <c r="CN888" s="38">
        <v>-1.1734359999999999</v>
      </c>
      <c r="CO888" s="38">
        <v>-2.0422030000000002</v>
      </c>
      <c r="CP888" s="38">
        <v>-1.361556</v>
      </c>
      <c r="CQ888" s="38">
        <v>-0.94524169999999996</v>
      </c>
      <c r="CR888" s="38">
        <v>-1.9855370000000001</v>
      </c>
      <c r="CS888" s="38">
        <v>-3.3588559999999998</v>
      </c>
      <c r="CT888" s="38">
        <v>-1.3835519999999999</v>
      </c>
      <c r="CU888" s="38">
        <v>2.859575</v>
      </c>
      <c r="CV888" s="38">
        <v>3.0406529999999998</v>
      </c>
      <c r="CW888" s="38">
        <v>1.641335</v>
      </c>
      <c r="CX888" s="38">
        <v>3.5859269999999999</v>
      </c>
      <c r="CY888" s="38">
        <v>3.2849539999999999</v>
      </c>
      <c r="CZ888" s="38">
        <v>2.1349049999999998</v>
      </c>
      <c r="DA888" s="38">
        <v>1.86651E-2</v>
      </c>
      <c r="DB888" s="38">
        <v>-1.114406</v>
      </c>
      <c r="DC888" s="38">
        <v>-1.299871</v>
      </c>
      <c r="DD888" s="38">
        <v>-0.2368575</v>
      </c>
      <c r="DE888" s="38">
        <v>-1.1961440000000001</v>
      </c>
      <c r="DF888" s="38">
        <v>1.221657</v>
      </c>
      <c r="DG888" s="38">
        <v>2.0442800000000001</v>
      </c>
      <c r="DH888" s="38">
        <v>2.96028</v>
      </c>
      <c r="DI888" s="38">
        <v>1.715087</v>
      </c>
      <c r="DJ888" s="38">
        <v>-4.0376799999999997E-2</v>
      </c>
      <c r="DK888" s="38">
        <v>-0.3946134</v>
      </c>
      <c r="DL888" s="38">
        <v>-0.72301899999999997</v>
      </c>
      <c r="DM888" s="38">
        <v>-1.5457110000000001</v>
      </c>
      <c r="DN888" s="38">
        <v>-0.90169750000000004</v>
      </c>
      <c r="DO888" s="38">
        <v>-0.44142700000000001</v>
      </c>
      <c r="DP888" s="38">
        <v>-1.596846</v>
      </c>
      <c r="DQ888" s="38">
        <v>-3.043558</v>
      </c>
      <c r="DR888" s="38">
        <v>-1.127365</v>
      </c>
      <c r="DS888" s="38">
        <v>3.1858270000000002</v>
      </c>
      <c r="DT888" s="38">
        <v>3.4301400000000002</v>
      </c>
      <c r="DU888" s="38">
        <v>2.1009959999999999</v>
      </c>
      <c r="DV888" s="38">
        <v>4.1197039999999996</v>
      </c>
      <c r="DW888" s="38">
        <v>3.8629630000000001</v>
      </c>
      <c r="DX888" s="38">
        <v>2.8452869999999999</v>
      </c>
      <c r="DY888" s="38">
        <v>0.74978619999999996</v>
      </c>
      <c r="DZ888" s="38">
        <v>-0.43121890000000002</v>
      </c>
      <c r="EA888" s="38">
        <v>-0.62142209999999998</v>
      </c>
      <c r="EB888" s="38">
        <v>0.5214993</v>
      </c>
      <c r="EC888" s="38">
        <v>-0.41015600000000002</v>
      </c>
      <c r="ED888" s="38">
        <v>1.886425</v>
      </c>
      <c r="EE888" s="38">
        <v>2.6641439999999998</v>
      </c>
      <c r="EF888" s="38">
        <v>3.5503469999999999</v>
      </c>
      <c r="EG888" s="38">
        <v>2.2329530000000002</v>
      </c>
      <c r="EH888" s="38">
        <v>0.4132344</v>
      </c>
      <c r="EI888" s="38">
        <v>0.1627575</v>
      </c>
      <c r="EJ888" s="38">
        <v>-7.2689000000000004E-2</v>
      </c>
      <c r="EK888" s="38">
        <v>-0.82885439999999999</v>
      </c>
      <c r="EL888" s="38">
        <v>-0.23773530000000001</v>
      </c>
      <c r="EM888" s="38">
        <v>0.28600150000000002</v>
      </c>
      <c r="EN888" s="38">
        <v>-1.035639</v>
      </c>
      <c r="EO888" s="38">
        <v>-2.588317</v>
      </c>
      <c r="EP888" s="38">
        <v>-0.75747189999999998</v>
      </c>
      <c r="EQ888" s="38">
        <v>3.6568839999999998</v>
      </c>
      <c r="ER888" s="38">
        <v>3.9924979999999999</v>
      </c>
      <c r="ES888" s="38">
        <v>2.764672</v>
      </c>
      <c r="ET888" s="38">
        <v>4.8903920000000003</v>
      </c>
      <c r="EU888" s="38">
        <v>4.6975160000000002</v>
      </c>
      <c r="EV888" s="38">
        <v>3.8709660000000001</v>
      </c>
      <c r="EW888" s="38">
        <v>1.805409</v>
      </c>
      <c r="EX888" s="38">
        <v>0.55519430000000003</v>
      </c>
      <c r="EY888" s="38">
        <v>0.35815049999999998</v>
      </c>
      <c r="EZ888" s="38">
        <v>1.616446</v>
      </c>
      <c r="FA888" s="38">
        <v>0.72468630000000001</v>
      </c>
      <c r="FB888" s="38">
        <v>78.686499999999995</v>
      </c>
      <c r="FC888" s="38">
        <v>77.373159999999999</v>
      </c>
      <c r="FD888" s="38">
        <v>76.348590000000002</v>
      </c>
      <c r="FE888" s="38">
        <v>74.998080000000002</v>
      </c>
      <c r="FF888" s="38">
        <v>72.835520000000002</v>
      </c>
      <c r="FG888" s="38">
        <v>72.086240000000004</v>
      </c>
      <c r="FH888" s="38">
        <v>71.732990000000001</v>
      </c>
      <c r="FI888" s="38">
        <v>74.466170000000005</v>
      </c>
      <c r="FJ888" s="38">
        <v>78.480519999999999</v>
      </c>
      <c r="FK888" s="38">
        <v>83.102469999999997</v>
      </c>
      <c r="FL888" s="38">
        <v>86.963909999999998</v>
      </c>
      <c r="FM888" s="38">
        <v>90.297070000000005</v>
      </c>
      <c r="FN888" s="38">
        <v>93.287319999999994</v>
      </c>
      <c r="FO888" s="38">
        <v>95.443079999999995</v>
      </c>
      <c r="FP888" s="38">
        <v>97.078800000000001</v>
      </c>
      <c r="FQ888" s="38">
        <v>98.740409999999997</v>
      </c>
      <c r="FR888" s="38">
        <v>99.404349999999994</v>
      </c>
      <c r="FS888" s="38">
        <v>98.926370000000006</v>
      </c>
      <c r="FT888" s="38">
        <v>97.965360000000004</v>
      </c>
      <c r="FU888" s="38">
        <v>95.674549999999996</v>
      </c>
      <c r="FV888" s="38">
        <v>92.228390000000005</v>
      </c>
      <c r="FW888">
        <v>88.851020000000005</v>
      </c>
      <c r="FX888">
        <v>86.389049999999997</v>
      </c>
      <c r="FY888">
        <v>83.323639999999997</v>
      </c>
      <c r="FZ888">
        <v>0.98743449999999999</v>
      </c>
      <c r="GA888">
        <v>7.5279119999999997</v>
      </c>
      <c r="GB888">
        <v>1</v>
      </c>
    </row>
    <row r="889" spans="1:184" x14ac:dyDescent="0.3">
      <c r="A889" t="s">
        <v>280</v>
      </c>
      <c r="B889" t="s">
        <v>1</v>
      </c>
      <c r="C889" t="s">
        <v>1</v>
      </c>
      <c r="D889" t="s">
        <v>1</v>
      </c>
      <c r="E889" t="s">
        <v>1</v>
      </c>
      <c r="F889" t="s">
        <v>1</v>
      </c>
      <c r="G889" t="s">
        <v>1</v>
      </c>
      <c r="H889" s="40" t="s">
        <v>1</v>
      </c>
      <c r="I889" s="18" t="s">
        <v>1</v>
      </c>
      <c r="J889" s="38" t="s">
        <v>223</v>
      </c>
      <c r="K889" s="18">
        <v>44760</v>
      </c>
      <c r="L889" s="38">
        <v>704</v>
      </c>
      <c r="M889" s="38">
        <v>704</v>
      </c>
      <c r="N889" s="38">
        <v>248.9999</v>
      </c>
      <c r="O889" s="38">
        <v>246.77119999999999</v>
      </c>
      <c r="P889" s="38">
        <v>243.36600000000001</v>
      </c>
      <c r="Q889" s="38">
        <v>244.26929999999999</v>
      </c>
      <c r="R889" s="38">
        <v>250.92339999999999</v>
      </c>
      <c r="S889" s="38">
        <v>261.21699999999998</v>
      </c>
      <c r="T889" s="38">
        <v>281.11559999999997</v>
      </c>
      <c r="U889" s="38">
        <v>300.87759999999997</v>
      </c>
      <c r="V889" s="38">
        <v>313.8329</v>
      </c>
      <c r="W889" s="38">
        <v>320.53590000000003</v>
      </c>
      <c r="X889" s="38">
        <v>327.01229999999998</v>
      </c>
      <c r="Y889" s="38">
        <v>331.83010000000002</v>
      </c>
      <c r="Z889" s="38">
        <v>333.59309999999999</v>
      </c>
      <c r="AA889" s="38">
        <v>339.05180000000001</v>
      </c>
      <c r="AB889" s="38">
        <v>338.79610000000002</v>
      </c>
      <c r="AC889" s="38">
        <v>334.65109999999999</v>
      </c>
      <c r="AD889" s="38">
        <v>328.83600000000001</v>
      </c>
      <c r="AE889" s="38">
        <v>321.5025</v>
      </c>
      <c r="AF889" s="38">
        <v>313.99689999999998</v>
      </c>
      <c r="AG889" s="38">
        <v>309.75760000000002</v>
      </c>
      <c r="AH889" s="38">
        <v>305.65679999999998</v>
      </c>
      <c r="AI889" s="38">
        <v>302.42500000000001</v>
      </c>
      <c r="AJ889" s="38">
        <v>294.72910000000002</v>
      </c>
      <c r="AK889" s="38">
        <v>285.76900000000001</v>
      </c>
      <c r="AL889" s="38">
        <v>-0.82497450000000005</v>
      </c>
      <c r="AM889" s="38">
        <v>0.55374210000000001</v>
      </c>
      <c r="AN889" s="38">
        <v>-1.585755</v>
      </c>
      <c r="AO889" s="38">
        <v>-0.33037060000000001</v>
      </c>
      <c r="AP889" s="38">
        <v>-3.2758449999999999</v>
      </c>
      <c r="AQ889" s="38">
        <v>-5.8058100000000001</v>
      </c>
      <c r="AR889" s="38">
        <v>-1.4091720000000001</v>
      </c>
      <c r="AS889" s="38">
        <v>-1.442191</v>
      </c>
      <c r="AT889" s="38">
        <v>0.79674020000000001</v>
      </c>
      <c r="AU889" s="38">
        <v>1.438123</v>
      </c>
      <c r="AV889" s="38">
        <v>-1.175033</v>
      </c>
      <c r="AW889" s="38">
        <v>-2.6286179999999999</v>
      </c>
      <c r="AX889" s="38">
        <v>-3.3502049999999999</v>
      </c>
      <c r="AY889" s="38">
        <v>-0.13901810000000001</v>
      </c>
      <c r="AZ889" s="38">
        <v>0.48440870000000003</v>
      </c>
      <c r="BA889" s="38">
        <v>-0.47685719999999998</v>
      </c>
      <c r="BB889" s="38">
        <v>0.64835480000000001</v>
      </c>
      <c r="BC889" s="38">
        <v>-0.1600116</v>
      </c>
      <c r="BD889" s="38">
        <v>-0.48870259999999999</v>
      </c>
      <c r="BE889" s="38">
        <v>-0.28312660000000001</v>
      </c>
      <c r="BF889" s="38">
        <v>-2.66533</v>
      </c>
      <c r="BG889" s="38">
        <v>-2.7415289999999999</v>
      </c>
      <c r="BH889" s="38">
        <v>-1.1225799999999999</v>
      </c>
      <c r="BI889" s="38">
        <v>-3.4100950000000001</v>
      </c>
      <c r="BJ889" s="38">
        <v>-0.16668330000000001</v>
      </c>
      <c r="BK889" s="38">
        <v>1.1826680000000001</v>
      </c>
      <c r="BL889" s="38">
        <v>-1.025655</v>
      </c>
      <c r="BM889" s="38">
        <v>0.1805503</v>
      </c>
      <c r="BN889" s="38">
        <v>-2.7947280000000001</v>
      </c>
      <c r="BO889" s="38">
        <v>-5.1900899999999996</v>
      </c>
      <c r="BP889" s="38">
        <v>-0.61694150000000003</v>
      </c>
      <c r="BQ889" s="38">
        <v>-0.65354129999999999</v>
      </c>
      <c r="BR889" s="38">
        <v>1.537434</v>
      </c>
      <c r="BS889" s="38">
        <v>2.2027359999999998</v>
      </c>
      <c r="BT889" s="38">
        <v>-0.62348479999999995</v>
      </c>
      <c r="BU889" s="38">
        <v>-2.1682009999999998</v>
      </c>
      <c r="BV889" s="38">
        <v>-2.947546</v>
      </c>
      <c r="BW889" s="38">
        <v>0.34817720000000002</v>
      </c>
      <c r="BX889" s="38">
        <v>1.0910010000000001</v>
      </c>
      <c r="BY889" s="38">
        <v>0.22292680000000001</v>
      </c>
      <c r="BZ889" s="38">
        <v>1.462548</v>
      </c>
      <c r="CA889" s="38">
        <v>0.75648749999999998</v>
      </c>
      <c r="CB889" s="38">
        <v>0.54017250000000006</v>
      </c>
      <c r="CC889" s="38">
        <v>0.78344040000000004</v>
      </c>
      <c r="CD889" s="38">
        <v>-1.7028319999999999</v>
      </c>
      <c r="CE889" s="38">
        <v>-1.7624550000000001</v>
      </c>
      <c r="CF889" s="38">
        <v>-7.3668200000000003E-2</v>
      </c>
      <c r="CG889" s="38">
        <v>-2.3163</v>
      </c>
      <c r="CH889" s="38">
        <v>0.28924709999999998</v>
      </c>
      <c r="CI889" s="38">
        <v>1.61826</v>
      </c>
      <c r="CJ889" s="38">
        <v>-0.63773179999999996</v>
      </c>
      <c r="CK889" s="38">
        <v>0.53441249999999996</v>
      </c>
      <c r="CL889" s="38">
        <v>-2.4615079999999998</v>
      </c>
      <c r="CM889" s="38">
        <v>-4.7636440000000002</v>
      </c>
      <c r="CN889" s="38">
        <v>-6.8245100000000003E-2</v>
      </c>
      <c r="CO889" s="38">
        <v>-0.107325</v>
      </c>
      <c r="CP889" s="38">
        <v>2.0504359999999999</v>
      </c>
      <c r="CQ889" s="38">
        <v>2.7323050000000002</v>
      </c>
      <c r="CR889" s="38">
        <v>-0.24148439999999999</v>
      </c>
      <c r="CS889" s="38">
        <v>-1.849318</v>
      </c>
      <c r="CT889" s="38">
        <v>-2.6686670000000001</v>
      </c>
      <c r="CU889" s="38">
        <v>0.68560710000000002</v>
      </c>
      <c r="CV889" s="38">
        <v>1.5111250000000001</v>
      </c>
      <c r="CW889" s="38">
        <v>0.70759510000000003</v>
      </c>
      <c r="CX889" s="38">
        <v>2.0264549999999999</v>
      </c>
      <c r="CY889" s="38">
        <v>1.3912519999999999</v>
      </c>
      <c r="CZ889" s="38">
        <v>1.2527680000000001</v>
      </c>
      <c r="DA889" s="38">
        <v>1.522141</v>
      </c>
      <c r="DB889" s="38">
        <v>-1.0362089999999999</v>
      </c>
      <c r="DC889" s="38">
        <v>-1.0843510000000001</v>
      </c>
      <c r="DD889" s="38">
        <v>0.65280499999999997</v>
      </c>
      <c r="DE889" s="38">
        <v>-1.55874</v>
      </c>
      <c r="DF889" s="38">
        <v>0.74517750000000005</v>
      </c>
      <c r="DG889" s="38">
        <v>2.0538509999999999</v>
      </c>
      <c r="DH889" s="38">
        <v>-0.24980830000000001</v>
      </c>
      <c r="DI889" s="38">
        <v>0.88827469999999997</v>
      </c>
      <c r="DJ889" s="38">
        <v>-2.128288</v>
      </c>
      <c r="DK889" s="38">
        <v>-4.3371979999999999</v>
      </c>
      <c r="DL889" s="38">
        <v>0.48045130000000003</v>
      </c>
      <c r="DM889" s="38">
        <v>0.43889139999999999</v>
      </c>
      <c r="DN889" s="38">
        <v>2.5634380000000001</v>
      </c>
      <c r="DO889" s="38">
        <v>3.2618740000000002</v>
      </c>
      <c r="DP889" s="38">
        <v>0.140516</v>
      </c>
      <c r="DQ889" s="38">
        <v>-1.530435</v>
      </c>
      <c r="DR889" s="38">
        <v>-2.3897870000000001</v>
      </c>
      <c r="DS889" s="38">
        <v>1.023037</v>
      </c>
      <c r="DT889" s="38">
        <v>1.931249</v>
      </c>
      <c r="DU889" s="38">
        <v>1.1922630000000001</v>
      </c>
      <c r="DV889" s="38">
        <v>2.590363</v>
      </c>
      <c r="DW889" s="38">
        <v>2.0260159999999998</v>
      </c>
      <c r="DX889" s="38">
        <v>1.9653640000000001</v>
      </c>
      <c r="DY889" s="38">
        <v>2.2608429999999999</v>
      </c>
      <c r="DZ889" s="38">
        <v>-0.36958629999999998</v>
      </c>
      <c r="EA889" s="38">
        <v>-0.40624739999999998</v>
      </c>
      <c r="EB889" s="38">
        <v>1.379278</v>
      </c>
      <c r="EC889" s="38">
        <v>-0.80118100000000003</v>
      </c>
      <c r="ED889" s="38">
        <v>1.4034690000000001</v>
      </c>
      <c r="EE889" s="38">
        <v>2.6827770000000002</v>
      </c>
      <c r="EF889" s="38">
        <v>0.3102916</v>
      </c>
      <c r="EG889" s="38">
        <v>1.3991960000000001</v>
      </c>
      <c r="EH889" s="38">
        <v>-1.6471709999999999</v>
      </c>
      <c r="EI889" s="38">
        <v>-3.7214770000000001</v>
      </c>
      <c r="EJ889" s="38">
        <v>1.2726820000000001</v>
      </c>
      <c r="EK889" s="38">
        <v>1.227541</v>
      </c>
      <c r="EL889" s="38">
        <v>3.3041309999999999</v>
      </c>
      <c r="EM889" s="38">
        <v>4.0264870000000004</v>
      </c>
      <c r="EN889" s="38">
        <v>0.69206389999999995</v>
      </c>
      <c r="EO889" s="38">
        <v>-1.0700179999999999</v>
      </c>
      <c r="EP889" s="38">
        <v>-1.987128</v>
      </c>
      <c r="EQ889" s="38">
        <v>1.510232</v>
      </c>
      <c r="ER889" s="38">
        <v>2.5378419999999999</v>
      </c>
      <c r="ES889" s="38">
        <v>1.892047</v>
      </c>
      <c r="ET889" s="38">
        <v>3.4045559999999999</v>
      </c>
      <c r="EU889" s="38">
        <v>2.9425150000000002</v>
      </c>
      <c r="EV889" s="38">
        <v>2.9942389999999999</v>
      </c>
      <c r="EW889" s="38">
        <v>3.32741</v>
      </c>
      <c r="EX889" s="38">
        <v>0.59291159999999998</v>
      </c>
      <c r="EY889" s="38">
        <v>0.57282670000000002</v>
      </c>
      <c r="EZ889" s="38">
        <v>2.4281899999999998</v>
      </c>
      <c r="FA889" s="38">
        <v>0.2926145</v>
      </c>
      <c r="FB889" s="38">
        <v>81.902259999999998</v>
      </c>
      <c r="FC889" s="38">
        <v>81.176140000000004</v>
      </c>
      <c r="FD889" s="38">
        <v>79.744500000000002</v>
      </c>
      <c r="FE889" s="38">
        <v>78.141040000000004</v>
      </c>
      <c r="FF889" s="38">
        <v>76.893799999999999</v>
      </c>
      <c r="FG889" s="38">
        <v>75.698359999999994</v>
      </c>
      <c r="FH889" s="38">
        <v>75.592150000000004</v>
      </c>
      <c r="FI889" s="38">
        <v>77.258780000000002</v>
      </c>
      <c r="FJ889" s="38">
        <v>79.328440000000001</v>
      </c>
      <c r="FK889" s="38">
        <v>82.993589999999998</v>
      </c>
      <c r="FL889" s="38">
        <v>87.500910000000005</v>
      </c>
      <c r="FM889" s="38">
        <v>91.826639999999998</v>
      </c>
      <c r="FN889" s="38">
        <v>92.807069999999996</v>
      </c>
      <c r="FO889" s="38">
        <v>95.023690000000002</v>
      </c>
      <c r="FP889" s="38">
        <v>97.350189999999998</v>
      </c>
      <c r="FQ889" s="38">
        <v>98.196169999999995</v>
      </c>
      <c r="FR889" s="38">
        <v>98.241510000000005</v>
      </c>
      <c r="FS889" s="38">
        <v>97.388499999999993</v>
      </c>
      <c r="FT889" s="38">
        <v>95.958860000000001</v>
      </c>
      <c r="FU889" s="38">
        <v>93.020650000000003</v>
      </c>
      <c r="FV889" s="38">
        <v>89.826189999999997</v>
      </c>
      <c r="FW889">
        <v>87.50497</v>
      </c>
      <c r="FX889">
        <v>84.873990000000006</v>
      </c>
      <c r="FY889">
        <v>81.798029999999997</v>
      </c>
      <c r="FZ889">
        <v>1.047965</v>
      </c>
      <c r="GA889">
        <v>7.563434</v>
      </c>
      <c r="GB889">
        <v>1</v>
      </c>
    </row>
    <row r="890" spans="1:184" x14ac:dyDescent="0.3">
      <c r="A890" t="s">
        <v>280</v>
      </c>
      <c r="B890" t="s">
        <v>1</v>
      </c>
      <c r="C890" t="s">
        <v>1</v>
      </c>
      <c r="D890" t="s">
        <v>1</v>
      </c>
      <c r="E890" t="s">
        <v>1</v>
      </c>
      <c r="F890" t="s">
        <v>1</v>
      </c>
      <c r="G890" t="s">
        <v>1</v>
      </c>
      <c r="H890" s="40" t="s">
        <v>1</v>
      </c>
      <c r="I890" s="18" t="s">
        <v>1</v>
      </c>
      <c r="J890" s="38" t="s">
        <v>223</v>
      </c>
      <c r="K890" s="18">
        <v>44763</v>
      </c>
      <c r="L890" s="38">
        <v>704</v>
      </c>
      <c r="M890" s="38">
        <v>704</v>
      </c>
      <c r="N890" s="38">
        <v>273.9529</v>
      </c>
      <c r="O890" s="38">
        <v>269.77420000000001</v>
      </c>
      <c r="P890" s="38">
        <v>266.23450000000003</v>
      </c>
      <c r="Q890" s="38">
        <v>265.19510000000002</v>
      </c>
      <c r="R890" s="38">
        <v>268.98399999999998</v>
      </c>
      <c r="S890" s="38">
        <v>276.44779999999997</v>
      </c>
      <c r="T890" s="38">
        <v>287.8723</v>
      </c>
      <c r="U890" s="38">
        <v>298.8938</v>
      </c>
      <c r="V890" s="38">
        <v>307.66030000000001</v>
      </c>
      <c r="W890" s="38">
        <v>314.21890000000002</v>
      </c>
      <c r="X890" s="38">
        <v>318.88479999999998</v>
      </c>
      <c r="Y890" s="38">
        <v>322.29509999999999</v>
      </c>
      <c r="Z890" s="38">
        <v>323.87520000000001</v>
      </c>
      <c r="AA890" s="38">
        <v>329.36219999999997</v>
      </c>
      <c r="AB890" s="38">
        <v>330.22379999999998</v>
      </c>
      <c r="AC890" s="38">
        <v>324.24590000000001</v>
      </c>
      <c r="AD890" s="38">
        <v>320.46230000000003</v>
      </c>
      <c r="AE890" s="38">
        <v>315.32650000000001</v>
      </c>
      <c r="AF890" s="38">
        <v>309.51089999999999</v>
      </c>
      <c r="AG890" s="38">
        <v>306.94</v>
      </c>
      <c r="AH890" s="38">
        <v>303.91669999999999</v>
      </c>
      <c r="AI890" s="38">
        <v>300.11959999999999</v>
      </c>
      <c r="AJ890" s="38">
        <v>291.83550000000002</v>
      </c>
      <c r="AK890" s="38">
        <v>282.57979999999998</v>
      </c>
      <c r="AL890" s="38">
        <v>0.57870339999999998</v>
      </c>
      <c r="AM890" s="38">
        <v>-2.4616129999999998</v>
      </c>
      <c r="AN890" s="38">
        <v>-4.1806910000000004</v>
      </c>
      <c r="AO890" s="38">
        <v>-3.8412229999999998</v>
      </c>
      <c r="AP890" s="38">
        <v>-1.6849799999999999</v>
      </c>
      <c r="AQ890" s="38">
        <v>-2.5575929999999998</v>
      </c>
      <c r="AR890" s="38">
        <v>0.24965580000000001</v>
      </c>
      <c r="AS890" s="38">
        <v>-0.79056289999999996</v>
      </c>
      <c r="AT890" s="38">
        <v>1.644968</v>
      </c>
      <c r="AU890" s="38">
        <v>-0.2275046</v>
      </c>
      <c r="AV890" s="38">
        <v>-0.52886149999999998</v>
      </c>
      <c r="AW890" s="38">
        <v>-3.2273079999999998</v>
      </c>
      <c r="AX890" s="38">
        <v>-3.6086100000000001</v>
      </c>
      <c r="AY890" s="38">
        <v>-0.85392089999999998</v>
      </c>
      <c r="AZ890" s="38">
        <v>2.638417</v>
      </c>
      <c r="BA890" s="38">
        <v>6.7652479999999997</v>
      </c>
      <c r="BB890" s="38">
        <v>6.0008530000000002</v>
      </c>
      <c r="BC890" s="38">
        <v>5.223052</v>
      </c>
      <c r="BD890" s="38">
        <v>4.2813790000000003</v>
      </c>
      <c r="BE890" s="38">
        <v>5.5267900000000001</v>
      </c>
      <c r="BF890" s="38">
        <v>6.5494450000000004</v>
      </c>
      <c r="BG890" s="38">
        <v>0.75896439999999998</v>
      </c>
      <c r="BH890" s="38">
        <v>0.6729733</v>
      </c>
      <c r="BI890" s="38">
        <v>-3.6646580000000002</v>
      </c>
      <c r="BJ890" s="38">
        <v>1.249441</v>
      </c>
      <c r="BK890" s="38">
        <v>-1.8636760000000001</v>
      </c>
      <c r="BL890" s="38">
        <v>-3.6791239999999998</v>
      </c>
      <c r="BM890" s="38">
        <v>-3.3623340000000002</v>
      </c>
      <c r="BN890" s="38">
        <v>-1.2793209999999999</v>
      </c>
      <c r="BO890" s="38">
        <v>-2.1001449999999999</v>
      </c>
      <c r="BP890" s="38">
        <v>0.76572079999999998</v>
      </c>
      <c r="BQ890" s="38">
        <v>-0.21395639999999999</v>
      </c>
      <c r="BR890" s="38">
        <v>2.208907</v>
      </c>
      <c r="BS890" s="38">
        <v>0.41696240000000001</v>
      </c>
      <c r="BT890" s="38">
        <v>5.3240500000000003E-2</v>
      </c>
      <c r="BU890" s="38">
        <v>-2.811204</v>
      </c>
      <c r="BV890" s="38">
        <v>-3.262041</v>
      </c>
      <c r="BW890" s="38">
        <v>-0.45457799999999998</v>
      </c>
      <c r="BX890" s="38">
        <v>3.1018300000000001</v>
      </c>
      <c r="BY890" s="38">
        <v>7.3902029999999996</v>
      </c>
      <c r="BZ890" s="38">
        <v>6.6278499999999996</v>
      </c>
      <c r="CA890" s="38">
        <v>5.9343789999999998</v>
      </c>
      <c r="CB890" s="38">
        <v>5.0932320000000004</v>
      </c>
      <c r="CC890" s="38">
        <v>6.3636059999999999</v>
      </c>
      <c r="CD890" s="38">
        <v>7.3788130000000001</v>
      </c>
      <c r="CE890" s="38">
        <v>1.559903</v>
      </c>
      <c r="CF890" s="38">
        <v>1.50031</v>
      </c>
      <c r="CG890" s="38">
        <v>-2.7827220000000001</v>
      </c>
      <c r="CH890" s="38">
        <v>1.713992</v>
      </c>
      <c r="CI890" s="38">
        <v>-1.449546</v>
      </c>
      <c r="CJ890" s="38">
        <v>-3.3317410000000001</v>
      </c>
      <c r="CK890" s="38">
        <v>-3.0306579999999999</v>
      </c>
      <c r="CL890" s="38">
        <v>-0.998363</v>
      </c>
      <c r="CM890" s="38">
        <v>-1.783318</v>
      </c>
      <c r="CN890" s="38">
        <v>1.123146</v>
      </c>
      <c r="CO890" s="38">
        <v>0.18539949999999999</v>
      </c>
      <c r="CP890" s="38">
        <v>2.5994890000000002</v>
      </c>
      <c r="CQ890" s="38">
        <v>0.86331829999999998</v>
      </c>
      <c r="CR890" s="38">
        <v>0.45640259999999999</v>
      </c>
      <c r="CS890" s="38">
        <v>-2.523012</v>
      </c>
      <c r="CT890" s="38">
        <v>-3.0220090000000002</v>
      </c>
      <c r="CU890" s="38">
        <v>-0.17799429999999999</v>
      </c>
      <c r="CV890" s="38">
        <v>3.4227880000000002</v>
      </c>
      <c r="CW890" s="38">
        <v>7.8230449999999996</v>
      </c>
      <c r="CX890" s="38">
        <v>7.062106</v>
      </c>
      <c r="CY890" s="38">
        <v>6.4270420000000001</v>
      </c>
      <c r="CZ890" s="38">
        <v>5.6555179999999998</v>
      </c>
      <c r="DA890" s="38">
        <v>6.9431820000000002</v>
      </c>
      <c r="DB890" s="38">
        <v>7.9532299999999996</v>
      </c>
      <c r="DC890" s="38">
        <v>2.1146310000000001</v>
      </c>
      <c r="DD890" s="38">
        <v>2.073321</v>
      </c>
      <c r="DE890" s="38">
        <v>-2.1718959999999998</v>
      </c>
      <c r="DF890" s="38">
        <v>2.1785429999999999</v>
      </c>
      <c r="DG890" s="38">
        <v>-1.0354159999999999</v>
      </c>
      <c r="DH890" s="38">
        <v>-2.9843570000000001</v>
      </c>
      <c r="DI890" s="38">
        <v>-2.6989809999999999</v>
      </c>
      <c r="DJ890" s="38">
        <v>-0.71740470000000001</v>
      </c>
      <c r="DK890" s="38">
        <v>-1.4664900000000001</v>
      </c>
      <c r="DL890" s="38">
        <v>1.4805710000000001</v>
      </c>
      <c r="DM890" s="38">
        <v>0.58475540000000004</v>
      </c>
      <c r="DN890" s="38">
        <v>2.9900720000000001</v>
      </c>
      <c r="DO890" s="38">
        <v>1.309674</v>
      </c>
      <c r="DP890" s="38">
        <v>0.85956469999999996</v>
      </c>
      <c r="DQ890" s="38">
        <v>-2.2348189999999999</v>
      </c>
      <c r="DR890" s="38">
        <v>-2.7819759999999998</v>
      </c>
      <c r="DS890" s="38">
        <v>9.8589399999999994E-2</v>
      </c>
      <c r="DT890" s="38">
        <v>3.7437469999999999</v>
      </c>
      <c r="DU890" s="38">
        <v>8.2558869999999995</v>
      </c>
      <c r="DV890" s="38">
        <v>7.4963620000000004</v>
      </c>
      <c r="DW890" s="38">
        <v>6.9197059999999997</v>
      </c>
      <c r="DX890" s="38">
        <v>6.2178040000000001</v>
      </c>
      <c r="DY890" s="38">
        <v>7.5227589999999998</v>
      </c>
      <c r="DZ890" s="38">
        <v>8.5276479999999992</v>
      </c>
      <c r="EA890" s="38">
        <v>2.6693579999999999</v>
      </c>
      <c r="EB890" s="38">
        <v>2.6463329999999998</v>
      </c>
      <c r="EC890" s="38">
        <v>-1.56107</v>
      </c>
      <c r="ED890" s="38">
        <v>2.849281</v>
      </c>
      <c r="EE890" s="38">
        <v>-0.43747839999999999</v>
      </c>
      <c r="EF890" s="38">
        <v>-2.4827900000000001</v>
      </c>
      <c r="EG890" s="38">
        <v>-2.2200929999999999</v>
      </c>
      <c r="EH890" s="38">
        <v>-0.31174560000000001</v>
      </c>
      <c r="EI890" s="38">
        <v>-1.009042</v>
      </c>
      <c r="EJ890" s="38">
        <v>1.9966360000000001</v>
      </c>
      <c r="EK890" s="38">
        <v>1.161362</v>
      </c>
      <c r="EL890" s="38">
        <v>3.554011</v>
      </c>
      <c r="EM890" s="38">
        <v>1.9541409999999999</v>
      </c>
      <c r="EN890" s="38">
        <v>1.441667</v>
      </c>
      <c r="EO890" s="38">
        <v>-1.8187150000000001</v>
      </c>
      <c r="EP890" s="38">
        <v>-2.4354079999999998</v>
      </c>
      <c r="EQ890" s="38">
        <v>0.4979324</v>
      </c>
      <c r="ER890" s="38">
        <v>4.2071589999999999</v>
      </c>
      <c r="ES890" s="38">
        <v>8.8808419999999995</v>
      </c>
      <c r="ET890" s="38">
        <v>8.1233590000000007</v>
      </c>
      <c r="EU890" s="38">
        <v>7.6310330000000004</v>
      </c>
      <c r="EV890" s="38">
        <v>7.0296570000000003</v>
      </c>
      <c r="EW890" s="38">
        <v>8.3595749999999995</v>
      </c>
      <c r="EX890" s="38">
        <v>9.3570159999999998</v>
      </c>
      <c r="EY890" s="38">
        <v>3.470297</v>
      </c>
      <c r="EZ890" s="38">
        <v>3.4736690000000001</v>
      </c>
      <c r="FA890" s="38">
        <v>-0.67913500000000004</v>
      </c>
      <c r="FB890" s="38">
        <v>78.681349999999995</v>
      </c>
      <c r="FC890" s="38">
        <v>76.560169999999999</v>
      </c>
      <c r="FD890" s="38">
        <v>74.834159999999997</v>
      </c>
      <c r="FE890" s="38">
        <v>73.397909999999996</v>
      </c>
      <c r="FF890" s="38">
        <v>72.044970000000006</v>
      </c>
      <c r="FG890" s="38">
        <v>70.455129999999997</v>
      </c>
      <c r="FH890" s="38">
        <v>69.971739999999997</v>
      </c>
      <c r="FI890" s="38">
        <v>72.984759999999994</v>
      </c>
      <c r="FJ890" s="38">
        <v>76.793539999999993</v>
      </c>
      <c r="FK890" s="38">
        <v>80.979900000000001</v>
      </c>
      <c r="FL890" s="38">
        <v>85.423869999999994</v>
      </c>
      <c r="FM890" s="38">
        <v>88.682850000000002</v>
      </c>
      <c r="FN890" s="38">
        <v>91.41601</v>
      </c>
      <c r="FO890" s="38">
        <v>93.391819999999996</v>
      </c>
      <c r="FP890" s="38">
        <v>94.42398</v>
      </c>
      <c r="FQ890" s="38">
        <v>95.084620000000001</v>
      </c>
      <c r="FR890" s="38">
        <v>97.826840000000004</v>
      </c>
      <c r="FS890" s="38">
        <v>97.400480000000002</v>
      </c>
      <c r="FT890" s="38">
        <v>96.032420000000002</v>
      </c>
      <c r="FU890" s="38">
        <v>93.188839999999999</v>
      </c>
      <c r="FV890" s="38">
        <v>89.485820000000004</v>
      </c>
      <c r="FW890">
        <v>86.241579999999999</v>
      </c>
      <c r="FX890">
        <v>83.354489999999998</v>
      </c>
      <c r="FY890">
        <v>80.002629999999996</v>
      </c>
      <c r="FZ890">
        <v>0.67172270000000001</v>
      </c>
      <c r="GA890">
        <v>4.1914509999999998</v>
      </c>
      <c r="GB890">
        <v>1</v>
      </c>
    </row>
    <row r="891" spans="1:184" x14ac:dyDescent="0.3">
      <c r="A891" t="s">
        <v>280</v>
      </c>
      <c r="B891" t="s">
        <v>1</v>
      </c>
      <c r="C891" t="s">
        <v>1</v>
      </c>
      <c r="D891" t="s">
        <v>1</v>
      </c>
      <c r="E891" t="s">
        <v>1</v>
      </c>
      <c r="F891" t="s">
        <v>1</v>
      </c>
      <c r="G891" t="s">
        <v>1</v>
      </c>
      <c r="H891" s="40" t="s">
        <v>1</v>
      </c>
      <c r="I891" s="18" t="s">
        <v>1</v>
      </c>
      <c r="J891" s="38" t="s">
        <v>223</v>
      </c>
      <c r="K891" s="18">
        <v>44789</v>
      </c>
      <c r="L891" s="38">
        <v>711</v>
      </c>
      <c r="M891" s="38">
        <v>711</v>
      </c>
      <c r="N891" s="38">
        <v>302.04899999999998</v>
      </c>
      <c r="O891" s="38">
        <v>297.53829999999999</v>
      </c>
      <c r="P891" s="38">
        <v>292.70929999999998</v>
      </c>
      <c r="Q891" s="38">
        <v>290.7715</v>
      </c>
      <c r="R891" s="38">
        <v>295.16289999999998</v>
      </c>
      <c r="S891" s="38">
        <v>304.35390000000001</v>
      </c>
      <c r="T891" s="38">
        <v>317.93450000000001</v>
      </c>
      <c r="U891" s="38">
        <v>332.56319999999999</v>
      </c>
      <c r="V891" s="38">
        <v>342.64569999999998</v>
      </c>
      <c r="W891" s="38">
        <v>351.9606</v>
      </c>
      <c r="X891" s="38">
        <v>361.85129999999998</v>
      </c>
      <c r="Y891" s="38">
        <v>368.2013</v>
      </c>
      <c r="Z891" s="38">
        <v>370.90469999999999</v>
      </c>
      <c r="AA891" s="38">
        <v>376.77210000000002</v>
      </c>
      <c r="AB891" s="38">
        <v>375.73520000000002</v>
      </c>
      <c r="AC891" s="38">
        <v>369.89049999999997</v>
      </c>
      <c r="AD891" s="38">
        <v>364.4923</v>
      </c>
      <c r="AE891" s="38">
        <v>356.13420000000002</v>
      </c>
      <c r="AF891" s="38">
        <v>347.84469999999999</v>
      </c>
      <c r="AG891" s="38">
        <v>344.68099999999998</v>
      </c>
      <c r="AH891" s="38">
        <v>340.85160000000002</v>
      </c>
      <c r="AI891" s="38">
        <v>335.87490000000003</v>
      </c>
      <c r="AJ891" s="38">
        <v>327.09449999999998</v>
      </c>
      <c r="AK891" s="38">
        <v>317.99130000000002</v>
      </c>
      <c r="AL891" s="38">
        <v>-3.6949049999999999</v>
      </c>
      <c r="AM891" s="38">
        <v>-2.7899699999999998</v>
      </c>
      <c r="AN891" s="38">
        <v>-0.7232035</v>
      </c>
      <c r="AO891" s="38">
        <v>3.8836000000000002E-2</v>
      </c>
      <c r="AP891" s="38">
        <v>-0.37824400000000002</v>
      </c>
      <c r="AQ891" s="38">
        <v>1.9059999999999999E-3</v>
      </c>
      <c r="AR891" s="38">
        <v>-0.28369749999999999</v>
      </c>
      <c r="AS891" s="38">
        <v>-0.25861240000000002</v>
      </c>
      <c r="AT891" s="38">
        <v>-1.013083</v>
      </c>
      <c r="AU891" s="38">
        <v>0.51244769999999995</v>
      </c>
      <c r="AV891" s="38">
        <v>3.3621970000000001</v>
      </c>
      <c r="AW891" s="38">
        <v>9.2310500000000004E-2</v>
      </c>
      <c r="AX891" s="38">
        <v>-1.6298379999999999</v>
      </c>
      <c r="AY891" s="38">
        <v>-1.054503</v>
      </c>
      <c r="AZ891" s="38">
        <v>-4.1894349999999996</v>
      </c>
      <c r="BA891" s="38">
        <v>0.11924369999999999</v>
      </c>
      <c r="BB891" s="38">
        <v>5.7364940000000004</v>
      </c>
      <c r="BC891" s="38">
        <v>4.0054319999999999</v>
      </c>
      <c r="BD891" s="38">
        <v>3.5886140000000002</v>
      </c>
      <c r="BE891" s="38">
        <v>4.0013839999999998</v>
      </c>
      <c r="BF891" s="38">
        <v>3.259798</v>
      </c>
      <c r="BG891" s="38">
        <v>2.6339039999999998</v>
      </c>
      <c r="BH891" s="38">
        <v>1.876757</v>
      </c>
      <c r="BI891" s="38">
        <v>1.934758</v>
      </c>
      <c r="BJ891" s="38">
        <v>-3.1041629999999998</v>
      </c>
      <c r="BK891" s="38">
        <v>-2.334349</v>
      </c>
      <c r="BL891" s="38">
        <v>-0.31229279999999998</v>
      </c>
      <c r="BM891" s="38">
        <v>0.44925700000000002</v>
      </c>
      <c r="BN891" s="38">
        <v>6.9240000000000002E-4</v>
      </c>
      <c r="BO891" s="38">
        <v>0.40698899999999999</v>
      </c>
      <c r="BP891" s="38">
        <v>0.17681050000000001</v>
      </c>
      <c r="BQ891" s="38">
        <v>0.27956300000000001</v>
      </c>
      <c r="BR891" s="38">
        <v>-0.37303009999999998</v>
      </c>
      <c r="BS891" s="38">
        <v>1.131311</v>
      </c>
      <c r="BT891" s="38">
        <v>3.9108740000000002</v>
      </c>
      <c r="BU891" s="38">
        <v>0.61346449999999997</v>
      </c>
      <c r="BV891" s="38">
        <v>-1.1581170000000001</v>
      </c>
      <c r="BW891" s="38">
        <v>-0.56901999999999997</v>
      </c>
      <c r="BX891" s="38">
        <v>-3.1874039999999999</v>
      </c>
      <c r="BY891" s="38">
        <v>1.2278880000000001</v>
      </c>
      <c r="BZ891" s="38">
        <v>6.3923449999999997</v>
      </c>
      <c r="CA891" s="38">
        <v>4.7103390000000003</v>
      </c>
      <c r="CB891" s="38">
        <v>4.4003389999999998</v>
      </c>
      <c r="CC891" s="38">
        <v>4.8016459999999999</v>
      </c>
      <c r="CD891" s="38">
        <v>4.0523290000000003</v>
      </c>
      <c r="CE891" s="38">
        <v>3.353837</v>
      </c>
      <c r="CF891" s="38">
        <v>2.6862339999999998</v>
      </c>
      <c r="CG891" s="38">
        <v>2.778718</v>
      </c>
      <c r="CH891" s="38">
        <v>-2.6950180000000001</v>
      </c>
      <c r="CI891" s="38">
        <v>-2.018786</v>
      </c>
      <c r="CJ891" s="38">
        <v>-2.7697300000000001E-2</v>
      </c>
      <c r="CK891" s="38">
        <v>0.73351339999999998</v>
      </c>
      <c r="CL891" s="38">
        <v>0.2631426</v>
      </c>
      <c r="CM891" s="38">
        <v>0.6875483</v>
      </c>
      <c r="CN891" s="38">
        <v>0.495757</v>
      </c>
      <c r="CO891" s="38">
        <v>0.65230160000000004</v>
      </c>
      <c r="CP891" s="38">
        <v>7.0268700000000003E-2</v>
      </c>
      <c r="CQ891" s="38">
        <v>1.5599339999999999</v>
      </c>
      <c r="CR891" s="38">
        <v>4.2908850000000003</v>
      </c>
      <c r="CS891" s="38">
        <v>0.97441409999999995</v>
      </c>
      <c r="CT891" s="38">
        <v>-0.83140420000000004</v>
      </c>
      <c r="CU891" s="38">
        <v>-0.2327756</v>
      </c>
      <c r="CV891" s="38">
        <v>-2.4933999999999998</v>
      </c>
      <c r="CW891" s="38">
        <v>1.9957320000000001</v>
      </c>
      <c r="CX891" s="38">
        <v>6.8465860000000003</v>
      </c>
      <c r="CY891" s="38">
        <v>5.198556</v>
      </c>
      <c r="CZ891" s="38">
        <v>4.9625370000000002</v>
      </c>
      <c r="DA891" s="38">
        <v>5.3559049999999999</v>
      </c>
      <c r="DB891" s="38">
        <v>4.6012339999999998</v>
      </c>
      <c r="DC891" s="38">
        <v>3.8524600000000002</v>
      </c>
      <c r="DD891" s="38">
        <v>3.2468750000000002</v>
      </c>
      <c r="DE891" s="38">
        <v>3.3632430000000002</v>
      </c>
      <c r="DF891" s="38">
        <v>-2.2858719999999999</v>
      </c>
      <c r="DG891" s="38">
        <v>-1.7032240000000001</v>
      </c>
      <c r="DH891" s="38">
        <v>0.25689810000000002</v>
      </c>
      <c r="DI891" s="38">
        <v>1.0177700000000001</v>
      </c>
      <c r="DJ891" s="38">
        <v>0.52559270000000002</v>
      </c>
      <c r="DK891" s="38">
        <v>0.96810750000000001</v>
      </c>
      <c r="DL891" s="38">
        <v>0.81470350000000002</v>
      </c>
      <c r="DM891" s="38">
        <v>1.02504</v>
      </c>
      <c r="DN891" s="38">
        <v>0.51356740000000001</v>
      </c>
      <c r="DO891" s="38">
        <v>1.988556</v>
      </c>
      <c r="DP891" s="38">
        <v>4.6708970000000001</v>
      </c>
      <c r="DQ891" s="38">
        <v>1.335364</v>
      </c>
      <c r="DR891" s="38">
        <v>-0.50469180000000002</v>
      </c>
      <c r="DS891" s="38">
        <v>0.1034688</v>
      </c>
      <c r="DT891" s="38">
        <v>-1.799396</v>
      </c>
      <c r="DU891" s="38">
        <v>2.7635770000000002</v>
      </c>
      <c r="DV891" s="38">
        <v>7.300827</v>
      </c>
      <c r="DW891" s="38">
        <v>5.6867729999999996</v>
      </c>
      <c r="DX891" s="38">
        <v>5.5247349999999997</v>
      </c>
      <c r="DY891" s="38">
        <v>5.9101629999999998</v>
      </c>
      <c r="DZ891" s="38">
        <v>5.1501390000000002</v>
      </c>
      <c r="EA891" s="38">
        <v>4.351083</v>
      </c>
      <c r="EB891" s="38">
        <v>3.8075169999999998</v>
      </c>
      <c r="EC891" s="38">
        <v>3.9477669999999998</v>
      </c>
      <c r="ED891" s="38">
        <v>-1.6951309999999999</v>
      </c>
      <c r="EE891" s="38">
        <v>-1.2476020000000001</v>
      </c>
      <c r="EF891" s="38">
        <v>0.66780879999999998</v>
      </c>
      <c r="EG891" s="38">
        <v>1.428191</v>
      </c>
      <c r="EH891" s="38">
        <v>0.90452920000000003</v>
      </c>
      <c r="EI891" s="38">
        <v>1.3731910000000001</v>
      </c>
      <c r="EJ891" s="38">
        <v>1.2752110000000001</v>
      </c>
      <c r="EK891" s="38">
        <v>1.5632159999999999</v>
      </c>
      <c r="EL891" s="38">
        <v>1.1536200000000001</v>
      </c>
      <c r="EM891" s="38">
        <v>2.6074190000000002</v>
      </c>
      <c r="EN891" s="38">
        <v>5.2195729999999996</v>
      </c>
      <c r="EO891" s="38">
        <v>1.8565179999999999</v>
      </c>
      <c r="EP891" s="38">
        <v>-3.2970899999999997E-2</v>
      </c>
      <c r="EQ891" s="38">
        <v>0.58895229999999998</v>
      </c>
      <c r="ER891" s="38">
        <v>-0.79736450000000003</v>
      </c>
      <c r="ES891" s="38">
        <v>3.8722210000000001</v>
      </c>
      <c r="ET891" s="38">
        <v>7.9566780000000001</v>
      </c>
      <c r="EU891" s="38">
        <v>6.39168</v>
      </c>
      <c r="EV891" s="38">
        <v>6.3364609999999999</v>
      </c>
      <c r="EW891" s="38">
        <v>6.7104249999999999</v>
      </c>
      <c r="EX891" s="38">
        <v>5.9426699999999997</v>
      </c>
      <c r="EY891" s="38">
        <v>5.0710160000000002</v>
      </c>
      <c r="EZ891" s="38">
        <v>4.616994</v>
      </c>
      <c r="FA891" s="38">
        <v>4.791728</v>
      </c>
      <c r="FB891" s="38">
        <v>79.193219999999997</v>
      </c>
      <c r="FC891" s="38">
        <v>78.19605</v>
      </c>
      <c r="FD891" s="38">
        <v>76.576610000000002</v>
      </c>
      <c r="FE891" s="38">
        <v>74.942970000000003</v>
      </c>
      <c r="FF891" s="38">
        <v>72.875360000000001</v>
      </c>
      <c r="FG891" s="38">
        <v>71.953829999999996</v>
      </c>
      <c r="FH891" s="38">
        <v>71.179310000000001</v>
      </c>
      <c r="FI891" s="38">
        <v>72.963549999999998</v>
      </c>
      <c r="FJ891" s="38">
        <v>77.219560000000001</v>
      </c>
      <c r="FK891" s="38">
        <v>82.379909999999995</v>
      </c>
      <c r="FL891" s="38">
        <v>86.922569999999993</v>
      </c>
      <c r="FM891" s="38">
        <v>91.149590000000003</v>
      </c>
      <c r="FN891" s="38">
        <v>95.197699999999998</v>
      </c>
      <c r="FO891" s="38">
        <v>98.300550000000001</v>
      </c>
      <c r="FP891" s="38">
        <v>100.66070000000001</v>
      </c>
      <c r="FQ891" s="38">
        <v>101.9256</v>
      </c>
      <c r="FR891" s="38">
        <v>102.2988</v>
      </c>
      <c r="FS891" s="38">
        <v>102.02679999999999</v>
      </c>
      <c r="FT891" s="38">
        <v>100.9302</v>
      </c>
      <c r="FU891" s="38">
        <v>98.490769999999998</v>
      </c>
      <c r="FV891" s="38">
        <v>94.484859999999998</v>
      </c>
      <c r="FW891">
        <v>90.908389999999997</v>
      </c>
      <c r="FX891">
        <v>88.10257</v>
      </c>
      <c r="FY891">
        <v>85.965739999999997</v>
      </c>
      <c r="FZ891">
        <v>0.86239549999999998</v>
      </c>
      <c r="GA891">
        <v>5.7908340000000003</v>
      </c>
      <c r="GB891">
        <v>1</v>
      </c>
    </row>
    <row r="892" spans="1:184" x14ac:dyDescent="0.3">
      <c r="A892" t="s">
        <v>280</v>
      </c>
      <c r="B892" t="s">
        <v>1</v>
      </c>
      <c r="C892" t="s">
        <v>1</v>
      </c>
      <c r="D892" t="s">
        <v>1</v>
      </c>
      <c r="E892" t="s">
        <v>1</v>
      </c>
      <c r="F892" t="s">
        <v>1</v>
      </c>
      <c r="G892" t="s">
        <v>1</v>
      </c>
      <c r="H892" s="40" t="s">
        <v>1</v>
      </c>
      <c r="I892" s="18" t="s">
        <v>1</v>
      </c>
      <c r="J892" s="38" t="s">
        <v>223</v>
      </c>
      <c r="K892" s="18">
        <v>44790</v>
      </c>
      <c r="L892" s="38">
        <v>711</v>
      </c>
      <c r="M892" s="38">
        <v>711</v>
      </c>
      <c r="N892" s="38">
        <v>312.41329999999999</v>
      </c>
      <c r="O892" s="38">
        <v>307.82659999999998</v>
      </c>
      <c r="P892" s="38">
        <v>302.23110000000003</v>
      </c>
      <c r="Q892" s="38">
        <v>300.08249999999998</v>
      </c>
      <c r="R892" s="38">
        <v>303.51799999999997</v>
      </c>
      <c r="S892" s="38">
        <v>311.41120000000001</v>
      </c>
      <c r="T892" s="38">
        <v>325.8449</v>
      </c>
      <c r="U892" s="38">
        <v>340.63420000000002</v>
      </c>
      <c r="V892" s="38">
        <v>350.8485</v>
      </c>
      <c r="W892" s="38">
        <v>356.44420000000002</v>
      </c>
      <c r="X892" s="38">
        <v>364.36439999999999</v>
      </c>
      <c r="Y892" s="38">
        <v>368.37990000000002</v>
      </c>
      <c r="Z892" s="38">
        <v>369.1508</v>
      </c>
      <c r="AA892" s="38">
        <v>373.22390000000001</v>
      </c>
      <c r="AB892" s="38">
        <v>370.63170000000002</v>
      </c>
      <c r="AC892" s="38">
        <v>364.21409999999997</v>
      </c>
      <c r="AD892" s="38">
        <v>358.4896</v>
      </c>
      <c r="AE892" s="38">
        <v>349.65629999999999</v>
      </c>
      <c r="AF892" s="38">
        <v>344.12880000000001</v>
      </c>
      <c r="AG892" s="38">
        <v>341.01549999999997</v>
      </c>
      <c r="AH892" s="38">
        <v>338.10860000000002</v>
      </c>
      <c r="AI892" s="38">
        <v>333.79820000000001</v>
      </c>
      <c r="AJ892" s="38">
        <v>325.19749999999999</v>
      </c>
      <c r="AK892" s="38">
        <v>317.41140000000001</v>
      </c>
      <c r="AL892" s="38">
        <v>3.4046370000000001</v>
      </c>
      <c r="AM892" s="38">
        <v>4.055377</v>
      </c>
      <c r="AN892" s="38">
        <v>3.9492690000000001</v>
      </c>
      <c r="AO892" s="38">
        <v>1.637958</v>
      </c>
      <c r="AP892" s="38">
        <v>0.44885540000000002</v>
      </c>
      <c r="AQ892" s="38">
        <v>0.29278500000000002</v>
      </c>
      <c r="AR892" s="38">
        <v>-4.6215809999999999</v>
      </c>
      <c r="AS892" s="38">
        <v>-4.1728699999999996</v>
      </c>
      <c r="AT892" s="38">
        <v>-4.0922679999999998</v>
      </c>
      <c r="AU892" s="38">
        <v>-5.8069470000000001</v>
      </c>
      <c r="AV892" s="38">
        <v>-0.95204880000000003</v>
      </c>
      <c r="AW892" s="38">
        <v>3.0984609999999999</v>
      </c>
      <c r="AX892" s="38">
        <v>0.77154389999999995</v>
      </c>
      <c r="AY892" s="38">
        <v>-2.4845069999999998</v>
      </c>
      <c r="AZ892" s="38">
        <v>-1.4941789999999999</v>
      </c>
      <c r="BA892" s="38">
        <v>3.3820570000000001</v>
      </c>
      <c r="BB892" s="38">
        <v>7.8033049999999999</v>
      </c>
      <c r="BC892" s="38">
        <v>5.4176080000000004</v>
      </c>
      <c r="BD892" s="38">
        <v>4.8005360000000001</v>
      </c>
      <c r="BE892" s="38">
        <v>3.8062719999999999</v>
      </c>
      <c r="BF892" s="38">
        <v>1.1600029999999999</v>
      </c>
      <c r="BG892" s="38">
        <v>1.5632569999999999</v>
      </c>
      <c r="BH892" s="38">
        <v>0.7145454</v>
      </c>
      <c r="BI892" s="38">
        <v>1.4185970000000001</v>
      </c>
      <c r="BJ892" s="38">
        <v>4.0841370000000001</v>
      </c>
      <c r="BK892" s="38">
        <v>4.7076799999999999</v>
      </c>
      <c r="BL892" s="38">
        <v>4.4517660000000001</v>
      </c>
      <c r="BM892" s="38">
        <v>2.1248689999999999</v>
      </c>
      <c r="BN892" s="38">
        <v>0.94570350000000003</v>
      </c>
      <c r="BO892" s="38">
        <v>0.93904920000000003</v>
      </c>
      <c r="BP892" s="38">
        <v>-3.7179160000000002</v>
      </c>
      <c r="BQ892" s="38">
        <v>-3.5891060000000001</v>
      </c>
      <c r="BR892" s="38">
        <v>-3.5110299999999999</v>
      </c>
      <c r="BS892" s="38">
        <v>-5.1165289999999999</v>
      </c>
      <c r="BT892" s="38">
        <v>-0.39361099999999999</v>
      </c>
      <c r="BU892" s="38">
        <v>3.5391349999999999</v>
      </c>
      <c r="BV892" s="38">
        <v>1.162156</v>
      </c>
      <c r="BW892" s="38">
        <v>-1.954575</v>
      </c>
      <c r="BX892" s="38">
        <v>-0.7971433</v>
      </c>
      <c r="BY892" s="38">
        <v>4.2094899999999997</v>
      </c>
      <c r="BZ892" s="38">
        <v>8.6721679999999992</v>
      </c>
      <c r="CA892" s="38">
        <v>6.2103729999999997</v>
      </c>
      <c r="CB892" s="38">
        <v>5.5823349999999996</v>
      </c>
      <c r="CC892" s="38">
        <v>4.6126139999999998</v>
      </c>
      <c r="CD892" s="38">
        <v>1.921905</v>
      </c>
      <c r="CE892" s="38">
        <v>2.3979529999999998</v>
      </c>
      <c r="CF892" s="38">
        <v>1.625861</v>
      </c>
      <c r="CG892" s="38">
        <v>2.2634660000000002</v>
      </c>
      <c r="CH892" s="38">
        <v>4.5547570000000004</v>
      </c>
      <c r="CI892" s="38">
        <v>5.1594629999999997</v>
      </c>
      <c r="CJ892" s="38">
        <v>4.7997940000000003</v>
      </c>
      <c r="CK892" s="38">
        <v>2.4621029999999999</v>
      </c>
      <c r="CL892" s="38">
        <v>1.289819</v>
      </c>
      <c r="CM892" s="38">
        <v>1.3866499999999999</v>
      </c>
      <c r="CN892" s="38">
        <v>-3.092041</v>
      </c>
      <c r="CO892" s="38">
        <v>-3.1847940000000001</v>
      </c>
      <c r="CP892" s="38">
        <v>-3.108466</v>
      </c>
      <c r="CQ892" s="38">
        <v>-4.6383489999999998</v>
      </c>
      <c r="CR892" s="38">
        <v>-6.8386000000000002E-3</v>
      </c>
      <c r="CS892" s="38">
        <v>3.844344</v>
      </c>
      <c r="CT892" s="38">
        <v>1.432693</v>
      </c>
      <c r="CU892" s="38">
        <v>-1.5875459999999999</v>
      </c>
      <c r="CV892" s="38">
        <v>-0.3143782</v>
      </c>
      <c r="CW892" s="38">
        <v>4.7825670000000002</v>
      </c>
      <c r="CX892" s="38">
        <v>9.2739399999999996</v>
      </c>
      <c r="CY892" s="38">
        <v>6.7594390000000004</v>
      </c>
      <c r="CZ892" s="38">
        <v>6.1238060000000001</v>
      </c>
      <c r="DA892" s="38">
        <v>5.1710839999999996</v>
      </c>
      <c r="DB892" s="38">
        <v>2.449595</v>
      </c>
      <c r="DC892" s="38">
        <v>2.9760599999999999</v>
      </c>
      <c r="DD892" s="38">
        <v>2.2570350000000001</v>
      </c>
      <c r="DE892" s="38">
        <v>2.8486199999999999</v>
      </c>
      <c r="DF892" s="38">
        <v>5.0253759999999996</v>
      </c>
      <c r="DG892" s="38">
        <v>5.6112469999999997</v>
      </c>
      <c r="DH892" s="38">
        <v>5.1478219999999997</v>
      </c>
      <c r="DI892" s="38">
        <v>2.7993359999999998</v>
      </c>
      <c r="DJ892" s="38">
        <v>1.633934</v>
      </c>
      <c r="DK892" s="38">
        <v>1.8342499999999999</v>
      </c>
      <c r="DL892" s="38">
        <v>-2.4661659999999999</v>
      </c>
      <c r="DM892" s="38">
        <v>-2.780481</v>
      </c>
      <c r="DN892" s="38">
        <v>-2.7059030000000002</v>
      </c>
      <c r="DO892" s="38">
        <v>-4.1601689999999998</v>
      </c>
      <c r="DP892" s="38">
        <v>0.37993379999999999</v>
      </c>
      <c r="DQ892" s="38">
        <v>4.149553</v>
      </c>
      <c r="DR892" s="38">
        <v>1.70323</v>
      </c>
      <c r="DS892" s="38">
        <v>-1.2205170000000001</v>
      </c>
      <c r="DT892" s="38">
        <v>0.16838700000000001</v>
      </c>
      <c r="DU892" s="38">
        <v>5.3556439999999998</v>
      </c>
      <c r="DV892" s="38">
        <v>9.875712</v>
      </c>
      <c r="DW892" s="38">
        <v>7.3085060000000004</v>
      </c>
      <c r="DX892" s="38">
        <v>6.6652769999999997</v>
      </c>
      <c r="DY892" s="38">
        <v>5.7295540000000003</v>
      </c>
      <c r="DZ892" s="38">
        <v>2.9772859999999999</v>
      </c>
      <c r="EA892" s="38">
        <v>3.5541680000000002</v>
      </c>
      <c r="EB892" s="38">
        <v>2.8882099999999999</v>
      </c>
      <c r="EC892" s="38">
        <v>3.4337740000000001</v>
      </c>
      <c r="ED892" s="38">
        <v>5.7048759999999996</v>
      </c>
      <c r="EE892" s="38">
        <v>6.2635500000000004</v>
      </c>
      <c r="EF892" s="38">
        <v>5.6503199999999998</v>
      </c>
      <c r="EG892" s="38">
        <v>3.2862469999999999</v>
      </c>
      <c r="EH892" s="38">
        <v>2.1307830000000001</v>
      </c>
      <c r="EI892" s="38">
        <v>2.480515</v>
      </c>
      <c r="EJ892" s="38">
        <v>-1.5625009999999999</v>
      </c>
      <c r="EK892" s="38">
        <v>-2.1967180000000002</v>
      </c>
      <c r="EL892" s="38">
        <v>-2.1246649999999998</v>
      </c>
      <c r="EM892" s="38">
        <v>-3.4697520000000002</v>
      </c>
      <c r="EN892" s="38">
        <v>0.93837170000000003</v>
      </c>
      <c r="EO892" s="38">
        <v>4.5902279999999998</v>
      </c>
      <c r="EP892" s="38">
        <v>2.0938430000000001</v>
      </c>
      <c r="EQ892" s="38">
        <v>-0.69058459999999999</v>
      </c>
      <c r="ER892" s="38">
        <v>0.8654231</v>
      </c>
      <c r="ES892" s="38">
        <v>6.1830769999999999</v>
      </c>
      <c r="ET892" s="38">
        <v>10.744579999999999</v>
      </c>
      <c r="EU892" s="38">
        <v>8.1012710000000006</v>
      </c>
      <c r="EV892" s="38">
        <v>7.4470749999999999</v>
      </c>
      <c r="EW892" s="38">
        <v>6.5358960000000002</v>
      </c>
      <c r="EX892" s="38">
        <v>3.7391869999999998</v>
      </c>
      <c r="EY892" s="38">
        <v>4.3888639999999999</v>
      </c>
      <c r="EZ892" s="38">
        <v>3.799525</v>
      </c>
      <c r="FA892" s="38">
        <v>4.2786429999999998</v>
      </c>
      <c r="FB892" s="38">
        <v>84.170259999999999</v>
      </c>
      <c r="FC892" s="38">
        <v>82.440029999999993</v>
      </c>
      <c r="FD892" s="38">
        <v>80.873660000000001</v>
      </c>
      <c r="FE892" s="38">
        <v>79.594939999999994</v>
      </c>
      <c r="FF892" s="38">
        <v>79.065730000000002</v>
      </c>
      <c r="FG892" s="38">
        <v>78.285650000000004</v>
      </c>
      <c r="FH892" s="38">
        <v>77.429029999999997</v>
      </c>
      <c r="FI892" s="38">
        <v>78.251769999999993</v>
      </c>
      <c r="FJ892" s="38">
        <v>81.786249999999995</v>
      </c>
      <c r="FK892" s="38">
        <v>84.368319999999997</v>
      </c>
      <c r="FL892" s="38">
        <v>87.472520000000003</v>
      </c>
      <c r="FM892" s="38">
        <v>90.807879999999997</v>
      </c>
      <c r="FN892" s="38">
        <v>94.388900000000007</v>
      </c>
      <c r="FO892" s="38">
        <v>96.277820000000006</v>
      </c>
      <c r="FP892" s="38">
        <v>97.124989999999997</v>
      </c>
      <c r="FQ892" s="38">
        <v>97.634029999999996</v>
      </c>
      <c r="FR892" s="38">
        <v>98.092609999999993</v>
      </c>
      <c r="FS892" s="38">
        <v>97.884979999999999</v>
      </c>
      <c r="FT892" s="38">
        <v>97.319980000000001</v>
      </c>
      <c r="FU892" s="38">
        <v>94.870940000000004</v>
      </c>
      <c r="FV892" s="38">
        <v>91.571209999999994</v>
      </c>
      <c r="FW892">
        <v>88.057299999999998</v>
      </c>
      <c r="FX892">
        <v>84.838930000000005</v>
      </c>
      <c r="FY892">
        <v>82.605959999999996</v>
      </c>
      <c r="FZ892">
        <v>0.9401138</v>
      </c>
      <c r="GA892">
        <v>6.4078980000000003</v>
      </c>
      <c r="GB892">
        <v>1</v>
      </c>
    </row>
    <row r="893" spans="1:184" x14ac:dyDescent="0.3">
      <c r="A893" t="s">
        <v>280</v>
      </c>
      <c r="B893" t="s">
        <v>1</v>
      </c>
      <c r="C893" t="s">
        <v>1</v>
      </c>
      <c r="D893" t="s">
        <v>1</v>
      </c>
      <c r="E893" t="s">
        <v>1</v>
      </c>
      <c r="F893" t="s">
        <v>1</v>
      </c>
      <c r="G893" t="s">
        <v>1</v>
      </c>
      <c r="H893" s="40" t="s">
        <v>1</v>
      </c>
      <c r="I893" s="18" t="s">
        <v>1</v>
      </c>
      <c r="J893" s="38" t="s">
        <v>223</v>
      </c>
      <c r="K893" s="18">
        <v>44792</v>
      </c>
      <c r="L893" s="38">
        <v>711</v>
      </c>
      <c r="M893" s="38">
        <v>711</v>
      </c>
      <c r="N893" s="38">
        <v>308.28789999999998</v>
      </c>
      <c r="O893" s="38">
        <v>304.10629999999998</v>
      </c>
      <c r="P893" s="38">
        <v>299.29399999999998</v>
      </c>
      <c r="Q893" s="38">
        <v>295.98250000000002</v>
      </c>
      <c r="R893" s="38">
        <v>299.07659999999998</v>
      </c>
      <c r="S893" s="38">
        <v>305.62270000000001</v>
      </c>
      <c r="T893" s="38">
        <v>317.31799999999998</v>
      </c>
      <c r="U893" s="38">
        <v>329.52370000000002</v>
      </c>
      <c r="V893" s="38">
        <v>336.76960000000003</v>
      </c>
      <c r="W893" s="38">
        <v>343.50170000000003</v>
      </c>
      <c r="X893" s="38">
        <v>353.67590000000001</v>
      </c>
      <c r="Y893" s="38">
        <v>357.78070000000002</v>
      </c>
      <c r="Z893" s="38">
        <v>359.37009999999998</v>
      </c>
      <c r="AA893" s="38">
        <v>363.39690000000002</v>
      </c>
      <c r="AB893" s="38">
        <v>363.09859999999998</v>
      </c>
      <c r="AC893" s="38">
        <v>358.12560000000002</v>
      </c>
      <c r="AD893" s="38">
        <v>352.53210000000001</v>
      </c>
      <c r="AE893" s="38">
        <v>345.9622</v>
      </c>
      <c r="AF893" s="38">
        <v>339.32429999999999</v>
      </c>
      <c r="AG893" s="38">
        <v>336.54250000000002</v>
      </c>
      <c r="AH893" s="38">
        <v>333.11239999999998</v>
      </c>
      <c r="AI893" s="38">
        <v>326.83179999999999</v>
      </c>
      <c r="AJ893" s="38">
        <v>316.29000000000002</v>
      </c>
      <c r="AK893" s="38">
        <v>307.99349999999998</v>
      </c>
      <c r="AL893" s="38">
        <v>-1.9790810000000001</v>
      </c>
      <c r="AM893" s="38">
        <v>-9.3483800000000006E-2</v>
      </c>
      <c r="AN893" s="38">
        <v>0.38274340000000001</v>
      </c>
      <c r="AO893" s="38">
        <v>1.8320320000000001</v>
      </c>
      <c r="AP893" s="38">
        <v>0.76579209999999998</v>
      </c>
      <c r="AQ893" s="38">
        <v>-3.2927600000000001E-2</v>
      </c>
      <c r="AR893" s="38">
        <v>-1.969991</v>
      </c>
      <c r="AS893" s="38">
        <v>-0.1244237</v>
      </c>
      <c r="AT893" s="38">
        <v>-4.0885470000000002</v>
      </c>
      <c r="AU893" s="38">
        <v>-3.8488009999999999</v>
      </c>
      <c r="AV893" s="38">
        <v>0.67740370000000005</v>
      </c>
      <c r="AW893" s="38">
        <v>0.46135730000000003</v>
      </c>
      <c r="AX893" s="38">
        <v>-1.2550570000000001</v>
      </c>
      <c r="AY893" s="38">
        <v>-1.629105</v>
      </c>
      <c r="AZ893" s="38">
        <v>-2.135513</v>
      </c>
      <c r="BA893" s="38">
        <v>0.6139753</v>
      </c>
      <c r="BB893" s="38">
        <v>5.1028209999999996</v>
      </c>
      <c r="BC893" s="38">
        <v>4.6779320000000002</v>
      </c>
      <c r="BD893" s="38">
        <v>4.8533179999999998</v>
      </c>
      <c r="BE893" s="38">
        <v>5.0681770000000004</v>
      </c>
      <c r="BF893" s="38">
        <v>4.9049800000000001</v>
      </c>
      <c r="BG893" s="38">
        <v>5.682016</v>
      </c>
      <c r="BH893" s="38">
        <v>7.3343980000000002</v>
      </c>
      <c r="BI893" s="38">
        <v>1.591461</v>
      </c>
      <c r="BJ893" s="38">
        <v>-1.1869620000000001</v>
      </c>
      <c r="BK893" s="38">
        <v>0.58222169999999995</v>
      </c>
      <c r="BL893" s="38">
        <v>0.97084110000000001</v>
      </c>
      <c r="BM893" s="38">
        <v>2.3917199999999998</v>
      </c>
      <c r="BN893" s="38">
        <v>1.2279519999999999</v>
      </c>
      <c r="BO893" s="38">
        <v>0.44046449999999998</v>
      </c>
      <c r="BP893" s="38">
        <v>-1.2053100000000001</v>
      </c>
      <c r="BQ893" s="38">
        <v>0.64475970000000005</v>
      </c>
      <c r="BR893" s="38">
        <v>-3.350339</v>
      </c>
      <c r="BS893" s="38">
        <v>-3.103504</v>
      </c>
      <c r="BT893" s="38">
        <v>1.3266150000000001</v>
      </c>
      <c r="BU893" s="38">
        <v>0.9681052</v>
      </c>
      <c r="BV893" s="38">
        <v>-0.82999500000000004</v>
      </c>
      <c r="BW893" s="38">
        <v>-1.1215280000000001</v>
      </c>
      <c r="BX893" s="38">
        <v>-1.565564</v>
      </c>
      <c r="BY893" s="38">
        <v>1.292611</v>
      </c>
      <c r="BZ893" s="38">
        <v>5.9358389999999996</v>
      </c>
      <c r="CA893" s="38">
        <v>5.6251879999999996</v>
      </c>
      <c r="CB893" s="38">
        <v>5.8409969999999998</v>
      </c>
      <c r="CC893" s="38">
        <v>6.126201</v>
      </c>
      <c r="CD893" s="38">
        <v>5.9326860000000003</v>
      </c>
      <c r="CE893" s="38">
        <v>6.7055759999999998</v>
      </c>
      <c r="CF893" s="38">
        <v>8.4018040000000003</v>
      </c>
      <c r="CG893" s="38">
        <v>2.6580080000000001</v>
      </c>
      <c r="CH893" s="38">
        <v>-0.63834250000000003</v>
      </c>
      <c r="CI893" s="38">
        <v>1.0502130000000001</v>
      </c>
      <c r="CJ893" s="38">
        <v>1.3781559999999999</v>
      </c>
      <c r="CK893" s="38">
        <v>2.7793589999999999</v>
      </c>
      <c r="CL893" s="38">
        <v>1.5480430000000001</v>
      </c>
      <c r="CM893" s="38">
        <v>0.76833439999999997</v>
      </c>
      <c r="CN893" s="38">
        <v>-0.67569389999999996</v>
      </c>
      <c r="CO893" s="38">
        <v>1.177494</v>
      </c>
      <c r="CP893" s="38">
        <v>-2.8390580000000001</v>
      </c>
      <c r="CQ893" s="38">
        <v>-2.587313</v>
      </c>
      <c r="CR893" s="38">
        <v>1.776257</v>
      </c>
      <c r="CS893" s="38">
        <v>1.3190770000000001</v>
      </c>
      <c r="CT893" s="38">
        <v>-0.53559840000000003</v>
      </c>
      <c r="CU893" s="38">
        <v>-0.76998160000000004</v>
      </c>
      <c r="CV893" s="38">
        <v>-1.1708179999999999</v>
      </c>
      <c r="CW893" s="38">
        <v>1.7626329999999999</v>
      </c>
      <c r="CX893" s="38">
        <v>6.5127839999999999</v>
      </c>
      <c r="CY893" s="38">
        <v>6.2812549999999998</v>
      </c>
      <c r="CZ893" s="38">
        <v>6.5250599999999999</v>
      </c>
      <c r="DA893" s="38">
        <v>6.8589849999999997</v>
      </c>
      <c r="DB893" s="38">
        <v>6.6444729999999996</v>
      </c>
      <c r="DC893" s="38">
        <v>7.4144909999999999</v>
      </c>
      <c r="DD893" s="38">
        <v>9.1410870000000006</v>
      </c>
      <c r="DE893" s="38">
        <v>3.3966959999999999</v>
      </c>
      <c r="DF893" s="38">
        <v>-8.9723300000000006E-2</v>
      </c>
      <c r="DG893" s="38">
        <v>1.518205</v>
      </c>
      <c r="DH893" s="38">
        <v>1.7854699999999999</v>
      </c>
      <c r="DI893" s="38">
        <v>3.1669969999999998</v>
      </c>
      <c r="DJ893" s="38">
        <v>1.868134</v>
      </c>
      <c r="DK893" s="38">
        <v>1.096204</v>
      </c>
      <c r="DL893" s="38">
        <v>-0.14607790000000001</v>
      </c>
      <c r="DM893" s="38">
        <v>1.7102280000000001</v>
      </c>
      <c r="DN893" s="38">
        <v>-2.3277770000000002</v>
      </c>
      <c r="DO893" s="38">
        <v>-2.071123</v>
      </c>
      <c r="DP893" s="38">
        <v>2.2258990000000001</v>
      </c>
      <c r="DQ893" s="38">
        <v>1.6700489999999999</v>
      </c>
      <c r="DR893" s="38">
        <v>-0.24120169999999999</v>
      </c>
      <c r="DS893" s="38">
        <v>-0.41843540000000001</v>
      </c>
      <c r="DT893" s="38">
        <v>-0.77607289999999995</v>
      </c>
      <c r="DU893" s="38">
        <v>2.2326540000000001</v>
      </c>
      <c r="DV893" s="38">
        <v>7.0897290000000002</v>
      </c>
      <c r="DW893" s="38">
        <v>6.9373209999999998</v>
      </c>
      <c r="DX893" s="38">
        <v>7.2091240000000001</v>
      </c>
      <c r="DY893" s="38">
        <v>7.5917700000000004</v>
      </c>
      <c r="DZ893" s="38">
        <v>7.3562589999999997</v>
      </c>
      <c r="EA893" s="38">
        <v>8.123405</v>
      </c>
      <c r="EB893" s="38">
        <v>9.880369</v>
      </c>
      <c r="EC893" s="38">
        <v>4.135383</v>
      </c>
      <c r="ED893" s="38">
        <v>0.70239569999999996</v>
      </c>
      <c r="EE893" s="38">
        <v>2.1939099999999998</v>
      </c>
      <c r="EF893" s="38">
        <v>2.3735680000000001</v>
      </c>
      <c r="EG893" s="38">
        <v>3.7266859999999999</v>
      </c>
      <c r="EH893" s="38">
        <v>2.3302939999999999</v>
      </c>
      <c r="EI893" s="38">
        <v>1.5695969999999999</v>
      </c>
      <c r="EJ893" s="38">
        <v>0.61860360000000003</v>
      </c>
      <c r="EK893" s="38">
        <v>2.4794109999999998</v>
      </c>
      <c r="EL893" s="38">
        <v>-1.589569</v>
      </c>
      <c r="EM893" s="38">
        <v>-1.3258259999999999</v>
      </c>
      <c r="EN893" s="38">
        <v>2.8751099999999998</v>
      </c>
      <c r="EO893" s="38">
        <v>2.1767970000000001</v>
      </c>
      <c r="EP893" s="38">
        <v>0.1838603</v>
      </c>
      <c r="EQ893" s="38">
        <v>8.9141499999999999E-2</v>
      </c>
      <c r="ER893" s="38">
        <v>-0.20612330000000001</v>
      </c>
      <c r="ES893" s="38">
        <v>2.9112900000000002</v>
      </c>
      <c r="ET893" s="38">
        <v>7.9227470000000002</v>
      </c>
      <c r="EU893" s="38">
        <v>7.8845770000000002</v>
      </c>
      <c r="EV893" s="38">
        <v>8.1968019999999999</v>
      </c>
      <c r="EW893" s="38">
        <v>8.649794</v>
      </c>
      <c r="EX893" s="38">
        <v>8.3839649999999999</v>
      </c>
      <c r="EY893" s="38">
        <v>9.1469649999999998</v>
      </c>
      <c r="EZ893" s="38">
        <v>10.94778</v>
      </c>
      <c r="FA893" s="38">
        <v>5.2019310000000001</v>
      </c>
      <c r="FB893" s="38">
        <v>79.608760000000004</v>
      </c>
      <c r="FC893" s="38">
        <v>78.187820000000002</v>
      </c>
      <c r="FD893" s="38">
        <v>76.269549999999995</v>
      </c>
      <c r="FE893" s="38">
        <v>74.581040000000002</v>
      </c>
      <c r="FF893" s="38">
        <v>72.755700000000004</v>
      </c>
      <c r="FG893" s="38">
        <v>72.226100000000002</v>
      </c>
      <c r="FH893" s="38">
        <v>71.216679999999997</v>
      </c>
      <c r="FI893" s="38">
        <v>72.723500000000001</v>
      </c>
      <c r="FJ893" s="38">
        <v>75.885829999999999</v>
      </c>
      <c r="FK893" s="38">
        <v>79.868049999999997</v>
      </c>
      <c r="FL893" s="38">
        <v>84.247990000000001</v>
      </c>
      <c r="FM893" s="38">
        <v>88.381110000000007</v>
      </c>
      <c r="FN893" s="38">
        <v>91.617329999999995</v>
      </c>
      <c r="FO893" s="38">
        <v>94.400829999999999</v>
      </c>
      <c r="FP893" s="38">
        <v>97.242679999999993</v>
      </c>
      <c r="FQ893" s="38">
        <v>98.940700000000007</v>
      </c>
      <c r="FR893" s="38">
        <v>99.439340000000001</v>
      </c>
      <c r="FS893" s="38">
        <v>98.789869999999993</v>
      </c>
      <c r="FT893" s="38">
        <v>97.131330000000005</v>
      </c>
      <c r="FU893" s="38">
        <v>94.25497</v>
      </c>
      <c r="FV893" s="38">
        <v>90.305790000000002</v>
      </c>
      <c r="FW893">
        <v>87.055120000000002</v>
      </c>
      <c r="FX893">
        <v>84.386039999999994</v>
      </c>
      <c r="FY893">
        <v>81.632829999999998</v>
      </c>
      <c r="FZ893">
        <v>1.0433079999999999</v>
      </c>
      <c r="GA893">
        <v>7.3452289999999998</v>
      </c>
      <c r="GB893">
        <v>1</v>
      </c>
    </row>
    <row r="894" spans="1:184" x14ac:dyDescent="0.3">
      <c r="A894" t="s">
        <v>280</v>
      </c>
      <c r="B894" t="s">
        <v>1</v>
      </c>
      <c r="C894" t="s">
        <v>1</v>
      </c>
      <c r="D894" t="s">
        <v>1</v>
      </c>
      <c r="E894" t="s">
        <v>1</v>
      </c>
      <c r="F894" t="s">
        <v>1</v>
      </c>
      <c r="G894" t="s">
        <v>1</v>
      </c>
      <c r="H894" s="40" t="s">
        <v>1</v>
      </c>
      <c r="I894" s="18" t="s">
        <v>1</v>
      </c>
      <c r="J894" s="38" t="s">
        <v>223</v>
      </c>
      <c r="K894" s="18">
        <v>44805</v>
      </c>
      <c r="L894" s="38">
        <v>711</v>
      </c>
      <c r="M894" s="38">
        <v>711</v>
      </c>
      <c r="N894" s="38">
        <v>313.14819999999997</v>
      </c>
      <c r="O894" s="38">
        <v>308.2577</v>
      </c>
      <c r="P894" s="38">
        <v>302.82350000000002</v>
      </c>
      <c r="Q894" s="38">
        <v>300.69349999999997</v>
      </c>
      <c r="R894" s="38">
        <v>304.55599999999998</v>
      </c>
      <c r="S894" s="38">
        <v>312.87729999999999</v>
      </c>
      <c r="T894" s="38">
        <v>325.7149</v>
      </c>
      <c r="U894" s="38">
        <v>338.21640000000002</v>
      </c>
      <c r="V894" s="38">
        <v>350.3809</v>
      </c>
      <c r="W894" s="38">
        <v>360.47300000000001</v>
      </c>
      <c r="X894" s="38">
        <v>369.96159999999998</v>
      </c>
      <c r="Y894" s="38">
        <v>377.73950000000002</v>
      </c>
      <c r="Z894" s="38">
        <v>382.30689999999998</v>
      </c>
      <c r="AA894" s="38">
        <v>387.8707</v>
      </c>
      <c r="AB894" s="38">
        <v>386.94499999999999</v>
      </c>
      <c r="AC894" s="38">
        <v>379.81049999999999</v>
      </c>
      <c r="AD894" s="38">
        <v>373.57119999999998</v>
      </c>
      <c r="AE894" s="38">
        <v>365.50400000000002</v>
      </c>
      <c r="AF894" s="38">
        <v>358.48860000000002</v>
      </c>
      <c r="AG894" s="38">
        <v>354.82119999999998</v>
      </c>
      <c r="AH894" s="38">
        <v>350.2912</v>
      </c>
      <c r="AI894" s="38">
        <v>344.62139999999999</v>
      </c>
      <c r="AJ894" s="38">
        <v>336.11610000000002</v>
      </c>
      <c r="AK894" s="38">
        <v>327.24650000000003</v>
      </c>
      <c r="AL894" s="38">
        <v>-7.6333440000000001</v>
      </c>
      <c r="AM894" s="38">
        <v>-6.8495619999999997</v>
      </c>
      <c r="AN894" s="38">
        <v>-4.170185</v>
      </c>
      <c r="AO894" s="38">
        <v>-1.357898</v>
      </c>
      <c r="AP894" s="38">
        <v>1.408587</v>
      </c>
      <c r="AQ894" s="38">
        <v>-1.339572</v>
      </c>
      <c r="AR894" s="38">
        <v>-3.036362</v>
      </c>
      <c r="AS894" s="38">
        <v>6.049207</v>
      </c>
      <c r="AT894" s="38">
        <v>5.4105670000000003</v>
      </c>
      <c r="AU894" s="38">
        <v>4.4967030000000001</v>
      </c>
      <c r="AV894" s="38">
        <v>-0.82568699999999995</v>
      </c>
      <c r="AW894" s="38">
        <v>2.3529559999999998</v>
      </c>
      <c r="AX894" s="38">
        <v>0.95344980000000001</v>
      </c>
      <c r="AY894" s="38">
        <v>-2.3074690000000002</v>
      </c>
      <c r="AZ894" s="38">
        <v>-1.5658179999999999</v>
      </c>
      <c r="BA894" s="38">
        <v>-1.610422</v>
      </c>
      <c r="BB894" s="38">
        <v>0.74468380000000001</v>
      </c>
      <c r="BC894" s="38">
        <v>-0.47170260000000003</v>
      </c>
      <c r="BD894" s="38">
        <v>-2.1889470000000002</v>
      </c>
      <c r="BE894" s="38">
        <v>-5.4241849999999996</v>
      </c>
      <c r="BF894" s="38">
        <v>-3.5388769999999998</v>
      </c>
      <c r="BG894" s="38">
        <v>-7.0921180000000001</v>
      </c>
      <c r="BH894" s="38">
        <v>-8.8621269999999992</v>
      </c>
      <c r="BI894" s="38">
        <v>-8.8559680000000007</v>
      </c>
      <c r="BJ894" s="38">
        <v>-6.9080219999999999</v>
      </c>
      <c r="BK894" s="38">
        <v>-6.2313539999999996</v>
      </c>
      <c r="BL894" s="38">
        <v>-3.6496710000000001</v>
      </c>
      <c r="BM894" s="38">
        <v>-0.83818049999999999</v>
      </c>
      <c r="BN894" s="38">
        <v>1.8935070000000001</v>
      </c>
      <c r="BO894" s="38">
        <v>-0.82828329999999994</v>
      </c>
      <c r="BP894" s="38">
        <v>-2.4508740000000002</v>
      </c>
      <c r="BQ894" s="38">
        <v>6.7039390000000001</v>
      </c>
      <c r="BR894" s="38">
        <v>6.1789759999999996</v>
      </c>
      <c r="BS894" s="38">
        <v>5.2774169999999998</v>
      </c>
      <c r="BT894" s="38">
        <v>-0.2048143</v>
      </c>
      <c r="BU894" s="38">
        <v>2.7891680000000001</v>
      </c>
      <c r="BV894" s="38">
        <v>1.3402369999999999</v>
      </c>
      <c r="BW894" s="38">
        <v>-1.837135</v>
      </c>
      <c r="BX894" s="38">
        <v>-1.021183</v>
      </c>
      <c r="BY894" s="38">
        <v>-0.94102620000000003</v>
      </c>
      <c r="BZ894" s="38">
        <v>1.5302770000000001</v>
      </c>
      <c r="CA894" s="38">
        <v>0.3739809</v>
      </c>
      <c r="CB894" s="38">
        <v>-1.2784489999999999</v>
      </c>
      <c r="CC894" s="38">
        <v>-4.4364470000000003</v>
      </c>
      <c r="CD894" s="38">
        <v>-2.5975169999999999</v>
      </c>
      <c r="CE894" s="38">
        <v>-6.1278689999999996</v>
      </c>
      <c r="CF894" s="38">
        <v>-7.8830679999999997</v>
      </c>
      <c r="CG894" s="38">
        <v>-7.8687639999999996</v>
      </c>
      <c r="CH894" s="38">
        <v>-6.4056670000000002</v>
      </c>
      <c r="CI894" s="38">
        <v>-5.8031860000000002</v>
      </c>
      <c r="CJ894" s="38">
        <v>-3.2891650000000001</v>
      </c>
      <c r="CK894" s="38">
        <v>-0.47822609999999999</v>
      </c>
      <c r="CL894" s="38">
        <v>2.2293609999999999</v>
      </c>
      <c r="CM894" s="38">
        <v>-0.47416649999999999</v>
      </c>
      <c r="CN894" s="38">
        <v>-2.0453670000000002</v>
      </c>
      <c r="CO894" s="38">
        <v>7.1574039999999997</v>
      </c>
      <c r="CP894" s="38">
        <v>6.7111729999999996</v>
      </c>
      <c r="CQ894" s="38">
        <v>5.8181370000000001</v>
      </c>
      <c r="CR894" s="38">
        <v>0.22520029999999999</v>
      </c>
      <c r="CS894" s="38">
        <v>3.091288</v>
      </c>
      <c r="CT894" s="38">
        <v>1.608125</v>
      </c>
      <c r="CU894" s="38">
        <v>-1.5113829999999999</v>
      </c>
      <c r="CV894" s="38">
        <v>-0.64397040000000005</v>
      </c>
      <c r="CW894" s="38">
        <v>-0.47740470000000002</v>
      </c>
      <c r="CX894" s="38">
        <v>2.074376</v>
      </c>
      <c r="CY894" s="38">
        <v>0.95969879999999996</v>
      </c>
      <c r="CZ894" s="38">
        <v>-0.64784169999999996</v>
      </c>
      <c r="DA894" s="38">
        <v>-3.7523420000000001</v>
      </c>
      <c r="DB894" s="38">
        <v>-1.9455340000000001</v>
      </c>
      <c r="DC894" s="38">
        <v>-5.4600330000000001</v>
      </c>
      <c r="DD894" s="38">
        <v>-7.204974</v>
      </c>
      <c r="DE894" s="38">
        <v>-7.1850300000000002</v>
      </c>
      <c r="DF894" s="38">
        <v>-5.9033110000000004</v>
      </c>
      <c r="DG894" s="38">
        <v>-5.3750179999999999</v>
      </c>
      <c r="DH894" s="38">
        <v>-2.9286590000000001</v>
      </c>
      <c r="DI894" s="38">
        <v>-0.11827169999999999</v>
      </c>
      <c r="DJ894" s="38">
        <v>2.5652149999999998</v>
      </c>
      <c r="DK894" s="38">
        <v>-0.12004960000000001</v>
      </c>
      <c r="DL894" s="38">
        <v>-1.6398600000000001</v>
      </c>
      <c r="DM894" s="38">
        <v>7.6108700000000002</v>
      </c>
      <c r="DN894" s="38">
        <v>7.2433709999999998</v>
      </c>
      <c r="DO894" s="38">
        <v>6.3588579999999997</v>
      </c>
      <c r="DP894" s="38">
        <v>0.65521479999999999</v>
      </c>
      <c r="DQ894" s="38">
        <v>3.3934069999999998</v>
      </c>
      <c r="DR894" s="38">
        <v>1.8760129999999999</v>
      </c>
      <c r="DS894" s="38">
        <v>-1.1856310000000001</v>
      </c>
      <c r="DT894" s="38">
        <v>-0.26675769999999999</v>
      </c>
      <c r="DU894" s="38">
        <v>-1.3783200000000001E-2</v>
      </c>
      <c r="DV894" s="38">
        <v>2.6184750000000001</v>
      </c>
      <c r="DW894" s="38">
        <v>1.545417</v>
      </c>
      <c r="DX894" s="38">
        <v>-1.7233999999999999E-2</v>
      </c>
      <c r="DY894" s="38">
        <v>-3.0682369999999999</v>
      </c>
      <c r="DZ894" s="38">
        <v>-1.2935509999999999</v>
      </c>
      <c r="EA894" s="38">
        <v>-4.7921969999999998</v>
      </c>
      <c r="EB894" s="38">
        <v>-6.5268800000000002</v>
      </c>
      <c r="EC894" s="38">
        <v>-6.501296</v>
      </c>
      <c r="ED894" s="38">
        <v>-5.1779900000000003</v>
      </c>
      <c r="EE894" s="38">
        <v>-4.7568099999999998</v>
      </c>
      <c r="EF894" s="38">
        <v>-2.4081450000000002</v>
      </c>
      <c r="EG894" s="38">
        <v>0.4014453</v>
      </c>
      <c r="EH894" s="38">
        <v>3.0501339999999999</v>
      </c>
      <c r="EI894" s="38">
        <v>0.3912388</v>
      </c>
      <c r="EJ894" s="38">
        <v>-1.054373</v>
      </c>
      <c r="EK894" s="38">
        <v>8.2656019999999994</v>
      </c>
      <c r="EL894" s="38">
        <v>8.0117790000000007</v>
      </c>
      <c r="EM894" s="38">
        <v>7.1395720000000003</v>
      </c>
      <c r="EN894" s="38">
        <v>1.2760880000000001</v>
      </c>
      <c r="EO894" s="38">
        <v>3.8296199999999998</v>
      </c>
      <c r="EP894" s="38">
        <v>2.2627999999999999</v>
      </c>
      <c r="EQ894" s="38">
        <v>-0.71529719999999997</v>
      </c>
      <c r="ER894" s="38">
        <v>0.2778775</v>
      </c>
      <c r="ES894" s="38">
        <v>0.65561259999999999</v>
      </c>
      <c r="ET894" s="38">
        <v>3.4040680000000001</v>
      </c>
      <c r="EU894" s="38">
        <v>2.3910999999999998</v>
      </c>
      <c r="EV894" s="38">
        <v>0.89326349999999999</v>
      </c>
      <c r="EW894" s="38">
        <v>-2.0804990000000001</v>
      </c>
      <c r="EX894" s="38">
        <v>-0.35219139999999999</v>
      </c>
      <c r="EY894" s="38">
        <v>-3.8279480000000001</v>
      </c>
      <c r="EZ894" s="38">
        <v>-5.5478199999999998</v>
      </c>
      <c r="FA894" s="38">
        <v>-5.5140929999999999</v>
      </c>
      <c r="FB894" s="38">
        <v>78.761799999999994</v>
      </c>
      <c r="FC894" s="38">
        <v>76.923649999999995</v>
      </c>
      <c r="FD894" s="38">
        <v>75.323989999999995</v>
      </c>
      <c r="FE894" s="38">
        <v>73.937119999999993</v>
      </c>
      <c r="FF894" s="38">
        <v>72.584760000000003</v>
      </c>
      <c r="FG894" s="38">
        <v>71.398060000000001</v>
      </c>
      <c r="FH894" s="38">
        <v>70.74709</v>
      </c>
      <c r="FI894" s="38">
        <v>72.171319999999994</v>
      </c>
      <c r="FJ894" s="38">
        <v>76.469089999999994</v>
      </c>
      <c r="FK894" s="38">
        <v>81.360979999999998</v>
      </c>
      <c r="FL894" s="38">
        <v>86.214100000000002</v>
      </c>
      <c r="FM894" s="38">
        <v>90.140190000000004</v>
      </c>
      <c r="FN894" s="38">
        <v>93.697609999999997</v>
      </c>
      <c r="FO894" s="38">
        <v>96.526629999999997</v>
      </c>
      <c r="FP894" s="38">
        <v>99.007390000000001</v>
      </c>
      <c r="FQ894" s="38">
        <v>100.5324</v>
      </c>
      <c r="FR894" s="38">
        <v>101.176</v>
      </c>
      <c r="FS894" s="38">
        <v>100.72929999999999</v>
      </c>
      <c r="FT894" s="38">
        <v>99.854810000000001</v>
      </c>
      <c r="FU894" s="38">
        <v>96.022199999999998</v>
      </c>
      <c r="FV894" s="38">
        <v>91.700999999999993</v>
      </c>
      <c r="FW894">
        <v>87.683819999999997</v>
      </c>
      <c r="FX894">
        <v>85.598179999999999</v>
      </c>
      <c r="FY894">
        <v>83.798389999999998</v>
      </c>
      <c r="FZ894">
        <v>0.88555950000000005</v>
      </c>
      <c r="GA894">
        <v>4.6199269999999997</v>
      </c>
      <c r="GB894">
        <v>1</v>
      </c>
    </row>
    <row r="895" spans="1:184" x14ac:dyDescent="0.3">
      <c r="A895" t="s">
        <v>280</v>
      </c>
      <c r="B895" t="s">
        <v>1</v>
      </c>
      <c r="C895" t="s">
        <v>1</v>
      </c>
      <c r="D895" t="s">
        <v>1</v>
      </c>
      <c r="E895" t="s">
        <v>1</v>
      </c>
      <c r="F895" t="s">
        <v>1</v>
      </c>
      <c r="G895" t="s">
        <v>1</v>
      </c>
      <c r="H895" s="40" t="s">
        <v>1</v>
      </c>
      <c r="I895" s="18" t="s">
        <v>1</v>
      </c>
      <c r="J895" s="38" t="s">
        <v>223</v>
      </c>
      <c r="K895" s="18">
        <v>44809</v>
      </c>
      <c r="L895" s="38">
        <v>706</v>
      </c>
      <c r="M895" s="38">
        <v>711</v>
      </c>
      <c r="N895" s="38">
        <v>287.2722</v>
      </c>
      <c r="O895" s="38">
        <v>276.0224</v>
      </c>
      <c r="P895" s="38">
        <v>267.45249999999999</v>
      </c>
      <c r="Q895" s="38">
        <v>262.69580000000002</v>
      </c>
      <c r="R895" s="38">
        <v>264.5421</v>
      </c>
      <c r="S895" s="38">
        <v>266.63049999999998</v>
      </c>
      <c r="T895" s="38">
        <v>272.65010000000001</v>
      </c>
      <c r="U895" s="38">
        <v>281.464</v>
      </c>
      <c r="V895" s="38">
        <v>291.3931</v>
      </c>
      <c r="W895" s="38">
        <v>305.15769999999998</v>
      </c>
      <c r="X895" s="38">
        <v>318.4298</v>
      </c>
      <c r="Y895" s="38">
        <v>324.69260000000003</v>
      </c>
      <c r="Z895" s="38">
        <v>329.60789999999997</v>
      </c>
      <c r="AA895" s="38">
        <v>333.24680000000001</v>
      </c>
      <c r="AB895" s="38">
        <v>334.72890000000001</v>
      </c>
      <c r="AC895" s="38">
        <v>333.23520000000002</v>
      </c>
      <c r="AD895" s="38">
        <v>328.87959999999998</v>
      </c>
      <c r="AE895" s="38">
        <v>324.51510000000002</v>
      </c>
      <c r="AF895" s="38">
        <v>322.53579999999999</v>
      </c>
      <c r="AG895" s="38">
        <v>318.38299999999998</v>
      </c>
      <c r="AH895" s="38">
        <v>313.14659999999998</v>
      </c>
      <c r="AI895" s="38">
        <v>309.38380000000001</v>
      </c>
      <c r="AJ895" s="38">
        <v>301.87860000000001</v>
      </c>
      <c r="AK895" s="38">
        <v>292.77140000000003</v>
      </c>
      <c r="AL895" s="38">
        <v>14.61181</v>
      </c>
      <c r="AM895" s="38">
        <v>6.4782799999999998</v>
      </c>
      <c r="AN895" s="38">
        <v>-1.150955</v>
      </c>
      <c r="AO895" s="38">
        <v>-3.9170479999999999</v>
      </c>
      <c r="AP895" s="38">
        <v>-4.326193</v>
      </c>
      <c r="AQ895" s="38">
        <v>-5.9688530000000002</v>
      </c>
      <c r="AR895" s="38">
        <v>-6.4963189999999997</v>
      </c>
      <c r="AS895" s="38">
        <v>-5.1144860000000003</v>
      </c>
      <c r="AT895" s="38">
        <v>-3.6833849999999999</v>
      </c>
      <c r="AU895" s="38">
        <v>-1.3361799999999999</v>
      </c>
      <c r="AV895" s="38">
        <v>-0.78792099999999998</v>
      </c>
      <c r="AW895" s="38">
        <v>-2.6514169999999999</v>
      </c>
      <c r="AX895" s="38">
        <v>-2.4521500000000001</v>
      </c>
      <c r="AY895" s="38">
        <v>-1.7046509999999999</v>
      </c>
      <c r="AZ895" s="38">
        <v>4.1286560000000003</v>
      </c>
      <c r="BA895" s="38">
        <v>7.3874040000000001</v>
      </c>
      <c r="BB895" s="38">
        <v>6.1574470000000003</v>
      </c>
      <c r="BC895" s="38">
        <v>8.8162040000000008</v>
      </c>
      <c r="BD895" s="38">
        <v>4.4684699999999999</v>
      </c>
      <c r="BE895" s="38">
        <v>-6.9719620000000004</v>
      </c>
      <c r="BF895" s="38">
        <v>-12.04791</v>
      </c>
      <c r="BG895" s="38">
        <v>-13.08053</v>
      </c>
      <c r="BH895" s="38">
        <v>-17.980540000000001</v>
      </c>
      <c r="BI895" s="38">
        <v>-20.0594</v>
      </c>
      <c r="BJ895" s="38">
        <v>15.972910000000001</v>
      </c>
      <c r="BK895" s="38">
        <v>7.6857369999999996</v>
      </c>
      <c r="BL895" s="38">
        <v>-0.1932719</v>
      </c>
      <c r="BM895" s="38">
        <v>-2.9199109999999999</v>
      </c>
      <c r="BN895" s="38">
        <v>-3.4447749999999999</v>
      </c>
      <c r="BO895" s="38">
        <v>-5.0322180000000003</v>
      </c>
      <c r="BP895" s="38">
        <v>-5.606382</v>
      </c>
      <c r="BQ895" s="38">
        <v>-4.1589419999999997</v>
      </c>
      <c r="BR895" s="38">
        <v>-2.8452739999999999</v>
      </c>
      <c r="BS895" s="38">
        <v>-0.43946089999999999</v>
      </c>
      <c r="BT895" s="38">
        <v>0.13624649999999999</v>
      </c>
      <c r="BU895" s="38">
        <v>-1.915584</v>
      </c>
      <c r="BV895" s="38">
        <v>-1.8145830000000001</v>
      </c>
      <c r="BW895" s="38">
        <v>-0.95495010000000002</v>
      </c>
      <c r="BX895" s="38">
        <v>4.9718309999999999</v>
      </c>
      <c r="BY895" s="38">
        <v>8.4176149999999996</v>
      </c>
      <c r="BZ895" s="38">
        <v>7.3771139999999997</v>
      </c>
      <c r="CA895" s="38">
        <v>10.14692</v>
      </c>
      <c r="CB895" s="38">
        <v>5.9462419999999998</v>
      </c>
      <c r="CC895" s="38">
        <v>-5.2694010000000002</v>
      </c>
      <c r="CD895" s="38">
        <v>-10.4132</v>
      </c>
      <c r="CE895" s="38">
        <v>-11.42656</v>
      </c>
      <c r="CF895" s="38">
        <v>-16.070350000000001</v>
      </c>
      <c r="CG895" s="38">
        <v>-17.90448</v>
      </c>
      <c r="CH895" s="38">
        <v>16.915600000000001</v>
      </c>
      <c r="CI895" s="38">
        <v>8.5220179999999992</v>
      </c>
      <c r="CJ895" s="38">
        <v>0.4700163</v>
      </c>
      <c r="CK895" s="38">
        <v>-2.2292969999999999</v>
      </c>
      <c r="CL895" s="38">
        <v>-2.834308</v>
      </c>
      <c r="CM895" s="38">
        <v>-4.383508</v>
      </c>
      <c r="CN895" s="38">
        <v>-4.9900149999999996</v>
      </c>
      <c r="CO895" s="38">
        <v>-3.4971350000000001</v>
      </c>
      <c r="CP895" s="38">
        <v>-2.2648000000000001</v>
      </c>
      <c r="CQ895" s="38">
        <v>0.18160399999999999</v>
      </c>
      <c r="CR895" s="38">
        <v>0.77632210000000001</v>
      </c>
      <c r="CS895" s="38">
        <v>-1.4059489999999999</v>
      </c>
      <c r="CT895" s="38">
        <v>-1.373005</v>
      </c>
      <c r="CU895" s="38">
        <v>-0.43570940000000002</v>
      </c>
      <c r="CV895" s="38">
        <v>5.5558120000000004</v>
      </c>
      <c r="CW895" s="38">
        <v>9.1311350000000004</v>
      </c>
      <c r="CX895" s="38">
        <v>8.2218520000000002</v>
      </c>
      <c r="CY895" s="38">
        <v>11.068569999999999</v>
      </c>
      <c r="CZ895" s="38">
        <v>6.9697430000000002</v>
      </c>
      <c r="DA895" s="38">
        <v>-4.0902120000000002</v>
      </c>
      <c r="DB895" s="38">
        <v>-9.2810100000000002</v>
      </c>
      <c r="DC895" s="38">
        <v>-10.281029999999999</v>
      </c>
      <c r="DD895" s="38">
        <v>-14.74736</v>
      </c>
      <c r="DE895" s="38">
        <v>-16.411989999999999</v>
      </c>
      <c r="DF895" s="38">
        <v>17.85829</v>
      </c>
      <c r="DG895" s="38">
        <v>9.3582999999999998</v>
      </c>
      <c r="DH895" s="38">
        <v>1.1333040000000001</v>
      </c>
      <c r="DI895" s="38">
        <v>-1.538683</v>
      </c>
      <c r="DJ895" s="38">
        <v>-2.22384</v>
      </c>
      <c r="DK895" s="38">
        <v>-3.7347980000000001</v>
      </c>
      <c r="DL895" s="38">
        <v>-4.3736470000000001</v>
      </c>
      <c r="DM895" s="38">
        <v>-2.8353290000000002</v>
      </c>
      <c r="DN895" s="38">
        <v>-1.6843269999999999</v>
      </c>
      <c r="DO895" s="38">
        <v>0.80266890000000002</v>
      </c>
      <c r="DP895" s="38">
        <v>1.416398</v>
      </c>
      <c r="DQ895" s="38">
        <v>-0.89631320000000003</v>
      </c>
      <c r="DR895" s="38">
        <v>-0.93142780000000003</v>
      </c>
      <c r="DS895" s="38">
        <v>8.35312E-2</v>
      </c>
      <c r="DT895" s="38">
        <v>6.1397919999999999</v>
      </c>
      <c r="DU895" s="38">
        <v>9.8446549999999995</v>
      </c>
      <c r="DV895" s="38">
        <v>9.0665899999999997</v>
      </c>
      <c r="DW895" s="38">
        <v>11.990220000000001</v>
      </c>
      <c r="DX895" s="38">
        <v>7.9932429999999997</v>
      </c>
      <c r="DY895" s="38">
        <v>-2.9110230000000001</v>
      </c>
      <c r="DZ895" s="38">
        <v>-8.1488169999999993</v>
      </c>
      <c r="EA895" s="38">
        <v>-9.1354989999999994</v>
      </c>
      <c r="EB895" s="38">
        <v>-13.42437</v>
      </c>
      <c r="EC895" s="38">
        <v>-14.919499999999999</v>
      </c>
      <c r="ED895" s="38">
        <v>19.219390000000001</v>
      </c>
      <c r="EE895" s="38">
        <v>10.565759999999999</v>
      </c>
      <c r="EF895" s="38">
        <v>2.0909870000000002</v>
      </c>
      <c r="EG895" s="38">
        <v>-0.54154630000000004</v>
      </c>
      <c r="EH895" s="38">
        <v>-1.342422</v>
      </c>
      <c r="EI895" s="38">
        <v>-2.7981630000000002</v>
      </c>
      <c r="EJ895" s="38">
        <v>-3.4837099999999999</v>
      </c>
      <c r="EK895" s="38">
        <v>-1.879785</v>
      </c>
      <c r="EL895" s="38">
        <v>-0.8462153</v>
      </c>
      <c r="EM895" s="38">
        <v>1.6993879999999999</v>
      </c>
      <c r="EN895" s="38">
        <v>2.3405649999999998</v>
      </c>
      <c r="EO895" s="38">
        <v>-0.1604805</v>
      </c>
      <c r="EP895" s="38">
        <v>-0.29386010000000001</v>
      </c>
      <c r="EQ895" s="38">
        <v>0.83323219999999998</v>
      </c>
      <c r="ER895" s="38">
        <v>6.9829670000000004</v>
      </c>
      <c r="ES895" s="38">
        <v>10.87487</v>
      </c>
      <c r="ET895" s="38">
        <v>10.28626</v>
      </c>
      <c r="EU895" s="38">
        <v>13.32094</v>
      </c>
      <c r="EV895" s="38">
        <v>9.4710160000000005</v>
      </c>
      <c r="EW895" s="38">
        <v>-1.2084619999999999</v>
      </c>
      <c r="EX895" s="38">
        <v>-6.5141119999999999</v>
      </c>
      <c r="EY895" s="38">
        <v>-7.4815329999999998</v>
      </c>
      <c r="EZ895" s="38">
        <v>-11.51417</v>
      </c>
      <c r="FA895" s="38">
        <v>-12.76458</v>
      </c>
      <c r="FB895" s="38">
        <v>84.68826</v>
      </c>
      <c r="FC895" s="38">
        <v>83.41395</v>
      </c>
      <c r="FD895" s="38">
        <v>81.632099999999994</v>
      </c>
      <c r="FE895" s="38">
        <v>80.100430000000003</v>
      </c>
      <c r="FF895" s="38">
        <v>78.77816</v>
      </c>
      <c r="FG895" s="38">
        <v>77.766710000000003</v>
      </c>
      <c r="FH895" s="38">
        <v>76.514570000000006</v>
      </c>
      <c r="FI895" s="38">
        <v>77.199650000000005</v>
      </c>
      <c r="FJ895" s="38">
        <v>81.624650000000003</v>
      </c>
      <c r="FK895" s="38">
        <v>87.005880000000005</v>
      </c>
      <c r="FL895" s="38">
        <v>91.947720000000004</v>
      </c>
      <c r="FM895" s="38">
        <v>95.560860000000005</v>
      </c>
      <c r="FN895" s="38">
        <v>99.456760000000003</v>
      </c>
      <c r="FO895" s="38">
        <v>102.47239999999999</v>
      </c>
      <c r="FP895" s="38">
        <v>104.1985</v>
      </c>
      <c r="FQ895" s="38">
        <v>105.7321</v>
      </c>
      <c r="FR895" s="38">
        <v>106.4999</v>
      </c>
      <c r="FS895" s="38">
        <v>106.12269999999999</v>
      </c>
      <c r="FT895" s="38">
        <v>104.1644</v>
      </c>
      <c r="FU895" s="38">
        <v>100.2251</v>
      </c>
      <c r="FV895" s="38">
        <v>97.447389999999999</v>
      </c>
      <c r="FW895">
        <v>94.017349999999993</v>
      </c>
      <c r="FX895">
        <v>90.778409999999994</v>
      </c>
      <c r="FY895">
        <v>89.114559999999997</v>
      </c>
      <c r="FZ895">
        <v>2.238178</v>
      </c>
      <c r="GA895">
        <v>9.2739089999999997</v>
      </c>
      <c r="GB895">
        <v>1</v>
      </c>
    </row>
    <row r="896" spans="1:184" x14ac:dyDescent="0.3">
      <c r="A896" t="s">
        <v>280</v>
      </c>
      <c r="B896" t="s">
        <v>1</v>
      </c>
      <c r="C896" t="s">
        <v>1</v>
      </c>
      <c r="D896" t="s">
        <v>1</v>
      </c>
      <c r="E896" t="s">
        <v>1</v>
      </c>
      <c r="F896" t="s">
        <v>1</v>
      </c>
      <c r="G896" t="s">
        <v>1</v>
      </c>
      <c r="H896" s="40" t="s">
        <v>1</v>
      </c>
      <c r="I896" s="18" t="s">
        <v>1</v>
      </c>
      <c r="J896" s="38" t="s">
        <v>223</v>
      </c>
      <c r="K896" s="18">
        <v>44810</v>
      </c>
      <c r="L896" s="38">
        <v>706</v>
      </c>
      <c r="M896" s="38">
        <v>711</v>
      </c>
      <c r="N896" s="38">
        <v>301.07470000000001</v>
      </c>
      <c r="O896" s="38">
        <v>299.80329999999998</v>
      </c>
      <c r="P896" s="38">
        <v>296.2903</v>
      </c>
      <c r="Q896" s="38">
        <v>297.36130000000003</v>
      </c>
      <c r="R896" s="38">
        <v>306.94459999999998</v>
      </c>
      <c r="S896" s="38">
        <v>319.80619999999999</v>
      </c>
      <c r="T896" s="38">
        <v>338.69189999999998</v>
      </c>
      <c r="U896" s="38">
        <v>357.4085</v>
      </c>
      <c r="V896" s="38">
        <v>371.92970000000003</v>
      </c>
      <c r="W896" s="38">
        <v>384.315</v>
      </c>
      <c r="X896" s="38">
        <v>393.20729999999998</v>
      </c>
      <c r="Y896" s="38">
        <v>399.64850000000001</v>
      </c>
      <c r="Z896" s="38">
        <v>402.86219999999997</v>
      </c>
      <c r="AA896" s="38">
        <v>408.55040000000002</v>
      </c>
      <c r="AB896" s="38">
        <v>406.88380000000001</v>
      </c>
      <c r="AC896" s="38">
        <v>401.77620000000002</v>
      </c>
      <c r="AD896" s="38">
        <v>391.7072</v>
      </c>
      <c r="AE896" s="38">
        <v>381.51339999999999</v>
      </c>
      <c r="AF896" s="38">
        <v>371.62830000000002</v>
      </c>
      <c r="AG896" s="38">
        <v>366.81240000000003</v>
      </c>
      <c r="AH896" s="38">
        <v>363.3845</v>
      </c>
      <c r="AI896" s="38">
        <v>360.61419999999998</v>
      </c>
      <c r="AJ896" s="38">
        <v>351.5949</v>
      </c>
      <c r="AK896" s="38">
        <v>342.3116</v>
      </c>
      <c r="AL896" s="38">
        <v>-3.057763</v>
      </c>
      <c r="AM896" s="38">
        <v>-3.6222699999999999</v>
      </c>
      <c r="AN896" s="38">
        <v>-2.0023620000000002</v>
      </c>
      <c r="AO896" s="38">
        <v>3.3465310000000001</v>
      </c>
      <c r="AP896" s="38">
        <v>3.6901980000000001</v>
      </c>
      <c r="AQ896" s="38">
        <v>0.90701909999999997</v>
      </c>
      <c r="AR896" s="38">
        <v>0.48616619999999999</v>
      </c>
      <c r="AS896" s="38">
        <v>2.6324879999999999</v>
      </c>
      <c r="AT896" s="38">
        <v>-5.296106</v>
      </c>
      <c r="AU896" s="38">
        <v>-7.4586439999999996</v>
      </c>
      <c r="AV896" s="38">
        <v>-9.9362180000000002</v>
      </c>
      <c r="AW896" s="38">
        <v>-6.8266119999999999</v>
      </c>
      <c r="AX896" s="38">
        <v>-3.3455879999999998</v>
      </c>
      <c r="AY896" s="38">
        <v>4.72905</v>
      </c>
      <c r="AZ896" s="38">
        <v>10.640879999999999</v>
      </c>
      <c r="BA896" s="38">
        <v>21.13616</v>
      </c>
      <c r="BB896" s="38">
        <v>21.483429999999998</v>
      </c>
      <c r="BC896" s="38">
        <v>16.721699999999998</v>
      </c>
      <c r="BD896" s="38">
        <v>12.173260000000001</v>
      </c>
      <c r="BE896" s="38">
        <v>2.0081500000000001</v>
      </c>
      <c r="BF896" s="38">
        <v>-2.2683520000000001</v>
      </c>
      <c r="BG896" s="38">
        <v>2.298111</v>
      </c>
      <c r="BH896" s="38">
        <v>1.8267260000000001</v>
      </c>
      <c r="BI896" s="38">
        <v>-0.35041470000000002</v>
      </c>
      <c r="BJ896" s="38">
        <v>-1.888169</v>
      </c>
      <c r="BK896" s="38">
        <v>-2.5314890000000001</v>
      </c>
      <c r="BL896" s="38">
        <v>-0.92892529999999995</v>
      </c>
      <c r="BM896" s="38">
        <v>4.254575</v>
      </c>
      <c r="BN896" s="38">
        <v>4.5536519999999996</v>
      </c>
      <c r="BO896" s="38">
        <v>1.980019</v>
      </c>
      <c r="BP896" s="38">
        <v>1.8296619999999999</v>
      </c>
      <c r="BQ896" s="38">
        <v>4.0468669999999998</v>
      </c>
      <c r="BR896" s="38">
        <v>-3.865475</v>
      </c>
      <c r="BS896" s="38">
        <v>-6.1704100000000004</v>
      </c>
      <c r="BT896" s="38">
        <v>-8.9170289999999994</v>
      </c>
      <c r="BU896" s="38">
        <v>-6.0392809999999999</v>
      </c>
      <c r="BV896" s="38">
        <v>-2.6619449999999998</v>
      </c>
      <c r="BW896" s="38">
        <v>5.5081680000000004</v>
      </c>
      <c r="BX896" s="38">
        <v>11.611370000000001</v>
      </c>
      <c r="BY896" s="38">
        <v>22.27467</v>
      </c>
      <c r="BZ896" s="38">
        <v>22.747859999999999</v>
      </c>
      <c r="CA896" s="38">
        <v>18.14791</v>
      </c>
      <c r="CB896" s="38">
        <v>13.87274</v>
      </c>
      <c r="CC896" s="38">
        <v>4.0687620000000004</v>
      </c>
      <c r="CD896" s="38">
        <v>-0.44557010000000002</v>
      </c>
      <c r="CE896" s="38">
        <v>4.0345230000000001</v>
      </c>
      <c r="CF896" s="38">
        <v>3.6406299999999998</v>
      </c>
      <c r="CG896" s="38">
        <v>1.5037309999999999</v>
      </c>
      <c r="CH896" s="38">
        <v>-1.078112</v>
      </c>
      <c r="CI896" s="38">
        <v>-1.776017</v>
      </c>
      <c r="CJ896" s="38">
        <v>-0.18546650000000001</v>
      </c>
      <c r="CK896" s="38">
        <v>4.883483</v>
      </c>
      <c r="CL896" s="38">
        <v>5.1516770000000003</v>
      </c>
      <c r="CM896" s="38">
        <v>2.723176</v>
      </c>
      <c r="CN896" s="38">
        <v>2.7601629999999999</v>
      </c>
      <c r="CO896" s="38">
        <v>5.0264629999999997</v>
      </c>
      <c r="CP896" s="38">
        <v>-2.874625</v>
      </c>
      <c r="CQ896" s="38">
        <v>-5.2781830000000003</v>
      </c>
      <c r="CR896" s="38">
        <v>-8.2111429999999999</v>
      </c>
      <c r="CS896" s="38">
        <v>-5.4939790000000004</v>
      </c>
      <c r="CT896" s="38">
        <v>-2.188456</v>
      </c>
      <c r="CU896" s="38">
        <v>6.0477829999999999</v>
      </c>
      <c r="CV896" s="38">
        <v>12.283530000000001</v>
      </c>
      <c r="CW896" s="38">
        <v>23.063199999999998</v>
      </c>
      <c r="CX896" s="38">
        <v>23.623609999999999</v>
      </c>
      <c r="CY896" s="38">
        <v>19.1357</v>
      </c>
      <c r="CZ896" s="38">
        <v>15.04979</v>
      </c>
      <c r="DA896" s="38">
        <v>5.4959350000000002</v>
      </c>
      <c r="DB896" s="38">
        <v>0.81688289999999997</v>
      </c>
      <c r="DC896" s="38">
        <v>5.2371569999999998</v>
      </c>
      <c r="DD896" s="38">
        <v>4.8969339999999999</v>
      </c>
      <c r="DE896" s="38">
        <v>2.7879070000000001</v>
      </c>
      <c r="DF896" s="38">
        <v>-0.26805509999999999</v>
      </c>
      <c r="DG896" s="38">
        <v>-1.020546</v>
      </c>
      <c r="DH896" s="38">
        <v>0.55799220000000005</v>
      </c>
      <c r="DI896" s="38">
        <v>5.5123920000000002</v>
      </c>
      <c r="DJ896" s="38">
        <v>5.749701</v>
      </c>
      <c r="DK896" s="38">
        <v>3.4663330000000001</v>
      </c>
      <c r="DL896" s="38">
        <v>3.6906639999999999</v>
      </c>
      <c r="DM896" s="38">
        <v>6.0060580000000003</v>
      </c>
      <c r="DN896" s="38">
        <v>-1.883775</v>
      </c>
      <c r="DO896" s="38">
        <v>-4.385955</v>
      </c>
      <c r="DP896" s="38">
        <v>-7.5052560000000001</v>
      </c>
      <c r="DQ896" s="38">
        <v>-4.948677</v>
      </c>
      <c r="DR896" s="38">
        <v>-1.714966</v>
      </c>
      <c r="DS896" s="38">
        <v>6.5873980000000003</v>
      </c>
      <c r="DT896" s="38">
        <v>12.955690000000001</v>
      </c>
      <c r="DU896" s="38">
        <v>23.85173</v>
      </c>
      <c r="DV896" s="38">
        <v>24.499359999999999</v>
      </c>
      <c r="DW896" s="38">
        <v>20.12349</v>
      </c>
      <c r="DX896" s="38">
        <v>16.226839999999999</v>
      </c>
      <c r="DY896" s="38">
        <v>6.923108</v>
      </c>
      <c r="DZ896" s="38">
        <v>2.0793360000000001</v>
      </c>
      <c r="EA896" s="38">
        <v>6.4397909999999996</v>
      </c>
      <c r="EB896" s="38">
        <v>6.153238</v>
      </c>
      <c r="EC896" s="38">
        <v>4.0720830000000001</v>
      </c>
      <c r="ED896" s="38">
        <v>0.90153850000000002</v>
      </c>
      <c r="EE896" s="38">
        <v>7.0235599999999995E-2</v>
      </c>
      <c r="EF896" s="38">
        <v>1.631429</v>
      </c>
      <c r="EG896" s="38">
        <v>6.4204359999999996</v>
      </c>
      <c r="EH896" s="38">
        <v>6.6131549999999999</v>
      </c>
      <c r="EI896" s="38">
        <v>4.5393330000000001</v>
      </c>
      <c r="EJ896" s="38">
        <v>5.0341589999999998</v>
      </c>
      <c r="EK896" s="38">
        <v>7.4204369999999997</v>
      </c>
      <c r="EL896" s="38">
        <v>-0.45314409999999999</v>
      </c>
      <c r="EM896" s="38">
        <v>-3.0977209999999999</v>
      </c>
      <c r="EN896" s="38">
        <v>-6.4860670000000002</v>
      </c>
      <c r="EO896" s="38">
        <v>-4.161346</v>
      </c>
      <c r="EP896" s="38">
        <v>-1.031323</v>
      </c>
      <c r="EQ896" s="38">
        <v>7.3665159999999998</v>
      </c>
      <c r="ER896" s="38">
        <v>13.92618</v>
      </c>
      <c r="ES896" s="38">
        <v>24.99025</v>
      </c>
      <c r="ET896" s="38">
        <v>25.76379</v>
      </c>
      <c r="EU896" s="38">
        <v>21.549700000000001</v>
      </c>
      <c r="EV896" s="38">
        <v>17.92632</v>
      </c>
      <c r="EW896" s="38">
        <v>8.9837199999999999</v>
      </c>
      <c r="EX896" s="38">
        <v>3.9021170000000001</v>
      </c>
      <c r="EY896" s="38">
        <v>8.1762040000000002</v>
      </c>
      <c r="EZ896" s="38">
        <v>7.9671419999999999</v>
      </c>
      <c r="FA896" s="38">
        <v>5.9262280000000001</v>
      </c>
      <c r="FB896" s="38">
        <v>86.29271</v>
      </c>
      <c r="FC896" s="38">
        <v>84.613690000000005</v>
      </c>
      <c r="FD896" s="38">
        <v>82.972279999999998</v>
      </c>
      <c r="FE896" s="38">
        <v>82.062119999999993</v>
      </c>
      <c r="FF896" s="38">
        <v>80.906829999999999</v>
      </c>
      <c r="FG896" s="38">
        <v>80.294070000000005</v>
      </c>
      <c r="FH896" s="38">
        <v>79.762889999999999</v>
      </c>
      <c r="FI896" s="38">
        <v>81.545320000000004</v>
      </c>
      <c r="FJ896" s="38">
        <v>85.789280000000005</v>
      </c>
      <c r="FK896" s="38">
        <v>91.931010000000001</v>
      </c>
      <c r="FL896" s="38">
        <v>96.703460000000007</v>
      </c>
      <c r="FM896" s="38">
        <v>101.0728</v>
      </c>
      <c r="FN896" s="38">
        <v>104.20140000000001</v>
      </c>
      <c r="FO896" s="38">
        <v>107.08750000000001</v>
      </c>
      <c r="FP896" s="38">
        <v>108.8789</v>
      </c>
      <c r="FQ896" s="38">
        <v>110.318</v>
      </c>
      <c r="FR896" s="38">
        <v>110.6202</v>
      </c>
      <c r="FS896" s="38">
        <v>109.52330000000001</v>
      </c>
      <c r="FT896" s="38">
        <v>107.2094</v>
      </c>
      <c r="FU896" s="38">
        <v>102.3536</v>
      </c>
      <c r="FV896" s="38">
        <v>97.867130000000003</v>
      </c>
      <c r="FW896">
        <v>94.977199999999996</v>
      </c>
      <c r="FX896">
        <v>93.560069999999996</v>
      </c>
      <c r="FY896">
        <v>91.005970000000005</v>
      </c>
      <c r="FZ896">
        <v>2.1012810000000002</v>
      </c>
      <c r="GA896">
        <v>12.724550000000001</v>
      </c>
      <c r="GB896">
        <v>1</v>
      </c>
    </row>
    <row r="897" spans="1:184" x14ac:dyDescent="0.3">
      <c r="A897" t="s">
        <v>280</v>
      </c>
      <c r="B897" t="s">
        <v>1</v>
      </c>
      <c r="C897" t="s">
        <v>1</v>
      </c>
      <c r="D897" t="s">
        <v>1</v>
      </c>
      <c r="E897" t="s">
        <v>1</v>
      </c>
      <c r="F897" t="s">
        <v>1</v>
      </c>
      <c r="G897" t="s">
        <v>1</v>
      </c>
      <c r="H897" s="40" t="s">
        <v>1</v>
      </c>
      <c r="I897" s="18" t="s">
        <v>1</v>
      </c>
      <c r="J897" s="38" t="s">
        <v>223</v>
      </c>
      <c r="K897" s="18">
        <v>44811</v>
      </c>
      <c r="L897" s="38">
        <v>706</v>
      </c>
      <c r="M897" s="38">
        <v>711</v>
      </c>
      <c r="N897" s="38">
        <v>334.39920000000001</v>
      </c>
      <c r="O897" s="38">
        <v>330.41969999999998</v>
      </c>
      <c r="P897" s="38">
        <v>325.01620000000003</v>
      </c>
      <c r="Q897" s="38">
        <v>322.71460000000002</v>
      </c>
      <c r="R897" s="38">
        <v>325.72660000000002</v>
      </c>
      <c r="S897" s="38">
        <v>333.50409999999999</v>
      </c>
      <c r="T897" s="38">
        <v>346.7919</v>
      </c>
      <c r="U897" s="38">
        <v>359.19779999999997</v>
      </c>
      <c r="V897" s="38">
        <v>373.0213</v>
      </c>
      <c r="W897" s="38">
        <v>383.22640000000001</v>
      </c>
      <c r="X897" s="38">
        <v>391.03539999999998</v>
      </c>
      <c r="Y897" s="38">
        <v>395.16140000000001</v>
      </c>
      <c r="Z897" s="38">
        <v>397.1035</v>
      </c>
      <c r="AA897" s="38">
        <v>400.74950000000001</v>
      </c>
      <c r="AB897" s="38">
        <v>398.50850000000003</v>
      </c>
      <c r="AC897" s="38">
        <v>391.92779999999999</v>
      </c>
      <c r="AD897" s="38">
        <v>383.47019999999998</v>
      </c>
      <c r="AE897" s="38">
        <v>372.75659999999999</v>
      </c>
      <c r="AF897" s="38">
        <v>363.28070000000002</v>
      </c>
      <c r="AG897" s="38">
        <v>359.54590000000002</v>
      </c>
      <c r="AH897" s="38">
        <v>357.98110000000003</v>
      </c>
      <c r="AI897" s="38">
        <v>356.19459999999998</v>
      </c>
      <c r="AJ897" s="38">
        <v>347.80239999999998</v>
      </c>
      <c r="AK897" s="38">
        <v>337.3399</v>
      </c>
      <c r="AL897" s="38">
        <v>-1.6991179999999999</v>
      </c>
      <c r="AM897" s="38">
        <v>-2.0662820000000002</v>
      </c>
      <c r="AN897" s="38">
        <v>-3.7951929999999998</v>
      </c>
      <c r="AO897" s="38">
        <v>-2.222861</v>
      </c>
      <c r="AP897" s="38">
        <v>-3.2221899999999998E-2</v>
      </c>
      <c r="AQ897" s="38">
        <v>2.4107059999999998</v>
      </c>
      <c r="AR897" s="38">
        <v>2.0385659999999999</v>
      </c>
      <c r="AS897" s="38">
        <v>1.696639</v>
      </c>
      <c r="AT897" s="38">
        <v>-1.0897319999999999</v>
      </c>
      <c r="AU897" s="38">
        <v>-2.0494940000000001</v>
      </c>
      <c r="AV897" s="38">
        <v>-0.56658600000000003</v>
      </c>
      <c r="AW897" s="38">
        <v>-3.0581559999999999</v>
      </c>
      <c r="AX897" s="38">
        <v>-3.4141140000000001</v>
      </c>
      <c r="AY897" s="38">
        <v>0.14657510000000001</v>
      </c>
      <c r="AZ897" s="38">
        <v>6.1310630000000002</v>
      </c>
      <c r="BA897" s="38">
        <v>9.8307000000000002</v>
      </c>
      <c r="BB897" s="38">
        <v>12.50742</v>
      </c>
      <c r="BC897" s="38">
        <v>9.9333639999999992</v>
      </c>
      <c r="BD897" s="38">
        <v>4.8569300000000002</v>
      </c>
      <c r="BE897" s="38">
        <v>-5.6399650000000001</v>
      </c>
      <c r="BF897" s="38">
        <v>-5.2460820000000004</v>
      </c>
      <c r="BG897" s="38">
        <v>-1.5012190000000001</v>
      </c>
      <c r="BH897" s="38">
        <v>-4.6820719999999998</v>
      </c>
      <c r="BI897" s="38">
        <v>-8.1233050000000002</v>
      </c>
      <c r="BJ897" s="38">
        <v>-0.76420149999999998</v>
      </c>
      <c r="BK897" s="38">
        <v>-1.220502</v>
      </c>
      <c r="BL897" s="38">
        <v>-2.9672350000000001</v>
      </c>
      <c r="BM897" s="38">
        <v>-1.4468669999999999</v>
      </c>
      <c r="BN897" s="38">
        <v>0.77230019999999999</v>
      </c>
      <c r="BO897" s="38">
        <v>3.3863029999999998</v>
      </c>
      <c r="BP897" s="38">
        <v>3.0686779999999998</v>
      </c>
      <c r="BQ897" s="38">
        <v>2.9662039999999998</v>
      </c>
      <c r="BR897" s="38">
        <v>4.6214199999999997E-2</v>
      </c>
      <c r="BS897" s="38">
        <v>-1.042368</v>
      </c>
      <c r="BT897" s="38">
        <v>0.2616079</v>
      </c>
      <c r="BU897" s="38">
        <v>-2.4022730000000001</v>
      </c>
      <c r="BV897" s="38">
        <v>-2.863785</v>
      </c>
      <c r="BW897" s="38">
        <v>0.80238399999999999</v>
      </c>
      <c r="BX897" s="38">
        <v>6.927924</v>
      </c>
      <c r="BY897" s="38">
        <v>10.827220000000001</v>
      </c>
      <c r="BZ897" s="38">
        <v>13.589219999999999</v>
      </c>
      <c r="CA897" s="38">
        <v>11.14151</v>
      </c>
      <c r="CB897" s="38">
        <v>6.2464909999999998</v>
      </c>
      <c r="CC897" s="38">
        <v>-3.977706</v>
      </c>
      <c r="CD897" s="38">
        <v>-3.8309570000000002</v>
      </c>
      <c r="CE897" s="38">
        <v>-0.122505</v>
      </c>
      <c r="CF897" s="38">
        <v>-3.1771980000000002</v>
      </c>
      <c r="CG897" s="38">
        <v>-6.635656</v>
      </c>
      <c r="CH897" s="38">
        <v>-0.1166814</v>
      </c>
      <c r="CI897" s="38">
        <v>-0.63471809999999995</v>
      </c>
      <c r="CJ897" s="38">
        <v>-2.3937930000000001</v>
      </c>
      <c r="CK897" s="38">
        <v>-0.90941530000000004</v>
      </c>
      <c r="CL897" s="38">
        <v>1.32951</v>
      </c>
      <c r="CM897" s="38">
        <v>4.061998</v>
      </c>
      <c r="CN897" s="38">
        <v>3.78213</v>
      </c>
      <c r="CO897" s="38">
        <v>3.8455020000000002</v>
      </c>
      <c r="CP897" s="38">
        <v>0.83296720000000002</v>
      </c>
      <c r="CQ897" s="38">
        <v>-0.34483589999999997</v>
      </c>
      <c r="CR897" s="38">
        <v>0.83521250000000002</v>
      </c>
      <c r="CS897" s="38">
        <v>-1.94801</v>
      </c>
      <c r="CT897" s="38">
        <v>-2.4826299999999999</v>
      </c>
      <c r="CU897" s="38">
        <v>1.2565949999999999</v>
      </c>
      <c r="CV897" s="38">
        <v>7.4798270000000002</v>
      </c>
      <c r="CW897" s="38">
        <v>11.5174</v>
      </c>
      <c r="CX897" s="38">
        <v>14.338469999999999</v>
      </c>
      <c r="CY897" s="38">
        <v>11.978260000000001</v>
      </c>
      <c r="CZ897" s="38">
        <v>7.2088970000000003</v>
      </c>
      <c r="DA897" s="38">
        <v>-2.8264309999999999</v>
      </c>
      <c r="DB897" s="38">
        <v>-2.8508460000000002</v>
      </c>
      <c r="DC897" s="38">
        <v>0.83238789999999996</v>
      </c>
      <c r="DD897" s="38">
        <v>-2.1349260000000001</v>
      </c>
      <c r="DE897" s="38">
        <v>-5.6053139999999999</v>
      </c>
      <c r="DF897" s="38">
        <v>0.5308387</v>
      </c>
      <c r="DG897" s="38">
        <v>-4.8933600000000001E-2</v>
      </c>
      <c r="DH897" s="38">
        <v>-1.8203510000000001</v>
      </c>
      <c r="DI897" s="38">
        <v>-0.37196400000000002</v>
      </c>
      <c r="DJ897" s="38">
        <v>1.886719</v>
      </c>
      <c r="DK897" s="38">
        <v>4.7376940000000003</v>
      </c>
      <c r="DL897" s="38">
        <v>4.4955819999999997</v>
      </c>
      <c r="DM897" s="38">
        <v>4.724799</v>
      </c>
      <c r="DN897" s="38">
        <v>1.61972</v>
      </c>
      <c r="DO897" s="38">
        <v>0.35269650000000002</v>
      </c>
      <c r="DP897" s="38">
        <v>1.408817</v>
      </c>
      <c r="DQ897" s="38">
        <v>-1.4937480000000001</v>
      </c>
      <c r="DR897" s="38">
        <v>-2.1014740000000001</v>
      </c>
      <c r="DS897" s="38">
        <v>1.710806</v>
      </c>
      <c r="DT897" s="38">
        <v>8.0317299999999996</v>
      </c>
      <c r="DU897" s="38">
        <v>12.20759</v>
      </c>
      <c r="DV897" s="38">
        <v>15.087719999999999</v>
      </c>
      <c r="DW897" s="38">
        <v>12.815020000000001</v>
      </c>
      <c r="DX897" s="38">
        <v>8.1713020000000007</v>
      </c>
      <c r="DY897" s="38">
        <v>-1.6751560000000001</v>
      </c>
      <c r="DZ897" s="38">
        <v>-1.870735</v>
      </c>
      <c r="EA897" s="38">
        <v>1.7872809999999999</v>
      </c>
      <c r="EB897" s="38">
        <v>-1.092654</v>
      </c>
      <c r="EC897" s="38">
        <v>-4.574973</v>
      </c>
      <c r="ED897" s="38">
        <v>1.4657549999999999</v>
      </c>
      <c r="EE897" s="38">
        <v>0.79684600000000005</v>
      </c>
      <c r="EF897" s="38">
        <v>-0.99239279999999996</v>
      </c>
      <c r="EG897" s="38">
        <v>0.40403040000000001</v>
      </c>
      <c r="EH897" s="38">
        <v>2.6912410000000002</v>
      </c>
      <c r="EI897" s="38">
        <v>5.7132909999999999</v>
      </c>
      <c r="EJ897" s="38">
        <v>5.5256939999999997</v>
      </c>
      <c r="EK897" s="38">
        <v>5.9943650000000002</v>
      </c>
      <c r="EL897" s="38">
        <v>2.7556660000000002</v>
      </c>
      <c r="EM897" s="38">
        <v>1.359823</v>
      </c>
      <c r="EN897" s="38">
        <v>2.2370109999999999</v>
      </c>
      <c r="EO897" s="38">
        <v>-0.83786459999999996</v>
      </c>
      <c r="EP897" s="38">
        <v>-1.5511459999999999</v>
      </c>
      <c r="EQ897" s="38">
        <v>2.3666160000000001</v>
      </c>
      <c r="ER897" s="38">
        <v>8.8285900000000002</v>
      </c>
      <c r="ES897" s="38">
        <v>13.2041</v>
      </c>
      <c r="ET897" s="38">
        <v>16.169519999999999</v>
      </c>
      <c r="EU897" s="38">
        <v>14.02317</v>
      </c>
      <c r="EV897" s="38">
        <v>9.5608629999999994</v>
      </c>
      <c r="EW897" s="38">
        <v>-1.2897199999999999E-2</v>
      </c>
      <c r="EX897" s="38">
        <v>-0.4556096</v>
      </c>
      <c r="EY897" s="38">
        <v>3.1659950000000001</v>
      </c>
      <c r="EZ897" s="38">
        <v>0.41222019999999998</v>
      </c>
      <c r="FA897" s="38">
        <v>-3.087323</v>
      </c>
      <c r="FB897" s="38">
        <v>89.632480000000001</v>
      </c>
      <c r="FC897" s="38">
        <v>87.579009999999997</v>
      </c>
      <c r="FD897" s="38">
        <v>84.832089999999994</v>
      </c>
      <c r="FE897" s="38">
        <v>83.599320000000006</v>
      </c>
      <c r="FF897" s="38">
        <v>82.246229999999997</v>
      </c>
      <c r="FG897" s="38">
        <v>79.971069999999997</v>
      </c>
      <c r="FH897" s="38">
        <v>79.250600000000006</v>
      </c>
      <c r="FI897" s="38">
        <v>79.730230000000006</v>
      </c>
      <c r="FJ897" s="38">
        <v>84.479010000000002</v>
      </c>
      <c r="FK897" s="38">
        <v>89.912059999999997</v>
      </c>
      <c r="FL897" s="38">
        <v>95.329340000000002</v>
      </c>
      <c r="FM897" s="38">
        <v>98.89667</v>
      </c>
      <c r="FN897" s="38">
        <v>102.0252</v>
      </c>
      <c r="FO897" s="38">
        <v>104.1404</v>
      </c>
      <c r="FP897" s="38">
        <v>105.6272</v>
      </c>
      <c r="FQ897" s="38">
        <v>106.7938</v>
      </c>
      <c r="FR897" s="38">
        <v>106.77209999999999</v>
      </c>
      <c r="FS897" s="38">
        <v>105.3509</v>
      </c>
      <c r="FT897" s="38">
        <v>102.88549999999999</v>
      </c>
      <c r="FU897" s="38">
        <v>99.127830000000003</v>
      </c>
      <c r="FV897" s="38">
        <v>96.224580000000003</v>
      </c>
      <c r="FW897">
        <v>94.252210000000005</v>
      </c>
      <c r="FX897">
        <v>91.71078</v>
      </c>
      <c r="FY897">
        <v>88.558490000000006</v>
      </c>
      <c r="FZ897">
        <v>1.8399559999999999</v>
      </c>
      <c r="GA897">
        <v>9.4874639999999992</v>
      </c>
      <c r="GB897">
        <v>1</v>
      </c>
    </row>
    <row r="898" spans="1:184" x14ac:dyDescent="0.3">
      <c r="A898" t="s">
        <v>280</v>
      </c>
      <c r="B898" t="s">
        <v>1</v>
      </c>
      <c r="C898" t="s">
        <v>1</v>
      </c>
      <c r="D898" t="s">
        <v>1</v>
      </c>
      <c r="E898" t="s">
        <v>1</v>
      </c>
      <c r="F898" t="s">
        <v>1</v>
      </c>
      <c r="G898" t="s">
        <v>1</v>
      </c>
      <c r="H898" s="40" t="s">
        <v>1</v>
      </c>
      <c r="I898" s="18" t="s">
        <v>1</v>
      </c>
      <c r="J898" s="38" t="s">
        <v>223</v>
      </c>
      <c r="K898" s="18" t="s">
        <v>2</v>
      </c>
      <c r="L898" s="38">
        <v>708</v>
      </c>
      <c r="M898" s="38">
        <v>708</v>
      </c>
      <c r="N898" s="38">
        <v>287.74799999999999</v>
      </c>
      <c r="O898" s="38">
        <v>284.38940000000002</v>
      </c>
      <c r="P898" s="38">
        <v>280.28309999999999</v>
      </c>
      <c r="Q898" s="38">
        <v>279.1823</v>
      </c>
      <c r="R898" s="38">
        <v>284.21469999999999</v>
      </c>
      <c r="S898" s="38">
        <v>293.05399999999997</v>
      </c>
      <c r="T898" s="38">
        <v>307.947</v>
      </c>
      <c r="U898" s="38">
        <v>322.98579999999998</v>
      </c>
      <c r="V898" s="38">
        <v>334.3777</v>
      </c>
      <c r="W898" s="38">
        <v>342.39330000000001</v>
      </c>
      <c r="X898" s="38">
        <v>350.06349999999998</v>
      </c>
      <c r="Y898" s="38">
        <v>354.99869999999999</v>
      </c>
      <c r="Z898" s="38">
        <v>357.08280000000002</v>
      </c>
      <c r="AA898" s="38">
        <v>361.98669999999998</v>
      </c>
      <c r="AB898" s="38">
        <v>361.06380000000001</v>
      </c>
      <c r="AC898" s="38">
        <v>355.8236</v>
      </c>
      <c r="AD898" s="38">
        <v>349.8655</v>
      </c>
      <c r="AE898" s="38">
        <v>342.34</v>
      </c>
      <c r="AF898" s="38">
        <v>334.89429999999999</v>
      </c>
      <c r="AG898" s="38">
        <v>331.48829999999998</v>
      </c>
      <c r="AH898" s="38">
        <v>328.2552</v>
      </c>
      <c r="AI898" s="38">
        <v>324.08409999999998</v>
      </c>
      <c r="AJ898" s="38">
        <v>315.4074</v>
      </c>
      <c r="AK898" s="38">
        <v>306.57260000000002</v>
      </c>
      <c r="AL898" s="38">
        <v>-1.4404710000000001</v>
      </c>
      <c r="AM898" s="38">
        <v>-0.94843140000000004</v>
      </c>
      <c r="AN898" s="38">
        <v>-0.69815210000000005</v>
      </c>
      <c r="AO898" s="38">
        <v>0.18473149999999999</v>
      </c>
      <c r="AP898" s="38">
        <v>-4.0918099999999999E-2</v>
      </c>
      <c r="AQ898" s="38">
        <v>-0.94950100000000004</v>
      </c>
      <c r="AR898" s="38">
        <v>-0.89662310000000001</v>
      </c>
      <c r="AS898" s="38">
        <v>-8.4959400000000004E-2</v>
      </c>
      <c r="AT898" s="38">
        <v>-1.313795</v>
      </c>
      <c r="AU898" s="38">
        <v>-1.981428</v>
      </c>
      <c r="AV898" s="38">
        <v>-1.7685360000000001</v>
      </c>
      <c r="AW898" s="38">
        <v>-1.635551</v>
      </c>
      <c r="AX898" s="38">
        <v>-2.0597150000000002</v>
      </c>
      <c r="AY898" s="38">
        <v>-5.3133600000000003E-2</v>
      </c>
      <c r="AZ898" s="38">
        <v>1.7769729999999999</v>
      </c>
      <c r="BA898" s="38">
        <v>4.193003</v>
      </c>
      <c r="BB898" s="38">
        <v>6.3797519999999999</v>
      </c>
      <c r="BC898" s="38">
        <v>5.1636340000000001</v>
      </c>
      <c r="BD898" s="38">
        <v>3.6220819999999998</v>
      </c>
      <c r="BE898" s="38">
        <v>1.7145239999999999</v>
      </c>
      <c r="BF898" s="38">
        <v>0.88056000000000001</v>
      </c>
      <c r="BG898" s="38">
        <v>0.61492740000000001</v>
      </c>
      <c r="BH898" s="38">
        <v>4.3396700000000003E-2</v>
      </c>
      <c r="BI898" s="38">
        <v>-1.8711519999999999</v>
      </c>
      <c r="BJ898" s="38">
        <v>-0.85528420000000005</v>
      </c>
      <c r="BK898" s="38">
        <v>-0.44993149999999998</v>
      </c>
      <c r="BL898" s="38">
        <v>-0.1785959</v>
      </c>
      <c r="BM898" s="38">
        <v>0.66354780000000002</v>
      </c>
      <c r="BN898" s="38">
        <v>0.43606549999999999</v>
      </c>
      <c r="BO898" s="38">
        <v>-0.41616399999999998</v>
      </c>
      <c r="BP898" s="38">
        <v>-0.32851590000000003</v>
      </c>
      <c r="BQ898" s="38">
        <v>0.61295290000000002</v>
      </c>
      <c r="BR898" s="38">
        <v>-0.54476760000000002</v>
      </c>
      <c r="BS898" s="38">
        <v>-1.2360439999999999</v>
      </c>
      <c r="BT898" s="38">
        <v>-1.189074</v>
      </c>
      <c r="BU898" s="38">
        <v>-1.159063</v>
      </c>
      <c r="BV898" s="38">
        <v>-1.6413469999999999</v>
      </c>
      <c r="BW898" s="38">
        <v>0.42711650000000001</v>
      </c>
      <c r="BX898" s="38">
        <v>2.4606379999999999</v>
      </c>
      <c r="BY898" s="38">
        <v>5.0452709999999996</v>
      </c>
      <c r="BZ898" s="38">
        <v>7.3271369999999996</v>
      </c>
      <c r="CA898" s="38">
        <v>6.1316600000000001</v>
      </c>
      <c r="CB898" s="38">
        <v>4.6034050000000004</v>
      </c>
      <c r="CC898" s="38">
        <v>2.679856</v>
      </c>
      <c r="CD898" s="38">
        <v>1.8429439999999999</v>
      </c>
      <c r="CE898" s="38">
        <v>1.4939150000000001</v>
      </c>
      <c r="CF898" s="38">
        <v>0.96483220000000003</v>
      </c>
      <c r="CG898" s="38">
        <v>-0.82666300000000004</v>
      </c>
      <c r="CH898" s="38">
        <v>-0.44998579999999999</v>
      </c>
      <c r="CI898" s="38">
        <v>-0.1046719</v>
      </c>
      <c r="CJ898" s="38">
        <v>0.18124709999999999</v>
      </c>
      <c r="CK898" s="38">
        <v>0.99517440000000001</v>
      </c>
      <c r="CL898" s="38">
        <v>0.76642290000000002</v>
      </c>
      <c r="CM898" s="38">
        <v>-4.6776499999999999E-2</v>
      </c>
      <c r="CN898" s="38">
        <v>6.4953499999999997E-2</v>
      </c>
      <c r="CO898" s="38">
        <v>1.096325</v>
      </c>
      <c r="CP898" s="38">
        <v>-1.2141799999999999E-2</v>
      </c>
      <c r="CQ898" s="38">
        <v>-0.71979340000000003</v>
      </c>
      <c r="CR898" s="38">
        <v>-0.78774010000000005</v>
      </c>
      <c r="CS898" s="38">
        <v>-0.82904940000000005</v>
      </c>
      <c r="CT898" s="38">
        <v>-1.351586</v>
      </c>
      <c r="CU898" s="38">
        <v>0.75973619999999997</v>
      </c>
      <c r="CV898" s="38">
        <v>2.934142</v>
      </c>
      <c r="CW898" s="38">
        <v>5.6355490000000001</v>
      </c>
      <c r="CX898" s="38">
        <v>7.9832929999999998</v>
      </c>
      <c r="CY898" s="38">
        <v>6.8021120000000002</v>
      </c>
      <c r="CZ898" s="38">
        <v>5.2830659999999998</v>
      </c>
      <c r="DA898" s="38">
        <v>3.3484419999999999</v>
      </c>
      <c r="DB898" s="38">
        <v>2.5094889999999999</v>
      </c>
      <c r="DC898" s="38">
        <v>2.1027</v>
      </c>
      <c r="DD898" s="38">
        <v>1.603016</v>
      </c>
      <c r="DE898" s="38">
        <v>-0.10325280000000001</v>
      </c>
      <c r="DF898" s="38">
        <v>-4.4687400000000002E-2</v>
      </c>
      <c r="DG898" s="38">
        <v>0.24058769999999999</v>
      </c>
      <c r="DH898" s="38">
        <v>0.54109010000000002</v>
      </c>
      <c r="DI898" s="38">
        <v>1.3268009999999999</v>
      </c>
      <c r="DJ898" s="38">
        <v>1.0967800000000001</v>
      </c>
      <c r="DK898" s="38">
        <v>0.32261109999999998</v>
      </c>
      <c r="DL898" s="38">
        <v>0.45842290000000002</v>
      </c>
      <c r="DM898" s="38">
        <v>1.5796969999999999</v>
      </c>
      <c r="DN898" s="38">
        <v>0.52048399999999995</v>
      </c>
      <c r="DO898" s="38">
        <v>-0.2035429</v>
      </c>
      <c r="DP898" s="38">
        <v>-0.38640619999999998</v>
      </c>
      <c r="DQ898" s="38">
        <v>-0.49903550000000002</v>
      </c>
      <c r="DR898" s="38">
        <v>-1.0618259999999999</v>
      </c>
      <c r="DS898" s="38">
        <v>1.0923560000000001</v>
      </c>
      <c r="DT898" s="38">
        <v>3.4076469999999999</v>
      </c>
      <c r="DU898" s="38">
        <v>6.2258269999999998</v>
      </c>
      <c r="DV898" s="38">
        <v>8.6394490000000008</v>
      </c>
      <c r="DW898" s="38">
        <v>7.4725630000000001</v>
      </c>
      <c r="DX898" s="38">
        <v>5.9627280000000003</v>
      </c>
      <c r="DY898" s="38">
        <v>4.017029</v>
      </c>
      <c r="DZ898" s="38">
        <v>3.1760329999999999</v>
      </c>
      <c r="EA898" s="38">
        <v>2.711484</v>
      </c>
      <c r="EB898" s="38">
        <v>2.2411989999999999</v>
      </c>
      <c r="EC898" s="38">
        <v>0.62015739999999997</v>
      </c>
      <c r="ED898" s="38">
        <v>0.54049899999999995</v>
      </c>
      <c r="EE898" s="38">
        <v>0.73908770000000001</v>
      </c>
      <c r="EF898" s="38">
        <v>1.060646</v>
      </c>
      <c r="EG898" s="38">
        <v>1.805617</v>
      </c>
      <c r="EH898" s="38">
        <v>1.5737639999999999</v>
      </c>
      <c r="EI898" s="38">
        <v>0.85594809999999999</v>
      </c>
      <c r="EJ898" s="38">
        <v>1.0265299999999999</v>
      </c>
      <c r="EK898" s="38">
        <v>2.277609</v>
      </c>
      <c r="EL898" s="38">
        <v>1.2895110000000001</v>
      </c>
      <c r="EM898" s="38">
        <v>0.54184089999999996</v>
      </c>
      <c r="EN898" s="38">
        <v>0.19305620000000001</v>
      </c>
      <c r="EO898" s="38">
        <v>-2.2547899999999999E-2</v>
      </c>
      <c r="EP898" s="38">
        <v>-0.64345739999999996</v>
      </c>
      <c r="EQ898" s="38">
        <v>1.5726059999999999</v>
      </c>
      <c r="ER898" s="38">
        <v>4.0913110000000001</v>
      </c>
      <c r="ES898" s="38">
        <v>7.0780950000000002</v>
      </c>
      <c r="ET898" s="38">
        <v>9.5868339999999996</v>
      </c>
      <c r="EU898" s="38">
        <v>8.4405889999999992</v>
      </c>
      <c r="EV898" s="38">
        <v>6.9440499999999998</v>
      </c>
      <c r="EW898" s="38">
        <v>4.982361</v>
      </c>
      <c r="EX898" s="38">
        <v>4.1384179999999997</v>
      </c>
      <c r="EY898" s="38">
        <v>3.5904720000000001</v>
      </c>
      <c r="EZ898" s="38">
        <v>3.1626349999999999</v>
      </c>
      <c r="FA898" s="38">
        <v>1.664647</v>
      </c>
      <c r="FB898" s="38">
        <v>81.278819999999996</v>
      </c>
      <c r="FC898" s="38">
        <v>79.735240000000005</v>
      </c>
      <c r="FD898" s="38">
        <v>77.954599999999999</v>
      </c>
      <c r="FE898" s="38">
        <v>76.471270000000004</v>
      </c>
      <c r="FF898" s="38">
        <v>75.0702</v>
      </c>
      <c r="FG898" s="38">
        <v>73.996219999999994</v>
      </c>
      <c r="FH898" s="38">
        <v>73.554509999999993</v>
      </c>
      <c r="FI898" s="38">
        <v>75.562820000000002</v>
      </c>
      <c r="FJ898" s="38">
        <v>79.525580000000005</v>
      </c>
      <c r="FK898" s="38">
        <v>83.884270000000001</v>
      </c>
      <c r="FL898" s="38">
        <v>88.17747</v>
      </c>
      <c r="FM898" s="38">
        <v>91.929950000000005</v>
      </c>
      <c r="FN898" s="38">
        <v>94.947140000000005</v>
      </c>
      <c r="FO898" s="38">
        <v>97.382099999999994</v>
      </c>
      <c r="FP898" s="38">
        <v>99.215450000000004</v>
      </c>
      <c r="FQ898" s="38">
        <v>100.43170000000001</v>
      </c>
      <c r="FR898" s="38">
        <v>100.98560000000001</v>
      </c>
      <c r="FS898" s="38">
        <v>100.4021</v>
      </c>
      <c r="FT898" s="38">
        <v>99.026439999999994</v>
      </c>
      <c r="FU898" s="38">
        <v>96.067419999999998</v>
      </c>
      <c r="FV898" s="38">
        <v>92.416659999999993</v>
      </c>
      <c r="FW898">
        <v>89.313059999999993</v>
      </c>
      <c r="FX898">
        <v>86.714110000000005</v>
      </c>
      <c r="FY898">
        <v>84.047849999999997</v>
      </c>
      <c r="FZ898">
        <v>0.91451530000000003</v>
      </c>
      <c r="GA898">
        <v>6.5157299999999996</v>
      </c>
      <c r="GB898">
        <v>1</v>
      </c>
    </row>
    <row r="899" spans="1:184" x14ac:dyDescent="0.3">
      <c r="A899" t="s">
        <v>280</v>
      </c>
      <c r="B899" t="s">
        <v>1</v>
      </c>
      <c r="C899" t="s">
        <v>1</v>
      </c>
      <c r="D899" t="s">
        <v>1</v>
      </c>
      <c r="E899" t="s">
        <v>1</v>
      </c>
      <c r="F899" t="s">
        <v>1</v>
      </c>
      <c r="G899" t="s">
        <v>1</v>
      </c>
      <c r="H899" s="40" t="s">
        <v>1</v>
      </c>
      <c r="I899" s="18" t="s">
        <v>222</v>
      </c>
      <c r="J899" s="38" t="s">
        <v>1</v>
      </c>
      <c r="K899" s="18">
        <v>44722</v>
      </c>
      <c r="L899" s="38">
        <v>1406</v>
      </c>
      <c r="M899" s="38">
        <v>1406</v>
      </c>
      <c r="N899" s="38">
        <v>200.0994</v>
      </c>
      <c r="O899" s="38">
        <v>197.34039999999999</v>
      </c>
      <c r="P899" s="38">
        <v>195.35659999999999</v>
      </c>
      <c r="Q899" s="38">
        <v>194.0309</v>
      </c>
      <c r="R899" s="38">
        <v>198.04150000000001</v>
      </c>
      <c r="S899" s="38">
        <v>205.2688</v>
      </c>
      <c r="T899" s="38">
        <v>218.6952</v>
      </c>
      <c r="U899" s="38">
        <v>230.64959999999999</v>
      </c>
      <c r="V899" s="38">
        <v>240.5916</v>
      </c>
      <c r="W899" s="38">
        <v>247.42679999999999</v>
      </c>
      <c r="X899" s="38">
        <v>252.02879999999999</v>
      </c>
      <c r="Y899" s="38">
        <v>255.08539999999999</v>
      </c>
      <c r="Z899" s="38">
        <v>255.2491</v>
      </c>
      <c r="AA899" s="38">
        <v>256.51260000000002</v>
      </c>
      <c r="AB899" s="38">
        <v>252.51060000000001</v>
      </c>
      <c r="AC899" s="38">
        <v>246.22739999999999</v>
      </c>
      <c r="AD899" s="38">
        <v>237.6986</v>
      </c>
      <c r="AE899" s="38">
        <v>229.28809999999999</v>
      </c>
      <c r="AF899" s="38">
        <v>220.7363</v>
      </c>
      <c r="AG899" s="38">
        <v>215.88220000000001</v>
      </c>
      <c r="AH899" s="38">
        <v>214.10669999999999</v>
      </c>
      <c r="AI899" s="38">
        <v>211.3038</v>
      </c>
      <c r="AJ899" s="38">
        <v>204.5891</v>
      </c>
      <c r="AK899" s="38">
        <v>198.6722</v>
      </c>
      <c r="AL899" s="38">
        <v>-2.1129410000000002</v>
      </c>
      <c r="AM899" s="38">
        <v>-1.4157109999999999</v>
      </c>
      <c r="AN899" s="38">
        <v>-0.47774759999999999</v>
      </c>
      <c r="AO899" s="38">
        <v>-0.67085050000000002</v>
      </c>
      <c r="AP899" s="38">
        <v>0.27242</v>
      </c>
      <c r="AQ899" s="38">
        <v>-1.4687859999999999</v>
      </c>
      <c r="AR899" s="38">
        <v>-0.87130289999999999</v>
      </c>
      <c r="AS899" s="38">
        <v>-1.1717500000000001</v>
      </c>
      <c r="AT899" s="38">
        <v>-0.12334829999999999</v>
      </c>
      <c r="AU899" s="38">
        <v>-1.0043139999999999</v>
      </c>
      <c r="AV899" s="38">
        <v>-0.96383980000000002</v>
      </c>
      <c r="AW899" s="38">
        <v>-1.9021269999999999</v>
      </c>
      <c r="AX899" s="38">
        <v>-1.521074</v>
      </c>
      <c r="AY899" s="38">
        <v>0.81611820000000002</v>
      </c>
      <c r="AZ899" s="38">
        <v>-0.65824649999999996</v>
      </c>
      <c r="BA899" s="38">
        <v>-1.2101930000000001</v>
      </c>
      <c r="BB899" s="38">
        <v>-1.281169</v>
      </c>
      <c r="BC899" s="38">
        <v>-1.0189440000000001</v>
      </c>
      <c r="BD899" s="38">
        <v>-2.1953399999999998</v>
      </c>
      <c r="BE899" s="38">
        <v>-0.40466160000000001</v>
      </c>
      <c r="BF899" s="38">
        <v>-0.27498800000000001</v>
      </c>
      <c r="BG899" s="38">
        <v>-0.88187139999999997</v>
      </c>
      <c r="BH899" s="38">
        <v>-0.56225029999999998</v>
      </c>
      <c r="BI899" s="38">
        <v>-1.1609670000000001</v>
      </c>
      <c r="BJ899" s="38">
        <v>-1.495879</v>
      </c>
      <c r="BK899" s="38">
        <v>-0.89296050000000005</v>
      </c>
      <c r="BL899" s="38">
        <v>-8.5097999999999993E-2</v>
      </c>
      <c r="BM899" s="38">
        <v>-0.3162625</v>
      </c>
      <c r="BN899" s="38">
        <v>0.62570380000000003</v>
      </c>
      <c r="BO899" s="38">
        <v>-1.1126579999999999</v>
      </c>
      <c r="BP899" s="38">
        <v>-0.36382619999999999</v>
      </c>
      <c r="BQ899" s="38">
        <v>-0.66308659999999997</v>
      </c>
      <c r="BR899" s="38">
        <v>0.37300100000000003</v>
      </c>
      <c r="BS899" s="38">
        <v>-0.50186390000000003</v>
      </c>
      <c r="BT899" s="38">
        <v>-0.52351840000000005</v>
      </c>
      <c r="BU899" s="38">
        <v>-1.5348679999999999</v>
      </c>
      <c r="BV899" s="38">
        <v>-1.2340519999999999</v>
      </c>
      <c r="BW899" s="38">
        <v>1.1643479999999999</v>
      </c>
      <c r="BX899" s="38">
        <v>-0.19107099999999999</v>
      </c>
      <c r="BY899" s="38">
        <v>-0.67629379999999994</v>
      </c>
      <c r="BZ899" s="38">
        <v>-0.59815050000000003</v>
      </c>
      <c r="CA899" s="38">
        <v>-0.27688699999999999</v>
      </c>
      <c r="CB899" s="38">
        <v>-1.336087</v>
      </c>
      <c r="CC899" s="38">
        <v>0.41932970000000003</v>
      </c>
      <c r="CD899" s="38">
        <v>0.60709760000000002</v>
      </c>
      <c r="CE899" s="38">
        <v>9.6863000000000001E-3</v>
      </c>
      <c r="CF899" s="38">
        <v>0.31821860000000002</v>
      </c>
      <c r="CG899" s="38">
        <v>-0.28394370000000002</v>
      </c>
      <c r="CH899" s="38">
        <v>-1.0685039999999999</v>
      </c>
      <c r="CI899" s="38">
        <v>-0.53090550000000003</v>
      </c>
      <c r="CJ899" s="38">
        <v>0.18684990000000001</v>
      </c>
      <c r="CK899" s="38">
        <v>-7.0676100000000006E-2</v>
      </c>
      <c r="CL899" s="38">
        <v>0.87038709999999997</v>
      </c>
      <c r="CM899" s="38">
        <v>-0.86600390000000005</v>
      </c>
      <c r="CN899" s="38">
        <v>-1.2349300000000001E-2</v>
      </c>
      <c r="CO899" s="38">
        <v>-0.3107877</v>
      </c>
      <c r="CP899" s="38">
        <v>0.71677109999999999</v>
      </c>
      <c r="CQ899" s="38">
        <v>-0.15386849999999999</v>
      </c>
      <c r="CR899" s="38">
        <v>-0.2185531</v>
      </c>
      <c r="CS899" s="38">
        <v>-1.280505</v>
      </c>
      <c r="CT899" s="38">
        <v>-1.0352619999999999</v>
      </c>
      <c r="CU899" s="38">
        <v>1.4055310000000001</v>
      </c>
      <c r="CV899" s="38">
        <v>0.13249330000000001</v>
      </c>
      <c r="CW899" s="38">
        <v>-0.30651719999999999</v>
      </c>
      <c r="CX899" s="38">
        <v>-0.1250938</v>
      </c>
      <c r="CY899" s="38">
        <v>0.2370593</v>
      </c>
      <c r="CZ899" s="38">
        <v>-0.7409713</v>
      </c>
      <c r="DA899" s="38">
        <v>0.9900236</v>
      </c>
      <c r="DB899" s="38">
        <v>1.218027</v>
      </c>
      <c r="DC899" s="38">
        <v>0.62717650000000003</v>
      </c>
      <c r="DD899" s="38">
        <v>0.92802859999999998</v>
      </c>
      <c r="DE899" s="38">
        <v>0.32347999999999999</v>
      </c>
      <c r="DF899" s="38">
        <v>-0.64112930000000001</v>
      </c>
      <c r="DG899" s="38">
        <v>-0.16885040000000001</v>
      </c>
      <c r="DH899" s="38">
        <v>0.45879789999999998</v>
      </c>
      <c r="DI899" s="38">
        <v>0.1749105</v>
      </c>
      <c r="DJ899" s="38">
        <v>1.11507</v>
      </c>
      <c r="DK899" s="38">
        <v>-0.61935010000000001</v>
      </c>
      <c r="DL899" s="38">
        <v>0.33912750000000003</v>
      </c>
      <c r="DM899" s="38">
        <v>4.1511100000000002E-2</v>
      </c>
      <c r="DN899" s="38">
        <v>1.060541</v>
      </c>
      <c r="DO899" s="38">
        <v>0.19412689999999999</v>
      </c>
      <c r="DP899" s="38">
        <v>8.6412199999999995E-2</v>
      </c>
      <c r="DQ899" s="38">
        <v>-1.0261420000000001</v>
      </c>
      <c r="DR899" s="38">
        <v>-0.83647110000000002</v>
      </c>
      <c r="DS899" s="38">
        <v>1.646714</v>
      </c>
      <c r="DT899" s="38">
        <v>0.45605760000000001</v>
      </c>
      <c r="DU899" s="38">
        <v>6.3259499999999996E-2</v>
      </c>
      <c r="DV899" s="38">
        <v>0.34796290000000002</v>
      </c>
      <c r="DW899" s="38">
        <v>0.75100560000000005</v>
      </c>
      <c r="DX899" s="38">
        <v>-0.14585519999999999</v>
      </c>
      <c r="DY899" s="38">
        <v>1.5607169999999999</v>
      </c>
      <c r="DZ899" s="38">
        <v>1.8289569999999999</v>
      </c>
      <c r="EA899" s="38">
        <v>1.244667</v>
      </c>
      <c r="EB899" s="38">
        <v>1.537839</v>
      </c>
      <c r="EC899" s="38">
        <v>0.93090360000000005</v>
      </c>
      <c r="ED899" s="38">
        <v>-2.4067600000000001E-2</v>
      </c>
      <c r="EE899" s="38">
        <v>0.35389959999999998</v>
      </c>
      <c r="EF899" s="38">
        <v>0.85144750000000002</v>
      </c>
      <c r="EG899" s="38">
        <v>0.52949829999999998</v>
      </c>
      <c r="EH899" s="38">
        <v>1.4683539999999999</v>
      </c>
      <c r="EI899" s="38">
        <v>-0.26322129999999999</v>
      </c>
      <c r="EJ899" s="38">
        <v>0.84660429999999998</v>
      </c>
      <c r="EK899" s="38">
        <v>0.55017470000000002</v>
      </c>
      <c r="EL899" s="38">
        <v>1.5568900000000001</v>
      </c>
      <c r="EM899" s="38">
        <v>0.696577</v>
      </c>
      <c r="EN899" s="38">
        <v>0.52673360000000002</v>
      </c>
      <c r="EO899" s="38">
        <v>-0.65888230000000003</v>
      </c>
      <c r="EP899" s="38">
        <v>-0.54944910000000002</v>
      </c>
      <c r="EQ899" s="38">
        <v>1.9949440000000001</v>
      </c>
      <c r="ER899" s="38">
        <v>0.92323299999999997</v>
      </c>
      <c r="ES899" s="38">
        <v>0.59715830000000003</v>
      </c>
      <c r="ET899" s="38">
        <v>1.0309820000000001</v>
      </c>
      <c r="EU899" s="38">
        <v>1.4930619999999999</v>
      </c>
      <c r="EV899" s="38">
        <v>0.71339790000000003</v>
      </c>
      <c r="EW899" s="38">
        <v>2.384709</v>
      </c>
      <c r="EX899" s="38">
        <v>2.7110430000000001</v>
      </c>
      <c r="EY899" s="38">
        <v>2.136225</v>
      </c>
      <c r="EZ899" s="38">
        <v>2.4183080000000001</v>
      </c>
      <c r="FA899" s="38">
        <v>1.8079270000000001</v>
      </c>
      <c r="FB899" s="38">
        <v>79.631489999999999</v>
      </c>
      <c r="FC899" s="38">
        <v>78.094120000000004</v>
      </c>
      <c r="FD899" s="38">
        <v>75.644000000000005</v>
      </c>
      <c r="FE899" s="38">
        <v>73.724249999999998</v>
      </c>
      <c r="FF899" s="38">
        <v>72.556299999999993</v>
      </c>
      <c r="FG899" s="38">
        <v>71.945589999999996</v>
      </c>
      <c r="FH899" s="38">
        <v>72.535629999999998</v>
      </c>
      <c r="FI899" s="38">
        <v>76.267610000000005</v>
      </c>
      <c r="FJ899" s="38">
        <v>80.859960000000001</v>
      </c>
      <c r="FK899" s="38">
        <v>84.25506</v>
      </c>
      <c r="FL899" s="38">
        <v>87.584429999999998</v>
      </c>
      <c r="FM899" s="38">
        <v>90.847629999999995</v>
      </c>
      <c r="FN899" s="38">
        <v>93.385279999999995</v>
      </c>
      <c r="FO899" s="38">
        <v>95.559650000000005</v>
      </c>
      <c r="FP899" s="38">
        <v>96.874110000000002</v>
      </c>
      <c r="FQ899" s="38">
        <v>98.159310000000005</v>
      </c>
      <c r="FR899" s="38">
        <v>98.521159999999995</v>
      </c>
      <c r="FS899" s="38">
        <v>98.344380000000001</v>
      </c>
      <c r="FT899" s="38">
        <v>97.176569999999998</v>
      </c>
      <c r="FU899" s="38">
        <v>95.435019999999994</v>
      </c>
      <c r="FV899" s="38">
        <v>92.632289999999998</v>
      </c>
      <c r="FW899">
        <v>90.052350000000004</v>
      </c>
      <c r="FX899">
        <v>87.203680000000006</v>
      </c>
      <c r="FY899">
        <v>84.414270000000002</v>
      </c>
      <c r="FZ899">
        <v>0.94673459999999998</v>
      </c>
      <c r="GA899">
        <v>7.5619040000000002</v>
      </c>
      <c r="GB899">
        <v>1</v>
      </c>
    </row>
    <row r="900" spans="1:184" x14ac:dyDescent="0.3">
      <c r="A900" t="s">
        <v>280</v>
      </c>
      <c r="B900" t="s">
        <v>1</v>
      </c>
      <c r="C900" t="s">
        <v>1</v>
      </c>
      <c r="D900" t="s">
        <v>1</v>
      </c>
      <c r="E900" t="s">
        <v>1</v>
      </c>
      <c r="F900" t="s">
        <v>1</v>
      </c>
      <c r="G900" t="s">
        <v>1</v>
      </c>
      <c r="H900" s="40" t="s">
        <v>1</v>
      </c>
      <c r="I900" s="18" t="s">
        <v>222</v>
      </c>
      <c r="J900" s="38" t="s">
        <v>1</v>
      </c>
      <c r="K900" s="18">
        <v>44739</v>
      </c>
      <c r="L900" s="38">
        <v>1399</v>
      </c>
      <c r="M900" s="38">
        <v>1399</v>
      </c>
      <c r="N900" s="38">
        <v>169.6335</v>
      </c>
      <c r="O900" s="38">
        <v>168.17410000000001</v>
      </c>
      <c r="P900" s="38">
        <v>166.96080000000001</v>
      </c>
      <c r="Q900" s="38">
        <v>167.86500000000001</v>
      </c>
      <c r="R900" s="38">
        <v>174.3623</v>
      </c>
      <c r="S900" s="38">
        <v>185.87729999999999</v>
      </c>
      <c r="T900" s="38">
        <v>204.60409999999999</v>
      </c>
      <c r="U900" s="38">
        <v>222.08600000000001</v>
      </c>
      <c r="V900" s="38">
        <v>233.25710000000001</v>
      </c>
      <c r="W900" s="38">
        <v>240.33009999999999</v>
      </c>
      <c r="X900" s="38">
        <v>245.68510000000001</v>
      </c>
      <c r="Y900" s="38">
        <v>250.18129999999999</v>
      </c>
      <c r="Z900" s="38">
        <v>252.60589999999999</v>
      </c>
      <c r="AA900" s="38">
        <v>255.1267</v>
      </c>
      <c r="AB900" s="38">
        <v>253.1712</v>
      </c>
      <c r="AC900" s="38">
        <v>248.28450000000001</v>
      </c>
      <c r="AD900" s="38">
        <v>239.97620000000001</v>
      </c>
      <c r="AE900" s="38">
        <v>232.25700000000001</v>
      </c>
      <c r="AF900" s="38">
        <v>225.37889999999999</v>
      </c>
      <c r="AG900" s="38">
        <v>220.73330000000001</v>
      </c>
      <c r="AH900" s="38">
        <v>217.53989999999999</v>
      </c>
      <c r="AI900" s="38">
        <v>214.31110000000001</v>
      </c>
      <c r="AJ900" s="38">
        <v>208.27889999999999</v>
      </c>
      <c r="AK900" s="38">
        <v>202.77629999999999</v>
      </c>
      <c r="AL900" s="38">
        <v>-1.114492</v>
      </c>
      <c r="AM900" s="38">
        <v>-0.31185289999999999</v>
      </c>
      <c r="AN900" s="38">
        <v>0.16464690000000001</v>
      </c>
      <c r="AO900" s="38">
        <v>0.35284700000000002</v>
      </c>
      <c r="AP900" s="38">
        <v>-0.69042239999999999</v>
      </c>
      <c r="AQ900" s="38">
        <v>-0.85429759999999999</v>
      </c>
      <c r="AR900" s="38">
        <v>-0.25559579999999998</v>
      </c>
      <c r="AS900" s="38">
        <v>0.27534920000000002</v>
      </c>
      <c r="AT900" s="38">
        <v>-2.4938729999999998</v>
      </c>
      <c r="AU900" s="38">
        <v>-3.3753860000000002</v>
      </c>
      <c r="AV900" s="38">
        <v>-4.0167539999999997</v>
      </c>
      <c r="AW900" s="38">
        <v>-1.8216920000000001</v>
      </c>
      <c r="AX900" s="38">
        <v>-1.730926</v>
      </c>
      <c r="AY900" s="38">
        <v>0.43654300000000001</v>
      </c>
      <c r="AZ900" s="38">
        <v>3.4628199999999998</v>
      </c>
      <c r="BA900" s="38">
        <v>3.2742300000000002</v>
      </c>
      <c r="BB900" s="38">
        <v>4.6011699999999998</v>
      </c>
      <c r="BC900" s="38">
        <v>5.1241760000000003</v>
      </c>
      <c r="BD900" s="38">
        <v>3.8315489999999999</v>
      </c>
      <c r="BE900" s="38">
        <v>2.983495</v>
      </c>
      <c r="BF900" s="38">
        <v>3.2197390000000001</v>
      </c>
      <c r="BG900" s="38">
        <v>0.53524380000000005</v>
      </c>
      <c r="BH900" s="38">
        <v>-0.43921589999999999</v>
      </c>
      <c r="BI900" s="38">
        <v>-0.63350499999999998</v>
      </c>
      <c r="BJ900" s="38">
        <v>-0.66842009999999996</v>
      </c>
      <c r="BK900" s="38">
        <v>0.1681792</v>
      </c>
      <c r="BL900" s="38">
        <v>0.63297800000000004</v>
      </c>
      <c r="BM900" s="38">
        <v>0.70460829999999997</v>
      </c>
      <c r="BN900" s="38">
        <v>-0.374778</v>
      </c>
      <c r="BO900" s="38">
        <v>-0.4959324</v>
      </c>
      <c r="BP900" s="38">
        <v>0.19900109999999999</v>
      </c>
      <c r="BQ900" s="38">
        <v>0.83633270000000004</v>
      </c>
      <c r="BR900" s="38">
        <v>-2.0526309999999999</v>
      </c>
      <c r="BS900" s="38">
        <v>-2.9021759999999999</v>
      </c>
      <c r="BT900" s="38">
        <v>-3.631602</v>
      </c>
      <c r="BU900" s="38">
        <v>-1.472172</v>
      </c>
      <c r="BV900" s="38">
        <v>-1.444601</v>
      </c>
      <c r="BW900" s="38">
        <v>0.72249039999999998</v>
      </c>
      <c r="BX900" s="38">
        <v>3.81</v>
      </c>
      <c r="BY900" s="38">
        <v>3.6714310000000001</v>
      </c>
      <c r="BZ900" s="38">
        <v>5.0557790000000002</v>
      </c>
      <c r="CA900" s="38">
        <v>5.6702329999999996</v>
      </c>
      <c r="CB900" s="38">
        <v>4.6246090000000004</v>
      </c>
      <c r="CC900" s="38">
        <v>3.7948379999999999</v>
      </c>
      <c r="CD900" s="38">
        <v>3.980604</v>
      </c>
      <c r="CE900" s="38">
        <v>1.272864</v>
      </c>
      <c r="CF900" s="38">
        <v>0.35265400000000002</v>
      </c>
      <c r="CG900" s="38">
        <v>0.21920290000000001</v>
      </c>
      <c r="CH900" s="38">
        <v>-0.35947210000000002</v>
      </c>
      <c r="CI900" s="38">
        <v>0.50064799999999998</v>
      </c>
      <c r="CJ900" s="38">
        <v>0.95734260000000004</v>
      </c>
      <c r="CK900" s="38">
        <v>0.9482372</v>
      </c>
      <c r="CL900" s="38">
        <v>-0.15616369999999999</v>
      </c>
      <c r="CM900" s="38">
        <v>-0.2477297</v>
      </c>
      <c r="CN900" s="38">
        <v>0.51385349999999996</v>
      </c>
      <c r="CO900" s="38">
        <v>1.2248680000000001</v>
      </c>
      <c r="CP900" s="38">
        <v>-1.747028</v>
      </c>
      <c r="CQ900" s="38">
        <v>-2.5744319999999998</v>
      </c>
      <c r="CR900" s="38">
        <v>-3.3648470000000001</v>
      </c>
      <c r="CS900" s="38">
        <v>-1.2300960000000001</v>
      </c>
      <c r="CT900" s="38">
        <v>-1.2462930000000001</v>
      </c>
      <c r="CU900" s="38">
        <v>0.92053669999999999</v>
      </c>
      <c r="CV900" s="38">
        <v>4.0504559999999996</v>
      </c>
      <c r="CW900" s="38">
        <v>3.9465309999999998</v>
      </c>
      <c r="CX900" s="38">
        <v>5.3706399999999999</v>
      </c>
      <c r="CY900" s="38">
        <v>6.0484309999999999</v>
      </c>
      <c r="CZ900" s="38">
        <v>5.1738799999999996</v>
      </c>
      <c r="DA900" s="38">
        <v>4.3567720000000003</v>
      </c>
      <c r="DB900" s="38">
        <v>4.5075770000000004</v>
      </c>
      <c r="DC900" s="38">
        <v>1.7837369999999999</v>
      </c>
      <c r="DD900" s="38">
        <v>0.90110060000000003</v>
      </c>
      <c r="DE900" s="38">
        <v>0.8097858</v>
      </c>
      <c r="DF900" s="38">
        <v>-5.0524100000000002E-2</v>
      </c>
      <c r="DG900" s="38">
        <v>0.83311679999999999</v>
      </c>
      <c r="DH900" s="38">
        <v>1.2817069999999999</v>
      </c>
      <c r="DI900" s="38">
        <v>1.1918660000000001</v>
      </c>
      <c r="DJ900" s="38">
        <v>6.2450600000000002E-2</v>
      </c>
      <c r="DK900" s="38">
        <v>4.729E-4</v>
      </c>
      <c r="DL900" s="38">
        <v>0.82870600000000005</v>
      </c>
      <c r="DM900" s="38">
        <v>1.6134040000000001</v>
      </c>
      <c r="DN900" s="38">
        <v>-1.441425</v>
      </c>
      <c r="DO900" s="38">
        <v>-2.2466889999999999</v>
      </c>
      <c r="DP900" s="38">
        <v>-3.098093</v>
      </c>
      <c r="DQ900" s="38">
        <v>-0.98801899999999998</v>
      </c>
      <c r="DR900" s="38">
        <v>-1.0479860000000001</v>
      </c>
      <c r="DS900" s="38">
        <v>1.1185830000000001</v>
      </c>
      <c r="DT900" s="38">
        <v>4.2909110000000004</v>
      </c>
      <c r="DU900" s="38">
        <v>4.2216310000000004</v>
      </c>
      <c r="DV900" s="38">
        <v>5.6855010000000004</v>
      </c>
      <c r="DW900" s="38">
        <v>6.4266290000000001</v>
      </c>
      <c r="DX900" s="38">
        <v>5.7231509999999997</v>
      </c>
      <c r="DY900" s="38">
        <v>4.9187060000000002</v>
      </c>
      <c r="DZ900" s="38">
        <v>5.0345510000000004</v>
      </c>
      <c r="EA900" s="38">
        <v>2.2946110000000002</v>
      </c>
      <c r="EB900" s="38">
        <v>1.4495469999999999</v>
      </c>
      <c r="EC900" s="38">
        <v>1.400369</v>
      </c>
      <c r="ED900" s="38">
        <v>0.3955477</v>
      </c>
      <c r="EE900" s="38">
        <v>1.3131489999999999</v>
      </c>
      <c r="EF900" s="38">
        <v>1.750038</v>
      </c>
      <c r="EG900" s="38">
        <v>1.5436270000000001</v>
      </c>
      <c r="EH900" s="38">
        <v>0.37809490000000001</v>
      </c>
      <c r="EI900" s="38">
        <v>0.35883809999999999</v>
      </c>
      <c r="EJ900" s="38">
        <v>1.2833030000000001</v>
      </c>
      <c r="EK900" s="38">
        <v>2.1743869999999998</v>
      </c>
      <c r="EL900" s="38">
        <v>-1.0001819999999999</v>
      </c>
      <c r="EM900" s="38">
        <v>-1.7734780000000001</v>
      </c>
      <c r="EN900" s="38">
        <v>-2.7129409999999998</v>
      </c>
      <c r="EO900" s="38">
        <v>-0.63849880000000003</v>
      </c>
      <c r="EP900" s="38">
        <v>-0.76166100000000003</v>
      </c>
      <c r="EQ900" s="38">
        <v>1.4045300000000001</v>
      </c>
      <c r="ER900" s="38">
        <v>4.6380910000000002</v>
      </c>
      <c r="ES900" s="38">
        <v>4.6188310000000001</v>
      </c>
      <c r="ET900" s="38">
        <v>6.14011</v>
      </c>
      <c r="EU900" s="38">
        <v>6.9726860000000004</v>
      </c>
      <c r="EV900" s="38">
        <v>6.5162120000000003</v>
      </c>
      <c r="EW900" s="38">
        <v>5.7300500000000003</v>
      </c>
      <c r="EX900" s="38">
        <v>5.7954160000000003</v>
      </c>
      <c r="EY900" s="38">
        <v>3.0322300000000002</v>
      </c>
      <c r="EZ900" s="38">
        <v>2.2414170000000002</v>
      </c>
      <c r="FA900" s="38">
        <v>2.2530770000000002</v>
      </c>
      <c r="FB900" s="38">
        <v>78.834720000000004</v>
      </c>
      <c r="FC900" s="38">
        <v>77.014660000000006</v>
      </c>
      <c r="FD900" s="38">
        <v>75.027889999999999</v>
      </c>
      <c r="FE900" s="38">
        <v>73.142250000000004</v>
      </c>
      <c r="FF900" s="38">
        <v>71.983969999999999</v>
      </c>
      <c r="FG900" s="38">
        <v>70.568600000000004</v>
      </c>
      <c r="FH900" s="38">
        <v>70.620670000000004</v>
      </c>
      <c r="FI900" s="38">
        <v>73.638109999999998</v>
      </c>
      <c r="FJ900" s="38">
        <v>78.269270000000006</v>
      </c>
      <c r="FK900" s="38">
        <v>82.202029999999993</v>
      </c>
      <c r="FL900" s="38">
        <v>86.29128</v>
      </c>
      <c r="FM900" s="38">
        <v>90.084329999999994</v>
      </c>
      <c r="FN900" s="38">
        <v>93.374979999999994</v>
      </c>
      <c r="FO900" s="38">
        <v>96.104489999999998</v>
      </c>
      <c r="FP900" s="38">
        <v>98.163979999999995</v>
      </c>
      <c r="FQ900" s="38">
        <v>99.65016</v>
      </c>
      <c r="FR900" s="38">
        <v>99.852239999999995</v>
      </c>
      <c r="FS900" s="38">
        <v>99.702039999999997</v>
      </c>
      <c r="FT900" s="38">
        <v>98.635149999999996</v>
      </c>
      <c r="FU900" s="38">
        <v>96.210740000000001</v>
      </c>
      <c r="FV900" s="38">
        <v>92.164940000000001</v>
      </c>
      <c r="FW900">
        <v>88.759709999999998</v>
      </c>
      <c r="FX900">
        <v>85.775660000000002</v>
      </c>
      <c r="FY900">
        <v>83.142189999999999</v>
      </c>
      <c r="FZ900">
        <v>0.74550910000000004</v>
      </c>
      <c r="GA900">
        <v>6.1058469999999998</v>
      </c>
      <c r="GB900">
        <v>1</v>
      </c>
    </row>
    <row r="901" spans="1:184" x14ac:dyDescent="0.3">
      <c r="A901" t="s">
        <v>280</v>
      </c>
      <c r="B901" t="s">
        <v>1</v>
      </c>
      <c r="C901" t="s">
        <v>1</v>
      </c>
      <c r="D901" t="s">
        <v>1</v>
      </c>
      <c r="E901" t="s">
        <v>1</v>
      </c>
      <c r="F901" t="s">
        <v>1</v>
      </c>
      <c r="G901" t="s">
        <v>1</v>
      </c>
      <c r="H901" s="40" t="s">
        <v>1</v>
      </c>
      <c r="I901" s="18" t="s">
        <v>222</v>
      </c>
      <c r="J901" s="38" t="s">
        <v>1</v>
      </c>
      <c r="K901" s="18">
        <v>44753</v>
      </c>
      <c r="L901" s="38">
        <v>1386</v>
      </c>
      <c r="M901" s="38">
        <v>1386</v>
      </c>
      <c r="N901" s="38">
        <v>167.0283</v>
      </c>
      <c r="O901" s="38">
        <v>165.74039999999999</v>
      </c>
      <c r="P901" s="38">
        <v>164.6533</v>
      </c>
      <c r="Q901" s="38">
        <v>166.30170000000001</v>
      </c>
      <c r="R901" s="38">
        <v>172.958</v>
      </c>
      <c r="S901" s="38">
        <v>183.76689999999999</v>
      </c>
      <c r="T901" s="38">
        <v>202.88900000000001</v>
      </c>
      <c r="U901" s="38">
        <v>222.16739999999999</v>
      </c>
      <c r="V901" s="38">
        <v>233.98859999999999</v>
      </c>
      <c r="W901" s="38">
        <v>242.16200000000001</v>
      </c>
      <c r="X901" s="38">
        <v>247.65469999999999</v>
      </c>
      <c r="Y901" s="38">
        <v>252.27459999999999</v>
      </c>
      <c r="Z901" s="38">
        <v>253.977</v>
      </c>
      <c r="AA901" s="38">
        <v>258.1053</v>
      </c>
      <c r="AB901" s="38">
        <v>255.18450000000001</v>
      </c>
      <c r="AC901" s="38">
        <v>249.56880000000001</v>
      </c>
      <c r="AD901" s="38">
        <v>240.58539999999999</v>
      </c>
      <c r="AE901" s="38">
        <v>231.78790000000001</v>
      </c>
      <c r="AF901" s="38">
        <v>223.8758</v>
      </c>
      <c r="AG901" s="38">
        <v>219.00069999999999</v>
      </c>
      <c r="AH901" s="38">
        <v>216.52529999999999</v>
      </c>
      <c r="AI901" s="38">
        <v>213.90809999999999</v>
      </c>
      <c r="AJ901" s="38">
        <v>208.8921</v>
      </c>
      <c r="AK901" s="38">
        <v>202.95070000000001</v>
      </c>
      <c r="AL901" s="38">
        <v>-0.83571439999999997</v>
      </c>
      <c r="AM901" s="38">
        <v>-0.59985880000000003</v>
      </c>
      <c r="AN901" s="38">
        <v>-0.42142299999999999</v>
      </c>
      <c r="AO901" s="38">
        <v>-0.83445290000000005</v>
      </c>
      <c r="AP901" s="38">
        <v>-0.59243290000000004</v>
      </c>
      <c r="AQ901" s="38">
        <v>-0.61705030000000005</v>
      </c>
      <c r="AR901" s="38">
        <v>-0.24253060000000001</v>
      </c>
      <c r="AS901" s="38">
        <v>-0.79551700000000003</v>
      </c>
      <c r="AT901" s="38">
        <v>-1.062527</v>
      </c>
      <c r="AU901" s="38">
        <v>-1.8512839999999999</v>
      </c>
      <c r="AV901" s="38">
        <v>-1.277636</v>
      </c>
      <c r="AW901" s="38">
        <v>-1.9420090000000001</v>
      </c>
      <c r="AX901" s="38">
        <v>-0.51910009999999995</v>
      </c>
      <c r="AY901" s="38">
        <v>0.72729560000000004</v>
      </c>
      <c r="AZ901" s="38">
        <v>-0.30526199999999998</v>
      </c>
      <c r="BA901" s="38">
        <v>-0.53750220000000004</v>
      </c>
      <c r="BB901" s="38">
        <v>1.492685</v>
      </c>
      <c r="BC901" s="38">
        <v>0.4457024</v>
      </c>
      <c r="BD901" s="38">
        <v>-1.176256</v>
      </c>
      <c r="BE901" s="38">
        <v>-1.952815</v>
      </c>
      <c r="BF901" s="38">
        <v>-2.6659220000000001</v>
      </c>
      <c r="BG901" s="38">
        <v>-4.3522850000000002</v>
      </c>
      <c r="BH901" s="38">
        <v>-3.3792909999999998</v>
      </c>
      <c r="BI901" s="38">
        <v>-3.4568349999999999</v>
      </c>
      <c r="BJ901" s="38">
        <v>-0.29786170000000001</v>
      </c>
      <c r="BK901" s="38">
        <v>-9.6768499999999993E-2</v>
      </c>
      <c r="BL901" s="38">
        <v>6.9503899999999993E-2</v>
      </c>
      <c r="BM901" s="38">
        <v>-0.43630459999999999</v>
      </c>
      <c r="BN901" s="38">
        <v>-0.27058379999999999</v>
      </c>
      <c r="BO901" s="38">
        <v>-0.21406749999999999</v>
      </c>
      <c r="BP901" s="38">
        <v>0.2885625</v>
      </c>
      <c r="BQ901" s="38">
        <v>-0.18835370000000001</v>
      </c>
      <c r="BR901" s="38">
        <v>-0.55329439999999996</v>
      </c>
      <c r="BS901" s="38">
        <v>-1.266778</v>
      </c>
      <c r="BT901" s="38">
        <v>-0.83582440000000002</v>
      </c>
      <c r="BU901" s="38">
        <v>-1.5694859999999999</v>
      </c>
      <c r="BV901" s="38">
        <v>-0.25814969999999998</v>
      </c>
      <c r="BW901" s="38">
        <v>1.0476240000000001</v>
      </c>
      <c r="BX901" s="38">
        <v>0.1389946</v>
      </c>
      <c r="BY901" s="38">
        <v>-4.7862700000000001E-2</v>
      </c>
      <c r="BZ901" s="38">
        <v>2.0606870000000002</v>
      </c>
      <c r="CA901" s="38">
        <v>1.1005450000000001</v>
      </c>
      <c r="CB901" s="38">
        <v>-0.25484639999999997</v>
      </c>
      <c r="CC901" s="38">
        <v>-1.0229189999999999</v>
      </c>
      <c r="CD901" s="38">
        <v>-1.821806</v>
      </c>
      <c r="CE901" s="38">
        <v>-3.523917</v>
      </c>
      <c r="CF901" s="38">
        <v>-2.4024179999999999</v>
      </c>
      <c r="CG901" s="38">
        <v>-2.4257559999999998</v>
      </c>
      <c r="CH901" s="38">
        <v>7.4653399999999995E-2</v>
      </c>
      <c r="CI901" s="38">
        <v>0.25167020000000001</v>
      </c>
      <c r="CJ901" s="38">
        <v>0.4095184</v>
      </c>
      <c r="CK901" s="38">
        <v>-0.1605483</v>
      </c>
      <c r="CL901" s="38">
        <v>-4.7672100000000002E-2</v>
      </c>
      <c r="CM901" s="38">
        <v>6.5037200000000003E-2</v>
      </c>
      <c r="CN901" s="38">
        <v>0.65639599999999998</v>
      </c>
      <c r="CO901" s="38">
        <v>0.23216580000000001</v>
      </c>
      <c r="CP901" s="38">
        <v>-0.2006011</v>
      </c>
      <c r="CQ901" s="38">
        <v>-0.86195169999999999</v>
      </c>
      <c r="CR901" s="38">
        <v>-0.52982689999999999</v>
      </c>
      <c r="CS901" s="38">
        <v>-1.311477</v>
      </c>
      <c r="CT901" s="38">
        <v>-7.7416200000000004E-2</v>
      </c>
      <c r="CU901" s="38">
        <v>1.2694829999999999</v>
      </c>
      <c r="CV901" s="38">
        <v>0.44668530000000001</v>
      </c>
      <c r="CW901" s="38">
        <v>0.29126020000000002</v>
      </c>
      <c r="CX901" s="38">
        <v>2.4540829999999998</v>
      </c>
      <c r="CY901" s="38">
        <v>1.5540860000000001</v>
      </c>
      <c r="CZ901" s="38">
        <v>0.38331910000000002</v>
      </c>
      <c r="DA901" s="38">
        <v>-0.37887569999999998</v>
      </c>
      <c r="DB901" s="38">
        <v>-1.237174</v>
      </c>
      <c r="DC901" s="38">
        <v>-2.9501919999999999</v>
      </c>
      <c r="DD901" s="38">
        <v>-1.725838</v>
      </c>
      <c r="DE901" s="38">
        <v>-1.7116340000000001</v>
      </c>
      <c r="DF901" s="38">
        <v>0.44716850000000002</v>
      </c>
      <c r="DG901" s="38">
        <v>0.600109</v>
      </c>
      <c r="DH901" s="38">
        <v>0.74953289999999995</v>
      </c>
      <c r="DI901" s="38">
        <v>0.115208</v>
      </c>
      <c r="DJ901" s="38">
        <v>0.1752397</v>
      </c>
      <c r="DK901" s="38">
        <v>0.3441418</v>
      </c>
      <c r="DL901" s="38">
        <v>1.0242290000000001</v>
      </c>
      <c r="DM901" s="38">
        <v>0.65268530000000002</v>
      </c>
      <c r="DN901" s="38">
        <v>0.15209220000000001</v>
      </c>
      <c r="DO901" s="38">
        <v>-0.4571249</v>
      </c>
      <c r="DP901" s="38">
        <v>-0.22382940000000001</v>
      </c>
      <c r="DQ901" s="38">
        <v>-1.053469</v>
      </c>
      <c r="DR901" s="38">
        <v>0.1033172</v>
      </c>
      <c r="DS901" s="38">
        <v>1.491341</v>
      </c>
      <c r="DT901" s="38">
        <v>0.75437609999999999</v>
      </c>
      <c r="DU901" s="38">
        <v>0.63038300000000003</v>
      </c>
      <c r="DV901" s="38">
        <v>2.8474789999999999</v>
      </c>
      <c r="DW901" s="38">
        <v>2.007628</v>
      </c>
      <c r="DX901" s="38">
        <v>1.021485</v>
      </c>
      <c r="DY901" s="38">
        <v>0.26516729999999999</v>
      </c>
      <c r="DZ901" s="38">
        <v>-0.65254239999999997</v>
      </c>
      <c r="EA901" s="38">
        <v>-2.3764669999999999</v>
      </c>
      <c r="EB901" s="38">
        <v>-1.049258</v>
      </c>
      <c r="EC901" s="38">
        <v>-0.99751140000000005</v>
      </c>
      <c r="ED901" s="38">
        <v>0.98502120000000004</v>
      </c>
      <c r="EE901" s="38">
        <v>1.103199</v>
      </c>
      <c r="EF901" s="38">
        <v>1.2404599999999999</v>
      </c>
      <c r="EG901" s="38">
        <v>0.51335640000000005</v>
      </c>
      <c r="EH901" s="38">
        <v>0.4970888</v>
      </c>
      <c r="EI901" s="38">
        <v>0.74712469999999997</v>
      </c>
      <c r="EJ901" s="38">
        <v>1.555323</v>
      </c>
      <c r="EK901" s="38">
        <v>1.259849</v>
      </c>
      <c r="EL901" s="38">
        <v>0.66132519999999995</v>
      </c>
      <c r="EM901" s="38">
        <v>0.12738070000000001</v>
      </c>
      <c r="EN901" s="38">
        <v>0.21798239999999999</v>
      </c>
      <c r="EO901" s="38">
        <v>-0.68094529999999998</v>
      </c>
      <c r="EP901" s="38">
        <v>0.36426760000000002</v>
      </c>
      <c r="EQ901" s="38">
        <v>1.8116699999999999</v>
      </c>
      <c r="ER901" s="38">
        <v>1.1986330000000001</v>
      </c>
      <c r="ES901" s="38">
        <v>1.120023</v>
      </c>
      <c r="ET901" s="38">
        <v>3.4154810000000002</v>
      </c>
      <c r="EU901" s="38">
        <v>2.662471</v>
      </c>
      <c r="EV901" s="38">
        <v>1.9428939999999999</v>
      </c>
      <c r="EW901" s="38">
        <v>1.195063</v>
      </c>
      <c r="EX901" s="38">
        <v>0.1915732</v>
      </c>
      <c r="EY901" s="38">
        <v>-1.5481</v>
      </c>
      <c r="EZ901" s="38">
        <v>-7.2384599999999993E-2</v>
      </c>
      <c r="FA901" s="38">
        <v>3.3567600000000003E-2</v>
      </c>
      <c r="FB901" s="38">
        <v>79.535430000000005</v>
      </c>
      <c r="FC901" s="38">
        <v>78.158959999999993</v>
      </c>
      <c r="FD901" s="38">
        <v>77.149289999999993</v>
      </c>
      <c r="FE901" s="38">
        <v>75.694149999999993</v>
      </c>
      <c r="FF901" s="38">
        <v>73.373900000000006</v>
      </c>
      <c r="FG901" s="38">
        <v>72.627470000000002</v>
      </c>
      <c r="FH901" s="38">
        <v>72.225390000000004</v>
      </c>
      <c r="FI901" s="38">
        <v>74.93271</v>
      </c>
      <c r="FJ901" s="38">
        <v>79.004429999999999</v>
      </c>
      <c r="FK901" s="38">
        <v>83.648920000000004</v>
      </c>
      <c r="FL901" s="38">
        <v>87.475570000000005</v>
      </c>
      <c r="FM901" s="38">
        <v>90.811040000000006</v>
      </c>
      <c r="FN901" s="38">
        <v>93.828810000000004</v>
      </c>
      <c r="FO901" s="38">
        <v>96.024019999999993</v>
      </c>
      <c r="FP901" s="38">
        <v>97.685509999999994</v>
      </c>
      <c r="FQ901" s="38">
        <v>99.354330000000004</v>
      </c>
      <c r="FR901" s="38">
        <v>100.0168</v>
      </c>
      <c r="FS901" s="38">
        <v>99.675020000000004</v>
      </c>
      <c r="FT901" s="38">
        <v>98.782899999999998</v>
      </c>
      <c r="FU901" s="38">
        <v>96.609279999999998</v>
      </c>
      <c r="FV901" s="38">
        <v>93.328630000000004</v>
      </c>
      <c r="FW901">
        <v>90.062870000000004</v>
      </c>
      <c r="FX901">
        <v>87.671229999999994</v>
      </c>
      <c r="FY901">
        <v>84.508539999999996</v>
      </c>
      <c r="FZ901">
        <v>0.90838770000000002</v>
      </c>
      <c r="GA901">
        <v>7.6607979999999998</v>
      </c>
      <c r="GB901">
        <v>1</v>
      </c>
    </row>
    <row r="902" spans="1:184" x14ac:dyDescent="0.3">
      <c r="A902" t="s">
        <v>280</v>
      </c>
      <c r="B902" t="s">
        <v>1</v>
      </c>
      <c r="C902" t="s">
        <v>1</v>
      </c>
      <c r="D902" t="s">
        <v>1</v>
      </c>
      <c r="E902" t="s">
        <v>1</v>
      </c>
      <c r="F902" t="s">
        <v>1</v>
      </c>
      <c r="G902" t="s">
        <v>1</v>
      </c>
      <c r="H902" s="40" t="s">
        <v>1</v>
      </c>
      <c r="I902" s="18" t="s">
        <v>222</v>
      </c>
      <c r="J902" s="38" t="s">
        <v>1</v>
      </c>
      <c r="K902" s="18">
        <v>44760</v>
      </c>
      <c r="L902" s="38">
        <v>1386</v>
      </c>
      <c r="M902" s="38">
        <v>1386</v>
      </c>
      <c r="N902" s="38">
        <v>171.5993</v>
      </c>
      <c r="O902" s="38">
        <v>169.85230000000001</v>
      </c>
      <c r="P902" s="38">
        <v>168.15459999999999</v>
      </c>
      <c r="Q902" s="38">
        <v>169.48240000000001</v>
      </c>
      <c r="R902" s="38">
        <v>175.90110000000001</v>
      </c>
      <c r="S902" s="38">
        <v>187.20230000000001</v>
      </c>
      <c r="T902" s="38">
        <v>207.62520000000001</v>
      </c>
      <c r="U902" s="38">
        <v>225.63140000000001</v>
      </c>
      <c r="V902" s="38">
        <v>237.35839999999999</v>
      </c>
      <c r="W902" s="38">
        <v>244.27930000000001</v>
      </c>
      <c r="X902" s="38">
        <v>249.88929999999999</v>
      </c>
      <c r="Y902" s="38">
        <v>254.50380000000001</v>
      </c>
      <c r="Z902" s="38">
        <v>256.03460000000001</v>
      </c>
      <c r="AA902" s="38">
        <v>259.85070000000002</v>
      </c>
      <c r="AB902" s="38">
        <v>257.11070000000001</v>
      </c>
      <c r="AC902" s="38">
        <v>251.3571</v>
      </c>
      <c r="AD902" s="38">
        <v>242.43539999999999</v>
      </c>
      <c r="AE902" s="38">
        <v>233.26499999999999</v>
      </c>
      <c r="AF902" s="38">
        <v>225.93369999999999</v>
      </c>
      <c r="AG902" s="38">
        <v>220.1936</v>
      </c>
      <c r="AH902" s="38">
        <v>216.79</v>
      </c>
      <c r="AI902" s="38">
        <v>214.50880000000001</v>
      </c>
      <c r="AJ902" s="38">
        <v>209.2098</v>
      </c>
      <c r="AK902" s="38">
        <v>203.23840000000001</v>
      </c>
      <c r="AL902" s="38">
        <v>-1.2234080000000001</v>
      </c>
      <c r="AM902" s="38">
        <v>-0.37934610000000002</v>
      </c>
      <c r="AN902" s="38">
        <v>-1.122689</v>
      </c>
      <c r="AO902" s="38">
        <v>-0.52393780000000001</v>
      </c>
      <c r="AP902" s="38">
        <v>-1.568837</v>
      </c>
      <c r="AQ902" s="38">
        <v>-2.4457849999999999</v>
      </c>
      <c r="AR902" s="38">
        <v>0.4389653</v>
      </c>
      <c r="AS902" s="38">
        <v>0.32669730000000002</v>
      </c>
      <c r="AT902" s="38">
        <v>-0.11176759999999999</v>
      </c>
      <c r="AU902" s="38">
        <v>-1.3554109999999999</v>
      </c>
      <c r="AV902" s="38">
        <v>-1.6382019999999999</v>
      </c>
      <c r="AW902" s="38">
        <v>-1.8723799999999999</v>
      </c>
      <c r="AX902" s="38">
        <v>-2.2196829999999999</v>
      </c>
      <c r="AY902" s="38">
        <v>1.1090059999999999</v>
      </c>
      <c r="AZ902" s="38">
        <v>-0.16283059999999999</v>
      </c>
      <c r="BA902" s="38">
        <v>-0.32027820000000001</v>
      </c>
      <c r="BB902" s="38">
        <v>0.63814280000000001</v>
      </c>
      <c r="BC902" s="38">
        <v>-1.179052</v>
      </c>
      <c r="BD902" s="38">
        <v>-1.8038479999999999</v>
      </c>
      <c r="BE902" s="38">
        <v>-1.5449219999999999</v>
      </c>
      <c r="BF902" s="38">
        <v>-2.649349</v>
      </c>
      <c r="BG902" s="38">
        <v>-3.8863089999999998</v>
      </c>
      <c r="BH902" s="38">
        <v>-2.5676049999999999</v>
      </c>
      <c r="BI902" s="38">
        <v>-3.7578710000000002</v>
      </c>
      <c r="BJ902" s="38">
        <v>-0.71924809999999995</v>
      </c>
      <c r="BK902" s="38">
        <v>0.1028352</v>
      </c>
      <c r="BL902" s="38">
        <v>-0.66482669999999999</v>
      </c>
      <c r="BM902" s="38">
        <v>-0.1255946</v>
      </c>
      <c r="BN902" s="38">
        <v>-1.2207190000000001</v>
      </c>
      <c r="BO902" s="38">
        <v>-2.0250119999999998</v>
      </c>
      <c r="BP902" s="38">
        <v>1.105116</v>
      </c>
      <c r="BQ902" s="38">
        <v>0.99914190000000003</v>
      </c>
      <c r="BR902" s="38">
        <v>0.48617470000000002</v>
      </c>
      <c r="BS902" s="38">
        <v>-0.7581869</v>
      </c>
      <c r="BT902" s="38">
        <v>-1.2101090000000001</v>
      </c>
      <c r="BU902" s="38">
        <v>-1.5074700000000001</v>
      </c>
      <c r="BV902" s="38">
        <v>-1.892641</v>
      </c>
      <c r="BW902" s="38">
        <v>1.474011</v>
      </c>
      <c r="BX902" s="38">
        <v>0.33630949999999998</v>
      </c>
      <c r="BY902" s="38">
        <v>0.25938670000000003</v>
      </c>
      <c r="BZ902" s="38">
        <v>1.312222</v>
      </c>
      <c r="CA902" s="38">
        <v>-0.37575969999999997</v>
      </c>
      <c r="CB902" s="38">
        <v>-0.85914400000000002</v>
      </c>
      <c r="CC902" s="38">
        <v>-0.6096163</v>
      </c>
      <c r="CD902" s="38">
        <v>-1.797474</v>
      </c>
      <c r="CE902" s="38">
        <v>-3.0188570000000001</v>
      </c>
      <c r="CF902" s="38">
        <v>-1.6344620000000001</v>
      </c>
      <c r="CG902" s="38">
        <v>-2.7707579999999998</v>
      </c>
      <c r="CH902" s="38">
        <v>-0.37006810000000001</v>
      </c>
      <c r="CI902" s="38">
        <v>0.43679259999999998</v>
      </c>
      <c r="CJ902" s="38">
        <v>-0.34771289999999999</v>
      </c>
      <c r="CK902" s="38">
        <v>0.15029670000000001</v>
      </c>
      <c r="CL902" s="38">
        <v>-0.97961330000000002</v>
      </c>
      <c r="CM902" s="38">
        <v>-1.733587</v>
      </c>
      <c r="CN902" s="38">
        <v>1.5664910000000001</v>
      </c>
      <c r="CO902" s="38">
        <v>1.4648749999999999</v>
      </c>
      <c r="CP902" s="38">
        <v>0.90030770000000004</v>
      </c>
      <c r="CQ902" s="38">
        <v>-0.34455160000000001</v>
      </c>
      <c r="CR902" s="38">
        <v>-0.91361360000000003</v>
      </c>
      <c r="CS902" s="38">
        <v>-1.2547349999999999</v>
      </c>
      <c r="CT902" s="38">
        <v>-1.6661319999999999</v>
      </c>
      <c r="CU902" s="38">
        <v>1.726812</v>
      </c>
      <c r="CV902" s="38">
        <v>0.68201230000000002</v>
      </c>
      <c r="CW902" s="38">
        <v>0.66086080000000003</v>
      </c>
      <c r="CX902" s="38">
        <v>1.7790870000000001</v>
      </c>
      <c r="CY902" s="38">
        <v>0.1805978</v>
      </c>
      <c r="CZ902" s="38">
        <v>-0.20484520000000001</v>
      </c>
      <c r="DA902" s="38">
        <v>3.8174E-2</v>
      </c>
      <c r="DB902" s="38">
        <v>-1.207468</v>
      </c>
      <c r="DC902" s="38">
        <v>-2.4180630000000001</v>
      </c>
      <c r="DD902" s="38">
        <v>-0.98817100000000002</v>
      </c>
      <c r="DE902" s="38">
        <v>-2.0870869999999999</v>
      </c>
      <c r="DF902" s="38">
        <v>-2.0888199999999999E-2</v>
      </c>
      <c r="DG902" s="38">
        <v>0.77074989999999999</v>
      </c>
      <c r="DH902" s="38">
        <v>-3.0599100000000001E-2</v>
      </c>
      <c r="DI902" s="38">
        <v>0.42618800000000001</v>
      </c>
      <c r="DJ902" s="38">
        <v>-0.73850789999999999</v>
      </c>
      <c r="DK902" s="38">
        <v>-1.442161</v>
      </c>
      <c r="DL902" s="38">
        <v>2.0278649999999998</v>
      </c>
      <c r="DM902" s="38">
        <v>1.9306080000000001</v>
      </c>
      <c r="DN902" s="38">
        <v>1.314441</v>
      </c>
      <c r="DO902" s="38">
        <v>6.9083699999999998E-2</v>
      </c>
      <c r="DP902" s="38">
        <v>-0.6171179</v>
      </c>
      <c r="DQ902" s="38">
        <v>-1.002</v>
      </c>
      <c r="DR902" s="38">
        <v>-1.4396230000000001</v>
      </c>
      <c r="DS902" s="38">
        <v>1.979614</v>
      </c>
      <c r="DT902" s="38">
        <v>1.0277149999999999</v>
      </c>
      <c r="DU902" s="38">
        <v>1.062335</v>
      </c>
      <c r="DV902" s="38">
        <v>2.2459519999999999</v>
      </c>
      <c r="DW902" s="38">
        <v>0.73695529999999998</v>
      </c>
      <c r="DX902" s="38">
        <v>0.44945370000000001</v>
      </c>
      <c r="DY902" s="38">
        <v>0.68596420000000002</v>
      </c>
      <c r="DZ902" s="38">
        <v>-0.61746129999999999</v>
      </c>
      <c r="EA902" s="38">
        <v>-1.8172680000000001</v>
      </c>
      <c r="EB902" s="38">
        <v>-0.3418794</v>
      </c>
      <c r="EC902" s="38">
        <v>-1.4034150000000001</v>
      </c>
      <c r="ED902" s="38">
        <v>0.48327219999999999</v>
      </c>
      <c r="EE902" s="38">
        <v>1.252931</v>
      </c>
      <c r="EF902" s="38">
        <v>0.4272629</v>
      </c>
      <c r="EG902" s="38">
        <v>0.82453109999999996</v>
      </c>
      <c r="EH902" s="38">
        <v>-0.39038990000000001</v>
      </c>
      <c r="EI902" s="38">
        <v>-1.0213890000000001</v>
      </c>
      <c r="EJ902" s="38">
        <v>2.694016</v>
      </c>
      <c r="EK902" s="38">
        <v>2.6030530000000001</v>
      </c>
      <c r="EL902" s="38">
        <v>1.9123829999999999</v>
      </c>
      <c r="EM902" s="38">
        <v>0.66630739999999999</v>
      </c>
      <c r="EN902" s="38">
        <v>-0.1890251</v>
      </c>
      <c r="EO902" s="38">
        <v>-0.63709039999999995</v>
      </c>
      <c r="EP902" s="38">
        <v>-1.112581</v>
      </c>
      <c r="EQ902" s="38">
        <v>2.3446180000000001</v>
      </c>
      <c r="ER902" s="38">
        <v>1.5268550000000001</v>
      </c>
      <c r="ES902" s="38">
        <v>1.6419999999999999</v>
      </c>
      <c r="ET902" s="38">
        <v>2.9200309999999998</v>
      </c>
      <c r="EU902" s="38">
        <v>1.5402469999999999</v>
      </c>
      <c r="EV902" s="38">
        <v>1.3941570000000001</v>
      </c>
      <c r="EW902" s="38">
        <v>1.62127</v>
      </c>
      <c r="EX902" s="38">
        <v>0.23441409999999999</v>
      </c>
      <c r="EY902" s="38">
        <v>-0.94981649999999995</v>
      </c>
      <c r="EZ902" s="38">
        <v>0.59126290000000004</v>
      </c>
      <c r="FA902" s="38">
        <v>-0.41630240000000002</v>
      </c>
      <c r="FB902" s="38">
        <v>82.744619999999998</v>
      </c>
      <c r="FC902" s="38">
        <v>82.003439999999998</v>
      </c>
      <c r="FD902" s="38">
        <v>80.570740000000001</v>
      </c>
      <c r="FE902" s="38">
        <v>78.933269999999993</v>
      </c>
      <c r="FF902" s="38">
        <v>77.634510000000006</v>
      </c>
      <c r="FG902" s="38">
        <v>76.428240000000002</v>
      </c>
      <c r="FH902" s="38">
        <v>76.304370000000006</v>
      </c>
      <c r="FI902" s="38">
        <v>77.838819999999998</v>
      </c>
      <c r="FJ902" s="38">
        <v>79.95</v>
      </c>
      <c r="FK902" s="38">
        <v>83.671270000000007</v>
      </c>
      <c r="FL902" s="38">
        <v>88.159189999999995</v>
      </c>
      <c r="FM902" s="38">
        <v>92.493939999999995</v>
      </c>
      <c r="FN902" s="38">
        <v>93.224770000000007</v>
      </c>
      <c r="FO902" s="38">
        <v>95.376140000000007</v>
      </c>
      <c r="FP902" s="38">
        <v>97.79271</v>
      </c>
      <c r="FQ902" s="38">
        <v>98.750559999999993</v>
      </c>
      <c r="FR902" s="38">
        <v>98.850849999999994</v>
      </c>
      <c r="FS902" s="38">
        <v>97.984639999999999</v>
      </c>
      <c r="FT902" s="38">
        <v>96.611810000000006</v>
      </c>
      <c r="FU902" s="38">
        <v>93.747259999999997</v>
      </c>
      <c r="FV902" s="38">
        <v>90.733670000000004</v>
      </c>
      <c r="FW902">
        <v>88.535709999999995</v>
      </c>
      <c r="FX902">
        <v>85.976129999999998</v>
      </c>
      <c r="FY902">
        <v>82.815399999999997</v>
      </c>
      <c r="FZ902">
        <v>0.97352930000000004</v>
      </c>
      <c r="GA902">
        <v>7.7804219999999997</v>
      </c>
      <c r="GB902">
        <v>1</v>
      </c>
    </row>
    <row r="903" spans="1:184" x14ac:dyDescent="0.3">
      <c r="A903" t="s">
        <v>280</v>
      </c>
      <c r="B903" t="s">
        <v>1</v>
      </c>
      <c r="C903" t="s">
        <v>1</v>
      </c>
      <c r="D903" t="s">
        <v>1</v>
      </c>
      <c r="E903" t="s">
        <v>1</v>
      </c>
      <c r="F903" t="s">
        <v>1</v>
      </c>
      <c r="G903" t="s">
        <v>1</v>
      </c>
      <c r="H903" s="40" t="s">
        <v>1</v>
      </c>
      <c r="I903" s="18" t="s">
        <v>222</v>
      </c>
      <c r="J903" s="38" t="s">
        <v>1</v>
      </c>
      <c r="K903" s="18">
        <v>44763</v>
      </c>
      <c r="L903" s="38">
        <v>1384</v>
      </c>
      <c r="M903" s="38">
        <v>1384</v>
      </c>
      <c r="N903" s="38">
        <v>195.13499999999999</v>
      </c>
      <c r="O903" s="38">
        <v>191.9033</v>
      </c>
      <c r="P903" s="38">
        <v>189.73910000000001</v>
      </c>
      <c r="Q903" s="38">
        <v>189.34049999999999</v>
      </c>
      <c r="R903" s="38">
        <v>193.82859999999999</v>
      </c>
      <c r="S903" s="38">
        <v>203.06229999999999</v>
      </c>
      <c r="T903" s="38">
        <v>216.39070000000001</v>
      </c>
      <c r="U903" s="38">
        <v>227.52809999999999</v>
      </c>
      <c r="V903" s="38">
        <v>235.58580000000001</v>
      </c>
      <c r="W903" s="38">
        <v>242.31569999999999</v>
      </c>
      <c r="X903" s="38">
        <v>246.04089999999999</v>
      </c>
      <c r="Y903" s="38">
        <v>249.07079999999999</v>
      </c>
      <c r="Z903" s="38">
        <v>250.4855</v>
      </c>
      <c r="AA903" s="38">
        <v>254.11070000000001</v>
      </c>
      <c r="AB903" s="38">
        <v>252.11949999999999</v>
      </c>
      <c r="AC903" s="38">
        <v>244.51929999999999</v>
      </c>
      <c r="AD903" s="38">
        <v>237.49539999999999</v>
      </c>
      <c r="AE903" s="38">
        <v>229.726</v>
      </c>
      <c r="AF903" s="38">
        <v>223.44450000000001</v>
      </c>
      <c r="AG903" s="38">
        <v>219.33860000000001</v>
      </c>
      <c r="AH903" s="38">
        <v>216.76830000000001</v>
      </c>
      <c r="AI903" s="38">
        <v>213.7192</v>
      </c>
      <c r="AJ903" s="38">
        <v>207.8836</v>
      </c>
      <c r="AK903" s="38">
        <v>201.48169999999999</v>
      </c>
      <c r="AL903" s="38">
        <v>-1.1826639999999999</v>
      </c>
      <c r="AM903" s="38">
        <v>-2.8069809999999999</v>
      </c>
      <c r="AN903" s="38">
        <v>-2.356474</v>
      </c>
      <c r="AO903" s="38">
        <v>-1.71231</v>
      </c>
      <c r="AP903" s="38">
        <v>-0.55647939999999996</v>
      </c>
      <c r="AQ903" s="38">
        <v>-0.6789153</v>
      </c>
      <c r="AR903" s="38">
        <v>-0.71116639999999998</v>
      </c>
      <c r="AS903" s="38">
        <v>0.40447179999999999</v>
      </c>
      <c r="AT903" s="38">
        <v>1.636414</v>
      </c>
      <c r="AU903" s="38">
        <v>0.15994059999999999</v>
      </c>
      <c r="AV903" s="38">
        <v>-0.91721419999999998</v>
      </c>
      <c r="AW903" s="38">
        <v>-2.4246210000000001</v>
      </c>
      <c r="AX903" s="38">
        <v>-1.7517940000000001</v>
      </c>
      <c r="AY903" s="38">
        <v>0.32762849999999999</v>
      </c>
      <c r="AZ903" s="38">
        <v>1.346848</v>
      </c>
      <c r="BA903" s="38">
        <v>2.2914720000000002</v>
      </c>
      <c r="BB903" s="38">
        <v>2.9829150000000002</v>
      </c>
      <c r="BC903" s="38">
        <v>2.585105</v>
      </c>
      <c r="BD903" s="38">
        <v>2.4013469999999999</v>
      </c>
      <c r="BE903" s="38">
        <v>2.6951350000000001</v>
      </c>
      <c r="BF903" s="38">
        <v>3.4347270000000001</v>
      </c>
      <c r="BG903" s="38">
        <v>-1.5940019999999999</v>
      </c>
      <c r="BH903" s="38">
        <v>-2.000006</v>
      </c>
      <c r="BI903" s="38">
        <v>-4.0836980000000001</v>
      </c>
      <c r="BJ903" s="38">
        <v>-0.74667620000000001</v>
      </c>
      <c r="BK903" s="38">
        <v>-2.4145240000000001</v>
      </c>
      <c r="BL903" s="38">
        <v>-2.0147629999999999</v>
      </c>
      <c r="BM903" s="38">
        <v>-1.4021669999999999</v>
      </c>
      <c r="BN903" s="38">
        <v>-0.28838570000000002</v>
      </c>
      <c r="BO903" s="38">
        <v>-0.37655650000000002</v>
      </c>
      <c r="BP903" s="38">
        <v>-0.36543930000000002</v>
      </c>
      <c r="BQ903" s="38">
        <v>0.79406520000000003</v>
      </c>
      <c r="BR903" s="38">
        <v>2.020273</v>
      </c>
      <c r="BS903" s="38">
        <v>0.59890339999999997</v>
      </c>
      <c r="BT903" s="38">
        <v>-0.52002099999999996</v>
      </c>
      <c r="BU903" s="38">
        <v>-2.1506729999999998</v>
      </c>
      <c r="BV903" s="38">
        <v>-1.4975860000000001</v>
      </c>
      <c r="BW903" s="38">
        <v>0.61250349999999998</v>
      </c>
      <c r="BX903" s="38">
        <v>1.657999</v>
      </c>
      <c r="BY903" s="38">
        <v>2.7490679999999998</v>
      </c>
      <c r="BZ903" s="38">
        <v>3.4160270000000001</v>
      </c>
      <c r="CA903" s="38">
        <v>3.0666910000000001</v>
      </c>
      <c r="CB903" s="38">
        <v>2.9544630000000001</v>
      </c>
      <c r="CC903" s="38">
        <v>3.23021</v>
      </c>
      <c r="CD903" s="38">
        <v>3.968839</v>
      </c>
      <c r="CE903" s="38">
        <v>-1.0431630000000001</v>
      </c>
      <c r="CF903" s="38">
        <v>-1.4475</v>
      </c>
      <c r="CG903" s="38">
        <v>-3.4426830000000002</v>
      </c>
      <c r="CH903" s="38">
        <v>-0.44471260000000001</v>
      </c>
      <c r="CI903" s="38">
        <v>-2.142709</v>
      </c>
      <c r="CJ903" s="38">
        <v>-1.778095</v>
      </c>
      <c r="CK903" s="38">
        <v>-1.187362</v>
      </c>
      <c r="CL903" s="38">
        <v>-0.1027048</v>
      </c>
      <c r="CM903" s="38">
        <v>-0.1671436</v>
      </c>
      <c r="CN903" s="38">
        <v>-0.12598980000000001</v>
      </c>
      <c r="CO903" s="38">
        <v>1.063896</v>
      </c>
      <c r="CP903" s="38">
        <v>2.286133</v>
      </c>
      <c r="CQ903" s="38">
        <v>0.90292760000000005</v>
      </c>
      <c r="CR903" s="38">
        <v>-0.24492620000000001</v>
      </c>
      <c r="CS903" s="38">
        <v>-1.9609369999999999</v>
      </c>
      <c r="CT903" s="38">
        <v>-1.321523</v>
      </c>
      <c r="CU903" s="38">
        <v>0.8098071</v>
      </c>
      <c r="CV903" s="38">
        <v>1.8734999999999999</v>
      </c>
      <c r="CW903" s="38">
        <v>3.0659960000000002</v>
      </c>
      <c r="CX903" s="38">
        <v>3.7159990000000001</v>
      </c>
      <c r="CY903" s="38">
        <v>3.400236</v>
      </c>
      <c r="CZ903" s="38">
        <v>3.3375499999999998</v>
      </c>
      <c r="DA903" s="38">
        <v>3.6008019999999998</v>
      </c>
      <c r="DB903" s="38">
        <v>4.3387630000000001</v>
      </c>
      <c r="DC903" s="38">
        <v>-0.66165280000000004</v>
      </c>
      <c r="DD903" s="38">
        <v>-1.0648359999999999</v>
      </c>
      <c r="DE903" s="38">
        <v>-2.9987180000000002</v>
      </c>
      <c r="DF903" s="38">
        <v>-0.14274899999999999</v>
      </c>
      <c r="DG903" s="38">
        <v>-1.870895</v>
      </c>
      <c r="DH903" s="38">
        <v>-1.541428</v>
      </c>
      <c r="DI903" s="38">
        <v>-0.97255749999999996</v>
      </c>
      <c r="DJ903" s="38">
        <v>8.2975999999999994E-2</v>
      </c>
      <c r="DK903" s="38">
        <v>4.22692E-2</v>
      </c>
      <c r="DL903" s="38">
        <v>0.1134598</v>
      </c>
      <c r="DM903" s="38">
        <v>1.333728</v>
      </c>
      <c r="DN903" s="38">
        <v>2.551993</v>
      </c>
      <c r="DO903" s="38">
        <v>1.206952</v>
      </c>
      <c r="DP903" s="38">
        <v>3.01686E-2</v>
      </c>
      <c r="DQ903" s="38">
        <v>-1.7712019999999999</v>
      </c>
      <c r="DR903" s="38">
        <v>-1.1454599999999999</v>
      </c>
      <c r="DS903" s="38">
        <v>1.0071110000000001</v>
      </c>
      <c r="DT903" s="38">
        <v>2.0890019999999998</v>
      </c>
      <c r="DU903" s="38">
        <v>3.3829250000000002</v>
      </c>
      <c r="DV903" s="38">
        <v>4.0159710000000004</v>
      </c>
      <c r="DW903" s="38">
        <v>3.733781</v>
      </c>
      <c r="DX903" s="38">
        <v>3.720637</v>
      </c>
      <c r="DY903" s="38">
        <v>3.9713940000000001</v>
      </c>
      <c r="DZ903" s="38">
        <v>4.7086870000000003</v>
      </c>
      <c r="EA903" s="38">
        <v>-0.28014280000000003</v>
      </c>
      <c r="EB903" s="38">
        <v>-0.68217229999999995</v>
      </c>
      <c r="EC903" s="38">
        <v>-2.5547520000000001</v>
      </c>
      <c r="ED903" s="38">
        <v>0.29323850000000001</v>
      </c>
      <c r="EE903" s="38">
        <v>-1.4784379999999999</v>
      </c>
      <c r="EF903" s="38">
        <v>-1.1997169999999999</v>
      </c>
      <c r="EG903" s="38">
        <v>-0.6624139</v>
      </c>
      <c r="EH903" s="38">
        <v>0.35106969999999998</v>
      </c>
      <c r="EI903" s="38">
        <v>0.34462799999999999</v>
      </c>
      <c r="EJ903" s="38">
        <v>0.45918690000000001</v>
      </c>
      <c r="EK903" s="38">
        <v>1.7233210000000001</v>
      </c>
      <c r="EL903" s="38">
        <v>2.9358520000000001</v>
      </c>
      <c r="EM903" s="38">
        <v>1.645915</v>
      </c>
      <c r="EN903" s="38">
        <v>0.42736180000000001</v>
      </c>
      <c r="EO903" s="38">
        <v>-1.4972529999999999</v>
      </c>
      <c r="EP903" s="38">
        <v>-0.89125259999999995</v>
      </c>
      <c r="EQ903" s="38">
        <v>1.2919860000000001</v>
      </c>
      <c r="ER903" s="38">
        <v>2.4001519999999998</v>
      </c>
      <c r="ES903" s="38">
        <v>3.8405200000000002</v>
      </c>
      <c r="ET903" s="38">
        <v>4.4490819999999998</v>
      </c>
      <c r="EU903" s="38">
        <v>4.2153660000000004</v>
      </c>
      <c r="EV903" s="38">
        <v>4.2737540000000003</v>
      </c>
      <c r="EW903" s="38">
        <v>4.5064700000000002</v>
      </c>
      <c r="EX903" s="38">
        <v>5.2427989999999998</v>
      </c>
      <c r="EY903" s="38">
        <v>0.27069690000000002</v>
      </c>
      <c r="EZ903" s="38">
        <v>-0.12966630000000001</v>
      </c>
      <c r="FA903" s="38">
        <v>-1.913737</v>
      </c>
      <c r="FB903" s="38">
        <v>79.862009999999998</v>
      </c>
      <c r="FC903" s="38">
        <v>77.644459999999995</v>
      </c>
      <c r="FD903" s="38">
        <v>75.854150000000004</v>
      </c>
      <c r="FE903" s="38">
        <v>74.376329999999996</v>
      </c>
      <c r="FF903" s="38">
        <v>72.929109999999994</v>
      </c>
      <c r="FG903" s="38">
        <v>71.243840000000006</v>
      </c>
      <c r="FH903" s="38">
        <v>70.735519999999994</v>
      </c>
      <c r="FI903" s="38">
        <v>73.752979999999994</v>
      </c>
      <c r="FJ903" s="38">
        <v>77.631379999999993</v>
      </c>
      <c r="FK903" s="38">
        <v>81.784130000000005</v>
      </c>
      <c r="FL903" s="38">
        <v>86.20993</v>
      </c>
      <c r="FM903" s="38">
        <v>89.324420000000003</v>
      </c>
      <c r="FN903" s="38">
        <v>92.103650000000002</v>
      </c>
      <c r="FO903" s="38">
        <v>94.078630000000004</v>
      </c>
      <c r="FP903" s="38">
        <v>95.204229999999995</v>
      </c>
      <c r="FQ903" s="38">
        <v>95.945170000000005</v>
      </c>
      <c r="FR903" s="38">
        <v>98.693200000000004</v>
      </c>
      <c r="FS903" s="38">
        <v>98.350890000000007</v>
      </c>
      <c r="FT903" s="38">
        <v>97.034790000000001</v>
      </c>
      <c r="FU903" s="38">
        <v>94.332250000000002</v>
      </c>
      <c r="FV903" s="38">
        <v>90.685770000000005</v>
      </c>
      <c r="FW903">
        <v>87.409419999999997</v>
      </c>
      <c r="FX903">
        <v>84.508480000000006</v>
      </c>
      <c r="FY903">
        <v>80.987189999999998</v>
      </c>
      <c r="FZ903">
        <v>0.52074180000000003</v>
      </c>
      <c r="GA903">
        <v>3.8455889999999999</v>
      </c>
      <c r="GB903">
        <v>1</v>
      </c>
    </row>
    <row r="904" spans="1:184" x14ac:dyDescent="0.3">
      <c r="A904" t="s">
        <v>280</v>
      </c>
      <c r="B904" t="s">
        <v>1</v>
      </c>
      <c r="C904" t="s">
        <v>1</v>
      </c>
      <c r="D904" t="s">
        <v>1</v>
      </c>
      <c r="E904" t="s">
        <v>1</v>
      </c>
      <c r="F904" t="s">
        <v>1</v>
      </c>
      <c r="G904" t="s">
        <v>1</v>
      </c>
      <c r="H904" s="40" t="s">
        <v>1</v>
      </c>
      <c r="I904" s="18" t="s">
        <v>222</v>
      </c>
      <c r="J904" s="38" t="s">
        <v>1</v>
      </c>
      <c r="K904" s="18">
        <v>44789</v>
      </c>
      <c r="L904" s="38">
        <v>1383</v>
      </c>
      <c r="M904" s="38">
        <v>1383</v>
      </c>
      <c r="N904" s="38">
        <v>203.24979999999999</v>
      </c>
      <c r="O904" s="38">
        <v>199.69040000000001</v>
      </c>
      <c r="P904" s="38">
        <v>196.6396</v>
      </c>
      <c r="Q904" s="38">
        <v>195.6551</v>
      </c>
      <c r="R904" s="38">
        <v>200.517</v>
      </c>
      <c r="S904" s="38">
        <v>210.381</v>
      </c>
      <c r="T904" s="38">
        <v>225.20230000000001</v>
      </c>
      <c r="U904" s="38">
        <v>240.07570000000001</v>
      </c>
      <c r="V904" s="38">
        <v>250.36429999999999</v>
      </c>
      <c r="W904" s="38">
        <v>259.93400000000003</v>
      </c>
      <c r="X904" s="38">
        <v>268.15460000000002</v>
      </c>
      <c r="Y904" s="38">
        <v>273.78919999999999</v>
      </c>
      <c r="Z904" s="38">
        <v>276.59190000000001</v>
      </c>
      <c r="AA904" s="38">
        <v>280.30810000000002</v>
      </c>
      <c r="AB904" s="38">
        <v>277.40530000000001</v>
      </c>
      <c r="AC904" s="38">
        <v>269.92070000000001</v>
      </c>
      <c r="AD904" s="38">
        <v>260.63440000000003</v>
      </c>
      <c r="AE904" s="38">
        <v>250.54660000000001</v>
      </c>
      <c r="AF904" s="38">
        <v>242.04480000000001</v>
      </c>
      <c r="AG904" s="38">
        <v>237.18219999999999</v>
      </c>
      <c r="AH904" s="38">
        <v>234.09280000000001</v>
      </c>
      <c r="AI904" s="38">
        <v>230.64859999999999</v>
      </c>
      <c r="AJ904" s="38">
        <v>224.3236</v>
      </c>
      <c r="AK904" s="38">
        <v>218.12360000000001</v>
      </c>
      <c r="AL904" s="38">
        <v>-2.6288619999999998</v>
      </c>
      <c r="AM904" s="38">
        <v>-1.764548</v>
      </c>
      <c r="AN904" s="38">
        <v>-1.576254</v>
      </c>
      <c r="AO904" s="38">
        <v>-0.97750349999999997</v>
      </c>
      <c r="AP904" s="38">
        <v>2.1546300000000001E-2</v>
      </c>
      <c r="AQ904" s="38">
        <v>0.98296280000000003</v>
      </c>
      <c r="AR904" s="38">
        <v>0.7828619</v>
      </c>
      <c r="AS904" s="38">
        <v>-1.38265E-2</v>
      </c>
      <c r="AT904" s="38">
        <v>-1.2816240000000001</v>
      </c>
      <c r="AU904" s="38">
        <v>-0.4875468</v>
      </c>
      <c r="AV904" s="38">
        <v>1.0760190000000001</v>
      </c>
      <c r="AW904" s="38">
        <v>0.1707854</v>
      </c>
      <c r="AX904" s="38">
        <v>-0.8900692</v>
      </c>
      <c r="AY904" s="38">
        <v>-0.7586524</v>
      </c>
      <c r="AZ904" s="38">
        <v>-1.976747</v>
      </c>
      <c r="BA904" s="38">
        <v>0.80309260000000005</v>
      </c>
      <c r="BB904" s="38">
        <v>4.0270580000000002</v>
      </c>
      <c r="BC904" s="38">
        <v>1.627928</v>
      </c>
      <c r="BD904" s="38">
        <v>1.0294970000000001</v>
      </c>
      <c r="BE904" s="38">
        <v>2.2136110000000002</v>
      </c>
      <c r="BF904" s="38">
        <v>2.8378209999999999</v>
      </c>
      <c r="BG904" s="38">
        <v>2.6131419999999999</v>
      </c>
      <c r="BH904" s="38">
        <v>1.5912980000000001</v>
      </c>
      <c r="BI904" s="38">
        <v>1.041388</v>
      </c>
      <c r="BJ904" s="38">
        <v>-2.2285469999999998</v>
      </c>
      <c r="BK904" s="38">
        <v>-1.43651</v>
      </c>
      <c r="BL904" s="38">
        <v>-1.249263</v>
      </c>
      <c r="BM904" s="38">
        <v>-0.6809442</v>
      </c>
      <c r="BN904" s="38">
        <v>0.296346</v>
      </c>
      <c r="BO904" s="38">
        <v>1.2794859999999999</v>
      </c>
      <c r="BP904" s="38">
        <v>1.1424289999999999</v>
      </c>
      <c r="BQ904" s="38">
        <v>0.42677310000000002</v>
      </c>
      <c r="BR904" s="38">
        <v>-0.81897149999999996</v>
      </c>
      <c r="BS904" s="38">
        <v>-2.0609100000000002E-2</v>
      </c>
      <c r="BT904" s="38">
        <v>1.4780169999999999</v>
      </c>
      <c r="BU904" s="38">
        <v>0.51767370000000001</v>
      </c>
      <c r="BV904" s="38">
        <v>-0.5569923</v>
      </c>
      <c r="BW904" s="38">
        <v>-0.41606029999999999</v>
      </c>
      <c r="BX904" s="38">
        <v>-1.3818900000000001</v>
      </c>
      <c r="BY904" s="38">
        <v>1.4728460000000001</v>
      </c>
      <c r="BZ904" s="38">
        <v>4.5135560000000003</v>
      </c>
      <c r="CA904" s="38">
        <v>2.162277</v>
      </c>
      <c r="CB904" s="38">
        <v>1.6861619999999999</v>
      </c>
      <c r="CC904" s="38">
        <v>2.8221630000000002</v>
      </c>
      <c r="CD904" s="38">
        <v>3.4333779999999998</v>
      </c>
      <c r="CE904" s="38">
        <v>3.1557170000000001</v>
      </c>
      <c r="CF904" s="38">
        <v>2.2371059999999998</v>
      </c>
      <c r="CG904" s="38">
        <v>1.739328</v>
      </c>
      <c r="CH904" s="38">
        <v>-1.95129</v>
      </c>
      <c r="CI904" s="38">
        <v>-1.2093119999999999</v>
      </c>
      <c r="CJ904" s="38">
        <v>-1.0227900000000001</v>
      </c>
      <c r="CK904" s="38">
        <v>-0.47554809999999997</v>
      </c>
      <c r="CL904" s="38">
        <v>0.48667149999999998</v>
      </c>
      <c r="CM904" s="38">
        <v>1.4848570000000001</v>
      </c>
      <c r="CN904" s="38">
        <v>1.391464</v>
      </c>
      <c r="CO904" s="38">
        <v>0.731931</v>
      </c>
      <c r="CP904" s="38">
        <v>-0.49853960000000003</v>
      </c>
      <c r="CQ904" s="38">
        <v>0.30279040000000002</v>
      </c>
      <c r="CR904" s="38">
        <v>1.75644</v>
      </c>
      <c r="CS904" s="38">
        <v>0.75792740000000003</v>
      </c>
      <c r="CT904" s="38">
        <v>-0.32630429999999999</v>
      </c>
      <c r="CU904" s="38">
        <v>-0.178782</v>
      </c>
      <c r="CV904" s="38">
        <v>-0.96989369999999997</v>
      </c>
      <c r="CW904" s="38">
        <v>1.936715</v>
      </c>
      <c r="CX904" s="38">
        <v>4.8505029999999998</v>
      </c>
      <c r="CY904" s="38">
        <v>2.532365</v>
      </c>
      <c r="CZ904" s="38">
        <v>2.140965</v>
      </c>
      <c r="DA904" s="38">
        <v>3.2436440000000002</v>
      </c>
      <c r="DB904" s="38">
        <v>3.8458589999999999</v>
      </c>
      <c r="DC904" s="38">
        <v>3.5315029999999998</v>
      </c>
      <c r="DD904" s="38">
        <v>2.6843900000000001</v>
      </c>
      <c r="DE904" s="38">
        <v>2.2227199999999998</v>
      </c>
      <c r="DF904" s="38">
        <v>-1.6740330000000001</v>
      </c>
      <c r="DG904" s="38">
        <v>-0.98211369999999998</v>
      </c>
      <c r="DH904" s="38">
        <v>-0.79631719999999995</v>
      </c>
      <c r="DI904" s="38">
        <v>-0.27015210000000001</v>
      </c>
      <c r="DJ904" s="38">
        <v>0.67699690000000001</v>
      </c>
      <c r="DK904" s="38">
        <v>1.6902280000000001</v>
      </c>
      <c r="DL904" s="38">
        <v>1.640498</v>
      </c>
      <c r="DM904" s="38">
        <v>1.0370889999999999</v>
      </c>
      <c r="DN904" s="38">
        <v>-0.17810780000000001</v>
      </c>
      <c r="DO904" s="38">
        <v>0.62619000000000002</v>
      </c>
      <c r="DP904" s="38">
        <v>2.0348630000000001</v>
      </c>
      <c r="DQ904" s="38">
        <v>0.99818119999999999</v>
      </c>
      <c r="DR904" s="38">
        <v>-9.5616300000000001E-2</v>
      </c>
      <c r="DS904" s="38">
        <v>5.8496300000000001E-2</v>
      </c>
      <c r="DT904" s="38">
        <v>-0.55789770000000005</v>
      </c>
      <c r="DU904" s="38">
        <v>2.4005839999999998</v>
      </c>
      <c r="DV904" s="38">
        <v>5.1874510000000003</v>
      </c>
      <c r="DW904" s="38">
        <v>2.9024529999999999</v>
      </c>
      <c r="DX904" s="38">
        <v>2.5957690000000002</v>
      </c>
      <c r="DY904" s="38">
        <v>3.6651259999999999</v>
      </c>
      <c r="DZ904" s="38">
        <v>4.2583390000000003</v>
      </c>
      <c r="EA904" s="38">
        <v>3.9072900000000002</v>
      </c>
      <c r="EB904" s="38">
        <v>3.1316739999999998</v>
      </c>
      <c r="EC904" s="38">
        <v>2.7061109999999999</v>
      </c>
      <c r="ED904" s="38">
        <v>-1.2737179999999999</v>
      </c>
      <c r="EE904" s="38">
        <v>-0.65407539999999997</v>
      </c>
      <c r="EF904" s="38">
        <v>-0.46932629999999997</v>
      </c>
      <c r="EG904" s="38">
        <v>2.6407300000000002E-2</v>
      </c>
      <c r="EH904" s="38">
        <v>0.95179670000000005</v>
      </c>
      <c r="EI904" s="38">
        <v>1.98675</v>
      </c>
      <c r="EJ904" s="38">
        <v>2.0000650000000002</v>
      </c>
      <c r="EK904" s="38">
        <v>1.4776879999999999</v>
      </c>
      <c r="EL904" s="38">
        <v>0.28454499999999999</v>
      </c>
      <c r="EM904" s="38">
        <v>1.0931280000000001</v>
      </c>
      <c r="EN904" s="38">
        <v>2.4368620000000001</v>
      </c>
      <c r="EO904" s="38">
        <v>1.3450690000000001</v>
      </c>
      <c r="EP904" s="38">
        <v>0.23746059999999999</v>
      </c>
      <c r="EQ904" s="38">
        <v>0.40108840000000001</v>
      </c>
      <c r="ER904" s="38">
        <v>3.6959100000000002E-2</v>
      </c>
      <c r="ES904" s="38">
        <v>3.0703369999999999</v>
      </c>
      <c r="ET904" s="38">
        <v>5.6739490000000004</v>
      </c>
      <c r="EU904" s="38">
        <v>3.436801</v>
      </c>
      <c r="EV904" s="38">
        <v>3.252434</v>
      </c>
      <c r="EW904" s="38">
        <v>4.2736780000000003</v>
      </c>
      <c r="EX904" s="38">
        <v>4.8538959999999998</v>
      </c>
      <c r="EY904" s="38">
        <v>4.449865</v>
      </c>
      <c r="EZ904" s="38">
        <v>3.7774809999999999</v>
      </c>
      <c r="FA904" s="38">
        <v>3.4040520000000001</v>
      </c>
      <c r="FB904" s="38">
        <v>79.728470000000002</v>
      </c>
      <c r="FC904" s="38">
        <v>78.723050000000001</v>
      </c>
      <c r="FD904" s="38">
        <v>77.038390000000007</v>
      </c>
      <c r="FE904" s="38">
        <v>75.357060000000004</v>
      </c>
      <c r="FF904" s="38">
        <v>73.261430000000004</v>
      </c>
      <c r="FG904" s="38">
        <v>72.328479999999999</v>
      </c>
      <c r="FH904" s="38">
        <v>71.509349999999998</v>
      </c>
      <c r="FI904" s="38">
        <v>73.226650000000006</v>
      </c>
      <c r="FJ904" s="38">
        <v>77.449799999999996</v>
      </c>
      <c r="FK904" s="38">
        <v>82.64734</v>
      </c>
      <c r="FL904" s="38">
        <v>87.210980000000006</v>
      </c>
      <c r="FM904" s="38">
        <v>91.384110000000007</v>
      </c>
      <c r="FN904" s="38">
        <v>95.409580000000005</v>
      </c>
      <c r="FO904" s="38">
        <v>98.535669999999996</v>
      </c>
      <c r="FP904" s="38">
        <v>100.9372</v>
      </c>
      <c r="FQ904" s="38">
        <v>102.2719</v>
      </c>
      <c r="FR904" s="38">
        <v>102.6848</v>
      </c>
      <c r="FS904" s="38">
        <v>102.4628</v>
      </c>
      <c r="FT904" s="38">
        <v>101.41079999999999</v>
      </c>
      <c r="FU904" s="38">
        <v>99.039019999999994</v>
      </c>
      <c r="FV904" s="38">
        <v>95.127170000000007</v>
      </c>
      <c r="FW904">
        <v>91.552180000000007</v>
      </c>
      <c r="FX904">
        <v>88.809119999999993</v>
      </c>
      <c r="FY904">
        <v>86.692570000000003</v>
      </c>
      <c r="FZ904">
        <v>0.68182010000000004</v>
      </c>
      <c r="GA904">
        <v>5.5178880000000001</v>
      </c>
      <c r="GB904">
        <v>1</v>
      </c>
    </row>
    <row r="905" spans="1:184" x14ac:dyDescent="0.3">
      <c r="A905" t="s">
        <v>280</v>
      </c>
      <c r="B905" t="s">
        <v>1</v>
      </c>
      <c r="C905" t="s">
        <v>1</v>
      </c>
      <c r="D905" t="s">
        <v>1</v>
      </c>
      <c r="E905" t="s">
        <v>1</v>
      </c>
      <c r="F905" t="s">
        <v>1</v>
      </c>
      <c r="G905" t="s">
        <v>1</v>
      </c>
      <c r="H905" s="40" t="s">
        <v>1</v>
      </c>
      <c r="I905" s="18" t="s">
        <v>222</v>
      </c>
      <c r="J905" s="38" t="s">
        <v>1</v>
      </c>
      <c r="K905" s="18">
        <v>44790</v>
      </c>
      <c r="L905" s="38">
        <v>1383</v>
      </c>
      <c r="M905" s="38">
        <v>1383</v>
      </c>
      <c r="N905" s="38">
        <v>214.80009999999999</v>
      </c>
      <c r="O905" s="38">
        <v>211.15889999999999</v>
      </c>
      <c r="P905" s="38">
        <v>207.97040000000001</v>
      </c>
      <c r="Q905" s="38">
        <v>206.91550000000001</v>
      </c>
      <c r="R905" s="38">
        <v>210.84520000000001</v>
      </c>
      <c r="S905" s="38">
        <v>219.17310000000001</v>
      </c>
      <c r="T905" s="38">
        <v>234.54519999999999</v>
      </c>
      <c r="U905" s="38">
        <v>247.39580000000001</v>
      </c>
      <c r="V905" s="38">
        <v>256.4187</v>
      </c>
      <c r="W905" s="38">
        <v>261.94560000000001</v>
      </c>
      <c r="X905" s="38">
        <v>268.17770000000002</v>
      </c>
      <c r="Y905" s="38">
        <v>271.63659999999999</v>
      </c>
      <c r="Z905" s="38">
        <v>272.28140000000002</v>
      </c>
      <c r="AA905" s="38">
        <v>275.3331</v>
      </c>
      <c r="AB905" s="38">
        <v>271.3494</v>
      </c>
      <c r="AC905" s="38">
        <v>264.06670000000003</v>
      </c>
      <c r="AD905" s="38">
        <v>255.4547</v>
      </c>
      <c r="AE905" s="38">
        <v>245.2165</v>
      </c>
      <c r="AF905" s="38">
        <v>238.4281</v>
      </c>
      <c r="AG905" s="38">
        <v>233.66650000000001</v>
      </c>
      <c r="AH905" s="38">
        <v>231.41739999999999</v>
      </c>
      <c r="AI905" s="38">
        <v>228.84110000000001</v>
      </c>
      <c r="AJ905" s="38">
        <v>222.74</v>
      </c>
      <c r="AK905" s="38">
        <v>217.3184</v>
      </c>
      <c r="AL905" s="38">
        <v>3.7920579999999999</v>
      </c>
      <c r="AM905" s="38">
        <v>3.5006759999999999</v>
      </c>
      <c r="AN905" s="38">
        <v>3.5726490000000002</v>
      </c>
      <c r="AO905" s="38">
        <v>2.2577430000000001</v>
      </c>
      <c r="AP905" s="38">
        <v>0.73091740000000005</v>
      </c>
      <c r="AQ905" s="38">
        <v>-1.8152170000000001</v>
      </c>
      <c r="AR905" s="38">
        <v>-4.8098989999999997</v>
      </c>
      <c r="AS905" s="38">
        <v>-4.691732</v>
      </c>
      <c r="AT905" s="38">
        <v>-5.4896060000000002</v>
      </c>
      <c r="AU905" s="38">
        <v>-4.2698609999999997</v>
      </c>
      <c r="AV905" s="38">
        <v>-1.8715250000000001</v>
      </c>
      <c r="AW905" s="38">
        <v>0.32126769999999999</v>
      </c>
      <c r="AX905" s="38">
        <v>-0.80307099999999998</v>
      </c>
      <c r="AY905" s="38">
        <v>-0.71464510000000003</v>
      </c>
      <c r="AZ905" s="38">
        <v>0.98823850000000002</v>
      </c>
      <c r="BA905" s="38">
        <v>4.3866170000000002</v>
      </c>
      <c r="BB905" s="38">
        <v>7.5312000000000001</v>
      </c>
      <c r="BC905" s="38">
        <v>4.4025569999999998</v>
      </c>
      <c r="BD905" s="38">
        <v>4.5456989999999999</v>
      </c>
      <c r="BE905" s="38">
        <v>3.5711339999999998</v>
      </c>
      <c r="BF905" s="38">
        <v>2.0003440000000001</v>
      </c>
      <c r="BG905" s="38">
        <v>1.5479940000000001</v>
      </c>
      <c r="BH905" s="38">
        <v>1.495069</v>
      </c>
      <c r="BI905" s="38">
        <v>2.5743550000000002</v>
      </c>
      <c r="BJ905" s="38">
        <v>4.350085</v>
      </c>
      <c r="BK905" s="38">
        <v>4.0449120000000001</v>
      </c>
      <c r="BL905" s="38">
        <v>4.0081110000000004</v>
      </c>
      <c r="BM905" s="38">
        <v>2.6695319999999998</v>
      </c>
      <c r="BN905" s="38">
        <v>1.1344369999999999</v>
      </c>
      <c r="BO905" s="38">
        <v>-1.287925</v>
      </c>
      <c r="BP905" s="38">
        <v>-3.971066</v>
      </c>
      <c r="BQ905" s="38">
        <v>-4.2165169999999996</v>
      </c>
      <c r="BR905" s="38">
        <v>-5.0295699999999997</v>
      </c>
      <c r="BS905" s="38">
        <v>-3.621661</v>
      </c>
      <c r="BT905" s="38">
        <v>-1.423273</v>
      </c>
      <c r="BU905" s="38">
        <v>0.63694450000000002</v>
      </c>
      <c r="BV905" s="38">
        <v>-0.48769099999999999</v>
      </c>
      <c r="BW905" s="38">
        <v>-0.29937560000000002</v>
      </c>
      <c r="BX905" s="38">
        <v>1.553091</v>
      </c>
      <c r="BY905" s="38">
        <v>5.0687860000000002</v>
      </c>
      <c r="BZ905" s="38">
        <v>8.269126</v>
      </c>
      <c r="CA905" s="38">
        <v>5.0667220000000004</v>
      </c>
      <c r="CB905" s="38">
        <v>5.2112999999999996</v>
      </c>
      <c r="CC905" s="38">
        <v>4.2312120000000002</v>
      </c>
      <c r="CD905" s="38">
        <v>2.6340189999999999</v>
      </c>
      <c r="CE905" s="38">
        <v>2.2919049999999999</v>
      </c>
      <c r="CF905" s="38">
        <v>2.2914289999999999</v>
      </c>
      <c r="CG905" s="38">
        <v>3.3033649999999999</v>
      </c>
      <c r="CH905" s="38">
        <v>4.7365729999999999</v>
      </c>
      <c r="CI905" s="38">
        <v>4.4218489999999999</v>
      </c>
      <c r="CJ905" s="38">
        <v>4.3097099999999999</v>
      </c>
      <c r="CK905" s="38">
        <v>2.9547349999999999</v>
      </c>
      <c r="CL905" s="38">
        <v>1.413913</v>
      </c>
      <c r="CM905" s="38">
        <v>-0.92272419999999999</v>
      </c>
      <c r="CN905" s="38">
        <v>-3.3900920000000001</v>
      </c>
      <c r="CO905" s="38">
        <v>-3.8873850000000001</v>
      </c>
      <c r="CP905" s="38">
        <v>-4.7109500000000004</v>
      </c>
      <c r="CQ905" s="38">
        <v>-3.17272</v>
      </c>
      <c r="CR905" s="38">
        <v>-1.1128150000000001</v>
      </c>
      <c r="CS905" s="38">
        <v>0.85558129999999999</v>
      </c>
      <c r="CT905" s="38">
        <v>-0.26925979999999999</v>
      </c>
      <c r="CU905" s="38">
        <v>-1.1761199999999999E-2</v>
      </c>
      <c r="CV905" s="38">
        <v>1.9443060000000001</v>
      </c>
      <c r="CW905" s="38">
        <v>5.5412549999999996</v>
      </c>
      <c r="CX905" s="38">
        <v>8.7802100000000003</v>
      </c>
      <c r="CY905" s="38">
        <v>5.5267210000000002</v>
      </c>
      <c r="CZ905" s="38">
        <v>5.6722939999999999</v>
      </c>
      <c r="DA905" s="38">
        <v>4.6883800000000004</v>
      </c>
      <c r="DB905" s="38">
        <v>3.0729000000000002</v>
      </c>
      <c r="DC905" s="38">
        <v>2.8071350000000002</v>
      </c>
      <c r="DD905" s="38">
        <v>2.8429859999999998</v>
      </c>
      <c r="DE905" s="38">
        <v>3.8082739999999999</v>
      </c>
      <c r="DF905" s="38">
        <v>5.1230609999999999</v>
      </c>
      <c r="DG905" s="38">
        <v>4.7987849999999996</v>
      </c>
      <c r="DH905" s="38">
        <v>4.6113090000000003</v>
      </c>
      <c r="DI905" s="38">
        <v>3.239938</v>
      </c>
      <c r="DJ905" s="38">
        <v>1.69339</v>
      </c>
      <c r="DK905" s="38">
        <v>-0.55752349999999995</v>
      </c>
      <c r="DL905" s="38">
        <v>-2.8091179999999998</v>
      </c>
      <c r="DM905" s="38">
        <v>-3.5582530000000001</v>
      </c>
      <c r="DN905" s="38">
        <v>-4.3923300000000003</v>
      </c>
      <c r="DO905" s="38">
        <v>-2.723779</v>
      </c>
      <c r="DP905" s="38">
        <v>-0.80235730000000005</v>
      </c>
      <c r="DQ905" s="38">
        <v>1.0742179999999999</v>
      </c>
      <c r="DR905" s="38">
        <v>-5.0828499999999999E-2</v>
      </c>
      <c r="DS905" s="38">
        <v>0.27585320000000002</v>
      </c>
      <c r="DT905" s="38">
        <v>2.335521</v>
      </c>
      <c r="DU905" s="38">
        <v>6.0137229999999997</v>
      </c>
      <c r="DV905" s="38">
        <v>9.2912949999999999</v>
      </c>
      <c r="DW905" s="38">
        <v>5.9867210000000002</v>
      </c>
      <c r="DX905" s="38">
        <v>6.1332880000000003</v>
      </c>
      <c r="DY905" s="38">
        <v>5.1455479999999998</v>
      </c>
      <c r="DZ905" s="38">
        <v>3.5117820000000002</v>
      </c>
      <c r="EA905" s="38">
        <v>3.3223660000000002</v>
      </c>
      <c r="EB905" s="38">
        <v>3.3945430000000001</v>
      </c>
      <c r="EC905" s="38">
        <v>4.3131830000000004</v>
      </c>
      <c r="ED905" s="38">
        <v>5.6810879999999999</v>
      </c>
      <c r="EE905" s="38">
        <v>5.3430210000000002</v>
      </c>
      <c r="EF905" s="38">
        <v>5.0467700000000004</v>
      </c>
      <c r="EG905" s="38">
        <v>3.6517270000000002</v>
      </c>
      <c r="EH905" s="38">
        <v>2.0969090000000001</v>
      </c>
      <c r="EI905" s="38">
        <v>-3.02317E-2</v>
      </c>
      <c r="EJ905" s="38">
        <v>-1.9702850000000001</v>
      </c>
      <c r="EK905" s="38">
        <v>-3.0830380000000002</v>
      </c>
      <c r="EL905" s="38">
        <v>-3.9322940000000002</v>
      </c>
      <c r="EM905" s="38">
        <v>-2.0755789999999998</v>
      </c>
      <c r="EN905" s="38">
        <v>-0.35410560000000002</v>
      </c>
      <c r="EO905" s="38">
        <v>1.3898950000000001</v>
      </c>
      <c r="EP905" s="38">
        <v>0.26455149999999999</v>
      </c>
      <c r="EQ905" s="38">
        <v>0.69112269999999998</v>
      </c>
      <c r="ER905" s="38">
        <v>2.9003739999999998</v>
      </c>
      <c r="ES905" s="38">
        <v>6.6958919999999997</v>
      </c>
      <c r="ET905" s="38">
        <v>10.02922</v>
      </c>
      <c r="EU905" s="38">
        <v>6.6508859999999999</v>
      </c>
      <c r="EV905" s="38">
        <v>6.798889</v>
      </c>
      <c r="EW905" s="38">
        <v>5.8056260000000002</v>
      </c>
      <c r="EX905" s="38">
        <v>4.1454560000000003</v>
      </c>
      <c r="EY905" s="38">
        <v>4.0662770000000004</v>
      </c>
      <c r="EZ905" s="38">
        <v>4.1909039999999997</v>
      </c>
      <c r="FA905" s="38">
        <v>5.042192</v>
      </c>
      <c r="FB905" s="38">
        <v>84.858509999999995</v>
      </c>
      <c r="FC905" s="38">
        <v>83.111949999999993</v>
      </c>
      <c r="FD905" s="38">
        <v>81.524019999999993</v>
      </c>
      <c r="FE905" s="38">
        <v>80.246499999999997</v>
      </c>
      <c r="FF905" s="38">
        <v>79.711489999999998</v>
      </c>
      <c r="FG905" s="38">
        <v>78.791679999999999</v>
      </c>
      <c r="FH905" s="38">
        <v>77.914259999999999</v>
      </c>
      <c r="FI905" s="38">
        <v>78.688540000000003</v>
      </c>
      <c r="FJ905" s="38">
        <v>82.214839999999995</v>
      </c>
      <c r="FK905" s="38">
        <v>84.715230000000005</v>
      </c>
      <c r="FL905" s="38">
        <v>87.760350000000003</v>
      </c>
      <c r="FM905" s="38">
        <v>91.136949999999999</v>
      </c>
      <c r="FN905" s="38">
        <v>94.871799999999993</v>
      </c>
      <c r="FO905" s="38">
        <v>96.773169999999993</v>
      </c>
      <c r="FP905" s="38">
        <v>97.666240000000002</v>
      </c>
      <c r="FQ905" s="38">
        <v>98.273539999999997</v>
      </c>
      <c r="FR905" s="38">
        <v>98.730170000000001</v>
      </c>
      <c r="FS905" s="38">
        <v>98.590159999999997</v>
      </c>
      <c r="FT905" s="38">
        <v>98.100499999999997</v>
      </c>
      <c r="FU905" s="38">
        <v>95.742379999999997</v>
      </c>
      <c r="FV905" s="38">
        <v>92.467010000000002</v>
      </c>
      <c r="FW905">
        <v>88.875470000000007</v>
      </c>
      <c r="FX905">
        <v>85.661770000000004</v>
      </c>
      <c r="FY905">
        <v>83.345280000000002</v>
      </c>
      <c r="FZ905">
        <v>0.78970940000000001</v>
      </c>
      <c r="GA905">
        <v>6.561007</v>
      </c>
      <c r="GB905">
        <v>1</v>
      </c>
    </row>
    <row r="906" spans="1:184" x14ac:dyDescent="0.3">
      <c r="A906" t="s">
        <v>280</v>
      </c>
      <c r="B906" t="s">
        <v>1</v>
      </c>
      <c r="C906" t="s">
        <v>1</v>
      </c>
      <c r="D906" t="s">
        <v>1</v>
      </c>
      <c r="E906" t="s">
        <v>1</v>
      </c>
      <c r="F906" t="s">
        <v>1</v>
      </c>
      <c r="G906" t="s">
        <v>1</v>
      </c>
      <c r="H906" s="40" t="s">
        <v>1</v>
      </c>
      <c r="I906" s="18" t="s">
        <v>222</v>
      </c>
      <c r="J906" s="38" t="s">
        <v>1</v>
      </c>
      <c r="K906" s="18">
        <v>44792</v>
      </c>
      <c r="L906" s="38">
        <v>1383</v>
      </c>
      <c r="M906" s="38">
        <v>1383</v>
      </c>
      <c r="N906" s="38">
        <v>208.45519999999999</v>
      </c>
      <c r="O906" s="38">
        <v>205.3075</v>
      </c>
      <c r="P906" s="38">
        <v>202.6095</v>
      </c>
      <c r="Q906" s="38">
        <v>200.6919</v>
      </c>
      <c r="R906" s="38">
        <v>204.3903</v>
      </c>
      <c r="S906" s="38">
        <v>211.77799999999999</v>
      </c>
      <c r="T906" s="38">
        <v>225.58260000000001</v>
      </c>
      <c r="U906" s="38">
        <v>236.93340000000001</v>
      </c>
      <c r="V906" s="38">
        <v>244.5557</v>
      </c>
      <c r="W906" s="38">
        <v>251.69059999999999</v>
      </c>
      <c r="X906" s="38">
        <v>259.63220000000001</v>
      </c>
      <c r="Y906" s="38">
        <v>263.56150000000002</v>
      </c>
      <c r="Z906" s="38">
        <v>265.35890000000001</v>
      </c>
      <c r="AA906" s="38">
        <v>267.81400000000002</v>
      </c>
      <c r="AB906" s="38">
        <v>265.29570000000001</v>
      </c>
      <c r="AC906" s="38">
        <v>259.03030000000001</v>
      </c>
      <c r="AD906" s="38">
        <v>249.83539999999999</v>
      </c>
      <c r="AE906" s="38">
        <v>241.1096</v>
      </c>
      <c r="AF906" s="38">
        <v>234.0703</v>
      </c>
      <c r="AG906" s="38">
        <v>229.4263</v>
      </c>
      <c r="AH906" s="38">
        <v>226.67699999999999</v>
      </c>
      <c r="AI906" s="38">
        <v>222.5341</v>
      </c>
      <c r="AJ906" s="38">
        <v>214.8972</v>
      </c>
      <c r="AK906" s="38">
        <v>208.87700000000001</v>
      </c>
      <c r="AL906" s="38">
        <v>-1.542135</v>
      </c>
      <c r="AM906" s="38">
        <v>0.30081059999999998</v>
      </c>
      <c r="AN906" s="38">
        <v>0.75825989999999999</v>
      </c>
      <c r="AO906" s="38">
        <v>1.4927779999999999</v>
      </c>
      <c r="AP906" s="38">
        <v>2.1237620000000001</v>
      </c>
      <c r="AQ906" s="38">
        <v>0.49517309999999998</v>
      </c>
      <c r="AR906" s="38">
        <v>-1.2661500000000001</v>
      </c>
      <c r="AS906" s="38">
        <v>-1.938313</v>
      </c>
      <c r="AT906" s="38">
        <v>-3.7377760000000002</v>
      </c>
      <c r="AU906" s="38">
        <v>-3.2315019999999999</v>
      </c>
      <c r="AV906" s="38">
        <v>0.62795520000000005</v>
      </c>
      <c r="AW906" s="38">
        <v>0.30402790000000002</v>
      </c>
      <c r="AX906" s="38">
        <v>-0.72340040000000005</v>
      </c>
      <c r="AY906" s="38">
        <v>-1.49621</v>
      </c>
      <c r="AZ906" s="38">
        <v>-1.779174</v>
      </c>
      <c r="BA906" s="38">
        <v>1.4596880000000001</v>
      </c>
      <c r="BB906" s="38">
        <v>4.8588880000000003</v>
      </c>
      <c r="BC906" s="38">
        <v>4.732602</v>
      </c>
      <c r="BD906" s="38">
        <v>5.8594520000000001</v>
      </c>
      <c r="BE906" s="38">
        <v>6.7619850000000001</v>
      </c>
      <c r="BF906" s="38">
        <v>8.1459910000000004</v>
      </c>
      <c r="BG906" s="38">
        <v>8.4745109999999997</v>
      </c>
      <c r="BH906" s="38">
        <v>7.1024609999999999</v>
      </c>
      <c r="BI906" s="38">
        <v>3.9293900000000002</v>
      </c>
      <c r="BJ906" s="38">
        <v>-0.95689939999999996</v>
      </c>
      <c r="BK906" s="38">
        <v>0.80657319999999999</v>
      </c>
      <c r="BL906" s="38">
        <v>1.1991540000000001</v>
      </c>
      <c r="BM906" s="38">
        <v>1.910328</v>
      </c>
      <c r="BN906" s="38">
        <v>2.4552700000000001</v>
      </c>
      <c r="BO906" s="38">
        <v>0.83823170000000002</v>
      </c>
      <c r="BP906" s="38">
        <v>-0.76246570000000002</v>
      </c>
      <c r="BQ906" s="38">
        <v>-1.4001589999999999</v>
      </c>
      <c r="BR906" s="38">
        <v>-3.2092130000000001</v>
      </c>
      <c r="BS906" s="38">
        <v>-2.6511710000000002</v>
      </c>
      <c r="BT906" s="38">
        <v>1.145915</v>
      </c>
      <c r="BU906" s="38">
        <v>0.67933390000000005</v>
      </c>
      <c r="BV906" s="38">
        <v>-0.39232810000000001</v>
      </c>
      <c r="BW906" s="38">
        <v>-1.1188</v>
      </c>
      <c r="BX906" s="38">
        <v>-1.3168230000000001</v>
      </c>
      <c r="BY906" s="38">
        <v>1.9961150000000001</v>
      </c>
      <c r="BZ906" s="38">
        <v>5.5508949999999997</v>
      </c>
      <c r="CA906" s="38">
        <v>5.5345170000000001</v>
      </c>
      <c r="CB906" s="38">
        <v>6.7261360000000003</v>
      </c>
      <c r="CC906" s="38">
        <v>7.6429419999999997</v>
      </c>
      <c r="CD906" s="38">
        <v>9.0174149999999997</v>
      </c>
      <c r="CE906" s="38">
        <v>9.3118160000000003</v>
      </c>
      <c r="CF906" s="38">
        <v>7.9557169999999999</v>
      </c>
      <c r="CG906" s="38">
        <v>4.7669969999999999</v>
      </c>
      <c r="CH906" s="38">
        <v>-0.55156680000000002</v>
      </c>
      <c r="CI906" s="38">
        <v>1.156863</v>
      </c>
      <c r="CJ906" s="38">
        <v>1.504516</v>
      </c>
      <c r="CK906" s="38">
        <v>2.199522</v>
      </c>
      <c r="CL906" s="38">
        <v>2.6848719999999999</v>
      </c>
      <c r="CM906" s="38">
        <v>1.075833</v>
      </c>
      <c r="CN906" s="38">
        <v>-0.41361500000000001</v>
      </c>
      <c r="CO906" s="38">
        <v>-1.0274350000000001</v>
      </c>
      <c r="CP906" s="38">
        <v>-2.8431310000000001</v>
      </c>
      <c r="CQ906" s="38">
        <v>-2.2492350000000001</v>
      </c>
      <c r="CR906" s="38">
        <v>1.5046520000000001</v>
      </c>
      <c r="CS906" s="38">
        <v>0.93926960000000004</v>
      </c>
      <c r="CT906" s="38">
        <v>-0.16302849999999999</v>
      </c>
      <c r="CU906" s="38">
        <v>-0.85740700000000003</v>
      </c>
      <c r="CV906" s="38">
        <v>-0.99660099999999996</v>
      </c>
      <c r="CW906" s="38">
        <v>2.3676430000000002</v>
      </c>
      <c r="CX906" s="38">
        <v>6.0301770000000001</v>
      </c>
      <c r="CY906" s="38">
        <v>6.0899210000000004</v>
      </c>
      <c r="CZ906" s="38">
        <v>7.3263980000000002</v>
      </c>
      <c r="DA906" s="38">
        <v>8.2530900000000003</v>
      </c>
      <c r="DB906" s="38">
        <v>9.6209600000000002</v>
      </c>
      <c r="DC906" s="38">
        <v>9.8917300000000008</v>
      </c>
      <c r="DD906" s="38">
        <v>8.5466789999999992</v>
      </c>
      <c r="DE906" s="38">
        <v>5.3471209999999996</v>
      </c>
      <c r="DF906" s="38">
        <v>-0.14623420000000001</v>
      </c>
      <c r="DG906" s="38">
        <v>1.507152</v>
      </c>
      <c r="DH906" s="38">
        <v>1.809879</v>
      </c>
      <c r="DI906" s="38">
        <v>2.4887160000000002</v>
      </c>
      <c r="DJ906" s="38">
        <v>2.9144739999999998</v>
      </c>
      <c r="DK906" s="38">
        <v>1.313434</v>
      </c>
      <c r="DL906" s="38">
        <v>-6.47644E-2</v>
      </c>
      <c r="DM906" s="38">
        <v>-0.65471100000000004</v>
      </c>
      <c r="DN906" s="38">
        <v>-2.4770500000000002</v>
      </c>
      <c r="DO906" s="38">
        <v>-1.8472999999999999</v>
      </c>
      <c r="DP906" s="38">
        <v>1.863389</v>
      </c>
      <c r="DQ906" s="38">
        <v>1.1992050000000001</v>
      </c>
      <c r="DR906" s="38">
        <v>6.6271099999999999E-2</v>
      </c>
      <c r="DS906" s="38">
        <v>-0.59601400000000004</v>
      </c>
      <c r="DT906" s="38">
        <v>-0.67637860000000005</v>
      </c>
      <c r="DU906" s="38">
        <v>2.7391700000000001</v>
      </c>
      <c r="DV906" s="38">
        <v>6.5094589999999997</v>
      </c>
      <c r="DW906" s="38">
        <v>6.6453249999999997</v>
      </c>
      <c r="DX906" s="38">
        <v>7.92666</v>
      </c>
      <c r="DY906" s="38">
        <v>8.8632380000000008</v>
      </c>
      <c r="DZ906" s="38">
        <v>10.22451</v>
      </c>
      <c r="EA906" s="38">
        <v>10.471640000000001</v>
      </c>
      <c r="EB906" s="38">
        <v>9.1376419999999996</v>
      </c>
      <c r="EC906" s="38">
        <v>5.9272460000000002</v>
      </c>
      <c r="ED906" s="38">
        <v>0.43900159999999999</v>
      </c>
      <c r="EE906" s="38">
        <v>2.012915</v>
      </c>
      <c r="EF906" s="38">
        <v>2.2507730000000001</v>
      </c>
      <c r="EG906" s="38">
        <v>2.9062670000000002</v>
      </c>
      <c r="EH906" s="38">
        <v>3.2459820000000001</v>
      </c>
      <c r="EI906" s="38">
        <v>1.656493</v>
      </c>
      <c r="EJ906" s="38">
        <v>0.43892039999999999</v>
      </c>
      <c r="EK906" s="38">
        <v>-0.1165569</v>
      </c>
      <c r="EL906" s="38">
        <v>-1.9484870000000001</v>
      </c>
      <c r="EM906" s="38">
        <v>-1.266969</v>
      </c>
      <c r="EN906" s="38">
        <v>2.3813490000000002</v>
      </c>
      <c r="EO906" s="38">
        <v>1.574511</v>
      </c>
      <c r="EP906" s="38">
        <v>0.39734330000000001</v>
      </c>
      <c r="EQ906" s="38">
        <v>-0.2186041</v>
      </c>
      <c r="ER906" s="38">
        <v>-0.2140283</v>
      </c>
      <c r="ES906" s="38">
        <v>3.275598</v>
      </c>
      <c r="ET906" s="38">
        <v>7.2014659999999999</v>
      </c>
      <c r="EU906" s="38">
        <v>7.4472399999999999</v>
      </c>
      <c r="EV906" s="38">
        <v>8.7933439999999994</v>
      </c>
      <c r="EW906" s="38">
        <v>9.7441949999999995</v>
      </c>
      <c r="EX906" s="38">
        <v>11.095929999999999</v>
      </c>
      <c r="EY906" s="38">
        <v>11.308949999999999</v>
      </c>
      <c r="EZ906" s="38">
        <v>9.9908979999999996</v>
      </c>
      <c r="FA906" s="38">
        <v>6.7648529999999996</v>
      </c>
      <c r="FB906" s="38">
        <v>80.273060000000001</v>
      </c>
      <c r="FC906" s="38">
        <v>78.838719999999995</v>
      </c>
      <c r="FD906" s="38">
        <v>76.892899999999997</v>
      </c>
      <c r="FE906" s="38">
        <v>75.185429999999997</v>
      </c>
      <c r="FF906" s="38">
        <v>73.310469999999995</v>
      </c>
      <c r="FG906" s="38">
        <v>72.778729999999996</v>
      </c>
      <c r="FH906" s="38">
        <v>71.682779999999994</v>
      </c>
      <c r="FI906" s="38">
        <v>73.098659999999995</v>
      </c>
      <c r="FJ906" s="38">
        <v>76.316599999999994</v>
      </c>
      <c r="FK906" s="38">
        <v>80.297569999999993</v>
      </c>
      <c r="FL906" s="38">
        <v>84.630660000000006</v>
      </c>
      <c r="FM906" s="38">
        <v>88.778779999999998</v>
      </c>
      <c r="FN906" s="38">
        <v>92.093850000000003</v>
      </c>
      <c r="FO906" s="38">
        <v>94.955929999999995</v>
      </c>
      <c r="FP906" s="38">
        <v>97.793009999999995</v>
      </c>
      <c r="FQ906" s="38">
        <v>99.513599999999997</v>
      </c>
      <c r="FR906" s="38">
        <v>100.11199999999999</v>
      </c>
      <c r="FS906" s="38">
        <v>99.581580000000002</v>
      </c>
      <c r="FT906" s="38">
        <v>97.993170000000006</v>
      </c>
      <c r="FU906" s="38">
        <v>95.224599999999995</v>
      </c>
      <c r="FV906" s="38">
        <v>91.293499999999995</v>
      </c>
      <c r="FW906">
        <v>88.038430000000005</v>
      </c>
      <c r="FX906">
        <v>85.277690000000007</v>
      </c>
      <c r="FY906">
        <v>82.397099999999995</v>
      </c>
      <c r="FZ906">
        <v>0.97973809999999995</v>
      </c>
      <c r="GA906">
        <v>7.5918710000000003</v>
      </c>
      <c r="GB906">
        <v>1</v>
      </c>
    </row>
    <row r="907" spans="1:184" x14ac:dyDescent="0.3">
      <c r="A907" t="s">
        <v>280</v>
      </c>
      <c r="B907" t="s">
        <v>1</v>
      </c>
      <c r="C907" t="s">
        <v>1</v>
      </c>
      <c r="D907" t="s">
        <v>1</v>
      </c>
      <c r="E907" t="s">
        <v>1</v>
      </c>
      <c r="F907" t="s">
        <v>1</v>
      </c>
      <c r="G907" t="s">
        <v>1</v>
      </c>
      <c r="H907" s="40" t="s">
        <v>1</v>
      </c>
      <c r="I907" s="18" t="s">
        <v>222</v>
      </c>
      <c r="J907" s="38" t="s">
        <v>1</v>
      </c>
      <c r="K907" s="18">
        <v>44805</v>
      </c>
      <c r="L907" s="38">
        <v>1381</v>
      </c>
      <c r="M907" s="38">
        <v>1381</v>
      </c>
      <c r="N907" s="38">
        <v>209.1241</v>
      </c>
      <c r="O907" s="38">
        <v>205.33959999999999</v>
      </c>
      <c r="P907" s="38">
        <v>202.10300000000001</v>
      </c>
      <c r="Q907" s="38">
        <v>201.21440000000001</v>
      </c>
      <c r="R907" s="38">
        <v>205.8595</v>
      </c>
      <c r="S907" s="38">
        <v>214.9528</v>
      </c>
      <c r="T907" s="38">
        <v>228.76220000000001</v>
      </c>
      <c r="U907" s="38">
        <v>241.1857</v>
      </c>
      <c r="V907" s="38">
        <v>251.74209999999999</v>
      </c>
      <c r="W907" s="38">
        <v>260.53570000000002</v>
      </c>
      <c r="X907" s="38">
        <v>267.55099999999999</v>
      </c>
      <c r="Y907" s="38">
        <v>273.44850000000002</v>
      </c>
      <c r="Z907" s="38">
        <v>276.84840000000003</v>
      </c>
      <c r="AA907" s="38">
        <v>280.21249999999998</v>
      </c>
      <c r="AB907" s="38">
        <v>277.70929999999998</v>
      </c>
      <c r="AC907" s="38">
        <v>270.06479999999999</v>
      </c>
      <c r="AD907" s="38">
        <v>260.96300000000002</v>
      </c>
      <c r="AE907" s="38">
        <v>251.34370000000001</v>
      </c>
      <c r="AF907" s="38">
        <v>243.85900000000001</v>
      </c>
      <c r="AG907" s="38">
        <v>238.9074</v>
      </c>
      <c r="AH907" s="38">
        <v>235.55670000000001</v>
      </c>
      <c r="AI907" s="38">
        <v>231.6377</v>
      </c>
      <c r="AJ907" s="38">
        <v>225.87039999999999</v>
      </c>
      <c r="AK907" s="38">
        <v>219.9255</v>
      </c>
      <c r="AL907" s="38">
        <v>-3.651052</v>
      </c>
      <c r="AM907" s="38">
        <v>-3.2638729999999998</v>
      </c>
      <c r="AN907" s="38">
        <v>-2.6768939999999999</v>
      </c>
      <c r="AO907" s="38">
        <v>0.311058</v>
      </c>
      <c r="AP907" s="38">
        <v>1.143111</v>
      </c>
      <c r="AQ907" s="38">
        <v>0.38308829999999999</v>
      </c>
      <c r="AR907" s="38">
        <v>-1.624374</v>
      </c>
      <c r="AS907" s="38">
        <v>2.4427110000000001</v>
      </c>
      <c r="AT907" s="38">
        <v>0.94689299999999998</v>
      </c>
      <c r="AU907" s="38">
        <v>1.6444780000000001</v>
      </c>
      <c r="AV907" s="38">
        <v>-6.2068100000000001E-2</v>
      </c>
      <c r="AW907" s="38">
        <v>1.427686</v>
      </c>
      <c r="AX907" s="38">
        <v>-0.6094022</v>
      </c>
      <c r="AY907" s="38">
        <v>-0.72134520000000002</v>
      </c>
      <c r="AZ907" s="38">
        <v>-0.92131160000000001</v>
      </c>
      <c r="BA907" s="38">
        <v>0.3194843</v>
      </c>
      <c r="BB907" s="38">
        <v>3.5371410000000001</v>
      </c>
      <c r="BC907" s="38">
        <v>2.5418379999999998</v>
      </c>
      <c r="BD907" s="38">
        <v>1.894126</v>
      </c>
      <c r="BE907" s="38">
        <v>9.5882099999999998E-2</v>
      </c>
      <c r="BF907" s="38">
        <v>1.0487839999999999</v>
      </c>
      <c r="BG907" s="38">
        <v>-2.0721150000000002</v>
      </c>
      <c r="BH907" s="38">
        <v>-3.2949510000000002</v>
      </c>
      <c r="BI907" s="38">
        <v>-3.046538</v>
      </c>
      <c r="BJ907" s="38">
        <v>-3.2129560000000001</v>
      </c>
      <c r="BK907" s="38">
        <v>-2.8790070000000001</v>
      </c>
      <c r="BL907" s="38">
        <v>-2.3308599999999999</v>
      </c>
      <c r="BM907" s="38">
        <v>0.6437271</v>
      </c>
      <c r="BN907" s="38">
        <v>1.4451639999999999</v>
      </c>
      <c r="BO907" s="38">
        <v>0.70500929999999995</v>
      </c>
      <c r="BP907" s="38">
        <v>-1.2316750000000001</v>
      </c>
      <c r="BQ907" s="38">
        <v>2.8852630000000001</v>
      </c>
      <c r="BR907" s="38">
        <v>1.4361900000000001</v>
      </c>
      <c r="BS907" s="38">
        <v>2.1467550000000002</v>
      </c>
      <c r="BT907" s="38">
        <v>0.34034409999999998</v>
      </c>
      <c r="BU907" s="38">
        <v>1.713856</v>
      </c>
      <c r="BV907" s="38">
        <v>-0.33556910000000001</v>
      </c>
      <c r="BW907" s="38">
        <v>-0.41507500000000003</v>
      </c>
      <c r="BX907" s="38">
        <v>-0.56111449999999996</v>
      </c>
      <c r="BY907" s="38">
        <v>0.77667560000000002</v>
      </c>
      <c r="BZ907" s="38">
        <v>4.0392570000000001</v>
      </c>
      <c r="CA907" s="38">
        <v>3.0710449999999998</v>
      </c>
      <c r="CB907" s="38">
        <v>2.5190359999999998</v>
      </c>
      <c r="CC907" s="38">
        <v>0.70738829999999997</v>
      </c>
      <c r="CD907" s="38">
        <v>1.6442399999999999</v>
      </c>
      <c r="CE907" s="38">
        <v>-1.4189799999999999</v>
      </c>
      <c r="CF907" s="38">
        <v>-2.6844990000000002</v>
      </c>
      <c r="CG907" s="38">
        <v>-2.4154719999999998</v>
      </c>
      <c r="CH907" s="38">
        <v>-2.909532</v>
      </c>
      <c r="CI907" s="38">
        <v>-2.6124499999999999</v>
      </c>
      <c r="CJ907" s="38">
        <v>-2.0911970000000002</v>
      </c>
      <c r="CK907" s="38">
        <v>0.87413280000000004</v>
      </c>
      <c r="CL907" s="38">
        <v>1.6543650000000001</v>
      </c>
      <c r="CM907" s="38">
        <v>0.92797079999999998</v>
      </c>
      <c r="CN907" s="38">
        <v>-0.95969289999999996</v>
      </c>
      <c r="CO907" s="38">
        <v>3.191773</v>
      </c>
      <c r="CP907" s="38">
        <v>1.775075</v>
      </c>
      <c r="CQ907" s="38">
        <v>2.494631</v>
      </c>
      <c r="CR907" s="38">
        <v>0.61905359999999998</v>
      </c>
      <c r="CS907" s="38">
        <v>1.9120569999999999</v>
      </c>
      <c r="CT907" s="38">
        <v>-0.14591309999999999</v>
      </c>
      <c r="CU907" s="38">
        <v>-0.2029533</v>
      </c>
      <c r="CV907" s="38">
        <v>-0.31164310000000001</v>
      </c>
      <c r="CW907" s="38">
        <v>1.0933250000000001</v>
      </c>
      <c r="CX907" s="38">
        <v>4.3870199999999997</v>
      </c>
      <c r="CY907" s="38">
        <v>3.4375719999999998</v>
      </c>
      <c r="CZ907" s="38">
        <v>2.9518460000000002</v>
      </c>
      <c r="DA907" s="38">
        <v>1.130916</v>
      </c>
      <c r="DB907" s="38">
        <v>2.056651</v>
      </c>
      <c r="DC907" s="38">
        <v>-0.96662009999999998</v>
      </c>
      <c r="DD907" s="38">
        <v>-2.2617020000000001</v>
      </c>
      <c r="DE907" s="38">
        <v>-1.978397</v>
      </c>
      <c r="DF907" s="38">
        <v>-2.6061079999999999</v>
      </c>
      <c r="DG907" s="38">
        <v>-2.3458929999999998</v>
      </c>
      <c r="DH907" s="38">
        <v>-1.8515349999999999</v>
      </c>
      <c r="DI907" s="38">
        <v>1.104538</v>
      </c>
      <c r="DJ907" s="38">
        <v>1.8635660000000001</v>
      </c>
      <c r="DK907" s="38">
        <v>1.1509320000000001</v>
      </c>
      <c r="DL907" s="38">
        <v>-0.68771079999999996</v>
      </c>
      <c r="DM907" s="38">
        <v>3.4982829999999998</v>
      </c>
      <c r="DN907" s="38">
        <v>2.1139600000000001</v>
      </c>
      <c r="DO907" s="38">
        <v>2.8425060000000002</v>
      </c>
      <c r="DP907" s="38">
        <v>0.89776310000000004</v>
      </c>
      <c r="DQ907" s="38">
        <v>2.110258</v>
      </c>
      <c r="DR907" s="38">
        <v>4.3742900000000001E-2</v>
      </c>
      <c r="DS907" s="38">
        <v>9.1684999999999996E-3</v>
      </c>
      <c r="DT907" s="38">
        <v>-6.2171700000000003E-2</v>
      </c>
      <c r="DU907" s="38">
        <v>1.4099740000000001</v>
      </c>
      <c r="DV907" s="38">
        <v>4.7347840000000003</v>
      </c>
      <c r="DW907" s="38">
        <v>3.8040989999999999</v>
      </c>
      <c r="DX907" s="38">
        <v>3.3846560000000001</v>
      </c>
      <c r="DY907" s="38">
        <v>1.554443</v>
      </c>
      <c r="DZ907" s="38">
        <v>2.4690620000000001</v>
      </c>
      <c r="EA907" s="38">
        <v>-0.51426070000000002</v>
      </c>
      <c r="EB907" s="38">
        <v>-1.838905</v>
      </c>
      <c r="EC907" s="38">
        <v>-1.541323</v>
      </c>
      <c r="ED907" s="38">
        <v>-2.1680130000000002</v>
      </c>
      <c r="EE907" s="38">
        <v>-1.9610270000000001</v>
      </c>
      <c r="EF907" s="38">
        <v>-1.505501</v>
      </c>
      <c r="EG907" s="38">
        <v>1.437208</v>
      </c>
      <c r="EH907" s="38">
        <v>2.165619</v>
      </c>
      <c r="EI907" s="38">
        <v>1.472853</v>
      </c>
      <c r="EJ907" s="38">
        <v>-0.29501189999999999</v>
      </c>
      <c r="EK907" s="38">
        <v>3.9408349999999999</v>
      </c>
      <c r="EL907" s="38">
        <v>2.6032570000000002</v>
      </c>
      <c r="EM907" s="38">
        <v>3.3447830000000001</v>
      </c>
      <c r="EN907" s="38">
        <v>1.3001750000000001</v>
      </c>
      <c r="EO907" s="38">
        <v>2.3964279999999998</v>
      </c>
      <c r="EP907" s="38">
        <v>0.31757600000000002</v>
      </c>
      <c r="EQ907" s="38">
        <v>0.31543870000000002</v>
      </c>
      <c r="ER907" s="38">
        <v>0.2980254</v>
      </c>
      <c r="ES907" s="38">
        <v>1.8671660000000001</v>
      </c>
      <c r="ET907" s="38">
        <v>5.2368990000000002</v>
      </c>
      <c r="EU907" s="38">
        <v>4.3333060000000003</v>
      </c>
      <c r="EV907" s="38">
        <v>4.0095660000000004</v>
      </c>
      <c r="EW907" s="38">
        <v>2.1659489999999999</v>
      </c>
      <c r="EX907" s="38">
        <v>3.0645180000000001</v>
      </c>
      <c r="EY907" s="38">
        <v>0.13887440000000001</v>
      </c>
      <c r="EZ907" s="38">
        <v>-1.228453</v>
      </c>
      <c r="FA907" s="38">
        <v>-0.91025639999999997</v>
      </c>
      <c r="FB907" s="38">
        <v>79.348290000000006</v>
      </c>
      <c r="FC907" s="38">
        <v>77.430310000000006</v>
      </c>
      <c r="FD907" s="38">
        <v>75.771919999999994</v>
      </c>
      <c r="FE907" s="38">
        <v>74.375470000000007</v>
      </c>
      <c r="FF907" s="38">
        <v>72.959509999999995</v>
      </c>
      <c r="FG907" s="38">
        <v>71.705060000000003</v>
      </c>
      <c r="FH907" s="38">
        <v>71.03586</v>
      </c>
      <c r="FI907" s="38">
        <v>72.433149999999998</v>
      </c>
      <c r="FJ907" s="38">
        <v>76.699520000000007</v>
      </c>
      <c r="FK907" s="38">
        <v>81.595359999999999</v>
      </c>
      <c r="FL907" s="38">
        <v>86.400850000000005</v>
      </c>
      <c r="FM907" s="38">
        <v>90.327389999999994</v>
      </c>
      <c r="FN907" s="38">
        <v>93.930210000000002</v>
      </c>
      <c r="FO907" s="38">
        <v>96.780779999999993</v>
      </c>
      <c r="FP907" s="38">
        <v>99.302909999999997</v>
      </c>
      <c r="FQ907" s="38">
        <v>100.85850000000001</v>
      </c>
      <c r="FR907" s="38">
        <v>101.5287</v>
      </c>
      <c r="FS907" s="38">
        <v>101.1146</v>
      </c>
      <c r="FT907" s="38">
        <v>100.2894</v>
      </c>
      <c r="FU907" s="38">
        <v>96.54862</v>
      </c>
      <c r="FV907" s="38">
        <v>92.289779999999993</v>
      </c>
      <c r="FW907">
        <v>88.256489999999999</v>
      </c>
      <c r="FX907">
        <v>86.19614</v>
      </c>
      <c r="FY907">
        <v>84.390169999999998</v>
      </c>
      <c r="FZ907">
        <v>0.58679539999999997</v>
      </c>
      <c r="GA907">
        <v>4.0373400000000004</v>
      </c>
      <c r="GB907">
        <v>1</v>
      </c>
    </row>
    <row r="908" spans="1:184" x14ac:dyDescent="0.3">
      <c r="A908" t="s">
        <v>280</v>
      </c>
      <c r="B908" t="s">
        <v>1</v>
      </c>
      <c r="C908" t="s">
        <v>1</v>
      </c>
      <c r="D908" t="s">
        <v>1</v>
      </c>
      <c r="E908" t="s">
        <v>1</v>
      </c>
      <c r="F908" t="s">
        <v>1</v>
      </c>
      <c r="G908" t="s">
        <v>1</v>
      </c>
      <c r="H908" s="40" t="s">
        <v>1</v>
      </c>
      <c r="I908" s="18" t="s">
        <v>222</v>
      </c>
      <c r="J908" s="38" t="s">
        <v>1</v>
      </c>
      <c r="K908" s="18">
        <v>44809</v>
      </c>
      <c r="L908" s="38">
        <v>1376</v>
      </c>
      <c r="M908" s="38">
        <v>1381</v>
      </c>
      <c r="N908" s="38">
        <v>179.3552</v>
      </c>
      <c r="O908" s="38">
        <v>172.2955</v>
      </c>
      <c r="P908" s="38">
        <v>167.30779999999999</v>
      </c>
      <c r="Q908" s="38">
        <v>164.5085</v>
      </c>
      <c r="R908" s="38">
        <v>166.17679999999999</v>
      </c>
      <c r="S908" s="38">
        <v>170.83240000000001</v>
      </c>
      <c r="T908" s="38">
        <v>177.49010000000001</v>
      </c>
      <c r="U908" s="38">
        <v>187.3186</v>
      </c>
      <c r="V908" s="38">
        <v>197.1962</v>
      </c>
      <c r="W908" s="38">
        <v>209.881</v>
      </c>
      <c r="X908" s="38">
        <v>220.84440000000001</v>
      </c>
      <c r="Y908" s="38">
        <v>226.4041</v>
      </c>
      <c r="Z908" s="38">
        <v>229.613</v>
      </c>
      <c r="AA908" s="38">
        <v>230.98439999999999</v>
      </c>
      <c r="AB908" s="38">
        <v>230.84190000000001</v>
      </c>
      <c r="AC908" s="38">
        <v>228.6268</v>
      </c>
      <c r="AD908" s="38">
        <v>223.2568</v>
      </c>
      <c r="AE908" s="38">
        <v>216.8997</v>
      </c>
      <c r="AF908" s="38">
        <v>213.44049999999999</v>
      </c>
      <c r="AG908" s="38">
        <v>207.8492</v>
      </c>
      <c r="AH908" s="38">
        <v>203.8322</v>
      </c>
      <c r="AI908" s="38">
        <v>201.19149999999999</v>
      </c>
      <c r="AJ908" s="38">
        <v>195.42689999999999</v>
      </c>
      <c r="AK908" s="38">
        <v>189.822</v>
      </c>
      <c r="AL908" s="38">
        <v>10.425459999999999</v>
      </c>
      <c r="AM908" s="38">
        <v>4.594303</v>
      </c>
      <c r="AN908" s="38">
        <v>-0.18643660000000001</v>
      </c>
      <c r="AO908" s="38">
        <v>-2.1532290000000001</v>
      </c>
      <c r="AP908" s="38">
        <v>-1.4263380000000001</v>
      </c>
      <c r="AQ908" s="38">
        <v>-2.0662690000000001</v>
      </c>
      <c r="AR908" s="38">
        <v>-5.5876830000000002</v>
      </c>
      <c r="AS908" s="38">
        <v>-5.7144510000000004</v>
      </c>
      <c r="AT908" s="38">
        <v>-4.5880549999999998</v>
      </c>
      <c r="AU908" s="38">
        <v>-1.814157</v>
      </c>
      <c r="AV908" s="38">
        <v>-0.3175713</v>
      </c>
      <c r="AW908" s="38">
        <v>-0.37483060000000001</v>
      </c>
      <c r="AX908" s="38">
        <v>-1.6252690000000001</v>
      </c>
      <c r="AY908" s="38">
        <v>-2.7835709999999998</v>
      </c>
      <c r="AZ908" s="38">
        <v>1.3166100000000001</v>
      </c>
      <c r="BA908" s="38">
        <v>3.7792020000000002</v>
      </c>
      <c r="BB908" s="38">
        <v>5.4536420000000003</v>
      </c>
      <c r="BC908" s="38">
        <v>6.9872920000000001</v>
      </c>
      <c r="BD908" s="38">
        <v>5.2558280000000002</v>
      </c>
      <c r="BE908" s="38">
        <v>-2.541998</v>
      </c>
      <c r="BF908" s="38">
        <v>-5.1050880000000003</v>
      </c>
      <c r="BG908" s="38">
        <v>-7.2835929999999998</v>
      </c>
      <c r="BH908" s="38">
        <v>-12.22409</v>
      </c>
      <c r="BI908" s="38">
        <v>-13.59403</v>
      </c>
      <c r="BJ908" s="38">
        <v>11.243</v>
      </c>
      <c r="BK908" s="38">
        <v>5.3023959999999999</v>
      </c>
      <c r="BL908" s="38">
        <v>0.43904490000000002</v>
      </c>
      <c r="BM908" s="38">
        <v>-1.528046</v>
      </c>
      <c r="BN908" s="38">
        <v>-0.86309559999999996</v>
      </c>
      <c r="BO908" s="38">
        <v>-1.408946</v>
      </c>
      <c r="BP908" s="38">
        <v>-4.9978129999999998</v>
      </c>
      <c r="BQ908" s="38">
        <v>-5.0129710000000003</v>
      </c>
      <c r="BR908" s="38">
        <v>-3.9071419999999999</v>
      </c>
      <c r="BS908" s="38">
        <v>-1.074354</v>
      </c>
      <c r="BT908" s="38">
        <v>0.48567009999999999</v>
      </c>
      <c r="BU908" s="38">
        <v>0.23081650000000001</v>
      </c>
      <c r="BV908" s="38">
        <v>-1.1496690000000001</v>
      </c>
      <c r="BW908" s="38">
        <v>-2.162042</v>
      </c>
      <c r="BX908" s="38">
        <v>1.9361919999999999</v>
      </c>
      <c r="BY908" s="38">
        <v>4.6627169999999998</v>
      </c>
      <c r="BZ908" s="38">
        <v>6.4649789999999996</v>
      </c>
      <c r="CA908" s="38">
        <v>7.9836220000000004</v>
      </c>
      <c r="CB908" s="38">
        <v>6.2693469999999998</v>
      </c>
      <c r="CC908" s="38">
        <v>-1.409894</v>
      </c>
      <c r="CD908" s="38">
        <v>-4.0280120000000004</v>
      </c>
      <c r="CE908" s="38">
        <v>-6.1955739999999997</v>
      </c>
      <c r="CF908" s="38">
        <v>-11.0037</v>
      </c>
      <c r="CG908" s="38">
        <v>-12.26512</v>
      </c>
      <c r="CH908" s="38">
        <v>11.80922</v>
      </c>
      <c r="CI908" s="38">
        <v>5.7928189999999997</v>
      </c>
      <c r="CJ908" s="38">
        <v>0.87225149999999996</v>
      </c>
      <c r="CK908" s="38">
        <v>-1.095046</v>
      </c>
      <c r="CL908" s="38">
        <v>-0.47299600000000003</v>
      </c>
      <c r="CM908" s="38">
        <v>-0.95368569999999997</v>
      </c>
      <c r="CN908" s="38">
        <v>-4.5892710000000001</v>
      </c>
      <c r="CO908" s="38">
        <v>-4.5271280000000003</v>
      </c>
      <c r="CP908" s="38">
        <v>-3.435543</v>
      </c>
      <c r="CQ908" s="38">
        <v>-0.5619693</v>
      </c>
      <c r="CR908" s="38">
        <v>1.0419929999999999</v>
      </c>
      <c r="CS908" s="38">
        <v>0.65028589999999997</v>
      </c>
      <c r="CT908" s="38">
        <v>-0.82026960000000004</v>
      </c>
      <c r="CU908" s="38">
        <v>-1.7315719999999999</v>
      </c>
      <c r="CV908" s="38">
        <v>2.365313</v>
      </c>
      <c r="CW908" s="38">
        <v>5.2746370000000002</v>
      </c>
      <c r="CX908" s="38">
        <v>7.1654270000000002</v>
      </c>
      <c r="CY908" s="38">
        <v>8.6736760000000004</v>
      </c>
      <c r="CZ908" s="38">
        <v>6.9713070000000004</v>
      </c>
      <c r="DA908" s="38">
        <v>-0.62580199999999997</v>
      </c>
      <c r="DB908" s="38">
        <v>-3.2820330000000002</v>
      </c>
      <c r="DC908" s="38">
        <v>-5.4420159999999997</v>
      </c>
      <c r="DD908" s="38">
        <v>-10.15846</v>
      </c>
      <c r="DE908" s="38">
        <v>-11.344709999999999</v>
      </c>
      <c r="DF908" s="38">
        <v>12.375439999999999</v>
      </c>
      <c r="DG908" s="38">
        <v>6.2832420000000004</v>
      </c>
      <c r="DH908" s="38">
        <v>1.305458</v>
      </c>
      <c r="DI908" s="38">
        <v>-0.66204609999999997</v>
      </c>
      <c r="DJ908" s="38">
        <v>-8.2896300000000006E-2</v>
      </c>
      <c r="DK908" s="38">
        <v>-0.49842560000000002</v>
      </c>
      <c r="DL908" s="38">
        <v>-4.1807280000000002</v>
      </c>
      <c r="DM908" s="38">
        <v>-4.0412850000000002</v>
      </c>
      <c r="DN908" s="38">
        <v>-2.9639440000000001</v>
      </c>
      <c r="DO908" s="38">
        <v>-4.9584299999999998E-2</v>
      </c>
      <c r="DP908" s="38">
        <v>1.5983149999999999</v>
      </c>
      <c r="DQ908" s="38">
        <v>1.069755</v>
      </c>
      <c r="DR908" s="38">
        <v>-0.49087039999999998</v>
      </c>
      <c r="DS908" s="38">
        <v>-1.3011029999999999</v>
      </c>
      <c r="DT908" s="38">
        <v>2.7944339999999999</v>
      </c>
      <c r="DU908" s="38">
        <v>5.8865569999999998</v>
      </c>
      <c r="DV908" s="38">
        <v>7.8658760000000001</v>
      </c>
      <c r="DW908" s="38">
        <v>9.3637309999999996</v>
      </c>
      <c r="DX908" s="38">
        <v>7.6732670000000001</v>
      </c>
      <c r="DY908" s="38">
        <v>0.15828980000000001</v>
      </c>
      <c r="DZ908" s="38">
        <v>-2.536054</v>
      </c>
      <c r="EA908" s="38">
        <v>-4.6884569999999997</v>
      </c>
      <c r="EB908" s="38">
        <v>-9.3132230000000007</v>
      </c>
      <c r="EC908" s="38">
        <v>-10.42431</v>
      </c>
      <c r="ED908" s="38">
        <v>13.19298</v>
      </c>
      <c r="EE908" s="38">
        <v>6.9913350000000003</v>
      </c>
      <c r="EF908" s="38">
        <v>1.9309400000000001</v>
      </c>
      <c r="EG908" s="38">
        <v>-3.6862800000000001E-2</v>
      </c>
      <c r="EH908" s="38">
        <v>0.48034569999999999</v>
      </c>
      <c r="EI908" s="38">
        <v>0.1588976</v>
      </c>
      <c r="EJ908" s="38">
        <v>-3.5908579999999999</v>
      </c>
      <c r="EK908" s="38">
        <v>-3.3398050000000001</v>
      </c>
      <c r="EL908" s="38">
        <v>-2.2830309999999998</v>
      </c>
      <c r="EM908" s="38">
        <v>0.69021829999999995</v>
      </c>
      <c r="EN908" s="38">
        <v>2.4015569999999999</v>
      </c>
      <c r="EO908" s="38">
        <v>1.6754020000000001</v>
      </c>
      <c r="EP908" s="38">
        <v>-1.52704E-2</v>
      </c>
      <c r="EQ908" s="38">
        <v>-0.67957350000000005</v>
      </c>
      <c r="ER908" s="38">
        <v>3.4140160000000002</v>
      </c>
      <c r="ES908" s="38">
        <v>6.770073</v>
      </c>
      <c r="ET908" s="38">
        <v>8.8772129999999994</v>
      </c>
      <c r="EU908" s="38">
        <v>10.360060000000001</v>
      </c>
      <c r="EV908" s="38">
        <v>8.6867859999999997</v>
      </c>
      <c r="EW908" s="38">
        <v>1.290394</v>
      </c>
      <c r="EX908" s="38">
        <v>-1.458979</v>
      </c>
      <c r="EY908" s="38">
        <v>-3.6004390000000002</v>
      </c>
      <c r="EZ908" s="38">
        <v>-8.0928339999999999</v>
      </c>
      <c r="FA908" s="38">
        <v>-9.0953940000000006</v>
      </c>
      <c r="FB908" s="38">
        <v>84.873220000000003</v>
      </c>
      <c r="FC908" s="38">
        <v>83.606200000000001</v>
      </c>
      <c r="FD908" s="38">
        <v>81.7774</v>
      </c>
      <c r="FE908" s="38">
        <v>80.241</v>
      </c>
      <c r="FF908" s="38">
        <v>78.928970000000007</v>
      </c>
      <c r="FG908" s="38">
        <v>77.945570000000004</v>
      </c>
      <c r="FH908" s="38">
        <v>76.697829999999996</v>
      </c>
      <c r="FI908" s="38">
        <v>77.345659999999995</v>
      </c>
      <c r="FJ908" s="38">
        <v>81.732770000000002</v>
      </c>
      <c r="FK908" s="38">
        <v>87.0976</v>
      </c>
      <c r="FL908" s="38">
        <v>92.047449999999998</v>
      </c>
      <c r="FM908" s="38">
        <v>95.680210000000002</v>
      </c>
      <c r="FN908" s="38">
        <v>99.528909999999996</v>
      </c>
      <c r="FO908" s="38">
        <v>102.5446</v>
      </c>
      <c r="FP908" s="38">
        <v>104.2474</v>
      </c>
      <c r="FQ908" s="38">
        <v>105.8115</v>
      </c>
      <c r="FR908" s="38">
        <v>106.5549</v>
      </c>
      <c r="FS908" s="38">
        <v>106.1972</v>
      </c>
      <c r="FT908" s="38">
        <v>104.2473</v>
      </c>
      <c r="FU908" s="38">
        <v>100.31059999999999</v>
      </c>
      <c r="FV908" s="38">
        <v>97.564539999999994</v>
      </c>
      <c r="FW908">
        <v>94.201999999999998</v>
      </c>
      <c r="FX908">
        <v>91.007390000000001</v>
      </c>
      <c r="FY908">
        <v>89.293329999999997</v>
      </c>
      <c r="FZ908">
        <v>1.4102749999999999</v>
      </c>
      <c r="GA908">
        <v>8.1191669999999991</v>
      </c>
      <c r="GB908">
        <v>1</v>
      </c>
    </row>
    <row r="909" spans="1:184" x14ac:dyDescent="0.3">
      <c r="A909" t="s">
        <v>280</v>
      </c>
      <c r="B909" t="s">
        <v>1</v>
      </c>
      <c r="C909" t="s">
        <v>1</v>
      </c>
      <c r="D909" t="s">
        <v>1</v>
      </c>
      <c r="E909" t="s">
        <v>1</v>
      </c>
      <c r="F909" t="s">
        <v>1</v>
      </c>
      <c r="G909" t="s">
        <v>1</v>
      </c>
      <c r="H909" s="40" t="s">
        <v>1</v>
      </c>
      <c r="I909" s="18" t="s">
        <v>222</v>
      </c>
      <c r="J909" s="38" t="s">
        <v>1</v>
      </c>
      <c r="K909" s="18">
        <v>44810</v>
      </c>
      <c r="L909" s="38">
        <v>1376</v>
      </c>
      <c r="M909" s="38">
        <v>1381</v>
      </c>
      <c r="N909" s="38">
        <v>194.3973</v>
      </c>
      <c r="O909" s="38">
        <v>193.36439999999999</v>
      </c>
      <c r="P909" s="38">
        <v>191.37979999999999</v>
      </c>
      <c r="Q909" s="38">
        <v>192.59540000000001</v>
      </c>
      <c r="R909" s="38">
        <v>200.81890000000001</v>
      </c>
      <c r="S909" s="38">
        <v>212.8879</v>
      </c>
      <c r="T909" s="38">
        <v>233.09970000000001</v>
      </c>
      <c r="U909" s="38">
        <v>250.56379999999999</v>
      </c>
      <c r="V909" s="38">
        <v>262.49790000000002</v>
      </c>
      <c r="W909" s="38">
        <v>272.84679999999997</v>
      </c>
      <c r="X909" s="38">
        <v>279.23129999999998</v>
      </c>
      <c r="Y909" s="38">
        <v>285.50810000000001</v>
      </c>
      <c r="Z909" s="38">
        <v>287.93</v>
      </c>
      <c r="AA909" s="38">
        <v>292.6198</v>
      </c>
      <c r="AB909" s="38">
        <v>289.8347</v>
      </c>
      <c r="AC909" s="38">
        <v>283.86849999999998</v>
      </c>
      <c r="AD909" s="38">
        <v>272.45679999999999</v>
      </c>
      <c r="AE909" s="38">
        <v>261.20639999999997</v>
      </c>
      <c r="AF909" s="38">
        <v>251.22460000000001</v>
      </c>
      <c r="AG909" s="38">
        <v>244.96369999999999</v>
      </c>
      <c r="AH909" s="38">
        <v>241.90530000000001</v>
      </c>
      <c r="AI909" s="38">
        <v>240.9434</v>
      </c>
      <c r="AJ909" s="38">
        <v>234.63470000000001</v>
      </c>
      <c r="AK909" s="38">
        <v>228.4554</v>
      </c>
      <c r="AL909" s="38">
        <v>-2.4725510000000002</v>
      </c>
      <c r="AM909" s="38">
        <v>-2.0861689999999999</v>
      </c>
      <c r="AN909" s="38">
        <v>-1.14977</v>
      </c>
      <c r="AO909" s="38">
        <v>2.3302640000000001</v>
      </c>
      <c r="AP909" s="38">
        <v>2.0235449999999999</v>
      </c>
      <c r="AQ909" s="38">
        <v>-0.4947279</v>
      </c>
      <c r="AR909" s="38">
        <v>0.56998470000000001</v>
      </c>
      <c r="AS909" s="38">
        <v>2.8856000000000002</v>
      </c>
      <c r="AT909" s="38">
        <v>-4.0743210000000003</v>
      </c>
      <c r="AU909" s="38">
        <v>-6.2722020000000001</v>
      </c>
      <c r="AV909" s="38">
        <v>-8.6107399999999998</v>
      </c>
      <c r="AW909" s="38">
        <v>-5.3315080000000004</v>
      </c>
      <c r="AX909" s="38">
        <v>-1.92899</v>
      </c>
      <c r="AY909" s="38">
        <v>3.2012390000000002</v>
      </c>
      <c r="AZ909" s="38">
        <v>7.6248019999999999</v>
      </c>
      <c r="BA909" s="38">
        <v>16.48753</v>
      </c>
      <c r="BB909" s="38">
        <v>19.4038</v>
      </c>
      <c r="BC909" s="38">
        <v>15.97972</v>
      </c>
      <c r="BD909" s="38">
        <v>13.11913</v>
      </c>
      <c r="BE909" s="38">
        <v>6.4456740000000003</v>
      </c>
      <c r="BF909" s="38">
        <v>4.2440670000000003</v>
      </c>
      <c r="BG909" s="38">
        <v>7.0931930000000003</v>
      </c>
      <c r="BH909" s="38">
        <v>5.9433239999999996</v>
      </c>
      <c r="BI909" s="38">
        <v>3.5194730000000001</v>
      </c>
      <c r="BJ909" s="38">
        <v>-1.564816</v>
      </c>
      <c r="BK909" s="38">
        <v>-1.182431</v>
      </c>
      <c r="BL909" s="38">
        <v>-0.20265420000000001</v>
      </c>
      <c r="BM909" s="38">
        <v>3.029004</v>
      </c>
      <c r="BN909" s="38">
        <v>2.6510950000000002</v>
      </c>
      <c r="BO909" s="38">
        <v>0.26905040000000002</v>
      </c>
      <c r="BP909" s="38">
        <v>1.6486419999999999</v>
      </c>
      <c r="BQ909" s="38">
        <v>3.9936660000000002</v>
      </c>
      <c r="BR909" s="38">
        <v>-2.9704640000000002</v>
      </c>
      <c r="BS909" s="38">
        <v>-5.190982</v>
      </c>
      <c r="BT909" s="38">
        <v>-7.7137469999999997</v>
      </c>
      <c r="BU909" s="38">
        <v>-4.6571769999999999</v>
      </c>
      <c r="BV909" s="38">
        <v>-1.311734</v>
      </c>
      <c r="BW909" s="38">
        <v>3.8594729999999999</v>
      </c>
      <c r="BX909" s="38">
        <v>8.4711859999999994</v>
      </c>
      <c r="BY909" s="38">
        <v>17.447839999999999</v>
      </c>
      <c r="BZ909" s="38">
        <v>20.507899999999999</v>
      </c>
      <c r="CA909" s="38">
        <v>17.262309999999999</v>
      </c>
      <c r="CB909" s="38">
        <v>14.648099999999999</v>
      </c>
      <c r="CC909" s="38">
        <v>8.1253039999999999</v>
      </c>
      <c r="CD909" s="38">
        <v>5.8423400000000001</v>
      </c>
      <c r="CE909" s="38">
        <v>8.5800850000000004</v>
      </c>
      <c r="CF909" s="38">
        <v>7.4848520000000001</v>
      </c>
      <c r="CG909" s="38">
        <v>5.1171740000000003</v>
      </c>
      <c r="CH909" s="38">
        <v>-0.93612099999999998</v>
      </c>
      <c r="CI909" s="38">
        <v>-0.55650409999999995</v>
      </c>
      <c r="CJ909" s="38">
        <v>0.45331510000000003</v>
      </c>
      <c r="CK909" s="38">
        <v>3.5129489999999999</v>
      </c>
      <c r="CL909" s="38">
        <v>3.085734</v>
      </c>
      <c r="CM909" s="38">
        <v>0.798041</v>
      </c>
      <c r="CN909" s="38">
        <v>2.3957160000000002</v>
      </c>
      <c r="CO909" s="38">
        <v>4.7611090000000003</v>
      </c>
      <c r="CP909" s="38">
        <v>-2.205937</v>
      </c>
      <c r="CQ909" s="38">
        <v>-4.442132</v>
      </c>
      <c r="CR909" s="38">
        <v>-7.0924930000000002</v>
      </c>
      <c r="CS909" s="38">
        <v>-4.1901380000000001</v>
      </c>
      <c r="CT909" s="38">
        <v>-0.88422480000000003</v>
      </c>
      <c r="CU909" s="38">
        <v>4.3153639999999998</v>
      </c>
      <c r="CV909" s="38">
        <v>9.0573879999999996</v>
      </c>
      <c r="CW909" s="38">
        <v>18.112939999999998</v>
      </c>
      <c r="CX909" s="38">
        <v>21.272590000000001</v>
      </c>
      <c r="CY909" s="38">
        <v>18.150639999999999</v>
      </c>
      <c r="CZ909" s="38">
        <v>15.70706</v>
      </c>
      <c r="DA909" s="38">
        <v>9.2886100000000003</v>
      </c>
      <c r="DB909" s="38">
        <v>6.9492979999999998</v>
      </c>
      <c r="DC909" s="38">
        <v>9.6099019999999999</v>
      </c>
      <c r="DD909" s="38">
        <v>8.5525090000000006</v>
      </c>
      <c r="DE909" s="38">
        <v>6.2237359999999997</v>
      </c>
      <c r="DF909" s="38">
        <v>-0.30742609999999998</v>
      </c>
      <c r="DG909" s="38">
        <v>6.9422300000000006E-2</v>
      </c>
      <c r="DH909" s="38">
        <v>1.1092850000000001</v>
      </c>
      <c r="DI909" s="38">
        <v>3.9968940000000002</v>
      </c>
      <c r="DJ909" s="38">
        <v>3.5203739999999999</v>
      </c>
      <c r="DK909" s="38">
        <v>1.3270310000000001</v>
      </c>
      <c r="DL909" s="38">
        <v>3.1427909999999999</v>
      </c>
      <c r="DM909" s="38">
        <v>5.5285529999999996</v>
      </c>
      <c r="DN909" s="38">
        <v>-1.4414089999999999</v>
      </c>
      <c r="DO909" s="38">
        <v>-3.693282</v>
      </c>
      <c r="DP909" s="38">
        <v>-6.4712379999999996</v>
      </c>
      <c r="DQ909" s="38">
        <v>-3.7230989999999999</v>
      </c>
      <c r="DR909" s="38">
        <v>-0.4567155</v>
      </c>
      <c r="DS909" s="38">
        <v>4.771255</v>
      </c>
      <c r="DT909" s="38">
        <v>9.6435910000000007</v>
      </c>
      <c r="DU909" s="38">
        <v>18.77805</v>
      </c>
      <c r="DV909" s="38">
        <v>22.037279999999999</v>
      </c>
      <c r="DW909" s="38">
        <v>19.038959999999999</v>
      </c>
      <c r="DX909" s="38">
        <v>16.766020000000001</v>
      </c>
      <c r="DY909" s="38">
        <v>10.451919999999999</v>
      </c>
      <c r="DZ909" s="38">
        <v>8.0562570000000004</v>
      </c>
      <c r="EA909" s="38">
        <v>10.639720000000001</v>
      </c>
      <c r="EB909" s="38">
        <v>9.6201670000000004</v>
      </c>
      <c r="EC909" s="38">
        <v>7.3302990000000001</v>
      </c>
      <c r="ED909" s="38">
        <v>0.60030950000000005</v>
      </c>
      <c r="EE909" s="38">
        <v>0.97316060000000004</v>
      </c>
      <c r="EF909" s="38">
        <v>2.0564</v>
      </c>
      <c r="EG909" s="38">
        <v>4.6956340000000001</v>
      </c>
      <c r="EH909" s="38">
        <v>4.1479229999999996</v>
      </c>
      <c r="EI909" s="38">
        <v>2.0908099999999998</v>
      </c>
      <c r="EJ909" s="38">
        <v>4.2214479999999996</v>
      </c>
      <c r="EK909" s="38">
        <v>6.6366189999999996</v>
      </c>
      <c r="EL909" s="38">
        <v>-0.3375532</v>
      </c>
      <c r="EM909" s="38">
        <v>-2.6120619999999999</v>
      </c>
      <c r="EN909" s="38">
        <v>-5.5742450000000003</v>
      </c>
      <c r="EO909" s="38">
        <v>-3.0487679999999999</v>
      </c>
      <c r="EP909" s="38">
        <v>0.16053999999999999</v>
      </c>
      <c r="EQ909" s="38">
        <v>5.4294900000000004</v>
      </c>
      <c r="ER909" s="38">
        <v>10.48997</v>
      </c>
      <c r="ES909" s="38">
        <v>19.73836</v>
      </c>
      <c r="ET909" s="38">
        <v>23.141369999999998</v>
      </c>
      <c r="EU909" s="38">
        <v>20.321560000000002</v>
      </c>
      <c r="EV909" s="38">
        <v>18.294979999999999</v>
      </c>
      <c r="EW909" s="38">
        <v>12.131550000000001</v>
      </c>
      <c r="EX909" s="38">
        <v>9.6545310000000004</v>
      </c>
      <c r="EY909" s="38">
        <v>12.126609999999999</v>
      </c>
      <c r="EZ909" s="38">
        <v>11.16169</v>
      </c>
      <c r="FA909" s="38">
        <v>8.9279989999999998</v>
      </c>
      <c r="FB909" s="38">
        <v>86.439130000000006</v>
      </c>
      <c r="FC909" s="38">
        <v>84.778959999999998</v>
      </c>
      <c r="FD909" s="38">
        <v>83.105670000000003</v>
      </c>
      <c r="FE909" s="38">
        <v>82.165949999999995</v>
      </c>
      <c r="FF909" s="38">
        <v>81.032520000000005</v>
      </c>
      <c r="FG909" s="38">
        <v>80.430729999999997</v>
      </c>
      <c r="FH909" s="38">
        <v>79.879810000000006</v>
      </c>
      <c r="FI909" s="38">
        <v>81.680149999999998</v>
      </c>
      <c r="FJ909" s="38">
        <v>85.956549999999993</v>
      </c>
      <c r="FK909" s="38">
        <v>92.071960000000004</v>
      </c>
      <c r="FL909" s="38">
        <v>96.842699999999994</v>
      </c>
      <c r="FM909" s="38">
        <v>101.14230000000001</v>
      </c>
      <c r="FN909" s="38">
        <v>104.26609999999999</v>
      </c>
      <c r="FO909" s="38">
        <v>107.1705</v>
      </c>
      <c r="FP909" s="38">
        <v>109.0412</v>
      </c>
      <c r="FQ909" s="38">
        <v>110.548</v>
      </c>
      <c r="FR909" s="38">
        <v>110.83759999999999</v>
      </c>
      <c r="FS909" s="38">
        <v>109.7812</v>
      </c>
      <c r="FT909" s="38">
        <v>107.55670000000001</v>
      </c>
      <c r="FU909" s="38">
        <v>102.6739</v>
      </c>
      <c r="FV909" s="38">
        <v>98.232730000000004</v>
      </c>
      <c r="FW909">
        <v>95.375360000000001</v>
      </c>
      <c r="FX909">
        <v>93.949860000000001</v>
      </c>
      <c r="FY909">
        <v>91.322980000000001</v>
      </c>
      <c r="FZ909">
        <v>1.7902750000000001</v>
      </c>
      <c r="GA909">
        <v>13.116199999999999</v>
      </c>
      <c r="GB909">
        <v>1</v>
      </c>
    </row>
    <row r="910" spans="1:184" x14ac:dyDescent="0.3">
      <c r="A910" t="s">
        <v>280</v>
      </c>
      <c r="B910" t="s">
        <v>1</v>
      </c>
      <c r="C910" t="s">
        <v>1</v>
      </c>
      <c r="D910" t="s">
        <v>1</v>
      </c>
      <c r="E910" t="s">
        <v>1</v>
      </c>
      <c r="F910" t="s">
        <v>1</v>
      </c>
      <c r="G910" t="s">
        <v>1</v>
      </c>
      <c r="H910" s="40" t="s">
        <v>1</v>
      </c>
      <c r="I910" s="18" t="s">
        <v>222</v>
      </c>
      <c r="J910" s="38" t="s">
        <v>1</v>
      </c>
      <c r="K910" s="18">
        <v>44811</v>
      </c>
      <c r="L910" s="38">
        <v>1376</v>
      </c>
      <c r="M910" s="38">
        <v>1381</v>
      </c>
      <c r="N910" s="38">
        <v>220.06370000000001</v>
      </c>
      <c r="O910" s="38">
        <v>216.4932</v>
      </c>
      <c r="P910" s="38">
        <v>212.5943</v>
      </c>
      <c r="Q910" s="38">
        <v>211.40350000000001</v>
      </c>
      <c r="R910" s="38">
        <v>215.3203</v>
      </c>
      <c r="S910" s="38">
        <v>224.07599999999999</v>
      </c>
      <c r="T910" s="38">
        <v>238.82249999999999</v>
      </c>
      <c r="U910" s="38">
        <v>250.8742</v>
      </c>
      <c r="V910" s="38">
        <v>262.2319</v>
      </c>
      <c r="W910" s="38">
        <v>270.96379999999999</v>
      </c>
      <c r="X910" s="38">
        <v>277.19600000000003</v>
      </c>
      <c r="Y910" s="38">
        <v>280.98050000000001</v>
      </c>
      <c r="Z910" s="38">
        <v>282.74590000000001</v>
      </c>
      <c r="AA910" s="38">
        <v>285.79860000000002</v>
      </c>
      <c r="AB910" s="38">
        <v>282.29840000000002</v>
      </c>
      <c r="AC910" s="38">
        <v>275.22340000000003</v>
      </c>
      <c r="AD910" s="38">
        <v>264.97269999999997</v>
      </c>
      <c r="AE910" s="38">
        <v>253.56379999999999</v>
      </c>
      <c r="AF910" s="38">
        <v>244.30269999999999</v>
      </c>
      <c r="AG910" s="38">
        <v>238.5634</v>
      </c>
      <c r="AH910" s="38">
        <v>237.12119999999999</v>
      </c>
      <c r="AI910" s="38">
        <v>236.19720000000001</v>
      </c>
      <c r="AJ910" s="38">
        <v>230.0445</v>
      </c>
      <c r="AK910" s="38">
        <v>223.1113</v>
      </c>
      <c r="AL910" s="38">
        <v>1.2708010000000001</v>
      </c>
      <c r="AM910" s="38">
        <v>-0.59353319999999998</v>
      </c>
      <c r="AN910" s="38">
        <v>-1.289371</v>
      </c>
      <c r="AO910" s="38">
        <v>0.2451246</v>
      </c>
      <c r="AP910" s="38">
        <v>1.610975</v>
      </c>
      <c r="AQ910" s="38">
        <v>0.16323260000000001</v>
      </c>
      <c r="AR910" s="38">
        <v>-1.061612</v>
      </c>
      <c r="AS910" s="38">
        <v>-1.4724219999999999</v>
      </c>
      <c r="AT910" s="38">
        <v>-2.117076</v>
      </c>
      <c r="AU910" s="38">
        <v>-4.4509439999999998</v>
      </c>
      <c r="AV910" s="38">
        <v>-4.6971429999999996</v>
      </c>
      <c r="AW910" s="38">
        <v>-3.1439949999999999</v>
      </c>
      <c r="AX910" s="38">
        <v>-1.780168</v>
      </c>
      <c r="AY910" s="38">
        <v>1.201449</v>
      </c>
      <c r="AZ910" s="38">
        <v>6.2535889999999998</v>
      </c>
      <c r="BA910" s="38">
        <v>8.4688289999999995</v>
      </c>
      <c r="BB910" s="38">
        <v>11.886839999999999</v>
      </c>
      <c r="BC910" s="38">
        <v>9.5331539999999997</v>
      </c>
      <c r="BD910" s="38">
        <v>6.2381330000000004</v>
      </c>
      <c r="BE910" s="38">
        <v>0.54261749999999997</v>
      </c>
      <c r="BF910" s="38">
        <v>1.896846</v>
      </c>
      <c r="BG910" s="38">
        <v>3.1612809999999998</v>
      </c>
      <c r="BH910" s="38">
        <v>0.80019030000000002</v>
      </c>
      <c r="BI910" s="38">
        <v>-0.7142058</v>
      </c>
      <c r="BJ910" s="38">
        <v>1.978602</v>
      </c>
      <c r="BK910" s="38">
        <v>4.1766900000000003E-2</v>
      </c>
      <c r="BL910" s="38">
        <v>-0.62332690000000002</v>
      </c>
      <c r="BM910" s="38">
        <v>0.81677310000000003</v>
      </c>
      <c r="BN910" s="38">
        <v>2.1795330000000002</v>
      </c>
      <c r="BO910" s="38">
        <v>0.78854120000000005</v>
      </c>
      <c r="BP910" s="38">
        <v>-0.29864560000000001</v>
      </c>
      <c r="BQ910" s="38">
        <v>-0.57999540000000005</v>
      </c>
      <c r="BR910" s="38">
        <v>-1.2621100000000001</v>
      </c>
      <c r="BS910" s="38">
        <v>-3.6807379999999998</v>
      </c>
      <c r="BT910" s="38">
        <v>-4.051234</v>
      </c>
      <c r="BU910" s="38">
        <v>-2.6552530000000001</v>
      </c>
      <c r="BV910" s="38">
        <v>-1.327477</v>
      </c>
      <c r="BW910" s="38">
        <v>1.709255</v>
      </c>
      <c r="BX910" s="38">
        <v>6.83901</v>
      </c>
      <c r="BY910" s="38">
        <v>9.2405899999999992</v>
      </c>
      <c r="BZ910" s="38">
        <v>12.778119999999999</v>
      </c>
      <c r="CA910" s="38">
        <v>10.54003</v>
      </c>
      <c r="CB910" s="38">
        <v>7.369694</v>
      </c>
      <c r="CC910" s="38">
        <v>1.7684230000000001</v>
      </c>
      <c r="CD910" s="38">
        <v>3.0183149999999999</v>
      </c>
      <c r="CE910" s="38">
        <v>4.2735159999999999</v>
      </c>
      <c r="CF910" s="38">
        <v>2.0308700000000002</v>
      </c>
      <c r="CG910" s="38">
        <v>0.50359880000000001</v>
      </c>
      <c r="CH910" s="38">
        <v>2.468823</v>
      </c>
      <c r="CI910" s="38">
        <v>0.48177370000000003</v>
      </c>
      <c r="CJ910" s="38">
        <v>-0.16202649999999999</v>
      </c>
      <c r="CK910" s="38">
        <v>1.2126950000000001</v>
      </c>
      <c r="CL910" s="38">
        <v>2.5733139999999999</v>
      </c>
      <c r="CM910" s="38">
        <v>1.2216279999999999</v>
      </c>
      <c r="CN910" s="38">
        <v>0.22978270000000001</v>
      </c>
      <c r="CO910" s="38">
        <v>3.80968E-2</v>
      </c>
      <c r="CP910" s="38">
        <v>-0.66996339999999999</v>
      </c>
      <c r="CQ910" s="38">
        <v>-3.1472959999999999</v>
      </c>
      <c r="CR910" s="38">
        <v>-3.6038790000000001</v>
      </c>
      <c r="CS910" s="38">
        <v>-2.316751</v>
      </c>
      <c r="CT910" s="38">
        <v>-1.0139450000000001</v>
      </c>
      <c r="CU910" s="38">
        <v>2.0609600000000001</v>
      </c>
      <c r="CV910" s="38">
        <v>7.2444709999999999</v>
      </c>
      <c r="CW910" s="38">
        <v>9.7751090000000005</v>
      </c>
      <c r="CX910" s="38">
        <v>13.39542</v>
      </c>
      <c r="CY910" s="38">
        <v>11.23739</v>
      </c>
      <c r="CZ910" s="38">
        <v>8.1534089999999999</v>
      </c>
      <c r="DA910" s="38">
        <v>2.6174119999999998</v>
      </c>
      <c r="DB910" s="38">
        <v>3.7950409999999999</v>
      </c>
      <c r="DC910" s="38">
        <v>5.0438470000000004</v>
      </c>
      <c r="DD910" s="38">
        <v>2.8832360000000001</v>
      </c>
      <c r="DE910" s="38">
        <v>1.3470470000000001</v>
      </c>
      <c r="DF910" s="38">
        <v>2.959044</v>
      </c>
      <c r="DG910" s="38">
        <v>0.9217805</v>
      </c>
      <c r="DH910" s="38">
        <v>0.29927379999999998</v>
      </c>
      <c r="DI910" s="38">
        <v>1.608617</v>
      </c>
      <c r="DJ910" s="38">
        <v>2.9670960000000002</v>
      </c>
      <c r="DK910" s="38">
        <v>1.6547149999999999</v>
      </c>
      <c r="DL910" s="38">
        <v>0.75821090000000002</v>
      </c>
      <c r="DM910" s="38">
        <v>0.65618889999999996</v>
      </c>
      <c r="DN910" s="38">
        <v>-7.7816499999999997E-2</v>
      </c>
      <c r="DO910" s="38">
        <v>-2.6138539999999999</v>
      </c>
      <c r="DP910" s="38">
        <v>-3.1565240000000001</v>
      </c>
      <c r="DQ910" s="38">
        <v>-1.9782489999999999</v>
      </c>
      <c r="DR910" s="38">
        <v>-0.70041350000000002</v>
      </c>
      <c r="DS910" s="38">
        <v>2.4126650000000001</v>
      </c>
      <c r="DT910" s="38">
        <v>7.6499319999999997</v>
      </c>
      <c r="DU910" s="38">
        <v>10.30963</v>
      </c>
      <c r="DV910" s="38">
        <v>14.01271</v>
      </c>
      <c r="DW910" s="38">
        <v>11.934760000000001</v>
      </c>
      <c r="DX910" s="38">
        <v>8.9371240000000007</v>
      </c>
      <c r="DY910" s="38">
        <v>3.466402</v>
      </c>
      <c r="DZ910" s="38">
        <v>4.5717670000000004</v>
      </c>
      <c r="EA910" s="38">
        <v>5.8141769999999999</v>
      </c>
      <c r="EB910" s="38">
        <v>3.7356009999999999</v>
      </c>
      <c r="EC910" s="38">
        <v>2.1904940000000002</v>
      </c>
      <c r="ED910" s="38">
        <v>3.6668440000000002</v>
      </c>
      <c r="EE910" s="38">
        <v>1.5570809999999999</v>
      </c>
      <c r="EF910" s="38">
        <v>0.96531829999999996</v>
      </c>
      <c r="EG910" s="38">
        <v>2.180266</v>
      </c>
      <c r="EH910" s="38">
        <v>3.5356540000000001</v>
      </c>
      <c r="EI910" s="38">
        <v>2.2800240000000001</v>
      </c>
      <c r="EJ910" s="38">
        <v>1.521177</v>
      </c>
      <c r="EK910" s="38">
        <v>1.548616</v>
      </c>
      <c r="EL910" s="38">
        <v>0.7771496</v>
      </c>
      <c r="EM910" s="38">
        <v>-1.843648</v>
      </c>
      <c r="EN910" s="38">
        <v>-2.510615</v>
      </c>
      <c r="EO910" s="38">
        <v>-1.4895069999999999</v>
      </c>
      <c r="EP910" s="38">
        <v>-0.2477231</v>
      </c>
      <c r="EQ910" s="38">
        <v>2.9204699999999999</v>
      </c>
      <c r="ER910" s="38">
        <v>8.2353529999999999</v>
      </c>
      <c r="ES910" s="38">
        <v>11.081390000000001</v>
      </c>
      <c r="ET910" s="38">
        <v>14.90399</v>
      </c>
      <c r="EU910" s="38">
        <v>12.94164</v>
      </c>
      <c r="EV910" s="38">
        <v>10.068680000000001</v>
      </c>
      <c r="EW910" s="38">
        <v>4.6922069999999998</v>
      </c>
      <c r="EX910" s="38">
        <v>5.6932359999999997</v>
      </c>
      <c r="EY910" s="38">
        <v>6.926412</v>
      </c>
      <c r="EZ910" s="38">
        <v>4.9662810000000004</v>
      </c>
      <c r="FA910" s="38">
        <v>3.408299</v>
      </c>
      <c r="FB910" s="38">
        <v>89.885649999999998</v>
      </c>
      <c r="FC910" s="38">
        <v>87.883830000000003</v>
      </c>
      <c r="FD910" s="38">
        <v>85.126260000000002</v>
      </c>
      <c r="FE910" s="38">
        <v>83.832340000000002</v>
      </c>
      <c r="FF910" s="38">
        <v>82.475110000000001</v>
      </c>
      <c r="FG910" s="38">
        <v>80.214089999999999</v>
      </c>
      <c r="FH910" s="38">
        <v>79.486050000000006</v>
      </c>
      <c r="FI910" s="38">
        <v>79.96311</v>
      </c>
      <c r="FJ910" s="38">
        <v>84.6995</v>
      </c>
      <c r="FK910" s="38">
        <v>90.118449999999996</v>
      </c>
      <c r="FL910" s="38">
        <v>95.495149999999995</v>
      </c>
      <c r="FM910" s="38">
        <v>99.053920000000005</v>
      </c>
      <c r="FN910" s="38">
        <v>102.22410000000001</v>
      </c>
      <c r="FO910" s="38">
        <v>104.40519999999999</v>
      </c>
      <c r="FP910" s="38">
        <v>105.9307</v>
      </c>
      <c r="FQ910" s="38">
        <v>107.12649999999999</v>
      </c>
      <c r="FR910" s="38">
        <v>107.08369999999999</v>
      </c>
      <c r="FS910" s="38">
        <v>105.6713</v>
      </c>
      <c r="FT910" s="38">
        <v>103.29349999999999</v>
      </c>
      <c r="FU910" s="38">
        <v>99.539010000000005</v>
      </c>
      <c r="FV910" s="38">
        <v>96.713449999999995</v>
      </c>
      <c r="FW910">
        <v>94.721450000000004</v>
      </c>
      <c r="FX910">
        <v>92.15052</v>
      </c>
      <c r="FY910">
        <v>88.933490000000006</v>
      </c>
      <c r="FZ910">
        <v>1.3750599999999999</v>
      </c>
      <c r="GA910">
        <v>9.6292380000000009</v>
      </c>
      <c r="GB910">
        <v>1</v>
      </c>
    </row>
    <row r="911" spans="1:184" x14ac:dyDescent="0.3">
      <c r="A911" t="s">
        <v>280</v>
      </c>
      <c r="B911" t="s">
        <v>1</v>
      </c>
      <c r="C911" t="s">
        <v>1</v>
      </c>
      <c r="D911" t="s">
        <v>1</v>
      </c>
      <c r="E911" t="s">
        <v>1</v>
      </c>
      <c r="F911" t="s">
        <v>1</v>
      </c>
      <c r="G911" t="s">
        <v>1</v>
      </c>
      <c r="H911" s="40" t="s">
        <v>1</v>
      </c>
      <c r="I911" s="18" t="s">
        <v>222</v>
      </c>
      <c r="J911" s="38" t="s">
        <v>1</v>
      </c>
      <c r="K911" s="18" t="s">
        <v>2</v>
      </c>
      <c r="L911" s="38">
        <v>1387</v>
      </c>
      <c r="M911" s="38">
        <v>1387</v>
      </c>
      <c r="N911" s="38">
        <v>195.79939999999999</v>
      </c>
      <c r="O911" s="38">
        <v>193.14449999999999</v>
      </c>
      <c r="P911" s="38">
        <v>190.7646</v>
      </c>
      <c r="Q911" s="38">
        <v>190.5198</v>
      </c>
      <c r="R911" s="38">
        <v>195.73060000000001</v>
      </c>
      <c r="S911" s="38">
        <v>205.3227</v>
      </c>
      <c r="T911" s="38">
        <v>221.47399999999999</v>
      </c>
      <c r="U911" s="38">
        <v>235.89879999999999</v>
      </c>
      <c r="V911" s="38">
        <v>246.2097</v>
      </c>
      <c r="W911" s="38">
        <v>254.0044</v>
      </c>
      <c r="X911" s="38">
        <v>260.07400000000001</v>
      </c>
      <c r="Y911" s="38">
        <v>264.50630000000001</v>
      </c>
      <c r="Z911" s="38">
        <v>266.32929999999999</v>
      </c>
      <c r="AA911" s="38">
        <v>269.57</v>
      </c>
      <c r="AB911" s="38">
        <v>266.68189999999998</v>
      </c>
      <c r="AC911" s="38">
        <v>260.15440000000001</v>
      </c>
      <c r="AD911" s="38">
        <v>251.1037</v>
      </c>
      <c r="AE911" s="38">
        <v>241.73220000000001</v>
      </c>
      <c r="AF911" s="38">
        <v>233.9264</v>
      </c>
      <c r="AG911" s="38">
        <v>228.89359999999999</v>
      </c>
      <c r="AH911" s="38">
        <v>226.22640000000001</v>
      </c>
      <c r="AI911" s="38">
        <v>223.50559999999999</v>
      </c>
      <c r="AJ911" s="38">
        <v>217.4016</v>
      </c>
      <c r="AK911" s="38">
        <v>211.3673</v>
      </c>
      <c r="AL911" s="38">
        <v>-0.78991500000000003</v>
      </c>
      <c r="AM911" s="38">
        <v>-0.54492510000000005</v>
      </c>
      <c r="AN911" s="38">
        <v>-0.39459949999999999</v>
      </c>
      <c r="AO911" s="38">
        <v>0.3869958</v>
      </c>
      <c r="AP911" s="38">
        <v>0.50568690000000005</v>
      </c>
      <c r="AQ911" s="38">
        <v>-0.41770059999999998</v>
      </c>
      <c r="AR911" s="38">
        <v>-0.51743059999999996</v>
      </c>
      <c r="AS911" s="38">
        <v>-0.1688518</v>
      </c>
      <c r="AT911" s="38">
        <v>-1.5093369999999999</v>
      </c>
      <c r="AU911" s="38">
        <v>-2.0000979999999999</v>
      </c>
      <c r="AV911" s="38">
        <v>-1.843008</v>
      </c>
      <c r="AW911" s="38">
        <v>-1.337737</v>
      </c>
      <c r="AX911" s="38">
        <v>-1.185454</v>
      </c>
      <c r="AY911" s="38">
        <v>0.49138320000000002</v>
      </c>
      <c r="AZ911" s="38">
        <v>1.3944270000000001</v>
      </c>
      <c r="BA911" s="38">
        <v>3.2422019999999998</v>
      </c>
      <c r="BB911" s="38">
        <v>5.502796</v>
      </c>
      <c r="BC911" s="38">
        <v>4.2533820000000002</v>
      </c>
      <c r="BD911" s="38">
        <v>3.4686560000000002</v>
      </c>
      <c r="BE911" s="38">
        <v>2.501779</v>
      </c>
      <c r="BF911" s="38">
        <v>2.4119950000000001</v>
      </c>
      <c r="BG911" s="38">
        <v>1.2855110000000001</v>
      </c>
      <c r="BH911" s="38">
        <v>0.81574310000000005</v>
      </c>
      <c r="BI911" s="38">
        <v>-0.1397128</v>
      </c>
      <c r="BJ911" s="38">
        <v>-0.39137860000000002</v>
      </c>
      <c r="BK911" s="38">
        <v>-0.2102871</v>
      </c>
      <c r="BL911" s="38">
        <v>-2.8832099999999999E-2</v>
      </c>
      <c r="BM911" s="38">
        <v>0.69351609999999997</v>
      </c>
      <c r="BN911" s="38">
        <v>0.82126869999999996</v>
      </c>
      <c r="BO911" s="38">
        <v>-8.2491400000000006E-2</v>
      </c>
      <c r="BP911" s="38">
        <v>-0.1116883</v>
      </c>
      <c r="BQ911" s="38">
        <v>0.32413740000000002</v>
      </c>
      <c r="BR911" s="38">
        <v>-1.008251</v>
      </c>
      <c r="BS911" s="38">
        <v>-1.531995</v>
      </c>
      <c r="BT911" s="38">
        <v>-1.46153</v>
      </c>
      <c r="BU911" s="38">
        <v>-1.0348630000000001</v>
      </c>
      <c r="BV911" s="38">
        <v>-0.92377100000000001</v>
      </c>
      <c r="BW911" s="38">
        <v>0.804033</v>
      </c>
      <c r="BX911" s="38">
        <v>1.8113060000000001</v>
      </c>
      <c r="BY911" s="38">
        <v>3.8155039999999998</v>
      </c>
      <c r="BZ911" s="38">
        <v>6.1265799999999997</v>
      </c>
      <c r="CA911" s="38">
        <v>4.8916979999999999</v>
      </c>
      <c r="CB911" s="38">
        <v>4.1159619999999997</v>
      </c>
      <c r="CC911" s="38">
        <v>3.0766450000000001</v>
      </c>
      <c r="CD911" s="38">
        <v>2.995018</v>
      </c>
      <c r="CE911" s="38">
        <v>1.9358</v>
      </c>
      <c r="CF911" s="38">
        <v>1.4761040000000001</v>
      </c>
      <c r="CG911" s="38">
        <v>0.54996109999999998</v>
      </c>
      <c r="CH911" s="38">
        <v>-0.11535339999999999</v>
      </c>
      <c r="CI911" s="38">
        <v>2.1482100000000001E-2</v>
      </c>
      <c r="CJ911" s="38">
        <v>0.22449720000000001</v>
      </c>
      <c r="CK911" s="38">
        <v>0.90581109999999998</v>
      </c>
      <c r="CL911" s="38">
        <v>1.0398400000000001</v>
      </c>
      <c r="CM911" s="38">
        <v>0.14967349999999999</v>
      </c>
      <c r="CN911" s="38">
        <v>0.16932759999999999</v>
      </c>
      <c r="CO911" s="38">
        <v>0.66558019999999996</v>
      </c>
      <c r="CP911" s="38">
        <v>-0.66120080000000003</v>
      </c>
      <c r="CQ911" s="38">
        <v>-1.207789</v>
      </c>
      <c r="CR911" s="38">
        <v>-1.1973199999999999</v>
      </c>
      <c r="CS911" s="38">
        <v>-0.82509330000000003</v>
      </c>
      <c r="CT911" s="38">
        <v>-0.74253049999999998</v>
      </c>
      <c r="CU911" s="38">
        <v>1.020573</v>
      </c>
      <c r="CV911" s="38">
        <v>2.1000350000000001</v>
      </c>
      <c r="CW911" s="38">
        <v>4.2125709999999996</v>
      </c>
      <c r="CX911" s="38">
        <v>6.5586120000000001</v>
      </c>
      <c r="CY911" s="38">
        <v>5.3337950000000003</v>
      </c>
      <c r="CZ911" s="38">
        <v>4.5642839999999998</v>
      </c>
      <c r="DA911" s="38">
        <v>3.474796</v>
      </c>
      <c r="DB911" s="38">
        <v>3.3988179999999999</v>
      </c>
      <c r="DC911" s="38">
        <v>2.3861870000000001</v>
      </c>
      <c r="DD911" s="38">
        <v>1.933468</v>
      </c>
      <c r="DE911" s="38">
        <v>1.0276270000000001</v>
      </c>
      <c r="DF911" s="38">
        <v>0.1606717</v>
      </c>
      <c r="DG911" s="38">
        <v>0.25325130000000001</v>
      </c>
      <c r="DH911" s="38">
        <v>0.47782659999999999</v>
      </c>
      <c r="DI911" s="38">
        <v>1.118106</v>
      </c>
      <c r="DJ911" s="38">
        <v>1.2584109999999999</v>
      </c>
      <c r="DK911" s="38">
        <v>0.38183840000000002</v>
      </c>
      <c r="DL911" s="38">
        <v>0.45034350000000001</v>
      </c>
      <c r="DM911" s="38">
        <v>1.007023</v>
      </c>
      <c r="DN911" s="38">
        <v>-0.3141505</v>
      </c>
      <c r="DO911" s="38">
        <v>-0.88358219999999998</v>
      </c>
      <c r="DP911" s="38">
        <v>-0.93311029999999995</v>
      </c>
      <c r="DQ911" s="38">
        <v>-0.61532350000000002</v>
      </c>
      <c r="DR911" s="38">
        <v>-0.56128999999999996</v>
      </c>
      <c r="DS911" s="38">
        <v>1.237114</v>
      </c>
      <c r="DT911" s="38">
        <v>2.3887640000000001</v>
      </c>
      <c r="DU911" s="38">
        <v>4.6096380000000003</v>
      </c>
      <c r="DV911" s="38">
        <v>6.9906439999999996</v>
      </c>
      <c r="DW911" s="38">
        <v>5.7758909999999997</v>
      </c>
      <c r="DX911" s="38">
        <v>5.012607</v>
      </c>
      <c r="DY911" s="38">
        <v>3.8729469999999999</v>
      </c>
      <c r="DZ911" s="38">
        <v>3.8026179999999998</v>
      </c>
      <c r="EA911" s="38">
        <v>2.8365749999999998</v>
      </c>
      <c r="EB911" s="38">
        <v>2.3908320000000001</v>
      </c>
      <c r="EC911" s="38">
        <v>1.505293</v>
      </c>
      <c r="ED911" s="38">
        <v>0.55920800000000004</v>
      </c>
      <c r="EE911" s="38">
        <v>0.58788929999999995</v>
      </c>
      <c r="EF911" s="38">
        <v>0.84359399999999996</v>
      </c>
      <c r="EG911" s="38">
        <v>1.4246259999999999</v>
      </c>
      <c r="EH911" s="38">
        <v>1.5739920000000001</v>
      </c>
      <c r="EI911" s="38">
        <v>0.71704760000000001</v>
      </c>
      <c r="EJ911" s="38">
        <v>0.85608580000000001</v>
      </c>
      <c r="EK911" s="38">
        <v>1.5000119999999999</v>
      </c>
      <c r="EL911" s="38">
        <v>0.18693499999999999</v>
      </c>
      <c r="EM911" s="38">
        <v>-0.4154795</v>
      </c>
      <c r="EN911" s="38">
        <v>-0.55163289999999998</v>
      </c>
      <c r="EO911" s="38">
        <v>-0.31244929999999999</v>
      </c>
      <c r="EP911" s="38">
        <v>-0.29960750000000003</v>
      </c>
      <c r="EQ911" s="38">
        <v>1.5497639999999999</v>
      </c>
      <c r="ER911" s="38">
        <v>2.805644</v>
      </c>
      <c r="ES911" s="38">
        <v>5.1829390000000002</v>
      </c>
      <c r="ET911" s="38">
        <v>7.6144280000000002</v>
      </c>
      <c r="EU911" s="38">
        <v>6.4142070000000002</v>
      </c>
      <c r="EV911" s="38">
        <v>5.6599130000000004</v>
      </c>
      <c r="EW911" s="38">
        <v>4.447813</v>
      </c>
      <c r="EX911" s="38">
        <v>4.3856400000000004</v>
      </c>
      <c r="EY911" s="38">
        <v>3.486863</v>
      </c>
      <c r="EZ911" s="38">
        <v>3.051193</v>
      </c>
      <c r="FA911" s="38">
        <v>2.1949670000000001</v>
      </c>
      <c r="FB911" s="38">
        <v>81.930260000000004</v>
      </c>
      <c r="FC911" s="38">
        <v>80.345569999999995</v>
      </c>
      <c r="FD911" s="38">
        <v>78.532039999999995</v>
      </c>
      <c r="FE911" s="38">
        <v>77.006550000000004</v>
      </c>
      <c r="FF911" s="38">
        <v>75.566249999999997</v>
      </c>
      <c r="FG911" s="38">
        <v>74.462289999999996</v>
      </c>
      <c r="FH911" s="38">
        <v>73.982990000000001</v>
      </c>
      <c r="FI911" s="38">
        <v>75.948440000000005</v>
      </c>
      <c r="FJ911" s="38">
        <v>79.918130000000005</v>
      </c>
      <c r="FK911" s="38">
        <v>84.266829999999999</v>
      </c>
      <c r="FL911" s="38">
        <v>88.536069999999995</v>
      </c>
      <c r="FM911" s="38">
        <v>92.283749999999998</v>
      </c>
      <c r="FN911" s="38">
        <v>95.308880000000002</v>
      </c>
      <c r="FO911" s="38">
        <v>97.769850000000005</v>
      </c>
      <c r="FP911" s="38">
        <v>99.650440000000003</v>
      </c>
      <c r="FQ911" s="38">
        <v>100.92659999999999</v>
      </c>
      <c r="FR911" s="38">
        <v>101.5125</v>
      </c>
      <c r="FS911" s="38">
        <v>101.00230000000001</v>
      </c>
      <c r="FT911" s="38">
        <v>99.694429999999997</v>
      </c>
      <c r="FU911" s="38">
        <v>96.809179999999998</v>
      </c>
      <c r="FV911" s="38">
        <v>93.235690000000005</v>
      </c>
      <c r="FW911">
        <v>90.150099999999995</v>
      </c>
      <c r="FX911">
        <v>87.557370000000006</v>
      </c>
      <c r="FY911">
        <v>84.810460000000006</v>
      </c>
      <c r="FZ911">
        <v>0.65437009999999995</v>
      </c>
      <c r="GA911">
        <v>5.1490280000000004</v>
      </c>
      <c r="GB911">
        <v>1</v>
      </c>
    </row>
    <row r="912" spans="1:184" x14ac:dyDescent="0.3">
      <c r="A912" t="s">
        <v>280</v>
      </c>
      <c r="B912" t="s">
        <v>1</v>
      </c>
      <c r="C912" t="s">
        <v>1</v>
      </c>
      <c r="D912" t="s">
        <v>1</v>
      </c>
      <c r="E912" t="s">
        <v>1</v>
      </c>
      <c r="F912" t="s">
        <v>1</v>
      </c>
      <c r="G912" t="s">
        <v>1</v>
      </c>
      <c r="H912" s="40" t="s">
        <v>1</v>
      </c>
      <c r="I912" s="18" t="s">
        <v>223</v>
      </c>
      <c r="J912" s="38" t="s">
        <v>1</v>
      </c>
      <c r="K912" s="18">
        <v>44722</v>
      </c>
      <c r="L912" s="38">
        <v>120</v>
      </c>
      <c r="M912" s="38">
        <v>120</v>
      </c>
      <c r="N912" s="38">
        <v>224.77379999999999</v>
      </c>
      <c r="O912" s="38">
        <v>218.59039999999999</v>
      </c>
      <c r="P912" s="38">
        <v>211.73439999999999</v>
      </c>
      <c r="Q912" s="38">
        <v>210.52209999999999</v>
      </c>
      <c r="R912" s="38">
        <v>216.17230000000001</v>
      </c>
      <c r="S912" s="38">
        <v>224.9753</v>
      </c>
      <c r="T912" s="38">
        <v>237.03120000000001</v>
      </c>
      <c r="U912" s="38">
        <v>227.4751</v>
      </c>
      <c r="V912" s="38">
        <v>207.23150000000001</v>
      </c>
      <c r="W912" s="38">
        <v>188.1712</v>
      </c>
      <c r="X912" s="38">
        <v>186.42509999999999</v>
      </c>
      <c r="Y912" s="38">
        <v>184.56970000000001</v>
      </c>
      <c r="Z912" s="38">
        <v>182.0301</v>
      </c>
      <c r="AA912" s="38">
        <v>188.71780000000001</v>
      </c>
      <c r="AB912" s="38">
        <v>190.9256</v>
      </c>
      <c r="AC912" s="38">
        <v>192.5993</v>
      </c>
      <c r="AD912" s="38">
        <v>204.14259999999999</v>
      </c>
      <c r="AE912" s="38">
        <v>218.1987</v>
      </c>
      <c r="AF912" s="38">
        <v>239.59309999999999</v>
      </c>
      <c r="AG912" s="38">
        <v>257.09219999999999</v>
      </c>
      <c r="AH912" s="38">
        <v>258.51850000000002</v>
      </c>
      <c r="AI912" s="38">
        <v>250.42959999999999</v>
      </c>
      <c r="AJ912" s="38">
        <v>242.47470000000001</v>
      </c>
      <c r="AK912" s="38">
        <v>233.53970000000001</v>
      </c>
      <c r="AL912" s="38">
        <v>-3.720736</v>
      </c>
      <c r="AM912" s="38">
        <v>-8.0366429999999998</v>
      </c>
      <c r="AN912" s="38">
        <v>-1.55827</v>
      </c>
      <c r="AO912" s="38">
        <v>0.27808430000000001</v>
      </c>
      <c r="AP912" s="38">
        <v>-0.45004119999999997</v>
      </c>
      <c r="AQ912" s="38">
        <v>-0.16110559999999999</v>
      </c>
      <c r="AR912" s="38">
        <v>0.80424890000000004</v>
      </c>
      <c r="AS912" s="38">
        <v>3.2924540000000002</v>
      </c>
      <c r="AT912" s="38">
        <v>-3.2840090000000002</v>
      </c>
      <c r="AU912" s="38">
        <v>-7.4719990000000003</v>
      </c>
      <c r="AV912" s="38">
        <v>-3.921764</v>
      </c>
      <c r="AW912" s="38">
        <v>-3.0464630000000001</v>
      </c>
      <c r="AX912" s="38">
        <v>-2.2109749999999999</v>
      </c>
      <c r="AY912" s="38">
        <v>-0.68925329999999996</v>
      </c>
      <c r="AZ912" s="38">
        <v>3.0169730000000001</v>
      </c>
      <c r="BA912" s="38">
        <v>1.9890760000000001</v>
      </c>
      <c r="BB912" s="38">
        <v>2.1758280000000001</v>
      </c>
      <c r="BC912" s="38">
        <v>1.403397</v>
      </c>
      <c r="BD912" s="38">
        <v>0.69081950000000003</v>
      </c>
      <c r="BE912" s="38">
        <v>-8.1313119999999994</v>
      </c>
      <c r="BF912" s="38">
        <v>-11.11622</v>
      </c>
      <c r="BG912" s="38">
        <v>-5.1375799999999998</v>
      </c>
      <c r="BH912" s="38">
        <v>-13.07376</v>
      </c>
      <c r="BI912" s="38">
        <v>-14.01784</v>
      </c>
      <c r="BJ912" s="38">
        <v>-2.7421920000000002</v>
      </c>
      <c r="BK912" s="38">
        <v>-7.1281239999999997</v>
      </c>
      <c r="BL912" s="38">
        <v>-0.7571698</v>
      </c>
      <c r="BM912" s="38">
        <v>1.0436270000000001</v>
      </c>
      <c r="BN912" s="38">
        <v>0.3068766</v>
      </c>
      <c r="BO912" s="38">
        <v>0.66883510000000002</v>
      </c>
      <c r="BP912" s="38">
        <v>1.865164</v>
      </c>
      <c r="BQ912" s="38">
        <v>4.4659839999999997</v>
      </c>
      <c r="BR912" s="38">
        <v>-2.138458</v>
      </c>
      <c r="BS912" s="38">
        <v>-6.3146360000000001</v>
      </c>
      <c r="BT912" s="38">
        <v>-3.0002409999999999</v>
      </c>
      <c r="BU912" s="38">
        <v>-2.2980480000000001</v>
      </c>
      <c r="BV912" s="38">
        <v>-1.4733039999999999</v>
      </c>
      <c r="BW912" s="38">
        <v>1.3480799999999999E-2</v>
      </c>
      <c r="BX912" s="38">
        <v>3.855477</v>
      </c>
      <c r="BY912" s="38">
        <v>3.0679560000000001</v>
      </c>
      <c r="BZ912" s="38">
        <v>3.6512799999999999</v>
      </c>
      <c r="CA912" s="38">
        <v>3.1869480000000001</v>
      </c>
      <c r="CB912" s="38">
        <v>2.7799550000000002</v>
      </c>
      <c r="CC912" s="38">
        <v>-6.1687560000000001</v>
      </c>
      <c r="CD912" s="38">
        <v>-9.3304139999999993</v>
      </c>
      <c r="CE912" s="38">
        <v>-3.3550930000000001</v>
      </c>
      <c r="CF912" s="38">
        <v>-11.28974</v>
      </c>
      <c r="CG912" s="38">
        <v>-12.22968</v>
      </c>
      <c r="CH912" s="38">
        <v>-2.0644550000000002</v>
      </c>
      <c r="CI912" s="38">
        <v>-6.4988859999999997</v>
      </c>
      <c r="CJ912" s="38">
        <v>-0.20233019999999999</v>
      </c>
      <c r="CK912" s="38">
        <v>1.5738399999999999</v>
      </c>
      <c r="CL912" s="38">
        <v>0.83111550000000001</v>
      </c>
      <c r="CM912" s="38">
        <v>1.243649</v>
      </c>
      <c r="CN912" s="38">
        <v>2.5999500000000002</v>
      </c>
      <c r="CO912" s="38">
        <v>5.2787670000000002</v>
      </c>
      <c r="CP912" s="38">
        <v>-1.3450530000000001</v>
      </c>
      <c r="CQ912" s="38">
        <v>-5.5130499999999998</v>
      </c>
      <c r="CR912" s="38">
        <v>-2.3619970000000001</v>
      </c>
      <c r="CS912" s="38">
        <v>-1.7796970000000001</v>
      </c>
      <c r="CT912" s="38">
        <v>-0.96239580000000002</v>
      </c>
      <c r="CU912" s="38">
        <v>0.50019230000000003</v>
      </c>
      <c r="CV912" s="38">
        <v>4.436223</v>
      </c>
      <c r="CW912" s="38">
        <v>3.815185</v>
      </c>
      <c r="CX912" s="38">
        <v>4.6731740000000004</v>
      </c>
      <c r="CY912" s="38">
        <v>4.4222299999999999</v>
      </c>
      <c r="CZ912" s="38">
        <v>4.2268840000000001</v>
      </c>
      <c r="DA912" s="38">
        <v>-4.8094939999999999</v>
      </c>
      <c r="DB912" s="38">
        <v>-8.0935690000000005</v>
      </c>
      <c r="DC912" s="38">
        <v>-2.1205479999999999</v>
      </c>
      <c r="DD912" s="38">
        <v>-10.05414</v>
      </c>
      <c r="DE912" s="38">
        <v>-10.991210000000001</v>
      </c>
      <c r="DF912" s="38">
        <v>-1.386719</v>
      </c>
      <c r="DG912" s="38">
        <v>-5.8696479999999998</v>
      </c>
      <c r="DH912" s="38">
        <v>0.35250939999999997</v>
      </c>
      <c r="DI912" s="38">
        <v>2.104053</v>
      </c>
      <c r="DJ912" s="38">
        <v>1.3553539999999999</v>
      </c>
      <c r="DK912" s="38">
        <v>1.8184640000000001</v>
      </c>
      <c r="DL912" s="38">
        <v>3.3347370000000001</v>
      </c>
      <c r="DM912" s="38">
        <v>6.0915499999999998</v>
      </c>
      <c r="DN912" s="38">
        <v>-0.55164749999999996</v>
      </c>
      <c r="DO912" s="38">
        <v>-4.7114640000000003</v>
      </c>
      <c r="DP912" s="38">
        <v>-1.723754</v>
      </c>
      <c r="DQ912" s="38">
        <v>-1.261347</v>
      </c>
      <c r="DR912" s="38">
        <v>-0.45148749999999999</v>
      </c>
      <c r="DS912" s="38">
        <v>0.9869038</v>
      </c>
      <c r="DT912" s="38">
        <v>5.0169680000000003</v>
      </c>
      <c r="DU912" s="38">
        <v>4.5624140000000004</v>
      </c>
      <c r="DV912" s="38">
        <v>5.695068</v>
      </c>
      <c r="DW912" s="38">
        <v>5.6575119999999997</v>
      </c>
      <c r="DX912" s="38">
        <v>5.673813</v>
      </c>
      <c r="DY912" s="38">
        <v>-3.4502329999999999</v>
      </c>
      <c r="DZ912" s="38">
        <v>-6.8567229999999997</v>
      </c>
      <c r="EA912" s="38">
        <v>-0.88600369999999995</v>
      </c>
      <c r="EB912" s="38">
        <v>-8.8185400000000005</v>
      </c>
      <c r="EC912" s="38">
        <v>-9.7527399999999993</v>
      </c>
      <c r="ED912" s="38">
        <v>-0.40817500000000001</v>
      </c>
      <c r="EE912" s="38">
        <v>-4.9611289999999997</v>
      </c>
      <c r="EF912" s="38">
        <v>1.15361</v>
      </c>
      <c r="EG912" s="38">
        <v>2.869596</v>
      </c>
      <c r="EH912" s="38">
        <v>2.1122719999999999</v>
      </c>
      <c r="EI912" s="38">
        <v>2.6484049999999999</v>
      </c>
      <c r="EJ912" s="38">
        <v>4.3956520000000001</v>
      </c>
      <c r="EK912" s="38">
        <v>7.2650800000000002</v>
      </c>
      <c r="EL912" s="38">
        <v>0.59390379999999998</v>
      </c>
      <c r="EM912" s="38">
        <v>-3.5541010000000002</v>
      </c>
      <c r="EN912" s="38">
        <v>-0.80223080000000002</v>
      </c>
      <c r="EO912" s="38">
        <v>-0.51293069999999996</v>
      </c>
      <c r="EP912" s="38">
        <v>0.28618310000000002</v>
      </c>
      <c r="EQ912" s="38">
        <v>1.689638</v>
      </c>
      <c r="ER912" s="38">
        <v>5.8554719999999998</v>
      </c>
      <c r="ES912" s="38">
        <v>5.6412940000000003</v>
      </c>
      <c r="ET912" s="38">
        <v>7.1705199999999998</v>
      </c>
      <c r="EU912" s="38">
        <v>7.4410619999999996</v>
      </c>
      <c r="EV912" s="38">
        <v>7.7629489999999999</v>
      </c>
      <c r="EW912" s="38">
        <v>-1.487676</v>
      </c>
      <c r="EX912" s="38">
        <v>-5.0709150000000003</v>
      </c>
      <c r="EY912" s="38">
        <v>0.89648280000000002</v>
      </c>
      <c r="EZ912" s="38">
        <v>-7.0345250000000004</v>
      </c>
      <c r="FA912" s="38">
        <v>-7.9645840000000003</v>
      </c>
      <c r="FB912" s="38">
        <v>78.831209999999999</v>
      </c>
      <c r="FC912" s="38">
        <v>77.249610000000004</v>
      </c>
      <c r="FD912" s="38">
        <v>74.733379999999997</v>
      </c>
      <c r="FE912" s="38">
        <v>72.571979999999996</v>
      </c>
      <c r="FF912" s="38">
        <v>71.540530000000004</v>
      </c>
      <c r="FG912" s="38">
        <v>70.593890000000002</v>
      </c>
      <c r="FH912" s="38">
        <v>71.195499999999996</v>
      </c>
      <c r="FI912" s="38">
        <v>74.894419999999997</v>
      </c>
      <c r="FJ912" s="38">
        <v>79.917739999999995</v>
      </c>
      <c r="FK912" s="38">
        <v>83.731290000000001</v>
      </c>
      <c r="FL912" s="38">
        <v>87.225300000000004</v>
      </c>
      <c r="FM912" s="38">
        <v>91.090419999999995</v>
      </c>
      <c r="FN912" s="38">
        <v>93.643739999999994</v>
      </c>
      <c r="FO912" s="38">
        <v>96.252560000000003</v>
      </c>
      <c r="FP912" s="38">
        <v>97.711650000000006</v>
      </c>
      <c r="FQ912" s="38">
        <v>98.770970000000005</v>
      </c>
      <c r="FR912" s="38">
        <v>98.519630000000006</v>
      </c>
      <c r="FS912" s="38">
        <v>97.709310000000002</v>
      </c>
      <c r="FT912" s="38">
        <v>95.605140000000006</v>
      </c>
      <c r="FU912" s="38">
        <v>93.560959999999994</v>
      </c>
      <c r="FV912" s="38">
        <v>90.253230000000002</v>
      </c>
      <c r="FW912">
        <v>87.747699999999995</v>
      </c>
      <c r="FX912">
        <v>84.967330000000004</v>
      </c>
      <c r="FY912">
        <v>82.236940000000004</v>
      </c>
      <c r="FZ912">
        <v>2.0056449999999999</v>
      </c>
      <c r="GA912">
        <v>14.271559999999999</v>
      </c>
      <c r="GB912">
        <v>1</v>
      </c>
    </row>
    <row r="913" spans="1:184" x14ac:dyDescent="0.3">
      <c r="A913" t="s">
        <v>280</v>
      </c>
      <c r="B913" t="s">
        <v>1</v>
      </c>
      <c r="C913" t="s">
        <v>1</v>
      </c>
      <c r="D913" t="s">
        <v>1</v>
      </c>
      <c r="E913" t="s">
        <v>1</v>
      </c>
      <c r="F913" t="s">
        <v>1</v>
      </c>
      <c r="G913" t="s">
        <v>1</v>
      </c>
      <c r="H913" s="40" t="s">
        <v>1</v>
      </c>
      <c r="I913" s="18" t="s">
        <v>223</v>
      </c>
      <c r="J913" s="38" t="s">
        <v>1</v>
      </c>
      <c r="K913" s="18">
        <v>44739</v>
      </c>
      <c r="L913" s="38">
        <v>117</v>
      </c>
      <c r="M913" s="38">
        <v>117</v>
      </c>
      <c r="N913" s="38">
        <v>0</v>
      </c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38">
        <v>0</v>
      </c>
      <c r="V913" s="38">
        <v>0</v>
      </c>
      <c r="W913" s="38">
        <v>0</v>
      </c>
      <c r="X913" s="38">
        <v>0</v>
      </c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38">
        <v>0</v>
      </c>
      <c r="AE913" s="38">
        <v>0</v>
      </c>
      <c r="AF913" s="38">
        <v>0</v>
      </c>
      <c r="AG913" s="38">
        <v>0</v>
      </c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38">
        <v>0</v>
      </c>
      <c r="AN913" s="38">
        <v>0</v>
      </c>
      <c r="AO913" s="38">
        <v>0</v>
      </c>
      <c r="AP913" s="38">
        <v>0</v>
      </c>
      <c r="AQ913" s="38">
        <v>0</v>
      </c>
      <c r="AR913" s="38">
        <v>0</v>
      </c>
      <c r="AS913" s="38">
        <v>0</v>
      </c>
      <c r="AT913" s="38">
        <v>0</v>
      </c>
      <c r="AU913" s="38">
        <v>0</v>
      </c>
      <c r="AV913" s="38">
        <v>0</v>
      </c>
      <c r="AW913" s="38">
        <v>0</v>
      </c>
      <c r="AX913" s="38">
        <v>0</v>
      </c>
      <c r="AY913" s="38">
        <v>0</v>
      </c>
      <c r="AZ913" s="38">
        <v>0</v>
      </c>
      <c r="BA913" s="38">
        <v>0</v>
      </c>
      <c r="BB913" s="38">
        <v>0</v>
      </c>
      <c r="BC913" s="38">
        <v>0</v>
      </c>
      <c r="BD913" s="38">
        <v>0</v>
      </c>
      <c r="BE913" s="38">
        <v>0</v>
      </c>
      <c r="BF913" s="38">
        <v>0</v>
      </c>
      <c r="BG913" s="38">
        <v>0</v>
      </c>
      <c r="BH913" s="38">
        <v>0</v>
      </c>
      <c r="BI913" s="38">
        <v>0</v>
      </c>
      <c r="BJ913" s="38">
        <v>0</v>
      </c>
      <c r="BK913" s="38">
        <v>0</v>
      </c>
      <c r="BL913" s="38">
        <v>0</v>
      </c>
      <c r="BM913" s="38">
        <v>0</v>
      </c>
      <c r="BN913" s="38">
        <v>0</v>
      </c>
      <c r="BO913" s="38">
        <v>0</v>
      </c>
      <c r="BP913" s="38">
        <v>0</v>
      </c>
      <c r="BQ913" s="38">
        <v>0</v>
      </c>
      <c r="BR913" s="38">
        <v>0</v>
      </c>
      <c r="BS913" s="38">
        <v>0</v>
      </c>
      <c r="BT913" s="38">
        <v>0</v>
      </c>
      <c r="BU913" s="38">
        <v>0</v>
      </c>
      <c r="BV913" s="38">
        <v>0</v>
      </c>
      <c r="BW913" s="38">
        <v>0</v>
      </c>
      <c r="BX913" s="38">
        <v>0</v>
      </c>
      <c r="BY913" s="38">
        <v>0</v>
      </c>
      <c r="BZ913" s="38">
        <v>0</v>
      </c>
      <c r="CA913" s="38">
        <v>0</v>
      </c>
      <c r="CB913" s="38">
        <v>0</v>
      </c>
      <c r="CC913" s="38">
        <v>0</v>
      </c>
      <c r="CD913" s="38">
        <v>0</v>
      </c>
      <c r="CE913" s="38">
        <v>0</v>
      </c>
      <c r="CF913" s="38">
        <v>0</v>
      </c>
      <c r="CG913" s="38">
        <v>0</v>
      </c>
      <c r="CH913" s="38">
        <v>0</v>
      </c>
      <c r="CI913" s="38">
        <v>0</v>
      </c>
      <c r="CJ913" s="38">
        <v>0</v>
      </c>
      <c r="CK913" s="38">
        <v>0</v>
      </c>
      <c r="CL913" s="38">
        <v>0</v>
      </c>
      <c r="CM913" s="38">
        <v>0</v>
      </c>
      <c r="CN913" s="38">
        <v>0</v>
      </c>
      <c r="CO913" s="38">
        <v>0</v>
      </c>
      <c r="CP913" s="38">
        <v>0</v>
      </c>
      <c r="CQ913" s="38">
        <v>0</v>
      </c>
      <c r="CR913" s="38">
        <v>0</v>
      </c>
      <c r="CS913" s="38">
        <v>0</v>
      </c>
      <c r="CT913" s="38">
        <v>0</v>
      </c>
      <c r="CU913" s="38">
        <v>0</v>
      </c>
      <c r="CV913" s="38">
        <v>0</v>
      </c>
      <c r="CW913" s="38">
        <v>0</v>
      </c>
      <c r="CX913" s="38">
        <v>0</v>
      </c>
      <c r="CY913" s="38">
        <v>0</v>
      </c>
      <c r="CZ913" s="38">
        <v>0</v>
      </c>
      <c r="DA913" s="38">
        <v>0</v>
      </c>
      <c r="DB913" s="38">
        <v>0</v>
      </c>
      <c r="DC913" s="38">
        <v>0</v>
      </c>
      <c r="DD913" s="38">
        <v>0</v>
      </c>
      <c r="DE913" s="38">
        <v>0</v>
      </c>
      <c r="DF913" s="38">
        <v>0</v>
      </c>
      <c r="DG913" s="38">
        <v>0</v>
      </c>
      <c r="DH913" s="38">
        <v>0</v>
      </c>
      <c r="DI913" s="38">
        <v>0</v>
      </c>
      <c r="DJ913" s="38">
        <v>0</v>
      </c>
      <c r="DK913" s="38">
        <v>0</v>
      </c>
      <c r="DL913" s="38">
        <v>0</v>
      </c>
      <c r="DM913" s="38">
        <v>0</v>
      </c>
      <c r="DN913" s="38">
        <v>0</v>
      </c>
      <c r="DO913" s="38">
        <v>0</v>
      </c>
      <c r="DP913" s="38">
        <v>0</v>
      </c>
      <c r="DQ913" s="38">
        <v>0</v>
      </c>
      <c r="DR913" s="38">
        <v>0</v>
      </c>
      <c r="DS913" s="38">
        <v>0</v>
      </c>
      <c r="DT913" s="38">
        <v>0</v>
      </c>
      <c r="DU913" s="38">
        <v>0</v>
      </c>
      <c r="DV913" s="38">
        <v>0</v>
      </c>
      <c r="DW913" s="38">
        <v>0</v>
      </c>
      <c r="DX913" s="38">
        <v>0</v>
      </c>
      <c r="DY913" s="38">
        <v>0</v>
      </c>
      <c r="DZ913" s="38">
        <v>0</v>
      </c>
      <c r="EA913" s="38">
        <v>0</v>
      </c>
      <c r="EB913" s="38">
        <v>0</v>
      </c>
      <c r="EC913" s="38">
        <v>0</v>
      </c>
      <c r="ED913" s="38">
        <v>0</v>
      </c>
      <c r="EE913" s="38">
        <v>0</v>
      </c>
      <c r="EF913" s="38">
        <v>0</v>
      </c>
      <c r="EG913" s="38">
        <v>0</v>
      </c>
      <c r="EH913" s="38">
        <v>0</v>
      </c>
      <c r="EI913" s="38">
        <v>0</v>
      </c>
      <c r="EJ913" s="38">
        <v>0</v>
      </c>
      <c r="EK913" s="38">
        <v>0</v>
      </c>
      <c r="EL913" s="38">
        <v>0</v>
      </c>
      <c r="EM913" s="38">
        <v>0</v>
      </c>
      <c r="EN913" s="38">
        <v>0</v>
      </c>
      <c r="EO913" s="38">
        <v>0</v>
      </c>
      <c r="EP913" s="38">
        <v>0</v>
      </c>
      <c r="EQ913" s="38">
        <v>0</v>
      </c>
      <c r="ER913" s="38">
        <v>0</v>
      </c>
      <c r="ES913" s="38">
        <v>0</v>
      </c>
      <c r="ET913" s="38">
        <v>0</v>
      </c>
      <c r="EU913" s="38">
        <v>0</v>
      </c>
      <c r="EV913" s="38">
        <v>0</v>
      </c>
      <c r="EW913" s="38">
        <v>0</v>
      </c>
      <c r="EX913" s="38">
        <v>0</v>
      </c>
      <c r="EY913" s="38">
        <v>0</v>
      </c>
      <c r="EZ913" s="38">
        <v>0</v>
      </c>
      <c r="FA913" s="38">
        <v>0</v>
      </c>
      <c r="FB913" s="38">
        <v>0</v>
      </c>
      <c r="FC913" s="38">
        <v>0</v>
      </c>
      <c r="FD913" s="38">
        <v>0</v>
      </c>
      <c r="FE913" s="38">
        <v>0</v>
      </c>
      <c r="FF913" s="38">
        <v>0</v>
      </c>
      <c r="FG913" s="38">
        <v>0</v>
      </c>
      <c r="FH913" s="38">
        <v>0</v>
      </c>
      <c r="FI913" s="38">
        <v>0</v>
      </c>
      <c r="FJ913" s="38">
        <v>0</v>
      </c>
      <c r="FK913" s="38">
        <v>0</v>
      </c>
      <c r="FL913" s="38">
        <v>0</v>
      </c>
      <c r="FM913" s="38">
        <v>0</v>
      </c>
      <c r="FN913" s="38">
        <v>0</v>
      </c>
      <c r="FO913" s="38">
        <v>0</v>
      </c>
      <c r="FP913" s="38">
        <v>0</v>
      </c>
      <c r="FQ913" s="38">
        <v>0</v>
      </c>
      <c r="FR913" s="38">
        <v>0</v>
      </c>
      <c r="FS913" s="38">
        <v>0</v>
      </c>
      <c r="FT913" s="38">
        <v>0</v>
      </c>
      <c r="FU913" s="38">
        <v>0</v>
      </c>
      <c r="FV913" s="38">
        <v>0</v>
      </c>
      <c r="FW913">
        <v>0</v>
      </c>
      <c r="FX913">
        <v>0</v>
      </c>
      <c r="FY913">
        <v>0</v>
      </c>
      <c r="FZ913">
        <v>0</v>
      </c>
      <c r="GA913">
        <v>0</v>
      </c>
      <c r="GB913">
        <v>0</v>
      </c>
    </row>
    <row r="914" spans="1:184" x14ac:dyDescent="0.3">
      <c r="A914" t="s">
        <v>280</v>
      </c>
      <c r="B914" t="s">
        <v>1</v>
      </c>
      <c r="C914" t="s">
        <v>1</v>
      </c>
      <c r="D914" t="s">
        <v>1</v>
      </c>
      <c r="E914" t="s">
        <v>1</v>
      </c>
      <c r="F914" t="s">
        <v>1</v>
      </c>
      <c r="G914" t="s">
        <v>1</v>
      </c>
      <c r="H914" s="40" t="s">
        <v>1</v>
      </c>
      <c r="I914" s="18" t="s">
        <v>223</v>
      </c>
      <c r="J914" s="38" t="s">
        <v>1</v>
      </c>
      <c r="K914" s="18">
        <v>44753</v>
      </c>
      <c r="L914" s="38">
        <v>117</v>
      </c>
      <c r="M914" s="38">
        <v>117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0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0</v>
      </c>
      <c r="CC914" s="38">
        <v>0</v>
      </c>
      <c r="CD914" s="38">
        <v>0</v>
      </c>
      <c r="CE914" s="38">
        <v>0</v>
      </c>
      <c r="CF914" s="38">
        <v>0</v>
      </c>
      <c r="CG914" s="38">
        <v>0</v>
      </c>
      <c r="CH914" s="38">
        <v>0</v>
      </c>
      <c r="CI914" s="38">
        <v>0</v>
      </c>
      <c r="CJ914" s="38">
        <v>0</v>
      </c>
      <c r="CK914" s="38">
        <v>0</v>
      </c>
      <c r="CL914" s="38">
        <v>0</v>
      </c>
      <c r="CM914" s="38">
        <v>0</v>
      </c>
      <c r="CN914" s="38">
        <v>0</v>
      </c>
      <c r="CO914" s="38">
        <v>0</v>
      </c>
      <c r="CP914" s="38">
        <v>0</v>
      </c>
      <c r="CQ914" s="38">
        <v>0</v>
      </c>
      <c r="CR914" s="38">
        <v>0</v>
      </c>
      <c r="CS914" s="38">
        <v>0</v>
      </c>
      <c r="CT914" s="38">
        <v>0</v>
      </c>
      <c r="CU914" s="38">
        <v>0</v>
      </c>
      <c r="CV914" s="38">
        <v>0</v>
      </c>
      <c r="CW914" s="38">
        <v>0</v>
      </c>
      <c r="CX914" s="38">
        <v>0</v>
      </c>
      <c r="CY914" s="38">
        <v>0</v>
      </c>
      <c r="CZ914" s="38">
        <v>0</v>
      </c>
      <c r="DA914" s="38">
        <v>0</v>
      </c>
      <c r="DB914" s="38">
        <v>0</v>
      </c>
      <c r="DC914" s="38">
        <v>0</v>
      </c>
      <c r="DD914" s="38">
        <v>0</v>
      </c>
      <c r="DE914" s="38">
        <v>0</v>
      </c>
      <c r="DF914" s="38">
        <v>0</v>
      </c>
      <c r="DG914" s="38">
        <v>0</v>
      </c>
      <c r="DH914" s="38">
        <v>0</v>
      </c>
      <c r="DI914" s="38">
        <v>0</v>
      </c>
      <c r="DJ914" s="38">
        <v>0</v>
      </c>
      <c r="DK914" s="38">
        <v>0</v>
      </c>
      <c r="DL914" s="38">
        <v>0</v>
      </c>
      <c r="DM914" s="38">
        <v>0</v>
      </c>
      <c r="DN914" s="38">
        <v>0</v>
      </c>
      <c r="DO914" s="38">
        <v>0</v>
      </c>
      <c r="DP914" s="38">
        <v>0</v>
      </c>
      <c r="DQ914" s="38">
        <v>0</v>
      </c>
      <c r="DR914" s="38">
        <v>0</v>
      </c>
      <c r="DS914" s="38">
        <v>0</v>
      </c>
      <c r="DT914" s="38">
        <v>0</v>
      </c>
      <c r="DU914" s="38">
        <v>0</v>
      </c>
      <c r="DV914" s="38">
        <v>0</v>
      </c>
      <c r="DW914" s="38">
        <v>0</v>
      </c>
      <c r="DX914" s="38">
        <v>0</v>
      </c>
      <c r="DY914" s="38">
        <v>0</v>
      </c>
      <c r="DZ914" s="38">
        <v>0</v>
      </c>
      <c r="EA914" s="38">
        <v>0</v>
      </c>
      <c r="EB914" s="38">
        <v>0</v>
      </c>
      <c r="EC914" s="38">
        <v>0</v>
      </c>
      <c r="ED914" s="38">
        <v>0</v>
      </c>
      <c r="EE914" s="38">
        <v>0</v>
      </c>
      <c r="EF914" s="38">
        <v>0</v>
      </c>
      <c r="EG914" s="38">
        <v>0</v>
      </c>
      <c r="EH914" s="38">
        <v>0</v>
      </c>
      <c r="EI914" s="38">
        <v>0</v>
      </c>
      <c r="EJ914" s="38">
        <v>0</v>
      </c>
      <c r="EK914" s="38">
        <v>0</v>
      </c>
      <c r="EL914" s="38">
        <v>0</v>
      </c>
      <c r="EM914" s="38">
        <v>0</v>
      </c>
      <c r="EN914" s="38">
        <v>0</v>
      </c>
      <c r="EO914" s="38">
        <v>0</v>
      </c>
      <c r="EP914" s="38">
        <v>0</v>
      </c>
      <c r="EQ914" s="38">
        <v>0</v>
      </c>
      <c r="ER914" s="38">
        <v>0</v>
      </c>
      <c r="ES914" s="38">
        <v>0</v>
      </c>
      <c r="ET914" s="38">
        <v>0</v>
      </c>
      <c r="EU914" s="38">
        <v>0</v>
      </c>
      <c r="EV914" s="38">
        <v>0</v>
      </c>
      <c r="EW914" s="38">
        <v>0</v>
      </c>
      <c r="EX914" s="38">
        <v>0</v>
      </c>
      <c r="EY914" s="38">
        <v>0</v>
      </c>
      <c r="EZ914" s="38">
        <v>0</v>
      </c>
      <c r="FA914" s="38">
        <v>0</v>
      </c>
      <c r="FB914" s="38">
        <v>0</v>
      </c>
      <c r="FC914" s="38">
        <v>0</v>
      </c>
      <c r="FD914" s="38">
        <v>0</v>
      </c>
      <c r="FE914" s="38">
        <v>0</v>
      </c>
      <c r="FF914" s="38">
        <v>0</v>
      </c>
      <c r="FG914" s="38">
        <v>0</v>
      </c>
      <c r="FH914" s="38">
        <v>0</v>
      </c>
      <c r="FI914" s="38">
        <v>0</v>
      </c>
      <c r="FJ914" s="38">
        <v>0</v>
      </c>
      <c r="FK914" s="38">
        <v>0</v>
      </c>
      <c r="FL914" s="38">
        <v>0</v>
      </c>
      <c r="FM914" s="38">
        <v>0</v>
      </c>
      <c r="FN914" s="38">
        <v>0</v>
      </c>
      <c r="FO914" s="38">
        <v>0</v>
      </c>
      <c r="FP914" s="38">
        <v>0</v>
      </c>
      <c r="FQ914" s="38">
        <v>0</v>
      </c>
      <c r="FR914" s="38">
        <v>0</v>
      </c>
      <c r="FS914" s="38">
        <v>0</v>
      </c>
      <c r="FT914" s="38">
        <v>0</v>
      </c>
      <c r="FU914" s="38">
        <v>0</v>
      </c>
      <c r="FV914" s="38">
        <v>0</v>
      </c>
      <c r="FW914">
        <v>0</v>
      </c>
      <c r="FX914">
        <v>0</v>
      </c>
      <c r="FY914">
        <v>0</v>
      </c>
      <c r="FZ914">
        <v>0</v>
      </c>
      <c r="GA914">
        <v>0</v>
      </c>
      <c r="GB914">
        <v>0</v>
      </c>
    </row>
    <row r="915" spans="1:184" x14ac:dyDescent="0.3">
      <c r="A915" t="s">
        <v>280</v>
      </c>
      <c r="B915" t="s">
        <v>1</v>
      </c>
      <c r="C915" t="s">
        <v>1</v>
      </c>
      <c r="D915" t="s">
        <v>1</v>
      </c>
      <c r="E915" t="s">
        <v>1</v>
      </c>
      <c r="F915" t="s">
        <v>1</v>
      </c>
      <c r="G915" t="s">
        <v>1</v>
      </c>
      <c r="H915" s="40" t="s">
        <v>1</v>
      </c>
      <c r="I915" s="18" t="s">
        <v>223</v>
      </c>
      <c r="J915" s="38" t="s">
        <v>1</v>
      </c>
      <c r="K915" s="18">
        <v>44760</v>
      </c>
      <c r="L915" s="38">
        <v>117</v>
      </c>
      <c r="M915" s="38">
        <v>117</v>
      </c>
      <c r="N915" s="38">
        <v>191.99350000000001</v>
      </c>
      <c r="O915" s="38">
        <v>189.0111</v>
      </c>
      <c r="P915" s="38">
        <v>184.87</v>
      </c>
      <c r="Q915" s="38">
        <v>184.7955</v>
      </c>
      <c r="R915" s="38">
        <v>194.58959999999999</v>
      </c>
      <c r="S915" s="38">
        <v>207.41409999999999</v>
      </c>
      <c r="T915" s="38">
        <v>228.36349999999999</v>
      </c>
      <c r="U915" s="38">
        <v>226.55789999999999</v>
      </c>
      <c r="V915" s="38">
        <v>211.56370000000001</v>
      </c>
      <c r="W915" s="38">
        <v>192.6002</v>
      </c>
      <c r="X915" s="38">
        <v>189.89920000000001</v>
      </c>
      <c r="Y915" s="38">
        <v>188.48390000000001</v>
      </c>
      <c r="Z915" s="38">
        <v>187.55889999999999</v>
      </c>
      <c r="AA915" s="38">
        <v>196.22649999999999</v>
      </c>
      <c r="AB915" s="38">
        <v>199.6371</v>
      </c>
      <c r="AC915" s="38">
        <v>201.05240000000001</v>
      </c>
      <c r="AD915" s="38">
        <v>212.6352</v>
      </c>
      <c r="AE915" s="38">
        <v>225.77869999999999</v>
      </c>
      <c r="AF915" s="38">
        <v>248.50049999999999</v>
      </c>
      <c r="AG915" s="38">
        <v>266.19869999999997</v>
      </c>
      <c r="AH915" s="38">
        <v>266.54329999999999</v>
      </c>
      <c r="AI915" s="38">
        <v>257.41410000000002</v>
      </c>
      <c r="AJ915" s="38">
        <v>249.0121</v>
      </c>
      <c r="AK915" s="38">
        <v>238.84649999999999</v>
      </c>
      <c r="AL915" s="38">
        <v>4.6756919999999997</v>
      </c>
      <c r="AM915" s="38">
        <v>2.5857950000000001</v>
      </c>
      <c r="AN915" s="38">
        <v>-2.041131</v>
      </c>
      <c r="AO915" s="38">
        <v>-2.134233</v>
      </c>
      <c r="AP915" s="38">
        <v>-2.5732810000000002</v>
      </c>
      <c r="AQ915" s="38">
        <v>-9.2753639999999997</v>
      </c>
      <c r="AR915" s="38">
        <v>-5.1262829999999999</v>
      </c>
      <c r="AS915" s="38">
        <v>-9.9853120000000004</v>
      </c>
      <c r="AT915" s="38">
        <v>-2.6043240000000001</v>
      </c>
      <c r="AU915" s="38">
        <v>1.903489</v>
      </c>
      <c r="AV915" s="38">
        <v>-2.1454300000000002</v>
      </c>
      <c r="AW915" s="38">
        <v>-11.344900000000001</v>
      </c>
      <c r="AX915" s="38">
        <v>-6.2977730000000003</v>
      </c>
      <c r="AY915" s="38">
        <v>1.6709080000000001</v>
      </c>
      <c r="AZ915" s="38">
        <v>3.5862590000000001</v>
      </c>
      <c r="BA915" s="38">
        <v>4.3169420000000001</v>
      </c>
      <c r="BB915" s="38">
        <v>3.6749740000000002</v>
      </c>
      <c r="BC915" s="38">
        <v>9.3671410000000002</v>
      </c>
      <c r="BD915" s="38">
        <v>15.77408</v>
      </c>
      <c r="BE915" s="38">
        <v>15.685879999999999</v>
      </c>
      <c r="BF915" s="38">
        <v>10.293329999999999</v>
      </c>
      <c r="BG915" s="38">
        <v>7.1307660000000004</v>
      </c>
      <c r="BH915" s="38">
        <v>-0.69235100000000005</v>
      </c>
      <c r="BI915" s="38">
        <v>-1.3993390000000001</v>
      </c>
      <c r="BJ915" s="38">
        <v>5.6922470000000001</v>
      </c>
      <c r="BK915" s="38">
        <v>3.6261399999999999</v>
      </c>
      <c r="BL915" s="38">
        <v>-0.94715800000000006</v>
      </c>
      <c r="BM915" s="38">
        <v>-1.302969</v>
      </c>
      <c r="BN915" s="38">
        <v>-1.7059310000000001</v>
      </c>
      <c r="BO915" s="38">
        <v>-8.2848330000000008</v>
      </c>
      <c r="BP915" s="38">
        <v>-3.6294759999999999</v>
      </c>
      <c r="BQ915" s="38">
        <v>-8.523066</v>
      </c>
      <c r="BR915" s="38">
        <v>-1.394252</v>
      </c>
      <c r="BS915" s="38">
        <v>3.333126</v>
      </c>
      <c r="BT915" s="38">
        <v>-1.0755250000000001</v>
      </c>
      <c r="BU915" s="38">
        <v>-10.37538</v>
      </c>
      <c r="BV915" s="38">
        <v>-5.4457589999999998</v>
      </c>
      <c r="BW915" s="38">
        <v>2.544565</v>
      </c>
      <c r="BX915" s="38">
        <v>4.7326680000000003</v>
      </c>
      <c r="BY915" s="38">
        <v>5.8188170000000001</v>
      </c>
      <c r="BZ915" s="38">
        <v>5.5113130000000004</v>
      </c>
      <c r="CA915" s="38">
        <v>11.515219999999999</v>
      </c>
      <c r="CB915" s="38">
        <v>18.179040000000001</v>
      </c>
      <c r="CC915" s="38">
        <v>17.99897</v>
      </c>
      <c r="CD915" s="38">
        <v>12.31636</v>
      </c>
      <c r="CE915" s="38">
        <v>9.1528690000000008</v>
      </c>
      <c r="CF915" s="38">
        <v>1.288281</v>
      </c>
      <c r="CG915" s="38">
        <v>0.62456670000000003</v>
      </c>
      <c r="CH915" s="38">
        <v>6.3963089999999996</v>
      </c>
      <c r="CI915" s="38">
        <v>4.346679</v>
      </c>
      <c r="CJ915" s="38">
        <v>-0.18947530000000001</v>
      </c>
      <c r="CK915" s="38">
        <v>-0.72723740000000003</v>
      </c>
      <c r="CL915" s="38">
        <v>-1.1052070000000001</v>
      </c>
      <c r="CM915" s="38">
        <v>-7.5987939999999998</v>
      </c>
      <c r="CN915" s="38">
        <v>-2.5927910000000001</v>
      </c>
      <c r="CO915" s="38">
        <v>-7.5103179999999998</v>
      </c>
      <c r="CP915" s="38">
        <v>-0.55615910000000002</v>
      </c>
      <c r="CQ915" s="38">
        <v>4.3232879999999998</v>
      </c>
      <c r="CR915" s="38">
        <v>-0.33451249999999999</v>
      </c>
      <c r="CS915" s="38">
        <v>-9.7038989999999998</v>
      </c>
      <c r="CT915" s="38">
        <v>-4.8556569999999999</v>
      </c>
      <c r="CU915" s="38">
        <v>3.1496569999999999</v>
      </c>
      <c r="CV915" s="38">
        <v>5.5266669999999998</v>
      </c>
      <c r="CW915" s="38">
        <v>6.8590099999999996</v>
      </c>
      <c r="CX915" s="38">
        <v>6.783156</v>
      </c>
      <c r="CY915" s="38">
        <v>13.002969999999999</v>
      </c>
      <c r="CZ915" s="38">
        <v>19.8447</v>
      </c>
      <c r="DA915" s="38">
        <v>19.601009999999999</v>
      </c>
      <c r="DB915" s="38">
        <v>13.717499999999999</v>
      </c>
      <c r="DC915" s="38">
        <v>10.553369999999999</v>
      </c>
      <c r="DD915" s="38">
        <v>2.6600609999999998</v>
      </c>
      <c r="DE915" s="38">
        <v>2.0263170000000001</v>
      </c>
      <c r="DF915" s="38">
        <v>7.1003720000000001</v>
      </c>
      <c r="DG915" s="38">
        <v>5.0672189999999997</v>
      </c>
      <c r="DH915" s="38">
        <v>0.56820740000000003</v>
      </c>
      <c r="DI915" s="38">
        <v>-0.15150620000000001</v>
      </c>
      <c r="DJ915" s="38">
        <v>-0.50448269999999995</v>
      </c>
      <c r="DK915" s="38">
        <v>-6.9127549999999998</v>
      </c>
      <c r="DL915" s="38">
        <v>-1.5561069999999999</v>
      </c>
      <c r="DM915" s="38">
        <v>-6.4975709999999998</v>
      </c>
      <c r="DN915" s="38">
        <v>0.2819335</v>
      </c>
      <c r="DO915" s="38">
        <v>5.3134499999999996</v>
      </c>
      <c r="DP915" s="38">
        <v>0.40650039999999998</v>
      </c>
      <c r="DQ915" s="38">
        <v>-9.0324139999999993</v>
      </c>
      <c r="DR915" s="38">
        <v>-4.265555</v>
      </c>
      <c r="DS915" s="38">
        <v>3.75475</v>
      </c>
      <c r="DT915" s="38">
        <v>6.3206660000000001</v>
      </c>
      <c r="DU915" s="38">
        <v>7.8992040000000001</v>
      </c>
      <c r="DV915" s="38">
        <v>8.0549979999999994</v>
      </c>
      <c r="DW915" s="38">
        <v>14.490729999999999</v>
      </c>
      <c r="DX915" s="38">
        <v>21.510370000000002</v>
      </c>
      <c r="DY915" s="38">
        <v>21.203040000000001</v>
      </c>
      <c r="DZ915" s="38">
        <v>15.118650000000001</v>
      </c>
      <c r="EA915" s="38">
        <v>11.95388</v>
      </c>
      <c r="EB915" s="38">
        <v>4.031841</v>
      </c>
      <c r="EC915" s="38">
        <v>3.4280680000000001</v>
      </c>
      <c r="ED915" s="38">
        <v>8.1169270000000004</v>
      </c>
      <c r="EE915" s="38">
        <v>6.1075629999999999</v>
      </c>
      <c r="EF915" s="38">
        <v>1.6621809999999999</v>
      </c>
      <c r="EG915" s="38">
        <v>0.67975810000000003</v>
      </c>
      <c r="EH915" s="38">
        <v>0.36286740000000001</v>
      </c>
      <c r="EI915" s="38">
        <v>-5.9222250000000001</v>
      </c>
      <c r="EJ915" s="38">
        <v>-5.9299200000000003E-2</v>
      </c>
      <c r="EK915" s="38">
        <v>-5.0353240000000001</v>
      </c>
      <c r="EL915" s="38">
        <v>1.4920059999999999</v>
      </c>
      <c r="EM915" s="38">
        <v>6.7430870000000001</v>
      </c>
      <c r="EN915" s="38">
        <v>1.476405</v>
      </c>
      <c r="EO915" s="38">
        <v>-8.0628980000000006</v>
      </c>
      <c r="EP915" s="38">
        <v>-3.4135409999999999</v>
      </c>
      <c r="EQ915" s="38">
        <v>4.6284070000000002</v>
      </c>
      <c r="ER915" s="38">
        <v>7.4670750000000004</v>
      </c>
      <c r="ES915" s="38">
        <v>9.401078</v>
      </c>
      <c r="ET915" s="38">
        <v>9.891337</v>
      </c>
      <c r="EU915" s="38">
        <v>16.638809999999999</v>
      </c>
      <c r="EV915" s="38">
        <v>23.915320000000001</v>
      </c>
      <c r="EW915" s="38">
        <v>23.51614</v>
      </c>
      <c r="EX915" s="38">
        <v>17.141680000000001</v>
      </c>
      <c r="EY915" s="38">
        <v>13.97598</v>
      </c>
      <c r="EZ915" s="38">
        <v>6.0124740000000001</v>
      </c>
      <c r="FA915" s="38">
        <v>5.4519729999999997</v>
      </c>
      <c r="FB915" s="38">
        <v>79.411910000000006</v>
      </c>
      <c r="FC915" s="38">
        <v>78.548090000000002</v>
      </c>
      <c r="FD915" s="38">
        <v>77.346369999999993</v>
      </c>
      <c r="FE915" s="38">
        <v>75.822190000000006</v>
      </c>
      <c r="FF915" s="38">
        <v>74.697199999999995</v>
      </c>
      <c r="FG915" s="38">
        <v>73.765320000000003</v>
      </c>
      <c r="FH915" s="38">
        <v>74.065160000000006</v>
      </c>
      <c r="FI915" s="38">
        <v>75.943340000000006</v>
      </c>
      <c r="FJ915" s="38">
        <v>78.96069</v>
      </c>
      <c r="FK915" s="38">
        <v>82.13758</v>
      </c>
      <c r="FL915" s="38">
        <v>86.170590000000004</v>
      </c>
      <c r="FM915" s="38">
        <v>90.842489999999998</v>
      </c>
      <c r="FN915" s="38">
        <v>91.285420000000002</v>
      </c>
      <c r="FO915" s="38">
        <v>93.568619999999996</v>
      </c>
      <c r="FP915" s="38">
        <v>96.072450000000003</v>
      </c>
      <c r="FQ915" s="38">
        <v>97.425989999999999</v>
      </c>
      <c r="FR915" s="38">
        <v>97.672269999999997</v>
      </c>
      <c r="FS915" s="38">
        <v>96.543549999999996</v>
      </c>
      <c r="FT915" s="38">
        <v>94.710769999999997</v>
      </c>
      <c r="FU915" s="38">
        <v>91.586870000000005</v>
      </c>
      <c r="FV915" s="38">
        <v>87.994259999999997</v>
      </c>
      <c r="FW915">
        <v>85.623069999999998</v>
      </c>
      <c r="FX915">
        <v>82.999200000000002</v>
      </c>
      <c r="FY915">
        <v>80.019099999999995</v>
      </c>
      <c r="FZ915">
        <v>2.173092</v>
      </c>
      <c r="GA915">
        <v>15.86434</v>
      </c>
      <c r="GB915">
        <v>1</v>
      </c>
    </row>
    <row r="916" spans="1:184" x14ac:dyDescent="0.3">
      <c r="A916" t="s">
        <v>280</v>
      </c>
      <c r="B916" t="s">
        <v>1</v>
      </c>
      <c r="C916" t="s">
        <v>1</v>
      </c>
      <c r="D916" t="s">
        <v>1</v>
      </c>
      <c r="E916" t="s">
        <v>1</v>
      </c>
      <c r="F916" t="s">
        <v>1</v>
      </c>
      <c r="G916" t="s">
        <v>1</v>
      </c>
      <c r="H916" s="40" t="s">
        <v>1</v>
      </c>
      <c r="I916" s="18" t="s">
        <v>223</v>
      </c>
      <c r="J916" s="38" t="s">
        <v>1</v>
      </c>
      <c r="K916" s="18">
        <v>44763</v>
      </c>
      <c r="L916" s="38">
        <v>116</v>
      </c>
      <c r="M916" s="38">
        <v>116</v>
      </c>
      <c r="N916" s="38">
        <v>215.95930000000001</v>
      </c>
      <c r="O916" s="38">
        <v>210.1429</v>
      </c>
      <c r="P916" s="38">
        <v>203.47790000000001</v>
      </c>
      <c r="Q916" s="38">
        <v>201.9545</v>
      </c>
      <c r="R916" s="38">
        <v>208.5412</v>
      </c>
      <c r="S916" s="38">
        <v>217.62739999999999</v>
      </c>
      <c r="T916" s="38">
        <v>227.10830000000001</v>
      </c>
      <c r="U916" s="38">
        <v>213.2645</v>
      </c>
      <c r="V916" s="38">
        <v>190.68770000000001</v>
      </c>
      <c r="W916" s="38">
        <v>169.34379999999999</v>
      </c>
      <c r="X916" s="38">
        <v>161.05160000000001</v>
      </c>
      <c r="Y916" s="38">
        <v>156.71770000000001</v>
      </c>
      <c r="Z916" s="38">
        <v>153.93709999999999</v>
      </c>
      <c r="AA916" s="38">
        <v>161.28880000000001</v>
      </c>
      <c r="AB916" s="38">
        <v>165.9101</v>
      </c>
      <c r="AC916" s="38">
        <v>172.07220000000001</v>
      </c>
      <c r="AD916" s="38">
        <v>186.0204</v>
      </c>
      <c r="AE916" s="38">
        <v>202.62119999999999</v>
      </c>
      <c r="AF916" s="38">
        <v>228.1524</v>
      </c>
      <c r="AG916" s="38">
        <v>247.9128</v>
      </c>
      <c r="AH916" s="38">
        <v>248.3287</v>
      </c>
      <c r="AI916" s="38">
        <v>239.56649999999999</v>
      </c>
      <c r="AJ916" s="38">
        <v>231.0393</v>
      </c>
      <c r="AK916" s="38">
        <v>221.08799999999999</v>
      </c>
      <c r="AL916" s="38">
        <v>-3.4040810000000001</v>
      </c>
      <c r="AM916" s="38">
        <v>-1.003897</v>
      </c>
      <c r="AN916" s="38">
        <v>-1.5088919999999999</v>
      </c>
      <c r="AO916" s="38">
        <v>-2.8638430000000001</v>
      </c>
      <c r="AP916" s="38">
        <v>-1.150223</v>
      </c>
      <c r="AQ916" s="38">
        <v>-6.3641629999999996</v>
      </c>
      <c r="AR916" s="38">
        <v>-1.7229760000000001</v>
      </c>
      <c r="AS916" s="38">
        <v>0.5008032</v>
      </c>
      <c r="AT916" s="38">
        <v>-1.9091959999999999</v>
      </c>
      <c r="AU916" s="38">
        <v>-1.152952</v>
      </c>
      <c r="AV916" s="38">
        <v>-0.1232149</v>
      </c>
      <c r="AW916" s="38">
        <v>-2.8481589999999999</v>
      </c>
      <c r="AX916" s="38">
        <v>-2.5465689999999999</v>
      </c>
      <c r="AY916" s="38">
        <v>-3.856385</v>
      </c>
      <c r="AZ916" s="38">
        <v>0.2412707</v>
      </c>
      <c r="BA916" s="38">
        <v>2.8539319999999999</v>
      </c>
      <c r="BB916" s="38">
        <v>5.6215859999999997</v>
      </c>
      <c r="BC916" s="38">
        <v>10.10882</v>
      </c>
      <c r="BD916" s="38">
        <v>12.25128</v>
      </c>
      <c r="BE916" s="38">
        <v>2.8119320000000001</v>
      </c>
      <c r="BF916" s="38">
        <v>-0.36616979999999999</v>
      </c>
      <c r="BG916" s="38">
        <v>-1.347755</v>
      </c>
      <c r="BH916" s="38">
        <v>1.826273</v>
      </c>
      <c r="BI916" s="38">
        <v>-1.07907</v>
      </c>
      <c r="BJ916" s="38">
        <v>-2.542557</v>
      </c>
      <c r="BK916" s="38">
        <v>-0.16338829999999999</v>
      </c>
      <c r="BL916" s="38">
        <v>-0.7649783</v>
      </c>
      <c r="BM916" s="38">
        <v>-2.1979899999999999</v>
      </c>
      <c r="BN916" s="38">
        <v>-0.49078040000000001</v>
      </c>
      <c r="BO916" s="38">
        <v>-5.6404310000000004</v>
      </c>
      <c r="BP916" s="38">
        <v>-0.85902239999999996</v>
      </c>
      <c r="BQ916" s="38">
        <v>1.477633</v>
      </c>
      <c r="BR916" s="38">
        <v>-0.96392449999999996</v>
      </c>
      <c r="BS916" s="38">
        <v>-0.1431172</v>
      </c>
      <c r="BT916" s="38">
        <v>0.6265423</v>
      </c>
      <c r="BU916" s="38">
        <v>-2.2138089999999999</v>
      </c>
      <c r="BV916" s="38">
        <v>-1.983894</v>
      </c>
      <c r="BW916" s="38">
        <v>-3.2640180000000001</v>
      </c>
      <c r="BX916" s="38">
        <v>0.93844760000000005</v>
      </c>
      <c r="BY916" s="38">
        <v>3.8207800000000001</v>
      </c>
      <c r="BZ916" s="38">
        <v>6.8995170000000003</v>
      </c>
      <c r="CA916" s="38">
        <v>11.5861</v>
      </c>
      <c r="CB916" s="38">
        <v>14.080349999999999</v>
      </c>
      <c r="CC916" s="38">
        <v>4.4826940000000004</v>
      </c>
      <c r="CD916" s="38">
        <v>1.110044</v>
      </c>
      <c r="CE916" s="38">
        <v>2.3071000000000001E-2</v>
      </c>
      <c r="CF916" s="38">
        <v>3.2057440000000001</v>
      </c>
      <c r="CG916" s="38">
        <v>0.28962569999999999</v>
      </c>
      <c r="CH916" s="38">
        <v>-1.9458690000000001</v>
      </c>
      <c r="CI916" s="38">
        <v>0.4187457</v>
      </c>
      <c r="CJ916" s="38">
        <v>-0.2497463</v>
      </c>
      <c r="CK916" s="38">
        <v>-1.736823</v>
      </c>
      <c r="CL916" s="38">
        <v>-3.4052600000000002E-2</v>
      </c>
      <c r="CM916" s="38">
        <v>-5.139176</v>
      </c>
      <c r="CN916" s="38">
        <v>-0.26065100000000002</v>
      </c>
      <c r="CO916" s="38">
        <v>2.154182</v>
      </c>
      <c r="CP916" s="38">
        <v>-0.30923240000000002</v>
      </c>
      <c r="CQ916" s="38">
        <v>0.5562916</v>
      </c>
      <c r="CR916" s="38">
        <v>1.1458219999999999</v>
      </c>
      <c r="CS916" s="38">
        <v>-1.7744599999999999</v>
      </c>
      <c r="CT916" s="38">
        <v>-1.5941879999999999</v>
      </c>
      <c r="CU916" s="38">
        <v>-2.8537469999999998</v>
      </c>
      <c r="CV916" s="38">
        <v>1.4213100000000001</v>
      </c>
      <c r="CW916" s="38">
        <v>4.4904149999999996</v>
      </c>
      <c r="CX916" s="38">
        <v>7.7846070000000003</v>
      </c>
      <c r="CY916" s="38">
        <v>12.60927</v>
      </c>
      <c r="CZ916" s="38">
        <v>15.347160000000001</v>
      </c>
      <c r="DA916" s="38">
        <v>5.6398580000000003</v>
      </c>
      <c r="DB916" s="38">
        <v>2.1324649999999998</v>
      </c>
      <c r="DC916" s="38">
        <v>0.9725009</v>
      </c>
      <c r="DD916" s="38">
        <v>4.1611609999999999</v>
      </c>
      <c r="DE916" s="38">
        <v>1.2375799999999999</v>
      </c>
      <c r="DF916" s="38">
        <v>-1.34918</v>
      </c>
      <c r="DG916" s="38">
        <v>1.00088</v>
      </c>
      <c r="DH916" s="38">
        <v>0.2654859</v>
      </c>
      <c r="DI916" s="38">
        <v>-1.275655</v>
      </c>
      <c r="DJ916" s="38">
        <v>0.42267519999999997</v>
      </c>
      <c r="DK916" s="38">
        <v>-4.6379219999999997</v>
      </c>
      <c r="DL916" s="38">
        <v>0.33772039999999998</v>
      </c>
      <c r="DM916" s="38">
        <v>2.8307310000000001</v>
      </c>
      <c r="DN916" s="38">
        <v>0.34545979999999998</v>
      </c>
      <c r="DO916" s="38">
        <v>1.2557</v>
      </c>
      <c r="DP916" s="38">
        <v>1.6651020000000001</v>
      </c>
      <c r="DQ916" s="38">
        <v>-1.3351109999999999</v>
      </c>
      <c r="DR916" s="38">
        <v>-1.2044809999999999</v>
      </c>
      <c r="DS916" s="38">
        <v>-2.443476</v>
      </c>
      <c r="DT916" s="38">
        <v>1.9041729999999999</v>
      </c>
      <c r="DU916" s="38">
        <v>5.1600510000000002</v>
      </c>
      <c r="DV916" s="38">
        <v>8.6696989999999996</v>
      </c>
      <c r="DW916" s="38">
        <v>13.632429999999999</v>
      </c>
      <c r="DX916" s="38">
        <v>16.613969999999998</v>
      </c>
      <c r="DY916" s="38">
        <v>6.7970230000000003</v>
      </c>
      <c r="DZ916" s="38">
        <v>3.1548859999999999</v>
      </c>
      <c r="EA916" s="38">
        <v>1.9219310000000001</v>
      </c>
      <c r="EB916" s="38">
        <v>5.1165779999999996</v>
      </c>
      <c r="EC916" s="38">
        <v>2.1855340000000001</v>
      </c>
      <c r="ED916" s="38">
        <v>-0.48765629999999999</v>
      </c>
      <c r="EE916" s="38">
        <v>1.8413889999999999</v>
      </c>
      <c r="EF916" s="38">
        <v>1.0093989999999999</v>
      </c>
      <c r="EG916" s="38">
        <v>-0.60980219999999996</v>
      </c>
      <c r="EH916" s="38">
        <v>1.0821179999999999</v>
      </c>
      <c r="EI916" s="38">
        <v>-3.9141900000000001</v>
      </c>
      <c r="EJ916" s="38">
        <v>1.2016739999999999</v>
      </c>
      <c r="EK916" s="38">
        <v>3.8075600000000001</v>
      </c>
      <c r="EL916" s="38">
        <v>1.2907310000000001</v>
      </c>
      <c r="EM916" s="38">
        <v>2.265536</v>
      </c>
      <c r="EN916" s="38">
        <v>2.4148589999999999</v>
      </c>
      <c r="EO916" s="38">
        <v>-0.70076170000000004</v>
      </c>
      <c r="EP916" s="38">
        <v>-0.64180669999999995</v>
      </c>
      <c r="EQ916" s="38">
        <v>-1.8511089999999999</v>
      </c>
      <c r="ER916" s="38">
        <v>2.6013500000000001</v>
      </c>
      <c r="ES916" s="38">
        <v>6.1268979999999997</v>
      </c>
      <c r="ET916" s="38">
        <v>9.9476289999999992</v>
      </c>
      <c r="EU916" s="38">
        <v>15.109719999999999</v>
      </c>
      <c r="EV916" s="38">
        <v>18.44304</v>
      </c>
      <c r="EW916" s="38">
        <v>8.467784</v>
      </c>
      <c r="EX916" s="38">
        <v>4.6311</v>
      </c>
      <c r="EY916" s="38">
        <v>3.2927569999999999</v>
      </c>
      <c r="EZ916" s="38">
        <v>6.4960490000000002</v>
      </c>
      <c r="FA916" s="38">
        <v>3.5542289999999999</v>
      </c>
      <c r="FB916" s="38">
        <v>75.343419999999995</v>
      </c>
      <c r="FC916" s="38">
        <v>73.452190000000002</v>
      </c>
      <c r="FD916" s="38">
        <v>71.867840000000001</v>
      </c>
      <c r="FE916" s="38">
        <v>70.582719999999995</v>
      </c>
      <c r="FF916" s="38">
        <v>69.373570000000001</v>
      </c>
      <c r="FG916" s="38">
        <v>67.956429999999997</v>
      </c>
      <c r="FH916" s="38">
        <v>67.721249999999998</v>
      </c>
      <c r="FI916" s="38">
        <v>69.928799999999995</v>
      </c>
      <c r="FJ916" s="38">
        <v>73.022210000000001</v>
      </c>
      <c r="FK916" s="38">
        <v>77.156970000000001</v>
      </c>
      <c r="FL916" s="38">
        <v>81.957120000000003</v>
      </c>
      <c r="FM916" s="38">
        <v>86.095439999999996</v>
      </c>
      <c r="FN916" s="38">
        <v>89.166839999999993</v>
      </c>
      <c r="FO916" s="38">
        <v>92.0274</v>
      </c>
      <c r="FP916" s="38">
        <v>94.435659999999999</v>
      </c>
      <c r="FQ916" s="38">
        <v>95.914100000000005</v>
      </c>
      <c r="FR916" s="38">
        <v>96.757109999999997</v>
      </c>
      <c r="FS916" s="38">
        <v>96.139049999999997</v>
      </c>
      <c r="FT916" s="38">
        <v>94.005179999999996</v>
      </c>
      <c r="FU916" s="38">
        <v>91.288110000000003</v>
      </c>
      <c r="FV916" s="38">
        <v>87.05659</v>
      </c>
      <c r="FW916">
        <v>83.204170000000005</v>
      </c>
      <c r="FX916">
        <v>80.431700000000006</v>
      </c>
      <c r="FY916">
        <v>77.231800000000007</v>
      </c>
      <c r="FZ916">
        <v>1.6430940000000001</v>
      </c>
      <c r="GA916">
        <v>11.62739</v>
      </c>
      <c r="GB916">
        <v>1</v>
      </c>
    </row>
    <row r="917" spans="1:184" x14ac:dyDescent="0.3">
      <c r="A917" t="s">
        <v>280</v>
      </c>
      <c r="B917" t="s">
        <v>1</v>
      </c>
      <c r="C917" t="s">
        <v>1</v>
      </c>
      <c r="D917" t="s">
        <v>1</v>
      </c>
      <c r="E917" t="s">
        <v>1</v>
      </c>
      <c r="F917" t="s">
        <v>1</v>
      </c>
      <c r="G917" t="s">
        <v>1</v>
      </c>
      <c r="H917" s="40" t="s">
        <v>1</v>
      </c>
      <c r="I917" s="18" t="s">
        <v>223</v>
      </c>
      <c r="J917" s="38" t="s">
        <v>1</v>
      </c>
      <c r="K917" s="18">
        <v>44789</v>
      </c>
      <c r="L917" s="38">
        <v>117</v>
      </c>
      <c r="M917" s="38">
        <v>117</v>
      </c>
      <c r="N917" s="38">
        <v>258.1481</v>
      </c>
      <c r="O917" s="38">
        <v>253.7295</v>
      </c>
      <c r="P917" s="38">
        <v>247.04580000000001</v>
      </c>
      <c r="Q917" s="38">
        <v>245.30199999999999</v>
      </c>
      <c r="R917" s="38">
        <v>252.45529999999999</v>
      </c>
      <c r="S917" s="38">
        <v>264.12209999999999</v>
      </c>
      <c r="T917" s="38">
        <v>274.52370000000002</v>
      </c>
      <c r="U917" s="38">
        <v>261.38709999999998</v>
      </c>
      <c r="V917" s="38">
        <v>239.6987</v>
      </c>
      <c r="W917" s="38">
        <v>219.54949999999999</v>
      </c>
      <c r="X917" s="38">
        <v>212.32390000000001</v>
      </c>
      <c r="Y917" s="38">
        <v>208.33860000000001</v>
      </c>
      <c r="Z917" s="38">
        <v>205.0873</v>
      </c>
      <c r="AA917" s="38">
        <v>212.52520000000001</v>
      </c>
      <c r="AB917" s="38">
        <v>216.4118</v>
      </c>
      <c r="AC917" s="38">
        <v>220.53909999999999</v>
      </c>
      <c r="AD917" s="38">
        <v>233.29920000000001</v>
      </c>
      <c r="AE917" s="38">
        <v>248.5035</v>
      </c>
      <c r="AF917" s="38">
        <v>273.37819999999999</v>
      </c>
      <c r="AG917" s="38">
        <v>291.80829999999997</v>
      </c>
      <c r="AH917" s="38">
        <v>291.41750000000002</v>
      </c>
      <c r="AI917" s="38">
        <v>282.9889</v>
      </c>
      <c r="AJ917" s="38">
        <v>275.40129999999999</v>
      </c>
      <c r="AK917" s="38">
        <v>265.15550000000002</v>
      </c>
      <c r="AL917" s="38">
        <v>-4.3088160000000002</v>
      </c>
      <c r="AM917" s="38">
        <v>-6.1106610000000003</v>
      </c>
      <c r="AN917" s="38">
        <v>-0.82665010000000005</v>
      </c>
      <c r="AO917" s="38">
        <v>2.396185</v>
      </c>
      <c r="AP917" s="38">
        <v>-3.5028739999999998</v>
      </c>
      <c r="AQ917" s="38">
        <v>-3.6003829999999999</v>
      </c>
      <c r="AR917" s="38">
        <v>-2.5582729999999998</v>
      </c>
      <c r="AS917" s="38">
        <v>0.17058029999999999</v>
      </c>
      <c r="AT917" s="38">
        <v>1.41927</v>
      </c>
      <c r="AU917" s="38">
        <v>2.306905</v>
      </c>
      <c r="AV917" s="38">
        <v>5.7207970000000001</v>
      </c>
      <c r="AW917" s="38">
        <v>0.74644089999999996</v>
      </c>
      <c r="AX917" s="38">
        <v>0.89802280000000001</v>
      </c>
      <c r="AY917" s="38">
        <v>-0.68929119999999999</v>
      </c>
      <c r="AZ917" s="38">
        <v>-10.16844</v>
      </c>
      <c r="BA917" s="38">
        <v>-6.0358539999999996</v>
      </c>
      <c r="BB917" s="38">
        <v>-4.5234069999999997</v>
      </c>
      <c r="BC917" s="38">
        <v>-5.2845750000000002</v>
      </c>
      <c r="BD917" s="38">
        <v>-13.3895</v>
      </c>
      <c r="BE917" s="38">
        <v>-16.744779999999999</v>
      </c>
      <c r="BF917" s="38">
        <v>-14.38198</v>
      </c>
      <c r="BG917" s="38">
        <v>-9.0207099999999993</v>
      </c>
      <c r="BH917" s="38">
        <v>-6.664504</v>
      </c>
      <c r="BI917" s="38">
        <v>-4.0119429999999996</v>
      </c>
      <c r="BJ917" s="38">
        <v>-3.4215200000000001</v>
      </c>
      <c r="BK917" s="38">
        <v>-5.1918620000000004</v>
      </c>
      <c r="BL917" s="38">
        <v>-4.1251299999999998E-2</v>
      </c>
      <c r="BM917" s="38">
        <v>3.1597900000000001</v>
      </c>
      <c r="BN917" s="38">
        <v>-2.8132809999999999</v>
      </c>
      <c r="BO917" s="38">
        <v>-2.8846720000000001</v>
      </c>
      <c r="BP917" s="38">
        <v>-1.6894690000000001</v>
      </c>
      <c r="BQ917" s="38">
        <v>1.3109249999999999</v>
      </c>
      <c r="BR917" s="38">
        <v>2.4475859999999998</v>
      </c>
      <c r="BS917" s="38">
        <v>3.3834360000000001</v>
      </c>
      <c r="BT917" s="38">
        <v>6.564775</v>
      </c>
      <c r="BU917" s="38">
        <v>1.4672540000000001</v>
      </c>
      <c r="BV917" s="38">
        <v>1.572214</v>
      </c>
      <c r="BW917" s="38">
        <v>1.1218000000000001E-2</v>
      </c>
      <c r="BX917" s="38">
        <v>-9.3393239999999995</v>
      </c>
      <c r="BY917" s="38">
        <v>-4.9454659999999997</v>
      </c>
      <c r="BZ917" s="38">
        <v>-3.1851929999999999</v>
      </c>
      <c r="CA917" s="38">
        <v>-3.769269</v>
      </c>
      <c r="CB917" s="38">
        <v>-11.45321</v>
      </c>
      <c r="CC917" s="38">
        <v>-14.9575</v>
      </c>
      <c r="CD917" s="38">
        <v>-12.806229999999999</v>
      </c>
      <c r="CE917" s="38">
        <v>-7.4792110000000003</v>
      </c>
      <c r="CF917" s="38">
        <v>-5.1712730000000002</v>
      </c>
      <c r="CG917" s="38">
        <v>-2.4586389999999998</v>
      </c>
      <c r="CH917" s="38">
        <v>-2.8069820000000001</v>
      </c>
      <c r="CI917" s="38">
        <v>-4.5555050000000001</v>
      </c>
      <c r="CJ917" s="38">
        <v>0.50271350000000004</v>
      </c>
      <c r="CK917" s="38">
        <v>3.6886610000000002</v>
      </c>
      <c r="CL917" s="38">
        <v>-2.3356699999999999</v>
      </c>
      <c r="CM917" s="38">
        <v>-2.388973</v>
      </c>
      <c r="CN917" s="38">
        <v>-1.0877380000000001</v>
      </c>
      <c r="CO917" s="38">
        <v>2.100724</v>
      </c>
      <c r="CP917" s="38">
        <v>3.1597949999999999</v>
      </c>
      <c r="CQ917" s="38">
        <v>4.1290389999999997</v>
      </c>
      <c r="CR917" s="38">
        <v>7.149311</v>
      </c>
      <c r="CS917" s="38">
        <v>1.966486</v>
      </c>
      <c r="CT917" s="38">
        <v>2.039158</v>
      </c>
      <c r="CU917" s="38">
        <v>0.49638850000000001</v>
      </c>
      <c r="CV917" s="38">
        <v>-8.7650830000000006</v>
      </c>
      <c r="CW917" s="38">
        <v>-4.1902670000000004</v>
      </c>
      <c r="CX917" s="38">
        <v>-2.2583500000000001</v>
      </c>
      <c r="CY917" s="38">
        <v>-2.7197719999999999</v>
      </c>
      <c r="CZ917" s="38">
        <v>-10.11215</v>
      </c>
      <c r="DA917" s="38">
        <v>-13.71964</v>
      </c>
      <c r="DB917" s="38">
        <v>-11.714880000000001</v>
      </c>
      <c r="DC917" s="38">
        <v>-6.4115739999999999</v>
      </c>
      <c r="DD917" s="38">
        <v>-4.1370659999999999</v>
      </c>
      <c r="DE917" s="38">
        <v>-1.382825</v>
      </c>
      <c r="DF917" s="38">
        <v>-2.1924429999999999</v>
      </c>
      <c r="DG917" s="38">
        <v>-3.9191470000000002</v>
      </c>
      <c r="DH917" s="38">
        <v>1.046678</v>
      </c>
      <c r="DI917" s="38">
        <v>4.2175320000000003</v>
      </c>
      <c r="DJ917" s="38">
        <v>-1.85806</v>
      </c>
      <c r="DK917" s="38">
        <v>-1.893273</v>
      </c>
      <c r="DL917" s="38">
        <v>-0.48600660000000001</v>
      </c>
      <c r="DM917" s="38">
        <v>2.890523</v>
      </c>
      <c r="DN917" s="38">
        <v>3.872004</v>
      </c>
      <c r="DO917" s="38">
        <v>4.8746409999999996</v>
      </c>
      <c r="DP917" s="38">
        <v>7.7338469999999999</v>
      </c>
      <c r="DQ917" s="38">
        <v>2.465719</v>
      </c>
      <c r="DR917" s="38">
        <v>2.5061010000000001</v>
      </c>
      <c r="DS917" s="38">
        <v>0.98155899999999996</v>
      </c>
      <c r="DT917" s="38">
        <v>-8.1908429999999992</v>
      </c>
      <c r="DU917" s="38">
        <v>-3.4350670000000001</v>
      </c>
      <c r="DV917" s="38">
        <v>-1.3315060000000001</v>
      </c>
      <c r="DW917" s="38">
        <v>-1.6702760000000001</v>
      </c>
      <c r="DX917" s="38">
        <v>-8.7710830000000009</v>
      </c>
      <c r="DY917" s="38">
        <v>-12.481780000000001</v>
      </c>
      <c r="DZ917" s="38">
        <v>-10.623530000000001</v>
      </c>
      <c r="EA917" s="38">
        <v>-5.3439370000000004</v>
      </c>
      <c r="EB917" s="38">
        <v>-3.102859</v>
      </c>
      <c r="EC917" s="38">
        <v>-0.30701060000000002</v>
      </c>
      <c r="ED917" s="38">
        <v>-1.3051470000000001</v>
      </c>
      <c r="EE917" s="38">
        <v>-3.0003489999999999</v>
      </c>
      <c r="EF917" s="38">
        <v>1.832077</v>
      </c>
      <c r="EG917" s="38">
        <v>4.9811370000000004</v>
      </c>
      <c r="EH917" s="38">
        <v>-1.1684669999999999</v>
      </c>
      <c r="EI917" s="38">
        <v>-1.177562</v>
      </c>
      <c r="EJ917" s="38">
        <v>0.38279760000000002</v>
      </c>
      <c r="EK917" s="38">
        <v>4.0308679999999999</v>
      </c>
      <c r="EL917" s="38">
        <v>4.9003209999999999</v>
      </c>
      <c r="EM917" s="38">
        <v>5.9511719999999997</v>
      </c>
      <c r="EN917" s="38">
        <v>8.5778250000000007</v>
      </c>
      <c r="EO917" s="38">
        <v>3.1865320000000001</v>
      </c>
      <c r="EP917" s="38">
        <v>3.1802920000000001</v>
      </c>
      <c r="EQ917" s="38">
        <v>1.6820679999999999</v>
      </c>
      <c r="ER917" s="38">
        <v>-7.3617309999999998</v>
      </c>
      <c r="ES917" s="38">
        <v>-2.3446790000000002</v>
      </c>
      <c r="ET917" s="38">
        <v>6.7083000000000004E-3</v>
      </c>
      <c r="EU917" s="38">
        <v>-0.1549701</v>
      </c>
      <c r="EV917" s="38">
        <v>-6.834797</v>
      </c>
      <c r="EW917" s="38">
        <v>-10.6945</v>
      </c>
      <c r="EX917" s="38">
        <v>-9.0477889999999999</v>
      </c>
      <c r="EY917" s="38">
        <v>-3.802438</v>
      </c>
      <c r="EZ917" s="38">
        <v>-1.609629</v>
      </c>
      <c r="FA917" s="38">
        <v>1.246294</v>
      </c>
      <c r="FB917" s="38">
        <v>78.574280000000002</v>
      </c>
      <c r="FC917" s="38">
        <v>77.113299999999995</v>
      </c>
      <c r="FD917" s="38">
        <v>75.387559999999993</v>
      </c>
      <c r="FE917" s="38">
        <v>73.707160000000002</v>
      </c>
      <c r="FF917" s="38">
        <v>71.664019999999994</v>
      </c>
      <c r="FG917" s="38">
        <v>70.654989999999998</v>
      </c>
      <c r="FH917" s="38">
        <v>69.936580000000006</v>
      </c>
      <c r="FI917" s="38">
        <v>71.750529999999998</v>
      </c>
      <c r="FJ917" s="38">
        <v>76.077610000000007</v>
      </c>
      <c r="FK917" s="38">
        <v>81.37473</v>
      </c>
      <c r="FL917" s="38">
        <v>85.823909999999998</v>
      </c>
      <c r="FM917" s="38">
        <v>90.150559999999999</v>
      </c>
      <c r="FN917" s="38">
        <v>94.340779999999995</v>
      </c>
      <c r="FO917" s="38">
        <v>98.029709999999994</v>
      </c>
      <c r="FP917" s="38">
        <v>100.87860000000001</v>
      </c>
      <c r="FQ917" s="38">
        <v>102.3237</v>
      </c>
      <c r="FR917" s="38">
        <v>102.6156</v>
      </c>
      <c r="FS917" s="38">
        <v>102.0338</v>
      </c>
      <c r="FT917" s="38">
        <v>101.0129</v>
      </c>
      <c r="FU917" s="38">
        <v>98.451629999999994</v>
      </c>
      <c r="FV917" s="38">
        <v>94.274439999999998</v>
      </c>
      <c r="FW917">
        <v>90.895809999999997</v>
      </c>
      <c r="FX917">
        <v>87.649360000000001</v>
      </c>
      <c r="FY917">
        <v>85.244600000000005</v>
      </c>
      <c r="FZ917">
        <v>2.2419880000000001</v>
      </c>
      <c r="GA917">
        <v>12.32532</v>
      </c>
      <c r="GB917">
        <v>1</v>
      </c>
    </row>
    <row r="918" spans="1:184" x14ac:dyDescent="0.3">
      <c r="A918" t="s">
        <v>280</v>
      </c>
      <c r="B918" t="s">
        <v>1</v>
      </c>
      <c r="C918" t="s">
        <v>1</v>
      </c>
      <c r="D918" t="s">
        <v>1</v>
      </c>
      <c r="E918" t="s">
        <v>1</v>
      </c>
      <c r="F918" t="s">
        <v>1</v>
      </c>
      <c r="G918" t="s">
        <v>1</v>
      </c>
      <c r="H918" s="40" t="s">
        <v>1</v>
      </c>
      <c r="I918" s="18" t="s">
        <v>223</v>
      </c>
      <c r="J918" s="38" t="s">
        <v>1</v>
      </c>
      <c r="K918" s="18">
        <v>44790</v>
      </c>
      <c r="L918" s="38">
        <v>117</v>
      </c>
      <c r="M918" s="38">
        <v>117</v>
      </c>
      <c r="N918" s="38">
        <v>262.79500000000002</v>
      </c>
      <c r="O918" s="38">
        <v>257.40089999999998</v>
      </c>
      <c r="P918" s="38">
        <v>251.42789999999999</v>
      </c>
      <c r="Q918" s="38">
        <v>250.39019999999999</v>
      </c>
      <c r="R918" s="38">
        <v>258.1275</v>
      </c>
      <c r="S918" s="38">
        <v>269.95139999999998</v>
      </c>
      <c r="T918" s="38">
        <v>286.06119999999999</v>
      </c>
      <c r="U918" s="38">
        <v>278.91989999999998</v>
      </c>
      <c r="V918" s="38">
        <v>258.48090000000002</v>
      </c>
      <c r="W918" s="38">
        <v>239.89169999999999</v>
      </c>
      <c r="X918" s="38">
        <v>238.4237</v>
      </c>
      <c r="Y918" s="38">
        <v>237.80420000000001</v>
      </c>
      <c r="Z918" s="38">
        <v>235.09729999999999</v>
      </c>
      <c r="AA918" s="38">
        <v>240.60749999999999</v>
      </c>
      <c r="AB918" s="38">
        <v>240.4537</v>
      </c>
      <c r="AC918" s="38">
        <v>237.73859999999999</v>
      </c>
      <c r="AD918" s="38">
        <v>245.97800000000001</v>
      </c>
      <c r="AE918" s="38">
        <v>259.51400000000001</v>
      </c>
      <c r="AF918" s="38">
        <v>286.01459999999997</v>
      </c>
      <c r="AG918" s="38">
        <v>304.93340000000001</v>
      </c>
      <c r="AH918" s="38">
        <v>304.65309999999999</v>
      </c>
      <c r="AI918" s="38">
        <v>296.04849999999999</v>
      </c>
      <c r="AJ918" s="38">
        <v>287.87630000000001</v>
      </c>
      <c r="AK918" s="38">
        <v>277.40499999999997</v>
      </c>
      <c r="AL918" s="38">
        <v>1.0689150000000001</v>
      </c>
      <c r="AM918" s="38">
        <v>1.627542</v>
      </c>
      <c r="AN918" s="38">
        <v>3.7888350000000002</v>
      </c>
      <c r="AO918" s="38">
        <v>-2.3043049999999998</v>
      </c>
      <c r="AP918" s="38">
        <v>3.0572020000000002</v>
      </c>
      <c r="AQ918" s="38">
        <v>6.7319779999999998</v>
      </c>
      <c r="AR918" s="38">
        <v>-0.1020247</v>
      </c>
      <c r="AS918" s="38">
        <v>-4.2765560000000002</v>
      </c>
      <c r="AT918" s="38">
        <v>-7.6295339999999996</v>
      </c>
      <c r="AU918" s="38">
        <v>-16.34704</v>
      </c>
      <c r="AV918" s="38">
        <v>-10.81753</v>
      </c>
      <c r="AW918" s="38">
        <v>10.93669</v>
      </c>
      <c r="AX918" s="38">
        <v>13.24851</v>
      </c>
      <c r="AY918" s="38">
        <v>3.4199350000000002</v>
      </c>
      <c r="AZ918" s="38">
        <v>-19.232780000000002</v>
      </c>
      <c r="BA918" s="38">
        <v>-20.498760000000001</v>
      </c>
      <c r="BB918" s="38">
        <v>-14.48218</v>
      </c>
      <c r="BC918" s="38">
        <v>-12.65268</v>
      </c>
      <c r="BD918" s="38">
        <v>-16.897089999999999</v>
      </c>
      <c r="BE918" s="38">
        <v>-9.6363780000000006</v>
      </c>
      <c r="BF918" s="38">
        <v>-9.7318339999999992</v>
      </c>
      <c r="BG918" s="38">
        <v>-5.913519</v>
      </c>
      <c r="BH918" s="38">
        <v>-3.453446</v>
      </c>
      <c r="BI918" s="38">
        <v>-1.697765</v>
      </c>
      <c r="BJ918" s="38">
        <v>2.0990519999999999</v>
      </c>
      <c r="BK918" s="38">
        <v>2.7210589999999999</v>
      </c>
      <c r="BL918" s="38">
        <v>4.7378239999999998</v>
      </c>
      <c r="BM918" s="38">
        <v>-1.412042</v>
      </c>
      <c r="BN918" s="38">
        <v>3.9429750000000001</v>
      </c>
      <c r="BO918" s="38">
        <v>7.9071550000000004</v>
      </c>
      <c r="BP918" s="38">
        <v>1.5889530000000001</v>
      </c>
      <c r="BQ918" s="38">
        <v>-2.9642919999999999</v>
      </c>
      <c r="BR918" s="38">
        <v>-6.3384210000000003</v>
      </c>
      <c r="BS918" s="38">
        <v>-15.212759999999999</v>
      </c>
      <c r="BT918" s="38">
        <v>-9.8679389999999998</v>
      </c>
      <c r="BU918" s="38">
        <v>11.69853</v>
      </c>
      <c r="BV918" s="38">
        <v>13.9672</v>
      </c>
      <c r="BW918" s="38">
        <v>4.2856730000000001</v>
      </c>
      <c r="BX918" s="38">
        <v>-17.949490000000001</v>
      </c>
      <c r="BY918" s="38">
        <v>-18.716049999999999</v>
      </c>
      <c r="BZ918" s="38">
        <v>-12.26196</v>
      </c>
      <c r="CA918" s="38">
        <v>-10.659700000000001</v>
      </c>
      <c r="CB918" s="38">
        <v>-14.946709999999999</v>
      </c>
      <c r="CC918" s="38">
        <v>-7.7591960000000002</v>
      </c>
      <c r="CD918" s="38">
        <v>-8.0447849999999992</v>
      </c>
      <c r="CE918" s="38">
        <v>-4.2616240000000003</v>
      </c>
      <c r="CF918" s="38">
        <v>-1.8537699999999999</v>
      </c>
      <c r="CG918" s="38">
        <v>-5.2480499999999999E-2</v>
      </c>
      <c r="CH918" s="38">
        <v>2.8125230000000001</v>
      </c>
      <c r="CI918" s="38">
        <v>3.4784250000000001</v>
      </c>
      <c r="CJ918" s="38">
        <v>5.395092</v>
      </c>
      <c r="CK918" s="38">
        <v>-0.79406319999999997</v>
      </c>
      <c r="CL918" s="38">
        <v>4.5564580000000001</v>
      </c>
      <c r="CM918" s="38">
        <v>8.7210780000000003</v>
      </c>
      <c r="CN918" s="38">
        <v>2.760119</v>
      </c>
      <c r="CO918" s="38">
        <v>-2.0554230000000002</v>
      </c>
      <c r="CP918" s="38">
        <v>-5.4442009999999996</v>
      </c>
      <c r="CQ918" s="38">
        <v>-14.427160000000001</v>
      </c>
      <c r="CR918" s="38">
        <v>-9.2102579999999996</v>
      </c>
      <c r="CS918" s="38">
        <v>12.226179999999999</v>
      </c>
      <c r="CT918" s="38">
        <v>14.464969999999999</v>
      </c>
      <c r="CU918" s="38">
        <v>4.8852799999999998</v>
      </c>
      <c r="CV918" s="38">
        <v>-17.060690000000001</v>
      </c>
      <c r="CW918" s="38">
        <v>-17.481349999999999</v>
      </c>
      <c r="CX918" s="38">
        <v>-10.72423</v>
      </c>
      <c r="CY918" s="38">
        <v>-9.2793650000000003</v>
      </c>
      <c r="CZ918" s="38">
        <v>-13.595890000000001</v>
      </c>
      <c r="DA918" s="38">
        <v>-6.4590649999999998</v>
      </c>
      <c r="DB918" s="38">
        <v>-6.8763389999999998</v>
      </c>
      <c r="DC918" s="38">
        <v>-3.1175259999999998</v>
      </c>
      <c r="DD918" s="38">
        <v>-0.74583909999999998</v>
      </c>
      <c r="DE918" s="38">
        <v>1.0870390000000001</v>
      </c>
      <c r="DF918" s="38">
        <v>3.5259930000000002</v>
      </c>
      <c r="DG918" s="38">
        <v>4.235792</v>
      </c>
      <c r="DH918" s="38">
        <v>6.0523600000000002</v>
      </c>
      <c r="DI918" s="38">
        <v>-0.1760844</v>
      </c>
      <c r="DJ918" s="38">
        <v>5.1699419999999998</v>
      </c>
      <c r="DK918" s="38">
        <v>9.5350020000000004</v>
      </c>
      <c r="DL918" s="38">
        <v>3.9312849999999999</v>
      </c>
      <c r="DM918" s="38">
        <v>-1.1465529999999999</v>
      </c>
      <c r="DN918" s="38">
        <v>-4.5499799999999997</v>
      </c>
      <c r="DO918" s="38">
        <v>-13.64156</v>
      </c>
      <c r="DP918" s="38">
        <v>-8.5525780000000005</v>
      </c>
      <c r="DQ918" s="38">
        <v>12.753830000000001</v>
      </c>
      <c r="DR918" s="38">
        <v>14.962730000000001</v>
      </c>
      <c r="DS918" s="38">
        <v>5.4848869999999996</v>
      </c>
      <c r="DT918" s="38">
        <v>-16.171880000000002</v>
      </c>
      <c r="DU918" s="38">
        <v>-16.246649999999999</v>
      </c>
      <c r="DV918" s="38">
        <v>-9.1865120000000005</v>
      </c>
      <c r="DW918" s="38">
        <v>-7.8990320000000001</v>
      </c>
      <c r="DX918" s="38">
        <v>-12.24507</v>
      </c>
      <c r="DY918" s="38">
        <v>-5.1589349999999996</v>
      </c>
      <c r="DZ918" s="38">
        <v>-5.7078939999999996</v>
      </c>
      <c r="EA918" s="38">
        <v>-1.9734290000000001</v>
      </c>
      <c r="EB918" s="38">
        <v>0.36209190000000002</v>
      </c>
      <c r="EC918" s="38">
        <v>2.2265579999999998</v>
      </c>
      <c r="ED918" s="38">
        <v>4.5561299999999996</v>
      </c>
      <c r="EE918" s="38">
        <v>5.3293090000000003</v>
      </c>
      <c r="EF918" s="38">
        <v>7.0013490000000003</v>
      </c>
      <c r="EG918" s="38">
        <v>0.7161788</v>
      </c>
      <c r="EH918" s="38">
        <v>6.0557160000000003</v>
      </c>
      <c r="EI918" s="38">
        <v>10.710179999999999</v>
      </c>
      <c r="EJ918" s="38">
        <v>5.6222620000000001</v>
      </c>
      <c r="EK918" s="38">
        <v>0.1657101</v>
      </c>
      <c r="EL918" s="38">
        <v>-3.258867</v>
      </c>
      <c r="EM918" s="38">
        <v>-12.50728</v>
      </c>
      <c r="EN918" s="38">
        <v>-7.6029910000000003</v>
      </c>
      <c r="EO918" s="38">
        <v>13.51567</v>
      </c>
      <c r="EP918" s="38">
        <v>15.681430000000001</v>
      </c>
      <c r="EQ918" s="38">
        <v>6.3506239999999998</v>
      </c>
      <c r="ER918" s="38">
        <v>-14.888590000000001</v>
      </c>
      <c r="ES918" s="38">
        <v>-14.463950000000001</v>
      </c>
      <c r="ET918" s="38">
        <v>-6.9662850000000001</v>
      </c>
      <c r="EU918" s="38">
        <v>-5.9060499999999996</v>
      </c>
      <c r="EV918" s="38">
        <v>-10.294700000000001</v>
      </c>
      <c r="EW918" s="38">
        <v>-3.2817530000000001</v>
      </c>
      <c r="EX918" s="38">
        <v>-4.0208440000000003</v>
      </c>
      <c r="EY918" s="38">
        <v>-0.32153379999999998</v>
      </c>
      <c r="EZ918" s="38">
        <v>1.961768</v>
      </c>
      <c r="FA918" s="38">
        <v>3.8718430000000001</v>
      </c>
      <c r="FB918" s="38">
        <v>83.689920000000001</v>
      </c>
      <c r="FC918" s="38">
        <v>82.175820000000002</v>
      </c>
      <c r="FD918" s="38">
        <v>80.254069999999999</v>
      </c>
      <c r="FE918" s="38">
        <v>78.442729999999997</v>
      </c>
      <c r="FF918" s="38">
        <v>77.980350000000001</v>
      </c>
      <c r="FG918" s="38">
        <v>77.571719999999999</v>
      </c>
      <c r="FH918" s="38">
        <v>76.620289999999997</v>
      </c>
      <c r="FI918" s="38">
        <v>77.136579999999995</v>
      </c>
      <c r="FJ918" s="38">
        <v>80.692499999999995</v>
      </c>
      <c r="FK918" s="38">
        <v>83.028919999999999</v>
      </c>
      <c r="FL918" s="38">
        <v>85.330079999999995</v>
      </c>
      <c r="FM918" s="38">
        <v>88.55077</v>
      </c>
      <c r="FN918" s="38">
        <v>91.533580000000001</v>
      </c>
      <c r="FO918" s="38">
        <v>93.435969999999998</v>
      </c>
      <c r="FP918" s="38">
        <v>94.30968</v>
      </c>
      <c r="FQ918" s="38">
        <v>94.342460000000003</v>
      </c>
      <c r="FR918" s="38">
        <v>94.950190000000006</v>
      </c>
      <c r="FS918" s="38">
        <v>95.341080000000005</v>
      </c>
      <c r="FT918" s="38">
        <v>94.816739999999996</v>
      </c>
      <c r="FU918" s="38">
        <v>92.462299999999999</v>
      </c>
      <c r="FV918" s="38">
        <v>89.130949999999999</v>
      </c>
      <c r="FW918">
        <v>85.192620000000005</v>
      </c>
      <c r="FX918">
        <v>82.21096</v>
      </c>
      <c r="FY918">
        <v>80.207160000000002</v>
      </c>
      <c r="FZ918">
        <v>1.998569</v>
      </c>
      <c r="GA918">
        <v>13.238569999999999</v>
      </c>
      <c r="GB918">
        <v>1</v>
      </c>
    </row>
    <row r="919" spans="1:184" x14ac:dyDescent="0.3">
      <c r="A919" t="s">
        <v>280</v>
      </c>
      <c r="B919" t="s">
        <v>1</v>
      </c>
      <c r="C919" t="s">
        <v>1</v>
      </c>
      <c r="D919" t="s">
        <v>1</v>
      </c>
      <c r="E919" t="s">
        <v>1</v>
      </c>
      <c r="F919" t="s">
        <v>1</v>
      </c>
      <c r="G919" t="s">
        <v>1</v>
      </c>
      <c r="H919" s="40" t="s">
        <v>1</v>
      </c>
      <c r="I919" s="18" t="s">
        <v>223</v>
      </c>
      <c r="J919" s="38" t="s">
        <v>1</v>
      </c>
      <c r="K919" s="18">
        <v>44792</v>
      </c>
      <c r="L919" s="38">
        <v>117</v>
      </c>
      <c r="M919" s="38">
        <v>117</v>
      </c>
      <c r="N919" s="38">
        <v>269.12060000000002</v>
      </c>
      <c r="O919" s="38">
        <v>263.83170000000001</v>
      </c>
      <c r="P919" s="38">
        <v>258.18889999999999</v>
      </c>
      <c r="Q919" s="38">
        <v>256.72590000000002</v>
      </c>
      <c r="R919" s="38">
        <v>263.9504</v>
      </c>
      <c r="S919" s="38">
        <v>276.28590000000003</v>
      </c>
      <c r="T919" s="38">
        <v>286.44670000000002</v>
      </c>
      <c r="U919" s="38">
        <v>271.46769999999998</v>
      </c>
      <c r="V919" s="38">
        <v>246.10489999999999</v>
      </c>
      <c r="W919" s="38">
        <v>225.11429999999999</v>
      </c>
      <c r="X919" s="38">
        <v>220.96520000000001</v>
      </c>
      <c r="Y919" s="38">
        <v>217.10149999999999</v>
      </c>
      <c r="Z919" s="38">
        <v>214.04150000000001</v>
      </c>
      <c r="AA919" s="38">
        <v>219.8691</v>
      </c>
      <c r="AB919" s="38">
        <v>223.50040000000001</v>
      </c>
      <c r="AC919" s="38">
        <v>225.83009999999999</v>
      </c>
      <c r="AD919" s="38">
        <v>237.30940000000001</v>
      </c>
      <c r="AE919" s="38">
        <v>253.727</v>
      </c>
      <c r="AF919" s="38">
        <v>279.89699999999999</v>
      </c>
      <c r="AG919" s="38">
        <v>296.47399999999999</v>
      </c>
      <c r="AH919" s="38">
        <v>295.54509999999999</v>
      </c>
      <c r="AI919" s="38">
        <v>285.93009999999998</v>
      </c>
      <c r="AJ919" s="38">
        <v>276.81439999999998</v>
      </c>
      <c r="AK919" s="38">
        <v>266.5111</v>
      </c>
      <c r="AL919" s="38">
        <v>-1.004648</v>
      </c>
      <c r="AM919" s="38">
        <v>2.0784929999999999</v>
      </c>
      <c r="AN919" s="38">
        <v>2.2583769999999999</v>
      </c>
      <c r="AO919" s="38">
        <v>5.967778</v>
      </c>
      <c r="AP919" s="38">
        <v>-1.7744580000000001</v>
      </c>
      <c r="AQ919" s="38">
        <v>2.00909</v>
      </c>
      <c r="AR919" s="38">
        <v>1.6525700000000001</v>
      </c>
      <c r="AS919" s="38">
        <v>-6.755236</v>
      </c>
      <c r="AT919" s="38">
        <v>-14.322469999999999</v>
      </c>
      <c r="AU919" s="38">
        <v>-5.4377719999999998</v>
      </c>
      <c r="AV919" s="38">
        <v>-0.93494339999999998</v>
      </c>
      <c r="AW919" s="38">
        <v>2.3039170000000002</v>
      </c>
      <c r="AX919" s="38">
        <v>-3.5121150000000001</v>
      </c>
      <c r="AY919" s="38">
        <v>-5.4333470000000004</v>
      </c>
      <c r="AZ919" s="38">
        <v>2.68931E-2</v>
      </c>
      <c r="BA919" s="38">
        <v>2.0205880000000001</v>
      </c>
      <c r="BB919" s="38">
        <v>-7.4404820000000003</v>
      </c>
      <c r="BC919" s="38">
        <v>-12.303890000000001</v>
      </c>
      <c r="BD919" s="38">
        <v>-22.608509999999999</v>
      </c>
      <c r="BE919" s="38">
        <v>-19.22335</v>
      </c>
      <c r="BF919" s="38">
        <v>-12.687340000000001</v>
      </c>
      <c r="BG919" s="38">
        <v>-10.722939999999999</v>
      </c>
      <c r="BH919" s="38">
        <v>-10.46355</v>
      </c>
      <c r="BI919" s="38">
        <v>-6.9241669999999997</v>
      </c>
      <c r="BJ919" s="38">
        <v>-7.6339599999999994E-2</v>
      </c>
      <c r="BK919" s="38">
        <v>2.9743300000000001</v>
      </c>
      <c r="BL919" s="38">
        <v>3.052772</v>
      </c>
      <c r="BM919" s="38">
        <v>6.7394129999999999</v>
      </c>
      <c r="BN919" s="38">
        <v>-1.0267139999999999</v>
      </c>
      <c r="BO919" s="38">
        <v>2.7932169999999998</v>
      </c>
      <c r="BP919" s="38">
        <v>2.584997</v>
      </c>
      <c r="BQ919" s="38">
        <v>-5.5623519999999997</v>
      </c>
      <c r="BR919" s="38">
        <v>-13.17671</v>
      </c>
      <c r="BS919" s="38">
        <v>-4.3377230000000004</v>
      </c>
      <c r="BT919" s="38">
        <v>-2.4020000000000001E-3</v>
      </c>
      <c r="BU919" s="38">
        <v>3.112279</v>
      </c>
      <c r="BV919" s="38">
        <v>-2.5721669999999999</v>
      </c>
      <c r="BW919" s="38">
        <v>-4.6696859999999996</v>
      </c>
      <c r="BX919" s="38">
        <v>0.97906349999999998</v>
      </c>
      <c r="BY919" s="38">
        <v>3.174928</v>
      </c>
      <c r="BZ919" s="38">
        <v>-5.7302359999999997</v>
      </c>
      <c r="CA919" s="38">
        <v>-10.45655</v>
      </c>
      <c r="CB919" s="38">
        <v>-20.523869999999999</v>
      </c>
      <c r="CC919" s="38">
        <v>-17.258710000000001</v>
      </c>
      <c r="CD919" s="38">
        <v>-10.864319999999999</v>
      </c>
      <c r="CE919" s="38">
        <v>-8.9802839999999993</v>
      </c>
      <c r="CF919" s="38">
        <v>-8.7038659999999997</v>
      </c>
      <c r="CG919" s="38">
        <v>-5.1770209999999999</v>
      </c>
      <c r="CH919" s="38">
        <v>0.56660390000000005</v>
      </c>
      <c r="CI919" s="38">
        <v>3.5947840000000002</v>
      </c>
      <c r="CJ919" s="38">
        <v>3.602967</v>
      </c>
      <c r="CK919" s="38">
        <v>7.2738449999999997</v>
      </c>
      <c r="CL919" s="38">
        <v>-0.50882959999999999</v>
      </c>
      <c r="CM919" s="38">
        <v>3.3363010000000002</v>
      </c>
      <c r="CN919" s="38">
        <v>3.2307929999999998</v>
      </c>
      <c r="CO919" s="38">
        <v>-4.7361639999999996</v>
      </c>
      <c r="CP919" s="38">
        <v>-12.383150000000001</v>
      </c>
      <c r="CQ919" s="38">
        <v>-3.5758329999999998</v>
      </c>
      <c r="CR919" s="38">
        <v>0.64347330000000003</v>
      </c>
      <c r="CS919" s="38">
        <v>3.672148</v>
      </c>
      <c r="CT919" s="38">
        <v>-1.9211609999999999</v>
      </c>
      <c r="CU919" s="38">
        <v>-4.1407759999999998</v>
      </c>
      <c r="CV919" s="38">
        <v>1.6385339999999999</v>
      </c>
      <c r="CW919" s="38">
        <v>3.974421</v>
      </c>
      <c r="CX919" s="38">
        <v>-4.5457239999999999</v>
      </c>
      <c r="CY919" s="38">
        <v>-9.1770800000000001</v>
      </c>
      <c r="CZ919" s="38">
        <v>-19.08005</v>
      </c>
      <c r="DA919" s="38">
        <v>-15.898009999999999</v>
      </c>
      <c r="DB919" s="38">
        <v>-9.6016960000000005</v>
      </c>
      <c r="DC919" s="38">
        <v>-7.7733220000000003</v>
      </c>
      <c r="DD919" s="38">
        <v>-7.4851140000000003</v>
      </c>
      <c r="DE919" s="38">
        <v>-3.9669530000000002</v>
      </c>
      <c r="DF919" s="38">
        <v>1.2095469999999999</v>
      </c>
      <c r="DG919" s="38">
        <v>4.2152380000000003</v>
      </c>
      <c r="DH919" s="38">
        <v>4.153162</v>
      </c>
      <c r="DI919" s="38">
        <v>7.8082770000000004</v>
      </c>
      <c r="DJ919" s="38">
        <v>9.0551999999999994E-3</v>
      </c>
      <c r="DK919" s="38">
        <v>3.8793839999999999</v>
      </c>
      <c r="DL919" s="38">
        <v>3.8765890000000001</v>
      </c>
      <c r="DM919" s="38">
        <v>-3.9099759999999999</v>
      </c>
      <c r="DN919" s="38">
        <v>-11.589600000000001</v>
      </c>
      <c r="DO919" s="38">
        <v>-2.8139419999999999</v>
      </c>
      <c r="DP919" s="38">
        <v>1.2893490000000001</v>
      </c>
      <c r="DQ919" s="38">
        <v>4.2320169999999999</v>
      </c>
      <c r="DR919" s="38">
        <v>-1.2701560000000001</v>
      </c>
      <c r="DS919" s="38">
        <v>-3.6118670000000002</v>
      </c>
      <c r="DT919" s="38">
        <v>2.2980040000000002</v>
      </c>
      <c r="DU919" s="38">
        <v>4.7739130000000003</v>
      </c>
      <c r="DV919" s="38">
        <v>-3.3612129999999998</v>
      </c>
      <c r="DW919" s="38">
        <v>-7.8976139999999999</v>
      </c>
      <c r="DX919" s="38">
        <v>-17.636230000000001</v>
      </c>
      <c r="DY919" s="38">
        <v>-14.53731</v>
      </c>
      <c r="DZ919" s="38">
        <v>-8.3390740000000001</v>
      </c>
      <c r="EA919" s="38">
        <v>-6.5663609999999997</v>
      </c>
      <c r="EB919" s="38">
        <v>-6.266362</v>
      </c>
      <c r="EC919" s="38">
        <v>-2.756885</v>
      </c>
      <c r="ED919" s="38">
        <v>2.1378560000000002</v>
      </c>
      <c r="EE919" s="38">
        <v>5.1110740000000003</v>
      </c>
      <c r="EF919" s="38">
        <v>4.9475559999999996</v>
      </c>
      <c r="EG919" s="38">
        <v>8.5799120000000002</v>
      </c>
      <c r="EH919" s="38">
        <v>0.75679859999999999</v>
      </c>
      <c r="EI919" s="38">
        <v>4.6635109999999997</v>
      </c>
      <c r="EJ919" s="38">
        <v>4.8090159999999997</v>
      </c>
      <c r="EK919" s="38">
        <v>-2.7170920000000001</v>
      </c>
      <c r="EL919" s="38">
        <v>-10.44383</v>
      </c>
      <c r="EM919" s="38">
        <v>-1.713894</v>
      </c>
      <c r="EN919" s="38">
        <v>2.2218900000000001</v>
      </c>
      <c r="EO919" s="38">
        <v>5.0403789999999997</v>
      </c>
      <c r="EP919" s="38">
        <v>-0.33020759999999999</v>
      </c>
      <c r="EQ919" s="38">
        <v>-2.8482050000000001</v>
      </c>
      <c r="ER919" s="38">
        <v>3.250175</v>
      </c>
      <c r="ES919" s="38">
        <v>5.9282529999999998</v>
      </c>
      <c r="ET919" s="38">
        <v>-1.6509670000000001</v>
      </c>
      <c r="EU919" s="38">
        <v>-6.0502690000000001</v>
      </c>
      <c r="EV919" s="38">
        <v>-15.551589999999999</v>
      </c>
      <c r="EW919" s="38">
        <v>-12.57267</v>
      </c>
      <c r="EX919" s="38">
        <v>-6.5160489999999998</v>
      </c>
      <c r="EY919" s="38">
        <v>-4.8236999999999997</v>
      </c>
      <c r="EZ919" s="38">
        <v>-4.5066790000000001</v>
      </c>
      <c r="FA919" s="38">
        <v>-1.0097389999999999</v>
      </c>
      <c r="FB919" s="38">
        <v>77.409360000000007</v>
      </c>
      <c r="FC919" s="38">
        <v>75.769159999999999</v>
      </c>
      <c r="FD919" s="38">
        <v>74.122669999999999</v>
      </c>
      <c r="FE919" s="38">
        <v>72.335589999999996</v>
      </c>
      <c r="FF919" s="38">
        <v>70.804820000000007</v>
      </c>
      <c r="FG919" s="38">
        <v>70.061589999999995</v>
      </c>
      <c r="FH919" s="38">
        <v>68.946870000000004</v>
      </c>
      <c r="FI919" s="38">
        <v>70.588210000000004</v>
      </c>
      <c r="FJ919" s="38">
        <v>73.415170000000003</v>
      </c>
      <c r="FK919" s="38">
        <v>77.443879999999993</v>
      </c>
      <c r="FL919" s="38">
        <v>81.922089999999997</v>
      </c>
      <c r="FM919" s="38">
        <v>86.390420000000006</v>
      </c>
      <c r="FN919" s="38">
        <v>90.148169999999993</v>
      </c>
      <c r="FO919" s="38">
        <v>93.468599999999995</v>
      </c>
      <c r="FP919" s="38">
        <v>96.572310000000002</v>
      </c>
      <c r="FQ919" s="38">
        <v>98.430599999999998</v>
      </c>
      <c r="FR919" s="38">
        <v>98.905090000000001</v>
      </c>
      <c r="FS919" s="38">
        <v>97.727969999999999</v>
      </c>
      <c r="FT919" s="38">
        <v>95.428849999999997</v>
      </c>
      <c r="FU919" s="38">
        <v>92.020160000000004</v>
      </c>
      <c r="FV919" s="38">
        <v>87.646519999999995</v>
      </c>
      <c r="FW919">
        <v>84.180199999999999</v>
      </c>
      <c r="FX919">
        <v>81.583470000000005</v>
      </c>
      <c r="FY919">
        <v>78.934600000000003</v>
      </c>
      <c r="FZ919">
        <v>2.0606059999999999</v>
      </c>
      <c r="GA919">
        <v>12.38871</v>
      </c>
      <c r="GB919">
        <v>1</v>
      </c>
    </row>
    <row r="920" spans="1:184" x14ac:dyDescent="0.3">
      <c r="A920" t="s">
        <v>280</v>
      </c>
      <c r="B920" t="s">
        <v>1</v>
      </c>
      <c r="C920" t="s">
        <v>1</v>
      </c>
      <c r="D920" t="s">
        <v>1</v>
      </c>
      <c r="E920" t="s">
        <v>1</v>
      </c>
      <c r="F920" t="s">
        <v>1</v>
      </c>
      <c r="G920" t="s">
        <v>1</v>
      </c>
      <c r="H920" s="40" t="s">
        <v>1</v>
      </c>
      <c r="I920" s="18" t="s">
        <v>223</v>
      </c>
      <c r="J920" s="38" t="s">
        <v>1</v>
      </c>
      <c r="K920" s="18">
        <v>44805</v>
      </c>
      <c r="L920" s="38">
        <v>117</v>
      </c>
      <c r="M920" s="38">
        <v>117</v>
      </c>
      <c r="N920" s="38">
        <v>259.25700000000001</v>
      </c>
      <c r="O920" s="38">
        <v>254.25120000000001</v>
      </c>
      <c r="P920" s="38">
        <v>247.44800000000001</v>
      </c>
      <c r="Q920" s="38">
        <v>245.87880000000001</v>
      </c>
      <c r="R920" s="38">
        <v>253.06229999999999</v>
      </c>
      <c r="S920" s="38">
        <v>264.7516</v>
      </c>
      <c r="T920" s="38">
        <v>278.43110000000001</v>
      </c>
      <c r="U920" s="38">
        <v>266.99529999999999</v>
      </c>
      <c r="V920" s="38">
        <v>245.84270000000001</v>
      </c>
      <c r="W920" s="38">
        <v>227.11349999999999</v>
      </c>
      <c r="X920" s="38">
        <v>221.58410000000001</v>
      </c>
      <c r="Y920" s="38">
        <v>219.65260000000001</v>
      </c>
      <c r="Z920" s="38">
        <v>216.1086</v>
      </c>
      <c r="AA920" s="38">
        <v>224.47890000000001</v>
      </c>
      <c r="AB920" s="38">
        <v>227.85659999999999</v>
      </c>
      <c r="AC920" s="38">
        <v>230.35480000000001</v>
      </c>
      <c r="AD920" s="38">
        <v>241.8075</v>
      </c>
      <c r="AE920" s="38">
        <v>256.95650000000001</v>
      </c>
      <c r="AF920" s="38">
        <v>283.1671</v>
      </c>
      <c r="AG920" s="38">
        <v>301.56779999999998</v>
      </c>
      <c r="AH920" s="38">
        <v>300.20710000000003</v>
      </c>
      <c r="AI920" s="38">
        <v>291.32100000000003</v>
      </c>
      <c r="AJ920" s="38">
        <v>284.36770000000001</v>
      </c>
      <c r="AK920" s="38">
        <v>273.46510000000001</v>
      </c>
      <c r="AL920" s="38">
        <v>4.6295229999999998</v>
      </c>
      <c r="AM920" s="38">
        <v>-0.60499219999999998</v>
      </c>
      <c r="AN920" s="38">
        <v>-0.1441673</v>
      </c>
      <c r="AO920" s="38">
        <v>-2.1593599999999999</v>
      </c>
      <c r="AP920" s="38">
        <v>-3.4865889999999999</v>
      </c>
      <c r="AQ920" s="38">
        <v>-4.7229770000000002</v>
      </c>
      <c r="AR920" s="38">
        <v>-1.9213709999999999</v>
      </c>
      <c r="AS920" s="38">
        <v>-8.6049769999999999</v>
      </c>
      <c r="AT920" s="38">
        <v>-8.5586420000000007</v>
      </c>
      <c r="AU920" s="38">
        <v>-2.383677</v>
      </c>
      <c r="AV920" s="38">
        <v>-7.1325539999999998</v>
      </c>
      <c r="AW920" s="38">
        <v>-0.58438889999999999</v>
      </c>
      <c r="AX920" s="38">
        <v>3.2763930000000001</v>
      </c>
      <c r="AY920" s="38">
        <v>-3.4451969999999998</v>
      </c>
      <c r="AZ920" s="38">
        <v>-2.2176879999999999</v>
      </c>
      <c r="BA920" s="38">
        <v>-11.069750000000001</v>
      </c>
      <c r="BB920" s="38">
        <v>-19.11927</v>
      </c>
      <c r="BC920" s="38">
        <v>-30.747540000000001</v>
      </c>
      <c r="BD920" s="38">
        <v>-41.98959</v>
      </c>
      <c r="BE920" s="38">
        <v>-24.77337</v>
      </c>
      <c r="BF920" s="38">
        <v>-20.089259999999999</v>
      </c>
      <c r="BG920" s="38">
        <v>-22.428000000000001</v>
      </c>
      <c r="BH920" s="38">
        <v>-17.073309999999999</v>
      </c>
      <c r="BI920" s="38">
        <v>-15.79998</v>
      </c>
      <c r="BJ920" s="38">
        <v>5.5472029999999997</v>
      </c>
      <c r="BK920" s="38">
        <v>0.34287450000000003</v>
      </c>
      <c r="BL920" s="38">
        <v>0.69823500000000005</v>
      </c>
      <c r="BM920" s="38">
        <v>-1.276152</v>
      </c>
      <c r="BN920" s="38">
        <v>-2.6260300000000001</v>
      </c>
      <c r="BO920" s="38">
        <v>-3.9336760000000002</v>
      </c>
      <c r="BP920" s="38">
        <v>-0.93784020000000001</v>
      </c>
      <c r="BQ920" s="38">
        <v>-7.4176739999999999</v>
      </c>
      <c r="BR920" s="38">
        <v>-7.4393580000000004</v>
      </c>
      <c r="BS920" s="38">
        <v>-1.2551969999999999</v>
      </c>
      <c r="BT920" s="38">
        <v>-6.2691660000000002</v>
      </c>
      <c r="BU920" s="38">
        <v>0.16180059999999999</v>
      </c>
      <c r="BV920" s="38">
        <v>4.0411429999999999</v>
      </c>
      <c r="BW920" s="38">
        <v>-2.689209</v>
      </c>
      <c r="BX920" s="38">
        <v>-1.323645</v>
      </c>
      <c r="BY920" s="38">
        <v>-9.9466549999999998</v>
      </c>
      <c r="BZ920" s="38">
        <v>-17.68365</v>
      </c>
      <c r="CA920" s="38">
        <v>-29.132269999999998</v>
      </c>
      <c r="CB920" s="38">
        <v>-40.010359999999999</v>
      </c>
      <c r="CC920" s="38">
        <v>-22.94472</v>
      </c>
      <c r="CD920" s="38">
        <v>-18.473199999999999</v>
      </c>
      <c r="CE920" s="38">
        <v>-20.831440000000001</v>
      </c>
      <c r="CF920" s="38">
        <v>-15.548109999999999</v>
      </c>
      <c r="CG920" s="38">
        <v>-14.25516</v>
      </c>
      <c r="CH920" s="38">
        <v>6.182785</v>
      </c>
      <c r="CI920" s="38">
        <v>0.99936409999999998</v>
      </c>
      <c r="CJ920" s="38">
        <v>1.2816799999999999</v>
      </c>
      <c r="CK920" s="38">
        <v>-0.66444389999999998</v>
      </c>
      <c r="CL920" s="38">
        <v>-2.0300099999999999</v>
      </c>
      <c r="CM920" s="38">
        <v>-3.3870079999999998</v>
      </c>
      <c r="CN920" s="38">
        <v>-0.25664989999999999</v>
      </c>
      <c r="CO920" s="38">
        <v>-6.595351</v>
      </c>
      <c r="CP920" s="38">
        <v>-6.6641450000000004</v>
      </c>
      <c r="CQ920" s="38">
        <v>-0.47361449999999999</v>
      </c>
      <c r="CR920" s="38">
        <v>-5.6711850000000004</v>
      </c>
      <c r="CS920" s="38">
        <v>0.67860909999999997</v>
      </c>
      <c r="CT920" s="38">
        <v>4.5708070000000003</v>
      </c>
      <c r="CU920" s="38">
        <v>-2.1656149999999998</v>
      </c>
      <c r="CV920" s="38">
        <v>-0.704434</v>
      </c>
      <c r="CW920" s="38">
        <v>-9.1688019999999995</v>
      </c>
      <c r="CX920" s="38">
        <v>-16.689350000000001</v>
      </c>
      <c r="CY920" s="38">
        <v>-28.013539999999999</v>
      </c>
      <c r="CZ920" s="38">
        <v>-38.639560000000003</v>
      </c>
      <c r="DA920" s="38">
        <v>-21.6782</v>
      </c>
      <c r="DB920" s="38">
        <v>-17.353919999999999</v>
      </c>
      <c r="DC920" s="38">
        <v>-19.725680000000001</v>
      </c>
      <c r="DD920" s="38">
        <v>-14.491759999999999</v>
      </c>
      <c r="DE920" s="38">
        <v>-13.18521</v>
      </c>
      <c r="DF920" s="38">
        <v>6.8183670000000003</v>
      </c>
      <c r="DG920" s="38">
        <v>1.6558539999999999</v>
      </c>
      <c r="DH920" s="38">
        <v>1.8651260000000001</v>
      </c>
      <c r="DI920" s="38">
        <v>-5.2736199999999997E-2</v>
      </c>
      <c r="DJ920" s="38">
        <v>-1.4339900000000001</v>
      </c>
      <c r="DK920" s="38">
        <v>-2.840341</v>
      </c>
      <c r="DL920" s="38">
        <v>0.42454049999999999</v>
      </c>
      <c r="DM920" s="38">
        <v>-5.773028</v>
      </c>
      <c r="DN920" s="38">
        <v>-5.8889329999999998</v>
      </c>
      <c r="DO920" s="38">
        <v>0.30796770000000001</v>
      </c>
      <c r="DP920" s="38">
        <v>-5.0732049999999997</v>
      </c>
      <c r="DQ920" s="38">
        <v>1.1954180000000001</v>
      </c>
      <c r="DR920" s="38">
        <v>5.1004709999999998</v>
      </c>
      <c r="DS920" s="38">
        <v>-1.64202</v>
      </c>
      <c r="DT920" s="38">
        <v>-8.5222699999999998E-2</v>
      </c>
      <c r="DU920" s="38">
        <v>-8.3909490000000009</v>
      </c>
      <c r="DV920" s="38">
        <v>-15.69505</v>
      </c>
      <c r="DW920" s="38">
        <v>-26.8948</v>
      </c>
      <c r="DX920" s="38">
        <v>-37.26876</v>
      </c>
      <c r="DY920" s="38">
        <v>-20.411670000000001</v>
      </c>
      <c r="DZ920" s="38">
        <v>-16.234649999999998</v>
      </c>
      <c r="EA920" s="38">
        <v>-18.619910000000001</v>
      </c>
      <c r="EB920" s="38">
        <v>-13.435409999999999</v>
      </c>
      <c r="EC920" s="38">
        <v>-12.115270000000001</v>
      </c>
      <c r="ED920" s="38">
        <v>7.736046</v>
      </c>
      <c r="EE920" s="38">
        <v>2.60372</v>
      </c>
      <c r="EF920" s="38">
        <v>2.7075279999999999</v>
      </c>
      <c r="EG920" s="38">
        <v>0.83047249999999995</v>
      </c>
      <c r="EH920" s="38">
        <v>-0.57343069999999996</v>
      </c>
      <c r="EI920" s="38">
        <v>-2.0510389999999998</v>
      </c>
      <c r="EJ920" s="38">
        <v>1.4080710000000001</v>
      </c>
      <c r="EK920" s="38">
        <v>-4.5857250000000001</v>
      </c>
      <c r="EL920" s="38">
        <v>-4.7696480000000001</v>
      </c>
      <c r="EM920" s="38">
        <v>1.4364479999999999</v>
      </c>
      <c r="EN920" s="38">
        <v>-4.209816</v>
      </c>
      <c r="EO920" s="38">
        <v>1.9416070000000001</v>
      </c>
      <c r="EP920" s="38">
        <v>5.865221</v>
      </c>
      <c r="EQ920" s="38">
        <v>-0.88603200000000004</v>
      </c>
      <c r="ER920" s="38">
        <v>0.80881999999999998</v>
      </c>
      <c r="ES920" s="38">
        <v>-7.2678520000000004</v>
      </c>
      <c r="ET920" s="38">
        <v>-14.25944</v>
      </c>
      <c r="EU920" s="38">
        <v>-25.279530000000001</v>
      </c>
      <c r="EV920" s="38">
        <v>-35.289529999999999</v>
      </c>
      <c r="EW920" s="38">
        <v>-18.583020000000001</v>
      </c>
      <c r="EX920" s="38">
        <v>-14.618589999999999</v>
      </c>
      <c r="EY920" s="38">
        <v>-17.02336</v>
      </c>
      <c r="EZ920" s="38">
        <v>-11.910209999999999</v>
      </c>
      <c r="FA920" s="38">
        <v>-10.570449999999999</v>
      </c>
      <c r="FB920" s="38">
        <v>75.639039999999994</v>
      </c>
      <c r="FC920" s="38">
        <v>73.717020000000005</v>
      </c>
      <c r="FD920" s="38">
        <v>72.382549999999995</v>
      </c>
      <c r="FE920" s="38">
        <v>71.299289999999999</v>
      </c>
      <c r="FF920" s="38">
        <v>70.187939999999998</v>
      </c>
      <c r="FG920" s="38">
        <v>69.216089999999994</v>
      </c>
      <c r="FH920" s="38">
        <v>68.760570000000001</v>
      </c>
      <c r="FI920" s="38">
        <v>70.068290000000005</v>
      </c>
      <c r="FJ920" s="38">
        <v>74.107939999999999</v>
      </c>
      <c r="FK920" s="38">
        <v>78.991889999999998</v>
      </c>
      <c r="FL920" s="38">
        <v>84.046719999999993</v>
      </c>
      <c r="FM920" s="38">
        <v>88.457800000000006</v>
      </c>
      <c r="FN920" s="38">
        <v>92.667339999999996</v>
      </c>
      <c r="FO920" s="38">
        <v>96.159419999999997</v>
      </c>
      <c r="FP920" s="38">
        <v>98.838750000000005</v>
      </c>
      <c r="FQ920" s="38">
        <v>100.6045</v>
      </c>
      <c r="FR920" s="38">
        <v>100.9388</v>
      </c>
      <c r="FS920" s="38">
        <v>100.18300000000001</v>
      </c>
      <c r="FT920" s="38">
        <v>98.867419999999996</v>
      </c>
      <c r="FU920" s="38">
        <v>94.528790000000001</v>
      </c>
      <c r="FV920" s="38">
        <v>90.154910000000001</v>
      </c>
      <c r="FW920">
        <v>86.132530000000003</v>
      </c>
      <c r="FX920">
        <v>83.683099999999996</v>
      </c>
      <c r="FY920">
        <v>82.030330000000006</v>
      </c>
      <c r="FZ920">
        <v>2.4155829999999998</v>
      </c>
      <c r="GA920">
        <v>11.65578</v>
      </c>
      <c r="GB920">
        <v>1</v>
      </c>
    </row>
    <row r="921" spans="1:184" x14ac:dyDescent="0.3">
      <c r="A921" t="s">
        <v>280</v>
      </c>
      <c r="B921" t="s">
        <v>1</v>
      </c>
      <c r="C921" t="s">
        <v>1</v>
      </c>
      <c r="D921" t="s">
        <v>1</v>
      </c>
      <c r="E921" t="s">
        <v>1</v>
      </c>
      <c r="F921" t="s">
        <v>1</v>
      </c>
      <c r="G921" t="s">
        <v>1</v>
      </c>
      <c r="H921" s="40" t="s">
        <v>1</v>
      </c>
      <c r="I921" s="18" t="s">
        <v>223</v>
      </c>
      <c r="J921" s="38" t="s">
        <v>1</v>
      </c>
      <c r="K921" s="18">
        <v>44809</v>
      </c>
      <c r="L921" s="38">
        <v>115</v>
      </c>
      <c r="M921" s="38">
        <v>117</v>
      </c>
      <c r="N921" s="38">
        <v>266.9615</v>
      </c>
      <c r="O921" s="38">
        <v>260.11950000000002</v>
      </c>
      <c r="P921" s="38">
        <v>255.35550000000001</v>
      </c>
      <c r="Q921" s="38">
        <v>252.78229999999999</v>
      </c>
      <c r="R921" s="38">
        <v>253.61330000000001</v>
      </c>
      <c r="S921" s="38">
        <v>247.78579999999999</v>
      </c>
      <c r="T921" s="38">
        <v>244.52099999999999</v>
      </c>
      <c r="U921" s="38">
        <v>229.21129999999999</v>
      </c>
      <c r="V921" s="38">
        <v>208.9804</v>
      </c>
      <c r="W921" s="38">
        <v>196.35300000000001</v>
      </c>
      <c r="X921" s="38">
        <v>193.65270000000001</v>
      </c>
      <c r="Y921" s="38">
        <v>193.54910000000001</v>
      </c>
      <c r="Z921" s="38">
        <v>190.92789999999999</v>
      </c>
      <c r="AA921" s="38">
        <v>196.5027</v>
      </c>
      <c r="AB921" s="38">
        <v>199.96430000000001</v>
      </c>
      <c r="AC921" s="38">
        <v>201.6018</v>
      </c>
      <c r="AD921" s="38">
        <v>211.3716</v>
      </c>
      <c r="AE921" s="38">
        <v>226.13669999999999</v>
      </c>
      <c r="AF921" s="38">
        <v>249.06030000000001</v>
      </c>
      <c r="AG921" s="38">
        <v>268.91180000000003</v>
      </c>
      <c r="AH921" s="38">
        <v>270.08019999999999</v>
      </c>
      <c r="AI921" s="38">
        <v>263.59660000000002</v>
      </c>
      <c r="AJ921" s="38">
        <v>257.7056</v>
      </c>
      <c r="AK921" s="38">
        <v>248.94810000000001</v>
      </c>
      <c r="AL921" s="38">
        <v>19.653860000000002</v>
      </c>
      <c r="AM921" s="38">
        <v>15.14681</v>
      </c>
      <c r="AN921" s="38">
        <v>13.86702</v>
      </c>
      <c r="AO921" s="38">
        <v>13.43557</v>
      </c>
      <c r="AP921" s="38">
        <v>5.6979649999999999</v>
      </c>
      <c r="AQ921" s="38">
        <v>-6.5677139999999996</v>
      </c>
      <c r="AR921" s="38">
        <v>-25.465039999999998</v>
      </c>
      <c r="AS921" s="38">
        <v>-26.193539999999999</v>
      </c>
      <c r="AT921" s="38">
        <v>-20.708189999999998</v>
      </c>
      <c r="AU921" s="38">
        <v>-5.4962689999999998</v>
      </c>
      <c r="AV921" s="38">
        <v>-3.3117519999999998</v>
      </c>
      <c r="AW921" s="38">
        <v>-1.343545</v>
      </c>
      <c r="AX921" s="38">
        <v>4.1581760000000001</v>
      </c>
      <c r="AY921" s="38">
        <v>3.625467</v>
      </c>
      <c r="AZ921" s="38">
        <v>-10.57578</v>
      </c>
      <c r="BA921" s="38">
        <v>-15.830690000000001</v>
      </c>
      <c r="BB921" s="38">
        <v>-26.133970000000001</v>
      </c>
      <c r="BC921" s="38">
        <v>-40.20861</v>
      </c>
      <c r="BD921" s="38">
        <v>-50.187159999999999</v>
      </c>
      <c r="BE921" s="38">
        <v>-41.31044</v>
      </c>
      <c r="BF921" s="38">
        <v>-31.842880000000001</v>
      </c>
      <c r="BG921" s="38">
        <v>-30.51389</v>
      </c>
      <c r="BH921" s="38">
        <v>-32.621429999999997</v>
      </c>
      <c r="BI921" s="38">
        <v>-24.848120000000002</v>
      </c>
      <c r="BJ921" s="38">
        <v>20.829509999999999</v>
      </c>
      <c r="BK921" s="38">
        <v>16.21659</v>
      </c>
      <c r="BL921" s="38">
        <v>14.82836</v>
      </c>
      <c r="BM921" s="38">
        <v>14.353070000000001</v>
      </c>
      <c r="BN921" s="38">
        <v>6.761012</v>
      </c>
      <c r="BO921" s="38">
        <v>-5.4289579999999997</v>
      </c>
      <c r="BP921" s="38">
        <v>-24.154910000000001</v>
      </c>
      <c r="BQ921" s="38">
        <v>-24.61936</v>
      </c>
      <c r="BR921" s="38">
        <v>-18.98667</v>
      </c>
      <c r="BS921" s="38">
        <v>-4.0225929999999996</v>
      </c>
      <c r="BT921" s="38">
        <v>-2.2331279999999998</v>
      </c>
      <c r="BU921" s="38">
        <v>-9.4013899999999997E-2</v>
      </c>
      <c r="BV921" s="38">
        <v>5.2461370000000001</v>
      </c>
      <c r="BW921" s="38">
        <v>4.3856479999999998</v>
      </c>
      <c r="BX921" s="38">
        <v>-9.1088299999999993</v>
      </c>
      <c r="BY921" s="38">
        <v>-13.68202</v>
      </c>
      <c r="BZ921" s="38">
        <v>-23.658899999999999</v>
      </c>
      <c r="CA921" s="38">
        <v>-37.482199999999999</v>
      </c>
      <c r="CB921" s="38">
        <v>-47.177329999999998</v>
      </c>
      <c r="CC921" s="38">
        <v>-38.418329999999997</v>
      </c>
      <c r="CD921" s="38">
        <v>-29.150970000000001</v>
      </c>
      <c r="CE921" s="38">
        <v>-27.850480000000001</v>
      </c>
      <c r="CF921" s="38">
        <v>-29.68364</v>
      </c>
      <c r="CG921" s="38">
        <v>-22.120429999999999</v>
      </c>
      <c r="CH921" s="38">
        <v>21.64376</v>
      </c>
      <c r="CI921" s="38">
        <v>16.957509999999999</v>
      </c>
      <c r="CJ921" s="38">
        <v>15.49419</v>
      </c>
      <c r="CK921" s="38">
        <v>14.988530000000001</v>
      </c>
      <c r="CL921" s="38">
        <v>7.4972760000000003</v>
      </c>
      <c r="CM921" s="38">
        <v>-4.6402590000000004</v>
      </c>
      <c r="CN921" s="38">
        <v>-23.247520000000002</v>
      </c>
      <c r="CO921" s="38">
        <v>-23.52908</v>
      </c>
      <c r="CP921" s="38">
        <v>-17.794350000000001</v>
      </c>
      <c r="CQ921" s="38">
        <v>-3.0019300000000002</v>
      </c>
      <c r="CR921" s="38">
        <v>-1.4860770000000001</v>
      </c>
      <c r="CS921" s="38">
        <v>0.77140750000000002</v>
      </c>
      <c r="CT921" s="38">
        <v>5.9996549999999997</v>
      </c>
      <c r="CU921" s="38">
        <v>4.9121480000000002</v>
      </c>
      <c r="CV921" s="38">
        <v>-8.0928260000000005</v>
      </c>
      <c r="CW921" s="38">
        <v>-12.193860000000001</v>
      </c>
      <c r="CX921" s="38">
        <v>-21.944669999999999</v>
      </c>
      <c r="CY921" s="38">
        <v>-35.593890000000002</v>
      </c>
      <c r="CZ921" s="38">
        <v>-45.092730000000003</v>
      </c>
      <c r="DA921" s="38">
        <v>-36.41525</v>
      </c>
      <c r="DB921" s="38">
        <v>-27.286560000000001</v>
      </c>
      <c r="DC921" s="38">
        <v>-26.00582</v>
      </c>
      <c r="DD921" s="38">
        <v>-27.64893</v>
      </c>
      <c r="DE921" s="38">
        <v>-20.23124</v>
      </c>
      <c r="DF921" s="38">
        <v>22.458010000000002</v>
      </c>
      <c r="DG921" s="38">
        <v>17.698429999999998</v>
      </c>
      <c r="DH921" s="38">
        <v>16.16001</v>
      </c>
      <c r="DI921" s="38">
        <v>15.623989999999999</v>
      </c>
      <c r="DJ921" s="38">
        <v>8.2335399999999996</v>
      </c>
      <c r="DK921" s="38">
        <v>-3.8515600000000001</v>
      </c>
      <c r="DL921" s="38">
        <v>-22.340129999999998</v>
      </c>
      <c r="DM921" s="38">
        <v>-22.438800000000001</v>
      </c>
      <c r="DN921" s="38">
        <v>-16.602029999999999</v>
      </c>
      <c r="DO921" s="38">
        <v>-1.981266</v>
      </c>
      <c r="DP921" s="38">
        <v>-0.73902570000000001</v>
      </c>
      <c r="DQ921" s="38">
        <v>1.6368290000000001</v>
      </c>
      <c r="DR921" s="38">
        <v>6.7531730000000003</v>
      </c>
      <c r="DS921" s="38">
        <v>5.4386469999999996</v>
      </c>
      <c r="DT921" s="38">
        <v>-7.0768209999999998</v>
      </c>
      <c r="DU921" s="38">
        <v>-10.705690000000001</v>
      </c>
      <c r="DV921" s="38">
        <v>-20.230440000000002</v>
      </c>
      <c r="DW921" s="38">
        <v>-33.705590000000001</v>
      </c>
      <c r="DX921" s="38">
        <v>-43.008130000000001</v>
      </c>
      <c r="DY921" s="38">
        <v>-34.412179999999999</v>
      </c>
      <c r="DZ921" s="38">
        <v>-25.422149999999998</v>
      </c>
      <c r="EA921" s="38">
        <v>-24.161149999999999</v>
      </c>
      <c r="EB921" s="38">
        <v>-25.61422</v>
      </c>
      <c r="EC921" s="38">
        <v>-18.34205</v>
      </c>
      <c r="ED921" s="38">
        <v>23.633659999999999</v>
      </c>
      <c r="EE921" s="38">
        <v>18.76821</v>
      </c>
      <c r="EF921" s="38">
        <v>17.121359999999999</v>
      </c>
      <c r="EG921" s="38">
        <v>16.54149</v>
      </c>
      <c r="EH921" s="38">
        <v>9.2965870000000006</v>
      </c>
      <c r="EI921" s="38">
        <v>-2.7128040000000002</v>
      </c>
      <c r="EJ921" s="38">
        <v>-21.029990000000002</v>
      </c>
      <c r="EK921" s="38">
        <v>-20.864619999999999</v>
      </c>
      <c r="EL921" s="38">
        <v>-14.880509999999999</v>
      </c>
      <c r="EM921" s="38">
        <v>-0.5075906</v>
      </c>
      <c r="EN921" s="38">
        <v>0.3395976</v>
      </c>
      <c r="EO921" s="38">
        <v>2.8863599999999998</v>
      </c>
      <c r="EP921" s="38">
        <v>7.8411340000000003</v>
      </c>
      <c r="EQ921" s="38">
        <v>6.1988279999999998</v>
      </c>
      <c r="ER921" s="38">
        <v>-5.6098720000000002</v>
      </c>
      <c r="ES921" s="38">
        <v>-8.5570229999999992</v>
      </c>
      <c r="ET921" s="38">
        <v>-17.75536</v>
      </c>
      <c r="EU921" s="38">
        <v>-30.979179999999999</v>
      </c>
      <c r="EV921" s="38">
        <v>-39.998289999999997</v>
      </c>
      <c r="EW921" s="38">
        <v>-31.520060000000001</v>
      </c>
      <c r="EX921" s="38">
        <v>-22.730229999999999</v>
      </c>
      <c r="EY921" s="38">
        <v>-21.49774</v>
      </c>
      <c r="EZ921" s="38">
        <v>-22.67642</v>
      </c>
      <c r="FA921" s="38">
        <v>-15.614369999999999</v>
      </c>
      <c r="FB921" s="38">
        <v>83.825040000000001</v>
      </c>
      <c r="FC921" s="38">
        <v>82.304270000000002</v>
      </c>
      <c r="FD921" s="38">
        <v>80.502979999999994</v>
      </c>
      <c r="FE921" s="38">
        <v>79.154849999999996</v>
      </c>
      <c r="FF921" s="38">
        <v>78.143410000000003</v>
      </c>
      <c r="FG921" s="38">
        <v>77.170310000000001</v>
      </c>
      <c r="FH921" s="38">
        <v>75.600620000000006</v>
      </c>
      <c r="FI921" s="38">
        <v>75.610500000000002</v>
      </c>
      <c r="FJ921" s="38">
        <v>79.987459999999999</v>
      </c>
      <c r="FK921" s="38">
        <v>85.656130000000005</v>
      </c>
      <c r="FL921" s="38">
        <v>90.742140000000006</v>
      </c>
      <c r="FM921" s="38">
        <v>94.850750000000005</v>
      </c>
      <c r="FN921" s="38">
        <v>98.982879999999994</v>
      </c>
      <c r="FO921" s="38">
        <v>102.2838</v>
      </c>
      <c r="FP921" s="38">
        <v>104.4558</v>
      </c>
      <c r="FQ921" s="38">
        <v>106.10299999999999</v>
      </c>
      <c r="FR921" s="38">
        <v>106.84310000000001</v>
      </c>
      <c r="FS921" s="38">
        <v>106.38630000000001</v>
      </c>
      <c r="FT921" s="38">
        <v>104.4629</v>
      </c>
      <c r="FU921" s="38">
        <v>100.26139999999999</v>
      </c>
      <c r="FV921" s="38">
        <v>97.551060000000007</v>
      </c>
      <c r="FW921">
        <v>93.970309999999998</v>
      </c>
      <c r="FX921">
        <v>90.884450000000001</v>
      </c>
      <c r="FY921">
        <v>89.610380000000006</v>
      </c>
      <c r="FZ921">
        <v>3.0161929999999999</v>
      </c>
      <c r="GA921">
        <v>22.857849999999999</v>
      </c>
      <c r="GB921">
        <v>1</v>
      </c>
    </row>
    <row r="922" spans="1:184" x14ac:dyDescent="0.3">
      <c r="A922" t="s">
        <v>280</v>
      </c>
      <c r="B922" t="s">
        <v>1</v>
      </c>
      <c r="C922" t="s">
        <v>1</v>
      </c>
      <c r="D922" t="s">
        <v>1</v>
      </c>
      <c r="E922" t="s">
        <v>1</v>
      </c>
      <c r="F922" t="s">
        <v>1</v>
      </c>
      <c r="G922" t="s">
        <v>1</v>
      </c>
      <c r="H922" s="40" t="s">
        <v>1</v>
      </c>
      <c r="I922" s="18" t="s">
        <v>223</v>
      </c>
      <c r="J922" s="38" t="s">
        <v>1</v>
      </c>
      <c r="K922" s="18">
        <v>44810</v>
      </c>
      <c r="L922" s="38">
        <v>115</v>
      </c>
      <c r="M922" s="38">
        <v>117</v>
      </c>
      <c r="N922" s="38">
        <v>270.73680000000002</v>
      </c>
      <c r="O922" s="38">
        <v>271.97370000000001</v>
      </c>
      <c r="P922" s="38">
        <v>267.92149999999998</v>
      </c>
      <c r="Q922" s="38">
        <v>270.65190000000001</v>
      </c>
      <c r="R922" s="38">
        <v>287.45420000000001</v>
      </c>
      <c r="S922" s="38">
        <v>308.39089999999999</v>
      </c>
      <c r="T922" s="38">
        <v>322.86020000000002</v>
      </c>
      <c r="U922" s="38">
        <v>308.9588</v>
      </c>
      <c r="V922" s="38">
        <v>281.53629999999998</v>
      </c>
      <c r="W922" s="38">
        <v>259.49790000000002</v>
      </c>
      <c r="X922" s="38">
        <v>252.51259999999999</v>
      </c>
      <c r="Y922" s="38">
        <v>246.9469</v>
      </c>
      <c r="Z922" s="38">
        <v>248.40299999999999</v>
      </c>
      <c r="AA922" s="38">
        <v>253.17099999999999</v>
      </c>
      <c r="AB922" s="38">
        <v>257.43389999999999</v>
      </c>
      <c r="AC922" s="38">
        <v>261.1062</v>
      </c>
      <c r="AD922" s="38">
        <v>271.21280000000002</v>
      </c>
      <c r="AE922" s="38">
        <v>287.24939999999998</v>
      </c>
      <c r="AF922" s="38">
        <v>314.9957</v>
      </c>
      <c r="AG922" s="38">
        <v>330.37389999999999</v>
      </c>
      <c r="AH922" s="38">
        <v>330.86759999999998</v>
      </c>
      <c r="AI922" s="38">
        <v>325.5034</v>
      </c>
      <c r="AJ922" s="38">
        <v>315.82709999999997</v>
      </c>
      <c r="AK922" s="38">
        <v>303.71100000000001</v>
      </c>
      <c r="AL922" s="38">
        <v>-2.707322</v>
      </c>
      <c r="AM922" s="38">
        <v>-5.3811720000000003</v>
      </c>
      <c r="AN922" s="38">
        <v>-5.1989330000000002</v>
      </c>
      <c r="AO922" s="38">
        <v>-1.4172389999999999</v>
      </c>
      <c r="AP922" s="38">
        <v>6.5395789999999998</v>
      </c>
      <c r="AQ922" s="38">
        <v>15.953419999999999</v>
      </c>
      <c r="AR922" s="38">
        <v>6.6776730000000004</v>
      </c>
      <c r="AS922" s="38">
        <v>-16.55339</v>
      </c>
      <c r="AT922" s="38">
        <v>-22.083120000000001</v>
      </c>
      <c r="AU922" s="38">
        <v>-15.73438</v>
      </c>
      <c r="AV922" s="38">
        <v>-6.3133169999999996</v>
      </c>
      <c r="AW922" s="38">
        <v>-15.84132</v>
      </c>
      <c r="AX922" s="38">
        <v>-13.844760000000001</v>
      </c>
      <c r="AY922" s="38">
        <v>6.4763650000000004</v>
      </c>
      <c r="AZ922" s="38">
        <v>12.71824</v>
      </c>
      <c r="BA922" s="38">
        <v>2.9477129999999998</v>
      </c>
      <c r="BB922" s="38">
        <v>-13.28369</v>
      </c>
      <c r="BC922" s="38">
        <v>-25.220179999999999</v>
      </c>
      <c r="BD922" s="38">
        <v>-31.59761</v>
      </c>
      <c r="BE922" s="38">
        <v>-15.718970000000001</v>
      </c>
      <c r="BF922" s="38">
        <v>-1.3603000000000001</v>
      </c>
      <c r="BG922" s="38">
        <v>-1.040889</v>
      </c>
      <c r="BH922" s="38">
        <v>-2.2934139999999998</v>
      </c>
      <c r="BI922" s="38">
        <v>0.63477910000000004</v>
      </c>
      <c r="BJ922" s="38">
        <v>-1.179578</v>
      </c>
      <c r="BK922" s="38">
        <v>-3.714337</v>
      </c>
      <c r="BL922" s="38">
        <v>-3.4740519999999999</v>
      </c>
      <c r="BM922" s="38">
        <v>0.2452087</v>
      </c>
      <c r="BN922" s="38">
        <v>8.5430720000000004</v>
      </c>
      <c r="BO922" s="38">
        <v>17.509679999999999</v>
      </c>
      <c r="BP922" s="38">
        <v>8.9399859999999993</v>
      </c>
      <c r="BQ922" s="38">
        <v>-14.502929999999999</v>
      </c>
      <c r="BR922" s="38">
        <v>-19.958680000000001</v>
      </c>
      <c r="BS922" s="38">
        <v>-13.400410000000001</v>
      </c>
      <c r="BT922" s="38">
        <v>-4.6112479999999998</v>
      </c>
      <c r="BU922" s="38">
        <v>-14.39831</v>
      </c>
      <c r="BV922" s="38">
        <v>-12.69589</v>
      </c>
      <c r="BW922" s="38">
        <v>7.7562689999999996</v>
      </c>
      <c r="BX922" s="38">
        <v>14.39202</v>
      </c>
      <c r="BY922" s="38">
        <v>4.9766120000000003</v>
      </c>
      <c r="BZ922" s="38">
        <v>-10.847939999999999</v>
      </c>
      <c r="CA922" s="38">
        <v>-22.430250000000001</v>
      </c>
      <c r="CB922" s="38">
        <v>-28.662459999999999</v>
      </c>
      <c r="CC922" s="38">
        <v>-12.66489</v>
      </c>
      <c r="CD922" s="38">
        <v>1.3485940000000001</v>
      </c>
      <c r="CE922" s="38">
        <v>1.2804979999999999</v>
      </c>
      <c r="CF922" s="38">
        <v>6.0878700000000001E-2</v>
      </c>
      <c r="CG922" s="38">
        <v>3.1235740000000001</v>
      </c>
      <c r="CH922" s="38">
        <v>-0.12146750000000001</v>
      </c>
      <c r="CI922" s="38">
        <v>-2.5598909999999999</v>
      </c>
      <c r="CJ922" s="38">
        <v>-2.2794059999999998</v>
      </c>
      <c r="CK922" s="38">
        <v>1.3966149999999999</v>
      </c>
      <c r="CL922" s="38">
        <v>9.9306850000000004</v>
      </c>
      <c r="CM922" s="38">
        <v>18.587540000000001</v>
      </c>
      <c r="CN922" s="38">
        <v>10.50686</v>
      </c>
      <c r="CO922" s="38">
        <v>-13.082789999999999</v>
      </c>
      <c r="CP922" s="38">
        <v>-18.487300000000001</v>
      </c>
      <c r="CQ922" s="38">
        <v>-11.783910000000001</v>
      </c>
      <c r="CR922" s="38">
        <v>-3.4324020000000002</v>
      </c>
      <c r="CS922" s="38">
        <v>-13.39888</v>
      </c>
      <c r="CT922" s="38">
        <v>-11.90019</v>
      </c>
      <c r="CU922" s="38">
        <v>8.6427270000000007</v>
      </c>
      <c r="CV922" s="38">
        <v>15.551270000000001</v>
      </c>
      <c r="CW922" s="38">
        <v>6.3818210000000004</v>
      </c>
      <c r="CX922" s="38">
        <v>-9.1609449999999999</v>
      </c>
      <c r="CY922" s="38">
        <v>-20.497959999999999</v>
      </c>
      <c r="CZ922" s="38">
        <v>-26.62959</v>
      </c>
      <c r="DA922" s="38">
        <v>-10.54964</v>
      </c>
      <c r="DB922" s="38">
        <v>3.2247650000000001</v>
      </c>
      <c r="DC922" s="38">
        <v>2.8882840000000001</v>
      </c>
      <c r="DD922" s="38">
        <v>1.6914549999999999</v>
      </c>
      <c r="DE922" s="38">
        <v>4.8473059999999997</v>
      </c>
      <c r="DF922" s="38">
        <v>0.93664320000000001</v>
      </c>
      <c r="DG922" s="38">
        <v>-1.405446</v>
      </c>
      <c r="DH922" s="38">
        <v>-1.084759</v>
      </c>
      <c r="DI922" s="38">
        <v>2.548022</v>
      </c>
      <c r="DJ922" s="38">
        <v>11.318300000000001</v>
      </c>
      <c r="DK922" s="38">
        <v>19.665410000000001</v>
      </c>
      <c r="DL922" s="38">
        <v>12.073729999999999</v>
      </c>
      <c r="DM922" s="38">
        <v>-11.662649999999999</v>
      </c>
      <c r="DN922" s="38">
        <v>-17.015910000000002</v>
      </c>
      <c r="DO922" s="38">
        <v>-10.16741</v>
      </c>
      <c r="DP922" s="38">
        <v>-2.253555</v>
      </c>
      <c r="DQ922" s="38">
        <v>-12.39945</v>
      </c>
      <c r="DR922" s="38">
        <v>-11.10449</v>
      </c>
      <c r="DS922" s="38">
        <v>9.529185</v>
      </c>
      <c r="DT922" s="38">
        <v>16.710529999999999</v>
      </c>
      <c r="DU922" s="38">
        <v>7.7870299999999997</v>
      </c>
      <c r="DV922" s="38">
        <v>-7.4739509999999996</v>
      </c>
      <c r="DW922" s="38">
        <v>-18.565670000000001</v>
      </c>
      <c r="DX922" s="38">
        <v>-24.596710000000002</v>
      </c>
      <c r="DY922" s="38">
        <v>-8.4343909999999997</v>
      </c>
      <c r="DZ922" s="38">
        <v>5.1009359999999999</v>
      </c>
      <c r="EA922" s="38">
        <v>4.4960699999999996</v>
      </c>
      <c r="EB922" s="38">
        <v>3.322031</v>
      </c>
      <c r="EC922" s="38">
        <v>6.5710379999999997</v>
      </c>
      <c r="ED922" s="38">
        <v>2.4643869999999999</v>
      </c>
      <c r="EE922" s="38">
        <v>0.26138919999999999</v>
      </c>
      <c r="EF922" s="38">
        <v>0.64012089999999999</v>
      </c>
      <c r="EG922" s="38">
        <v>4.2104699999999999</v>
      </c>
      <c r="EH922" s="38">
        <v>13.32179</v>
      </c>
      <c r="EI922" s="38">
        <v>21.22166</v>
      </c>
      <c r="EJ922" s="38">
        <v>14.336040000000001</v>
      </c>
      <c r="EK922" s="38">
        <v>-9.6121839999999992</v>
      </c>
      <c r="EL922" s="38">
        <v>-14.89147</v>
      </c>
      <c r="EM922" s="38">
        <v>-7.8334419999999998</v>
      </c>
      <c r="EN922" s="38">
        <v>-0.5514867</v>
      </c>
      <c r="EO922" s="38">
        <v>-10.956440000000001</v>
      </c>
      <c r="EP922" s="38">
        <v>-9.9556240000000003</v>
      </c>
      <c r="EQ922" s="38">
        <v>10.809089999999999</v>
      </c>
      <c r="ER922" s="38">
        <v>18.3843</v>
      </c>
      <c r="ES922" s="38">
        <v>9.8159290000000006</v>
      </c>
      <c r="ET922" s="38">
        <v>-5.0381989999999996</v>
      </c>
      <c r="EU922" s="38">
        <v>-15.775740000000001</v>
      </c>
      <c r="EV922" s="38">
        <v>-21.661560000000001</v>
      </c>
      <c r="EW922" s="38">
        <v>-5.3803080000000003</v>
      </c>
      <c r="EX922" s="38">
        <v>7.8098299999999998</v>
      </c>
      <c r="EY922" s="38">
        <v>6.8174570000000001</v>
      </c>
      <c r="EZ922" s="38">
        <v>5.6763240000000001</v>
      </c>
      <c r="FA922" s="38">
        <v>9.0598340000000004</v>
      </c>
      <c r="FB922" s="38">
        <v>86.314480000000003</v>
      </c>
      <c r="FC922" s="38">
        <v>84.392080000000007</v>
      </c>
      <c r="FD922" s="38">
        <v>82.70438</v>
      </c>
      <c r="FE922" s="38">
        <v>81.648859999999999</v>
      </c>
      <c r="FF922" s="38">
        <v>80.292010000000005</v>
      </c>
      <c r="FG922" s="38">
        <v>79.747429999999994</v>
      </c>
      <c r="FH922" s="38">
        <v>79.085170000000005</v>
      </c>
      <c r="FI922" s="38">
        <v>80.768420000000006</v>
      </c>
      <c r="FJ922" s="38">
        <v>85.8048</v>
      </c>
      <c r="FK922" s="38">
        <v>91.628789999999995</v>
      </c>
      <c r="FL922" s="38">
        <v>95.779399999999995</v>
      </c>
      <c r="FM922" s="38">
        <v>100.28919999999999</v>
      </c>
      <c r="FN922" s="38">
        <v>103.5171</v>
      </c>
      <c r="FO922" s="38">
        <v>106.964</v>
      </c>
      <c r="FP922" s="38">
        <v>108.9539</v>
      </c>
      <c r="FQ922" s="38">
        <v>110.7692</v>
      </c>
      <c r="FR922" s="38">
        <v>110.4926</v>
      </c>
      <c r="FS922" s="38">
        <v>109.0716</v>
      </c>
      <c r="FT922" s="38">
        <v>106.06870000000001</v>
      </c>
      <c r="FU922" s="38">
        <v>100.3627</v>
      </c>
      <c r="FV922" s="38">
        <v>95.577640000000002</v>
      </c>
      <c r="FW922">
        <v>93.140879999999996</v>
      </c>
      <c r="FX922">
        <v>91.72081</v>
      </c>
      <c r="FY922">
        <v>89.270359999999997</v>
      </c>
      <c r="FZ922">
        <v>2.7242519999999999</v>
      </c>
      <c r="GA922">
        <v>17.96461</v>
      </c>
      <c r="GB922">
        <v>1</v>
      </c>
    </row>
    <row r="923" spans="1:184" x14ac:dyDescent="0.3">
      <c r="A923" t="s">
        <v>280</v>
      </c>
      <c r="B923" t="s">
        <v>1</v>
      </c>
      <c r="C923" t="s">
        <v>1</v>
      </c>
      <c r="D923" t="s">
        <v>1</v>
      </c>
      <c r="E923" t="s">
        <v>1</v>
      </c>
      <c r="F923" t="s">
        <v>1</v>
      </c>
      <c r="G923" t="s">
        <v>1</v>
      </c>
      <c r="H923" s="40" t="s">
        <v>1</v>
      </c>
      <c r="I923" s="18" t="s">
        <v>223</v>
      </c>
      <c r="J923" s="38" t="s">
        <v>1</v>
      </c>
      <c r="K923" s="18">
        <v>44811</v>
      </c>
      <c r="L923" s="38">
        <v>115</v>
      </c>
      <c r="M923" s="38">
        <v>117</v>
      </c>
      <c r="N923" s="38">
        <v>295.41250000000002</v>
      </c>
      <c r="O923" s="38">
        <v>289.46199999999999</v>
      </c>
      <c r="P923" s="38">
        <v>282.16739999999999</v>
      </c>
      <c r="Q923" s="38">
        <v>280.39490000000001</v>
      </c>
      <c r="R923" s="38">
        <v>289.41399999999999</v>
      </c>
      <c r="S923" s="38">
        <v>304.41379999999998</v>
      </c>
      <c r="T923" s="38">
        <v>320.11860000000001</v>
      </c>
      <c r="U923" s="38">
        <v>311.7371</v>
      </c>
      <c r="V923" s="38">
        <v>290.44639999999998</v>
      </c>
      <c r="W923" s="38">
        <v>271.48579999999998</v>
      </c>
      <c r="X923" s="38">
        <v>266.40069999999997</v>
      </c>
      <c r="Y923" s="38">
        <v>263.30090000000001</v>
      </c>
      <c r="Z923" s="38">
        <v>261.87900000000002</v>
      </c>
      <c r="AA923" s="38">
        <v>266.50009999999997</v>
      </c>
      <c r="AB923" s="38">
        <v>267.3723</v>
      </c>
      <c r="AC923" s="38">
        <v>265.96050000000002</v>
      </c>
      <c r="AD923" s="38">
        <v>274.56720000000001</v>
      </c>
      <c r="AE923" s="38">
        <v>288.07479999999998</v>
      </c>
      <c r="AF923" s="38">
        <v>313.08760000000001</v>
      </c>
      <c r="AG923" s="38">
        <v>331.08690000000001</v>
      </c>
      <c r="AH923" s="38">
        <v>331.21690000000001</v>
      </c>
      <c r="AI923" s="38">
        <v>325.86989999999997</v>
      </c>
      <c r="AJ923" s="38">
        <v>316.15989999999999</v>
      </c>
      <c r="AK923" s="38">
        <v>302.22340000000003</v>
      </c>
      <c r="AL923" s="38">
        <v>-0.1040963</v>
      </c>
      <c r="AM923" s="38">
        <v>4.0221239999999998</v>
      </c>
      <c r="AN923" s="38">
        <v>3.1445620000000001</v>
      </c>
      <c r="AO923" s="38">
        <v>4.0798940000000004</v>
      </c>
      <c r="AP923" s="38">
        <v>5.6800759999999997</v>
      </c>
      <c r="AQ923" s="38">
        <v>4.8539349999999999</v>
      </c>
      <c r="AR923" s="38">
        <v>-1.7106589999999999</v>
      </c>
      <c r="AS923" s="38">
        <v>-16.299980000000001</v>
      </c>
      <c r="AT923" s="38">
        <v>-21.571149999999999</v>
      </c>
      <c r="AU923" s="38">
        <v>-6.3708049999999998</v>
      </c>
      <c r="AV923" s="38">
        <v>0.2432338</v>
      </c>
      <c r="AW923" s="38">
        <v>-3.7539370000000001</v>
      </c>
      <c r="AX923" s="38">
        <v>-1.9307399999999999</v>
      </c>
      <c r="AY923" s="38">
        <v>1.2813429999999999</v>
      </c>
      <c r="AZ923" s="38">
        <v>-4.6854500000000003</v>
      </c>
      <c r="BA923" s="38">
        <v>-10.72655</v>
      </c>
      <c r="BB923" s="38">
        <v>-21.57572</v>
      </c>
      <c r="BC923" s="38">
        <v>-30.582979999999999</v>
      </c>
      <c r="BD923" s="38">
        <v>-34.514899999999997</v>
      </c>
      <c r="BE923" s="38">
        <v>-22.62021</v>
      </c>
      <c r="BF923" s="38">
        <v>-12.9642</v>
      </c>
      <c r="BG923" s="38">
        <v>-5.6186800000000003</v>
      </c>
      <c r="BH923" s="38">
        <v>-2.084616</v>
      </c>
      <c r="BI923" s="38">
        <v>-10.800739999999999</v>
      </c>
      <c r="BJ923" s="38">
        <v>1.12724</v>
      </c>
      <c r="BK923" s="38">
        <v>5.3407749999999998</v>
      </c>
      <c r="BL923" s="38">
        <v>4.4007180000000004</v>
      </c>
      <c r="BM923" s="38">
        <v>5.1950659999999997</v>
      </c>
      <c r="BN923" s="38">
        <v>6.7574329999999998</v>
      </c>
      <c r="BO923" s="38">
        <v>6.0120690000000003</v>
      </c>
      <c r="BP923" s="38">
        <v>-0.17100270000000001</v>
      </c>
      <c r="BQ923" s="38">
        <v>-14.69378</v>
      </c>
      <c r="BR923" s="38">
        <v>-20.037510000000001</v>
      </c>
      <c r="BS923" s="38">
        <v>-4.8461410000000003</v>
      </c>
      <c r="BT923" s="38">
        <v>1.5791930000000001</v>
      </c>
      <c r="BU923" s="38">
        <v>-2.6454179999999998</v>
      </c>
      <c r="BV923" s="38">
        <v>-0.81167579999999995</v>
      </c>
      <c r="BW923" s="38">
        <v>2.3793679999999999</v>
      </c>
      <c r="BX923" s="38">
        <v>-3.3992450000000001</v>
      </c>
      <c r="BY923" s="38">
        <v>-9.0044540000000008</v>
      </c>
      <c r="BZ923" s="38">
        <v>-19.4101</v>
      </c>
      <c r="CA923" s="38">
        <v>-28.19369</v>
      </c>
      <c r="CB923" s="38">
        <v>-32.028669999999998</v>
      </c>
      <c r="CC923" s="38">
        <v>-20.22297</v>
      </c>
      <c r="CD923" s="38">
        <v>-10.73034</v>
      </c>
      <c r="CE923" s="38">
        <v>-3.4195509999999998</v>
      </c>
      <c r="CF923" s="38">
        <v>0.17196639999999999</v>
      </c>
      <c r="CG923" s="38">
        <v>-8.5101209999999998</v>
      </c>
      <c r="CH923" s="38">
        <v>1.9800599999999999</v>
      </c>
      <c r="CI923" s="38">
        <v>6.2540680000000002</v>
      </c>
      <c r="CJ923" s="38">
        <v>5.2707280000000001</v>
      </c>
      <c r="CK923" s="38">
        <v>5.9674310000000004</v>
      </c>
      <c r="CL923" s="38">
        <v>7.5036069999999997</v>
      </c>
      <c r="CM923" s="38">
        <v>6.8141879999999997</v>
      </c>
      <c r="CN923" s="38">
        <v>0.8953586</v>
      </c>
      <c r="CO923" s="38">
        <v>-13.581329999999999</v>
      </c>
      <c r="CP923" s="38">
        <v>-18.97532</v>
      </c>
      <c r="CQ923" s="38">
        <v>-3.7901639999999999</v>
      </c>
      <c r="CR923" s="38">
        <v>2.5044740000000001</v>
      </c>
      <c r="CS923" s="38">
        <v>-1.8776619999999999</v>
      </c>
      <c r="CT923" s="38">
        <v>-3.6615799999999997E-2</v>
      </c>
      <c r="CU923" s="38">
        <v>3.139856</v>
      </c>
      <c r="CV923" s="38">
        <v>-2.5084240000000002</v>
      </c>
      <c r="CW923" s="38">
        <v>-7.8117369999999999</v>
      </c>
      <c r="CX923" s="38">
        <v>-17.9102</v>
      </c>
      <c r="CY923" s="38">
        <v>-26.538879999999999</v>
      </c>
      <c r="CZ923" s="38">
        <v>-30.306709999999999</v>
      </c>
      <c r="DA923" s="38">
        <v>-18.562650000000001</v>
      </c>
      <c r="DB923" s="38">
        <v>-9.183173</v>
      </c>
      <c r="DC923" s="38">
        <v>-1.896441</v>
      </c>
      <c r="DD923" s="38">
        <v>1.734869</v>
      </c>
      <c r="DE923" s="38">
        <v>-6.9236420000000001</v>
      </c>
      <c r="DF923" s="38">
        <v>2.8328799999999998</v>
      </c>
      <c r="DG923" s="38">
        <v>7.1673609999999996</v>
      </c>
      <c r="DH923" s="38">
        <v>6.1407379999999998</v>
      </c>
      <c r="DI923" s="38">
        <v>6.7397960000000001</v>
      </c>
      <c r="DJ923" s="38">
        <v>8.2497819999999997</v>
      </c>
      <c r="DK923" s="38">
        <v>7.6163080000000001</v>
      </c>
      <c r="DL923" s="38">
        <v>1.9617199999999999</v>
      </c>
      <c r="DM923" s="38">
        <v>-12.46888</v>
      </c>
      <c r="DN923" s="38">
        <v>-17.913129999999999</v>
      </c>
      <c r="DO923" s="38">
        <v>-2.7341869999999999</v>
      </c>
      <c r="DP923" s="38">
        <v>3.4297559999999998</v>
      </c>
      <c r="DQ923" s="38">
        <v>-1.1099060000000001</v>
      </c>
      <c r="DR923" s="38">
        <v>0.73844430000000005</v>
      </c>
      <c r="DS923" s="38">
        <v>3.9003450000000002</v>
      </c>
      <c r="DT923" s="38">
        <v>-1.617602</v>
      </c>
      <c r="DU923" s="38">
        <v>-6.6190199999999999</v>
      </c>
      <c r="DV923" s="38">
        <v>-16.410299999999999</v>
      </c>
      <c r="DW923" s="38">
        <v>-24.884060000000002</v>
      </c>
      <c r="DX923" s="38">
        <v>-28.58475</v>
      </c>
      <c r="DY923" s="38">
        <v>-16.902329999999999</v>
      </c>
      <c r="DZ923" s="38">
        <v>-7.6360099999999997</v>
      </c>
      <c r="EA923" s="38">
        <v>-0.37333149999999998</v>
      </c>
      <c r="EB923" s="38">
        <v>3.297771</v>
      </c>
      <c r="EC923" s="38">
        <v>-5.3371630000000003</v>
      </c>
      <c r="ED923" s="38">
        <v>4.0642160000000001</v>
      </c>
      <c r="EE923" s="38">
        <v>8.4860120000000006</v>
      </c>
      <c r="EF923" s="38">
        <v>7.3968939999999996</v>
      </c>
      <c r="EG923" s="38">
        <v>7.8549689999999996</v>
      </c>
      <c r="EH923" s="38">
        <v>9.3271390000000007</v>
      </c>
      <c r="EI923" s="38">
        <v>8.7744420000000005</v>
      </c>
      <c r="EJ923" s="38">
        <v>3.501376</v>
      </c>
      <c r="EK923" s="38">
        <v>-10.86267</v>
      </c>
      <c r="EL923" s="38">
        <v>-16.379490000000001</v>
      </c>
      <c r="EM923" s="38">
        <v>-1.209524</v>
      </c>
      <c r="EN923" s="38">
        <v>4.7657150000000001</v>
      </c>
      <c r="EO923" s="38">
        <v>-1.3875999999999999E-3</v>
      </c>
      <c r="EP923" s="38">
        <v>1.8575079999999999</v>
      </c>
      <c r="EQ923" s="38">
        <v>4.9983700000000004</v>
      </c>
      <c r="ER923" s="38">
        <v>-0.3313971</v>
      </c>
      <c r="ES923" s="38">
        <v>-4.8969259999999997</v>
      </c>
      <c r="ET923" s="38">
        <v>-14.244680000000001</v>
      </c>
      <c r="EU923" s="38">
        <v>-22.494779999999999</v>
      </c>
      <c r="EV923" s="38">
        <v>-26.098520000000001</v>
      </c>
      <c r="EW923" s="38">
        <v>-14.505089999999999</v>
      </c>
      <c r="EX923" s="38">
        <v>-5.4021520000000001</v>
      </c>
      <c r="EY923" s="38">
        <v>1.8257969999999999</v>
      </c>
      <c r="EZ923" s="38">
        <v>5.554354</v>
      </c>
      <c r="FA923" s="38">
        <v>-3.0465399999999998</v>
      </c>
      <c r="FB923" s="38">
        <v>88.327110000000005</v>
      </c>
      <c r="FC923" s="38">
        <v>86.418909999999997</v>
      </c>
      <c r="FD923" s="38">
        <v>83.854839999999996</v>
      </c>
      <c r="FE923" s="38">
        <v>82.945499999999996</v>
      </c>
      <c r="FF923" s="38">
        <v>81.428219999999996</v>
      </c>
      <c r="FG923" s="38">
        <v>79.235860000000002</v>
      </c>
      <c r="FH923" s="38">
        <v>78.426950000000005</v>
      </c>
      <c r="FI923" s="38">
        <v>78.530699999999996</v>
      </c>
      <c r="FJ923" s="38">
        <v>82.633740000000003</v>
      </c>
      <c r="FK923" s="38">
        <v>88.018169999999998</v>
      </c>
      <c r="FL923" s="38">
        <v>93.136870000000002</v>
      </c>
      <c r="FM923" s="38">
        <v>96.979969999999994</v>
      </c>
      <c r="FN923" s="38">
        <v>100.48</v>
      </c>
      <c r="FO923" s="38">
        <v>103.033</v>
      </c>
      <c r="FP923" s="38">
        <v>104.6598</v>
      </c>
      <c r="FQ923" s="38">
        <v>105.7546</v>
      </c>
      <c r="FR923" s="38">
        <v>106.1828</v>
      </c>
      <c r="FS923" s="38">
        <v>104.72839999999999</v>
      </c>
      <c r="FT923" s="38">
        <v>101.4538</v>
      </c>
      <c r="FU923" s="38">
        <v>97.046350000000004</v>
      </c>
      <c r="FV923" s="38">
        <v>94.01867</v>
      </c>
      <c r="FW923">
        <v>92.013239999999996</v>
      </c>
      <c r="FX923">
        <v>89.664050000000003</v>
      </c>
      <c r="FY923">
        <v>86.735849999999999</v>
      </c>
      <c r="FZ923">
        <v>2.2493289999999999</v>
      </c>
      <c r="GA923">
        <v>16.31915</v>
      </c>
      <c r="GB923">
        <v>1</v>
      </c>
    </row>
    <row r="924" spans="1:184" x14ac:dyDescent="0.3">
      <c r="A924" t="s">
        <v>280</v>
      </c>
      <c r="B924" t="s">
        <v>1</v>
      </c>
      <c r="C924" t="s">
        <v>1</v>
      </c>
      <c r="D924" t="s">
        <v>1</v>
      </c>
      <c r="E924" t="s">
        <v>1</v>
      </c>
      <c r="F924" t="s">
        <v>1</v>
      </c>
      <c r="G924" t="s">
        <v>1</v>
      </c>
      <c r="H924" s="40" t="s">
        <v>1</v>
      </c>
      <c r="I924" s="18" t="s">
        <v>223</v>
      </c>
      <c r="J924" s="38" t="s">
        <v>1</v>
      </c>
      <c r="K924" s="18" t="s">
        <v>2</v>
      </c>
      <c r="L924" s="38">
        <v>117</v>
      </c>
      <c r="M924" s="38">
        <v>117</v>
      </c>
      <c r="N924" s="38">
        <v>239.0026</v>
      </c>
      <c r="O924" s="38">
        <v>234.77500000000001</v>
      </c>
      <c r="P924" s="38">
        <v>229.15860000000001</v>
      </c>
      <c r="Q924" s="38">
        <v>228.64580000000001</v>
      </c>
      <c r="R924" s="38">
        <v>237.3391</v>
      </c>
      <c r="S924" s="38">
        <v>249.88509999999999</v>
      </c>
      <c r="T924" s="38">
        <v>264.22199999999998</v>
      </c>
      <c r="U924" s="38">
        <v>254.8426</v>
      </c>
      <c r="V924" s="38">
        <v>233.601</v>
      </c>
      <c r="W924" s="38">
        <v>213.55690000000001</v>
      </c>
      <c r="X924" s="38">
        <v>208.73050000000001</v>
      </c>
      <c r="Y924" s="38">
        <v>206.0009</v>
      </c>
      <c r="Z924" s="38">
        <v>204.08179999999999</v>
      </c>
      <c r="AA924" s="38">
        <v>211.10400000000001</v>
      </c>
      <c r="AB924" s="38">
        <v>213.90880000000001</v>
      </c>
      <c r="AC924" s="38">
        <v>216.1071</v>
      </c>
      <c r="AD924" s="38">
        <v>227.9922</v>
      </c>
      <c r="AE924" s="38">
        <v>243.47659999999999</v>
      </c>
      <c r="AF924" s="38">
        <v>268.81119999999999</v>
      </c>
      <c r="AG924" s="38">
        <v>286.55849999999998</v>
      </c>
      <c r="AH924" s="38">
        <v>286.73559999999998</v>
      </c>
      <c r="AI924" s="38">
        <v>278.63369999999998</v>
      </c>
      <c r="AJ924" s="38">
        <v>270.49959999999999</v>
      </c>
      <c r="AK924" s="38">
        <v>259.80290000000002</v>
      </c>
      <c r="AL924" s="38">
        <v>-1.7928010000000001</v>
      </c>
      <c r="AM924" s="38">
        <v>-1.935079</v>
      </c>
      <c r="AN924" s="38">
        <v>-1.0919410000000001</v>
      </c>
      <c r="AO924" s="38">
        <v>0.24827340000000001</v>
      </c>
      <c r="AP924" s="38">
        <v>5.1159900000000001E-2</v>
      </c>
      <c r="AQ924" s="38">
        <v>-0.9112635</v>
      </c>
      <c r="AR924" s="38">
        <v>6.6219500000000001E-2</v>
      </c>
      <c r="AS924" s="38">
        <v>-5.895626</v>
      </c>
      <c r="AT924" s="38">
        <v>-8.2855530000000002</v>
      </c>
      <c r="AU924" s="38">
        <v>-5.9300490000000003</v>
      </c>
      <c r="AV924" s="38">
        <v>-3.0757590000000001</v>
      </c>
      <c r="AW924" s="38">
        <v>-3.1722540000000001</v>
      </c>
      <c r="AX924" s="38">
        <v>-2.430034</v>
      </c>
      <c r="AY924" s="38">
        <v>-9.3113500000000002E-2</v>
      </c>
      <c r="AZ924" s="38">
        <v>-1.8509789999999999</v>
      </c>
      <c r="BA924" s="38">
        <v>-4.2339450000000003</v>
      </c>
      <c r="BB924" s="38">
        <v>-6.7838390000000004</v>
      </c>
      <c r="BC924" s="38">
        <v>-9.109413</v>
      </c>
      <c r="BD924" s="38">
        <v>-12.24999</v>
      </c>
      <c r="BE924" s="38">
        <v>-9.1422260000000009</v>
      </c>
      <c r="BF924" s="38">
        <v>-8.1647079999999992</v>
      </c>
      <c r="BG924" s="38">
        <v>-5.9252820000000002</v>
      </c>
      <c r="BH924" s="38">
        <v>-6.1867289999999997</v>
      </c>
      <c r="BI924" s="38">
        <v>-6.4247209999999999</v>
      </c>
      <c r="BJ924" s="38">
        <v>-0.51990599999999998</v>
      </c>
      <c r="BK924" s="38">
        <v>-0.72601550000000004</v>
      </c>
      <c r="BL924" s="38">
        <v>-2.62778E-2</v>
      </c>
      <c r="BM924" s="38">
        <v>1.144549</v>
      </c>
      <c r="BN924" s="38">
        <v>1.153222</v>
      </c>
      <c r="BO924" s="38">
        <v>0.41716219999999998</v>
      </c>
      <c r="BP924" s="38">
        <v>1.329337</v>
      </c>
      <c r="BQ924" s="38">
        <v>-4.1232569999999997</v>
      </c>
      <c r="BR924" s="38">
        <v>-6.5283730000000002</v>
      </c>
      <c r="BS924" s="38">
        <v>-4.3695680000000001</v>
      </c>
      <c r="BT924" s="38">
        <v>-1.773263</v>
      </c>
      <c r="BU924" s="38">
        <v>-2.1516169999999999</v>
      </c>
      <c r="BV924" s="38">
        <v>-1.3605529999999999</v>
      </c>
      <c r="BW924" s="38">
        <v>0.68263379999999996</v>
      </c>
      <c r="BX924" s="38">
        <v>-0.46527940000000001</v>
      </c>
      <c r="BY924" s="38">
        <v>-2.2535440000000002</v>
      </c>
      <c r="BZ924" s="38">
        <v>-4.281784</v>
      </c>
      <c r="CA924" s="38">
        <v>-6.1202129999999997</v>
      </c>
      <c r="CB924" s="38">
        <v>-8.731503</v>
      </c>
      <c r="CC924" s="38">
        <v>-6.1175850000000001</v>
      </c>
      <c r="CD924" s="38">
        <v>-5.4255009999999997</v>
      </c>
      <c r="CE924" s="38">
        <v>-3.395003</v>
      </c>
      <c r="CF924" s="38">
        <v>-3.8437510000000001</v>
      </c>
      <c r="CG924" s="38">
        <v>-4.019781</v>
      </c>
      <c r="CH924" s="38">
        <v>0.3616972</v>
      </c>
      <c r="CI924" s="38">
        <v>0.11137809999999999</v>
      </c>
      <c r="CJ924" s="38">
        <v>0.71179740000000002</v>
      </c>
      <c r="CK924" s="38">
        <v>1.7653080000000001</v>
      </c>
      <c r="CL924" s="38">
        <v>1.916507</v>
      </c>
      <c r="CM924" s="38">
        <v>1.337226</v>
      </c>
      <c r="CN924" s="38">
        <v>2.2041680000000001</v>
      </c>
      <c r="CO924" s="38">
        <v>-2.8957199999999998</v>
      </c>
      <c r="CP924" s="38">
        <v>-5.3113549999999998</v>
      </c>
      <c r="CQ924" s="38">
        <v>-3.2887840000000002</v>
      </c>
      <c r="CR924" s="38">
        <v>-0.87115880000000001</v>
      </c>
      <c r="CS924" s="38">
        <v>-1.4447270000000001</v>
      </c>
      <c r="CT924" s="38">
        <v>-0.61983350000000004</v>
      </c>
      <c r="CU924" s="38">
        <v>1.2199139999999999</v>
      </c>
      <c r="CV924" s="38">
        <v>0.49445210000000001</v>
      </c>
      <c r="CW924" s="38">
        <v>-0.88192400000000004</v>
      </c>
      <c r="CX924" s="38">
        <v>-2.548867</v>
      </c>
      <c r="CY924" s="38">
        <v>-4.0499010000000002</v>
      </c>
      <c r="CZ924" s="38">
        <v>-6.2946109999999997</v>
      </c>
      <c r="DA924" s="38">
        <v>-4.0227269999999997</v>
      </c>
      <c r="DB924" s="38">
        <v>-3.5283340000000001</v>
      </c>
      <c r="DC924" s="38">
        <v>-1.6425399999999999</v>
      </c>
      <c r="DD924" s="38">
        <v>-2.2210109999999998</v>
      </c>
      <c r="DE924" s="38">
        <v>-2.3541259999999999</v>
      </c>
      <c r="DF924" s="38">
        <v>1.2433000000000001</v>
      </c>
      <c r="DG924" s="38">
        <v>0.9487717</v>
      </c>
      <c r="DH924" s="38">
        <v>1.449873</v>
      </c>
      <c r="DI924" s="38">
        <v>2.386066</v>
      </c>
      <c r="DJ924" s="38">
        <v>2.6797909999999998</v>
      </c>
      <c r="DK924" s="38">
        <v>2.2572890000000001</v>
      </c>
      <c r="DL924" s="38">
        <v>3.0790000000000002</v>
      </c>
      <c r="DM924" s="38">
        <v>-1.6681820000000001</v>
      </c>
      <c r="DN924" s="38">
        <v>-4.0943370000000003</v>
      </c>
      <c r="DO924" s="38">
        <v>-2.207999</v>
      </c>
      <c r="DP924" s="38">
        <v>3.0945799999999999E-2</v>
      </c>
      <c r="DQ924" s="38">
        <v>-0.73783650000000001</v>
      </c>
      <c r="DR924" s="38">
        <v>0.12088599999999999</v>
      </c>
      <c r="DS924" s="38">
        <v>1.7571939999999999</v>
      </c>
      <c r="DT924" s="38">
        <v>1.4541839999999999</v>
      </c>
      <c r="DU924" s="38">
        <v>0.48969610000000002</v>
      </c>
      <c r="DV924" s="38">
        <v>-0.81595130000000005</v>
      </c>
      <c r="DW924" s="38">
        <v>-1.97959</v>
      </c>
      <c r="DX924" s="38">
        <v>-3.8577189999999999</v>
      </c>
      <c r="DY924" s="38">
        <v>-1.9278690000000001</v>
      </c>
      <c r="DZ924" s="38">
        <v>-1.631167</v>
      </c>
      <c r="EA924" s="38">
        <v>0.1099238</v>
      </c>
      <c r="EB924" s="38">
        <v>-0.59827169999999996</v>
      </c>
      <c r="EC924" s="38">
        <v>-0.68847219999999998</v>
      </c>
      <c r="ED924" s="38">
        <v>2.5161959999999999</v>
      </c>
      <c r="EE924" s="38">
        <v>2.1578349999999999</v>
      </c>
      <c r="EF924" s="38">
        <v>2.515536</v>
      </c>
      <c r="EG924" s="38">
        <v>3.2823419999999999</v>
      </c>
      <c r="EH924" s="38">
        <v>3.7818529999999999</v>
      </c>
      <c r="EI924" s="38">
        <v>3.585715</v>
      </c>
      <c r="EJ924" s="38">
        <v>4.342117</v>
      </c>
      <c r="EK924" s="38">
        <v>0.1041865</v>
      </c>
      <c r="EL924" s="38">
        <v>-2.3371559999999998</v>
      </c>
      <c r="EM924" s="38">
        <v>-0.64751809999999999</v>
      </c>
      <c r="EN924" s="38">
        <v>1.333442</v>
      </c>
      <c r="EO924" s="38">
        <v>0.28280070000000002</v>
      </c>
      <c r="EP924" s="38">
        <v>1.190367</v>
      </c>
      <c r="EQ924" s="38">
        <v>2.5329419999999998</v>
      </c>
      <c r="ER924" s="38">
        <v>2.8398840000000001</v>
      </c>
      <c r="ES924" s="38">
        <v>2.4700980000000001</v>
      </c>
      <c r="ET924" s="38">
        <v>1.686104</v>
      </c>
      <c r="EU924" s="38">
        <v>1.009611</v>
      </c>
      <c r="EV924" s="38">
        <v>-0.33923310000000001</v>
      </c>
      <c r="EW924" s="38">
        <v>1.0967720000000001</v>
      </c>
      <c r="EX924" s="38">
        <v>1.1080399999999999</v>
      </c>
      <c r="EY924" s="38">
        <v>2.6402030000000001</v>
      </c>
      <c r="EZ924" s="38">
        <v>1.744707</v>
      </c>
      <c r="FA924" s="38">
        <v>1.7164680000000001</v>
      </c>
      <c r="FB924" s="38">
        <v>79.885570000000001</v>
      </c>
      <c r="FC924" s="38">
        <v>78.286469999999994</v>
      </c>
      <c r="FD924" s="38">
        <v>76.497219999999999</v>
      </c>
      <c r="FE924" s="38">
        <v>74.987089999999995</v>
      </c>
      <c r="FF924" s="38">
        <v>73.645759999999996</v>
      </c>
      <c r="FG924" s="38">
        <v>72.608649999999997</v>
      </c>
      <c r="FH924" s="38">
        <v>72.225459999999998</v>
      </c>
      <c r="FI924" s="38">
        <v>74.059389999999993</v>
      </c>
      <c r="FJ924" s="38">
        <v>78.043270000000007</v>
      </c>
      <c r="FK924" s="38">
        <v>82.346689999999995</v>
      </c>
      <c r="FL924" s="38">
        <v>86.544830000000005</v>
      </c>
      <c r="FM924" s="38">
        <v>90.613929999999996</v>
      </c>
      <c r="FN924" s="38">
        <v>93.751189999999994</v>
      </c>
      <c r="FO924" s="38">
        <v>96.636920000000003</v>
      </c>
      <c r="FP924" s="38">
        <v>98.779979999999995</v>
      </c>
      <c r="FQ924" s="38">
        <v>100.22110000000001</v>
      </c>
      <c r="FR924" s="38">
        <v>100.5612</v>
      </c>
      <c r="FS924" s="38">
        <v>99.739249999999998</v>
      </c>
      <c r="FT924" s="38">
        <v>97.766139999999993</v>
      </c>
      <c r="FU924" s="38">
        <v>94.420100000000005</v>
      </c>
      <c r="FV924" s="38">
        <v>90.434929999999994</v>
      </c>
      <c r="FW924">
        <v>87.189480000000003</v>
      </c>
      <c r="FX924">
        <v>84.602109999999996</v>
      </c>
      <c r="FY924">
        <v>82.035030000000006</v>
      </c>
      <c r="FZ924">
        <v>3.2518660000000001</v>
      </c>
      <c r="GA924">
        <v>23.829319999999999</v>
      </c>
      <c r="GB924">
        <v>1</v>
      </c>
    </row>
    <row r="925" spans="1:184" x14ac:dyDescent="0.3">
      <c r="A925" t="s">
        <v>280</v>
      </c>
      <c r="B925" t="s">
        <v>1</v>
      </c>
      <c r="C925" t="s">
        <v>1</v>
      </c>
      <c r="D925" t="s">
        <v>1</v>
      </c>
      <c r="E925" t="s">
        <v>1</v>
      </c>
      <c r="F925" t="s">
        <v>1</v>
      </c>
      <c r="G925" t="s">
        <v>1</v>
      </c>
      <c r="H925" s="40" t="s">
        <v>269</v>
      </c>
      <c r="I925" s="18" t="s">
        <v>1</v>
      </c>
      <c r="J925" s="38" t="s">
        <v>1</v>
      </c>
      <c r="K925" s="18">
        <v>44722</v>
      </c>
      <c r="L925" s="38">
        <v>934</v>
      </c>
      <c r="M925" s="38">
        <v>934</v>
      </c>
      <c r="N925" s="38">
        <v>220.65549999999999</v>
      </c>
      <c r="O925" s="38">
        <v>216.3075</v>
      </c>
      <c r="P925" s="38">
        <v>212.7251</v>
      </c>
      <c r="Q925" s="38">
        <v>211.34970000000001</v>
      </c>
      <c r="R925" s="38">
        <v>218.43010000000001</v>
      </c>
      <c r="S925" s="38">
        <v>229.1404</v>
      </c>
      <c r="T925" s="38">
        <v>245.1276</v>
      </c>
      <c r="U925" s="38">
        <v>257.65839999999997</v>
      </c>
      <c r="V925" s="38">
        <v>269.34960000000001</v>
      </c>
      <c r="W925" s="38">
        <v>276.29899999999998</v>
      </c>
      <c r="X925" s="38">
        <v>282.19439999999997</v>
      </c>
      <c r="Y925" s="38">
        <v>286.43220000000002</v>
      </c>
      <c r="Z925" s="38">
        <v>287.279</v>
      </c>
      <c r="AA925" s="38">
        <v>290.5675</v>
      </c>
      <c r="AB925" s="38">
        <v>287.87009999999998</v>
      </c>
      <c r="AC925" s="38">
        <v>281.18810000000002</v>
      </c>
      <c r="AD925" s="38">
        <v>274.01139999999998</v>
      </c>
      <c r="AE925" s="38">
        <v>267.209</v>
      </c>
      <c r="AF925" s="38">
        <v>258.44470000000001</v>
      </c>
      <c r="AG925" s="38">
        <v>253.99</v>
      </c>
      <c r="AH925" s="38">
        <v>248.91849999999999</v>
      </c>
      <c r="AI925" s="38">
        <v>242.61619999999999</v>
      </c>
      <c r="AJ925" s="38">
        <v>232.7028</v>
      </c>
      <c r="AK925" s="38">
        <v>224.29079999999999</v>
      </c>
      <c r="AL925" s="38">
        <v>-3.7177530000000001</v>
      </c>
      <c r="AM925" s="38">
        <v>-2.854571</v>
      </c>
      <c r="AN925" s="38">
        <v>-0.80449159999999997</v>
      </c>
      <c r="AO925" s="38">
        <v>-0.4105549</v>
      </c>
      <c r="AP925" s="38">
        <v>1.3038050000000001</v>
      </c>
      <c r="AQ925" s="38">
        <v>5.83838E-2</v>
      </c>
      <c r="AR925" s="38">
        <v>-0.30110540000000002</v>
      </c>
      <c r="AS925" s="38">
        <v>-1.2882210000000001</v>
      </c>
      <c r="AT925" s="38">
        <v>-0.7909775</v>
      </c>
      <c r="AU925" s="38">
        <v>-2.104244</v>
      </c>
      <c r="AV925" s="38">
        <v>-2.8766539999999998</v>
      </c>
      <c r="AW925" s="38">
        <v>-2.5680480000000001</v>
      </c>
      <c r="AX925" s="38">
        <v>-2.3558500000000002</v>
      </c>
      <c r="AY925" s="38">
        <v>1.863224</v>
      </c>
      <c r="AZ925" s="38">
        <v>1.056969</v>
      </c>
      <c r="BA925" s="38">
        <v>-0.60192570000000001</v>
      </c>
      <c r="BB925" s="38">
        <v>-0.29013539999999999</v>
      </c>
      <c r="BC925" s="38">
        <v>-7.6305100000000001E-2</v>
      </c>
      <c r="BD925" s="38">
        <v>-1.505593</v>
      </c>
      <c r="BE925" s="38">
        <v>-1.091953</v>
      </c>
      <c r="BF925" s="38">
        <v>-1.6995579999999999</v>
      </c>
      <c r="BG925" s="38">
        <v>-1.186483</v>
      </c>
      <c r="BH925" s="38">
        <v>-1.48237</v>
      </c>
      <c r="BI925" s="38">
        <v>-1.6198710000000001</v>
      </c>
      <c r="BJ925" s="38">
        <v>-3.0258560000000001</v>
      </c>
      <c r="BK925" s="38">
        <v>-2.2695259999999999</v>
      </c>
      <c r="BL925" s="38">
        <v>-0.34194659999999999</v>
      </c>
      <c r="BM925" s="38">
        <v>5.8221000000000002E-3</v>
      </c>
      <c r="BN925" s="38">
        <v>1.7087330000000001</v>
      </c>
      <c r="BO925" s="38">
        <v>0.4855971</v>
      </c>
      <c r="BP925" s="38">
        <v>0.33468019999999998</v>
      </c>
      <c r="BQ925" s="38">
        <v>-0.68802350000000001</v>
      </c>
      <c r="BR925" s="38">
        <v>-0.21162800000000001</v>
      </c>
      <c r="BS925" s="38">
        <v>-1.5237419999999999</v>
      </c>
      <c r="BT925" s="38">
        <v>-2.3377819999999998</v>
      </c>
      <c r="BU925" s="38">
        <v>-2.1294</v>
      </c>
      <c r="BV925" s="38">
        <v>-1.99664</v>
      </c>
      <c r="BW925" s="38">
        <v>2.298438</v>
      </c>
      <c r="BX925" s="38">
        <v>1.579574</v>
      </c>
      <c r="BY925" s="38">
        <v>-1.18081E-2</v>
      </c>
      <c r="BZ925" s="38">
        <v>0.41031689999999998</v>
      </c>
      <c r="CA925" s="38">
        <v>0.67847199999999996</v>
      </c>
      <c r="CB925" s="38">
        <v>-0.6534894</v>
      </c>
      <c r="CC925" s="38">
        <v>-0.2425822</v>
      </c>
      <c r="CD925" s="38">
        <v>-0.79264619999999997</v>
      </c>
      <c r="CE925" s="38">
        <v>-0.28350170000000002</v>
      </c>
      <c r="CF925" s="38">
        <v>-0.57820490000000002</v>
      </c>
      <c r="CG925" s="38">
        <v>-0.70869300000000002</v>
      </c>
      <c r="CH925" s="38">
        <v>-2.5466489999999999</v>
      </c>
      <c r="CI925" s="38">
        <v>-1.8643270000000001</v>
      </c>
      <c r="CJ925" s="38">
        <v>-2.1589400000000002E-2</v>
      </c>
      <c r="CK925" s="38">
        <v>0.29420360000000001</v>
      </c>
      <c r="CL925" s="38">
        <v>1.989185</v>
      </c>
      <c r="CM925" s="38">
        <v>0.7814837</v>
      </c>
      <c r="CN925" s="38">
        <v>0.77502349999999998</v>
      </c>
      <c r="CO925" s="38">
        <v>-0.27232830000000002</v>
      </c>
      <c r="CP925" s="38">
        <v>0.18962760000000001</v>
      </c>
      <c r="CQ925" s="38">
        <v>-1.1216889999999999</v>
      </c>
      <c r="CR925" s="38">
        <v>-1.9645600000000001</v>
      </c>
      <c r="CS925" s="38">
        <v>-1.8255939999999999</v>
      </c>
      <c r="CT925" s="38">
        <v>-1.747852</v>
      </c>
      <c r="CU925" s="38">
        <v>2.599866</v>
      </c>
      <c r="CV925" s="38">
        <v>1.9415279999999999</v>
      </c>
      <c r="CW925" s="38">
        <v>0.39690550000000002</v>
      </c>
      <c r="CX925" s="38">
        <v>0.89544800000000002</v>
      </c>
      <c r="CY925" s="38">
        <v>1.201228</v>
      </c>
      <c r="CZ925" s="38">
        <v>-6.3324800000000001E-2</v>
      </c>
      <c r="DA925" s="38">
        <v>0.34568969999999999</v>
      </c>
      <c r="DB925" s="38">
        <v>-0.1645219</v>
      </c>
      <c r="DC925" s="38">
        <v>0.3419005</v>
      </c>
      <c r="DD925" s="38">
        <v>4.8017499999999998E-2</v>
      </c>
      <c r="DE925" s="38">
        <v>-7.7613799999999997E-2</v>
      </c>
      <c r="DF925" s="38">
        <v>-2.0674429999999999</v>
      </c>
      <c r="DG925" s="38">
        <v>-1.4591270000000001</v>
      </c>
      <c r="DH925" s="38">
        <v>0.29876789999999998</v>
      </c>
      <c r="DI925" s="38">
        <v>0.58258500000000002</v>
      </c>
      <c r="DJ925" s="38">
        <v>2.2696369999999999</v>
      </c>
      <c r="DK925" s="38">
        <v>1.0773699999999999</v>
      </c>
      <c r="DL925" s="38">
        <v>1.2153670000000001</v>
      </c>
      <c r="DM925" s="38">
        <v>0.14336679999999999</v>
      </c>
      <c r="DN925" s="38">
        <v>0.5908833</v>
      </c>
      <c r="DO925" s="38">
        <v>-0.71963569999999999</v>
      </c>
      <c r="DP925" s="38">
        <v>-1.5913379999999999</v>
      </c>
      <c r="DQ925" s="38">
        <v>-1.5217879999999999</v>
      </c>
      <c r="DR925" s="38">
        <v>-1.499064</v>
      </c>
      <c r="DS925" s="38">
        <v>2.901294</v>
      </c>
      <c r="DT925" s="38">
        <v>2.3034819999999998</v>
      </c>
      <c r="DU925" s="38">
        <v>0.80561910000000003</v>
      </c>
      <c r="DV925" s="38">
        <v>1.380579</v>
      </c>
      <c r="DW925" s="38">
        <v>1.7239850000000001</v>
      </c>
      <c r="DX925" s="38">
        <v>0.52683990000000003</v>
      </c>
      <c r="DY925" s="38">
        <v>0.93396159999999995</v>
      </c>
      <c r="DZ925" s="38">
        <v>0.46360240000000003</v>
      </c>
      <c r="EA925" s="38">
        <v>0.96730280000000002</v>
      </c>
      <c r="EB925" s="38">
        <v>0.6742399</v>
      </c>
      <c r="EC925" s="38">
        <v>0.55346530000000005</v>
      </c>
      <c r="ED925" s="38">
        <v>-1.3755459999999999</v>
      </c>
      <c r="EE925" s="38">
        <v>-0.8740831</v>
      </c>
      <c r="EF925" s="38">
        <v>0.76131289999999996</v>
      </c>
      <c r="EG925" s="38">
        <v>0.99896200000000002</v>
      </c>
      <c r="EH925" s="38">
        <v>2.6745649999999999</v>
      </c>
      <c r="EI925" s="38">
        <v>1.504583</v>
      </c>
      <c r="EJ925" s="38">
        <v>1.8511519999999999</v>
      </c>
      <c r="EK925" s="38">
        <v>0.74356469999999997</v>
      </c>
      <c r="EL925" s="38">
        <v>1.1702330000000001</v>
      </c>
      <c r="EM925" s="38">
        <v>-0.13913449999999999</v>
      </c>
      <c r="EN925" s="38">
        <v>-1.052465</v>
      </c>
      <c r="EO925" s="38">
        <v>-1.08314</v>
      </c>
      <c r="EP925" s="38">
        <v>-1.139853</v>
      </c>
      <c r="EQ925" s="38">
        <v>3.3365089999999999</v>
      </c>
      <c r="ER925" s="38">
        <v>2.8260869999999998</v>
      </c>
      <c r="ES925" s="38">
        <v>1.395737</v>
      </c>
      <c r="ET925" s="38">
        <v>2.0810309999999999</v>
      </c>
      <c r="EU925" s="38">
        <v>2.4787620000000001</v>
      </c>
      <c r="EV925" s="38">
        <v>1.3789439999999999</v>
      </c>
      <c r="EW925" s="38">
        <v>1.7833330000000001</v>
      </c>
      <c r="EX925" s="38">
        <v>1.370514</v>
      </c>
      <c r="EY925" s="38">
        <v>1.8702840000000001</v>
      </c>
      <c r="EZ925" s="38">
        <v>1.5784050000000001</v>
      </c>
      <c r="FA925" s="38">
        <v>1.4646429999999999</v>
      </c>
      <c r="FB925" s="38">
        <v>78.390079999999998</v>
      </c>
      <c r="FC925" s="38">
        <v>76.941379999999995</v>
      </c>
      <c r="FD925" s="38">
        <v>74.645229999999998</v>
      </c>
      <c r="FE925" s="38">
        <v>72.875489999999999</v>
      </c>
      <c r="FF925" s="38">
        <v>71.758449999999996</v>
      </c>
      <c r="FG925" s="38">
        <v>71.168130000000005</v>
      </c>
      <c r="FH925" s="38">
        <v>71.883700000000005</v>
      </c>
      <c r="FI925" s="38">
        <v>75.702439999999996</v>
      </c>
      <c r="FJ925" s="38">
        <v>80.313299999999998</v>
      </c>
      <c r="FK925" s="38">
        <v>83.849059999999994</v>
      </c>
      <c r="FL925" s="38">
        <v>87.264439999999993</v>
      </c>
      <c r="FM925" s="38">
        <v>90.62679</v>
      </c>
      <c r="FN925" s="38">
        <v>93.226110000000006</v>
      </c>
      <c r="FO925" s="38">
        <v>95.393119999999996</v>
      </c>
      <c r="FP925" s="38">
        <v>96.631200000000007</v>
      </c>
      <c r="FQ925" s="38">
        <v>97.706249999999997</v>
      </c>
      <c r="FR925" s="38">
        <v>97.962530000000001</v>
      </c>
      <c r="FS925" s="38">
        <v>97.582989999999995</v>
      </c>
      <c r="FT925" s="38">
        <v>96.333830000000006</v>
      </c>
      <c r="FU925" s="38">
        <v>94.391000000000005</v>
      </c>
      <c r="FV925" s="38">
        <v>91.511049999999997</v>
      </c>
      <c r="FW925">
        <v>88.816860000000005</v>
      </c>
      <c r="FX925">
        <v>85.972409999999996</v>
      </c>
      <c r="FY925">
        <v>83.269189999999995</v>
      </c>
      <c r="FZ925">
        <v>0.90723600000000004</v>
      </c>
      <c r="GA925">
        <v>6.9590810000000003</v>
      </c>
      <c r="GB925">
        <v>1</v>
      </c>
    </row>
    <row r="926" spans="1:184" x14ac:dyDescent="0.3">
      <c r="A926" t="s">
        <v>280</v>
      </c>
      <c r="B926" t="s">
        <v>1</v>
      </c>
      <c r="C926" t="s">
        <v>1</v>
      </c>
      <c r="D926" t="s">
        <v>1</v>
      </c>
      <c r="E926" t="s">
        <v>1</v>
      </c>
      <c r="F926" t="s">
        <v>1</v>
      </c>
      <c r="G926" t="s">
        <v>1</v>
      </c>
      <c r="H926" s="40" t="s">
        <v>269</v>
      </c>
      <c r="I926" s="18" t="s">
        <v>1</v>
      </c>
      <c r="J926" s="38" t="s">
        <v>1</v>
      </c>
      <c r="K926" s="18">
        <v>44739</v>
      </c>
      <c r="L926" s="38">
        <v>929</v>
      </c>
      <c r="M926" s="38">
        <v>929</v>
      </c>
      <c r="N926" s="38">
        <v>198.53450000000001</v>
      </c>
      <c r="O926" s="38">
        <v>195.67949999999999</v>
      </c>
      <c r="P926" s="38">
        <v>193.54150000000001</v>
      </c>
      <c r="Q926" s="38">
        <v>194.7544</v>
      </c>
      <c r="R926" s="38">
        <v>204.04349999999999</v>
      </c>
      <c r="S926" s="38">
        <v>218.51560000000001</v>
      </c>
      <c r="T926" s="38">
        <v>238.6173</v>
      </c>
      <c r="U926" s="38">
        <v>253.37809999999999</v>
      </c>
      <c r="V926" s="38">
        <v>264.31020000000001</v>
      </c>
      <c r="W926" s="38">
        <v>270.45159999999998</v>
      </c>
      <c r="X926" s="38">
        <v>275.34769999999997</v>
      </c>
      <c r="Y926" s="38">
        <v>280.18549999999999</v>
      </c>
      <c r="Z926" s="38">
        <v>282.976</v>
      </c>
      <c r="AA926" s="38">
        <v>287.35109999999997</v>
      </c>
      <c r="AB926" s="38">
        <v>286.00110000000001</v>
      </c>
      <c r="AC926" s="38">
        <v>282.00400000000002</v>
      </c>
      <c r="AD926" s="38">
        <v>276.2192</v>
      </c>
      <c r="AE926" s="38">
        <v>270.84640000000002</v>
      </c>
      <c r="AF926" s="38">
        <v>264.77010000000001</v>
      </c>
      <c r="AG926" s="38">
        <v>260.83999999999997</v>
      </c>
      <c r="AH926" s="38">
        <v>254.61410000000001</v>
      </c>
      <c r="AI926" s="38">
        <v>248.2971</v>
      </c>
      <c r="AJ926" s="38">
        <v>239.75980000000001</v>
      </c>
      <c r="AK926" s="38">
        <v>231.5335</v>
      </c>
      <c r="AL926" s="38">
        <v>-1.2998179999999999</v>
      </c>
      <c r="AM926" s="38">
        <v>-0.8906752</v>
      </c>
      <c r="AN926" s="38">
        <v>-0.42467090000000002</v>
      </c>
      <c r="AO926" s="38">
        <v>0.1404801</v>
      </c>
      <c r="AP926" s="38">
        <v>-1.9660059999999999</v>
      </c>
      <c r="AQ926" s="38">
        <v>-3.1160459999999999</v>
      </c>
      <c r="AR926" s="38">
        <v>0.41442440000000003</v>
      </c>
      <c r="AS926" s="38">
        <v>1.07483</v>
      </c>
      <c r="AT926" s="38">
        <v>-1.6583079999999999</v>
      </c>
      <c r="AU926" s="38">
        <v>-2.6293000000000002</v>
      </c>
      <c r="AV926" s="38">
        <v>-3.4278979999999999</v>
      </c>
      <c r="AW926" s="38">
        <v>-0.89775959999999999</v>
      </c>
      <c r="AX926" s="38">
        <v>-2.0348820000000001</v>
      </c>
      <c r="AY926" s="38">
        <v>-0.1797057</v>
      </c>
      <c r="AZ926" s="38">
        <v>1.881829</v>
      </c>
      <c r="BA926" s="38">
        <v>0.61595</v>
      </c>
      <c r="BB926" s="38">
        <v>3.4053800000000001</v>
      </c>
      <c r="BC926" s="38">
        <v>4.969652</v>
      </c>
      <c r="BD926" s="38">
        <v>3.6472440000000002</v>
      </c>
      <c r="BE926" s="38">
        <v>2.6383909999999999</v>
      </c>
      <c r="BF926" s="38">
        <v>2.7790430000000002</v>
      </c>
      <c r="BG926" s="38">
        <v>0.35509849999999998</v>
      </c>
      <c r="BH926" s="38">
        <v>-0.66435880000000003</v>
      </c>
      <c r="BI926" s="38">
        <v>-0.19863120000000001</v>
      </c>
      <c r="BJ926" s="38">
        <v>-0.77498909999999999</v>
      </c>
      <c r="BK926" s="38">
        <v>-0.31212400000000001</v>
      </c>
      <c r="BL926" s="38">
        <v>0.13031470000000001</v>
      </c>
      <c r="BM926" s="38">
        <v>0.58271810000000002</v>
      </c>
      <c r="BN926" s="38">
        <v>-1.5692379999999999</v>
      </c>
      <c r="BO926" s="38">
        <v>-2.6613159999999998</v>
      </c>
      <c r="BP926" s="38">
        <v>0.96845809999999999</v>
      </c>
      <c r="BQ926" s="38">
        <v>1.678763</v>
      </c>
      <c r="BR926" s="38">
        <v>-1.136649</v>
      </c>
      <c r="BS926" s="38">
        <v>-2.069674</v>
      </c>
      <c r="BT926" s="38">
        <v>-2.9615</v>
      </c>
      <c r="BU926" s="38">
        <v>-0.47339219999999999</v>
      </c>
      <c r="BV926" s="38">
        <v>-1.6680790000000001</v>
      </c>
      <c r="BW926" s="38">
        <v>0.2058334</v>
      </c>
      <c r="BX926" s="38">
        <v>2.2979370000000001</v>
      </c>
      <c r="BY926" s="38">
        <v>1.1353899999999999</v>
      </c>
      <c r="BZ926" s="38">
        <v>3.9988700000000001</v>
      </c>
      <c r="CA926" s="38">
        <v>5.6235169999999997</v>
      </c>
      <c r="CB926" s="38">
        <v>4.5245680000000004</v>
      </c>
      <c r="CC926" s="38">
        <v>3.5453299999999999</v>
      </c>
      <c r="CD926" s="38">
        <v>3.6597749999999998</v>
      </c>
      <c r="CE926" s="38">
        <v>1.2013529999999999</v>
      </c>
      <c r="CF926" s="38">
        <v>0.22825529999999999</v>
      </c>
      <c r="CG926" s="38">
        <v>0.74019299999999999</v>
      </c>
      <c r="CH926" s="38">
        <v>-0.41149400000000003</v>
      </c>
      <c r="CI926" s="38">
        <v>8.8578799999999999E-2</v>
      </c>
      <c r="CJ926" s="38">
        <v>0.51469609999999999</v>
      </c>
      <c r="CK926" s="38">
        <v>0.88901070000000004</v>
      </c>
      <c r="CL926" s="38">
        <v>-1.294438</v>
      </c>
      <c r="CM926" s="38">
        <v>-2.3463720000000001</v>
      </c>
      <c r="CN926" s="38">
        <v>1.3521799999999999</v>
      </c>
      <c r="CO926" s="38">
        <v>2.0970439999999999</v>
      </c>
      <c r="CP926" s="38">
        <v>-0.77534879999999995</v>
      </c>
      <c r="CQ926" s="38">
        <v>-1.682078</v>
      </c>
      <c r="CR926" s="38">
        <v>-2.6384750000000001</v>
      </c>
      <c r="CS926" s="38">
        <v>-0.17947669999999999</v>
      </c>
      <c r="CT926" s="38">
        <v>-1.4140330000000001</v>
      </c>
      <c r="CU926" s="38">
        <v>0.47285670000000002</v>
      </c>
      <c r="CV926" s="38">
        <v>2.5861320000000001</v>
      </c>
      <c r="CW926" s="38">
        <v>1.495153</v>
      </c>
      <c r="CX926" s="38">
        <v>4.4099199999999996</v>
      </c>
      <c r="CY926" s="38">
        <v>6.0763809999999996</v>
      </c>
      <c r="CZ926" s="38">
        <v>5.132199</v>
      </c>
      <c r="DA926" s="38">
        <v>4.1734739999999997</v>
      </c>
      <c r="DB926" s="38">
        <v>4.269768</v>
      </c>
      <c r="DC926" s="38">
        <v>1.787466</v>
      </c>
      <c r="DD926" s="38">
        <v>0.84647700000000003</v>
      </c>
      <c r="DE926" s="38">
        <v>1.39042</v>
      </c>
      <c r="DF926" s="38">
        <v>-4.7999E-2</v>
      </c>
      <c r="DG926" s="38">
        <v>0.48928159999999998</v>
      </c>
      <c r="DH926" s="38">
        <v>0.89907749999999997</v>
      </c>
      <c r="DI926" s="38">
        <v>1.195303</v>
      </c>
      <c r="DJ926" s="38">
        <v>-1.0196369999999999</v>
      </c>
      <c r="DK926" s="38">
        <v>-2.0314269999999999</v>
      </c>
      <c r="DL926" s="38">
        <v>1.7359020000000001</v>
      </c>
      <c r="DM926" s="38">
        <v>2.515326</v>
      </c>
      <c r="DN926" s="38">
        <v>-0.414049</v>
      </c>
      <c r="DO926" s="38">
        <v>-1.2944830000000001</v>
      </c>
      <c r="DP926" s="38">
        <v>-2.3154490000000001</v>
      </c>
      <c r="DQ926" s="38">
        <v>0.11443879999999999</v>
      </c>
      <c r="DR926" s="38">
        <v>-1.159986</v>
      </c>
      <c r="DS926" s="38">
        <v>0.73987999999999998</v>
      </c>
      <c r="DT926" s="38">
        <v>2.8743259999999999</v>
      </c>
      <c r="DU926" s="38">
        <v>1.854916</v>
      </c>
      <c r="DV926" s="38">
        <v>4.82097</v>
      </c>
      <c r="DW926" s="38">
        <v>6.5292459999999997</v>
      </c>
      <c r="DX926" s="38">
        <v>5.7398309999999997</v>
      </c>
      <c r="DY926" s="38">
        <v>4.8016170000000002</v>
      </c>
      <c r="DZ926" s="38">
        <v>4.8797610000000002</v>
      </c>
      <c r="EA926" s="38">
        <v>2.3735789999999999</v>
      </c>
      <c r="EB926" s="38">
        <v>1.464699</v>
      </c>
      <c r="EC926" s="38">
        <v>2.0406469999999999</v>
      </c>
      <c r="ED926" s="38">
        <v>0.47683009999999998</v>
      </c>
      <c r="EE926" s="38">
        <v>1.067833</v>
      </c>
      <c r="EF926" s="38">
        <v>1.4540630000000001</v>
      </c>
      <c r="EG926" s="38">
        <v>1.6375409999999999</v>
      </c>
      <c r="EH926" s="38">
        <v>-0.62286949999999996</v>
      </c>
      <c r="EI926" s="38">
        <v>-1.5766979999999999</v>
      </c>
      <c r="EJ926" s="38">
        <v>2.289936</v>
      </c>
      <c r="EK926" s="38">
        <v>3.119259</v>
      </c>
      <c r="EL926" s="38">
        <v>0.1076105</v>
      </c>
      <c r="EM926" s="38">
        <v>-0.73485739999999999</v>
      </c>
      <c r="EN926" s="38">
        <v>-1.8490519999999999</v>
      </c>
      <c r="EO926" s="38">
        <v>0.53880609999999995</v>
      </c>
      <c r="EP926" s="38">
        <v>-0.79318390000000005</v>
      </c>
      <c r="EQ926" s="38">
        <v>1.1254189999999999</v>
      </c>
      <c r="ER926" s="38">
        <v>3.2904339999999999</v>
      </c>
      <c r="ES926" s="38">
        <v>2.3743560000000001</v>
      </c>
      <c r="ET926" s="38">
        <v>5.4144610000000002</v>
      </c>
      <c r="EU926" s="38">
        <v>7.1831110000000002</v>
      </c>
      <c r="EV926" s="38">
        <v>6.6171550000000003</v>
      </c>
      <c r="EW926" s="38">
        <v>5.7085569999999999</v>
      </c>
      <c r="EX926" s="38">
        <v>5.7604930000000003</v>
      </c>
      <c r="EY926" s="38">
        <v>3.2198329999999999</v>
      </c>
      <c r="EZ926" s="38">
        <v>2.357313</v>
      </c>
      <c r="FA926" s="38">
        <v>2.9794710000000002</v>
      </c>
      <c r="FB926" s="38">
        <v>77.221310000000003</v>
      </c>
      <c r="FC926" s="38">
        <v>75.418000000000006</v>
      </c>
      <c r="FD926" s="38">
        <v>73.451750000000004</v>
      </c>
      <c r="FE926" s="38">
        <v>71.712900000000005</v>
      </c>
      <c r="FF926" s="38">
        <v>70.656530000000004</v>
      </c>
      <c r="FG926" s="38">
        <v>69.401769999999999</v>
      </c>
      <c r="FH926" s="38">
        <v>69.430409999999995</v>
      </c>
      <c r="FI926" s="38">
        <v>72.304360000000003</v>
      </c>
      <c r="FJ926" s="38">
        <v>76.800610000000006</v>
      </c>
      <c r="FK926" s="38">
        <v>80.810010000000005</v>
      </c>
      <c r="FL926" s="38">
        <v>85.023160000000004</v>
      </c>
      <c r="FM926" s="38">
        <v>88.794399999999996</v>
      </c>
      <c r="FN926" s="38">
        <v>92.223780000000005</v>
      </c>
      <c r="FO926" s="38">
        <v>95.022040000000004</v>
      </c>
      <c r="FP926" s="38">
        <v>97.193179999999998</v>
      </c>
      <c r="FQ926" s="38">
        <v>98.635990000000007</v>
      </c>
      <c r="FR926" s="38">
        <v>98.788120000000006</v>
      </c>
      <c r="FS926" s="38">
        <v>98.563900000000004</v>
      </c>
      <c r="FT926" s="38">
        <v>97.443809999999999</v>
      </c>
      <c r="FU926" s="38">
        <v>94.861680000000007</v>
      </c>
      <c r="FV926" s="38">
        <v>90.632900000000006</v>
      </c>
      <c r="FW926">
        <v>87.020449999999997</v>
      </c>
      <c r="FX926">
        <v>84.028210000000001</v>
      </c>
      <c r="FY926">
        <v>81.38167</v>
      </c>
      <c r="FZ926">
        <v>0.79897799999999997</v>
      </c>
      <c r="GA926">
        <v>6.0721059999999998</v>
      </c>
      <c r="GB926">
        <v>1</v>
      </c>
    </row>
    <row r="927" spans="1:184" x14ac:dyDescent="0.3">
      <c r="A927" t="s">
        <v>280</v>
      </c>
      <c r="B927" t="s">
        <v>1</v>
      </c>
      <c r="C927" t="s">
        <v>1</v>
      </c>
      <c r="D927" t="s">
        <v>1</v>
      </c>
      <c r="E927" t="s">
        <v>1</v>
      </c>
      <c r="F927" t="s">
        <v>1</v>
      </c>
      <c r="G927" t="s">
        <v>1</v>
      </c>
      <c r="H927" s="40" t="s">
        <v>269</v>
      </c>
      <c r="I927" s="18" t="s">
        <v>1</v>
      </c>
      <c r="J927" s="38" t="s">
        <v>1</v>
      </c>
      <c r="K927" s="18">
        <v>44753</v>
      </c>
      <c r="L927" s="38">
        <v>926</v>
      </c>
      <c r="M927" s="38">
        <v>926</v>
      </c>
      <c r="N927" s="38">
        <v>193.37620000000001</v>
      </c>
      <c r="O927" s="38">
        <v>190.98150000000001</v>
      </c>
      <c r="P927" s="38">
        <v>188.9819</v>
      </c>
      <c r="Q927" s="38">
        <v>191.25620000000001</v>
      </c>
      <c r="R927" s="38">
        <v>200.85929999999999</v>
      </c>
      <c r="S927" s="38">
        <v>214.4068</v>
      </c>
      <c r="T927" s="38">
        <v>234.7175</v>
      </c>
      <c r="U927" s="38">
        <v>251.79849999999999</v>
      </c>
      <c r="V927" s="38">
        <v>263.08640000000003</v>
      </c>
      <c r="W927" s="38">
        <v>270.36290000000002</v>
      </c>
      <c r="X927" s="38">
        <v>275.61660000000001</v>
      </c>
      <c r="Y927" s="38">
        <v>280.91079999999999</v>
      </c>
      <c r="Z927" s="38">
        <v>282.94200000000001</v>
      </c>
      <c r="AA927" s="38">
        <v>289.66090000000003</v>
      </c>
      <c r="AB927" s="38">
        <v>287.57299999999998</v>
      </c>
      <c r="AC927" s="38">
        <v>282.59160000000003</v>
      </c>
      <c r="AD927" s="38">
        <v>275.83519999999999</v>
      </c>
      <c r="AE927" s="38">
        <v>269.03719999999998</v>
      </c>
      <c r="AF927" s="38">
        <v>261.84649999999999</v>
      </c>
      <c r="AG927" s="38">
        <v>257.63709999999998</v>
      </c>
      <c r="AH927" s="38">
        <v>252.30840000000001</v>
      </c>
      <c r="AI927" s="38">
        <v>246.57239999999999</v>
      </c>
      <c r="AJ927" s="38">
        <v>239.27440000000001</v>
      </c>
      <c r="AK927" s="38">
        <v>230.8287</v>
      </c>
      <c r="AL927" s="38">
        <v>-0.4977029</v>
      </c>
      <c r="AM927" s="38">
        <v>-0.3906075</v>
      </c>
      <c r="AN927" s="38">
        <v>0.1935288</v>
      </c>
      <c r="AO927" s="38">
        <v>-0.54676709999999995</v>
      </c>
      <c r="AP927" s="38">
        <v>-1.667367</v>
      </c>
      <c r="AQ927" s="38">
        <v>-2.0517280000000002</v>
      </c>
      <c r="AR927" s="38">
        <v>-0.81416160000000004</v>
      </c>
      <c r="AS927" s="38">
        <v>-1.315204</v>
      </c>
      <c r="AT927" s="38">
        <v>-0.7817847</v>
      </c>
      <c r="AU927" s="38">
        <v>-2.4413179999999999</v>
      </c>
      <c r="AV927" s="38">
        <v>-2.5059770000000001</v>
      </c>
      <c r="AW927" s="38">
        <v>-4.0539699999999996</v>
      </c>
      <c r="AX927" s="38">
        <v>-1.3331759999999999</v>
      </c>
      <c r="AY927" s="38">
        <v>1.4773080000000001</v>
      </c>
      <c r="AZ927" s="38">
        <v>1.787879</v>
      </c>
      <c r="BA927" s="38">
        <v>2.1775859999999998</v>
      </c>
      <c r="BB927" s="38">
        <v>2.6645349999999999</v>
      </c>
      <c r="BC927" s="38">
        <v>1.863794</v>
      </c>
      <c r="BD927" s="38">
        <v>0.6613137</v>
      </c>
      <c r="BE927" s="38">
        <v>-3.57173E-2</v>
      </c>
      <c r="BF927" s="38">
        <v>-0.84733780000000003</v>
      </c>
      <c r="BG927" s="38">
        <v>-2.0066299999999999</v>
      </c>
      <c r="BH927" s="38">
        <v>-0.91171310000000005</v>
      </c>
      <c r="BI927" s="38">
        <v>-1.0207619999999999</v>
      </c>
      <c r="BJ927" s="38">
        <v>0.12181210000000001</v>
      </c>
      <c r="BK927" s="38">
        <v>0.1851399</v>
      </c>
      <c r="BL927" s="38">
        <v>0.77666040000000003</v>
      </c>
      <c r="BM927" s="38">
        <v>-6.2997499999999998E-2</v>
      </c>
      <c r="BN927" s="38">
        <v>-1.2582869999999999</v>
      </c>
      <c r="BO927" s="38">
        <v>-1.5364599999999999</v>
      </c>
      <c r="BP927" s="38">
        <v>-0.16683039999999999</v>
      </c>
      <c r="BQ927" s="38">
        <v>-0.65839639999999999</v>
      </c>
      <c r="BR927" s="38">
        <v>-0.17892230000000001</v>
      </c>
      <c r="BS927" s="38">
        <v>-1.7733699999999999</v>
      </c>
      <c r="BT927" s="38">
        <v>-1.9766999999999999</v>
      </c>
      <c r="BU927" s="38">
        <v>-3.602986</v>
      </c>
      <c r="BV927" s="38">
        <v>-0.99669549999999996</v>
      </c>
      <c r="BW927" s="38">
        <v>1.9039159999999999</v>
      </c>
      <c r="BX927" s="38">
        <v>2.311858</v>
      </c>
      <c r="BY927" s="38">
        <v>2.7674699999999999</v>
      </c>
      <c r="BZ927" s="38">
        <v>3.3545539999999998</v>
      </c>
      <c r="CA927" s="38">
        <v>2.6087020000000001</v>
      </c>
      <c r="CB927" s="38">
        <v>1.5935079999999999</v>
      </c>
      <c r="CC927" s="38">
        <v>0.91213670000000002</v>
      </c>
      <c r="CD927" s="38">
        <v>6.2779299999999996E-2</v>
      </c>
      <c r="CE927" s="38">
        <v>-1.1065430000000001</v>
      </c>
      <c r="CF927" s="38">
        <v>0.1260076</v>
      </c>
      <c r="CG927" s="38">
        <v>5.3799199999999998E-2</v>
      </c>
      <c r="CH927" s="38">
        <v>0.55088619999999999</v>
      </c>
      <c r="CI927" s="38">
        <v>0.58390070000000005</v>
      </c>
      <c r="CJ927" s="38">
        <v>1.180536</v>
      </c>
      <c r="CK927" s="38">
        <v>0.27205990000000002</v>
      </c>
      <c r="CL927" s="38">
        <v>-0.97495869999999996</v>
      </c>
      <c r="CM927" s="38">
        <v>-1.1795869999999999</v>
      </c>
      <c r="CN927" s="38">
        <v>0.28150920000000001</v>
      </c>
      <c r="CO927" s="38">
        <v>-0.20349349999999999</v>
      </c>
      <c r="CP927" s="38">
        <v>0.23861840000000001</v>
      </c>
      <c r="CQ927" s="38">
        <v>-1.310751</v>
      </c>
      <c r="CR927" s="38">
        <v>-1.610123</v>
      </c>
      <c r="CS927" s="38">
        <v>-3.2906360000000001</v>
      </c>
      <c r="CT927" s="38">
        <v>-0.7636501</v>
      </c>
      <c r="CU927" s="38">
        <v>2.1993830000000001</v>
      </c>
      <c r="CV927" s="38">
        <v>2.6747640000000001</v>
      </c>
      <c r="CW927" s="38">
        <v>3.1760220000000001</v>
      </c>
      <c r="CX927" s="38">
        <v>3.8324590000000001</v>
      </c>
      <c r="CY927" s="38">
        <v>3.1246230000000002</v>
      </c>
      <c r="CZ927" s="38">
        <v>2.2391420000000002</v>
      </c>
      <c r="DA927" s="38">
        <v>1.5686169999999999</v>
      </c>
      <c r="DB927" s="38">
        <v>0.69312359999999995</v>
      </c>
      <c r="DC927" s="38">
        <v>-0.48314560000000001</v>
      </c>
      <c r="DD927" s="38">
        <v>0.84472979999999998</v>
      </c>
      <c r="DE927" s="38">
        <v>0.79803710000000005</v>
      </c>
      <c r="DF927" s="38">
        <v>0.97996039999999995</v>
      </c>
      <c r="DG927" s="38">
        <v>0.98266160000000002</v>
      </c>
      <c r="DH927" s="38">
        <v>1.584411</v>
      </c>
      <c r="DI927" s="38">
        <v>0.60711720000000002</v>
      </c>
      <c r="DJ927" s="38">
        <v>-0.69163070000000004</v>
      </c>
      <c r="DK927" s="38">
        <v>-0.82271439999999996</v>
      </c>
      <c r="DL927" s="38">
        <v>0.72984879999999996</v>
      </c>
      <c r="DM927" s="38">
        <v>0.25140940000000001</v>
      </c>
      <c r="DN927" s="38">
        <v>0.6561591</v>
      </c>
      <c r="DO927" s="38">
        <v>-0.84813240000000001</v>
      </c>
      <c r="DP927" s="38">
        <v>-1.243547</v>
      </c>
      <c r="DQ927" s="38">
        <v>-2.9782860000000002</v>
      </c>
      <c r="DR927" s="38">
        <v>-0.53060470000000004</v>
      </c>
      <c r="DS927" s="38">
        <v>2.49485</v>
      </c>
      <c r="DT927" s="38">
        <v>3.0376699999999999</v>
      </c>
      <c r="DU927" s="38">
        <v>3.5845729999999998</v>
      </c>
      <c r="DV927" s="38">
        <v>4.3103639999999999</v>
      </c>
      <c r="DW927" s="38">
        <v>3.6405439999999998</v>
      </c>
      <c r="DX927" s="38">
        <v>2.8847770000000001</v>
      </c>
      <c r="DY927" s="38">
        <v>2.225098</v>
      </c>
      <c r="DZ927" s="38">
        <v>1.3234680000000001</v>
      </c>
      <c r="EA927" s="38">
        <v>0.14025190000000001</v>
      </c>
      <c r="EB927" s="38">
        <v>1.5634520000000001</v>
      </c>
      <c r="EC927" s="38">
        <v>1.5422750000000001</v>
      </c>
      <c r="ED927" s="38">
        <v>1.599475</v>
      </c>
      <c r="EE927" s="38">
        <v>1.5584089999999999</v>
      </c>
      <c r="EF927" s="38">
        <v>2.1675420000000001</v>
      </c>
      <c r="EG927" s="38">
        <v>1.0908869999999999</v>
      </c>
      <c r="EH927" s="38">
        <v>-0.28255000000000002</v>
      </c>
      <c r="EI927" s="38">
        <v>-0.30744660000000001</v>
      </c>
      <c r="EJ927" s="38">
        <v>1.3771800000000001</v>
      </c>
      <c r="EK927" s="38">
        <v>0.90821700000000005</v>
      </c>
      <c r="EL927" s="38">
        <v>1.2590220000000001</v>
      </c>
      <c r="EM927" s="38">
        <v>-0.18018439999999999</v>
      </c>
      <c r="EN927" s="38">
        <v>-0.71426909999999999</v>
      </c>
      <c r="EO927" s="38">
        <v>-2.5273029999999999</v>
      </c>
      <c r="EP927" s="38">
        <v>-0.1941242</v>
      </c>
      <c r="EQ927" s="38">
        <v>2.9214570000000002</v>
      </c>
      <c r="ER927" s="38">
        <v>3.5616490000000001</v>
      </c>
      <c r="ES927" s="38">
        <v>4.1744570000000003</v>
      </c>
      <c r="ET927" s="38">
        <v>5.0003830000000002</v>
      </c>
      <c r="EU927" s="38">
        <v>4.3854509999999998</v>
      </c>
      <c r="EV927" s="38">
        <v>3.8169710000000001</v>
      </c>
      <c r="EW927" s="38">
        <v>3.172952</v>
      </c>
      <c r="EX927" s="38">
        <v>2.2335850000000002</v>
      </c>
      <c r="EY927" s="38">
        <v>1.0403389999999999</v>
      </c>
      <c r="EZ927" s="38">
        <v>2.6011730000000002</v>
      </c>
      <c r="FA927" s="38">
        <v>2.6168360000000002</v>
      </c>
      <c r="FB927" s="38">
        <v>78.317850000000007</v>
      </c>
      <c r="FC927" s="38">
        <v>77.103560000000002</v>
      </c>
      <c r="FD927" s="38">
        <v>76.003360000000001</v>
      </c>
      <c r="FE927" s="38">
        <v>74.725750000000005</v>
      </c>
      <c r="FF927" s="38">
        <v>72.655280000000005</v>
      </c>
      <c r="FG927" s="38">
        <v>71.891229999999993</v>
      </c>
      <c r="FH927" s="38">
        <v>71.528660000000002</v>
      </c>
      <c r="FI927" s="38">
        <v>74.223010000000002</v>
      </c>
      <c r="FJ927" s="38">
        <v>78.245170000000002</v>
      </c>
      <c r="FK927" s="38">
        <v>82.889080000000007</v>
      </c>
      <c r="FL927" s="38">
        <v>86.718729999999994</v>
      </c>
      <c r="FM927" s="38">
        <v>90.035409999999999</v>
      </c>
      <c r="FN927" s="38">
        <v>92.974879999999999</v>
      </c>
      <c r="FO927" s="38">
        <v>95.206440000000001</v>
      </c>
      <c r="FP927" s="38">
        <v>96.888729999999995</v>
      </c>
      <c r="FQ927" s="38">
        <v>98.497039999999998</v>
      </c>
      <c r="FR927" s="38">
        <v>99.128010000000003</v>
      </c>
      <c r="FS927" s="38">
        <v>98.643690000000007</v>
      </c>
      <c r="FT927" s="38">
        <v>97.646969999999996</v>
      </c>
      <c r="FU927" s="38">
        <v>95.260469999999998</v>
      </c>
      <c r="FV927" s="38">
        <v>91.662800000000004</v>
      </c>
      <c r="FW927">
        <v>88.240589999999997</v>
      </c>
      <c r="FX927">
        <v>85.733180000000004</v>
      </c>
      <c r="FY927">
        <v>82.721339999999998</v>
      </c>
      <c r="FZ927">
        <v>0.92808100000000004</v>
      </c>
      <c r="GA927">
        <v>7.4788620000000003</v>
      </c>
      <c r="GB927">
        <v>1</v>
      </c>
    </row>
    <row r="928" spans="1:184" x14ac:dyDescent="0.3">
      <c r="A928" t="s">
        <v>280</v>
      </c>
      <c r="B928" t="s">
        <v>1</v>
      </c>
      <c r="C928" t="s">
        <v>1</v>
      </c>
      <c r="D928" t="s">
        <v>1</v>
      </c>
      <c r="E928" t="s">
        <v>1</v>
      </c>
      <c r="F928" t="s">
        <v>1</v>
      </c>
      <c r="G928" t="s">
        <v>1</v>
      </c>
      <c r="H928" s="40" t="s">
        <v>269</v>
      </c>
      <c r="I928" s="18" t="s">
        <v>1</v>
      </c>
      <c r="J928" s="38" t="s">
        <v>1</v>
      </c>
      <c r="K928" s="18">
        <v>44760</v>
      </c>
      <c r="L928" s="38">
        <v>926</v>
      </c>
      <c r="M928" s="38">
        <v>926</v>
      </c>
      <c r="N928" s="38">
        <v>200.7175</v>
      </c>
      <c r="O928" s="38">
        <v>197.858</v>
      </c>
      <c r="P928" s="38">
        <v>195.0795</v>
      </c>
      <c r="Q928" s="38">
        <v>196.839</v>
      </c>
      <c r="R928" s="38">
        <v>206.273</v>
      </c>
      <c r="S928" s="38">
        <v>220.31620000000001</v>
      </c>
      <c r="T928" s="38">
        <v>242.01740000000001</v>
      </c>
      <c r="U928" s="38">
        <v>258.70159999999998</v>
      </c>
      <c r="V928" s="38">
        <v>269.67680000000001</v>
      </c>
      <c r="W928" s="38">
        <v>275.88850000000002</v>
      </c>
      <c r="X928" s="38">
        <v>281.11930000000001</v>
      </c>
      <c r="Y928" s="38">
        <v>286.10750000000002</v>
      </c>
      <c r="Z928" s="38">
        <v>287.8503</v>
      </c>
      <c r="AA928" s="38">
        <v>293.81330000000003</v>
      </c>
      <c r="AB928" s="38">
        <v>292.3175</v>
      </c>
      <c r="AC928" s="38">
        <v>286.92720000000003</v>
      </c>
      <c r="AD928" s="38">
        <v>279.76580000000001</v>
      </c>
      <c r="AE928" s="38">
        <v>272.4511</v>
      </c>
      <c r="AF928" s="38">
        <v>265.68169999999998</v>
      </c>
      <c r="AG928" s="38">
        <v>260.86180000000002</v>
      </c>
      <c r="AH928" s="38">
        <v>254.6773</v>
      </c>
      <c r="AI928" s="38">
        <v>249.58330000000001</v>
      </c>
      <c r="AJ928" s="38">
        <v>241.7304</v>
      </c>
      <c r="AK928" s="38">
        <v>233.0642</v>
      </c>
      <c r="AL928" s="38">
        <v>8.5362499999999994E-2</v>
      </c>
      <c r="AM928" s="38">
        <v>1.085358</v>
      </c>
      <c r="AN928" s="38">
        <v>-0.5579596</v>
      </c>
      <c r="AO928" s="38">
        <v>-0.34560920000000001</v>
      </c>
      <c r="AP928" s="38">
        <v>-2.6771859999999998</v>
      </c>
      <c r="AQ928" s="38">
        <v>-4.4749530000000002</v>
      </c>
      <c r="AR928" s="38">
        <v>-1.2532209999999999</v>
      </c>
      <c r="AS928" s="38">
        <v>-1.7019839999999999</v>
      </c>
      <c r="AT928" s="38">
        <v>-0.28840310000000002</v>
      </c>
      <c r="AU928" s="38">
        <v>-0.45849519999999999</v>
      </c>
      <c r="AV928" s="38">
        <v>-1.83039</v>
      </c>
      <c r="AW928" s="38">
        <v>-3.29121</v>
      </c>
      <c r="AX928" s="38">
        <v>-4.5346260000000003</v>
      </c>
      <c r="AY928" s="38">
        <v>1.6797310000000001</v>
      </c>
      <c r="AZ928" s="38">
        <v>2.1859280000000001</v>
      </c>
      <c r="BA928" s="38">
        <v>4.2469910000000004</v>
      </c>
      <c r="BB928" s="38">
        <v>4.095345</v>
      </c>
      <c r="BC928" s="38">
        <v>1.004454</v>
      </c>
      <c r="BD928" s="38">
        <v>1.474728</v>
      </c>
      <c r="BE928" s="38">
        <v>1.8125819999999999</v>
      </c>
      <c r="BF928" s="38">
        <v>-0.17330499999999999</v>
      </c>
      <c r="BG928" s="38">
        <v>-0.68537519999999996</v>
      </c>
      <c r="BH928" s="38">
        <v>0.39674920000000002</v>
      </c>
      <c r="BI928" s="38">
        <v>-0.64382300000000003</v>
      </c>
      <c r="BJ928" s="38">
        <v>0.6479992</v>
      </c>
      <c r="BK928" s="38">
        <v>1.6351249999999999</v>
      </c>
      <c r="BL928" s="38">
        <v>-3.7070600000000002E-2</v>
      </c>
      <c r="BM928" s="38">
        <v>0.112234</v>
      </c>
      <c r="BN928" s="38">
        <v>-2.257047</v>
      </c>
      <c r="BO928" s="38">
        <v>-3.9333990000000001</v>
      </c>
      <c r="BP928" s="38">
        <v>-0.46898430000000002</v>
      </c>
      <c r="BQ928" s="38">
        <v>-1.014283</v>
      </c>
      <c r="BR928" s="38">
        <v>0.3788339</v>
      </c>
      <c r="BS928" s="38">
        <v>0.1969757</v>
      </c>
      <c r="BT928" s="38">
        <v>-1.3459220000000001</v>
      </c>
      <c r="BU928" s="38">
        <v>-2.8781439999999998</v>
      </c>
      <c r="BV928" s="38">
        <v>-4.1780939999999998</v>
      </c>
      <c r="BW928" s="38">
        <v>2.1065640000000001</v>
      </c>
      <c r="BX928" s="38">
        <v>2.717063</v>
      </c>
      <c r="BY928" s="38">
        <v>4.8679819999999996</v>
      </c>
      <c r="BZ928" s="38">
        <v>4.8212929999999998</v>
      </c>
      <c r="CA928" s="38">
        <v>1.8097490000000001</v>
      </c>
      <c r="CB928" s="38">
        <v>2.4125230000000002</v>
      </c>
      <c r="CC928" s="38">
        <v>2.7804449999999998</v>
      </c>
      <c r="CD928" s="38">
        <v>0.74952759999999996</v>
      </c>
      <c r="CE928" s="38">
        <v>0.22837869999999999</v>
      </c>
      <c r="CF928" s="38">
        <v>1.3807799999999999</v>
      </c>
      <c r="CG928" s="38">
        <v>0.39961000000000002</v>
      </c>
      <c r="CH928" s="38">
        <v>1.0376799999999999</v>
      </c>
      <c r="CI928" s="38">
        <v>2.015892</v>
      </c>
      <c r="CJ928" s="38">
        <v>0.32369550000000002</v>
      </c>
      <c r="CK928" s="38">
        <v>0.42933480000000002</v>
      </c>
      <c r="CL928" s="38">
        <v>-1.9660599999999999</v>
      </c>
      <c r="CM928" s="38">
        <v>-3.5583209999999998</v>
      </c>
      <c r="CN928" s="38">
        <v>7.4175500000000005E-2</v>
      </c>
      <c r="CO928" s="38">
        <v>-0.53798369999999995</v>
      </c>
      <c r="CP928" s="38">
        <v>0.84096029999999999</v>
      </c>
      <c r="CQ928" s="38">
        <v>0.65095289999999995</v>
      </c>
      <c r="CR928" s="38">
        <v>-1.0103800000000001</v>
      </c>
      <c r="CS928" s="38">
        <v>-2.5920559999999999</v>
      </c>
      <c r="CT928" s="38">
        <v>-3.9311609999999999</v>
      </c>
      <c r="CU928" s="38">
        <v>2.4021870000000001</v>
      </c>
      <c r="CV928" s="38">
        <v>3.0849259999999998</v>
      </c>
      <c r="CW928" s="38">
        <v>5.2980790000000004</v>
      </c>
      <c r="CX928" s="38">
        <v>5.3240809999999996</v>
      </c>
      <c r="CY928" s="38">
        <v>2.3674940000000002</v>
      </c>
      <c r="CZ928" s="38">
        <v>3.062036</v>
      </c>
      <c r="DA928" s="38">
        <v>3.4507840000000001</v>
      </c>
      <c r="DB928" s="38">
        <v>1.388679</v>
      </c>
      <c r="DC928" s="38">
        <v>0.86124179999999995</v>
      </c>
      <c r="DD928" s="38">
        <v>2.062316</v>
      </c>
      <c r="DE928" s="38">
        <v>1.1222890000000001</v>
      </c>
      <c r="DF928" s="38">
        <v>1.42736</v>
      </c>
      <c r="DG928" s="38">
        <v>2.396658</v>
      </c>
      <c r="DH928" s="38">
        <v>0.68446169999999995</v>
      </c>
      <c r="DI928" s="38">
        <v>0.74643559999999998</v>
      </c>
      <c r="DJ928" s="38">
        <v>-1.675073</v>
      </c>
      <c r="DK928" s="38">
        <v>-3.183243</v>
      </c>
      <c r="DL928" s="38">
        <v>0.61733539999999998</v>
      </c>
      <c r="DM928" s="38">
        <v>-6.1684000000000003E-2</v>
      </c>
      <c r="DN928" s="38">
        <v>1.3030870000000001</v>
      </c>
      <c r="DO928" s="38">
        <v>1.10493</v>
      </c>
      <c r="DP928" s="38">
        <v>-0.67483859999999996</v>
      </c>
      <c r="DQ928" s="38">
        <v>-2.305968</v>
      </c>
      <c r="DR928" s="38">
        <v>-3.6842280000000001</v>
      </c>
      <c r="DS928" s="38">
        <v>2.6978089999999999</v>
      </c>
      <c r="DT928" s="38">
        <v>3.4527890000000001</v>
      </c>
      <c r="DU928" s="38">
        <v>5.7281760000000004</v>
      </c>
      <c r="DV928" s="38">
        <v>5.8268700000000004</v>
      </c>
      <c r="DW928" s="38">
        <v>2.9252389999999999</v>
      </c>
      <c r="DX928" s="38">
        <v>3.7115499999999999</v>
      </c>
      <c r="DY928" s="38">
        <v>4.1211229999999999</v>
      </c>
      <c r="DZ928" s="38">
        <v>2.0278299999999998</v>
      </c>
      <c r="EA928" s="38">
        <v>1.494105</v>
      </c>
      <c r="EB928" s="38">
        <v>2.7438530000000001</v>
      </c>
      <c r="EC928" s="38">
        <v>1.844967</v>
      </c>
      <c r="ED928" s="38">
        <v>1.989997</v>
      </c>
      <c r="EE928" s="38">
        <v>2.9464250000000001</v>
      </c>
      <c r="EF928" s="38">
        <v>1.2053510000000001</v>
      </c>
      <c r="EG928" s="38">
        <v>1.2042790000000001</v>
      </c>
      <c r="EH928" s="38">
        <v>-1.254934</v>
      </c>
      <c r="EI928" s="38">
        <v>-2.641689</v>
      </c>
      <c r="EJ928" s="38">
        <v>1.401572</v>
      </c>
      <c r="EK928" s="38">
        <v>0.62601709999999999</v>
      </c>
      <c r="EL928" s="38">
        <v>1.970324</v>
      </c>
      <c r="EM928" s="38">
        <v>1.7604010000000001</v>
      </c>
      <c r="EN928" s="38">
        <v>-0.19036990000000001</v>
      </c>
      <c r="EO928" s="38">
        <v>-1.8929020000000001</v>
      </c>
      <c r="EP928" s="38">
        <v>-3.327696</v>
      </c>
      <c r="EQ928" s="38">
        <v>3.1246420000000001</v>
      </c>
      <c r="ER928" s="38">
        <v>3.983924</v>
      </c>
      <c r="ES928" s="38">
        <v>6.3491669999999996</v>
      </c>
      <c r="ET928" s="38">
        <v>6.5528170000000001</v>
      </c>
      <c r="EU928" s="38">
        <v>3.730534</v>
      </c>
      <c r="EV928" s="38">
        <v>4.6493440000000001</v>
      </c>
      <c r="EW928" s="38">
        <v>5.0889870000000004</v>
      </c>
      <c r="EX928" s="38">
        <v>2.9506619999999999</v>
      </c>
      <c r="EY928" s="38">
        <v>2.4078590000000002</v>
      </c>
      <c r="EZ928" s="38">
        <v>3.727884</v>
      </c>
      <c r="FA928" s="38">
        <v>2.8883999999999999</v>
      </c>
      <c r="FB928" s="38">
        <v>81.442089999999993</v>
      </c>
      <c r="FC928" s="38">
        <v>80.713579999999993</v>
      </c>
      <c r="FD928" s="38">
        <v>79.322199999999995</v>
      </c>
      <c r="FE928" s="38">
        <v>77.706159999999997</v>
      </c>
      <c r="FF928" s="38">
        <v>76.501289999999997</v>
      </c>
      <c r="FG928" s="38">
        <v>75.241709999999998</v>
      </c>
      <c r="FH928" s="38">
        <v>75.121390000000005</v>
      </c>
      <c r="FI928" s="38">
        <v>76.805030000000002</v>
      </c>
      <c r="FJ928" s="38">
        <v>78.989500000000007</v>
      </c>
      <c r="FK928" s="38">
        <v>82.673869999999994</v>
      </c>
      <c r="FL928" s="38">
        <v>87.075760000000002</v>
      </c>
      <c r="FM928" s="38">
        <v>91.397620000000003</v>
      </c>
      <c r="FN928" s="38">
        <v>92.581990000000005</v>
      </c>
      <c r="FO928" s="38">
        <v>94.840699999999998</v>
      </c>
      <c r="FP928" s="38">
        <v>97.108289999999997</v>
      </c>
      <c r="FQ928" s="38">
        <v>97.933589999999995</v>
      </c>
      <c r="FR928" s="38">
        <v>98.043620000000004</v>
      </c>
      <c r="FS928" s="38">
        <v>97.253910000000005</v>
      </c>
      <c r="FT928" s="38">
        <v>95.775419999999997</v>
      </c>
      <c r="FU928" s="38">
        <v>92.797939999999997</v>
      </c>
      <c r="FV928" s="38">
        <v>89.439149999999998</v>
      </c>
      <c r="FW928">
        <v>86.947590000000005</v>
      </c>
      <c r="FX928">
        <v>84.259399999999999</v>
      </c>
      <c r="FY928">
        <v>81.243560000000002</v>
      </c>
      <c r="FZ928">
        <v>0.96564289999999997</v>
      </c>
      <c r="GA928">
        <v>7.4888329999999996</v>
      </c>
      <c r="GB928">
        <v>1</v>
      </c>
    </row>
    <row r="929" spans="1:184" x14ac:dyDescent="0.3">
      <c r="A929" t="s">
        <v>280</v>
      </c>
      <c r="B929" t="s">
        <v>1</v>
      </c>
      <c r="C929" t="s">
        <v>1</v>
      </c>
      <c r="D929" t="s">
        <v>1</v>
      </c>
      <c r="E929" t="s">
        <v>1</v>
      </c>
      <c r="F929" t="s">
        <v>1</v>
      </c>
      <c r="G929" t="s">
        <v>1</v>
      </c>
      <c r="H929" s="40" t="s">
        <v>269</v>
      </c>
      <c r="I929" s="18" t="s">
        <v>1</v>
      </c>
      <c r="J929" s="38" t="s">
        <v>1</v>
      </c>
      <c r="K929" s="18">
        <v>44763</v>
      </c>
      <c r="L929" s="38">
        <v>923</v>
      </c>
      <c r="M929" s="38">
        <v>923</v>
      </c>
      <c r="N929" s="38">
        <v>220.9084</v>
      </c>
      <c r="O929" s="38">
        <v>216.2852</v>
      </c>
      <c r="P929" s="38">
        <v>213.05119999999999</v>
      </c>
      <c r="Q929" s="38">
        <v>212.9616</v>
      </c>
      <c r="R929" s="38">
        <v>219.9648</v>
      </c>
      <c r="S929" s="38">
        <v>232.28110000000001</v>
      </c>
      <c r="T929" s="38">
        <v>247.3201</v>
      </c>
      <c r="U929" s="38">
        <v>256.91950000000003</v>
      </c>
      <c r="V929" s="38">
        <v>264.75880000000001</v>
      </c>
      <c r="W929" s="38">
        <v>271.20240000000001</v>
      </c>
      <c r="X929" s="38">
        <v>275.375</v>
      </c>
      <c r="Y929" s="38">
        <v>279.05180000000001</v>
      </c>
      <c r="Z929" s="38">
        <v>280.9864</v>
      </c>
      <c r="AA929" s="38">
        <v>286.66840000000002</v>
      </c>
      <c r="AB929" s="38">
        <v>285.7131</v>
      </c>
      <c r="AC929" s="38">
        <v>278.63630000000001</v>
      </c>
      <c r="AD929" s="38">
        <v>273.15600000000001</v>
      </c>
      <c r="AE929" s="38">
        <v>267.56810000000002</v>
      </c>
      <c r="AF929" s="38">
        <v>261.75299999999999</v>
      </c>
      <c r="AG929" s="38">
        <v>258.2217</v>
      </c>
      <c r="AH929" s="38">
        <v>252.48249999999999</v>
      </c>
      <c r="AI929" s="38">
        <v>246.9708</v>
      </c>
      <c r="AJ929" s="38">
        <v>238.3415</v>
      </c>
      <c r="AK929" s="38">
        <v>229.1378</v>
      </c>
      <c r="AL929" s="38">
        <v>-1.7711129999999999</v>
      </c>
      <c r="AM929" s="38">
        <v>-3.0892629999999999</v>
      </c>
      <c r="AN929" s="38">
        <v>-3.5387599999999999</v>
      </c>
      <c r="AO929" s="38">
        <v>-2.8711419999999999</v>
      </c>
      <c r="AP929" s="38">
        <v>-1.2089019999999999</v>
      </c>
      <c r="AQ929" s="38">
        <v>-1.3936280000000001</v>
      </c>
      <c r="AR929" s="38">
        <v>-0.62931789999999999</v>
      </c>
      <c r="AS929" s="38">
        <v>0.55945299999999998</v>
      </c>
      <c r="AT929" s="38">
        <v>1.812619</v>
      </c>
      <c r="AU929" s="38">
        <v>0.75681600000000004</v>
      </c>
      <c r="AV929" s="38">
        <v>-0.81117930000000005</v>
      </c>
      <c r="AW929" s="38">
        <v>-3.8080419999999999</v>
      </c>
      <c r="AX929" s="38">
        <v>-2.974491</v>
      </c>
      <c r="AY929" s="38">
        <v>-0.50652969999999997</v>
      </c>
      <c r="AZ929" s="38">
        <v>3.1628620000000001</v>
      </c>
      <c r="BA929" s="38">
        <v>4.6737219999999997</v>
      </c>
      <c r="BB929" s="38">
        <v>4.9898540000000002</v>
      </c>
      <c r="BC929" s="38">
        <v>4.6912479999999999</v>
      </c>
      <c r="BD929" s="38">
        <v>4.2834960000000004</v>
      </c>
      <c r="BE929" s="38">
        <v>4.1832409999999998</v>
      </c>
      <c r="BF929" s="38">
        <v>5.250629</v>
      </c>
      <c r="BG929" s="38">
        <v>1.2722230000000001</v>
      </c>
      <c r="BH929" s="38">
        <v>1.2077929999999999</v>
      </c>
      <c r="BI929" s="38">
        <v>-1.5683849999999999</v>
      </c>
      <c r="BJ929" s="38">
        <v>-1.1993929999999999</v>
      </c>
      <c r="BK929" s="38">
        <v>-2.57151</v>
      </c>
      <c r="BL929" s="38">
        <v>-3.1021329999999998</v>
      </c>
      <c r="BM929" s="38">
        <v>-2.4571139999999998</v>
      </c>
      <c r="BN929" s="38">
        <v>-0.85863579999999995</v>
      </c>
      <c r="BO929" s="38">
        <v>-0.99825969999999997</v>
      </c>
      <c r="BP929" s="38">
        <v>-0.18027779999999999</v>
      </c>
      <c r="BQ929" s="38">
        <v>1.0446709999999999</v>
      </c>
      <c r="BR929" s="38">
        <v>2.313015</v>
      </c>
      <c r="BS929" s="38">
        <v>1.3178339999999999</v>
      </c>
      <c r="BT929" s="38">
        <v>-0.31301489999999998</v>
      </c>
      <c r="BU929" s="38">
        <v>-3.452826</v>
      </c>
      <c r="BV929" s="38">
        <v>-2.6524800000000002</v>
      </c>
      <c r="BW929" s="38">
        <v>-0.13380159999999999</v>
      </c>
      <c r="BX929" s="38">
        <v>3.5535459999999999</v>
      </c>
      <c r="BY929" s="38">
        <v>5.2077439999999999</v>
      </c>
      <c r="BZ929" s="38">
        <v>5.5227969999999997</v>
      </c>
      <c r="CA929" s="38">
        <v>5.2766339999999996</v>
      </c>
      <c r="CB929" s="38">
        <v>4.9527109999999999</v>
      </c>
      <c r="CC929" s="38">
        <v>4.8623070000000004</v>
      </c>
      <c r="CD929" s="38">
        <v>5.9348749999999999</v>
      </c>
      <c r="CE929" s="38">
        <v>1.9409650000000001</v>
      </c>
      <c r="CF929" s="38">
        <v>1.895583</v>
      </c>
      <c r="CG929" s="38">
        <v>-0.82515689999999997</v>
      </c>
      <c r="CH929" s="38">
        <v>-0.80342139999999995</v>
      </c>
      <c r="CI929" s="38">
        <v>-2.2129159999999999</v>
      </c>
      <c r="CJ929" s="38">
        <v>-2.7997260000000002</v>
      </c>
      <c r="CK929" s="38">
        <v>-2.1703589999999999</v>
      </c>
      <c r="CL929" s="38">
        <v>-0.61604289999999995</v>
      </c>
      <c r="CM929" s="38">
        <v>-0.72442899999999999</v>
      </c>
      <c r="CN929" s="38">
        <v>0.13072600000000001</v>
      </c>
      <c r="CO929" s="38">
        <v>1.3807309999999999</v>
      </c>
      <c r="CP929" s="38">
        <v>2.6595879999999998</v>
      </c>
      <c r="CQ929" s="38">
        <v>1.706393</v>
      </c>
      <c r="CR929" s="38">
        <v>3.2012400000000003E-2</v>
      </c>
      <c r="CS929" s="38">
        <v>-3.2068050000000001</v>
      </c>
      <c r="CT929" s="38">
        <v>-2.4294560000000001</v>
      </c>
      <c r="CU929" s="38">
        <v>0.12434870000000001</v>
      </c>
      <c r="CV929" s="38">
        <v>3.8241329999999998</v>
      </c>
      <c r="CW929" s="38">
        <v>5.5776050000000001</v>
      </c>
      <c r="CX929" s="38">
        <v>5.8919110000000003</v>
      </c>
      <c r="CY929" s="38">
        <v>5.6820700000000004</v>
      </c>
      <c r="CZ929" s="38">
        <v>5.416207</v>
      </c>
      <c r="DA929" s="38">
        <v>5.3326250000000002</v>
      </c>
      <c r="DB929" s="38">
        <v>6.4087820000000004</v>
      </c>
      <c r="DC929" s="38">
        <v>2.4041329999999999</v>
      </c>
      <c r="DD929" s="38">
        <v>2.3719450000000002</v>
      </c>
      <c r="DE929" s="38">
        <v>-0.31039949999999999</v>
      </c>
      <c r="DF929" s="38">
        <v>-0.40744989999999998</v>
      </c>
      <c r="DG929" s="38">
        <v>-1.854322</v>
      </c>
      <c r="DH929" s="38">
        <v>-2.4973200000000002</v>
      </c>
      <c r="DI929" s="38">
        <v>-1.8836040000000001</v>
      </c>
      <c r="DJ929" s="38">
        <v>-0.37345</v>
      </c>
      <c r="DK929" s="38">
        <v>-0.4505982</v>
      </c>
      <c r="DL929" s="38">
        <v>0.44172980000000001</v>
      </c>
      <c r="DM929" s="38">
        <v>1.7167920000000001</v>
      </c>
      <c r="DN929" s="38">
        <v>3.0061610000000001</v>
      </c>
      <c r="DO929" s="38">
        <v>2.0949520000000001</v>
      </c>
      <c r="DP929" s="38">
        <v>0.37703959999999997</v>
      </c>
      <c r="DQ929" s="38">
        <v>-2.9607839999999999</v>
      </c>
      <c r="DR929" s="38">
        <v>-2.2064319999999999</v>
      </c>
      <c r="DS929" s="38">
        <v>0.38249899999999998</v>
      </c>
      <c r="DT929" s="38">
        <v>4.0947190000000004</v>
      </c>
      <c r="DU929" s="38">
        <v>5.9474669999999996</v>
      </c>
      <c r="DV929" s="38">
        <v>6.2610239999999999</v>
      </c>
      <c r="DW929" s="38">
        <v>6.0875069999999996</v>
      </c>
      <c r="DX929" s="38">
        <v>5.8797040000000003</v>
      </c>
      <c r="DY929" s="38">
        <v>5.802943</v>
      </c>
      <c r="DZ929" s="38">
        <v>6.8826879999999999</v>
      </c>
      <c r="EA929" s="38">
        <v>2.867302</v>
      </c>
      <c r="EB929" s="38">
        <v>2.848306</v>
      </c>
      <c r="EC929" s="38">
        <v>0.20435780000000001</v>
      </c>
      <c r="ED929" s="38">
        <v>0.1642701</v>
      </c>
      <c r="EE929" s="38">
        <v>-1.3365689999999999</v>
      </c>
      <c r="EF929" s="38">
        <v>-2.0606930000000001</v>
      </c>
      <c r="EG929" s="38">
        <v>-1.469576</v>
      </c>
      <c r="EH929" s="38">
        <v>-2.3184300000000001E-2</v>
      </c>
      <c r="EI929" s="38">
        <v>-5.52302E-2</v>
      </c>
      <c r="EJ929" s="38">
        <v>0.8907699</v>
      </c>
      <c r="EK929" s="38">
        <v>2.20201</v>
      </c>
      <c r="EL929" s="38">
        <v>3.5065569999999999</v>
      </c>
      <c r="EM929" s="38">
        <v>2.6559699999999999</v>
      </c>
      <c r="EN929" s="38">
        <v>0.87520410000000004</v>
      </c>
      <c r="EO929" s="38">
        <v>-2.6055679999999999</v>
      </c>
      <c r="EP929" s="38">
        <v>-1.8844209999999999</v>
      </c>
      <c r="EQ929" s="38">
        <v>0.75522710000000004</v>
      </c>
      <c r="ER929" s="38">
        <v>4.4854039999999999</v>
      </c>
      <c r="ES929" s="38">
        <v>6.4814879999999997</v>
      </c>
      <c r="ET929" s="38">
        <v>6.7939670000000003</v>
      </c>
      <c r="EU929" s="38">
        <v>6.6728930000000002</v>
      </c>
      <c r="EV929" s="38">
        <v>6.5489189999999997</v>
      </c>
      <c r="EW929" s="38">
        <v>6.4820080000000004</v>
      </c>
      <c r="EX929" s="38">
        <v>7.5669339999999998</v>
      </c>
      <c r="EY929" s="38">
        <v>3.536044</v>
      </c>
      <c r="EZ929" s="38">
        <v>3.5360960000000001</v>
      </c>
      <c r="FA929" s="38">
        <v>0.94758580000000003</v>
      </c>
      <c r="FB929" s="38">
        <v>78.058859999999996</v>
      </c>
      <c r="FC929" s="38">
        <v>75.982929999999996</v>
      </c>
      <c r="FD929" s="38">
        <v>74.309650000000005</v>
      </c>
      <c r="FE929" s="38">
        <v>72.820400000000006</v>
      </c>
      <c r="FF929" s="38">
        <v>71.453389999999999</v>
      </c>
      <c r="FG929" s="38">
        <v>69.914860000000004</v>
      </c>
      <c r="FH929" s="38">
        <v>69.459530000000001</v>
      </c>
      <c r="FI929" s="38">
        <v>72.325010000000006</v>
      </c>
      <c r="FJ929" s="38">
        <v>76.038690000000003</v>
      </c>
      <c r="FK929" s="38">
        <v>80.14237</v>
      </c>
      <c r="FL929" s="38">
        <v>84.560190000000006</v>
      </c>
      <c r="FM929" s="38">
        <v>87.864590000000007</v>
      </c>
      <c r="FN929" s="38">
        <v>90.705119999999994</v>
      </c>
      <c r="FO929" s="38">
        <v>92.782110000000003</v>
      </c>
      <c r="FP929" s="38">
        <v>93.994829999999993</v>
      </c>
      <c r="FQ929" s="38">
        <v>94.726879999999994</v>
      </c>
      <c r="FR929" s="38">
        <v>97.407139999999998</v>
      </c>
      <c r="FS929" s="38">
        <v>97.128330000000005</v>
      </c>
      <c r="FT929" s="38">
        <v>95.758089999999996</v>
      </c>
      <c r="FU929" s="38">
        <v>92.873699999999999</v>
      </c>
      <c r="FV929" s="38">
        <v>89.04374</v>
      </c>
      <c r="FW929">
        <v>85.645070000000004</v>
      </c>
      <c r="FX929">
        <v>82.726780000000005</v>
      </c>
      <c r="FY929">
        <v>79.492919999999998</v>
      </c>
      <c r="FZ929">
        <v>0.58173030000000003</v>
      </c>
      <c r="GA929">
        <v>3.9288110000000001</v>
      </c>
      <c r="GB929">
        <v>1</v>
      </c>
    </row>
    <row r="930" spans="1:184" x14ac:dyDescent="0.3">
      <c r="A930" t="s">
        <v>280</v>
      </c>
      <c r="B930" t="s">
        <v>1</v>
      </c>
      <c r="C930" t="s">
        <v>1</v>
      </c>
      <c r="D930" t="s">
        <v>1</v>
      </c>
      <c r="E930" t="s">
        <v>1</v>
      </c>
      <c r="F930" t="s">
        <v>1</v>
      </c>
      <c r="G930" t="s">
        <v>1</v>
      </c>
      <c r="H930" s="40" t="s">
        <v>269</v>
      </c>
      <c r="I930" s="18" t="s">
        <v>1</v>
      </c>
      <c r="J930" s="38" t="s">
        <v>1</v>
      </c>
      <c r="K930" s="18">
        <v>44789</v>
      </c>
      <c r="L930" s="38">
        <v>923</v>
      </c>
      <c r="M930" s="38">
        <v>923</v>
      </c>
      <c r="N930" s="38">
        <v>245.91540000000001</v>
      </c>
      <c r="O930" s="38">
        <v>241.345</v>
      </c>
      <c r="P930" s="38">
        <v>236.8399</v>
      </c>
      <c r="Q930" s="38">
        <v>235.67240000000001</v>
      </c>
      <c r="R930" s="38">
        <v>243.4057</v>
      </c>
      <c r="S930" s="38">
        <v>257.09339999999997</v>
      </c>
      <c r="T930" s="38">
        <v>273.86329999999998</v>
      </c>
      <c r="U930" s="38">
        <v>288.66759999999999</v>
      </c>
      <c r="V930" s="38">
        <v>300.02100000000002</v>
      </c>
      <c r="W930" s="38">
        <v>309.82580000000002</v>
      </c>
      <c r="X930" s="38">
        <v>319.27960000000002</v>
      </c>
      <c r="Y930" s="38">
        <v>326.29300000000001</v>
      </c>
      <c r="Z930" s="38">
        <v>329.52839999999998</v>
      </c>
      <c r="AA930" s="38">
        <v>334.15010000000001</v>
      </c>
      <c r="AB930" s="38">
        <v>331.70479999999998</v>
      </c>
      <c r="AC930" s="38">
        <v>324.1662</v>
      </c>
      <c r="AD930" s="38">
        <v>315.43279999999999</v>
      </c>
      <c r="AE930" s="38">
        <v>306.51589999999999</v>
      </c>
      <c r="AF930" s="38">
        <v>298.17849999999999</v>
      </c>
      <c r="AG930" s="38">
        <v>293.83089999999999</v>
      </c>
      <c r="AH930" s="38">
        <v>287.33539999999999</v>
      </c>
      <c r="AI930" s="38">
        <v>280.63670000000002</v>
      </c>
      <c r="AJ930" s="38">
        <v>271.2747</v>
      </c>
      <c r="AK930" s="38">
        <v>262.19159999999999</v>
      </c>
      <c r="AL930" s="38">
        <v>-3.4642580000000001</v>
      </c>
      <c r="AM930" s="38">
        <v>-2.4459439999999999</v>
      </c>
      <c r="AN930" s="38">
        <v>-2.093073</v>
      </c>
      <c r="AO930" s="38">
        <v>-0.73024239999999996</v>
      </c>
      <c r="AP930" s="38">
        <v>-0.78461559999999997</v>
      </c>
      <c r="AQ930" s="38">
        <v>0.41513729999999999</v>
      </c>
      <c r="AR930" s="38">
        <v>0.57654890000000003</v>
      </c>
      <c r="AS930" s="38">
        <v>0.23650170000000001</v>
      </c>
      <c r="AT930" s="38">
        <v>0.37588749999999999</v>
      </c>
      <c r="AU930" s="38">
        <v>0.89845339999999996</v>
      </c>
      <c r="AV930" s="38">
        <v>1.405465</v>
      </c>
      <c r="AW930" s="38">
        <v>0.1777948</v>
      </c>
      <c r="AX930" s="38">
        <v>-1.458278</v>
      </c>
      <c r="AY930" s="38">
        <v>-0.61458060000000003</v>
      </c>
      <c r="AZ930" s="38">
        <v>-1.301968</v>
      </c>
      <c r="BA930" s="38">
        <v>1.0603089999999999</v>
      </c>
      <c r="BB930" s="38">
        <v>2.0253610000000002</v>
      </c>
      <c r="BC930" s="38">
        <v>0.55045109999999997</v>
      </c>
      <c r="BD930" s="38">
        <v>-1.411729</v>
      </c>
      <c r="BE930" s="38">
        <v>-0.32387719999999998</v>
      </c>
      <c r="BF930" s="38">
        <v>1.2543979999999999</v>
      </c>
      <c r="BG930" s="38">
        <v>1.2670509999999999</v>
      </c>
      <c r="BH930" s="38">
        <v>1.221922</v>
      </c>
      <c r="BI930" s="38">
        <v>0.95805609999999997</v>
      </c>
      <c r="BJ930" s="38">
        <v>-2.9689909999999999</v>
      </c>
      <c r="BK930" s="38">
        <v>-2.0236019999999999</v>
      </c>
      <c r="BL930" s="38">
        <v>-1.6778850000000001</v>
      </c>
      <c r="BM930" s="38">
        <v>-0.35256870000000001</v>
      </c>
      <c r="BN930" s="38">
        <v>-0.44768019999999997</v>
      </c>
      <c r="BO930" s="38">
        <v>0.79366000000000003</v>
      </c>
      <c r="BP930" s="38">
        <v>1.004988</v>
      </c>
      <c r="BQ930" s="38">
        <v>0.72024080000000001</v>
      </c>
      <c r="BR930" s="38">
        <v>0.88651599999999997</v>
      </c>
      <c r="BS930" s="38">
        <v>1.4272769999999999</v>
      </c>
      <c r="BT930" s="38">
        <v>1.896822</v>
      </c>
      <c r="BU930" s="38">
        <v>0.57586530000000002</v>
      </c>
      <c r="BV930" s="38">
        <v>-1.092425</v>
      </c>
      <c r="BW930" s="38">
        <v>-0.19211729999999999</v>
      </c>
      <c r="BX930" s="38">
        <v>-0.84783350000000002</v>
      </c>
      <c r="BY930" s="38">
        <v>1.6152949999999999</v>
      </c>
      <c r="BZ930" s="38">
        <v>2.5947360000000002</v>
      </c>
      <c r="CA930" s="38">
        <v>1.196998</v>
      </c>
      <c r="CB930" s="38">
        <v>-0.65492550000000005</v>
      </c>
      <c r="CC930" s="38">
        <v>0.41110530000000001</v>
      </c>
      <c r="CD930" s="38">
        <v>1.9797720000000001</v>
      </c>
      <c r="CE930" s="38">
        <v>1.9249019999999999</v>
      </c>
      <c r="CF930" s="38">
        <v>1.960893</v>
      </c>
      <c r="CG930" s="38">
        <v>1.7377940000000001</v>
      </c>
      <c r="CH930" s="38">
        <v>-2.6259709999999998</v>
      </c>
      <c r="CI930" s="38">
        <v>-1.7310890000000001</v>
      </c>
      <c r="CJ930" s="38">
        <v>-1.3903270000000001</v>
      </c>
      <c r="CK930" s="38">
        <v>-9.0993000000000004E-2</v>
      </c>
      <c r="CL930" s="38">
        <v>-0.2143197</v>
      </c>
      <c r="CM930" s="38">
        <v>1.0558240000000001</v>
      </c>
      <c r="CN930" s="38">
        <v>1.301723</v>
      </c>
      <c r="CO930" s="38">
        <v>1.055277</v>
      </c>
      <c r="CP930" s="38">
        <v>1.2401759999999999</v>
      </c>
      <c r="CQ930" s="38">
        <v>1.793539</v>
      </c>
      <c r="CR930" s="38">
        <v>2.2371349999999999</v>
      </c>
      <c r="CS930" s="38">
        <v>0.85156770000000004</v>
      </c>
      <c r="CT930" s="38">
        <v>-0.83903559999999999</v>
      </c>
      <c r="CU930" s="38">
        <v>0.1004794</v>
      </c>
      <c r="CV930" s="38">
        <v>-0.53330169999999999</v>
      </c>
      <c r="CW930" s="38">
        <v>1.9996769999999999</v>
      </c>
      <c r="CX930" s="38">
        <v>2.9890840000000001</v>
      </c>
      <c r="CY930" s="38">
        <v>1.6447940000000001</v>
      </c>
      <c r="CZ930" s="38">
        <v>-0.13076570000000001</v>
      </c>
      <c r="DA930" s="38">
        <v>0.92015190000000002</v>
      </c>
      <c r="DB930" s="38">
        <v>2.482164</v>
      </c>
      <c r="DC930" s="38">
        <v>2.3805269999999998</v>
      </c>
      <c r="DD930" s="38">
        <v>2.472702</v>
      </c>
      <c r="DE930" s="38">
        <v>2.277838</v>
      </c>
      <c r="DF930" s="38">
        <v>-2.28295</v>
      </c>
      <c r="DG930" s="38">
        <v>-1.4385760000000001</v>
      </c>
      <c r="DH930" s="38">
        <v>-1.10277</v>
      </c>
      <c r="DI930" s="38">
        <v>0.1705826</v>
      </c>
      <c r="DJ930" s="38">
        <v>1.90408E-2</v>
      </c>
      <c r="DK930" s="38">
        <v>1.317987</v>
      </c>
      <c r="DL930" s="38">
        <v>1.5984579999999999</v>
      </c>
      <c r="DM930" s="38">
        <v>1.3903129999999999</v>
      </c>
      <c r="DN930" s="38">
        <v>1.593836</v>
      </c>
      <c r="DO930" s="38">
        <v>2.1598009999999999</v>
      </c>
      <c r="DP930" s="38">
        <v>2.5774469999999998</v>
      </c>
      <c r="DQ930" s="38">
        <v>1.12727</v>
      </c>
      <c r="DR930" s="38">
        <v>-0.58564649999999996</v>
      </c>
      <c r="DS930" s="38">
        <v>0.39307619999999999</v>
      </c>
      <c r="DT930" s="38">
        <v>-0.21876979999999999</v>
      </c>
      <c r="DU930" s="38">
        <v>2.3840590000000002</v>
      </c>
      <c r="DV930" s="38">
        <v>3.383432</v>
      </c>
      <c r="DW930" s="38">
        <v>2.09259</v>
      </c>
      <c r="DX930" s="38">
        <v>0.39339400000000002</v>
      </c>
      <c r="DY930" s="38">
        <v>1.4291990000000001</v>
      </c>
      <c r="DZ930" s="38">
        <v>2.984556</v>
      </c>
      <c r="EA930" s="38">
        <v>2.8361529999999999</v>
      </c>
      <c r="EB930" s="38">
        <v>2.9845109999999999</v>
      </c>
      <c r="EC930" s="38">
        <v>2.8178830000000001</v>
      </c>
      <c r="ED930" s="38">
        <v>-1.7876829999999999</v>
      </c>
      <c r="EE930" s="38">
        <v>-1.016235</v>
      </c>
      <c r="EF930" s="38">
        <v>-0.68758189999999997</v>
      </c>
      <c r="EG930" s="38">
        <v>0.54825630000000003</v>
      </c>
      <c r="EH930" s="38">
        <v>0.35597620000000002</v>
      </c>
      <c r="EI930" s="38">
        <v>1.69651</v>
      </c>
      <c r="EJ930" s="38">
        <v>2.0268969999999999</v>
      </c>
      <c r="EK930" s="38">
        <v>1.874053</v>
      </c>
      <c r="EL930" s="38">
        <v>2.1044640000000001</v>
      </c>
      <c r="EM930" s="38">
        <v>2.6886239999999999</v>
      </c>
      <c r="EN930" s="38">
        <v>3.0688049999999998</v>
      </c>
      <c r="EO930" s="38">
        <v>1.5253410000000001</v>
      </c>
      <c r="EP930" s="38">
        <v>-0.21979290000000001</v>
      </c>
      <c r="EQ930" s="38">
        <v>0.81553940000000003</v>
      </c>
      <c r="ER930" s="38">
        <v>0.2353643</v>
      </c>
      <c r="ES930" s="38">
        <v>2.9390459999999998</v>
      </c>
      <c r="ET930" s="38">
        <v>3.952807</v>
      </c>
      <c r="EU930" s="38">
        <v>2.7391359999999998</v>
      </c>
      <c r="EV930" s="38">
        <v>1.1501969999999999</v>
      </c>
      <c r="EW930" s="38">
        <v>2.1641810000000001</v>
      </c>
      <c r="EX930" s="38">
        <v>3.7099310000000001</v>
      </c>
      <c r="EY930" s="38">
        <v>3.4940039999999999</v>
      </c>
      <c r="EZ930" s="38">
        <v>3.7234820000000002</v>
      </c>
      <c r="FA930" s="38">
        <v>3.5976210000000002</v>
      </c>
      <c r="FB930" s="38">
        <v>78.907910000000001</v>
      </c>
      <c r="FC930" s="38">
        <v>77.786010000000005</v>
      </c>
      <c r="FD930" s="38">
        <v>76.185869999999994</v>
      </c>
      <c r="FE930" s="38">
        <v>74.573490000000007</v>
      </c>
      <c r="FF930" s="38">
        <v>72.544529999999995</v>
      </c>
      <c r="FG930" s="38">
        <v>71.652119999999996</v>
      </c>
      <c r="FH930" s="38">
        <v>70.852739999999997</v>
      </c>
      <c r="FI930" s="38">
        <v>72.626660000000001</v>
      </c>
      <c r="FJ930" s="38">
        <v>76.921300000000002</v>
      </c>
      <c r="FK930" s="38">
        <v>82.097040000000007</v>
      </c>
      <c r="FL930" s="38">
        <v>86.618979999999993</v>
      </c>
      <c r="FM930" s="38">
        <v>90.798609999999996</v>
      </c>
      <c r="FN930" s="38">
        <v>94.901669999999996</v>
      </c>
      <c r="FO930" s="38">
        <v>98.091470000000001</v>
      </c>
      <c r="FP930" s="38">
        <v>100.5384</v>
      </c>
      <c r="FQ930" s="38">
        <v>101.8715</v>
      </c>
      <c r="FR930" s="38">
        <v>102.2855</v>
      </c>
      <c r="FS930" s="38">
        <v>102.0842</v>
      </c>
      <c r="FT930" s="38">
        <v>101.0154</v>
      </c>
      <c r="FU930" s="38">
        <v>98.47363</v>
      </c>
      <c r="FV930" s="38">
        <v>94.407859999999999</v>
      </c>
      <c r="FW930">
        <v>90.757859999999994</v>
      </c>
      <c r="FX930">
        <v>87.827610000000007</v>
      </c>
      <c r="FY930">
        <v>85.564999999999998</v>
      </c>
      <c r="FZ930">
        <v>0.80689679999999997</v>
      </c>
      <c r="GA930">
        <v>5.8013469999999998</v>
      </c>
      <c r="GB930">
        <v>1</v>
      </c>
    </row>
    <row r="931" spans="1:184" x14ac:dyDescent="0.3">
      <c r="A931" t="s">
        <v>280</v>
      </c>
      <c r="B931" t="s">
        <v>1</v>
      </c>
      <c r="C931" t="s">
        <v>1</v>
      </c>
      <c r="D931" t="s">
        <v>1</v>
      </c>
      <c r="E931" t="s">
        <v>1</v>
      </c>
      <c r="F931" t="s">
        <v>1</v>
      </c>
      <c r="G931" t="s">
        <v>1</v>
      </c>
      <c r="H931" s="40" t="s">
        <v>269</v>
      </c>
      <c r="I931" s="18" t="s">
        <v>1</v>
      </c>
      <c r="J931" s="38" t="s">
        <v>1</v>
      </c>
      <c r="K931" s="18">
        <v>44790</v>
      </c>
      <c r="L931" s="38">
        <v>923</v>
      </c>
      <c r="M931" s="38">
        <v>923</v>
      </c>
      <c r="N931" s="38">
        <v>259.5684</v>
      </c>
      <c r="O931" s="38">
        <v>254.726</v>
      </c>
      <c r="P931" s="38">
        <v>249.94300000000001</v>
      </c>
      <c r="Q931" s="38">
        <v>248.60759999999999</v>
      </c>
      <c r="R931" s="38">
        <v>255.50229999999999</v>
      </c>
      <c r="S931" s="38">
        <v>267.3562</v>
      </c>
      <c r="T931" s="38">
        <v>284.79500000000002</v>
      </c>
      <c r="U931" s="38">
        <v>298.15320000000003</v>
      </c>
      <c r="V931" s="38">
        <v>308.06279999999998</v>
      </c>
      <c r="W931" s="38">
        <v>313.94839999999999</v>
      </c>
      <c r="X931" s="38">
        <v>321.34690000000001</v>
      </c>
      <c r="Y931" s="38">
        <v>326.45479999999998</v>
      </c>
      <c r="Z931" s="38">
        <v>327.65629999999999</v>
      </c>
      <c r="AA931" s="38">
        <v>332.43099999999998</v>
      </c>
      <c r="AB931" s="38">
        <v>328.66570000000002</v>
      </c>
      <c r="AC931" s="38">
        <v>320.20209999999997</v>
      </c>
      <c r="AD931" s="38">
        <v>311.536</v>
      </c>
      <c r="AE931" s="38">
        <v>302.18270000000001</v>
      </c>
      <c r="AF931" s="38">
        <v>296.07729999999998</v>
      </c>
      <c r="AG931" s="38">
        <v>291.9357</v>
      </c>
      <c r="AH931" s="38">
        <v>286.52789999999999</v>
      </c>
      <c r="AI931" s="38">
        <v>280.84050000000002</v>
      </c>
      <c r="AJ931" s="38">
        <v>271.84399999999999</v>
      </c>
      <c r="AK931" s="38">
        <v>263.78149999999999</v>
      </c>
      <c r="AL931" s="38">
        <v>6.1772720000000003</v>
      </c>
      <c r="AM931" s="38">
        <v>6.2563890000000004</v>
      </c>
      <c r="AN931" s="38">
        <v>5.63626</v>
      </c>
      <c r="AO931" s="38">
        <v>2.7280449999999998</v>
      </c>
      <c r="AP931" s="38">
        <v>-0.18162210000000001</v>
      </c>
      <c r="AQ931" s="38">
        <v>-1.923357</v>
      </c>
      <c r="AR931" s="38">
        <v>-6.1244199999999998</v>
      </c>
      <c r="AS931" s="38">
        <v>-4.9486150000000002</v>
      </c>
      <c r="AT931" s="38">
        <v>-6.5926840000000002</v>
      </c>
      <c r="AU931" s="38">
        <v>-7.6529999999999996</v>
      </c>
      <c r="AV931" s="38">
        <v>-4.2036639999999998</v>
      </c>
      <c r="AW931" s="38">
        <v>1.4596420000000001</v>
      </c>
      <c r="AX931" s="38">
        <v>1.2065410000000001</v>
      </c>
      <c r="AY931" s="38">
        <v>-0.34050629999999998</v>
      </c>
      <c r="AZ931" s="38">
        <v>0.37447350000000001</v>
      </c>
      <c r="BA931" s="38">
        <v>3.6240960000000002</v>
      </c>
      <c r="BB931" s="38">
        <v>7.0549350000000004</v>
      </c>
      <c r="BC931" s="38">
        <v>4.4110959999999997</v>
      </c>
      <c r="BD931" s="38">
        <v>3.8956759999999999</v>
      </c>
      <c r="BE931" s="38">
        <v>2.583704</v>
      </c>
      <c r="BF931" s="38">
        <v>0.15351719999999999</v>
      </c>
      <c r="BG931" s="38">
        <v>0.60653210000000002</v>
      </c>
      <c r="BH931" s="38">
        <v>-1.2523E-3</v>
      </c>
      <c r="BI931" s="38">
        <v>1.1400840000000001</v>
      </c>
      <c r="BJ931" s="38">
        <v>6.7949849999999996</v>
      </c>
      <c r="BK931" s="38">
        <v>6.8601789999999996</v>
      </c>
      <c r="BL931" s="38">
        <v>6.0991169999999997</v>
      </c>
      <c r="BM931" s="38">
        <v>3.1678709999999999</v>
      </c>
      <c r="BN931" s="38">
        <v>0.26582879999999998</v>
      </c>
      <c r="BO931" s="38">
        <v>-1.2476119999999999</v>
      </c>
      <c r="BP931" s="38">
        <v>-5.0970259999999996</v>
      </c>
      <c r="BQ931" s="38">
        <v>-4.3768459999999996</v>
      </c>
      <c r="BR931" s="38">
        <v>-6.0408429999999997</v>
      </c>
      <c r="BS931" s="38">
        <v>-7.0429459999999997</v>
      </c>
      <c r="BT931" s="38">
        <v>-3.6912729999999998</v>
      </c>
      <c r="BU931" s="38">
        <v>1.8410029999999999</v>
      </c>
      <c r="BV931" s="38">
        <v>1.5905400000000001</v>
      </c>
      <c r="BW931" s="38">
        <v>0.18006340000000001</v>
      </c>
      <c r="BX931" s="38">
        <v>1.0213829999999999</v>
      </c>
      <c r="BY931" s="38">
        <v>4.4170829999999999</v>
      </c>
      <c r="BZ931" s="38">
        <v>7.9225099999999999</v>
      </c>
      <c r="CA931" s="38">
        <v>5.1182639999999999</v>
      </c>
      <c r="CB931" s="38">
        <v>4.6153230000000001</v>
      </c>
      <c r="CC931" s="38">
        <v>3.3225750000000001</v>
      </c>
      <c r="CD931" s="38">
        <v>0.87607559999999995</v>
      </c>
      <c r="CE931" s="38">
        <v>1.379885</v>
      </c>
      <c r="CF931" s="38">
        <v>0.84720799999999996</v>
      </c>
      <c r="CG931" s="38">
        <v>1.9141490000000001</v>
      </c>
      <c r="CH931" s="38">
        <v>7.2228110000000001</v>
      </c>
      <c r="CI931" s="38">
        <v>7.2783629999999997</v>
      </c>
      <c r="CJ931" s="38">
        <v>6.4196910000000003</v>
      </c>
      <c r="CK931" s="38">
        <v>3.4724919999999999</v>
      </c>
      <c r="CL931" s="38">
        <v>0.57573200000000002</v>
      </c>
      <c r="CM931" s="38">
        <v>-0.77959330000000004</v>
      </c>
      <c r="CN931" s="38">
        <v>-4.3854559999999996</v>
      </c>
      <c r="CO931" s="38">
        <v>-3.9808409999999999</v>
      </c>
      <c r="CP931" s="38">
        <v>-5.6586400000000001</v>
      </c>
      <c r="CQ931" s="38">
        <v>-6.6204239999999999</v>
      </c>
      <c r="CR931" s="38">
        <v>-3.336392</v>
      </c>
      <c r="CS931" s="38">
        <v>2.1051329999999999</v>
      </c>
      <c r="CT931" s="38">
        <v>1.8564959999999999</v>
      </c>
      <c r="CU931" s="38">
        <v>0.54060830000000004</v>
      </c>
      <c r="CV931" s="38">
        <v>1.4694309999999999</v>
      </c>
      <c r="CW931" s="38">
        <v>4.9663019999999998</v>
      </c>
      <c r="CX931" s="38">
        <v>8.5233899999999991</v>
      </c>
      <c r="CY931" s="38">
        <v>5.608047</v>
      </c>
      <c r="CZ931" s="38">
        <v>5.1137480000000002</v>
      </c>
      <c r="DA931" s="38">
        <v>3.8343150000000001</v>
      </c>
      <c r="DB931" s="38">
        <v>1.376517</v>
      </c>
      <c r="DC931" s="38">
        <v>1.9155070000000001</v>
      </c>
      <c r="DD931" s="38">
        <v>1.434849</v>
      </c>
      <c r="DE931" s="38">
        <v>2.4502640000000002</v>
      </c>
      <c r="DF931" s="38">
        <v>7.6506379999999998</v>
      </c>
      <c r="DG931" s="38">
        <v>7.6965459999999997</v>
      </c>
      <c r="DH931" s="38">
        <v>6.740265</v>
      </c>
      <c r="DI931" s="38">
        <v>3.7771140000000001</v>
      </c>
      <c r="DJ931" s="38">
        <v>0.88563510000000001</v>
      </c>
      <c r="DK931" s="38">
        <v>-0.31157449999999998</v>
      </c>
      <c r="DL931" s="38">
        <v>-3.6738849999999998</v>
      </c>
      <c r="DM931" s="38">
        <v>-3.5848360000000001</v>
      </c>
      <c r="DN931" s="38">
        <v>-5.2764369999999996</v>
      </c>
      <c r="DO931" s="38">
        <v>-6.197902</v>
      </c>
      <c r="DP931" s="38">
        <v>-2.9815119999999999</v>
      </c>
      <c r="DQ931" s="38">
        <v>2.369262</v>
      </c>
      <c r="DR931" s="38">
        <v>2.122452</v>
      </c>
      <c r="DS931" s="38">
        <v>0.90115330000000005</v>
      </c>
      <c r="DT931" s="38">
        <v>1.9174789999999999</v>
      </c>
      <c r="DU931" s="38">
        <v>5.5155219999999998</v>
      </c>
      <c r="DV931" s="38">
        <v>9.124269</v>
      </c>
      <c r="DW931" s="38">
        <v>6.0978300000000001</v>
      </c>
      <c r="DX931" s="38">
        <v>5.6121730000000003</v>
      </c>
      <c r="DY931" s="38">
        <v>4.3460549999999998</v>
      </c>
      <c r="DZ931" s="38">
        <v>1.876959</v>
      </c>
      <c r="EA931" s="38">
        <v>2.4511289999999999</v>
      </c>
      <c r="EB931" s="38">
        <v>2.0224899999999999</v>
      </c>
      <c r="EC931" s="38">
        <v>2.98638</v>
      </c>
      <c r="ED931" s="38">
        <v>8.2683509999999991</v>
      </c>
      <c r="EE931" s="38">
        <v>8.3003370000000007</v>
      </c>
      <c r="EF931" s="38">
        <v>7.2031229999999997</v>
      </c>
      <c r="EG931" s="38">
        <v>4.216939</v>
      </c>
      <c r="EH931" s="38">
        <v>1.333086</v>
      </c>
      <c r="EI931" s="38">
        <v>0.3641703</v>
      </c>
      <c r="EJ931" s="38">
        <v>-2.6464910000000001</v>
      </c>
      <c r="EK931" s="38">
        <v>-3.0130669999999999</v>
      </c>
      <c r="EL931" s="38">
        <v>-4.724596</v>
      </c>
      <c r="EM931" s="38">
        <v>-5.587847</v>
      </c>
      <c r="EN931" s="38">
        <v>-2.4691209999999999</v>
      </c>
      <c r="EO931" s="38">
        <v>2.750623</v>
      </c>
      <c r="EP931" s="38">
        <v>2.5064510000000002</v>
      </c>
      <c r="EQ931" s="38">
        <v>1.4217230000000001</v>
      </c>
      <c r="ER931" s="38">
        <v>2.5643889999999998</v>
      </c>
      <c r="ES931" s="38">
        <v>6.3085079999999998</v>
      </c>
      <c r="ET931" s="38">
        <v>9.9918449999999996</v>
      </c>
      <c r="EU931" s="38">
        <v>6.8049980000000003</v>
      </c>
      <c r="EV931" s="38">
        <v>6.3318199999999996</v>
      </c>
      <c r="EW931" s="38">
        <v>5.0849260000000003</v>
      </c>
      <c r="EX931" s="38">
        <v>2.5995180000000002</v>
      </c>
      <c r="EY931" s="38">
        <v>3.2244820000000001</v>
      </c>
      <c r="EZ931" s="38">
        <v>2.8709500000000001</v>
      </c>
      <c r="FA931" s="38">
        <v>3.7604449999999998</v>
      </c>
      <c r="FB931" s="38">
        <v>83.74794</v>
      </c>
      <c r="FC931" s="38">
        <v>82.132639999999995</v>
      </c>
      <c r="FD931" s="38">
        <v>80.595280000000002</v>
      </c>
      <c r="FE931" s="38">
        <v>79.324349999999995</v>
      </c>
      <c r="FF931" s="38">
        <v>78.825729999999993</v>
      </c>
      <c r="FG931" s="38">
        <v>78.083600000000004</v>
      </c>
      <c r="FH931" s="38">
        <v>77.138940000000005</v>
      </c>
      <c r="FI931" s="38">
        <v>77.942220000000006</v>
      </c>
      <c r="FJ931" s="38">
        <v>81.503619999999998</v>
      </c>
      <c r="FK931" s="38">
        <v>84.130759999999995</v>
      </c>
      <c r="FL931" s="38">
        <v>87.058430000000001</v>
      </c>
      <c r="FM931" s="38">
        <v>90.326130000000006</v>
      </c>
      <c r="FN931" s="38">
        <v>93.810640000000006</v>
      </c>
      <c r="FO931" s="38">
        <v>95.691829999999996</v>
      </c>
      <c r="FP931" s="38">
        <v>96.522739999999999</v>
      </c>
      <c r="FQ931" s="38">
        <v>97.009439999999998</v>
      </c>
      <c r="FR931" s="38">
        <v>97.478070000000002</v>
      </c>
      <c r="FS931" s="38">
        <v>97.431880000000007</v>
      </c>
      <c r="FT931" s="38">
        <v>96.960310000000007</v>
      </c>
      <c r="FU931" s="38">
        <v>94.518879999999996</v>
      </c>
      <c r="FV931" s="38">
        <v>91.238249999999994</v>
      </c>
      <c r="FW931">
        <v>87.644480000000001</v>
      </c>
      <c r="FX931">
        <v>84.463499999999996</v>
      </c>
      <c r="FY931">
        <v>82.237629999999996</v>
      </c>
      <c r="FZ931">
        <v>0.87479410000000002</v>
      </c>
      <c r="GA931">
        <v>6.3059950000000002</v>
      </c>
      <c r="GB931">
        <v>1</v>
      </c>
    </row>
    <row r="932" spans="1:184" x14ac:dyDescent="0.3">
      <c r="A932" t="s">
        <v>280</v>
      </c>
      <c r="B932" t="s">
        <v>1</v>
      </c>
      <c r="C932" t="s">
        <v>1</v>
      </c>
      <c r="D932" t="s">
        <v>1</v>
      </c>
      <c r="E932" t="s">
        <v>1</v>
      </c>
      <c r="F932" t="s">
        <v>1</v>
      </c>
      <c r="G932" t="s">
        <v>1</v>
      </c>
      <c r="H932" s="40" t="s">
        <v>269</v>
      </c>
      <c r="I932" s="18" t="s">
        <v>1</v>
      </c>
      <c r="J932" s="38" t="s">
        <v>1</v>
      </c>
      <c r="K932" s="18">
        <v>44792</v>
      </c>
      <c r="L932" s="38">
        <v>923</v>
      </c>
      <c r="M932" s="38">
        <v>923</v>
      </c>
      <c r="N932" s="38">
        <v>251.60659999999999</v>
      </c>
      <c r="O932" s="38">
        <v>246.76419999999999</v>
      </c>
      <c r="P932" s="38">
        <v>242.37950000000001</v>
      </c>
      <c r="Q932" s="38">
        <v>239.98249999999999</v>
      </c>
      <c r="R932" s="38">
        <v>246.56309999999999</v>
      </c>
      <c r="S932" s="38">
        <v>258.01139999999998</v>
      </c>
      <c r="T932" s="38">
        <v>274.1028</v>
      </c>
      <c r="U932" s="38">
        <v>285.75020000000001</v>
      </c>
      <c r="V932" s="38">
        <v>294.45830000000001</v>
      </c>
      <c r="W932" s="38">
        <v>302.02260000000001</v>
      </c>
      <c r="X932" s="38">
        <v>311.6028</v>
      </c>
      <c r="Y932" s="38">
        <v>316.4529</v>
      </c>
      <c r="Z932" s="38">
        <v>318.47340000000003</v>
      </c>
      <c r="AA932" s="38">
        <v>322.67840000000001</v>
      </c>
      <c r="AB932" s="38">
        <v>320.66039999999998</v>
      </c>
      <c r="AC932" s="38">
        <v>313.697</v>
      </c>
      <c r="AD932" s="38">
        <v>305.30430000000001</v>
      </c>
      <c r="AE932" s="38">
        <v>297.2901</v>
      </c>
      <c r="AF932" s="38">
        <v>290.26929999999999</v>
      </c>
      <c r="AG932" s="38">
        <v>286.2647</v>
      </c>
      <c r="AH932" s="38">
        <v>280.11840000000001</v>
      </c>
      <c r="AI932" s="38">
        <v>272.45850000000002</v>
      </c>
      <c r="AJ932" s="38">
        <v>261.60849999999999</v>
      </c>
      <c r="AK932" s="38">
        <v>252.959</v>
      </c>
      <c r="AL932" s="38">
        <v>-2.18662</v>
      </c>
      <c r="AM932" s="38">
        <v>-0.3445454</v>
      </c>
      <c r="AN932" s="38">
        <v>-0.2538416</v>
      </c>
      <c r="AO932" s="38">
        <v>0.92112150000000004</v>
      </c>
      <c r="AP932" s="38">
        <v>0.88810529999999999</v>
      </c>
      <c r="AQ932" s="38">
        <v>0.98159569999999996</v>
      </c>
      <c r="AR932" s="38">
        <v>-0.67144820000000005</v>
      </c>
      <c r="AS932" s="38">
        <v>-1.558386</v>
      </c>
      <c r="AT932" s="38">
        <v>-2.6759900000000001</v>
      </c>
      <c r="AU932" s="38">
        <v>-2.8976000000000002</v>
      </c>
      <c r="AV932" s="38">
        <v>0.6504569</v>
      </c>
      <c r="AW932" s="38">
        <v>1.1647350000000001</v>
      </c>
      <c r="AX932" s="38">
        <v>-0.1523466</v>
      </c>
      <c r="AY932" s="38">
        <v>-1.7181580000000001</v>
      </c>
      <c r="AZ932" s="38">
        <v>-3.2330179999999999</v>
      </c>
      <c r="BA932" s="38">
        <v>0.58288790000000001</v>
      </c>
      <c r="BB932" s="38">
        <v>3.9881679999999999</v>
      </c>
      <c r="BC932" s="38">
        <v>1.2778400000000001</v>
      </c>
      <c r="BD932" s="38">
        <v>2.0507659999999999</v>
      </c>
      <c r="BE932" s="38">
        <v>3.8168410000000002</v>
      </c>
      <c r="BF932" s="38">
        <v>4.426952</v>
      </c>
      <c r="BG932" s="38">
        <v>5.1832440000000002</v>
      </c>
      <c r="BH932" s="38">
        <v>4.1513559999999998</v>
      </c>
      <c r="BI932" s="38">
        <v>0.29336099999999998</v>
      </c>
      <c r="BJ932" s="38">
        <v>-1.49203</v>
      </c>
      <c r="BK932" s="38">
        <v>0.24827949999999999</v>
      </c>
      <c r="BL932" s="38">
        <v>0.24905089999999999</v>
      </c>
      <c r="BM932" s="38">
        <v>1.3897710000000001</v>
      </c>
      <c r="BN932" s="38">
        <v>1.260623</v>
      </c>
      <c r="BO932" s="38">
        <v>1.3992199999999999</v>
      </c>
      <c r="BP932" s="38">
        <v>-1.9984499999999999E-2</v>
      </c>
      <c r="BQ932" s="38">
        <v>-0.91491339999999999</v>
      </c>
      <c r="BR932" s="38">
        <v>-2.0574870000000001</v>
      </c>
      <c r="BS932" s="38">
        <v>-2.277955</v>
      </c>
      <c r="BT932" s="38">
        <v>1.198639</v>
      </c>
      <c r="BU932" s="38">
        <v>1.593747</v>
      </c>
      <c r="BV932" s="38">
        <v>0.217752</v>
      </c>
      <c r="BW932" s="38">
        <v>-1.274365</v>
      </c>
      <c r="BX932" s="38">
        <v>-2.7404700000000002</v>
      </c>
      <c r="BY932" s="38">
        <v>1.160447</v>
      </c>
      <c r="BZ932" s="38">
        <v>4.711506</v>
      </c>
      <c r="CA932" s="38">
        <v>2.0790220000000001</v>
      </c>
      <c r="CB932" s="38">
        <v>2.9048470000000002</v>
      </c>
      <c r="CC932" s="38">
        <v>4.6994740000000004</v>
      </c>
      <c r="CD932" s="38">
        <v>5.3153560000000004</v>
      </c>
      <c r="CE932" s="38">
        <v>6.0453999999999999</v>
      </c>
      <c r="CF932" s="38">
        <v>5.0260449999999999</v>
      </c>
      <c r="CG932" s="38">
        <v>1.157483</v>
      </c>
      <c r="CH932" s="38">
        <v>-1.0109589999999999</v>
      </c>
      <c r="CI932" s="38">
        <v>0.65886809999999996</v>
      </c>
      <c r="CJ932" s="38">
        <v>0.59735269999999996</v>
      </c>
      <c r="CK932" s="38">
        <v>1.7143569999999999</v>
      </c>
      <c r="CL932" s="38">
        <v>1.5186280000000001</v>
      </c>
      <c r="CM932" s="38">
        <v>1.688464</v>
      </c>
      <c r="CN932" s="38">
        <v>0.43121730000000003</v>
      </c>
      <c r="CO932" s="38">
        <v>-0.469246</v>
      </c>
      <c r="CP932" s="38">
        <v>-1.629113</v>
      </c>
      <c r="CQ932" s="38">
        <v>-1.8487910000000001</v>
      </c>
      <c r="CR932" s="38">
        <v>1.578308</v>
      </c>
      <c r="CS932" s="38">
        <v>1.890879</v>
      </c>
      <c r="CT932" s="38">
        <v>0.47408099999999997</v>
      </c>
      <c r="CU932" s="38">
        <v>-0.96699520000000005</v>
      </c>
      <c r="CV932" s="38">
        <v>-2.3993319999999998</v>
      </c>
      <c r="CW932" s="38">
        <v>1.5604629999999999</v>
      </c>
      <c r="CX932" s="38">
        <v>5.2124870000000003</v>
      </c>
      <c r="CY932" s="38">
        <v>2.633918</v>
      </c>
      <c r="CZ932" s="38">
        <v>3.496381</v>
      </c>
      <c r="DA932" s="38">
        <v>5.3107829999999998</v>
      </c>
      <c r="DB932" s="38">
        <v>5.9306619999999999</v>
      </c>
      <c r="DC932" s="38">
        <v>6.6425260000000002</v>
      </c>
      <c r="DD932" s="38">
        <v>5.6318520000000003</v>
      </c>
      <c r="DE932" s="38">
        <v>1.7559709999999999</v>
      </c>
      <c r="DF932" s="38">
        <v>-0.52988840000000004</v>
      </c>
      <c r="DG932" s="38">
        <v>1.0694570000000001</v>
      </c>
      <c r="DH932" s="38">
        <v>0.94565449999999995</v>
      </c>
      <c r="DI932" s="38">
        <v>2.038942</v>
      </c>
      <c r="DJ932" s="38">
        <v>1.7766329999999999</v>
      </c>
      <c r="DK932" s="38">
        <v>1.9777089999999999</v>
      </c>
      <c r="DL932" s="38">
        <v>0.88241910000000001</v>
      </c>
      <c r="DM932" s="38">
        <v>-2.3578700000000001E-2</v>
      </c>
      <c r="DN932" s="38">
        <v>-1.2007399999999999</v>
      </c>
      <c r="DO932" s="38">
        <v>-1.4196279999999999</v>
      </c>
      <c r="DP932" s="38">
        <v>1.9579770000000001</v>
      </c>
      <c r="DQ932" s="38">
        <v>2.1880120000000001</v>
      </c>
      <c r="DR932" s="38">
        <v>0.73041020000000001</v>
      </c>
      <c r="DS932" s="38">
        <v>-0.65962560000000003</v>
      </c>
      <c r="DT932" s="38">
        <v>-2.058195</v>
      </c>
      <c r="DU932" s="38">
        <v>1.9604790000000001</v>
      </c>
      <c r="DV932" s="38">
        <v>5.7134689999999999</v>
      </c>
      <c r="DW932" s="38">
        <v>3.1888139999999998</v>
      </c>
      <c r="DX932" s="38">
        <v>4.0879139999999996</v>
      </c>
      <c r="DY932" s="38">
        <v>5.9220920000000001</v>
      </c>
      <c r="DZ932" s="38">
        <v>6.5459680000000002</v>
      </c>
      <c r="EA932" s="38">
        <v>7.2396520000000004</v>
      </c>
      <c r="EB932" s="38">
        <v>6.2376589999999998</v>
      </c>
      <c r="EC932" s="38">
        <v>2.3544589999999999</v>
      </c>
      <c r="ED932" s="38">
        <v>0.1647014</v>
      </c>
      <c r="EE932" s="38">
        <v>1.662282</v>
      </c>
      <c r="EF932" s="38">
        <v>1.448547</v>
      </c>
      <c r="EG932" s="38">
        <v>2.5075919999999998</v>
      </c>
      <c r="EH932" s="38">
        <v>2.1491509999999998</v>
      </c>
      <c r="EI932" s="38">
        <v>2.3953329999999999</v>
      </c>
      <c r="EJ932" s="38">
        <v>1.5338830000000001</v>
      </c>
      <c r="EK932" s="38">
        <v>0.6198941</v>
      </c>
      <c r="EL932" s="38">
        <v>-0.5822368</v>
      </c>
      <c r="EM932" s="38">
        <v>-0.79998309999999995</v>
      </c>
      <c r="EN932" s="38">
        <v>2.5061589999999998</v>
      </c>
      <c r="EO932" s="38">
        <v>2.6170239999999998</v>
      </c>
      <c r="EP932" s="38">
        <v>1.100509</v>
      </c>
      <c r="EQ932" s="38">
        <v>-0.21583260000000001</v>
      </c>
      <c r="ER932" s="38">
        <v>-1.565647</v>
      </c>
      <c r="ES932" s="38">
        <v>2.5380389999999999</v>
      </c>
      <c r="ET932" s="38">
        <v>6.4368059999999998</v>
      </c>
      <c r="EU932" s="38">
        <v>3.989995</v>
      </c>
      <c r="EV932" s="38">
        <v>4.9419959999999996</v>
      </c>
      <c r="EW932" s="38">
        <v>6.8047250000000004</v>
      </c>
      <c r="EX932" s="38">
        <v>7.4343709999999996</v>
      </c>
      <c r="EY932" s="38">
        <v>8.1018080000000001</v>
      </c>
      <c r="EZ932" s="38">
        <v>7.1123479999999999</v>
      </c>
      <c r="FA932" s="38">
        <v>3.2185809999999999</v>
      </c>
      <c r="FB932" s="38">
        <v>79.209540000000004</v>
      </c>
      <c r="FC932" s="38">
        <v>77.753029999999995</v>
      </c>
      <c r="FD932" s="38">
        <v>75.879829999999998</v>
      </c>
      <c r="FE932" s="38">
        <v>74.172359999999998</v>
      </c>
      <c r="FF932" s="38">
        <v>72.373769999999993</v>
      </c>
      <c r="FG932" s="38">
        <v>71.771709999999999</v>
      </c>
      <c r="FH932" s="38">
        <v>70.658180000000002</v>
      </c>
      <c r="FI932" s="38">
        <v>72.112459999999999</v>
      </c>
      <c r="FJ932" s="38">
        <v>75.337729999999993</v>
      </c>
      <c r="FK932" s="38">
        <v>79.335009999999997</v>
      </c>
      <c r="FL932" s="38">
        <v>83.723849999999999</v>
      </c>
      <c r="FM932" s="38">
        <v>87.85915</v>
      </c>
      <c r="FN932" s="38">
        <v>91.266499999999994</v>
      </c>
      <c r="FO932" s="38">
        <v>94.158550000000005</v>
      </c>
      <c r="FP932" s="38">
        <v>96.974689999999995</v>
      </c>
      <c r="FQ932" s="38">
        <v>98.692939999999993</v>
      </c>
      <c r="FR932" s="38">
        <v>99.207599999999999</v>
      </c>
      <c r="FS932" s="38">
        <v>98.61636</v>
      </c>
      <c r="FT932" s="38">
        <v>96.875550000000004</v>
      </c>
      <c r="FU932" s="38">
        <v>93.903919999999999</v>
      </c>
      <c r="FV932" s="38">
        <v>89.976979999999998</v>
      </c>
      <c r="FW932">
        <v>86.57902</v>
      </c>
      <c r="FX932">
        <v>83.840199999999996</v>
      </c>
      <c r="FY932">
        <v>81.168819999999997</v>
      </c>
      <c r="FZ932">
        <v>0.91783309999999996</v>
      </c>
      <c r="GA932">
        <v>6.5825610000000001</v>
      </c>
      <c r="GB932">
        <v>1</v>
      </c>
    </row>
    <row r="933" spans="1:184" x14ac:dyDescent="0.3">
      <c r="A933" t="s">
        <v>280</v>
      </c>
      <c r="B933" t="s">
        <v>1</v>
      </c>
      <c r="C933" t="s">
        <v>1</v>
      </c>
      <c r="D933" t="s">
        <v>1</v>
      </c>
      <c r="E933" t="s">
        <v>1</v>
      </c>
      <c r="F933" t="s">
        <v>1</v>
      </c>
      <c r="G933" t="s">
        <v>1</v>
      </c>
      <c r="H933" s="40" t="s">
        <v>269</v>
      </c>
      <c r="I933" s="18" t="s">
        <v>1</v>
      </c>
      <c r="J933" s="38" t="s">
        <v>1</v>
      </c>
      <c r="K933" s="18">
        <v>44805</v>
      </c>
      <c r="L933" s="38">
        <v>922</v>
      </c>
      <c r="M933" s="38">
        <v>922</v>
      </c>
      <c r="N933" s="38">
        <v>253.65350000000001</v>
      </c>
      <c r="O933" s="38">
        <v>248.40780000000001</v>
      </c>
      <c r="P933" s="38">
        <v>243.4802</v>
      </c>
      <c r="Q933" s="38">
        <v>242.24860000000001</v>
      </c>
      <c r="R933" s="38">
        <v>249.61179999999999</v>
      </c>
      <c r="S933" s="38">
        <v>262.35849999999999</v>
      </c>
      <c r="T933" s="38">
        <v>278.54419999999999</v>
      </c>
      <c r="U933" s="38">
        <v>290.4828</v>
      </c>
      <c r="V933" s="38">
        <v>302.05759999999998</v>
      </c>
      <c r="W933" s="38">
        <v>311.66390000000001</v>
      </c>
      <c r="X933" s="38">
        <v>320.21710000000002</v>
      </c>
      <c r="Y933" s="38">
        <v>327.65609999999998</v>
      </c>
      <c r="Z933" s="38">
        <v>331.75209999999998</v>
      </c>
      <c r="AA933" s="38">
        <v>337.2919</v>
      </c>
      <c r="AB933" s="38">
        <v>335.2047</v>
      </c>
      <c r="AC933" s="38">
        <v>327.1189</v>
      </c>
      <c r="AD933" s="38">
        <v>318.72210000000001</v>
      </c>
      <c r="AE933" s="38">
        <v>309.8075</v>
      </c>
      <c r="AF933" s="38">
        <v>302.43759999999997</v>
      </c>
      <c r="AG933" s="38">
        <v>298.21289999999999</v>
      </c>
      <c r="AH933" s="38">
        <v>291.48250000000002</v>
      </c>
      <c r="AI933" s="38">
        <v>284.3261</v>
      </c>
      <c r="AJ933" s="38">
        <v>275.6275</v>
      </c>
      <c r="AK933" s="38">
        <v>266.65710000000001</v>
      </c>
      <c r="AL933" s="38">
        <v>-4.0094609999999999</v>
      </c>
      <c r="AM933" s="38">
        <v>-3.401818</v>
      </c>
      <c r="AN933" s="38">
        <v>-2.4922460000000002</v>
      </c>
      <c r="AO933" s="38">
        <v>1.0556939999999999</v>
      </c>
      <c r="AP933" s="38">
        <v>0.3715888</v>
      </c>
      <c r="AQ933" s="38">
        <v>-0.43918030000000002</v>
      </c>
      <c r="AR933" s="38">
        <v>-2.9741970000000002</v>
      </c>
      <c r="AS933" s="38">
        <v>1.005477</v>
      </c>
      <c r="AT933" s="38">
        <v>0.85828970000000004</v>
      </c>
      <c r="AU933" s="38">
        <v>2.6100400000000001</v>
      </c>
      <c r="AV933" s="38">
        <v>0.48512240000000001</v>
      </c>
      <c r="AW933" s="38">
        <v>2.3523360000000002</v>
      </c>
      <c r="AX933" s="38">
        <v>0.18341959999999999</v>
      </c>
      <c r="AY933" s="38">
        <v>-1.5686389999999999</v>
      </c>
      <c r="AZ933" s="38">
        <v>-2.9946660000000001</v>
      </c>
      <c r="BA933" s="38">
        <v>-1.683532</v>
      </c>
      <c r="BB933" s="38">
        <v>-9.8751699999999998E-2</v>
      </c>
      <c r="BC933" s="38">
        <v>-2.0056020000000001</v>
      </c>
      <c r="BD933" s="38">
        <v>-3.0419800000000001</v>
      </c>
      <c r="BE933" s="38">
        <v>-3.6613150000000001</v>
      </c>
      <c r="BF933" s="38">
        <v>-2.7759490000000002</v>
      </c>
      <c r="BG933" s="38">
        <v>-7.2150639999999999</v>
      </c>
      <c r="BH933" s="38">
        <v>-8.1139130000000002</v>
      </c>
      <c r="BI933" s="38">
        <v>-6.677905</v>
      </c>
      <c r="BJ933" s="38">
        <v>-3.3960499999999998</v>
      </c>
      <c r="BK933" s="38">
        <v>-2.8810760000000002</v>
      </c>
      <c r="BL933" s="38">
        <v>-2.038395</v>
      </c>
      <c r="BM933" s="38">
        <v>1.491196</v>
      </c>
      <c r="BN933" s="38">
        <v>0.76736649999999995</v>
      </c>
      <c r="BO933" s="38">
        <v>-1.7539999999999999E-3</v>
      </c>
      <c r="BP933" s="38">
        <v>-2.4597760000000002</v>
      </c>
      <c r="BQ933" s="38">
        <v>1.5581320000000001</v>
      </c>
      <c r="BR933" s="38">
        <v>1.501814</v>
      </c>
      <c r="BS933" s="38">
        <v>3.2529940000000002</v>
      </c>
      <c r="BT933" s="38">
        <v>1.0030239999999999</v>
      </c>
      <c r="BU933" s="38">
        <v>2.7314370000000001</v>
      </c>
      <c r="BV933" s="38">
        <v>0.52421960000000001</v>
      </c>
      <c r="BW933" s="38">
        <v>-1.160461</v>
      </c>
      <c r="BX933" s="38">
        <v>-2.5448050000000002</v>
      </c>
      <c r="BY933" s="38">
        <v>-1.108579</v>
      </c>
      <c r="BZ933" s="38">
        <v>0.56255169999999999</v>
      </c>
      <c r="CA933" s="38">
        <v>-1.2922419999999999</v>
      </c>
      <c r="CB933" s="38">
        <v>-2.2515450000000001</v>
      </c>
      <c r="CC933" s="38">
        <v>-2.8343690000000001</v>
      </c>
      <c r="CD933" s="38">
        <v>-1.9819450000000001</v>
      </c>
      <c r="CE933" s="38">
        <v>-6.4099620000000002</v>
      </c>
      <c r="CF933" s="38">
        <v>-7.3063370000000001</v>
      </c>
      <c r="CG933" s="38">
        <v>-5.8609580000000001</v>
      </c>
      <c r="CH933" s="38">
        <v>-2.971203</v>
      </c>
      <c r="CI933" s="38">
        <v>-2.5204110000000002</v>
      </c>
      <c r="CJ933" s="38">
        <v>-1.724059</v>
      </c>
      <c r="CK933" s="38">
        <v>1.792824</v>
      </c>
      <c r="CL933" s="38">
        <v>1.0414810000000001</v>
      </c>
      <c r="CM933" s="38">
        <v>0.30120609999999998</v>
      </c>
      <c r="CN933" s="38">
        <v>-2.1034890000000002</v>
      </c>
      <c r="CO933" s="38">
        <v>1.9409000000000001</v>
      </c>
      <c r="CP933" s="38">
        <v>1.9475180000000001</v>
      </c>
      <c r="CQ933" s="38">
        <v>3.698302</v>
      </c>
      <c r="CR933" s="38">
        <v>1.3617220000000001</v>
      </c>
      <c r="CS933" s="38">
        <v>2.9940009999999999</v>
      </c>
      <c r="CT933" s="38">
        <v>0.76025670000000001</v>
      </c>
      <c r="CU933" s="38">
        <v>-0.87775919999999996</v>
      </c>
      <c r="CV933" s="38">
        <v>-2.2332329999999998</v>
      </c>
      <c r="CW933" s="38">
        <v>-0.71036929999999998</v>
      </c>
      <c r="CX933" s="38">
        <v>1.0205679999999999</v>
      </c>
      <c r="CY933" s="38">
        <v>-0.79817119999999997</v>
      </c>
      <c r="CZ933" s="38">
        <v>-1.7040919999999999</v>
      </c>
      <c r="DA933" s="38">
        <v>-2.261628</v>
      </c>
      <c r="DB933" s="38">
        <v>-1.4320200000000001</v>
      </c>
      <c r="DC933" s="38">
        <v>-5.8523500000000004</v>
      </c>
      <c r="DD933" s="38">
        <v>-6.7470140000000001</v>
      </c>
      <c r="DE933" s="38">
        <v>-5.2951430000000004</v>
      </c>
      <c r="DF933" s="38">
        <v>-2.5463550000000001</v>
      </c>
      <c r="DG933" s="38">
        <v>-2.1597469999999999</v>
      </c>
      <c r="DH933" s="38">
        <v>-1.409724</v>
      </c>
      <c r="DI933" s="38">
        <v>2.094452</v>
      </c>
      <c r="DJ933" s="38">
        <v>1.3155950000000001</v>
      </c>
      <c r="DK933" s="38">
        <v>0.60416619999999999</v>
      </c>
      <c r="DL933" s="38">
        <v>-1.7472030000000001</v>
      </c>
      <c r="DM933" s="38">
        <v>2.3236680000000001</v>
      </c>
      <c r="DN933" s="38">
        <v>2.393221</v>
      </c>
      <c r="DO933" s="38">
        <v>4.1436099999999998</v>
      </c>
      <c r="DP933" s="38">
        <v>1.7204189999999999</v>
      </c>
      <c r="DQ933" s="38">
        <v>3.2565650000000002</v>
      </c>
      <c r="DR933" s="38">
        <v>0.99629380000000001</v>
      </c>
      <c r="DS933" s="38">
        <v>-0.59505699999999995</v>
      </c>
      <c r="DT933" s="38">
        <v>-1.9216610000000001</v>
      </c>
      <c r="DU933" s="38">
        <v>-0.31215920000000003</v>
      </c>
      <c r="DV933" s="38">
        <v>1.478585</v>
      </c>
      <c r="DW933" s="38">
        <v>-0.30410029999999999</v>
      </c>
      <c r="DX933" s="38">
        <v>-1.156639</v>
      </c>
      <c r="DY933" s="38">
        <v>-1.6888879999999999</v>
      </c>
      <c r="DZ933" s="38">
        <v>-0.88209499999999996</v>
      </c>
      <c r="EA933" s="38">
        <v>-5.2947389999999999</v>
      </c>
      <c r="EB933" s="38">
        <v>-6.1876899999999999</v>
      </c>
      <c r="EC933" s="38">
        <v>-4.7293279999999998</v>
      </c>
      <c r="ED933" s="38">
        <v>-1.932944</v>
      </c>
      <c r="EE933" s="38">
        <v>-1.639005</v>
      </c>
      <c r="EF933" s="38">
        <v>-0.95587239999999996</v>
      </c>
      <c r="EG933" s="38">
        <v>2.529954</v>
      </c>
      <c r="EH933" s="38">
        <v>1.711373</v>
      </c>
      <c r="EI933" s="38">
        <v>1.041593</v>
      </c>
      <c r="EJ933" s="38">
        <v>-1.232782</v>
      </c>
      <c r="EK933" s="38">
        <v>2.8763239999999999</v>
      </c>
      <c r="EL933" s="38">
        <v>3.0367449999999998</v>
      </c>
      <c r="EM933" s="38">
        <v>4.7865650000000004</v>
      </c>
      <c r="EN933" s="38">
        <v>2.238321</v>
      </c>
      <c r="EO933" s="38">
        <v>3.6356660000000001</v>
      </c>
      <c r="EP933" s="38">
        <v>1.337094</v>
      </c>
      <c r="EQ933" s="38">
        <v>-0.18687980000000001</v>
      </c>
      <c r="ER933" s="38">
        <v>-1.4718</v>
      </c>
      <c r="ES933" s="38">
        <v>0.2627929</v>
      </c>
      <c r="ET933" s="38">
        <v>2.1398890000000002</v>
      </c>
      <c r="EU933" s="38">
        <v>0.4092597</v>
      </c>
      <c r="EV933" s="38">
        <v>-0.36620390000000003</v>
      </c>
      <c r="EW933" s="38">
        <v>-0.86194219999999999</v>
      </c>
      <c r="EX933" s="38">
        <v>-8.8090799999999997E-2</v>
      </c>
      <c r="EY933" s="38">
        <v>-4.489636</v>
      </c>
      <c r="EZ933" s="38">
        <v>-5.380115</v>
      </c>
      <c r="FA933" s="38">
        <v>-3.9123800000000002</v>
      </c>
      <c r="FB933" s="38">
        <v>78.250429999999994</v>
      </c>
      <c r="FC933" s="38">
        <v>76.338459999999998</v>
      </c>
      <c r="FD933" s="38">
        <v>74.753579999999999</v>
      </c>
      <c r="FE933" s="38">
        <v>73.38973</v>
      </c>
      <c r="FF933" s="38">
        <v>72.084689999999995</v>
      </c>
      <c r="FG933" s="38">
        <v>70.901210000000006</v>
      </c>
      <c r="FH933" s="38">
        <v>70.170180000000002</v>
      </c>
      <c r="FI933" s="38">
        <v>71.448430000000002</v>
      </c>
      <c r="FJ933" s="38">
        <v>75.742750000000001</v>
      </c>
      <c r="FK933" s="38">
        <v>80.681979999999996</v>
      </c>
      <c r="FL933" s="38">
        <v>85.496480000000005</v>
      </c>
      <c r="FM933" s="38">
        <v>89.523409999999998</v>
      </c>
      <c r="FN933" s="38">
        <v>93.272000000000006</v>
      </c>
      <c r="FO933" s="38">
        <v>96.237849999999995</v>
      </c>
      <c r="FP933" s="38">
        <v>98.788989999999998</v>
      </c>
      <c r="FQ933" s="38">
        <v>100.3232</v>
      </c>
      <c r="FR933" s="38">
        <v>100.90470000000001</v>
      </c>
      <c r="FS933" s="38">
        <v>100.4361</v>
      </c>
      <c r="FT933" s="38">
        <v>99.489329999999995</v>
      </c>
      <c r="FU933" s="38">
        <v>95.553849999999997</v>
      </c>
      <c r="FV933" s="38">
        <v>91.255979999999994</v>
      </c>
      <c r="FW933">
        <v>87.252489999999995</v>
      </c>
      <c r="FX933">
        <v>85.014650000000003</v>
      </c>
      <c r="FY933">
        <v>83.208410000000001</v>
      </c>
      <c r="FZ933">
        <v>0.7815126</v>
      </c>
      <c r="GA933">
        <v>4.6664960000000004</v>
      </c>
      <c r="GB933">
        <v>1</v>
      </c>
    </row>
    <row r="934" spans="1:184" x14ac:dyDescent="0.3">
      <c r="A934" t="s">
        <v>280</v>
      </c>
      <c r="B934" t="s">
        <v>1</v>
      </c>
      <c r="C934" t="s">
        <v>1</v>
      </c>
      <c r="D934" t="s">
        <v>1</v>
      </c>
      <c r="E934" t="s">
        <v>1</v>
      </c>
      <c r="F934" t="s">
        <v>1</v>
      </c>
      <c r="G934" t="s">
        <v>1</v>
      </c>
      <c r="H934" s="40" t="s">
        <v>269</v>
      </c>
      <c r="I934" s="18" t="s">
        <v>1</v>
      </c>
      <c r="J934" s="38" t="s">
        <v>1</v>
      </c>
      <c r="K934" s="18">
        <v>44809</v>
      </c>
      <c r="L934" s="38">
        <v>916</v>
      </c>
      <c r="M934" s="38">
        <v>922</v>
      </c>
      <c r="N934" s="38">
        <v>233.1404</v>
      </c>
      <c r="O934" s="38">
        <v>222.75569999999999</v>
      </c>
      <c r="P934" s="38">
        <v>215.57900000000001</v>
      </c>
      <c r="Q934" s="38">
        <v>211.90110000000001</v>
      </c>
      <c r="R934" s="38">
        <v>214.74199999999999</v>
      </c>
      <c r="S934" s="38">
        <v>217.79329999999999</v>
      </c>
      <c r="T934" s="38">
        <v>222.39179999999999</v>
      </c>
      <c r="U934" s="38">
        <v>228.535</v>
      </c>
      <c r="V934" s="38">
        <v>237.07859999999999</v>
      </c>
      <c r="W934" s="38">
        <v>250.79910000000001</v>
      </c>
      <c r="X934" s="38">
        <v>263.01240000000001</v>
      </c>
      <c r="Y934" s="38">
        <v>269.65179999999998</v>
      </c>
      <c r="Z934" s="38">
        <v>272.09120000000001</v>
      </c>
      <c r="AA934" s="38">
        <v>275.62869999999998</v>
      </c>
      <c r="AB934" s="38">
        <v>277.09030000000001</v>
      </c>
      <c r="AC934" s="38">
        <v>275.67869999999999</v>
      </c>
      <c r="AD934" s="38">
        <v>272.27199999999999</v>
      </c>
      <c r="AE934" s="38">
        <v>268.91919999999999</v>
      </c>
      <c r="AF934" s="38">
        <v>267.1277</v>
      </c>
      <c r="AG934" s="38">
        <v>262.42430000000002</v>
      </c>
      <c r="AH934" s="38">
        <v>256.46010000000001</v>
      </c>
      <c r="AI934" s="38">
        <v>252.00120000000001</v>
      </c>
      <c r="AJ934" s="38">
        <v>244.52420000000001</v>
      </c>
      <c r="AK934" s="38">
        <v>236.83250000000001</v>
      </c>
      <c r="AL934" s="38">
        <v>13.159689999999999</v>
      </c>
      <c r="AM934" s="38">
        <v>4.939692</v>
      </c>
      <c r="AN934" s="38">
        <v>-0.80261870000000002</v>
      </c>
      <c r="AO934" s="38">
        <v>-3.2388270000000001</v>
      </c>
      <c r="AP934" s="38">
        <v>-3.0862850000000002</v>
      </c>
      <c r="AQ934" s="38">
        <v>-5.4720610000000001</v>
      </c>
      <c r="AR934" s="38">
        <v>-7.1908380000000003</v>
      </c>
      <c r="AS934" s="38">
        <v>-5.0670710000000003</v>
      </c>
      <c r="AT934" s="38">
        <v>-2.7996919999999998</v>
      </c>
      <c r="AU934" s="38">
        <v>-0.22913810000000001</v>
      </c>
      <c r="AV934" s="38">
        <v>0.38567780000000002</v>
      </c>
      <c r="AW934" s="38">
        <v>0.70874190000000004</v>
      </c>
      <c r="AX934" s="38">
        <v>-1.497781</v>
      </c>
      <c r="AY934" s="38">
        <v>-3.6517729999999999</v>
      </c>
      <c r="AZ934" s="38">
        <v>0.46878389999999998</v>
      </c>
      <c r="BA934" s="38">
        <v>3.4284880000000002</v>
      </c>
      <c r="BB934" s="38">
        <v>1.850449</v>
      </c>
      <c r="BC934" s="38">
        <v>4.7811620000000001</v>
      </c>
      <c r="BD934" s="38">
        <v>3.1116600000000001</v>
      </c>
      <c r="BE934" s="38">
        <v>-6.7445399999999998</v>
      </c>
      <c r="BF934" s="38">
        <v>-8.9275169999999999</v>
      </c>
      <c r="BG934" s="38">
        <v>-10.77779</v>
      </c>
      <c r="BH934" s="38">
        <v>-16.933499999999999</v>
      </c>
      <c r="BI934" s="38">
        <v>-17.722770000000001</v>
      </c>
      <c r="BJ934" s="38">
        <v>14.251010000000001</v>
      </c>
      <c r="BK934" s="38">
        <v>5.8947940000000001</v>
      </c>
      <c r="BL934" s="38">
        <v>-5.0233999999999999E-3</v>
      </c>
      <c r="BM934" s="38">
        <v>-2.417446</v>
      </c>
      <c r="BN934" s="38">
        <v>-2.3326319999999998</v>
      </c>
      <c r="BO934" s="38">
        <v>-4.6652570000000004</v>
      </c>
      <c r="BP934" s="38">
        <v>-6.4560909999999998</v>
      </c>
      <c r="BQ934" s="38">
        <v>-4.2155329999999998</v>
      </c>
      <c r="BR934" s="38">
        <v>-2.0386250000000001</v>
      </c>
      <c r="BS934" s="38">
        <v>0.57837490000000003</v>
      </c>
      <c r="BT934" s="38">
        <v>1.2137739999999999</v>
      </c>
      <c r="BU934" s="38">
        <v>1.3627089999999999</v>
      </c>
      <c r="BV934" s="38">
        <v>-0.95987710000000004</v>
      </c>
      <c r="BW934" s="38">
        <v>-2.9627629999999998</v>
      </c>
      <c r="BX934" s="38">
        <v>1.1720550000000001</v>
      </c>
      <c r="BY934" s="38">
        <v>4.3671280000000001</v>
      </c>
      <c r="BZ934" s="38">
        <v>2.9426350000000001</v>
      </c>
      <c r="CA934" s="38">
        <v>5.9700040000000003</v>
      </c>
      <c r="CB934" s="38">
        <v>4.430701</v>
      </c>
      <c r="CC934" s="38">
        <v>-5.2518419999999999</v>
      </c>
      <c r="CD934" s="38">
        <v>-7.4857339999999999</v>
      </c>
      <c r="CE934" s="38">
        <v>-9.2883469999999999</v>
      </c>
      <c r="CF934" s="38">
        <v>-15.226929999999999</v>
      </c>
      <c r="CG934" s="38">
        <v>-15.88021</v>
      </c>
      <c r="CH934" s="38">
        <v>15.00686</v>
      </c>
      <c r="CI934" s="38">
        <v>6.5562950000000004</v>
      </c>
      <c r="CJ934" s="38">
        <v>0.54738869999999995</v>
      </c>
      <c r="CK934" s="38">
        <v>-1.84856</v>
      </c>
      <c r="CL934" s="38">
        <v>-1.810654</v>
      </c>
      <c r="CM934" s="38">
        <v>-4.1064679999999996</v>
      </c>
      <c r="CN934" s="38">
        <v>-5.9472069999999997</v>
      </c>
      <c r="CO934" s="38">
        <v>-3.6257600000000001</v>
      </c>
      <c r="CP934" s="38">
        <v>-1.511511</v>
      </c>
      <c r="CQ934" s="38">
        <v>1.137656</v>
      </c>
      <c r="CR934" s="38">
        <v>1.7873110000000001</v>
      </c>
      <c r="CS934" s="38">
        <v>1.815645</v>
      </c>
      <c r="CT934" s="38">
        <v>-0.58732660000000003</v>
      </c>
      <c r="CU934" s="38">
        <v>-2.485557</v>
      </c>
      <c r="CV934" s="38">
        <v>1.659138</v>
      </c>
      <c r="CW934" s="38">
        <v>5.0172270000000001</v>
      </c>
      <c r="CX934" s="38">
        <v>3.6990799999999999</v>
      </c>
      <c r="CY934" s="38">
        <v>6.7933919999999999</v>
      </c>
      <c r="CZ934" s="38">
        <v>5.344265</v>
      </c>
      <c r="DA934" s="38">
        <v>-4.2180039999999996</v>
      </c>
      <c r="DB934" s="38">
        <v>-6.4871590000000001</v>
      </c>
      <c r="DC934" s="38">
        <v>-8.2567629999999994</v>
      </c>
      <c r="DD934" s="38">
        <v>-14.04496</v>
      </c>
      <c r="DE934" s="38">
        <v>-14.604050000000001</v>
      </c>
      <c r="DF934" s="38">
        <v>15.762700000000001</v>
      </c>
      <c r="DG934" s="38">
        <v>7.2177959999999999</v>
      </c>
      <c r="DH934" s="38">
        <v>1.099801</v>
      </c>
      <c r="DI934" s="38">
        <v>-1.279674</v>
      </c>
      <c r="DJ934" s="38">
        <v>-1.2886770000000001</v>
      </c>
      <c r="DK934" s="38">
        <v>-3.5476779999999999</v>
      </c>
      <c r="DL934" s="38">
        <v>-5.4383239999999997</v>
      </c>
      <c r="DM934" s="38">
        <v>-3.035987</v>
      </c>
      <c r="DN934" s="38">
        <v>-0.98439810000000005</v>
      </c>
      <c r="DO934" s="38">
        <v>1.6969369999999999</v>
      </c>
      <c r="DP934" s="38">
        <v>2.3608479999999998</v>
      </c>
      <c r="DQ934" s="38">
        <v>2.26858</v>
      </c>
      <c r="DR934" s="38">
        <v>-0.2147761</v>
      </c>
      <c r="DS934" s="38">
        <v>-2.0083510000000002</v>
      </c>
      <c r="DT934" s="38">
        <v>2.1462219999999999</v>
      </c>
      <c r="DU934" s="38">
        <v>5.6673249999999999</v>
      </c>
      <c r="DV934" s="38">
        <v>4.4555239999999996</v>
      </c>
      <c r="DW934" s="38">
        <v>7.6167800000000003</v>
      </c>
      <c r="DX934" s="38">
        <v>6.2578279999999999</v>
      </c>
      <c r="DY934" s="38">
        <v>-3.1841659999999998</v>
      </c>
      <c r="DZ934" s="38">
        <v>-5.4885840000000004</v>
      </c>
      <c r="EA934" s="38">
        <v>-7.2251799999999999</v>
      </c>
      <c r="EB934" s="38">
        <v>-12.86299</v>
      </c>
      <c r="EC934" s="38">
        <v>-13.32789</v>
      </c>
      <c r="ED934" s="38">
        <v>16.854030000000002</v>
      </c>
      <c r="EE934" s="38">
        <v>8.172898</v>
      </c>
      <c r="EF934" s="38">
        <v>1.8973960000000001</v>
      </c>
      <c r="EG934" s="38">
        <v>-0.4582928</v>
      </c>
      <c r="EH934" s="38">
        <v>-0.53502400000000006</v>
      </c>
      <c r="EI934" s="38">
        <v>-2.740875</v>
      </c>
      <c r="EJ934" s="38">
        <v>-4.7035770000000001</v>
      </c>
      <c r="EK934" s="38">
        <v>-2.1844489999999999</v>
      </c>
      <c r="EL934" s="38">
        <v>-0.22333030000000001</v>
      </c>
      <c r="EM934" s="38">
        <v>2.5044499999999998</v>
      </c>
      <c r="EN934" s="38">
        <v>3.1889439999999998</v>
      </c>
      <c r="EO934" s="38">
        <v>2.9225469999999998</v>
      </c>
      <c r="EP934" s="38">
        <v>0.32312770000000002</v>
      </c>
      <c r="EQ934" s="38">
        <v>-1.3193410000000001</v>
      </c>
      <c r="ER934" s="38">
        <v>2.8494929999999998</v>
      </c>
      <c r="ES934" s="38">
        <v>6.6059650000000003</v>
      </c>
      <c r="ET934" s="38">
        <v>5.5477090000000002</v>
      </c>
      <c r="EU934" s="38">
        <v>8.8056219999999996</v>
      </c>
      <c r="EV934" s="38">
        <v>7.5768690000000003</v>
      </c>
      <c r="EW934" s="38">
        <v>-1.6914689999999999</v>
      </c>
      <c r="EX934" s="38">
        <v>-4.0468010000000003</v>
      </c>
      <c r="EY934" s="38">
        <v>-5.7357360000000002</v>
      </c>
      <c r="EZ934" s="38">
        <v>-11.156409999999999</v>
      </c>
      <c r="FA934" s="38">
        <v>-11.48532</v>
      </c>
      <c r="FB934" s="38">
        <v>84.250969999999995</v>
      </c>
      <c r="FC934" s="38">
        <v>82.998419999999996</v>
      </c>
      <c r="FD934" s="38">
        <v>81.157480000000007</v>
      </c>
      <c r="FE934" s="38">
        <v>79.675889999999995</v>
      </c>
      <c r="FF934" s="38">
        <v>78.424639999999997</v>
      </c>
      <c r="FG934" s="38">
        <v>77.442850000000007</v>
      </c>
      <c r="FH934" s="38">
        <v>76.166179999999997</v>
      </c>
      <c r="FI934" s="38">
        <v>76.777799999999999</v>
      </c>
      <c r="FJ934" s="38">
        <v>81.228200000000001</v>
      </c>
      <c r="FK934" s="38">
        <v>86.658180000000002</v>
      </c>
      <c r="FL934" s="38">
        <v>91.680490000000006</v>
      </c>
      <c r="FM934" s="38">
        <v>95.435980000000001</v>
      </c>
      <c r="FN934" s="38">
        <v>99.362009999999998</v>
      </c>
      <c r="FO934" s="38">
        <v>102.44750000000001</v>
      </c>
      <c r="FP934" s="38">
        <v>104.30110000000001</v>
      </c>
      <c r="FQ934" s="38">
        <v>105.9113</v>
      </c>
      <c r="FR934" s="38">
        <v>106.63030000000001</v>
      </c>
      <c r="FS934" s="38">
        <v>106.1686</v>
      </c>
      <c r="FT934" s="38">
        <v>104.1962</v>
      </c>
      <c r="FU934" s="38">
        <v>100.1931</v>
      </c>
      <c r="FV934" s="38">
        <v>97.324150000000003</v>
      </c>
      <c r="FW934">
        <v>93.893640000000005</v>
      </c>
      <c r="FX934">
        <v>90.686059999999998</v>
      </c>
      <c r="FY934">
        <v>88.937070000000006</v>
      </c>
      <c r="FZ934">
        <v>1.903054</v>
      </c>
      <c r="GA934">
        <v>10.04548</v>
      </c>
      <c r="GB934">
        <v>1</v>
      </c>
    </row>
    <row r="935" spans="1:184" x14ac:dyDescent="0.3">
      <c r="A935" t="s">
        <v>280</v>
      </c>
      <c r="B935" t="s">
        <v>1</v>
      </c>
      <c r="C935" t="s">
        <v>1</v>
      </c>
      <c r="D935" t="s">
        <v>1</v>
      </c>
      <c r="E935" t="s">
        <v>1</v>
      </c>
      <c r="F935" t="s">
        <v>1</v>
      </c>
      <c r="G935" t="s">
        <v>1</v>
      </c>
      <c r="H935" s="40" t="s">
        <v>269</v>
      </c>
      <c r="I935" s="18" t="s">
        <v>1</v>
      </c>
      <c r="J935" s="38" t="s">
        <v>1</v>
      </c>
      <c r="K935" s="18">
        <v>44810</v>
      </c>
      <c r="L935" s="38">
        <v>916</v>
      </c>
      <c r="M935" s="38">
        <v>922</v>
      </c>
      <c r="N935" s="38">
        <v>248.20240000000001</v>
      </c>
      <c r="O935" s="38">
        <v>246.4442</v>
      </c>
      <c r="P935" s="38">
        <v>242.96520000000001</v>
      </c>
      <c r="Q935" s="38">
        <v>244.74250000000001</v>
      </c>
      <c r="R935" s="38">
        <v>257.47430000000003</v>
      </c>
      <c r="S935" s="38">
        <v>274.79149999999998</v>
      </c>
      <c r="T935" s="38">
        <v>297.44170000000003</v>
      </c>
      <c r="U935" s="38">
        <v>314.18619999999999</v>
      </c>
      <c r="V935" s="38">
        <v>328.42700000000002</v>
      </c>
      <c r="W935" s="38">
        <v>340.77030000000002</v>
      </c>
      <c r="X935" s="38">
        <v>348.84550000000002</v>
      </c>
      <c r="Y935" s="38">
        <v>355.69439999999997</v>
      </c>
      <c r="Z935" s="38">
        <v>358.45659999999998</v>
      </c>
      <c r="AA935" s="38">
        <v>365.03930000000003</v>
      </c>
      <c r="AB935" s="38">
        <v>361.7878</v>
      </c>
      <c r="AC935" s="38">
        <v>354.48349999999999</v>
      </c>
      <c r="AD935" s="38">
        <v>342.2491</v>
      </c>
      <c r="AE935" s="38">
        <v>330.75880000000001</v>
      </c>
      <c r="AF935" s="38">
        <v>320.2704</v>
      </c>
      <c r="AG935" s="38">
        <v>314.35489999999999</v>
      </c>
      <c r="AH935" s="38">
        <v>308.93709999999999</v>
      </c>
      <c r="AI935" s="38">
        <v>304.26089999999999</v>
      </c>
      <c r="AJ935" s="38">
        <v>294.6739</v>
      </c>
      <c r="AK935" s="38">
        <v>285.84660000000002</v>
      </c>
      <c r="AL935" s="38">
        <v>1.0653429999999999</v>
      </c>
      <c r="AM935" s="38">
        <v>-0.33295819999999998</v>
      </c>
      <c r="AN935" s="38">
        <v>-0.81189359999999999</v>
      </c>
      <c r="AO935" s="38">
        <v>2.1119370000000002</v>
      </c>
      <c r="AP935" s="38">
        <v>1.4165559999999999</v>
      </c>
      <c r="AQ935" s="38">
        <v>-0.16624439999999999</v>
      </c>
      <c r="AR935" s="38">
        <v>8.5669000000000006E-3</v>
      </c>
      <c r="AS935" s="38">
        <v>-1.0931580000000001</v>
      </c>
      <c r="AT935" s="38">
        <v>-6.5525149999999996</v>
      </c>
      <c r="AU935" s="38">
        <v>-7.2700120000000004</v>
      </c>
      <c r="AV935" s="38">
        <v>-9.1358139999999999</v>
      </c>
      <c r="AW935" s="38">
        <v>-5.9561190000000002</v>
      </c>
      <c r="AX935" s="38">
        <v>-3.1331880000000001</v>
      </c>
      <c r="AY935" s="38">
        <v>4.4777019999999998</v>
      </c>
      <c r="AZ935" s="38">
        <v>8.3119630000000004</v>
      </c>
      <c r="BA935" s="38">
        <v>16.363060000000001</v>
      </c>
      <c r="BB935" s="38">
        <v>17.10528</v>
      </c>
      <c r="BC935" s="38">
        <v>11.88416</v>
      </c>
      <c r="BD935" s="38">
        <v>7.3883840000000003</v>
      </c>
      <c r="BE935" s="38">
        <v>-0.45029570000000002</v>
      </c>
      <c r="BF935" s="38">
        <v>-2.3857889999999999</v>
      </c>
      <c r="BG935" s="38">
        <v>1.5937790000000001</v>
      </c>
      <c r="BH935" s="38">
        <v>0.42557309999999998</v>
      </c>
      <c r="BI935" s="38">
        <v>-2.2278579999999999</v>
      </c>
      <c r="BJ935" s="38">
        <v>2.1472850000000001</v>
      </c>
      <c r="BK935" s="38">
        <v>0.73625989999999997</v>
      </c>
      <c r="BL935" s="38">
        <v>0.3010987</v>
      </c>
      <c r="BM935" s="38">
        <v>2.9579580000000001</v>
      </c>
      <c r="BN935" s="38">
        <v>2.1950829999999999</v>
      </c>
      <c r="BO935" s="38">
        <v>0.81680730000000001</v>
      </c>
      <c r="BP935" s="38">
        <v>1.3241849999999999</v>
      </c>
      <c r="BQ935" s="38">
        <v>0.2241281</v>
      </c>
      <c r="BR935" s="38">
        <v>-5.2287569999999999</v>
      </c>
      <c r="BS935" s="38">
        <v>-6.0485720000000001</v>
      </c>
      <c r="BT935" s="38">
        <v>-8.1407659999999993</v>
      </c>
      <c r="BU935" s="38">
        <v>-5.1529769999999999</v>
      </c>
      <c r="BV935" s="38">
        <v>-2.4162919999999999</v>
      </c>
      <c r="BW935" s="38">
        <v>5.2736549999999998</v>
      </c>
      <c r="BX935" s="38">
        <v>9.267728</v>
      </c>
      <c r="BY935" s="38">
        <v>17.45825</v>
      </c>
      <c r="BZ935" s="38">
        <v>18.346430000000002</v>
      </c>
      <c r="CA935" s="38">
        <v>13.27033</v>
      </c>
      <c r="CB935" s="38">
        <v>8.9953660000000006</v>
      </c>
      <c r="CC935" s="38">
        <v>1.40968</v>
      </c>
      <c r="CD935" s="38">
        <v>-0.6450108</v>
      </c>
      <c r="CE935" s="38">
        <v>3.2445029999999999</v>
      </c>
      <c r="CF935" s="38">
        <v>2.1748349999999999</v>
      </c>
      <c r="CG935" s="38">
        <v>-0.42577939999999997</v>
      </c>
      <c r="CH935" s="38">
        <v>2.8966340000000002</v>
      </c>
      <c r="CI935" s="38">
        <v>1.4767969999999999</v>
      </c>
      <c r="CJ935" s="38">
        <v>1.0719540000000001</v>
      </c>
      <c r="CK935" s="38">
        <v>3.543911</v>
      </c>
      <c r="CL935" s="38">
        <v>2.7342879999999998</v>
      </c>
      <c r="CM935" s="38">
        <v>1.4976659999999999</v>
      </c>
      <c r="CN935" s="38">
        <v>2.2353770000000002</v>
      </c>
      <c r="CO935" s="38">
        <v>1.136477</v>
      </c>
      <c r="CP935" s="38">
        <v>-4.3119269999999998</v>
      </c>
      <c r="CQ935" s="38">
        <v>-5.2026060000000003</v>
      </c>
      <c r="CR935" s="38">
        <v>-7.4515989999999999</v>
      </c>
      <c r="CS935" s="38">
        <v>-4.5967250000000002</v>
      </c>
      <c r="CT935" s="38">
        <v>-1.919772</v>
      </c>
      <c r="CU935" s="38">
        <v>5.8249300000000002</v>
      </c>
      <c r="CV935" s="38">
        <v>9.9296880000000005</v>
      </c>
      <c r="CW935" s="38">
        <v>18.21678</v>
      </c>
      <c r="CX935" s="38">
        <v>19.206050000000001</v>
      </c>
      <c r="CY935" s="38">
        <v>14.23039</v>
      </c>
      <c r="CZ935" s="38">
        <v>10.108359999999999</v>
      </c>
      <c r="DA935" s="38">
        <v>2.6978930000000001</v>
      </c>
      <c r="DB935" s="38">
        <v>0.5606468</v>
      </c>
      <c r="DC935" s="38">
        <v>4.3877889999999997</v>
      </c>
      <c r="DD935" s="38">
        <v>3.3863690000000002</v>
      </c>
      <c r="DE935" s="38">
        <v>0.82233449999999997</v>
      </c>
      <c r="DF935" s="38">
        <v>3.6459839999999999</v>
      </c>
      <c r="DG935" s="38">
        <v>2.2173340000000001</v>
      </c>
      <c r="DH935" s="38">
        <v>1.8428089999999999</v>
      </c>
      <c r="DI935" s="38">
        <v>4.1298620000000001</v>
      </c>
      <c r="DJ935" s="38">
        <v>3.2734939999999999</v>
      </c>
      <c r="DK935" s="38">
        <v>2.1785239999999999</v>
      </c>
      <c r="DL935" s="38">
        <v>3.1465700000000001</v>
      </c>
      <c r="DM935" s="38">
        <v>2.0488249999999999</v>
      </c>
      <c r="DN935" s="38">
        <v>-3.3950969999999998</v>
      </c>
      <c r="DO935" s="38">
        <v>-4.3566399999999996</v>
      </c>
      <c r="DP935" s="38">
        <v>-6.7624310000000003</v>
      </c>
      <c r="DQ935" s="38">
        <v>-4.0404720000000003</v>
      </c>
      <c r="DR935" s="38">
        <v>-1.423251</v>
      </c>
      <c r="DS935" s="38">
        <v>6.3762049999999997</v>
      </c>
      <c r="DT935" s="38">
        <v>10.59165</v>
      </c>
      <c r="DU935" s="38">
        <v>18.97531</v>
      </c>
      <c r="DV935" s="38">
        <v>20.065670000000001</v>
      </c>
      <c r="DW935" s="38">
        <v>15.19045</v>
      </c>
      <c r="DX935" s="38">
        <v>11.221349999999999</v>
      </c>
      <c r="DY935" s="38">
        <v>3.9861059999999999</v>
      </c>
      <c r="DZ935" s="38">
        <v>1.7663040000000001</v>
      </c>
      <c r="EA935" s="38">
        <v>5.5310750000000004</v>
      </c>
      <c r="EB935" s="38">
        <v>4.5979020000000004</v>
      </c>
      <c r="EC935" s="38">
        <v>2.0704479999999998</v>
      </c>
      <c r="ED935" s="38">
        <v>4.7279260000000001</v>
      </c>
      <c r="EE935" s="38">
        <v>3.2865519999999999</v>
      </c>
      <c r="EF935" s="38">
        <v>2.9558010000000001</v>
      </c>
      <c r="EG935" s="38">
        <v>4.9758839999999998</v>
      </c>
      <c r="EH935" s="38">
        <v>4.052022</v>
      </c>
      <c r="EI935" s="38">
        <v>3.1615760000000002</v>
      </c>
      <c r="EJ935" s="38">
        <v>4.4621880000000003</v>
      </c>
      <c r="EK935" s="38">
        <v>3.3661120000000002</v>
      </c>
      <c r="EL935" s="38">
        <v>-2.071339</v>
      </c>
      <c r="EM935" s="38">
        <v>-3.1352000000000002</v>
      </c>
      <c r="EN935" s="38">
        <v>-5.7673829999999997</v>
      </c>
      <c r="EO935" s="38">
        <v>-3.23733</v>
      </c>
      <c r="EP935" s="38">
        <v>-0.70635499999999996</v>
      </c>
      <c r="EQ935" s="38">
        <v>7.1721579999999996</v>
      </c>
      <c r="ER935" s="38">
        <v>11.547409999999999</v>
      </c>
      <c r="ES935" s="38">
        <v>20.070499999999999</v>
      </c>
      <c r="ET935" s="38">
        <v>21.306819999999998</v>
      </c>
      <c r="EU935" s="38">
        <v>16.576619999999998</v>
      </c>
      <c r="EV935" s="38">
        <v>12.828329999999999</v>
      </c>
      <c r="EW935" s="38">
        <v>5.846082</v>
      </c>
      <c r="EX935" s="38">
        <v>3.507082</v>
      </c>
      <c r="EY935" s="38">
        <v>7.1817989999999998</v>
      </c>
      <c r="EZ935" s="38">
        <v>6.3471640000000003</v>
      </c>
      <c r="FA935" s="38">
        <v>3.8725269999999998</v>
      </c>
      <c r="FB935" s="38">
        <v>86.087469999999996</v>
      </c>
      <c r="FC935" s="38">
        <v>84.496359999999996</v>
      </c>
      <c r="FD935" s="38">
        <v>82.888329999999996</v>
      </c>
      <c r="FE935" s="38">
        <v>81.926339999999996</v>
      </c>
      <c r="FF935" s="38">
        <v>80.768540000000002</v>
      </c>
      <c r="FG935" s="38">
        <v>80.113110000000006</v>
      </c>
      <c r="FH935" s="38">
        <v>79.546049999999994</v>
      </c>
      <c r="FI935" s="38">
        <v>81.342820000000003</v>
      </c>
      <c r="FJ935" s="38">
        <v>85.740430000000003</v>
      </c>
      <c r="FK935" s="38">
        <v>91.779169999999993</v>
      </c>
      <c r="FL935" s="38">
        <v>96.543369999999996</v>
      </c>
      <c r="FM935" s="38">
        <v>100.8501</v>
      </c>
      <c r="FN935" s="38">
        <v>104.0692</v>
      </c>
      <c r="FO935" s="38">
        <v>107.07989999999999</v>
      </c>
      <c r="FP935" s="38">
        <v>108.9105</v>
      </c>
      <c r="FQ935" s="38">
        <v>110.35129999999999</v>
      </c>
      <c r="FR935" s="38">
        <v>110.473</v>
      </c>
      <c r="FS935" s="38">
        <v>109.28279999999999</v>
      </c>
      <c r="FT935" s="38">
        <v>106.92789999999999</v>
      </c>
      <c r="FU935" s="38">
        <v>101.90949999999999</v>
      </c>
      <c r="FV935" s="38">
        <v>97.434600000000003</v>
      </c>
      <c r="FW935">
        <v>94.568179999999998</v>
      </c>
      <c r="FX935">
        <v>93.057220000000001</v>
      </c>
      <c r="FY935">
        <v>90.519000000000005</v>
      </c>
      <c r="FZ935">
        <v>1.982747</v>
      </c>
      <c r="GA935">
        <v>13.29233</v>
      </c>
      <c r="GB935">
        <v>1</v>
      </c>
    </row>
    <row r="936" spans="1:184" x14ac:dyDescent="0.3">
      <c r="A936" t="s">
        <v>280</v>
      </c>
      <c r="B936" t="s">
        <v>1</v>
      </c>
      <c r="C936" t="s">
        <v>1</v>
      </c>
      <c r="D936" t="s">
        <v>1</v>
      </c>
      <c r="E936" t="s">
        <v>1</v>
      </c>
      <c r="F936" t="s">
        <v>1</v>
      </c>
      <c r="G936" t="s">
        <v>1</v>
      </c>
      <c r="H936" s="40" t="s">
        <v>269</v>
      </c>
      <c r="I936" s="18" t="s">
        <v>1</v>
      </c>
      <c r="J936" s="38" t="s">
        <v>1</v>
      </c>
      <c r="K936" s="18">
        <v>44811</v>
      </c>
      <c r="L936" s="38">
        <v>916</v>
      </c>
      <c r="M936" s="38">
        <v>922</v>
      </c>
      <c r="N936" s="38">
        <v>280.6062</v>
      </c>
      <c r="O936" s="38">
        <v>276.14999999999998</v>
      </c>
      <c r="P936" s="38">
        <v>270.80689999999998</v>
      </c>
      <c r="Q936" s="38">
        <v>269.42829999999998</v>
      </c>
      <c r="R936" s="38">
        <v>276.07859999999999</v>
      </c>
      <c r="S936" s="38">
        <v>288.8725</v>
      </c>
      <c r="T936" s="38">
        <v>306.41059999999999</v>
      </c>
      <c r="U936" s="38">
        <v>317.93579999999997</v>
      </c>
      <c r="V936" s="38">
        <v>330.56380000000001</v>
      </c>
      <c r="W936" s="38">
        <v>340.25970000000001</v>
      </c>
      <c r="X936" s="38">
        <v>347.36270000000002</v>
      </c>
      <c r="Y936" s="38">
        <v>351.94839999999999</v>
      </c>
      <c r="Z936" s="38">
        <v>353.98689999999999</v>
      </c>
      <c r="AA936" s="38">
        <v>358.5693</v>
      </c>
      <c r="AB936" s="38">
        <v>354.90410000000003</v>
      </c>
      <c r="AC936" s="38">
        <v>346.09449999999998</v>
      </c>
      <c r="AD936" s="38">
        <v>334.91770000000002</v>
      </c>
      <c r="AE936" s="38">
        <v>323.72379999999998</v>
      </c>
      <c r="AF936" s="38">
        <v>314.39319999999998</v>
      </c>
      <c r="AG936" s="38">
        <v>309.46550000000002</v>
      </c>
      <c r="AH936" s="38">
        <v>305.38229999999999</v>
      </c>
      <c r="AI936" s="38">
        <v>301.62880000000001</v>
      </c>
      <c r="AJ936" s="38">
        <v>292.21839999999997</v>
      </c>
      <c r="AK936" s="38">
        <v>282.02870000000001</v>
      </c>
      <c r="AL936" s="38">
        <v>0.92645440000000001</v>
      </c>
      <c r="AM936" s="38">
        <v>-1.336125</v>
      </c>
      <c r="AN936" s="38">
        <v>-1.568514</v>
      </c>
      <c r="AO936" s="38">
        <v>0.26490839999999999</v>
      </c>
      <c r="AP936" s="38">
        <v>2.9626220000000001</v>
      </c>
      <c r="AQ936" s="38">
        <v>1.3186659999999999</v>
      </c>
      <c r="AR936" s="38">
        <v>-0.9065185</v>
      </c>
      <c r="AS936" s="38">
        <v>-2.568257</v>
      </c>
      <c r="AT936" s="38">
        <v>-3.266124</v>
      </c>
      <c r="AU936" s="38">
        <v>-4.4949820000000003</v>
      </c>
      <c r="AV936" s="38">
        <v>-4.3132780000000004</v>
      </c>
      <c r="AW936" s="38">
        <v>-4.1957649999999997</v>
      </c>
      <c r="AX936" s="38">
        <v>-2.9093710000000002</v>
      </c>
      <c r="AY936" s="38">
        <v>2.0943849999999999</v>
      </c>
      <c r="AZ936" s="38">
        <v>7.3136929999999998</v>
      </c>
      <c r="BA936" s="38">
        <v>7.3564340000000001</v>
      </c>
      <c r="BB936" s="38">
        <v>9.4999669999999998</v>
      </c>
      <c r="BC936" s="38">
        <v>6.7232130000000003</v>
      </c>
      <c r="BD936" s="38">
        <v>2.8016610000000002</v>
      </c>
      <c r="BE936" s="38">
        <v>-4.3887879999999999</v>
      </c>
      <c r="BF936" s="38">
        <v>-2.283048</v>
      </c>
      <c r="BG936" s="38">
        <v>0.49852049999999998</v>
      </c>
      <c r="BH936" s="38">
        <v>-2.9399229999999998</v>
      </c>
      <c r="BI936" s="38">
        <v>-4.9307410000000003</v>
      </c>
      <c r="BJ936" s="38">
        <v>1.772313</v>
      </c>
      <c r="BK936" s="38">
        <v>-0.55024450000000003</v>
      </c>
      <c r="BL936" s="38">
        <v>-0.73727379999999998</v>
      </c>
      <c r="BM936" s="38">
        <v>0.98661339999999997</v>
      </c>
      <c r="BN936" s="38">
        <v>3.7091769999999999</v>
      </c>
      <c r="BO936" s="38">
        <v>2.162372</v>
      </c>
      <c r="BP936" s="38">
        <v>4.8306099999999998E-2</v>
      </c>
      <c r="BQ936" s="38">
        <v>-1.4569749999999999</v>
      </c>
      <c r="BR936" s="38">
        <v>-2.203341</v>
      </c>
      <c r="BS936" s="38">
        <v>-3.5397590000000001</v>
      </c>
      <c r="BT936" s="38">
        <v>-3.5025119999999998</v>
      </c>
      <c r="BU936" s="38">
        <v>-3.56718</v>
      </c>
      <c r="BV936" s="38">
        <v>-2.3459400000000001</v>
      </c>
      <c r="BW936" s="38">
        <v>2.7340149999999999</v>
      </c>
      <c r="BX936" s="38">
        <v>7.9925160000000002</v>
      </c>
      <c r="BY936" s="38">
        <v>8.2452349999999992</v>
      </c>
      <c r="BZ936" s="38">
        <v>10.52059</v>
      </c>
      <c r="CA936" s="38">
        <v>7.9036099999999996</v>
      </c>
      <c r="CB936" s="38">
        <v>4.1483350000000003</v>
      </c>
      <c r="CC936" s="38">
        <v>-2.8659240000000001</v>
      </c>
      <c r="CD936" s="38">
        <v>-0.89678729999999995</v>
      </c>
      <c r="CE936" s="38">
        <v>1.8336429999999999</v>
      </c>
      <c r="CF936" s="38">
        <v>-1.451543</v>
      </c>
      <c r="CG936" s="38">
        <v>-3.49899</v>
      </c>
      <c r="CH936" s="38">
        <v>2.358152</v>
      </c>
      <c r="CI936" s="38">
        <v>-5.9464000000000001E-3</v>
      </c>
      <c r="CJ936" s="38">
        <v>-0.16155910000000001</v>
      </c>
      <c r="CK936" s="38">
        <v>1.486464</v>
      </c>
      <c r="CL936" s="38">
        <v>4.2262380000000004</v>
      </c>
      <c r="CM936" s="38">
        <v>2.7467199999999998</v>
      </c>
      <c r="CN936" s="38">
        <v>0.70961470000000004</v>
      </c>
      <c r="CO936" s="38">
        <v>-0.68730389999999997</v>
      </c>
      <c r="CP936" s="38">
        <v>-1.4672609999999999</v>
      </c>
      <c r="CQ936" s="38">
        <v>-2.8781750000000001</v>
      </c>
      <c r="CR936" s="38">
        <v>-2.940979</v>
      </c>
      <c r="CS936" s="38">
        <v>-3.1318239999999999</v>
      </c>
      <c r="CT936" s="38">
        <v>-1.9557089999999999</v>
      </c>
      <c r="CU936" s="38">
        <v>3.1770209999999999</v>
      </c>
      <c r="CV936" s="38">
        <v>8.4626669999999997</v>
      </c>
      <c r="CW936" s="38">
        <v>8.8608170000000008</v>
      </c>
      <c r="CX936" s="38">
        <v>11.227460000000001</v>
      </c>
      <c r="CY936" s="38">
        <v>8.7211490000000005</v>
      </c>
      <c r="CZ936" s="38">
        <v>5.0810380000000004</v>
      </c>
      <c r="DA936" s="38">
        <v>-1.8111930000000001</v>
      </c>
      <c r="DB936" s="38">
        <v>6.3332399999999997E-2</v>
      </c>
      <c r="DC936" s="38">
        <v>2.7583449999999998</v>
      </c>
      <c r="DD936" s="38">
        <v>-0.42069640000000003</v>
      </c>
      <c r="DE936" s="38">
        <v>-2.5073629999999998</v>
      </c>
      <c r="DF936" s="38">
        <v>2.943991</v>
      </c>
      <c r="DG936" s="38">
        <v>0.53835180000000005</v>
      </c>
      <c r="DH936" s="38">
        <v>0.41415550000000001</v>
      </c>
      <c r="DI936" s="38">
        <v>1.9863150000000001</v>
      </c>
      <c r="DJ936" s="38">
        <v>4.7432990000000004</v>
      </c>
      <c r="DK936" s="38">
        <v>3.3310680000000001</v>
      </c>
      <c r="DL936" s="38">
        <v>1.3709229999999999</v>
      </c>
      <c r="DM936" s="38">
        <v>8.2366700000000001E-2</v>
      </c>
      <c r="DN936" s="38">
        <v>-0.73118150000000004</v>
      </c>
      <c r="DO936" s="38">
        <v>-2.2165900000000001</v>
      </c>
      <c r="DP936" s="38">
        <v>-2.379445</v>
      </c>
      <c r="DQ936" s="38">
        <v>-2.696469</v>
      </c>
      <c r="DR936" s="38">
        <v>-1.5654779999999999</v>
      </c>
      <c r="DS936" s="38">
        <v>3.6200269999999999</v>
      </c>
      <c r="DT936" s="38">
        <v>8.932817</v>
      </c>
      <c r="DU936" s="38">
        <v>9.4763979999999997</v>
      </c>
      <c r="DV936" s="38">
        <v>11.934340000000001</v>
      </c>
      <c r="DW936" s="38">
        <v>9.5386889999999998</v>
      </c>
      <c r="DX936" s="38">
        <v>6.0137409999999996</v>
      </c>
      <c r="DY936" s="38">
        <v>-0.75646270000000004</v>
      </c>
      <c r="DZ936" s="38">
        <v>1.023452</v>
      </c>
      <c r="EA936" s="38">
        <v>3.6830470000000002</v>
      </c>
      <c r="EB936" s="38">
        <v>0.61015059999999999</v>
      </c>
      <c r="EC936" s="38">
        <v>-1.515736</v>
      </c>
      <c r="ED936" s="38">
        <v>3.7898489999999998</v>
      </c>
      <c r="EE936" s="38">
        <v>1.3242320000000001</v>
      </c>
      <c r="EF936" s="38">
        <v>1.2453959999999999</v>
      </c>
      <c r="EG936" s="38">
        <v>2.7080199999999999</v>
      </c>
      <c r="EH936" s="38">
        <v>5.4898530000000001</v>
      </c>
      <c r="EI936" s="38">
        <v>4.1747740000000002</v>
      </c>
      <c r="EJ936" s="38">
        <v>2.3257479999999999</v>
      </c>
      <c r="EK936" s="38">
        <v>1.193649</v>
      </c>
      <c r="EL936" s="38">
        <v>0.33160099999999998</v>
      </c>
      <c r="EM936" s="38">
        <v>-1.2613669999999999</v>
      </c>
      <c r="EN936" s="38">
        <v>-1.5686789999999999</v>
      </c>
      <c r="EO936" s="38">
        <v>-2.0678839999999998</v>
      </c>
      <c r="EP936" s="38">
        <v>-1.002046</v>
      </c>
      <c r="EQ936" s="38">
        <v>4.2596559999999997</v>
      </c>
      <c r="ER936" s="38">
        <v>9.6116410000000005</v>
      </c>
      <c r="ES936" s="38">
        <v>10.3652</v>
      </c>
      <c r="ET936" s="38">
        <v>12.95496</v>
      </c>
      <c r="EU936" s="38">
        <v>10.71909</v>
      </c>
      <c r="EV936" s="38">
        <v>7.3604149999999997</v>
      </c>
      <c r="EW936" s="38">
        <v>0.76640109999999995</v>
      </c>
      <c r="EX936" s="38">
        <v>2.409713</v>
      </c>
      <c r="EY936" s="38">
        <v>5.0181699999999996</v>
      </c>
      <c r="EZ936" s="38">
        <v>2.0985299999999998</v>
      </c>
      <c r="FA936" s="38">
        <v>-8.3984799999999998E-2</v>
      </c>
      <c r="FB936" s="38">
        <v>89.123930000000001</v>
      </c>
      <c r="FC936" s="38">
        <v>87.193110000000004</v>
      </c>
      <c r="FD936" s="38">
        <v>84.533090000000001</v>
      </c>
      <c r="FE936" s="38">
        <v>83.325180000000003</v>
      </c>
      <c r="FF936" s="38">
        <v>81.963340000000002</v>
      </c>
      <c r="FG936" s="38">
        <v>79.723129999999998</v>
      </c>
      <c r="FH936" s="38">
        <v>78.962900000000005</v>
      </c>
      <c r="FI936" s="38">
        <v>79.388130000000004</v>
      </c>
      <c r="FJ936" s="38">
        <v>84.031809999999993</v>
      </c>
      <c r="FK936" s="38">
        <v>89.354349999999997</v>
      </c>
      <c r="FL936" s="38">
        <v>94.632490000000004</v>
      </c>
      <c r="FM936" s="38">
        <v>98.224159999999998</v>
      </c>
      <c r="FN936" s="38">
        <v>101.48520000000001</v>
      </c>
      <c r="FO936" s="38">
        <v>103.7649</v>
      </c>
      <c r="FP936" s="38">
        <v>105.36499999999999</v>
      </c>
      <c r="FQ936" s="38">
        <v>106.4957</v>
      </c>
      <c r="FR936" s="38">
        <v>106.46810000000001</v>
      </c>
      <c r="FS936" s="38">
        <v>105.0382</v>
      </c>
      <c r="FT936" s="38">
        <v>102.52379999999999</v>
      </c>
      <c r="FU936" s="38">
        <v>98.691829999999996</v>
      </c>
      <c r="FV936" s="38">
        <v>95.821470000000005</v>
      </c>
      <c r="FW936">
        <v>93.734729999999999</v>
      </c>
      <c r="FX936">
        <v>91.174220000000005</v>
      </c>
      <c r="FY936">
        <v>88.131810000000002</v>
      </c>
      <c r="FZ936">
        <v>1.700275</v>
      </c>
      <c r="GA936">
        <v>10.52064</v>
      </c>
      <c r="GB936">
        <v>1</v>
      </c>
    </row>
    <row r="937" spans="1:184" x14ac:dyDescent="0.3">
      <c r="A937" t="s">
        <v>280</v>
      </c>
      <c r="B937" t="s">
        <v>1</v>
      </c>
      <c r="C937" t="s">
        <v>1</v>
      </c>
      <c r="D937" t="s">
        <v>1</v>
      </c>
      <c r="E937" t="s">
        <v>1</v>
      </c>
      <c r="F937" t="s">
        <v>1</v>
      </c>
      <c r="G937" t="s">
        <v>1</v>
      </c>
      <c r="H937" s="40" t="s">
        <v>269</v>
      </c>
      <c r="I937" s="18" t="s">
        <v>1</v>
      </c>
      <c r="J937" s="38" t="s">
        <v>1</v>
      </c>
      <c r="K937" s="18" t="s">
        <v>2</v>
      </c>
      <c r="L937" s="38">
        <v>925</v>
      </c>
      <c r="M937" s="38">
        <v>925</v>
      </c>
      <c r="N937" s="38">
        <v>233.92359999999999</v>
      </c>
      <c r="O937" s="38">
        <v>230.03649999999999</v>
      </c>
      <c r="P937" s="38">
        <v>226.2996</v>
      </c>
      <c r="Q937" s="38">
        <v>226.12010000000001</v>
      </c>
      <c r="R937" s="38">
        <v>234.3253</v>
      </c>
      <c r="S937" s="38">
        <v>247.4838</v>
      </c>
      <c r="T937" s="38">
        <v>265.62520000000001</v>
      </c>
      <c r="U937" s="38">
        <v>279.29610000000002</v>
      </c>
      <c r="V937" s="38">
        <v>290.29680000000002</v>
      </c>
      <c r="W937" s="38">
        <v>298.27420000000001</v>
      </c>
      <c r="X937" s="38">
        <v>305.14</v>
      </c>
      <c r="Y937" s="38">
        <v>310.48689999999999</v>
      </c>
      <c r="Z937" s="38">
        <v>312.73079999999999</v>
      </c>
      <c r="AA937" s="38">
        <v>317.84449999999998</v>
      </c>
      <c r="AB937" s="38">
        <v>315.49889999999999</v>
      </c>
      <c r="AC937" s="38">
        <v>308.6617</v>
      </c>
      <c r="AD937" s="38">
        <v>300.49540000000002</v>
      </c>
      <c r="AE937" s="38">
        <v>292.35160000000002</v>
      </c>
      <c r="AF937" s="38">
        <v>284.80220000000003</v>
      </c>
      <c r="AG937" s="38">
        <v>280.40260000000001</v>
      </c>
      <c r="AH937" s="38">
        <v>274.69749999999999</v>
      </c>
      <c r="AI937" s="38">
        <v>268.82979999999998</v>
      </c>
      <c r="AJ937" s="38">
        <v>259.8295</v>
      </c>
      <c r="AK937" s="38">
        <v>251.04810000000001</v>
      </c>
      <c r="AL937" s="38">
        <v>-0.58000830000000003</v>
      </c>
      <c r="AM937" s="38">
        <v>-0.4234714</v>
      </c>
      <c r="AN937" s="38">
        <v>-0.4274097</v>
      </c>
      <c r="AO937" s="38">
        <v>0.35839330000000003</v>
      </c>
      <c r="AP937" s="38">
        <v>-6.6872600000000004E-2</v>
      </c>
      <c r="AQ937" s="38">
        <v>-0.79610749999999997</v>
      </c>
      <c r="AR937" s="38">
        <v>-0.79900139999999997</v>
      </c>
      <c r="AS937" s="38">
        <v>-0.88552260000000005</v>
      </c>
      <c r="AT937" s="38">
        <v>-1.684639</v>
      </c>
      <c r="AU937" s="38">
        <v>-2.2262840000000002</v>
      </c>
      <c r="AV937" s="38">
        <v>-2.2777090000000002</v>
      </c>
      <c r="AW937" s="38">
        <v>-1.658968</v>
      </c>
      <c r="AX937" s="38">
        <v>-1.681584</v>
      </c>
      <c r="AY937" s="38">
        <v>0.71721080000000004</v>
      </c>
      <c r="AZ937" s="38">
        <v>1.71289</v>
      </c>
      <c r="BA937" s="38">
        <v>3.429017</v>
      </c>
      <c r="BB937" s="38">
        <v>4.9412229999999999</v>
      </c>
      <c r="BC937" s="38">
        <v>3.307461</v>
      </c>
      <c r="BD937" s="38">
        <v>2.1117669999999999</v>
      </c>
      <c r="BE937" s="38">
        <v>0.92132380000000003</v>
      </c>
      <c r="BF937" s="38">
        <v>0.78027539999999995</v>
      </c>
      <c r="BG937" s="38">
        <v>0.36055140000000002</v>
      </c>
      <c r="BH937" s="38">
        <v>-0.15166740000000001</v>
      </c>
      <c r="BI937" s="38">
        <v>-1.146277</v>
      </c>
      <c r="BJ937" s="38">
        <v>-3.4975300000000001E-2</v>
      </c>
      <c r="BK937" s="38">
        <v>3.2297800000000002E-2</v>
      </c>
      <c r="BL937" s="38">
        <v>4.40382E-2</v>
      </c>
      <c r="BM937" s="38">
        <v>0.77176659999999997</v>
      </c>
      <c r="BN937" s="38">
        <v>0.3453522</v>
      </c>
      <c r="BO937" s="38">
        <v>-0.354713</v>
      </c>
      <c r="BP937" s="38">
        <v>-0.28372589999999998</v>
      </c>
      <c r="BQ937" s="38">
        <v>-0.29524319999999998</v>
      </c>
      <c r="BR937" s="38">
        <v>-1.055067</v>
      </c>
      <c r="BS937" s="38">
        <v>-1.6000179999999999</v>
      </c>
      <c r="BT937" s="38">
        <v>-1.774645</v>
      </c>
      <c r="BU937" s="38">
        <v>-1.265814</v>
      </c>
      <c r="BV937" s="38">
        <v>-1.327391</v>
      </c>
      <c r="BW937" s="38">
        <v>1.1272549999999999</v>
      </c>
      <c r="BX937" s="38">
        <v>2.2410570000000001</v>
      </c>
      <c r="BY937" s="38">
        <v>4.1200640000000002</v>
      </c>
      <c r="BZ937" s="38">
        <v>5.7226350000000004</v>
      </c>
      <c r="CA937" s="38">
        <v>4.0897170000000003</v>
      </c>
      <c r="CB937" s="38">
        <v>2.9191690000000001</v>
      </c>
      <c r="CC937" s="38">
        <v>1.6765300000000001</v>
      </c>
      <c r="CD937" s="38">
        <v>1.5141990000000001</v>
      </c>
      <c r="CE937" s="38">
        <v>1.0643450000000001</v>
      </c>
      <c r="CF937" s="38">
        <v>0.57775909999999997</v>
      </c>
      <c r="CG937" s="38">
        <v>-0.33808890000000003</v>
      </c>
      <c r="CH937" s="38">
        <v>0.34251290000000001</v>
      </c>
      <c r="CI937" s="38">
        <v>0.3479621</v>
      </c>
      <c r="CJ937" s="38">
        <v>0.37056159999999999</v>
      </c>
      <c r="CK937" s="38">
        <v>1.058068</v>
      </c>
      <c r="CL937" s="38">
        <v>0.63085789999999997</v>
      </c>
      <c r="CM937" s="38">
        <v>-4.9004399999999997E-2</v>
      </c>
      <c r="CN937" s="38">
        <v>7.3152200000000001E-2</v>
      </c>
      <c r="CO937" s="38">
        <v>0.1135825</v>
      </c>
      <c r="CP937" s="38">
        <v>-0.61902769999999996</v>
      </c>
      <c r="CQ937" s="38">
        <v>-1.1662680000000001</v>
      </c>
      <c r="CR937" s="38">
        <v>-1.4262239999999999</v>
      </c>
      <c r="CS937" s="38">
        <v>-0.99351750000000005</v>
      </c>
      <c r="CT937" s="38">
        <v>-1.0820780000000001</v>
      </c>
      <c r="CU937" s="38">
        <v>1.4112499999999999</v>
      </c>
      <c r="CV937" s="38">
        <v>2.6068639999999998</v>
      </c>
      <c r="CW937" s="38">
        <v>4.598681</v>
      </c>
      <c r="CX937" s="38">
        <v>6.2638379999999998</v>
      </c>
      <c r="CY937" s="38">
        <v>4.6315049999999998</v>
      </c>
      <c r="CZ937" s="38">
        <v>3.4783740000000001</v>
      </c>
      <c r="DA937" s="38">
        <v>2.1995830000000001</v>
      </c>
      <c r="DB937" s="38">
        <v>2.0225110000000002</v>
      </c>
      <c r="DC937" s="38">
        <v>1.55179</v>
      </c>
      <c r="DD937" s="38">
        <v>1.0829580000000001</v>
      </c>
      <c r="DE937" s="38">
        <v>0.22165950000000001</v>
      </c>
      <c r="DF937" s="38">
        <v>0.72000109999999995</v>
      </c>
      <c r="DG937" s="38">
        <v>0.66362650000000001</v>
      </c>
      <c r="DH937" s="38">
        <v>0.69708499999999995</v>
      </c>
      <c r="DI937" s="38">
        <v>1.3443689999999999</v>
      </c>
      <c r="DJ937" s="38">
        <v>0.9163635</v>
      </c>
      <c r="DK937" s="38">
        <v>0.25670409999999999</v>
      </c>
      <c r="DL937" s="38">
        <v>0.43003039999999998</v>
      </c>
      <c r="DM937" s="38">
        <v>0.52240819999999999</v>
      </c>
      <c r="DN937" s="38">
        <v>-0.18298819999999999</v>
      </c>
      <c r="DO937" s="38">
        <v>-0.732518</v>
      </c>
      <c r="DP937" s="38">
        <v>-1.0778030000000001</v>
      </c>
      <c r="DQ937" s="38">
        <v>-0.72122059999999999</v>
      </c>
      <c r="DR937" s="38">
        <v>-0.83676569999999995</v>
      </c>
      <c r="DS937" s="38">
        <v>1.695246</v>
      </c>
      <c r="DT937" s="38">
        <v>2.9726710000000001</v>
      </c>
      <c r="DU937" s="38">
        <v>5.0772979999999999</v>
      </c>
      <c r="DV937" s="38">
        <v>6.8050410000000001</v>
      </c>
      <c r="DW937" s="38">
        <v>5.173292</v>
      </c>
      <c r="DX937" s="38">
        <v>4.0375779999999999</v>
      </c>
      <c r="DY937" s="38">
        <v>2.7226360000000001</v>
      </c>
      <c r="DZ937" s="38">
        <v>2.530824</v>
      </c>
      <c r="EA937" s="38">
        <v>2.0392359999999998</v>
      </c>
      <c r="EB937" s="38">
        <v>1.5881559999999999</v>
      </c>
      <c r="EC937" s="38">
        <v>0.78140790000000004</v>
      </c>
      <c r="ED937" s="38">
        <v>1.265034</v>
      </c>
      <c r="EE937" s="38">
        <v>1.1193960000000001</v>
      </c>
      <c r="EF937" s="38">
        <v>1.168533</v>
      </c>
      <c r="EG937" s="38">
        <v>1.7577419999999999</v>
      </c>
      <c r="EH937" s="38">
        <v>1.3285880000000001</v>
      </c>
      <c r="EI937" s="38">
        <v>0.69809869999999996</v>
      </c>
      <c r="EJ937" s="38">
        <v>0.94530590000000003</v>
      </c>
      <c r="EK937" s="38">
        <v>1.1126879999999999</v>
      </c>
      <c r="EL937" s="38">
        <v>0.44658350000000002</v>
      </c>
      <c r="EM937" s="38">
        <v>-0.10625179999999999</v>
      </c>
      <c r="EN937" s="38">
        <v>-0.57473929999999995</v>
      </c>
      <c r="EO937" s="38">
        <v>-0.3280671</v>
      </c>
      <c r="EP937" s="38">
        <v>-0.48257309999999998</v>
      </c>
      <c r="EQ937" s="38">
        <v>2.1052900000000001</v>
      </c>
      <c r="ER937" s="38">
        <v>3.5008370000000002</v>
      </c>
      <c r="ES937" s="38">
        <v>5.7683450000000001</v>
      </c>
      <c r="ET937" s="38">
        <v>7.5864520000000004</v>
      </c>
      <c r="EU937" s="38">
        <v>5.9555480000000003</v>
      </c>
      <c r="EV937" s="38">
        <v>4.8449809999999998</v>
      </c>
      <c r="EW937" s="38">
        <v>3.4778419999999999</v>
      </c>
      <c r="EX937" s="38">
        <v>3.264748</v>
      </c>
      <c r="EY937" s="38">
        <v>2.7430289999999999</v>
      </c>
      <c r="EZ937" s="38">
        <v>2.3175829999999999</v>
      </c>
      <c r="FA937" s="38">
        <v>1.589596</v>
      </c>
      <c r="FB937" s="38">
        <v>80.828509999999994</v>
      </c>
      <c r="FC937" s="38">
        <v>79.296660000000003</v>
      </c>
      <c r="FD937" s="38">
        <v>77.546199999999999</v>
      </c>
      <c r="FE937" s="38">
        <v>76.074619999999996</v>
      </c>
      <c r="FF937" s="38">
        <v>74.707049999999995</v>
      </c>
      <c r="FG937" s="38">
        <v>73.639589999999998</v>
      </c>
      <c r="FH937" s="38">
        <v>73.156760000000006</v>
      </c>
      <c r="FI937" s="38">
        <v>75.116669999999999</v>
      </c>
      <c r="FJ937" s="38">
        <v>79.095489999999998</v>
      </c>
      <c r="FK937" s="38">
        <v>83.449839999999995</v>
      </c>
      <c r="FL937" s="38">
        <v>87.708759999999998</v>
      </c>
      <c r="FM937" s="38">
        <v>91.472430000000003</v>
      </c>
      <c r="FN937" s="38">
        <v>94.573250000000002</v>
      </c>
      <c r="FO937" s="38">
        <v>97.094160000000002</v>
      </c>
      <c r="FP937" s="38">
        <v>98.978319999999997</v>
      </c>
      <c r="FQ937" s="38">
        <v>100.1957</v>
      </c>
      <c r="FR937" s="38">
        <v>100.72450000000001</v>
      </c>
      <c r="FS937" s="38">
        <v>100.17570000000001</v>
      </c>
      <c r="FT937" s="38">
        <v>98.780619999999999</v>
      </c>
      <c r="FU937" s="38">
        <v>95.746799999999993</v>
      </c>
      <c r="FV937" s="38">
        <v>92.055909999999997</v>
      </c>
      <c r="FW937">
        <v>88.864599999999996</v>
      </c>
      <c r="FX937">
        <v>86.210220000000007</v>
      </c>
      <c r="FY937">
        <v>83.556690000000003</v>
      </c>
      <c r="FZ937">
        <v>0.76041020000000004</v>
      </c>
      <c r="GA937">
        <v>5.5344369999999996</v>
      </c>
      <c r="GB937">
        <v>1</v>
      </c>
    </row>
    <row r="938" spans="1:184" x14ac:dyDescent="0.3">
      <c r="A938" t="s">
        <v>280</v>
      </c>
      <c r="B938" t="s">
        <v>1</v>
      </c>
      <c r="C938" t="s">
        <v>1</v>
      </c>
      <c r="D938" t="s">
        <v>1</v>
      </c>
      <c r="E938" t="s">
        <v>1</v>
      </c>
      <c r="F938" t="s">
        <v>1</v>
      </c>
      <c r="G938" t="s">
        <v>1</v>
      </c>
      <c r="H938" s="40" t="s">
        <v>270</v>
      </c>
      <c r="I938" s="18" t="s">
        <v>1</v>
      </c>
      <c r="J938" s="38" t="s">
        <v>1</v>
      </c>
      <c r="K938" s="18">
        <v>44722</v>
      </c>
      <c r="L938" s="38">
        <v>13</v>
      </c>
      <c r="M938" s="38">
        <v>13</v>
      </c>
      <c r="N938" s="38">
        <v>0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0</v>
      </c>
      <c r="U938" s="38">
        <v>0</v>
      </c>
      <c r="V938" s="38">
        <v>0</v>
      </c>
      <c r="W938" s="38">
        <v>0</v>
      </c>
      <c r="X938" s="38">
        <v>0</v>
      </c>
      <c r="Y938" s="38">
        <v>0</v>
      </c>
      <c r="Z938" s="38">
        <v>0</v>
      </c>
      <c r="AA938" s="38">
        <v>0</v>
      </c>
      <c r="AB938" s="38">
        <v>0</v>
      </c>
      <c r="AC938" s="38">
        <v>0</v>
      </c>
      <c r="AD938" s="38">
        <v>0</v>
      </c>
      <c r="AE938" s="38">
        <v>0</v>
      </c>
      <c r="AF938" s="38">
        <v>0</v>
      </c>
      <c r="AG938" s="38">
        <v>0</v>
      </c>
      <c r="AH938" s="38">
        <v>0</v>
      </c>
      <c r="AI938" s="38">
        <v>0</v>
      </c>
      <c r="AJ938" s="38">
        <v>0</v>
      </c>
      <c r="AK938" s="38">
        <v>0</v>
      </c>
      <c r="AL938" s="38">
        <v>0</v>
      </c>
      <c r="AM938" s="38">
        <v>0</v>
      </c>
      <c r="AN938" s="38">
        <v>0</v>
      </c>
      <c r="AO938" s="38">
        <v>0</v>
      </c>
      <c r="AP938" s="38">
        <v>0</v>
      </c>
      <c r="AQ938" s="38">
        <v>0</v>
      </c>
      <c r="AR938" s="38">
        <v>0</v>
      </c>
      <c r="AS938" s="38">
        <v>0</v>
      </c>
      <c r="AT938" s="38">
        <v>0</v>
      </c>
      <c r="AU938" s="38">
        <v>0</v>
      </c>
      <c r="AV938" s="38">
        <v>0</v>
      </c>
      <c r="AW938" s="38">
        <v>0</v>
      </c>
      <c r="AX938" s="38">
        <v>0</v>
      </c>
      <c r="AY938" s="38">
        <v>0</v>
      </c>
      <c r="AZ938" s="38">
        <v>0</v>
      </c>
      <c r="BA938" s="38">
        <v>0</v>
      </c>
      <c r="BB938" s="38">
        <v>0</v>
      </c>
      <c r="BC938" s="38">
        <v>0</v>
      </c>
      <c r="BD938" s="38">
        <v>0</v>
      </c>
      <c r="BE938" s="38">
        <v>0</v>
      </c>
      <c r="BF938" s="38">
        <v>0</v>
      </c>
      <c r="BG938" s="38">
        <v>0</v>
      </c>
      <c r="BH938" s="38">
        <v>0</v>
      </c>
      <c r="BI938" s="38">
        <v>0</v>
      </c>
      <c r="BJ938" s="38">
        <v>0</v>
      </c>
      <c r="BK938" s="38">
        <v>0</v>
      </c>
      <c r="BL938" s="38">
        <v>0</v>
      </c>
      <c r="BM938" s="38">
        <v>0</v>
      </c>
      <c r="BN938" s="38">
        <v>0</v>
      </c>
      <c r="BO938" s="38">
        <v>0</v>
      </c>
      <c r="BP938" s="38">
        <v>0</v>
      </c>
      <c r="BQ938" s="38">
        <v>0</v>
      </c>
      <c r="BR938" s="38">
        <v>0</v>
      </c>
      <c r="BS938" s="38">
        <v>0</v>
      </c>
      <c r="BT938" s="38">
        <v>0</v>
      </c>
      <c r="BU938" s="38">
        <v>0</v>
      </c>
      <c r="BV938" s="38">
        <v>0</v>
      </c>
      <c r="BW938" s="38">
        <v>0</v>
      </c>
      <c r="BX938" s="38">
        <v>0</v>
      </c>
      <c r="BY938" s="38">
        <v>0</v>
      </c>
      <c r="BZ938" s="38">
        <v>0</v>
      </c>
      <c r="CA938" s="38">
        <v>0</v>
      </c>
      <c r="CB938" s="38">
        <v>0</v>
      </c>
      <c r="CC938" s="38">
        <v>0</v>
      </c>
      <c r="CD938" s="38">
        <v>0</v>
      </c>
      <c r="CE938" s="38">
        <v>0</v>
      </c>
      <c r="CF938" s="38">
        <v>0</v>
      </c>
      <c r="CG938" s="38">
        <v>0</v>
      </c>
      <c r="CH938" s="38">
        <v>0</v>
      </c>
      <c r="CI938" s="38">
        <v>0</v>
      </c>
      <c r="CJ938" s="38">
        <v>0</v>
      </c>
      <c r="CK938" s="38">
        <v>0</v>
      </c>
      <c r="CL938" s="38">
        <v>0</v>
      </c>
      <c r="CM938" s="38">
        <v>0</v>
      </c>
      <c r="CN938" s="38">
        <v>0</v>
      </c>
      <c r="CO938" s="38">
        <v>0</v>
      </c>
      <c r="CP938" s="38">
        <v>0</v>
      </c>
      <c r="CQ938" s="38">
        <v>0</v>
      </c>
      <c r="CR938" s="38">
        <v>0</v>
      </c>
      <c r="CS938" s="38">
        <v>0</v>
      </c>
      <c r="CT938" s="38">
        <v>0</v>
      </c>
      <c r="CU938" s="38">
        <v>0</v>
      </c>
      <c r="CV938" s="38">
        <v>0</v>
      </c>
      <c r="CW938" s="38">
        <v>0</v>
      </c>
      <c r="CX938" s="38">
        <v>0</v>
      </c>
      <c r="CY938" s="38">
        <v>0</v>
      </c>
      <c r="CZ938" s="38">
        <v>0</v>
      </c>
      <c r="DA938" s="38">
        <v>0</v>
      </c>
      <c r="DB938" s="38">
        <v>0</v>
      </c>
      <c r="DC938" s="38">
        <v>0</v>
      </c>
      <c r="DD938" s="38">
        <v>0</v>
      </c>
      <c r="DE938" s="38">
        <v>0</v>
      </c>
      <c r="DF938" s="38">
        <v>0</v>
      </c>
      <c r="DG938" s="38">
        <v>0</v>
      </c>
      <c r="DH938" s="38">
        <v>0</v>
      </c>
      <c r="DI938" s="38">
        <v>0</v>
      </c>
      <c r="DJ938" s="38">
        <v>0</v>
      </c>
      <c r="DK938" s="38">
        <v>0</v>
      </c>
      <c r="DL938" s="38">
        <v>0</v>
      </c>
      <c r="DM938" s="38">
        <v>0</v>
      </c>
      <c r="DN938" s="38">
        <v>0</v>
      </c>
      <c r="DO938" s="38">
        <v>0</v>
      </c>
      <c r="DP938" s="38">
        <v>0</v>
      </c>
      <c r="DQ938" s="38">
        <v>0</v>
      </c>
      <c r="DR938" s="38">
        <v>0</v>
      </c>
      <c r="DS938" s="38">
        <v>0</v>
      </c>
      <c r="DT938" s="38">
        <v>0</v>
      </c>
      <c r="DU938" s="38">
        <v>0</v>
      </c>
      <c r="DV938" s="38">
        <v>0</v>
      </c>
      <c r="DW938" s="38">
        <v>0</v>
      </c>
      <c r="DX938" s="38">
        <v>0</v>
      </c>
      <c r="DY938" s="38">
        <v>0</v>
      </c>
      <c r="DZ938" s="38">
        <v>0</v>
      </c>
      <c r="EA938" s="38">
        <v>0</v>
      </c>
      <c r="EB938" s="38">
        <v>0</v>
      </c>
      <c r="EC938" s="38">
        <v>0</v>
      </c>
      <c r="ED938" s="38">
        <v>0</v>
      </c>
      <c r="EE938" s="38">
        <v>0</v>
      </c>
      <c r="EF938" s="38">
        <v>0</v>
      </c>
      <c r="EG938" s="38">
        <v>0</v>
      </c>
      <c r="EH938" s="38">
        <v>0</v>
      </c>
      <c r="EI938" s="38">
        <v>0</v>
      </c>
      <c r="EJ938" s="38">
        <v>0</v>
      </c>
      <c r="EK938" s="38">
        <v>0</v>
      </c>
      <c r="EL938" s="38">
        <v>0</v>
      </c>
      <c r="EM938" s="38">
        <v>0</v>
      </c>
      <c r="EN938" s="38">
        <v>0</v>
      </c>
      <c r="EO938" s="38">
        <v>0</v>
      </c>
      <c r="EP938" s="38">
        <v>0</v>
      </c>
      <c r="EQ938" s="38">
        <v>0</v>
      </c>
      <c r="ER938" s="38">
        <v>0</v>
      </c>
      <c r="ES938" s="38">
        <v>0</v>
      </c>
      <c r="ET938" s="38">
        <v>0</v>
      </c>
      <c r="EU938" s="38">
        <v>0</v>
      </c>
      <c r="EV938" s="38">
        <v>0</v>
      </c>
      <c r="EW938" s="38">
        <v>0</v>
      </c>
      <c r="EX938" s="38">
        <v>0</v>
      </c>
      <c r="EY938" s="38">
        <v>0</v>
      </c>
      <c r="EZ938" s="38">
        <v>0</v>
      </c>
      <c r="FA938" s="38">
        <v>0</v>
      </c>
      <c r="FB938" s="38">
        <v>0</v>
      </c>
      <c r="FC938" s="38">
        <v>0</v>
      </c>
      <c r="FD938" s="38">
        <v>0</v>
      </c>
      <c r="FE938" s="38">
        <v>0</v>
      </c>
      <c r="FF938" s="38">
        <v>0</v>
      </c>
      <c r="FG938" s="38">
        <v>0</v>
      </c>
      <c r="FH938" s="38">
        <v>0</v>
      </c>
      <c r="FI938" s="38">
        <v>0</v>
      </c>
      <c r="FJ938" s="38">
        <v>0</v>
      </c>
      <c r="FK938" s="38">
        <v>0</v>
      </c>
      <c r="FL938" s="38">
        <v>0</v>
      </c>
      <c r="FM938" s="38">
        <v>0</v>
      </c>
      <c r="FN938" s="38">
        <v>0</v>
      </c>
      <c r="FO938" s="38">
        <v>0</v>
      </c>
      <c r="FP938" s="38">
        <v>0</v>
      </c>
      <c r="FQ938" s="38">
        <v>0</v>
      </c>
      <c r="FR938" s="38">
        <v>0</v>
      </c>
      <c r="FS938" s="38">
        <v>0</v>
      </c>
      <c r="FT938" s="38">
        <v>0</v>
      </c>
      <c r="FU938" s="38">
        <v>0</v>
      </c>
      <c r="FV938" s="38">
        <v>0</v>
      </c>
      <c r="FW938">
        <v>0</v>
      </c>
      <c r="FX938">
        <v>0</v>
      </c>
      <c r="FY938">
        <v>0</v>
      </c>
      <c r="FZ938">
        <v>0</v>
      </c>
      <c r="GA938">
        <v>0</v>
      </c>
      <c r="GB938">
        <v>0</v>
      </c>
    </row>
    <row r="939" spans="1:184" x14ac:dyDescent="0.3">
      <c r="A939" t="s">
        <v>280</v>
      </c>
      <c r="B939" t="s">
        <v>1</v>
      </c>
      <c r="C939" t="s">
        <v>1</v>
      </c>
      <c r="D939" t="s">
        <v>1</v>
      </c>
      <c r="E939" t="s">
        <v>1</v>
      </c>
      <c r="F939" t="s">
        <v>1</v>
      </c>
      <c r="G939" t="s">
        <v>1</v>
      </c>
      <c r="H939" s="40" t="s">
        <v>270</v>
      </c>
      <c r="I939" s="18" t="s">
        <v>1</v>
      </c>
      <c r="J939" s="38" t="s">
        <v>1</v>
      </c>
      <c r="K939" s="18">
        <v>44739</v>
      </c>
      <c r="L939" s="38">
        <v>12</v>
      </c>
      <c r="M939" s="38">
        <v>12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0</v>
      </c>
      <c r="AF939" s="38">
        <v>0</v>
      </c>
      <c r="AG939" s="38">
        <v>0</v>
      </c>
      <c r="AH939" s="38">
        <v>0</v>
      </c>
      <c r="AI939" s="38">
        <v>0</v>
      </c>
      <c r="AJ939" s="38">
        <v>0</v>
      </c>
      <c r="AK939" s="38">
        <v>0</v>
      </c>
      <c r="AL939" s="38">
        <v>0</v>
      </c>
      <c r="AM939" s="38">
        <v>0</v>
      </c>
      <c r="AN939" s="38">
        <v>0</v>
      </c>
      <c r="AO939" s="38">
        <v>0</v>
      </c>
      <c r="AP939" s="38">
        <v>0</v>
      </c>
      <c r="AQ939" s="38">
        <v>0</v>
      </c>
      <c r="AR939" s="38">
        <v>0</v>
      </c>
      <c r="AS939" s="38">
        <v>0</v>
      </c>
      <c r="AT939" s="38">
        <v>0</v>
      </c>
      <c r="AU939" s="38">
        <v>0</v>
      </c>
      <c r="AV939" s="38">
        <v>0</v>
      </c>
      <c r="AW939" s="38">
        <v>0</v>
      </c>
      <c r="AX939" s="38">
        <v>0</v>
      </c>
      <c r="AY939" s="38">
        <v>0</v>
      </c>
      <c r="AZ939" s="38">
        <v>0</v>
      </c>
      <c r="BA939" s="38">
        <v>0</v>
      </c>
      <c r="BB939" s="38">
        <v>0</v>
      </c>
      <c r="BC939" s="38">
        <v>0</v>
      </c>
      <c r="BD939" s="38">
        <v>0</v>
      </c>
      <c r="BE939" s="38">
        <v>0</v>
      </c>
      <c r="BF939" s="38">
        <v>0</v>
      </c>
      <c r="BG939" s="38">
        <v>0</v>
      </c>
      <c r="BH939" s="38">
        <v>0</v>
      </c>
      <c r="BI939" s="38">
        <v>0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0</v>
      </c>
      <c r="BP939" s="38">
        <v>0</v>
      </c>
      <c r="BQ939" s="38">
        <v>0</v>
      </c>
      <c r="BR939" s="38">
        <v>0</v>
      </c>
      <c r="BS939" s="38">
        <v>0</v>
      </c>
      <c r="BT939" s="38">
        <v>0</v>
      </c>
      <c r="BU939" s="38">
        <v>0</v>
      </c>
      <c r="BV939" s="38">
        <v>0</v>
      </c>
      <c r="BW939" s="38">
        <v>0</v>
      </c>
      <c r="BX939" s="38">
        <v>0</v>
      </c>
      <c r="BY939" s="38">
        <v>0</v>
      </c>
      <c r="BZ939" s="38">
        <v>0</v>
      </c>
      <c r="CA939" s="38">
        <v>0</v>
      </c>
      <c r="CB939" s="38">
        <v>0</v>
      </c>
      <c r="CC939" s="38">
        <v>0</v>
      </c>
      <c r="CD939" s="38">
        <v>0</v>
      </c>
      <c r="CE939" s="38">
        <v>0</v>
      </c>
      <c r="CF939" s="38">
        <v>0</v>
      </c>
      <c r="CG939" s="38">
        <v>0</v>
      </c>
      <c r="CH939" s="38">
        <v>0</v>
      </c>
      <c r="CI939" s="38">
        <v>0</v>
      </c>
      <c r="CJ939" s="38">
        <v>0</v>
      </c>
      <c r="CK939" s="38">
        <v>0</v>
      </c>
      <c r="CL939" s="38">
        <v>0</v>
      </c>
      <c r="CM939" s="38">
        <v>0</v>
      </c>
      <c r="CN939" s="38">
        <v>0</v>
      </c>
      <c r="CO939" s="38">
        <v>0</v>
      </c>
      <c r="CP939" s="38">
        <v>0</v>
      </c>
      <c r="CQ939" s="38">
        <v>0</v>
      </c>
      <c r="CR939" s="38">
        <v>0</v>
      </c>
      <c r="CS939" s="38">
        <v>0</v>
      </c>
      <c r="CT939" s="38">
        <v>0</v>
      </c>
      <c r="CU939" s="38">
        <v>0</v>
      </c>
      <c r="CV939" s="38">
        <v>0</v>
      </c>
      <c r="CW939" s="38">
        <v>0</v>
      </c>
      <c r="CX939" s="38">
        <v>0</v>
      </c>
      <c r="CY939" s="38">
        <v>0</v>
      </c>
      <c r="CZ939" s="38">
        <v>0</v>
      </c>
      <c r="DA939" s="38">
        <v>0</v>
      </c>
      <c r="DB939" s="38">
        <v>0</v>
      </c>
      <c r="DC939" s="38">
        <v>0</v>
      </c>
      <c r="DD939" s="38">
        <v>0</v>
      </c>
      <c r="DE939" s="38">
        <v>0</v>
      </c>
      <c r="DF939" s="38">
        <v>0</v>
      </c>
      <c r="DG939" s="38">
        <v>0</v>
      </c>
      <c r="DH939" s="38">
        <v>0</v>
      </c>
      <c r="DI939" s="38">
        <v>0</v>
      </c>
      <c r="DJ939" s="38">
        <v>0</v>
      </c>
      <c r="DK939" s="38">
        <v>0</v>
      </c>
      <c r="DL939" s="38">
        <v>0</v>
      </c>
      <c r="DM939" s="38">
        <v>0</v>
      </c>
      <c r="DN939" s="38">
        <v>0</v>
      </c>
      <c r="DO939" s="38">
        <v>0</v>
      </c>
      <c r="DP939" s="38">
        <v>0</v>
      </c>
      <c r="DQ939" s="38">
        <v>0</v>
      </c>
      <c r="DR939" s="38">
        <v>0</v>
      </c>
      <c r="DS939" s="38">
        <v>0</v>
      </c>
      <c r="DT939" s="38">
        <v>0</v>
      </c>
      <c r="DU939" s="38">
        <v>0</v>
      </c>
      <c r="DV939" s="38">
        <v>0</v>
      </c>
      <c r="DW939" s="38">
        <v>0</v>
      </c>
      <c r="DX939" s="38">
        <v>0</v>
      </c>
      <c r="DY939" s="38">
        <v>0</v>
      </c>
      <c r="DZ939" s="38">
        <v>0</v>
      </c>
      <c r="EA939" s="38">
        <v>0</v>
      </c>
      <c r="EB939" s="38">
        <v>0</v>
      </c>
      <c r="EC939" s="38">
        <v>0</v>
      </c>
      <c r="ED939" s="38">
        <v>0</v>
      </c>
      <c r="EE939" s="38">
        <v>0</v>
      </c>
      <c r="EF939" s="38">
        <v>0</v>
      </c>
      <c r="EG939" s="38">
        <v>0</v>
      </c>
      <c r="EH939" s="38">
        <v>0</v>
      </c>
      <c r="EI939" s="38">
        <v>0</v>
      </c>
      <c r="EJ939" s="38">
        <v>0</v>
      </c>
      <c r="EK939" s="38">
        <v>0</v>
      </c>
      <c r="EL939" s="38">
        <v>0</v>
      </c>
      <c r="EM939" s="38">
        <v>0</v>
      </c>
      <c r="EN939" s="38">
        <v>0</v>
      </c>
      <c r="EO939" s="38">
        <v>0</v>
      </c>
      <c r="EP939" s="38">
        <v>0</v>
      </c>
      <c r="EQ939" s="38">
        <v>0</v>
      </c>
      <c r="ER939" s="38">
        <v>0</v>
      </c>
      <c r="ES939" s="38">
        <v>0</v>
      </c>
      <c r="ET939" s="38">
        <v>0</v>
      </c>
      <c r="EU939" s="38">
        <v>0</v>
      </c>
      <c r="EV939" s="38">
        <v>0</v>
      </c>
      <c r="EW939" s="38">
        <v>0</v>
      </c>
      <c r="EX939" s="38">
        <v>0</v>
      </c>
      <c r="EY939" s="38">
        <v>0</v>
      </c>
      <c r="EZ939" s="38">
        <v>0</v>
      </c>
      <c r="FA939" s="38">
        <v>0</v>
      </c>
      <c r="FB939" s="38">
        <v>0</v>
      </c>
      <c r="FC939" s="38">
        <v>0</v>
      </c>
      <c r="FD939" s="38">
        <v>0</v>
      </c>
      <c r="FE939" s="38">
        <v>0</v>
      </c>
      <c r="FF939" s="38">
        <v>0</v>
      </c>
      <c r="FG939" s="38">
        <v>0</v>
      </c>
      <c r="FH939" s="38">
        <v>0</v>
      </c>
      <c r="FI939" s="38">
        <v>0</v>
      </c>
      <c r="FJ939" s="38">
        <v>0</v>
      </c>
      <c r="FK939" s="38">
        <v>0</v>
      </c>
      <c r="FL939" s="38">
        <v>0</v>
      </c>
      <c r="FM939" s="38">
        <v>0</v>
      </c>
      <c r="FN939" s="38">
        <v>0</v>
      </c>
      <c r="FO939" s="38">
        <v>0</v>
      </c>
      <c r="FP939" s="38">
        <v>0</v>
      </c>
      <c r="FQ939" s="38">
        <v>0</v>
      </c>
      <c r="FR939" s="38">
        <v>0</v>
      </c>
      <c r="FS939" s="38">
        <v>0</v>
      </c>
      <c r="FT939" s="38">
        <v>0</v>
      </c>
      <c r="FU939" s="38">
        <v>0</v>
      </c>
      <c r="FV939" s="38">
        <v>0</v>
      </c>
      <c r="FW939">
        <v>0</v>
      </c>
      <c r="FX939">
        <v>0</v>
      </c>
      <c r="FY939">
        <v>0</v>
      </c>
      <c r="FZ939">
        <v>0</v>
      </c>
      <c r="GA939">
        <v>0</v>
      </c>
      <c r="GB939">
        <v>0</v>
      </c>
    </row>
    <row r="940" spans="1:184" x14ac:dyDescent="0.3">
      <c r="A940" t="s">
        <v>280</v>
      </c>
      <c r="B940" t="s">
        <v>1</v>
      </c>
      <c r="C940" t="s">
        <v>1</v>
      </c>
      <c r="D940" t="s">
        <v>1</v>
      </c>
      <c r="E940" t="s">
        <v>1</v>
      </c>
      <c r="F940" t="s">
        <v>1</v>
      </c>
      <c r="G940" t="s">
        <v>1</v>
      </c>
      <c r="H940" s="40" t="s">
        <v>270</v>
      </c>
      <c r="I940" s="18" t="s">
        <v>1</v>
      </c>
      <c r="J940" s="38" t="s">
        <v>1</v>
      </c>
      <c r="K940" s="18">
        <v>44753</v>
      </c>
      <c r="L940" s="38">
        <v>13</v>
      </c>
      <c r="M940" s="38">
        <v>13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8">
        <v>0</v>
      </c>
      <c r="W940" s="38">
        <v>0</v>
      </c>
      <c r="X940" s="38">
        <v>0</v>
      </c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38">
        <v>0</v>
      </c>
      <c r="AE940" s="38">
        <v>0</v>
      </c>
      <c r="AF940" s="38">
        <v>0</v>
      </c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38">
        <v>0</v>
      </c>
      <c r="AN940" s="38">
        <v>0</v>
      </c>
      <c r="AO940" s="38">
        <v>0</v>
      </c>
      <c r="AP940" s="38">
        <v>0</v>
      </c>
      <c r="AQ940" s="38">
        <v>0</v>
      </c>
      <c r="AR940" s="38">
        <v>0</v>
      </c>
      <c r="AS940" s="38">
        <v>0</v>
      </c>
      <c r="AT940" s="38">
        <v>0</v>
      </c>
      <c r="AU940" s="38">
        <v>0</v>
      </c>
      <c r="AV940" s="38">
        <v>0</v>
      </c>
      <c r="AW940" s="38">
        <v>0</v>
      </c>
      <c r="AX940" s="38">
        <v>0</v>
      </c>
      <c r="AY940" s="38">
        <v>0</v>
      </c>
      <c r="AZ940" s="38">
        <v>0</v>
      </c>
      <c r="BA940" s="38">
        <v>0</v>
      </c>
      <c r="BB940" s="38">
        <v>0</v>
      </c>
      <c r="BC940" s="38">
        <v>0</v>
      </c>
      <c r="BD940" s="38">
        <v>0</v>
      </c>
      <c r="BE940" s="38">
        <v>0</v>
      </c>
      <c r="BF940" s="38">
        <v>0</v>
      </c>
      <c r="BG940" s="38">
        <v>0</v>
      </c>
      <c r="BH940" s="38">
        <v>0</v>
      </c>
      <c r="BI940" s="38">
        <v>0</v>
      </c>
      <c r="BJ940" s="38">
        <v>0</v>
      </c>
      <c r="BK940" s="38">
        <v>0</v>
      </c>
      <c r="BL940" s="38">
        <v>0</v>
      </c>
      <c r="BM940" s="38">
        <v>0</v>
      </c>
      <c r="BN940" s="38">
        <v>0</v>
      </c>
      <c r="BO940" s="38">
        <v>0</v>
      </c>
      <c r="BP940" s="38">
        <v>0</v>
      </c>
      <c r="BQ940" s="38">
        <v>0</v>
      </c>
      <c r="BR940" s="38">
        <v>0</v>
      </c>
      <c r="BS940" s="38">
        <v>0</v>
      </c>
      <c r="BT940" s="38">
        <v>0</v>
      </c>
      <c r="BU940" s="38">
        <v>0</v>
      </c>
      <c r="BV940" s="38">
        <v>0</v>
      </c>
      <c r="BW940" s="38">
        <v>0</v>
      </c>
      <c r="BX940" s="38">
        <v>0</v>
      </c>
      <c r="BY940" s="38">
        <v>0</v>
      </c>
      <c r="BZ940" s="38">
        <v>0</v>
      </c>
      <c r="CA940" s="38">
        <v>0</v>
      </c>
      <c r="CB940" s="38">
        <v>0</v>
      </c>
      <c r="CC940" s="38">
        <v>0</v>
      </c>
      <c r="CD940" s="38">
        <v>0</v>
      </c>
      <c r="CE940" s="38">
        <v>0</v>
      </c>
      <c r="CF940" s="38">
        <v>0</v>
      </c>
      <c r="CG940" s="38">
        <v>0</v>
      </c>
      <c r="CH940" s="38">
        <v>0</v>
      </c>
      <c r="CI940" s="38">
        <v>0</v>
      </c>
      <c r="CJ940" s="38">
        <v>0</v>
      </c>
      <c r="CK940" s="38">
        <v>0</v>
      </c>
      <c r="CL940" s="38">
        <v>0</v>
      </c>
      <c r="CM940" s="38">
        <v>0</v>
      </c>
      <c r="CN940" s="38">
        <v>0</v>
      </c>
      <c r="CO940" s="38">
        <v>0</v>
      </c>
      <c r="CP940" s="38">
        <v>0</v>
      </c>
      <c r="CQ940" s="38">
        <v>0</v>
      </c>
      <c r="CR940" s="38">
        <v>0</v>
      </c>
      <c r="CS940" s="38">
        <v>0</v>
      </c>
      <c r="CT940" s="38">
        <v>0</v>
      </c>
      <c r="CU940" s="38">
        <v>0</v>
      </c>
      <c r="CV940" s="38">
        <v>0</v>
      </c>
      <c r="CW940" s="38">
        <v>0</v>
      </c>
      <c r="CX940" s="38">
        <v>0</v>
      </c>
      <c r="CY940" s="38">
        <v>0</v>
      </c>
      <c r="CZ940" s="38">
        <v>0</v>
      </c>
      <c r="DA940" s="38">
        <v>0</v>
      </c>
      <c r="DB940" s="38">
        <v>0</v>
      </c>
      <c r="DC940" s="38">
        <v>0</v>
      </c>
      <c r="DD940" s="38">
        <v>0</v>
      </c>
      <c r="DE940" s="38">
        <v>0</v>
      </c>
      <c r="DF940" s="38">
        <v>0</v>
      </c>
      <c r="DG940" s="38">
        <v>0</v>
      </c>
      <c r="DH940" s="38">
        <v>0</v>
      </c>
      <c r="DI940" s="38">
        <v>0</v>
      </c>
      <c r="DJ940" s="38">
        <v>0</v>
      </c>
      <c r="DK940" s="38">
        <v>0</v>
      </c>
      <c r="DL940" s="38">
        <v>0</v>
      </c>
      <c r="DM940" s="38">
        <v>0</v>
      </c>
      <c r="DN940" s="38">
        <v>0</v>
      </c>
      <c r="DO940" s="38">
        <v>0</v>
      </c>
      <c r="DP940" s="38">
        <v>0</v>
      </c>
      <c r="DQ940" s="38">
        <v>0</v>
      </c>
      <c r="DR940" s="38">
        <v>0</v>
      </c>
      <c r="DS940" s="38">
        <v>0</v>
      </c>
      <c r="DT940" s="38">
        <v>0</v>
      </c>
      <c r="DU940" s="38">
        <v>0</v>
      </c>
      <c r="DV940" s="38">
        <v>0</v>
      </c>
      <c r="DW940" s="38">
        <v>0</v>
      </c>
      <c r="DX940" s="38">
        <v>0</v>
      </c>
      <c r="DY940" s="38">
        <v>0</v>
      </c>
      <c r="DZ940" s="38">
        <v>0</v>
      </c>
      <c r="EA940" s="38">
        <v>0</v>
      </c>
      <c r="EB940" s="38">
        <v>0</v>
      </c>
      <c r="EC940" s="38">
        <v>0</v>
      </c>
      <c r="ED940" s="38">
        <v>0</v>
      </c>
      <c r="EE940" s="38">
        <v>0</v>
      </c>
      <c r="EF940" s="38">
        <v>0</v>
      </c>
      <c r="EG940" s="38">
        <v>0</v>
      </c>
      <c r="EH940" s="38">
        <v>0</v>
      </c>
      <c r="EI940" s="38">
        <v>0</v>
      </c>
      <c r="EJ940" s="38">
        <v>0</v>
      </c>
      <c r="EK940" s="38">
        <v>0</v>
      </c>
      <c r="EL940" s="38">
        <v>0</v>
      </c>
      <c r="EM940" s="38">
        <v>0</v>
      </c>
      <c r="EN940" s="38">
        <v>0</v>
      </c>
      <c r="EO940" s="38">
        <v>0</v>
      </c>
      <c r="EP940" s="38">
        <v>0</v>
      </c>
      <c r="EQ940" s="38">
        <v>0</v>
      </c>
      <c r="ER940" s="38">
        <v>0</v>
      </c>
      <c r="ES940" s="38">
        <v>0</v>
      </c>
      <c r="ET940" s="38">
        <v>0</v>
      </c>
      <c r="EU940" s="38">
        <v>0</v>
      </c>
      <c r="EV940" s="38">
        <v>0</v>
      </c>
      <c r="EW940" s="38">
        <v>0</v>
      </c>
      <c r="EX940" s="38">
        <v>0</v>
      </c>
      <c r="EY940" s="38">
        <v>0</v>
      </c>
      <c r="EZ940" s="38">
        <v>0</v>
      </c>
      <c r="FA940" s="38">
        <v>0</v>
      </c>
      <c r="FB940" s="38">
        <v>0</v>
      </c>
      <c r="FC940" s="38">
        <v>0</v>
      </c>
      <c r="FD940" s="38">
        <v>0</v>
      </c>
      <c r="FE940" s="38">
        <v>0</v>
      </c>
      <c r="FF940" s="38">
        <v>0</v>
      </c>
      <c r="FG940" s="38">
        <v>0</v>
      </c>
      <c r="FH940" s="38">
        <v>0</v>
      </c>
      <c r="FI940" s="38">
        <v>0</v>
      </c>
      <c r="FJ940" s="38">
        <v>0</v>
      </c>
      <c r="FK940" s="38">
        <v>0</v>
      </c>
      <c r="FL940" s="38">
        <v>0</v>
      </c>
      <c r="FM940" s="38">
        <v>0</v>
      </c>
      <c r="FN940" s="38">
        <v>0</v>
      </c>
      <c r="FO940" s="38">
        <v>0</v>
      </c>
      <c r="FP940" s="38">
        <v>0</v>
      </c>
      <c r="FQ940" s="38">
        <v>0</v>
      </c>
      <c r="FR940" s="38">
        <v>0</v>
      </c>
      <c r="FS940" s="38">
        <v>0</v>
      </c>
      <c r="FT940" s="38">
        <v>0</v>
      </c>
      <c r="FU940" s="38">
        <v>0</v>
      </c>
      <c r="FV940" s="38">
        <v>0</v>
      </c>
      <c r="FW940">
        <v>0</v>
      </c>
      <c r="FX940">
        <v>0</v>
      </c>
      <c r="FY940">
        <v>0</v>
      </c>
      <c r="FZ940">
        <v>0</v>
      </c>
      <c r="GA940">
        <v>0</v>
      </c>
      <c r="GB940">
        <v>0</v>
      </c>
    </row>
    <row r="941" spans="1:184" x14ac:dyDescent="0.3">
      <c r="A941" t="s">
        <v>280</v>
      </c>
      <c r="B941" t="s">
        <v>1</v>
      </c>
      <c r="C941" t="s">
        <v>1</v>
      </c>
      <c r="D941" t="s">
        <v>1</v>
      </c>
      <c r="E941" t="s">
        <v>1</v>
      </c>
      <c r="F941" t="s">
        <v>1</v>
      </c>
      <c r="G941" t="s">
        <v>1</v>
      </c>
      <c r="H941" s="40" t="s">
        <v>270</v>
      </c>
      <c r="I941" s="18" t="s">
        <v>1</v>
      </c>
      <c r="J941" s="38" t="s">
        <v>1</v>
      </c>
      <c r="K941" s="18">
        <v>44760</v>
      </c>
      <c r="L941" s="38">
        <v>13</v>
      </c>
      <c r="M941" s="38">
        <v>13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0</v>
      </c>
      <c r="AF941" s="38">
        <v>0</v>
      </c>
      <c r="AG941" s="38">
        <v>0</v>
      </c>
      <c r="AH941" s="38">
        <v>0</v>
      </c>
      <c r="AI941" s="38">
        <v>0</v>
      </c>
      <c r="AJ941" s="38">
        <v>0</v>
      </c>
      <c r="AK941" s="38">
        <v>0</v>
      </c>
      <c r="AL941" s="38">
        <v>0</v>
      </c>
      <c r="AM941" s="38">
        <v>0</v>
      </c>
      <c r="AN941" s="38">
        <v>0</v>
      </c>
      <c r="AO941" s="38">
        <v>0</v>
      </c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0</v>
      </c>
      <c r="AV941" s="38">
        <v>0</v>
      </c>
      <c r="AW941" s="38">
        <v>0</v>
      </c>
      <c r="AX941" s="38">
        <v>0</v>
      </c>
      <c r="AY941" s="38">
        <v>0</v>
      </c>
      <c r="AZ941" s="38">
        <v>0</v>
      </c>
      <c r="BA941" s="38">
        <v>0</v>
      </c>
      <c r="BB941" s="38">
        <v>0</v>
      </c>
      <c r="BC941" s="38">
        <v>0</v>
      </c>
      <c r="BD941" s="38">
        <v>0</v>
      </c>
      <c r="BE941" s="38">
        <v>0</v>
      </c>
      <c r="BF941" s="38">
        <v>0</v>
      </c>
      <c r="BG941" s="38">
        <v>0</v>
      </c>
      <c r="BH941" s="38">
        <v>0</v>
      </c>
      <c r="BI941" s="38">
        <v>0</v>
      </c>
      <c r="BJ941" s="38">
        <v>0</v>
      </c>
      <c r="BK941" s="38">
        <v>0</v>
      </c>
      <c r="BL941" s="38">
        <v>0</v>
      </c>
      <c r="BM941" s="38">
        <v>0</v>
      </c>
      <c r="BN941" s="38">
        <v>0</v>
      </c>
      <c r="BO941" s="38">
        <v>0</v>
      </c>
      <c r="BP941" s="38">
        <v>0</v>
      </c>
      <c r="BQ941" s="38">
        <v>0</v>
      </c>
      <c r="BR941" s="38">
        <v>0</v>
      </c>
      <c r="BS941" s="38">
        <v>0</v>
      </c>
      <c r="BT941" s="38">
        <v>0</v>
      </c>
      <c r="BU941" s="38">
        <v>0</v>
      </c>
      <c r="BV941" s="38">
        <v>0</v>
      </c>
      <c r="BW941" s="38">
        <v>0</v>
      </c>
      <c r="BX941" s="38">
        <v>0</v>
      </c>
      <c r="BY941" s="38">
        <v>0</v>
      </c>
      <c r="BZ941" s="38">
        <v>0</v>
      </c>
      <c r="CA941" s="38">
        <v>0</v>
      </c>
      <c r="CB941" s="38">
        <v>0</v>
      </c>
      <c r="CC941" s="38">
        <v>0</v>
      </c>
      <c r="CD941" s="38">
        <v>0</v>
      </c>
      <c r="CE941" s="38">
        <v>0</v>
      </c>
      <c r="CF941" s="38">
        <v>0</v>
      </c>
      <c r="CG941" s="38">
        <v>0</v>
      </c>
      <c r="CH941" s="38">
        <v>0</v>
      </c>
      <c r="CI941" s="38">
        <v>0</v>
      </c>
      <c r="CJ941" s="38">
        <v>0</v>
      </c>
      <c r="CK941" s="38">
        <v>0</v>
      </c>
      <c r="CL941" s="38">
        <v>0</v>
      </c>
      <c r="CM941" s="38">
        <v>0</v>
      </c>
      <c r="CN941" s="38">
        <v>0</v>
      </c>
      <c r="CO941" s="38">
        <v>0</v>
      </c>
      <c r="CP941" s="38">
        <v>0</v>
      </c>
      <c r="CQ941" s="38">
        <v>0</v>
      </c>
      <c r="CR941" s="38">
        <v>0</v>
      </c>
      <c r="CS941" s="38">
        <v>0</v>
      </c>
      <c r="CT941" s="38">
        <v>0</v>
      </c>
      <c r="CU941" s="38">
        <v>0</v>
      </c>
      <c r="CV941" s="38">
        <v>0</v>
      </c>
      <c r="CW941" s="38">
        <v>0</v>
      </c>
      <c r="CX941" s="38">
        <v>0</v>
      </c>
      <c r="CY941" s="38">
        <v>0</v>
      </c>
      <c r="CZ941" s="38">
        <v>0</v>
      </c>
      <c r="DA941" s="38">
        <v>0</v>
      </c>
      <c r="DB941" s="38">
        <v>0</v>
      </c>
      <c r="DC941" s="38">
        <v>0</v>
      </c>
      <c r="DD941" s="38">
        <v>0</v>
      </c>
      <c r="DE941" s="38">
        <v>0</v>
      </c>
      <c r="DF941" s="38">
        <v>0</v>
      </c>
      <c r="DG941" s="38">
        <v>0</v>
      </c>
      <c r="DH941" s="38">
        <v>0</v>
      </c>
      <c r="DI941" s="38">
        <v>0</v>
      </c>
      <c r="DJ941" s="38">
        <v>0</v>
      </c>
      <c r="DK941" s="38">
        <v>0</v>
      </c>
      <c r="DL941" s="38">
        <v>0</v>
      </c>
      <c r="DM941" s="38">
        <v>0</v>
      </c>
      <c r="DN941" s="38">
        <v>0</v>
      </c>
      <c r="DO941" s="38">
        <v>0</v>
      </c>
      <c r="DP941" s="38">
        <v>0</v>
      </c>
      <c r="DQ941" s="38">
        <v>0</v>
      </c>
      <c r="DR941" s="38">
        <v>0</v>
      </c>
      <c r="DS941" s="38">
        <v>0</v>
      </c>
      <c r="DT941" s="38">
        <v>0</v>
      </c>
      <c r="DU941" s="38">
        <v>0</v>
      </c>
      <c r="DV941" s="38">
        <v>0</v>
      </c>
      <c r="DW941" s="38">
        <v>0</v>
      </c>
      <c r="DX941" s="38">
        <v>0</v>
      </c>
      <c r="DY941" s="38">
        <v>0</v>
      </c>
      <c r="DZ941" s="38">
        <v>0</v>
      </c>
      <c r="EA941" s="38">
        <v>0</v>
      </c>
      <c r="EB941" s="38">
        <v>0</v>
      </c>
      <c r="EC941" s="38">
        <v>0</v>
      </c>
      <c r="ED941" s="38">
        <v>0</v>
      </c>
      <c r="EE941" s="38">
        <v>0</v>
      </c>
      <c r="EF941" s="38">
        <v>0</v>
      </c>
      <c r="EG941" s="38">
        <v>0</v>
      </c>
      <c r="EH941" s="38">
        <v>0</v>
      </c>
      <c r="EI941" s="38">
        <v>0</v>
      </c>
      <c r="EJ941" s="38">
        <v>0</v>
      </c>
      <c r="EK941" s="38">
        <v>0</v>
      </c>
      <c r="EL941" s="38">
        <v>0</v>
      </c>
      <c r="EM941" s="38">
        <v>0</v>
      </c>
      <c r="EN941" s="38">
        <v>0</v>
      </c>
      <c r="EO941" s="38">
        <v>0</v>
      </c>
      <c r="EP941" s="38">
        <v>0</v>
      </c>
      <c r="EQ941" s="38">
        <v>0</v>
      </c>
      <c r="ER941" s="38">
        <v>0</v>
      </c>
      <c r="ES941" s="38">
        <v>0</v>
      </c>
      <c r="ET941" s="38">
        <v>0</v>
      </c>
      <c r="EU941" s="38">
        <v>0</v>
      </c>
      <c r="EV941" s="38">
        <v>0</v>
      </c>
      <c r="EW941" s="38">
        <v>0</v>
      </c>
      <c r="EX941" s="38">
        <v>0</v>
      </c>
      <c r="EY941" s="38">
        <v>0</v>
      </c>
      <c r="EZ941" s="38">
        <v>0</v>
      </c>
      <c r="FA941" s="38">
        <v>0</v>
      </c>
      <c r="FB941" s="38">
        <v>0</v>
      </c>
      <c r="FC941" s="38">
        <v>0</v>
      </c>
      <c r="FD941" s="38">
        <v>0</v>
      </c>
      <c r="FE941" s="38">
        <v>0</v>
      </c>
      <c r="FF941" s="38">
        <v>0</v>
      </c>
      <c r="FG941" s="38">
        <v>0</v>
      </c>
      <c r="FH941" s="38">
        <v>0</v>
      </c>
      <c r="FI941" s="38">
        <v>0</v>
      </c>
      <c r="FJ941" s="38">
        <v>0</v>
      </c>
      <c r="FK941" s="38">
        <v>0</v>
      </c>
      <c r="FL941" s="38">
        <v>0</v>
      </c>
      <c r="FM941" s="38">
        <v>0</v>
      </c>
      <c r="FN941" s="38">
        <v>0</v>
      </c>
      <c r="FO941" s="38">
        <v>0</v>
      </c>
      <c r="FP941" s="38">
        <v>0</v>
      </c>
      <c r="FQ941" s="38">
        <v>0</v>
      </c>
      <c r="FR941" s="38">
        <v>0</v>
      </c>
      <c r="FS941" s="38">
        <v>0</v>
      </c>
      <c r="FT941" s="38">
        <v>0</v>
      </c>
      <c r="FU941" s="38">
        <v>0</v>
      </c>
      <c r="FV941" s="38">
        <v>0</v>
      </c>
      <c r="FW941">
        <v>0</v>
      </c>
      <c r="FX941">
        <v>0</v>
      </c>
      <c r="FY941">
        <v>0</v>
      </c>
      <c r="FZ941">
        <v>0</v>
      </c>
      <c r="GA941">
        <v>0</v>
      </c>
      <c r="GB941">
        <v>0</v>
      </c>
    </row>
    <row r="942" spans="1:184" x14ac:dyDescent="0.3">
      <c r="A942" t="s">
        <v>280</v>
      </c>
      <c r="B942" t="s">
        <v>1</v>
      </c>
      <c r="C942" t="s">
        <v>1</v>
      </c>
      <c r="D942" t="s">
        <v>1</v>
      </c>
      <c r="E942" t="s">
        <v>1</v>
      </c>
      <c r="F942" t="s">
        <v>1</v>
      </c>
      <c r="G942" t="s">
        <v>1</v>
      </c>
      <c r="H942" s="40" t="s">
        <v>270</v>
      </c>
      <c r="I942" s="18" t="s">
        <v>1</v>
      </c>
      <c r="J942" s="38" t="s">
        <v>1</v>
      </c>
      <c r="K942" s="18">
        <v>44763</v>
      </c>
      <c r="L942" s="38">
        <v>13</v>
      </c>
      <c r="M942" s="38">
        <v>13</v>
      </c>
      <c r="N942" s="38">
        <v>0</v>
      </c>
      <c r="O942" s="38">
        <v>0</v>
      </c>
      <c r="P942" s="38">
        <v>0</v>
      </c>
      <c r="Q942" s="38">
        <v>0</v>
      </c>
      <c r="R942" s="38">
        <v>0</v>
      </c>
      <c r="S942" s="38">
        <v>0</v>
      </c>
      <c r="T942" s="38">
        <v>0</v>
      </c>
      <c r="U942" s="38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0</v>
      </c>
      <c r="AD942" s="38">
        <v>0</v>
      </c>
      <c r="AE942" s="38">
        <v>0</v>
      </c>
      <c r="AF942" s="38">
        <v>0</v>
      </c>
      <c r="AG942" s="38">
        <v>0</v>
      </c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38">
        <v>0</v>
      </c>
      <c r="AN942" s="38">
        <v>0</v>
      </c>
      <c r="AO942" s="38">
        <v>0</v>
      </c>
      <c r="AP942" s="38">
        <v>0</v>
      </c>
      <c r="AQ942" s="38">
        <v>0</v>
      </c>
      <c r="AR942" s="38">
        <v>0</v>
      </c>
      <c r="AS942" s="38">
        <v>0</v>
      </c>
      <c r="AT942" s="38">
        <v>0</v>
      </c>
      <c r="AU942" s="38">
        <v>0</v>
      </c>
      <c r="AV942" s="38">
        <v>0</v>
      </c>
      <c r="AW942" s="38">
        <v>0</v>
      </c>
      <c r="AX942" s="38">
        <v>0</v>
      </c>
      <c r="AY942" s="38">
        <v>0</v>
      </c>
      <c r="AZ942" s="38">
        <v>0</v>
      </c>
      <c r="BA942" s="38">
        <v>0</v>
      </c>
      <c r="BB942" s="38">
        <v>0</v>
      </c>
      <c r="BC942" s="38">
        <v>0</v>
      </c>
      <c r="BD942" s="38">
        <v>0</v>
      </c>
      <c r="BE942" s="38">
        <v>0</v>
      </c>
      <c r="BF942" s="38">
        <v>0</v>
      </c>
      <c r="BG942" s="38">
        <v>0</v>
      </c>
      <c r="BH942" s="38">
        <v>0</v>
      </c>
      <c r="BI942" s="38">
        <v>0</v>
      </c>
      <c r="BJ942" s="38">
        <v>0</v>
      </c>
      <c r="BK942" s="38">
        <v>0</v>
      </c>
      <c r="BL942" s="38">
        <v>0</v>
      </c>
      <c r="BM942" s="38">
        <v>0</v>
      </c>
      <c r="BN942" s="38">
        <v>0</v>
      </c>
      <c r="BO942" s="38">
        <v>0</v>
      </c>
      <c r="BP942" s="38">
        <v>0</v>
      </c>
      <c r="BQ942" s="38">
        <v>0</v>
      </c>
      <c r="BR942" s="38">
        <v>0</v>
      </c>
      <c r="BS942" s="38">
        <v>0</v>
      </c>
      <c r="BT942" s="38">
        <v>0</v>
      </c>
      <c r="BU942" s="38">
        <v>0</v>
      </c>
      <c r="BV942" s="38">
        <v>0</v>
      </c>
      <c r="BW942" s="38">
        <v>0</v>
      </c>
      <c r="BX942" s="38">
        <v>0</v>
      </c>
      <c r="BY942" s="38">
        <v>0</v>
      </c>
      <c r="BZ942" s="38">
        <v>0</v>
      </c>
      <c r="CA942" s="38">
        <v>0</v>
      </c>
      <c r="CB942" s="38">
        <v>0</v>
      </c>
      <c r="CC942" s="38">
        <v>0</v>
      </c>
      <c r="CD942" s="38">
        <v>0</v>
      </c>
      <c r="CE942" s="38">
        <v>0</v>
      </c>
      <c r="CF942" s="38">
        <v>0</v>
      </c>
      <c r="CG942" s="38">
        <v>0</v>
      </c>
      <c r="CH942" s="38">
        <v>0</v>
      </c>
      <c r="CI942" s="38">
        <v>0</v>
      </c>
      <c r="CJ942" s="38">
        <v>0</v>
      </c>
      <c r="CK942" s="38">
        <v>0</v>
      </c>
      <c r="CL942" s="38">
        <v>0</v>
      </c>
      <c r="CM942" s="38">
        <v>0</v>
      </c>
      <c r="CN942" s="38">
        <v>0</v>
      </c>
      <c r="CO942" s="38">
        <v>0</v>
      </c>
      <c r="CP942" s="38">
        <v>0</v>
      </c>
      <c r="CQ942" s="38">
        <v>0</v>
      </c>
      <c r="CR942" s="38">
        <v>0</v>
      </c>
      <c r="CS942" s="38">
        <v>0</v>
      </c>
      <c r="CT942" s="38">
        <v>0</v>
      </c>
      <c r="CU942" s="38">
        <v>0</v>
      </c>
      <c r="CV942" s="38">
        <v>0</v>
      </c>
      <c r="CW942" s="38">
        <v>0</v>
      </c>
      <c r="CX942" s="38">
        <v>0</v>
      </c>
      <c r="CY942" s="38">
        <v>0</v>
      </c>
      <c r="CZ942" s="38">
        <v>0</v>
      </c>
      <c r="DA942" s="38">
        <v>0</v>
      </c>
      <c r="DB942" s="38">
        <v>0</v>
      </c>
      <c r="DC942" s="38">
        <v>0</v>
      </c>
      <c r="DD942" s="38">
        <v>0</v>
      </c>
      <c r="DE942" s="38">
        <v>0</v>
      </c>
      <c r="DF942" s="38">
        <v>0</v>
      </c>
      <c r="DG942" s="38">
        <v>0</v>
      </c>
      <c r="DH942" s="38">
        <v>0</v>
      </c>
      <c r="DI942" s="38">
        <v>0</v>
      </c>
      <c r="DJ942" s="38">
        <v>0</v>
      </c>
      <c r="DK942" s="38">
        <v>0</v>
      </c>
      <c r="DL942" s="38">
        <v>0</v>
      </c>
      <c r="DM942" s="38">
        <v>0</v>
      </c>
      <c r="DN942" s="38">
        <v>0</v>
      </c>
      <c r="DO942" s="38">
        <v>0</v>
      </c>
      <c r="DP942" s="38">
        <v>0</v>
      </c>
      <c r="DQ942" s="38">
        <v>0</v>
      </c>
      <c r="DR942" s="38">
        <v>0</v>
      </c>
      <c r="DS942" s="38">
        <v>0</v>
      </c>
      <c r="DT942" s="38">
        <v>0</v>
      </c>
      <c r="DU942" s="38">
        <v>0</v>
      </c>
      <c r="DV942" s="38">
        <v>0</v>
      </c>
      <c r="DW942" s="38">
        <v>0</v>
      </c>
      <c r="DX942" s="38">
        <v>0</v>
      </c>
      <c r="DY942" s="38">
        <v>0</v>
      </c>
      <c r="DZ942" s="38">
        <v>0</v>
      </c>
      <c r="EA942" s="38">
        <v>0</v>
      </c>
      <c r="EB942" s="38">
        <v>0</v>
      </c>
      <c r="EC942" s="38">
        <v>0</v>
      </c>
      <c r="ED942" s="38">
        <v>0</v>
      </c>
      <c r="EE942" s="38">
        <v>0</v>
      </c>
      <c r="EF942" s="38">
        <v>0</v>
      </c>
      <c r="EG942" s="38">
        <v>0</v>
      </c>
      <c r="EH942" s="38">
        <v>0</v>
      </c>
      <c r="EI942" s="38">
        <v>0</v>
      </c>
      <c r="EJ942" s="38">
        <v>0</v>
      </c>
      <c r="EK942" s="38">
        <v>0</v>
      </c>
      <c r="EL942" s="38">
        <v>0</v>
      </c>
      <c r="EM942" s="38">
        <v>0</v>
      </c>
      <c r="EN942" s="38">
        <v>0</v>
      </c>
      <c r="EO942" s="38">
        <v>0</v>
      </c>
      <c r="EP942" s="38">
        <v>0</v>
      </c>
      <c r="EQ942" s="38">
        <v>0</v>
      </c>
      <c r="ER942" s="38">
        <v>0</v>
      </c>
      <c r="ES942" s="38">
        <v>0</v>
      </c>
      <c r="ET942" s="38">
        <v>0</v>
      </c>
      <c r="EU942" s="38">
        <v>0</v>
      </c>
      <c r="EV942" s="38">
        <v>0</v>
      </c>
      <c r="EW942" s="38">
        <v>0</v>
      </c>
      <c r="EX942" s="38">
        <v>0</v>
      </c>
      <c r="EY942" s="38">
        <v>0</v>
      </c>
      <c r="EZ942" s="38">
        <v>0</v>
      </c>
      <c r="FA942" s="38">
        <v>0</v>
      </c>
      <c r="FB942" s="38">
        <v>0</v>
      </c>
      <c r="FC942" s="38">
        <v>0</v>
      </c>
      <c r="FD942" s="38">
        <v>0</v>
      </c>
      <c r="FE942" s="38">
        <v>0</v>
      </c>
      <c r="FF942" s="38">
        <v>0</v>
      </c>
      <c r="FG942" s="38">
        <v>0</v>
      </c>
      <c r="FH942" s="38">
        <v>0</v>
      </c>
      <c r="FI942" s="38">
        <v>0</v>
      </c>
      <c r="FJ942" s="38">
        <v>0</v>
      </c>
      <c r="FK942" s="38">
        <v>0</v>
      </c>
      <c r="FL942" s="38">
        <v>0</v>
      </c>
      <c r="FM942" s="38">
        <v>0</v>
      </c>
      <c r="FN942" s="38">
        <v>0</v>
      </c>
      <c r="FO942" s="38">
        <v>0</v>
      </c>
      <c r="FP942" s="38">
        <v>0</v>
      </c>
      <c r="FQ942" s="38">
        <v>0</v>
      </c>
      <c r="FR942" s="38">
        <v>0</v>
      </c>
      <c r="FS942" s="38">
        <v>0</v>
      </c>
      <c r="FT942" s="38">
        <v>0</v>
      </c>
      <c r="FU942" s="38">
        <v>0</v>
      </c>
      <c r="FV942" s="38">
        <v>0</v>
      </c>
      <c r="FW942">
        <v>0</v>
      </c>
      <c r="FX942">
        <v>0</v>
      </c>
      <c r="FY942">
        <v>0</v>
      </c>
      <c r="FZ942">
        <v>0</v>
      </c>
      <c r="GA942">
        <v>0</v>
      </c>
      <c r="GB942">
        <v>0</v>
      </c>
    </row>
    <row r="943" spans="1:184" x14ac:dyDescent="0.3">
      <c r="A943" t="s">
        <v>280</v>
      </c>
      <c r="B943" t="s">
        <v>1</v>
      </c>
      <c r="C943" t="s">
        <v>1</v>
      </c>
      <c r="D943" t="s">
        <v>1</v>
      </c>
      <c r="E943" t="s">
        <v>1</v>
      </c>
      <c r="F943" t="s">
        <v>1</v>
      </c>
      <c r="G943" t="s">
        <v>1</v>
      </c>
      <c r="H943" s="40" t="s">
        <v>270</v>
      </c>
      <c r="I943" s="18" t="s">
        <v>1</v>
      </c>
      <c r="J943" s="38" t="s">
        <v>1</v>
      </c>
      <c r="K943" s="18">
        <v>44789</v>
      </c>
      <c r="L943" s="38">
        <v>13</v>
      </c>
      <c r="M943" s="38">
        <v>13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38">
        <v>0</v>
      </c>
      <c r="W943" s="38">
        <v>0</v>
      </c>
      <c r="X943" s="38">
        <v>0</v>
      </c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38">
        <v>0</v>
      </c>
      <c r="AE943" s="38">
        <v>0</v>
      </c>
      <c r="AF943" s="38">
        <v>0</v>
      </c>
      <c r="AG943" s="38">
        <v>0</v>
      </c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38">
        <v>0</v>
      </c>
      <c r="AN943" s="38">
        <v>0</v>
      </c>
      <c r="AO943" s="38">
        <v>0</v>
      </c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38">
        <v>0</v>
      </c>
      <c r="AW943" s="38">
        <v>0</v>
      </c>
      <c r="AX943" s="38">
        <v>0</v>
      </c>
      <c r="AY943" s="38">
        <v>0</v>
      </c>
      <c r="AZ943" s="38">
        <v>0</v>
      </c>
      <c r="BA943" s="38">
        <v>0</v>
      </c>
      <c r="BB943" s="38">
        <v>0</v>
      </c>
      <c r="BC943" s="38">
        <v>0</v>
      </c>
      <c r="BD943" s="38">
        <v>0</v>
      </c>
      <c r="BE943" s="38">
        <v>0</v>
      </c>
      <c r="BF943" s="38">
        <v>0</v>
      </c>
      <c r="BG943" s="38">
        <v>0</v>
      </c>
      <c r="BH943" s="38">
        <v>0</v>
      </c>
      <c r="BI943" s="38">
        <v>0</v>
      </c>
      <c r="BJ943" s="38">
        <v>0</v>
      </c>
      <c r="BK943" s="38">
        <v>0</v>
      </c>
      <c r="BL943" s="38">
        <v>0</v>
      </c>
      <c r="BM943" s="38">
        <v>0</v>
      </c>
      <c r="BN943" s="38">
        <v>0</v>
      </c>
      <c r="BO943" s="38">
        <v>0</v>
      </c>
      <c r="BP943" s="38">
        <v>0</v>
      </c>
      <c r="BQ943" s="38">
        <v>0</v>
      </c>
      <c r="BR943" s="38">
        <v>0</v>
      </c>
      <c r="BS943" s="38">
        <v>0</v>
      </c>
      <c r="BT943" s="38">
        <v>0</v>
      </c>
      <c r="BU943" s="38">
        <v>0</v>
      </c>
      <c r="BV943" s="38">
        <v>0</v>
      </c>
      <c r="BW943" s="38">
        <v>0</v>
      </c>
      <c r="BX943" s="38">
        <v>0</v>
      </c>
      <c r="BY943" s="38">
        <v>0</v>
      </c>
      <c r="BZ943" s="38">
        <v>0</v>
      </c>
      <c r="CA943" s="38">
        <v>0</v>
      </c>
      <c r="CB943" s="38">
        <v>0</v>
      </c>
      <c r="CC943" s="38">
        <v>0</v>
      </c>
      <c r="CD943" s="38">
        <v>0</v>
      </c>
      <c r="CE943" s="38">
        <v>0</v>
      </c>
      <c r="CF943" s="38">
        <v>0</v>
      </c>
      <c r="CG943" s="38">
        <v>0</v>
      </c>
      <c r="CH943" s="38">
        <v>0</v>
      </c>
      <c r="CI943" s="38">
        <v>0</v>
      </c>
      <c r="CJ943" s="38">
        <v>0</v>
      </c>
      <c r="CK943" s="38">
        <v>0</v>
      </c>
      <c r="CL943" s="38">
        <v>0</v>
      </c>
      <c r="CM943" s="38">
        <v>0</v>
      </c>
      <c r="CN943" s="38">
        <v>0</v>
      </c>
      <c r="CO943" s="38">
        <v>0</v>
      </c>
      <c r="CP943" s="38">
        <v>0</v>
      </c>
      <c r="CQ943" s="38">
        <v>0</v>
      </c>
      <c r="CR943" s="38">
        <v>0</v>
      </c>
      <c r="CS943" s="38">
        <v>0</v>
      </c>
      <c r="CT943" s="38">
        <v>0</v>
      </c>
      <c r="CU943" s="38">
        <v>0</v>
      </c>
      <c r="CV943" s="38">
        <v>0</v>
      </c>
      <c r="CW943" s="38">
        <v>0</v>
      </c>
      <c r="CX943" s="38">
        <v>0</v>
      </c>
      <c r="CY943" s="38">
        <v>0</v>
      </c>
      <c r="CZ943" s="38">
        <v>0</v>
      </c>
      <c r="DA943" s="38">
        <v>0</v>
      </c>
      <c r="DB943" s="38">
        <v>0</v>
      </c>
      <c r="DC943" s="38">
        <v>0</v>
      </c>
      <c r="DD943" s="38">
        <v>0</v>
      </c>
      <c r="DE943" s="38">
        <v>0</v>
      </c>
      <c r="DF943" s="38">
        <v>0</v>
      </c>
      <c r="DG943" s="38">
        <v>0</v>
      </c>
      <c r="DH943" s="38">
        <v>0</v>
      </c>
      <c r="DI943" s="38">
        <v>0</v>
      </c>
      <c r="DJ943" s="38">
        <v>0</v>
      </c>
      <c r="DK943" s="38">
        <v>0</v>
      </c>
      <c r="DL943" s="38">
        <v>0</v>
      </c>
      <c r="DM943" s="38">
        <v>0</v>
      </c>
      <c r="DN943" s="38">
        <v>0</v>
      </c>
      <c r="DO943" s="38">
        <v>0</v>
      </c>
      <c r="DP943" s="38">
        <v>0</v>
      </c>
      <c r="DQ943" s="38">
        <v>0</v>
      </c>
      <c r="DR943" s="38">
        <v>0</v>
      </c>
      <c r="DS943" s="38">
        <v>0</v>
      </c>
      <c r="DT943" s="38">
        <v>0</v>
      </c>
      <c r="DU943" s="38">
        <v>0</v>
      </c>
      <c r="DV943" s="38">
        <v>0</v>
      </c>
      <c r="DW943" s="38">
        <v>0</v>
      </c>
      <c r="DX943" s="38">
        <v>0</v>
      </c>
      <c r="DY943" s="38">
        <v>0</v>
      </c>
      <c r="DZ943" s="38">
        <v>0</v>
      </c>
      <c r="EA943" s="38">
        <v>0</v>
      </c>
      <c r="EB943" s="38">
        <v>0</v>
      </c>
      <c r="EC943" s="38">
        <v>0</v>
      </c>
      <c r="ED943" s="38">
        <v>0</v>
      </c>
      <c r="EE943" s="38">
        <v>0</v>
      </c>
      <c r="EF943" s="38">
        <v>0</v>
      </c>
      <c r="EG943" s="38">
        <v>0</v>
      </c>
      <c r="EH943" s="38">
        <v>0</v>
      </c>
      <c r="EI943" s="38">
        <v>0</v>
      </c>
      <c r="EJ943" s="38">
        <v>0</v>
      </c>
      <c r="EK943" s="38">
        <v>0</v>
      </c>
      <c r="EL943" s="38">
        <v>0</v>
      </c>
      <c r="EM943" s="38">
        <v>0</v>
      </c>
      <c r="EN943" s="38">
        <v>0</v>
      </c>
      <c r="EO943" s="38">
        <v>0</v>
      </c>
      <c r="EP943" s="38">
        <v>0</v>
      </c>
      <c r="EQ943" s="38">
        <v>0</v>
      </c>
      <c r="ER943" s="38">
        <v>0</v>
      </c>
      <c r="ES943" s="38">
        <v>0</v>
      </c>
      <c r="ET943" s="38">
        <v>0</v>
      </c>
      <c r="EU943" s="38">
        <v>0</v>
      </c>
      <c r="EV943" s="38">
        <v>0</v>
      </c>
      <c r="EW943" s="38">
        <v>0</v>
      </c>
      <c r="EX943" s="38">
        <v>0</v>
      </c>
      <c r="EY943" s="38">
        <v>0</v>
      </c>
      <c r="EZ943" s="38">
        <v>0</v>
      </c>
      <c r="FA943" s="38">
        <v>0</v>
      </c>
      <c r="FB943" s="38">
        <v>0</v>
      </c>
      <c r="FC943" s="38">
        <v>0</v>
      </c>
      <c r="FD943" s="38">
        <v>0</v>
      </c>
      <c r="FE943" s="38">
        <v>0</v>
      </c>
      <c r="FF943" s="38">
        <v>0</v>
      </c>
      <c r="FG943" s="38">
        <v>0</v>
      </c>
      <c r="FH943" s="38">
        <v>0</v>
      </c>
      <c r="FI943" s="38">
        <v>0</v>
      </c>
      <c r="FJ943" s="38">
        <v>0</v>
      </c>
      <c r="FK943" s="38">
        <v>0</v>
      </c>
      <c r="FL943" s="38">
        <v>0</v>
      </c>
      <c r="FM943" s="38">
        <v>0</v>
      </c>
      <c r="FN943" s="38">
        <v>0</v>
      </c>
      <c r="FO943" s="38">
        <v>0</v>
      </c>
      <c r="FP943" s="38">
        <v>0</v>
      </c>
      <c r="FQ943" s="38">
        <v>0</v>
      </c>
      <c r="FR943" s="38">
        <v>0</v>
      </c>
      <c r="FS943" s="38">
        <v>0</v>
      </c>
      <c r="FT943" s="38">
        <v>0</v>
      </c>
      <c r="FU943" s="38">
        <v>0</v>
      </c>
      <c r="FV943" s="38">
        <v>0</v>
      </c>
      <c r="FW943">
        <v>0</v>
      </c>
      <c r="FX943">
        <v>0</v>
      </c>
      <c r="FY943">
        <v>0</v>
      </c>
      <c r="FZ943">
        <v>0</v>
      </c>
      <c r="GA943">
        <v>0</v>
      </c>
      <c r="GB943">
        <v>0</v>
      </c>
    </row>
    <row r="944" spans="1:184" x14ac:dyDescent="0.3">
      <c r="A944" t="s">
        <v>280</v>
      </c>
      <c r="B944" t="s">
        <v>1</v>
      </c>
      <c r="C944" t="s">
        <v>1</v>
      </c>
      <c r="D944" t="s">
        <v>1</v>
      </c>
      <c r="E944" t="s">
        <v>1</v>
      </c>
      <c r="F944" t="s">
        <v>1</v>
      </c>
      <c r="G944" t="s">
        <v>1</v>
      </c>
      <c r="H944" s="40" t="s">
        <v>270</v>
      </c>
      <c r="I944" s="18" t="s">
        <v>1</v>
      </c>
      <c r="J944" s="38" t="s">
        <v>1</v>
      </c>
      <c r="K944" s="18">
        <v>44790</v>
      </c>
      <c r="L944" s="38">
        <v>13</v>
      </c>
      <c r="M944" s="38">
        <v>13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38">
        <v>0</v>
      </c>
      <c r="V944" s="38">
        <v>0</v>
      </c>
      <c r="W944" s="38">
        <v>0</v>
      </c>
      <c r="X944" s="38">
        <v>0</v>
      </c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38">
        <v>0</v>
      </c>
      <c r="AE944" s="38">
        <v>0</v>
      </c>
      <c r="AF944" s="38">
        <v>0</v>
      </c>
      <c r="AG944" s="38">
        <v>0</v>
      </c>
      <c r="AH944" s="38">
        <v>0</v>
      </c>
      <c r="AI944" s="38">
        <v>0</v>
      </c>
      <c r="AJ944" s="38">
        <v>0</v>
      </c>
      <c r="AK944" s="38">
        <v>0</v>
      </c>
      <c r="AL944" s="38">
        <v>0</v>
      </c>
      <c r="AM944" s="38">
        <v>0</v>
      </c>
      <c r="AN944" s="38">
        <v>0</v>
      </c>
      <c r="AO944" s="38">
        <v>0</v>
      </c>
      <c r="AP944" s="38">
        <v>0</v>
      </c>
      <c r="AQ944" s="38">
        <v>0</v>
      </c>
      <c r="AR944" s="38">
        <v>0</v>
      </c>
      <c r="AS944" s="38">
        <v>0</v>
      </c>
      <c r="AT944" s="38">
        <v>0</v>
      </c>
      <c r="AU944" s="38">
        <v>0</v>
      </c>
      <c r="AV944" s="38">
        <v>0</v>
      </c>
      <c r="AW944" s="38">
        <v>0</v>
      </c>
      <c r="AX944" s="38">
        <v>0</v>
      </c>
      <c r="AY944" s="38">
        <v>0</v>
      </c>
      <c r="AZ944" s="38">
        <v>0</v>
      </c>
      <c r="BA944" s="38">
        <v>0</v>
      </c>
      <c r="BB944" s="38">
        <v>0</v>
      </c>
      <c r="BC944" s="38">
        <v>0</v>
      </c>
      <c r="BD944" s="38">
        <v>0</v>
      </c>
      <c r="BE944" s="38">
        <v>0</v>
      </c>
      <c r="BF944" s="38">
        <v>0</v>
      </c>
      <c r="BG944" s="38">
        <v>0</v>
      </c>
      <c r="BH944" s="38">
        <v>0</v>
      </c>
      <c r="BI944" s="38">
        <v>0</v>
      </c>
      <c r="BJ944" s="38">
        <v>0</v>
      </c>
      <c r="BK944" s="38">
        <v>0</v>
      </c>
      <c r="BL944" s="38">
        <v>0</v>
      </c>
      <c r="BM944" s="38">
        <v>0</v>
      </c>
      <c r="BN944" s="38">
        <v>0</v>
      </c>
      <c r="BO944" s="38">
        <v>0</v>
      </c>
      <c r="BP944" s="38">
        <v>0</v>
      </c>
      <c r="BQ944" s="38">
        <v>0</v>
      </c>
      <c r="BR944" s="38">
        <v>0</v>
      </c>
      <c r="BS944" s="38">
        <v>0</v>
      </c>
      <c r="BT944" s="38">
        <v>0</v>
      </c>
      <c r="BU944" s="38">
        <v>0</v>
      </c>
      <c r="BV944" s="38">
        <v>0</v>
      </c>
      <c r="BW944" s="38">
        <v>0</v>
      </c>
      <c r="BX944" s="38">
        <v>0</v>
      </c>
      <c r="BY944" s="38">
        <v>0</v>
      </c>
      <c r="BZ944" s="38">
        <v>0</v>
      </c>
      <c r="CA944" s="38">
        <v>0</v>
      </c>
      <c r="CB944" s="38">
        <v>0</v>
      </c>
      <c r="CC944" s="38">
        <v>0</v>
      </c>
      <c r="CD944" s="38">
        <v>0</v>
      </c>
      <c r="CE944" s="38">
        <v>0</v>
      </c>
      <c r="CF944" s="38">
        <v>0</v>
      </c>
      <c r="CG944" s="38">
        <v>0</v>
      </c>
      <c r="CH944" s="38">
        <v>0</v>
      </c>
      <c r="CI944" s="38">
        <v>0</v>
      </c>
      <c r="CJ944" s="38">
        <v>0</v>
      </c>
      <c r="CK944" s="38">
        <v>0</v>
      </c>
      <c r="CL944" s="38">
        <v>0</v>
      </c>
      <c r="CM944" s="38">
        <v>0</v>
      </c>
      <c r="CN944" s="38">
        <v>0</v>
      </c>
      <c r="CO944" s="38">
        <v>0</v>
      </c>
      <c r="CP944" s="38">
        <v>0</v>
      </c>
      <c r="CQ944" s="38">
        <v>0</v>
      </c>
      <c r="CR944" s="38">
        <v>0</v>
      </c>
      <c r="CS944" s="38">
        <v>0</v>
      </c>
      <c r="CT944" s="38">
        <v>0</v>
      </c>
      <c r="CU944" s="38">
        <v>0</v>
      </c>
      <c r="CV944" s="38">
        <v>0</v>
      </c>
      <c r="CW944" s="38">
        <v>0</v>
      </c>
      <c r="CX944" s="38">
        <v>0</v>
      </c>
      <c r="CY944" s="38">
        <v>0</v>
      </c>
      <c r="CZ944" s="38">
        <v>0</v>
      </c>
      <c r="DA944" s="38">
        <v>0</v>
      </c>
      <c r="DB944" s="38">
        <v>0</v>
      </c>
      <c r="DC944" s="38">
        <v>0</v>
      </c>
      <c r="DD944" s="38">
        <v>0</v>
      </c>
      <c r="DE944" s="38">
        <v>0</v>
      </c>
      <c r="DF944" s="38">
        <v>0</v>
      </c>
      <c r="DG944" s="38">
        <v>0</v>
      </c>
      <c r="DH944" s="38">
        <v>0</v>
      </c>
      <c r="DI944" s="38">
        <v>0</v>
      </c>
      <c r="DJ944" s="38">
        <v>0</v>
      </c>
      <c r="DK944" s="38">
        <v>0</v>
      </c>
      <c r="DL944" s="38">
        <v>0</v>
      </c>
      <c r="DM944" s="38">
        <v>0</v>
      </c>
      <c r="DN944" s="38">
        <v>0</v>
      </c>
      <c r="DO944" s="38">
        <v>0</v>
      </c>
      <c r="DP944" s="38">
        <v>0</v>
      </c>
      <c r="DQ944" s="38">
        <v>0</v>
      </c>
      <c r="DR944" s="38">
        <v>0</v>
      </c>
      <c r="DS944" s="38">
        <v>0</v>
      </c>
      <c r="DT944" s="38">
        <v>0</v>
      </c>
      <c r="DU944" s="38">
        <v>0</v>
      </c>
      <c r="DV944" s="38">
        <v>0</v>
      </c>
      <c r="DW944" s="38">
        <v>0</v>
      </c>
      <c r="DX944" s="38">
        <v>0</v>
      </c>
      <c r="DY944" s="38">
        <v>0</v>
      </c>
      <c r="DZ944" s="38">
        <v>0</v>
      </c>
      <c r="EA944" s="38">
        <v>0</v>
      </c>
      <c r="EB944" s="38">
        <v>0</v>
      </c>
      <c r="EC944" s="38">
        <v>0</v>
      </c>
      <c r="ED944" s="38">
        <v>0</v>
      </c>
      <c r="EE944" s="38">
        <v>0</v>
      </c>
      <c r="EF944" s="38">
        <v>0</v>
      </c>
      <c r="EG944" s="38">
        <v>0</v>
      </c>
      <c r="EH944" s="38">
        <v>0</v>
      </c>
      <c r="EI944" s="38">
        <v>0</v>
      </c>
      <c r="EJ944" s="38">
        <v>0</v>
      </c>
      <c r="EK944" s="38">
        <v>0</v>
      </c>
      <c r="EL944" s="38">
        <v>0</v>
      </c>
      <c r="EM944" s="38">
        <v>0</v>
      </c>
      <c r="EN944" s="38">
        <v>0</v>
      </c>
      <c r="EO944" s="38">
        <v>0</v>
      </c>
      <c r="EP944" s="38">
        <v>0</v>
      </c>
      <c r="EQ944" s="38">
        <v>0</v>
      </c>
      <c r="ER944" s="38">
        <v>0</v>
      </c>
      <c r="ES944" s="38">
        <v>0</v>
      </c>
      <c r="ET944" s="38">
        <v>0</v>
      </c>
      <c r="EU944" s="38">
        <v>0</v>
      </c>
      <c r="EV944" s="38">
        <v>0</v>
      </c>
      <c r="EW944" s="38">
        <v>0</v>
      </c>
      <c r="EX944" s="38">
        <v>0</v>
      </c>
      <c r="EY944" s="38">
        <v>0</v>
      </c>
      <c r="EZ944" s="38">
        <v>0</v>
      </c>
      <c r="FA944" s="38">
        <v>0</v>
      </c>
      <c r="FB944" s="38">
        <v>0</v>
      </c>
      <c r="FC944" s="38">
        <v>0</v>
      </c>
      <c r="FD944" s="38">
        <v>0</v>
      </c>
      <c r="FE944" s="38">
        <v>0</v>
      </c>
      <c r="FF944" s="38">
        <v>0</v>
      </c>
      <c r="FG944" s="38">
        <v>0</v>
      </c>
      <c r="FH944" s="38">
        <v>0</v>
      </c>
      <c r="FI944" s="38">
        <v>0</v>
      </c>
      <c r="FJ944" s="38">
        <v>0</v>
      </c>
      <c r="FK944" s="38">
        <v>0</v>
      </c>
      <c r="FL944" s="38">
        <v>0</v>
      </c>
      <c r="FM944" s="38">
        <v>0</v>
      </c>
      <c r="FN944" s="38">
        <v>0</v>
      </c>
      <c r="FO944" s="38">
        <v>0</v>
      </c>
      <c r="FP944" s="38">
        <v>0</v>
      </c>
      <c r="FQ944" s="38">
        <v>0</v>
      </c>
      <c r="FR944" s="38">
        <v>0</v>
      </c>
      <c r="FS944" s="38">
        <v>0</v>
      </c>
      <c r="FT944" s="38">
        <v>0</v>
      </c>
      <c r="FU944" s="38">
        <v>0</v>
      </c>
      <c r="FV944" s="38">
        <v>0</v>
      </c>
      <c r="FW944">
        <v>0</v>
      </c>
      <c r="FX944">
        <v>0</v>
      </c>
      <c r="FY944">
        <v>0</v>
      </c>
      <c r="FZ944">
        <v>0</v>
      </c>
      <c r="GA944">
        <v>0</v>
      </c>
      <c r="GB944">
        <v>0</v>
      </c>
    </row>
    <row r="945" spans="1:184" x14ac:dyDescent="0.3">
      <c r="A945" t="s">
        <v>280</v>
      </c>
      <c r="B945" t="s">
        <v>1</v>
      </c>
      <c r="C945" t="s">
        <v>1</v>
      </c>
      <c r="D945" t="s">
        <v>1</v>
      </c>
      <c r="E945" t="s">
        <v>1</v>
      </c>
      <c r="F945" t="s">
        <v>1</v>
      </c>
      <c r="G945" t="s">
        <v>1</v>
      </c>
      <c r="H945" s="40" t="s">
        <v>270</v>
      </c>
      <c r="I945" s="18" t="s">
        <v>1</v>
      </c>
      <c r="J945" s="38" t="s">
        <v>1</v>
      </c>
      <c r="K945" s="18">
        <v>44792</v>
      </c>
      <c r="L945" s="38">
        <v>13</v>
      </c>
      <c r="M945" s="38">
        <v>13</v>
      </c>
      <c r="N945" s="38">
        <v>0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38">
        <v>0</v>
      </c>
      <c r="V945" s="38">
        <v>0</v>
      </c>
      <c r="W945" s="38">
        <v>0</v>
      </c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38">
        <v>0</v>
      </c>
      <c r="AE945" s="38">
        <v>0</v>
      </c>
      <c r="AF945" s="38">
        <v>0</v>
      </c>
      <c r="AG945" s="38">
        <v>0</v>
      </c>
      <c r="AH945" s="38">
        <v>0</v>
      </c>
      <c r="AI945" s="38">
        <v>0</v>
      </c>
      <c r="AJ945" s="38">
        <v>0</v>
      </c>
      <c r="AK945" s="38">
        <v>0</v>
      </c>
      <c r="AL945" s="38">
        <v>0</v>
      </c>
      <c r="AM945" s="38">
        <v>0</v>
      </c>
      <c r="AN945" s="38">
        <v>0</v>
      </c>
      <c r="AO945" s="38">
        <v>0</v>
      </c>
      <c r="AP945" s="38">
        <v>0</v>
      </c>
      <c r="AQ945" s="38">
        <v>0</v>
      </c>
      <c r="AR945" s="38">
        <v>0</v>
      </c>
      <c r="AS945" s="38">
        <v>0</v>
      </c>
      <c r="AT945" s="38">
        <v>0</v>
      </c>
      <c r="AU945" s="38">
        <v>0</v>
      </c>
      <c r="AV945" s="38">
        <v>0</v>
      </c>
      <c r="AW945" s="38">
        <v>0</v>
      </c>
      <c r="AX945" s="38">
        <v>0</v>
      </c>
      <c r="AY945" s="38">
        <v>0</v>
      </c>
      <c r="AZ945" s="38">
        <v>0</v>
      </c>
      <c r="BA945" s="38">
        <v>0</v>
      </c>
      <c r="BB945" s="38">
        <v>0</v>
      </c>
      <c r="BC945" s="38">
        <v>0</v>
      </c>
      <c r="BD945" s="38">
        <v>0</v>
      </c>
      <c r="BE945" s="38">
        <v>0</v>
      </c>
      <c r="BF945" s="38">
        <v>0</v>
      </c>
      <c r="BG945" s="38">
        <v>0</v>
      </c>
      <c r="BH945" s="38">
        <v>0</v>
      </c>
      <c r="BI945" s="38">
        <v>0</v>
      </c>
      <c r="BJ945" s="38">
        <v>0</v>
      </c>
      <c r="BK945" s="38">
        <v>0</v>
      </c>
      <c r="BL945" s="38">
        <v>0</v>
      </c>
      <c r="BM945" s="38">
        <v>0</v>
      </c>
      <c r="BN945" s="38">
        <v>0</v>
      </c>
      <c r="BO945" s="38">
        <v>0</v>
      </c>
      <c r="BP945" s="38">
        <v>0</v>
      </c>
      <c r="BQ945" s="38">
        <v>0</v>
      </c>
      <c r="BR945" s="38">
        <v>0</v>
      </c>
      <c r="BS945" s="38">
        <v>0</v>
      </c>
      <c r="BT945" s="38">
        <v>0</v>
      </c>
      <c r="BU945" s="38">
        <v>0</v>
      </c>
      <c r="BV945" s="38">
        <v>0</v>
      </c>
      <c r="BW945" s="38">
        <v>0</v>
      </c>
      <c r="BX945" s="38">
        <v>0</v>
      </c>
      <c r="BY945" s="38">
        <v>0</v>
      </c>
      <c r="BZ945" s="38">
        <v>0</v>
      </c>
      <c r="CA945" s="38">
        <v>0</v>
      </c>
      <c r="CB945" s="38">
        <v>0</v>
      </c>
      <c r="CC945" s="38">
        <v>0</v>
      </c>
      <c r="CD945" s="38">
        <v>0</v>
      </c>
      <c r="CE945" s="38">
        <v>0</v>
      </c>
      <c r="CF945" s="38">
        <v>0</v>
      </c>
      <c r="CG945" s="38">
        <v>0</v>
      </c>
      <c r="CH945" s="38">
        <v>0</v>
      </c>
      <c r="CI945" s="38">
        <v>0</v>
      </c>
      <c r="CJ945" s="38">
        <v>0</v>
      </c>
      <c r="CK945" s="38">
        <v>0</v>
      </c>
      <c r="CL945" s="38">
        <v>0</v>
      </c>
      <c r="CM945" s="38">
        <v>0</v>
      </c>
      <c r="CN945" s="38">
        <v>0</v>
      </c>
      <c r="CO945" s="38">
        <v>0</v>
      </c>
      <c r="CP945" s="38">
        <v>0</v>
      </c>
      <c r="CQ945" s="38">
        <v>0</v>
      </c>
      <c r="CR945" s="38">
        <v>0</v>
      </c>
      <c r="CS945" s="38">
        <v>0</v>
      </c>
      <c r="CT945" s="38">
        <v>0</v>
      </c>
      <c r="CU945" s="38">
        <v>0</v>
      </c>
      <c r="CV945" s="38">
        <v>0</v>
      </c>
      <c r="CW945" s="38">
        <v>0</v>
      </c>
      <c r="CX945" s="38">
        <v>0</v>
      </c>
      <c r="CY945" s="38">
        <v>0</v>
      </c>
      <c r="CZ945" s="38">
        <v>0</v>
      </c>
      <c r="DA945" s="38">
        <v>0</v>
      </c>
      <c r="DB945" s="38">
        <v>0</v>
      </c>
      <c r="DC945" s="38">
        <v>0</v>
      </c>
      <c r="DD945" s="38">
        <v>0</v>
      </c>
      <c r="DE945" s="38">
        <v>0</v>
      </c>
      <c r="DF945" s="38">
        <v>0</v>
      </c>
      <c r="DG945" s="38">
        <v>0</v>
      </c>
      <c r="DH945" s="38">
        <v>0</v>
      </c>
      <c r="DI945" s="38">
        <v>0</v>
      </c>
      <c r="DJ945" s="38">
        <v>0</v>
      </c>
      <c r="DK945" s="38">
        <v>0</v>
      </c>
      <c r="DL945" s="38">
        <v>0</v>
      </c>
      <c r="DM945" s="38">
        <v>0</v>
      </c>
      <c r="DN945" s="38">
        <v>0</v>
      </c>
      <c r="DO945" s="38">
        <v>0</v>
      </c>
      <c r="DP945" s="38">
        <v>0</v>
      </c>
      <c r="DQ945" s="38">
        <v>0</v>
      </c>
      <c r="DR945" s="38">
        <v>0</v>
      </c>
      <c r="DS945" s="38">
        <v>0</v>
      </c>
      <c r="DT945" s="38">
        <v>0</v>
      </c>
      <c r="DU945" s="38">
        <v>0</v>
      </c>
      <c r="DV945" s="38">
        <v>0</v>
      </c>
      <c r="DW945" s="38">
        <v>0</v>
      </c>
      <c r="DX945" s="38">
        <v>0</v>
      </c>
      <c r="DY945" s="38">
        <v>0</v>
      </c>
      <c r="DZ945" s="38">
        <v>0</v>
      </c>
      <c r="EA945" s="38">
        <v>0</v>
      </c>
      <c r="EB945" s="38">
        <v>0</v>
      </c>
      <c r="EC945" s="38">
        <v>0</v>
      </c>
      <c r="ED945" s="38">
        <v>0</v>
      </c>
      <c r="EE945" s="38">
        <v>0</v>
      </c>
      <c r="EF945" s="38">
        <v>0</v>
      </c>
      <c r="EG945" s="38">
        <v>0</v>
      </c>
      <c r="EH945" s="38">
        <v>0</v>
      </c>
      <c r="EI945" s="38">
        <v>0</v>
      </c>
      <c r="EJ945" s="38">
        <v>0</v>
      </c>
      <c r="EK945" s="38">
        <v>0</v>
      </c>
      <c r="EL945" s="38">
        <v>0</v>
      </c>
      <c r="EM945" s="38">
        <v>0</v>
      </c>
      <c r="EN945" s="38">
        <v>0</v>
      </c>
      <c r="EO945" s="38">
        <v>0</v>
      </c>
      <c r="EP945" s="38">
        <v>0</v>
      </c>
      <c r="EQ945" s="38">
        <v>0</v>
      </c>
      <c r="ER945" s="38">
        <v>0</v>
      </c>
      <c r="ES945" s="38">
        <v>0</v>
      </c>
      <c r="ET945" s="38">
        <v>0</v>
      </c>
      <c r="EU945" s="38">
        <v>0</v>
      </c>
      <c r="EV945" s="38">
        <v>0</v>
      </c>
      <c r="EW945" s="38">
        <v>0</v>
      </c>
      <c r="EX945" s="38">
        <v>0</v>
      </c>
      <c r="EY945" s="38">
        <v>0</v>
      </c>
      <c r="EZ945" s="38">
        <v>0</v>
      </c>
      <c r="FA945" s="38">
        <v>0</v>
      </c>
      <c r="FB945" s="38">
        <v>0</v>
      </c>
      <c r="FC945" s="38">
        <v>0</v>
      </c>
      <c r="FD945" s="38">
        <v>0</v>
      </c>
      <c r="FE945" s="38">
        <v>0</v>
      </c>
      <c r="FF945" s="38">
        <v>0</v>
      </c>
      <c r="FG945" s="38">
        <v>0</v>
      </c>
      <c r="FH945" s="38">
        <v>0</v>
      </c>
      <c r="FI945" s="38">
        <v>0</v>
      </c>
      <c r="FJ945" s="38">
        <v>0</v>
      </c>
      <c r="FK945" s="38">
        <v>0</v>
      </c>
      <c r="FL945" s="38">
        <v>0</v>
      </c>
      <c r="FM945" s="38">
        <v>0</v>
      </c>
      <c r="FN945" s="38">
        <v>0</v>
      </c>
      <c r="FO945" s="38">
        <v>0</v>
      </c>
      <c r="FP945" s="38">
        <v>0</v>
      </c>
      <c r="FQ945" s="38">
        <v>0</v>
      </c>
      <c r="FR945" s="38">
        <v>0</v>
      </c>
      <c r="FS945" s="38">
        <v>0</v>
      </c>
      <c r="FT945" s="38">
        <v>0</v>
      </c>
      <c r="FU945" s="38">
        <v>0</v>
      </c>
      <c r="FV945" s="38">
        <v>0</v>
      </c>
      <c r="FW945">
        <v>0</v>
      </c>
      <c r="FX945">
        <v>0</v>
      </c>
      <c r="FY945">
        <v>0</v>
      </c>
      <c r="FZ945">
        <v>0</v>
      </c>
      <c r="GA945">
        <v>0</v>
      </c>
      <c r="GB945">
        <v>0</v>
      </c>
    </row>
    <row r="946" spans="1:184" x14ac:dyDescent="0.3">
      <c r="A946" t="s">
        <v>280</v>
      </c>
      <c r="B946" t="s">
        <v>1</v>
      </c>
      <c r="C946" t="s">
        <v>1</v>
      </c>
      <c r="D946" t="s">
        <v>1</v>
      </c>
      <c r="E946" t="s">
        <v>1</v>
      </c>
      <c r="F946" t="s">
        <v>1</v>
      </c>
      <c r="G946" t="s">
        <v>1</v>
      </c>
      <c r="H946" s="40" t="s">
        <v>270</v>
      </c>
      <c r="I946" s="18" t="s">
        <v>1</v>
      </c>
      <c r="J946" s="38" t="s">
        <v>1</v>
      </c>
      <c r="K946" s="18">
        <v>44805</v>
      </c>
      <c r="L946" s="38">
        <v>13</v>
      </c>
      <c r="M946" s="38">
        <v>13</v>
      </c>
      <c r="N946" s="38">
        <v>0</v>
      </c>
      <c r="O946" s="38">
        <v>0</v>
      </c>
      <c r="P946" s="38">
        <v>0</v>
      </c>
      <c r="Q946" s="38">
        <v>0</v>
      </c>
      <c r="R946" s="38">
        <v>0</v>
      </c>
      <c r="S946" s="38">
        <v>0</v>
      </c>
      <c r="T946" s="38">
        <v>0</v>
      </c>
      <c r="U946" s="38">
        <v>0</v>
      </c>
      <c r="V946" s="38">
        <v>0</v>
      </c>
      <c r="W946" s="38">
        <v>0</v>
      </c>
      <c r="X946" s="38">
        <v>0</v>
      </c>
      <c r="Y946" s="38">
        <v>0</v>
      </c>
      <c r="Z946" s="38">
        <v>0</v>
      </c>
      <c r="AA946" s="38">
        <v>0</v>
      </c>
      <c r="AB946" s="38">
        <v>0</v>
      </c>
      <c r="AC946" s="38">
        <v>0</v>
      </c>
      <c r="AD946" s="38">
        <v>0</v>
      </c>
      <c r="AE946" s="38">
        <v>0</v>
      </c>
      <c r="AF946" s="38">
        <v>0</v>
      </c>
      <c r="AG946" s="38">
        <v>0</v>
      </c>
      <c r="AH946" s="38">
        <v>0</v>
      </c>
      <c r="AI946" s="38">
        <v>0</v>
      </c>
      <c r="AJ946" s="38">
        <v>0</v>
      </c>
      <c r="AK946" s="38">
        <v>0</v>
      </c>
      <c r="AL946" s="38">
        <v>0</v>
      </c>
      <c r="AM946" s="38">
        <v>0</v>
      </c>
      <c r="AN946" s="38">
        <v>0</v>
      </c>
      <c r="AO946" s="38">
        <v>0</v>
      </c>
      <c r="AP946" s="38">
        <v>0</v>
      </c>
      <c r="AQ946" s="38">
        <v>0</v>
      </c>
      <c r="AR946" s="38">
        <v>0</v>
      </c>
      <c r="AS946" s="38">
        <v>0</v>
      </c>
      <c r="AT946" s="38">
        <v>0</v>
      </c>
      <c r="AU946" s="38">
        <v>0</v>
      </c>
      <c r="AV946" s="38">
        <v>0</v>
      </c>
      <c r="AW946" s="38">
        <v>0</v>
      </c>
      <c r="AX946" s="38">
        <v>0</v>
      </c>
      <c r="AY946" s="38">
        <v>0</v>
      </c>
      <c r="AZ946" s="38">
        <v>0</v>
      </c>
      <c r="BA946" s="38">
        <v>0</v>
      </c>
      <c r="BB946" s="38">
        <v>0</v>
      </c>
      <c r="BC946" s="38">
        <v>0</v>
      </c>
      <c r="BD946" s="38">
        <v>0</v>
      </c>
      <c r="BE946" s="38">
        <v>0</v>
      </c>
      <c r="BF946" s="38">
        <v>0</v>
      </c>
      <c r="BG946" s="38">
        <v>0</v>
      </c>
      <c r="BH946" s="38">
        <v>0</v>
      </c>
      <c r="BI946" s="38">
        <v>0</v>
      </c>
      <c r="BJ946" s="38">
        <v>0</v>
      </c>
      <c r="BK946" s="38">
        <v>0</v>
      </c>
      <c r="BL946" s="38">
        <v>0</v>
      </c>
      <c r="BM946" s="38">
        <v>0</v>
      </c>
      <c r="BN946" s="38">
        <v>0</v>
      </c>
      <c r="BO946" s="38">
        <v>0</v>
      </c>
      <c r="BP946" s="38">
        <v>0</v>
      </c>
      <c r="BQ946" s="38">
        <v>0</v>
      </c>
      <c r="BR946" s="38">
        <v>0</v>
      </c>
      <c r="BS946" s="38">
        <v>0</v>
      </c>
      <c r="BT946" s="38">
        <v>0</v>
      </c>
      <c r="BU946" s="38">
        <v>0</v>
      </c>
      <c r="BV946" s="38">
        <v>0</v>
      </c>
      <c r="BW946" s="38">
        <v>0</v>
      </c>
      <c r="BX946" s="38">
        <v>0</v>
      </c>
      <c r="BY946" s="38">
        <v>0</v>
      </c>
      <c r="BZ946" s="38">
        <v>0</v>
      </c>
      <c r="CA946" s="38">
        <v>0</v>
      </c>
      <c r="CB946" s="38">
        <v>0</v>
      </c>
      <c r="CC946" s="38">
        <v>0</v>
      </c>
      <c r="CD946" s="38">
        <v>0</v>
      </c>
      <c r="CE946" s="38">
        <v>0</v>
      </c>
      <c r="CF946" s="38">
        <v>0</v>
      </c>
      <c r="CG946" s="38">
        <v>0</v>
      </c>
      <c r="CH946" s="38">
        <v>0</v>
      </c>
      <c r="CI946" s="38">
        <v>0</v>
      </c>
      <c r="CJ946" s="38">
        <v>0</v>
      </c>
      <c r="CK946" s="38">
        <v>0</v>
      </c>
      <c r="CL946" s="38">
        <v>0</v>
      </c>
      <c r="CM946" s="38">
        <v>0</v>
      </c>
      <c r="CN946" s="38">
        <v>0</v>
      </c>
      <c r="CO946" s="38">
        <v>0</v>
      </c>
      <c r="CP946" s="38">
        <v>0</v>
      </c>
      <c r="CQ946" s="38">
        <v>0</v>
      </c>
      <c r="CR946" s="38">
        <v>0</v>
      </c>
      <c r="CS946" s="38">
        <v>0</v>
      </c>
      <c r="CT946" s="38">
        <v>0</v>
      </c>
      <c r="CU946" s="38">
        <v>0</v>
      </c>
      <c r="CV946" s="38">
        <v>0</v>
      </c>
      <c r="CW946" s="38">
        <v>0</v>
      </c>
      <c r="CX946" s="38">
        <v>0</v>
      </c>
      <c r="CY946" s="38">
        <v>0</v>
      </c>
      <c r="CZ946" s="38">
        <v>0</v>
      </c>
      <c r="DA946" s="38">
        <v>0</v>
      </c>
      <c r="DB946" s="38">
        <v>0</v>
      </c>
      <c r="DC946" s="38">
        <v>0</v>
      </c>
      <c r="DD946" s="38">
        <v>0</v>
      </c>
      <c r="DE946" s="38">
        <v>0</v>
      </c>
      <c r="DF946" s="38">
        <v>0</v>
      </c>
      <c r="DG946" s="38">
        <v>0</v>
      </c>
      <c r="DH946" s="38">
        <v>0</v>
      </c>
      <c r="DI946" s="38">
        <v>0</v>
      </c>
      <c r="DJ946" s="38">
        <v>0</v>
      </c>
      <c r="DK946" s="38">
        <v>0</v>
      </c>
      <c r="DL946" s="38">
        <v>0</v>
      </c>
      <c r="DM946" s="38">
        <v>0</v>
      </c>
      <c r="DN946" s="38">
        <v>0</v>
      </c>
      <c r="DO946" s="38">
        <v>0</v>
      </c>
      <c r="DP946" s="38">
        <v>0</v>
      </c>
      <c r="DQ946" s="38">
        <v>0</v>
      </c>
      <c r="DR946" s="38">
        <v>0</v>
      </c>
      <c r="DS946" s="38">
        <v>0</v>
      </c>
      <c r="DT946" s="38">
        <v>0</v>
      </c>
      <c r="DU946" s="38">
        <v>0</v>
      </c>
      <c r="DV946" s="38">
        <v>0</v>
      </c>
      <c r="DW946" s="38">
        <v>0</v>
      </c>
      <c r="DX946" s="38">
        <v>0</v>
      </c>
      <c r="DY946" s="38">
        <v>0</v>
      </c>
      <c r="DZ946" s="38">
        <v>0</v>
      </c>
      <c r="EA946" s="38">
        <v>0</v>
      </c>
      <c r="EB946" s="38">
        <v>0</v>
      </c>
      <c r="EC946" s="38">
        <v>0</v>
      </c>
      <c r="ED946" s="38">
        <v>0</v>
      </c>
      <c r="EE946" s="38">
        <v>0</v>
      </c>
      <c r="EF946" s="38">
        <v>0</v>
      </c>
      <c r="EG946" s="38">
        <v>0</v>
      </c>
      <c r="EH946" s="38">
        <v>0</v>
      </c>
      <c r="EI946" s="38">
        <v>0</v>
      </c>
      <c r="EJ946" s="38">
        <v>0</v>
      </c>
      <c r="EK946" s="38">
        <v>0</v>
      </c>
      <c r="EL946" s="38">
        <v>0</v>
      </c>
      <c r="EM946" s="38">
        <v>0</v>
      </c>
      <c r="EN946" s="38">
        <v>0</v>
      </c>
      <c r="EO946" s="38">
        <v>0</v>
      </c>
      <c r="EP946" s="38">
        <v>0</v>
      </c>
      <c r="EQ946" s="38">
        <v>0</v>
      </c>
      <c r="ER946" s="38">
        <v>0</v>
      </c>
      <c r="ES946" s="38">
        <v>0</v>
      </c>
      <c r="ET946" s="38">
        <v>0</v>
      </c>
      <c r="EU946" s="38">
        <v>0</v>
      </c>
      <c r="EV946" s="38">
        <v>0</v>
      </c>
      <c r="EW946" s="38">
        <v>0</v>
      </c>
      <c r="EX946" s="38">
        <v>0</v>
      </c>
      <c r="EY946" s="38">
        <v>0</v>
      </c>
      <c r="EZ946" s="38">
        <v>0</v>
      </c>
      <c r="FA946" s="38">
        <v>0</v>
      </c>
      <c r="FB946" s="38">
        <v>0</v>
      </c>
      <c r="FC946" s="38">
        <v>0</v>
      </c>
      <c r="FD946" s="38">
        <v>0</v>
      </c>
      <c r="FE946" s="38">
        <v>0</v>
      </c>
      <c r="FF946" s="38">
        <v>0</v>
      </c>
      <c r="FG946" s="38">
        <v>0</v>
      </c>
      <c r="FH946" s="38">
        <v>0</v>
      </c>
      <c r="FI946" s="38">
        <v>0</v>
      </c>
      <c r="FJ946" s="38">
        <v>0</v>
      </c>
      <c r="FK946" s="38">
        <v>0</v>
      </c>
      <c r="FL946" s="38">
        <v>0</v>
      </c>
      <c r="FM946" s="38">
        <v>0</v>
      </c>
      <c r="FN946" s="38">
        <v>0</v>
      </c>
      <c r="FO946" s="38">
        <v>0</v>
      </c>
      <c r="FP946" s="38">
        <v>0</v>
      </c>
      <c r="FQ946" s="38">
        <v>0</v>
      </c>
      <c r="FR946" s="38">
        <v>0</v>
      </c>
      <c r="FS946" s="38">
        <v>0</v>
      </c>
      <c r="FT946" s="38">
        <v>0</v>
      </c>
      <c r="FU946" s="38">
        <v>0</v>
      </c>
      <c r="FV946" s="38">
        <v>0</v>
      </c>
      <c r="FW946">
        <v>0</v>
      </c>
      <c r="FX946">
        <v>0</v>
      </c>
      <c r="FY946">
        <v>0</v>
      </c>
      <c r="FZ946">
        <v>0</v>
      </c>
      <c r="GA946">
        <v>0</v>
      </c>
      <c r="GB946">
        <v>0</v>
      </c>
    </row>
    <row r="947" spans="1:184" x14ac:dyDescent="0.3">
      <c r="A947" t="s">
        <v>280</v>
      </c>
      <c r="B947" t="s">
        <v>1</v>
      </c>
      <c r="C947" t="s">
        <v>1</v>
      </c>
      <c r="D947" t="s">
        <v>1</v>
      </c>
      <c r="E947" t="s">
        <v>1</v>
      </c>
      <c r="F947" t="s">
        <v>1</v>
      </c>
      <c r="G947" t="s">
        <v>1</v>
      </c>
      <c r="H947" s="40" t="s">
        <v>270</v>
      </c>
      <c r="I947" s="18" t="s">
        <v>1</v>
      </c>
      <c r="J947" s="38" t="s">
        <v>1</v>
      </c>
      <c r="K947" s="18">
        <v>44809</v>
      </c>
      <c r="L947" s="38">
        <v>13</v>
      </c>
      <c r="M947" s="38">
        <v>13</v>
      </c>
      <c r="N947" s="38">
        <v>0</v>
      </c>
      <c r="O947" s="38">
        <v>0</v>
      </c>
      <c r="P947" s="38">
        <v>0</v>
      </c>
      <c r="Q947" s="38">
        <v>0</v>
      </c>
      <c r="R947" s="38">
        <v>0</v>
      </c>
      <c r="S947" s="38">
        <v>0</v>
      </c>
      <c r="T947" s="38">
        <v>0</v>
      </c>
      <c r="U947" s="38">
        <v>0</v>
      </c>
      <c r="V947" s="38">
        <v>0</v>
      </c>
      <c r="W947" s="38">
        <v>0</v>
      </c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38">
        <v>0</v>
      </c>
      <c r="AE947" s="38">
        <v>0</v>
      </c>
      <c r="AF947" s="38">
        <v>0</v>
      </c>
      <c r="AG947" s="38">
        <v>0</v>
      </c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38">
        <v>0</v>
      </c>
      <c r="AN947" s="38">
        <v>0</v>
      </c>
      <c r="AO947" s="38">
        <v>0</v>
      </c>
      <c r="AP947" s="38">
        <v>0</v>
      </c>
      <c r="AQ947" s="38">
        <v>0</v>
      </c>
      <c r="AR947" s="38">
        <v>0</v>
      </c>
      <c r="AS947" s="38">
        <v>0</v>
      </c>
      <c r="AT947" s="38">
        <v>0</v>
      </c>
      <c r="AU947" s="38">
        <v>0</v>
      </c>
      <c r="AV947" s="38">
        <v>0</v>
      </c>
      <c r="AW947" s="38">
        <v>0</v>
      </c>
      <c r="AX947" s="38">
        <v>0</v>
      </c>
      <c r="AY947" s="38">
        <v>0</v>
      </c>
      <c r="AZ947" s="38">
        <v>0</v>
      </c>
      <c r="BA947" s="38">
        <v>0</v>
      </c>
      <c r="BB947" s="38">
        <v>0</v>
      </c>
      <c r="BC947" s="38">
        <v>0</v>
      </c>
      <c r="BD947" s="38">
        <v>0</v>
      </c>
      <c r="BE947" s="38">
        <v>0</v>
      </c>
      <c r="BF947" s="38">
        <v>0</v>
      </c>
      <c r="BG947" s="38">
        <v>0</v>
      </c>
      <c r="BH947" s="38">
        <v>0</v>
      </c>
      <c r="BI947" s="38">
        <v>0</v>
      </c>
      <c r="BJ947" s="38">
        <v>0</v>
      </c>
      <c r="BK947" s="38">
        <v>0</v>
      </c>
      <c r="BL947" s="38">
        <v>0</v>
      </c>
      <c r="BM947" s="38">
        <v>0</v>
      </c>
      <c r="BN947" s="38">
        <v>0</v>
      </c>
      <c r="BO947" s="38">
        <v>0</v>
      </c>
      <c r="BP947" s="38">
        <v>0</v>
      </c>
      <c r="BQ947" s="38">
        <v>0</v>
      </c>
      <c r="BR947" s="38">
        <v>0</v>
      </c>
      <c r="BS947" s="38">
        <v>0</v>
      </c>
      <c r="BT947" s="38">
        <v>0</v>
      </c>
      <c r="BU947" s="38">
        <v>0</v>
      </c>
      <c r="BV947" s="38">
        <v>0</v>
      </c>
      <c r="BW947" s="38">
        <v>0</v>
      </c>
      <c r="BX947" s="38">
        <v>0</v>
      </c>
      <c r="BY947" s="38">
        <v>0</v>
      </c>
      <c r="BZ947" s="38">
        <v>0</v>
      </c>
      <c r="CA947" s="38">
        <v>0</v>
      </c>
      <c r="CB947" s="38">
        <v>0</v>
      </c>
      <c r="CC947" s="38">
        <v>0</v>
      </c>
      <c r="CD947" s="38">
        <v>0</v>
      </c>
      <c r="CE947" s="38">
        <v>0</v>
      </c>
      <c r="CF947" s="38">
        <v>0</v>
      </c>
      <c r="CG947" s="38">
        <v>0</v>
      </c>
      <c r="CH947" s="38">
        <v>0</v>
      </c>
      <c r="CI947" s="38">
        <v>0</v>
      </c>
      <c r="CJ947" s="38">
        <v>0</v>
      </c>
      <c r="CK947" s="38">
        <v>0</v>
      </c>
      <c r="CL947" s="38">
        <v>0</v>
      </c>
      <c r="CM947" s="38">
        <v>0</v>
      </c>
      <c r="CN947" s="38">
        <v>0</v>
      </c>
      <c r="CO947" s="38">
        <v>0</v>
      </c>
      <c r="CP947" s="38">
        <v>0</v>
      </c>
      <c r="CQ947" s="38">
        <v>0</v>
      </c>
      <c r="CR947" s="38">
        <v>0</v>
      </c>
      <c r="CS947" s="38">
        <v>0</v>
      </c>
      <c r="CT947" s="38">
        <v>0</v>
      </c>
      <c r="CU947" s="38">
        <v>0</v>
      </c>
      <c r="CV947" s="38">
        <v>0</v>
      </c>
      <c r="CW947" s="38">
        <v>0</v>
      </c>
      <c r="CX947" s="38">
        <v>0</v>
      </c>
      <c r="CY947" s="38">
        <v>0</v>
      </c>
      <c r="CZ947" s="38">
        <v>0</v>
      </c>
      <c r="DA947" s="38">
        <v>0</v>
      </c>
      <c r="DB947" s="38">
        <v>0</v>
      </c>
      <c r="DC947" s="38">
        <v>0</v>
      </c>
      <c r="DD947" s="38">
        <v>0</v>
      </c>
      <c r="DE947" s="38">
        <v>0</v>
      </c>
      <c r="DF947" s="38">
        <v>0</v>
      </c>
      <c r="DG947" s="38">
        <v>0</v>
      </c>
      <c r="DH947" s="38">
        <v>0</v>
      </c>
      <c r="DI947" s="38">
        <v>0</v>
      </c>
      <c r="DJ947" s="38">
        <v>0</v>
      </c>
      <c r="DK947" s="38">
        <v>0</v>
      </c>
      <c r="DL947" s="38">
        <v>0</v>
      </c>
      <c r="DM947" s="38">
        <v>0</v>
      </c>
      <c r="DN947" s="38">
        <v>0</v>
      </c>
      <c r="DO947" s="38">
        <v>0</v>
      </c>
      <c r="DP947" s="38">
        <v>0</v>
      </c>
      <c r="DQ947" s="38">
        <v>0</v>
      </c>
      <c r="DR947" s="38">
        <v>0</v>
      </c>
      <c r="DS947" s="38">
        <v>0</v>
      </c>
      <c r="DT947" s="38">
        <v>0</v>
      </c>
      <c r="DU947" s="38">
        <v>0</v>
      </c>
      <c r="DV947" s="38">
        <v>0</v>
      </c>
      <c r="DW947" s="38">
        <v>0</v>
      </c>
      <c r="DX947" s="38">
        <v>0</v>
      </c>
      <c r="DY947" s="38">
        <v>0</v>
      </c>
      <c r="DZ947" s="38">
        <v>0</v>
      </c>
      <c r="EA947" s="38">
        <v>0</v>
      </c>
      <c r="EB947" s="38">
        <v>0</v>
      </c>
      <c r="EC947" s="38">
        <v>0</v>
      </c>
      <c r="ED947" s="38">
        <v>0</v>
      </c>
      <c r="EE947" s="38">
        <v>0</v>
      </c>
      <c r="EF947" s="38">
        <v>0</v>
      </c>
      <c r="EG947" s="38">
        <v>0</v>
      </c>
      <c r="EH947" s="38">
        <v>0</v>
      </c>
      <c r="EI947" s="38">
        <v>0</v>
      </c>
      <c r="EJ947" s="38">
        <v>0</v>
      </c>
      <c r="EK947" s="38">
        <v>0</v>
      </c>
      <c r="EL947" s="38">
        <v>0</v>
      </c>
      <c r="EM947" s="38">
        <v>0</v>
      </c>
      <c r="EN947" s="38">
        <v>0</v>
      </c>
      <c r="EO947" s="38">
        <v>0</v>
      </c>
      <c r="EP947" s="38">
        <v>0</v>
      </c>
      <c r="EQ947" s="38">
        <v>0</v>
      </c>
      <c r="ER947" s="38">
        <v>0</v>
      </c>
      <c r="ES947" s="38">
        <v>0</v>
      </c>
      <c r="ET947" s="38">
        <v>0</v>
      </c>
      <c r="EU947" s="38">
        <v>0</v>
      </c>
      <c r="EV947" s="38">
        <v>0</v>
      </c>
      <c r="EW947" s="38">
        <v>0</v>
      </c>
      <c r="EX947" s="38">
        <v>0</v>
      </c>
      <c r="EY947" s="38">
        <v>0</v>
      </c>
      <c r="EZ947" s="38">
        <v>0</v>
      </c>
      <c r="FA947" s="38">
        <v>0</v>
      </c>
      <c r="FB947" s="38">
        <v>0</v>
      </c>
      <c r="FC947" s="38">
        <v>0</v>
      </c>
      <c r="FD947" s="38">
        <v>0</v>
      </c>
      <c r="FE947" s="38">
        <v>0</v>
      </c>
      <c r="FF947" s="38">
        <v>0</v>
      </c>
      <c r="FG947" s="38">
        <v>0</v>
      </c>
      <c r="FH947" s="38">
        <v>0</v>
      </c>
      <c r="FI947" s="38">
        <v>0</v>
      </c>
      <c r="FJ947" s="38">
        <v>0</v>
      </c>
      <c r="FK947" s="38">
        <v>0</v>
      </c>
      <c r="FL947" s="38">
        <v>0</v>
      </c>
      <c r="FM947" s="38">
        <v>0</v>
      </c>
      <c r="FN947" s="38">
        <v>0</v>
      </c>
      <c r="FO947" s="38">
        <v>0</v>
      </c>
      <c r="FP947" s="38">
        <v>0</v>
      </c>
      <c r="FQ947" s="38">
        <v>0</v>
      </c>
      <c r="FR947" s="38">
        <v>0</v>
      </c>
      <c r="FS947" s="38">
        <v>0</v>
      </c>
      <c r="FT947" s="38">
        <v>0</v>
      </c>
      <c r="FU947" s="38">
        <v>0</v>
      </c>
      <c r="FV947" s="38">
        <v>0</v>
      </c>
      <c r="FW947">
        <v>0</v>
      </c>
      <c r="FX947">
        <v>0</v>
      </c>
      <c r="FY947">
        <v>0</v>
      </c>
      <c r="FZ947">
        <v>0</v>
      </c>
      <c r="GA947">
        <v>0</v>
      </c>
      <c r="GB947">
        <v>0</v>
      </c>
    </row>
    <row r="948" spans="1:184" x14ac:dyDescent="0.3">
      <c r="A948" t="s">
        <v>280</v>
      </c>
      <c r="B948" t="s">
        <v>1</v>
      </c>
      <c r="C948" t="s">
        <v>1</v>
      </c>
      <c r="D948" t="s">
        <v>1</v>
      </c>
      <c r="E948" t="s">
        <v>1</v>
      </c>
      <c r="F948" t="s">
        <v>1</v>
      </c>
      <c r="G948" t="s">
        <v>1</v>
      </c>
      <c r="H948" s="40" t="s">
        <v>270</v>
      </c>
      <c r="I948" s="18" t="s">
        <v>1</v>
      </c>
      <c r="J948" s="38" t="s">
        <v>1</v>
      </c>
      <c r="K948" s="18">
        <v>44810</v>
      </c>
      <c r="L948" s="38">
        <v>9</v>
      </c>
      <c r="M948" s="38">
        <v>9</v>
      </c>
      <c r="N948" s="38">
        <v>0</v>
      </c>
      <c r="O948" s="38">
        <v>0</v>
      </c>
      <c r="P948" s="38">
        <v>0</v>
      </c>
      <c r="Q948" s="38">
        <v>0</v>
      </c>
      <c r="R948" s="38">
        <v>0</v>
      </c>
      <c r="S948" s="38">
        <v>0</v>
      </c>
      <c r="T948" s="38">
        <v>0</v>
      </c>
      <c r="U948" s="38">
        <v>0</v>
      </c>
      <c r="V948" s="38">
        <v>0</v>
      </c>
      <c r="W948" s="38">
        <v>0</v>
      </c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38">
        <v>0</v>
      </c>
      <c r="AF948" s="38">
        <v>0</v>
      </c>
      <c r="AG948" s="38">
        <v>0</v>
      </c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38">
        <v>0</v>
      </c>
      <c r="AN948" s="38">
        <v>0</v>
      </c>
      <c r="AO948" s="38">
        <v>0</v>
      </c>
      <c r="AP948" s="38">
        <v>0</v>
      </c>
      <c r="AQ948" s="38">
        <v>0</v>
      </c>
      <c r="AR948" s="38">
        <v>0</v>
      </c>
      <c r="AS948" s="38">
        <v>0</v>
      </c>
      <c r="AT948" s="38">
        <v>0</v>
      </c>
      <c r="AU948" s="38">
        <v>0</v>
      </c>
      <c r="AV948" s="38">
        <v>0</v>
      </c>
      <c r="AW948" s="38">
        <v>0</v>
      </c>
      <c r="AX948" s="38">
        <v>0</v>
      </c>
      <c r="AY948" s="38">
        <v>0</v>
      </c>
      <c r="AZ948" s="38">
        <v>0</v>
      </c>
      <c r="BA948" s="38">
        <v>0</v>
      </c>
      <c r="BB948" s="38">
        <v>0</v>
      </c>
      <c r="BC948" s="38">
        <v>0</v>
      </c>
      <c r="BD948" s="38">
        <v>0</v>
      </c>
      <c r="BE948" s="38">
        <v>0</v>
      </c>
      <c r="BF948" s="38">
        <v>0</v>
      </c>
      <c r="BG948" s="38">
        <v>0</v>
      </c>
      <c r="BH948" s="38">
        <v>0</v>
      </c>
      <c r="BI948" s="38">
        <v>0</v>
      </c>
      <c r="BJ948" s="38">
        <v>0</v>
      </c>
      <c r="BK948" s="38">
        <v>0</v>
      </c>
      <c r="BL948" s="38">
        <v>0</v>
      </c>
      <c r="BM948" s="38">
        <v>0</v>
      </c>
      <c r="BN948" s="38">
        <v>0</v>
      </c>
      <c r="BO948" s="38">
        <v>0</v>
      </c>
      <c r="BP948" s="38">
        <v>0</v>
      </c>
      <c r="BQ948" s="38">
        <v>0</v>
      </c>
      <c r="BR948" s="38">
        <v>0</v>
      </c>
      <c r="BS948" s="38">
        <v>0</v>
      </c>
      <c r="BT948" s="38">
        <v>0</v>
      </c>
      <c r="BU948" s="38">
        <v>0</v>
      </c>
      <c r="BV948" s="38">
        <v>0</v>
      </c>
      <c r="BW948" s="38">
        <v>0</v>
      </c>
      <c r="BX948" s="38">
        <v>0</v>
      </c>
      <c r="BY948" s="38">
        <v>0</v>
      </c>
      <c r="BZ948" s="38">
        <v>0</v>
      </c>
      <c r="CA948" s="38">
        <v>0</v>
      </c>
      <c r="CB948" s="38">
        <v>0</v>
      </c>
      <c r="CC948" s="38">
        <v>0</v>
      </c>
      <c r="CD948" s="38">
        <v>0</v>
      </c>
      <c r="CE948" s="38">
        <v>0</v>
      </c>
      <c r="CF948" s="38">
        <v>0</v>
      </c>
      <c r="CG948" s="38">
        <v>0</v>
      </c>
      <c r="CH948" s="38">
        <v>0</v>
      </c>
      <c r="CI948" s="38">
        <v>0</v>
      </c>
      <c r="CJ948" s="38">
        <v>0</v>
      </c>
      <c r="CK948" s="38">
        <v>0</v>
      </c>
      <c r="CL948" s="38">
        <v>0</v>
      </c>
      <c r="CM948" s="38">
        <v>0</v>
      </c>
      <c r="CN948" s="38">
        <v>0</v>
      </c>
      <c r="CO948" s="38">
        <v>0</v>
      </c>
      <c r="CP948" s="38">
        <v>0</v>
      </c>
      <c r="CQ948" s="38">
        <v>0</v>
      </c>
      <c r="CR948" s="38">
        <v>0</v>
      </c>
      <c r="CS948" s="38">
        <v>0</v>
      </c>
      <c r="CT948" s="38">
        <v>0</v>
      </c>
      <c r="CU948" s="38">
        <v>0</v>
      </c>
      <c r="CV948" s="38">
        <v>0</v>
      </c>
      <c r="CW948" s="38">
        <v>0</v>
      </c>
      <c r="CX948" s="38">
        <v>0</v>
      </c>
      <c r="CY948" s="38">
        <v>0</v>
      </c>
      <c r="CZ948" s="38">
        <v>0</v>
      </c>
      <c r="DA948" s="38">
        <v>0</v>
      </c>
      <c r="DB948" s="38">
        <v>0</v>
      </c>
      <c r="DC948" s="38">
        <v>0</v>
      </c>
      <c r="DD948" s="38">
        <v>0</v>
      </c>
      <c r="DE948" s="38">
        <v>0</v>
      </c>
      <c r="DF948" s="38">
        <v>0</v>
      </c>
      <c r="DG948" s="38">
        <v>0</v>
      </c>
      <c r="DH948" s="38">
        <v>0</v>
      </c>
      <c r="DI948" s="38">
        <v>0</v>
      </c>
      <c r="DJ948" s="38">
        <v>0</v>
      </c>
      <c r="DK948" s="38">
        <v>0</v>
      </c>
      <c r="DL948" s="38">
        <v>0</v>
      </c>
      <c r="DM948" s="38">
        <v>0</v>
      </c>
      <c r="DN948" s="38">
        <v>0</v>
      </c>
      <c r="DO948" s="38">
        <v>0</v>
      </c>
      <c r="DP948" s="38">
        <v>0</v>
      </c>
      <c r="DQ948" s="38">
        <v>0</v>
      </c>
      <c r="DR948" s="38">
        <v>0</v>
      </c>
      <c r="DS948" s="38">
        <v>0</v>
      </c>
      <c r="DT948" s="38">
        <v>0</v>
      </c>
      <c r="DU948" s="38">
        <v>0</v>
      </c>
      <c r="DV948" s="38">
        <v>0</v>
      </c>
      <c r="DW948" s="38">
        <v>0</v>
      </c>
      <c r="DX948" s="38">
        <v>0</v>
      </c>
      <c r="DY948" s="38">
        <v>0</v>
      </c>
      <c r="DZ948" s="38">
        <v>0</v>
      </c>
      <c r="EA948" s="38">
        <v>0</v>
      </c>
      <c r="EB948" s="38">
        <v>0</v>
      </c>
      <c r="EC948" s="38">
        <v>0</v>
      </c>
      <c r="ED948" s="38">
        <v>0</v>
      </c>
      <c r="EE948" s="38">
        <v>0</v>
      </c>
      <c r="EF948" s="38">
        <v>0</v>
      </c>
      <c r="EG948" s="38">
        <v>0</v>
      </c>
      <c r="EH948" s="38">
        <v>0</v>
      </c>
      <c r="EI948" s="38">
        <v>0</v>
      </c>
      <c r="EJ948" s="38">
        <v>0</v>
      </c>
      <c r="EK948" s="38">
        <v>0</v>
      </c>
      <c r="EL948" s="38">
        <v>0</v>
      </c>
      <c r="EM948" s="38">
        <v>0</v>
      </c>
      <c r="EN948" s="38">
        <v>0</v>
      </c>
      <c r="EO948" s="38">
        <v>0</v>
      </c>
      <c r="EP948" s="38">
        <v>0</v>
      </c>
      <c r="EQ948" s="38">
        <v>0</v>
      </c>
      <c r="ER948" s="38">
        <v>0</v>
      </c>
      <c r="ES948" s="38">
        <v>0</v>
      </c>
      <c r="ET948" s="38">
        <v>0</v>
      </c>
      <c r="EU948" s="38">
        <v>0</v>
      </c>
      <c r="EV948" s="38">
        <v>0</v>
      </c>
      <c r="EW948" s="38">
        <v>0</v>
      </c>
      <c r="EX948" s="38">
        <v>0</v>
      </c>
      <c r="EY948" s="38">
        <v>0</v>
      </c>
      <c r="EZ948" s="38">
        <v>0</v>
      </c>
      <c r="FA948" s="38">
        <v>0</v>
      </c>
      <c r="FB948" s="38">
        <v>0</v>
      </c>
      <c r="FC948" s="38">
        <v>0</v>
      </c>
      <c r="FD948" s="38">
        <v>0</v>
      </c>
      <c r="FE948" s="38">
        <v>0</v>
      </c>
      <c r="FF948" s="38">
        <v>0</v>
      </c>
      <c r="FG948" s="38">
        <v>0</v>
      </c>
      <c r="FH948" s="38">
        <v>0</v>
      </c>
      <c r="FI948" s="38">
        <v>0</v>
      </c>
      <c r="FJ948" s="38">
        <v>0</v>
      </c>
      <c r="FK948" s="38">
        <v>0</v>
      </c>
      <c r="FL948" s="38">
        <v>0</v>
      </c>
      <c r="FM948" s="38">
        <v>0</v>
      </c>
      <c r="FN948" s="38">
        <v>0</v>
      </c>
      <c r="FO948" s="38">
        <v>0</v>
      </c>
      <c r="FP948" s="38">
        <v>0</v>
      </c>
      <c r="FQ948" s="38">
        <v>0</v>
      </c>
      <c r="FR948" s="38">
        <v>0</v>
      </c>
      <c r="FS948" s="38">
        <v>0</v>
      </c>
      <c r="FT948" s="38">
        <v>0</v>
      </c>
      <c r="FU948" s="38">
        <v>0</v>
      </c>
      <c r="FV948" s="38">
        <v>0</v>
      </c>
      <c r="FW948">
        <v>0</v>
      </c>
      <c r="FX948">
        <v>0</v>
      </c>
      <c r="FY948">
        <v>0</v>
      </c>
      <c r="FZ948">
        <v>0</v>
      </c>
      <c r="GA948">
        <v>0</v>
      </c>
      <c r="GB948">
        <v>0</v>
      </c>
    </row>
    <row r="949" spans="1:184" x14ac:dyDescent="0.3">
      <c r="A949" t="s">
        <v>280</v>
      </c>
      <c r="B949" t="s">
        <v>1</v>
      </c>
      <c r="C949" t="s">
        <v>1</v>
      </c>
      <c r="D949" t="s">
        <v>1</v>
      </c>
      <c r="E949" t="s">
        <v>1</v>
      </c>
      <c r="F949" t="s">
        <v>1</v>
      </c>
      <c r="G949" t="s">
        <v>1</v>
      </c>
      <c r="H949" s="40" t="s">
        <v>270</v>
      </c>
      <c r="I949" s="18" t="s">
        <v>1</v>
      </c>
      <c r="J949" s="38" t="s">
        <v>1</v>
      </c>
      <c r="K949" s="18">
        <v>44811</v>
      </c>
      <c r="L949" s="38">
        <v>13</v>
      </c>
      <c r="M949" s="38">
        <v>13</v>
      </c>
      <c r="N949" s="38">
        <v>0</v>
      </c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38">
        <v>0</v>
      </c>
      <c r="V949" s="38">
        <v>0</v>
      </c>
      <c r="W949" s="38">
        <v>0</v>
      </c>
      <c r="X949" s="38">
        <v>0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38">
        <v>0</v>
      </c>
      <c r="AF949" s="38">
        <v>0</v>
      </c>
      <c r="AG949" s="38">
        <v>0</v>
      </c>
      <c r="AH949" s="38">
        <v>0</v>
      </c>
      <c r="AI949" s="38">
        <v>0</v>
      </c>
      <c r="AJ949" s="38">
        <v>0</v>
      </c>
      <c r="AK949" s="38">
        <v>0</v>
      </c>
      <c r="AL949" s="38">
        <v>0</v>
      </c>
      <c r="AM949" s="38">
        <v>0</v>
      </c>
      <c r="AN949" s="38">
        <v>0</v>
      </c>
      <c r="AO949" s="38">
        <v>0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38">
        <v>0</v>
      </c>
      <c r="AW949" s="38">
        <v>0</v>
      </c>
      <c r="AX949" s="38">
        <v>0</v>
      </c>
      <c r="AY949" s="38">
        <v>0</v>
      </c>
      <c r="AZ949" s="38">
        <v>0</v>
      </c>
      <c r="BA949" s="38">
        <v>0</v>
      </c>
      <c r="BB949" s="38">
        <v>0</v>
      </c>
      <c r="BC949" s="38">
        <v>0</v>
      </c>
      <c r="BD949" s="38">
        <v>0</v>
      </c>
      <c r="BE949" s="38">
        <v>0</v>
      </c>
      <c r="BF949" s="38">
        <v>0</v>
      </c>
      <c r="BG949" s="38">
        <v>0</v>
      </c>
      <c r="BH949" s="38">
        <v>0</v>
      </c>
      <c r="BI949" s="38">
        <v>0</v>
      </c>
      <c r="BJ949" s="38">
        <v>0</v>
      </c>
      <c r="BK949" s="38">
        <v>0</v>
      </c>
      <c r="BL949" s="38">
        <v>0</v>
      </c>
      <c r="BM949" s="38">
        <v>0</v>
      </c>
      <c r="BN949" s="38">
        <v>0</v>
      </c>
      <c r="BO949" s="38">
        <v>0</v>
      </c>
      <c r="BP949" s="38">
        <v>0</v>
      </c>
      <c r="BQ949" s="38">
        <v>0</v>
      </c>
      <c r="BR949" s="38">
        <v>0</v>
      </c>
      <c r="BS949" s="38">
        <v>0</v>
      </c>
      <c r="BT949" s="38">
        <v>0</v>
      </c>
      <c r="BU949" s="38">
        <v>0</v>
      </c>
      <c r="BV949" s="38">
        <v>0</v>
      </c>
      <c r="BW949" s="38">
        <v>0</v>
      </c>
      <c r="BX949" s="38">
        <v>0</v>
      </c>
      <c r="BY949" s="38">
        <v>0</v>
      </c>
      <c r="BZ949" s="38">
        <v>0</v>
      </c>
      <c r="CA949" s="38">
        <v>0</v>
      </c>
      <c r="CB949" s="38">
        <v>0</v>
      </c>
      <c r="CC949" s="38">
        <v>0</v>
      </c>
      <c r="CD949" s="38">
        <v>0</v>
      </c>
      <c r="CE949" s="38">
        <v>0</v>
      </c>
      <c r="CF949" s="38">
        <v>0</v>
      </c>
      <c r="CG949" s="38">
        <v>0</v>
      </c>
      <c r="CH949" s="38">
        <v>0</v>
      </c>
      <c r="CI949" s="38">
        <v>0</v>
      </c>
      <c r="CJ949" s="38">
        <v>0</v>
      </c>
      <c r="CK949" s="38">
        <v>0</v>
      </c>
      <c r="CL949" s="38">
        <v>0</v>
      </c>
      <c r="CM949" s="38">
        <v>0</v>
      </c>
      <c r="CN949" s="38">
        <v>0</v>
      </c>
      <c r="CO949" s="38">
        <v>0</v>
      </c>
      <c r="CP949" s="38">
        <v>0</v>
      </c>
      <c r="CQ949" s="38">
        <v>0</v>
      </c>
      <c r="CR949" s="38">
        <v>0</v>
      </c>
      <c r="CS949" s="38">
        <v>0</v>
      </c>
      <c r="CT949" s="38">
        <v>0</v>
      </c>
      <c r="CU949" s="38">
        <v>0</v>
      </c>
      <c r="CV949" s="38">
        <v>0</v>
      </c>
      <c r="CW949" s="38">
        <v>0</v>
      </c>
      <c r="CX949" s="38">
        <v>0</v>
      </c>
      <c r="CY949" s="38">
        <v>0</v>
      </c>
      <c r="CZ949" s="38">
        <v>0</v>
      </c>
      <c r="DA949" s="38">
        <v>0</v>
      </c>
      <c r="DB949" s="38">
        <v>0</v>
      </c>
      <c r="DC949" s="38">
        <v>0</v>
      </c>
      <c r="DD949" s="38">
        <v>0</v>
      </c>
      <c r="DE949" s="38">
        <v>0</v>
      </c>
      <c r="DF949" s="38">
        <v>0</v>
      </c>
      <c r="DG949" s="38">
        <v>0</v>
      </c>
      <c r="DH949" s="38">
        <v>0</v>
      </c>
      <c r="DI949" s="38">
        <v>0</v>
      </c>
      <c r="DJ949" s="38">
        <v>0</v>
      </c>
      <c r="DK949" s="38">
        <v>0</v>
      </c>
      <c r="DL949" s="38">
        <v>0</v>
      </c>
      <c r="DM949" s="38">
        <v>0</v>
      </c>
      <c r="DN949" s="38">
        <v>0</v>
      </c>
      <c r="DO949" s="38">
        <v>0</v>
      </c>
      <c r="DP949" s="38">
        <v>0</v>
      </c>
      <c r="DQ949" s="38">
        <v>0</v>
      </c>
      <c r="DR949" s="38">
        <v>0</v>
      </c>
      <c r="DS949" s="38">
        <v>0</v>
      </c>
      <c r="DT949" s="38">
        <v>0</v>
      </c>
      <c r="DU949" s="38">
        <v>0</v>
      </c>
      <c r="DV949" s="38">
        <v>0</v>
      </c>
      <c r="DW949" s="38">
        <v>0</v>
      </c>
      <c r="DX949" s="38">
        <v>0</v>
      </c>
      <c r="DY949" s="38">
        <v>0</v>
      </c>
      <c r="DZ949" s="38">
        <v>0</v>
      </c>
      <c r="EA949" s="38">
        <v>0</v>
      </c>
      <c r="EB949" s="38">
        <v>0</v>
      </c>
      <c r="EC949" s="38">
        <v>0</v>
      </c>
      <c r="ED949" s="38">
        <v>0</v>
      </c>
      <c r="EE949" s="38">
        <v>0</v>
      </c>
      <c r="EF949" s="38">
        <v>0</v>
      </c>
      <c r="EG949" s="38">
        <v>0</v>
      </c>
      <c r="EH949" s="38">
        <v>0</v>
      </c>
      <c r="EI949" s="38">
        <v>0</v>
      </c>
      <c r="EJ949" s="38">
        <v>0</v>
      </c>
      <c r="EK949" s="38">
        <v>0</v>
      </c>
      <c r="EL949" s="38">
        <v>0</v>
      </c>
      <c r="EM949" s="38">
        <v>0</v>
      </c>
      <c r="EN949" s="38">
        <v>0</v>
      </c>
      <c r="EO949" s="38">
        <v>0</v>
      </c>
      <c r="EP949" s="38">
        <v>0</v>
      </c>
      <c r="EQ949" s="38">
        <v>0</v>
      </c>
      <c r="ER949" s="38">
        <v>0</v>
      </c>
      <c r="ES949" s="38">
        <v>0</v>
      </c>
      <c r="ET949" s="38">
        <v>0</v>
      </c>
      <c r="EU949" s="38">
        <v>0</v>
      </c>
      <c r="EV949" s="38">
        <v>0</v>
      </c>
      <c r="EW949" s="38">
        <v>0</v>
      </c>
      <c r="EX949" s="38">
        <v>0</v>
      </c>
      <c r="EY949" s="38">
        <v>0</v>
      </c>
      <c r="EZ949" s="38">
        <v>0</v>
      </c>
      <c r="FA949" s="38">
        <v>0</v>
      </c>
      <c r="FB949" s="38">
        <v>0</v>
      </c>
      <c r="FC949" s="38">
        <v>0</v>
      </c>
      <c r="FD949" s="38">
        <v>0</v>
      </c>
      <c r="FE949" s="38">
        <v>0</v>
      </c>
      <c r="FF949" s="38">
        <v>0</v>
      </c>
      <c r="FG949" s="38">
        <v>0</v>
      </c>
      <c r="FH949" s="38">
        <v>0</v>
      </c>
      <c r="FI949" s="38">
        <v>0</v>
      </c>
      <c r="FJ949" s="38">
        <v>0</v>
      </c>
      <c r="FK949" s="38">
        <v>0</v>
      </c>
      <c r="FL949" s="38">
        <v>0</v>
      </c>
      <c r="FM949" s="38">
        <v>0</v>
      </c>
      <c r="FN949" s="38">
        <v>0</v>
      </c>
      <c r="FO949" s="38">
        <v>0</v>
      </c>
      <c r="FP949" s="38">
        <v>0</v>
      </c>
      <c r="FQ949" s="38">
        <v>0</v>
      </c>
      <c r="FR949" s="38">
        <v>0</v>
      </c>
      <c r="FS949" s="38">
        <v>0</v>
      </c>
      <c r="FT949" s="38">
        <v>0</v>
      </c>
      <c r="FU949" s="38">
        <v>0</v>
      </c>
      <c r="FV949" s="38">
        <v>0</v>
      </c>
      <c r="FW949">
        <v>0</v>
      </c>
      <c r="FX949">
        <v>0</v>
      </c>
      <c r="FY949">
        <v>0</v>
      </c>
      <c r="FZ949">
        <v>0</v>
      </c>
      <c r="GA949">
        <v>0</v>
      </c>
      <c r="GB949">
        <v>0</v>
      </c>
    </row>
    <row r="950" spans="1:184" x14ac:dyDescent="0.3">
      <c r="A950" t="s">
        <v>280</v>
      </c>
      <c r="B950" t="s">
        <v>1</v>
      </c>
      <c r="C950" t="s">
        <v>1</v>
      </c>
      <c r="D950" t="s">
        <v>1</v>
      </c>
      <c r="E950" t="s">
        <v>1</v>
      </c>
      <c r="F950" t="s">
        <v>1</v>
      </c>
      <c r="G950" t="s">
        <v>1</v>
      </c>
      <c r="H950" s="40" t="s">
        <v>270</v>
      </c>
      <c r="I950" s="18" t="s">
        <v>1</v>
      </c>
      <c r="J950" s="38" t="s">
        <v>1</v>
      </c>
      <c r="K950" s="18" t="s">
        <v>2</v>
      </c>
      <c r="L950" s="38">
        <v>13</v>
      </c>
      <c r="M950" s="38">
        <v>13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8">
        <v>0</v>
      </c>
      <c r="W950" s="38">
        <v>0</v>
      </c>
      <c r="X950" s="38">
        <v>0</v>
      </c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38">
        <v>0</v>
      </c>
      <c r="AE950" s="38">
        <v>0</v>
      </c>
      <c r="AF950" s="38">
        <v>0</v>
      </c>
      <c r="AG950" s="38">
        <v>0</v>
      </c>
      <c r="AH950" s="38">
        <v>0</v>
      </c>
      <c r="AI950" s="38">
        <v>0</v>
      </c>
      <c r="AJ950" s="38">
        <v>0</v>
      </c>
      <c r="AK950" s="38">
        <v>0</v>
      </c>
      <c r="AL950" s="38">
        <v>0</v>
      </c>
      <c r="AM950" s="38">
        <v>0</v>
      </c>
      <c r="AN950" s="38">
        <v>0</v>
      </c>
      <c r="AO950" s="38">
        <v>0</v>
      </c>
      <c r="AP950" s="38">
        <v>0</v>
      </c>
      <c r="AQ950" s="38">
        <v>0</v>
      </c>
      <c r="AR950" s="38">
        <v>0</v>
      </c>
      <c r="AS950" s="38">
        <v>0</v>
      </c>
      <c r="AT950" s="38">
        <v>0</v>
      </c>
      <c r="AU950" s="38">
        <v>0</v>
      </c>
      <c r="AV950" s="38">
        <v>0</v>
      </c>
      <c r="AW950" s="38">
        <v>0</v>
      </c>
      <c r="AX950" s="38">
        <v>0</v>
      </c>
      <c r="AY950" s="38">
        <v>0</v>
      </c>
      <c r="AZ950" s="38">
        <v>0</v>
      </c>
      <c r="BA950" s="38">
        <v>0</v>
      </c>
      <c r="BB950" s="38">
        <v>0</v>
      </c>
      <c r="BC950" s="38">
        <v>0</v>
      </c>
      <c r="BD950" s="38">
        <v>0</v>
      </c>
      <c r="BE950" s="38">
        <v>0</v>
      </c>
      <c r="BF950" s="38">
        <v>0</v>
      </c>
      <c r="BG950" s="38">
        <v>0</v>
      </c>
      <c r="BH950" s="38">
        <v>0</v>
      </c>
      <c r="BI950" s="38">
        <v>0</v>
      </c>
      <c r="BJ950" s="38">
        <v>0</v>
      </c>
      <c r="BK950" s="38">
        <v>0</v>
      </c>
      <c r="BL950" s="38">
        <v>0</v>
      </c>
      <c r="BM950" s="38">
        <v>0</v>
      </c>
      <c r="BN950" s="38">
        <v>0</v>
      </c>
      <c r="BO950" s="38">
        <v>0</v>
      </c>
      <c r="BP950" s="38">
        <v>0</v>
      </c>
      <c r="BQ950" s="38">
        <v>0</v>
      </c>
      <c r="BR950" s="38">
        <v>0</v>
      </c>
      <c r="BS950" s="38">
        <v>0</v>
      </c>
      <c r="BT950" s="38">
        <v>0</v>
      </c>
      <c r="BU950" s="38">
        <v>0</v>
      </c>
      <c r="BV950" s="38">
        <v>0</v>
      </c>
      <c r="BW950" s="38">
        <v>0</v>
      </c>
      <c r="BX950" s="38">
        <v>0</v>
      </c>
      <c r="BY950" s="38">
        <v>0</v>
      </c>
      <c r="BZ950" s="38">
        <v>0</v>
      </c>
      <c r="CA950" s="38">
        <v>0</v>
      </c>
      <c r="CB950" s="38">
        <v>0</v>
      </c>
      <c r="CC950" s="38">
        <v>0</v>
      </c>
      <c r="CD950" s="38">
        <v>0</v>
      </c>
      <c r="CE950" s="38">
        <v>0</v>
      </c>
      <c r="CF950" s="38">
        <v>0</v>
      </c>
      <c r="CG950" s="38">
        <v>0</v>
      </c>
      <c r="CH950" s="38">
        <v>0</v>
      </c>
      <c r="CI950" s="38">
        <v>0</v>
      </c>
      <c r="CJ950" s="38">
        <v>0</v>
      </c>
      <c r="CK950" s="38">
        <v>0</v>
      </c>
      <c r="CL950" s="38">
        <v>0</v>
      </c>
      <c r="CM950" s="38">
        <v>0</v>
      </c>
      <c r="CN950" s="38">
        <v>0</v>
      </c>
      <c r="CO950" s="38">
        <v>0</v>
      </c>
      <c r="CP950" s="38">
        <v>0</v>
      </c>
      <c r="CQ950" s="38">
        <v>0</v>
      </c>
      <c r="CR950" s="38">
        <v>0</v>
      </c>
      <c r="CS950" s="38">
        <v>0</v>
      </c>
      <c r="CT950" s="38">
        <v>0</v>
      </c>
      <c r="CU950" s="38">
        <v>0</v>
      </c>
      <c r="CV950" s="38">
        <v>0</v>
      </c>
      <c r="CW950" s="38">
        <v>0</v>
      </c>
      <c r="CX950" s="38">
        <v>0</v>
      </c>
      <c r="CY950" s="38">
        <v>0</v>
      </c>
      <c r="CZ950" s="38">
        <v>0</v>
      </c>
      <c r="DA950" s="38">
        <v>0</v>
      </c>
      <c r="DB950" s="38">
        <v>0</v>
      </c>
      <c r="DC950" s="38">
        <v>0</v>
      </c>
      <c r="DD950" s="38">
        <v>0</v>
      </c>
      <c r="DE950" s="38">
        <v>0</v>
      </c>
      <c r="DF950" s="38">
        <v>0</v>
      </c>
      <c r="DG950" s="38">
        <v>0</v>
      </c>
      <c r="DH950" s="38">
        <v>0</v>
      </c>
      <c r="DI950" s="38">
        <v>0</v>
      </c>
      <c r="DJ950" s="38">
        <v>0</v>
      </c>
      <c r="DK950" s="38">
        <v>0</v>
      </c>
      <c r="DL950" s="38">
        <v>0</v>
      </c>
      <c r="DM950" s="38">
        <v>0</v>
      </c>
      <c r="DN950" s="38">
        <v>0</v>
      </c>
      <c r="DO950" s="38">
        <v>0</v>
      </c>
      <c r="DP950" s="38">
        <v>0</v>
      </c>
      <c r="DQ950" s="38">
        <v>0</v>
      </c>
      <c r="DR950" s="38">
        <v>0</v>
      </c>
      <c r="DS950" s="38">
        <v>0</v>
      </c>
      <c r="DT950" s="38">
        <v>0</v>
      </c>
      <c r="DU950" s="38">
        <v>0</v>
      </c>
      <c r="DV950" s="38">
        <v>0</v>
      </c>
      <c r="DW950" s="38">
        <v>0</v>
      </c>
      <c r="DX950" s="38">
        <v>0</v>
      </c>
      <c r="DY950" s="38">
        <v>0</v>
      </c>
      <c r="DZ950" s="38">
        <v>0</v>
      </c>
      <c r="EA950" s="38">
        <v>0</v>
      </c>
      <c r="EB950" s="38">
        <v>0</v>
      </c>
      <c r="EC950" s="38">
        <v>0</v>
      </c>
      <c r="ED950" s="38">
        <v>0</v>
      </c>
      <c r="EE950" s="38">
        <v>0</v>
      </c>
      <c r="EF950" s="38">
        <v>0</v>
      </c>
      <c r="EG950" s="38">
        <v>0</v>
      </c>
      <c r="EH950" s="38">
        <v>0</v>
      </c>
      <c r="EI950" s="38">
        <v>0</v>
      </c>
      <c r="EJ950" s="38">
        <v>0</v>
      </c>
      <c r="EK950" s="38">
        <v>0</v>
      </c>
      <c r="EL950" s="38">
        <v>0</v>
      </c>
      <c r="EM950" s="38">
        <v>0</v>
      </c>
      <c r="EN950" s="38">
        <v>0</v>
      </c>
      <c r="EO950" s="38">
        <v>0</v>
      </c>
      <c r="EP950" s="38">
        <v>0</v>
      </c>
      <c r="EQ950" s="38">
        <v>0</v>
      </c>
      <c r="ER950" s="38">
        <v>0</v>
      </c>
      <c r="ES950" s="38">
        <v>0</v>
      </c>
      <c r="ET950" s="38">
        <v>0</v>
      </c>
      <c r="EU950" s="38">
        <v>0</v>
      </c>
      <c r="EV950" s="38">
        <v>0</v>
      </c>
      <c r="EW950" s="38">
        <v>0</v>
      </c>
      <c r="EX950" s="38">
        <v>0</v>
      </c>
      <c r="EY950" s="38">
        <v>0</v>
      </c>
      <c r="EZ950" s="38">
        <v>0</v>
      </c>
      <c r="FA950" s="38">
        <v>0</v>
      </c>
      <c r="FB950" s="38">
        <v>0</v>
      </c>
      <c r="FC950" s="38">
        <v>0</v>
      </c>
      <c r="FD950" s="38">
        <v>0</v>
      </c>
      <c r="FE950" s="38">
        <v>0</v>
      </c>
      <c r="FF950" s="38">
        <v>0</v>
      </c>
      <c r="FG950" s="38">
        <v>0</v>
      </c>
      <c r="FH950" s="38">
        <v>0</v>
      </c>
      <c r="FI950" s="38">
        <v>0</v>
      </c>
      <c r="FJ950" s="38">
        <v>0</v>
      </c>
      <c r="FK950" s="38">
        <v>0</v>
      </c>
      <c r="FL950" s="38">
        <v>0</v>
      </c>
      <c r="FM950" s="38">
        <v>0</v>
      </c>
      <c r="FN950" s="38">
        <v>0</v>
      </c>
      <c r="FO950" s="38">
        <v>0</v>
      </c>
      <c r="FP950" s="38">
        <v>0</v>
      </c>
      <c r="FQ950" s="38">
        <v>0</v>
      </c>
      <c r="FR950" s="38">
        <v>0</v>
      </c>
      <c r="FS950" s="38">
        <v>0</v>
      </c>
      <c r="FT950" s="38">
        <v>0</v>
      </c>
      <c r="FU950" s="38">
        <v>0</v>
      </c>
      <c r="FV950" s="38">
        <v>0</v>
      </c>
      <c r="FW950">
        <v>0</v>
      </c>
      <c r="FX950">
        <v>0</v>
      </c>
      <c r="FY950">
        <v>0</v>
      </c>
      <c r="FZ950">
        <v>0</v>
      </c>
      <c r="GA950">
        <v>0</v>
      </c>
      <c r="GB950">
        <v>0</v>
      </c>
    </row>
    <row r="951" spans="1:184" x14ac:dyDescent="0.3">
      <c r="A951" t="s">
        <v>280</v>
      </c>
      <c r="B951" t="s">
        <v>1</v>
      </c>
      <c r="C951" t="s">
        <v>1</v>
      </c>
      <c r="D951" t="s">
        <v>1</v>
      </c>
      <c r="E951" t="s">
        <v>1</v>
      </c>
      <c r="F951" t="s">
        <v>1</v>
      </c>
      <c r="G951" t="s">
        <v>222</v>
      </c>
      <c r="H951" s="40" t="s">
        <v>1</v>
      </c>
      <c r="I951" s="18" t="s">
        <v>1</v>
      </c>
      <c r="J951" s="38" t="s">
        <v>1</v>
      </c>
      <c r="K951" s="18">
        <v>44722</v>
      </c>
      <c r="L951" s="38">
        <v>1519</v>
      </c>
      <c r="M951" s="38">
        <v>1519</v>
      </c>
      <c r="N951" s="38">
        <v>198.23859999999999</v>
      </c>
      <c r="O951" s="38">
        <v>195.18969999999999</v>
      </c>
      <c r="P951" s="38">
        <v>192.84700000000001</v>
      </c>
      <c r="Q951" s="38">
        <v>191.42529999999999</v>
      </c>
      <c r="R951" s="38">
        <v>195.1267</v>
      </c>
      <c r="S951" s="38">
        <v>202.45240000000001</v>
      </c>
      <c r="T951" s="38">
        <v>215.90870000000001</v>
      </c>
      <c r="U951" s="38">
        <v>226.25020000000001</v>
      </c>
      <c r="V951" s="38">
        <v>233.9615</v>
      </c>
      <c r="W951" s="38">
        <v>238.85560000000001</v>
      </c>
      <c r="X951" s="38">
        <v>243.06280000000001</v>
      </c>
      <c r="Y951" s="38">
        <v>246.1163</v>
      </c>
      <c r="Z951" s="38">
        <v>246.3098</v>
      </c>
      <c r="AA951" s="38">
        <v>247.7517</v>
      </c>
      <c r="AB951" s="38">
        <v>244.27850000000001</v>
      </c>
      <c r="AC951" s="38">
        <v>238.84229999999999</v>
      </c>
      <c r="AD951" s="38">
        <v>231.9307</v>
      </c>
      <c r="AE951" s="38">
        <v>225.22110000000001</v>
      </c>
      <c r="AF951" s="38">
        <v>218.946</v>
      </c>
      <c r="AG951" s="38">
        <v>215.8039</v>
      </c>
      <c r="AH951" s="38">
        <v>214.3715</v>
      </c>
      <c r="AI951" s="38">
        <v>211.18940000000001</v>
      </c>
      <c r="AJ951" s="38">
        <v>204.36349999999999</v>
      </c>
      <c r="AK951" s="38">
        <v>197.97399999999999</v>
      </c>
      <c r="AL951" s="38">
        <v>-2.4708749999999999</v>
      </c>
      <c r="AM951" s="38">
        <v>-1.851248</v>
      </c>
      <c r="AN951" s="38">
        <v>-0.61756809999999995</v>
      </c>
      <c r="AO951" s="38">
        <v>-0.39709139999999998</v>
      </c>
      <c r="AP951" s="38">
        <v>0.43105339999999998</v>
      </c>
      <c r="AQ951" s="38">
        <v>-1.1563140000000001</v>
      </c>
      <c r="AR951" s="38">
        <v>-0.51238280000000003</v>
      </c>
      <c r="AS951" s="38">
        <v>-0.61584059999999996</v>
      </c>
      <c r="AT951" s="38">
        <v>-0.33618150000000002</v>
      </c>
      <c r="AU951" s="38">
        <v>-1.5531189999999999</v>
      </c>
      <c r="AV951" s="38">
        <v>-1.1357159999999999</v>
      </c>
      <c r="AW951" s="38">
        <v>-1.6291279999999999</v>
      </c>
      <c r="AX951" s="38">
        <v>-1.131157</v>
      </c>
      <c r="AY951" s="38">
        <v>0.59798280000000004</v>
      </c>
      <c r="AZ951" s="38">
        <v>-0.75558230000000004</v>
      </c>
      <c r="BA951" s="38">
        <v>-1.2769010000000001</v>
      </c>
      <c r="BB951" s="38">
        <v>-1.4642580000000001</v>
      </c>
      <c r="BC951" s="38">
        <v>-1.200942</v>
      </c>
      <c r="BD951" s="38">
        <v>-2.263674</v>
      </c>
      <c r="BE951" s="38">
        <v>-1.261897</v>
      </c>
      <c r="BF951" s="38">
        <v>-1.33819</v>
      </c>
      <c r="BG951" s="38">
        <v>-1.564827</v>
      </c>
      <c r="BH951" s="38">
        <v>-1.903802</v>
      </c>
      <c r="BI951" s="38">
        <v>-2.882898</v>
      </c>
      <c r="BJ951" s="38">
        <v>-1.860001</v>
      </c>
      <c r="BK951" s="38">
        <v>-1.3317429999999999</v>
      </c>
      <c r="BL951" s="38">
        <v>-0.2347206</v>
      </c>
      <c r="BM951" s="38">
        <v>-4.8978099999999997E-2</v>
      </c>
      <c r="BN951" s="38">
        <v>0.77730529999999998</v>
      </c>
      <c r="BO951" s="38">
        <v>-0.80684359999999999</v>
      </c>
      <c r="BP951" s="38">
        <v>-1.3501900000000001E-2</v>
      </c>
      <c r="BQ951" s="38">
        <v>-0.110955</v>
      </c>
      <c r="BR951" s="38">
        <v>0.15030660000000001</v>
      </c>
      <c r="BS951" s="38">
        <v>-1.074921</v>
      </c>
      <c r="BT951" s="38">
        <v>-0.70726129999999998</v>
      </c>
      <c r="BU951" s="38">
        <v>-1.2695639999999999</v>
      </c>
      <c r="BV951" s="38">
        <v>-0.84554280000000004</v>
      </c>
      <c r="BW951" s="38">
        <v>0.94082339999999998</v>
      </c>
      <c r="BX951" s="38">
        <v>-0.30286770000000002</v>
      </c>
      <c r="BY951" s="38">
        <v>-0.75398829999999994</v>
      </c>
      <c r="BZ951" s="38">
        <v>-0.79345670000000001</v>
      </c>
      <c r="CA951" s="38">
        <v>-0.474219</v>
      </c>
      <c r="CB951" s="38">
        <v>-1.427284</v>
      </c>
      <c r="CC951" s="38">
        <v>-0.4565149</v>
      </c>
      <c r="CD951" s="38">
        <v>-0.47952929999999999</v>
      </c>
      <c r="CE951" s="38">
        <v>-0.6985867</v>
      </c>
      <c r="CF951" s="38">
        <v>-1.0375259999999999</v>
      </c>
      <c r="CG951" s="38">
        <v>-2.018923</v>
      </c>
      <c r="CH951" s="38">
        <v>-1.436912</v>
      </c>
      <c r="CI951" s="38">
        <v>-0.97193479999999999</v>
      </c>
      <c r="CJ951" s="38">
        <v>3.04385E-2</v>
      </c>
      <c r="CK951" s="38">
        <v>0.19212409999999999</v>
      </c>
      <c r="CL951" s="38">
        <v>1.017118</v>
      </c>
      <c r="CM951" s="38">
        <v>-0.56480149999999996</v>
      </c>
      <c r="CN951" s="38">
        <v>0.33202150000000002</v>
      </c>
      <c r="CO951" s="38">
        <v>0.2387272</v>
      </c>
      <c r="CP951" s="38">
        <v>0.48724679999999998</v>
      </c>
      <c r="CQ951" s="38">
        <v>-0.74372179999999999</v>
      </c>
      <c r="CR951" s="38">
        <v>-0.41051480000000001</v>
      </c>
      <c r="CS951" s="38">
        <v>-1.0205310000000001</v>
      </c>
      <c r="CT951" s="38">
        <v>-0.64772739999999995</v>
      </c>
      <c r="CU951" s="38">
        <v>1.178274</v>
      </c>
      <c r="CV951" s="38">
        <v>1.0681E-2</v>
      </c>
      <c r="CW951" s="38">
        <v>-0.39182090000000003</v>
      </c>
      <c r="CX951" s="38">
        <v>-0.32886149999999997</v>
      </c>
      <c r="CY951" s="38">
        <v>2.9106799999999999E-2</v>
      </c>
      <c r="CZ951" s="38">
        <v>-0.84800200000000003</v>
      </c>
      <c r="DA951" s="38">
        <v>0.1012904</v>
      </c>
      <c r="DB951" s="38">
        <v>0.11517670000000001</v>
      </c>
      <c r="DC951" s="38">
        <v>-9.8631099999999999E-2</v>
      </c>
      <c r="DD951" s="38">
        <v>-0.4375465</v>
      </c>
      <c r="DE951" s="38">
        <v>-1.420536</v>
      </c>
      <c r="DF951" s="38">
        <v>-1.0138229999999999</v>
      </c>
      <c r="DG951" s="38">
        <v>-0.61212690000000003</v>
      </c>
      <c r="DH951" s="38">
        <v>0.29559750000000001</v>
      </c>
      <c r="DI951" s="38">
        <v>0.43322630000000001</v>
      </c>
      <c r="DJ951" s="38">
        <v>1.256931</v>
      </c>
      <c r="DK951" s="38">
        <v>-0.32275930000000003</v>
      </c>
      <c r="DL951" s="38">
        <v>0.67754479999999995</v>
      </c>
      <c r="DM951" s="38">
        <v>0.58840950000000003</v>
      </c>
      <c r="DN951" s="38">
        <v>0.824187</v>
      </c>
      <c r="DO951" s="38">
        <v>-0.41252299999999997</v>
      </c>
      <c r="DP951" s="38">
        <v>-0.1137683</v>
      </c>
      <c r="DQ951" s="38">
        <v>-0.77149760000000001</v>
      </c>
      <c r="DR951" s="38">
        <v>-0.44991199999999998</v>
      </c>
      <c r="DS951" s="38">
        <v>1.415724</v>
      </c>
      <c r="DT951" s="38">
        <v>0.32422980000000001</v>
      </c>
      <c r="DU951" s="38">
        <v>-2.96534E-2</v>
      </c>
      <c r="DV951" s="38">
        <v>0.13573370000000001</v>
      </c>
      <c r="DW951" s="38">
        <v>0.53243260000000003</v>
      </c>
      <c r="DX951" s="38">
        <v>-0.26872040000000003</v>
      </c>
      <c r="DY951" s="38">
        <v>0.65909580000000001</v>
      </c>
      <c r="DZ951" s="38">
        <v>0.70988269999999998</v>
      </c>
      <c r="EA951" s="38">
        <v>0.50132449999999995</v>
      </c>
      <c r="EB951" s="38">
        <v>0.16243350000000001</v>
      </c>
      <c r="EC951" s="38">
        <v>-0.82214920000000002</v>
      </c>
      <c r="ED951" s="38">
        <v>-0.40295009999999998</v>
      </c>
      <c r="EE951" s="38">
        <v>-9.2621499999999996E-2</v>
      </c>
      <c r="EF951" s="38">
        <v>0.67844510000000002</v>
      </c>
      <c r="EG951" s="38">
        <v>0.78133949999999996</v>
      </c>
      <c r="EH951" s="38">
        <v>1.603183</v>
      </c>
      <c r="EI951" s="38">
        <v>2.6711100000000002E-2</v>
      </c>
      <c r="EJ951" s="38">
        <v>1.176426</v>
      </c>
      <c r="EK951" s="38">
        <v>1.0932949999999999</v>
      </c>
      <c r="EL951" s="38">
        <v>1.310675</v>
      </c>
      <c r="EM951" s="38">
        <v>6.5675600000000001E-2</v>
      </c>
      <c r="EN951" s="38">
        <v>0.31468649999999998</v>
      </c>
      <c r="EO951" s="38">
        <v>-0.41193350000000001</v>
      </c>
      <c r="EP951" s="38">
        <v>-0.164298</v>
      </c>
      <c r="EQ951" s="38">
        <v>1.7585649999999999</v>
      </c>
      <c r="ER951" s="38">
        <v>0.77694430000000003</v>
      </c>
      <c r="ES951" s="38">
        <v>0.4932589</v>
      </c>
      <c r="ET951" s="38">
        <v>0.80653540000000001</v>
      </c>
      <c r="EU951" s="38">
        <v>1.259155</v>
      </c>
      <c r="EV951" s="38">
        <v>0.56767020000000001</v>
      </c>
      <c r="EW951" s="38">
        <v>1.4644779999999999</v>
      </c>
      <c r="EX951" s="38">
        <v>1.5685439999999999</v>
      </c>
      <c r="EY951" s="38">
        <v>1.3675649999999999</v>
      </c>
      <c r="EZ951" s="38">
        <v>1.0287090000000001</v>
      </c>
      <c r="FA951" s="38">
        <v>4.1826299999999997E-2</v>
      </c>
      <c r="FB951" s="38">
        <v>79.852199999999996</v>
      </c>
      <c r="FC951" s="38">
        <v>78.294039999999995</v>
      </c>
      <c r="FD951" s="38">
        <v>75.814089999999993</v>
      </c>
      <c r="FE951" s="38">
        <v>73.858170000000001</v>
      </c>
      <c r="FF951" s="38">
        <v>72.691220000000001</v>
      </c>
      <c r="FG951" s="38">
        <v>72.052610000000001</v>
      </c>
      <c r="FH951" s="38">
        <v>72.600179999999995</v>
      </c>
      <c r="FI951" s="38">
        <v>76.305210000000002</v>
      </c>
      <c r="FJ951" s="38">
        <v>80.928340000000006</v>
      </c>
      <c r="FK951" s="38">
        <v>84.306349999999995</v>
      </c>
      <c r="FL951" s="38">
        <v>87.66283</v>
      </c>
      <c r="FM951" s="38">
        <v>90.97551</v>
      </c>
      <c r="FN951" s="38">
        <v>93.514949999999999</v>
      </c>
      <c r="FO951" s="38">
        <v>95.697239999999994</v>
      </c>
      <c r="FP951" s="38">
        <v>97.015190000000004</v>
      </c>
      <c r="FQ951" s="38">
        <v>98.367859999999993</v>
      </c>
      <c r="FR951" s="38">
        <v>98.709829999999997</v>
      </c>
      <c r="FS951" s="38">
        <v>98.515209999999996</v>
      </c>
      <c r="FT951" s="38">
        <v>97.288409999999999</v>
      </c>
      <c r="FU951" s="38">
        <v>95.535719999999998</v>
      </c>
      <c r="FV951" s="38">
        <v>92.703450000000004</v>
      </c>
      <c r="FW951">
        <v>90.13158</v>
      </c>
      <c r="FX951">
        <v>87.272379999999998</v>
      </c>
      <c r="FY951">
        <v>84.458550000000002</v>
      </c>
      <c r="FZ951">
        <v>0.92470419999999998</v>
      </c>
      <c r="GA951">
        <v>7.4032520000000002</v>
      </c>
      <c r="GB951">
        <v>1</v>
      </c>
    </row>
    <row r="952" spans="1:184" x14ac:dyDescent="0.3">
      <c r="A952" t="s">
        <v>280</v>
      </c>
      <c r="B952" t="s">
        <v>1</v>
      </c>
      <c r="C952" t="s">
        <v>1</v>
      </c>
      <c r="D952" t="s">
        <v>1</v>
      </c>
      <c r="E952" t="s">
        <v>1</v>
      </c>
      <c r="F952" t="s">
        <v>1</v>
      </c>
      <c r="G952" t="s">
        <v>222</v>
      </c>
      <c r="H952" s="40" t="s">
        <v>1</v>
      </c>
      <c r="I952" s="18" t="s">
        <v>1</v>
      </c>
      <c r="J952" s="38" t="s">
        <v>1</v>
      </c>
      <c r="K952" s="18">
        <v>44739</v>
      </c>
      <c r="L952" s="38">
        <v>1509</v>
      </c>
      <c r="M952" s="38">
        <v>1509</v>
      </c>
      <c r="N952" s="38">
        <v>166.80080000000001</v>
      </c>
      <c r="O952" s="38">
        <v>165.126</v>
      </c>
      <c r="P952" s="38">
        <v>163.72049999999999</v>
      </c>
      <c r="Q952" s="38">
        <v>164.58539999999999</v>
      </c>
      <c r="R952" s="38">
        <v>171.05719999999999</v>
      </c>
      <c r="S952" s="38">
        <v>182.57900000000001</v>
      </c>
      <c r="T952" s="38">
        <v>201.22300000000001</v>
      </c>
      <c r="U952" s="38">
        <v>217.7389</v>
      </c>
      <c r="V952" s="38">
        <v>227.38310000000001</v>
      </c>
      <c r="W952" s="38">
        <v>232.71610000000001</v>
      </c>
      <c r="X952" s="38">
        <v>237.62530000000001</v>
      </c>
      <c r="Y952" s="38">
        <v>241.97970000000001</v>
      </c>
      <c r="Z952" s="38">
        <v>244.36240000000001</v>
      </c>
      <c r="AA952" s="38">
        <v>247.51179999999999</v>
      </c>
      <c r="AB952" s="38">
        <v>245.83779999999999</v>
      </c>
      <c r="AC952" s="38">
        <v>241.423</v>
      </c>
      <c r="AD952" s="38">
        <v>234.75</v>
      </c>
      <c r="AE952" s="38">
        <v>228.74799999999999</v>
      </c>
      <c r="AF952" s="38">
        <v>223.9188</v>
      </c>
      <c r="AG952" s="38">
        <v>220.809</v>
      </c>
      <c r="AH952" s="38">
        <v>217.79159999999999</v>
      </c>
      <c r="AI952" s="38">
        <v>213.67859999999999</v>
      </c>
      <c r="AJ952" s="38">
        <v>207.33160000000001</v>
      </c>
      <c r="AK952" s="38">
        <v>201.55500000000001</v>
      </c>
      <c r="AL952" s="38">
        <v>-1.127418</v>
      </c>
      <c r="AM952" s="38">
        <v>-0.37328099999999997</v>
      </c>
      <c r="AN952" s="38">
        <v>-8.1528600000000007E-2</v>
      </c>
      <c r="AO952" s="38">
        <v>0.22763320000000001</v>
      </c>
      <c r="AP952" s="38">
        <v>-0.55770280000000005</v>
      </c>
      <c r="AQ952" s="38">
        <v>-0.906165</v>
      </c>
      <c r="AR952" s="38">
        <v>0.69897759999999998</v>
      </c>
      <c r="AS952" s="38">
        <v>-2.65E-6</v>
      </c>
      <c r="AT952" s="38">
        <v>-2.5154969999999999</v>
      </c>
      <c r="AU952" s="38">
        <v>-3.3519000000000001</v>
      </c>
      <c r="AV952" s="38">
        <v>-3.6817120000000001</v>
      </c>
      <c r="AW952" s="38">
        <v>-1.870126</v>
      </c>
      <c r="AX952" s="38">
        <v>-1.698761</v>
      </c>
      <c r="AY952" s="38">
        <v>0.35667660000000001</v>
      </c>
      <c r="AZ952" s="38">
        <v>3.3185530000000001</v>
      </c>
      <c r="BA952" s="38">
        <v>2.8792399999999998</v>
      </c>
      <c r="BB952" s="38">
        <v>4.2733809999999997</v>
      </c>
      <c r="BC952" s="38">
        <v>5.0768680000000002</v>
      </c>
      <c r="BD952" s="38">
        <v>4.2874270000000001</v>
      </c>
      <c r="BE952" s="38">
        <v>2.9239380000000001</v>
      </c>
      <c r="BF952" s="38">
        <v>2.5008050000000002</v>
      </c>
      <c r="BG952" s="38">
        <v>0.32783180000000001</v>
      </c>
      <c r="BH952" s="38">
        <v>-0.53733799999999998</v>
      </c>
      <c r="BI952" s="38">
        <v>-0.64406169999999996</v>
      </c>
      <c r="BJ952" s="38">
        <v>-0.68221120000000002</v>
      </c>
      <c r="BK952" s="38">
        <v>0.10695880000000001</v>
      </c>
      <c r="BL952" s="38">
        <v>0.38515949999999999</v>
      </c>
      <c r="BM952" s="38">
        <v>0.57172509999999999</v>
      </c>
      <c r="BN952" s="38">
        <v>-0.2458311</v>
      </c>
      <c r="BO952" s="38">
        <v>-0.55518610000000002</v>
      </c>
      <c r="BP952" s="38">
        <v>1.153791</v>
      </c>
      <c r="BQ952" s="38">
        <v>0.56575779999999998</v>
      </c>
      <c r="BR952" s="38">
        <v>-2.074465</v>
      </c>
      <c r="BS952" s="38">
        <v>-2.883022</v>
      </c>
      <c r="BT952" s="38">
        <v>-3.3102299999999998</v>
      </c>
      <c r="BU952" s="38">
        <v>-1.526189</v>
      </c>
      <c r="BV952" s="38">
        <v>-1.411484</v>
      </c>
      <c r="BW952" s="38">
        <v>0.63844369999999995</v>
      </c>
      <c r="BX952" s="38">
        <v>3.6551</v>
      </c>
      <c r="BY952" s="38">
        <v>3.259458</v>
      </c>
      <c r="BZ952" s="38">
        <v>4.7189500000000004</v>
      </c>
      <c r="CA952" s="38">
        <v>5.6131330000000004</v>
      </c>
      <c r="CB952" s="38">
        <v>5.0756759999999996</v>
      </c>
      <c r="CC952" s="38">
        <v>3.7411940000000001</v>
      </c>
      <c r="CD952" s="38">
        <v>3.266337</v>
      </c>
      <c r="CE952" s="38">
        <v>1.060092</v>
      </c>
      <c r="CF952" s="38">
        <v>0.2427204</v>
      </c>
      <c r="CG952" s="38">
        <v>0.19842009999999999</v>
      </c>
      <c r="CH952" s="38">
        <v>-0.37386229999999998</v>
      </c>
      <c r="CI952" s="38">
        <v>0.4395714</v>
      </c>
      <c r="CJ952" s="38">
        <v>0.70838630000000002</v>
      </c>
      <c r="CK952" s="38">
        <v>0.81004200000000004</v>
      </c>
      <c r="CL952" s="38">
        <v>-2.98298E-2</v>
      </c>
      <c r="CM952" s="38">
        <v>-0.31209910000000002</v>
      </c>
      <c r="CN952" s="38">
        <v>1.4687939999999999</v>
      </c>
      <c r="CO952" s="38">
        <v>0.9576017</v>
      </c>
      <c r="CP952" s="38">
        <v>-1.769007</v>
      </c>
      <c r="CQ952" s="38">
        <v>-2.5582780000000001</v>
      </c>
      <c r="CR952" s="38">
        <v>-3.0529419999999998</v>
      </c>
      <c r="CS952" s="38">
        <v>-1.2879799999999999</v>
      </c>
      <c r="CT952" s="38">
        <v>-1.2125170000000001</v>
      </c>
      <c r="CU952" s="38">
        <v>0.83359479999999997</v>
      </c>
      <c r="CV952" s="38">
        <v>3.8881920000000001</v>
      </c>
      <c r="CW952" s="38">
        <v>3.522796</v>
      </c>
      <c r="CX952" s="38">
        <v>5.0275509999999999</v>
      </c>
      <c r="CY952" s="38">
        <v>5.9845499999999996</v>
      </c>
      <c r="CZ952" s="38">
        <v>5.6216160000000004</v>
      </c>
      <c r="DA952" s="38">
        <v>4.3072229999999996</v>
      </c>
      <c r="DB952" s="38">
        <v>3.7965429999999998</v>
      </c>
      <c r="DC952" s="38">
        <v>1.567253</v>
      </c>
      <c r="DD952" s="38">
        <v>0.78298650000000003</v>
      </c>
      <c r="DE952" s="38">
        <v>0.78192039999999996</v>
      </c>
      <c r="DF952" s="38">
        <v>-6.5513399999999999E-2</v>
      </c>
      <c r="DG952" s="38">
        <v>0.77218410000000004</v>
      </c>
      <c r="DH952" s="38">
        <v>1.0316129999999999</v>
      </c>
      <c r="DI952" s="38">
        <v>1.048359</v>
      </c>
      <c r="DJ952" s="38">
        <v>0.18617159999999999</v>
      </c>
      <c r="DK952" s="38">
        <v>-6.9012199999999996E-2</v>
      </c>
      <c r="DL952" s="38">
        <v>1.7837959999999999</v>
      </c>
      <c r="DM952" s="38">
        <v>1.3494459999999999</v>
      </c>
      <c r="DN952" s="38">
        <v>-1.463549</v>
      </c>
      <c r="DO952" s="38">
        <v>-2.2335349999999998</v>
      </c>
      <c r="DP952" s="38">
        <v>-2.7956539999999999</v>
      </c>
      <c r="DQ952" s="38">
        <v>-1.049771</v>
      </c>
      <c r="DR952" s="38">
        <v>-1.01355</v>
      </c>
      <c r="DS952" s="38">
        <v>1.0287459999999999</v>
      </c>
      <c r="DT952" s="38">
        <v>4.121283</v>
      </c>
      <c r="DU952" s="38">
        <v>3.7861340000000001</v>
      </c>
      <c r="DV952" s="38">
        <v>5.3361510000000001</v>
      </c>
      <c r="DW952" s="38">
        <v>6.3559659999999996</v>
      </c>
      <c r="DX952" s="38">
        <v>6.1675550000000001</v>
      </c>
      <c r="DY952" s="38">
        <v>4.8732530000000001</v>
      </c>
      <c r="DZ952" s="38">
        <v>4.3267480000000003</v>
      </c>
      <c r="EA952" s="38">
        <v>2.074414</v>
      </c>
      <c r="EB952" s="38">
        <v>1.323253</v>
      </c>
      <c r="EC952" s="38">
        <v>1.365421</v>
      </c>
      <c r="ED952" s="38">
        <v>0.37969340000000001</v>
      </c>
      <c r="EE952" s="38">
        <v>1.252424</v>
      </c>
      <c r="EF952" s="38">
        <v>1.4983010000000001</v>
      </c>
      <c r="EG952" s="38">
        <v>1.3924510000000001</v>
      </c>
      <c r="EH952" s="38">
        <v>0.49804320000000002</v>
      </c>
      <c r="EI952" s="38">
        <v>0.28196670000000001</v>
      </c>
      <c r="EJ952" s="38">
        <v>2.23861</v>
      </c>
      <c r="EK952" s="38">
        <v>1.915206</v>
      </c>
      <c r="EL952" s="38">
        <v>-1.0225169999999999</v>
      </c>
      <c r="EM952" s="38">
        <v>-1.7646569999999999</v>
      </c>
      <c r="EN952" s="38">
        <v>-2.424172</v>
      </c>
      <c r="EO952" s="38">
        <v>-0.70583430000000003</v>
      </c>
      <c r="EP952" s="38">
        <v>-0.72627249999999999</v>
      </c>
      <c r="EQ952" s="38">
        <v>1.310513</v>
      </c>
      <c r="ER952" s="38">
        <v>4.4578300000000004</v>
      </c>
      <c r="ES952" s="38">
        <v>4.166353</v>
      </c>
      <c r="ET952" s="38">
        <v>5.7817210000000001</v>
      </c>
      <c r="EU952" s="38">
        <v>6.8922309999999998</v>
      </c>
      <c r="EV952" s="38">
        <v>6.9558049999999998</v>
      </c>
      <c r="EW952" s="38">
        <v>5.6905089999999996</v>
      </c>
      <c r="EX952" s="38">
        <v>5.0922799999999997</v>
      </c>
      <c r="EY952" s="38">
        <v>2.8066740000000001</v>
      </c>
      <c r="EZ952" s="38">
        <v>2.1033110000000002</v>
      </c>
      <c r="FA952" s="38">
        <v>2.2079019999999998</v>
      </c>
      <c r="FB952" s="38">
        <v>79.023690000000002</v>
      </c>
      <c r="FC952" s="38">
        <v>77.180980000000005</v>
      </c>
      <c r="FD952" s="38">
        <v>75.167760000000001</v>
      </c>
      <c r="FE952" s="38">
        <v>73.292879999999997</v>
      </c>
      <c r="FF952" s="38">
        <v>72.090350000000001</v>
      </c>
      <c r="FG952" s="38">
        <v>70.644239999999996</v>
      </c>
      <c r="FH952" s="38">
        <v>70.701170000000005</v>
      </c>
      <c r="FI952" s="38">
        <v>73.645780000000002</v>
      </c>
      <c r="FJ952" s="38">
        <v>78.268820000000005</v>
      </c>
      <c r="FK952" s="38">
        <v>82.215000000000003</v>
      </c>
      <c r="FL952" s="38">
        <v>86.326189999999997</v>
      </c>
      <c r="FM952" s="38">
        <v>90.161739999999995</v>
      </c>
      <c r="FN952" s="38">
        <v>93.464870000000005</v>
      </c>
      <c r="FO952" s="38">
        <v>96.26446</v>
      </c>
      <c r="FP952" s="38">
        <v>98.373220000000003</v>
      </c>
      <c r="FQ952" s="38">
        <v>99.907150000000001</v>
      </c>
      <c r="FR952" s="38">
        <v>100.0813</v>
      </c>
      <c r="FS952" s="38">
        <v>99.949259999999995</v>
      </c>
      <c r="FT952" s="38">
        <v>98.794070000000005</v>
      </c>
      <c r="FU952" s="38">
        <v>96.307980000000001</v>
      </c>
      <c r="FV952" s="38">
        <v>92.198509999999999</v>
      </c>
      <c r="FW952">
        <v>88.818600000000004</v>
      </c>
      <c r="FX952">
        <v>85.844009999999997</v>
      </c>
      <c r="FY952">
        <v>83.165620000000004</v>
      </c>
      <c r="FZ952">
        <v>0.75105829999999996</v>
      </c>
      <c r="GA952">
        <v>6.1422179999999997</v>
      </c>
      <c r="GB952">
        <v>1</v>
      </c>
    </row>
    <row r="953" spans="1:184" x14ac:dyDescent="0.3">
      <c r="A953" t="s">
        <v>280</v>
      </c>
      <c r="B953" t="s">
        <v>1</v>
      </c>
      <c r="C953" t="s">
        <v>1</v>
      </c>
      <c r="D953" t="s">
        <v>1</v>
      </c>
      <c r="E953" t="s">
        <v>1</v>
      </c>
      <c r="F953" t="s">
        <v>1</v>
      </c>
      <c r="G953" t="s">
        <v>222</v>
      </c>
      <c r="H953" s="40" t="s">
        <v>1</v>
      </c>
      <c r="I953" s="18" t="s">
        <v>1</v>
      </c>
      <c r="J953" s="38" t="s">
        <v>1</v>
      </c>
      <c r="K953" s="18">
        <v>44753</v>
      </c>
      <c r="L953" s="38">
        <v>1496</v>
      </c>
      <c r="M953" s="38">
        <v>1496</v>
      </c>
      <c r="N953" s="38">
        <v>165.09889999999999</v>
      </c>
      <c r="O953" s="38">
        <v>163.6078</v>
      </c>
      <c r="P953" s="38">
        <v>162.20869999999999</v>
      </c>
      <c r="Q953" s="38">
        <v>163.5352</v>
      </c>
      <c r="R953" s="38">
        <v>170.2217</v>
      </c>
      <c r="S953" s="38">
        <v>181.11969999999999</v>
      </c>
      <c r="T953" s="38">
        <v>200.13030000000001</v>
      </c>
      <c r="U953" s="38">
        <v>217.8792</v>
      </c>
      <c r="V953" s="38">
        <v>227.7886</v>
      </c>
      <c r="W953" s="38">
        <v>233.8629</v>
      </c>
      <c r="X953" s="38">
        <v>238.8811</v>
      </c>
      <c r="Y953" s="38">
        <v>243.4385</v>
      </c>
      <c r="Z953" s="38">
        <v>245.03649999999999</v>
      </c>
      <c r="AA953" s="38">
        <v>249.1919</v>
      </c>
      <c r="AB953" s="38">
        <v>246.6472</v>
      </c>
      <c r="AC953" s="38">
        <v>241.87209999999999</v>
      </c>
      <c r="AD953" s="38">
        <v>234.7988</v>
      </c>
      <c r="AE953" s="38">
        <v>227.7329</v>
      </c>
      <c r="AF953" s="38">
        <v>222.0538</v>
      </c>
      <c r="AG953" s="38">
        <v>218.77029999999999</v>
      </c>
      <c r="AH953" s="38">
        <v>216.40989999999999</v>
      </c>
      <c r="AI953" s="38">
        <v>213.24170000000001</v>
      </c>
      <c r="AJ953" s="38">
        <v>207.81190000000001</v>
      </c>
      <c r="AK953" s="38">
        <v>201.1412</v>
      </c>
      <c r="AL953" s="38">
        <v>-1.1601509999999999</v>
      </c>
      <c r="AM953" s="38">
        <v>-0.91946629999999996</v>
      </c>
      <c r="AN953" s="38">
        <v>-0.58846279999999995</v>
      </c>
      <c r="AO953" s="38">
        <v>-0.30543969999999998</v>
      </c>
      <c r="AP953" s="38">
        <v>-0.13087309999999999</v>
      </c>
      <c r="AQ953" s="38">
        <v>-0.50943340000000004</v>
      </c>
      <c r="AR953" s="38">
        <v>-0.3559465</v>
      </c>
      <c r="AS953" s="38">
        <v>-0.86341140000000005</v>
      </c>
      <c r="AT953" s="38">
        <v>-1.119874</v>
      </c>
      <c r="AU953" s="38">
        <v>-2.4600050000000002</v>
      </c>
      <c r="AV953" s="38">
        <v>-1.6279459999999999</v>
      </c>
      <c r="AW953" s="38">
        <v>-2.3099660000000002</v>
      </c>
      <c r="AX953" s="38">
        <v>-0.98109489999999999</v>
      </c>
      <c r="AY953" s="38">
        <v>0.96894119999999995</v>
      </c>
      <c r="AZ953" s="38">
        <v>0.23493510000000001</v>
      </c>
      <c r="BA953" s="38">
        <v>-0.12823570000000001</v>
      </c>
      <c r="BB953" s="38">
        <v>1.6684000000000001</v>
      </c>
      <c r="BC953" s="38">
        <v>1.0608500000000001</v>
      </c>
      <c r="BD953" s="38">
        <v>-0.26436399999999999</v>
      </c>
      <c r="BE953" s="38">
        <v>-1.177745</v>
      </c>
      <c r="BF953" s="38">
        <v>-2.4108589999999999</v>
      </c>
      <c r="BG953" s="38">
        <v>-3.6446350000000001</v>
      </c>
      <c r="BH953" s="38">
        <v>-3.028111</v>
      </c>
      <c r="BI953" s="38">
        <v>-3.061134</v>
      </c>
      <c r="BJ953" s="38">
        <v>-0.62018649999999997</v>
      </c>
      <c r="BK953" s="38">
        <v>-0.41793550000000002</v>
      </c>
      <c r="BL953" s="38">
        <v>-9.6607899999999997E-2</v>
      </c>
      <c r="BM953" s="38">
        <v>9.0934500000000001E-2</v>
      </c>
      <c r="BN953" s="38">
        <v>0.18686700000000001</v>
      </c>
      <c r="BO953" s="38">
        <v>-0.10704909999999999</v>
      </c>
      <c r="BP953" s="38">
        <v>0.1927683</v>
      </c>
      <c r="BQ953" s="38">
        <v>-0.251805</v>
      </c>
      <c r="BR953" s="38">
        <v>-0.61298560000000002</v>
      </c>
      <c r="BS953" s="38">
        <v>-1.8845000000000001</v>
      </c>
      <c r="BT953" s="38">
        <v>-1.190364</v>
      </c>
      <c r="BU953" s="38">
        <v>-1.9359139999999999</v>
      </c>
      <c r="BV953" s="38">
        <v>-0.71601879999999996</v>
      </c>
      <c r="BW953" s="38">
        <v>1.2878810000000001</v>
      </c>
      <c r="BX953" s="38">
        <v>0.68122479999999996</v>
      </c>
      <c r="BY953" s="38">
        <v>0.36331950000000002</v>
      </c>
      <c r="BZ953" s="38">
        <v>2.2406030000000001</v>
      </c>
      <c r="CA953" s="38">
        <v>1.7155119999999999</v>
      </c>
      <c r="CB953" s="38">
        <v>0.64565919999999999</v>
      </c>
      <c r="CC953" s="38">
        <v>-0.24700900000000001</v>
      </c>
      <c r="CD953" s="38">
        <v>-1.5721780000000001</v>
      </c>
      <c r="CE953" s="38">
        <v>-2.8262079999999998</v>
      </c>
      <c r="CF953" s="38">
        <v>-2.0564089999999999</v>
      </c>
      <c r="CG953" s="38">
        <v>-2.0355110000000001</v>
      </c>
      <c r="CH953" s="38">
        <v>-0.2462087</v>
      </c>
      <c r="CI953" s="38">
        <v>-7.0576799999999995E-2</v>
      </c>
      <c r="CJ953" s="38">
        <v>0.2440494</v>
      </c>
      <c r="CK953" s="38">
        <v>0.36546210000000001</v>
      </c>
      <c r="CL953" s="38">
        <v>0.40693289999999999</v>
      </c>
      <c r="CM953" s="38">
        <v>0.17164109999999999</v>
      </c>
      <c r="CN953" s="38">
        <v>0.57280660000000005</v>
      </c>
      <c r="CO953" s="38">
        <v>0.17179179999999999</v>
      </c>
      <c r="CP953" s="38">
        <v>-0.26191639999999999</v>
      </c>
      <c r="CQ953" s="38">
        <v>-1.4859070000000001</v>
      </c>
      <c r="CR953" s="38">
        <v>-0.88729670000000005</v>
      </c>
      <c r="CS953" s="38">
        <v>-1.6768460000000001</v>
      </c>
      <c r="CT953" s="38">
        <v>-0.53242789999999995</v>
      </c>
      <c r="CU953" s="38">
        <v>1.508778</v>
      </c>
      <c r="CV953" s="38">
        <v>0.99032370000000003</v>
      </c>
      <c r="CW953" s="38">
        <v>0.70376919999999998</v>
      </c>
      <c r="CX953" s="38">
        <v>2.6369090000000002</v>
      </c>
      <c r="CY953" s="38">
        <v>2.1689289999999999</v>
      </c>
      <c r="CZ953" s="38">
        <v>1.2759389999999999</v>
      </c>
      <c r="DA953" s="38">
        <v>0.39761609999999997</v>
      </c>
      <c r="DB953" s="38">
        <v>-0.99131100000000005</v>
      </c>
      <c r="DC953" s="38">
        <v>-2.2593670000000001</v>
      </c>
      <c r="DD953" s="38">
        <v>-1.3834109999999999</v>
      </c>
      <c r="DE953" s="38">
        <v>-1.3251679999999999</v>
      </c>
      <c r="DF953" s="38">
        <v>0.1277691</v>
      </c>
      <c r="DG953" s="38">
        <v>0.27678190000000003</v>
      </c>
      <c r="DH953" s="38">
        <v>0.58470659999999997</v>
      </c>
      <c r="DI953" s="38">
        <v>0.63998969999999999</v>
      </c>
      <c r="DJ953" s="38">
        <v>0.62699870000000002</v>
      </c>
      <c r="DK953" s="38">
        <v>0.45033129999999999</v>
      </c>
      <c r="DL953" s="38">
        <v>0.95284489999999999</v>
      </c>
      <c r="DM953" s="38">
        <v>0.59538849999999999</v>
      </c>
      <c r="DN953" s="38">
        <v>8.9152899999999993E-2</v>
      </c>
      <c r="DO953" s="38">
        <v>-1.087315</v>
      </c>
      <c r="DP953" s="38">
        <v>-0.584229</v>
      </c>
      <c r="DQ953" s="38">
        <v>-1.4177789999999999</v>
      </c>
      <c r="DR953" s="38">
        <v>-0.34883700000000001</v>
      </c>
      <c r="DS953" s="38">
        <v>1.7296750000000001</v>
      </c>
      <c r="DT953" s="38">
        <v>1.299423</v>
      </c>
      <c r="DU953" s="38">
        <v>1.044219</v>
      </c>
      <c r="DV953" s="38">
        <v>3.0332140000000001</v>
      </c>
      <c r="DW953" s="38">
        <v>2.6223459999999998</v>
      </c>
      <c r="DX953" s="38">
        <v>1.906218</v>
      </c>
      <c r="DY953" s="38">
        <v>1.042241</v>
      </c>
      <c r="DZ953" s="38">
        <v>-0.41044350000000002</v>
      </c>
      <c r="EA953" s="38">
        <v>-1.6925269999999999</v>
      </c>
      <c r="EB953" s="38">
        <v>-0.71041290000000001</v>
      </c>
      <c r="EC953" s="38">
        <v>-0.61482479999999995</v>
      </c>
      <c r="ED953" s="38">
        <v>0.66773369999999999</v>
      </c>
      <c r="EE953" s="38">
        <v>0.77831260000000002</v>
      </c>
      <c r="EF953" s="38">
        <v>1.076562</v>
      </c>
      <c r="EG953" s="38">
        <v>1.0363640000000001</v>
      </c>
      <c r="EH953" s="38">
        <v>0.94473890000000005</v>
      </c>
      <c r="EI953" s="38">
        <v>0.85271569999999997</v>
      </c>
      <c r="EJ953" s="38">
        <v>1.50156</v>
      </c>
      <c r="EK953" s="38">
        <v>1.206995</v>
      </c>
      <c r="EL953" s="38">
        <v>0.59604109999999999</v>
      </c>
      <c r="EM953" s="38">
        <v>-0.51180990000000004</v>
      </c>
      <c r="EN953" s="38">
        <v>-0.14664730000000001</v>
      </c>
      <c r="EO953" s="38">
        <v>-1.0437259999999999</v>
      </c>
      <c r="EP953" s="38">
        <v>-8.3760899999999999E-2</v>
      </c>
      <c r="EQ953" s="38">
        <v>2.0486149999999999</v>
      </c>
      <c r="ER953" s="38">
        <v>1.7457119999999999</v>
      </c>
      <c r="ES953" s="38">
        <v>1.535774</v>
      </c>
      <c r="ET953" s="38">
        <v>3.6054170000000001</v>
      </c>
      <c r="EU953" s="38">
        <v>3.2770090000000001</v>
      </c>
      <c r="EV953" s="38">
        <v>2.8162410000000002</v>
      </c>
      <c r="EW953" s="38">
        <v>1.972977</v>
      </c>
      <c r="EX953" s="38">
        <v>0.42823679999999997</v>
      </c>
      <c r="EY953" s="38">
        <v>-0.87409910000000002</v>
      </c>
      <c r="EZ953" s="38">
        <v>0.2612891</v>
      </c>
      <c r="FA953" s="38">
        <v>0.41079779999999999</v>
      </c>
      <c r="FB953" s="38">
        <v>79.807220000000001</v>
      </c>
      <c r="FC953" s="38">
        <v>78.441000000000003</v>
      </c>
      <c r="FD953" s="38">
        <v>77.39967</v>
      </c>
      <c r="FE953" s="38">
        <v>75.884699999999995</v>
      </c>
      <c r="FF953" s="38">
        <v>73.532120000000006</v>
      </c>
      <c r="FG953" s="38">
        <v>72.758579999999995</v>
      </c>
      <c r="FH953" s="38">
        <v>72.363500000000002</v>
      </c>
      <c r="FI953" s="38">
        <v>75.104380000000006</v>
      </c>
      <c r="FJ953" s="38">
        <v>79.213350000000005</v>
      </c>
      <c r="FK953" s="38">
        <v>83.864140000000006</v>
      </c>
      <c r="FL953" s="38">
        <v>87.674319999999994</v>
      </c>
      <c r="FM953" s="38">
        <v>90.98657</v>
      </c>
      <c r="FN953" s="38">
        <v>93.962379999999996</v>
      </c>
      <c r="FO953" s="38">
        <v>96.234769999999997</v>
      </c>
      <c r="FP953" s="38">
        <v>97.927959999999999</v>
      </c>
      <c r="FQ953" s="38">
        <v>99.593360000000004</v>
      </c>
      <c r="FR953" s="38">
        <v>100.2461</v>
      </c>
      <c r="FS953" s="38">
        <v>99.90155</v>
      </c>
      <c r="FT953" s="38">
        <v>98.962429999999998</v>
      </c>
      <c r="FU953" s="38">
        <v>96.758300000000006</v>
      </c>
      <c r="FV953" s="38">
        <v>93.398529999999994</v>
      </c>
      <c r="FW953">
        <v>90.140420000000006</v>
      </c>
      <c r="FX953">
        <v>87.772450000000006</v>
      </c>
      <c r="FY953">
        <v>84.620649999999998</v>
      </c>
      <c r="FZ953">
        <v>0.90461899999999995</v>
      </c>
      <c r="GA953">
        <v>7.6320899999999998</v>
      </c>
      <c r="GB953">
        <v>1</v>
      </c>
    </row>
    <row r="954" spans="1:184" x14ac:dyDescent="0.3">
      <c r="A954" t="s">
        <v>280</v>
      </c>
      <c r="B954" t="s">
        <v>1</v>
      </c>
      <c r="C954" t="s">
        <v>1</v>
      </c>
      <c r="D954" t="s">
        <v>1</v>
      </c>
      <c r="E954" t="s">
        <v>1</v>
      </c>
      <c r="F954" t="s">
        <v>1</v>
      </c>
      <c r="G954" t="s">
        <v>222</v>
      </c>
      <c r="H954" s="40" t="s">
        <v>1</v>
      </c>
      <c r="I954" s="18" t="s">
        <v>1</v>
      </c>
      <c r="J954" s="38" t="s">
        <v>1</v>
      </c>
      <c r="K954" s="18">
        <v>44760</v>
      </c>
      <c r="L954" s="38">
        <v>1496</v>
      </c>
      <c r="M954" s="38">
        <v>1496</v>
      </c>
      <c r="N954" s="38">
        <v>169.92599999999999</v>
      </c>
      <c r="O954" s="38">
        <v>168.04470000000001</v>
      </c>
      <c r="P954" s="38">
        <v>166.13470000000001</v>
      </c>
      <c r="Q954" s="38">
        <v>167.21360000000001</v>
      </c>
      <c r="R954" s="38">
        <v>173.7893</v>
      </c>
      <c r="S954" s="38">
        <v>185.03489999999999</v>
      </c>
      <c r="T954" s="38">
        <v>205.37219999999999</v>
      </c>
      <c r="U954" s="38">
        <v>222.26740000000001</v>
      </c>
      <c r="V954" s="38">
        <v>232.3741</v>
      </c>
      <c r="W954" s="38">
        <v>237.4297</v>
      </c>
      <c r="X954" s="38">
        <v>242.67570000000001</v>
      </c>
      <c r="Y954" s="38">
        <v>246.73679999999999</v>
      </c>
      <c r="Z954" s="38">
        <v>247.9521</v>
      </c>
      <c r="AA954" s="38">
        <v>252.05459999999999</v>
      </c>
      <c r="AB954" s="38">
        <v>249.88589999999999</v>
      </c>
      <c r="AC954" s="38">
        <v>244.7724</v>
      </c>
      <c r="AD954" s="38">
        <v>237.60220000000001</v>
      </c>
      <c r="AE954" s="38">
        <v>230.16919999999999</v>
      </c>
      <c r="AF954" s="38">
        <v>225.03309999999999</v>
      </c>
      <c r="AG954" s="38">
        <v>220.99080000000001</v>
      </c>
      <c r="AH954" s="38">
        <v>217.7919</v>
      </c>
      <c r="AI954" s="38">
        <v>214.6456</v>
      </c>
      <c r="AJ954" s="38">
        <v>208.9315</v>
      </c>
      <c r="AK954" s="38">
        <v>202.5609</v>
      </c>
      <c r="AL954" s="38">
        <v>-0.6544799</v>
      </c>
      <c r="AM954" s="38">
        <v>-4.5292800000000001E-2</v>
      </c>
      <c r="AN954" s="38">
        <v>-1.1402589999999999</v>
      </c>
      <c r="AO954" s="38">
        <v>-0.61524100000000004</v>
      </c>
      <c r="AP954" s="38">
        <v>-1.541196</v>
      </c>
      <c r="AQ954" s="38">
        <v>-2.7329650000000001</v>
      </c>
      <c r="AR954" s="38">
        <v>0.2567951</v>
      </c>
      <c r="AS954" s="38">
        <v>-0.83552000000000004</v>
      </c>
      <c r="AT954" s="38">
        <v>-0.48778510000000003</v>
      </c>
      <c r="AU954" s="38">
        <v>-0.82492679999999996</v>
      </c>
      <c r="AV954" s="38">
        <v>-1.2987660000000001</v>
      </c>
      <c r="AW954" s="38">
        <v>-2.2482530000000001</v>
      </c>
      <c r="AX954" s="38">
        <v>-2.426634</v>
      </c>
      <c r="AY954" s="38">
        <v>0.90030399999999999</v>
      </c>
      <c r="AZ954" s="38">
        <v>-0.1181304</v>
      </c>
      <c r="BA954" s="38">
        <v>-5.13319E-2</v>
      </c>
      <c r="BB954" s="38">
        <v>0.8635699</v>
      </c>
      <c r="BC954" s="38">
        <v>-0.22214829999999999</v>
      </c>
      <c r="BD954" s="38">
        <v>-0.44072060000000002</v>
      </c>
      <c r="BE954" s="38">
        <v>-0.41378880000000001</v>
      </c>
      <c r="BF954" s="38">
        <v>-1.9198539999999999</v>
      </c>
      <c r="BG954" s="38">
        <v>-2.6839650000000002</v>
      </c>
      <c r="BH954" s="38">
        <v>-1.862894</v>
      </c>
      <c r="BI954" s="38">
        <v>-3.090722</v>
      </c>
      <c r="BJ954" s="38">
        <v>-0.1475407</v>
      </c>
      <c r="BK954" s="38">
        <v>0.43989929999999999</v>
      </c>
      <c r="BL954" s="38">
        <v>-0.68008710000000006</v>
      </c>
      <c r="BM954" s="38">
        <v>-0.2267084</v>
      </c>
      <c r="BN954" s="38">
        <v>-1.2021820000000001</v>
      </c>
      <c r="BO954" s="38">
        <v>-2.3178480000000001</v>
      </c>
      <c r="BP954" s="38">
        <v>0.94344969999999995</v>
      </c>
      <c r="BQ954" s="38">
        <v>-0.1588494</v>
      </c>
      <c r="BR954" s="38">
        <v>0.1068461</v>
      </c>
      <c r="BS954" s="38">
        <v>-0.22996849999999999</v>
      </c>
      <c r="BT954" s="38">
        <v>-0.8824594</v>
      </c>
      <c r="BU954" s="38">
        <v>-1.8921939999999999</v>
      </c>
      <c r="BV954" s="38">
        <v>-2.1003120000000002</v>
      </c>
      <c r="BW954" s="38">
        <v>1.2626109999999999</v>
      </c>
      <c r="BX954" s="38">
        <v>0.37491540000000001</v>
      </c>
      <c r="BY954" s="38">
        <v>0.53067620000000004</v>
      </c>
      <c r="BZ954" s="38">
        <v>1.5372380000000001</v>
      </c>
      <c r="CA954" s="38">
        <v>0.56640829999999998</v>
      </c>
      <c r="CB954" s="38">
        <v>0.4789349</v>
      </c>
      <c r="CC954" s="38">
        <v>0.51718549999999996</v>
      </c>
      <c r="CD954" s="38">
        <v>-1.0663469999999999</v>
      </c>
      <c r="CE954" s="38">
        <v>-1.817682</v>
      </c>
      <c r="CF954" s="38">
        <v>-0.93306199999999995</v>
      </c>
      <c r="CG954" s="38">
        <v>-2.1036679999999999</v>
      </c>
      <c r="CH954" s="38">
        <v>0.20356389999999999</v>
      </c>
      <c r="CI954" s="38">
        <v>0.77594189999999996</v>
      </c>
      <c r="CJ954" s="38">
        <v>-0.36137380000000002</v>
      </c>
      <c r="CK954" s="38">
        <v>4.2388099999999998E-2</v>
      </c>
      <c r="CL954" s="38">
        <v>-0.96738179999999996</v>
      </c>
      <c r="CM954" s="38">
        <v>-2.0303399999999998</v>
      </c>
      <c r="CN954" s="38">
        <v>1.419025</v>
      </c>
      <c r="CO954" s="38">
        <v>0.30981049999999999</v>
      </c>
      <c r="CP954" s="38">
        <v>0.51868590000000003</v>
      </c>
      <c r="CQ954" s="38">
        <v>0.1820978</v>
      </c>
      <c r="CR954" s="38">
        <v>-0.59412659999999995</v>
      </c>
      <c r="CS954" s="38">
        <v>-1.6455880000000001</v>
      </c>
      <c r="CT954" s="38">
        <v>-1.8743019999999999</v>
      </c>
      <c r="CU954" s="38">
        <v>1.513544</v>
      </c>
      <c r="CV954" s="38">
        <v>0.71639739999999996</v>
      </c>
      <c r="CW954" s="38">
        <v>0.93377319999999997</v>
      </c>
      <c r="CX954" s="38">
        <v>2.0038179999999999</v>
      </c>
      <c r="CY954" s="38">
        <v>1.11256</v>
      </c>
      <c r="CZ954" s="38">
        <v>1.115885</v>
      </c>
      <c r="DA954" s="38">
        <v>1.1619759999999999</v>
      </c>
      <c r="DB954" s="38">
        <v>-0.47521039999999998</v>
      </c>
      <c r="DC954" s="38">
        <v>-1.217697</v>
      </c>
      <c r="DD954" s="38">
        <v>-0.28906340000000003</v>
      </c>
      <c r="DE954" s="38">
        <v>-1.420037</v>
      </c>
      <c r="DF954" s="38">
        <v>0.55466850000000001</v>
      </c>
      <c r="DG954" s="38">
        <v>1.1119840000000001</v>
      </c>
      <c r="DH954" s="38">
        <v>-4.2660400000000001E-2</v>
      </c>
      <c r="DI954" s="38">
        <v>0.3114845</v>
      </c>
      <c r="DJ954" s="38">
        <v>-0.7325817</v>
      </c>
      <c r="DK954" s="38">
        <v>-1.7428319999999999</v>
      </c>
      <c r="DL954" s="38">
        <v>1.8946000000000001</v>
      </c>
      <c r="DM954" s="38">
        <v>0.77847040000000001</v>
      </c>
      <c r="DN954" s="38">
        <v>0.93052570000000001</v>
      </c>
      <c r="DO954" s="38">
        <v>0.59416409999999997</v>
      </c>
      <c r="DP954" s="38">
        <v>-0.30579390000000001</v>
      </c>
      <c r="DQ954" s="38">
        <v>-1.3989830000000001</v>
      </c>
      <c r="DR954" s="38">
        <v>-1.6482920000000001</v>
      </c>
      <c r="DS954" s="38">
        <v>1.7644770000000001</v>
      </c>
      <c r="DT954" s="38">
        <v>1.057879</v>
      </c>
      <c r="DU954" s="38">
        <v>1.33687</v>
      </c>
      <c r="DV954" s="38">
        <v>2.4703979999999999</v>
      </c>
      <c r="DW954" s="38">
        <v>1.658712</v>
      </c>
      <c r="DX954" s="38">
        <v>1.7528360000000001</v>
      </c>
      <c r="DY954" s="38">
        <v>1.806765</v>
      </c>
      <c r="DZ954" s="38">
        <v>0.1159259</v>
      </c>
      <c r="EA954" s="38">
        <v>-0.61771200000000004</v>
      </c>
      <c r="EB954" s="38">
        <v>0.35493520000000001</v>
      </c>
      <c r="EC954" s="38">
        <v>-0.7364058</v>
      </c>
      <c r="ED954" s="38">
        <v>1.0616080000000001</v>
      </c>
      <c r="EE954" s="38">
        <v>1.5971770000000001</v>
      </c>
      <c r="EF954" s="38">
        <v>0.41751110000000002</v>
      </c>
      <c r="EG954" s="38">
        <v>0.70001720000000001</v>
      </c>
      <c r="EH954" s="38">
        <v>-0.39356760000000002</v>
      </c>
      <c r="EI954" s="38">
        <v>-1.3277159999999999</v>
      </c>
      <c r="EJ954" s="38">
        <v>2.5812539999999999</v>
      </c>
      <c r="EK954" s="38">
        <v>1.455141</v>
      </c>
      <c r="EL954" s="38">
        <v>1.5251570000000001</v>
      </c>
      <c r="EM954" s="38">
        <v>1.189122</v>
      </c>
      <c r="EN954" s="38">
        <v>0.1105129</v>
      </c>
      <c r="EO954" s="38">
        <v>-1.042924</v>
      </c>
      <c r="EP954" s="38">
        <v>-1.3219700000000001</v>
      </c>
      <c r="EQ954" s="38">
        <v>2.1267839999999998</v>
      </c>
      <c r="ER954" s="38">
        <v>1.5509250000000001</v>
      </c>
      <c r="ES954" s="38">
        <v>1.9188780000000001</v>
      </c>
      <c r="ET954" s="38">
        <v>3.144066</v>
      </c>
      <c r="EU954" s="38">
        <v>2.4472680000000002</v>
      </c>
      <c r="EV954" s="38">
        <v>2.6724920000000001</v>
      </c>
      <c r="EW954" s="38">
        <v>2.7377400000000001</v>
      </c>
      <c r="EX954" s="38">
        <v>0.96943290000000004</v>
      </c>
      <c r="EY954" s="38">
        <v>0.24857099999999999</v>
      </c>
      <c r="EZ954" s="38">
        <v>1.284767</v>
      </c>
      <c r="FA954" s="38">
        <v>0.2506488</v>
      </c>
      <c r="FB954" s="38">
        <v>82.946719999999999</v>
      </c>
      <c r="FC954" s="38">
        <v>82.189279999999997</v>
      </c>
      <c r="FD954" s="38">
        <v>80.754109999999997</v>
      </c>
      <c r="FE954" s="38">
        <v>79.107439999999997</v>
      </c>
      <c r="FF954" s="38">
        <v>77.771619999999999</v>
      </c>
      <c r="FG954" s="38">
        <v>76.581819999999993</v>
      </c>
      <c r="FH954" s="38">
        <v>76.469059999999999</v>
      </c>
      <c r="FI954" s="38">
        <v>77.913079999999994</v>
      </c>
      <c r="FJ954" s="38">
        <v>80.090230000000005</v>
      </c>
      <c r="FK954" s="38">
        <v>83.815839999999994</v>
      </c>
      <c r="FL954" s="38">
        <v>88.295500000000004</v>
      </c>
      <c r="FM954" s="38">
        <v>92.662980000000005</v>
      </c>
      <c r="FN954" s="38">
        <v>93.29692</v>
      </c>
      <c r="FO954" s="38">
        <v>95.422809999999998</v>
      </c>
      <c r="FP954" s="38">
        <v>97.846019999999996</v>
      </c>
      <c r="FQ954" s="38">
        <v>98.871750000000006</v>
      </c>
      <c r="FR954" s="38">
        <v>99.009169999999997</v>
      </c>
      <c r="FS954" s="38">
        <v>98.103729999999999</v>
      </c>
      <c r="FT954" s="38">
        <v>96.699160000000006</v>
      </c>
      <c r="FU954" s="38">
        <v>93.807400000000001</v>
      </c>
      <c r="FV954" s="38">
        <v>90.756280000000004</v>
      </c>
      <c r="FW954">
        <v>88.659779999999998</v>
      </c>
      <c r="FX954">
        <v>86.075860000000006</v>
      </c>
      <c r="FY954">
        <v>82.877139999999997</v>
      </c>
      <c r="FZ954">
        <v>0.95714600000000005</v>
      </c>
      <c r="GA954">
        <v>7.77393</v>
      </c>
      <c r="GB954">
        <v>1</v>
      </c>
    </row>
    <row r="955" spans="1:184" x14ac:dyDescent="0.3">
      <c r="A955" t="s">
        <v>280</v>
      </c>
      <c r="B955" t="s">
        <v>1</v>
      </c>
      <c r="C955" t="s">
        <v>1</v>
      </c>
      <c r="D955" t="s">
        <v>1</v>
      </c>
      <c r="E955" t="s">
        <v>1</v>
      </c>
      <c r="F955" t="s">
        <v>1</v>
      </c>
      <c r="G955" t="s">
        <v>222</v>
      </c>
      <c r="H955" s="40" t="s">
        <v>1</v>
      </c>
      <c r="I955" s="18" t="s">
        <v>1</v>
      </c>
      <c r="J955" s="38" t="s">
        <v>1</v>
      </c>
      <c r="K955" s="18">
        <v>44763</v>
      </c>
      <c r="L955" s="38">
        <v>1493</v>
      </c>
      <c r="M955" s="38">
        <v>1493</v>
      </c>
      <c r="N955" s="38">
        <v>193.31370000000001</v>
      </c>
      <c r="O955" s="38">
        <v>189.767</v>
      </c>
      <c r="P955" s="38">
        <v>187.27670000000001</v>
      </c>
      <c r="Q955" s="38">
        <v>186.4873</v>
      </c>
      <c r="R955" s="38">
        <v>191.0018</v>
      </c>
      <c r="S955" s="38">
        <v>200.1327</v>
      </c>
      <c r="T955" s="38">
        <v>212.9674</v>
      </c>
      <c r="U955" s="38">
        <v>222.53989999999999</v>
      </c>
      <c r="V955" s="38">
        <v>228.72120000000001</v>
      </c>
      <c r="W955" s="38">
        <v>233.4735</v>
      </c>
      <c r="X955" s="38">
        <v>236.5462</v>
      </c>
      <c r="Y955" s="38">
        <v>239.1628</v>
      </c>
      <c r="Z955" s="38">
        <v>240.49199999999999</v>
      </c>
      <c r="AA955" s="38">
        <v>244.3056</v>
      </c>
      <c r="AB955" s="38">
        <v>242.82650000000001</v>
      </c>
      <c r="AC955" s="38">
        <v>236.23699999999999</v>
      </c>
      <c r="AD955" s="38">
        <v>230.91630000000001</v>
      </c>
      <c r="AE955" s="38">
        <v>224.86609999999999</v>
      </c>
      <c r="AF955" s="38">
        <v>220.90889999999999</v>
      </c>
      <c r="AG955" s="38">
        <v>218.6268</v>
      </c>
      <c r="AH955" s="38">
        <v>216.21549999999999</v>
      </c>
      <c r="AI955" s="38">
        <v>212.35390000000001</v>
      </c>
      <c r="AJ955" s="38">
        <v>206.0565</v>
      </c>
      <c r="AK955" s="38">
        <v>199.3013</v>
      </c>
      <c r="AL955" s="38">
        <v>-0.77156199999999997</v>
      </c>
      <c r="AM955" s="38">
        <v>-1.995633</v>
      </c>
      <c r="AN955" s="38">
        <v>-1.606681</v>
      </c>
      <c r="AO955" s="38">
        <v>-1.427732</v>
      </c>
      <c r="AP955" s="38">
        <v>-0.25337359999999998</v>
      </c>
      <c r="AQ955" s="38">
        <v>-0.93145820000000001</v>
      </c>
      <c r="AR955" s="38">
        <v>-1.2277450000000001</v>
      </c>
      <c r="AS955" s="38">
        <v>-4.9757500000000003E-2</v>
      </c>
      <c r="AT955" s="38">
        <v>0.80323979999999995</v>
      </c>
      <c r="AU955" s="38">
        <v>-0.31978390000000001</v>
      </c>
      <c r="AV955" s="38">
        <v>-1.043693</v>
      </c>
      <c r="AW955" s="38">
        <v>-2.5735570000000001</v>
      </c>
      <c r="AX955" s="38">
        <v>-1.7670490000000001</v>
      </c>
      <c r="AY955" s="38">
        <v>0.19085189999999999</v>
      </c>
      <c r="AZ955" s="38">
        <v>1.8332790000000001</v>
      </c>
      <c r="BA955" s="38">
        <v>2.3113109999999999</v>
      </c>
      <c r="BB955" s="38">
        <v>3.0236670000000001</v>
      </c>
      <c r="BC955" s="38">
        <v>2.9590040000000002</v>
      </c>
      <c r="BD955" s="38">
        <v>2.8877290000000002</v>
      </c>
      <c r="BE955" s="38">
        <v>2.4816319999999998</v>
      </c>
      <c r="BF955" s="38">
        <v>2.9120490000000001</v>
      </c>
      <c r="BG955" s="38">
        <v>-1.7770919999999999</v>
      </c>
      <c r="BH955" s="38">
        <v>-1.887939</v>
      </c>
      <c r="BI955" s="38">
        <v>-3.849224</v>
      </c>
      <c r="BJ955" s="38">
        <v>-0.3406207</v>
      </c>
      <c r="BK955" s="38">
        <v>-1.6075569999999999</v>
      </c>
      <c r="BL955" s="38">
        <v>-1.2714890000000001</v>
      </c>
      <c r="BM955" s="38">
        <v>-1.127427</v>
      </c>
      <c r="BN955" s="38">
        <v>7.9573000000000005E-3</v>
      </c>
      <c r="BO955" s="38">
        <v>-0.63597890000000001</v>
      </c>
      <c r="BP955" s="38">
        <v>-0.89157750000000002</v>
      </c>
      <c r="BQ955" s="38">
        <v>0.33321600000000001</v>
      </c>
      <c r="BR955" s="38">
        <v>1.1804950000000001</v>
      </c>
      <c r="BS955" s="38">
        <v>0.1099057</v>
      </c>
      <c r="BT955" s="38">
        <v>-0.66893230000000004</v>
      </c>
      <c r="BU955" s="38">
        <v>-2.3126579999999999</v>
      </c>
      <c r="BV955" s="38">
        <v>-1.5167189999999999</v>
      </c>
      <c r="BW955" s="38">
        <v>0.46704679999999998</v>
      </c>
      <c r="BX955" s="38">
        <v>2.1328990000000001</v>
      </c>
      <c r="BY955" s="38">
        <v>2.7514660000000002</v>
      </c>
      <c r="BZ955" s="38">
        <v>3.443549</v>
      </c>
      <c r="CA955" s="38">
        <v>3.418806</v>
      </c>
      <c r="CB955" s="38">
        <v>3.4320499999999998</v>
      </c>
      <c r="CC955" s="38">
        <v>3.0149810000000001</v>
      </c>
      <c r="CD955" s="38">
        <v>3.4394170000000002</v>
      </c>
      <c r="CE955" s="38">
        <v>-1.242475</v>
      </c>
      <c r="CF955" s="38">
        <v>-1.3472999999999999</v>
      </c>
      <c r="CG955" s="38">
        <v>-3.2204600000000001</v>
      </c>
      <c r="CH955" s="38">
        <v>-4.2152099999999998E-2</v>
      </c>
      <c r="CI955" s="38">
        <v>-1.3387770000000001</v>
      </c>
      <c r="CJ955" s="38">
        <v>-1.039336</v>
      </c>
      <c r="CK955" s="38">
        <v>-0.91943660000000005</v>
      </c>
      <c r="CL955" s="38">
        <v>0.18895439999999999</v>
      </c>
      <c r="CM955" s="38">
        <v>-0.43133080000000001</v>
      </c>
      <c r="CN955" s="38">
        <v>-0.65874909999999998</v>
      </c>
      <c r="CO955" s="38">
        <v>0.5984623</v>
      </c>
      <c r="CP955" s="38">
        <v>1.441781</v>
      </c>
      <c r="CQ955" s="38">
        <v>0.40750750000000002</v>
      </c>
      <c r="CR955" s="38">
        <v>-0.40937380000000001</v>
      </c>
      <c r="CS955" s="38">
        <v>-2.131961</v>
      </c>
      <c r="CT955" s="38">
        <v>-1.343342</v>
      </c>
      <c r="CU955" s="38">
        <v>0.65833850000000005</v>
      </c>
      <c r="CV955" s="38">
        <v>2.340414</v>
      </c>
      <c r="CW955" s="38">
        <v>3.0563159999999998</v>
      </c>
      <c r="CX955" s="38">
        <v>3.734359</v>
      </c>
      <c r="CY955" s="38">
        <v>3.7372640000000001</v>
      </c>
      <c r="CZ955" s="38">
        <v>3.8090449999999998</v>
      </c>
      <c r="DA955" s="38">
        <v>3.3843770000000002</v>
      </c>
      <c r="DB955" s="38">
        <v>3.8046709999999999</v>
      </c>
      <c r="DC955" s="38">
        <v>-0.87220070000000005</v>
      </c>
      <c r="DD955" s="38">
        <v>-0.972854</v>
      </c>
      <c r="DE955" s="38">
        <v>-2.7849810000000002</v>
      </c>
      <c r="DF955" s="38">
        <v>0.2563165</v>
      </c>
      <c r="DG955" s="38">
        <v>-1.0699970000000001</v>
      </c>
      <c r="DH955" s="38">
        <v>-0.80718259999999997</v>
      </c>
      <c r="DI955" s="38">
        <v>-0.71144640000000003</v>
      </c>
      <c r="DJ955" s="38">
        <v>0.36995139999999999</v>
      </c>
      <c r="DK955" s="38">
        <v>-0.22668269999999999</v>
      </c>
      <c r="DL955" s="38">
        <v>-0.42592059999999998</v>
      </c>
      <c r="DM955" s="38">
        <v>0.8637087</v>
      </c>
      <c r="DN955" s="38">
        <v>1.703066</v>
      </c>
      <c r="DO955" s="38">
        <v>0.70510919999999999</v>
      </c>
      <c r="DP955" s="38">
        <v>-0.14981539999999999</v>
      </c>
      <c r="DQ955" s="38">
        <v>-1.951263</v>
      </c>
      <c r="DR955" s="38">
        <v>-1.1699649999999999</v>
      </c>
      <c r="DS955" s="38">
        <v>0.8496302</v>
      </c>
      <c r="DT955" s="38">
        <v>2.54793</v>
      </c>
      <c r="DU955" s="38">
        <v>3.3611659999999999</v>
      </c>
      <c r="DV955" s="38">
        <v>4.0251679999999999</v>
      </c>
      <c r="DW955" s="38">
        <v>4.0557220000000003</v>
      </c>
      <c r="DX955" s="38">
        <v>4.1860400000000002</v>
      </c>
      <c r="DY955" s="38">
        <v>3.7537739999999999</v>
      </c>
      <c r="DZ955" s="38">
        <v>4.1699250000000001</v>
      </c>
      <c r="EA955" s="38">
        <v>-0.50192669999999995</v>
      </c>
      <c r="EB955" s="38">
        <v>-0.5984083</v>
      </c>
      <c r="EC955" s="38">
        <v>-2.3495010000000001</v>
      </c>
      <c r="ED955" s="38">
        <v>0.68725769999999997</v>
      </c>
      <c r="EE955" s="38">
        <v>-0.68192079999999999</v>
      </c>
      <c r="EF955" s="38">
        <v>-0.47199029999999997</v>
      </c>
      <c r="EG955" s="38">
        <v>-0.41114149999999999</v>
      </c>
      <c r="EH955" s="38">
        <v>0.63128229999999996</v>
      </c>
      <c r="EI955" s="38">
        <v>6.8796599999999999E-2</v>
      </c>
      <c r="EJ955" s="38">
        <v>-8.9753299999999994E-2</v>
      </c>
      <c r="EK955" s="38">
        <v>1.2466820000000001</v>
      </c>
      <c r="EL955" s="38">
        <v>2.0803219999999998</v>
      </c>
      <c r="EM955" s="38">
        <v>1.1347989999999999</v>
      </c>
      <c r="EN955" s="38">
        <v>0.2249458</v>
      </c>
      <c r="EO955" s="38">
        <v>-1.690364</v>
      </c>
      <c r="EP955" s="38">
        <v>-0.91963510000000004</v>
      </c>
      <c r="EQ955" s="38">
        <v>1.1258250000000001</v>
      </c>
      <c r="ER955" s="38">
        <v>2.8475489999999999</v>
      </c>
      <c r="ES955" s="38">
        <v>3.8013210000000002</v>
      </c>
      <c r="ET955" s="38">
        <v>4.4450510000000003</v>
      </c>
      <c r="EU955" s="38">
        <v>4.5155240000000001</v>
      </c>
      <c r="EV955" s="38">
        <v>4.7303610000000003</v>
      </c>
      <c r="EW955" s="38">
        <v>4.2871230000000002</v>
      </c>
      <c r="EX955" s="38">
        <v>4.6972940000000003</v>
      </c>
      <c r="EY955" s="38">
        <v>3.26901E-2</v>
      </c>
      <c r="EZ955" s="38">
        <v>-5.7768399999999998E-2</v>
      </c>
      <c r="FA955" s="38">
        <v>-1.720737</v>
      </c>
      <c r="FB955" s="38">
        <v>79.847059999999999</v>
      </c>
      <c r="FC955" s="38">
        <v>77.636790000000005</v>
      </c>
      <c r="FD955" s="38">
        <v>75.857919999999993</v>
      </c>
      <c r="FE955" s="38">
        <v>74.392769999999999</v>
      </c>
      <c r="FF955" s="38">
        <v>72.954350000000005</v>
      </c>
      <c r="FG955" s="38">
        <v>71.241640000000004</v>
      </c>
      <c r="FH955" s="38">
        <v>70.707899999999995</v>
      </c>
      <c r="FI955" s="38">
        <v>73.713909999999998</v>
      </c>
      <c r="FJ955" s="38">
        <v>77.596100000000007</v>
      </c>
      <c r="FK955" s="38">
        <v>81.770079999999993</v>
      </c>
      <c r="FL955" s="38">
        <v>86.212860000000006</v>
      </c>
      <c r="FM955" s="38">
        <v>89.369320000000002</v>
      </c>
      <c r="FN955" s="38">
        <v>92.187709999999996</v>
      </c>
      <c r="FO955" s="38">
        <v>94.238500000000002</v>
      </c>
      <c r="FP955" s="38">
        <v>95.474209999999999</v>
      </c>
      <c r="FQ955" s="38">
        <v>96.207099999999997</v>
      </c>
      <c r="FR955" s="38">
        <v>98.888649999999998</v>
      </c>
      <c r="FS955" s="38">
        <v>98.535709999999995</v>
      </c>
      <c r="FT955" s="38">
        <v>97.167959999999994</v>
      </c>
      <c r="FU955" s="38">
        <v>94.444019999999995</v>
      </c>
      <c r="FV955" s="38">
        <v>90.731049999999996</v>
      </c>
      <c r="FW955">
        <v>87.444339999999997</v>
      </c>
      <c r="FX955">
        <v>84.565370000000001</v>
      </c>
      <c r="FY955">
        <v>81.028959999999998</v>
      </c>
      <c r="FZ955">
        <v>0.51692800000000005</v>
      </c>
      <c r="GA955">
        <v>3.8524430000000001</v>
      </c>
      <c r="GB955">
        <v>1</v>
      </c>
    </row>
    <row r="956" spans="1:184" x14ac:dyDescent="0.3">
      <c r="A956" t="s">
        <v>280</v>
      </c>
      <c r="B956" t="s">
        <v>1</v>
      </c>
      <c r="C956" t="s">
        <v>1</v>
      </c>
      <c r="D956" t="s">
        <v>1</v>
      </c>
      <c r="E956" t="s">
        <v>1</v>
      </c>
      <c r="F956" t="s">
        <v>1</v>
      </c>
      <c r="G956" t="s">
        <v>222</v>
      </c>
      <c r="H956" s="40" t="s">
        <v>1</v>
      </c>
      <c r="I956" s="18" t="s">
        <v>1</v>
      </c>
      <c r="J956" s="38" t="s">
        <v>1</v>
      </c>
      <c r="K956" s="18">
        <v>44789</v>
      </c>
      <c r="L956" s="38">
        <v>1493</v>
      </c>
      <c r="M956" s="38">
        <v>1493</v>
      </c>
      <c r="N956" s="38">
        <v>204.10740000000001</v>
      </c>
      <c r="O956" s="38">
        <v>200.36670000000001</v>
      </c>
      <c r="P956" s="38">
        <v>197.11420000000001</v>
      </c>
      <c r="Q956" s="38">
        <v>196.00120000000001</v>
      </c>
      <c r="R956" s="38">
        <v>200.84809999999999</v>
      </c>
      <c r="S956" s="38">
        <v>210.7458</v>
      </c>
      <c r="T956" s="38">
        <v>225.1241</v>
      </c>
      <c r="U956" s="38">
        <v>238.12729999999999</v>
      </c>
      <c r="V956" s="38">
        <v>246.24350000000001</v>
      </c>
      <c r="W956" s="38">
        <v>253.57589999999999</v>
      </c>
      <c r="X956" s="38">
        <v>260.67079999999999</v>
      </c>
      <c r="Y956" s="38">
        <v>265.72269999999997</v>
      </c>
      <c r="Z956" s="38">
        <v>268.30599999999998</v>
      </c>
      <c r="AA956" s="38">
        <v>272.39679999999998</v>
      </c>
      <c r="AB956" s="38">
        <v>269.97859999999997</v>
      </c>
      <c r="AC956" s="38">
        <v>263.23779999999999</v>
      </c>
      <c r="AD956" s="38">
        <v>255.797</v>
      </c>
      <c r="AE956" s="38">
        <v>247.60310000000001</v>
      </c>
      <c r="AF956" s="38">
        <v>241.5496</v>
      </c>
      <c r="AG956" s="38">
        <v>238.50790000000001</v>
      </c>
      <c r="AH956" s="38">
        <v>235.60990000000001</v>
      </c>
      <c r="AI956" s="38">
        <v>231.65180000000001</v>
      </c>
      <c r="AJ956" s="38">
        <v>224.96039999999999</v>
      </c>
      <c r="AK956" s="38">
        <v>218.22810000000001</v>
      </c>
      <c r="AL956" s="38">
        <v>-2.5825070000000001</v>
      </c>
      <c r="AM956" s="38">
        <v>-1.9387129999999999</v>
      </c>
      <c r="AN956" s="38">
        <v>-1.5655399999999999</v>
      </c>
      <c r="AO956" s="38">
        <v>-0.71567720000000001</v>
      </c>
      <c r="AP956" s="38">
        <v>-0.18766150000000001</v>
      </c>
      <c r="AQ956" s="38">
        <v>0.80159769999999997</v>
      </c>
      <c r="AR956" s="38">
        <v>0.3564735</v>
      </c>
      <c r="AS956" s="38">
        <v>-0.29473120000000003</v>
      </c>
      <c r="AT956" s="38">
        <v>-1.0607549999999999</v>
      </c>
      <c r="AU956" s="38">
        <v>9.0573100000000004E-2</v>
      </c>
      <c r="AV956" s="38">
        <v>1.8942429999999999</v>
      </c>
      <c r="AW956" s="38">
        <v>0.242338</v>
      </c>
      <c r="AX956" s="38">
        <v>-0.84375389999999995</v>
      </c>
      <c r="AY956" s="38">
        <v>-0.83346719999999996</v>
      </c>
      <c r="AZ956" s="38">
        <v>-2.7382</v>
      </c>
      <c r="BA956" s="38">
        <v>-0.33787709999999999</v>
      </c>
      <c r="BB956" s="38">
        <v>2.8987289999999999</v>
      </c>
      <c r="BC956" s="38">
        <v>0.59466479999999999</v>
      </c>
      <c r="BD956" s="38">
        <v>-0.52855300000000005</v>
      </c>
      <c r="BE956" s="38">
        <v>0.35154550000000001</v>
      </c>
      <c r="BF956" s="38">
        <v>0.91728169999999998</v>
      </c>
      <c r="BG956" s="38">
        <v>1.297045</v>
      </c>
      <c r="BH956" s="38">
        <v>0.59412969999999998</v>
      </c>
      <c r="BI956" s="38">
        <v>0.1383625</v>
      </c>
      <c r="BJ956" s="38">
        <v>-2.1825770000000002</v>
      </c>
      <c r="BK956" s="38">
        <v>-1.6039099999999999</v>
      </c>
      <c r="BL956" s="38">
        <v>-1.2351300000000001</v>
      </c>
      <c r="BM956" s="38">
        <v>-0.42264439999999998</v>
      </c>
      <c r="BN956" s="38">
        <v>8.1226300000000001E-2</v>
      </c>
      <c r="BO956" s="38">
        <v>1.091858</v>
      </c>
      <c r="BP956" s="38">
        <v>0.71393589999999996</v>
      </c>
      <c r="BQ956" s="38">
        <v>0.14828759999999999</v>
      </c>
      <c r="BR956" s="38">
        <v>-0.61057229999999996</v>
      </c>
      <c r="BS956" s="38">
        <v>0.53439919999999996</v>
      </c>
      <c r="BT956" s="38">
        <v>2.2862279999999999</v>
      </c>
      <c r="BU956" s="38">
        <v>0.5790151</v>
      </c>
      <c r="BV956" s="38">
        <v>-0.51710990000000001</v>
      </c>
      <c r="BW956" s="38">
        <v>-0.50034940000000006</v>
      </c>
      <c r="BX956" s="38">
        <v>-2.175287</v>
      </c>
      <c r="BY956" s="38">
        <v>0.30158780000000002</v>
      </c>
      <c r="BZ956" s="38">
        <v>3.3762159999999999</v>
      </c>
      <c r="CA956" s="38">
        <v>1.1158429999999999</v>
      </c>
      <c r="CB956" s="38">
        <v>0.1270954</v>
      </c>
      <c r="CC956" s="38">
        <v>0.96010150000000005</v>
      </c>
      <c r="CD956" s="38">
        <v>1.507361</v>
      </c>
      <c r="CE956" s="38">
        <v>1.8271189999999999</v>
      </c>
      <c r="CF956" s="38">
        <v>1.2359370000000001</v>
      </c>
      <c r="CG956" s="38">
        <v>0.82950349999999995</v>
      </c>
      <c r="CH956" s="38">
        <v>-1.9055869999999999</v>
      </c>
      <c r="CI956" s="38">
        <v>-1.3720270000000001</v>
      </c>
      <c r="CJ956" s="38">
        <v>-1.0062880000000001</v>
      </c>
      <c r="CK956" s="38">
        <v>-0.21969079999999999</v>
      </c>
      <c r="CL956" s="38">
        <v>0.26745720000000001</v>
      </c>
      <c r="CM956" s="38">
        <v>1.2928919999999999</v>
      </c>
      <c r="CN956" s="38">
        <v>0.96151319999999996</v>
      </c>
      <c r="CO956" s="38">
        <v>0.455121</v>
      </c>
      <c r="CP956" s="38">
        <v>-0.29877730000000002</v>
      </c>
      <c r="CQ956" s="38">
        <v>0.84179179999999998</v>
      </c>
      <c r="CR956" s="38">
        <v>2.557715</v>
      </c>
      <c r="CS956" s="38">
        <v>0.81219660000000005</v>
      </c>
      <c r="CT956" s="38">
        <v>-0.2908772</v>
      </c>
      <c r="CU956" s="38">
        <v>-0.26963300000000001</v>
      </c>
      <c r="CV956" s="38">
        <v>-1.7854159999999999</v>
      </c>
      <c r="CW956" s="38">
        <v>0.74447920000000001</v>
      </c>
      <c r="CX956" s="38">
        <v>3.7069220000000001</v>
      </c>
      <c r="CY956" s="38">
        <v>1.47681</v>
      </c>
      <c r="CZ956" s="38">
        <v>0.58119549999999998</v>
      </c>
      <c r="DA956" s="38">
        <v>1.381586</v>
      </c>
      <c r="DB956" s="38">
        <v>1.916048</v>
      </c>
      <c r="DC956" s="38">
        <v>2.1942460000000001</v>
      </c>
      <c r="DD956" s="38">
        <v>1.6804509999999999</v>
      </c>
      <c r="DE956" s="38">
        <v>1.3081860000000001</v>
      </c>
      <c r="DF956" s="38">
        <v>-1.6285970000000001</v>
      </c>
      <c r="DG956" s="38">
        <v>-1.140144</v>
      </c>
      <c r="DH956" s="38">
        <v>-0.77744670000000005</v>
      </c>
      <c r="DI956" s="38">
        <v>-1.6737200000000001E-2</v>
      </c>
      <c r="DJ956" s="38">
        <v>0.45368799999999998</v>
      </c>
      <c r="DK956" s="38">
        <v>1.4939260000000001</v>
      </c>
      <c r="DL956" s="38">
        <v>1.2090909999999999</v>
      </c>
      <c r="DM956" s="38">
        <v>0.76195449999999998</v>
      </c>
      <c r="DN956" s="38">
        <v>1.30178E-2</v>
      </c>
      <c r="DO956" s="38">
        <v>1.149184</v>
      </c>
      <c r="DP956" s="38">
        <v>2.8292030000000001</v>
      </c>
      <c r="DQ956" s="38">
        <v>1.0453779999999999</v>
      </c>
      <c r="DR956" s="38">
        <v>-6.4644499999999994E-2</v>
      </c>
      <c r="DS956" s="38">
        <v>-3.8916600000000003E-2</v>
      </c>
      <c r="DT956" s="38">
        <v>-1.395545</v>
      </c>
      <c r="DU956" s="38">
        <v>1.187371</v>
      </c>
      <c r="DV956" s="38">
        <v>4.0376279999999998</v>
      </c>
      <c r="DW956" s="38">
        <v>1.837777</v>
      </c>
      <c r="DX956" s="38">
        <v>1.035296</v>
      </c>
      <c r="DY956" s="38">
        <v>1.80307</v>
      </c>
      <c r="DZ956" s="38">
        <v>2.324735</v>
      </c>
      <c r="EA956" s="38">
        <v>2.5613739999999998</v>
      </c>
      <c r="EB956" s="38">
        <v>2.124965</v>
      </c>
      <c r="EC956" s="38">
        <v>1.7868679999999999</v>
      </c>
      <c r="ED956" s="38">
        <v>-1.228667</v>
      </c>
      <c r="EE956" s="38">
        <v>-0.80534090000000003</v>
      </c>
      <c r="EF956" s="38">
        <v>-0.44703589999999999</v>
      </c>
      <c r="EG956" s="38">
        <v>0.27629550000000003</v>
      </c>
      <c r="EH956" s="38">
        <v>0.72257579999999999</v>
      </c>
      <c r="EI956" s="38">
        <v>1.784187</v>
      </c>
      <c r="EJ956" s="38">
        <v>1.5665530000000001</v>
      </c>
      <c r="EK956" s="38">
        <v>1.2049730000000001</v>
      </c>
      <c r="EL956" s="38">
        <v>0.46320040000000001</v>
      </c>
      <c r="EM956" s="38">
        <v>1.593011</v>
      </c>
      <c r="EN956" s="38">
        <v>3.221187</v>
      </c>
      <c r="EO956" s="38">
        <v>1.382055</v>
      </c>
      <c r="EP956" s="38">
        <v>0.2619996</v>
      </c>
      <c r="EQ956" s="38">
        <v>0.2942013</v>
      </c>
      <c r="ER956" s="38">
        <v>-0.83263209999999999</v>
      </c>
      <c r="ES956" s="38">
        <v>1.826835</v>
      </c>
      <c r="ET956" s="38">
        <v>4.5151149999999998</v>
      </c>
      <c r="EU956" s="38">
        <v>2.3589560000000001</v>
      </c>
      <c r="EV956" s="38">
        <v>1.690944</v>
      </c>
      <c r="EW956" s="38">
        <v>2.411626</v>
      </c>
      <c r="EX956" s="38">
        <v>2.9148139999999998</v>
      </c>
      <c r="EY956" s="38">
        <v>3.0914480000000002</v>
      </c>
      <c r="EZ956" s="38">
        <v>2.7667730000000001</v>
      </c>
      <c r="FA956" s="38">
        <v>2.4780090000000001</v>
      </c>
      <c r="FB956" s="38">
        <v>79.957319999999996</v>
      </c>
      <c r="FC956" s="38">
        <v>78.899529999999999</v>
      </c>
      <c r="FD956" s="38">
        <v>77.179370000000006</v>
      </c>
      <c r="FE956" s="38">
        <v>75.483400000000003</v>
      </c>
      <c r="FF956" s="38">
        <v>73.344939999999994</v>
      </c>
      <c r="FG956" s="38">
        <v>72.39331</v>
      </c>
      <c r="FH956" s="38">
        <v>71.548760000000001</v>
      </c>
      <c r="FI956" s="38">
        <v>73.259280000000004</v>
      </c>
      <c r="FJ956" s="38">
        <v>77.486469999999997</v>
      </c>
      <c r="FK956" s="38">
        <v>82.725229999999996</v>
      </c>
      <c r="FL956" s="38">
        <v>87.3</v>
      </c>
      <c r="FM956" s="38">
        <v>91.441900000000004</v>
      </c>
      <c r="FN956" s="38">
        <v>95.473920000000007</v>
      </c>
      <c r="FO956" s="38">
        <v>98.684269999999998</v>
      </c>
      <c r="FP956" s="38">
        <v>101.1349</v>
      </c>
      <c r="FQ956" s="38">
        <v>102.5181</v>
      </c>
      <c r="FR956" s="38">
        <v>102.9455</v>
      </c>
      <c r="FS956" s="38">
        <v>102.72750000000001</v>
      </c>
      <c r="FT956" s="38">
        <v>101.7196</v>
      </c>
      <c r="FU956" s="38">
        <v>99.367649999999998</v>
      </c>
      <c r="FV956" s="38">
        <v>95.424419999999998</v>
      </c>
      <c r="FW956">
        <v>91.865520000000004</v>
      </c>
      <c r="FX956">
        <v>89.066829999999996</v>
      </c>
      <c r="FY956">
        <v>86.922399999999996</v>
      </c>
      <c r="FZ956">
        <v>0.68540630000000002</v>
      </c>
      <c r="GA956">
        <v>5.5267720000000002</v>
      </c>
      <c r="GB956">
        <v>1</v>
      </c>
    </row>
    <row r="957" spans="1:184" x14ac:dyDescent="0.3">
      <c r="A957" t="s">
        <v>280</v>
      </c>
      <c r="B957" t="s">
        <v>1</v>
      </c>
      <c r="C957" t="s">
        <v>1</v>
      </c>
      <c r="D957" t="s">
        <v>1</v>
      </c>
      <c r="E957" t="s">
        <v>1</v>
      </c>
      <c r="F957" t="s">
        <v>1</v>
      </c>
      <c r="G957" t="s">
        <v>222</v>
      </c>
      <c r="H957" s="40" t="s">
        <v>1</v>
      </c>
      <c r="I957" s="18" t="s">
        <v>1</v>
      </c>
      <c r="J957" s="38" t="s">
        <v>1</v>
      </c>
      <c r="K957" s="18">
        <v>44790</v>
      </c>
      <c r="L957" s="38">
        <v>1493</v>
      </c>
      <c r="M957" s="38">
        <v>1493</v>
      </c>
      <c r="N957" s="38">
        <v>215.34819999999999</v>
      </c>
      <c r="O957" s="38">
        <v>211.5257</v>
      </c>
      <c r="P957" s="38">
        <v>208.1559</v>
      </c>
      <c r="Q957" s="38">
        <v>206.9948</v>
      </c>
      <c r="R957" s="38">
        <v>211.0164</v>
      </c>
      <c r="S957" s="38">
        <v>219.4212</v>
      </c>
      <c r="T957" s="38">
        <v>234.81890000000001</v>
      </c>
      <c r="U957" s="38">
        <v>246.42740000000001</v>
      </c>
      <c r="V957" s="38">
        <v>253.41470000000001</v>
      </c>
      <c r="W957" s="38">
        <v>257.02910000000003</v>
      </c>
      <c r="X957" s="38">
        <v>262.62</v>
      </c>
      <c r="Y957" s="38">
        <v>266.09660000000002</v>
      </c>
      <c r="Z957" s="38">
        <v>266.65260000000001</v>
      </c>
      <c r="AA957" s="38">
        <v>269.97949999999997</v>
      </c>
      <c r="AB957" s="38">
        <v>266.29059999999998</v>
      </c>
      <c r="AC957" s="38">
        <v>259.26659999999998</v>
      </c>
      <c r="AD957" s="38">
        <v>252.1369</v>
      </c>
      <c r="AE957" s="38">
        <v>243.73500000000001</v>
      </c>
      <c r="AF957" s="38">
        <v>239.3734</v>
      </c>
      <c r="AG957" s="38">
        <v>236.33349999999999</v>
      </c>
      <c r="AH957" s="38">
        <v>234.08670000000001</v>
      </c>
      <c r="AI957" s="38">
        <v>230.82980000000001</v>
      </c>
      <c r="AJ957" s="38">
        <v>224.34030000000001</v>
      </c>
      <c r="AK957" s="38">
        <v>218.3741</v>
      </c>
      <c r="AL957" s="38">
        <v>3.4499770000000001</v>
      </c>
      <c r="AM957" s="38">
        <v>3.0873499999999998</v>
      </c>
      <c r="AN957" s="38">
        <v>3.412166</v>
      </c>
      <c r="AO957" s="38">
        <v>1.981006</v>
      </c>
      <c r="AP957" s="38">
        <v>1.2623059999999999</v>
      </c>
      <c r="AQ957" s="38">
        <v>-1.208148</v>
      </c>
      <c r="AR957" s="38">
        <v>-4.4358610000000001</v>
      </c>
      <c r="AS957" s="38">
        <v>-4.4619660000000003</v>
      </c>
      <c r="AT957" s="38">
        <v>-5.3943779999999997</v>
      </c>
      <c r="AU957" s="38">
        <v>-5.0530530000000002</v>
      </c>
      <c r="AV957" s="38">
        <v>-2.5623659999999999</v>
      </c>
      <c r="AW957" s="38">
        <v>1.233814</v>
      </c>
      <c r="AX957" s="38">
        <v>0.24971550000000001</v>
      </c>
      <c r="AY957" s="38">
        <v>-0.43660149999999998</v>
      </c>
      <c r="AZ957" s="38">
        <v>-0.39480730000000003</v>
      </c>
      <c r="BA957" s="38">
        <v>2.3730500000000001</v>
      </c>
      <c r="BB957" s="38">
        <v>5.5379940000000003</v>
      </c>
      <c r="BC957" s="38">
        <v>2.961652</v>
      </c>
      <c r="BD957" s="38">
        <v>2.6927159999999999</v>
      </c>
      <c r="BE957" s="38">
        <v>2.2114050000000001</v>
      </c>
      <c r="BF957" s="38">
        <v>0.58744280000000004</v>
      </c>
      <c r="BG957" s="38">
        <v>0.62202979999999997</v>
      </c>
      <c r="BH957" s="38">
        <v>1.7884009999999999</v>
      </c>
      <c r="BI957" s="38">
        <v>2.9683410000000001</v>
      </c>
      <c r="BJ957" s="38">
        <v>4.0095580000000002</v>
      </c>
      <c r="BK957" s="38">
        <v>3.6398190000000001</v>
      </c>
      <c r="BL957" s="38">
        <v>3.8473519999999999</v>
      </c>
      <c r="BM957" s="38">
        <v>2.3892359999999999</v>
      </c>
      <c r="BN957" s="38">
        <v>1.6547240000000001</v>
      </c>
      <c r="BO957" s="38">
        <v>-0.67452449999999997</v>
      </c>
      <c r="BP957" s="38">
        <v>-3.5689890000000002</v>
      </c>
      <c r="BQ957" s="38">
        <v>-3.9765359999999998</v>
      </c>
      <c r="BR957" s="38">
        <v>-4.9375260000000001</v>
      </c>
      <c r="BS957" s="38">
        <v>-4.4655769999999997</v>
      </c>
      <c r="BT957" s="38">
        <v>-2.1359710000000001</v>
      </c>
      <c r="BU957" s="38">
        <v>1.543841</v>
      </c>
      <c r="BV957" s="38">
        <v>0.56513329999999995</v>
      </c>
      <c r="BW957" s="38">
        <v>-2.5397800000000002E-2</v>
      </c>
      <c r="BX957" s="38">
        <v>0.1648811</v>
      </c>
      <c r="BY957" s="38">
        <v>3.0663109999999998</v>
      </c>
      <c r="BZ957" s="38">
        <v>6.290991</v>
      </c>
      <c r="CA957" s="38">
        <v>3.6071300000000002</v>
      </c>
      <c r="CB957" s="38">
        <v>3.3333219999999999</v>
      </c>
      <c r="CC957" s="38">
        <v>2.8603109999999998</v>
      </c>
      <c r="CD957" s="38">
        <v>1.2092750000000001</v>
      </c>
      <c r="CE957" s="38">
        <v>1.358177</v>
      </c>
      <c r="CF957" s="38">
        <v>2.5765760000000002</v>
      </c>
      <c r="CG957" s="38">
        <v>3.684107</v>
      </c>
      <c r="CH957" s="38">
        <v>4.3971220000000004</v>
      </c>
      <c r="CI957" s="38">
        <v>4.0224580000000003</v>
      </c>
      <c r="CJ957" s="38">
        <v>4.1487600000000002</v>
      </c>
      <c r="CK957" s="38">
        <v>2.6719750000000002</v>
      </c>
      <c r="CL957" s="38">
        <v>1.9265099999999999</v>
      </c>
      <c r="CM957" s="38">
        <v>-0.30493819999999999</v>
      </c>
      <c r="CN957" s="38">
        <v>-2.9685969999999999</v>
      </c>
      <c r="CO957" s="38">
        <v>-3.6403289999999999</v>
      </c>
      <c r="CP957" s="38">
        <v>-4.621111</v>
      </c>
      <c r="CQ957" s="38">
        <v>-4.0586929999999999</v>
      </c>
      <c r="CR957" s="38">
        <v>-1.840651</v>
      </c>
      <c r="CS957" s="38">
        <v>1.7585660000000001</v>
      </c>
      <c r="CT957" s="38">
        <v>0.78359080000000003</v>
      </c>
      <c r="CU957" s="38">
        <v>0.25940059999999998</v>
      </c>
      <c r="CV957" s="38">
        <v>0.5525196</v>
      </c>
      <c r="CW957" s="38">
        <v>3.5464609999999999</v>
      </c>
      <c r="CX957" s="38">
        <v>6.8125150000000003</v>
      </c>
      <c r="CY957" s="38">
        <v>4.0541859999999996</v>
      </c>
      <c r="CZ957" s="38">
        <v>3.7770039999999998</v>
      </c>
      <c r="DA957" s="38">
        <v>3.3097409999999998</v>
      </c>
      <c r="DB957" s="38">
        <v>1.6399539999999999</v>
      </c>
      <c r="DC957" s="38">
        <v>1.868031</v>
      </c>
      <c r="DD957" s="38">
        <v>3.1224630000000002</v>
      </c>
      <c r="DE957" s="38">
        <v>4.1798440000000001</v>
      </c>
      <c r="DF957" s="38">
        <v>4.7846869999999999</v>
      </c>
      <c r="DG957" s="38">
        <v>4.4050960000000003</v>
      </c>
      <c r="DH957" s="38">
        <v>4.4501679999999997</v>
      </c>
      <c r="DI957" s="38">
        <v>2.9547140000000001</v>
      </c>
      <c r="DJ957" s="38">
        <v>2.1982970000000002</v>
      </c>
      <c r="DK957" s="38">
        <v>6.46481E-2</v>
      </c>
      <c r="DL957" s="38">
        <v>-2.368204</v>
      </c>
      <c r="DM957" s="38">
        <v>-3.3041209999999999</v>
      </c>
      <c r="DN957" s="38">
        <v>-4.3046959999999999</v>
      </c>
      <c r="DO957" s="38">
        <v>-3.6518090000000001</v>
      </c>
      <c r="DP957" s="38">
        <v>-1.545331</v>
      </c>
      <c r="DQ957" s="38">
        <v>1.97329</v>
      </c>
      <c r="DR957" s="38">
        <v>1.002048</v>
      </c>
      <c r="DS957" s="38">
        <v>0.54419899999999999</v>
      </c>
      <c r="DT957" s="38">
        <v>0.9401581</v>
      </c>
      <c r="DU957" s="38">
        <v>4.0266109999999999</v>
      </c>
      <c r="DV957" s="38">
        <v>7.3340379999999996</v>
      </c>
      <c r="DW957" s="38">
        <v>4.5012429999999997</v>
      </c>
      <c r="DX957" s="38">
        <v>4.2206849999999996</v>
      </c>
      <c r="DY957" s="38">
        <v>3.7591709999999998</v>
      </c>
      <c r="DZ957" s="38">
        <v>2.0706329999999999</v>
      </c>
      <c r="EA957" s="38">
        <v>2.3778839999999999</v>
      </c>
      <c r="EB957" s="38">
        <v>3.6683509999999999</v>
      </c>
      <c r="EC957" s="38">
        <v>4.6755810000000002</v>
      </c>
      <c r="ED957" s="38">
        <v>5.3442670000000003</v>
      </c>
      <c r="EE957" s="38">
        <v>4.9575649999999998</v>
      </c>
      <c r="EF957" s="38">
        <v>4.8853540000000004</v>
      </c>
      <c r="EG957" s="38">
        <v>3.362943</v>
      </c>
      <c r="EH957" s="38">
        <v>2.5907140000000002</v>
      </c>
      <c r="EI957" s="38">
        <v>0.59827189999999997</v>
      </c>
      <c r="EJ957" s="38">
        <v>-1.501333</v>
      </c>
      <c r="EK957" s="38">
        <v>-2.8186909999999998</v>
      </c>
      <c r="EL957" s="38">
        <v>-3.8478439999999998</v>
      </c>
      <c r="EM957" s="38">
        <v>-3.064333</v>
      </c>
      <c r="EN957" s="38">
        <v>-1.118935</v>
      </c>
      <c r="EO957" s="38">
        <v>2.283318</v>
      </c>
      <c r="EP957" s="38">
        <v>1.317466</v>
      </c>
      <c r="EQ957" s="38">
        <v>0.95540270000000005</v>
      </c>
      <c r="ER957" s="38">
        <v>1.499846</v>
      </c>
      <c r="ES957" s="38">
        <v>4.7198719999999996</v>
      </c>
      <c r="ET957" s="38">
        <v>8.0870350000000002</v>
      </c>
      <c r="EU957" s="38">
        <v>5.1467210000000003</v>
      </c>
      <c r="EV957" s="38">
        <v>4.8612909999999996</v>
      </c>
      <c r="EW957" s="38">
        <v>4.4080760000000003</v>
      </c>
      <c r="EX957" s="38">
        <v>2.6924649999999999</v>
      </c>
      <c r="EY957" s="38">
        <v>3.1140319999999999</v>
      </c>
      <c r="EZ957" s="38">
        <v>4.4565260000000002</v>
      </c>
      <c r="FA957" s="38">
        <v>5.3913469999999997</v>
      </c>
      <c r="FB957" s="38">
        <v>85.116829999999993</v>
      </c>
      <c r="FC957" s="38">
        <v>83.364490000000004</v>
      </c>
      <c r="FD957" s="38">
        <v>81.743639999999999</v>
      </c>
      <c r="FE957" s="38">
        <v>80.416120000000006</v>
      </c>
      <c r="FF957" s="38">
        <v>79.868430000000004</v>
      </c>
      <c r="FG957" s="38">
        <v>78.977620000000002</v>
      </c>
      <c r="FH957" s="38">
        <v>78.059290000000004</v>
      </c>
      <c r="FI957" s="38">
        <v>78.782859999999999</v>
      </c>
      <c r="FJ957" s="38">
        <v>82.291480000000007</v>
      </c>
      <c r="FK957" s="38">
        <v>84.739890000000003</v>
      </c>
      <c r="FL957" s="38">
        <v>87.724940000000004</v>
      </c>
      <c r="FM957" s="38">
        <v>91.099800000000002</v>
      </c>
      <c r="FN957" s="38">
        <v>94.819659999999999</v>
      </c>
      <c r="FO957" s="38">
        <v>96.745909999999995</v>
      </c>
      <c r="FP957" s="38">
        <v>97.632369999999995</v>
      </c>
      <c r="FQ957" s="38">
        <v>98.209440000000001</v>
      </c>
      <c r="FR957" s="38">
        <v>98.676180000000002</v>
      </c>
      <c r="FS957" s="38">
        <v>98.590379999999996</v>
      </c>
      <c r="FT957" s="38">
        <v>98.112340000000003</v>
      </c>
      <c r="FU957" s="38">
        <v>95.757000000000005</v>
      </c>
      <c r="FV957" s="38">
        <v>92.467730000000003</v>
      </c>
      <c r="FW957">
        <v>88.839479999999995</v>
      </c>
      <c r="FX957">
        <v>85.743870000000001</v>
      </c>
      <c r="FY957">
        <v>83.441059999999993</v>
      </c>
      <c r="FZ957">
        <v>0.76555779999999995</v>
      </c>
      <c r="GA957">
        <v>6.4410319999999999</v>
      </c>
      <c r="GB957">
        <v>1</v>
      </c>
    </row>
    <row r="958" spans="1:184" x14ac:dyDescent="0.3">
      <c r="A958" t="s">
        <v>280</v>
      </c>
      <c r="B958" t="s">
        <v>1</v>
      </c>
      <c r="C958" t="s">
        <v>1</v>
      </c>
      <c r="D958" t="s">
        <v>1</v>
      </c>
      <c r="E958" t="s">
        <v>1</v>
      </c>
      <c r="F958" t="s">
        <v>1</v>
      </c>
      <c r="G958" t="s">
        <v>222</v>
      </c>
      <c r="H958" s="40" t="s">
        <v>1</v>
      </c>
      <c r="I958" s="18" t="s">
        <v>1</v>
      </c>
      <c r="J958" s="38" t="s">
        <v>1</v>
      </c>
      <c r="K958" s="18">
        <v>44792</v>
      </c>
      <c r="L958" s="38">
        <v>1493</v>
      </c>
      <c r="M958" s="38">
        <v>1493</v>
      </c>
      <c r="N958" s="38">
        <v>209.36150000000001</v>
      </c>
      <c r="O958" s="38">
        <v>206.03700000000001</v>
      </c>
      <c r="P958" s="38">
        <v>203.19460000000001</v>
      </c>
      <c r="Q958" s="38">
        <v>201.30179999999999</v>
      </c>
      <c r="R958" s="38">
        <v>205.20519999999999</v>
      </c>
      <c r="S958" s="38">
        <v>212.9119</v>
      </c>
      <c r="T958" s="38">
        <v>226.41470000000001</v>
      </c>
      <c r="U958" s="38">
        <v>235.7518</v>
      </c>
      <c r="V958" s="38">
        <v>241.08629999999999</v>
      </c>
      <c r="W958" s="38">
        <v>246.19669999999999</v>
      </c>
      <c r="X958" s="38">
        <v>253.22219999999999</v>
      </c>
      <c r="Y958" s="38">
        <v>256.73039999999997</v>
      </c>
      <c r="Z958" s="38">
        <v>258.12689999999998</v>
      </c>
      <c r="AA958" s="38">
        <v>260.64080000000001</v>
      </c>
      <c r="AB958" s="38">
        <v>258.66230000000002</v>
      </c>
      <c r="AC958" s="38">
        <v>253.22450000000001</v>
      </c>
      <c r="AD958" s="38">
        <v>245.70050000000001</v>
      </c>
      <c r="AE958" s="38">
        <v>238.84460000000001</v>
      </c>
      <c r="AF958" s="38">
        <v>234.28960000000001</v>
      </c>
      <c r="AG958" s="38">
        <v>231.22890000000001</v>
      </c>
      <c r="AH958" s="38">
        <v>228.63210000000001</v>
      </c>
      <c r="AI958" s="38">
        <v>224.1823</v>
      </c>
      <c r="AJ958" s="38">
        <v>216.3938</v>
      </c>
      <c r="AK958" s="38">
        <v>209.7389</v>
      </c>
      <c r="AL958" s="38">
        <v>-1.48719</v>
      </c>
      <c r="AM958" s="38">
        <v>0.48509639999999998</v>
      </c>
      <c r="AN958" s="38">
        <v>0.97759059999999998</v>
      </c>
      <c r="AO958" s="38">
        <v>2.109324</v>
      </c>
      <c r="AP958" s="38">
        <v>2.0477650000000001</v>
      </c>
      <c r="AQ958" s="38">
        <v>0.76840189999999997</v>
      </c>
      <c r="AR958" s="38">
        <v>-1.013763</v>
      </c>
      <c r="AS958" s="38">
        <v>-2.3927109999999998</v>
      </c>
      <c r="AT958" s="38">
        <v>-4.6344519999999996</v>
      </c>
      <c r="AU958" s="38">
        <v>-3.3767010000000002</v>
      </c>
      <c r="AV958" s="38">
        <v>0.88892289999999996</v>
      </c>
      <c r="AW958" s="38">
        <v>0.95701910000000001</v>
      </c>
      <c r="AX958" s="38">
        <v>-0.77464359999999999</v>
      </c>
      <c r="AY958" s="38">
        <v>-2.1897989999999998</v>
      </c>
      <c r="AZ958" s="38">
        <v>-1.9550620000000001</v>
      </c>
      <c r="BA958" s="38">
        <v>0.97602489999999997</v>
      </c>
      <c r="BB958" s="38">
        <v>3.5193690000000002</v>
      </c>
      <c r="BC958" s="38">
        <v>3.1378050000000002</v>
      </c>
      <c r="BD958" s="38">
        <v>3.5041760000000002</v>
      </c>
      <c r="BE958" s="38">
        <v>4.6032849999999996</v>
      </c>
      <c r="BF958" s="38">
        <v>6.2128990000000002</v>
      </c>
      <c r="BG958" s="38">
        <v>6.9249179999999999</v>
      </c>
      <c r="BH958" s="38">
        <v>5.9549510000000003</v>
      </c>
      <c r="BI958" s="38">
        <v>3.0946829999999999</v>
      </c>
      <c r="BJ958" s="38">
        <v>-0.91599109999999995</v>
      </c>
      <c r="BK958" s="38">
        <v>0.97801300000000002</v>
      </c>
      <c r="BL958" s="38">
        <v>1.4024970000000001</v>
      </c>
      <c r="BM958" s="38">
        <v>2.5121709999999999</v>
      </c>
      <c r="BN958" s="38">
        <v>2.3671850000000001</v>
      </c>
      <c r="BO958" s="38">
        <v>1.0983400000000001</v>
      </c>
      <c r="BP958" s="38">
        <v>-0.53212029999999999</v>
      </c>
      <c r="BQ958" s="38">
        <v>-1.8607640000000001</v>
      </c>
      <c r="BR958" s="38">
        <v>-4.121613</v>
      </c>
      <c r="BS958" s="38">
        <v>-2.8372139999999999</v>
      </c>
      <c r="BT958" s="38">
        <v>1.378987</v>
      </c>
      <c r="BU958" s="38">
        <v>1.3191949999999999</v>
      </c>
      <c r="BV958" s="38">
        <v>-0.4482159</v>
      </c>
      <c r="BW958" s="38">
        <v>-1.8287739999999999</v>
      </c>
      <c r="BX958" s="38">
        <v>-1.5088550000000001</v>
      </c>
      <c r="BY958" s="38">
        <v>1.4902070000000001</v>
      </c>
      <c r="BZ958" s="38">
        <v>4.1986090000000003</v>
      </c>
      <c r="CA958" s="38">
        <v>3.9289260000000001</v>
      </c>
      <c r="CB958" s="38">
        <v>4.3637930000000003</v>
      </c>
      <c r="CC958" s="38">
        <v>5.4715720000000001</v>
      </c>
      <c r="CD958" s="38">
        <v>7.0673779999999997</v>
      </c>
      <c r="CE958" s="38">
        <v>7.736853</v>
      </c>
      <c r="CF958" s="38">
        <v>6.7835749999999999</v>
      </c>
      <c r="CG958" s="38">
        <v>3.9033359999999999</v>
      </c>
      <c r="CH958" s="38">
        <v>-0.52038030000000002</v>
      </c>
      <c r="CI958" s="38">
        <v>1.3194060000000001</v>
      </c>
      <c r="CJ958" s="38">
        <v>1.6967859999999999</v>
      </c>
      <c r="CK958" s="38">
        <v>2.7911809999999999</v>
      </c>
      <c r="CL958" s="38">
        <v>2.5884149999999999</v>
      </c>
      <c r="CM958" s="38">
        <v>1.3268549999999999</v>
      </c>
      <c r="CN958" s="38">
        <v>-0.19853570000000001</v>
      </c>
      <c r="CO958" s="38">
        <v>-1.49234</v>
      </c>
      <c r="CP958" s="38">
        <v>-3.7664219999999999</v>
      </c>
      <c r="CQ958" s="38">
        <v>-2.4635660000000001</v>
      </c>
      <c r="CR958" s="38">
        <v>1.7184029999999999</v>
      </c>
      <c r="CS958" s="38">
        <v>1.5700369999999999</v>
      </c>
      <c r="CT958" s="38">
        <v>-0.2221331</v>
      </c>
      <c r="CU958" s="38">
        <v>-1.57873</v>
      </c>
      <c r="CV958" s="38">
        <v>-1.199813</v>
      </c>
      <c r="CW958" s="38">
        <v>1.8463270000000001</v>
      </c>
      <c r="CX958" s="38">
        <v>4.6690500000000004</v>
      </c>
      <c r="CY958" s="38">
        <v>4.4768540000000003</v>
      </c>
      <c r="CZ958" s="38">
        <v>4.9591620000000001</v>
      </c>
      <c r="DA958" s="38">
        <v>6.072946</v>
      </c>
      <c r="DB958" s="38">
        <v>7.6591870000000002</v>
      </c>
      <c r="DC958" s="38">
        <v>8.2991960000000002</v>
      </c>
      <c r="DD958" s="38">
        <v>7.3574770000000003</v>
      </c>
      <c r="DE958" s="38">
        <v>4.4634070000000001</v>
      </c>
      <c r="DF958" s="38">
        <v>-0.12476959999999999</v>
      </c>
      <c r="DG958" s="38">
        <v>1.660798</v>
      </c>
      <c r="DH958" s="38">
        <v>1.9910760000000001</v>
      </c>
      <c r="DI958" s="38">
        <v>3.0701909999999999</v>
      </c>
      <c r="DJ958" s="38">
        <v>2.809644</v>
      </c>
      <c r="DK958" s="38">
        <v>1.555369</v>
      </c>
      <c r="DL958" s="38">
        <v>0.1350488</v>
      </c>
      <c r="DM958" s="38">
        <v>-1.123915</v>
      </c>
      <c r="DN958" s="38">
        <v>-3.411232</v>
      </c>
      <c r="DO958" s="38">
        <v>-2.0899190000000001</v>
      </c>
      <c r="DP958" s="38">
        <v>2.05782</v>
      </c>
      <c r="DQ958" s="38">
        <v>1.820878</v>
      </c>
      <c r="DR958" s="38">
        <v>3.9497000000000004E-3</v>
      </c>
      <c r="DS958" s="38">
        <v>-1.3286849999999999</v>
      </c>
      <c r="DT958" s="38">
        <v>-0.89077170000000006</v>
      </c>
      <c r="DU958" s="38">
        <v>2.202448</v>
      </c>
      <c r="DV958" s="38">
        <v>5.1394900000000003</v>
      </c>
      <c r="DW958" s="38">
        <v>5.0247830000000002</v>
      </c>
      <c r="DX958" s="38">
        <v>5.5545299999999997</v>
      </c>
      <c r="DY958" s="38">
        <v>6.6743189999999997</v>
      </c>
      <c r="DZ958" s="38">
        <v>8.2509969999999999</v>
      </c>
      <c r="EA958" s="38">
        <v>8.8615399999999998</v>
      </c>
      <c r="EB958" s="38">
        <v>7.9313789999999997</v>
      </c>
      <c r="EC958" s="38">
        <v>5.0234779999999999</v>
      </c>
      <c r="ED958" s="38">
        <v>0.44642949999999998</v>
      </c>
      <c r="EE958" s="38">
        <v>2.153715</v>
      </c>
      <c r="EF958" s="38">
        <v>2.4159820000000001</v>
      </c>
      <c r="EG958" s="38">
        <v>3.4730379999999998</v>
      </c>
      <c r="EH958" s="38">
        <v>3.1290650000000002</v>
      </c>
      <c r="EI958" s="38">
        <v>1.885308</v>
      </c>
      <c r="EJ958" s="38">
        <v>0.61669189999999996</v>
      </c>
      <c r="EK958" s="38">
        <v>-0.59196839999999995</v>
      </c>
      <c r="EL958" s="38">
        <v>-2.8983919999999999</v>
      </c>
      <c r="EM958" s="38">
        <v>-1.550432</v>
      </c>
      <c r="EN958" s="38">
        <v>2.5478839999999998</v>
      </c>
      <c r="EO958" s="38">
        <v>2.1830539999999998</v>
      </c>
      <c r="EP958" s="38">
        <v>0.33037739999999999</v>
      </c>
      <c r="EQ958" s="38">
        <v>-0.96765970000000001</v>
      </c>
      <c r="ER958" s="38">
        <v>-0.44456469999999998</v>
      </c>
      <c r="ES958" s="38">
        <v>2.7166299999999999</v>
      </c>
      <c r="ET958" s="38">
        <v>5.8187309999999997</v>
      </c>
      <c r="EU958" s="38">
        <v>5.8159039999999997</v>
      </c>
      <c r="EV958" s="38">
        <v>6.414148</v>
      </c>
      <c r="EW958" s="38">
        <v>7.5426060000000001</v>
      </c>
      <c r="EX958" s="38">
        <v>9.1054750000000002</v>
      </c>
      <c r="EY958" s="38">
        <v>9.6734740000000006</v>
      </c>
      <c r="EZ958" s="38">
        <v>8.7600029999999993</v>
      </c>
      <c r="FA958" s="38">
        <v>5.8321310000000004</v>
      </c>
      <c r="FB958" s="38">
        <v>80.319749999999999</v>
      </c>
      <c r="FC958" s="38">
        <v>78.852940000000004</v>
      </c>
      <c r="FD958" s="38">
        <v>76.920850000000002</v>
      </c>
      <c r="FE958" s="38">
        <v>75.208870000000005</v>
      </c>
      <c r="FF958" s="38">
        <v>73.340059999999994</v>
      </c>
      <c r="FG958" s="38">
        <v>72.785839999999993</v>
      </c>
      <c r="FH958" s="38">
        <v>71.657179999999997</v>
      </c>
      <c r="FI958" s="38">
        <v>73.09881</v>
      </c>
      <c r="FJ958" s="38">
        <v>76.301869999999994</v>
      </c>
      <c r="FK958" s="38">
        <v>80.295739999999995</v>
      </c>
      <c r="FL958" s="38">
        <v>84.637280000000004</v>
      </c>
      <c r="FM958" s="38">
        <v>88.800539999999998</v>
      </c>
      <c r="FN958" s="38">
        <v>92.181640000000002</v>
      </c>
      <c r="FO958" s="38">
        <v>95.107810000000001</v>
      </c>
      <c r="FP958" s="38">
        <v>98.005700000000004</v>
      </c>
      <c r="FQ958" s="38">
        <v>99.714070000000007</v>
      </c>
      <c r="FR958" s="38">
        <v>100.3098</v>
      </c>
      <c r="FS958" s="38">
        <v>99.731800000000007</v>
      </c>
      <c r="FT958" s="38">
        <v>98.07132</v>
      </c>
      <c r="FU958" s="38">
        <v>95.245040000000003</v>
      </c>
      <c r="FV958" s="38">
        <v>91.263440000000003</v>
      </c>
      <c r="FW958">
        <v>87.986019999999996</v>
      </c>
      <c r="FX958">
        <v>85.238200000000006</v>
      </c>
      <c r="FY958">
        <v>82.371030000000005</v>
      </c>
      <c r="FZ958">
        <v>0.96853199999999995</v>
      </c>
      <c r="GA958">
        <v>7.4335940000000003</v>
      </c>
      <c r="GB958">
        <v>1</v>
      </c>
    </row>
    <row r="959" spans="1:184" x14ac:dyDescent="0.3">
      <c r="A959" t="s">
        <v>280</v>
      </c>
      <c r="B959" t="s">
        <v>1</v>
      </c>
      <c r="C959" t="s">
        <v>1</v>
      </c>
      <c r="D959" t="s">
        <v>1</v>
      </c>
      <c r="E959" t="s">
        <v>1</v>
      </c>
      <c r="F959" t="s">
        <v>1</v>
      </c>
      <c r="G959" t="s">
        <v>222</v>
      </c>
      <c r="H959" s="40" t="s">
        <v>1</v>
      </c>
      <c r="I959" s="18" t="s">
        <v>1</v>
      </c>
      <c r="J959" s="38" t="s">
        <v>1</v>
      </c>
      <c r="K959" s="18">
        <v>44805</v>
      </c>
      <c r="L959" s="38">
        <v>1491</v>
      </c>
      <c r="M959" s="38">
        <v>1491</v>
      </c>
      <c r="N959" s="38">
        <v>209.5248</v>
      </c>
      <c r="O959" s="38">
        <v>205.5078</v>
      </c>
      <c r="P959" s="38">
        <v>202.0598</v>
      </c>
      <c r="Q959" s="38">
        <v>201.12190000000001</v>
      </c>
      <c r="R959" s="38">
        <v>206.00229999999999</v>
      </c>
      <c r="S959" s="38">
        <v>215.08860000000001</v>
      </c>
      <c r="T959" s="38">
        <v>228.72919999999999</v>
      </c>
      <c r="U959" s="38">
        <v>239.5609</v>
      </c>
      <c r="V959" s="38">
        <v>248.11689999999999</v>
      </c>
      <c r="W959" s="38">
        <v>255.0017</v>
      </c>
      <c r="X959" s="38">
        <v>261.25119999999998</v>
      </c>
      <c r="Y959" s="38">
        <v>266.4957</v>
      </c>
      <c r="Z959" s="38">
        <v>269.28300000000002</v>
      </c>
      <c r="AA959" s="38">
        <v>272.86559999999997</v>
      </c>
      <c r="AB959" s="38">
        <v>270.83550000000002</v>
      </c>
      <c r="AC959" s="38">
        <v>264.02690000000001</v>
      </c>
      <c r="AD959" s="38">
        <v>256.70670000000001</v>
      </c>
      <c r="AE959" s="38">
        <v>248.8768</v>
      </c>
      <c r="AF959" s="38">
        <v>243.94040000000001</v>
      </c>
      <c r="AG959" s="38">
        <v>240.90719999999999</v>
      </c>
      <c r="AH959" s="38">
        <v>237.6934</v>
      </c>
      <c r="AI959" s="38">
        <v>232.99039999999999</v>
      </c>
      <c r="AJ959" s="38">
        <v>227.0856</v>
      </c>
      <c r="AK959" s="38">
        <v>220.8579</v>
      </c>
      <c r="AL959" s="38">
        <v>-3.0026830000000002</v>
      </c>
      <c r="AM959" s="38">
        <v>-3.0782729999999998</v>
      </c>
      <c r="AN959" s="38">
        <v>-2.4665460000000001</v>
      </c>
      <c r="AO959" s="38">
        <v>0.1330346</v>
      </c>
      <c r="AP959" s="38">
        <v>0.99022900000000003</v>
      </c>
      <c r="AQ959" s="38">
        <v>-1.2630199999999999E-2</v>
      </c>
      <c r="AR959" s="38">
        <v>-1.5832820000000001</v>
      </c>
      <c r="AS959" s="38">
        <v>2.1299239999999999</v>
      </c>
      <c r="AT959" s="38">
        <v>0.45721529999999999</v>
      </c>
      <c r="AU959" s="38">
        <v>1.5726089999999999</v>
      </c>
      <c r="AV959" s="38">
        <v>-0.25945109999999999</v>
      </c>
      <c r="AW959" s="38">
        <v>1.5248189999999999</v>
      </c>
      <c r="AX959" s="38">
        <v>-0.16227949999999999</v>
      </c>
      <c r="AY959" s="38">
        <v>-0.94329739999999995</v>
      </c>
      <c r="AZ959" s="38">
        <v>-1.115969</v>
      </c>
      <c r="BA959" s="38">
        <v>-0.8832932</v>
      </c>
      <c r="BB959" s="38">
        <v>1.3979079999999999</v>
      </c>
      <c r="BC959" s="38">
        <v>-0.63256000000000001</v>
      </c>
      <c r="BD959" s="38">
        <v>-2.1139559999999999</v>
      </c>
      <c r="BE959" s="38">
        <v>-2.3469869999999999</v>
      </c>
      <c r="BF959" s="38">
        <v>-1.076166</v>
      </c>
      <c r="BG959" s="38">
        <v>-3.3829199999999999</v>
      </c>
      <c r="BH959" s="38">
        <v>-3.827725</v>
      </c>
      <c r="BI959" s="38">
        <v>-3.5720999999999998</v>
      </c>
      <c r="BJ959" s="38">
        <v>-2.572527</v>
      </c>
      <c r="BK959" s="38">
        <v>-2.6975259999999999</v>
      </c>
      <c r="BL959" s="38">
        <v>-2.1232639999999998</v>
      </c>
      <c r="BM959" s="38">
        <v>0.46242109999999997</v>
      </c>
      <c r="BN959" s="38">
        <v>1.2863869999999999</v>
      </c>
      <c r="BO959" s="38">
        <v>0.3018092</v>
      </c>
      <c r="BP959" s="38">
        <v>-1.197146</v>
      </c>
      <c r="BQ959" s="38">
        <v>2.5718719999999999</v>
      </c>
      <c r="BR959" s="38">
        <v>0.93078640000000001</v>
      </c>
      <c r="BS959" s="38">
        <v>2.0511699999999999</v>
      </c>
      <c r="BT959" s="38">
        <v>0.1230723</v>
      </c>
      <c r="BU959" s="38">
        <v>1.8005690000000001</v>
      </c>
      <c r="BV959" s="38">
        <v>0.1082269</v>
      </c>
      <c r="BW959" s="38">
        <v>-0.6462154</v>
      </c>
      <c r="BX959" s="38">
        <v>-0.76657770000000003</v>
      </c>
      <c r="BY959" s="38">
        <v>-0.43575409999999998</v>
      </c>
      <c r="BZ959" s="38">
        <v>1.8916649999999999</v>
      </c>
      <c r="CA959" s="38">
        <v>-0.1187836</v>
      </c>
      <c r="CB959" s="38">
        <v>-1.4906029999999999</v>
      </c>
      <c r="CC959" s="38">
        <v>-1.745733</v>
      </c>
      <c r="CD959" s="38">
        <v>-0.49867030000000001</v>
      </c>
      <c r="CE959" s="38">
        <v>-2.7513040000000002</v>
      </c>
      <c r="CF959" s="38">
        <v>-3.2452519999999998</v>
      </c>
      <c r="CG959" s="38">
        <v>-2.9678870000000002</v>
      </c>
      <c r="CH959" s="38">
        <v>-2.2746029999999999</v>
      </c>
      <c r="CI959" s="38">
        <v>-2.433821</v>
      </c>
      <c r="CJ959" s="38">
        <v>-1.885507</v>
      </c>
      <c r="CK959" s="38">
        <v>0.69055319999999998</v>
      </c>
      <c r="CL959" s="38">
        <v>1.491506</v>
      </c>
      <c r="CM959" s="38">
        <v>0.51958899999999997</v>
      </c>
      <c r="CN959" s="38">
        <v>-0.92970969999999997</v>
      </c>
      <c r="CO959" s="38">
        <v>2.877964</v>
      </c>
      <c r="CP959" s="38">
        <v>1.25878</v>
      </c>
      <c r="CQ959" s="38">
        <v>2.3826200000000002</v>
      </c>
      <c r="CR959" s="38">
        <v>0.38800679999999999</v>
      </c>
      <c r="CS959" s="38">
        <v>1.991552</v>
      </c>
      <c r="CT959" s="38">
        <v>0.29557870000000003</v>
      </c>
      <c r="CU959" s="38">
        <v>-0.4404574</v>
      </c>
      <c r="CV959" s="38">
        <v>-0.52459069999999997</v>
      </c>
      <c r="CW959" s="38">
        <v>-0.12578990000000001</v>
      </c>
      <c r="CX959" s="38">
        <v>2.2336399999999998</v>
      </c>
      <c r="CY959" s="38">
        <v>0.2370564</v>
      </c>
      <c r="CZ959" s="38">
        <v>-1.05887</v>
      </c>
      <c r="DA959" s="38">
        <v>-1.3293060000000001</v>
      </c>
      <c r="DB959" s="38">
        <v>-9.8698599999999997E-2</v>
      </c>
      <c r="DC959" s="38">
        <v>-2.31385</v>
      </c>
      <c r="DD959" s="38">
        <v>-2.8418329999999998</v>
      </c>
      <c r="DE959" s="38">
        <v>-2.5494119999999998</v>
      </c>
      <c r="DF959" s="38">
        <v>-1.9766779999999999</v>
      </c>
      <c r="DG959" s="38">
        <v>-2.1701169999999999</v>
      </c>
      <c r="DH959" s="38">
        <v>-1.647751</v>
      </c>
      <c r="DI959" s="38">
        <v>0.91868530000000004</v>
      </c>
      <c r="DJ959" s="38">
        <v>1.696625</v>
      </c>
      <c r="DK959" s="38">
        <v>0.73736880000000005</v>
      </c>
      <c r="DL959" s="38">
        <v>-0.66227309999999995</v>
      </c>
      <c r="DM959" s="38">
        <v>3.184056</v>
      </c>
      <c r="DN959" s="38">
        <v>1.5867739999999999</v>
      </c>
      <c r="DO959" s="38">
        <v>2.71407</v>
      </c>
      <c r="DP959" s="38">
        <v>0.65294129999999995</v>
      </c>
      <c r="DQ959" s="38">
        <v>2.1825359999999998</v>
      </c>
      <c r="DR959" s="38">
        <v>0.48293069999999999</v>
      </c>
      <c r="DS959" s="38">
        <v>-0.2346994</v>
      </c>
      <c r="DT959" s="38">
        <v>-0.28260360000000001</v>
      </c>
      <c r="DU959" s="38">
        <v>0.18417439999999999</v>
      </c>
      <c r="DV959" s="38">
        <v>2.575615</v>
      </c>
      <c r="DW959" s="38">
        <v>0.59289639999999999</v>
      </c>
      <c r="DX959" s="38">
        <v>-0.62713750000000001</v>
      </c>
      <c r="DY959" s="38">
        <v>-0.91287850000000004</v>
      </c>
      <c r="DZ959" s="38">
        <v>0.30127320000000002</v>
      </c>
      <c r="EA959" s="38">
        <v>-1.876395</v>
      </c>
      <c r="EB959" s="38">
        <v>-2.4384139999999999</v>
      </c>
      <c r="EC959" s="38">
        <v>-2.1309360000000002</v>
      </c>
      <c r="ED959" s="38">
        <v>-1.5465230000000001</v>
      </c>
      <c r="EE959" s="38">
        <v>-1.7893699999999999</v>
      </c>
      <c r="EF959" s="38">
        <v>-1.304468</v>
      </c>
      <c r="EG959" s="38">
        <v>1.2480720000000001</v>
      </c>
      <c r="EH959" s="38">
        <v>1.992783</v>
      </c>
      <c r="EI959" s="38">
        <v>1.0518080000000001</v>
      </c>
      <c r="EJ959" s="38">
        <v>-0.27613720000000003</v>
      </c>
      <c r="EK959" s="38">
        <v>3.626004</v>
      </c>
      <c r="EL959" s="38">
        <v>2.0603449999999999</v>
      </c>
      <c r="EM959" s="38">
        <v>3.192631</v>
      </c>
      <c r="EN959" s="38">
        <v>1.0354650000000001</v>
      </c>
      <c r="EO959" s="38">
        <v>2.4582860000000002</v>
      </c>
      <c r="EP959" s="38">
        <v>0.75343700000000002</v>
      </c>
      <c r="EQ959" s="38">
        <v>6.2382600000000003E-2</v>
      </c>
      <c r="ER959" s="38">
        <v>6.6787299999999994E-2</v>
      </c>
      <c r="ES959" s="38">
        <v>0.63171339999999998</v>
      </c>
      <c r="ET959" s="38">
        <v>3.0693730000000001</v>
      </c>
      <c r="EU959" s="38">
        <v>1.106673</v>
      </c>
      <c r="EV959" s="38">
        <v>-3.7840999999999999E-3</v>
      </c>
      <c r="EW959" s="38">
        <v>-0.3116237</v>
      </c>
      <c r="EX959" s="38">
        <v>0.87876889999999996</v>
      </c>
      <c r="EY959" s="38">
        <v>-1.24478</v>
      </c>
      <c r="EZ959" s="38">
        <v>-1.8559410000000001</v>
      </c>
      <c r="FA959" s="38">
        <v>-1.5267230000000001</v>
      </c>
      <c r="FB959" s="38">
        <v>79.312380000000005</v>
      </c>
      <c r="FC959" s="38">
        <v>77.393770000000004</v>
      </c>
      <c r="FD959" s="38">
        <v>75.757840000000002</v>
      </c>
      <c r="FE959" s="38">
        <v>74.373739999999998</v>
      </c>
      <c r="FF959" s="38">
        <v>72.952640000000002</v>
      </c>
      <c r="FG959" s="38">
        <v>71.708759999999998</v>
      </c>
      <c r="FH959" s="38">
        <v>71.053150000000002</v>
      </c>
      <c r="FI959" s="38">
        <v>72.418210000000002</v>
      </c>
      <c r="FJ959" s="38">
        <v>76.634730000000005</v>
      </c>
      <c r="FK959" s="38">
        <v>81.536850000000001</v>
      </c>
      <c r="FL959" s="38">
        <v>86.350750000000005</v>
      </c>
      <c r="FM959" s="38">
        <v>90.365629999999996</v>
      </c>
      <c r="FN959" s="38">
        <v>94.042490000000001</v>
      </c>
      <c r="FO959" s="38">
        <v>96.948070000000001</v>
      </c>
      <c r="FP959" s="38">
        <v>99.505650000000003</v>
      </c>
      <c r="FQ959" s="38">
        <v>101.1009</v>
      </c>
      <c r="FR959" s="38">
        <v>101.7474</v>
      </c>
      <c r="FS959" s="38">
        <v>101.3091</v>
      </c>
      <c r="FT959" s="38">
        <v>100.4555</v>
      </c>
      <c r="FU959" s="38">
        <v>96.667850000000001</v>
      </c>
      <c r="FV959" s="38">
        <v>92.387270000000001</v>
      </c>
      <c r="FW959">
        <v>88.433419999999998</v>
      </c>
      <c r="FX959">
        <v>86.362170000000006</v>
      </c>
      <c r="FY959">
        <v>84.535529999999994</v>
      </c>
      <c r="FZ959">
        <v>0.59494630000000004</v>
      </c>
      <c r="GA959">
        <v>3.9918279999999999</v>
      </c>
      <c r="GB959">
        <v>1</v>
      </c>
    </row>
    <row r="960" spans="1:184" x14ac:dyDescent="0.3">
      <c r="A960" t="s">
        <v>280</v>
      </c>
      <c r="B960" t="s">
        <v>1</v>
      </c>
      <c r="C960" t="s">
        <v>1</v>
      </c>
      <c r="D960" t="s">
        <v>1</v>
      </c>
      <c r="E960" t="s">
        <v>1</v>
      </c>
      <c r="F960" t="s">
        <v>1</v>
      </c>
      <c r="G960" t="s">
        <v>222</v>
      </c>
      <c r="H960" s="40" t="s">
        <v>1</v>
      </c>
      <c r="I960" s="18" t="s">
        <v>1</v>
      </c>
      <c r="J960" s="38" t="s">
        <v>1</v>
      </c>
      <c r="K960" s="18">
        <v>44809</v>
      </c>
      <c r="L960" s="38">
        <v>1491</v>
      </c>
      <c r="M960" s="38">
        <v>1491</v>
      </c>
      <c r="N960" s="38">
        <v>182.80959999999999</v>
      </c>
      <c r="O960" s="38">
        <v>175.76140000000001</v>
      </c>
      <c r="P960" s="38">
        <v>170.851</v>
      </c>
      <c r="Q960" s="38">
        <v>168.1652</v>
      </c>
      <c r="R960" s="38">
        <v>169.7569</v>
      </c>
      <c r="S960" s="38">
        <v>173.0694</v>
      </c>
      <c r="T960" s="38">
        <v>179.10159999999999</v>
      </c>
      <c r="U960" s="38">
        <v>187.48910000000001</v>
      </c>
      <c r="V960" s="38">
        <v>195.12180000000001</v>
      </c>
      <c r="W960" s="38">
        <v>205.8845</v>
      </c>
      <c r="X960" s="38">
        <v>215.80539999999999</v>
      </c>
      <c r="Y960" s="38">
        <v>220.95070000000001</v>
      </c>
      <c r="Z960" s="38">
        <v>223.81639999999999</v>
      </c>
      <c r="AA960" s="38">
        <v>225.86099999999999</v>
      </c>
      <c r="AB960" s="38">
        <v>225.9528</v>
      </c>
      <c r="AC960" s="38">
        <v>223.99629999999999</v>
      </c>
      <c r="AD960" s="38">
        <v>219.80619999999999</v>
      </c>
      <c r="AE960" s="38">
        <v>215.2116</v>
      </c>
      <c r="AF960" s="38">
        <v>213.86779999999999</v>
      </c>
      <c r="AG960" s="38">
        <v>210.2927</v>
      </c>
      <c r="AH960" s="38">
        <v>206.7824</v>
      </c>
      <c r="AI960" s="38">
        <v>203.35509999999999</v>
      </c>
      <c r="AJ960" s="38">
        <v>196.93459999999999</v>
      </c>
      <c r="AK960" s="38">
        <v>191.1429</v>
      </c>
      <c r="AL960" s="38">
        <v>11.211650000000001</v>
      </c>
      <c r="AM960" s="38">
        <v>5.4784540000000002</v>
      </c>
      <c r="AN960" s="38">
        <v>0.94518519999999995</v>
      </c>
      <c r="AO960" s="38">
        <v>-0.87627140000000003</v>
      </c>
      <c r="AP960" s="38">
        <v>-0.79920270000000004</v>
      </c>
      <c r="AQ960" s="38">
        <v>-2.270896</v>
      </c>
      <c r="AR960" s="38">
        <v>-6.8972709999999999</v>
      </c>
      <c r="AS960" s="38">
        <v>-7.1240870000000003</v>
      </c>
      <c r="AT960" s="38">
        <v>-5.6290940000000003</v>
      </c>
      <c r="AU960" s="38">
        <v>-1.99848</v>
      </c>
      <c r="AV960" s="38">
        <v>-0.46359489999999998</v>
      </c>
      <c r="AW960" s="38">
        <v>-0.33637699999999998</v>
      </c>
      <c r="AX960" s="38">
        <v>-1.0942000000000001</v>
      </c>
      <c r="AY960" s="38">
        <v>-2.2484410000000001</v>
      </c>
      <c r="AZ960" s="38">
        <v>0.56624560000000002</v>
      </c>
      <c r="BA960" s="38">
        <v>2.5105050000000002</v>
      </c>
      <c r="BB960" s="38">
        <v>3.3085819999999999</v>
      </c>
      <c r="BC960" s="38">
        <v>3.6545800000000002</v>
      </c>
      <c r="BD960" s="38">
        <v>1.2736499999999999</v>
      </c>
      <c r="BE960" s="38">
        <v>-5.3029419999999998</v>
      </c>
      <c r="BF960" s="38">
        <v>-6.9059920000000004</v>
      </c>
      <c r="BG960" s="38">
        <v>-8.8605400000000003</v>
      </c>
      <c r="BH960" s="38">
        <v>-13.492430000000001</v>
      </c>
      <c r="BI960" s="38">
        <v>-14.169320000000001</v>
      </c>
      <c r="BJ960" s="38">
        <v>11.98911</v>
      </c>
      <c r="BK960" s="38">
        <v>6.1495240000000004</v>
      </c>
      <c r="BL960" s="38">
        <v>1.548724</v>
      </c>
      <c r="BM960" s="38">
        <v>-0.28131099999999998</v>
      </c>
      <c r="BN960" s="38">
        <v>-0.24968409999999999</v>
      </c>
      <c r="BO960" s="38">
        <v>-1.640425</v>
      </c>
      <c r="BP960" s="38">
        <v>-6.3301790000000002</v>
      </c>
      <c r="BQ960" s="38">
        <v>-6.4352939999999998</v>
      </c>
      <c r="BR960" s="38">
        <v>-4.9791210000000001</v>
      </c>
      <c r="BS960" s="38">
        <v>-1.2817190000000001</v>
      </c>
      <c r="BT960" s="38">
        <v>0.3177797</v>
      </c>
      <c r="BU960" s="38">
        <v>0.2525905</v>
      </c>
      <c r="BV960" s="38">
        <v>-0.632637</v>
      </c>
      <c r="BW960" s="38">
        <v>-1.6457090000000001</v>
      </c>
      <c r="BX960" s="38">
        <v>1.16144</v>
      </c>
      <c r="BY960" s="38">
        <v>3.3412459999999999</v>
      </c>
      <c r="BZ960" s="38">
        <v>4.2611759999999999</v>
      </c>
      <c r="CA960" s="38">
        <v>4.622274</v>
      </c>
      <c r="CB960" s="38">
        <v>2.2931590000000002</v>
      </c>
      <c r="CC960" s="38">
        <v>-4.1621199999999998</v>
      </c>
      <c r="CD960" s="38">
        <v>-5.8251200000000001</v>
      </c>
      <c r="CE960" s="38">
        <v>-7.7667539999999997</v>
      </c>
      <c r="CF960" s="38">
        <v>-12.28562</v>
      </c>
      <c r="CG960" s="38">
        <v>-12.881209999999999</v>
      </c>
      <c r="CH960" s="38">
        <v>12.527570000000001</v>
      </c>
      <c r="CI960" s="38">
        <v>6.6143049999999999</v>
      </c>
      <c r="CJ960" s="38">
        <v>1.9667330000000001</v>
      </c>
      <c r="CK960" s="38">
        <v>0.13075680000000001</v>
      </c>
      <c r="CL960" s="38">
        <v>0.13091079999999999</v>
      </c>
      <c r="CM960" s="38">
        <v>-1.203762</v>
      </c>
      <c r="CN960" s="38">
        <v>-5.9374130000000003</v>
      </c>
      <c r="CO960" s="38">
        <v>-5.9582389999999998</v>
      </c>
      <c r="CP960" s="38">
        <v>-4.5289510000000002</v>
      </c>
      <c r="CQ960" s="38">
        <v>-0.78529269999999995</v>
      </c>
      <c r="CR960" s="38">
        <v>0.85895739999999998</v>
      </c>
      <c r="CS960" s="38">
        <v>0.66050759999999997</v>
      </c>
      <c r="CT960" s="38">
        <v>-0.31295980000000001</v>
      </c>
      <c r="CU960" s="38">
        <v>-1.2282599999999999</v>
      </c>
      <c r="CV960" s="38">
        <v>1.573671</v>
      </c>
      <c r="CW960" s="38">
        <v>3.9166150000000002</v>
      </c>
      <c r="CX960" s="38">
        <v>4.9209389999999997</v>
      </c>
      <c r="CY960" s="38">
        <v>5.2924959999999999</v>
      </c>
      <c r="CZ960" s="38">
        <v>2.9992679999999998</v>
      </c>
      <c r="DA960" s="38">
        <v>-3.371991</v>
      </c>
      <c r="DB960" s="38">
        <v>-5.076511</v>
      </c>
      <c r="DC960" s="38">
        <v>-7.009201</v>
      </c>
      <c r="DD960" s="38">
        <v>-11.44979</v>
      </c>
      <c r="DE960" s="38">
        <v>-11.98906</v>
      </c>
      <c r="DF960" s="38">
        <v>13.066039999999999</v>
      </c>
      <c r="DG960" s="38">
        <v>7.0790850000000001</v>
      </c>
      <c r="DH960" s="38">
        <v>2.3847429999999998</v>
      </c>
      <c r="DI960" s="38">
        <v>0.54282450000000004</v>
      </c>
      <c r="DJ960" s="38">
        <v>0.51150580000000001</v>
      </c>
      <c r="DK960" s="38">
        <v>-0.76709939999999999</v>
      </c>
      <c r="DL960" s="38">
        <v>-5.5446470000000003</v>
      </c>
      <c r="DM960" s="38">
        <v>-5.4811829999999997</v>
      </c>
      <c r="DN960" s="38">
        <v>-4.0787810000000002</v>
      </c>
      <c r="DO960" s="38">
        <v>-0.28886620000000002</v>
      </c>
      <c r="DP960" s="38">
        <v>1.4001349999999999</v>
      </c>
      <c r="DQ960" s="38">
        <v>1.068425</v>
      </c>
      <c r="DR960" s="38">
        <v>6.7172999999999998E-3</v>
      </c>
      <c r="DS960" s="38">
        <v>-0.81081000000000003</v>
      </c>
      <c r="DT960" s="38">
        <v>1.9859009999999999</v>
      </c>
      <c r="DU960" s="38">
        <v>4.4919840000000004</v>
      </c>
      <c r="DV960" s="38">
        <v>5.5807029999999997</v>
      </c>
      <c r="DW960" s="38">
        <v>5.9627179999999997</v>
      </c>
      <c r="DX960" s="38">
        <v>3.7053769999999999</v>
      </c>
      <c r="DY960" s="38">
        <v>-2.581861</v>
      </c>
      <c r="DZ960" s="38">
        <v>-4.3279030000000001</v>
      </c>
      <c r="EA960" s="38">
        <v>-6.2516470000000002</v>
      </c>
      <c r="EB960" s="38">
        <v>-10.613960000000001</v>
      </c>
      <c r="EC960" s="38">
        <v>-11.096920000000001</v>
      </c>
      <c r="ED960" s="38">
        <v>13.843489999999999</v>
      </c>
      <c r="EE960" s="38">
        <v>7.7501550000000003</v>
      </c>
      <c r="EF960" s="38">
        <v>2.9882819999999999</v>
      </c>
      <c r="EG960" s="38">
        <v>1.137785</v>
      </c>
      <c r="EH960" s="38">
        <v>1.061024</v>
      </c>
      <c r="EI960" s="38">
        <v>-0.1366279</v>
      </c>
      <c r="EJ960" s="38">
        <v>-4.9775549999999997</v>
      </c>
      <c r="EK960" s="38">
        <v>-4.7923900000000001</v>
      </c>
      <c r="EL960" s="38">
        <v>-3.4288069999999999</v>
      </c>
      <c r="EM960" s="38">
        <v>0.42789490000000002</v>
      </c>
      <c r="EN960" s="38">
        <v>2.1815099999999998</v>
      </c>
      <c r="EO960" s="38">
        <v>1.657392</v>
      </c>
      <c r="EP960" s="38">
        <v>0.46828039999999999</v>
      </c>
      <c r="EQ960" s="38">
        <v>-0.20807890000000001</v>
      </c>
      <c r="ER960" s="38">
        <v>2.5810949999999999</v>
      </c>
      <c r="ES960" s="38">
        <v>5.3227260000000003</v>
      </c>
      <c r="ET960" s="38">
        <v>6.5332970000000001</v>
      </c>
      <c r="EU960" s="38">
        <v>6.9304119999999996</v>
      </c>
      <c r="EV960" s="38">
        <v>4.7248859999999997</v>
      </c>
      <c r="EW960" s="38">
        <v>-1.4410400000000001</v>
      </c>
      <c r="EX960" s="38">
        <v>-3.2470309999999998</v>
      </c>
      <c r="EY960" s="38">
        <v>-5.1578609999999996</v>
      </c>
      <c r="EZ960" s="38">
        <v>-9.4071470000000001</v>
      </c>
      <c r="FA960" s="38">
        <v>-9.8088090000000001</v>
      </c>
      <c r="FB960" s="38">
        <v>84.925539999999998</v>
      </c>
      <c r="FC960" s="38">
        <v>83.632249999999999</v>
      </c>
      <c r="FD960" s="38">
        <v>81.790239999999997</v>
      </c>
      <c r="FE960" s="38">
        <v>80.248090000000005</v>
      </c>
      <c r="FF960" s="38">
        <v>78.992549999999994</v>
      </c>
      <c r="FG960" s="38">
        <v>78.055160000000001</v>
      </c>
      <c r="FH960" s="38">
        <v>76.729159999999993</v>
      </c>
      <c r="FI960" s="38">
        <v>77.242289999999997</v>
      </c>
      <c r="FJ960" s="38">
        <v>81.609930000000006</v>
      </c>
      <c r="FK960" s="38">
        <v>86.99239</v>
      </c>
      <c r="FL960" s="38">
        <v>91.994150000000005</v>
      </c>
      <c r="FM960" s="38">
        <v>95.683959999999999</v>
      </c>
      <c r="FN960" s="38">
        <v>99.595439999999996</v>
      </c>
      <c r="FO960" s="38">
        <v>102.6703</v>
      </c>
      <c r="FP960" s="38">
        <v>104.4192</v>
      </c>
      <c r="FQ960" s="38">
        <v>106.0091</v>
      </c>
      <c r="FR960" s="38">
        <v>106.7809</v>
      </c>
      <c r="FS960" s="38">
        <v>106.4218</v>
      </c>
      <c r="FT960" s="38">
        <v>104.46339999999999</v>
      </c>
      <c r="FU960" s="38">
        <v>100.4876</v>
      </c>
      <c r="FV960" s="38">
        <v>97.724500000000006</v>
      </c>
      <c r="FW960">
        <v>94.342889999999997</v>
      </c>
      <c r="FX960">
        <v>91.237049999999996</v>
      </c>
      <c r="FY960">
        <v>89.552189999999996</v>
      </c>
      <c r="FZ960">
        <v>1.374571</v>
      </c>
      <c r="GA960">
        <v>8.3226180000000003</v>
      </c>
      <c r="GB960">
        <v>1</v>
      </c>
    </row>
    <row r="961" spans="1:184" x14ac:dyDescent="0.3">
      <c r="A961" t="s">
        <v>280</v>
      </c>
      <c r="B961" t="s">
        <v>1</v>
      </c>
      <c r="C961" t="s">
        <v>1</v>
      </c>
      <c r="D961" t="s">
        <v>1</v>
      </c>
      <c r="E961" t="s">
        <v>1</v>
      </c>
      <c r="F961" t="s">
        <v>1</v>
      </c>
      <c r="G961" t="s">
        <v>222</v>
      </c>
      <c r="H961" s="40" t="s">
        <v>1</v>
      </c>
      <c r="I961" s="18" t="s">
        <v>1</v>
      </c>
      <c r="J961" s="38" t="s">
        <v>1</v>
      </c>
      <c r="K961" s="18">
        <v>44810</v>
      </c>
      <c r="L961" s="38">
        <v>1491</v>
      </c>
      <c r="M961" s="38">
        <v>1491</v>
      </c>
      <c r="N961" s="38">
        <v>197.28809999999999</v>
      </c>
      <c r="O961" s="38">
        <v>196.0829</v>
      </c>
      <c r="P961" s="38">
        <v>193.80430000000001</v>
      </c>
      <c r="Q961" s="38">
        <v>194.95310000000001</v>
      </c>
      <c r="R961" s="38">
        <v>203.1146</v>
      </c>
      <c r="S961" s="38">
        <v>215.60769999999999</v>
      </c>
      <c r="T961" s="38">
        <v>235.3297</v>
      </c>
      <c r="U961" s="38">
        <v>250.47669999999999</v>
      </c>
      <c r="V961" s="38">
        <v>259.63569999999999</v>
      </c>
      <c r="W961" s="38">
        <v>267.6191</v>
      </c>
      <c r="X961" s="38">
        <v>273.1977</v>
      </c>
      <c r="Y961" s="38">
        <v>278.92090000000002</v>
      </c>
      <c r="Z961" s="38">
        <v>281.66070000000002</v>
      </c>
      <c r="AA961" s="38">
        <v>286.03640000000001</v>
      </c>
      <c r="AB961" s="38">
        <v>283.8381</v>
      </c>
      <c r="AC961" s="38">
        <v>279.05349999999999</v>
      </c>
      <c r="AD961" s="38">
        <v>269.99169999999998</v>
      </c>
      <c r="AE961" s="38">
        <v>261.13279999999997</v>
      </c>
      <c r="AF961" s="38">
        <v>253.9452</v>
      </c>
      <c r="AG961" s="38">
        <v>249.1662</v>
      </c>
      <c r="AH961" s="38">
        <v>246.13980000000001</v>
      </c>
      <c r="AI961" s="38">
        <v>244.61410000000001</v>
      </c>
      <c r="AJ961" s="38">
        <v>238.07490000000001</v>
      </c>
      <c r="AK961" s="38">
        <v>231.26339999999999</v>
      </c>
      <c r="AL961" s="38">
        <v>-2.3500570000000001</v>
      </c>
      <c r="AM961" s="38">
        <v>-2.20112</v>
      </c>
      <c r="AN961" s="38">
        <v>-1.366992</v>
      </c>
      <c r="AO961" s="38">
        <v>2.1874980000000002</v>
      </c>
      <c r="AP961" s="38">
        <v>2.5912799999999998</v>
      </c>
      <c r="AQ961" s="38">
        <v>0.8303218</v>
      </c>
      <c r="AR961" s="38">
        <v>1.1016010000000001</v>
      </c>
      <c r="AS961" s="38">
        <v>1.506335</v>
      </c>
      <c r="AT961" s="38">
        <v>-5.3588469999999999</v>
      </c>
      <c r="AU961" s="38">
        <v>-6.8743410000000003</v>
      </c>
      <c r="AV961" s="38">
        <v>-8.3781850000000002</v>
      </c>
      <c r="AW961" s="38">
        <v>-6.026141</v>
      </c>
      <c r="AX961" s="38">
        <v>-2.7136559999999998</v>
      </c>
      <c r="AY961" s="38">
        <v>3.5156719999999999</v>
      </c>
      <c r="AZ961" s="38">
        <v>8.1683269999999997</v>
      </c>
      <c r="BA961" s="38">
        <v>15.666090000000001</v>
      </c>
      <c r="BB961" s="38">
        <v>17.261340000000001</v>
      </c>
      <c r="BC961" s="38">
        <v>13.29143</v>
      </c>
      <c r="BD961" s="38">
        <v>10.178190000000001</v>
      </c>
      <c r="BE961" s="38">
        <v>5.1550089999999997</v>
      </c>
      <c r="BF961" s="38">
        <v>4.0449080000000004</v>
      </c>
      <c r="BG961" s="38">
        <v>6.6340079999999997</v>
      </c>
      <c r="BH961" s="38">
        <v>5.624949</v>
      </c>
      <c r="BI961" s="38">
        <v>3.5806010000000001</v>
      </c>
      <c r="BJ961" s="38">
        <v>-1.437811</v>
      </c>
      <c r="BK961" s="38">
        <v>-1.286041</v>
      </c>
      <c r="BL961" s="38">
        <v>-0.408273</v>
      </c>
      <c r="BM961" s="38">
        <v>2.8877519999999999</v>
      </c>
      <c r="BN961" s="38">
        <v>3.2251690000000002</v>
      </c>
      <c r="BO961" s="38">
        <v>1.589766</v>
      </c>
      <c r="BP961" s="38">
        <v>2.1980559999999998</v>
      </c>
      <c r="BQ961" s="38">
        <v>2.6266579999999999</v>
      </c>
      <c r="BR961" s="38">
        <v>-4.250972</v>
      </c>
      <c r="BS961" s="38">
        <v>-5.7897619999999996</v>
      </c>
      <c r="BT961" s="38">
        <v>-7.4930209999999997</v>
      </c>
      <c r="BU961" s="38">
        <v>-5.3490399999999996</v>
      </c>
      <c r="BV961" s="38">
        <v>-2.092635</v>
      </c>
      <c r="BW961" s="38">
        <v>4.1775989999999998</v>
      </c>
      <c r="BX961" s="38">
        <v>9.0102840000000004</v>
      </c>
      <c r="BY961" s="38">
        <v>16.618259999999999</v>
      </c>
      <c r="BZ961" s="38">
        <v>18.366610000000001</v>
      </c>
      <c r="CA961" s="38">
        <v>14.558</v>
      </c>
      <c r="CB961" s="38">
        <v>11.679360000000001</v>
      </c>
      <c r="CC961" s="38">
        <v>6.8036180000000002</v>
      </c>
      <c r="CD961" s="38">
        <v>5.6202069999999997</v>
      </c>
      <c r="CE961" s="38">
        <v>8.1071159999999995</v>
      </c>
      <c r="CF961" s="38">
        <v>7.1542709999999996</v>
      </c>
      <c r="CG961" s="38">
        <v>5.1717490000000002</v>
      </c>
      <c r="CH961" s="38">
        <v>-0.80599149999999997</v>
      </c>
      <c r="CI961" s="38">
        <v>-0.65225979999999995</v>
      </c>
      <c r="CJ961" s="38">
        <v>0.25573309999999999</v>
      </c>
      <c r="CK961" s="38">
        <v>3.3727459999999998</v>
      </c>
      <c r="CL961" s="38">
        <v>3.664199</v>
      </c>
      <c r="CM961" s="38">
        <v>2.1157550000000001</v>
      </c>
      <c r="CN961" s="38">
        <v>2.9574579999999999</v>
      </c>
      <c r="CO961" s="38">
        <v>3.4025910000000001</v>
      </c>
      <c r="CP961" s="38">
        <v>-3.4836619999999998</v>
      </c>
      <c r="CQ961" s="38">
        <v>-5.0385869999999997</v>
      </c>
      <c r="CR961" s="38">
        <v>-6.8799599999999996</v>
      </c>
      <c r="CS961" s="38">
        <v>-4.8800809999999997</v>
      </c>
      <c r="CT961" s="38">
        <v>-1.6625179999999999</v>
      </c>
      <c r="CU961" s="38">
        <v>4.6360469999999996</v>
      </c>
      <c r="CV961" s="38">
        <v>9.5934220000000003</v>
      </c>
      <c r="CW961" s="38">
        <v>17.277719999999999</v>
      </c>
      <c r="CX961" s="38">
        <v>19.132110000000001</v>
      </c>
      <c r="CY961" s="38">
        <v>15.435219999999999</v>
      </c>
      <c r="CZ961" s="38">
        <v>12.71907</v>
      </c>
      <c r="DA961" s="38">
        <v>7.9454390000000004</v>
      </c>
      <c r="DB961" s="38">
        <v>6.7112550000000004</v>
      </c>
      <c r="DC961" s="38">
        <v>9.1273859999999996</v>
      </c>
      <c r="DD961" s="38">
        <v>8.2134739999999997</v>
      </c>
      <c r="DE961" s="38">
        <v>6.2737740000000004</v>
      </c>
      <c r="DF961" s="38">
        <v>-0.1741722</v>
      </c>
      <c r="DG961" s="38">
        <v>-1.84788E-2</v>
      </c>
      <c r="DH961" s="38">
        <v>0.91973919999999998</v>
      </c>
      <c r="DI961" s="38">
        <v>3.8577400000000002</v>
      </c>
      <c r="DJ961" s="38">
        <v>4.1032289999999998</v>
      </c>
      <c r="DK961" s="38">
        <v>2.6417440000000001</v>
      </c>
      <c r="DL961" s="38">
        <v>3.7168589999999999</v>
      </c>
      <c r="DM961" s="38">
        <v>4.1785230000000002</v>
      </c>
      <c r="DN961" s="38">
        <v>-2.716351</v>
      </c>
      <c r="DO961" s="38">
        <v>-4.2874119999999998</v>
      </c>
      <c r="DP961" s="38">
        <v>-6.2668990000000004</v>
      </c>
      <c r="DQ961" s="38">
        <v>-4.4111219999999998</v>
      </c>
      <c r="DR961" s="38">
        <v>-1.2324010000000001</v>
      </c>
      <c r="DS961" s="38">
        <v>5.0944960000000004</v>
      </c>
      <c r="DT961" s="38">
        <v>10.17656</v>
      </c>
      <c r="DU961" s="38">
        <v>17.937190000000001</v>
      </c>
      <c r="DV961" s="38">
        <v>19.89761</v>
      </c>
      <c r="DW961" s="38">
        <v>16.312439999999999</v>
      </c>
      <c r="DX961" s="38">
        <v>13.75878</v>
      </c>
      <c r="DY961" s="38">
        <v>9.0872600000000006</v>
      </c>
      <c r="DZ961" s="38">
        <v>7.8023030000000002</v>
      </c>
      <c r="EA961" s="38">
        <v>10.14766</v>
      </c>
      <c r="EB961" s="38">
        <v>9.2726780000000009</v>
      </c>
      <c r="EC961" s="38">
        <v>7.3757979999999996</v>
      </c>
      <c r="ED961" s="38">
        <v>0.73807440000000002</v>
      </c>
      <c r="EE961" s="38">
        <v>0.89660039999999996</v>
      </c>
      <c r="EF961" s="38">
        <v>1.878458</v>
      </c>
      <c r="EG961" s="38">
        <v>4.5579939999999999</v>
      </c>
      <c r="EH961" s="38">
        <v>4.7371179999999997</v>
      </c>
      <c r="EI961" s="38">
        <v>3.401189</v>
      </c>
      <c r="EJ961" s="38">
        <v>4.8133150000000002</v>
      </c>
      <c r="EK961" s="38">
        <v>5.2988460000000002</v>
      </c>
      <c r="EL961" s="38">
        <v>-1.6084769999999999</v>
      </c>
      <c r="EM961" s="38">
        <v>-3.202833</v>
      </c>
      <c r="EN961" s="38">
        <v>-5.3817349999999999</v>
      </c>
      <c r="EO961" s="38">
        <v>-3.7340200000000001</v>
      </c>
      <c r="EP961" s="38">
        <v>-0.61137980000000003</v>
      </c>
      <c r="EQ961" s="38">
        <v>5.7564229999999998</v>
      </c>
      <c r="ER961" s="38">
        <v>11.018520000000001</v>
      </c>
      <c r="ES961" s="38">
        <v>18.88936</v>
      </c>
      <c r="ET961" s="38">
        <v>21.002880000000001</v>
      </c>
      <c r="EU961" s="38">
        <v>17.57902</v>
      </c>
      <c r="EV961" s="38">
        <v>15.25996</v>
      </c>
      <c r="EW961" s="38">
        <v>10.73587</v>
      </c>
      <c r="EX961" s="38">
        <v>9.3776030000000006</v>
      </c>
      <c r="EY961" s="38">
        <v>11.620760000000001</v>
      </c>
      <c r="EZ961" s="38">
        <v>10.802</v>
      </c>
      <c r="FA961" s="38">
        <v>8.9669469999999993</v>
      </c>
      <c r="FB961" s="38">
        <v>86.618679999999998</v>
      </c>
      <c r="FC961" s="38">
        <v>84.931139999999999</v>
      </c>
      <c r="FD961" s="38">
        <v>83.232219999999998</v>
      </c>
      <c r="FE961" s="38">
        <v>82.276629999999997</v>
      </c>
      <c r="FF961" s="38">
        <v>81.09742</v>
      </c>
      <c r="FG961" s="38">
        <v>80.489580000000004</v>
      </c>
      <c r="FH961" s="38">
        <v>79.931899999999999</v>
      </c>
      <c r="FI961" s="38">
        <v>81.727469999999997</v>
      </c>
      <c r="FJ961" s="38">
        <v>86.061490000000006</v>
      </c>
      <c r="FK961" s="38">
        <v>92.155940000000001</v>
      </c>
      <c r="FL961" s="38">
        <v>96.871939999999995</v>
      </c>
      <c r="FM961" s="38">
        <v>101.1583</v>
      </c>
      <c r="FN961" s="38">
        <v>104.30029999999999</v>
      </c>
      <c r="FO961" s="38">
        <v>107.295</v>
      </c>
      <c r="FP961" s="38">
        <v>109.2175</v>
      </c>
      <c r="FQ961" s="38">
        <v>110.74850000000001</v>
      </c>
      <c r="FR961" s="38">
        <v>110.9971</v>
      </c>
      <c r="FS961" s="38">
        <v>109.91840000000001</v>
      </c>
      <c r="FT961" s="38">
        <v>107.6146</v>
      </c>
      <c r="FU961" s="38">
        <v>102.6407</v>
      </c>
      <c r="FV961" s="38">
        <v>98.166179999999997</v>
      </c>
      <c r="FW961">
        <v>95.336330000000004</v>
      </c>
      <c r="FX961">
        <v>93.917760000000001</v>
      </c>
      <c r="FY961">
        <v>91.316280000000006</v>
      </c>
      <c r="FZ961">
        <v>1.7532749999999999</v>
      </c>
      <c r="GA961">
        <v>12.96923</v>
      </c>
      <c r="GB961">
        <v>1</v>
      </c>
    </row>
    <row r="962" spans="1:184" x14ac:dyDescent="0.3">
      <c r="A962" t="s">
        <v>280</v>
      </c>
      <c r="B962" t="s">
        <v>1</v>
      </c>
      <c r="C962" t="s">
        <v>1</v>
      </c>
      <c r="D962" t="s">
        <v>1</v>
      </c>
      <c r="E962" t="s">
        <v>1</v>
      </c>
      <c r="F962" t="s">
        <v>1</v>
      </c>
      <c r="G962" t="s">
        <v>222</v>
      </c>
      <c r="H962" s="40" t="s">
        <v>1</v>
      </c>
      <c r="I962" s="18" t="s">
        <v>1</v>
      </c>
      <c r="J962" s="38" t="s">
        <v>1</v>
      </c>
      <c r="K962" s="18">
        <v>44811</v>
      </c>
      <c r="L962" s="38">
        <v>1491</v>
      </c>
      <c r="M962" s="38">
        <v>1491</v>
      </c>
      <c r="N962" s="38">
        <v>222.12880000000001</v>
      </c>
      <c r="O962" s="38">
        <v>217.88300000000001</v>
      </c>
      <c r="P962" s="38">
        <v>213.63149999999999</v>
      </c>
      <c r="Q962" s="38">
        <v>212.21629999999999</v>
      </c>
      <c r="R962" s="38">
        <v>216.2817</v>
      </c>
      <c r="S962" s="38">
        <v>225.26779999999999</v>
      </c>
      <c r="T962" s="38">
        <v>239.4573</v>
      </c>
      <c r="U962" s="38">
        <v>250.18109999999999</v>
      </c>
      <c r="V962" s="38">
        <v>259.82170000000002</v>
      </c>
      <c r="W962" s="38">
        <v>266.70310000000001</v>
      </c>
      <c r="X962" s="38">
        <v>272.39800000000002</v>
      </c>
      <c r="Y962" s="38">
        <v>275.68259999999998</v>
      </c>
      <c r="Z962" s="38">
        <v>277.27229999999997</v>
      </c>
      <c r="AA962" s="38">
        <v>280.56939999999997</v>
      </c>
      <c r="AB962" s="38">
        <v>277.53750000000002</v>
      </c>
      <c r="AC962" s="38">
        <v>271.22070000000002</v>
      </c>
      <c r="AD962" s="38">
        <v>263.42809999999997</v>
      </c>
      <c r="AE962" s="38">
        <v>254.03739999999999</v>
      </c>
      <c r="AF962" s="38">
        <v>247.42169999999999</v>
      </c>
      <c r="AG962" s="38">
        <v>243.1223</v>
      </c>
      <c r="AH962" s="38">
        <v>241.55680000000001</v>
      </c>
      <c r="AI962" s="38">
        <v>239.6268</v>
      </c>
      <c r="AJ962" s="38">
        <v>232.71549999999999</v>
      </c>
      <c r="AK962" s="38">
        <v>225.5744</v>
      </c>
      <c r="AL962" s="38">
        <v>1.2714049999999999</v>
      </c>
      <c r="AM962" s="38">
        <v>-0.14217589999999999</v>
      </c>
      <c r="AN962" s="38">
        <v>-0.91189750000000003</v>
      </c>
      <c r="AO962" s="38">
        <v>0.57577509999999998</v>
      </c>
      <c r="AP962" s="38">
        <v>1.98776</v>
      </c>
      <c r="AQ962" s="38">
        <v>0.59599009999999997</v>
      </c>
      <c r="AR962" s="38">
        <v>-1.0358579999999999</v>
      </c>
      <c r="AS962" s="38">
        <v>-2.4141859999999999</v>
      </c>
      <c r="AT962" s="38">
        <v>-3.4510010000000002</v>
      </c>
      <c r="AU962" s="38">
        <v>-4.5400580000000001</v>
      </c>
      <c r="AV962" s="38">
        <v>-4.2426890000000004</v>
      </c>
      <c r="AW962" s="38">
        <v>-3.1398269999999999</v>
      </c>
      <c r="AX962" s="38">
        <v>-1.698556</v>
      </c>
      <c r="AY962" s="38">
        <v>1.2909280000000001</v>
      </c>
      <c r="AZ962" s="38">
        <v>5.5525460000000004</v>
      </c>
      <c r="BA962" s="38">
        <v>7.2046859999999997</v>
      </c>
      <c r="BB962" s="38">
        <v>9.6892770000000006</v>
      </c>
      <c r="BC962" s="38">
        <v>6.9005660000000004</v>
      </c>
      <c r="BD962" s="38">
        <v>3.5419670000000001</v>
      </c>
      <c r="BE962" s="38">
        <v>-0.89610590000000001</v>
      </c>
      <c r="BF962" s="38">
        <v>1.024006</v>
      </c>
      <c r="BG962" s="38">
        <v>2.7423829999999998</v>
      </c>
      <c r="BH962" s="38">
        <v>0.82700899999999999</v>
      </c>
      <c r="BI962" s="38">
        <v>-1.296522</v>
      </c>
      <c r="BJ962" s="38">
        <v>1.976445</v>
      </c>
      <c r="BK962" s="38">
        <v>0.50007219999999997</v>
      </c>
      <c r="BL962" s="38">
        <v>-0.24285899999999999</v>
      </c>
      <c r="BM962" s="38">
        <v>1.140436</v>
      </c>
      <c r="BN962" s="38">
        <v>2.5476649999999998</v>
      </c>
      <c r="BO962" s="38">
        <v>1.207052</v>
      </c>
      <c r="BP962" s="38">
        <v>-0.26968979999999998</v>
      </c>
      <c r="BQ962" s="38">
        <v>-1.530716</v>
      </c>
      <c r="BR962" s="38">
        <v>-2.6069939999999998</v>
      </c>
      <c r="BS962" s="38">
        <v>-3.7884380000000002</v>
      </c>
      <c r="BT962" s="38">
        <v>-3.5996589999999999</v>
      </c>
      <c r="BU962" s="38">
        <v>-2.6521180000000002</v>
      </c>
      <c r="BV962" s="38">
        <v>-1.2397009999999999</v>
      </c>
      <c r="BW962" s="38">
        <v>1.7971550000000001</v>
      </c>
      <c r="BX962" s="38">
        <v>6.1326000000000001</v>
      </c>
      <c r="BY962" s="38">
        <v>7.9704269999999999</v>
      </c>
      <c r="BZ962" s="38">
        <v>10.574490000000001</v>
      </c>
      <c r="CA962" s="38">
        <v>7.9022180000000004</v>
      </c>
      <c r="CB962" s="38">
        <v>4.6690860000000001</v>
      </c>
      <c r="CC962" s="38">
        <v>0.31427820000000001</v>
      </c>
      <c r="CD962" s="38">
        <v>2.1407080000000001</v>
      </c>
      <c r="CE962" s="38">
        <v>3.8536480000000002</v>
      </c>
      <c r="CF962" s="38">
        <v>2.0645539999999998</v>
      </c>
      <c r="CG962" s="38">
        <v>-7.3313799999999998E-2</v>
      </c>
      <c r="CH962" s="38">
        <v>2.464753</v>
      </c>
      <c r="CI962" s="38">
        <v>0.94489140000000005</v>
      </c>
      <c r="CJ962" s="38">
        <v>0.22051509999999999</v>
      </c>
      <c r="CK962" s="38">
        <v>1.5315179999999999</v>
      </c>
      <c r="CL962" s="38">
        <v>2.9354529999999999</v>
      </c>
      <c r="CM962" s="38">
        <v>1.630271</v>
      </c>
      <c r="CN962" s="38">
        <v>0.26095610000000002</v>
      </c>
      <c r="CO962" s="38">
        <v>-0.91882770000000002</v>
      </c>
      <c r="CP962" s="38">
        <v>-2.022437</v>
      </c>
      <c r="CQ962" s="38">
        <v>-3.2678690000000001</v>
      </c>
      <c r="CR962" s="38">
        <v>-3.154299</v>
      </c>
      <c r="CS962" s="38">
        <v>-2.3143319999999998</v>
      </c>
      <c r="CT962" s="38">
        <v>-0.92189969999999999</v>
      </c>
      <c r="CU962" s="38">
        <v>2.1477659999999998</v>
      </c>
      <c r="CV962" s="38">
        <v>6.5343450000000001</v>
      </c>
      <c r="CW962" s="38">
        <v>8.5007760000000001</v>
      </c>
      <c r="CX962" s="38">
        <v>11.187580000000001</v>
      </c>
      <c r="CY962" s="38">
        <v>8.5959590000000006</v>
      </c>
      <c r="CZ962" s="38">
        <v>5.4497239999999998</v>
      </c>
      <c r="DA962" s="38">
        <v>1.1525860000000001</v>
      </c>
      <c r="DB962" s="38">
        <v>2.9141319999999999</v>
      </c>
      <c r="DC962" s="38">
        <v>4.6233069999999996</v>
      </c>
      <c r="DD962" s="38">
        <v>2.9216739999999999</v>
      </c>
      <c r="DE962" s="38">
        <v>0.77387629999999996</v>
      </c>
      <c r="DF962" s="38">
        <v>2.9530609999999999</v>
      </c>
      <c r="DG962" s="38">
        <v>1.3897109999999999</v>
      </c>
      <c r="DH962" s="38">
        <v>0.68388919999999997</v>
      </c>
      <c r="DI962" s="38">
        <v>1.922601</v>
      </c>
      <c r="DJ962" s="38">
        <v>3.3232409999999999</v>
      </c>
      <c r="DK962" s="38">
        <v>2.0534910000000002</v>
      </c>
      <c r="DL962" s="38">
        <v>0.79160200000000003</v>
      </c>
      <c r="DM962" s="38">
        <v>-0.30693910000000002</v>
      </c>
      <c r="DN962" s="38">
        <v>-1.437881</v>
      </c>
      <c r="DO962" s="38">
        <v>-2.7472989999999999</v>
      </c>
      <c r="DP962" s="38">
        <v>-2.7089379999999998</v>
      </c>
      <c r="DQ962" s="38">
        <v>-1.9765459999999999</v>
      </c>
      <c r="DR962" s="38">
        <v>-0.60409809999999997</v>
      </c>
      <c r="DS962" s="38">
        <v>2.4983770000000001</v>
      </c>
      <c r="DT962" s="38">
        <v>6.9360889999999999</v>
      </c>
      <c r="DU962" s="38">
        <v>9.0311260000000004</v>
      </c>
      <c r="DV962" s="38">
        <v>11.80068</v>
      </c>
      <c r="DW962" s="38">
        <v>9.2896999999999998</v>
      </c>
      <c r="DX962" s="38">
        <v>6.2303629999999997</v>
      </c>
      <c r="DY962" s="38">
        <v>1.9908950000000001</v>
      </c>
      <c r="DZ962" s="38">
        <v>3.687557</v>
      </c>
      <c r="EA962" s="38">
        <v>5.3929660000000004</v>
      </c>
      <c r="EB962" s="38">
        <v>3.7787950000000001</v>
      </c>
      <c r="EC962" s="38">
        <v>1.6210659999999999</v>
      </c>
      <c r="ED962" s="38">
        <v>3.6581009999999998</v>
      </c>
      <c r="EE962" s="38">
        <v>2.0319590000000001</v>
      </c>
      <c r="EF962" s="38">
        <v>1.3529279999999999</v>
      </c>
      <c r="EG962" s="38">
        <v>2.4872619999999999</v>
      </c>
      <c r="EH962" s="38">
        <v>3.883146</v>
      </c>
      <c r="EI962" s="38">
        <v>2.664552</v>
      </c>
      <c r="EJ962" s="38">
        <v>1.5577700000000001</v>
      </c>
      <c r="EK962" s="38">
        <v>0.57653100000000002</v>
      </c>
      <c r="EL962" s="38">
        <v>-0.59387380000000001</v>
      </c>
      <c r="EM962" s="38">
        <v>-1.995679</v>
      </c>
      <c r="EN962" s="38">
        <v>-2.065909</v>
      </c>
      <c r="EO962" s="38">
        <v>-1.488837</v>
      </c>
      <c r="EP962" s="38">
        <v>-0.14524310000000001</v>
      </c>
      <c r="EQ962" s="38">
        <v>3.0046040000000001</v>
      </c>
      <c r="ER962" s="38">
        <v>7.5161439999999997</v>
      </c>
      <c r="ES962" s="38">
        <v>9.7968670000000007</v>
      </c>
      <c r="ET962" s="38">
        <v>12.685890000000001</v>
      </c>
      <c r="EU962" s="38">
        <v>10.29135</v>
      </c>
      <c r="EV962" s="38">
        <v>7.3574809999999999</v>
      </c>
      <c r="EW962" s="38">
        <v>3.201279</v>
      </c>
      <c r="EX962" s="38">
        <v>4.8042590000000001</v>
      </c>
      <c r="EY962" s="38">
        <v>6.5042309999999999</v>
      </c>
      <c r="EZ962" s="38">
        <v>5.0163399999999996</v>
      </c>
      <c r="FA962" s="38">
        <v>2.844274</v>
      </c>
      <c r="FB962" s="38">
        <v>89.973100000000002</v>
      </c>
      <c r="FC962" s="38">
        <v>88.000810000000001</v>
      </c>
      <c r="FD962" s="38">
        <v>85.237660000000005</v>
      </c>
      <c r="FE962" s="38">
        <v>83.966279999999998</v>
      </c>
      <c r="FF962" s="38">
        <v>82.577929999999995</v>
      </c>
      <c r="FG962" s="38">
        <v>80.293090000000007</v>
      </c>
      <c r="FH962" s="38">
        <v>79.570440000000005</v>
      </c>
      <c r="FI962" s="38">
        <v>79.960440000000006</v>
      </c>
      <c r="FJ962" s="38">
        <v>84.600539999999995</v>
      </c>
      <c r="FK962" s="38">
        <v>90.011240000000001</v>
      </c>
      <c r="FL962" s="38">
        <v>95.372259999999997</v>
      </c>
      <c r="FM962" s="38">
        <v>98.982919999999993</v>
      </c>
      <c r="FN962" s="38">
        <v>102.1973</v>
      </c>
      <c r="FO962" s="38">
        <v>104.4511</v>
      </c>
      <c r="FP962" s="38">
        <v>106.02</v>
      </c>
      <c r="FQ962" s="38">
        <v>107.2313</v>
      </c>
      <c r="FR962" s="38">
        <v>107.1848</v>
      </c>
      <c r="FS962" s="38">
        <v>105.7784</v>
      </c>
      <c r="FT962" s="38">
        <v>103.32089999999999</v>
      </c>
      <c r="FU962" s="38">
        <v>99.528890000000004</v>
      </c>
      <c r="FV962" s="38">
        <v>96.694670000000002</v>
      </c>
      <c r="FW962">
        <v>94.771739999999994</v>
      </c>
      <c r="FX962">
        <v>92.269170000000003</v>
      </c>
      <c r="FY962">
        <v>89.019009999999994</v>
      </c>
      <c r="FZ962">
        <v>1.349313</v>
      </c>
      <c r="GA962">
        <v>9.6750600000000002</v>
      </c>
      <c r="GB962">
        <v>1</v>
      </c>
    </row>
    <row r="963" spans="1:184" x14ac:dyDescent="0.3">
      <c r="A963" t="s">
        <v>280</v>
      </c>
      <c r="B963" t="s">
        <v>1</v>
      </c>
      <c r="C963" t="s">
        <v>1</v>
      </c>
      <c r="D963" t="s">
        <v>1</v>
      </c>
      <c r="E963" t="s">
        <v>1</v>
      </c>
      <c r="F963" t="s">
        <v>1</v>
      </c>
      <c r="G963" t="s">
        <v>222</v>
      </c>
      <c r="H963" s="40" t="s">
        <v>1</v>
      </c>
      <c r="I963" s="18" t="s">
        <v>1</v>
      </c>
      <c r="J963" s="38" t="s">
        <v>1</v>
      </c>
      <c r="K963" s="18" t="s">
        <v>2</v>
      </c>
      <c r="L963" s="38">
        <v>1497</v>
      </c>
      <c r="M963" s="38">
        <v>1497</v>
      </c>
      <c r="N963" s="38">
        <v>195.92070000000001</v>
      </c>
      <c r="O963" s="38">
        <v>193.0128</v>
      </c>
      <c r="P963" s="38">
        <v>190.37520000000001</v>
      </c>
      <c r="Q963" s="38">
        <v>189.98179999999999</v>
      </c>
      <c r="R963" s="38">
        <v>195.23670000000001</v>
      </c>
      <c r="S963" s="38">
        <v>204.9323</v>
      </c>
      <c r="T963" s="38">
        <v>220.8449</v>
      </c>
      <c r="U963" s="38">
        <v>233.68340000000001</v>
      </c>
      <c r="V963" s="38">
        <v>241.92609999999999</v>
      </c>
      <c r="W963" s="38">
        <v>247.70410000000001</v>
      </c>
      <c r="X963" s="38">
        <v>253.10570000000001</v>
      </c>
      <c r="Y963" s="38">
        <v>257.1653</v>
      </c>
      <c r="Z963" s="38">
        <v>258.8297</v>
      </c>
      <c r="AA963" s="38">
        <v>262.26850000000002</v>
      </c>
      <c r="AB963" s="38">
        <v>259.84019999999998</v>
      </c>
      <c r="AC963" s="38">
        <v>254.08150000000001</v>
      </c>
      <c r="AD963" s="38">
        <v>246.8845</v>
      </c>
      <c r="AE963" s="38">
        <v>239.40899999999999</v>
      </c>
      <c r="AF963" s="38">
        <v>234.06020000000001</v>
      </c>
      <c r="AG963" s="38">
        <v>230.69990000000001</v>
      </c>
      <c r="AH963" s="38">
        <v>228.17769999999999</v>
      </c>
      <c r="AI963" s="38">
        <v>224.80449999999999</v>
      </c>
      <c r="AJ963" s="38">
        <v>218.3706</v>
      </c>
      <c r="AK963" s="38">
        <v>211.87559999999999</v>
      </c>
      <c r="AL963" s="38">
        <v>-0.70469470000000001</v>
      </c>
      <c r="AM963" s="38">
        <v>-0.46698089999999998</v>
      </c>
      <c r="AN963" s="38">
        <v>-0.31289909999999999</v>
      </c>
      <c r="AO963" s="38">
        <v>0.52769980000000005</v>
      </c>
      <c r="AP963" s="38">
        <v>0.69061110000000003</v>
      </c>
      <c r="AQ963" s="38">
        <v>-0.23189109999999999</v>
      </c>
      <c r="AR963" s="38">
        <v>-0.36432930000000002</v>
      </c>
      <c r="AS963" s="38">
        <v>-0.56336980000000003</v>
      </c>
      <c r="AT963" s="38">
        <v>-2.0017719999999999</v>
      </c>
      <c r="AU963" s="38">
        <v>-2.2080120000000001</v>
      </c>
      <c r="AV963" s="38">
        <v>-1.75003</v>
      </c>
      <c r="AW963" s="38">
        <v>-1.297922</v>
      </c>
      <c r="AX963" s="38">
        <v>-1.1323240000000001</v>
      </c>
      <c r="AY963" s="38">
        <v>0.46262740000000002</v>
      </c>
      <c r="AZ963" s="38">
        <v>1.2570749999999999</v>
      </c>
      <c r="BA963" s="38">
        <v>2.686804</v>
      </c>
      <c r="BB963" s="38">
        <v>4.5705470000000004</v>
      </c>
      <c r="BC963" s="38">
        <v>3.280084</v>
      </c>
      <c r="BD963" s="38">
        <v>2.3040389999999999</v>
      </c>
      <c r="BE963" s="38">
        <v>1.52756</v>
      </c>
      <c r="BF963" s="38">
        <v>1.4724079999999999</v>
      </c>
      <c r="BG963" s="38">
        <v>0.80986880000000006</v>
      </c>
      <c r="BH963" s="38">
        <v>0.5703066</v>
      </c>
      <c r="BI963" s="38">
        <v>-0.37518669999999998</v>
      </c>
      <c r="BJ963" s="38">
        <v>-0.3119381</v>
      </c>
      <c r="BK963" s="38">
        <v>-0.1433885</v>
      </c>
      <c r="BL963" s="38">
        <v>3.6669800000000002E-2</v>
      </c>
      <c r="BM963" s="38">
        <v>0.82379150000000001</v>
      </c>
      <c r="BN963" s="38">
        <v>1.0033000000000001</v>
      </c>
      <c r="BO963" s="38">
        <v>8.5948499999999997E-2</v>
      </c>
      <c r="BP963" s="38">
        <v>2.5203400000000001E-2</v>
      </c>
      <c r="BQ963" s="38">
        <v>-7.1234199999999998E-2</v>
      </c>
      <c r="BR963" s="38">
        <v>-1.500788</v>
      </c>
      <c r="BS963" s="38">
        <v>-1.75431</v>
      </c>
      <c r="BT963" s="38">
        <v>-1.38662</v>
      </c>
      <c r="BU963" s="38">
        <v>-1.0075750000000001</v>
      </c>
      <c r="BV963" s="38">
        <v>-0.87545600000000001</v>
      </c>
      <c r="BW963" s="38">
        <v>0.7551156</v>
      </c>
      <c r="BX963" s="38">
        <v>1.646687</v>
      </c>
      <c r="BY963" s="38">
        <v>3.2203400000000002</v>
      </c>
      <c r="BZ963" s="38">
        <v>5.1637490000000001</v>
      </c>
      <c r="CA963" s="38">
        <v>3.9025829999999999</v>
      </c>
      <c r="CB963" s="38">
        <v>2.960696</v>
      </c>
      <c r="CC963" s="38">
        <v>2.1346470000000002</v>
      </c>
      <c r="CD963" s="38">
        <v>2.0646239999999998</v>
      </c>
      <c r="CE963" s="38">
        <v>1.4495800000000001</v>
      </c>
      <c r="CF963" s="38">
        <v>1.206002</v>
      </c>
      <c r="CG963" s="38">
        <v>0.29058899999999999</v>
      </c>
      <c r="CH963" s="38">
        <v>-3.9916199999999999E-2</v>
      </c>
      <c r="CI963" s="38">
        <v>8.0730499999999997E-2</v>
      </c>
      <c r="CJ963" s="38">
        <v>0.27878009999999998</v>
      </c>
      <c r="CK963" s="38">
        <v>1.028864</v>
      </c>
      <c r="CL963" s="38">
        <v>1.219867</v>
      </c>
      <c r="CM963" s="38">
        <v>0.3060832</v>
      </c>
      <c r="CN963" s="38">
        <v>0.29499259999999999</v>
      </c>
      <c r="CO963" s="38">
        <v>0.26961740000000001</v>
      </c>
      <c r="CP963" s="38">
        <v>-1.1538090000000001</v>
      </c>
      <c r="CQ963" s="38">
        <v>-1.4400770000000001</v>
      </c>
      <c r="CR963" s="38">
        <v>-1.134924</v>
      </c>
      <c r="CS963" s="38">
        <v>-0.80648220000000004</v>
      </c>
      <c r="CT963" s="38">
        <v>-0.69755009999999995</v>
      </c>
      <c r="CU963" s="38">
        <v>0.95769210000000005</v>
      </c>
      <c r="CV963" s="38">
        <v>1.9165319999999999</v>
      </c>
      <c r="CW963" s="38">
        <v>3.5898659999999998</v>
      </c>
      <c r="CX963" s="38">
        <v>5.5745990000000001</v>
      </c>
      <c r="CY963" s="38">
        <v>4.3337240000000001</v>
      </c>
      <c r="CZ963" s="38">
        <v>3.4154949999999999</v>
      </c>
      <c r="DA963" s="38">
        <v>2.555113</v>
      </c>
      <c r="DB963" s="38">
        <v>2.4747910000000002</v>
      </c>
      <c r="DC963" s="38">
        <v>1.8926419999999999</v>
      </c>
      <c r="DD963" s="38">
        <v>1.646282</v>
      </c>
      <c r="DE963" s="38">
        <v>0.75170329999999996</v>
      </c>
      <c r="DF963" s="38">
        <v>0.2321058</v>
      </c>
      <c r="DG963" s="38">
        <v>0.3048496</v>
      </c>
      <c r="DH963" s="38">
        <v>0.52089050000000003</v>
      </c>
      <c r="DI963" s="38">
        <v>1.2339359999999999</v>
      </c>
      <c r="DJ963" s="38">
        <v>1.436434</v>
      </c>
      <c r="DK963" s="38">
        <v>0.52621790000000002</v>
      </c>
      <c r="DL963" s="38">
        <v>0.5647818</v>
      </c>
      <c r="DM963" s="38">
        <v>0.61046900000000004</v>
      </c>
      <c r="DN963" s="38">
        <v>-0.80682920000000002</v>
      </c>
      <c r="DO963" s="38">
        <v>-1.125845</v>
      </c>
      <c r="DP963" s="38">
        <v>-0.88322710000000004</v>
      </c>
      <c r="DQ963" s="38">
        <v>-0.60538910000000001</v>
      </c>
      <c r="DR963" s="38">
        <v>-0.51964410000000005</v>
      </c>
      <c r="DS963" s="38">
        <v>1.160269</v>
      </c>
      <c r="DT963" s="38">
        <v>2.1863760000000001</v>
      </c>
      <c r="DU963" s="38">
        <v>3.9593910000000001</v>
      </c>
      <c r="DV963" s="38">
        <v>5.985449</v>
      </c>
      <c r="DW963" s="38">
        <v>4.7648640000000002</v>
      </c>
      <c r="DX963" s="38">
        <v>3.8702939999999999</v>
      </c>
      <c r="DY963" s="38">
        <v>2.9755790000000002</v>
      </c>
      <c r="DZ963" s="38">
        <v>2.8849580000000001</v>
      </c>
      <c r="EA963" s="38">
        <v>2.3357039999999998</v>
      </c>
      <c r="EB963" s="38">
        <v>2.0865619999999998</v>
      </c>
      <c r="EC963" s="38">
        <v>1.212817</v>
      </c>
      <c r="ED963" s="38">
        <v>0.62486240000000004</v>
      </c>
      <c r="EE963" s="38">
        <v>0.62844199999999995</v>
      </c>
      <c r="EF963" s="38">
        <v>0.87045930000000005</v>
      </c>
      <c r="EG963" s="38">
        <v>1.5300279999999999</v>
      </c>
      <c r="EH963" s="38">
        <v>1.749123</v>
      </c>
      <c r="EI963" s="38">
        <v>0.84405750000000002</v>
      </c>
      <c r="EJ963" s="38">
        <v>0.95431460000000001</v>
      </c>
      <c r="EK963" s="38">
        <v>1.1026050000000001</v>
      </c>
      <c r="EL963" s="38">
        <v>-0.3058457</v>
      </c>
      <c r="EM963" s="38">
        <v>-0.67214249999999998</v>
      </c>
      <c r="EN963" s="38">
        <v>-0.51981719999999998</v>
      </c>
      <c r="EO963" s="38">
        <v>-0.31504260000000001</v>
      </c>
      <c r="EP963" s="38">
        <v>-0.26277600000000001</v>
      </c>
      <c r="EQ963" s="38">
        <v>1.4527570000000001</v>
      </c>
      <c r="ER963" s="38">
        <v>2.5759889999999999</v>
      </c>
      <c r="ES963" s="38">
        <v>4.492928</v>
      </c>
      <c r="ET963" s="38">
        <v>6.5786519999999999</v>
      </c>
      <c r="EU963" s="38">
        <v>5.3873629999999997</v>
      </c>
      <c r="EV963" s="38">
        <v>4.5269510000000004</v>
      </c>
      <c r="EW963" s="38">
        <v>3.5826660000000001</v>
      </c>
      <c r="EX963" s="38">
        <v>3.4771740000000002</v>
      </c>
      <c r="EY963" s="38">
        <v>2.9754149999999999</v>
      </c>
      <c r="EZ963" s="38">
        <v>2.7222580000000001</v>
      </c>
      <c r="FA963" s="38">
        <v>1.878593</v>
      </c>
      <c r="FB963" s="38">
        <v>82.07208</v>
      </c>
      <c r="FC963" s="38">
        <v>80.476159999999993</v>
      </c>
      <c r="FD963" s="38">
        <v>78.648709999999994</v>
      </c>
      <c r="FE963" s="38">
        <v>77.113219999999998</v>
      </c>
      <c r="FF963" s="38">
        <v>75.653559999999999</v>
      </c>
      <c r="FG963" s="38">
        <v>74.537210000000002</v>
      </c>
      <c r="FH963" s="38">
        <v>74.047049999999999</v>
      </c>
      <c r="FI963" s="38">
        <v>75.983969999999999</v>
      </c>
      <c r="FJ963" s="38">
        <v>79.951970000000003</v>
      </c>
      <c r="FK963" s="38">
        <v>84.301460000000006</v>
      </c>
      <c r="FL963" s="38">
        <v>88.565960000000004</v>
      </c>
      <c r="FM963" s="38">
        <v>92.335830000000001</v>
      </c>
      <c r="FN963" s="38">
        <v>95.374269999999996</v>
      </c>
      <c r="FO963" s="38">
        <v>97.889880000000005</v>
      </c>
      <c r="FP963" s="38">
        <v>99.810990000000004</v>
      </c>
      <c r="FQ963" s="38">
        <v>101.1152</v>
      </c>
      <c r="FR963" s="38">
        <v>101.6891</v>
      </c>
      <c r="FS963" s="38">
        <v>101.16800000000001</v>
      </c>
      <c r="FT963" s="38">
        <v>99.81532</v>
      </c>
      <c r="FU963" s="38">
        <v>96.894170000000003</v>
      </c>
      <c r="FV963" s="38">
        <v>93.278660000000002</v>
      </c>
      <c r="FW963">
        <v>90.215369999999993</v>
      </c>
      <c r="FX963">
        <v>87.640010000000004</v>
      </c>
      <c r="FY963">
        <v>84.881789999999995</v>
      </c>
      <c r="FZ963">
        <v>0.66671119999999995</v>
      </c>
      <c r="GA963">
        <v>5.1317729999999999</v>
      </c>
      <c r="GB963">
        <v>1</v>
      </c>
    </row>
    <row r="964" spans="1:184" x14ac:dyDescent="0.3">
      <c r="A964" t="s">
        <v>280</v>
      </c>
      <c r="B964" t="s">
        <v>1</v>
      </c>
      <c r="C964" t="s">
        <v>1</v>
      </c>
      <c r="D964" t="s">
        <v>1</v>
      </c>
      <c r="E964" t="s">
        <v>1</v>
      </c>
      <c r="F964" t="s">
        <v>1</v>
      </c>
      <c r="G964" t="s">
        <v>223</v>
      </c>
      <c r="H964" s="40" t="s">
        <v>1</v>
      </c>
      <c r="I964" s="18" t="s">
        <v>1</v>
      </c>
      <c r="J964" s="38" t="s">
        <v>1</v>
      </c>
      <c r="K964" s="18">
        <v>44722</v>
      </c>
      <c r="L964" s="38">
        <v>7</v>
      </c>
      <c r="M964" s="38">
        <v>7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8">
        <v>0</v>
      </c>
      <c r="W964" s="38">
        <v>0</v>
      </c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38">
        <v>0</v>
      </c>
      <c r="AF964" s="38">
        <v>0</v>
      </c>
      <c r="AG964" s="38">
        <v>0</v>
      </c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38">
        <v>0</v>
      </c>
      <c r="AN964" s="38">
        <v>0</v>
      </c>
      <c r="AO964" s="38">
        <v>0</v>
      </c>
      <c r="AP964" s="38">
        <v>0</v>
      </c>
      <c r="AQ964" s="38">
        <v>0</v>
      </c>
      <c r="AR964" s="38">
        <v>0</v>
      </c>
      <c r="AS964" s="38">
        <v>0</v>
      </c>
      <c r="AT964" s="38">
        <v>0</v>
      </c>
      <c r="AU964" s="38">
        <v>0</v>
      </c>
      <c r="AV964" s="38">
        <v>0</v>
      </c>
      <c r="AW964" s="38">
        <v>0</v>
      </c>
      <c r="AX964" s="38">
        <v>0</v>
      </c>
      <c r="AY964" s="38">
        <v>0</v>
      </c>
      <c r="AZ964" s="38">
        <v>0</v>
      </c>
      <c r="BA964" s="38">
        <v>0</v>
      </c>
      <c r="BB964" s="38">
        <v>0</v>
      </c>
      <c r="BC964" s="38">
        <v>0</v>
      </c>
      <c r="BD964" s="38">
        <v>0</v>
      </c>
      <c r="BE964" s="38">
        <v>0</v>
      </c>
      <c r="BF964" s="38">
        <v>0</v>
      </c>
      <c r="BG964" s="38">
        <v>0</v>
      </c>
      <c r="BH964" s="38">
        <v>0</v>
      </c>
      <c r="BI964" s="38">
        <v>0</v>
      </c>
      <c r="BJ964" s="38">
        <v>0</v>
      </c>
      <c r="BK964" s="38">
        <v>0</v>
      </c>
      <c r="BL964" s="38">
        <v>0</v>
      </c>
      <c r="BM964" s="38">
        <v>0</v>
      </c>
      <c r="BN964" s="38">
        <v>0</v>
      </c>
      <c r="BO964" s="38">
        <v>0</v>
      </c>
      <c r="BP964" s="38">
        <v>0</v>
      </c>
      <c r="BQ964" s="38">
        <v>0</v>
      </c>
      <c r="BR964" s="38">
        <v>0</v>
      </c>
      <c r="BS964" s="38">
        <v>0</v>
      </c>
      <c r="BT964" s="38">
        <v>0</v>
      </c>
      <c r="BU964" s="38">
        <v>0</v>
      </c>
      <c r="BV964" s="38">
        <v>0</v>
      </c>
      <c r="BW964" s="38">
        <v>0</v>
      </c>
      <c r="BX964" s="38">
        <v>0</v>
      </c>
      <c r="BY964" s="38">
        <v>0</v>
      </c>
      <c r="BZ964" s="38">
        <v>0</v>
      </c>
      <c r="CA964" s="38">
        <v>0</v>
      </c>
      <c r="CB964" s="38">
        <v>0</v>
      </c>
      <c r="CC964" s="38">
        <v>0</v>
      </c>
      <c r="CD964" s="38">
        <v>0</v>
      </c>
      <c r="CE964" s="38">
        <v>0</v>
      </c>
      <c r="CF964" s="38">
        <v>0</v>
      </c>
      <c r="CG964" s="38">
        <v>0</v>
      </c>
      <c r="CH964" s="38">
        <v>0</v>
      </c>
      <c r="CI964" s="38">
        <v>0</v>
      </c>
      <c r="CJ964" s="38">
        <v>0</v>
      </c>
      <c r="CK964" s="38">
        <v>0</v>
      </c>
      <c r="CL964" s="38">
        <v>0</v>
      </c>
      <c r="CM964" s="38">
        <v>0</v>
      </c>
      <c r="CN964" s="38">
        <v>0</v>
      </c>
      <c r="CO964" s="38">
        <v>0</v>
      </c>
      <c r="CP964" s="38">
        <v>0</v>
      </c>
      <c r="CQ964" s="38">
        <v>0</v>
      </c>
      <c r="CR964" s="38">
        <v>0</v>
      </c>
      <c r="CS964" s="38">
        <v>0</v>
      </c>
      <c r="CT964" s="38">
        <v>0</v>
      </c>
      <c r="CU964" s="38">
        <v>0</v>
      </c>
      <c r="CV964" s="38">
        <v>0</v>
      </c>
      <c r="CW964" s="38">
        <v>0</v>
      </c>
      <c r="CX964" s="38">
        <v>0</v>
      </c>
      <c r="CY964" s="38">
        <v>0</v>
      </c>
      <c r="CZ964" s="38">
        <v>0</v>
      </c>
      <c r="DA964" s="38">
        <v>0</v>
      </c>
      <c r="DB964" s="38">
        <v>0</v>
      </c>
      <c r="DC964" s="38">
        <v>0</v>
      </c>
      <c r="DD964" s="38">
        <v>0</v>
      </c>
      <c r="DE964" s="38">
        <v>0</v>
      </c>
      <c r="DF964" s="38">
        <v>0</v>
      </c>
      <c r="DG964" s="38">
        <v>0</v>
      </c>
      <c r="DH964" s="38">
        <v>0</v>
      </c>
      <c r="DI964" s="38">
        <v>0</v>
      </c>
      <c r="DJ964" s="38">
        <v>0</v>
      </c>
      <c r="DK964" s="38">
        <v>0</v>
      </c>
      <c r="DL964" s="38">
        <v>0</v>
      </c>
      <c r="DM964" s="38">
        <v>0</v>
      </c>
      <c r="DN964" s="38">
        <v>0</v>
      </c>
      <c r="DO964" s="38">
        <v>0</v>
      </c>
      <c r="DP964" s="38">
        <v>0</v>
      </c>
      <c r="DQ964" s="38">
        <v>0</v>
      </c>
      <c r="DR964" s="38">
        <v>0</v>
      </c>
      <c r="DS964" s="38">
        <v>0</v>
      </c>
      <c r="DT964" s="38">
        <v>0</v>
      </c>
      <c r="DU964" s="38">
        <v>0</v>
      </c>
      <c r="DV964" s="38">
        <v>0</v>
      </c>
      <c r="DW964" s="38">
        <v>0</v>
      </c>
      <c r="DX964" s="38">
        <v>0</v>
      </c>
      <c r="DY964" s="38">
        <v>0</v>
      </c>
      <c r="DZ964" s="38">
        <v>0</v>
      </c>
      <c r="EA964" s="38">
        <v>0</v>
      </c>
      <c r="EB964" s="38">
        <v>0</v>
      </c>
      <c r="EC964" s="38">
        <v>0</v>
      </c>
      <c r="ED964" s="38">
        <v>0</v>
      </c>
      <c r="EE964" s="38">
        <v>0</v>
      </c>
      <c r="EF964" s="38">
        <v>0</v>
      </c>
      <c r="EG964" s="38">
        <v>0</v>
      </c>
      <c r="EH964" s="38">
        <v>0</v>
      </c>
      <c r="EI964" s="38">
        <v>0</v>
      </c>
      <c r="EJ964" s="38">
        <v>0</v>
      </c>
      <c r="EK964" s="38">
        <v>0</v>
      </c>
      <c r="EL964" s="38">
        <v>0</v>
      </c>
      <c r="EM964" s="38">
        <v>0</v>
      </c>
      <c r="EN964" s="38">
        <v>0</v>
      </c>
      <c r="EO964" s="38">
        <v>0</v>
      </c>
      <c r="EP964" s="38">
        <v>0</v>
      </c>
      <c r="EQ964" s="38">
        <v>0</v>
      </c>
      <c r="ER964" s="38">
        <v>0</v>
      </c>
      <c r="ES964" s="38">
        <v>0</v>
      </c>
      <c r="ET964" s="38">
        <v>0</v>
      </c>
      <c r="EU964" s="38">
        <v>0</v>
      </c>
      <c r="EV964" s="38">
        <v>0</v>
      </c>
      <c r="EW964" s="38">
        <v>0</v>
      </c>
      <c r="EX964" s="38">
        <v>0</v>
      </c>
      <c r="EY964" s="38">
        <v>0</v>
      </c>
      <c r="EZ964" s="38">
        <v>0</v>
      </c>
      <c r="FA964" s="38">
        <v>0</v>
      </c>
      <c r="FB964" s="38">
        <v>0</v>
      </c>
      <c r="FC964" s="38">
        <v>0</v>
      </c>
      <c r="FD964" s="38">
        <v>0</v>
      </c>
      <c r="FE964" s="38">
        <v>0</v>
      </c>
      <c r="FF964" s="38">
        <v>0</v>
      </c>
      <c r="FG964" s="38">
        <v>0</v>
      </c>
      <c r="FH964" s="38">
        <v>0</v>
      </c>
      <c r="FI964" s="38">
        <v>0</v>
      </c>
      <c r="FJ964" s="38">
        <v>0</v>
      </c>
      <c r="FK964" s="38">
        <v>0</v>
      </c>
      <c r="FL964" s="38">
        <v>0</v>
      </c>
      <c r="FM964" s="38">
        <v>0</v>
      </c>
      <c r="FN964" s="38">
        <v>0</v>
      </c>
      <c r="FO964" s="38">
        <v>0</v>
      </c>
      <c r="FP964" s="38">
        <v>0</v>
      </c>
      <c r="FQ964" s="38">
        <v>0</v>
      </c>
      <c r="FR964" s="38">
        <v>0</v>
      </c>
      <c r="FS964" s="38">
        <v>0</v>
      </c>
      <c r="FT964" s="38">
        <v>0</v>
      </c>
      <c r="FU964" s="38">
        <v>0</v>
      </c>
      <c r="FV964" s="38">
        <v>0</v>
      </c>
      <c r="FW964">
        <v>0</v>
      </c>
      <c r="FX964">
        <v>0</v>
      </c>
      <c r="FY964">
        <v>0</v>
      </c>
      <c r="FZ964">
        <v>0</v>
      </c>
      <c r="GA964">
        <v>0</v>
      </c>
      <c r="GB964">
        <v>0</v>
      </c>
    </row>
    <row r="965" spans="1:184" x14ac:dyDescent="0.3">
      <c r="A965" t="s">
        <v>280</v>
      </c>
      <c r="B965" t="s">
        <v>1</v>
      </c>
      <c r="C965" t="s">
        <v>1</v>
      </c>
      <c r="D965" t="s">
        <v>1</v>
      </c>
      <c r="E965" t="s">
        <v>1</v>
      </c>
      <c r="F965" t="s">
        <v>1</v>
      </c>
      <c r="G965" t="s">
        <v>223</v>
      </c>
      <c r="H965" s="40" t="s">
        <v>1</v>
      </c>
      <c r="I965" s="18" t="s">
        <v>1</v>
      </c>
      <c r="J965" s="38" t="s">
        <v>1</v>
      </c>
      <c r="K965" s="18">
        <v>44739</v>
      </c>
      <c r="L965" s="38">
        <v>7</v>
      </c>
      <c r="M965" s="38">
        <v>7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0</v>
      </c>
      <c r="AF965" s="38">
        <v>0</v>
      </c>
      <c r="AG965" s="38">
        <v>0</v>
      </c>
      <c r="AH965" s="38">
        <v>0</v>
      </c>
      <c r="AI965" s="38">
        <v>0</v>
      </c>
      <c r="AJ965" s="38">
        <v>0</v>
      </c>
      <c r="AK965" s="38">
        <v>0</v>
      </c>
      <c r="AL965" s="38">
        <v>0</v>
      </c>
      <c r="AM965" s="38">
        <v>0</v>
      </c>
      <c r="AN965" s="38">
        <v>0</v>
      </c>
      <c r="AO965" s="38">
        <v>0</v>
      </c>
      <c r="AP965" s="38">
        <v>0</v>
      </c>
      <c r="AQ965" s="38">
        <v>0</v>
      </c>
      <c r="AR965" s="38">
        <v>0</v>
      </c>
      <c r="AS965" s="38">
        <v>0</v>
      </c>
      <c r="AT965" s="38">
        <v>0</v>
      </c>
      <c r="AU965" s="38">
        <v>0</v>
      </c>
      <c r="AV965" s="38">
        <v>0</v>
      </c>
      <c r="AW965" s="38">
        <v>0</v>
      </c>
      <c r="AX965" s="38">
        <v>0</v>
      </c>
      <c r="AY965" s="38">
        <v>0</v>
      </c>
      <c r="AZ965" s="38">
        <v>0</v>
      </c>
      <c r="BA965" s="38">
        <v>0</v>
      </c>
      <c r="BB965" s="38">
        <v>0</v>
      </c>
      <c r="BC965" s="38">
        <v>0</v>
      </c>
      <c r="BD965" s="38">
        <v>0</v>
      </c>
      <c r="BE965" s="38">
        <v>0</v>
      </c>
      <c r="BF965" s="38">
        <v>0</v>
      </c>
      <c r="BG965" s="38">
        <v>0</v>
      </c>
      <c r="BH965" s="38">
        <v>0</v>
      </c>
      <c r="BI965" s="38">
        <v>0</v>
      </c>
      <c r="BJ965" s="38">
        <v>0</v>
      </c>
      <c r="BK965" s="38">
        <v>0</v>
      </c>
      <c r="BL965" s="38">
        <v>0</v>
      </c>
      <c r="BM965" s="38">
        <v>0</v>
      </c>
      <c r="BN965" s="38">
        <v>0</v>
      </c>
      <c r="BO965" s="38">
        <v>0</v>
      </c>
      <c r="BP965" s="38">
        <v>0</v>
      </c>
      <c r="BQ965" s="38">
        <v>0</v>
      </c>
      <c r="BR965" s="38">
        <v>0</v>
      </c>
      <c r="BS965" s="38">
        <v>0</v>
      </c>
      <c r="BT965" s="38">
        <v>0</v>
      </c>
      <c r="BU965" s="38">
        <v>0</v>
      </c>
      <c r="BV965" s="38">
        <v>0</v>
      </c>
      <c r="BW965" s="38">
        <v>0</v>
      </c>
      <c r="BX965" s="38">
        <v>0</v>
      </c>
      <c r="BY965" s="38">
        <v>0</v>
      </c>
      <c r="BZ965" s="38">
        <v>0</v>
      </c>
      <c r="CA965" s="38">
        <v>0</v>
      </c>
      <c r="CB965" s="38">
        <v>0</v>
      </c>
      <c r="CC965" s="38">
        <v>0</v>
      </c>
      <c r="CD965" s="38">
        <v>0</v>
      </c>
      <c r="CE965" s="38">
        <v>0</v>
      </c>
      <c r="CF965" s="38">
        <v>0</v>
      </c>
      <c r="CG965" s="38">
        <v>0</v>
      </c>
      <c r="CH965" s="38">
        <v>0</v>
      </c>
      <c r="CI965" s="38">
        <v>0</v>
      </c>
      <c r="CJ965" s="38">
        <v>0</v>
      </c>
      <c r="CK965" s="38">
        <v>0</v>
      </c>
      <c r="CL965" s="38">
        <v>0</v>
      </c>
      <c r="CM965" s="38">
        <v>0</v>
      </c>
      <c r="CN965" s="38">
        <v>0</v>
      </c>
      <c r="CO965" s="38">
        <v>0</v>
      </c>
      <c r="CP965" s="38">
        <v>0</v>
      </c>
      <c r="CQ965" s="38">
        <v>0</v>
      </c>
      <c r="CR965" s="38">
        <v>0</v>
      </c>
      <c r="CS965" s="38">
        <v>0</v>
      </c>
      <c r="CT965" s="38">
        <v>0</v>
      </c>
      <c r="CU965" s="38">
        <v>0</v>
      </c>
      <c r="CV965" s="38">
        <v>0</v>
      </c>
      <c r="CW965" s="38">
        <v>0</v>
      </c>
      <c r="CX965" s="38">
        <v>0</v>
      </c>
      <c r="CY965" s="38">
        <v>0</v>
      </c>
      <c r="CZ965" s="38">
        <v>0</v>
      </c>
      <c r="DA965" s="38">
        <v>0</v>
      </c>
      <c r="DB965" s="38">
        <v>0</v>
      </c>
      <c r="DC965" s="38">
        <v>0</v>
      </c>
      <c r="DD965" s="38">
        <v>0</v>
      </c>
      <c r="DE965" s="38">
        <v>0</v>
      </c>
      <c r="DF965" s="38">
        <v>0</v>
      </c>
      <c r="DG965" s="38">
        <v>0</v>
      </c>
      <c r="DH965" s="38">
        <v>0</v>
      </c>
      <c r="DI965" s="38">
        <v>0</v>
      </c>
      <c r="DJ965" s="38">
        <v>0</v>
      </c>
      <c r="DK965" s="38">
        <v>0</v>
      </c>
      <c r="DL965" s="38">
        <v>0</v>
      </c>
      <c r="DM965" s="38">
        <v>0</v>
      </c>
      <c r="DN965" s="38">
        <v>0</v>
      </c>
      <c r="DO965" s="38">
        <v>0</v>
      </c>
      <c r="DP965" s="38">
        <v>0</v>
      </c>
      <c r="DQ965" s="38">
        <v>0</v>
      </c>
      <c r="DR965" s="38">
        <v>0</v>
      </c>
      <c r="DS965" s="38">
        <v>0</v>
      </c>
      <c r="DT965" s="38">
        <v>0</v>
      </c>
      <c r="DU965" s="38">
        <v>0</v>
      </c>
      <c r="DV965" s="38">
        <v>0</v>
      </c>
      <c r="DW965" s="38">
        <v>0</v>
      </c>
      <c r="DX965" s="38">
        <v>0</v>
      </c>
      <c r="DY965" s="38">
        <v>0</v>
      </c>
      <c r="DZ965" s="38">
        <v>0</v>
      </c>
      <c r="EA965" s="38">
        <v>0</v>
      </c>
      <c r="EB965" s="38">
        <v>0</v>
      </c>
      <c r="EC965" s="38">
        <v>0</v>
      </c>
      <c r="ED965" s="38">
        <v>0</v>
      </c>
      <c r="EE965" s="38">
        <v>0</v>
      </c>
      <c r="EF965" s="38">
        <v>0</v>
      </c>
      <c r="EG965" s="38">
        <v>0</v>
      </c>
      <c r="EH965" s="38">
        <v>0</v>
      </c>
      <c r="EI965" s="38">
        <v>0</v>
      </c>
      <c r="EJ965" s="38">
        <v>0</v>
      </c>
      <c r="EK965" s="38">
        <v>0</v>
      </c>
      <c r="EL965" s="38">
        <v>0</v>
      </c>
      <c r="EM965" s="38">
        <v>0</v>
      </c>
      <c r="EN965" s="38">
        <v>0</v>
      </c>
      <c r="EO965" s="38">
        <v>0</v>
      </c>
      <c r="EP965" s="38">
        <v>0</v>
      </c>
      <c r="EQ965" s="38">
        <v>0</v>
      </c>
      <c r="ER965" s="38">
        <v>0</v>
      </c>
      <c r="ES965" s="38">
        <v>0</v>
      </c>
      <c r="ET965" s="38">
        <v>0</v>
      </c>
      <c r="EU965" s="38">
        <v>0</v>
      </c>
      <c r="EV965" s="38">
        <v>0</v>
      </c>
      <c r="EW965" s="38">
        <v>0</v>
      </c>
      <c r="EX965" s="38">
        <v>0</v>
      </c>
      <c r="EY965" s="38">
        <v>0</v>
      </c>
      <c r="EZ965" s="38">
        <v>0</v>
      </c>
      <c r="FA965" s="38">
        <v>0</v>
      </c>
      <c r="FB965" s="38">
        <v>0</v>
      </c>
      <c r="FC965" s="38">
        <v>0</v>
      </c>
      <c r="FD965" s="38">
        <v>0</v>
      </c>
      <c r="FE965" s="38">
        <v>0</v>
      </c>
      <c r="FF965" s="38">
        <v>0</v>
      </c>
      <c r="FG965" s="38">
        <v>0</v>
      </c>
      <c r="FH965" s="38">
        <v>0</v>
      </c>
      <c r="FI965" s="38">
        <v>0</v>
      </c>
      <c r="FJ965" s="38">
        <v>0</v>
      </c>
      <c r="FK965" s="38">
        <v>0</v>
      </c>
      <c r="FL965" s="38">
        <v>0</v>
      </c>
      <c r="FM965" s="38">
        <v>0</v>
      </c>
      <c r="FN965" s="38">
        <v>0</v>
      </c>
      <c r="FO965" s="38">
        <v>0</v>
      </c>
      <c r="FP965" s="38">
        <v>0</v>
      </c>
      <c r="FQ965" s="38">
        <v>0</v>
      </c>
      <c r="FR965" s="38">
        <v>0</v>
      </c>
      <c r="FS965" s="38">
        <v>0</v>
      </c>
      <c r="FT965" s="38">
        <v>0</v>
      </c>
      <c r="FU965" s="38">
        <v>0</v>
      </c>
      <c r="FV965" s="38">
        <v>0</v>
      </c>
      <c r="FW965">
        <v>0</v>
      </c>
      <c r="FX965">
        <v>0</v>
      </c>
      <c r="FY965">
        <v>0</v>
      </c>
      <c r="FZ965">
        <v>0</v>
      </c>
      <c r="GA965">
        <v>0</v>
      </c>
      <c r="GB965">
        <v>0</v>
      </c>
    </row>
    <row r="966" spans="1:184" x14ac:dyDescent="0.3">
      <c r="A966" t="s">
        <v>280</v>
      </c>
      <c r="B966" t="s">
        <v>1</v>
      </c>
      <c r="C966" t="s">
        <v>1</v>
      </c>
      <c r="D966" t="s">
        <v>1</v>
      </c>
      <c r="E966" t="s">
        <v>1</v>
      </c>
      <c r="F966" t="s">
        <v>1</v>
      </c>
      <c r="G966" t="s">
        <v>223</v>
      </c>
      <c r="H966" s="40" t="s">
        <v>1</v>
      </c>
      <c r="I966" s="18" t="s">
        <v>1</v>
      </c>
      <c r="J966" s="38" t="s">
        <v>1</v>
      </c>
      <c r="K966" s="18">
        <v>44753</v>
      </c>
      <c r="L966" s="38">
        <v>7</v>
      </c>
      <c r="M966" s="38">
        <v>7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8">
        <v>0</v>
      </c>
      <c r="W966" s="38">
        <v>0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38">
        <v>0</v>
      </c>
      <c r="AE966" s="38">
        <v>0</v>
      </c>
      <c r="AF966" s="38">
        <v>0</v>
      </c>
      <c r="AG966" s="38">
        <v>0</v>
      </c>
      <c r="AH966" s="38">
        <v>0</v>
      </c>
      <c r="AI966" s="38">
        <v>0</v>
      </c>
      <c r="AJ966" s="38">
        <v>0</v>
      </c>
      <c r="AK966" s="38">
        <v>0</v>
      </c>
      <c r="AL966" s="38">
        <v>0</v>
      </c>
      <c r="AM966" s="38">
        <v>0</v>
      </c>
      <c r="AN966" s="38">
        <v>0</v>
      </c>
      <c r="AO966" s="38">
        <v>0</v>
      </c>
      <c r="AP966" s="38">
        <v>0</v>
      </c>
      <c r="AQ966" s="38">
        <v>0</v>
      </c>
      <c r="AR966" s="38">
        <v>0</v>
      </c>
      <c r="AS966" s="38">
        <v>0</v>
      </c>
      <c r="AT966" s="38">
        <v>0</v>
      </c>
      <c r="AU966" s="38">
        <v>0</v>
      </c>
      <c r="AV966" s="38">
        <v>0</v>
      </c>
      <c r="AW966" s="38">
        <v>0</v>
      </c>
      <c r="AX966" s="38">
        <v>0</v>
      </c>
      <c r="AY966" s="38">
        <v>0</v>
      </c>
      <c r="AZ966" s="38">
        <v>0</v>
      </c>
      <c r="BA966" s="38">
        <v>0</v>
      </c>
      <c r="BB966" s="38">
        <v>0</v>
      </c>
      <c r="BC966" s="38">
        <v>0</v>
      </c>
      <c r="BD966" s="38">
        <v>0</v>
      </c>
      <c r="BE966" s="38">
        <v>0</v>
      </c>
      <c r="BF966" s="38">
        <v>0</v>
      </c>
      <c r="BG966" s="38">
        <v>0</v>
      </c>
      <c r="BH966" s="38">
        <v>0</v>
      </c>
      <c r="BI966" s="38">
        <v>0</v>
      </c>
      <c r="BJ966" s="38">
        <v>0</v>
      </c>
      <c r="BK966" s="38">
        <v>0</v>
      </c>
      <c r="BL966" s="38">
        <v>0</v>
      </c>
      <c r="BM966" s="38">
        <v>0</v>
      </c>
      <c r="BN966" s="38">
        <v>0</v>
      </c>
      <c r="BO966" s="38">
        <v>0</v>
      </c>
      <c r="BP966" s="38">
        <v>0</v>
      </c>
      <c r="BQ966" s="38">
        <v>0</v>
      </c>
      <c r="BR966" s="38">
        <v>0</v>
      </c>
      <c r="BS966" s="38">
        <v>0</v>
      </c>
      <c r="BT966" s="38">
        <v>0</v>
      </c>
      <c r="BU966" s="38">
        <v>0</v>
      </c>
      <c r="BV966" s="38">
        <v>0</v>
      </c>
      <c r="BW966" s="38">
        <v>0</v>
      </c>
      <c r="BX966" s="38">
        <v>0</v>
      </c>
      <c r="BY966" s="38">
        <v>0</v>
      </c>
      <c r="BZ966" s="38">
        <v>0</v>
      </c>
      <c r="CA966" s="38">
        <v>0</v>
      </c>
      <c r="CB966" s="38">
        <v>0</v>
      </c>
      <c r="CC966" s="38">
        <v>0</v>
      </c>
      <c r="CD966" s="38">
        <v>0</v>
      </c>
      <c r="CE966" s="38">
        <v>0</v>
      </c>
      <c r="CF966" s="38">
        <v>0</v>
      </c>
      <c r="CG966" s="38">
        <v>0</v>
      </c>
      <c r="CH966" s="38">
        <v>0</v>
      </c>
      <c r="CI966" s="38">
        <v>0</v>
      </c>
      <c r="CJ966" s="38">
        <v>0</v>
      </c>
      <c r="CK966" s="38">
        <v>0</v>
      </c>
      <c r="CL966" s="38">
        <v>0</v>
      </c>
      <c r="CM966" s="38">
        <v>0</v>
      </c>
      <c r="CN966" s="38">
        <v>0</v>
      </c>
      <c r="CO966" s="38">
        <v>0</v>
      </c>
      <c r="CP966" s="38">
        <v>0</v>
      </c>
      <c r="CQ966" s="38">
        <v>0</v>
      </c>
      <c r="CR966" s="38">
        <v>0</v>
      </c>
      <c r="CS966" s="38">
        <v>0</v>
      </c>
      <c r="CT966" s="38">
        <v>0</v>
      </c>
      <c r="CU966" s="38">
        <v>0</v>
      </c>
      <c r="CV966" s="38">
        <v>0</v>
      </c>
      <c r="CW966" s="38">
        <v>0</v>
      </c>
      <c r="CX966" s="38">
        <v>0</v>
      </c>
      <c r="CY966" s="38">
        <v>0</v>
      </c>
      <c r="CZ966" s="38">
        <v>0</v>
      </c>
      <c r="DA966" s="38">
        <v>0</v>
      </c>
      <c r="DB966" s="38">
        <v>0</v>
      </c>
      <c r="DC966" s="38">
        <v>0</v>
      </c>
      <c r="DD966" s="38">
        <v>0</v>
      </c>
      <c r="DE966" s="38">
        <v>0</v>
      </c>
      <c r="DF966" s="38">
        <v>0</v>
      </c>
      <c r="DG966" s="38">
        <v>0</v>
      </c>
      <c r="DH966" s="38">
        <v>0</v>
      </c>
      <c r="DI966" s="38">
        <v>0</v>
      </c>
      <c r="DJ966" s="38">
        <v>0</v>
      </c>
      <c r="DK966" s="38">
        <v>0</v>
      </c>
      <c r="DL966" s="38">
        <v>0</v>
      </c>
      <c r="DM966" s="38">
        <v>0</v>
      </c>
      <c r="DN966" s="38">
        <v>0</v>
      </c>
      <c r="DO966" s="38">
        <v>0</v>
      </c>
      <c r="DP966" s="38">
        <v>0</v>
      </c>
      <c r="DQ966" s="38">
        <v>0</v>
      </c>
      <c r="DR966" s="38">
        <v>0</v>
      </c>
      <c r="DS966" s="38">
        <v>0</v>
      </c>
      <c r="DT966" s="38">
        <v>0</v>
      </c>
      <c r="DU966" s="38">
        <v>0</v>
      </c>
      <c r="DV966" s="38">
        <v>0</v>
      </c>
      <c r="DW966" s="38">
        <v>0</v>
      </c>
      <c r="DX966" s="38">
        <v>0</v>
      </c>
      <c r="DY966" s="38">
        <v>0</v>
      </c>
      <c r="DZ966" s="38">
        <v>0</v>
      </c>
      <c r="EA966" s="38">
        <v>0</v>
      </c>
      <c r="EB966" s="38">
        <v>0</v>
      </c>
      <c r="EC966" s="38">
        <v>0</v>
      </c>
      <c r="ED966" s="38">
        <v>0</v>
      </c>
      <c r="EE966" s="38">
        <v>0</v>
      </c>
      <c r="EF966" s="38">
        <v>0</v>
      </c>
      <c r="EG966" s="38">
        <v>0</v>
      </c>
      <c r="EH966" s="38">
        <v>0</v>
      </c>
      <c r="EI966" s="38">
        <v>0</v>
      </c>
      <c r="EJ966" s="38">
        <v>0</v>
      </c>
      <c r="EK966" s="38">
        <v>0</v>
      </c>
      <c r="EL966" s="38">
        <v>0</v>
      </c>
      <c r="EM966" s="38">
        <v>0</v>
      </c>
      <c r="EN966" s="38">
        <v>0</v>
      </c>
      <c r="EO966" s="38">
        <v>0</v>
      </c>
      <c r="EP966" s="38">
        <v>0</v>
      </c>
      <c r="EQ966" s="38">
        <v>0</v>
      </c>
      <c r="ER966" s="38">
        <v>0</v>
      </c>
      <c r="ES966" s="38">
        <v>0</v>
      </c>
      <c r="ET966" s="38">
        <v>0</v>
      </c>
      <c r="EU966" s="38">
        <v>0</v>
      </c>
      <c r="EV966" s="38">
        <v>0</v>
      </c>
      <c r="EW966" s="38">
        <v>0</v>
      </c>
      <c r="EX966" s="38">
        <v>0</v>
      </c>
      <c r="EY966" s="38">
        <v>0</v>
      </c>
      <c r="EZ966" s="38">
        <v>0</v>
      </c>
      <c r="FA966" s="38">
        <v>0</v>
      </c>
      <c r="FB966" s="38">
        <v>0</v>
      </c>
      <c r="FC966" s="38">
        <v>0</v>
      </c>
      <c r="FD966" s="38">
        <v>0</v>
      </c>
      <c r="FE966" s="38">
        <v>0</v>
      </c>
      <c r="FF966" s="38">
        <v>0</v>
      </c>
      <c r="FG966" s="38">
        <v>0</v>
      </c>
      <c r="FH966" s="38">
        <v>0</v>
      </c>
      <c r="FI966" s="38">
        <v>0</v>
      </c>
      <c r="FJ966" s="38">
        <v>0</v>
      </c>
      <c r="FK966" s="38">
        <v>0</v>
      </c>
      <c r="FL966" s="38">
        <v>0</v>
      </c>
      <c r="FM966" s="38">
        <v>0</v>
      </c>
      <c r="FN966" s="38">
        <v>0</v>
      </c>
      <c r="FO966" s="38">
        <v>0</v>
      </c>
      <c r="FP966" s="38">
        <v>0</v>
      </c>
      <c r="FQ966" s="38">
        <v>0</v>
      </c>
      <c r="FR966" s="38">
        <v>0</v>
      </c>
      <c r="FS966" s="38">
        <v>0</v>
      </c>
      <c r="FT966" s="38">
        <v>0</v>
      </c>
      <c r="FU966" s="38">
        <v>0</v>
      </c>
      <c r="FV966" s="38">
        <v>0</v>
      </c>
      <c r="FW966">
        <v>0</v>
      </c>
      <c r="FX966">
        <v>0</v>
      </c>
      <c r="FY966">
        <v>0</v>
      </c>
      <c r="FZ966">
        <v>0</v>
      </c>
      <c r="GA966">
        <v>0</v>
      </c>
      <c r="GB966">
        <v>0</v>
      </c>
    </row>
    <row r="967" spans="1:184" x14ac:dyDescent="0.3">
      <c r="A967" t="s">
        <v>280</v>
      </c>
      <c r="B967" t="s">
        <v>1</v>
      </c>
      <c r="C967" t="s">
        <v>1</v>
      </c>
      <c r="D967" t="s">
        <v>1</v>
      </c>
      <c r="E967" t="s">
        <v>1</v>
      </c>
      <c r="F967" t="s">
        <v>1</v>
      </c>
      <c r="G967" t="s">
        <v>223</v>
      </c>
      <c r="H967" s="40" t="s">
        <v>1</v>
      </c>
      <c r="I967" s="18" t="s">
        <v>1</v>
      </c>
      <c r="J967" s="38" t="s">
        <v>1</v>
      </c>
      <c r="K967" s="18">
        <v>44760</v>
      </c>
      <c r="L967" s="38">
        <v>7</v>
      </c>
      <c r="M967" s="38">
        <v>7</v>
      </c>
      <c r="N967" s="38">
        <v>0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38">
        <v>0</v>
      </c>
      <c r="W967" s="38">
        <v>0</v>
      </c>
      <c r="X967" s="38">
        <v>0</v>
      </c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38">
        <v>0</v>
      </c>
      <c r="AE967" s="38">
        <v>0</v>
      </c>
      <c r="AF967" s="38">
        <v>0</v>
      </c>
      <c r="AG967" s="38">
        <v>0</v>
      </c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38">
        <v>0</v>
      </c>
      <c r="AN967" s="38">
        <v>0</v>
      </c>
      <c r="AO967" s="38">
        <v>0</v>
      </c>
      <c r="AP967" s="38">
        <v>0</v>
      </c>
      <c r="AQ967" s="38">
        <v>0</v>
      </c>
      <c r="AR967" s="38">
        <v>0</v>
      </c>
      <c r="AS967" s="38">
        <v>0</v>
      </c>
      <c r="AT967" s="38">
        <v>0</v>
      </c>
      <c r="AU967" s="38">
        <v>0</v>
      </c>
      <c r="AV967" s="38">
        <v>0</v>
      </c>
      <c r="AW967" s="38">
        <v>0</v>
      </c>
      <c r="AX967" s="38">
        <v>0</v>
      </c>
      <c r="AY967" s="38">
        <v>0</v>
      </c>
      <c r="AZ967" s="38">
        <v>0</v>
      </c>
      <c r="BA967" s="38">
        <v>0</v>
      </c>
      <c r="BB967" s="38">
        <v>0</v>
      </c>
      <c r="BC967" s="38">
        <v>0</v>
      </c>
      <c r="BD967" s="38">
        <v>0</v>
      </c>
      <c r="BE967" s="38">
        <v>0</v>
      </c>
      <c r="BF967" s="38">
        <v>0</v>
      </c>
      <c r="BG967" s="38">
        <v>0</v>
      </c>
      <c r="BH967" s="38">
        <v>0</v>
      </c>
      <c r="BI967" s="38">
        <v>0</v>
      </c>
      <c r="BJ967" s="38">
        <v>0</v>
      </c>
      <c r="BK967" s="38">
        <v>0</v>
      </c>
      <c r="BL967" s="38">
        <v>0</v>
      </c>
      <c r="BM967" s="38">
        <v>0</v>
      </c>
      <c r="BN967" s="38">
        <v>0</v>
      </c>
      <c r="BO967" s="38">
        <v>0</v>
      </c>
      <c r="BP967" s="38">
        <v>0</v>
      </c>
      <c r="BQ967" s="38">
        <v>0</v>
      </c>
      <c r="BR967" s="38">
        <v>0</v>
      </c>
      <c r="BS967" s="38">
        <v>0</v>
      </c>
      <c r="BT967" s="38">
        <v>0</v>
      </c>
      <c r="BU967" s="38">
        <v>0</v>
      </c>
      <c r="BV967" s="38">
        <v>0</v>
      </c>
      <c r="BW967" s="38">
        <v>0</v>
      </c>
      <c r="BX967" s="38">
        <v>0</v>
      </c>
      <c r="BY967" s="38">
        <v>0</v>
      </c>
      <c r="BZ967" s="38">
        <v>0</v>
      </c>
      <c r="CA967" s="38">
        <v>0</v>
      </c>
      <c r="CB967" s="38">
        <v>0</v>
      </c>
      <c r="CC967" s="38">
        <v>0</v>
      </c>
      <c r="CD967" s="38">
        <v>0</v>
      </c>
      <c r="CE967" s="38">
        <v>0</v>
      </c>
      <c r="CF967" s="38">
        <v>0</v>
      </c>
      <c r="CG967" s="38">
        <v>0</v>
      </c>
      <c r="CH967" s="38">
        <v>0</v>
      </c>
      <c r="CI967" s="38">
        <v>0</v>
      </c>
      <c r="CJ967" s="38">
        <v>0</v>
      </c>
      <c r="CK967" s="38">
        <v>0</v>
      </c>
      <c r="CL967" s="38">
        <v>0</v>
      </c>
      <c r="CM967" s="38">
        <v>0</v>
      </c>
      <c r="CN967" s="38">
        <v>0</v>
      </c>
      <c r="CO967" s="38">
        <v>0</v>
      </c>
      <c r="CP967" s="38">
        <v>0</v>
      </c>
      <c r="CQ967" s="38">
        <v>0</v>
      </c>
      <c r="CR967" s="38">
        <v>0</v>
      </c>
      <c r="CS967" s="38">
        <v>0</v>
      </c>
      <c r="CT967" s="38">
        <v>0</v>
      </c>
      <c r="CU967" s="38">
        <v>0</v>
      </c>
      <c r="CV967" s="38">
        <v>0</v>
      </c>
      <c r="CW967" s="38">
        <v>0</v>
      </c>
      <c r="CX967" s="38">
        <v>0</v>
      </c>
      <c r="CY967" s="38">
        <v>0</v>
      </c>
      <c r="CZ967" s="38">
        <v>0</v>
      </c>
      <c r="DA967" s="38">
        <v>0</v>
      </c>
      <c r="DB967" s="38">
        <v>0</v>
      </c>
      <c r="DC967" s="38">
        <v>0</v>
      </c>
      <c r="DD967" s="38">
        <v>0</v>
      </c>
      <c r="DE967" s="38">
        <v>0</v>
      </c>
      <c r="DF967" s="38">
        <v>0</v>
      </c>
      <c r="DG967" s="38">
        <v>0</v>
      </c>
      <c r="DH967" s="38">
        <v>0</v>
      </c>
      <c r="DI967" s="38">
        <v>0</v>
      </c>
      <c r="DJ967" s="38">
        <v>0</v>
      </c>
      <c r="DK967" s="38">
        <v>0</v>
      </c>
      <c r="DL967" s="38">
        <v>0</v>
      </c>
      <c r="DM967" s="38">
        <v>0</v>
      </c>
      <c r="DN967" s="38">
        <v>0</v>
      </c>
      <c r="DO967" s="38">
        <v>0</v>
      </c>
      <c r="DP967" s="38">
        <v>0</v>
      </c>
      <c r="DQ967" s="38">
        <v>0</v>
      </c>
      <c r="DR967" s="38">
        <v>0</v>
      </c>
      <c r="DS967" s="38">
        <v>0</v>
      </c>
      <c r="DT967" s="38">
        <v>0</v>
      </c>
      <c r="DU967" s="38">
        <v>0</v>
      </c>
      <c r="DV967" s="38">
        <v>0</v>
      </c>
      <c r="DW967" s="38">
        <v>0</v>
      </c>
      <c r="DX967" s="38">
        <v>0</v>
      </c>
      <c r="DY967" s="38">
        <v>0</v>
      </c>
      <c r="DZ967" s="38">
        <v>0</v>
      </c>
      <c r="EA967" s="38">
        <v>0</v>
      </c>
      <c r="EB967" s="38">
        <v>0</v>
      </c>
      <c r="EC967" s="38">
        <v>0</v>
      </c>
      <c r="ED967" s="38">
        <v>0</v>
      </c>
      <c r="EE967" s="38">
        <v>0</v>
      </c>
      <c r="EF967" s="38">
        <v>0</v>
      </c>
      <c r="EG967" s="38">
        <v>0</v>
      </c>
      <c r="EH967" s="38">
        <v>0</v>
      </c>
      <c r="EI967" s="38">
        <v>0</v>
      </c>
      <c r="EJ967" s="38">
        <v>0</v>
      </c>
      <c r="EK967" s="38">
        <v>0</v>
      </c>
      <c r="EL967" s="38">
        <v>0</v>
      </c>
      <c r="EM967" s="38">
        <v>0</v>
      </c>
      <c r="EN967" s="38">
        <v>0</v>
      </c>
      <c r="EO967" s="38">
        <v>0</v>
      </c>
      <c r="EP967" s="38">
        <v>0</v>
      </c>
      <c r="EQ967" s="38">
        <v>0</v>
      </c>
      <c r="ER967" s="38">
        <v>0</v>
      </c>
      <c r="ES967" s="38">
        <v>0</v>
      </c>
      <c r="ET967" s="38">
        <v>0</v>
      </c>
      <c r="EU967" s="38">
        <v>0</v>
      </c>
      <c r="EV967" s="38">
        <v>0</v>
      </c>
      <c r="EW967" s="38">
        <v>0</v>
      </c>
      <c r="EX967" s="38">
        <v>0</v>
      </c>
      <c r="EY967" s="38">
        <v>0</v>
      </c>
      <c r="EZ967" s="38">
        <v>0</v>
      </c>
      <c r="FA967" s="38">
        <v>0</v>
      </c>
      <c r="FB967" s="38">
        <v>0</v>
      </c>
      <c r="FC967" s="38">
        <v>0</v>
      </c>
      <c r="FD967" s="38">
        <v>0</v>
      </c>
      <c r="FE967" s="38">
        <v>0</v>
      </c>
      <c r="FF967" s="38">
        <v>0</v>
      </c>
      <c r="FG967" s="38">
        <v>0</v>
      </c>
      <c r="FH967" s="38">
        <v>0</v>
      </c>
      <c r="FI967" s="38">
        <v>0</v>
      </c>
      <c r="FJ967" s="38">
        <v>0</v>
      </c>
      <c r="FK967" s="38">
        <v>0</v>
      </c>
      <c r="FL967" s="38">
        <v>0</v>
      </c>
      <c r="FM967" s="38">
        <v>0</v>
      </c>
      <c r="FN967" s="38">
        <v>0</v>
      </c>
      <c r="FO967" s="38">
        <v>0</v>
      </c>
      <c r="FP967" s="38">
        <v>0</v>
      </c>
      <c r="FQ967" s="38">
        <v>0</v>
      </c>
      <c r="FR967" s="38">
        <v>0</v>
      </c>
      <c r="FS967" s="38">
        <v>0</v>
      </c>
      <c r="FT967" s="38">
        <v>0</v>
      </c>
      <c r="FU967" s="38">
        <v>0</v>
      </c>
      <c r="FV967" s="38">
        <v>0</v>
      </c>
      <c r="FW967">
        <v>0</v>
      </c>
      <c r="FX967">
        <v>0</v>
      </c>
      <c r="FY967">
        <v>0</v>
      </c>
      <c r="FZ967">
        <v>0</v>
      </c>
      <c r="GA967">
        <v>0</v>
      </c>
      <c r="GB967">
        <v>0</v>
      </c>
    </row>
    <row r="968" spans="1:184" x14ac:dyDescent="0.3">
      <c r="A968" t="s">
        <v>280</v>
      </c>
      <c r="B968" t="s">
        <v>1</v>
      </c>
      <c r="C968" t="s">
        <v>1</v>
      </c>
      <c r="D968" t="s">
        <v>1</v>
      </c>
      <c r="E968" t="s">
        <v>1</v>
      </c>
      <c r="F968" t="s">
        <v>1</v>
      </c>
      <c r="G968" t="s">
        <v>223</v>
      </c>
      <c r="H968" s="40" t="s">
        <v>1</v>
      </c>
      <c r="I968" s="18" t="s">
        <v>1</v>
      </c>
      <c r="J968" s="38" t="s">
        <v>1</v>
      </c>
      <c r="K968" s="18">
        <v>44763</v>
      </c>
      <c r="L968" s="38">
        <v>7</v>
      </c>
      <c r="M968" s="38">
        <v>7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8">
        <v>0</v>
      </c>
      <c r="W968" s="38">
        <v>0</v>
      </c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38">
        <v>0</v>
      </c>
      <c r="AE968" s="38">
        <v>0</v>
      </c>
      <c r="AF968" s="38">
        <v>0</v>
      </c>
      <c r="AG968" s="38">
        <v>0</v>
      </c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38">
        <v>0</v>
      </c>
      <c r="AN968" s="38">
        <v>0</v>
      </c>
      <c r="AO968" s="38">
        <v>0</v>
      </c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38">
        <v>0</v>
      </c>
      <c r="AW968" s="38">
        <v>0</v>
      </c>
      <c r="AX968" s="38">
        <v>0</v>
      </c>
      <c r="AY968" s="38">
        <v>0</v>
      </c>
      <c r="AZ968" s="38">
        <v>0</v>
      </c>
      <c r="BA968" s="38">
        <v>0</v>
      </c>
      <c r="BB968" s="38">
        <v>0</v>
      </c>
      <c r="BC968" s="38">
        <v>0</v>
      </c>
      <c r="BD968" s="38">
        <v>0</v>
      </c>
      <c r="BE968" s="38">
        <v>0</v>
      </c>
      <c r="BF968" s="38">
        <v>0</v>
      </c>
      <c r="BG968" s="38">
        <v>0</v>
      </c>
      <c r="BH968" s="38">
        <v>0</v>
      </c>
      <c r="BI968" s="38">
        <v>0</v>
      </c>
      <c r="BJ968" s="38">
        <v>0</v>
      </c>
      <c r="BK968" s="38">
        <v>0</v>
      </c>
      <c r="BL968" s="38">
        <v>0</v>
      </c>
      <c r="BM968" s="38">
        <v>0</v>
      </c>
      <c r="BN968" s="38">
        <v>0</v>
      </c>
      <c r="BO968" s="38">
        <v>0</v>
      </c>
      <c r="BP968" s="38">
        <v>0</v>
      </c>
      <c r="BQ968" s="38">
        <v>0</v>
      </c>
      <c r="BR968" s="38">
        <v>0</v>
      </c>
      <c r="BS968" s="38">
        <v>0</v>
      </c>
      <c r="BT968" s="38">
        <v>0</v>
      </c>
      <c r="BU968" s="38">
        <v>0</v>
      </c>
      <c r="BV968" s="38">
        <v>0</v>
      </c>
      <c r="BW968" s="38">
        <v>0</v>
      </c>
      <c r="BX968" s="38">
        <v>0</v>
      </c>
      <c r="BY968" s="38">
        <v>0</v>
      </c>
      <c r="BZ968" s="38">
        <v>0</v>
      </c>
      <c r="CA968" s="38">
        <v>0</v>
      </c>
      <c r="CB968" s="38">
        <v>0</v>
      </c>
      <c r="CC968" s="38">
        <v>0</v>
      </c>
      <c r="CD968" s="38">
        <v>0</v>
      </c>
      <c r="CE968" s="38">
        <v>0</v>
      </c>
      <c r="CF968" s="38">
        <v>0</v>
      </c>
      <c r="CG968" s="38">
        <v>0</v>
      </c>
      <c r="CH968" s="38">
        <v>0</v>
      </c>
      <c r="CI968" s="38">
        <v>0</v>
      </c>
      <c r="CJ968" s="38">
        <v>0</v>
      </c>
      <c r="CK968" s="38">
        <v>0</v>
      </c>
      <c r="CL968" s="38">
        <v>0</v>
      </c>
      <c r="CM968" s="38">
        <v>0</v>
      </c>
      <c r="CN968" s="38">
        <v>0</v>
      </c>
      <c r="CO968" s="38">
        <v>0</v>
      </c>
      <c r="CP968" s="38">
        <v>0</v>
      </c>
      <c r="CQ968" s="38">
        <v>0</v>
      </c>
      <c r="CR968" s="38">
        <v>0</v>
      </c>
      <c r="CS968" s="38">
        <v>0</v>
      </c>
      <c r="CT968" s="38">
        <v>0</v>
      </c>
      <c r="CU968" s="38">
        <v>0</v>
      </c>
      <c r="CV968" s="38">
        <v>0</v>
      </c>
      <c r="CW968" s="38">
        <v>0</v>
      </c>
      <c r="CX968" s="38">
        <v>0</v>
      </c>
      <c r="CY968" s="38">
        <v>0</v>
      </c>
      <c r="CZ968" s="38">
        <v>0</v>
      </c>
      <c r="DA968" s="38">
        <v>0</v>
      </c>
      <c r="DB968" s="38">
        <v>0</v>
      </c>
      <c r="DC968" s="38">
        <v>0</v>
      </c>
      <c r="DD968" s="38">
        <v>0</v>
      </c>
      <c r="DE968" s="38">
        <v>0</v>
      </c>
      <c r="DF968" s="38">
        <v>0</v>
      </c>
      <c r="DG968" s="38">
        <v>0</v>
      </c>
      <c r="DH968" s="38">
        <v>0</v>
      </c>
      <c r="DI968" s="38">
        <v>0</v>
      </c>
      <c r="DJ968" s="38">
        <v>0</v>
      </c>
      <c r="DK968" s="38">
        <v>0</v>
      </c>
      <c r="DL968" s="38">
        <v>0</v>
      </c>
      <c r="DM968" s="38">
        <v>0</v>
      </c>
      <c r="DN968" s="38">
        <v>0</v>
      </c>
      <c r="DO968" s="38">
        <v>0</v>
      </c>
      <c r="DP968" s="38">
        <v>0</v>
      </c>
      <c r="DQ968" s="38">
        <v>0</v>
      </c>
      <c r="DR968" s="38">
        <v>0</v>
      </c>
      <c r="DS968" s="38">
        <v>0</v>
      </c>
      <c r="DT968" s="38">
        <v>0</v>
      </c>
      <c r="DU968" s="38">
        <v>0</v>
      </c>
      <c r="DV968" s="38">
        <v>0</v>
      </c>
      <c r="DW968" s="38">
        <v>0</v>
      </c>
      <c r="DX968" s="38">
        <v>0</v>
      </c>
      <c r="DY968" s="38">
        <v>0</v>
      </c>
      <c r="DZ968" s="38">
        <v>0</v>
      </c>
      <c r="EA968" s="38">
        <v>0</v>
      </c>
      <c r="EB968" s="38">
        <v>0</v>
      </c>
      <c r="EC968" s="38">
        <v>0</v>
      </c>
      <c r="ED968" s="38">
        <v>0</v>
      </c>
      <c r="EE968" s="38">
        <v>0</v>
      </c>
      <c r="EF968" s="38">
        <v>0</v>
      </c>
      <c r="EG968" s="38">
        <v>0</v>
      </c>
      <c r="EH968" s="38">
        <v>0</v>
      </c>
      <c r="EI968" s="38">
        <v>0</v>
      </c>
      <c r="EJ968" s="38">
        <v>0</v>
      </c>
      <c r="EK968" s="38">
        <v>0</v>
      </c>
      <c r="EL968" s="38">
        <v>0</v>
      </c>
      <c r="EM968" s="38">
        <v>0</v>
      </c>
      <c r="EN968" s="38">
        <v>0</v>
      </c>
      <c r="EO968" s="38">
        <v>0</v>
      </c>
      <c r="EP968" s="38">
        <v>0</v>
      </c>
      <c r="EQ968" s="38">
        <v>0</v>
      </c>
      <c r="ER968" s="38">
        <v>0</v>
      </c>
      <c r="ES968" s="38">
        <v>0</v>
      </c>
      <c r="ET968" s="38">
        <v>0</v>
      </c>
      <c r="EU968" s="38">
        <v>0</v>
      </c>
      <c r="EV968" s="38">
        <v>0</v>
      </c>
      <c r="EW968" s="38">
        <v>0</v>
      </c>
      <c r="EX968" s="38">
        <v>0</v>
      </c>
      <c r="EY968" s="38">
        <v>0</v>
      </c>
      <c r="EZ968" s="38">
        <v>0</v>
      </c>
      <c r="FA968" s="38">
        <v>0</v>
      </c>
      <c r="FB968" s="38">
        <v>0</v>
      </c>
      <c r="FC968" s="38">
        <v>0</v>
      </c>
      <c r="FD968" s="38">
        <v>0</v>
      </c>
      <c r="FE968" s="38">
        <v>0</v>
      </c>
      <c r="FF968" s="38">
        <v>0</v>
      </c>
      <c r="FG968" s="38">
        <v>0</v>
      </c>
      <c r="FH968" s="38">
        <v>0</v>
      </c>
      <c r="FI968" s="38">
        <v>0</v>
      </c>
      <c r="FJ968" s="38">
        <v>0</v>
      </c>
      <c r="FK968" s="38">
        <v>0</v>
      </c>
      <c r="FL968" s="38">
        <v>0</v>
      </c>
      <c r="FM968" s="38">
        <v>0</v>
      </c>
      <c r="FN968" s="38">
        <v>0</v>
      </c>
      <c r="FO968" s="38">
        <v>0</v>
      </c>
      <c r="FP968" s="38">
        <v>0</v>
      </c>
      <c r="FQ968" s="38">
        <v>0</v>
      </c>
      <c r="FR968" s="38">
        <v>0</v>
      </c>
      <c r="FS968" s="38">
        <v>0</v>
      </c>
      <c r="FT968" s="38">
        <v>0</v>
      </c>
      <c r="FU968" s="38">
        <v>0</v>
      </c>
      <c r="FV968" s="38">
        <v>0</v>
      </c>
      <c r="FW968">
        <v>0</v>
      </c>
      <c r="FX968">
        <v>0</v>
      </c>
      <c r="FY968">
        <v>0</v>
      </c>
      <c r="FZ968">
        <v>0</v>
      </c>
      <c r="GA968">
        <v>0</v>
      </c>
      <c r="GB968">
        <v>0</v>
      </c>
    </row>
    <row r="969" spans="1:184" x14ac:dyDescent="0.3">
      <c r="A969" t="s">
        <v>280</v>
      </c>
      <c r="B969" t="s">
        <v>1</v>
      </c>
      <c r="C969" t="s">
        <v>1</v>
      </c>
      <c r="D969" t="s">
        <v>1</v>
      </c>
      <c r="E969" t="s">
        <v>1</v>
      </c>
      <c r="F969" t="s">
        <v>1</v>
      </c>
      <c r="G969" t="s">
        <v>223</v>
      </c>
      <c r="H969" s="40" t="s">
        <v>1</v>
      </c>
      <c r="I969" s="18" t="s">
        <v>1</v>
      </c>
      <c r="J969" s="38" t="s">
        <v>1</v>
      </c>
      <c r="K969" s="18">
        <v>44789</v>
      </c>
      <c r="L969" s="38">
        <v>7</v>
      </c>
      <c r="M969" s="38">
        <v>7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8">
        <v>0</v>
      </c>
      <c r="W969" s="38">
        <v>0</v>
      </c>
      <c r="X969" s="38">
        <v>0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38">
        <v>0</v>
      </c>
      <c r="AF969" s="38">
        <v>0</v>
      </c>
      <c r="AG969" s="38">
        <v>0</v>
      </c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38">
        <v>0</v>
      </c>
      <c r="AN969" s="38">
        <v>0</v>
      </c>
      <c r="AO969" s="38">
        <v>0</v>
      </c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38">
        <v>0</v>
      </c>
      <c r="AW969" s="38">
        <v>0</v>
      </c>
      <c r="AX969" s="38">
        <v>0</v>
      </c>
      <c r="AY969" s="38">
        <v>0</v>
      </c>
      <c r="AZ969" s="38">
        <v>0</v>
      </c>
      <c r="BA969" s="38">
        <v>0</v>
      </c>
      <c r="BB969" s="38">
        <v>0</v>
      </c>
      <c r="BC969" s="38">
        <v>0</v>
      </c>
      <c r="BD969" s="38">
        <v>0</v>
      </c>
      <c r="BE969" s="38">
        <v>0</v>
      </c>
      <c r="BF969" s="38">
        <v>0</v>
      </c>
      <c r="BG969" s="38">
        <v>0</v>
      </c>
      <c r="BH969" s="38">
        <v>0</v>
      </c>
      <c r="BI969" s="38">
        <v>0</v>
      </c>
      <c r="BJ969" s="38">
        <v>0</v>
      </c>
      <c r="BK969" s="38">
        <v>0</v>
      </c>
      <c r="BL969" s="38">
        <v>0</v>
      </c>
      <c r="BM969" s="38">
        <v>0</v>
      </c>
      <c r="BN969" s="38">
        <v>0</v>
      </c>
      <c r="BO969" s="38">
        <v>0</v>
      </c>
      <c r="BP969" s="38">
        <v>0</v>
      </c>
      <c r="BQ969" s="38">
        <v>0</v>
      </c>
      <c r="BR969" s="38">
        <v>0</v>
      </c>
      <c r="BS969" s="38">
        <v>0</v>
      </c>
      <c r="BT969" s="38">
        <v>0</v>
      </c>
      <c r="BU969" s="38">
        <v>0</v>
      </c>
      <c r="BV969" s="38">
        <v>0</v>
      </c>
      <c r="BW969" s="38">
        <v>0</v>
      </c>
      <c r="BX969" s="38">
        <v>0</v>
      </c>
      <c r="BY969" s="38">
        <v>0</v>
      </c>
      <c r="BZ969" s="38">
        <v>0</v>
      </c>
      <c r="CA969" s="38">
        <v>0</v>
      </c>
      <c r="CB969" s="38">
        <v>0</v>
      </c>
      <c r="CC969" s="38">
        <v>0</v>
      </c>
      <c r="CD969" s="38">
        <v>0</v>
      </c>
      <c r="CE969" s="38">
        <v>0</v>
      </c>
      <c r="CF969" s="38">
        <v>0</v>
      </c>
      <c r="CG969" s="38">
        <v>0</v>
      </c>
      <c r="CH969" s="38">
        <v>0</v>
      </c>
      <c r="CI969" s="38">
        <v>0</v>
      </c>
      <c r="CJ969" s="38">
        <v>0</v>
      </c>
      <c r="CK969" s="38">
        <v>0</v>
      </c>
      <c r="CL969" s="38">
        <v>0</v>
      </c>
      <c r="CM969" s="38">
        <v>0</v>
      </c>
      <c r="CN969" s="38">
        <v>0</v>
      </c>
      <c r="CO969" s="38">
        <v>0</v>
      </c>
      <c r="CP969" s="38">
        <v>0</v>
      </c>
      <c r="CQ969" s="38">
        <v>0</v>
      </c>
      <c r="CR969" s="38">
        <v>0</v>
      </c>
      <c r="CS969" s="38">
        <v>0</v>
      </c>
      <c r="CT969" s="38">
        <v>0</v>
      </c>
      <c r="CU969" s="38">
        <v>0</v>
      </c>
      <c r="CV969" s="38">
        <v>0</v>
      </c>
      <c r="CW969" s="38">
        <v>0</v>
      </c>
      <c r="CX969" s="38">
        <v>0</v>
      </c>
      <c r="CY969" s="38">
        <v>0</v>
      </c>
      <c r="CZ969" s="38">
        <v>0</v>
      </c>
      <c r="DA969" s="38">
        <v>0</v>
      </c>
      <c r="DB969" s="38">
        <v>0</v>
      </c>
      <c r="DC969" s="38">
        <v>0</v>
      </c>
      <c r="DD969" s="38">
        <v>0</v>
      </c>
      <c r="DE969" s="38">
        <v>0</v>
      </c>
      <c r="DF969" s="38">
        <v>0</v>
      </c>
      <c r="DG969" s="38">
        <v>0</v>
      </c>
      <c r="DH969" s="38">
        <v>0</v>
      </c>
      <c r="DI969" s="38">
        <v>0</v>
      </c>
      <c r="DJ969" s="38">
        <v>0</v>
      </c>
      <c r="DK969" s="38">
        <v>0</v>
      </c>
      <c r="DL969" s="38">
        <v>0</v>
      </c>
      <c r="DM969" s="38">
        <v>0</v>
      </c>
      <c r="DN969" s="38">
        <v>0</v>
      </c>
      <c r="DO969" s="38">
        <v>0</v>
      </c>
      <c r="DP969" s="38">
        <v>0</v>
      </c>
      <c r="DQ969" s="38">
        <v>0</v>
      </c>
      <c r="DR969" s="38">
        <v>0</v>
      </c>
      <c r="DS969" s="38">
        <v>0</v>
      </c>
      <c r="DT969" s="38">
        <v>0</v>
      </c>
      <c r="DU969" s="38">
        <v>0</v>
      </c>
      <c r="DV969" s="38">
        <v>0</v>
      </c>
      <c r="DW969" s="38">
        <v>0</v>
      </c>
      <c r="DX969" s="38">
        <v>0</v>
      </c>
      <c r="DY969" s="38">
        <v>0</v>
      </c>
      <c r="DZ969" s="38">
        <v>0</v>
      </c>
      <c r="EA969" s="38">
        <v>0</v>
      </c>
      <c r="EB969" s="38">
        <v>0</v>
      </c>
      <c r="EC969" s="38">
        <v>0</v>
      </c>
      <c r="ED969" s="38">
        <v>0</v>
      </c>
      <c r="EE969" s="38">
        <v>0</v>
      </c>
      <c r="EF969" s="38">
        <v>0</v>
      </c>
      <c r="EG969" s="38">
        <v>0</v>
      </c>
      <c r="EH969" s="38">
        <v>0</v>
      </c>
      <c r="EI969" s="38">
        <v>0</v>
      </c>
      <c r="EJ969" s="38">
        <v>0</v>
      </c>
      <c r="EK969" s="38">
        <v>0</v>
      </c>
      <c r="EL969" s="38">
        <v>0</v>
      </c>
      <c r="EM969" s="38">
        <v>0</v>
      </c>
      <c r="EN969" s="38">
        <v>0</v>
      </c>
      <c r="EO969" s="38">
        <v>0</v>
      </c>
      <c r="EP969" s="38">
        <v>0</v>
      </c>
      <c r="EQ969" s="38">
        <v>0</v>
      </c>
      <c r="ER969" s="38">
        <v>0</v>
      </c>
      <c r="ES969" s="38">
        <v>0</v>
      </c>
      <c r="ET969" s="38">
        <v>0</v>
      </c>
      <c r="EU969" s="38">
        <v>0</v>
      </c>
      <c r="EV969" s="38">
        <v>0</v>
      </c>
      <c r="EW969" s="38">
        <v>0</v>
      </c>
      <c r="EX969" s="38">
        <v>0</v>
      </c>
      <c r="EY969" s="38">
        <v>0</v>
      </c>
      <c r="EZ969" s="38">
        <v>0</v>
      </c>
      <c r="FA969" s="38">
        <v>0</v>
      </c>
      <c r="FB969" s="38">
        <v>0</v>
      </c>
      <c r="FC969" s="38">
        <v>0</v>
      </c>
      <c r="FD969" s="38">
        <v>0</v>
      </c>
      <c r="FE969" s="38">
        <v>0</v>
      </c>
      <c r="FF969" s="38">
        <v>0</v>
      </c>
      <c r="FG969" s="38">
        <v>0</v>
      </c>
      <c r="FH969" s="38">
        <v>0</v>
      </c>
      <c r="FI969" s="38">
        <v>0</v>
      </c>
      <c r="FJ969" s="38">
        <v>0</v>
      </c>
      <c r="FK969" s="38">
        <v>0</v>
      </c>
      <c r="FL969" s="38">
        <v>0</v>
      </c>
      <c r="FM969" s="38">
        <v>0</v>
      </c>
      <c r="FN969" s="38">
        <v>0</v>
      </c>
      <c r="FO969" s="38">
        <v>0</v>
      </c>
      <c r="FP969" s="38">
        <v>0</v>
      </c>
      <c r="FQ969" s="38">
        <v>0</v>
      </c>
      <c r="FR969" s="38">
        <v>0</v>
      </c>
      <c r="FS969" s="38">
        <v>0</v>
      </c>
      <c r="FT969" s="38">
        <v>0</v>
      </c>
      <c r="FU969" s="38">
        <v>0</v>
      </c>
      <c r="FV969" s="38">
        <v>0</v>
      </c>
      <c r="FW969">
        <v>0</v>
      </c>
      <c r="FX969">
        <v>0</v>
      </c>
      <c r="FY969">
        <v>0</v>
      </c>
      <c r="FZ969">
        <v>0</v>
      </c>
      <c r="GA969">
        <v>0</v>
      </c>
      <c r="GB969">
        <v>0</v>
      </c>
    </row>
    <row r="970" spans="1:184" x14ac:dyDescent="0.3">
      <c r="A970" t="s">
        <v>280</v>
      </c>
      <c r="B970" t="s">
        <v>1</v>
      </c>
      <c r="C970" t="s">
        <v>1</v>
      </c>
      <c r="D970" t="s">
        <v>1</v>
      </c>
      <c r="E970" t="s">
        <v>1</v>
      </c>
      <c r="F970" t="s">
        <v>1</v>
      </c>
      <c r="G970" t="s">
        <v>223</v>
      </c>
      <c r="H970" s="40" t="s">
        <v>1</v>
      </c>
      <c r="I970" s="18" t="s">
        <v>1</v>
      </c>
      <c r="J970" s="38" t="s">
        <v>1</v>
      </c>
      <c r="K970" s="18">
        <v>44790</v>
      </c>
      <c r="L970" s="38">
        <v>7</v>
      </c>
      <c r="M970" s="38">
        <v>7</v>
      </c>
      <c r="N970" s="38">
        <v>0</v>
      </c>
      <c r="O970" s="38">
        <v>0</v>
      </c>
      <c r="P970" s="38">
        <v>0</v>
      </c>
      <c r="Q970" s="38">
        <v>0</v>
      </c>
      <c r="R970" s="38">
        <v>0</v>
      </c>
      <c r="S970" s="38">
        <v>0</v>
      </c>
      <c r="T970" s="38">
        <v>0</v>
      </c>
      <c r="U970" s="38">
        <v>0</v>
      </c>
      <c r="V970" s="38">
        <v>0</v>
      </c>
      <c r="W970" s="38">
        <v>0</v>
      </c>
      <c r="X970" s="38">
        <v>0</v>
      </c>
      <c r="Y970" s="38">
        <v>0</v>
      </c>
      <c r="Z970" s="38">
        <v>0</v>
      </c>
      <c r="AA970" s="38">
        <v>0</v>
      </c>
      <c r="AB970" s="38">
        <v>0</v>
      </c>
      <c r="AC970" s="38">
        <v>0</v>
      </c>
      <c r="AD970" s="38">
        <v>0</v>
      </c>
      <c r="AE970" s="38">
        <v>0</v>
      </c>
      <c r="AF970" s="38">
        <v>0</v>
      </c>
      <c r="AG970" s="38">
        <v>0</v>
      </c>
      <c r="AH970" s="38">
        <v>0</v>
      </c>
      <c r="AI970" s="38">
        <v>0</v>
      </c>
      <c r="AJ970" s="38">
        <v>0</v>
      </c>
      <c r="AK970" s="38">
        <v>0</v>
      </c>
      <c r="AL970" s="38">
        <v>0</v>
      </c>
      <c r="AM970" s="38">
        <v>0</v>
      </c>
      <c r="AN970" s="38">
        <v>0</v>
      </c>
      <c r="AO970" s="38">
        <v>0</v>
      </c>
      <c r="AP970" s="38">
        <v>0</v>
      </c>
      <c r="AQ970" s="38">
        <v>0</v>
      </c>
      <c r="AR970" s="38">
        <v>0</v>
      </c>
      <c r="AS970" s="38">
        <v>0</v>
      </c>
      <c r="AT970" s="38">
        <v>0</v>
      </c>
      <c r="AU970" s="38">
        <v>0</v>
      </c>
      <c r="AV970" s="38">
        <v>0</v>
      </c>
      <c r="AW970" s="38">
        <v>0</v>
      </c>
      <c r="AX970" s="38">
        <v>0</v>
      </c>
      <c r="AY970" s="38">
        <v>0</v>
      </c>
      <c r="AZ970" s="38">
        <v>0</v>
      </c>
      <c r="BA970" s="38">
        <v>0</v>
      </c>
      <c r="BB970" s="38">
        <v>0</v>
      </c>
      <c r="BC970" s="38">
        <v>0</v>
      </c>
      <c r="BD970" s="38">
        <v>0</v>
      </c>
      <c r="BE970" s="38">
        <v>0</v>
      </c>
      <c r="BF970" s="38">
        <v>0</v>
      </c>
      <c r="BG970" s="38">
        <v>0</v>
      </c>
      <c r="BH970" s="38">
        <v>0</v>
      </c>
      <c r="BI970" s="38">
        <v>0</v>
      </c>
      <c r="BJ970" s="38">
        <v>0</v>
      </c>
      <c r="BK970" s="38">
        <v>0</v>
      </c>
      <c r="BL970" s="38">
        <v>0</v>
      </c>
      <c r="BM970" s="38">
        <v>0</v>
      </c>
      <c r="BN970" s="38">
        <v>0</v>
      </c>
      <c r="BO970" s="38">
        <v>0</v>
      </c>
      <c r="BP970" s="38">
        <v>0</v>
      </c>
      <c r="BQ970" s="38">
        <v>0</v>
      </c>
      <c r="BR970" s="38">
        <v>0</v>
      </c>
      <c r="BS970" s="38">
        <v>0</v>
      </c>
      <c r="BT970" s="38">
        <v>0</v>
      </c>
      <c r="BU970" s="38">
        <v>0</v>
      </c>
      <c r="BV970" s="38">
        <v>0</v>
      </c>
      <c r="BW970" s="38">
        <v>0</v>
      </c>
      <c r="BX970" s="38">
        <v>0</v>
      </c>
      <c r="BY970" s="38">
        <v>0</v>
      </c>
      <c r="BZ970" s="38">
        <v>0</v>
      </c>
      <c r="CA970" s="38">
        <v>0</v>
      </c>
      <c r="CB970" s="38">
        <v>0</v>
      </c>
      <c r="CC970" s="38">
        <v>0</v>
      </c>
      <c r="CD970" s="38">
        <v>0</v>
      </c>
      <c r="CE970" s="38">
        <v>0</v>
      </c>
      <c r="CF970" s="38">
        <v>0</v>
      </c>
      <c r="CG970" s="38">
        <v>0</v>
      </c>
      <c r="CH970" s="38">
        <v>0</v>
      </c>
      <c r="CI970" s="38">
        <v>0</v>
      </c>
      <c r="CJ970" s="38">
        <v>0</v>
      </c>
      <c r="CK970" s="38">
        <v>0</v>
      </c>
      <c r="CL970" s="38">
        <v>0</v>
      </c>
      <c r="CM970" s="38">
        <v>0</v>
      </c>
      <c r="CN970" s="38">
        <v>0</v>
      </c>
      <c r="CO970" s="38">
        <v>0</v>
      </c>
      <c r="CP970" s="38">
        <v>0</v>
      </c>
      <c r="CQ970" s="38">
        <v>0</v>
      </c>
      <c r="CR970" s="38">
        <v>0</v>
      </c>
      <c r="CS970" s="38">
        <v>0</v>
      </c>
      <c r="CT970" s="38">
        <v>0</v>
      </c>
      <c r="CU970" s="38">
        <v>0</v>
      </c>
      <c r="CV970" s="38">
        <v>0</v>
      </c>
      <c r="CW970" s="38">
        <v>0</v>
      </c>
      <c r="CX970" s="38">
        <v>0</v>
      </c>
      <c r="CY970" s="38">
        <v>0</v>
      </c>
      <c r="CZ970" s="38">
        <v>0</v>
      </c>
      <c r="DA970" s="38">
        <v>0</v>
      </c>
      <c r="DB970" s="38">
        <v>0</v>
      </c>
      <c r="DC970" s="38">
        <v>0</v>
      </c>
      <c r="DD970" s="38">
        <v>0</v>
      </c>
      <c r="DE970" s="38">
        <v>0</v>
      </c>
      <c r="DF970" s="38">
        <v>0</v>
      </c>
      <c r="DG970" s="38">
        <v>0</v>
      </c>
      <c r="DH970" s="38">
        <v>0</v>
      </c>
      <c r="DI970" s="38">
        <v>0</v>
      </c>
      <c r="DJ970" s="38">
        <v>0</v>
      </c>
      <c r="DK970" s="38">
        <v>0</v>
      </c>
      <c r="DL970" s="38">
        <v>0</v>
      </c>
      <c r="DM970" s="38">
        <v>0</v>
      </c>
      <c r="DN970" s="38">
        <v>0</v>
      </c>
      <c r="DO970" s="38">
        <v>0</v>
      </c>
      <c r="DP970" s="38">
        <v>0</v>
      </c>
      <c r="DQ970" s="38">
        <v>0</v>
      </c>
      <c r="DR970" s="38">
        <v>0</v>
      </c>
      <c r="DS970" s="38">
        <v>0</v>
      </c>
      <c r="DT970" s="38">
        <v>0</v>
      </c>
      <c r="DU970" s="38">
        <v>0</v>
      </c>
      <c r="DV970" s="38">
        <v>0</v>
      </c>
      <c r="DW970" s="38">
        <v>0</v>
      </c>
      <c r="DX970" s="38">
        <v>0</v>
      </c>
      <c r="DY970" s="38">
        <v>0</v>
      </c>
      <c r="DZ970" s="38">
        <v>0</v>
      </c>
      <c r="EA970" s="38">
        <v>0</v>
      </c>
      <c r="EB970" s="38">
        <v>0</v>
      </c>
      <c r="EC970" s="38">
        <v>0</v>
      </c>
      <c r="ED970" s="38">
        <v>0</v>
      </c>
      <c r="EE970" s="38">
        <v>0</v>
      </c>
      <c r="EF970" s="38">
        <v>0</v>
      </c>
      <c r="EG970" s="38">
        <v>0</v>
      </c>
      <c r="EH970" s="38">
        <v>0</v>
      </c>
      <c r="EI970" s="38">
        <v>0</v>
      </c>
      <c r="EJ970" s="38">
        <v>0</v>
      </c>
      <c r="EK970" s="38">
        <v>0</v>
      </c>
      <c r="EL970" s="38">
        <v>0</v>
      </c>
      <c r="EM970" s="38">
        <v>0</v>
      </c>
      <c r="EN970" s="38">
        <v>0</v>
      </c>
      <c r="EO970" s="38">
        <v>0</v>
      </c>
      <c r="EP970" s="38">
        <v>0</v>
      </c>
      <c r="EQ970" s="38">
        <v>0</v>
      </c>
      <c r="ER970" s="38">
        <v>0</v>
      </c>
      <c r="ES970" s="38">
        <v>0</v>
      </c>
      <c r="ET970" s="38">
        <v>0</v>
      </c>
      <c r="EU970" s="38">
        <v>0</v>
      </c>
      <c r="EV970" s="38">
        <v>0</v>
      </c>
      <c r="EW970" s="38">
        <v>0</v>
      </c>
      <c r="EX970" s="38">
        <v>0</v>
      </c>
      <c r="EY970" s="38">
        <v>0</v>
      </c>
      <c r="EZ970" s="38">
        <v>0</v>
      </c>
      <c r="FA970" s="38">
        <v>0</v>
      </c>
      <c r="FB970" s="38">
        <v>0</v>
      </c>
      <c r="FC970" s="38">
        <v>0</v>
      </c>
      <c r="FD970" s="38">
        <v>0</v>
      </c>
      <c r="FE970" s="38">
        <v>0</v>
      </c>
      <c r="FF970" s="38">
        <v>0</v>
      </c>
      <c r="FG970" s="38">
        <v>0</v>
      </c>
      <c r="FH970" s="38">
        <v>0</v>
      </c>
      <c r="FI970" s="38">
        <v>0</v>
      </c>
      <c r="FJ970" s="38">
        <v>0</v>
      </c>
      <c r="FK970" s="38">
        <v>0</v>
      </c>
      <c r="FL970" s="38">
        <v>0</v>
      </c>
      <c r="FM970" s="38">
        <v>0</v>
      </c>
      <c r="FN970" s="38">
        <v>0</v>
      </c>
      <c r="FO970" s="38">
        <v>0</v>
      </c>
      <c r="FP970" s="38">
        <v>0</v>
      </c>
      <c r="FQ970" s="38">
        <v>0</v>
      </c>
      <c r="FR970" s="38">
        <v>0</v>
      </c>
      <c r="FS970" s="38">
        <v>0</v>
      </c>
      <c r="FT970" s="38">
        <v>0</v>
      </c>
      <c r="FU970" s="38">
        <v>0</v>
      </c>
      <c r="FV970" s="38">
        <v>0</v>
      </c>
      <c r="FW970">
        <v>0</v>
      </c>
      <c r="FX970">
        <v>0</v>
      </c>
      <c r="FY970">
        <v>0</v>
      </c>
      <c r="FZ970">
        <v>0</v>
      </c>
      <c r="GA970">
        <v>0</v>
      </c>
      <c r="GB970">
        <v>0</v>
      </c>
    </row>
    <row r="971" spans="1:184" x14ac:dyDescent="0.3">
      <c r="A971" t="s">
        <v>280</v>
      </c>
      <c r="B971" t="s">
        <v>1</v>
      </c>
      <c r="C971" t="s">
        <v>1</v>
      </c>
      <c r="D971" t="s">
        <v>1</v>
      </c>
      <c r="E971" t="s">
        <v>1</v>
      </c>
      <c r="F971" t="s">
        <v>1</v>
      </c>
      <c r="G971" t="s">
        <v>223</v>
      </c>
      <c r="H971" s="40" t="s">
        <v>1</v>
      </c>
      <c r="I971" s="18" t="s">
        <v>1</v>
      </c>
      <c r="J971" s="38" t="s">
        <v>1</v>
      </c>
      <c r="K971" s="18">
        <v>44792</v>
      </c>
      <c r="L971" s="38">
        <v>7</v>
      </c>
      <c r="M971" s="38">
        <v>7</v>
      </c>
      <c r="N971" s="38">
        <v>0</v>
      </c>
      <c r="O971" s="38">
        <v>0</v>
      </c>
      <c r="P971" s="38">
        <v>0</v>
      </c>
      <c r="Q971" s="38">
        <v>0</v>
      </c>
      <c r="R971" s="38">
        <v>0</v>
      </c>
      <c r="S971" s="38">
        <v>0</v>
      </c>
      <c r="T971" s="38">
        <v>0</v>
      </c>
      <c r="U971" s="38">
        <v>0</v>
      </c>
      <c r="V971" s="38">
        <v>0</v>
      </c>
      <c r="W971" s="38">
        <v>0</v>
      </c>
      <c r="X971" s="38">
        <v>0</v>
      </c>
      <c r="Y971" s="38">
        <v>0</v>
      </c>
      <c r="Z971" s="38">
        <v>0</v>
      </c>
      <c r="AA971" s="38">
        <v>0</v>
      </c>
      <c r="AB971" s="38">
        <v>0</v>
      </c>
      <c r="AC971" s="38">
        <v>0</v>
      </c>
      <c r="AD971" s="38">
        <v>0</v>
      </c>
      <c r="AE971" s="38">
        <v>0</v>
      </c>
      <c r="AF971" s="38">
        <v>0</v>
      </c>
      <c r="AG971" s="38">
        <v>0</v>
      </c>
      <c r="AH971" s="38">
        <v>0</v>
      </c>
      <c r="AI971" s="38">
        <v>0</v>
      </c>
      <c r="AJ971" s="38">
        <v>0</v>
      </c>
      <c r="AK971" s="38">
        <v>0</v>
      </c>
      <c r="AL971" s="38">
        <v>0</v>
      </c>
      <c r="AM971" s="38">
        <v>0</v>
      </c>
      <c r="AN971" s="38">
        <v>0</v>
      </c>
      <c r="AO971" s="38">
        <v>0</v>
      </c>
      <c r="AP971" s="38">
        <v>0</v>
      </c>
      <c r="AQ971" s="38">
        <v>0</v>
      </c>
      <c r="AR971" s="38">
        <v>0</v>
      </c>
      <c r="AS971" s="38">
        <v>0</v>
      </c>
      <c r="AT971" s="38">
        <v>0</v>
      </c>
      <c r="AU971" s="38">
        <v>0</v>
      </c>
      <c r="AV971" s="38">
        <v>0</v>
      </c>
      <c r="AW971" s="38">
        <v>0</v>
      </c>
      <c r="AX971" s="38">
        <v>0</v>
      </c>
      <c r="AY971" s="38">
        <v>0</v>
      </c>
      <c r="AZ971" s="38">
        <v>0</v>
      </c>
      <c r="BA971" s="38">
        <v>0</v>
      </c>
      <c r="BB971" s="38">
        <v>0</v>
      </c>
      <c r="BC971" s="38">
        <v>0</v>
      </c>
      <c r="BD971" s="38">
        <v>0</v>
      </c>
      <c r="BE971" s="38">
        <v>0</v>
      </c>
      <c r="BF971" s="38">
        <v>0</v>
      </c>
      <c r="BG971" s="38">
        <v>0</v>
      </c>
      <c r="BH971" s="38">
        <v>0</v>
      </c>
      <c r="BI971" s="38">
        <v>0</v>
      </c>
      <c r="BJ971" s="38">
        <v>0</v>
      </c>
      <c r="BK971" s="38">
        <v>0</v>
      </c>
      <c r="BL971" s="38">
        <v>0</v>
      </c>
      <c r="BM971" s="38">
        <v>0</v>
      </c>
      <c r="BN971" s="38">
        <v>0</v>
      </c>
      <c r="BO971" s="38">
        <v>0</v>
      </c>
      <c r="BP971" s="38">
        <v>0</v>
      </c>
      <c r="BQ971" s="38">
        <v>0</v>
      </c>
      <c r="BR971" s="38">
        <v>0</v>
      </c>
      <c r="BS971" s="38">
        <v>0</v>
      </c>
      <c r="BT971" s="38">
        <v>0</v>
      </c>
      <c r="BU971" s="38">
        <v>0</v>
      </c>
      <c r="BV971" s="38">
        <v>0</v>
      </c>
      <c r="BW971" s="38">
        <v>0</v>
      </c>
      <c r="BX971" s="38">
        <v>0</v>
      </c>
      <c r="BY971" s="38">
        <v>0</v>
      </c>
      <c r="BZ971" s="38">
        <v>0</v>
      </c>
      <c r="CA971" s="38">
        <v>0</v>
      </c>
      <c r="CB971" s="38">
        <v>0</v>
      </c>
      <c r="CC971" s="38">
        <v>0</v>
      </c>
      <c r="CD971" s="38">
        <v>0</v>
      </c>
      <c r="CE971" s="38">
        <v>0</v>
      </c>
      <c r="CF971" s="38">
        <v>0</v>
      </c>
      <c r="CG971" s="38">
        <v>0</v>
      </c>
      <c r="CH971" s="38">
        <v>0</v>
      </c>
      <c r="CI971" s="38">
        <v>0</v>
      </c>
      <c r="CJ971" s="38">
        <v>0</v>
      </c>
      <c r="CK971" s="38">
        <v>0</v>
      </c>
      <c r="CL971" s="38">
        <v>0</v>
      </c>
      <c r="CM971" s="38">
        <v>0</v>
      </c>
      <c r="CN971" s="38">
        <v>0</v>
      </c>
      <c r="CO971" s="38">
        <v>0</v>
      </c>
      <c r="CP971" s="38">
        <v>0</v>
      </c>
      <c r="CQ971" s="38">
        <v>0</v>
      </c>
      <c r="CR971" s="38">
        <v>0</v>
      </c>
      <c r="CS971" s="38">
        <v>0</v>
      </c>
      <c r="CT971" s="38">
        <v>0</v>
      </c>
      <c r="CU971" s="38">
        <v>0</v>
      </c>
      <c r="CV971" s="38">
        <v>0</v>
      </c>
      <c r="CW971" s="38">
        <v>0</v>
      </c>
      <c r="CX971" s="38">
        <v>0</v>
      </c>
      <c r="CY971" s="38">
        <v>0</v>
      </c>
      <c r="CZ971" s="38">
        <v>0</v>
      </c>
      <c r="DA971" s="38">
        <v>0</v>
      </c>
      <c r="DB971" s="38">
        <v>0</v>
      </c>
      <c r="DC971" s="38">
        <v>0</v>
      </c>
      <c r="DD971" s="38">
        <v>0</v>
      </c>
      <c r="DE971" s="38">
        <v>0</v>
      </c>
      <c r="DF971" s="38">
        <v>0</v>
      </c>
      <c r="DG971" s="38">
        <v>0</v>
      </c>
      <c r="DH971" s="38">
        <v>0</v>
      </c>
      <c r="DI971" s="38">
        <v>0</v>
      </c>
      <c r="DJ971" s="38">
        <v>0</v>
      </c>
      <c r="DK971" s="38">
        <v>0</v>
      </c>
      <c r="DL971" s="38">
        <v>0</v>
      </c>
      <c r="DM971" s="38">
        <v>0</v>
      </c>
      <c r="DN971" s="38">
        <v>0</v>
      </c>
      <c r="DO971" s="38">
        <v>0</v>
      </c>
      <c r="DP971" s="38">
        <v>0</v>
      </c>
      <c r="DQ971" s="38">
        <v>0</v>
      </c>
      <c r="DR971" s="38">
        <v>0</v>
      </c>
      <c r="DS971" s="38">
        <v>0</v>
      </c>
      <c r="DT971" s="38">
        <v>0</v>
      </c>
      <c r="DU971" s="38">
        <v>0</v>
      </c>
      <c r="DV971" s="38">
        <v>0</v>
      </c>
      <c r="DW971" s="38">
        <v>0</v>
      </c>
      <c r="DX971" s="38">
        <v>0</v>
      </c>
      <c r="DY971" s="38">
        <v>0</v>
      </c>
      <c r="DZ971" s="38">
        <v>0</v>
      </c>
      <c r="EA971" s="38">
        <v>0</v>
      </c>
      <c r="EB971" s="38">
        <v>0</v>
      </c>
      <c r="EC971" s="38">
        <v>0</v>
      </c>
      <c r="ED971" s="38">
        <v>0</v>
      </c>
      <c r="EE971" s="38">
        <v>0</v>
      </c>
      <c r="EF971" s="38">
        <v>0</v>
      </c>
      <c r="EG971" s="38">
        <v>0</v>
      </c>
      <c r="EH971" s="38">
        <v>0</v>
      </c>
      <c r="EI971" s="38">
        <v>0</v>
      </c>
      <c r="EJ971" s="38">
        <v>0</v>
      </c>
      <c r="EK971" s="38">
        <v>0</v>
      </c>
      <c r="EL971" s="38">
        <v>0</v>
      </c>
      <c r="EM971" s="38">
        <v>0</v>
      </c>
      <c r="EN971" s="38">
        <v>0</v>
      </c>
      <c r="EO971" s="38">
        <v>0</v>
      </c>
      <c r="EP971" s="38">
        <v>0</v>
      </c>
      <c r="EQ971" s="38">
        <v>0</v>
      </c>
      <c r="ER971" s="38">
        <v>0</v>
      </c>
      <c r="ES971" s="38">
        <v>0</v>
      </c>
      <c r="ET971" s="38">
        <v>0</v>
      </c>
      <c r="EU971" s="38">
        <v>0</v>
      </c>
      <c r="EV971" s="38">
        <v>0</v>
      </c>
      <c r="EW971" s="38">
        <v>0</v>
      </c>
      <c r="EX971" s="38">
        <v>0</v>
      </c>
      <c r="EY971" s="38">
        <v>0</v>
      </c>
      <c r="EZ971" s="38">
        <v>0</v>
      </c>
      <c r="FA971" s="38">
        <v>0</v>
      </c>
      <c r="FB971" s="38">
        <v>0</v>
      </c>
      <c r="FC971" s="38">
        <v>0</v>
      </c>
      <c r="FD971" s="38">
        <v>0</v>
      </c>
      <c r="FE971" s="38">
        <v>0</v>
      </c>
      <c r="FF971" s="38">
        <v>0</v>
      </c>
      <c r="FG971" s="38">
        <v>0</v>
      </c>
      <c r="FH971" s="38">
        <v>0</v>
      </c>
      <c r="FI971" s="38">
        <v>0</v>
      </c>
      <c r="FJ971" s="38">
        <v>0</v>
      </c>
      <c r="FK971" s="38">
        <v>0</v>
      </c>
      <c r="FL971" s="38">
        <v>0</v>
      </c>
      <c r="FM971" s="38">
        <v>0</v>
      </c>
      <c r="FN971" s="38">
        <v>0</v>
      </c>
      <c r="FO971" s="38">
        <v>0</v>
      </c>
      <c r="FP971" s="38">
        <v>0</v>
      </c>
      <c r="FQ971" s="38">
        <v>0</v>
      </c>
      <c r="FR971" s="38">
        <v>0</v>
      </c>
      <c r="FS971" s="38">
        <v>0</v>
      </c>
      <c r="FT971" s="38">
        <v>0</v>
      </c>
      <c r="FU971" s="38">
        <v>0</v>
      </c>
      <c r="FV971" s="38">
        <v>0</v>
      </c>
      <c r="FW971">
        <v>0</v>
      </c>
      <c r="FX971">
        <v>0</v>
      </c>
      <c r="FY971">
        <v>0</v>
      </c>
      <c r="FZ971">
        <v>0</v>
      </c>
      <c r="GA971">
        <v>0</v>
      </c>
      <c r="GB971">
        <v>0</v>
      </c>
    </row>
    <row r="972" spans="1:184" x14ac:dyDescent="0.3">
      <c r="A972" t="s">
        <v>280</v>
      </c>
      <c r="B972" t="s">
        <v>1</v>
      </c>
      <c r="C972" t="s">
        <v>1</v>
      </c>
      <c r="D972" t="s">
        <v>1</v>
      </c>
      <c r="E972" t="s">
        <v>1</v>
      </c>
      <c r="F972" t="s">
        <v>1</v>
      </c>
      <c r="G972" t="s">
        <v>223</v>
      </c>
      <c r="H972" s="40" t="s">
        <v>1</v>
      </c>
      <c r="I972" s="18" t="s">
        <v>1</v>
      </c>
      <c r="J972" s="38" t="s">
        <v>1</v>
      </c>
      <c r="K972" s="18">
        <v>44805</v>
      </c>
      <c r="L972" s="38">
        <v>7</v>
      </c>
      <c r="M972" s="38">
        <v>7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8">
        <v>0</v>
      </c>
      <c r="W972" s="38">
        <v>0</v>
      </c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38">
        <v>0</v>
      </c>
      <c r="AF972" s="38">
        <v>0</v>
      </c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38">
        <v>0</v>
      </c>
      <c r="AN972" s="38">
        <v>0</v>
      </c>
      <c r="AO972" s="38">
        <v>0</v>
      </c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38">
        <v>0</v>
      </c>
      <c r="AW972" s="38">
        <v>0</v>
      </c>
      <c r="AX972" s="38">
        <v>0</v>
      </c>
      <c r="AY972" s="38">
        <v>0</v>
      </c>
      <c r="AZ972" s="38">
        <v>0</v>
      </c>
      <c r="BA972" s="38">
        <v>0</v>
      </c>
      <c r="BB972" s="38">
        <v>0</v>
      </c>
      <c r="BC972" s="38">
        <v>0</v>
      </c>
      <c r="BD972" s="38">
        <v>0</v>
      </c>
      <c r="BE972" s="38">
        <v>0</v>
      </c>
      <c r="BF972" s="38">
        <v>0</v>
      </c>
      <c r="BG972" s="38">
        <v>0</v>
      </c>
      <c r="BH972" s="38">
        <v>0</v>
      </c>
      <c r="BI972" s="38">
        <v>0</v>
      </c>
      <c r="BJ972" s="38">
        <v>0</v>
      </c>
      <c r="BK972" s="38">
        <v>0</v>
      </c>
      <c r="BL972" s="38">
        <v>0</v>
      </c>
      <c r="BM972" s="38">
        <v>0</v>
      </c>
      <c r="BN972" s="38">
        <v>0</v>
      </c>
      <c r="BO972" s="38">
        <v>0</v>
      </c>
      <c r="BP972" s="38">
        <v>0</v>
      </c>
      <c r="BQ972" s="38">
        <v>0</v>
      </c>
      <c r="BR972" s="38">
        <v>0</v>
      </c>
      <c r="BS972" s="38">
        <v>0</v>
      </c>
      <c r="BT972" s="38">
        <v>0</v>
      </c>
      <c r="BU972" s="38">
        <v>0</v>
      </c>
      <c r="BV972" s="38">
        <v>0</v>
      </c>
      <c r="BW972" s="38">
        <v>0</v>
      </c>
      <c r="BX972" s="38">
        <v>0</v>
      </c>
      <c r="BY972" s="38">
        <v>0</v>
      </c>
      <c r="BZ972" s="38">
        <v>0</v>
      </c>
      <c r="CA972" s="38">
        <v>0</v>
      </c>
      <c r="CB972" s="38">
        <v>0</v>
      </c>
      <c r="CC972" s="38">
        <v>0</v>
      </c>
      <c r="CD972" s="38">
        <v>0</v>
      </c>
      <c r="CE972" s="38">
        <v>0</v>
      </c>
      <c r="CF972" s="38">
        <v>0</v>
      </c>
      <c r="CG972" s="38">
        <v>0</v>
      </c>
      <c r="CH972" s="38">
        <v>0</v>
      </c>
      <c r="CI972" s="38">
        <v>0</v>
      </c>
      <c r="CJ972" s="38">
        <v>0</v>
      </c>
      <c r="CK972" s="38">
        <v>0</v>
      </c>
      <c r="CL972" s="38">
        <v>0</v>
      </c>
      <c r="CM972" s="38">
        <v>0</v>
      </c>
      <c r="CN972" s="38">
        <v>0</v>
      </c>
      <c r="CO972" s="38">
        <v>0</v>
      </c>
      <c r="CP972" s="38">
        <v>0</v>
      </c>
      <c r="CQ972" s="38">
        <v>0</v>
      </c>
      <c r="CR972" s="38">
        <v>0</v>
      </c>
      <c r="CS972" s="38">
        <v>0</v>
      </c>
      <c r="CT972" s="38">
        <v>0</v>
      </c>
      <c r="CU972" s="38">
        <v>0</v>
      </c>
      <c r="CV972" s="38">
        <v>0</v>
      </c>
      <c r="CW972" s="38">
        <v>0</v>
      </c>
      <c r="CX972" s="38">
        <v>0</v>
      </c>
      <c r="CY972" s="38">
        <v>0</v>
      </c>
      <c r="CZ972" s="38">
        <v>0</v>
      </c>
      <c r="DA972" s="38">
        <v>0</v>
      </c>
      <c r="DB972" s="38">
        <v>0</v>
      </c>
      <c r="DC972" s="38">
        <v>0</v>
      </c>
      <c r="DD972" s="38">
        <v>0</v>
      </c>
      <c r="DE972" s="38">
        <v>0</v>
      </c>
      <c r="DF972" s="38">
        <v>0</v>
      </c>
      <c r="DG972" s="38">
        <v>0</v>
      </c>
      <c r="DH972" s="38">
        <v>0</v>
      </c>
      <c r="DI972" s="38">
        <v>0</v>
      </c>
      <c r="DJ972" s="38">
        <v>0</v>
      </c>
      <c r="DK972" s="38">
        <v>0</v>
      </c>
      <c r="DL972" s="38">
        <v>0</v>
      </c>
      <c r="DM972" s="38">
        <v>0</v>
      </c>
      <c r="DN972" s="38">
        <v>0</v>
      </c>
      <c r="DO972" s="38">
        <v>0</v>
      </c>
      <c r="DP972" s="38">
        <v>0</v>
      </c>
      <c r="DQ972" s="38">
        <v>0</v>
      </c>
      <c r="DR972" s="38">
        <v>0</v>
      </c>
      <c r="DS972" s="38">
        <v>0</v>
      </c>
      <c r="DT972" s="38">
        <v>0</v>
      </c>
      <c r="DU972" s="38">
        <v>0</v>
      </c>
      <c r="DV972" s="38">
        <v>0</v>
      </c>
      <c r="DW972" s="38">
        <v>0</v>
      </c>
      <c r="DX972" s="38">
        <v>0</v>
      </c>
      <c r="DY972" s="38">
        <v>0</v>
      </c>
      <c r="DZ972" s="38">
        <v>0</v>
      </c>
      <c r="EA972" s="38">
        <v>0</v>
      </c>
      <c r="EB972" s="38">
        <v>0</v>
      </c>
      <c r="EC972" s="38">
        <v>0</v>
      </c>
      <c r="ED972" s="38">
        <v>0</v>
      </c>
      <c r="EE972" s="38">
        <v>0</v>
      </c>
      <c r="EF972" s="38">
        <v>0</v>
      </c>
      <c r="EG972" s="38">
        <v>0</v>
      </c>
      <c r="EH972" s="38">
        <v>0</v>
      </c>
      <c r="EI972" s="38">
        <v>0</v>
      </c>
      <c r="EJ972" s="38">
        <v>0</v>
      </c>
      <c r="EK972" s="38">
        <v>0</v>
      </c>
      <c r="EL972" s="38">
        <v>0</v>
      </c>
      <c r="EM972" s="38">
        <v>0</v>
      </c>
      <c r="EN972" s="38">
        <v>0</v>
      </c>
      <c r="EO972" s="38">
        <v>0</v>
      </c>
      <c r="EP972" s="38">
        <v>0</v>
      </c>
      <c r="EQ972" s="38">
        <v>0</v>
      </c>
      <c r="ER972" s="38">
        <v>0</v>
      </c>
      <c r="ES972" s="38">
        <v>0</v>
      </c>
      <c r="ET972" s="38">
        <v>0</v>
      </c>
      <c r="EU972" s="38">
        <v>0</v>
      </c>
      <c r="EV972" s="38">
        <v>0</v>
      </c>
      <c r="EW972" s="38">
        <v>0</v>
      </c>
      <c r="EX972" s="38">
        <v>0</v>
      </c>
      <c r="EY972" s="38">
        <v>0</v>
      </c>
      <c r="EZ972" s="38">
        <v>0</v>
      </c>
      <c r="FA972" s="38">
        <v>0</v>
      </c>
      <c r="FB972" s="38">
        <v>0</v>
      </c>
      <c r="FC972" s="38">
        <v>0</v>
      </c>
      <c r="FD972" s="38">
        <v>0</v>
      </c>
      <c r="FE972" s="38">
        <v>0</v>
      </c>
      <c r="FF972" s="38">
        <v>0</v>
      </c>
      <c r="FG972" s="38">
        <v>0</v>
      </c>
      <c r="FH972" s="38">
        <v>0</v>
      </c>
      <c r="FI972" s="38">
        <v>0</v>
      </c>
      <c r="FJ972" s="38">
        <v>0</v>
      </c>
      <c r="FK972" s="38">
        <v>0</v>
      </c>
      <c r="FL972" s="38">
        <v>0</v>
      </c>
      <c r="FM972" s="38">
        <v>0</v>
      </c>
      <c r="FN972" s="38">
        <v>0</v>
      </c>
      <c r="FO972" s="38">
        <v>0</v>
      </c>
      <c r="FP972" s="38">
        <v>0</v>
      </c>
      <c r="FQ972" s="38">
        <v>0</v>
      </c>
      <c r="FR972" s="38">
        <v>0</v>
      </c>
      <c r="FS972" s="38">
        <v>0</v>
      </c>
      <c r="FT972" s="38">
        <v>0</v>
      </c>
      <c r="FU972" s="38">
        <v>0</v>
      </c>
      <c r="FV972" s="38">
        <v>0</v>
      </c>
      <c r="FW972">
        <v>0</v>
      </c>
      <c r="FX972">
        <v>0</v>
      </c>
      <c r="FY972">
        <v>0</v>
      </c>
      <c r="FZ972">
        <v>0</v>
      </c>
      <c r="GA972">
        <v>0</v>
      </c>
      <c r="GB972">
        <v>0</v>
      </c>
    </row>
    <row r="973" spans="1:184" x14ac:dyDescent="0.3">
      <c r="A973" t="s">
        <v>280</v>
      </c>
      <c r="B973" t="s">
        <v>1</v>
      </c>
      <c r="C973" t="s">
        <v>1</v>
      </c>
      <c r="D973" t="s">
        <v>1</v>
      </c>
      <c r="E973" t="s">
        <v>1</v>
      </c>
      <c r="F973" t="s">
        <v>1</v>
      </c>
      <c r="G973" t="s">
        <v>223</v>
      </c>
      <c r="H973" s="40" t="s">
        <v>1</v>
      </c>
      <c r="I973" s="18" t="s">
        <v>1</v>
      </c>
      <c r="J973" s="38" t="s">
        <v>1</v>
      </c>
      <c r="K973" s="18">
        <v>44809</v>
      </c>
      <c r="L973" s="38">
        <v>0</v>
      </c>
      <c r="M973" s="38">
        <v>7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8">
        <v>0</v>
      </c>
      <c r="W973" s="38">
        <v>0</v>
      </c>
      <c r="X973" s="38">
        <v>0</v>
      </c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38">
        <v>0</v>
      </c>
      <c r="AE973" s="38">
        <v>0</v>
      </c>
      <c r="AF973" s="38">
        <v>0</v>
      </c>
      <c r="AG973" s="38">
        <v>0</v>
      </c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38">
        <v>0</v>
      </c>
      <c r="AN973" s="38">
        <v>0</v>
      </c>
      <c r="AO973" s="38">
        <v>0</v>
      </c>
      <c r="AP973" s="38">
        <v>0</v>
      </c>
      <c r="AQ973" s="38">
        <v>0</v>
      </c>
      <c r="AR973" s="38">
        <v>0</v>
      </c>
      <c r="AS973" s="38">
        <v>0</v>
      </c>
      <c r="AT973" s="38">
        <v>0</v>
      </c>
      <c r="AU973" s="38">
        <v>0</v>
      </c>
      <c r="AV973" s="38">
        <v>0</v>
      </c>
      <c r="AW973" s="38">
        <v>0</v>
      </c>
      <c r="AX973" s="38">
        <v>0</v>
      </c>
      <c r="AY973" s="38">
        <v>0</v>
      </c>
      <c r="AZ973" s="38">
        <v>0</v>
      </c>
      <c r="BA973" s="38">
        <v>0</v>
      </c>
      <c r="BB973" s="38">
        <v>0</v>
      </c>
      <c r="BC973" s="38">
        <v>0</v>
      </c>
      <c r="BD973" s="38">
        <v>0</v>
      </c>
      <c r="BE973" s="38">
        <v>0</v>
      </c>
      <c r="BF973" s="38">
        <v>0</v>
      </c>
      <c r="BG973" s="38">
        <v>0</v>
      </c>
      <c r="BH973" s="38">
        <v>0</v>
      </c>
      <c r="BI973" s="38">
        <v>0</v>
      </c>
      <c r="BJ973" s="38">
        <v>0</v>
      </c>
      <c r="BK973" s="38">
        <v>0</v>
      </c>
      <c r="BL973" s="38">
        <v>0</v>
      </c>
      <c r="BM973" s="38">
        <v>0</v>
      </c>
      <c r="BN973" s="38">
        <v>0</v>
      </c>
      <c r="BO973" s="38">
        <v>0</v>
      </c>
      <c r="BP973" s="38">
        <v>0</v>
      </c>
      <c r="BQ973" s="38">
        <v>0</v>
      </c>
      <c r="BR973" s="38">
        <v>0</v>
      </c>
      <c r="BS973" s="38">
        <v>0</v>
      </c>
      <c r="BT973" s="38">
        <v>0</v>
      </c>
      <c r="BU973" s="38">
        <v>0</v>
      </c>
      <c r="BV973" s="38">
        <v>0</v>
      </c>
      <c r="BW973" s="38">
        <v>0</v>
      </c>
      <c r="BX973" s="38">
        <v>0</v>
      </c>
      <c r="BY973" s="38">
        <v>0</v>
      </c>
      <c r="BZ973" s="38">
        <v>0</v>
      </c>
      <c r="CA973" s="38">
        <v>0</v>
      </c>
      <c r="CB973" s="38">
        <v>0</v>
      </c>
      <c r="CC973" s="38">
        <v>0</v>
      </c>
      <c r="CD973" s="38">
        <v>0</v>
      </c>
      <c r="CE973" s="38">
        <v>0</v>
      </c>
      <c r="CF973" s="38">
        <v>0</v>
      </c>
      <c r="CG973" s="38">
        <v>0</v>
      </c>
      <c r="CH973" s="38">
        <v>0</v>
      </c>
      <c r="CI973" s="38">
        <v>0</v>
      </c>
      <c r="CJ973" s="38">
        <v>0</v>
      </c>
      <c r="CK973" s="38">
        <v>0</v>
      </c>
      <c r="CL973" s="38">
        <v>0</v>
      </c>
      <c r="CM973" s="38">
        <v>0</v>
      </c>
      <c r="CN973" s="38">
        <v>0</v>
      </c>
      <c r="CO973" s="38">
        <v>0</v>
      </c>
      <c r="CP973" s="38">
        <v>0</v>
      </c>
      <c r="CQ973" s="38">
        <v>0</v>
      </c>
      <c r="CR973" s="38">
        <v>0</v>
      </c>
      <c r="CS973" s="38">
        <v>0</v>
      </c>
      <c r="CT973" s="38">
        <v>0</v>
      </c>
      <c r="CU973" s="38">
        <v>0</v>
      </c>
      <c r="CV973" s="38">
        <v>0</v>
      </c>
      <c r="CW973" s="38">
        <v>0</v>
      </c>
      <c r="CX973" s="38">
        <v>0</v>
      </c>
      <c r="CY973" s="38">
        <v>0</v>
      </c>
      <c r="CZ973" s="38">
        <v>0</v>
      </c>
      <c r="DA973" s="38">
        <v>0</v>
      </c>
      <c r="DB973" s="38">
        <v>0</v>
      </c>
      <c r="DC973" s="38">
        <v>0</v>
      </c>
      <c r="DD973" s="38">
        <v>0</v>
      </c>
      <c r="DE973" s="38">
        <v>0</v>
      </c>
      <c r="DF973" s="38">
        <v>0</v>
      </c>
      <c r="DG973" s="38">
        <v>0</v>
      </c>
      <c r="DH973" s="38">
        <v>0</v>
      </c>
      <c r="DI973" s="38">
        <v>0</v>
      </c>
      <c r="DJ973" s="38">
        <v>0</v>
      </c>
      <c r="DK973" s="38">
        <v>0</v>
      </c>
      <c r="DL973" s="38">
        <v>0</v>
      </c>
      <c r="DM973" s="38">
        <v>0</v>
      </c>
      <c r="DN973" s="38">
        <v>0</v>
      </c>
      <c r="DO973" s="38">
        <v>0</v>
      </c>
      <c r="DP973" s="38">
        <v>0</v>
      </c>
      <c r="DQ973" s="38">
        <v>0</v>
      </c>
      <c r="DR973" s="38">
        <v>0</v>
      </c>
      <c r="DS973" s="38">
        <v>0</v>
      </c>
      <c r="DT973" s="38">
        <v>0</v>
      </c>
      <c r="DU973" s="38">
        <v>0</v>
      </c>
      <c r="DV973" s="38">
        <v>0</v>
      </c>
      <c r="DW973" s="38">
        <v>0</v>
      </c>
      <c r="DX973" s="38">
        <v>0</v>
      </c>
      <c r="DY973" s="38">
        <v>0</v>
      </c>
      <c r="DZ973" s="38">
        <v>0</v>
      </c>
      <c r="EA973" s="38">
        <v>0</v>
      </c>
      <c r="EB973" s="38">
        <v>0</v>
      </c>
      <c r="EC973" s="38">
        <v>0</v>
      </c>
      <c r="ED973" s="38">
        <v>0</v>
      </c>
      <c r="EE973" s="38">
        <v>0</v>
      </c>
      <c r="EF973" s="38">
        <v>0</v>
      </c>
      <c r="EG973" s="38">
        <v>0</v>
      </c>
      <c r="EH973" s="38">
        <v>0</v>
      </c>
      <c r="EI973" s="38">
        <v>0</v>
      </c>
      <c r="EJ973" s="38">
        <v>0</v>
      </c>
      <c r="EK973" s="38">
        <v>0</v>
      </c>
      <c r="EL973" s="38">
        <v>0</v>
      </c>
      <c r="EM973" s="38">
        <v>0</v>
      </c>
      <c r="EN973" s="38">
        <v>0</v>
      </c>
      <c r="EO973" s="38">
        <v>0</v>
      </c>
      <c r="EP973" s="38">
        <v>0</v>
      </c>
      <c r="EQ973" s="38">
        <v>0</v>
      </c>
      <c r="ER973" s="38">
        <v>0</v>
      </c>
      <c r="ES973" s="38">
        <v>0</v>
      </c>
      <c r="ET973" s="38">
        <v>0</v>
      </c>
      <c r="EU973" s="38">
        <v>0</v>
      </c>
      <c r="EV973" s="38">
        <v>0</v>
      </c>
      <c r="EW973" s="38">
        <v>0</v>
      </c>
      <c r="EX973" s="38">
        <v>0</v>
      </c>
      <c r="EY973" s="38">
        <v>0</v>
      </c>
      <c r="EZ973" s="38">
        <v>0</v>
      </c>
      <c r="FA973" s="38">
        <v>0</v>
      </c>
      <c r="FB973" s="38">
        <v>0</v>
      </c>
      <c r="FC973" s="38">
        <v>0</v>
      </c>
      <c r="FD973" s="38">
        <v>0</v>
      </c>
      <c r="FE973" s="38">
        <v>0</v>
      </c>
      <c r="FF973" s="38">
        <v>0</v>
      </c>
      <c r="FG973" s="38">
        <v>0</v>
      </c>
      <c r="FH973" s="38">
        <v>0</v>
      </c>
      <c r="FI973" s="38">
        <v>0</v>
      </c>
      <c r="FJ973" s="38">
        <v>0</v>
      </c>
      <c r="FK973" s="38">
        <v>0</v>
      </c>
      <c r="FL973" s="38">
        <v>0</v>
      </c>
      <c r="FM973" s="38">
        <v>0</v>
      </c>
      <c r="FN973" s="38">
        <v>0</v>
      </c>
      <c r="FO973" s="38">
        <v>0</v>
      </c>
      <c r="FP973" s="38">
        <v>0</v>
      </c>
      <c r="FQ973" s="38">
        <v>0</v>
      </c>
      <c r="FR973" s="38">
        <v>0</v>
      </c>
      <c r="FS973" s="38">
        <v>0</v>
      </c>
      <c r="FT973" s="38">
        <v>0</v>
      </c>
      <c r="FU973" s="38">
        <v>0</v>
      </c>
      <c r="FV973" s="38">
        <v>0</v>
      </c>
      <c r="FW973">
        <v>0</v>
      </c>
      <c r="FX973">
        <v>0</v>
      </c>
      <c r="FY973">
        <v>0</v>
      </c>
      <c r="FZ973">
        <v>0</v>
      </c>
      <c r="GA973">
        <v>0</v>
      </c>
      <c r="GB973">
        <v>0</v>
      </c>
    </row>
    <row r="974" spans="1:184" x14ac:dyDescent="0.3">
      <c r="A974" t="s">
        <v>280</v>
      </c>
      <c r="B974" t="s">
        <v>1</v>
      </c>
      <c r="C974" t="s">
        <v>1</v>
      </c>
      <c r="D974" t="s">
        <v>1</v>
      </c>
      <c r="E974" t="s">
        <v>1</v>
      </c>
      <c r="F974" t="s">
        <v>1</v>
      </c>
      <c r="G974" t="s">
        <v>223</v>
      </c>
      <c r="H974" s="40" t="s">
        <v>1</v>
      </c>
      <c r="I974" s="18" t="s">
        <v>1</v>
      </c>
      <c r="J974" s="38" t="s">
        <v>1</v>
      </c>
      <c r="K974" s="18">
        <v>44810</v>
      </c>
      <c r="L974" s="38">
        <v>0</v>
      </c>
      <c r="M974" s="38">
        <v>7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38">
        <v>0</v>
      </c>
      <c r="W974" s="38">
        <v>0</v>
      </c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38">
        <v>0</v>
      </c>
      <c r="AF974" s="38">
        <v>0</v>
      </c>
      <c r="AG974" s="38">
        <v>0</v>
      </c>
      <c r="AH974" s="38">
        <v>0</v>
      </c>
      <c r="AI974" s="38">
        <v>0</v>
      </c>
      <c r="AJ974" s="38">
        <v>0</v>
      </c>
      <c r="AK974" s="38">
        <v>0</v>
      </c>
      <c r="AL974" s="38">
        <v>0</v>
      </c>
      <c r="AM974" s="38">
        <v>0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38">
        <v>0</v>
      </c>
      <c r="AW974" s="38">
        <v>0</v>
      </c>
      <c r="AX974" s="38">
        <v>0</v>
      </c>
      <c r="AY974" s="38">
        <v>0</v>
      </c>
      <c r="AZ974" s="38">
        <v>0</v>
      </c>
      <c r="BA974" s="38">
        <v>0</v>
      </c>
      <c r="BB974" s="38">
        <v>0</v>
      </c>
      <c r="BC974" s="38">
        <v>0</v>
      </c>
      <c r="BD974" s="38">
        <v>0</v>
      </c>
      <c r="BE974" s="38">
        <v>0</v>
      </c>
      <c r="BF974" s="38">
        <v>0</v>
      </c>
      <c r="BG974" s="38">
        <v>0</v>
      </c>
      <c r="BH974" s="38">
        <v>0</v>
      </c>
      <c r="BI974" s="38">
        <v>0</v>
      </c>
      <c r="BJ974" s="38">
        <v>0</v>
      </c>
      <c r="BK974" s="38">
        <v>0</v>
      </c>
      <c r="BL974" s="38">
        <v>0</v>
      </c>
      <c r="BM974" s="38">
        <v>0</v>
      </c>
      <c r="BN974" s="38">
        <v>0</v>
      </c>
      <c r="BO974" s="38">
        <v>0</v>
      </c>
      <c r="BP974" s="38">
        <v>0</v>
      </c>
      <c r="BQ974" s="38">
        <v>0</v>
      </c>
      <c r="BR974" s="38">
        <v>0</v>
      </c>
      <c r="BS974" s="38">
        <v>0</v>
      </c>
      <c r="BT974" s="38">
        <v>0</v>
      </c>
      <c r="BU974" s="38">
        <v>0</v>
      </c>
      <c r="BV974" s="38">
        <v>0</v>
      </c>
      <c r="BW974" s="38">
        <v>0</v>
      </c>
      <c r="BX974" s="38">
        <v>0</v>
      </c>
      <c r="BY974" s="38">
        <v>0</v>
      </c>
      <c r="BZ974" s="38">
        <v>0</v>
      </c>
      <c r="CA974" s="38">
        <v>0</v>
      </c>
      <c r="CB974" s="38">
        <v>0</v>
      </c>
      <c r="CC974" s="38">
        <v>0</v>
      </c>
      <c r="CD974" s="38">
        <v>0</v>
      </c>
      <c r="CE974" s="38">
        <v>0</v>
      </c>
      <c r="CF974" s="38">
        <v>0</v>
      </c>
      <c r="CG974" s="38">
        <v>0</v>
      </c>
      <c r="CH974" s="38">
        <v>0</v>
      </c>
      <c r="CI974" s="38">
        <v>0</v>
      </c>
      <c r="CJ974" s="38">
        <v>0</v>
      </c>
      <c r="CK974" s="38">
        <v>0</v>
      </c>
      <c r="CL974" s="38">
        <v>0</v>
      </c>
      <c r="CM974" s="38">
        <v>0</v>
      </c>
      <c r="CN974" s="38">
        <v>0</v>
      </c>
      <c r="CO974" s="38">
        <v>0</v>
      </c>
      <c r="CP974" s="38">
        <v>0</v>
      </c>
      <c r="CQ974" s="38">
        <v>0</v>
      </c>
      <c r="CR974" s="38">
        <v>0</v>
      </c>
      <c r="CS974" s="38">
        <v>0</v>
      </c>
      <c r="CT974" s="38">
        <v>0</v>
      </c>
      <c r="CU974" s="38">
        <v>0</v>
      </c>
      <c r="CV974" s="38">
        <v>0</v>
      </c>
      <c r="CW974" s="38">
        <v>0</v>
      </c>
      <c r="CX974" s="38">
        <v>0</v>
      </c>
      <c r="CY974" s="38">
        <v>0</v>
      </c>
      <c r="CZ974" s="38">
        <v>0</v>
      </c>
      <c r="DA974" s="38">
        <v>0</v>
      </c>
      <c r="DB974" s="38">
        <v>0</v>
      </c>
      <c r="DC974" s="38">
        <v>0</v>
      </c>
      <c r="DD974" s="38">
        <v>0</v>
      </c>
      <c r="DE974" s="38">
        <v>0</v>
      </c>
      <c r="DF974" s="38">
        <v>0</v>
      </c>
      <c r="DG974" s="38">
        <v>0</v>
      </c>
      <c r="DH974" s="38">
        <v>0</v>
      </c>
      <c r="DI974" s="38">
        <v>0</v>
      </c>
      <c r="DJ974" s="38">
        <v>0</v>
      </c>
      <c r="DK974" s="38">
        <v>0</v>
      </c>
      <c r="DL974" s="38">
        <v>0</v>
      </c>
      <c r="DM974" s="38">
        <v>0</v>
      </c>
      <c r="DN974" s="38">
        <v>0</v>
      </c>
      <c r="DO974" s="38">
        <v>0</v>
      </c>
      <c r="DP974" s="38">
        <v>0</v>
      </c>
      <c r="DQ974" s="38">
        <v>0</v>
      </c>
      <c r="DR974" s="38">
        <v>0</v>
      </c>
      <c r="DS974" s="38">
        <v>0</v>
      </c>
      <c r="DT974" s="38">
        <v>0</v>
      </c>
      <c r="DU974" s="38">
        <v>0</v>
      </c>
      <c r="DV974" s="38">
        <v>0</v>
      </c>
      <c r="DW974" s="38">
        <v>0</v>
      </c>
      <c r="DX974" s="38">
        <v>0</v>
      </c>
      <c r="DY974" s="38">
        <v>0</v>
      </c>
      <c r="DZ974" s="38">
        <v>0</v>
      </c>
      <c r="EA974" s="38">
        <v>0</v>
      </c>
      <c r="EB974" s="38">
        <v>0</v>
      </c>
      <c r="EC974" s="38">
        <v>0</v>
      </c>
      <c r="ED974" s="38">
        <v>0</v>
      </c>
      <c r="EE974" s="38">
        <v>0</v>
      </c>
      <c r="EF974" s="38">
        <v>0</v>
      </c>
      <c r="EG974" s="38">
        <v>0</v>
      </c>
      <c r="EH974" s="38">
        <v>0</v>
      </c>
      <c r="EI974" s="38">
        <v>0</v>
      </c>
      <c r="EJ974" s="38">
        <v>0</v>
      </c>
      <c r="EK974" s="38">
        <v>0</v>
      </c>
      <c r="EL974" s="38">
        <v>0</v>
      </c>
      <c r="EM974" s="38">
        <v>0</v>
      </c>
      <c r="EN974" s="38">
        <v>0</v>
      </c>
      <c r="EO974" s="38">
        <v>0</v>
      </c>
      <c r="EP974" s="38">
        <v>0</v>
      </c>
      <c r="EQ974" s="38">
        <v>0</v>
      </c>
      <c r="ER974" s="38">
        <v>0</v>
      </c>
      <c r="ES974" s="38">
        <v>0</v>
      </c>
      <c r="ET974" s="38">
        <v>0</v>
      </c>
      <c r="EU974" s="38">
        <v>0</v>
      </c>
      <c r="EV974" s="38">
        <v>0</v>
      </c>
      <c r="EW974" s="38">
        <v>0</v>
      </c>
      <c r="EX974" s="38">
        <v>0</v>
      </c>
      <c r="EY974" s="38">
        <v>0</v>
      </c>
      <c r="EZ974" s="38">
        <v>0</v>
      </c>
      <c r="FA974" s="38">
        <v>0</v>
      </c>
      <c r="FB974" s="38">
        <v>0</v>
      </c>
      <c r="FC974" s="38">
        <v>0</v>
      </c>
      <c r="FD974" s="38">
        <v>0</v>
      </c>
      <c r="FE974" s="38">
        <v>0</v>
      </c>
      <c r="FF974" s="38">
        <v>0</v>
      </c>
      <c r="FG974" s="38">
        <v>0</v>
      </c>
      <c r="FH974" s="38">
        <v>0</v>
      </c>
      <c r="FI974" s="38">
        <v>0</v>
      </c>
      <c r="FJ974" s="38">
        <v>0</v>
      </c>
      <c r="FK974" s="38">
        <v>0</v>
      </c>
      <c r="FL974" s="38">
        <v>0</v>
      </c>
      <c r="FM974" s="38">
        <v>0</v>
      </c>
      <c r="FN974" s="38">
        <v>0</v>
      </c>
      <c r="FO974" s="38">
        <v>0</v>
      </c>
      <c r="FP974" s="38">
        <v>0</v>
      </c>
      <c r="FQ974" s="38">
        <v>0</v>
      </c>
      <c r="FR974" s="38">
        <v>0</v>
      </c>
      <c r="FS974" s="38">
        <v>0</v>
      </c>
      <c r="FT974" s="38">
        <v>0</v>
      </c>
      <c r="FU974" s="38">
        <v>0</v>
      </c>
      <c r="FV974" s="38">
        <v>0</v>
      </c>
      <c r="FW974">
        <v>0</v>
      </c>
      <c r="FX974">
        <v>0</v>
      </c>
      <c r="FY974">
        <v>0</v>
      </c>
      <c r="FZ974">
        <v>0</v>
      </c>
      <c r="GA974">
        <v>0</v>
      </c>
      <c r="GB974">
        <v>0</v>
      </c>
    </row>
    <row r="975" spans="1:184" x14ac:dyDescent="0.3">
      <c r="A975" t="s">
        <v>280</v>
      </c>
      <c r="B975" t="s">
        <v>1</v>
      </c>
      <c r="C975" t="s">
        <v>1</v>
      </c>
      <c r="D975" t="s">
        <v>1</v>
      </c>
      <c r="E975" t="s">
        <v>1</v>
      </c>
      <c r="F975" t="s">
        <v>1</v>
      </c>
      <c r="G975" t="s">
        <v>223</v>
      </c>
      <c r="H975" s="40" t="s">
        <v>1</v>
      </c>
      <c r="I975" s="18" t="s">
        <v>1</v>
      </c>
      <c r="J975" s="38" t="s">
        <v>1</v>
      </c>
      <c r="K975" s="18">
        <v>44811</v>
      </c>
      <c r="L975" s="38">
        <v>0</v>
      </c>
      <c r="M975" s="38">
        <v>7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  <c r="CF975" s="38">
        <v>0</v>
      </c>
      <c r="CG975" s="38">
        <v>0</v>
      </c>
      <c r="CH975" s="38">
        <v>0</v>
      </c>
      <c r="CI975" s="38">
        <v>0</v>
      </c>
      <c r="CJ975" s="38">
        <v>0</v>
      </c>
      <c r="CK975" s="38">
        <v>0</v>
      </c>
      <c r="CL975" s="38">
        <v>0</v>
      </c>
      <c r="CM975" s="38">
        <v>0</v>
      </c>
      <c r="CN975" s="38">
        <v>0</v>
      </c>
      <c r="CO975" s="38">
        <v>0</v>
      </c>
      <c r="CP975" s="38">
        <v>0</v>
      </c>
      <c r="CQ975" s="38">
        <v>0</v>
      </c>
      <c r="CR975" s="38">
        <v>0</v>
      </c>
      <c r="CS975" s="38">
        <v>0</v>
      </c>
      <c r="CT975" s="38">
        <v>0</v>
      </c>
      <c r="CU975" s="38">
        <v>0</v>
      </c>
      <c r="CV975" s="38">
        <v>0</v>
      </c>
      <c r="CW975" s="38">
        <v>0</v>
      </c>
      <c r="CX975" s="38">
        <v>0</v>
      </c>
      <c r="CY975" s="38">
        <v>0</v>
      </c>
      <c r="CZ975" s="38">
        <v>0</v>
      </c>
      <c r="DA975" s="38">
        <v>0</v>
      </c>
      <c r="DB975" s="38">
        <v>0</v>
      </c>
      <c r="DC975" s="38">
        <v>0</v>
      </c>
      <c r="DD975" s="38">
        <v>0</v>
      </c>
      <c r="DE975" s="38">
        <v>0</v>
      </c>
      <c r="DF975" s="38">
        <v>0</v>
      </c>
      <c r="DG975" s="38">
        <v>0</v>
      </c>
      <c r="DH975" s="38">
        <v>0</v>
      </c>
      <c r="DI975" s="38">
        <v>0</v>
      </c>
      <c r="DJ975" s="38">
        <v>0</v>
      </c>
      <c r="DK975" s="38">
        <v>0</v>
      </c>
      <c r="DL975" s="38">
        <v>0</v>
      </c>
      <c r="DM975" s="38">
        <v>0</v>
      </c>
      <c r="DN975" s="38">
        <v>0</v>
      </c>
      <c r="DO975" s="38">
        <v>0</v>
      </c>
      <c r="DP975" s="38">
        <v>0</v>
      </c>
      <c r="DQ975" s="38">
        <v>0</v>
      </c>
      <c r="DR975" s="38">
        <v>0</v>
      </c>
      <c r="DS975" s="38">
        <v>0</v>
      </c>
      <c r="DT975" s="38">
        <v>0</v>
      </c>
      <c r="DU975" s="38">
        <v>0</v>
      </c>
      <c r="DV975" s="38">
        <v>0</v>
      </c>
      <c r="DW975" s="38">
        <v>0</v>
      </c>
      <c r="DX975" s="38">
        <v>0</v>
      </c>
      <c r="DY975" s="38">
        <v>0</v>
      </c>
      <c r="DZ975" s="38">
        <v>0</v>
      </c>
      <c r="EA975" s="38">
        <v>0</v>
      </c>
      <c r="EB975" s="38">
        <v>0</v>
      </c>
      <c r="EC975" s="38">
        <v>0</v>
      </c>
      <c r="ED975" s="38">
        <v>0</v>
      </c>
      <c r="EE975" s="38">
        <v>0</v>
      </c>
      <c r="EF975" s="38">
        <v>0</v>
      </c>
      <c r="EG975" s="38">
        <v>0</v>
      </c>
      <c r="EH975" s="38">
        <v>0</v>
      </c>
      <c r="EI975" s="38">
        <v>0</v>
      </c>
      <c r="EJ975" s="38">
        <v>0</v>
      </c>
      <c r="EK975" s="38">
        <v>0</v>
      </c>
      <c r="EL975" s="38">
        <v>0</v>
      </c>
      <c r="EM975" s="38">
        <v>0</v>
      </c>
      <c r="EN975" s="38">
        <v>0</v>
      </c>
      <c r="EO975" s="38">
        <v>0</v>
      </c>
      <c r="EP975" s="38">
        <v>0</v>
      </c>
      <c r="EQ975" s="38">
        <v>0</v>
      </c>
      <c r="ER975" s="38">
        <v>0</v>
      </c>
      <c r="ES975" s="38">
        <v>0</v>
      </c>
      <c r="ET975" s="38">
        <v>0</v>
      </c>
      <c r="EU975" s="38">
        <v>0</v>
      </c>
      <c r="EV975" s="38">
        <v>0</v>
      </c>
      <c r="EW975" s="38">
        <v>0</v>
      </c>
      <c r="EX975" s="38">
        <v>0</v>
      </c>
      <c r="EY975" s="38">
        <v>0</v>
      </c>
      <c r="EZ975" s="38">
        <v>0</v>
      </c>
      <c r="FA975" s="38">
        <v>0</v>
      </c>
      <c r="FB975" s="38">
        <v>0</v>
      </c>
      <c r="FC975" s="38">
        <v>0</v>
      </c>
      <c r="FD975" s="38">
        <v>0</v>
      </c>
      <c r="FE975" s="38">
        <v>0</v>
      </c>
      <c r="FF975" s="38">
        <v>0</v>
      </c>
      <c r="FG975" s="38">
        <v>0</v>
      </c>
      <c r="FH975" s="38">
        <v>0</v>
      </c>
      <c r="FI975" s="38">
        <v>0</v>
      </c>
      <c r="FJ975" s="38">
        <v>0</v>
      </c>
      <c r="FK975" s="38">
        <v>0</v>
      </c>
      <c r="FL975" s="38">
        <v>0</v>
      </c>
      <c r="FM975" s="38">
        <v>0</v>
      </c>
      <c r="FN975" s="38">
        <v>0</v>
      </c>
      <c r="FO975" s="38">
        <v>0</v>
      </c>
      <c r="FP975" s="38">
        <v>0</v>
      </c>
      <c r="FQ975" s="38">
        <v>0</v>
      </c>
      <c r="FR975" s="38">
        <v>0</v>
      </c>
      <c r="FS975" s="38">
        <v>0</v>
      </c>
      <c r="FT975" s="38">
        <v>0</v>
      </c>
      <c r="FU975" s="38">
        <v>0</v>
      </c>
      <c r="FV975" s="38">
        <v>0</v>
      </c>
      <c r="FW975">
        <v>0</v>
      </c>
      <c r="FX975">
        <v>0</v>
      </c>
      <c r="FY975">
        <v>0</v>
      </c>
      <c r="FZ975">
        <v>0</v>
      </c>
      <c r="GA975">
        <v>0</v>
      </c>
      <c r="GB975">
        <v>0</v>
      </c>
    </row>
    <row r="976" spans="1:184" x14ac:dyDescent="0.3">
      <c r="A976" t="s">
        <v>280</v>
      </c>
      <c r="B976" t="s">
        <v>1</v>
      </c>
      <c r="C976" t="s">
        <v>1</v>
      </c>
      <c r="D976" t="s">
        <v>1</v>
      </c>
      <c r="E976" t="s">
        <v>1</v>
      </c>
      <c r="F976" t="s">
        <v>1</v>
      </c>
      <c r="G976" t="s">
        <v>223</v>
      </c>
      <c r="H976" s="40" t="s">
        <v>1</v>
      </c>
      <c r="I976" s="18" t="s">
        <v>1</v>
      </c>
      <c r="J976" s="38" t="s">
        <v>1</v>
      </c>
      <c r="K976" s="18" t="s">
        <v>2</v>
      </c>
      <c r="L976" s="38">
        <v>7</v>
      </c>
      <c r="M976" s="38">
        <v>7</v>
      </c>
      <c r="N976" s="38">
        <v>0</v>
      </c>
      <c r="O976" s="38">
        <v>0</v>
      </c>
      <c r="P976" s="38">
        <v>0</v>
      </c>
      <c r="Q976" s="38">
        <v>0</v>
      </c>
      <c r="R976" s="38">
        <v>0</v>
      </c>
      <c r="S976" s="38">
        <v>0</v>
      </c>
      <c r="T976" s="38">
        <v>0</v>
      </c>
      <c r="U976" s="38">
        <v>0</v>
      </c>
      <c r="V976" s="38">
        <v>0</v>
      </c>
      <c r="W976" s="38">
        <v>0</v>
      </c>
      <c r="X976" s="38">
        <v>0</v>
      </c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38">
        <v>0</v>
      </c>
      <c r="AE976" s="38">
        <v>0</v>
      </c>
      <c r="AF976" s="38">
        <v>0</v>
      </c>
      <c r="AG976" s="38">
        <v>0</v>
      </c>
      <c r="AH976" s="38">
        <v>0</v>
      </c>
      <c r="AI976" s="38">
        <v>0</v>
      </c>
      <c r="AJ976" s="38">
        <v>0</v>
      </c>
      <c r="AK976" s="38">
        <v>0</v>
      </c>
      <c r="AL976" s="38">
        <v>0</v>
      </c>
      <c r="AM976" s="38">
        <v>0</v>
      </c>
      <c r="AN976" s="38">
        <v>0</v>
      </c>
      <c r="AO976" s="38">
        <v>0</v>
      </c>
      <c r="AP976" s="38">
        <v>0</v>
      </c>
      <c r="AQ976" s="38">
        <v>0</v>
      </c>
      <c r="AR976" s="38">
        <v>0</v>
      </c>
      <c r="AS976" s="38">
        <v>0</v>
      </c>
      <c r="AT976" s="38">
        <v>0</v>
      </c>
      <c r="AU976" s="38">
        <v>0</v>
      </c>
      <c r="AV976" s="38">
        <v>0</v>
      </c>
      <c r="AW976" s="38">
        <v>0</v>
      </c>
      <c r="AX976" s="38">
        <v>0</v>
      </c>
      <c r="AY976" s="38">
        <v>0</v>
      </c>
      <c r="AZ976" s="38">
        <v>0</v>
      </c>
      <c r="BA976" s="38">
        <v>0</v>
      </c>
      <c r="BB976" s="38">
        <v>0</v>
      </c>
      <c r="BC976" s="38">
        <v>0</v>
      </c>
      <c r="BD976" s="38">
        <v>0</v>
      </c>
      <c r="BE976" s="38">
        <v>0</v>
      </c>
      <c r="BF976" s="38">
        <v>0</v>
      </c>
      <c r="BG976" s="38">
        <v>0</v>
      </c>
      <c r="BH976" s="38">
        <v>0</v>
      </c>
      <c r="BI976" s="38">
        <v>0</v>
      </c>
      <c r="BJ976" s="38">
        <v>0</v>
      </c>
      <c r="BK976" s="38">
        <v>0</v>
      </c>
      <c r="BL976" s="38">
        <v>0</v>
      </c>
      <c r="BM976" s="38">
        <v>0</v>
      </c>
      <c r="BN976" s="38">
        <v>0</v>
      </c>
      <c r="BO976" s="38">
        <v>0</v>
      </c>
      <c r="BP976" s="38">
        <v>0</v>
      </c>
      <c r="BQ976" s="38">
        <v>0</v>
      </c>
      <c r="BR976" s="38">
        <v>0</v>
      </c>
      <c r="BS976" s="38">
        <v>0</v>
      </c>
      <c r="BT976" s="38">
        <v>0</v>
      </c>
      <c r="BU976" s="38">
        <v>0</v>
      </c>
      <c r="BV976" s="38">
        <v>0</v>
      </c>
      <c r="BW976" s="38">
        <v>0</v>
      </c>
      <c r="BX976" s="38">
        <v>0</v>
      </c>
      <c r="BY976" s="38">
        <v>0</v>
      </c>
      <c r="BZ976" s="38">
        <v>0</v>
      </c>
      <c r="CA976" s="38">
        <v>0</v>
      </c>
      <c r="CB976" s="38">
        <v>0</v>
      </c>
      <c r="CC976" s="38">
        <v>0</v>
      </c>
      <c r="CD976" s="38">
        <v>0</v>
      </c>
      <c r="CE976" s="38">
        <v>0</v>
      </c>
      <c r="CF976" s="38">
        <v>0</v>
      </c>
      <c r="CG976" s="38">
        <v>0</v>
      </c>
      <c r="CH976" s="38">
        <v>0</v>
      </c>
      <c r="CI976" s="38">
        <v>0</v>
      </c>
      <c r="CJ976" s="38">
        <v>0</v>
      </c>
      <c r="CK976" s="38">
        <v>0</v>
      </c>
      <c r="CL976" s="38">
        <v>0</v>
      </c>
      <c r="CM976" s="38">
        <v>0</v>
      </c>
      <c r="CN976" s="38">
        <v>0</v>
      </c>
      <c r="CO976" s="38">
        <v>0</v>
      </c>
      <c r="CP976" s="38">
        <v>0</v>
      </c>
      <c r="CQ976" s="38">
        <v>0</v>
      </c>
      <c r="CR976" s="38">
        <v>0</v>
      </c>
      <c r="CS976" s="38">
        <v>0</v>
      </c>
      <c r="CT976" s="38">
        <v>0</v>
      </c>
      <c r="CU976" s="38">
        <v>0</v>
      </c>
      <c r="CV976" s="38">
        <v>0</v>
      </c>
      <c r="CW976" s="38">
        <v>0</v>
      </c>
      <c r="CX976" s="38">
        <v>0</v>
      </c>
      <c r="CY976" s="38">
        <v>0</v>
      </c>
      <c r="CZ976" s="38">
        <v>0</v>
      </c>
      <c r="DA976" s="38">
        <v>0</v>
      </c>
      <c r="DB976" s="38">
        <v>0</v>
      </c>
      <c r="DC976" s="38">
        <v>0</v>
      </c>
      <c r="DD976" s="38">
        <v>0</v>
      </c>
      <c r="DE976" s="38">
        <v>0</v>
      </c>
      <c r="DF976" s="38">
        <v>0</v>
      </c>
      <c r="DG976" s="38">
        <v>0</v>
      </c>
      <c r="DH976" s="38">
        <v>0</v>
      </c>
      <c r="DI976" s="38">
        <v>0</v>
      </c>
      <c r="DJ976" s="38">
        <v>0</v>
      </c>
      <c r="DK976" s="38">
        <v>0</v>
      </c>
      <c r="DL976" s="38">
        <v>0</v>
      </c>
      <c r="DM976" s="38">
        <v>0</v>
      </c>
      <c r="DN976" s="38">
        <v>0</v>
      </c>
      <c r="DO976" s="38">
        <v>0</v>
      </c>
      <c r="DP976" s="38">
        <v>0</v>
      </c>
      <c r="DQ976" s="38">
        <v>0</v>
      </c>
      <c r="DR976" s="38">
        <v>0</v>
      </c>
      <c r="DS976" s="38">
        <v>0</v>
      </c>
      <c r="DT976" s="38">
        <v>0</v>
      </c>
      <c r="DU976" s="38">
        <v>0</v>
      </c>
      <c r="DV976" s="38">
        <v>0</v>
      </c>
      <c r="DW976" s="38">
        <v>0</v>
      </c>
      <c r="DX976" s="38">
        <v>0</v>
      </c>
      <c r="DY976" s="38">
        <v>0</v>
      </c>
      <c r="DZ976" s="38">
        <v>0</v>
      </c>
      <c r="EA976" s="38">
        <v>0</v>
      </c>
      <c r="EB976" s="38">
        <v>0</v>
      </c>
      <c r="EC976" s="38">
        <v>0</v>
      </c>
      <c r="ED976" s="38">
        <v>0</v>
      </c>
      <c r="EE976" s="38">
        <v>0</v>
      </c>
      <c r="EF976" s="38">
        <v>0</v>
      </c>
      <c r="EG976" s="38">
        <v>0</v>
      </c>
      <c r="EH976" s="38">
        <v>0</v>
      </c>
      <c r="EI976" s="38">
        <v>0</v>
      </c>
      <c r="EJ976" s="38">
        <v>0</v>
      </c>
      <c r="EK976" s="38">
        <v>0</v>
      </c>
      <c r="EL976" s="38">
        <v>0</v>
      </c>
      <c r="EM976" s="38">
        <v>0</v>
      </c>
      <c r="EN976" s="38">
        <v>0</v>
      </c>
      <c r="EO976" s="38">
        <v>0</v>
      </c>
      <c r="EP976" s="38">
        <v>0</v>
      </c>
      <c r="EQ976" s="38">
        <v>0</v>
      </c>
      <c r="ER976" s="38">
        <v>0</v>
      </c>
      <c r="ES976" s="38">
        <v>0</v>
      </c>
      <c r="ET976" s="38">
        <v>0</v>
      </c>
      <c r="EU976" s="38">
        <v>0</v>
      </c>
      <c r="EV976" s="38">
        <v>0</v>
      </c>
      <c r="EW976" s="38">
        <v>0</v>
      </c>
      <c r="EX976" s="38">
        <v>0</v>
      </c>
      <c r="EY976" s="38">
        <v>0</v>
      </c>
      <c r="EZ976" s="38">
        <v>0</v>
      </c>
      <c r="FA976" s="38">
        <v>0</v>
      </c>
      <c r="FB976" s="38">
        <v>0</v>
      </c>
      <c r="FC976" s="38">
        <v>0</v>
      </c>
      <c r="FD976" s="38">
        <v>0</v>
      </c>
      <c r="FE976" s="38">
        <v>0</v>
      </c>
      <c r="FF976" s="38">
        <v>0</v>
      </c>
      <c r="FG976" s="38">
        <v>0</v>
      </c>
      <c r="FH976" s="38">
        <v>0</v>
      </c>
      <c r="FI976" s="38">
        <v>0</v>
      </c>
      <c r="FJ976" s="38">
        <v>0</v>
      </c>
      <c r="FK976" s="38">
        <v>0</v>
      </c>
      <c r="FL976" s="38">
        <v>0</v>
      </c>
      <c r="FM976" s="38">
        <v>0</v>
      </c>
      <c r="FN976" s="38">
        <v>0</v>
      </c>
      <c r="FO976" s="38">
        <v>0</v>
      </c>
      <c r="FP976" s="38">
        <v>0</v>
      </c>
      <c r="FQ976" s="38">
        <v>0</v>
      </c>
      <c r="FR976" s="38">
        <v>0</v>
      </c>
      <c r="FS976" s="38">
        <v>0</v>
      </c>
      <c r="FT976" s="38">
        <v>0</v>
      </c>
      <c r="FU976" s="38">
        <v>0</v>
      </c>
      <c r="FV976" s="38">
        <v>0</v>
      </c>
      <c r="FW976">
        <v>0</v>
      </c>
      <c r="FX976">
        <v>0</v>
      </c>
      <c r="FY976">
        <v>0</v>
      </c>
      <c r="FZ976">
        <v>0</v>
      </c>
      <c r="GA976">
        <v>0</v>
      </c>
      <c r="GB976">
        <v>0</v>
      </c>
    </row>
    <row r="977" spans="1:184" x14ac:dyDescent="0.3">
      <c r="A977" t="s">
        <v>280</v>
      </c>
      <c r="B977" t="s">
        <v>1</v>
      </c>
      <c r="C977" t="s">
        <v>1</v>
      </c>
      <c r="D977" t="s">
        <v>1</v>
      </c>
      <c r="E977" t="s">
        <v>1</v>
      </c>
      <c r="F977" t="s">
        <v>222</v>
      </c>
      <c r="G977" t="s">
        <v>1</v>
      </c>
      <c r="H977" s="40" t="s">
        <v>1</v>
      </c>
      <c r="I977" s="18" t="s">
        <v>1</v>
      </c>
      <c r="J977" s="38" t="s">
        <v>1</v>
      </c>
      <c r="K977" s="18">
        <v>44722</v>
      </c>
      <c r="L977" s="38">
        <v>1516</v>
      </c>
      <c r="M977" s="38">
        <v>1516</v>
      </c>
      <c r="N977" s="38">
        <v>202.11789999999999</v>
      </c>
      <c r="O977" s="38">
        <v>199.1199</v>
      </c>
      <c r="P977" s="38">
        <v>196.72669999999999</v>
      </c>
      <c r="Q977" s="38">
        <v>195.43950000000001</v>
      </c>
      <c r="R977" s="38">
        <v>199.41489999999999</v>
      </c>
      <c r="S977" s="38">
        <v>206.74209999999999</v>
      </c>
      <c r="T977" s="38">
        <v>220.01349999999999</v>
      </c>
      <c r="U977" s="38">
        <v>230.12989999999999</v>
      </c>
      <c r="V977" s="38">
        <v>237.66399999999999</v>
      </c>
      <c r="W977" s="38">
        <v>242.4674</v>
      </c>
      <c r="X977" s="38">
        <v>246.5093</v>
      </c>
      <c r="Y977" s="38">
        <v>249.24430000000001</v>
      </c>
      <c r="Z977" s="38">
        <v>249.17580000000001</v>
      </c>
      <c r="AA977" s="38">
        <v>250.88229999999999</v>
      </c>
      <c r="AB977" s="38">
        <v>247.36859999999999</v>
      </c>
      <c r="AC977" s="38">
        <v>241.70179999999999</v>
      </c>
      <c r="AD977" s="38">
        <v>234.78370000000001</v>
      </c>
      <c r="AE977" s="38">
        <v>228.24160000000001</v>
      </c>
      <c r="AF977" s="38">
        <v>222.15110000000001</v>
      </c>
      <c r="AG977" s="38">
        <v>219.1096</v>
      </c>
      <c r="AH977" s="38">
        <v>217.68299999999999</v>
      </c>
      <c r="AI977" s="38">
        <v>214.49510000000001</v>
      </c>
      <c r="AJ977" s="38">
        <v>207.6173</v>
      </c>
      <c r="AK977" s="38">
        <v>201.4452</v>
      </c>
      <c r="AL977" s="38">
        <v>-2.1095259999999998</v>
      </c>
      <c r="AM977" s="38">
        <v>-1.751206</v>
      </c>
      <c r="AN977" s="38">
        <v>-0.43851780000000001</v>
      </c>
      <c r="AO977" s="38">
        <v>-0.48569770000000001</v>
      </c>
      <c r="AP977" s="38">
        <v>0.36970700000000001</v>
      </c>
      <c r="AQ977" s="38">
        <v>-1.3180480000000001</v>
      </c>
      <c r="AR977" s="38">
        <v>-0.75417719999999999</v>
      </c>
      <c r="AS977" s="38">
        <v>-0.80267849999999996</v>
      </c>
      <c r="AT977" s="38">
        <v>-0.36972280000000002</v>
      </c>
      <c r="AU977" s="38">
        <v>-1.4878499999999999</v>
      </c>
      <c r="AV977" s="38">
        <v>-1.193878</v>
      </c>
      <c r="AW977" s="38">
        <v>-1.9670160000000001</v>
      </c>
      <c r="AX977" s="38">
        <v>-1.481384</v>
      </c>
      <c r="AY977" s="38">
        <v>0.82305240000000002</v>
      </c>
      <c r="AZ977" s="38">
        <v>-0.2903213</v>
      </c>
      <c r="BA977" s="38">
        <v>-0.82862840000000004</v>
      </c>
      <c r="BB977" s="38">
        <v>-0.85738979999999998</v>
      </c>
      <c r="BC977" s="38">
        <v>-0.81059630000000005</v>
      </c>
      <c r="BD977" s="38">
        <v>-1.9257280000000001</v>
      </c>
      <c r="BE977" s="38">
        <v>-1.0684849999999999</v>
      </c>
      <c r="BF977" s="38">
        <v>-1.1253899999999999</v>
      </c>
      <c r="BG977" s="38">
        <v>-1.067024</v>
      </c>
      <c r="BH977" s="38">
        <v>-1.416431</v>
      </c>
      <c r="BI977" s="38">
        <v>-2.0583930000000001</v>
      </c>
      <c r="BJ977" s="38">
        <v>-1.498732</v>
      </c>
      <c r="BK977" s="38">
        <v>-1.230918</v>
      </c>
      <c r="BL977" s="38">
        <v>-5.3773000000000001E-2</v>
      </c>
      <c r="BM977" s="38">
        <v>-0.1352564</v>
      </c>
      <c r="BN977" s="38">
        <v>0.72048049999999997</v>
      </c>
      <c r="BO977" s="38">
        <v>-0.964449</v>
      </c>
      <c r="BP977" s="38">
        <v>-0.25166319999999998</v>
      </c>
      <c r="BQ977" s="38">
        <v>-0.29595080000000001</v>
      </c>
      <c r="BR977" s="38">
        <v>0.1158695</v>
      </c>
      <c r="BS977" s="38">
        <v>-1.009099</v>
      </c>
      <c r="BT977" s="38">
        <v>-0.76626059999999996</v>
      </c>
      <c r="BU977" s="38">
        <v>-1.6057410000000001</v>
      </c>
      <c r="BV977" s="38">
        <v>-1.196188</v>
      </c>
      <c r="BW977" s="38">
        <v>1.1679010000000001</v>
      </c>
      <c r="BX977" s="38">
        <v>0.16379669999999999</v>
      </c>
      <c r="BY977" s="38">
        <v>-0.30512400000000001</v>
      </c>
      <c r="BZ977" s="38">
        <v>-0.1890355</v>
      </c>
      <c r="CA977" s="38">
        <v>-8.7895799999999996E-2</v>
      </c>
      <c r="CB977" s="38">
        <v>-1.092665</v>
      </c>
      <c r="CC977" s="38">
        <v>-0.26722020000000002</v>
      </c>
      <c r="CD977" s="38">
        <v>-0.27079180000000003</v>
      </c>
      <c r="CE977" s="38">
        <v>-0.20035810000000001</v>
      </c>
      <c r="CF977" s="38">
        <v>-0.54826050000000004</v>
      </c>
      <c r="CG977" s="38">
        <v>-1.193764</v>
      </c>
      <c r="CH977" s="38">
        <v>-1.075698</v>
      </c>
      <c r="CI977" s="38">
        <v>-0.87056800000000001</v>
      </c>
      <c r="CJ977" s="38">
        <v>0.2127001</v>
      </c>
      <c r="CK977" s="38">
        <v>0.1074581</v>
      </c>
      <c r="CL977" s="38">
        <v>0.96342519999999998</v>
      </c>
      <c r="CM977" s="38">
        <v>-0.71954759999999995</v>
      </c>
      <c r="CN977" s="38">
        <v>9.6376500000000004E-2</v>
      </c>
      <c r="CO977" s="38">
        <v>5.5007300000000002E-2</v>
      </c>
      <c r="CP977" s="38">
        <v>0.45218920000000001</v>
      </c>
      <c r="CQ977" s="38">
        <v>-0.67751779999999995</v>
      </c>
      <c r="CR977" s="38">
        <v>-0.47009390000000001</v>
      </c>
      <c r="CS977" s="38">
        <v>-1.355523</v>
      </c>
      <c r="CT977" s="38">
        <v>-0.99866270000000001</v>
      </c>
      <c r="CU977" s="38">
        <v>1.4067419999999999</v>
      </c>
      <c r="CV977" s="38">
        <v>0.47831750000000001</v>
      </c>
      <c r="CW977" s="38">
        <v>5.7453600000000001E-2</v>
      </c>
      <c r="CX977" s="38">
        <v>0.27386470000000002</v>
      </c>
      <c r="CY977" s="38">
        <v>0.41264430000000002</v>
      </c>
      <c r="CZ977" s="38">
        <v>-0.51568820000000004</v>
      </c>
      <c r="DA977" s="38">
        <v>0.28773349999999998</v>
      </c>
      <c r="DB977" s="38">
        <v>0.32110030000000001</v>
      </c>
      <c r="DC977" s="38">
        <v>0.39989209999999997</v>
      </c>
      <c r="DD977" s="38">
        <v>5.3031399999999999E-2</v>
      </c>
      <c r="DE977" s="38">
        <v>-0.59492389999999995</v>
      </c>
      <c r="DF977" s="38">
        <v>-0.65266310000000005</v>
      </c>
      <c r="DG977" s="38">
        <v>-0.51021810000000001</v>
      </c>
      <c r="DH977" s="38">
        <v>0.47917320000000002</v>
      </c>
      <c r="DI977" s="38">
        <v>0.3501727</v>
      </c>
      <c r="DJ977" s="38">
        <v>1.2063699999999999</v>
      </c>
      <c r="DK977" s="38">
        <v>-0.47464620000000002</v>
      </c>
      <c r="DL977" s="38">
        <v>0.44441609999999998</v>
      </c>
      <c r="DM977" s="38">
        <v>0.40596529999999997</v>
      </c>
      <c r="DN977" s="38">
        <v>0.78850900000000002</v>
      </c>
      <c r="DO977" s="38">
        <v>-0.34593649999999998</v>
      </c>
      <c r="DP977" s="38">
        <v>-0.1739272</v>
      </c>
      <c r="DQ977" s="38">
        <v>-1.105305</v>
      </c>
      <c r="DR977" s="38">
        <v>-0.80113699999999999</v>
      </c>
      <c r="DS977" s="38">
        <v>1.645583</v>
      </c>
      <c r="DT977" s="38">
        <v>0.79283820000000005</v>
      </c>
      <c r="DU977" s="38">
        <v>0.42003109999999999</v>
      </c>
      <c r="DV977" s="38">
        <v>0.7367648</v>
      </c>
      <c r="DW977" s="38">
        <v>0.91318449999999995</v>
      </c>
      <c r="DX977" s="38">
        <v>6.1288700000000002E-2</v>
      </c>
      <c r="DY977" s="38">
        <v>0.84268710000000002</v>
      </c>
      <c r="DZ977" s="38">
        <v>0.91299229999999998</v>
      </c>
      <c r="EA977" s="38">
        <v>1.0001420000000001</v>
      </c>
      <c r="EB977" s="38">
        <v>0.6543234</v>
      </c>
      <c r="EC977" s="38">
        <v>3.9158999999999999E-3</v>
      </c>
      <c r="ED977" s="38">
        <v>-4.1868599999999999E-2</v>
      </c>
      <c r="EE977" s="38">
        <v>1.00701E-2</v>
      </c>
      <c r="EF977" s="38">
        <v>0.86391790000000002</v>
      </c>
      <c r="EG977" s="38">
        <v>0.70061399999999996</v>
      </c>
      <c r="EH977" s="38">
        <v>1.5571429999999999</v>
      </c>
      <c r="EI977" s="38">
        <v>-0.1210475</v>
      </c>
      <c r="EJ977" s="38">
        <v>0.94693020000000006</v>
      </c>
      <c r="EK977" s="38">
        <v>0.91269299999999998</v>
      </c>
      <c r="EL977" s="38">
        <v>1.2741009999999999</v>
      </c>
      <c r="EM977" s="38">
        <v>0.13281409999999999</v>
      </c>
      <c r="EN977" s="38">
        <v>0.25369039999999998</v>
      </c>
      <c r="EO977" s="38">
        <v>-0.74403059999999999</v>
      </c>
      <c r="EP977" s="38">
        <v>-0.51594139999999999</v>
      </c>
      <c r="EQ977" s="38">
        <v>1.990432</v>
      </c>
      <c r="ER977" s="38">
        <v>1.246956</v>
      </c>
      <c r="ES977" s="38">
        <v>0.94353549999999997</v>
      </c>
      <c r="ET977" s="38">
        <v>1.405119</v>
      </c>
      <c r="EU977" s="38">
        <v>1.635885</v>
      </c>
      <c r="EV977" s="38">
        <v>0.89435180000000003</v>
      </c>
      <c r="EW977" s="38">
        <v>1.6439520000000001</v>
      </c>
      <c r="EX977" s="38">
        <v>1.76759</v>
      </c>
      <c r="EY977" s="38">
        <v>1.866808</v>
      </c>
      <c r="EZ977" s="38">
        <v>1.5224930000000001</v>
      </c>
      <c r="FA977" s="38">
        <v>0.86854540000000002</v>
      </c>
      <c r="FB977" s="38">
        <v>79.58511</v>
      </c>
      <c r="FC977" s="38">
        <v>78.039760000000001</v>
      </c>
      <c r="FD977" s="38">
        <v>75.585920000000002</v>
      </c>
      <c r="FE977" s="38">
        <v>73.642910000000001</v>
      </c>
      <c r="FF977" s="38">
        <v>72.485759999999999</v>
      </c>
      <c r="FG977" s="38">
        <v>71.847239999999999</v>
      </c>
      <c r="FH977" s="38">
        <v>72.440569999999994</v>
      </c>
      <c r="FI977" s="38">
        <v>76.186089999999993</v>
      </c>
      <c r="FJ977" s="38">
        <v>80.835329999999999</v>
      </c>
      <c r="FK977" s="38">
        <v>84.267269999999996</v>
      </c>
      <c r="FL977" s="38">
        <v>87.607590000000002</v>
      </c>
      <c r="FM977" s="38">
        <v>90.911190000000005</v>
      </c>
      <c r="FN977" s="38">
        <v>93.435509999999994</v>
      </c>
      <c r="FO977" s="38">
        <v>95.643810000000002</v>
      </c>
      <c r="FP977" s="38">
        <v>96.965410000000006</v>
      </c>
      <c r="FQ977" s="38">
        <v>98.243480000000005</v>
      </c>
      <c r="FR977" s="38">
        <v>98.578119999999998</v>
      </c>
      <c r="FS977" s="38">
        <v>98.332599999999999</v>
      </c>
      <c r="FT977" s="38">
        <v>97.070790000000002</v>
      </c>
      <c r="FU977" s="38">
        <v>95.290030000000002</v>
      </c>
      <c r="FV977" s="38">
        <v>92.431359999999998</v>
      </c>
      <c r="FW977">
        <v>89.862710000000007</v>
      </c>
      <c r="FX977">
        <v>87.015100000000004</v>
      </c>
      <c r="FY977">
        <v>84.233180000000004</v>
      </c>
      <c r="FZ977">
        <v>0.9173886</v>
      </c>
      <c r="GA977">
        <v>7.3372669999999998</v>
      </c>
      <c r="GB977">
        <v>1</v>
      </c>
    </row>
    <row r="978" spans="1:184" x14ac:dyDescent="0.3">
      <c r="A978" t="s">
        <v>280</v>
      </c>
      <c r="B978" t="s">
        <v>1</v>
      </c>
      <c r="C978" t="s">
        <v>1</v>
      </c>
      <c r="D978" t="s">
        <v>1</v>
      </c>
      <c r="E978" t="s">
        <v>1</v>
      </c>
      <c r="F978" t="s">
        <v>222</v>
      </c>
      <c r="G978" t="s">
        <v>1</v>
      </c>
      <c r="H978" s="40" t="s">
        <v>1</v>
      </c>
      <c r="I978" s="18" t="s">
        <v>1</v>
      </c>
      <c r="J978" s="38" t="s">
        <v>1</v>
      </c>
      <c r="K978" s="18">
        <v>44739</v>
      </c>
      <c r="L978" s="38">
        <v>1506</v>
      </c>
      <c r="M978" s="38">
        <v>1506</v>
      </c>
      <c r="N978" s="38">
        <v>170.35</v>
      </c>
      <c r="O978" s="38">
        <v>168.72059999999999</v>
      </c>
      <c r="P978" s="38">
        <v>167.2414</v>
      </c>
      <c r="Q978" s="38">
        <v>168.15819999999999</v>
      </c>
      <c r="R978" s="38">
        <v>174.75280000000001</v>
      </c>
      <c r="S978" s="38">
        <v>186.38929999999999</v>
      </c>
      <c r="T978" s="38">
        <v>205.13460000000001</v>
      </c>
      <c r="U978" s="38">
        <v>221.27440000000001</v>
      </c>
      <c r="V978" s="38">
        <v>230.65180000000001</v>
      </c>
      <c r="W978" s="38">
        <v>235.8766</v>
      </c>
      <c r="X978" s="38">
        <v>240.589</v>
      </c>
      <c r="Y978" s="38">
        <v>244.7801</v>
      </c>
      <c r="Z978" s="38">
        <v>247.03970000000001</v>
      </c>
      <c r="AA978" s="38">
        <v>250.1183</v>
      </c>
      <c r="AB978" s="38">
        <v>248.52719999999999</v>
      </c>
      <c r="AC978" s="38">
        <v>244.16650000000001</v>
      </c>
      <c r="AD978" s="38">
        <v>237.5085</v>
      </c>
      <c r="AE978" s="38">
        <v>231.63120000000001</v>
      </c>
      <c r="AF978" s="38">
        <v>227.06569999999999</v>
      </c>
      <c r="AG978" s="38">
        <v>223.9906</v>
      </c>
      <c r="AH978" s="38">
        <v>221.01490000000001</v>
      </c>
      <c r="AI978" s="38">
        <v>217.22370000000001</v>
      </c>
      <c r="AJ978" s="38">
        <v>210.9477</v>
      </c>
      <c r="AK978" s="38">
        <v>205.03720000000001</v>
      </c>
      <c r="AL978" s="38">
        <v>-1.500173</v>
      </c>
      <c r="AM978" s="38">
        <v>-0.66416200000000003</v>
      </c>
      <c r="AN978" s="38">
        <v>-0.4289134</v>
      </c>
      <c r="AO978" s="38">
        <v>0.16174269999999999</v>
      </c>
      <c r="AP978" s="38">
        <v>-0.54351930000000004</v>
      </c>
      <c r="AQ978" s="38">
        <v>-0.85666070000000005</v>
      </c>
      <c r="AR978" s="38">
        <v>0.66115440000000003</v>
      </c>
      <c r="AS978" s="38">
        <v>0.59669059999999996</v>
      </c>
      <c r="AT978" s="38">
        <v>-2.2455449999999999</v>
      </c>
      <c r="AU978" s="38">
        <v>-3.2995830000000002</v>
      </c>
      <c r="AV978" s="38">
        <v>-3.7450299999999999</v>
      </c>
      <c r="AW978" s="38">
        <v>-1.752186</v>
      </c>
      <c r="AX978" s="38">
        <v>-1.6320539999999999</v>
      </c>
      <c r="AY978" s="38">
        <v>0.24470829999999999</v>
      </c>
      <c r="AZ978" s="38">
        <v>3.2451840000000001</v>
      </c>
      <c r="BA978" s="38">
        <v>2.8264089999999999</v>
      </c>
      <c r="BB978" s="38">
        <v>4.2143110000000004</v>
      </c>
      <c r="BC978" s="38">
        <v>5.0649579999999998</v>
      </c>
      <c r="BD978" s="38">
        <v>4.4719129999999998</v>
      </c>
      <c r="BE978" s="38">
        <v>3.1804899999999998</v>
      </c>
      <c r="BF978" s="38">
        <v>2.5708700000000002</v>
      </c>
      <c r="BG978" s="38">
        <v>0.17871870000000001</v>
      </c>
      <c r="BH978" s="38">
        <v>-0.87758369999999997</v>
      </c>
      <c r="BI978" s="38">
        <v>-1.0369409999999999</v>
      </c>
      <c r="BJ978" s="38">
        <v>-1.0513049999999999</v>
      </c>
      <c r="BK978" s="38">
        <v>-0.17912139999999999</v>
      </c>
      <c r="BL978" s="38">
        <v>4.1176400000000002E-2</v>
      </c>
      <c r="BM978" s="38">
        <v>0.5089129</v>
      </c>
      <c r="BN978" s="38">
        <v>-0.2291938</v>
      </c>
      <c r="BO978" s="38">
        <v>-0.49992819999999999</v>
      </c>
      <c r="BP978" s="38">
        <v>1.1224499999999999</v>
      </c>
      <c r="BQ978" s="38">
        <v>1.163306</v>
      </c>
      <c r="BR978" s="38">
        <v>-1.802009</v>
      </c>
      <c r="BS978" s="38">
        <v>-2.8269839999999999</v>
      </c>
      <c r="BT978" s="38">
        <v>-3.3693590000000002</v>
      </c>
      <c r="BU978" s="38">
        <v>-1.405008</v>
      </c>
      <c r="BV978" s="38">
        <v>-1.3429329999999999</v>
      </c>
      <c r="BW978" s="38">
        <v>0.52948539999999999</v>
      </c>
      <c r="BX978" s="38">
        <v>3.5855969999999999</v>
      </c>
      <c r="BY978" s="38">
        <v>3.2105329999999999</v>
      </c>
      <c r="BZ978" s="38">
        <v>4.665686</v>
      </c>
      <c r="CA978" s="38">
        <v>5.607812</v>
      </c>
      <c r="CB978" s="38">
        <v>5.2620940000000003</v>
      </c>
      <c r="CC978" s="38">
        <v>4.0001360000000004</v>
      </c>
      <c r="CD978" s="38">
        <v>3.3386939999999998</v>
      </c>
      <c r="CE978" s="38">
        <v>0.92000470000000001</v>
      </c>
      <c r="CF978" s="38">
        <v>-8.8715600000000006E-2</v>
      </c>
      <c r="CG978" s="38">
        <v>-0.1903405</v>
      </c>
      <c r="CH978" s="38">
        <v>-0.74041990000000002</v>
      </c>
      <c r="CI978" s="38">
        <v>0.15681629999999999</v>
      </c>
      <c r="CJ978" s="38">
        <v>0.3667591</v>
      </c>
      <c r="CK978" s="38">
        <v>0.74936179999999997</v>
      </c>
      <c r="CL978" s="38">
        <v>-1.14929E-2</v>
      </c>
      <c r="CM978" s="38">
        <v>-0.25285639999999998</v>
      </c>
      <c r="CN978" s="38">
        <v>1.441943</v>
      </c>
      <c r="CO978" s="38">
        <v>1.555741</v>
      </c>
      <c r="CP978" s="38">
        <v>-1.4948170000000001</v>
      </c>
      <c r="CQ978" s="38">
        <v>-2.499663</v>
      </c>
      <c r="CR978" s="38">
        <v>-3.1091709999999999</v>
      </c>
      <c r="CS978" s="38">
        <v>-1.1645529999999999</v>
      </c>
      <c r="CT978" s="38">
        <v>-1.1426890000000001</v>
      </c>
      <c r="CU978" s="38">
        <v>0.72672119999999996</v>
      </c>
      <c r="CV978" s="38">
        <v>3.8213659999999998</v>
      </c>
      <c r="CW978" s="38">
        <v>3.4765760000000001</v>
      </c>
      <c r="CX978" s="38">
        <v>4.978307</v>
      </c>
      <c r="CY978" s="38">
        <v>5.9837910000000001</v>
      </c>
      <c r="CZ978" s="38">
        <v>5.8093719999999998</v>
      </c>
      <c r="DA978" s="38">
        <v>4.5678200000000002</v>
      </c>
      <c r="DB978" s="38">
        <v>3.8704869999999998</v>
      </c>
      <c r="DC978" s="38">
        <v>1.4334169999999999</v>
      </c>
      <c r="DD978" s="38">
        <v>0.457652</v>
      </c>
      <c r="DE978" s="38">
        <v>0.39601259999999999</v>
      </c>
      <c r="DF978" s="38">
        <v>-0.4295351</v>
      </c>
      <c r="DG978" s="38">
        <v>0.49275400000000003</v>
      </c>
      <c r="DH978" s="38">
        <v>0.69234180000000001</v>
      </c>
      <c r="DI978" s="38">
        <v>0.98981079999999999</v>
      </c>
      <c r="DJ978" s="38">
        <v>0.206208</v>
      </c>
      <c r="DK978" s="38">
        <v>-5.7846E-3</v>
      </c>
      <c r="DL978" s="38">
        <v>1.7614350000000001</v>
      </c>
      <c r="DM978" s="38">
        <v>1.948177</v>
      </c>
      <c r="DN978" s="38">
        <v>-1.1876249999999999</v>
      </c>
      <c r="DO978" s="38">
        <v>-2.172342</v>
      </c>
      <c r="DP978" s="38">
        <v>-2.8489819999999999</v>
      </c>
      <c r="DQ978" s="38">
        <v>-0.92409799999999997</v>
      </c>
      <c r="DR978" s="38">
        <v>-0.94244470000000002</v>
      </c>
      <c r="DS978" s="38">
        <v>0.92395689999999997</v>
      </c>
      <c r="DT978" s="38">
        <v>4.0571349999999997</v>
      </c>
      <c r="DU978" s="38">
        <v>3.7426189999999999</v>
      </c>
      <c r="DV978" s="38">
        <v>5.2909280000000001</v>
      </c>
      <c r="DW978" s="38">
        <v>6.3597710000000003</v>
      </c>
      <c r="DX978" s="38">
        <v>6.356649</v>
      </c>
      <c r="DY978" s="38">
        <v>5.1355040000000001</v>
      </c>
      <c r="DZ978" s="38">
        <v>4.4022800000000002</v>
      </c>
      <c r="EA978" s="38">
        <v>1.9468289999999999</v>
      </c>
      <c r="EB978" s="38">
        <v>1.0040199999999999</v>
      </c>
      <c r="EC978" s="38">
        <v>0.98236570000000001</v>
      </c>
      <c r="ED978" s="38">
        <v>1.9333199999999998E-2</v>
      </c>
      <c r="EE978" s="38">
        <v>0.97779459999999996</v>
      </c>
      <c r="EF978" s="38">
        <v>1.1624319999999999</v>
      </c>
      <c r="EG978" s="38">
        <v>1.336981</v>
      </c>
      <c r="EH978" s="38">
        <v>0.52053360000000004</v>
      </c>
      <c r="EI978" s="38">
        <v>0.35094779999999998</v>
      </c>
      <c r="EJ978" s="38">
        <v>2.222731</v>
      </c>
      <c r="EK978" s="38">
        <v>2.5147919999999999</v>
      </c>
      <c r="EL978" s="38">
        <v>-0.74408839999999998</v>
      </c>
      <c r="EM978" s="38">
        <v>-1.699743</v>
      </c>
      <c r="EN978" s="38">
        <v>-2.473312</v>
      </c>
      <c r="EO978" s="38">
        <v>-0.57691930000000002</v>
      </c>
      <c r="EP978" s="38">
        <v>-0.65332389999999996</v>
      </c>
      <c r="EQ978" s="38">
        <v>1.208734</v>
      </c>
      <c r="ER978" s="38">
        <v>4.3975470000000003</v>
      </c>
      <c r="ES978" s="38">
        <v>4.1267430000000003</v>
      </c>
      <c r="ET978" s="38">
        <v>5.7423029999999997</v>
      </c>
      <c r="EU978" s="38">
        <v>6.9026249999999996</v>
      </c>
      <c r="EV978" s="38">
        <v>7.1468309999999997</v>
      </c>
      <c r="EW978" s="38">
        <v>5.9551499999999997</v>
      </c>
      <c r="EX978" s="38">
        <v>5.1701050000000004</v>
      </c>
      <c r="EY978" s="38">
        <v>2.6881149999999998</v>
      </c>
      <c r="EZ978" s="38">
        <v>1.792888</v>
      </c>
      <c r="FA978" s="38">
        <v>1.8289660000000001</v>
      </c>
      <c r="FB978" s="38">
        <v>78.628810000000001</v>
      </c>
      <c r="FC978" s="38">
        <v>76.807169999999999</v>
      </c>
      <c r="FD978" s="38">
        <v>74.826350000000005</v>
      </c>
      <c r="FE978" s="38">
        <v>72.993939999999995</v>
      </c>
      <c r="FF978" s="38">
        <v>71.8279</v>
      </c>
      <c r="FG978" s="38">
        <v>70.421220000000005</v>
      </c>
      <c r="FH978" s="38">
        <v>70.485339999999994</v>
      </c>
      <c r="FI978" s="38">
        <v>73.503169999999997</v>
      </c>
      <c r="FJ978" s="38">
        <v>78.181799999999996</v>
      </c>
      <c r="FK978" s="38">
        <v>82.135409999999993</v>
      </c>
      <c r="FL978" s="38">
        <v>86.235140000000001</v>
      </c>
      <c r="FM978" s="38">
        <v>90.05</v>
      </c>
      <c r="FN978" s="38">
        <v>93.364779999999996</v>
      </c>
      <c r="FO978" s="38">
        <v>96.120559999999998</v>
      </c>
      <c r="FP978" s="38">
        <v>98.207279999999997</v>
      </c>
      <c r="FQ978" s="38">
        <v>99.719309999999993</v>
      </c>
      <c r="FR978" s="38">
        <v>99.894109999999998</v>
      </c>
      <c r="FS978" s="38">
        <v>99.685419999999993</v>
      </c>
      <c r="FT978" s="38">
        <v>98.502009999999999</v>
      </c>
      <c r="FU978" s="38">
        <v>96.006110000000007</v>
      </c>
      <c r="FV978" s="38">
        <v>91.893619999999999</v>
      </c>
      <c r="FW978">
        <v>88.446370000000002</v>
      </c>
      <c r="FX978">
        <v>85.467799999999997</v>
      </c>
      <c r="FY978">
        <v>82.850700000000003</v>
      </c>
      <c r="FZ978">
        <v>0.75288920000000004</v>
      </c>
      <c r="GA978">
        <v>6.1443960000000004</v>
      </c>
      <c r="GB978">
        <v>1</v>
      </c>
    </row>
    <row r="979" spans="1:184" x14ac:dyDescent="0.3">
      <c r="A979" t="s">
        <v>280</v>
      </c>
      <c r="B979" t="s">
        <v>1</v>
      </c>
      <c r="C979" t="s">
        <v>1</v>
      </c>
      <c r="D979" t="s">
        <v>1</v>
      </c>
      <c r="E979" t="s">
        <v>1</v>
      </c>
      <c r="F979" t="s">
        <v>222</v>
      </c>
      <c r="G979" t="s">
        <v>1</v>
      </c>
      <c r="H979" s="40" t="s">
        <v>1</v>
      </c>
      <c r="I979" s="18" t="s">
        <v>1</v>
      </c>
      <c r="J979" s="38" t="s">
        <v>1</v>
      </c>
      <c r="K979" s="18">
        <v>44753</v>
      </c>
      <c r="L979" s="38">
        <v>1493</v>
      </c>
      <c r="M979" s="38">
        <v>1493</v>
      </c>
      <c r="N979" s="38">
        <v>168.22980000000001</v>
      </c>
      <c r="O979" s="38">
        <v>166.78210000000001</v>
      </c>
      <c r="P979" s="38">
        <v>165.47790000000001</v>
      </c>
      <c r="Q979" s="38">
        <v>167.11779999999999</v>
      </c>
      <c r="R979" s="38">
        <v>173.81979999999999</v>
      </c>
      <c r="S979" s="38">
        <v>184.74549999999999</v>
      </c>
      <c r="T979" s="38">
        <v>203.76499999999999</v>
      </c>
      <c r="U979" s="38">
        <v>221.27449999999999</v>
      </c>
      <c r="V979" s="38">
        <v>230.88900000000001</v>
      </c>
      <c r="W979" s="38">
        <v>236.9966</v>
      </c>
      <c r="X979" s="38">
        <v>241.857</v>
      </c>
      <c r="Y979" s="38">
        <v>246.1721</v>
      </c>
      <c r="Z979" s="38">
        <v>247.67529999999999</v>
      </c>
      <c r="AA979" s="38">
        <v>252.22450000000001</v>
      </c>
      <c r="AB979" s="38">
        <v>249.68780000000001</v>
      </c>
      <c r="AC979" s="38">
        <v>244.63630000000001</v>
      </c>
      <c r="AD979" s="38">
        <v>237.4503</v>
      </c>
      <c r="AE979" s="38">
        <v>230.46729999999999</v>
      </c>
      <c r="AF979" s="38">
        <v>225.0538</v>
      </c>
      <c r="AG979" s="38">
        <v>221.9914</v>
      </c>
      <c r="AH979" s="38">
        <v>219.8381</v>
      </c>
      <c r="AI979" s="38">
        <v>216.75839999999999</v>
      </c>
      <c r="AJ979" s="38">
        <v>211.51949999999999</v>
      </c>
      <c r="AK979" s="38">
        <v>205.14449999999999</v>
      </c>
      <c r="AL979" s="38">
        <v>-1.3062199999999999</v>
      </c>
      <c r="AM979" s="38">
        <v>-1.0583180000000001</v>
      </c>
      <c r="AN979" s="38">
        <v>-0.71418170000000003</v>
      </c>
      <c r="AO979" s="38">
        <v>-0.75796450000000004</v>
      </c>
      <c r="AP979" s="38">
        <v>-0.27800340000000001</v>
      </c>
      <c r="AQ979" s="38">
        <v>-0.44304559999999998</v>
      </c>
      <c r="AR979" s="38">
        <v>-0.1706413</v>
      </c>
      <c r="AS979" s="38">
        <v>-0.62564470000000005</v>
      </c>
      <c r="AT979" s="38">
        <v>-0.93543030000000005</v>
      </c>
      <c r="AU979" s="38">
        <v>-2.2103929999999998</v>
      </c>
      <c r="AV979" s="38">
        <v>-1.366876</v>
      </c>
      <c r="AW979" s="38">
        <v>-2.2322160000000002</v>
      </c>
      <c r="AX979" s="38">
        <v>-0.96371410000000002</v>
      </c>
      <c r="AY979" s="38">
        <v>0.77149400000000001</v>
      </c>
      <c r="AZ979" s="38">
        <v>4.4435799999999998E-2</v>
      </c>
      <c r="BA979" s="38">
        <v>-0.13428699999999999</v>
      </c>
      <c r="BB979" s="38">
        <v>1.870279</v>
      </c>
      <c r="BC979" s="38">
        <v>1.243404</v>
      </c>
      <c r="BD979" s="38">
        <v>0.1749522</v>
      </c>
      <c r="BE979" s="38">
        <v>-0.61875460000000004</v>
      </c>
      <c r="BF979" s="38">
        <v>-1.8299989999999999</v>
      </c>
      <c r="BG979" s="38">
        <v>-3.275382</v>
      </c>
      <c r="BH979" s="38">
        <v>-2.8342679999999998</v>
      </c>
      <c r="BI979" s="38">
        <v>-3.091863</v>
      </c>
      <c r="BJ979" s="38">
        <v>-0.76463530000000002</v>
      </c>
      <c r="BK979" s="38">
        <v>-0.55323029999999995</v>
      </c>
      <c r="BL979" s="38">
        <v>-0.2196746</v>
      </c>
      <c r="BM979" s="38">
        <v>-0.3587883</v>
      </c>
      <c r="BN979" s="38">
        <v>4.1856299999999999E-2</v>
      </c>
      <c r="BO979" s="38">
        <v>-3.8401600000000001E-2</v>
      </c>
      <c r="BP979" s="38">
        <v>0.3815846</v>
      </c>
      <c r="BQ979" s="38">
        <v>-1.44438E-2</v>
      </c>
      <c r="BR979" s="38">
        <v>-0.42734169999999999</v>
      </c>
      <c r="BS979" s="38">
        <v>-1.632695</v>
      </c>
      <c r="BT979" s="38">
        <v>-0.92613880000000004</v>
      </c>
      <c r="BU979" s="38">
        <v>-1.854344</v>
      </c>
      <c r="BV979" s="38">
        <v>-0.69674579999999997</v>
      </c>
      <c r="BW979" s="38">
        <v>1.09399</v>
      </c>
      <c r="BX979" s="38">
        <v>0.49393500000000001</v>
      </c>
      <c r="BY979" s="38">
        <v>0.36006149999999998</v>
      </c>
      <c r="BZ979" s="38">
        <v>2.4466009999999998</v>
      </c>
      <c r="CA979" s="38">
        <v>1.9013519999999999</v>
      </c>
      <c r="CB979" s="38">
        <v>1.0860909999999999</v>
      </c>
      <c r="CC979" s="38">
        <v>0.31395960000000001</v>
      </c>
      <c r="CD979" s="38">
        <v>-0.98871450000000005</v>
      </c>
      <c r="CE979" s="38">
        <v>-2.4499520000000001</v>
      </c>
      <c r="CF979" s="38">
        <v>-1.855934</v>
      </c>
      <c r="CG979" s="38">
        <v>-2.0619589999999999</v>
      </c>
      <c r="CH979" s="38">
        <v>-0.38953529999999997</v>
      </c>
      <c r="CI979" s="38">
        <v>-0.2034079</v>
      </c>
      <c r="CJ979" s="38">
        <v>0.1228194</v>
      </c>
      <c r="CK979" s="38">
        <v>-8.2320099999999993E-2</v>
      </c>
      <c r="CL979" s="38">
        <v>0.26339020000000002</v>
      </c>
      <c r="CM979" s="38">
        <v>0.2418536</v>
      </c>
      <c r="CN979" s="38">
        <v>0.76405469999999998</v>
      </c>
      <c r="CO979" s="38">
        <v>0.40887210000000002</v>
      </c>
      <c r="CP979" s="38">
        <v>-7.5441099999999997E-2</v>
      </c>
      <c r="CQ979" s="38">
        <v>-1.2325839999999999</v>
      </c>
      <c r="CR979" s="38">
        <v>-0.62088509999999997</v>
      </c>
      <c r="CS979" s="38">
        <v>-1.5926309999999999</v>
      </c>
      <c r="CT979" s="38">
        <v>-0.51184450000000004</v>
      </c>
      <c r="CU979" s="38">
        <v>1.31735</v>
      </c>
      <c r="CV979" s="38">
        <v>0.80525679999999999</v>
      </c>
      <c r="CW979" s="38">
        <v>0.70244569999999995</v>
      </c>
      <c r="CX979" s="38">
        <v>2.8457599999999998</v>
      </c>
      <c r="CY979" s="38">
        <v>2.3570449999999998</v>
      </c>
      <c r="CZ979" s="38">
        <v>1.7171430000000001</v>
      </c>
      <c r="DA979" s="38">
        <v>0.95995470000000005</v>
      </c>
      <c r="DB979" s="38">
        <v>-0.4060434</v>
      </c>
      <c r="DC979" s="38">
        <v>-1.878261</v>
      </c>
      <c r="DD979" s="38">
        <v>-1.178342</v>
      </c>
      <c r="DE979" s="38">
        <v>-1.3486499999999999</v>
      </c>
      <c r="DF979" s="38">
        <v>-1.4435399999999999E-2</v>
      </c>
      <c r="DG979" s="38">
        <v>0.1464145</v>
      </c>
      <c r="DH979" s="38">
        <v>0.46531339999999999</v>
      </c>
      <c r="DI979" s="38">
        <v>0.19414819999999999</v>
      </c>
      <c r="DJ979" s="38">
        <v>0.48492410000000002</v>
      </c>
      <c r="DK979" s="38">
        <v>0.52210869999999998</v>
      </c>
      <c r="DL979" s="38">
        <v>1.146525</v>
      </c>
      <c r="DM979" s="38">
        <v>0.83218800000000004</v>
      </c>
      <c r="DN979" s="38">
        <v>0.27645950000000002</v>
      </c>
      <c r="DO979" s="38">
        <v>-0.83247210000000005</v>
      </c>
      <c r="DP979" s="38">
        <v>-0.31563150000000001</v>
      </c>
      <c r="DQ979" s="38">
        <v>-1.3309169999999999</v>
      </c>
      <c r="DR979" s="38">
        <v>-0.32694309999999999</v>
      </c>
      <c r="DS979" s="38">
        <v>1.54071</v>
      </c>
      <c r="DT979" s="38">
        <v>1.116579</v>
      </c>
      <c r="DU979" s="38">
        <v>1.0448299999999999</v>
      </c>
      <c r="DV979" s="38">
        <v>3.2449189999999999</v>
      </c>
      <c r="DW979" s="38">
        <v>2.812738</v>
      </c>
      <c r="DX979" s="38">
        <v>2.348195</v>
      </c>
      <c r="DY979" s="38">
        <v>1.60595</v>
      </c>
      <c r="DZ979" s="38">
        <v>0.1766277</v>
      </c>
      <c r="EA979" s="38">
        <v>-1.30657</v>
      </c>
      <c r="EB979" s="38">
        <v>-0.5007511</v>
      </c>
      <c r="EC979" s="38">
        <v>-0.63534139999999995</v>
      </c>
      <c r="ED979" s="38">
        <v>0.52714930000000004</v>
      </c>
      <c r="EE979" s="38">
        <v>0.65150249999999998</v>
      </c>
      <c r="EF979" s="38">
        <v>0.95982040000000002</v>
      </c>
      <c r="EG979" s="38">
        <v>0.59332439999999997</v>
      </c>
      <c r="EH979" s="38">
        <v>0.80478380000000005</v>
      </c>
      <c r="EI979" s="38">
        <v>0.92675269999999998</v>
      </c>
      <c r="EJ979" s="38">
        <v>1.6987509999999999</v>
      </c>
      <c r="EK979" s="38">
        <v>1.443389</v>
      </c>
      <c r="EL979" s="38">
        <v>0.78454820000000003</v>
      </c>
      <c r="EM979" s="38">
        <v>-0.25477470000000002</v>
      </c>
      <c r="EN979" s="38">
        <v>0.1251062</v>
      </c>
      <c r="EO979" s="38">
        <v>-0.95304520000000004</v>
      </c>
      <c r="EP979" s="38">
        <v>-5.9974899999999998E-2</v>
      </c>
      <c r="EQ979" s="38">
        <v>1.8632070000000001</v>
      </c>
      <c r="ER979" s="38">
        <v>1.5660780000000001</v>
      </c>
      <c r="ES979" s="38">
        <v>1.5391779999999999</v>
      </c>
      <c r="ET979" s="38">
        <v>3.82124</v>
      </c>
      <c r="EU979" s="38">
        <v>3.4706860000000002</v>
      </c>
      <c r="EV979" s="38">
        <v>3.2593329999999998</v>
      </c>
      <c r="EW979" s="38">
        <v>2.5386639999999998</v>
      </c>
      <c r="EX979" s="38">
        <v>1.0179119999999999</v>
      </c>
      <c r="EY979" s="38">
        <v>-0.48113939999999999</v>
      </c>
      <c r="EZ979" s="38">
        <v>0.47758329999999999</v>
      </c>
      <c r="FA979" s="38">
        <v>0.394563</v>
      </c>
      <c r="FB979" s="38">
        <v>79.491240000000005</v>
      </c>
      <c r="FC979" s="38">
        <v>78.147090000000006</v>
      </c>
      <c r="FD979" s="38">
        <v>77.108459999999994</v>
      </c>
      <c r="FE979" s="38">
        <v>75.609030000000004</v>
      </c>
      <c r="FF979" s="38">
        <v>73.304900000000004</v>
      </c>
      <c r="FG979" s="38">
        <v>72.557590000000005</v>
      </c>
      <c r="FH979" s="38">
        <v>72.198779999999999</v>
      </c>
      <c r="FI979" s="38">
        <v>74.936070000000001</v>
      </c>
      <c r="FJ979" s="38">
        <v>79.038550000000001</v>
      </c>
      <c r="FK979" s="38">
        <v>83.681629999999998</v>
      </c>
      <c r="FL979" s="38">
        <v>87.530119999999997</v>
      </c>
      <c r="FM979" s="38">
        <v>90.880629999999996</v>
      </c>
      <c r="FN979" s="38">
        <v>93.877269999999996</v>
      </c>
      <c r="FO979" s="38">
        <v>96.081239999999994</v>
      </c>
      <c r="FP979" s="38">
        <v>97.737219999999994</v>
      </c>
      <c r="FQ979" s="38">
        <v>99.408779999999993</v>
      </c>
      <c r="FR979" s="38">
        <v>100.06010000000001</v>
      </c>
      <c r="FS979" s="38">
        <v>99.661320000000003</v>
      </c>
      <c r="FT979" s="38">
        <v>98.67998</v>
      </c>
      <c r="FU979" s="38">
        <v>96.442430000000002</v>
      </c>
      <c r="FV979" s="38">
        <v>93.093469999999996</v>
      </c>
      <c r="FW979">
        <v>89.813029999999998</v>
      </c>
      <c r="FX979">
        <v>87.411950000000004</v>
      </c>
      <c r="FY979">
        <v>84.270589999999999</v>
      </c>
      <c r="FZ979">
        <v>0.90615500000000004</v>
      </c>
      <c r="GA979">
        <v>7.6357559999999998</v>
      </c>
      <c r="GB979">
        <v>1</v>
      </c>
    </row>
    <row r="980" spans="1:184" x14ac:dyDescent="0.3">
      <c r="A980" t="s">
        <v>280</v>
      </c>
      <c r="B980" t="s">
        <v>1</v>
      </c>
      <c r="C980" t="s">
        <v>1</v>
      </c>
      <c r="D980" t="s">
        <v>1</v>
      </c>
      <c r="E980" t="s">
        <v>1</v>
      </c>
      <c r="F980" t="s">
        <v>222</v>
      </c>
      <c r="G980" t="s">
        <v>1</v>
      </c>
      <c r="H980" s="40" t="s">
        <v>1</v>
      </c>
      <c r="I980" s="18" t="s">
        <v>1</v>
      </c>
      <c r="J980" s="38" t="s">
        <v>1</v>
      </c>
      <c r="K980" s="18">
        <v>44760</v>
      </c>
      <c r="L980" s="38">
        <v>1493</v>
      </c>
      <c r="M980" s="38">
        <v>1493</v>
      </c>
      <c r="N980" s="38">
        <v>173.233</v>
      </c>
      <c r="O980" s="38">
        <v>171.38499999999999</v>
      </c>
      <c r="P980" s="38">
        <v>169.4538</v>
      </c>
      <c r="Q980" s="38">
        <v>170.68989999999999</v>
      </c>
      <c r="R980" s="38">
        <v>177.179</v>
      </c>
      <c r="S980" s="38">
        <v>188.56450000000001</v>
      </c>
      <c r="T980" s="38">
        <v>209.0616</v>
      </c>
      <c r="U980" s="38">
        <v>225.53919999999999</v>
      </c>
      <c r="V980" s="38">
        <v>235.21709999999999</v>
      </c>
      <c r="W980" s="38">
        <v>240.20609999999999</v>
      </c>
      <c r="X980" s="38">
        <v>245.15360000000001</v>
      </c>
      <c r="Y980" s="38">
        <v>249.2268</v>
      </c>
      <c r="Z980" s="38">
        <v>250.5924</v>
      </c>
      <c r="AA980" s="38">
        <v>254.85339999999999</v>
      </c>
      <c r="AB980" s="38">
        <v>252.67269999999999</v>
      </c>
      <c r="AC980" s="38">
        <v>247.49279999999999</v>
      </c>
      <c r="AD980" s="38">
        <v>240.17169999999999</v>
      </c>
      <c r="AE980" s="38">
        <v>232.85749999999999</v>
      </c>
      <c r="AF980" s="38">
        <v>227.9545</v>
      </c>
      <c r="AG980" s="38">
        <v>223.99799999999999</v>
      </c>
      <c r="AH980" s="38">
        <v>220.90479999999999</v>
      </c>
      <c r="AI980" s="38">
        <v>218.09540000000001</v>
      </c>
      <c r="AJ980" s="38">
        <v>212.5428</v>
      </c>
      <c r="AK980" s="38">
        <v>206.2243</v>
      </c>
      <c r="AL980" s="38">
        <v>-0.83968969999999998</v>
      </c>
      <c r="AM980" s="38">
        <v>-0.1876958</v>
      </c>
      <c r="AN980" s="38">
        <v>-1.3169690000000001</v>
      </c>
      <c r="AO980" s="38">
        <v>-0.77369030000000005</v>
      </c>
      <c r="AP980" s="38">
        <v>-1.5526899999999999</v>
      </c>
      <c r="AQ980" s="38">
        <v>-2.605283</v>
      </c>
      <c r="AR980" s="38">
        <v>0.2480811</v>
      </c>
      <c r="AS980" s="38">
        <v>-0.342858</v>
      </c>
      <c r="AT980" s="38">
        <v>-0.1836132</v>
      </c>
      <c r="AU980" s="38">
        <v>-0.93216220000000005</v>
      </c>
      <c r="AV980" s="38">
        <v>-1.5721480000000001</v>
      </c>
      <c r="AW980" s="38">
        <v>-2.5325299999999999</v>
      </c>
      <c r="AX980" s="38">
        <v>-2.4233959999999999</v>
      </c>
      <c r="AY980" s="38">
        <v>1.2336279999999999</v>
      </c>
      <c r="AZ980" s="38">
        <v>0.1762252</v>
      </c>
      <c r="BA980" s="38">
        <v>0.1540127</v>
      </c>
      <c r="BB980" s="38">
        <v>0.99727500000000002</v>
      </c>
      <c r="BC980" s="38">
        <v>-0.14957770000000001</v>
      </c>
      <c r="BD980" s="38">
        <v>-0.1160055</v>
      </c>
      <c r="BE980" s="38">
        <v>8.4001500000000007E-2</v>
      </c>
      <c r="BF980" s="38">
        <v>-1.52576</v>
      </c>
      <c r="BG980" s="38">
        <v>-2.935076</v>
      </c>
      <c r="BH980" s="38">
        <v>-2.4708199999999998</v>
      </c>
      <c r="BI980" s="38">
        <v>-3.6741959999999998</v>
      </c>
      <c r="BJ980" s="38">
        <v>-0.33072560000000001</v>
      </c>
      <c r="BK980" s="38">
        <v>0.30071100000000001</v>
      </c>
      <c r="BL980" s="38">
        <v>-0.85514990000000002</v>
      </c>
      <c r="BM980" s="38">
        <v>-0.38273289999999999</v>
      </c>
      <c r="BN980" s="38">
        <v>-1.2114720000000001</v>
      </c>
      <c r="BO980" s="38">
        <v>-2.1867899999999998</v>
      </c>
      <c r="BP980" s="38">
        <v>0.93828409999999995</v>
      </c>
      <c r="BQ980" s="38">
        <v>0.33291989999999999</v>
      </c>
      <c r="BR980" s="38">
        <v>0.41254819999999998</v>
      </c>
      <c r="BS980" s="38">
        <v>-0.33450449999999998</v>
      </c>
      <c r="BT980" s="38">
        <v>-1.1518010000000001</v>
      </c>
      <c r="BU980" s="38">
        <v>-2.1724839999999999</v>
      </c>
      <c r="BV980" s="38">
        <v>-2.0954890000000002</v>
      </c>
      <c r="BW980" s="38">
        <v>1.600341</v>
      </c>
      <c r="BX980" s="38">
        <v>0.67256249999999995</v>
      </c>
      <c r="BY980" s="38">
        <v>0.73850110000000002</v>
      </c>
      <c r="BZ980" s="38">
        <v>1.674493</v>
      </c>
      <c r="CA980" s="38">
        <v>0.64273979999999997</v>
      </c>
      <c r="CB980" s="38">
        <v>0.80532029999999999</v>
      </c>
      <c r="CC980" s="38">
        <v>1.017477</v>
      </c>
      <c r="CD980" s="38">
        <v>-0.6699079</v>
      </c>
      <c r="CE980" s="38">
        <v>-2.0615169999999998</v>
      </c>
      <c r="CF980" s="38">
        <v>-1.533536</v>
      </c>
      <c r="CG980" s="38">
        <v>-2.6816960000000001</v>
      </c>
      <c r="CH980" s="38">
        <v>2.1781499999999999E-2</v>
      </c>
      <c r="CI980" s="38">
        <v>0.6389802</v>
      </c>
      <c r="CJ980" s="38">
        <v>-0.53529550000000004</v>
      </c>
      <c r="CK980" s="38">
        <v>-0.1119569</v>
      </c>
      <c r="CL980" s="38">
        <v>-0.97514489999999998</v>
      </c>
      <c r="CM980" s="38">
        <v>-1.896943</v>
      </c>
      <c r="CN980" s="38">
        <v>1.416317</v>
      </c>
      <c r="CO980" s="38">
        <v>0.8009617</v>
      </c>
      <c r="CP980" s="38">
        <v>0.82544770000000001</v>
      </c>
      <c r="CQ980" s="38">
        <v>7.9431500000000002E-2</v>
      </c>
      <c r="CR980" s="38">
        <v>-0.86066909999999996</v>
      </c>
      <c r="CS980" s="38">
        <v>-1.9231180000000001</v>
      </c>
      <c r="CT980" s="38">
        <v>-1.868382</v>
      </c>
      <c r="CU980" s="38">
        <v>1.8543259999999999</v>
      </c>
      <c r="CV980" s="38">
        <v>1.016324</v>
      </c>
      <c r="CW980" s="38">
        <v>1.143316</v>
      </c>
      <c r="CX980" s="38">
        <v>2.1435330000000001</v>
      </c>
      <c r="CY980" s="38">
        <v>1.1914960000000001</v>
      </c>
      <c r="CZ980" s="38">
        <v>1.4434279999999999</v>
      </c>
      <c r="DA980" s="38">
        <v>1.6639999999999999</v>
      </c>
      <c r="DB980" s="38">
        <v>-7.7147499999999994E-2</v>
      </c>
      <c r="DC980" s="38">
        <v>-1.456494</v>
      </c>
      <c r="DD980" s="38">
        <v>-0.88437619999999995</v>
      </c>
      <c r="DE980" s="38">
        <v>-1.994294</v>
      </c>
      <c r="DF980" s="38">
        <v>0.37428850000000002</v>
      </c>
      <c r="DG980" s="38">
        <v>0.97724929999999999</v>
      </c>
      <c r="DH980" s="38">
        <v>-0.2154411</v>
      </c>
      <c r="DI980" s="38">
        <v>0.15881899999999999</v>
      </c>
      <c r="DJ980" s="38">
        <v>-0.73881819999999998</v>
      </c>
      <c r="DK980" s="38">
        <v>-1.6070960000000001</v>
      </c>
      <c r="DL980" s="38">
        <v>1.8943490000000001</v>
      </c>
      <c r="DM980" s="38">
        <v>1.2690030000000001</v>
      </c>
      <c r="DN980" s="38">
        <v>1.2383470000000001</v>
      </c>
      <c r="DO980" s="38">
        <v>0.49336730000000001</v>
      </c>
      <c r="DP980" s="38">
        <v>-0.56953759999999998</v>
      </c>
      <c r="DQ980" s="38">
        <v>-1.673751</v>
      </c>
      <c r="DR980" s="38">
        <v>-1.6412739999999999</v>
      </c>
      <c r="DS980" s="38">
        <v>2.1083099999999999</v>
      </c>
      <c r="DT980" s="38">
        <v>1.3600859999999999</v>
      </c>
      <c r="DU980" s="38">
        <v>1.5481309999999999</v>
      </c>
      <c r="DV980" s="38">
        <v>2.6125720000000001</v>
      </c>
      <c r="DW980" s="38">
        <v>1.740253</v>
      </c>
      <c r="DX980" s="38">
        <v>2.0815350000000001</v>
      </c>
      <c r="DY980" s="38">
        <v>2.3105229999999999</v>
      </c>
      <c r="DZ980" s="38">
        <v>0.51561279999999998</v>
      </c>
      <c r="EA980" s="38">
        <v>-0.85147010000000001</v>
      </c>
      <c r="EB980" s="38">
        <v>-0.23521629999999999</v>
      </c>
      <c r="EC980" s="38">
        <v>-1.306891</v>
      </c>
      <c r="ED980" s="38">
        <v>0.8832527</v>
      </c>
      <c r="EE980" s="38">
        <v>1.4656560000000001</v>
      </c>
      <c r="EF980" s="38">
        <v>0.24637780000000001</v>
      </c>
      <c r="EG980" s="38">
        <v>0.54977640000000005</v>
      </c>
      <c r="EH980" s="38">
        <v>-0.39759990000000001</v>
      </c>
      <c r="EI980" s="38">
        <v>-1.1886030000000001</v>
      </c>
      <c r="EJ980" s="38">
        <v>2.584552</v>
      </c>
      <c r="EK980" s="38">
        <v>1.9447810000000001</v>
      </c>
      <c r="EL980" s="38">
        <v>1.8345089999999999</v>
      </c>
      <c r="EM980" s="38">
        <v>1.0910249999999999</v>
      </c>
      <c r="EN980" s="38">
        <v>-0.14918989999999999</v>
      </c>
      <c r="EO980" s="38">
        <v>-1.3137049999999999</v>
      </c>
      <c r="EP980" s="38">
        <v>-1.313367</v>
      </c>
      <c r="EQ980" s="38">
        <v>2.4750230000000002</v>
      </c>
      <c r="ER980" s="38">
        <v>1.8564229999999999</v>
      </c>
      <c r="ES980" s="38">
        <v>2.132619</v>
      </c>
      <c r="ET980" s="38">
        <v>3.28979</v>
      </c>
      <c r="EU980" s="38">
        <v>2.5325709999999999</v>
      </c>
      <c r="EV980" s="38">
        <v>3.0028609999999998</v>
      </c>
      <c r="EW980" s="38">
        <v>3.2439990000000001</v>
      </c>
      <c r="EX980" s="38">
        <v>1.3714649999999999</v>
      </c>
      <c r="EY980" s="38">
        <v>2.2088099999999999E-2</v>
      </c>
      <c r="EZ980" s="38">
        <v>0.70206740000000001</v>
      </c>
      <c r="FA980" s="38">
        <v>-0.31439089999999997</v>
      </c>
      <c r="FB980" s="38">
        <v>82.516689999999997</v>
      </c>
      <c r="FC980" s="38">
        <v>81.759450000000001</v>
      </c>
      <c r="FD980" s="38">
        <v>80.340419999999995</v>
      </c>
      <c r="FE980" s="38">
        <v>78.711420000000004</v>
      </c>
      <c r="FF980" s="38">
        <v>77.44041</v>
      </c>
      <c r="FG980" s="38">
        <v>76.260930000000002</v>
      </c>
      <c r="FH980" s="38">
        <v>76.164709999999999</v>
      </c>
      <c r="FI980" s="38">
        <v>77.74512</v>
      </c>
      <c r="FJ980" s="38">
        <v>79.942629999999994</v>
      </c>
      <c r="FK980" s="38">
        <v>83.64555</v>
      </c>
      <c r="FL980" s="38">
        <v>88.119510000000005</v>
      </c>
      <c r="FM980" s="38">
        <v>92.485500000000002</v>
      </c>
      <c r="FN980" s="38">
        <v>93.190920000000006</v>
      </c>
      <c r="FO980" s="38">
        <v>95.346729999999994</v>
      </c>
      <c r="FP980" s="38">
        <v>97.768600000000006</v>
      </c>
      <c r="FQ980" s="38">
        <v>98.749769999999998</v>
      </c>
      <c r="FR980" s="38">
        <v>98.848510000000005</v>
      </c>
      <c r="FS980" s="38">
        <v>97.940809999999999</v>
      </c>
      <c r="FT980" s="38">
        <v>96.511349999999993</v>
      </c>
      <c r="FU980" s="38">
        <v>93.608050000000006</v>
      </c>
      <c r="FV980" s="38">
        <v>90.53895</v>
      </c>
      <c r="FW980">
        <v>88.328999999999994</v>
      </c>
      <c r="FX980">
        <v>85.762180000000001</v>
      </c>
      <c r="FY980">
        <v>82.617279999999994</v>
      </c>
      <c r="FZ980">
        <v>0.95940599999999998</v>
      </c>
      <c r="GA980">
        <v>7.783226</v>
      </c>
      <c r="GB980">
        <v>1</v>
      </c>
    </row>
    <row r="981" spans="1:184" x14ac:dyDescent="0.3">
      <c r="A981" t="s">
        <v>280</v>
      </c>
      <c r="B981" t="s">
        <v>1</v>
      </c>
      <c r="C981" t="s">
        <v>1</v>
      </c>
      <c r="D981" t="s">
        <v>1</v>
      </c>
      <c r="E981" t="s">
        <v>1</v>
      </c>
      <c r="F981" t="s">
        <v>222</v>
      </c>
      <c r="G981" t="s">
        <v>1</v>
      </c>
      <c r="H981" s="40" t="s">
        <v>1</v>
      </c>
      <c r="I981" s="18" t="s">
        <v>1</v>
      </c>
      <c r="J981" s="38" t="s">
        <v>1</v>
      </c>
      <c r="K981" s="18">
        <v>44763</v>
      </c>
      <c r="L981" s="38">
        <v>1490</v>
      </c>
      <c r="M981" s="38">
        <v>1490</v>
      </c>
      <c r="N981" s="38">
        <v>197.14109999999999</v>
      </c>
      <c r="O981" s="38">
        <v>193.69569999999999</v>
      </c>
      <c r="P981" s="38">
        <v>191.1738</v>
      </c>
      <c r="Q981" s="38">
        <v>190.71199999999999</v>
      </c>
      <c r="R981" s="38">
        <v>195.197</v>
      </c>
      <c r="S981" s="38">
        <v>204.46520000000001</v>
      </c>
      <c r="T981" s="38">
        <v>217.48349999999999</v>
      </c>
      <c r="U981" s="38">
        <v>226.6875</v>
      </c>
      <c r="V981" s="38">
        <v>232.47540000000001</v>
      </c>
      <c r="W981" s="38">
        <v>237.14670000000001</v>
      </c>
      <c r="X981" s="38">
        <v>239.97640000000001</v>
      </c>
      <c r="Y981" s="38">
        <v>242.3339</v>
      </c>
      <c r="Z981" s="38">
        <v>243.43950000000001</v>
      </c>
      <c r="AA981" s="38">
        <v>247.37950000000001</v>
      </c>
      <c r="AB981" s="38">
        <v>245.9</v>
      </c>
      <c r="AC981" s="38">
        <v>239.339</v>
      </c>
      <c r="AD981" s="38">
        <v>233.86689999999999</v>
      </c>
      <c r="AE981" s="38">
        <v>227.97290000000001</v>
      </c>
      <c r="AF981" s="38">
        <v>224.22300000000001</v>
      </c>
      <c r="AG981" s="38">
        <v>221.95519999999999</v>
      </c>
      <c r="AH981" s="38">
        <v>219.69030000000001</v>
      </c>
      <c r="AI981" s="38">
        <v>216.1833</v>
      </c>
      <c r="AJ981" s="38">
        <v>210.0917</v>
      </c>
      <c r="AK981" s="38">
        <v>203.4075</v>
      </c>
      <c r="AL981" s="38">
        <v>-1.231757</v>
      </c>
      <c r="AM981" s="38">
        <v>-2.5287809999999999</v>
      </c>
      <c r="AN981" s="38">
        <v>-2.1470370000000001</v>
      </c>
      <c r="AO981" s="38">
        <v>-1.6799949999999999</v>
      </c>
      <c r="AP981" s="38">
        <v>-0.55342239999999998</v>
      </c>
      <c r="AQ981" s="38">
        <v>-1.038889</v>
      </c>
      <c r="AR981" s="38">
        <v>-0.697797</v>
      </c>
      <c r="AS981" s="38">
        <v>0.4089333</v>
      </c>
      <c r="AT981" s="38">
        <v>1.2918689999999999</v>
      </c>
      <c r="AU981" s="38">
        <v>5.96784E-2</v>
      </c>
      <c r="AV981" s="38">
        <v>-0.71681019999999995</v>
      </c>
      <c r="AW981" s="38">
        <v>-2.455527</v>
      </c>
      <c r="AX981" s="38">
        <v>-1.798654</v>
      </c>
      <c r="AY981" s="38">
        <v>7.3635300000000001E-2</v>
      </c>
      <c r="AZ981" s="38">
        <v>1.3767119999999999</v>
      </c>
      <c r="BA981" s="38">
        <v>2.5164589999999998</v>
      </c>
      <c r="BB981" s="38">
        <v>3.2900580000000001</v>
      </c>
      <c r="BC981" s="38">
        <v>3.2880549999999999</v>
      </c>
      <c r="BD981" s="38">
        <v>3.3677030000000001</v>
      </c>
      <c r="BE981" s="38">
        <v>2.935066</v>
      </c>
      <c r="BF981" s="38">
        <v>3.3529460000000002</v>
      </c>
      <c r="BG981" s="38">
        <v>-1.258734</v>
      </c>
      <c r="BH981" s="38">
        <v>-1.422936</v>
      </c>
      <c r="BI981" s="38">
        <v>-3.5979359999999998</v>
      </c>
      <c r="BJ981" s="38">
        <v>-0.79935860000000003</v>
      </c>
      <c r="BK981" s="38">
        <v>-2.1381679999999998</v>
      </c>
      <c r="BL981" s="38">
        <v>-1.8095969999999999</v>
      </c>
      <c r="BM981" s="38">
        <v>-1.3756440000000001</v>
      </c>
      <c r="BN981" s="38">
        <v>-0.29148400000000002</v>
      </c>
      <c r="BO981" s="38">
        <v>-0.74042459999999999</v>
      </c>
      <c r="BP981" s="38">
        <v>-0.35859089999999999</v>
      </c>
      <c r="BQ981" s="38">
        <v>0.79320009999999996</v>
      </c>
      <c r="BR981" s="38">
        <v>1.6716899999999999</v>
      </c>
      <c r="BS981" s="38">
        <v>0.49088510000000002</v>
      </c>
      <c r="BT981" s="38">
        <v>-0.3395242</v>
      </c>
      <c r="BU981" s="38">
        <v>-2.1917309999999999</v>
      </c>
      <c r="BV981" s="38">
        <v>-1.545858</v>
      </c>
      <c r="BW981" s="38">
        <v>0.35224670000000002</v>
      </c>
      <c r="BX981" s="38">
        <v>1.6785870000000001</v>
      </c>
      <c r="BY981" s="38">
        <v>2.957748</v>
      </c>
      <c r="BZ981" s="38">
        <v>3.7111740000000002</v>
      </c>
      <c r="CA981" s="38">
        <v>3.749657</v>
      </c>
      <c r="CB981" s="38">
        <v>3.9138709999999999</v>
      </c>
      <c r="CC981" s="38">
        <v>3.4694400000000001</v>
      </c>
      <c r="CD981" s="38">
        <v>3.8818440000000001</v>
      </c>
      <c r="CE981" s="38">
        <v>-0.72112180000000003</v>
      </c>
      <c r="CF981" s="38">
        <v>-0.87755720000000004</v>
      </c>
      <c r="CG981" s="38">
        <v>-2.9664480000000002</v>
      </c>
      <c r="CH981" s="38">
        <v>-0.49988090000000002</v>
      </c>
      <c r="CI981" s="38">
        <v>-1.8676299999999999</v>
      </c>
      <c r="CJ981" s="38">
        <v>-1.575887</v>
      </c>
      <c r="CK981" s="38">
        <v>-1.164852</v>
      </c>
      <c r="CL981" s="38">
        <v>-0.1100662</v>
      </c>
      <c r="CM981" s="38">
        <v>-0.53370919999999999</v>
      </c>
      <c r="CN981" s="38">
        <v>-0.1236577</v>
      </c>
      <c r="CO981" s="38">
        <v>1.059342</v>
      </c>
      <c r="CP981" s="38">
        <v>1.934752</v>
      </c>
      <c r="CQ981" s="38">
        <v>0.78953770000000001</v>
      </c>
      <c r="CR981" s="38">
        <v>-7.8216999999999995E-2</v>
      </c>
      <c r="CS981" s="38">
        <v>-2.0090270000000001</v>
      </c>
      <c r="CT981" s="38">
        <v>-1.3707720000000001</v>
      </c>
      <c r="CU981" s="38">
        <v>0.54521209999999998</v>
      </c>
      <c r="CV981" s="38">
        <v>1.887664</v>
      </c>
      <c r="CW981" s="38">
        <v>3.263385</v>
      </c>
      <c r="CX981" s="38">
        <v>4.0028379999999997</v>
      </c>
      <c r="CY981" s="38">
        <v>4.0693609999999998</v>
      </c>
      <c r="CZ981" s="38">
        <v>4.2921449999999997</v>
      </c>
      <c r="DA981" s="38">
        <v>3.8395459999999999</v>
      </c>
      <c r="DB981" s="38">
        <v>4.2481580000000001</v>
      </c>
      <c r="DC981" s="38">
        <v>-0.34877320000000001</v>
      </c>
      <c r="DD981" s="38">
        <v>-0.49982969999999999</v>
      </c>
      <c r="DE981" s="38">
        <v>-2.5290819999999998</v>
      </c>
      <c r="DF981" s="38">
        <v>-0.2004032</v>
      </c>
      <c r="DG981" s="38">
        <v>-1.5970930000000001</v>
      </c>
      <c r="DH981" s="38">
        <v>-1.3421780000000001</v>
      </c>
      <c r="DI981" s="38">
        <v>-0.95405910000000005</v>
      </c>
      <c r="DJ981" s="38">
        <v>7.1351600000000001E-2</v>
      </c>
      <c r="DK981" s="38">
        <v>-0.3269938</v>
      </c>
      <c r="DL981" s="38">
        <v>0.1112754</v>
      </c>
      <c r="DM981" s="38">
        <v>1.3254840000000001</v>
      </c>
      <c r="DN981" s="38">
        <v>2.1978140000000002</v>
      </c>
      <c r="DO981" s="38">
        <v>1.08819</v>
      </c>
      <c r="DP981" s="38">
        <v>0.18309010000000001</v>
      </c>
      <c r="DQ981" s="38">
        <v>-1.826322</v>
      </c>
      <c r="DR981" s="38">
        <v>-1.1956850000000001</v>
      </c>
      <c r="DS981" s="38">
        <v>0.73817750000000004</v>
      </c>
      <c r="DT981" s="38">
        <v>2.0967419999999999</v>
      </c>
      <c r="DU981" s="38">
        <v>3.5690210000000002</v>
      </c>
      <c r="DV981" s="38">
        <v>4.2945010000000003</v>
      </c>
      <c r="DW981" s="38">
        <v>4.3890650000000004</v>
      </c>
      <c r="DX981" s="38">
        <v>4.67042</v>
      </c>
      <c r="DY981" s="38">
        <v>4.2096520000000002</v>
      </c>
      <c r="DZ981" s="38">
        <v>4.614471</v>
      </c>
      <c r="EA981" s="38">
        <v>2.3575499999999999E-2</v>
      </c>
      <c r="EB981" s="38">
        <v>-0.1221023</v>
      </c>
      <c r="EC981" s="38">
        <v>-2.0917150000000002</v>
      </c>
      <c r="ED981" s="38">
        <v>0.23199500000000001</v>
      </c>
      <c r="EE981" s="38">
        <v>-1.20648</v>
      </c>
      <c r="EF981" s="38">
        <v>-1.0047379999999999</v>
      </c>
      <c r="EG981" s="38">
        <v>-0.64970819999999996</v>
      </c>
      <c r="EH981" s="38">
        <v>0.33328999999999998</v>
      </c>
      <c r="EI981" s="38">
        <v>-2.8529599999999999E-2</v>
      </c>
      <c r="EJ981" s="38">
        <v>0.45048159999999998</v>
      </c>
      <c r="EK981" s="38">
        <v>1.709751</v>
      </c>
      <c r="EL981" s="38">
        <v>2.5776349999999999</v>
      </c>
      <c r="EM981" s="38">
        <v>1.5193970000000001</v>
      </c>
      <c r="EN981" s="38">
        <v>0.56037599999999999</v>
      </c>
      <c r="EO981" s="38">
        <v>-1.5625260000000001</v>
      </c>
      <c r="EP981" s="38">
        <v>-0.94288890000000003</v>
      </c>
      <c r="EQ981" s="38">
        <v>1.0167889999999999</v>
      </c>
      <c r="ER981" s="38">
        <v>2.3986160000000001</v>
      </c>
      <c r="ES981" s="38">
        <v>4.0103109999999997</v>
      </c>
      <c r="ET981" s="38">
        <v>4.7156169999999999</v>
      </c>
      <c r="EU981" s="38">
        <v>4.8506669999999996</v>
      </c>
      <c r="EV981" s="38">
        <v>5.2165879999999998</v>
      </c>
      <c r="EW981" s="38">
        <v>4.744027</v>
      </c>
      <c r="EX981" s="38">
        <v>5.14337</v>
      </c>
      <c r="EY981" s="38">
        <v>0.56118789999999996</v>
      </c>
      <c r="EZ981" s="38">
        <v>0.42327619999999999</v>
      </c>
      <c r="FA981" s="38">
        <v>-1.4602269999999999</v>
      </c>
      <c r="FB981" s="38">
        <v>79.532259999999994</v>
      </c>
      <c r="FC981" s="38">
        <v>77.34787</v>
      </c>
      <c r="FD981" s="38">
        <v>75.576819999999998</v>
      </c>
      <c r="FE981" s="38">
        <v>74.112979999999993</v>
      </c>
      <c r="FF981" s="38">
        <v>72.682919999999996</v>
      </c>
      <c r="FG981" s="38">
        <v>71.008759999999995</v>
      </c>
      <c r="FH981" s="38">
        <v>70.536640000000006</v>
      </c>
      <c r="FI981" s="38">
        <v>73.542280000000005</v>
      </c>
      <c r="FJ981" s="38">
        <v>77.416290000000004</v>
      </c>
      <c r="FK981" s="38">
        <v>81.617949999999993</v>
      </c>
      <c r="FL981" s="38">
        <v>86.093419999999995</v>
      </c>
      <c r="FM981" s="38">
        <v>89.265010000000004</v>
      </c>
      <c r="FN981" s="38">
        <v>92.061790000000002</v>
      </c>
      <c r="FO981" s="38">
        <v>94.071809999999999</v>
      </c>
      <c r="FP981" s="38">
        <v>95.258529999999993</v>
      </c>
      <c r="FQ981" s="38">
        <v>96.034229999999994</v>
      </c>
      <c r="FR981" s="38">
        <v>98.669409999999999</v>
      </c>
      <c r="FS981" s="38">
        <v>98.281450000000007</v>
      </c>
      <c r="FT981" s="38">
        <v>96.874459999999999</v>
      </c>
      <c r="FU981" s="38">
        <v>94.135919999999999</v>
      </c>
      <c r="FV981" s="38">
        <v>90.427300000000002</v>
      </c>
      <c r="FW981">
        <v>87.105350000000001</v>
      </c>
      <c r="FX981">
        <v>84.220339999999993</v>
      </c>
      <c r="FY981">
        <v>80.718149999999994</v>
      </c>
      <c r="FZ981">
        <v>0.51656959999999996</v>
      </c>
      <c r="GA981">
        <v>3.8328139999999999</v>
      </c>
      <c r="GB981">
        <v>1</v>
      </c>
    </row>
    <row r="982" spans="1:184" x14ac:dyDescent="0.3">
      <c r="A982" t="s">
        <v>280</v>
      </c>
      <c r="B982" t="s">
        <v>1</v>
      </c>
      <c r="C982" t="s">
        <v>1</v>
      </c>
      <c r="D982" t="s">
        <v>1</v>
      </c>
      <c r="E982" t="s">
        <v>1</v>
      </c>
      <c r="F982" t="s">
        <v>222</v>
      </c>
      <c r="G982" t="s">
        <v>1</v>
      </c>
      <c r="H982" s="40" t="s">
        <v>1</v>
      </c>
      <c r="I982" s="18" t="s">
        <v>1</v>
      </c>
      <c r="J982" s="38" t="s">
        <v>1</v>
      </c>
      <c r="K982" s="18">
        <v>44789</v>
      </c>
      <c r="L982" s="38">
        <v>1490</v>
      </c>
      <c r="M982" s="38">
        <v>1490</v>
      </c>
      <c r="N982" s="38">
        <v>207.6189</v>
      </c>
      <c r="O982" s="38">
        <v>203.98230000000001</v>
      </c>
      <c r="P982" s="38">
        <v>200.60749999999999</v>
      </c>
      <c r="Q982" s="38">
        <v>199.59020000000001</v>
      </c>
      <c r="R982" s="38">
        <v>204.428</v>
      </c>
      <c r="S982" s="38">
        <v>214.42939999999999</v>
      </c>
      <c r="T982" s="38">
        <v>228.89879999999999</v>
      </c>
      <c r="U982" s="38">
        <v>241.5771</v>
      </c>
      <c r="V982" s="38">
        <v>249.4126</v>
      </c>
      <c r="W982" s="38">
        <v>256.72340000000003</v>
      </c>
      <c r="X982" s="38">
        <v>263.75200000000001</v>
      </c>
      <c r="Y982" s="38">
        <v>268.6223</v>
      </c>
      <c r="Z982" s="38">
        <v>270.98750000000001</v>
      </c>
      <c r="AA982" s="38">
        <v>275.02690000000001</v>
      </c>
      <c r="AB982" s="38">
        <v>272.6397</v>
      </c>
      <c r="AC982" s="38">
        <v>266.03429999999997</v>
      </c>
      <c r="AD982" s="38">
        <v>258.49380000000002</v>
      </c>
      <c r="AE982" s="38">
        <v>250.429</v>
      </c>
      <c r="AF982" s="38">
        <v>244.6395</v>
      </c>
      <c r="AG982" s="38">
        <v>241.64510000000001</v>
      </c>
      <c r="AH982" s="38">
        <v>238.90369999999999</v>
      </c>
      <c r="AI982" s="38">
        <v>235.08510000000001</v>
      </c>
      <c r="AJ982" s="38">
        <v>228.60890000000001</v>
      </c>
      <c r="AK982" s="38">
        <v>222.0694</v>
      </c>
      <c r="AL982" s="38">
        <v>-2.6458710000000001</v>
      </c>
      <c r="AM982" s="38">
        <v>-1.98203</v>
      </c>
      <c r="AN982" s="38">
        <v>-1.4613590000000001</v>
      </c>
      <c r="AO982" s="38">
        <v>-0.60542890000000005</v>
      </c>
      <c r="AP982" s="38">
        <v>-0.1573068</v>
      </c>
      <c r="AQ982" s="38">
        <v>0.65859650000000003</v>
      </c>
      <c r="AR982" s="38">
        <v>0.58785370000000003</v>
      </c>
      <c r="AS982" s="38">
        <v>8.2267699999999999E-2</v>
      </c>
      <c r="AT982" s="38">
        <v>-1.010891</v>
      </c>
      <c r="AU982" s="38">
        <v>-0.27380850000000001</v>
      </c>
      <c r="AV982" s="38">
        <v>1.5533140000000001</v>
      </c>
      <c r="AW982" s="38">
        <v>0.31428610000000001</v>
      </c>
      <c r="AX982" s="38">
        <v>-0.68388800000000005</v>
      </c>
      <c r="AY982" s="38">
        <v>-0.70992460000000002</v>
      </c>
      <c r="AZ982" s="38">
        <v>-2.6482160000000001</v>
      </c>
      <c r="BA982" s="38">
        <v>0.25478709999999999</v>
      </c>
      <c r="BB982" s="38">
        <v>3.301056</v>
      </c>
      <c r="BC982" s="38">
        <v>1.084832</v>
      </c>
      <c r="BD982" s="38">
        <v>3.6889900000000003E-2</v>
      </c>
      <c r="BE982" s="38">
        <v>0.89391699999999996</v>
      </c>
      <c r="BF982" s="38">
        <v>1.683905</v>
      </c>
      <c r="BG982" s="38">
        <v>1.9496579999999999</v>
      </c>
      <c r="BH982" s="38">
        <v>1.227989</v>
      </c>
      <c r="BI982" s="38">
        <v>0.9779447</v>
      </c>
      <c r="BJ982" s="38">
        <v>-2.2452860000000001</v>
      </c>
      <c r="BK982" s="38">
        <v>-1.644425</v>
      </c>
      <c r="BL982" s="38">
        <v>-1.1290089999999999</v>
      </c>
      <c r="BM982" s="38">
        <v>-0.31022260000000002</v>
      </c>
      <c r="BN982" s="38">
        <v>0.1128571</v>
      </c>
      <c r="BO982" s="38">
        <v>0.95093050000000001</v>
      </c>
      <c r="BP982" s="38">
        <v>0.94923570000000002</v>
      </c>
      <c r="BQ982" s="38">
        <v>0.5263755</v>
      </c>
      <c r="BR982" s="38">
        <v>-0.55953370000000002</v>
      </c>
      <c r="BS982" s="38">
        <v>0.17092370000000001</v>
      </c>
      <c r="BT982" s="38">
        <v>1.9450860000000001</v>
      </c>
      <c r="BU982" s="38">
        <v>0.65431519999999999</v>
      </c>
      <c r="BV982" s="38">
        <v>-0.35581970000000002</v>
      </c>
      <c r="BW982" s="38">
        <v>-0.37455729999999998</v>
      </c>
      <c r="BX982" s="38">
        <v>-2.08256</v>
      </c>
      <c r="BY982" s="38">
        <v>0.89738830000000003</v>
      </c>
      <c r="BZ982" s="38">
        <v>3.7835260000000002</v>
      </c>
      <c r="CA982" s="38">
        <v>1.6098049999999999</v>
      </c>
      <c r="CB982" s="38">
        <v>0.69635749999999996</v>
      </c>
      <c r="CC982" s="38">
        <v>1.5052970000000001</v>
      </c>
      <c r="CD982" s="38">
        <v>2.276929</v>
      </c>
      <c r="CE982" s="38">
        <v>2.4853510000000001</v>
      </c>
      <c r="CF982" s="38">
        <v>1.8753059999999999</v>
      </c>
      <c r="CG982" s="38">
        <v>1.6733210000000001</v>
      </c>
      <c r="CH982" s="38">
        <v>-1.9678420000000001</v>
      </c>
      <c r="CI982" s="38">
        <v>-1.410601</v>
      </c>
      <c r="CJ982" s="38">
        <v>-0.8988254</v>
      </c>
      <c r="CK982" s="38">
        <v>-0.1057636</v>
      </c>
      <c r="CL982" s="38">
        <v>0.29997180000000001</v>
      </c>
      <c r="CM982" s="38">
        <v>1.1534</v>
      </c>
      <c r="CN982" s="38">
        <v>1.1995279999999999</v>
      </c>
      <c r="CO982" s="38">
        <v>0.83396320000000002</v>
      </c>
      <c r="CP982" s="38">
        <v>-0.24692529999999999</v>
      </c>
      <c r="CQ982" s="38">
        <v>0.47894379999999998</v>
      </c>
      <c r="CR982" s="38">
        <v>2.2164250000000001</v>
      </c>
      <c r="CS982" s="38">
        <v>0.88981840000000001</v>
      </c>
      <c r="CT982" s="38">
        <v>-0.12860070000000001</v>
      </c>
      <c r="CU982" s="38">
        <v>-0.14228289999999999</v>
      </c>
      <c r="CV982" s="38">
        <v>-1.690788</v>
      </c>
      <c r="CW982" s="38">
        <v>1.342452</v>
      </c>
      <c r="CX982" s="38">
        <v>4.1176820000000003</v>
      </c>
      <c r="CY982" s="38">
        <v>1.9733989999999999</v>
      </c>
      <c r="CZ982" s="38">
        <v>1.153103</v>
      </c>
      <c r="DA982" s="38">
        <v>1.9287380000000001</v>
      </c>
      <c r="DB982" s="38">
        <v>2.6876549999999999</v>
      </c>
      <c r="DC982" s="38">
        <v>2.8563700000000001</v>
      </c>
      <c r="DD982" s="38">
        <v>2.323636</v>
      </c>
      <c r="DE982" s="38">
        <v>2.1549360000000002</v>
      </c>
      <c r="DF982" s="38">
        <v>-1.6903980000000001</v>
      </c>
      <c r="DG982" s="38">
        <v>-1.176777</v>
      </c>
      <c r="DH982" s="38">
        <v>-0.66864140000000005</v>
      </c>
      <c r="DI982" s="38">
        <v>9.8695400000000003E-2</v>
      </c>
      <c r="DJ982" s="38">
        <v>0.48708639999999997</v>
      </c>
      <c r="DK982" s="38">
        <v>1.3558699999999999</v>
      </c>
      <c r="DL982" s="38">
        <v>1.4498200000000001</v>
      </c>
      <c r="DM982" s="38">
        <v>1.141551</v>
      </c>
      <c r="DN982" s="38">
        <v>6.5683099999999994E-2</v>
      </c>
      <c r="DO982" s="38">
        <v>0.786964</v>
      </c>
      <c r="DP982" s="38">
        <v>2.487765</v>
      </c>
      <c r="DQ982" s="38">
        <v>1.1253219999999999</v>
      </c>
      <c r="DR982" s="38">
        <v>9.8618399999999995E-2</v>
      </c>
      <c r="DS982" s="38">
        <v>8.9991500000000002E-2</v>
      </c>
      <c r="DT982" s="38">
        <v>-1.2990159999999999</v>
      </c>
      <c r="DU982" s="38">
        <v>1.7875160000000001</v>
      </c>
      <c r="DV982" s="38">
        <v>4.4518389999999997</v>
      </c>
      <c r="DW982" s="38">
        <v>2.3369939999999998</v>
      </c>
      <c r="DX982" s="38">
        <v>1.6098479999999999</v>
      </c>
      <c r="DY982" s="38">
        <v>2.3521779999999999</v>
      </c>
      <c r="DZ982" s="38">
        <v>3.098382</v>
      </c>
      <c r="EA982" s="38">
        <v>3.2273900000000002</v>
      </c>
      <c r="EB982" s="38">
        <v>2.7719659999999999</v>
      </c>
      <c r="EC982" s="38">
        <v>2.6365509999999999</v>
      </c>
      <c r="ED982" s="38">
        <v>-1.2898130000000001</v>
      </c>
      <c r="EE982" s="38">
        <v>-0.83917249999999999</v>
      </c>
      <c r="EF982" s="38">
        <v>-0.33629229999999999</v>
      </c>
      <c r="EG982" s="38">
        <v>0.39390170000000002</v>
      </c>
      <c r="EH982" s="38">
        <v>0.75725039999999999</v>
      </c>
      <c r="EI982" s="38">
        <v>1.648204</v>
      </c>
      <c r="EJ982" s="38">
        <v>1.811202</v>
      </c>
      <c r="EK982" s="38">
        <v>1.5856589999999999</v>
      </c>
      <c r="EL982" s="38">
        <v>0.5170401</v>
      </c>
      <c r="EM982" s="38">
        <v>1.2316959999999999</v>
      </c>
      <c r="EN982" s="38">
        <v>2.8795359999999999</v>
      </c>
      <c r="EO982" s="38">
        <v>1.4653510000000001</v>
      </c>
      <c r="EP982" s="38">
        <v>0.42668660000000003</v>
      </c>
      <c r="EQ982" s="38">
        <v>0.42535879999999998</v>
      </c>
      <c r="ER982" s="38">
        <v>-0.73335890000000004</v>
      </c>
      <c r="ES982" s="38">
        <v>2.4301170000000001</v>
      </c>
      <c r="ET982" s="38">
        <v>4.9343089999999998</v>
      </c>
      <c r="EU982" s="38">
        <v>2.8619669999999999</v>
      </c>
      <c r="EV982" s="38">
        <v>2.2693150000000002</v>
      </c>
      <c r="EW982" s="38">
        <v>2.9635579999999999</v>
      </c>
      <c r="EX982" s="38">
        <v>3.6914060000000002</v>
      </c>
      <c r="EY982" s="38">
        <v>3.763083</v>
      </c>
      <c r="EZ982" s="38">
        <v>3.4192819999999999</v>
      </c>
      <c r="FA982" s="38">
        <v>3.3319269999999999</v>
      </c>
      <c r="FB982" s="38">
        <v>79.64434</v>
      </c>
      <c r="FC982" s="38">
        <v>78.594639999999998</v>
      </c>
      <c r="FD982" s="38">
        <v>76.9071</v>
      </c>
      <c r="FE982" s="38">
        <v>75.22278</v>
      </c>
      <c r="FF982" s="38">
        <v>73.127420000000001</v>
      </c>
      <c r="FG982" s="38">
        <v>72.187160000000006</v>
      </c>
      <c r="FH982" s="38">
        <v>71.386420000000001</v>
      </c>
      <c r="FI982" s="38">
        <v>73.132140000000007</v>
      </c>
      <c r="FJ982" s="38">
        <v>77.382559999999998</v>
      </c>
      <c r="FK982" s="38">
        <v>82.603430000000003</v>
      </c>
      <c r="FL982" s="38">
        <v>87.184060000000002</v>
      </c>
      <c r="FM982" s="38">
        <v>91.382130000000004</v>
      </c>
      <c r="FN982" s="38">
        <v>95.417500000000004</v>
      </c>
      <c r="FO982" s="38">
        <v>98.571550000000002</v>
      </c>
      <c r="FP982" s="38">
        <v>101.0064</v>
      </c>
      <c r="FQ982" s="38">
        <v>102.3436</v>
      </c>
      <c r="FR982" s="38">
        <v>102.7334</v>
      </c>
      <c r="FS982" s="38">
        <v>102.4654</v>
      </c>
      <c r="FT982" s="38">
        <v>101.4037</v>
      </c>
      <c r="FU982" s="38">
        <v>99.008459999999999</v>
      </c>
      <c r="FV982" s="38">
        <v>95.075720000000004</v>
      </c>
      <c r="FW982">
        <v>91.521199999999993</v>
      </c>
      <c r="FX982">
        <v>88.731719999999996</v>
      </c>
      <c r="FY982">
        <v>86.589780000000005</v>
      </c>
      <c r="FZ982">
        <v>0.68786349999999996</v>
      </c>
      <c r="GA982">
        <v>5.5347739999999996</v>
      </c>
      <c r="GB982">
        <v>1</v>
      </c>
    </row>
    <row r="983" spans="1:184" x14ac:dyDescent="0.3">
      <c r="A983" t="s">
        <v>280</v>
      </c>
      <c r="B983" t="s">
        <v>1</v>
      </c>
      <c r="C983" t="s">
        <v>1</v>
      </c>
      <c r="D983" t="s">
        <v>1</v>
      </c>
      <c r="E983" t="s">
        <v>1</v>
      </c>
      <c r="F983" t="s">
        <v>222</v>
      </c>
      <c r="G983" t="s">
        <v>1</v>
      </c>
      <c r="H983" s="40" t="s">
        <v>1</v>
      </c>
      <c r="I983" s="18" t="s">
        <v>1</v>
      </c>
      <c r="J983" s="38" t="s">
        <v>1</v>
      </c>
      <c r="K983" s="18">
        <v>44790</v>
      </c>
      <c r="L983" s="38">
        <v>1490</v>
      </c>
      <c r="M983" s="38">
        <v>1490</v>
      </c>
      <c r="N983" s="38">
        <v>218.73750000000001</v>
      </c>
      <c r="O983" s="38">
        <v>214.97</v>
      </c>
      <c r="P983" s="38">
        <v>211.50720000000001</v>
      </c>
      <c r="Q983" s="38">
        <v>210.46279999999999</v>
      </c>
      <c r="R983" s="38">
        <v>214.4751</v>
      </c>
      <c r="S983" s="38">
        <v>223.0164</v>
      </c>
      <c r="T983" s="38">
        <v>238.4828</v>
      </c>
      <c r="U983" s="38">
        <v>249.7861</v>
      </c>
      <c r="V983" s="38">
        <v>256.5598</v>
      </c>
      <c r="W983" s="38">
        <v>260.22559999999999</v>
      </c>
      <c r="X983" s="38">
        <v>265.83440000000002</v>
      </c>
      <c r="Y983" s="38">
        <v>269.17500000000001</v>
      </c>
      <c r="Z983" s="38">
        <v>269.51350000000002</v>
      </c>
      <c r="AA983" s="38">
        <v>272.79590000000002</v>
      </c>
      <c r="AB983" s="38">
        <v>269.1343</v>
      </c>
      <c r="AC983" s="38">
        <v>262.20850000000002</v>
      </c>
      <c r="AD983" s="38">
        <v>254.92009999999999</v>
      </c>
      <c r="AE983" s="38">
        <v>246.61850000000001</v>
      </c>
      <c r="AF983" s="38">
        <v>242.4725</v>
      </c>
      <c r="AG983" s="38">
        <v>239.52619999999999</v>
      </c>
      <c r="AH983" s="38">
        <v>237.4469</v>
      </c>
      <c r="AI983" s="38">
        <v>234.3141</v>
      </c>
      <c r="AJ983" s="38">
        <v>228.072</v>
      </c>
      <c r="AK983" s="38">
        <v>222.30260000000001</v>
      </c>
      <c r="AL983" s="38">
        <v>3.80301</v>
      </c>
      <c r="AM983" s="38">
        <v>3.575691</v>
      </c>
      <c r="AN983" s="38">
        <v>3.6435629999999999</v>
      </c>
      <c r="AO983" s="38">
        <v>1.9621649999999999</v>
      </c>
      <c r="AP983" s="38">
        <v>1.0054339999999999</v>
      </c>
      <c r="AQ983" s="38">
        <v>-1.1389339999999999</v>
      </c>
      <c r="AR983" s="38">
        <v>-4.4715499999999997</v>
      </c>
      <c r="AS983" s="38">
        <v>-4.6523389999999996</v>
      </c>
      <c r="AT983" s="38">
        <v>-5.6492610000000001</v>
      </c>
      <c r="AU983" s="38">
        <v>-5.11327</v>
      </c>
      <c r="AV983" s="38">
        <v>-2.559183</v>
      </c>
      <c r="AW983" s="38">
        <v>1.198388</v>
      </c>
      <c r="AX983" s="38">
        <v>0.24326919999999999</v>
      </c>
      <c r="AY983" s="38">
        <v>-0.33842749999999999</v>
      </c>
      <c r="AZ983" s="38">
        <v>-0.3007475</v>
      </c>
      <c r="BA983" s="38">
        <v>2.7995109999999999</v>
      </c>
      <c r="BB983" s="38">
        <v>6.1200510000000001</v>
      </c>
      <c r="BC983" s="38">
        <v>3.502488</v>
      </c>
      <c r="BD983" s="38">
        <v>3.319623</v>
      </c>
      <c r="BE983" s="38">
        <v>2.919044</v>
      </c>
      <c r="BF983" s="38">
        <v>1.335688</v>
      </c>
      <c r="BG983" s="38">
        <v>1.156379</v>
      </c>
      <c r="BH983" s="38">
        <v>1.415503</v>
      </c>
      <c r="BI983" s="38">
        <v>2.6319650000000001</v>
      </c>
      <c r="BJ983" s="38">
        <v>4.3653919999999999</v>
      </c>
      <c r="BK983" s="38">
        <v>4.1310729999999998</v>
      </c>
      <c r="BL983" s="38">
        <v>4.0816160000000004</v>
      </c>
      <c r="BM983" s="38">
        <v>2.3729239999999998</v>
      </c>
      <c r="BN983" s="38">
        <v>1.399475</v>
      </c>
      <c r="BO983" s="38">
        <v>-0.6028268</v>
      </c>
      <c r="BP983" s="38">
        <v>-3.6011139999999999</v>
      </c>
      <c r="BQ983" s="38">
        <v>-4.1659949999999997</v>
      </c>
      <c r="BR983" s="38">
        <v>-5.1907389999999998</v>
      </c>
      <c r="BS983" s="38">
        <v>-4.5240650000000002</v>
      </c>
      <c r="BT983" s="38">
        <v>-2.1303879999999999</v>
      </c>
      <c r="BU983" s="38">
        <v>1.5126379999999999</v>
      </c>
      <c r="BV983" s="38">
        <v>0.56142159999999997</v>
      </c>
      <c r="BW983" s="38">
        <v>7.6220499999999997E-2</v>
      </c>
      <c r="BX983" s="38">
        <v>0.26204840000000001</v>
      </c>
      <c r="BY983" s="38">
        <v>3.4946459999999999</v>
      </c>
      <c r="BZ983" s="38">
        <v>6.87615</v>
      </c>
      <c r="CA983" s="38">
        <v>4.1512370000000001</v>
      </c>
      <c r="CB983" s="38">
        <v>3.9650370000000001</v>
      </c>
      <c r="CC983" s="38">
        <v>3.5718930000000002</v>
      </c>
      <c r="CD983" s="38">
        <v>1.9618070000000001</v>
      </c>
      <c r="CE983" s="38">
        <v>1.8993070000000001</v>
      </c>
      <c r="CF983" s="38">
        <v>2.2116850000000001</v>
      </c>
      <c r="CG983" s="38">
        <v>3.35521</v>
      </c>
      <c r="CH983" s="38">
        <v>4.7548959999999996</v>
      </c>
      <c r="CI983" s="38">
        <v>4.5157299999999996</v>
      </c>
      <c r="CJ983" s="38">
        <v>4.3850100000000003</v>
      </c>
      <c r="CK983" s="38">
        <v>2.6574149999999999</v>
      </c>
      <c r="CL983" s="38">
        <v>1.6723859999999999</v>
      </c>
      <c r="CM983" s="38">
        <v>-0.231521</v>
      </c>
      <c r="CN983" s="38">
        <v>-2.9982540000000002</v>
      </c>
      <c r="CO983" s="38">
        <v>-3.8291550000000001</v>
      </c>
      <c r="CP983" s="38">
        <v>-4.8731689999999999</v>
      </c>
      <c r="CQ983" s="38">
        <v>-4.1159829999999999</v>
      </c>
      <c r="CR983" s="38">
        <v>-1.8334060000000001</v>
      </c>
      <c r="CS983" s="38">
        <v>1.7302869999999999</v>
      </c>
      <c r="CT983" s="38">
        <v>0.78177289999999999</v>
      </c>
      <c r="CU983" s="38">
        <v>0.36340450000000002</v>
      </c>
      <c r="CV983" s="38">
        <v>0.6518391</v>
      </c>
      <c r="CW983" s="38">
        <v>3.9760939999999998</v>
      </c>
      <c r="CX983" s="38">
        <v>7.3998220000000003</v>
      </c>
      <c r="CY983" s="38">
        <v>4.6005589999999996</v>
      </c>
      <c r="CZ983" s="38">
        <v>4.4120480000000004</v>
      </c>
      <c r="DA983" s="38">
        <v>4.0240539999999996</v>
      </c>
      <c r="DB983" s="38">
        <v>2.3954550000000001</v>
      </c>
      <c r="DC983" s="38">
        <v>2.413856</v>
      </c>
      <c r="DD983" s="38">
        <v>2.763118</v>
      </c>
      <c r="DE983" s="38">
        <v>3.8561260000000002</v>
      </c>
      <c r="DF983" s="38">
        <v>5.1444000000000001</v>
      </c>
      <c r="DG983" s="38">
        <v>4.9003860000000001</v>
      </c>
      <c r="DH983" s="38">
        <v>4.6884040000000002</v>
      </c>
      <c r="DI983" s="38">
        <v>2.9419050000000002</v>
      </c>
      <c r="DJ983" s="38">
        <v>1.945298</v>
      </c>
      <c r="DK983" s="38">
        <v>0.13978489999999999</v>
      </c>
      <c r="DL983" s="38">
        <v>-2.3953929999999999</v>
      </c>
      <c r="DM983" s="38">
        <v>-3.4923150000000001</v>
      </c>
      <c r="DN983" s="38">
        <v>-4.555599</v>
      </c>
      <c r="DO983" s="38">
        <v>-3.7079019999999998</v>
      </c>
      <c r="DP983" s="38">
        <v>-1.536424</v>
      </c>
      <c r="DQ983" s="38">
        <v>1.9479359999999999</v>
      </c>
      <c r="DR983" s="38">
        <v>1.002124</v>
      </c>
      <c r="DS983" s="38">
        <v>0.65058850000000001</v>
      </c>
      <c r="DT983" s="38">
        <v>1.0416300000000001</v>
      </c>
      <c r="DU983" s="38">
        <v>4.457541</v>
      </c>
      <c r="DV983" s="38">
        <v>7.9234939999999998</v>
      </c>
      <c r="DW983" s="38">
        <v>5.0498810000000001</v>
      </c>
      <c r="DX983" s="38">
        <v>4.8590590000000002</v>
      </c>
      <c r="DY983" s="38">
        <v>4.4762139999999997</v>
      </c>
      <c r="DZ983" s="38">
        <v>2.8291029999999999</v>
      </c>
      <c r="EA983" s="38">
        <v>2.9284050000000001</v>
      </c>
      <c r="EB983" s="38">
        <v>3.3145509999999998</v>
      </c>
      <c r="EC983" s="38">
        <v>4.357043</v>
      </c>
      <c r="ED983" s="38">
        <v>5.7067810000000003</v>
      </c>
      <c r="EE983" s="38">
        <v>5.4557690000000001</v>
      </c>
      <c r="EF983" s="38">
        <v>5.1264570000000003</v>
      </c>
      <c r="EG983" s="38">
        <v>3.352665</v>
      </c>
      <c r="EH983" s="38">
        <v>2.3393389999999998</v>
      </c>
      <c r="EI983" s="38">
        <v>0.67589160000000004</v>
      </c>
      <c r="EJ983" s="38">
        <v>-1.524958</v>
      </c>
      <c r="EK983" s="38">
        <v>-3.0059710000000002</v>
      </c>
      <c r="EL983" s="38">
        <v>-4.0970769999999996</v>
      </c>
      <c r="EM983" s="38">
        <v>-3.1186970000000001</v>
      </c>
      <c r="EN983" s="38">
        <v>-1.107629</v>
      </c>
      <c r="EO983" s="38">
        <v>2.2621869999999999</v>
      </c>
      <c r="EP983" s="38">
        <v>1.3202769999999999</v>
      </c>
      <c r="EQ983" s="38">
        <v>1.0652360000000001</v>
      </c>
      <c r="ER983" s="38">
        <v>1.6044259999999999</v>
      </c>
      <c r="ES983" s="38">
        <v>5.1526759999999996</v>
      </c>
      <c r="ET983" s="38">
        <v>8.6795930000000006</v>
      </c>
      <c r="EU983" s="38">
        <v>5.6986290000000004</v>
      </c>
      <c r="EV983" s="38">
        <v>5.5044729999999999</v>
      </c>
      <c r="EW983" s="38">
        <v>5.1290630000000004</v>
      </c>
      <c r="EX983" s="38">
        <v>3.4552209999999999</v>
      </c>
      <c r="EY983" s="38">
        <v>3.6713330000000002</v>
      </c>
      <c r="EZ983" s="38">
        <v>4.1107319999999996</v>
      </c>
      <c r="FA983" s="38">
        <v>5.0802870000000002</v>
      </c>
      <c r="FB983" s="38">
        <v>84.781390000000002</v>
      </c>
      <c r="FC983" s="38">
        <v>83.052790000000002</v>
      </c>
      <c r="FD983" s="38">
        <v>81.438519999999997</v>
      </c>
      <c r="FE983" s="38">
        <v>80.105059999999995</v>
      </c>
      <c r="FF983" s="38">
        <v>79.580169999999995</v>
      </c>
      <c r="FG983" s="38">
        <v>78.709109999999995</v>
      </c>
      <c r="FH983" s="38">
        <v>77.826539999999994</v>
      </c>
      <c r="FI983" s="38">
        <v>78.589439999999996</v>
      </c>
      <c r="FJ983" s="38">
        <v>82.136920000000003</v>
      </c>
      <c r="FK983" s="38">
        <v>84.636049999999997</v>
      </c>
      <c r="FL983" s="38">
        <v>87.642650000000003</v>
      </c>
      <c r="FM983" s="38">
        <v>91.037170000000003</v>
      </c>
      <c r="FN983" s="38">
        <v>94.743229999999997</v>
      </c>
      <c r="FO983" s="38">
        <v>96.632429999999999</v>
      </c>
      <c r="FP983" s="38">
        <v>97.502170000000007</v>
      </c>
      <c r="FQ983" s="38">
        <v>98.059730000000002</v>
      </c>
      <c r="FR983" s="38">
        <v>98.514420000000001</v>
      </c>
      <c r="FS983" s="38">
        <v>98.382009999999994</v>
      </c>
      <c r="FT983" s="38">
        <v>97.834270000000004</v>
      </c>
      <c r="FU983" s="38">
        <v>95.457759999999993</v>
      </c>
      <c r="FV983" s="38">
        <v>92.168859999999995</v>
      </c>
      <c r="FW983">
        <v>88.544970000000006</v>
      </c>
      <c r="FX983">
        <v>85.353909999999999</v>
      </c>
      <c r="FY983">
        <v>83.069940000000003</v>
      </c>
      <c r="FZ983">
        <v>0.76801229999999998</v>
      </c>
      <c r="GA983">
        <v>6.4552259999999997</v>
      </c>
      <c r="GB983">
        <v>1</v>
      </c>
    </row>
    <row r="984" spans="1:184" x14ac:dyDescent="0.3">
      <c r="A984" t="s">
        <v>280</v>
      </c>
      <c r="B984" t="s">
        <v>1</v>
      </c>
      <c r="C984" t="s">
        <v>1</v>
      </c>
      <c r="D984" t="s">
        <v>1</v>
      </c>
      <c r="E984" t="s">
        <v>1</v>
      </c>
      <c r="F984" t="s">
        <v>222</v>
      </c>
      <c r="G984" t="s">
        <v>1</v>
      </c>
      <c r="H984" s="40" t="s">
        <v>1</v>
      </c>
      <c r="I984" s="18" t="s">
        <v>1</v>
      </c>
      <c r="J984" s="38" t="s">
        <v>1</v>
      </c>
      <c r="K984" s="18">
        <v>44792</v>
      </c>
      <c r="L984" s="38">
        <v>1490</v>
      </c>
      <c r="M984" s="38">
        <v>1490</v>
      </c>
      <c r="N984" s="38">
        <v>213.18010000000001</v>
      </c>
      <c r="O984" s="38">
        <v>209.86199999999999</v>
      </c>
      <c r="P984" s="38">
        <v>206.8989</v>
      </c>
      <c r="Q984" s="38">
        <v>205.05119999999999</v>
      </c>
      <c r="R984" s="38">
        <v>208.8682</v>
      </c>
      <c r="S984" s="38">
        <v>216.6242</v>
      </c>
      <c r="T984" s="38">
        <v>230.13509999999999</v>
      </c>
      <c r="U984" s="38">
        <v>239.3922</v>
      </c>
      <c r="V984" s="38">
        <v>244.55</v>
      </c>
      <c r="W984" s="38">
        <v>249.61420000000001</v>
      </c>
      <c r="X984" s="38">
        <v>256.62950000000001</v>
      </c>
      <c r="Y984" s="38">
        <v>260.0539</v>
      </c>
      <c r="Z984" s="38">
        <v>261.46379999999999</v>
      </c>
      <c r="AA984" s="38">
        <v>264.21600000000001</v>
      </c>
      <c r="AB984" s="38">
        <v>262.14929999999998</v>
      </c>
      <c r="AC984" s="38">
        <v>256.50659999999999</v>
      </c>
      <c r="AD984" s="38">
        <v>248.92339999999999</v>
      </c>
      <c r="AE984" s="38">
        <v>242.16399999999999</v>
      </c>
      <c r="AF984" s="38">
        <v>237.72659999999999</v>
      </c>
      <c r="AG984" s="38">
        <v>234.73079999999999</v>
      </c>
      <c r="AH984" s="38">
        <v>232.18170000000001</v>
      </c>
      <c r="AI984" s="38">
        <v>227.59450000000001</v>
      </c>
      <c r="AJ984" s="38">
        <v>219.80969999999999</v>
      </c>
      <c r="AK984" s="38">
        <v>213.4546</v>
      </c>
      <c r="AL984" s="38">
        <v>-1.3119670000000001</v>
      </c>
      <c r="AM984" s="38">
        <v>0.62933899999999998</v>
      </c>
      <c r="AN984" s="38">
        <v>0.96753670000000003</v>
      </c>
      <c r="AO984" s="38">
        <v>1.95547</v>
      </c>
      <c r="AP984" s="38">
        <v>1.8898759999999999</v>
      </c>
      <c r="AQ984" s="38">
        <v>0.55424510000000005</v>
      </c>
      <c r="AR984" s="38">
        <v>-1.012059</v>
      </c>
      <c r="AS984" s="38">
        <v>-2.2605680000000001</v>
      </c>
      <c r="AT984" s="38">
        <v>-4.5342450000000003</v>
      </c>
      <c r="AU984" s="38">
        <v>-3.3058019999999999</v>
      </c>
      <c r="AV984" s="38">
        <v>0.56272509999999998</v>
      </c>
      <c r="AW984" s="38">
        <v>0.52169690000000002</v>
      </c>
      <c r="AX984" s="38">
        <v>-0.89905299999999999</v>
      </c>
      <c r="AY984" s="38">
        <v>-1.726715</v>
      </c>
      <c r="AZ984" s="38">
        <v>-1.4806900000000001</v>
      </c>
      <c r="BA984" s="38">
        <v>1.566686</v>
      </c>
      <c r="BB984" s="38">
        <v>4.0104119999999996</v>
      </c>
      <c r="BC984" s="38">
        <v>3.4705840000000001</v>
      </c>
      <c r="BD984" s="38">
        <v>3.7623760000000002</v>
      </c>
      <c r="BE984" s="38">
        <v>4.8755569999999997</v>
      </c>
      <c r="BF984" s="38">
        <v>6.7081340000000003</v>
      </c>
      <c r="BG984" s="38">
        <v>7.1953569999999996</v>
      </c>
      <c r="BH984" s="38">
        <v>6.0477470000000002</v>
      </c>
      <c r="BI984" s="38">
        <v>3.3617370000000002</v>
      </c>
      <c r="BJ984" s="38">
        <v>-0.73840980000000001</v>
      </c>
      <c r="BK984" s="38">
        <v>1.1245240000000001</v>
      </c>
      <c r="BL984" s="38">
        <v>1.3949240000000001</v>
      </c>
      <c r="BM984" s="38">
        <v>2.3611140000000002</v>
      </c>
      <c r="BN984" s="38">
        <v>2.2124980000000001</v>
      </c>
      <c r="BO984" s="38">
        <v>0.88874200000000003</v>
      </c>
      <c r="BP984" s="38">
        <v>-0.52527749999999995</v>
      </c>
      <c r="BQ984" s="38">
        <v>-1.7259659999999999</v>
      </c>
      <c r="BR984" s="38">
        <v>-4.0194970000000003</v>
      </c>
      <c r="BS984" s="38">
        <v>-2.7619349999999998</v>
      </c>
      <c r="BT984" s="38">
        <v>1.054786</v>
      </c>
      <c r="BU984" s="38">
        <v>0.88516099999999998</v>
      </c>
      <c r="BV984" s="38">
        <v>-0.57116900000000004</v>
      </c>
      <c r="BW984" s="38">
        <v>-1.3641030000000001</v>
      </c>
      <c r="BX984" s="38">
        <v>-1.0335270000000001</v>
      </c>
      <c r="BY984" s="38">
        <v>2.083745</v>
      </c>
      <c r="BZ984" s="38">
        <v>4.6898600000000004</v>
      </c>
      <c r="CA984" s="38">
        <v>4.2600959999999999</v>
      </c>
      <c r="CB984" s="38">
        <v>4.6207269999999996</v>
      </c>
      <c r="CC984" s="38">
        <v>5.7417629999999997</v>
      </c>
      <c r="CD984" s="38">
        <v>7.5600480000000001</v>
      </c>
      <c r="CE984" s="38">
        <v>8.0079150000000006</v>
      </c>
      <c r="CF984" s="38">
        <v>6.8796739999999996</v>
      </c>
      <c r="CG984" s="38">
        <v>4.1747899999999998</v>
      </c>
      <c r="CH984" s="38">
        <v>-0.34116570000000002</v>
      </c>
      <c r="CI984" s="38">
        <v>1.4674879999999999</v>
      </c>
      <c r="CJ984" s="38">
        <v>1.69093</v>
      </c>
      <c r="CK984" s="38">
        <v>2.642061</v>
      </c>
      <c r="CL984" s="38">
        <v>2.4359449999999998</v>
      </c>
      <c r="CM984" s="38">
        <v>1.120414</v>
      </c>
      <c r="CN984" s="38">
        <v>-0.18813440000000001</v>
      </c>
      <c r="CO984" s="38">
        <v>-1.3557030000000001</v>
      </c>
      <c r="CP984" s="38">
        <v>-3.6629839999999998</v>
      </c>
      <c r="CQ984" s="38">
        <v>-2.3852549999999999</v>
      </c>
      <c r="CR984" s="38">
        <v>1.395586</v>
      </c>
      <c r="CS984" s="38">
        <v>1.136895</v>
      </c>
      <c r="CT984" s="38">
        <v>-0.34407749999999998</v>
      </c>
      <c r="CU984" s="38">
        <v>-1.112959</v>
      </c>
      <c r="CV984" s="38">
        <v>-0.72382259999999998</v>
      </c>
      <c r="CW984" s="38">
        <v>2.441859</v>
      </c>
      <c r="CX984" s="38">
        <v>5.160444</v>
      </c>
      <c r="CY984" s="38">
        <v>4.8069100000000002</v>
      </c>
      <c r="CZ984" s="38">
        <v>5.2152180000000001</v>
      </c>
      <c r="DA984" s="38">
        <v>6.3416940000000004</v>
      </c>
      <c r="DB984" s="38">
        <v>8.1500810000000001</v>
      </c>
      <c r="DC984" s="38">
        <v>8.5706889999999998</v>
      </c>
      <c r="DD984" s="38">
        <v>7.4558650000000002</v>
      </c>
      <c r="DE984" s="38">
        <v>4.7379069999999999</v>
      </c>
      <c r="DF984" s="38">
        <v>5.6078299999999998E-2</v>
      </c>
      <c r="DG984" s="38">
        <v>1.810451</v>
      </c>
      <c r="DH984" s="38">
        <v>1.986937</v>
      </c>
      <c r="DI984" s="38">
        <v>2.923009</v>
      </c>
      <c r="DJ984" s="38">
        <v>2.659392</v>
      </c>
      <c r="DK984" s="38">
        <v>1.352085</v>
      </c>
      <c r="DL984" s="38">
        <v>0.14900869999999999</v>
      </c>
      <c r="DM984" s="38">
        <v>-0.98543959999999997</v>
      </c>
      <c r="DN984" s="38">
        <v>-3.30647</v>
      </c>
      <c r="DO984" s="38">
        <v>-2.008575</v>
      </c>
      <c r="DP984" s="38">
        <v>1.7363869999999999</v>
      </c>
      <c r="DQ984" s="38">
        <v>1.3886289999999999</v>
      </c>
      <c r="DR984" s="38">
        <v>-0.11698600000000001</v>
      </c>
      <c r="DS984" s="38">
        <v>-0.86181490000000005</v>
      </c>
      <c r="DT984" s="38">
        <v>-0.4141184</v>
      </c>
      <c r="DU984" s="38">
        <v>2.7999719999999999</v>
      </c>
      <c r="DV984" s="38">
        <v>5.6310269999999996</v>
      </c>
      <c r="DW984" s="38">
        <v>5.3537239999999997</v>
      </c>
      <c r="DX984" s="38">
        <v>5.8097099999999999</v>
      </c>
      <c r="DY984" s="38">
        <v>6.9416250000000002</v>
      </c>
      <c r="DZ984" s="38">
        <v>8.7401140000000002</v>
      </c>
      <c r="EA984" s="38">
        <v>9.133464</v>
      </c>
      <c r="EB984" s="38">
        <v>8.0320549999999997</v>
      </c>
      <c r="EC984" s="38">
        <v>5.3010250000000001</v>
      </c>
      <c r="ED984" s="38">
        <v>0.62963559999999996</v>
      </c>
      <c r="EE984" s="38">
        <v>2.3056359999999998</v>
      </c>
      <c r="EF984" s="38">
        <v>2.4143240000000001</v>
      </c>
      <c r="EG984" s="38">
        <v>3.3286530000000001</v>
      </c>
      <c r="EH984" s="38">
        <v>2.9820139999999999</v>
      </c>
      <c r="EI984" s="38">
        <v>1.686582</v>
      </c>
      <c r="EJ984" s="38">
        <v>0.63578979999999996</v>
      </c>
      <c r="EK984" s="38">
        <v>-0.45083800000000002</v>
      </c>
      <c r="EL984" s="38">
        <v>-2.791722</v>
      </c>
      <c r="EM984" s="38">
        <v>-1.464709</v>
      </c>
      <c r="EN984" s="38">
        <v>2.2284480000000002</v>
      </c>
      <c r="EO984" s="38">
        <v>1.7520929999999999</v>
      </c>
      <c r="EP984" s="38">
        <v>0.21089810000000001</v>
      </c>
      <c r="EQ984" s="38">
        <v>-0.49920300000000001</v>
      </c>
      <c r="ER984" s="38">
        <v>3.3045199999999997E-2</v>
      </c>
      <c r="ES984" s="38">
        <v>3.3170310000000001</v>
      </c>
      <c r="ET984" s="38">
        <v>6.3104750000000003</v>
      </c>
      <c r="EU984" s="38">
        <v>6.1432359999999999</v>
      </c>
      <c r="EV984" s="38">
        <v>6.6680599999999997</v>
      </c>
      <c r="EW984" s="38">
        <v>7.80783</v>
      </c>
      <c r="EX984" s="38">
        <v>9.5920280000000009</v>
      </c>
      <c r="EY984" s="38">
        <v>9.946021</v>
      </c>
      <c r="EZ984" s="38">
        <v>8.863982</v>
      </c>
      <c r="FA984" s="38">
        <v>6.114077</v>
      </c>
      <c r="FB984" s="38">
        <v>80.027640000000005</v>
      </c>
      <c r="FC984" s="38">
        <v>78.575450000000004</v>
      </c>
      <c r="FD984" s="38">
        <v>76.657560000000004</v>
      </c>
      <c r="FE984" s="38">
        <v>74.942300000000003</v>
      </c>
      <c r="FF984" s="38">
        <v>73.091160000000002</v>
      </c>
      <c r="FG984" s="38">
        <v>72.53801</v>
      </c>
      <c r="FH984" s="38">
        <v>71.458629999999999</v>
      </c>
      <c r="FI984" s="38">
        <v>72.920959999999994</v>
      </c>
      <c r="FJ984" s="38">
        <v>76.132980000000003</v>
      </c>
      <c r="FK984" s="38">
        <v>80.15625</v>
      </c>
      <c r="FL984" s="38">
        <v>84.512609999999995</v>
      </c>
      <c r="FM984" s="38">
        <v>88.69435</v>
      </c>
      <c r="FN984" s="38">
        <v>92.036550000000005</v>
      </c>
      <c r="FO984" s="38">
        <v>94.929860000000005</v>
      </c>
      <c r="FP984" s="38">
        <v>97.791839999999993</v>
      </c>
      <c r="FQ984" s="38">
        <v>99.525329999999997</v>
      </c>
      <c r="FR984" s="38">
        <v>100.0988</v>
      </c>
      <c r="FS984" s="38">
        <v>99.483590000000007</v>
      </c>
      <c r="FT984" s="38">
        <v>97.789730000000006</v>
      </c>
      <c r="FU984" s="38">
        <v>94.935630000000003</v>
      </c>
      <c r="FV984" s="38">
        <v>90.956299999999999</v>
      </c>
      <c r="FW984">
        <v>87.682040000000001</v>
      </c>
      <c r="FX984">
        <v>84.941850000000002</v>
      </c>
      <c r="FY984">
        <v>82.091089999999994</v>
      </c>
      <c r="FZ984">
        <v>0.96368790000000004</v>
      </c>
      <c r="GA984">
        <v>7.3784700000000001</v>
      </c>
      <c r="GB984">
        <v>1</v>
      </c>
    </row>
    <row r="985" spans="1:184" x14ac:dyDescent="0.3">
      <c r="A985" t="s">
        <v>280</v>
      </c>
      <c r="B985" t="s">
        <v>1</v>
      </c>
      <c r="C985" t="s">
        <v>1</v>
      </c>
      <c r="D985" t="s">
        <v>1</v>
      </c>
      <c r="E985" t="s">
        <v>1</v>
      </c>
      <c r="F985" t="s">
        <v>222</v>
      </c>
      <c r="G985" t="s">
        <v>1</v>
      </c>
      <c r="H985" s="40" t="s">
        <v>1</v>
      </c>
      <c r="I985" s="18" t="s">
        <v>1</v>
      </c>
      <c r="J985" s="38" t="s">
        <v>1</v>
      </c>
      <c r="K985" s="18">
        <v>44805</v>
      </c>
      <c r="L985" s="38">
        <v>1488</v>
      </c>
      <c r="M985" s="38">
        <v>1488</v>
      </c>
      <c r="N985" s="38">
        <v>213.44329999999999</v>
      </c>
      <c r="O985" s="38">
        <v>209.5513</v>
      </c>
      <c r="P985" s="38">
        <v>206.00569999999999</v>
      </c>
      <c r="Q985" s="38">
        <v>205.0909</v>
      </c>
      <c r="R985" s="38">
        <v>209.76429999999999</v>
      </c>
      <c r="S985" s="38">
        <v>219.07490000000001</v>
      </c>
      <c r="T985" s="38">
        <v>232.85769999999999</v>
      </c>
      <c r="U985" s="38">
        <v>243.3647</v>
      </c>
      <c r="V985" s="38">
        <v>251.48439999999999</v>
      </c>
      <c r="W985" s="38">
        <v>258.18060000000003</v>
      </c>
      <c r="X985" s="38">
        <v>264.22410000000002</v>
      </c>
      <c r="Y985" s="38">
        <v>269.476</v>
      </c>
      <c r="Z985" s="38">
        <v>272.35829999999999</v>
      </c>
      <c r="AA985" s="38">
        <v>276.12569999999999</v>
      </c>
      <c r="AB985" s="38">
        <v>274.0444</v>
      </c>
      <c r="AC985" s="38">
        <v>267.1515</v>
      </c>
      <c r="AD985" s="38">
        <v>259.64589999999998</v>
      </c>
      <c r="AE985" s="38">
        <v>251.9999</v>
      </c>
      <c r="AF985" s="38">
        <v>247.23660000000001</v>
      </c>
      <c r="AG985" s="38">
        <v>244.1652</v>
      </c>
      <c r="AH985" s="38">
        <v>241.04230000000001</v>
      </c>
      <c r="AI985" s="38">
        <v>236.65790000000001</v>
      </c>
      <c r="AJ985" s="38">
        <v>230.82929999999999</v>
      </c>
      <c r="AK985" s="38">
        <v>224.52340000000001</v>
      </c>
      <c r="AL985" s="38">
        <v>-2.9064420000000002</v>
      </c>
      <c r="AM985" s="38">
        <v>-2.965042</v>
      </c>
      <c r="AN985" s="38">
        <v>-2.447139</v>
      </c>
      <c r="AO985" s="38">
        <v>0.18719810000000001</v>
      </c>
      <c r="AP985" s="38">
        <v>0.77713690000000002</v>
      </c>
      <c r="AQ985" s="38">
        <v>-6.0408799999999999E-2</v>
      </c>
      <c r="AR985" s="38">
        <v>-1.506726</v>
      </c>
      <c r="AS985" s="38">
        <v>1.7681830000000001</v>
      </c>
      <c r="AT985" s="38">
        <v>0.35490450000000001</v>
      </c>
      <c r="AU985" s="38">
        <v>1.4734700000000001</v>
      </c>
      <c r="AV985" s="38">
        <v>-0.44918429999999998</v>
      </c>
      <c r="AW985" s="38">
        <v>1.402209</v>
      </c>
      <c r="AX985" s="38">
        <v>-0.20227780000000001</v>
      </c>
      <c r="AY985" s="38">
        <v>-0.94662239999999997</v>
      </c>
      <c r="AZ985" s="38">
        <v>-1.036421</v>
      </c>
      <c r="BA985" s="38">
        <v>-0.44975080000000001</v>
      </c>
      <c r="BB985" s="38">
        <v>1.9957279999999999</v>
      </c>
      <c r="BC985" s="38">
        <v>0.16561880000000001</v>
      </c>
      <c r="BD985" s="38">
        <v>-1.3212919999999999</v>
      </c>
      <c r="BE985" s="38">
        <v>-1.5994809999999999</v>
      </c>
      <c r="BF985" s="38">
        <v>-0.3639174</v>
      </c>
      <c r="BG985" s="38">
        <v>-3.4981469999999999</v>
      </c>
      <c r="BH985" s="38">
        <v>-4.120393</v>
      </c>
      <c r="BI985" s="38">
        <v>-3.7936540000000001</v>
      </c>
      <c r="BJ985" s="38">
        <v>-2.4748039999999998</v>
      </c>
      <c r="BK985" s="38">
        <v>-2.5816840000000001</v>
      </c>
      <c r="BL985" s="38">
        <v>-2.10155</v>
      </c>
      <c r="BM985" s="38">
        <v>0.51844060000000003</v>
      </c>
      <c r="BN985" s="38">
        <v>1.0748759999999999</v>
      </c>
      <c r="BO985" s="38">
        <v>0.25612610000000002</v>
      </c>
      <c r="BP985" s="38">
        <v>-1.117748</v>
      </c>
      <c r="BQ985" s="38">
        <v>2.2122389999999998</v>
      </c>
      <c r="BR985" s="38">
        <v>0.83028270000000004</v>
      </c>
      <c r="BS985" s="38">
        <v>1.953516</v>
      </c>
      <c r="BT985" s="38">
        <v>-6.4528199999999994E-2</v>
      </c>
      <c r="BU985" s="38">
        <v>1.6812769999999999</v>
      </c>
      <c r="BV985" s="38">
        <v>7.0409200000000005E-2</v>
      </c>
      <c r="BW985" s="38">
        <v>-0.64696410000000004</v>
      </c>
      <c r="BX985" s="38">
        <v>-0.68493709999999997</v>
      </c>
      <c r="BY985" s="38">
        <v>5.3490000000000005E-4</v>
      </c>
      <c r="BZ985" s="38">
        <v>2.4929999999999999</v>
      </c>
      <c r="CA985" s="38">
        <v>0.68216860000000001</v>
      </c>
      <c r="CB985" s="38">
        <v>-0.69498819999999994</v>
      </c>
      <c r="CC985" s="38">
        <v>-0.99509080000000005</v>
      </c>
      <c r="CD985" s="38">
        <v>0.21698120000000001</v>
      </c>
      <c r="CE985" s="38">
        <v>-2.8588749999999998</v>
      </c>
      <c r="CF985" s="38">
        <v>-3.5289269999999999</v>
      </c>
      <c r="CG985" s="38">
        <v>-3.1823730000000001</v>
      </c>
      <c r="CH985" s="38">
        <v>-2.175853</v>
      </c>
      <c r="CI985" s="38">
        <v>-2.3161710000000002</v>
      </c>
      <c r="CJ985" s="38">
        <v>-1.8621970000000001</v>
      </c>
      <c r="CK985" s="38">
        <v>0.74785809999999997</v>
      </c>
      <c r="CL985" s="38">
        <v>1.2810889999999999</v>
      </c>
      <c r="CM985" s="38">
        <v>0.47535719999999998</v>
      </c>
      <c r="CN985" s="38">
        <v>-0.84834220000000005</v>
      </c>
      <c r="CO985" s="38">
        <v>2.5197910000000001</v>
      </c>
      <c r="CP985" s="38">
        <v>1.1595279999999999</v>
      </c>
      <c r="CQ985" s="38">
        <v>2.2859950000000002</v>
      </c>
      <c r="CR985" s="38">
        <v>0.20188349999999999</v>
      </c>
      <c r="CS985" s="38">
        <v>1.8745590000000001</v>
      </c>
      <c r="CT985" s="38">
        <v>0.25927139999999999</v>
      </c>
      <c r="CU985" s="38">
        <v>-0.43942170000000003</v>
      </c>
      <c r="CV985" s="38">
        <v>-0.44150070000000002</v>
      </c>
      <c r="CW985" s="38">
        <v>0.3124014</v>
      </c>
      <c r="CX985" s="38">
        <v>2.8374090000000001</v>
      </c>
      <c r="CY985" s="38">
        <v>1.0399290000000001</v>
      </c>
      <c r="CZ985" s="38">
        <v>-0.26121220000000001</v>
      </c>
      <c r="DA985" s="38">
        <v>-0.57649229999999996</v>
      </c>
      <c r="DB985" s="38">
        <v>0.61930980000000002</v>
      </c>
      <c r="DC985" s="38">
        <v>-2.416118</v>
      </c>
      <c r="DD985" s="38">
        <v>-3.1192790000000001</v>
      </c>
      <c r="DE985" s="38">
        <v>-2.759001</v>
      </c>
      <c r="DF985" s="38">
        <v>-1.8769020000000001</v>
      </c>
      <c r="DG985" s="38">
        <v>-2.0506579999999999</v>
      </c>
      <c r="DH985" s="38">
        <v>-1.622843</v>
      </c>
      <c r="DI985" s="38">
        <v>0.97727560000000002</v>
      </c>
      <c r="DJ985" s="38">
        <v>1.4873019999999999</v>
      </c>
      <c r="DK985" s="38">
        <v>0.69458839999999999</v>
      </c>
      <c r="DL985" s="38">
        <v>-0.57893689999999998</v>
      </c>
      <c r="DM985" s="38">
        <v>2.8273429999999999</v>
      </c>
      <c r="DN985" s="38">
        <v>1.488774</v>
      </c>
      <c r="DO985" s="38">
        <v>2.6184729999999998</v>
      </c>
      <c r="DP985" s="38">
        <v>0.46829520000000002</v>
      </c>
      <c r="DQ985" s="38">
        <v>2.067841</v>
      </c>
      <c r="DR985" s="38">
        <v>0.44813350000000002</v>
      </c>
      <c r="DS985" s="38">
        <v>-0.23187930000000001</v>
      </c>
      <c r="DT985" s="38">
        <v>-0.1980642</v>
      </c>
      <c r="DU985" s="38">
        <v>0.62426800000000005</v>
      </c>
      <c r="DV985" s="38">
        <v>3.1818170000000001</v>
      </c>
      <c r="DW985" s="38">
        <v>1.3976900000000001</v>
      </c>
      <c r="DX985" s="38">
        <v>0.17256369999999999</v>
      </c>
      <c r="DY985" s="38">
        <v>-0.1578938</v>
      </c>
      <c r="DZ985" s="38">
        <v>1.021639</v>
      </c>
      <c r="EA985" s="38">
        <v>-1.97336</v>
      </c>
      <c r="EB985" s="38">
        <v>-2.709632</v>
      </c>
      <c r="EC985" s="38">
        <v>-2.3356300000000001</v>
      </c>
      <c r="ED985" s="38">
        <v>-1.4452640000000001</v>
      </c>
      <c r="EE985" s="38">
        <v>-1.6672990000000001</v>
      </c>
      <c r="EF985" s="38">
        <v>-1.2772539999999999</v>
      </c>
      <c r="EG985" s="38">
        <v>1.3085180000000001</v>
      </c>
      <c r="EH985" s="38">
        <v>1.78504</v>
      </c>
      <c r="EI985" s="38">
        <v>1.011123</v>
      </c>
      <c r="EJ985" s="38">
        <v>-0.1899585</v>
      </c>
      <c r="EK985" s="38">
        <v>3.2713990000000002</v>
      </c>
      <c r="EL985" s="38">
        <v>1.9641519999999999</v>
      </c>
      <c r="EM985" s="38">
        <v>3.098519</v>
      </c>
      <c r="EN985" s="38">
        <v>0.85295140000000003</v>
      </c>
      <c r="EO985" s="38">
        <v>2.3469090000000001</v>
      </c>
      <c r="EP985" s="38">
        <v>0.72082049999999998</v>
      </c>
      <c r="EQ985" s="38">
        <v>6.7779000000000006E-2</v>
      </c>
      <c r="ER985" s="38">
        <v>0.15341940000000001</v>
      </c>
      <c r="ES985" s="38">
        <v>1.074554</v>
      </c>
      <c r="ET985" s="38">
        <v>3.6790889999999998</v>
      </c>
      <c r="EU985" s="38">
        <v>1.9142399999999999</v>
      </c>
      <c r="EV985" s="38">
        <v>0.79886729999999995</v>
      </c>
      <c r="EW985" s="38">
        <v>0.446496</v>
      </c>
      <c r="EX985" s="38">
        <v>1.6025370000000001</v>
      </c>
      <c r="EY985" s="38">
        <v>-1.3340890000000001</v>
      </c>
      <c r="EZ985" s="38">
        <v>-2.1181649999999999</v>
      </c>
      <c r="FA985" s="38">
        <v>-1.7243489999999999</v>
      </c>
      <c r="FB985" s="38">
        <v>79.047039999999996</v>
      </c>
      <c r="FC985" s="38">
        <v>77.118070000000003</v>
      </c>
      <c r="FD985" s="38">
        <v>75.490600000000001</v>
      </c>
      <c r="FE985" s="38">
        <v>74.116389999999996</v>
      </c>
      <c r="FF985" s="38">
        <v>72.722300000000004</v>
      </c>
      <c r="FG985" s="38">
        <v>71.491129999999998</v>
      </c>
      <c r="FH985" s="38">
        <v>70.852069999999998</v>
      </c>
      <c r="FI985" s="38">
        <v>72.263949999999994</v>
      </c>
      <c r="FJ985" s="38">
        <v>76.548900000000003</v>
      </c>
      <c r="FK985" s="38">
        <v>81.473420000000004</v>
      </c>
      <c r="FL985" s="38">
        <v>86.312749999999994</v>
      </c>
      <c r="FM985" s="38">
        <v>90.277259999999998</v>
      </c>
      <c r="FN985" s="38">
        <v>93.919979999999995</v>
      </c>
      <c r="FO985" s="38">
        <v>96.806690000000003</v>
      </c>
      <c r="FP985" s="38">
        <v>99.336690000000004</v>
      </c>
      <c r="FQ985" s="38">
        <v>100.9109</v>
      </c>
      <c r="FR985" s="38">
        <v>101.55459999999999</v>
      </c>
      <c r="FS985" s="38">
        <v>101.0813</v>
      </c>
      <c r="FT985" s="38">
        <v>100.1842</v>
      </c>
      <c r="FU985" s="38">
        <v>96.383160000000004</v>
      </c>
      <c r="FV985" s="38">
        <v>92.113399999999999</v>
      </c>
      <c r="FW985">
        <v>88.076549999999997</v>
      </c>
      <c r="FX985">
        <v>85.986180000000004</v>
      </c>
      <c r="FY985">
        <v>84.195800000000006</v>
      </c>
      <c r="FZ985">
        <v>0.59767800000000004</v>
      </c>
      <c r="GA985">
        <v>3.9929679999999999</v>
      </c>
      <c r="GB985">
        <v>1</v>
      </c>
    </row>
    <row r="986" spans="1:184" x14ac:dyDescent="0.3">
      <c r="A986" t="s">
        <v>280</v>
      </c>
      <c r="B986" t="s">
        <v>1</v>
      </c>
      <c r="C986" t="s">
        <v>1</v>
      </c>
      <c r="D986" t="s">
        <v>1</v>
      </c>
      <c r="E986" t="s">
        <v>1</v>
      </c>
      <c r="F986" t="s">
        <v>222</v>
      </c>
      <c r="G986" t="s">
        <v>1</v>
      </c>
      <c r="H986" s="40" t="s">
        <v>1</v>
      </c>
      <c r="I986" s="18" t="s">
        <v>1</v>
      </c>
      <c r="J986" s="38" t="s">
        <v>1</v>
      </c>
      <c r="K986" s="18">
        <v>44809</v>
      </c>
      <c r="L986" s="38">
        <v>1481</v>
      </c>
      <c r="M986" s="38">
        <v>1488</v>
      </c>
      <c r="N986" s="38">
        <v>186.15770000000001</v>
      </c>
      <c r="O986" s="38">
        <v>179.0778</v>
      </c>
      <c r="P986" s="38">
        <v>174.07</v>
      </c>
      <c r="Q986" s="38">
        <v>171.33430000000001</v>
      </c>
      <c r="R986" s="38">
        <v>172.85120000000001</v>
      </c>
      <c r="S986" s="38">
        <v>176.6771</v>
      </c>
      <c r="T986" s="38">
        <v>182.5334</v>
      </c>
      <c r="U986" s="38">
        <v>190.34520000000001</v>
      </c>
      <c r="V986" s="38">
        <v>197.97329999999999</v>
      </c>
      <c r="W986" s="38">
        <v>208.73830000000001</v>
      </c>
      <c r="X986" s="38">
        <v>218.6627</v>
      </c>
      <c r="Y986" s="38">
        <v>223.768</v>
      </c>
      <c r="Z986" s="38">
        <v>226.572</v>
      </c>
      <c r="AA986" s="38">
        <v>228.3374</v>
      </c>
      <c r="AB986" s="38">
        <v>228.4616</v>
      </c>
      <c r="AC986" s="38">
        <v>226.6061</v>
      </c>
      <c r="AD986" s="38">
        <v>222.41980000000001</v>
      </c>
      <c r="AE986" s="38">
        <v>217.636</v>
      </c>
      <c r="AF986" s="38">
        <v>216.1651</v>
      </c>
      <c r="AG986" s="38">
        <v>212.54050000000001</v>
      </c>
      <c r="AH986" s="38">
        <v>209.0393</v>
      </c>
      <c r="AI986" s="38">
        <v>206.0779</v>
      </c>
      <c r="AJ986" s="38">
        <v>200.3313</v>
      </c>
      <c r="AK986" s="38">
        <v>194.49440000000001</v>
      </c>
      <c r="AL986" s="38">
        <v>11.20777</v>
      </c>
      <c r="AM986" s="38">
        <v>5.4292600000000002</v>
      </c>
      <c r="AN986" s="38">
        <v>0.84652070000000001</v>
      </c>
      <c r="AO986" s="38">
        <v>-0.95700790000000002</v>
      </c>
      <c r="AP986" s="38">
        <v>-0.76453300000000002</v>
      </c>
      <c r="AQ986" s="38">
        <v>-2.1660249999999999</v>
      </c>
      <c r="AR986" s="38">
        <v>-6.9369059999999996</v>
      </c>
      <c r="AS986" s="38">
        <v>-7.0729930000000003</v>
      </c>
      <c r="AT986" s="38">
        <v>-5.534351</v>
      </c>
      <c r="AU986" s="38">
        <v>-1.9525969999999999</v>
      </c>
      <c r="AV986" s="38">
        <v>-0.465389</v>
      </c>
      <c r="AW986" s="38">
        <v>-0.36668790000000001</v>
      </c>
      <c r="AX986" s="38">
        <v>-1.0957190000000001</v>
      </c>
      <c r="AY986" s="38">
        <v>-2.2067070000000002</v>
      </c>
      <c r="AZ986" s="38">
        <v>0.59663719999999998</v>
      </c>
      <c r="BA986" s="38">
        <v>2.5737760000000001</v>
      </c>
      <c r="BB986" s="38">
        <v>3.4962019999999998</v>
      </c>
      <c r="BC986" s="38">
        <v>3.9044590000000001</v>
      </c>
      <c r="BD986" s="38">
        <v>1.5145729999999999</v>
      </c>
      <c r="BE986" s="38">
        <v>-5.1139070000000002</v>
      </c>
      <c r="BF986" s="38">
        <v>-6.9063400000000001</v>
      </c>
      <c r="BG986" s="38">
        <v>-8.8422470000000004</v>
      </c>
      <c r="BH986" s="38">
        <v>-13.47776</v>
      </c>
      <c r="BI986" s="38">
        <v>-14.087999999999999</v>
      </c>
      <c r="BJ986" s="38">
        <v>11.982710000000001</v>
      </c>
      <c r="BK986" s="38">
        <v>6.1</v>
      </c>
      <c r="BL986" s="38">
        <v>1.4478279999999999</v>
      </c>
      <c r="BM986" s="38">
        <v>-0.36306909999999998</v>
      </c>
      <c r="BN986" s="38">
        <v>-0.21644459999999999</v>
      </c>
      <c r="BO986" s="38">
        <v>-1.5392319999999999</v>
      </c>
      <c r="BP986" s="38">
        <v>-6.3707079999999996</v>
      </c>
      <c r="BQ986" s="38">
        <v>-6.3877680000000003</v>
      </c>
      <c r="BR986" s="38">
        <v>-4.8867279999999997</v>
      </c>
      <c r="BS986" s="38">
        <v>-1.240963</v>
      </c>
      <c r="BT986" s="38">
        <v>0.31118699999999999</v>
      </c>
      <c r="BU986" s="38">
        <v>0.2186987</v>
      </c>
      <c r="BV986" s="38">
        <v>-0.63711450000000003</v>
      </c>
      <c r="BW986" s="38">
        <v>-1.6087670000000001</v>
      </c>
      <c r="BX986" s="38">
        <v>1.191406</v>
      </c>
      <c r="BY986" s="38">
        <v>3.4013490000000002</v>
      </c>
      <c r="BZ986" s="38">
        <v>4.4432850000000004</v>
      </c>
      <c r="CA986" s="38">
        <v>4.867305</v>
      </c>
      <c r="CB986" s="38">
        <v>2.5309360000000001</v>
      </c>
      <c r="CC986" s="38">
        <v>-3.9717340000000001</v>
      </c>
      <c r="CD986" s="38">
        <v>-5.8227149999999996</v>
      </c>
      <c r="CE986" s="38">
        <v>-7.7456659999999999</v>
      </c>
      <c r="CF986" s="38">
        <v>-12.26544</v>
      </c>
      <c r="CG986" s="38">
        <v>-12.79411</v>
      </c>
      <c r="CH986" s="38">
        <v>12.51943</v>
      </c>
      <c r="CI986" s="38">
        <v>6.5645519999999999</v>
      </c>
      <c r="CJ986" s="38">
        <v>1.8642909999999999</v>
      </c>
      <c r="CK986" s="38">
        <v>4.8291100000000003E-2</v>
      </c>
      <c r="CL986" s="38">
        <v>0.16315969999999999</v>
      </c>
      <c r="CM986" s="38">
        <v>-1.1051169999999999</v>
      </c>
      <c r="CN986" s="38">
        <v>-5.9785599999999999</v>
      </c>
      <c r="CO986" s="38">
        <v>-5.9131840000000002</v>
      </c>
      <c r="CP986" s="38">
        <v>-4.4381870000000001</v>
      </c>
      <c r="CQ986" s="38">
        <v>-0.74808810000000003</v>
      </c>
      <c r="CR986" s="38">
        <v>0.84904109999999999</v>
      </c>
      <c r="CS986" s="38">
        <v>0.62413560000000001</v>
      </c>
      <c r="CT986" s="38">
        <v>-0.31948660000000001</v>
      </c>
      <c r="CU986" s="38">
        <v>-1.194636</v>
      </c>
      <c r="CV986" s="38">
        <v>1.6033409999999999</v>
      </c>
      <c r="CW986" s="38">
        <v>3.9745240000000002</v>
      </c>
      <c r="CX986" s="38">
        <v>5.0992319999999998</v>
      </c>
      <c r="CY986" s="38">
        <v>5.5341690000000003</v>
      </c>
      <c r="CZ986" s="38">
        <v>3.2348659999999998</v>
      </c>
      <c r="DA986" s="38">
        <v>-3.180669</v>
      </c>
      <c r="DB986" s="38">
        <v>-5.0721999999999996</v>
      </c>
      <c r="DC986" s="38">
        <v>-6.9861760000000004</v>
      </c>
      <c r="DD986" s="38">
        <v>-11.42578</v>
      </c>
      <c r="DE986" s="38">
        <v>-11.897970000000001</v>
      </c>
      <c r="DF986" s="38">
        <v>13.056150000000001</v>
      </c>
      <c r="DG986" s="38">
        <v>7.0291040000000002</v>
      </c>
      <c r="DH986" s="38">
        <v>2.2807550000000001</v>
      </c>
      <c r="DI986" s="38">
        <v>0.45965129999999998</v>
      </c>
      <c r="DJ986" s="38">
        <v>0.54276409999999997</v>
      </c>
      <c r="DK986" s="38">
        <v>-0.67100199999999999</v>
      </c>
      <c r="DL986" s="38">
        <v>-5.5864120000000002</v>
      </c>
      <c r="DM986" s="38">
        <v>-5.438599</v>
      </c>
      <c r="DN986" s="38">
        <v>-3.989646</v>
      </c>
      <c r="DO986" s="38">
        <v>-0.25521280000000002</v>
      </c>
      <c r="DP986" s="38">
        <v>1.386895</v>
      </c>
      <c r="DQ986" s="38">
        <v>1.0295730000000001</v>
      </c>
      <c r="DR986" s="38">
        <v>-1.8586E-3</v>
      </c>
      <c r="DS986" s="38">
        <v>-0.78050489999999995</v>
      </c>
      <c r="DT986" s="38">
        <v>2.0152749999999999</v>
      </c>
      <c r="DU986" s="38">
        <v>4.5476979999999996</v>
      </c>
      <c r="DV986" s="38">
        <v>5.7551779999999999</v>
      </c>
      <c r="DW986" s="38">
        <v>6.2010329999999998</v>
      </c>
      <c r="DX986" s="38">
        <v>3.938796</v>
      </c>
      <c r="DY986" s="38">
        <v>-2.3896039999999998</v>
      </c>
      <c r="DZ986" s="38">
        <v>-4.3216850000000004</v>
      </c>
      <c r="EA986" s="38">
        <v>-6.2266859999999999</v>
      </c>
      <c r="EB986" s="38">
        <v>-10.586130000000001</v>
      </c>
      <c r="EC986" s="38">
        <v>-11.00182</v>
      </c>
      <c r="ED986" s="38">
        <v>13.83108</v>
      </c>
      <c r="EE986" s="38">
        <v>7.6998430000000004</v>
      </c>
      <c r="EF986" s="38">
        <v>2.8820619999999999</v>
      </c>
      <c r="EG986" s="38">
        <v>1.05359</v>
      </c>
      <c r="EH986" s="38">
        <v>1.0908519999999999</v>
      </c>
      <c r="EI986" s="38">
        <v>-4.4208900000000002E-2</v>
      </c>
      <c r="EJ986" s="38">
        <v>-5.0202140000000002</v>
      </c>
      <c r="EK986" s="38">
        <v>-4.753374</v>
      </c>
      <c r="EL986" s="38">
        <v>-3.3420230000000002</v>
      </c>
      <c r="EM986" s="38">
        <v>0.45642080000000002</v>
      </c>
      <c r="EN986" s="38">
        <v>2.1634709999999999</v>
      </c>
      <c r="EO986" s="38">
        <v>1.614959</v>
      </c>
      <c r="EP986" s="38">
        <v>0.45674579999999998</v>
      </c>
      <c r="EQ986" s="38">
        <v>-0.18256520000000001</v>
      </c>
      <c r="ER986" s="38">
        <v>2.6100439999999998</v>
      </c>
      <c r="ES986" s="38">
        <v>5.3752709999999997</v>
      </c>
      <c r="ET986" s="38">
        <v>6.702261</v>
      </c>
      <c r="EU986" s="38">
        <v>7.1638789999999997</v>
      </c>
      <c r="EV986" s="38">
        <v>4.9551590000000001</v>
      </c>
      <c r="EW986" s="38">
        <v>-1.2474320000000001</v>
      </c>
      <c r="EX986" s="38">
        <v>-3.2380610000000001</v>
      </c>
      <c r="EY986" s="38">
        <v>-5.1301050000000004</v>
      </c>
      <c r="EZ986" s="38">
        <v>-9.3738080000000004</v>
      </c>
      <c r="FA986" s="38">
        <v>-9.7079330000000006</v>
      </c>
      <c r="FB986" s="38">
        <v>84.785200000000003</v>
      </c>
      <c r="FC986" s="38">
        <v>83.490499999999997</v>
      </c>
      <c r="FD986" s="38">
        <v>81.666229999999999</v>
      </c>
      <c r="FE986" s="38">
        <v>80.147599999999997</v>
      </c>
      <c r="FF986" s="38">
        <v>78.86721</v>
      </c>
      <c r="FG986" s="38">
        <v>77.878619999999998</v>
      </c>
      <c r="FH986" s="38">
        <v>76.593019999999996</v>
      </c>
      <c r="FI986" s="38">
        <v>77.189700000000002</v>
      </c>
      <c r="FJ986" s="38">
        <v>81.602710000000002</v>
      </c>
      <c r="FK986" s="38">
        <v>87.020939999999996</v>
      </c>
      <c r="FL986" s="38">
        <v>91.989819999999995</v>
      </c>
      <c r="FM986" s="38">
        <v>95.657839999999993</v>
      </c>
      <c r="FN986" s="38">
        <v>99.518640000000005</v>
      </c>
      <c r="FO986" s="38">
        <v>102.5446</v>
      </c>
      <c r="FP986" s="38">
        <v>104.2728</v>
      </c>
      <c r="FQ986" s="38">
        <v>105.83799999999999</v>
      </c>
      <c r="FR986" s="38">
        <v>106.57859999999999</v>
      </c>
      <c r="FS986" s="38">
        <v>106.2148</v>
      </c>
      <c r="FT986" s="38">
        <v>104.2704</v>
      </c>
      <c r="FU986" s="38">
        <v>100.3135</v>
      </c>
      <c r="FV986" s="38">
        <v>97.583410000000001</v>
      </c>
      <c r="FW986">
        <v>94.194730000000007</v>
      </c>
      <c r="FX986">
        <v>91.009209999999996</v>
      </c>
      <c r="FY986">
        <v>89.340969999999999</v>
      </c>
      <c r="FZ986">
        <v>1.3760019999999999</v>
      </c>
      <c r="GA986">
        <v>8.3029290000000007</v>
      </c>
      <c r="GB986">
        <v>1</v>
      </c>
    </row>
    <row r="987" spans="1:184" x14ac:dyDescent="0.3">
      <c r="A987" t="s">
        <v>280</v>
      </c>
      <c r="B987" t="s">
        <v>1</v>
      </c>
      <c r="C987" t="s">
        <v>1</v>
      </c>
      <c r="D987" t="s">
        <v>1</v>
      </c>
      <c r="E987" t="s">
        <v>1</v>
      </c>
      <c r="F987" t="s">
        <v>222</v>
      </c>
      <c r="G987" t="s">
        <v>1</v>
      </c>
      <c r="H987" s="40" t="s">
        <v>1</v>
      </c>
      <c r="I987" s="18" t="s">
        <v>1</v>
      </c>
      <c r="J987" s="38" t="s">
        <v>1</v>
      </c>
      <c r="K987" s="18">
        <v>44810</v>
      </c>
      <c r="L987" s="38">
        <v>1481</v>
      </c>
      <c r="M987" s="38">
        <v>1488</v>
      </c>
      <c r="N987" s="38">
        <v>200.10429999999999</v>
      </c>
      <c r="O987" s="38">
        <v>199.2021</v>
      </c>
      <c r="P987" s="38">
        <v>196.98580000000001</v>
      </c>
      <c r="Q987" s="38">
        <v>198.4196</v>
      </c>
      <c r="R987" s="38">
        <v>207.23949999999999</v>
      </c>
      <c r="S987" s="38">
        <v>219.8647</v>
      </c>
      <c r="T987" s="38">
        <v>239.56809999999999</v>
      </c>
      <c r="U987" s="38">
        <v>254.5977</v>
      </c>
      <c r="V987" s="38">
        <v>263.53890000000001</v>
      </c>
      <c r="W987" s="38">
        <v>271.53480000000002</v>
      </c>
      <c r="X987" s="38">
        <v>276.8519</v>
      </c>
      <c r="Y987" s="38">
        <v>282.24639999999999</v>
      </c>
      <c r="Z987" s="38">
        <v>284.68029999999999</v>
      </c>
      <c r="AA987" s="38">
        <v>289.39679999999998</v>
      </c>
      <c r="AB987" s="38">
        <v>287.15879999999999</v>
      </c>
      <c r="AC987" s="38">
        <v>281.95609999999999</v>
      </c>
      <c r="AD987" s="38">
        <v>272.37569999999999</v>
      </c>
      <c r="AE987" s="38">
        <v>263.39190000000002</v>
      </c>
      <c r="AF987" s="38">
        <v>256.35739999999998</v>
      </c>
      <c r="AG987" s="38">
        <v>251.72929999999999</v>
      </c>
      <c r="AH987" s="38">
        <v>248.84690000000001</v>
      </c>
      <c r="AI987" s="38">
        <v>247.49809999999999</v>
      </c>
      <c r="AJ987" s="38">
        <v>241.03389999999999</v>
      </c>
      <c r="AK987" s="38">
        <v>234.3595</v>
      </c>
      <c r="AL987" s="38">
        <v>-2.526011</v>
      </c>
      <c r="AM987" s="38">
        <v>-2.2165319999999999</v>
      </c>
      <c r="AN987" s="38">
        <v>-1.272751</v>
      </c>
      <c r="AO987" s="38">
        <v>2.0921989999999999</v>
      </c>
      <c r="AP987" s="38">
        <v>2.578843</v>
      </c>
      <c r="AQ987" s="38">
        <v>0.92671049999999999</v>
      </c>
      <c r="AR987" s="38">
        <v>1.1563509999999999</v>
      </c>
      <c r="AS987" s="38">
        <v>1.5549949999999999</v>
      </c>
      <c r="AT987" s="38">
        <v>-5.3468049999999998</v>
      </c>
      <c r="AU987" s="38">
        <v>-6.8791070000000003</v>
      </c>
      <c r="AV987" s="38">
        <v>-8.3586240000000007</v>
      </c>
      <c r="AW987" s="38">
        <v>-6.0157059999999998</v>
      </c>
      <c r="AX987" s="38">
        <v>-2.7357089999999999</v>
      </c>
      <c r="AY987" s="38">
        <v>3.4989469999999998</v>
      </c>
      <c r="AZ987" s="38">
        <v>8.1597209999999993</v>
      </c>
      <c r="BA987" s="38">
        <v>15.681340000000001</v>
      </c>
      <c r="BB987" s="38">
        <v>17.034600000000001</v>
      </c>
      <c r="BC987" s="38">
        <v>12.982430000000001</v>
      </c>
      <c r="BD987" s="38">
        <v>10.02575</v>
      </c>
      <c r="BE987" s="38">
        <v>5.0496470000000002</v>
      </c>
      <c r="BF987" s="38">
        <v>3.9078590000000002</v>
      </c>
      <c r="BG987" s="38">
        <v>6.6750660000000002</v>
      </c>
      <c r="BH987" s="38">
        <v>5.6683940000000002</v>
      </c>
      <c r="BI987" s="38">
        <v>3.5949019999999998</v>
      </c>
      <c r="BJ987" s="38">
        <v>-1.614466</v>
      </c>
      <c r="BK987" s="38">
        <v>-1.2981689999999999</v>
      </c>
      <c r="BL987" s="38">
        <v>-0.31136419999999998</v>
      </c>
      <c r="BM987" s="38">
        <v>2.7943929999999999</v>
      </c>
      <c r="BN987" s="38">
        <v>3.2133690000000001</v>
      </c>
      <c r="BO987" s="38">
        <v>1.688372</v>
      </c>
      <c r="BP987" s="38">
        <v>2.2593559999999999</v>
      </c>
      <c r="BQ987" s="38">
        <v>2.676793</v>
      </c>
      <c r="BR987" s="38">
        <v>-4.2359689999999999</v>
      </c>
      <c r="BS987" s="38">
        <v>-5.792262</v>
      </c>
      <c r="BT987" s="38">
        <v>-7.4736929999999999</v>
      </c>
      <c r="BU987" s="38">
        <v>-5.3360669999999999</v>
      </c>
      <c r="BV987" s="38">
        <v>-2.1137739999999998</v>
      </c>
      <c r="BW987" s="38">
        <v>4.1621600000000001</v>
      </c>
      <c r="BX987" s="38">
        <v>9.0050329999999992</v>
      </c>
      <c r="BY987" s="38">
        <v>16.63626</v>
      </c>
      <c r="BZ987" s="38">
        <v>18.139230000000001</v>
      </c>
      <c r="CA987" s="38">
        <v>14.24654</v>
      </c>
      <c r="CB987" s="38">
        <v>11.526400000000001</v>
      </c>
      <c r="CC987" s="38">
        <v>6.6985640000000002</v>
      </c>
      <c r="CD987" s="38">
        <v>5.4862479999999998</v>
      </c>
      <c r="CE987" s="38">
        <v>8.1555029999999995</v>
      </c>
      <c r="CF987" s="38">
        <v>7.2059550000000003</v>
      </c>
      <c r="CG987" s="38">
        <v>5.1940280000000003</v>
      </c>
      <c r="CH987" s="38">
        <v>-0.98313240000000002</v>
      </c>
      <c r="CI987" s="38">
        <v>-0.66211339999999996</v>
      </c>
      <c r="CJ987" s="38">
        <v>0.35448970000000002</v>
      </c>
      <c r="CK987" s="38">
        <v>3.2807300000000001</v>
      </c>
      <c r="CL987" s="38">
        <v>3.6528399999999999</v>
      </c>
      <c r="CM987" s="38">
        <v>2.2158959999999999</v>
      </c>
      <c r="CN987" s="38">
        <v>3.0232939999999999</v>
      </c>
      <c r="CO987" s="38">
        <v>3.453748</v>
      </c>
      <c r="CP987" s="38">
        <v>-3.4666070000000002</v>
      </c>
      <c r="CQ987" s="38">
        <v>-5.0395159999999999</v>
      </c>
      <c r="CR987" s="38">
        <v>-6.8607930000000001</v>
      </c>
      <c r="CS987" s="38">
        <v>-4.8653510000000004</v>
      </c>
      <c r="CT987" s="38">
        <v>-1.6830229999999999</v>
      </c>
      <c r="CU987" s="38">
        <v>4.621499</v>
      </c>
      <c r="CV987" s="38">
        <v>9.5904919999999994</v>
      </c>
      <c r="CW987" s="38">
        <v>17.297630000000002</v>
      </c>
      <c r="CX987" s="38">
        <v>18.904299999999999</v>
      </c>
      <c r="CY987" s="38">
        <v>15.12205</v>
      </c>
      <c r="CZ987" s="38">
        <v>12.56575</v>
      </c>
      <c r="DA987" s="38">
        <v>7.840598</v>
      </c>
      <c r="DB987" s="38">
        <v>6.5794350000000001</v>
      </c>
      <c r="DC987" s="38">
        <v>9.1808490000000003</v>
      </c>
      <c r="DD987" s="38">
        <v>8.2708650000000006</v>
      </c>
      <c r="DE987" s="38">
        <v>6.3015790000000003</v>
      </c>
      <c r="DF987" s="38">
        <v>-0.35179870000000002</v>
      </c>
      <c r="DG987" s="38">
        <v>-2.6058100000000001E-2</v>
      </c>
      <c r="DH987" s="38">
        <v>1.0203439999999999</v>
      </c>
      <c r="DI987" s="38">
        <v>3.7670669999999999</v>
      </c>
      <c r="DJ987" s="38">
        <v>4.0923109999999996</v>
      </c>
      <c r="DK987" s="38">
        <v>2.74342</v>
      </c>
      <c r="DL987" s="38">
        <v>3.7872309999999998</v>
      </c>
      <c r="DM987" s="38">
        <v>4.2307009999999998</v>
      </c>
      <c r="DN987" s="38">
        <v>-2.6972459999999998</v>
      </c>
      <c r="DO987" s="38">
        <v>-4.2867709999999999</v>
      </c>
      <c r="DP987" s="38">
        <v>-6.2478930000000004</v>
      </c>
      <c r="DQ987" s="38">
        <v>-4.3946350000000001</v>
      </c>
      <c r="DR987" s="38">
        <v>-1.2522720000000001</v>
      </c>
      <c r="DS987" s="38">
        <v>5.080838</v>
      </c>
      <c r="DT987" s="38">
        <v>10.17595</v>
      </c>
      <c r="DU987" s="38">
        <v>17.959</v>
      </c>
      <c r="DV987" s="38">
        <v>19.669360000000001</v>
      </c>
      <c r="DW987" s="38">
        <v>15.99757</v>
      </c>
      <c r="DX987" s="38">
        <v>13.6051</v>
      </c>
      <c r="DY987" s="38">
        <v>8.9826329999999999</v>
      </c>
      <c r="DZ987" s="38">
        <v>7.6726229999999997</v>
      </c>
      <c r="EA987" s="38">
        <v>10.206189999999999</v>
      </c>
      <c r="EB987" s="38">
        <v>9.3357749999999999</v>
      </c>
      <c r="EC987" s="38">
        <v>7.4091300000000002</v>
      </c>
      <c r="ED987" s="38">
        <v>0.55974679999999999</v>
      </c>
      <c r="EE987" s="38">
        <v>0.89230469999999995</v>
      </c>
      <c r="EF987" s="38">
        <v>1.9817309999999999</v>
      </c>
      <c r="EG987" s="38">
        <v>4.4692610000000004</v>
      </c>
      <c r="EH987" s="38">
        <v>4.7268379999999999</v>
      </c>
      <c r="EI987" s="38">
        <v>3.5050810000000001</v>
      </c>
      <c r="EJ987" s="38">
        <v>4.8902359999999998</v>
      </c>
      <c r="EK987" s="38">
        <v>5.3525</v>
      </c>
      <c r="EL987" s="38">
        <v>-1.5864100000000001</v>
      </c>
      <c r="EM987" s="38">
        <v>-3.1999270000000002</v>
      </c>
      <c r="EN987" s="38">
        <v>-5.3629629999999997</v>
      </c>
      <c r="EO987" s="38">
        <v>-3.7149960000000002</v>
      </c>
      <c r="EP987" s="38">
        <v>-0.63033669999999997</v>
      </c>
      <c r="EQ987" s="38">
        <v>5.7440509999999998</v>
      </c>
      <c r="ER987" s="38">
        <v>11.02126</v>
      </c>
      <c r="ES987" s="38">
        <v>18.913920000000001</v>
      </c>
      <c r="ET987" s="38">
        <v>20.774000000000001</v>
      </c>
      <c r="EU987" s="38">
        <v>17.261669999999999</v>
      </c>
      <c r="EV987" s="38">
        <v>15.10576</v>
      </c>
      <c r="EW987" s="38">
        <v>10.631550000000001</v>
      </c>
      <c r="EX987" s="38">
        <v>9.2510119999999993</v>
      </c>
      <c r="EY987" s="38">
        <v>11.686629999999999</v>
      </c>
      <c r="EZ987" s="38">
        <v>10.873340000000001</v>
      </c>
      <c r="FA987" s="38">
        <v>9.0082570000000004</v>
      </c>
      <c r="FB987" s="38">
        <v>86.443740000000005</v>
      </c>
      <c r="FC987" s="38">
        <v>84.764179999999996</v>
      </c>
      <c r="FD987" s="38">
        <v>83.094800000000006</v>
      </c>
      <c r="FE987" s="38">
        <v>82.125730000000004</v>
      </c>
      <c r="FF987" s="38">
        <v>80.974059999999994</v>
      </c>
      <c r="FG987" s="38">
        <v>80.390249999999995</v>
      </c>
      <c r="FH987" s="38">
        <v>79.826639999999998</v>
      </c>
      <c r="FI987" s="38">
        <v>81.621369999999999</v>
      </c>
      <c r="FJ987" s="38">
        <v>85.982960000000006</v>
      </c>
      <c r="FK987" s="38">
        <v>92.086410000000001</v>
      </c>
      <c r="FL987" s="38">
        <v>96.823790000000002</v>
      </c>
      <c r="FM987" s="38">
        <v>101.1427</v>
      </c>
      <c r="FN987" s="38">
        <v>104.2552</v>
      </c>
      <c r="FO987" s="38">
        <v>107.20269999999999</v>
      </c>
      <c r="FP987" s="38">
        <v>109.1024</v>
      </c>
      <c r="FQ987" s="38">
        <v>110.6497</v>
      </c>
      <c r="FR987" s="38">
        <v>110.8655</v>
      </c>
      <c r="FS987" s="38">
        <v>109.7533</v>
      </c>
      <c r="FT987" s="38">
        <v>107.43940000000001</v>
      </c>
      <c r="FU987" s="38">
        <v>102.46810000000001</v>
      </c>
      <c r="FV987" s="38">
        <v>97.995040000000003</v>
      </c>
      <c r="FW987">
        <v>95.175749999999994</v>
      </c>
      <c r="FX987">
        <v>93.754289999999997</v>
      </c>
      <c r="FY987">
        <v>91.145470000000003</v>
      </c>
      <c r="FZ987">
        <v>1.751646</v>
      </c>
      <c r="GA987">
        <v>12.99241</v>
      </c>
      <c r="GB987">
        <v>1</v>
      </c>
    </row>
    <row r="988" spans="1:184" x14ac:dyDescent="0.3">
      <c r="A988" t="s">
        <v>280</v>
      </c>
      <c r="B988" t="s">
        <v>1</v>
      </c>
      <c r="C988" t="s">
        <v>1</v>
      </c>
      <c r="D988" t="s">
        <v>1</v>
      </c>
      <c r="E988" t="s">
        <v>1</v>
      </c>
      <c r="F988" t="s">
        <v>222</v>
      </c>
      <c r="G988" t="s">
        <v>1</v>
      </c>
      <c r="H988" s="40" t="s">
        <v>1</v>
      </c>
      <c r="I988" s="18" t="s">
        <v>1</v>
      </c>
      <c r="J988" s="38" t="s">
        <v>1</v>
      </c>
      <c r="K988" s="18">
        <v>44811</v>
      </c>
      <c r="L988" s="38">
        <v>1481</v>
      </c>
      <c r="M988" s="38">
        <v>1488</v>
      </c>
      <c r="N988" s="38">
        <v>225.68860000000001</v>
      </c>
      <c r="O988" s="38">
        <v>221.90989999999999</v>
      </c>
      <c r="P988" s="38">
        <v>217.6814</v>
      </c>
      <c r="Q988" s="38">
        <v>216.5121</v>
      </c>
      <c r="R988" s="38">
        <v>220.56139999999999</v>
      </c>
      <c r="S988" s="38">
        <v>229.7413</v>
      </c>
      <c r="T988" s="38">
        <v>244.5138</v>
      </c>
      <c r="U988" s="38">
        <v>255.04130000000001</v>
      </c>
      <c r="V988" s="38">
        <v>263.95240000000001</v>
      </c>
      <c r="W988" s="38">
        <v>270.64850000000001</v>
      </c>
      <c r="X988" s="38">
        <v>276.03919999999999</v>
      </c>
      <c r="Y988" s="38">
        <v>279.28840000000002</v>
      </c>
      <c r="Z988" s="38">
        <v>280.88350000000003</v>
      </c>
      <c r="AA988" s="38">
        <v>284.10219999999998</v>
      </c>
      <c r="AB988" s="38">
        <v>281.00459999999998</v>
      </c>
      <c r="AC988" s="38">
        <v>274.3426</v>
      </c>
      <c r="AD988" s="38">
        <v>265.64870000000002</v>
      </c>
      <c r="AE988" s="38">
        <v>256.24380000000002</v>
      </c>
      <c r="AF988" s="38">
        <v>249.68170000000001</v>
      </c>
      <c r="AG988" s="38">
        <v>245.70840000000001</v>
      </c>
      <c r="AH988" s="38">
        <v>244.38470000000001</v>
      </c>
      <c r="AI988" s="38">
        <v>243.13910000000001</v>
      </c>
      <c r="AJ988" s="38">
        <v>236.71719999999999</v>
      </c>
      <c r="AK988" s="38">
        <v>229.2039</v>
      </c>
      <c r="AL988" s="38">
        <v>1.191743</v>
      </c>
      <c r="AM988" s="38">
        <v>-0.18607570000000001</v>
      </c>
      <c r="AN988" s="38">
        <v>-1.0007790000000001</v>
      </c>
      <c r="AO988" s="38">
        <v>0.48564370000000001</v>
      </c>
      <c r="AP988" s="38">
        <v>1.905475</v>
      </c>
      <c r="AQ988" s="38">
        <v>0.75397429999999999</v>
      </c>
      <c r="AR988" s="38">
        <v>-0.95595660000000005</v>
      </c>
      <c r="AS988" s="38">
        <v>-2.3092929999999998</v>
      </c>
      <c r="AT988" s="38">
        <v>-3.3858030000000001</v>
      </c>
      <c r="AU988" s="38">
        <v>-4.5713980000000003</v>
      </c>
      <c r="AV988" s="38">
        <v>-4.3254060000000001</v>
      </c>
      <c r="AW988" s="38">
        <v>-3.1719140000000001</v>
      </c>
      <c r="AX988" s="38">
        <v>-1.756089</v>
      </c>
      <c r="AY988" s="38">
        <v>1.3631679999999999</v>
      </c>
      <c r="AZ988" s="38">
        <v>5.6541800000000002</v>
      </c>
      <c r="BA988" s="38">
        <v>7.3040010000000004</v>
      </c>
      <c r="BB988" s="38">
        <v>9.390549</v>
      </c>
      <c r="BC988" s="38">
        <v>6.6074489999999999</v>
      </c>
      <c r="BD988" s="38">
        <v>3.4360050000000002</v>
      </c>
      <c r="BE988" s="38">
        <v>-1.0048330000000001</v>
      </c>
      <c r="BF988" s="38">
        <v>0.96014869999999997</v>
      </c>
      <c r="BG988" s="38">
        <v>2.681378</v>
      </c>
      <c r="BH988" s="38">
        <v>0.73086110000000004</v>
      </c>
      <c r="BI988" s="38">
        <v>-1.4394400000000001</v>
      </c>
      <c r="BJ988" s="38">
        <v>1.897017</v>
      </c>
      <c r="BK988" s="38">
        <v>0.45810790000000001</v>
      </c>
      <c r="BL988" s="38">
        <v>-0.32969880000000001</v>
      </c>
      <c r="BM988" s="38">
        <v>1.0509470000000001</v>
      </c>
      <c r="BN988" s="38">
        <v>2.4656570000000002</v>
      </c>
      <c r="BO988" s="38">
        <v>1.3665259999999999</v>
      </c>
      <c r="BP988" s="38">
        <v>-0.1854085</v>
      </c>
      <c r="BQ988" s="38">
        <v>-1.422912</v>
      </c>
      <c r="BR988" s="38">
        <v>-2.53931</v>
      </c>
      <c r="BS988" s="38">
        <v>-3.8188279999999999</v>
      </c>
      <c r="BT988" s="38">
        <v>-3.6812830000000001</v>
      </c>
      <c r="BU988" s="38">
        <v>-2.682334</v>
      </c>
      <c r="BV988" s="38">
        <v>-1.296224</v>
      </c>
      <c r="BW988" s="38">
        <v>1.8697140000000001</v>
      </c>
      <c r="BX988" s="38">
        <v>6.2349870000000003</v>
      </c>
      <c r="BY988" s="38">
        <v>8.0702479999999994</v>
      </c>
      <c r="BZ988" s="38">
        <v>10.27379</v>
      </c>
      <c r="CA988" s="38">
        <v>7.6070270000000004</v>
      </c>
      <c r="CB988" s="38">
        <v>4.5629530000000003</v>
      </c>
      <c r="CC988" s="38">
        <v>0.2053768</v>
      </c>
      <c r="CD988" s="38">
        <v>2.077874</v>
      </c>
      <c r="CE988" s="38">
        <v>3.796522</v>
      </c>
      <c r="CF988" s="38">
        <v>1.9743550000000001</v>
      </c>
      <c r="CG988" s="38">
        <v>-0.21014530000000001</v>
      </c>
      <c r="CH988" s="38">
        <v>2.3854880000000001</v>
      </c>
      <c r="CI988" s="38">
        <v>0.9042675</v>
      </c>
      <c r="CJ988" s="38">
        <v>0.1350894</v>
      </c>
      <c r="CK988" s="38">
        <v>1.442474</v>
      </c>
      <c r="CL988" s="38">
        <v>2.8536380000000001</v>
      </c>
      <c r="CM988" s="38">
        <v>1.790778</v>
      </c>
      <c r="CN988" s="38">
        <v>0.34827069999999999</v>
      </c>
      <c r="CO988" s="38">
        <v>-0.80900810000000001</v>
      </c>
      <c r="CP988" s="38">
        <v>-1.953031</v>
      </c>
      <c r="CQ988" s="38">
        <v>-3.2976000000000001</v>
      </c>
      <c r="CR988" s="38">
        <v>-3.235166</v>
      </c>
      <c r="CS988" s="38">
        <v>-2.3432529999999998</v>
      </c>
      <c r="CT988" s="38">
        <v>-0.97772360000000003</v>
      </c>
      <c r="CU988" s="38">
        <v>2.2205469999999998</v>
      </c>
      <c r="CV988" s="38">
        <v>6.6372520000000002</v>
      </c>
      <c r="CW988" s="38">
        <v>8.6009469999999997</v>
      </c>
      <c r="CX988" s="38">
        <v>10.88551</v>
      </c>
      <c r="CY988" s="38">
        <v>8.2993310000000005</v>
      </c>
      <c r="CZ988" s="38">
        <v>5.3434739999999996</v>
      </c>
      <c r="DA988" s="38">
        <v>1.0435639999999999</v>
      </c>
      <c r="DB988" s="38">
        <v>2.852007</v>
      </c>
      <c r="DC988" s="38">
        <v>4.5688680000000002</v>
      </c>
      <c r="DD988" s="38">
        <v>2.8355939999999999</v>
      </c>
      <c r="DE988" s="38">
        <v>0.64126050000000001</v>
      </c>
      <c r="DF988" s="38">
        <v>2.873958</v>
      </c>
      <c r="DG988" s="38">
        <v>1.350427</v>
      </c>
      <c r="DH988" s="38">
        <v>0.59987749999999995</v>
      </c>
      <c r="DI988" s="38">
        <v>1.834001</v>
      </c>
      <c r="DJ988" s="38">
        <v>3.2416179999999999</v>
      </c>
      <c r="DK988" s="38">
        <v>2.2150289999999999</v>
      </c>
      <c r="DL988" s="38">
        <v>0.88195000000000001</v>
      </c>
      <c r="DM988" s="38">
        <v>-0.19510379999999999</v>
      </c>
      <c r="DN988" s="38">
        <v>-1.366752</v>
      </c>
      <c r="DO988" s="38">
        <v>-2.7763719999999998</v>
      </c>
      <c r="DP988" s="38">
        <v>-2.7890480000000002</v>
      </c>
      <c r="DQ988" s="38">
        <v>-2.0041720000000001</v>
      </c>
      <c r="DR988" s="38">
        <v>-0.6592228</v>
      </c>
      <c r="DS988" s="38">
        <v>2.5713789999999999</v>
      </c>
      <c r="DT988" s="38">
        <v>7.039517</v>
      </c>
      <c r="DU988" s="38">
        <v>9.1316469999999992</v>
      </c>
      <c r="DV988" s="38">
        <v>11.49724</v>
      </c>
      <c r="DW988" s="38">
        <v>8.9916350000000005</v>
      </c>
      <c r="DX988" s="38">
        <v>6.1239949999999999</v>
      </c>
      <c r="DY988" s="38">
        <v>1.8817520000000001</v>
      </c>
      <c r="DZ988" s="38">
        <v>3.6261399999999999</v>
      </c>
      <c r="EA988" s="38">
        <v>5.3412129999999998</v>
      </c>
      <c r="EB988" s="38">
        <v>3.696834</v>
      </c>
      <c r="EC988" s="38">
        <v>1.492666</v>
      </c>
      <c r="ED988" s="38">
        <v>3.5792320000000002</v>
      </c>
      <c r="EE988" s="38">
        <v>1.9946109999999999</v>
      </c>
      <c r="EF988" s="38">
        <v>1.270958</v>
      </c>
      <c r="EG988" s="38">
        <v>2.3993039999999999</v>
      </c>
      <c r="EH988" s="38">
        <v>3.8018000000000001</v>
      </c>
      <c r="EI988" s="38">
        <v>2.827582</v>
      </c>
      <c r="EJ988" s="38">
        <v>1.652498</v>
      </c>
      <c r="EK988" s="38">
        <v>0.69127629999999995</v>
      </c>
      <c r="EL988" s="38">
        <v>-0.52025880000000002</v>
      </c>
      <c r="EM988" s="38">
        <v>-2.0238019999999999</v>
      </c>
      <c r="EN988" s="38">
        <v>-2.1449250000000002</v>
      </c>
      <c r="EO988" s="38">
        <v>-1.5145930000000001</v>
      </c>
      <c r="EP988" s="38">
        <v>-0.19935829999999999</v>
      </c>
      <c r="EQ988" s="38">
        <v>3.077925</v>
      </c>
      <c r="ER988" s="38">
        <v>7.6203250000000002</v>
      </c>
      <c r="ES988" s="38">
        <v>9.8978940000000009</v>
      </c>
      <c r="ET988" s="38">
        <v>12.38048</v>
      </c>
      <c r="EU988" s="38">
        <v>9.9912120000000009</v>
      </c>
      <c r="EV988" s="38">
        <v>7.2509439999999996</v>
      </c>
      <c r="EW988" s="38">
        <v>3.0919620000000001</v>
      </c>
      <c r="EX988" s="38">
        <v>4.7438650000000004</v>
      </c>
      <c r="EY988" s="38">
        <v>6.4563579999999998</v>
      </c>
      <c r="EZ988" s="38">
        <v>4.9403269999999999</v>
      </c>
      <c r="FA988" s="38">
        <v>2.7219609999999999</v>
      </c>
      <c r="FB988" s="38">
        <v>89.76397</v>
      </c>
      <c r="FC988" s="38">
        <v>87.769319999999993</v>
      </c>
      <c r="FD988" s="38">
        <v>85.028270000000006</v>
      </c>
      <c r="FE988" s="38">
        <v>83.767060000000001</v>
      </c>
      <c r="FF988" s="38">
        <v>82.400459999999995</v>
      </c>
      <c r="FG988" s="38">
        <v>80.157039999999995</v>
      </c>
      <c r="FH988" s="38">
        <v>79.418490000000006</v>
      </c>
      <c r="FI988" s="38">
        <v>79.86739</v>
      </c>
      <c r="FJ988" s="38">
        <v>84.564700000000002</v>
      </c>
      <c r="FK988" s="38">
        <v>90.02328</v>
      </c>
      <c r="FL988" s="38">
        <v>95.403599999999997</v>
      </c>
      <c r="FM988" s="38">
        <v>98.997590000000002</v>
      </c>
      <c r="FN988" s="38">
        <v>102.1845</v>
      </c>
      <c r="FO988" s="38">
        <v>104.39830000000001</v>
      </c>
      <c r="FP988" s="38">
        <v>105.9131</v>
      </c>
      <c r="FQ988" s="38">
        <v>107.0945</v>
      </c>
      <c r="FR988" s="38">
        <v>107.06699999999999</v>
      </c>
      <c r="FS988" s="38">
        <v>105.6241</v>
      </c>
      <c r="FT988" s="38">
        <v>103.1399</v>
      </c>
      <c r="FU988" s="38">
        <v>99.308790000000002</v>
      </c>
      <c r="FV988" s="38">
        <v>96.466849999999994</v>
      </c>
      <c r="FW988">
        <v>94.477829999999997</v>
      </c>
      <c r="FX988">
        <v>91.934100000000001</v>
      </c>
      <c r="FY988">
        <v>88.736890000000002</v>
      </c>
      <c r="FZ988">
        <v>1.3482810000000001</v>
      </c>
      <c r="GA988">
        <v>9.6814459999999993</v>
      </c>
      <c r="GB988">
        <v>1</v>
      </c>
    </row>
    <row r="989" spans="1:184" x14ac:dyDescent="0.3">
      <c r="A989" t="s">
        <v>280</v>
      </c>
      <c r="B989" t="s">
        <v>1</v>
      </c>
      <c r="C989" t="s">
        <v>1</v>
      </c>
      <c r="D989" t="s">
        <v>1</v>
      </c>
      <c r="E989" t="s">
        <v>1</v>
      </c>
      <c r="F989" t="s">
        <v>222</v>
      </c>
      <c r="G989" t="s">
        <v>1</v>
      </c>
      <c r="H989" s="40" t="s">
        <v>1</v>
      </c>
      <c r="I989" s="18" t="s">
        <v>1</v>
      </c>
      <c r="J989" s="38" t="s">
        <v>1</v>
      </c>
      <c r="K989" s="18" t="s">
        <v>2</v>
      </c>
      <c r="L989" s="38">
        <v>1494</v>
      </c>
      <c r="M989" s="38">
        <v>1494</v>
      </c>
      <c r="N989" s="38">
        <v>199.25829999999999</v>
      </c>
      <c r="O989" s="38">
        <v>196.47329999999999</v>
      </c>
      <c r="P989" s="38">
        <v>193.79929999999999</v>
      </c>
      <c r="Q989" s="38">
        <v>193.56890000000001</v>
      </c>
      <c r="R989" s="38">
        <v>198.87559999999999</v>
      </c>
      <c r="S989" s="38">
        <v>208.67619999999999</v>
      </c>
      <c r="T989" s="38">
        <v>224.67760000000001</v>
      </c>
      <c r="U989" s="38">
        <v>237.2346</v>
      </c>
      <c r="V989" s="38">
        <v>245.1413</v>
      </c>
      <c r="W989" s="38">
        <v>250.8502</v>
      </c>
      <c r="X989" s="38">
        <v>256.0752</v>
      </c>
      <c r="Y989" s="38">
        <v>259.97370000000001</v>
      </c>
      <c r="Z989" s="38">
        <v>261.52879999999999</v>
      </c>
      <c r="AA989" s="38">
        <v>265.09710000000001</v>
      </c>
      <c r="AB989" s="38">
        <v>262.65769999999998</v>
      </c>
      <c r="AC989" s="38">
        <v>256.78519999999997</v>
      </c>
      <c r="AD989" s="38">
        <v>249.38499999999999</v>
      </c>
      <c r="AE989" s="38">
        <v>242.01050000000001</v>
      </c>
      <c r="AF989" s="38">
        <v>236.8614</v>
      </c>
      <c r="AG989" s="38">
        <v>233.60480000000001</v>
      </c>
      <c r="AH989" s="38">
        <v>231.2073</v>
      </c>
      <c r="AI989" s="38">
        <v>228.0532</v>
      </c>
      <c r="AJ989" s="38">
        <v>221.7774</v>
      </c>
      <c r="AK989" s="38">
        <v>215.36840000000001</v>
      </c>
      <c r="AL989" s="38">
        <v>-0.75753579999999998</v>
      </c>
      <c r="AM989" s="38">
        <v>-0.50499859999999996</v>
      </c>
      <c r="AN989" s="38">
        <v>-0.37098759999999997</v>
      </c>
      <c r="AO989" s="38">
        <v>0.41891240000000002</v>
      </c>
      <c r="AP989" s="38">
        <v>0.58126129999999998</v>
      </c>
      <c r="AQ989" s="38">
        <v>-0.2416142</v>
      </c>
      <c r="AR989" s="38">
        <v>-0.29386000000000001</v>
      </c>
      <c r="AS989" s="38">
        <v>-0.4104623</v>
      </c>
      <c r="AT989" s="38">
        <v>-1.895472</v>
      </c>
      <c r="AU989" s="38">
        <v>-2.1898620000000002</v>
      </c>
      <c r="AV989" s="38">
        <v>-1.8176870000000001</v>
      </c>
      <c r="AW989" s="38">
        <v>-1.377202</v>
      </c>
      <c r="AX989" s="38">
        <v>-1.1693549999999999</v>
      </c>
      <c r="AY989" s="38">
        <v>0.53534499999999996</v>
      </c>
      <c r="AZ989" s="38">
        <v>1.3243</v>
      </c>
      <c r="BA989" s="38">
        <v>2.9373300000000002</v>
      </c>
      <c r="BB989" s="38">
        <v>4.7939959999999999</v>
      </c>
      <c r="BC989" s="38">
        <v>3.4873759999999998</v>
      </c>
      <c r="BD989" s="38">
        <v>2.625464</v>
      </c>
      <c r="BE989" s="38">
        <v>1.8718680000000001</v>
      </c>
      <c r="BF989" s="38">
        <v>1.838136</v>
      </c>
      <c r="BG989" s="38">
        <v>1.0178970000000001</v>
      </c>
      <c r="BH989" s="38">
        <v>0.57730420000000005</v>
      </c>
      <c r="BI989" s="38">
        <v>-0.34205940000000001</v>
      </c>
      <c r="BJ989" s="38">
        <v>-0.35896709999999998</v>
      </c>
      <c r="BK989" s="38">
        <v>-0.17561209999999999</v>
      </c>
      <c r="BL989" s="38">
        <v>-2.0160299999999999E-2</v>
      </c>
      <c r="BM989" s="38">
        <v>0.71550999999999998</v>
      </c>
      <c r="BN989" s="38">
        <v>0.89443819999999996</v>
      </c>
      <c r="BO989" s="38">
        <v>7.79358E-2</v>
      </c>
      <c r="BP989" s="38">
        <v>0.1019147</v>
      </c>
      <c r="BQ989" s="38">
        <v>8.3798300000000006E-2</v>
      </c>
      <c r="BR989" s="38">
        <v>-1.39598</v>
      </c>
      <c r="BS989" s="38">
        <v>-1.734626</v>
      </c>
      <c r="BT989" s="38">
        <v>-1.448769</v>
      </c>
      <c r="BU989" s="38">
        <v>-1.081148</v>
      </c>
      <c r="BV989" s="38">
        <v>-0.90936740000000005</v>
      </c>
      <c r="BW989" s="38">
        <v>0.83227770000000001</v>
      </c>
      <c r="BX989" s="38">
        <v>1.719659</v>
      </c>
      <c r="BY989" s="38">
        <v>3.4774069999999999</v>
      </c>
      <c r="BZ989" s="38">
        <v>5.3945040000000004</v>
      </c>
      <c r="CA989" s="38">
        <v>4.1182840000000001</v>
      </c>
      <c r="CB989" s="38">
        <v>3.290232</v>
      </c>
      <c r="CC989" s="38">
        <v>2.4899870000000002</v>
      </c>
      <c r="CD989" s="38">
        <v>2.439997</v>
      </c>
      <c r="CE989" s="38">
        <v>1.6607670000000001</v>
      </c>
      <c r="CF989" s="38">
        <v>1.2238899999999999</v>
      </c>
      <c r="CG989" s="38">
        <v>0.3342038</v>
      </c>
      <c r="CH989" s="38">
        <v>-8.2919599999999996E-2</v>
      </c>
      <c r="CI989" s="38">
        <v>5.2519999999999997E-2</v>
      </c>
      <c r="CJ989" s="38">
        <v>0.22282170000000001</v>
      </c>
      <c r="CK989" s="38">
        <v>0.92093259999999999</v>
      </c>
      <c r="CL989" s="38">
        <v>1.1113440000000001</v>
      </c>
      <c r="CM989" s="38">
        <v>0.2992551</v>
      </c>
      <c r="CN989" s="38">
        <v>0.3760271</v>
      </c>
      <c r="CO989" s="38">
        <v>0.42612169999999999</v>
      </c>
      <c r="CP989" s="38">
        <v>-1.0500339999999999</v>
      </c>
      <c r="CQ989" s="38">
        <v>-1.4193309999999999</v>
      </c>
      <c r="CR989" s="38">
        <v>-1.193257</v>
      </c>
      <c r="CS989" s="38">
        <v>-0.87610239999999995</v>
      </c>
      <c r="CT989" s="38">
        <v>-0.72930119999999998</v>
      </c>
      <c r="CU989" s="38">
        <v>1.0379320000000001</v>
      </c>
      <c r="CV989" s="38">
        <v>1.993484</v>
      </c>
      <c r="CW989" s="38">
        <v>3.8514629999999999</v>
      </c>
      <c r="CX989" s="38">
        <v>5.8104129999999996</v>
      </c>
      <c r="CY989" s="38">
        <v>4.5552489999999999</v>
      </c>
      <c r="CZ989" s="38">
        <v>3.7506469999999998</v>
      </c>
      <c r="DA989" s="38">
        <v>2.918094</v>
      </c>
      <c r="DB989" s="38">
        <v>2.8568440000000002</v>
      </c>
      <c r="DC989" s="38">
        <v>2.106017</v>
      </c>
      <c r="DD989" s="38">
        <v>1.671713</v>
      </c>
      <c r="DE989" s="38">
        <v>0.80258169999999995</v>
      </c>
      <c r="DF989" s="38">
        <v>0.19312779999999999</v>
      </c>
      <c r="DG989" s="38">
        <v>0.28065210000000002</v>
      </c>
      <c r="DH989" s="38">
        <v>0.46580369999999999</v>
      </c>
      <c r="DI989" s="38">
        <v>1.126355</v>
      </c>
      <c r="DJ989" s="38">
        <v>1.328249</v>
      </c>
      <c r="DK989" s="38">
        <v>0.52057450000000005</v>
      </c>
      <c r="DL989" s="38">
        <v>0.65013940000000003</v>
      </c>
      <c r="DM989" s="38">
        <v>0.76844500000000004</v>
      </c>
      <c r="DN989" s="38">
        <v>-0.70408820000000005</v>
      </c>
      <c r="DO989" s="38">
        <v>-1.104036</v>
      </c>
      <c r="DP989" s="38">
        <v>-0.93774550000000001</v>
      </c>
      <c r="DQ989" s="38">
        <v>-0.67105630000000005</v>
      </c>
      <c r="DR989" s="38">
        <v>-0.54923489999999997</v>
      </c>
      <c r="DS989" s="38">
        <v>1.243587</v>
      </c>
      <c r="DT989" s="38">
        <v>2.2673079999999999</v>
      </c>
      <c r="DU989" s="38">
        <v>4.2255190000000002</v>
      </c>
      <c r="DV989" s="38">
        <v>6.2263219999999997</v>
      </c>
      <c r="DW989" s="38">
        <v>4.9922139999999997</v>
      </c>
      <c r="DX989" s="38">
        <v>4.2110630000000002</v>
      </c>
      <c r="DY989" s="38">
        <v>3.3462010000000002</v>
      </c>
      <c r="DZ989" s="38">
        <v>3.2736909999999999</v>
      </c>
      <c r="EA989" s="38">
        <v>2.5512679999999999</v>
      </c>
      <c r="EB989" s="38">
        <v>2.1195360000000001</v>
      </c>
      <c r="EC989" s="38">
        <v>1.2709589999999999</v>
      </c>
      <c r="ED989" s="38">
        <v>0.59169649999999996</v>
      </c>
      <c r="EE989" s="38">
        <v>0.61003859999999999</v>
      </c>
      <c r="EF989" s="38">
        <v>0.816631</v>
      </c>
      <c r="EG989" s="38">
        <v>1.4229529999999999</v>
      </c>
      <c r="EH989" s="38">
        <v>1.6414260000000001</v>
      </c>
      <c r="EI989" s="38">
        <v>0.84012439999999999</v>
      </c>
      <c r="EJ989" s="38">
        <v>1.045914</v>
      </c>
      <c r="EK989" s="38">
        <v>1.2627060000000001</v>
      </c>
      <c r="EL989" s="38">
        <v>-0.2045969</v>
      </c>
      <c r="EM989" s="38">
        <v>-0.64879969999999998</v>
      </c>
      <c r="EN989" s="38">
        <v>-0.56882699999999997</v>
      </c>
      <c r="EO989" s="38">
        <v>-0.37500240000000001</v>
      </c>
      <c r="EP989" s="38">
        <v>-0.2892478</v>
      </c>
      <c r="EQ989" s="38">
        <v>1.5405199999999999</v>
      </c>
      <c r="ER989" s="38">
        <v>2.6626669999999999</v>
      </c>
      <c r="ES989" s="38">
        <v>4.7655960000000004</v>
      </c>
      <c r="ET989" s="38">
        <v>6.826829</v>
      </c>
      <c r="EU989" s="38">
        <v>5.6231210000000003</v>
      </c>
      <c r="EV989" s="38">
        <v>4.8758299999999997</v>
      </c>
      <c r="EW989" s="38">
        <v>3.9643190000000001</v>
      </c>
      <c r="EX989" s="38">
        <v>3.8755510000000002</v>
      </c>
      <c r="EY989" s="38">
        <v>3.1941380000000001</v>
      </c>
      <c r="EZ989" s="38">
        <v>2.7661210000000001</v>
      </c>
      <c r="FA989" s="38">
        <v>1.9472229999999999</v>
      </c>
      <c r="FB989" s="38">
        <v>81.776150000000001</v>
      </c>
      <c r="FC989" s="38">
        <v>80.189400000000006</v>
      </c>
      <c r="FD989" s="38">
        <v>78.379909999999995</v>
      </c>
      <c r="FE989" s="38">
        <v>76.851169999999996</v>
      </c>
      <c r="FF989" s="38">
        <v>75.421199999999999</v>
      </c>
      <c r="FG989" s="38">
        <v>74.326499999999996</v>
      </c>
      <c r="FH989" s="38">
        <v>73.860730000000004</v>
      </c>
      <c r="FI989" s="38">
        <v>75.836200000000005</v>
      </c>
      <c r="FJ989" s="38">
        <v>79.835620000000006</v>
      </c>
      <c r="FK989" s="38">
        <v>84.204920000000001</v>
      </c>
      <c r="FL989" s="38">
        <v>88.483789999999999</v>
      </c>
      <c r="FM989" s="38">
        <v>92.260819999999995</v>
      </c>
      <c r="FN989" s="38">
        <v>95.292789999999997</v>
      </c>
      <c r="FO989" s="38">
        <v>97.776949999999999</v>
      </c>
      <c r="FP989" s="38">
        <v>99.672290000000004</v>
      </c>
      <c r="FQ989" s="38">
        <v>100.9586</v>
      </c>
      <c r="FR989" s="38">
        <v>101.5162</v>
      </c>
      <c r="FS989" s="38">
        <v>100.9546</v>
      </c>
      <c r="FT989" s="38">
        <v>99.564940000000007</v>
      </c>
      <c r="FU989" s="38">
        <v>96.622680000000003</v>
      </c>
      <c r="FV989" s="38">
        <v>93.006100000000004</v>
      </c>
      <c r="FW989">
        <v>89.909459999999996</v>
      </c>
      <c r="FX989">
        <v>87.318380000000005</v>
      </c>
      <c r="FY989">
        <v>84.587549999999993</v>
      </c>
      <c r="FZ989">
        <v>0.67137729999999995</v>
      </c>
      <c r="GA989">
        <v>5.1451089999999997</v>
      </c>
      <c r="GB989">
        <v>1</v>
      </c>
    </row>
    <row r="990" spans="1:184" x14ac:dyDescent="0.3">
      <c r="A990" t="s">
        <v>280</v>
      </c>
      <c r="B990" t="s">
        <v>1</v>
      </c>
      <c r="C990" t="s">
        <v>1</v>
      </c>
      <c r="D990" t="s">
        <v>1</v>
      </c>
      <c r="E990" t="s">
        <v>1</v>
      </c>
      <c r="F990" t="s">
        <v>223</v>
      </c>
      <c r="G990" t="s">
        <v>1</v>
      </c>
      <c r="H990" s="40" t="s">
        <v>1</v>
      </c>
      <c r="I990" s="18" t="s">
        <v>1</v>
      </c>
      <c r="J990" s="38" t="s">
        <v>1</v>
      </c>
      <c r="K990" s="18">
        <v>44722</v>
      </c>
      <c r="L990" s="38">
        <v>10</v>
      </c>
      <c r="M990" s="38">
        <v>10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38">
        <v>0</v>
      </c>
      <c r="W990" s="38">
        <v>0</v>
      </c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38">
        <v>0</v>
      </c>
      <c r="AF990" s="38">
        <v>0</v>
      </c>
      <c r="AG990" s="38">
        <v>0</v>
      </c>
      <c r="AH990" s="38">
        <v>0</v>
      </c>
      <c r="AI990" s="38">
        <v>0</v>
      </c>
      <c r="AJ990" s="38">
        <v>0</v>
      </c>
      <c r="AK990" s="38">
        <v>0</v>
      </c>
      <c r="AL990" s="38">
        <v>0</v>
      </c>
      <c r="AM990" s="38">
        <v>0</v>
      </c>
      <c r="AN990" s="38">
        <v>0</v>
      </c>
      <c r="AO990" s="38">
        <v>0</v>
      </c>
      <c r="AP990" s="38">
        <v>0</v>
      </c>
      <c r="AQ990" s="38">
        <v>0</v>
      </c>
      <c r="AR990" s="38">
        <v>0</v>
      </c>
      <c r="AS990" s="38">
        <v>0</v>
      </c>
      <c r="AT990" s="38">
        <v>0</v>
      </c>
      <c r="AU990" s="38">
        <v>0</v>
      </c>
      <c r="AV990" s="38">
        <v>0</v>
      </c>
      <c r="AW990" s="38">
        <v>0</v>
      </c>
      <c r="AX990" s="38">
        <v>0</v>
      </c>
      <c r="AY990" s="38">
        <v>0</v>
      </c>
      <c r="AZ990" s="38">
        <v>0</v>
      </c>
      <c r="BA990" s="38">
        <v>0</v>
      </c>
      <c r="BB990" s="38">
        <v>0</v>
      </c>
      <c r="BC990" s="38">
        <v>0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0</v>
      </c>
      <c r="BN990" s="38">
        <v>0</v>
      </c>
      <c r="BO990" s="38">
        <v>0</v>
      </c>
      <c r="BP990" s="38">
        <v>0</v>
      </c>
      <c r="BQ990" s="38">
        <v>0</v>
      </c>
      <c r="BR990" s="38">
        <v>0</v>
      </c>
      <c r="BS990" s="38">
        <v>0</v>
      </c>
      <c r="BT990" s="38">
        <v>0</v>
      </c>
      <c r="BU990" s="38">
        <v>0</v>
      </c>
      <c r="BV990" s="38">
        <v>0</v>
      </c>
      <c r="BW990" s="38">
        <v>0</v>
      </c>
      <c r="BX990" s="38">
        <v>0</v>
      </c>
      <c r="BY990" s="38">
        <v>0</v>
      </c>
      <c r="BZ990" s="38">
        <v>0</v>
      </c>
      <c r="CA990" s="38">
        <v>0</v>
      </c>
      <c r="CB990" s="38">
        <v>0</v>
      </c>
      <c r="CC990" s="38">
        <v>0</v>
      </c>
      <c r="CD990" s="38">
        <v>0</v>
      </c>
      <c r="CE990" s="38">
        <v>0</v>
      </c>
      <c r="CF990" s="38">
        <v>0</v>
      </c>
      <c r="CG990" s="38">
        <v>0</v>
      </c>
      <c r="CH990" s="38">
        <v>0</v>
      </c>
      <c r="CI990" s="38">
        <v>0</v>
      </c>
      <c r="CJ990" s="38">
        <v>0</v>
      </c>
      <c r="CK990" s="38">
        <v>0</v>
      </c>
      <c r="CL990" s="38">
        <v>0</v>
      </c>
      <c r="CM990" s="38">
        <v>0</v>
      </c>
      <c r="CN990" s="38">
        <v>0</v>
      </c>
      <c r="CO990" s="38">
        <v>0</v>
      </c>
      <c r="CP990" s="38">
        <v>0</v>
      </c>
      <c r="CQ990" s="38">
        <v>0</v>
      </c>
      <c r="CR990" s="38">
        <v>0</v>
      </c>
      <c r="CS990" s="38">
        <v>0</v>
      </c>
      <c r="CT990" s="38">
        <v>0</v>
      </c>
      <c r="CU990" s="38">
        <v>0</v>
      </c>
      <c r="CV990" s="38">
        <v>0</v>
      </c>
      <c r="CW990" s="38">
        <v>0</v>
      </c>
      <c r="CX990" s="38">
        <v>0</v>
      </c>
      <c r="CY990" s="38">
        <v>0</v>
      </c>
      <c r="CZ990" s="38">
        <v>0</v>
      </c>
      <c r="DA990" s="38">
        <v>0</v>
      </c>
      <c r="DB990" s="38">
        <v>0</v>
      </c>
      <c r="DC990" s="38">
        <v>0</v>
      </c>
      <c r="DD990" s="38">
        <v>0</v>
      </c>
      <c r="DE990" s="38">
        <v>0</v>
      </c>
      <c r="DF990" s="38">
        <v>0</v>
      </c>
      <c r="DG990" s="38">
        <v>0</v>
      </c>
      <c r="DH990" s="38">
        <v>0</v>
      </c>
      <c r="DI990" s="38">
        <v>0</v>
      </c>
      <c r="DJ990" s="38">
        <v>0</v>
      </c>
      <c r="DK990" s="38">
        <v>0</v>
      </c>
      <c r="DL990" s="38">
        <v>0</v>
      </c>
      <c r="DM990" s="38">
        <v>0</v>
      </c>
      <c r="DN990" s="38">
        <v>0</v>
      </c>
      <c r="DO990" s="38">
        <v>0</v>
      </c>
      <c r="DP990" s="38">
        <v>0</v>
      </c>
      <c r="DQ990" s="38">
        <v>0</v>
      </c>
      <c r="DR990" s="38">
        <v>0</v>
      </c>
      <c r="DS990" s="38">
        <v>0</v>
      </c>
      <c r="DT990" s="38">
        <v>0</v>
      </c>
      <c r="DU990" s="38">
        <v>0</v>
      </c>
      <c r="DV990" s="38">
        <v>0</v>
      </c>
      <c r="DW990" s="38">
        <v>0</v>
      </c>
      <c r="DX990" s="38">
        <v>0</v>
      </c>
      <c r="DY990" s="38">
        <v>0</v>
      </c>
      <c r="DZ990" s="38">
        <v>0</v>
      </c>
      <c r="EA990" s="38">
        <v>0</v>
      </c>
      <c r="EB990" s="38">
        <v>0</v>
      </c>
      <c r="EC990" s="38">
        <v>0</v>
      </c>
      <c r="ED990" s="38">
        <v>0</v>
      </c>
      <c r="EE990" s="38">
        <v>0</v>
      </c>
      <c r="EF990" s="38">
        <v>0</v>
      </c>
      <c r="EG990" s="38">
        <v>0</v>
      </c>
      <c r="EH990" s="38">
        <v>0</v>
      </c>
      <c r="EI990" s="38">
        <v>0</v>
      </c>
      <c r="EJ990" s="38">
        <v>0</v>
      </c>
      <c r="EK990" s="38">
        <v>0</v>
      </c>
      <c r="EL990" s="38">
        <v>0</v>
      </c>
      <c r="EM990" s="38">
        <v>0</v>
      </c>
      <c r="EN990" s="38">
        <v>0</v>
      </c>
      <c r="EO990" s="38">
        <v>0</v>
      </c>
      <c r="EP990" s="38">
        <v>0</v>
      </c>
      <c r="EQ990" s="38">
        <v>0</v>
      </c>
      <c r="ER990" s="38">
        <v>0</v>
      </c>
      <c r="ES990" s="38">
        <v>0</v>
      </c>
      <c r="ET990" s="38">
        <v>0</v>
      </c>
      <c r="EU990" s="38">
        <v>0</v>
      </c>
      <c r="EV990" s="38">
        <v>0</v>
      </c>
      <c r="EW990" s="38">
        <v>0</v>
      </c>
      <c r="EX990" s="38">
        <v>0</v>
      </c>
      <c r="EY990" s="38">
        <v>0</v>
      </c>
      <c r="EZ990" s="38">
        <v>0</v>
      </c>
      <c r="FA990" s="38">
        <v>0</v>
      </c>
      <c r="FB990" s="38">
        <v>0</v>
      </c>
      <c r="FC990" s="38">
        <v>0</v>
      </c>
      <c r="FD990" s="38">
        <v>0</v>
      </c>
      <c r="FE990" s="38">
        <v>0</v>
      </c>
      <c r="FF990" s="38">
        <v>0</v>
      </c>
      <c r="FG990" s="38">
        <v>0</v>
      </c>
      <c r="FH990" s="38">
        <v>0</v>
      </c>
      <c r="FI990" s="38">
        <v>0</v>
      </c>
      <c r="FJ990" s="38">
        <v>0</v>
      </c>
      <c r="FK990" s="38">
        <v>0</v>
      </c>
      <c r="FL990" s="38">
        <v>0</v>
      </c>
      <c r="FM990" s="38">
        <v>0</v>
      </c>
      <c r="FN990" s="38">
        <v>0</v>
      </c>
      <c r="FO990" s="38">
        <v>0</v>
      </c>
      <c r="FP990" s="38">
        <v>0</v>
      </c>
      <c r="FQ990" s="38">
        <v>0</v>
      </c>
      <c r="FR990" s="38">
        <v>0</v>
      </c>
      <c r="FS990" s="38">
        <v>0</v>
      </c>
      <c r="FT990" s="38">
        <v>0</v>
      </c>
      <c r="FU990" s="38">
        <v>0</v>
      </c>
      <c r="FV990" s="38">
        <v>0</v>
      </c>
      <c r="FW990">
        <v>0</v>
      </c>
      <c r="FX990">
        <v>0</v>
      </c>
      <c r="FY990">
        <v>0</v>
      </c>
      <c r="FZ990">
        <v>0</v>
      </c>
      <c r="GA990">
        <v>0</v>
      </c>
      <c r="GB990">
        <v>0</v>
      </c>
    </row>
    <row r="991" spans="1:184" x14ac:dyDescent="0.3">
      <c r="A991" t="s">
        <v>280</v>
      </c>
      <c r="B991" t="s">
        <v>1</v>
      </c>
      <c r="C991" t="s">
        <v>1</v>
      </c>
      <c r="D991" t="s">
        <v>1</v>
      </c>
      <c r="E991" t="s">
        <v>1</v>
      </c>
      <c r="F991" t="s">
        <v>223</v>
      </c>
      <c r="G991" t="s">
        <v>1</v>
      </c>
      <c r="H991" s="40" t="s">
        <v>1</v>
      </c>
      <c r="I991" s="18" t="s">
        <v>1</v>
      </c>
      <c r="J991" s="38" t="s">
        <v>1</v>
      </c>
      <c r="K991" s="18">
        <v>44739</v>
      </c>
      <c r="L991" s="38">
        <v>10</v>
      </c>
      <c r="M991" s="38">
        <v>10</v>
      </c>
      <c r="N991" s="38">
        <v>0</v>
      </c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38">
        <v>0</v>
      </c>
      <c r="V991" s="38">
        <v>0</v>
      </c>
      <c r="W991" s="38">
        <v>0</v>
      </c>
      <c r="X991" s="38">
        <v>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38">
        <v>0</v>
      </c>
      <c r="AF991" s="38">
        <v>0</v>
      </c>
      <c r="AG991" s="38">
        <v>0</v>
      </c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38">
        <v>0</v>
      </c>
      <c r="AN991" s="38">
        <v>0</v>
      </c>
      <c r="AO991" s="38">
        <v>0</v>
      </c>
      <c r="AP991" s="38">
        <v>0</v>
      </c>
      <c r="AQ991" s="38">
        <v>0</v>
      </c>
      <c r="AR991" s="38">
        <v>0</v>
      </c>
      <c r="AS991" s="38">
        <v>0</v>
      </c>
      <c r="AT991" s="38">
        <v>0</v>
      </c>
      <c r="AU991" s="38">
        <v>0</v>
      </c>
      <c r="AV991" s="38">
        <v>0</v>
      </c>
      <c r="AW991" s="38">
        <v>0</v>
      </c>
      <c r="AX991" s="38">
        <v>0</v>
      </c>
      <c r="AY991" s="38">
        <v>0</v>
      </c>
      <c r="AZ991" s="38">
        <v>0</v>
      </c>
      <c r="BA991" s="38">
        <v>0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0</v>
      </c>
      <c r="BJ991" s="38">
        <v>0</v>
      </c>
      <c r="BK991" s="38">
        <v>0</v>
      </c>
      <c r="BL991" s="38">
        <v>0</v>
      </c>
      <c r="BM991" s="38">
        <v>0</v>
      </c>
      <c r="BN991" s="38">
        <v>0</v>
      </c>
      <c r="BO991" s="38">
        <v>0</v>
      </c>
      <c r="BP991" s="38">
        <v>0</v>
      </c>
      <c r="BQ991" s="38">
        <v>0</v>
      </c>
      <c r="BR991" s="38">
        <v>0</v>
      </c>
      <c r="BS991" s="38">
        <v>0</v>
      </c>
      <c r="BT991" s="38">
        <v>0</v>
      </c>
      <c r="BU991" s="38">
        <v>0</v>
      </c>
      <c r="BV991" s="38">
        <v>0</v>
      </c>
      <c r="BW991" s="38">
        <v>0</v>
      </c>
      <c r="BX991" s="38">
        <v>0</v>
      </c>
      <c r="BY991" s="38">
        <v>0</v>
      </c>
      <c r="BZ991" s="38">
        <v>0</v>
      </c>
      <c r="CA991" s="38">
        <v>0</v>
      </c>
      <c r="CB991" s="38">
        <v>0</v>
      </c>
      <c r="CC991" s="38">
        <v>0</v>
      </c>
      <c r="CD991" s="38">
        <v>0</v>
      </c>
      <c r="CE991" s="38">
        <v>0</v>
      </c>
      <c r="CF991" s="38">
        <v>0</v>
      </c>
      <c r="CG991" s="38">
        <v>0</v>
      </c>
      <c r="CH991" s="38">
        <v>0</v>
      </c>
      <c r="CI991" s="38">
        <v>0</v>
      </c>
      <c r="CJ991" s="38">
        <v>0</v>
      </c>
      <c r="CK991" s="38">
        <v>0</v>
      </c>
      <c r="CL991" s="38">
        <v>0</v>
      </c>
      <c r="CM991" s="38">
        <v>0</v>
      </c>
      <c r="CN991" s="38">
        <v>0</v>
      </c>
      <c r="CO991" s="38">
        <v>0</v>
      </c>
      <c r="CP991" s="38">
        <v>0</v>
      </c>
      <c r="CQ991" s="38">
        <v>0</v>
      </c>
      <c r="CR991" s="38">
        <v>0</v>
      </c>
      <c r="CS991" s="38">
        <v>0</v>
      </c>
      <c r="CT991" s="38">
        <v>0</v>
      </c>
      <c r="CU991" s="38">
        <v>0</v>
      </c>
      <c r="CV991" s="38">
        <v>0</v>
      </c>
      <c r="CW991" s="38">
        <v>0</v>
      </c>
      <c r="CX991" s="38">
        <v>0</v>
      </c>
      <c r="CY991" s="38">
        <v>0</v>
      </c>
      <c r="CZ991" s="38">
        <v>0</v>
      </c>
      <c r="DA991" s="38">
        <v>0</v>
      </c>
      <c r="DB991" s="38">
        <v>0</v>
      </c>
      <c r="DC991" s="38">
        <v>0</v>
      </c>
      <c r="DD991" s="38">
        <v>0</v>
      </c>
      <c r="DE991" s="38">
        <v>0</v>
      </c>
      <c r="DF991" s="38">
        <v>0</v>
      </c>
      <c r="DG991" s="38">
        <v>0</v>
      </c>
      <c r="DH991" s="38">
        <v>0</v>
      </c>
      <c r="DI991" s="38">
        <v>0</v>
      </c>
      <c r="DJ991" s="38">
        <v>0</v>
      </c>
      <c r="DK991" s="38">
        <v>0</v>
      </c>
      <c r="DL991" s="38">
        <v>0</v>
      </c>
      <c r="DM991" s="38">
        <v>0</v>
      </c>
      <c r="DN991" s="38">
        <v>0</v>
      </c>
      <c r="DO991" s="38">
        <v>0</v>
      </c>
      <c r="DP991" s="38">
        <v>0</v>
      </c>
      <c r="DQ991" s="38">
        <v>0</v>
      </c>
      <c r="DR991" s="38">
        <v>0</v>
      </c>
      <c r="DS991" s="38">
        <v>0</v>
      </c>
      <c r="DT991" s="38">
        <v>0</v>
      </c>
      <c r="DU991" s="38">
        <v>0</v>
      </c>
      <c r="DV991" s="38">
        <v>0</v>
      </c>
      <c r="DW991" s="38">
        <v>0</v>
      </c>
      <c r="DX991" s="38">
        <v>0</v>
      </c>
      <c r="DY991" s="38">
        <v>0</v>
      </c>
      <c r="DZ991" s="38">
        <v>0</v>
      </c>
      <c r="EA991" s="38">
        <v>0</v>
      </c>
      <c r="EB991" s="38">
        <v>0</v>
      </c>
      <c r="EC991" s="38">
        <v>0</v>
      </c>
      <c r="ED991" s="38">
        <v>0</v>
      </c>
      <c r="EE991" s="38">
        <v>0</v>
      </c>
      <c r="EF991" s="38">
        <v>0</v>
      </c>
      <c r="EG991" s="38">
        <v>0</v>
      </c>
      <c r="EH991" s="38">
        <v>0</v>
      </c>
      <c r="EI991" s="38">
        <v>0</v>
      </c>
      <c r="EJ991" s="38">
        <v>0</v>
      </c>
      <c r="EK991" s="38">
        <v>0</v>
      </c>
      <c r="EL991" s="38">
        <v>0</v>
      </c>
      <c r="EM991" s="38">
        <v>0</v>
      </c>
      <c r="EN991" s="38">
        <v>0</v>
      </c>
      <c r="EO991" s="38">
        <v>0</v>
      </c>
      <c r="EP991" s="38">
        <v>0</v>
      </c>
      <c r="EQ991" s="38">
        <v>0</v>
      </c>
      <c r="ER991" s="38">
        <v>0</v>
      </c>
      <c r="ES991" s="38">
        <v>0</v>
      </c>
      <c r="ET991" s="38">
        <v>0</v>
      </c>
      <c r="EU991" s="38">
        <v>0</v>
      </c>
      <c r="EV991" s="38">
        <v>0</v>
      </c>
      <c r="EW991" s="38">
        <v>0</v>
      </c>
      <c r="EX991" s="38">
        <v>0</v>
      </c>
      <c r="EY991" s="38">
        <v>0</v>
      </c>
      <c r="EZ991" s="38">
        <v>0</v>
      </c>
      <c r="FA991" s="38">
        <v>0</v>
      </c>
      <c r="FB991" s="38">
        <v>0</v>
      </c>
      <c r="FC991" s="38">
        <v>0</v>
      </c>
      <c r="FD991" s="38">
        <v>0</v>
      </c>
      <c r="FE991" s="38">
        <v>0</v>
      </c>
      <c r="FF991" s="38">
        <v>0</v>
      </c>
      <c r="FG991" s="38">
        <v>0</v>
      </c>
      <c r="FH991" s="38">
        <v>0</v>
      </c>
      <c r="FI991" s="38">
        <v>0</v>
      </c>
      <c r="FJ991" s="38">
        <v>0</v>
      </c>
      <c r="FK991" s="38">
        <v>0</v>
      </c>
      <c r="FL991" s="38">
        <v>0</v>
      </c>
      <c r="FM991" s="38">
        <v>0</v>
      </c>
      <c r="FN991" s="38">
        <v>0</v>
      </c>
      <c r="FO991" s="38">
        <v>0</v>
      </c>
      <c r="FP991" s="38">
        <v>0</v>
      </c>
      <c r="FQ991" s="38">
        <v>0</v>
      </c>
      <c r="FR991" s="38">
        <v>0</v>
      </c>
      <c r="FS991" s="38">
        <v>0</v>
      </c>
      <c r="FT991" s="38">
        <v>0</v>
      </c>
      <c r="FU991" s="38">
        <v>0</v>
      </c>
      <c r="FV991" s="38">
        <v>0</v>
      </c>
      <c r="FW991">
        <v>0</v>
      </c>
      <c r="FX991">
        <v>0</v>
      </c>
      <c r="FY991">
        <v>0</v>
      </c>
      <c r="FZ991">
        <v>0</v>
      </c>
      <c r="GA991">
        <v>0</v>
      </c>
      <c r="GB991">
        <v>0</v>
      </c>
    </row>
    <row r="992" spans="1:184" x14ac:dyDescent="0.3">
      <c r="A992" t="s">
        <v>280</v>
      </c>
      <c r="B992" t="s">
        <v>1</v>
      </c>
      <c r="C992" t="s">
        <v>1</v>
      </c>
      <c r="D992" t="s">
        <v>1</v>
      </c>
      <c r="E992" t="s">
        <v>1</v>
      </c>
      <c r="F992" t="s">
        <v>223</v>
      </c>
      <c r="G992" t="s">
        <v>1</v>
      </c>
      <c r="H992" s="40" t="s">
        <v>1</v>
      </c>
      <c r="I992" s="18" t="s">
        <v>1</v>
      </c>
      <c r="J992" s="38" t="s">
        <v>1</v>
      </c>
      <c r="K992" s="18">
        <v>44753</v>
      </c>
      <c r="L992" s="38">
        <v>10</v>
      </c>
      <c r="M992" s="38">
        <v>10</v>
      </c>
      <c r="N992" s="38">
        <v>0</v>
      </c>
      <c r="O992" s="38">
        <v>0</v>
      </c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38">
        <v>0</v>
      </c>
      <c r="V992" s="38">
        <v>0</v>
      </c>
      <c r="W992" s="38">
        <v>0</v>
      </c>
      <c r="X992" s="38">
        <v>0</v>
      </c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38">
        <v>0</v>
      </c>
      <c r="AE992" s="38">
        <v>0</v>
      </c>
      <c r="AF992" s="38">
        <v>0</v>
      </c>
      <c r="AG992" s="38">
        <v>0</v>
      </c>
      <c r="AH992" s="38">
        <v>0</v>
      </c>
      <c r="AI992" s="38">
        <v>0</v>
      </c>
      <c r="AJ992" s="38">
        <v>0</v>
      </c>
      <c r="AK992" s="38">
        <v>0</v>
      </c>
      <c r="AL992" s="38">
        <v>0</v>
      </c>
      <c r="AM992" s="38">
        <v>0</v>
      </c>
      <c r="AN992" s="38">
        <v>0</v>
      </c>
      <c r="AO992" s="38">
        <v>0</v>
      </c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0</v>
      </c>
      <c r="AX992" s="38">
        <v>0</v>
      </c>
      <c r="AY992" s="38">
        <v>0</v>
      </c>
      <c r="AZ992" s="38">
        <v>0</v>
      </c>
      <c r="BA992" s="38">
        <v>0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0</v>
      </c>
      <c r="BH992" s="38">
        <v>0</v>
      </c>
      <c r="BI992" s="38">
        <v>0</v>
      </c>
      <c r="BJ992" s="38">
        <v>0</v>
      </c>
      <c r="BK992" s="38">
        <v>0</v>
      </c>
      <c r="BL992" s="38">
        <v>0</v>
      </c>
      <c r="BM992" s="38">
        <v>0</v>
      </c>
      <c r="BN992" s="38">
        <v>0</v>
      </c>
      <c r="BO992" s="38">
        <v>0</v>
      </c>
      <c r="BP992" s="38">
        <v>0</v>
      </c>
      <c r="BQ992" s="38">
        <v>0</v>
      </c>
      <c r="BR992" s="38">
        <v>0</v>
      </c>
      <c r="BS992" s="38">
        <v>0</v>
      </c>
      <c r="BT992" s="38">
        <v>0</v>
      </c>
      <c r="BU992" s="38">
        <v>0</v>
      </c>
      <c r="BV992" s="38">
        <v>0</v>
      </c>
      <c r="BW992" s="38">
        <v>0</v>
      </c>
      <c r="BX992" s="38">
        <v>0</v>
      </c>
      <c r="BY992" s="38">
        <v>0</v>
      </c>
      <c r="BZ992" s="38">
        <v>0</v>
      </c>
      <c r="CA992" s="38">
        <v>0</v>
      </c>
      <c r="CB992" s="38">
        <v>0</v>
      </c>
      <c r="CC992" s="38">
        <v>0</v>
      </c>
      <c r="CD992" s="38">
        <v>0</v>
      </c>
      <c r="CE992" s="38">
        <v>0</v>
      </c>
      <c r="CF992" s="38">
        <v>0</v>
      </c>
      <c r="CG992" s="38">
        <v>0</v>
      </c>
      <c r="CH992" s="38">
        <v>0</v>
      </c>
      <c r="CI992" s="38">
        <v>0</v>
      </c>
      <c r="CJ992" s="38">
        <v>0</v>
      </c>
      <c r="CK992" s="38">
        <v>0</v>
      </c>
      <c r="CL992" s="38">
        <v>0</v>
      </c>
      <c r="CM992" s="38">
        <v>0</v>
      </c>
      <c r="CN992" s="38">
        <v>0</v>
      </c>
      <c r="CO992" s="38">
        <v>0</v>
      </c>
      <c r="CP992" s="38">
        <v>0</v>
      </c>
      <c r="CQ992" s="38">
        <v>0</v>
      </c>
      <c r="CR992" s="38">
        <v>0</v>
      </c>
      <c r="CS992" s="38">
        <v>0</v>
      </c>
      <c r="CT992" s="38">
        <v>0</v>
      </c>
      <c r="CU992" s="38">
        <v>0</v>
      </c>
      <c r="CV992" s="38">
        <v>0</v>
      </c>
      <c r="CW992" s="38">
        <v>0</v>
      </c>
      <c r="CX992" s="38">
        <v>0</v>
      </c>
      <c r="CY992" s="38">
        <v>0</v>
      </c>
      <c r="CZ992" s="38">
        <v>0</v>
      </c>
      <c r="DA992" s="38">
        <v>0</v>
      </c>
      <c r="DB992" s="38">
        <v>0</v>
      </c>
      <c r="DC992" s="38">
        <v>0</v>
      </c>
      <c r="DD992" s="38">
        <v>0</v>
      </c>
      <c r="DE992" s="38">
        <v>0</v>
      </c>
      <c r="DF992" s="38">
        <v>0</v>
      </c>
      <c r="DG992" s="38">
        <v>0</v>
      </c>
      <c r="DH992" s="38">
        <v>0</v>
      </c>
      <c r="DI992" s="38">
        <v>0</v>
      </c>
      <c r="DJ992" s="38">
        <v>0</v>
      </c>
      <c r="DK992" s="38">
        <v>0</v>
      </c>
      <c r="DL992" s="38">
        <v>0</v>
      </c>
      <c r="DM992" s="38">
        <v>0</v>
      </c>
      <c r="DN992" s="38">
        <v>0</v>
      </c>
      <c r="DO992" s="38">
        <v>0</v>
      </c>
      <c r="DP992" s="38">
        <v>0</v>
      </c>
      <c r="DQ992" s="38">
        <v>0</v>
      </c>
      <c r="DR992" s="38">
        <v>0</v>
      </c>
      <c r="DS992" s="38">
        <v>0</v>
      </c>
      <c r="DT992" s="38">
        <v>0</v>
      </c>
      <c r="DU992" s="38">
        <v>0</v>
      </c>
      <c r="DV992" s="38">
        <v>0</v>
      </c>
      <c r="DW992" s="38">
        <v>0</v>
      </c>
      <c r="DX992" s="38">
        <v>0</v>
      </c>
      <c r="DY992" s="38">
        <v>0</v>
      </c>
      <c r="DZ992" s="38">
        <v>0</v>
      </c>
      <c r="EA992" s="38">
        <v>0</v>
      </c>
      <c r="EB992" s="38">
        <v>0</v>
      </c>
      <c r="EC992" s="38">
        <v>0</v>
      </c>
      <c r="ED992" s="38">
        <v>0</v>
      </c>
      <c r="EE992" s="38">
        <v>0</v>
      </c>
      <c r="EF992" s="38">
        <v>0</v>
      </c>
      <c r="EG992" s="38">
        <v>0</v>
      </c>
      <c r="EH992" s="38">
        <v>0</v>
      </c>
      <c r="EI992" s="38">
        <v>0</v>
      </c>
      <c r="EJ992" s="38">
        <v>0</v>
      </c>
      <c r="EK992" s="38">
        <v>0</v>
      </c>
      <c r="EL992" s="38">
        <v>0</v>
      </c>
      <c r="EM992" s="38">
        <v>0</v>
      </c>
      <c r="EN992" s="38">
        <v>0</v>
      </c>
      <c r="EO992" s="38">
        <v>0</v>
      </c>
      <c r="EP992" s="38">
        <v>0</v>
      </c>
      <c r="EQ992" s="38">
        <v>0</v>
      </c>
      <c r="ER992" s="38">
        <v>0</v>
      </c>
      <c r="ES992" s="38">
        <v>0</v>
      </c>
      <c r="ET992" s="38">
        <v>0</v>
      </c>
      <c r="EU992" s="38">
        <v>0</v>
      </c>
      <c r="EV992" s="38">
        <v>0</v>
      </c>
      <c r="EW992" s="38">
        <v>0</v>
      </c>
      <c r="EX992" s="38">
        <v>0</v>
      </c>
      <c r="EY992" s="38">
        <v>0</v>
      </c>
      <c r="EZ992" s="38">
        <v>0</v>
      </c>
      <c r="FA992" s="38">
        <v>0</v>
      </c>
      <c r="FB992" s="38">
        <v>0</v>
      </c>
      <c r="FC992" s="38">
        <v>0</v>
      </c>
      <c r="FD992" s="38">
        <v>0</v>
      </c>
      <c r="FE992" s="38">
        <v>0</v>
      </c>
      <c r="FF992" s="38">
        <v>0</v>
      </c>
      <c r="FG992" s="38">
        <v>0</v>
      </c>
      <c r="FH992" s="38">
        <v>0</v>
      </c>
      <c r="FI992" s="38">
        <v>0</v>
      </c>
      <c r="FJ992" s="38">
        <v>0</v>
      </c>
      <c r="FK992" s="38">
        <v>0</v>
      </c>
      <c r="FL992" s="38">
        <v>0</v>
      </c>
      <c r="FM992" s="38">
        <v>0</v>
      </c>
      <c r="FN992" s="38">
        <v>0</v>
      </c>
      <c r="FO992" s="38">
        <v>0</v>
      </c>
      <c r="FP992" s="38">
        <v>0</v>
      </c>
      <c r="FQ992" s="38">
        <v>0</v>
      </c>
      <c r="FR992" s="38">
        <v>0</v>
      </c>
      <c r="FS992" s="38">
        <v>0</v>
      </c>
      <c r="FT992" s="38">
        <v>0</v>
      </c>
      <c r="FU992" s="38">
        <v>0</v>
      </c>
      <c r="FV992" s="38">
        <v>0</v>
      </c>
      <c r="FW992">
        <v>0</v>
      </c>
      <c r="FX992">
        <v>0</v>
      </c>
      <c r="FY992">
        <v>0</v>
      </c>
      <c r="FZ992">
        <v>0</v>
      </c>
      <c r="GA992">
        <v>0</v>
      </c>
      <c r="GB992">
        <v>0</v>
      </c>
    </row>
    <row r="993" spans="1:184" x14ac:dyDescent="0.3">
      <c r="A993" t="s">
        <v>280</v>
      </c>
      <c r="B993" t="s">
        <v>1</v>
      </c>
      <c r="C993" t="s">
        <v>1</v>
      </c>
      <c r="D993" t="s">
        <v>1</v>
      </c>
      <c r="E993" t="s">
        <v>1</v>
      </c>
      <c r="F993" t="s">
        <v>223</v>
      </c>
      <c r="G993" t="s">
        <v>1</v>
      </c>
      <c r="H993" s="40" t="s">
        <v>1</v>
      </c>
      <c r="I993" s="18" t="s">
        <v>1</v>
      </c>
      <c r="J993" s="38" t="s">
        <v>1</v>
      </c>
      <c r="K993" s="18">
        <v>44760</v>
      </c>
      <c r="L993" s="38">
        <v>10</v>
      </c>
      <c r="M993" s="38">
        <v>10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8">
        <v>0</v>
      </c>
      <c r="W993" s="38">
        <v>0</v>
      </c>
      <c r="X993" s="38">
        <v>0</v>
      </c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38">
        <v>0</v>
      </c>
      <c r="AE993" s="38">
        <v>0</v>
      </c>
      <c r="AF993" s="38">
        <v>0</v>
      </c>
      <c r="AG993" s="38">
        <v>0</v>
      </c>
      <c r="AH993" s="38">
        <v>0</v>
      </c>
      <c r="AI993" s="38">
        <v>0</v>
      </c>
      <c r="AJ993" s="38">
        <v>0</v>
      </c>
      <c r="AK993" s="38">
        <v>0</v>
      </c>
      <c r="AL993" s="38">
        <v>0</v>
      </c>
      <c r="AM993" s="38">
        <v>0</v>
      </c>
      <c r="AN993" s="38">
        <v>0</v>
      </c>
      <c r="AO993" s="38">
        <v>0</v>
      </c>
      <c r="AP993" s="38">
        <v>0</v>
      </c>
      <c r="AQ993" s="38">
        <v>0</v>
      </c>
      <c r="AR993" s="38">
        <v>0</v>
      </c>
      <c r="AS993" s="38">
        <v>0</v>
      </c>
      <c r="AT993" s="38">
        <v>0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0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0</v>
      </c>
      <c r="BH993" s="38">
        <v>0</v>
      </c>
      <c r="BI993" s="38">
        <v>0</v>
      </c>
      <c r="BJ993" s="38">
        <v>0</v>
      </c>
      <c r="BK993" s="38">
        <v>0</v>
      </c>
      <c r="BL993" s="38">
        <v>0</v>
      </c>
      <c r="BM993" s="38">
        <v>0</v>
      </c>
      <c r="BN993" s="38">
        <v>0</v>
      </c>
      <c r="BO993" s="38">
        <v>0</v>
      </c>
      <c r="BP993" s="38">
        <v>0</v>
      </c>
      <c r="BQ993" s="38">
        <v>0</v>
      </c>
      <c r="BR993" s="38">
        <v>0</v>
      </c>
      <c r="BS993" s="38">
        <v>0</v>
      </c>
      <c r="BT993" s="38">
        <v>0</v>
      </c>
      <c r="BU993" s="38">
        <v>0</v>
      </c>
      <c r="BV993" s="38">
        <v>0</v>
      </c>
      <c r="BW993" s="38">
        <v>0</v>
      </c>
      <c r="BX993" s="38">
        <v>0</v>
      </c>
      <c r="BY993" s="38">
        <v>0</v>
      </c>
      <c r="BZ993" s="38">
        <v>0</v>
      </c>
      <c r="CA993" s="38">
        <v>0</v>
      </c>
      <c r="CB993" s="38">
        <v>0</v>
      </c>
      <c r="CC993" s="38">
        <v>0</v>
      </c>
      <c r="CD993" s="38">
        <v>0</v>
      </c>
      <c r="CE993" s="38">
        <v>0</v>
      </c>
      <c r="CF993" s="38">
        <v>0</v>
      </c>
      <c r="CG993" s="38">
        <v>0</v>
      </c>
      <c r="CH993" s="38">
        <v>0</v>
      </c>
      <c r="CI993" s="38">
        <v>0</v>
      </c>
      <c r="CJ993" s="38">
        <v>0</v>
      </c>
      <c r="CK993" s="38">
        <v>0</v>
      </c>
      <c r="CL993" s="38">
        <v>0</v>
      </c>
      <c r="CM993" s="38">
        <v>0</v>
      </c>
      <c r="CN993" s="38">
        <v>0</v>
      </c>
      <c r="CO993" s="38">
        <v>0</v>
      </c>
      <c r="CP993" s="38">
        <v>0</v>
      </c>
      <c r="CQ993" s="38">
        <v>0</v>
      </c>
      <c r="CR993" s="38">
        <v>0</v>
      </c>
      <c r="CS993" s="38">
        <v>0</v>
      </c>
      <c r="CT993" s="38">
        <v>0</v>
      </c>
      <c r="CU993" s="38">
        <v>0</v>
      </c>
      <c r="CV993" s="38">
        <v>0</v>
      </c>
      <c r="CW993" s="38">
        <v>0</v>
      </c>
      <c r="CX993" s="38">
        <v>0</v>
      </c>
      <c r="CY993" s="38">
        <v>0</v>
      </c>
      <c r="CZ993" s="38">
        <v>0</v>
      </c>
      <c r="DA993" s="38">
        <v>0</v>
      </c>
      <c r="DB993" s="38">
        <v>0</v>
      </c>
      <c r="DC993" s="38">
        <v>0</v>
      </c>
      <c r="DD993" s="38">
        <v>0</v>
      </c>
      <c r="DE993" s="38">
        <v>0</v>
      </c>
      <c r="DF993" s="38">
        <v>0</v>
      </c>
      <c r="DG993" s="38">
        <v>0</v>
      </c>
      <c r="DH993" s="38">
        <v>0</v>
      </c>
      <c r="DI993" s="38">
        <v>0</v>
      </c>
      <c r="DJ993" s="38">
        <v>0</v>
      </c>
      <c r="DK993" s="38">
        <v>0</v>
      </c>
      <c r="DL993" s="38">
        <v>0</v>
      </c>
      <c r="DM993" s="38">
        <v>0</v>
      </c>
      <c r="DN993" s="38">
        <v>0</v>
      </c>
      <c r="DO993" s="38">
        <v>0</v>
      </c>
      <c r="DP993" s="38">
        <v>0</v>
      </c>
      <c r="DQ993" s="38">
        <v>0</v>
      </c>
      <c r="DR993" s="38">
        <v>0</v>
      </c>
      <c r="DS993" s="38">
        <v>0</v>
      </c>
      <c r="DT993" s="38">
        <v>0</v>
      </c>
      <c r="DU993" s="38">
        <v>0</v>
      </c>
      <c r="DV993" s="38">
        <v>0</v>
      </c>
      <c r="DW993" s="38">
        <v>0</v>
      </c>
      <c r="DX993" s="38">
        <v>0</v>
      </c>
      <c r="DY993" s="38">
        <v>0</v>
      </c>
      <c r="DZ993" s="38">
        <v>0</v>
      </c>
      <c r="EA993" s="38">
        <v>0</v>
      </c>
      <c r="EB993" s="38">
        <v>0</v>
      </c>
      <c r="EC993" s="38">
        <v>0</v>
      </c>
      <c r="ED993" s="38">
        <v>0</v>
      </c>
      <c r="EE993" s="38">
        <v>0</v>
      </c>
      <c r="EF993" s="38">
        <v>0</v>
      </c>
      <c r="EG993" s="38">
        <v>0</v>
      </c>
      <c r="EH993" s="38">
        <v>0</v>
      </c>
      <c r="EI993" s="38">
        <v>0</v>
      </c>
      <c r="EJ993" s="38">
        <v>0</v>
      </c>
      <c r="EK993" s="38">
        <v>0</v>
      </c>
      <c r="EL993" s="38">
        <v>0</v>
      </c>
      <c r="EM993" s="38">
        <v>0</v>
      </c>
      <c r="EN993" s="38">
        <v>0</v>
      </c>
      <c r="EO993" s="38">
        <v>0</v>
      </c>
      <c r="EP993" s="38">
        <v>0</v>
      </c>
      <c r="EQ993" s="38">
        <v>0</v>
      </c>
      <c r="ER993" s="38">
        <v>0</v>
      </c>
      <c r="ES993" s="38">
        <v>0</v>
      </c>
      <c r="ET993" s="38">
        <v>0</v>
      </c>
      <c r="EU993" s="38">
        <v>0</v>
      </c>
      <c r="EV993" s="38">
        <v>0</v>
      </c>
      <c r="EW993" s="38">
        <v>0</v>
      </c>
      <c r="EX993" s="38">
        <v>0</v>
      </c>
      <c r="EY993" s="38">
        <v>0</v>
      </c>
      <c r="EZ993" s="38">
        <v>0</v>
      </c>
      <c r="FA993" s="38">
        <v>0</v>
      </c>
      <c r="FB993" s="38">
        <v>0</v>
      </c>
      <c r="FC993" s="38">
        <v>0</v>
      </c>
      <c r="FD993" s="38">
        <v>0</v>
      </c>
      <c r="FE993" s="38">
        <v>0</v>
      </c>
      <c r="FF993" s="38">
        <v>0</v>
      </c>
      <c r="FG993" s="38">
        <v>0</v>
      </c>
      <c r="FH993" s="38">
        <v>0</v>
      </c>
      <c r="FI993" s="38">
        <v>0</v>
      </c>
      <c r="FJ993" s="38">
        <v>0</v>
      </c>
      <c r="FK993" s="38">
        <v>0</v>
      </c>
      <c r="FL993" s="38">
        <v>0</v>
      </c>
      <c r="FM993" s="38">
        <v>0</v>
      </c>
      <c r="FN993" s="38">
        <v>0</v>
      </c>
      <c r="FO993" s="38">
        <v>0</v>
      </c>
      <c r="FP993" s="38">
        <v>0</v>
      </c>
      <c r="FQ993" s="38">
        <v>0</v>
      </c>
      <c r="FR993" s="38">
        <v>0</v>
      </c>
      <c r="FS993" s="38">
        <v>0</v>
      </c>
      <c r="FT993" s="38">
        <v>0</v>
      </c>
      <c r="FU993" s="38">
        <v>0</v>
      </c>
      <c r="FV993" s="38">
        <v>0</v>
      </c>
      <c r="FW993">
        <v>0</v>
      </c>
      <c r="FX993">
        <v>0</v>
      </c>
      <c r="FY993">
        <v>0</v>
      </c>
      <c r="FZ993">
        <v>0</v>
      </c>
      <c r="GA993">
        <v>0</v>
      </c>
      <c r="GB993">
        <v>0</v>
      </c>
    </row>
    <row r="994" spans="1:184" x14ac:dyDescent="0.3">
      <c r="A994" t="s">
        <v>280</v>
      </c>
      <c r="B994" t="s">
        <v>1</v>
      </c>
      <c r="C994" t="s">
        <v>1</v>
      </c>
      <c r="D994" t="s">
        <v>1</v>
      </c>
      <c r="E994" t="s">
        <v>1</v>
      </c>
      <c r="F994" t="s">
        <v>223</v>
      </c>
      <c r="G994" t="s">
        <v>1</v>
      </c>
      <c r="H994" s="40" t="s">
        <v>1</v>
      </c>
      <c r="I994" s="18" t="s">
        <v>1</v>
      </c>
      <c r="J994" s="38" t="s">
        <v>1</v>
      </c>
      <c r="K994" s="18">
        <v>44763</v>
      </c>
      <c r="L994" s="38">
        <v>10</v>
      </c>
      <c r="M994" s="38">
        <v>10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38">
        <v>0</v>
      </c>
      <c r="AF994" s="38">
        <v>0</v>
      </c>
      <c r="AG994" s="38">
        <v>0</v>
      </c>
      <c r="AH994" s="38">
        <v>0</v>
      </c>
      <c r="AI994" s="38">
        <v>0</v>
      </c>
      <c r="AJ994" s="38">
        <v>0</v>
      </c>
      <c r="AK994" s="38">
        <v>0</v>
      </c>
      <c r="AL994" s="38">
        <v>0</v>
      </c>
      <c r="AM994" s="38">
        <v>0</v>
      </c>
      <c r="AN994" s="38">
        <v>0</v>
      </c>
      <c r="AO994" s="38">
        <v>0</v>
      </c>
      <c r="AP994" s="38">
        <v>0</v>
      </c>
      <c r="AQ994" s="38">
        <v>0</v>
      </c>
      <c r="AR994" s="38">
        <v>0</v>
      </c>
      <c r="AS994" s="38">
        <v>0</v>
      </c>
      <c r="AT994" s="38">
        <v>0</v>
      </c>
      <c r="AU994" s="38">
        <v>0</v>
      </c>
      <c r="AV994" s="38">
        <v>0</v>
      </c>
      <c r="AW994" s="38">
        <v>0</v>
      </c>
      <c r="AX994" s="38">
        <v>0</v>
      </c>
      <c r="AY994" s="38">
        <v>0</v>
      </c>
      <c r="AZ994" s="38">
        <v>0</v>
      </c>
      <c r="BA994" s="38">
        <v>0</v>
      </c>
      <c r="BB994" s="38">
        <v>0</v>
      </c>
      <c r="BC994" s="38">
        <v>0</v>
      </c>
      <c r="BD994" s="38">
        <v>0</v>
      </c>
      <c r="BE994" s="38">
        <v>0</v>
      </c>
      <c r="BF994" s="38">
        <v>0</v>
      </c>
      <c r="BG994" s="38">
        <v>0</v>
      </c>
      <c r="BH994" s="38">
        <v>0</v>
      </c>
      <c r="BI994" s="38">
        <v>0</v>
      </c>
      <c r="BJ994" s="38">
        <v>0</v>
      </c>
      <c r="BK994" s="38">
        <v>0</v>
      </c>
      <c r="BL994" s="38">
        <v>0</v>
      </c>
      <c r="BM994" s="38">
        <v>0</v>
      </c>
      <c r="BN994" s="38">
        <v>0</v>
      </c>
      <c r="BO994" s="38">
        <v>0</v>
      </c>
      <c r="BP994" s="38">
        <v>0</v>
      </c>
      <c r="BQ994" s="38">
        <v>0</v>
      </c>
      <c r="BR994" s="38">
        <v>0</v>
      </c>
      <c r="BS994" s="38">
        <v>0</v>
      </c>
      <c r="BT994" s="38">
        <v>0</v>
      </c>
      <c r="BU994" s="38">
        <v>0</v>
      </c>
      <c r="BV994" s="38">
        <v>0</v>
      </c>
      <c r="BW994" s="38">
        <v>0</v>
      </c>
      <c r="BX994" s="38">
        <v>0</v>
      </c>
      <c r="BY994" s="38">
        <v>0</v>
      </c>
      <c r="BZ994" s="38">
        <v>0</v>
      </c>
      <c r="CA994" s="38">
        <v>0</v>
      </c>
      <c r="CB994" s="38">
        <v>0</v>
      </c>
      <c r="CC994" s="38">
        <v>0</v>
      </c>
      <c r="CD994" s="38">
        <v>0</v>
      </c>
      <c r="CE994" s="38">
        <v>0</v>
      </c>
      <c r="CF994" s="38">
        <v>0</v>
      </c>
      <c r="CG994" s="38">
        <v>0</v>
      </c>
      <c r="CH994" s="38">
        <v>0</v>
      </c>
      <c r="CI994" s="38">
        <v>0</v>
      </c>
      <c r="CJ994" s="38">
        <v>0</v>
      </c>
      <c r="CK994" s="38">
        <v>0</v>
      </c>
      <c r="CL994" s="38">
        <v>0</v>
      </c>
      <c r="CM994" s="38">
        <v>0</v>
      </c>
      <c r="CN994" s="38">
        <v>0</v>
      </c>
      <c r="CO994" s="38">
        <v>0</v>
      </c>
      <c r="CP994" s="38">
        <v>0</v>
      </c>
      <c r="CQ994" s="38">
        <v>0</v>
      </c>
      <c r="CR994" s="38">
        <v>0</v>
      </c>
      <c r="CS994" s="38">
        <v>0</v>
      </c>
      <c r="CT994" s="38">
        <v>0</v>
      </c>
      <c r="CU994" s="38">
        <v>0</v>
      </c>
      <c r="CV994" s="38">
        <v>0</v>
      </c>
      <c r="CW994" s="38">
        <v>0</v>
      </c>
      <c r="CX994" s="38">
        <v>0</v>
      </c>
      <c r="CY994" s="38">
        <v>0</v>
      </c>
      <c r="CZ994" s="38">
        <v>0</v>
      </c>
      <c r="DA994" s="38">
        <v>0</v>
      </c>
      <c r="DB994" s="38">
        <v>0</v>
      </c>
      <c r="DC994" s="38">
        <v>0</v>
      </c>
      <c r="DD994" s="38">
        <v>0</v>
      </c>
      <c r="DE994" s="38">
        <v>0</v>
      </c>
      <c r="DF994" s="38">
        <v>0</v>
      </c>
      <c r="DG994" s="38">
        <v>0</v>
      </c>
      <c r="DH994" s="38">
        <v>0</v>
      </c>
      <c r="DI994" s="38">
        <v>0</v>
      </c>
      <c r="DJ994" s="38">
        <v>0</v>
      </c>
      <c r="DK994" s="38">
        <v>0</v>
      </c>
      <c r="DL994" s="38">
        <v>0</v>
      </c>
      <c r="DM994" s="38">
        <v>0</v>
      </c>
      <c r="DN994" s="38">
        <v>0</v>
      </c>
      <c r="DO994" s="38">
        <v>0</v>
      </c>
      <c r="DP994" s="38">
        <v>0</v>
      </c>
      <c r="DQ994" s="38">
        <v>0</v>
      </c>
      <c r="DR994" s="38">
        <v>0</v>
      </c>
      <c r="DS994" s="38">
        <v>0</v>
      </c>
      <c r="DT994" s="38">
        <v>0</v>
      </c>
      <c r="DU994" s="38">
        <v>0</v>
      </c>
      <c r="DV994" s="38">
        <v>0</v>
      </c>
      <c r="DW994" s="38">
        <v>0</v>
      </c>
      <c r="DX994" s="38">
        <v>0</v>
      </c>
      <c r="DY994" s="38">
        <v>0</v>
      </c>
      <c r="DZ994" s="38">
        <v>0</v>
      </c>
      <c r="EA994" s="38">
        <v>0</v>
      </c>
      <c r="EB994" s="38">
        <v>0</v>
      </c>
      <c r="EC994" s="38">
        <v>0</v>
      </c>
      <c r="ED994" s="38">
        <v>0</v>
      </c>
      <c r="EE994" s="38">
        <v>0</v>
      </c>
      <c r="EF994" s="38">
        <v>0</v>
      </c>
      <c r="EG994" s="38">
        <v>0</v>
      </c>
      <c r="EH994" s="38">
        <v>0</v>
      </c>
      <c r="EI994" s="38">
        <v>0</v>
      </c>
      <c r="EJ994" s="38">
        <v>0</v>
      </c>
      <c r="EK994" s="38">
        <v>0</v>
      </c>
      <c r="EL994" s="38">
        <v>0</v>
      </c>
      <c r="EM994" s="38">
        <v>0</v>
      </c>
      <c r="EN994" s="38">
        <v>0</v>
      </c>
      <c r="EO994" s="38">
        <v>0</v>
      </c>
      <c r="EP994" s="38">
        <v>0</v>
      </c>
      <c r="EQ994" s="38">
        <v>0</v>
      </c>
      <c r="ER994" s="38">
        <v>0</v>
      </c>
      <c r="ES994" s="38">
        <v>0</v>
      </c>
      <c r="ET994" s="38">
        <v>0</v>
      </c>
      <c r="EU994" s="38">
        <v>0</v>
      </c>
      <c r="EV994" s="38">
        <v>0</v>
      </c>
      <c r="EW994" s="38">
        <v>0</v>
      </c>
      <c r="EX994" s="38">
        <v>0</v>
      </c>
      <c r="EY994" s="38">
        <v>0</v>
      </c>
      <c r="EZ994" s="38">
        <v>0</v>
      </c>
      <c r="FA994" s="38">
        <v>0</v>
      </c>
      <c r="FB994" s="38">
        <v>0</v>
      </c>
      <c r="FC994" s="38">
        <v>0</v>
      </c>
      <c r="FD994" s="38">
        <v>0</v>
      </c>
      <c r="FE994" s="38">
        <v>0</v>
      </c>
      <c r="FF994" s="38">
        <v>0</v>
      </c>
      <c r="FG994" s="38">
        <v>0</v>
      </c>
      <c r="FH994" s="38">
        <v>0</v>
      </c>
      <c r="FI994" s="38">
        <v>0</v>
      </c>
      <c r="FJ994" s="38">
        <v>0</v>
      </c>
      <c r="FK994" s="38">
        <v>0</v>
      </c>
      <c r="FL994" s="38">
        <v>0</v>
      </c>
      <c r="FM994" s="38">
        <v>0</v>
      </c>
      <c r="FN994" s="38">
        <v>0</v>
      </c>
      <c r="FO994" s="38">
        <v>0</v>
      </c>
      <c r="FP994" s="38">
        <v>0</v>
      </c>
      <c r="FQ994" s="38">
        <v>0</v>
      </c>
      <c r="FR994" s="38">
        <v>0</v>
      </c>
      <c r="FS994" s="38">
        <v>0</v>
      </c>
      <c r="FT994" s="38">
        <v>0</v>
      </c>
      <c r="FU994" s="38">
        <v>0</v>
      </c>
      <c r="FV994" s="38">
        <v>0</v>
      </c>
      <c r="FW994">
        <v>0</v>
      </c>
      <c r="FX994">
        <v>0</v>
      </c>
      <c r="FY994">
        <v>0</v>
      </c>
      <c r="FZ994">
        <v>0</v>
      </c>
      <c r="GA994">
        <v>0</v>
      </c>
      <c r="GB994">
        <v>0</v>
      </c>
    </row>
    <row r="995" spans="1:184" x14ac:dyDescent="0.3">
      <c r="A995" t="s">
        <v>280</v>
      </c>
      <c r="B995" t="s">
        <v>1</v>
      </c>
      <c r="C995" t="s">
        <v>1</v>
      </c>
      <c r="D995" t="s">
        <v>1</v>
      </c>
      <c r="E995" t="s">
        <v>1</v>
      </c>
      <c r="F995" t="s">
        <v>223</v>
      </c>
      <c r="G995" t="s">
        <v>1</v>
      </c>
      <c r="H995" s="40" t="s">
        <v>1</v>
      </c>
      <c r="I995" s="18" t="s">
        <v>1</v>
      </c>
      <c r="J995" s="38" t="s">
        <v>1</v>
      </c>
      <c r="K995" s="18">
        <v>44789</v>
      </c>
      <c r="L995" s="38">
        <v>10</v>
      </c>
      <c r="M995" s="38">
        <v>10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38">
        <v>0</v>
      </c>
      <c r="AE995" s="38">
        <v>0</v>
      </c>
      <c r="AF995" s="38">
        <v>0</v>
      </c>
      <c r="AG995" s="38">
        <v>0</v>
      </c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38">
        <v>0</v>
      </c>
      <c r="AN995" s="38">
        <v>0</v>
      </c>
      <c r="AO995" s="38">
        <v>0</v>
      </c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38">
        <v>0</v>
      </c>
      <c r="AW995" s="38">
        <v>0</v>
      </c>
      <c r="AX995" s="38">
        <v>0</v>
      </c>
      <c r="AY995" s="38">
        <v>0</v>
      </c>
      <c r="AZ995" s="38">
        <v>0</v>
      </c>
      <c r="BA995" s="38">
        <v>0</v>
      </c>
      <c r="BB995" s="38">
        <v>0</v>
      </c>
      <c r="BC995" s="38">
        <v>0</v>
      </c>
      <c r="BD995" s="38">
        <v>0</v>
      </c>
      <c r="BE995" s="38">
        <v>0</v>
      </c>
      <c r="BF995" s="38">
        <v>0</v>
      </c>
      <c r="BG995" s="38">
        <v>0</v>
      </c>
      <c r="BH995" s="38">
        <v>0</v>
      </c>
      <c r="BI995" s="38">
        <v>0</v>
      </c>
      <c r="BJ995" s="38">
        <v>0</v>
      </c>
      <c r="BK995" s="38">
        <v>0</v>
      </c>
      <c r="BL995" s="38">
        <v>0</v>
      </c>
      <c r="BM995" s="38">
        <v>0</v>
      </c>
      <c r="BN995" s="38">
        <v>0</v>
      </c>
      <c r="BO995" s="38">
        <v>0</v>
      </c>
      <c r="BP995" s="38">
        <v>0</v>
      </c>
      <c r="BQ995" s="38">
        <v>0</v>
      </c>
      <c r="BR995" s="38">
        <v>0</v>
      </c>
      <c r="BS995" s="38">
        <v>0</v>
      </c>
      <c r="BT995" s="38">
        <v>0</v>
      </c>
      <c r="BU995" s="38">
        <v>0</v>
      </c>
      <c r="BV995" s="38">
        <v>0</v>
      </c>
      <c r="BW995" s="38">
        <v>0</v>
      </c>
      <c r="BX995" s="38">
        <v>0</v>
      </c>
      <c r="BY995" s="38">
        <v>0</v>
      </c>
      <c r="BZ995" s="38">
        <v>0</v>
      </c>
      <c r="CA995" s="38">
        <v>0</v>
      </c>
      <c r="CB995" s="38">
        <v>0</v>
      </c>
      <c r="CC995" s="38">
        <v>0</v>
      </c>
      <c r="CD995" s="38">
        <v>0</v>
      </c>
      <c r="CE995" s="38">
        <v>0</v>
      </c>
      <c r="CF995" s="38">
        <v>0</v>
      </c>
      <c r="CG995" s="38">
        <v>0</v>
      </c>
      <c r="CH995" s="38">
        <v>0</v>
      </c>
      <c r="CI995" s="38">
        <v>0</v>
      </c>
      <c r="CJ995" s="38">
        <v>0</v>
      </c>
      <c r="CK995" s="38">
        <v>0</v>
      </c>
      <c r="CL995" s="38">
        <v>0</v>
      </c>
      <c r="CM995" s="38">
        <v>0</v>
      </c>
      <c r="CN995" s="38">
        <v>0</v>
      </c>
      <c r="CO995" s="38">
        <v>0</v>
      </c>
      <c r="CP995" s="38">
        <v>0</v>
      </c>
      <c r="CQ995" s="38">
        <v>0</v>
      </c>
      <c r="CR995" s="38">
        <v>0</v>
      </c>
      <c r="CS995" s="38">
        <v>0</v>
      </c>
      <c r="CT995" s="38">
        <v>0</v>
      </c>
      <c r="CU995" s="38">
        <v>0</v>
      </c>
      <c r="CV995" s="38">
        <v>0</v>
      </c>
      <c r="CW995" s="38">
        <v>0</v>
      </c>
      <c r="CX995" s="38">
        <v>0</v>
      </c>
      <c r="CY995" s="38">
        <v>0</v>
      </c>
      <c r="CZ995" s="38">
        <v>0</v>
      </c>
      <c r="DA995" s="38">
        <v>0</v>
      </c>
      <c r="DB995" s="38">
        <v>0</v>
      </c>
      <c r="DC995" s="38">
        <v>0</v>
      </c>
      <c r="DD995" s="38">
        <v>0</v>
      </c>
      <c r="DE995" s="38">
        <v>0</v>
      </c>
      <c r="DF995" s="38">
        <v>0</v>
      </c>
      <c r="DG995" s="38">
        <v>0</v>
      </c>
      <c r="DH995" s="38">
        <v>0</v>
      </c>
      <c r="DI995" s="38">
        <v>0</v>
      </c>
      <c r="DJ995" s="38">
        <v>0</v>
      </c>
      <c r="DK995" s="38">
        <v>0</v>
      </c>
      <c r="DL995" s="38">
        <v>0</v>
      </c>
      <c r="DM995" s="38">
        <v>0</v>
      </c>
      <c r="DN995" s="38">
        <v>0</v>
      </c>
      <c r="DO995" s="38">
        <v>0</v>
      </c>
      <c r="DP995" s="38">
        <v>0</v>
      </c>
      <c r="DQ995" s="38">
        <v>0</v>
      </c>
      <c r="DR995" s="38">
        <v>0</v>
      </c>
      <c r="DS995" s="38">
        <v>0</v>
      </c>
      <c r="DT995" s="38">
        <v>0</v>
      </c>
      <c r="DU995" s="38">
        <v>0</v>
      </c>
      <c r="DV995" s="38">
        <v>0</v>
      </c>
      <c r="DW995" s="38">
        <v>0</v>
      </c>
      <c r="DX995" s="38">
        <v>0</v>
      </c>
      <c r="DY995" s="38">
        <v>0</v>
      </c>
      <c r="DZ995" s="38">
        <v>0</v>
      </c>
      <c r="EA995" s="38">
        <v>0</v>
      </c>
      <c r="EB995" s="38">
        <v>0</v>
      </c>
      <c r="EC995" s="38">
        <v>0</v>
      </c>
      <c r="ED995" s="38">
        <v>0</v>
      </c>
      <c r="EE995" s="38">
        <v>0</v>
      </c>
      <c r="EF995" s="38">
        <v>0</v>
      </c>
      <c r="EG995" s="38">
        <v>0</v>
      </c>
      <c r="EH995" s="38">
        <v>0</v>
      </c>
      <c r="EI995" s="38">
        <v>0</v>
      </c>
      <c r="EJ995" s="38">
        <v>0</v>
      </c>
      <c r="EK995" s="38">
        <v>0</v>
      </c>
      <c r="EL995" s="38">
        <v>0</v>
      </c>
      <c r="EM995" s="38">
        <v>0</v>
      </c>
      <c r="EN995" s="38">
        <v>0</v>
      </c>
      <c r="EO995" s="38">
        <v>0</v>
      </c>
      <c r="EP995" s="38">
        <v>0</v>
      </c>
      <c r="EQ995" s="38">
        <v>0</v>
      </c>
      <c r="ER995" s="38">
        <v>0</v>
      </c>
      <c r="ES995" s="38">
        <v>0</v>
      </c>
      <c r="ET995" s="38">
        <v>0</v>
      </c>
      <c r="EU995" s="38">
        <v>0</v>
      </c>
      <c r="EV995" s="38">
        <v>0</v>
      </c>
      <c r="EW995" s="38">
        <v>0</v>
      </c>
      <c r="EX995" s="38">
        <v>0</v>
      </c>
      <c r="EY995" s="38">
        <v>0</v>
      </c>
      <c r="EZ995" s="38">
        <v>0</v>
      </c>
      <c r="FA995" s="38">
        <v>0</v>
      </c>
      <c r="FB995" s="38">
        <v>0</v>
      </c>
      <c r="FC995" s="38">
        <v>0</v>
      </c>
      <c r="FD995" s="38">
        <v>0</v>
      </c>
      <c r="FE995" s="38">
        <v>0</v>
      </c>
      <c r="FF995" s="38">
        <v>0</v>
      </c>
      <c r="FG995" s="38">
        <v>0</v>
      </c>
      <c r="FH995" s="38">
        <v>0</v>
      </c>
      <c r="FI995" s="38">
        <v>0</v>
      </c>
      <c r="FJ995" s="38">
        <v>0</v>
      </c>
      <c r="FK995" s="38">
        <v>0</v>
      </c>
      <c r="FL995" s="38">
        <v>0</v>
      </c>
      <c r="FM995" s="38">
        <v>0</v>
      </c>
      <c r="FN995" s="38">
        <v>0</v>
      </c>
      <c r="FO995" s="38">
        <v>0</v>
      </c>
      <c r="FP995" s="38">
        <v>0</v>
      </c>
      <c r="FQ995" s="38">
        <v>0</v>
      </c>
      <c r="FR995" s="38">
        <v>0</v>
      </c>
      <c r="FS995" s="38">
        <v>0</v>
      </c>
      <c r="FT995" s="38">
        <v>0</v>
      </c>
      <c r="FU995" s="38">
        <v>0</v>
      </c>
      <c r="FV995" s="38">
        <v>0</v>
      </c>
      <c r="FW995">
        <v>0</v>
      </c>
      <c r="FX995">
        <v>0</v>
      </c>
      <c r="FY995">
        <v>0</v>
      </c>
      <c r="FZ995">
        <v>0</v>
      </c>
      <c r="GA995">
        <v>0</v>
      </c>
      <c r="GB995">
        <v>0</v>
      </c>
    </row>
    <row r="996" spans="1:184" x14ac:dyDescent="0.3">
      <c r="A996" t="s">
        <v>280</v>
      </c>
      <c r="B996" t="s">
        <v>1</v>
      </c>
      <c r="C996" t="s">
        <v>1</v>
      </c>
      <c r="D996" t="s">
        <v>1</v>
      </c>
      <c r="E996" t="s">
        <v>1</v>
      </c>
      <c r="F996" t="s">
        <v>223</v>
      </c>
      <c r="G996" t="s">
        <v>1</v>
      </c>
      <c r="H996" s="40" t="s">
        <v>1</v>
      </c>
      <c r="I996" s="18" t="s">
        <v>1</v>
      </c>
      <c r="J996" s="38" t="s">
        <v>1</v>
      </c>
      <c r="K996" s="18">
        <v>44790</v>
      </c>
      <c r="L996" s="38">
        <v>10</v>
      </c>
      <c r="M996" s="38">
        <v>10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38">
        <v>0</v>
      </c>
      <c r="W996" s="38">
        <v>0</v>
      </c>
      <c r="X996" s="38">
        <v>0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38">
        <v>0</v>
      </c>
      <c r="AF996" s="38">
        <v>0</v>
      </c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38">
        <v>0</v>
      </c>
      <c r="AN996" s="38">
        <v>0</v>
      </c>
      <c r="AO996" s="38">
        <v>0</v>
      </c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0</v>
      </c>
      <c r="AV996" s="38">
        <v>0</v>
      </c>
      <c r="AW996" s="38">
        <v>0</v>
      </c>
      <c r="AX996" s="38">
        <v>0</v>
      </c>
      <c r="AY996" s="38">
        <v>0</v>
      </c>
      <c r="AZ996" s="38">
        <v>0</v>
      </c>
      <c r="BA996" s="38">
        <v>0</v>
      </c>
      <c r="BB996" s="38">
        <v>0</v>
      </c>
      <c r="BC996" s="38">
        <v>0</v>
      </c>
      <c r="BD996" s="38">
        <v>0</v>
      </c>
      <c r="BE996" s="38">
        <v>0</v>
      </c>
      <c r="BF996" s="38">
        <v>0</v>
      </c>
      <c r="BG996" s="38">
        <v>0</v>
      </c>
      <c r="BH996" s="38">
        <v>0</v>
      </c>
      <c r="BI996" s="38">
        <v>0</v>
      </c>
      <c r="BJ996" s="38">
        <v>0</v>
      </c>
      <c r="BK996" s="38">
        <v>0</v>
      </c>
      <c r="BL996" s="38">
        <v>0</v>
      </c>
      <c r="BM996" s="38">
        <v>0</v>
      </c>
      <c r="BN996" s="38">
        <v>0</v>
      </c>
      <c r="BO996" s="38">
        <v>0</v>
      </c>
      <c r="BP996" s="38">
        <v>0</v>
      </c>
      <c r="BQ996" s="38">
        <v>0</v>
      </c>
      <c r="BR996" s="38">
        <v>0</v>
      </c>
      <c r="BS996" s="38">
        <v>0</v>
      </c>
      <c r="BT996" s="38">
        <v>0</v>
      </c>
      <c r="BU996" s="38">
        <v>0</v>
      </c>
      <c r="BV996" s="38">
        <v>0</v>
      </c>
      <c r="BW996" s="38">
        <v>0</v>
      </c>
      <c r="BX996" s="38">
        <v>0</v>
      </c>
      <c r="BY996" s="38">
        <v>0</v>
      </c>
      <c r="BZ996" s="38">
        <v>0</v>
      </c>
      <c r="CA996" s="38">
        <v>0</v>
      </c>
      <c r="CB996" s="38">
        <v>0</v>
      </c>
      <c r="CC996" s="38">
        <v>0</v>
      </c>
      <c r="CD996" s="38">
        <v>0</v>
      </c>
      <c r="CE996" s="38">
        <v>0</v>
      </c>
      <c r="CF996" s="38">
        <v>0</v>
      </c>
      <c r="CG996" s="38">
        <v>0</v>
      </c>
      <c r="CH996" s="38">
        <v>0</v>
      </c>
      <c r="CI996" s="38">
        <v>0</v>
      </c>
      <c r="CJ996" s="38">
        <v>0</v>
      </c>
      <c r="CK996" s="38">
        <v>0</v>
      </c>
      <c r="CL996" s="38">
        <v>0</v>
      </c>
      <c r="CM996" s="38">
        <v>0</v>
      </c>
      <c r="CN996" s="38">
        <v>0</v>
      </c>
      <c r="CO996" s="38">
        <v>0</v>
      </c>
      <c r="CP996" s="38">
        <v>0</v>
      </c>
      <c r="CQ996" s="38">
        <v>0</v>
      </c>
      <c r="CR996" s="38">
        <v>0</v>
      </c>
      <c r="CS996" s="38">
        <v>0</v>
      </c>
      <c r="CT996" s="38">
        <v>0</v>
      </c>
      <c r="CU996" s="38">
        <v>0</v>
      </c>
      <c r="CV996" s="38">
        <v>0</v>
      </c>
      <c r="CW996" s="38">
        <v>0</v>
      </c>
      <c r="CX996" s="38">
        <v>0</v>
      </c>
      <c r="CY996" s="38">
        <v>0</v>
      </c>
      <c r="CZ996" s="38">
        <v>0</v>
      </c>
      <c r="DA996" s="38">
        <v>0</v>
      </c>
      <c r="DB996" s="38">
        <v>0</v>
      </c>
      <c r="DC996" s="38">
        <v>0</v>
      </c>
      <c r="DD996" s="38">
        <v>0</v>
      </c>
      <c r="DE996" s="38">
        <v>0</v>
      </c>
      <c r="DF996" s="38">
        <v>0</v>
      </c>
      <c r="DG996" s="38">
        <v>0</v>
      </c>
      <c r="DH996" s="38">
        <v>0</v>
      </c>
      <c r="DI996" s="38">
        <v>0</v>
      </c>
      <c r="DJ996" s="38">
        <v>0</v>
      </c>
      <c r="DK996" s="38">
        <v>0</v>
      </c>
      <c r="DL996" s="38">
        <v>0</v>
      </c>
      <c r="DM996" s="38">
        <v>0</v>
      </c>
      <c r="DN996" s="38">
        <v>0</v>
      </c>
      <c r="DO996" s="38">
        <v>0</v>
      </c>
      <c r="DP996" s="38">
        <v>0</v>
      </c>
      <c r="DQ996" s="38">
        <v>0</v>
      </c>
      <c r="DR996" s="38">
        <v>0</v>
      </c>
      <c r="DS996" s="38">
        <v>0</v>
      </c>
      <c r="DT996" s="38">
        <v>0</v>
      </c>
      <c r="DU996" s="38">
        <v>0</v>
      </c>
      <c r="DV996" s="38">
        <v>0</v>
      </c>
      <c r="DW996" s="38">
        <v>0</v>
      </c>
      <c r="DX996" s="38">
        <v>0</v>
      </c>
      <c r="DY996" s="38">
        <v>0</v>
      </c>
      <c r="DZ996" s="38">
        <v>0</v>
      </c>
      <c r="EA996" s="38">
        <v>0</v>
      </c>
      <c r="EB996" s="38">
        <v>0</v>
      </c>
      <c r="EC996" s="38">
        <v>0</v>
      </c>
      <c r="ED996" s="38">
        <v>0</v>
      </c>
      <c r="EE996" s="38">
        <v>0</v>
      </c>
      <c r="EF996" s="38">
        <v>0</v>
      </c>
      <c r="EG996" s="38">
        <v>0</v>
      </c>
      <c r="EH996" s="38">
        <v>0</v>
      </c>
      <c r="EI996" s="38">
        <v>0</v>
      </c>
      <c r="EJ996" s="38">
        <v>0</v>
      </c>
      <c r="EK996" s="38">
        <v>0</v>
      </c>
      <c r="EL996" s="38">
        <v>0</v>
      </c>
      <c r="EM996" s="38">
        <v>0</v>
      </c>
      <c r="EN996" s="38">
        <v>0</v>
      </c>
      <c r="EO996" s="38">
        <v>0</v>
      </c>
      <c r="EP996" s="38">
        <v>0</v>
      </c>
      <c r="EQ996" s="38">
        <v>0</v>
      </c>
      <c r="ER996" s="38">
        <v>0</v>
      </c>
      <c r="ES996" s="38">
        <v>0</v>
      </c>
      <c r="ET996" s="38">
        <v>0</v>
      </c>
      <c r="EU996" s="38">
        <v>0</v>
      </c>
      <c r="EV996" s="38">
        <v>0</v>
      </c>
      <c r="EW996" s="38">
        <v>0</v>
      </c>
      <c r="EX996" s="38">
        <v>0</v>
      </c>
      <c r="EY996" s="38">
        <v>0</v>
      </c>
      <c r="EZ996" s="38">
        <v>0</v>
      </c>
      <c r="FA996" s="38">
        <v>0</v>
      </c>
      <c r="FB996" s="38">
        <v>0</v>
      </c>
      <c r="FC996" s="38">
        <v>0</v>
      </c>
      <c r="FD996" s="38">
        <v>0</v>
      </c>
      <c r="FE996" s="38">
        <v>0</v>
      </c>
      <c r="FF996" s="38">
        <v>0</v>
      </c>
      <c r="FG996" s="38">
        <v>0</v>
      </c>
      <c r="FH996" s="38">
        <v>0</v>
      </c>
      <c r="FI996" s="38">
        <v>0</v>
      </c>
      <c r="FJ996" s="38">
        <v>0</v>
      </c>
      <c r="FK996" s="38">
        <v>0</v>
      </c>
      <c r="FL996" s="38">
        <v>0</v>
      </c>
      <c r="FM996" s="38">
        <v>0</v>
      </c>
      <c r="FN996" s="38">
        <v>0</v>
      </c>
      <c r="FO996" s="38">
        <v>0</v>
      </c>
      <c r="FP996" s="38">
        <v>0</v>
      </c>
      <c r="FQ996" s="38">
        <v>0</v>
      </c>
      <c r="FR996" s="38">
        <v>0</v>
      </c>
      <c r="FS996" s="38">
        <v>0</v>
      </c>
      <c r="FT996" s="38">
        <v>0</v>
      </c>
      <c r="FU996" s="38">
        <v>0</v>
      </c>
      <c r="FV996" s="38">
        <v>0</v>
      </c>
      <c r="FW996">
        <v>0</v>
      </c>
      <c r="FX996">
        <v>0</v>
      </c>
      <c r="FY996">
        <v>0</v>
      </c>
      <c r="FZ996">
        <v>0</v>
      </c>
      <c r="GA996">
        <v>0</v>
      </c>
      <c r="GB996">
        <v>0</v>
      </c>
    </row>
    <row r="997" spans="1:184" x14ac:dyDescent="0.3">
      <c r="A997" t="s">
        <v>280</v>
      </c>
      <c r="B997" t="s">
        <v>1</v>
      </c>
      <c r="C997" t="s">
        <v>1</v>
      </c>
      <c r="D997" t="s">
        <v>1</v>
      </c>
      <c r="E997" t="s">
        <v>1</v>
      </c>
      <c r="F997" t="s">
        <v>223</v>
      </c>
      <c r="G997" t="s">
        <v>1</v>
      </c>
      <c r="H997" s="40" t="s">
        <v>1</v>
      </c>
      <c r="I997" s="18" t="s">
        <v>1</v>
      </c>
      <c r="J997" s="38" t="s">
        <v>1</v>
      </c>
      <c r="K997" s="18">
        <v>44792</v>
      </c>
      <c r="L997" s="38">
        <v>10</v>
      </c>
      <c r="M997" s="38">
        <v>10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38">
        <v>0</v>
      </c>
      <c r="AF997" s="38">
        <v>0</v>
      </c>
      <c r="AG997" s="38">
        <v>0</v>
      </c>
      <c r="AH997" s="38">
        <v>0</v>
      </c>
      <c r="AI997" s="38">
        <v>0</v>
      </c>
      <c r="AJ997" s="38">
        <v>0</v>
      </c>
      <c r="AK997" s="38">
        <v>0</v>
      </c>
      <c r="AL997" s="38">
        <v>0</v>
      </c>
      <c r="AM997" s="38">
        <v>0</v>
      </c>
      <c r="AN997" s="38">
        <v>0</v>
      </c>
      <c r="AO997" s="38">
        <v>0</v>
      </c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38">
        <v>0</v>
      </c>
      <c r="AW997" s="38">
        <v>0</v>
      </c>
      <c r="AX997" s="38">
        <v>0</v>
      </c>
      <c r="AY997" s="38">
        <v>0</v>
      </c>
      <c r="AZ997" s="38">
        <v>0</v>
      </c>
      <c r="BA997" s="38">
        <v>0</v>
      </c>
      <c r="BB997" s="38">
        <v>0</v>
      </c>
      <c r="BC997" s="38">
        <v>0</v>
      </c>
      <c r="BD997" s="38">
        <v>0</v>
      </c>
      <c r="BE997" s="38">
        <v>0</v>
      </c>
      <c r="BF997" s="38">
        <v>0</v>
      </c>
      <c r="BG997" s="38">
        <v>0</v>
      </c>
      <c r="BH997" s="38">
        <v>0</v>
      </c>
      <c r="BI997" s="38">
        <v>0</v>
      </c>
      <c r="BJ997" s="38">
        <v>0</v>
      </c>
      <c r="BK997" s="38">
        <v>0</v>
      </c>
      <c r="BL997" s="38">
        <v>0</v>
      </c>
      <c r="BM997" s="38">
        <v>0</v>
      </c>
      <c r="BN997" s="38">
        <v>0</v>
      </c>
      <c r="BO997" s="38">
        <v>0</v>
      </c>
      <c r="BP997" s="38">
        <v>0</v>
      </c>
      <c r="BQ997" s="38">
        <v>0</v>
      </c>
      <c r="BR997" s="38">
        <v>0</v>
      </c>
      <c r="BS997" s="38">
        <v>0</v>
      </c>
      <c r="BT997" s="38">
        <v>0</v>
      </c>
      <c r="BU997" s="38">
        <v>0</v>
      </c>
      <c r="BV997" s="38">
        <v>0</v>
      </c>
      <c r="BW997" s="38">
        <v>0</v>
      </c>
      <c r="BX997" s="38">
        <v>0</v>
      </c>
      <c r="BY997" s="38">
        <v>0</v>
      </c>
      <c r="BZ997" s="38">
        <v>0</v>
      </c>
      <c r="CA997" s="38">
        <v>0</v>
      </c>
      <c r="CB997" s="38">
        <v>0</v>
      </c>
      <c r="CC997" s="38">
        <v>0</v>
      </c>
      <c r="CD997" s="38">
        <v>0</v>
      </c>
      <c r="CE997" s="38">
        <v>0</v>
      </c>
      <c r="CF997" s="38">
        <v>0</v>
      </c>
      <c r="CG997" s="38">
        <v>0</v>
      </c>
      <c r="CH997" s="38">
        <v>0</v>
      </c>
      <c r="CI997" s="38">
        <v>0</v>
      </c>
      <c r="CJ997" s="38">
        <v>0</v>
      </c>
      <c r="CK997" s="38">
        <v>0</v>
      </c>
      <c r="CL997" s="38">
        <v>0</v>
      </c>
      <c r="CM997" s="38">
        <v>0</v>
      </c>
      <c r="CN997" s="38">
        <v>0</v>
      </c>
      <c r="CO997" s="38">
        <v>0</v>
      </c>
      <c r="CP997" s="38">
        <v>0</v>
      </c>
      <c r="CQ997" s="38">
        <v>0</v>
      </c>
      <c r="CR997" s="38">
        <v>0</v>
      </c>
      <c r="CS997" s="38">
        <v>0</v>
      </c>
      <c r="CT997" s="38">
        <v>0</v>
      </c>
      <c r="CU997" s="38">
        <v>0</v>
      </c>
      <c r="CV997" s="38">
        <v>0</v>
      </c>
      <c r="CW997" s="38">
        <v>0</v>
      </c>
      <c r="CX997" s="38">
        <v>0</v>
      </c>
      <c r="CY997" s="38">
        <v>0</v>
      </c>
      <c r="CZ997" s="38">
        <v>0</v>
      </c>
      <c r="DA997" s="38">
        <v>0</v>
      </c>
      <c r="DB997" s="38">
        <v>0</v>
      </c>
      <c r="DC997" s="38">
        <v>0</v>
      </c>
      <c r="DD997" s="38">
        <v>0</v>
      </c>
      <c r="DE997" s="38">
        <v>0</v>
      </c>
      <c r="DF997" s="38">
        <v>0</v>
      </c>
      <c r="DG997" s="38">
        <v>0</v>
      </c>
      <c r="DH997" s="38">
        <v>0</v>
      </c>
      <c r="DI997" s="38">
        <v>0</v>
      </c>
      <c r="DJ997" s="38">
        <v>0</v>
      </c>
      <c r="DK997" s="38">
        <v>0</v>
      </c>
      <c r="DL997" s="38">
        <v>0</v>
      </c>
      <c r="DM997" s="38">
        <v>0</v>
      </c>
      <c r="DN997" s="38">
        <v>0</v>
      </c>
      <c r="DO997" s="38">
        <v>0</v>
      </c>
      <c r="DP997" s="38">
        <v>0</v>
      </c>
      <c r="DQ997" s="38">
        <v>0</v>
      </c>
      <c r="DR997" s="38">
        <v>0</v>
      </c>
      <c r="DS997" s="38">
        <v>0</v>
      </c>
      <c r="DT997" s="38">
        <v>0</v>
      </c>
      <c r="DU997" s="38">
        <v>0</v>
      </c>
      <c r="DV997" s="38">
        <v>0</v>
      </c>
      <c r="DW997" s="38">
        <v>0</v>
      </c>
      <c r="DX997" s="38">
        <v>0</v>
      </c>
      <c r="DY997" s="38">
        <v>0</v>
      </c>
      <c r="DZ997" s="38">
        <v>0</v>
      </c>
      <c r="EA997" s="38">
        <v>0</v>
      </c>
      <c r="EB997" s="38">
        <v>0</v>
      </c>
      <c r="EC997" s="38">
        <v>0</v>
      </c>
      <c r="ED997" s="38">
        <v>0</v>
      </c>
      <c r="EE997" s="38">
        <v>0</v>
      </c>
      <c r="EF997" s="38">
        <v>0</v>
      </c>
      <c r="EG997" s="38">
        <v>0</v>
      </c>
      <c r="EH997" s="38">
        <v>0</v>
      </c>
      <c r="EI997" s="38">
        <v>0</v>
      </c>
      <c r="EJ997" s="38">
        <v>0</v>
      </c>
      <c r="EK997" s="38">
        <v>0</v>
      </c>
      <c r="EL997" s="38">
        <v>0</v>
      </c>
      <c r="EM997" s="38">
        <v>0</v>
      </c>
      <c r="EN997" s="38">
        <v>0</v>
      </c>
      <c r="EO997" s="38">
        <v>0</v>
      </c>
      <c r="EP997" s="38">
        <v>0</v>
      </c>
      <c r="EQ997" s="38">
        <v>0</v>
      </c>
      <c r="ER997" s="38">
        <v>0</v>
      </c>
      <c r="ES997" s="38">
        <v>0</v>
      </c>
      <c r="ET997" s="38">
        <v>0</v>
      </c>
      <c r="EU997" s="38">
        <v>0</v>
      </c>
      <c r="EV997" s="38">
        <v>0</v>
      </c>
      <c r="EW997" s="38">
        <v>0</v>
      </c>
      <c r="EX997" s="38">
        <v>0</v>
      </c>
      <c r="EY997" s="38">
        <v>0</v>
      </c>
      <c r="EZ997" s="38">
        <v>0</v>
      </c>
      <c r="FA997" s="38">
        <v>0</v>
      </c>
      <c r="FB997" s="38">
        <v>0</v>
      </c>
      <c r="FC997" s="38">
        <v>0</v>
      </c>
      <c r="FD997" s="38">
        <v>0</v>
      </c>
      <c r="FE997" s="38">
        <v>0</v>
      </c>
      <c r="FF997" s="38">
        <v>0</v>
      </c>
      <c r="FG997" s="38">
        <v>0</v>
      </c>
      <c r="FH997" s="38">
        <v>0</v>
      </c>
      <c r="FI997" s="38">
        <v>0</v>
      </c>
      <c r="FJ997" s="38">
        <v>0</v>
      </c>
      <c r="FK997" s="38">
        <v>0</v>
      </c>
      <c r="FL997" s="38">
        <v>0</v>
      </c>
      <c r="FM997" s="38">
        <v>0</v>
      </c>
      <c r="FN997" s="38">
        <v>0</v>
      </c>
      <c r="FO997" s="38">
        <v>0</v>
      </c>
      <c r="FP997" s="38">
        <v>0</v>
      </c>
      <c r="FQ997" s="38">
        <v>0</v>
      </c>
      <c r="FR997" s="38">
        <v>0</v>
      </c>
      <c r="FS997" s="38">
        <v>0</v>
      </c>
      <c r="FT997" s="38">
        <v>0</v>
      </c>
      <c r="FU997" s="38">
        <v>0</v>
      </c>
      <c r="FV997" s="38">
        <v>0</v>
      </c>
      <c r="FW997">
        <v>0</v>
      </c>
      <c r="FX997">
        <v>0</v>
      </c>
      <c r="FY997">
        <v>0</v>
      </c>
      <c r="FZ997">
        <v>0</v>
      </c>
      <c r="GA997">
        <v>0</v>
      </c>
      <c r="GB997">
        <v>0</v>
      </c>
    </row>
    <row r="998" spans="1:184" x14ac:dyDescent="0.3">
      <c r="A998" t="s">
        <v>280</v>
      </c>
      <c r="B998" t="s">
        <v>1</v>
      </c>
      <c r="C998" t="s">
        <v>1</v>
      </c>
      <c r="D998" t="s">
        <v>1</v>
      </c>
      <c r="E998" t="s">
        <v>1</v>
      </c>
      <c r="F998" t="s">
        <v>223</v>
      </c>
      <c r="G998" t="s">
        <v>1</v>
      </c>
      <c r="H998" s="40" t="s">
        <v>1</v>
      </c>
      <c r="I998" s="18" t="s">
        <v>1</v>
      </c>
      <c r="J998" s="38" t="s">
        <v>1</v>
      </c>
      <c r="K998" s="18">
        <v>44805</v>
      </c>
      <c r="L998" s="38">
        <v>10</v>
      </c>
      <c r="M998" s="38">
        <v>10</v>
      </c>
      <c r="N998" s="38">
        <v>0</v>
      </c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38">
        <v>0</v>
      </c>
      <c r="W998" s="38">
        <v>0</v>
      </c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38">
        <v>0</v>
      </c>
      <c r="AF998" s="38">
        <v>0</v>
      </c>
      <c r="AG998" s="38">
        <v>0</v>
      </c>
      <c r="AH998" s="38">
        <v>0</v>
      </c>
      <c r="AI998" s="38">
        <v>0</v>
      </c>
      <c r="AJ998" s="38">
        <v>0</v>
      </c>
      <c r="AK998" s="38">
        <v>0</v>
      </c>
      <c r="AL998" s="38">
        <v>0</v>
      </c>
      <c r="AM998" s="38">
        <v>0</v>
      </c>
      <c r="AN998" s="38">
        <v>0</v>
      </c>
      <c r="AO998" s="38">
        <v>0</v>
      </c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0</v>
      </c>
      <c r="AV998" s="38">
        <v>0</v>
      </c>
      <c r="AW998" s="38">
        <v>0</v>
      </c>
      <c r="AX998" s="38">
        <v>0</v>
      </c>
      <c r="AY998" s="38">
        <v>0</v>
      </c>
      <c r="AZ998" s="38">
        <v>0</v>
      </c>
      <c r="BA998" s="38">
        <v>0</v>
      </c>
      <c r="BB998" s="38">
        <v>0</v>
      </c>
      <c r="BC998" s="38">
        <v>0</v>
      </c>
      <c r="BD998" s="38">
        <v>0</v>
      </c>
      <c r="BE998" s="38">
        <v>0</v>
      </c>
      <c r="BF998" s="38">
        <v>0</v>
      </c>
      <c r="BG998" s="38">
        <v>0</v>
      </c>
      <c r="BH998" s="38">
        <v>0</v>
      </c>
      <c r="BI998" s="38">
        <v>0</v>
      </c>
      <c r="BJ998" s="38">
        <v>0</v>
      </c>
      <c r="BK998" s="38">
        <v>0</v>
      </c>
      <c r="BL998" s="38">
        <v>0</v>
      </c>
      <c r="BM998" s="38">
        <v>0</v>
      </c>
      <c r="BN998" s="38">
        <v>0</v>
      </c>
      <c r="BO998" s="38">
        <v>0</v>
      </c>
      <c r="BP998" s="38">
        <v>0</v>
      </c>
      <c r="BQ998" s="38">
        <v>0</v>
      </c>
      <c r="BR998" s="38">
        <v>0</v>
      </c>
      <c r="BS998" s="38">
        <v>0</v>
      </c>
      <c r="BT998" s="38">
        <v>0</v>
      </c>
      <c r="BU998" s="38">
        <v>0</v>
      </c>
      <c r="BV998" s="38">
        <v>0</v>
      </c>
      <c r="BW998" s="38">
        <v>0</v>
      </c>
      <c r="BX998" s="38">
        <v>0</v>
      </c>
      <c r="BY998" s="38">
        <v>0</v>
      </c>
      <c r="BZ998" s="38">
        <v>0</v>
      </c>
      <c r="CA998" s="38">
        <v>0</v>
      </c>
      <c r="CB998" s="38">
        <v>0</v>
      </c>
      <c r="CC998" s="38">
        <v>0</v>
      </c>
      <c r="CD998" s="38">
        <v>0</v>
      </c>
      <c r="CE998" s="38">
        <v>0</v>
      </c>
      <c r="CF998" s="38">
        <v>0</v>
      </c>
      <c r="CG998" s="38">
        <v>0</v>
      </c>
      <c r="CH998" s="38">
        <v>0</v>
      </c>
      <c r="CI998" s="38">
        <v>0</v>
      </c>
      <c r="CJ998" s="38">
        <v>0</v>
      </c>
      <c r="CK998" s="38">
        <v>0</v>
      </c>
      <c r="CL998" s="38">
        <v>0</v>
      </c>
      <c r="CM998" s="38">
        <v>0</v>
      </c>
      <c r="CN998" s="38">
        <v>0</v>
      </c>
      <c r="CO998" s="38">
        <v>0</v>
      </c>
      <c r="CP998" s="38">
        <v>0</v>
      </c>
      <c r="CQ998" s="38">
        <v>0</v>
      </c>
      <c r="CR998" s="38">
        <v>0</v>
      </c>
      <c r="CS998" s="38">
        <v>0</v>
      </c>
      <c r="CT998" s="38">
        <v>0</v>
      </c>
      <c r="CU998" s="38">
        <v>0</v>
      </c>
      <c r="CV998" s="38">
        <v>0</v>
      </c>
      <c r="CW998" s="38">
        <v>0</v>
      </c>
      <c r="CX998" s="38">
        <v>0</v>
      </c>
      <c r="CY998" s="38">
        <v>0</v>
      </c>
      <c r="CZ998" s="38">
        <v>0</v>
      </c>
      <c r="DA998" s="38">
        <v>0</v>
      </c>
      <c r="DB998" s="38">
        <v>0</v>
      </c>
      <c r="DC998" s="38">
        <v>0</v>
      </c>
      <c r="DD998" s="38">
        <v>0</v>
      </c>
      <c r="DE998" s="38">
        <v>0</v>
      </c>
      <c r="DF998" s="38">
        <v>0</v>
      </c>
      <c r="DG998" s="38">
        <v>0</v>
      </c>
      <c r="DH998" s="38">
        <v>0</v>
      </c>
      <c r="DI998" s="38">
        <v>0</v>
      </c>
      <c r="DJ998" s="38">
        <v>0</v>
      </c>
      <c r="DK998" s="38">
        <v>0</v>
      </c>
      <c r="DL998" s="38">
        <v>0</v>
      </c>
      <c r="DM998" s="38">
        <v>0</v>
      </c>
      <c r="DN998" s="38">
        <v>0</v>
      </c>
      <c r="DO998" s="38">
        <v>0</v>
      </c>
      <c r="DP998" s="38">
        <v>0</v>
      </c>
      <c r="DQ998" s="38">
        <v>0</v>
      </c>
      <c r="DR998" s="38">
        <v>0</v>
      </c>
      <c r="DS998" s="38">
        <v>0</v>
      </c>
      <c r="DT998" s="38">
        <v>0</v>
      </c>
      <c r="DU998" s="38">
        <v>0</v>
      </c>
      <c r="DV998" s="38">
        <v>0</v>
      </c>
      <c r="DW998" s="38">
        <v>0</v>
      </c>
      <c r="DX998" s="38">
        <v>0</v>
      </c>
      <c r="DY998" s="38">
        <v>0</v>
      </c>
      <c r="DZ998" s="38">
        <v>0</v>
      </c>
      <c r="EA998" s="38">
        <v>0</v>
      </c>
      <c r="EB998" s="38">
        <v>0</v>
      </c>
      <c r="EC998" s="38">
        <v>0</v>
      </c>
      <c r="ED998" s="38">
        <v>0</v>
      </c>
      <c r="EE998" s="38">
        <v>0</v>
      </c>
      <c r="EF998" s="38">
        <v>0</v>
      </c>
      <c r="EG998" s="38">
        <v>0</v>
      </c>
      <c r="EH998" s="38">
        <v>0</v>
      </c>
      <c r="EI998" s="38">
        <v>0</v>
      </c>
      <c r="EJ998" s="38">
        <v>0</v>
      </c>
      <c r="EK998" s="38">
        <v>0</v>
      </c>
      <c r="EL998" s="38">
        <v>0</v>
      </c>
      <c r="EM998" s="38">
        <v>0</v>
      </c>
      <c r="EN998" s="38">
        <v>0</v>
      </c>
      <c r="EO998" s="38">
        <v>0</v>
      </c>
      <c r="EP998" s="38">
        <v>0</v>
      </c>
      <c r="EQ998" s="38">
        <v>0</v>
      </c>
      <c r="ER998" s="38">
        <v>0</v>
      </c>
      <c r="ES998" s="38">
        <v>0</v>
      </c>
      <c r="ET998" s="38">
        <v>0</v>
      </c>
      <c r="EU998" s="38">
        <v>0</v>
      </c>
      <c r="EV998" s="38">
        <v>0</v>
      </c>
      <c r="EW998" s="38">
        <v>0</v>
      </c>
      <c r="EX998" s="38">
        <v>0</v>
      </c>
      <c r="EY998" s="38">
        <v>0</v>
      </c>
      <c r="EZ998" s="38">
        <v>0</v>
      </c>
      <c r="FA998" s="38">
        <v>0</v>
      </c>
      <c r="FB998" s="38">
        <v>0</v>
      </c>
      <c r="FC998" s="38">
        <v>0</v>
      </c>
      <c r="FD998" s="38">
        <v>0</v>
      </c>
      <c r="FE998" s="38">
        <v>0</v>
      </c>
      <c r="FF998" s="38">
        <v>0</v>
      </c>
      <c r="FG998" s="38">
        <v>0</v>
      </c>
      <c r="FH998" s="38">
        <v>0</v>
      </c>
      <c r="FI998" s="38">
        <v>0</v>
      </c>
      <c r="FJ998" s="38">
        <v>0</v>
      </c>
      <c r="FK998" s="38">
        <v>0</v>
      </c>
      <c r="FL998" s="38">
        <v>0</v>
      </c>
      <c r="FM998" s="38">
        <v>0</v>
      </c>
      <c r="FN998" s="38">
        <v>0</v>
      </c>
      <c r="FO998" s="38">
        <v>0</v>
      </c>
      <c r="FP998" s="38">
        <v>0</v>
      </c>
      <c r="FQ998" s="38">
        <v>0</v>
      </c>
      <c r="FR998" s="38">
        <v>0</v>
      </c>
      <c r="FS998" s="38">
        <v>0</v>
      </c>
      <c r="FT998" s="38">
        <v>0</v>
      </c>
      <c r="FU998" s="38">
        <v>0</v>
      </c>
      <c r="FV998" s="38">
        <v>0</v>
      </c>
      <c r="FW998">
        <v>0</v>
      </c>
      <c r="FX998">
        <v>0</v>
      </c>
      <c r="FY998">
        <v>0</v>
      </c>
      <c r="FZ998">
        <v>0</v>
      </c>
      <c r="GA998">
        <v>0</v>
      </c>
      <c r="GB998">
        <v>0</v>
      </c>
    </row>
    <row r="999" spans="1:184" x14ac:dyDescent="0.3">
      <c r="A999" t="s">
        <v>280</v>
      </c>
      <c r="B999" t="s">
        <v>1</v>
      </c>
      <c r="C999" t="s">
        <v>1</v>
      </c>
      <c r="D999" t="s">
        <v>1</v>
      </c>
      <c r="E999" t="s">
        <v>1</v>
      </c>
      <c r="F999" t="s">
        <v>223</v>
      </c>
      <c r="G999" t="s">
        <v>1</v>
      </c>
      <c r="H999" s="40" t="s">
        <v>1</v>
      </c>
      <c r="I999" s="18" t="s">
        <v>1</v>
      </c>
      <c r="J999" s="38" t="s">
        <v>1</v>
      </c>
      <c r="K999" s="18">
        <v>44809</v>
      </c>
      <c r="L999" s="38">
        <v>10</v>
      </c>
      <c r="M999" s="38">
        <v>10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  <c r="CF999" s="38">
        <v>0</v>
      </c>
      <c r="CG999" s="38">
        <v>0</v>
      </c>
      <c r="CH999" s="38">
        <v>0</v>
      </c>
      <c r="CI999" s="38">
        <v>0</v>
      </c>
      <c r="CJ999" s="38">
        <v>0</v>
      </c>
      <c r="CK999" s="38">
        <v>0</v>
      </c>
      <c r="CL999" s="38">
        <v>0</v>
      </c>
      <c r="CM999" s="38">
        <v>0</v>
      </c>
      <c r="CN999" s="38">
        <v>0</v>
      </c>
      <c r="CO999" s="38">
        <v>0</v>
      </c>
      <c r="CP999" s="38">
        <v>0</v>
      </c>
      <c r="CQ999" s="38">
        <v>0</v>
      </c>
      <c r="CR999" s="38">
        <v>0</v>
      </c>
      <c r="CS999" s="38">
        <v>0</v>
      </c>
      <c r="CT999" s="38">
        <v>0</v>
      </c>
      <c r="CU999" s="38">
        <v>0</v>
      </c>
      <c r="CV999" s="38">
        <v>0</v>
      </c>
      <c r="CW999" s="38">
        <v>0</v>
      </c>
      <c r="CX999" s="38">
        <v>0</v>
      </c>
      <c r="CY999" s="38">
        <v>0</v>
      </c>
      <c r="CZ999" s="38">
        <v>0</v>
      </c>
      <c r="DA999" s="38">
        <v>0</v>
      </c>
      <c r="DB999" s="38">
        <v>0</v>
      </c>
      <c r="DC999" s="38">
        <v>0</v>
      </c>
      <c r="DD999" s="38">
        <v>0</v>
      </c>
      <c r="DE999" s="38">
        <v>0</v>
      </c>
      <c r="DF999" s="38">
        <v>0</v>
      </c>
      <c r="DG999" s="38">
        <v>0</v>
      </c>
      <c r="DH999" s="38">
        <v>0</v>
      </c>
      <c r="DI999" s="38">
        <v>0</v>
      </c>
      <c r="DJ999" s="38">
        <v>0</v>
      </c>
      <c r="DK999" s="38">
        <v>0</v>
      </c>
      <c r="DL999" s="38">
        <v>0</v>
      </c>
      <c r="DM999" s="38">
        <v>0</v>
      </c>
      <c r="DN999" s="38">
        <v>0</v>
      </c>
      <c r="DO999" s="38">
        <v>0</v>
      </c>
      <c r="DP999" s="38">
        <v>0</v>
      </c>
      <c r="DQ999" s="38">
        <v>0</v>
      </c>
      <c r="DR999" s="38">
        <v>0</v>
      </c>
      <c r="DS999" s="38">
        <v>0</v>
      </c>
      <c r="DT999" s="38">
        <v>0</v>
      </c>
      <c r="DU999" s="38">
        <v>0</v>
      </c>
      <c r="DV999" s="38">
        <v>0</v>
      </c>
      <c r="DW999" s="38">
        <v>0</v>
      </c>
      <c r="DX999" s="38">
        <v>0</v>
      </c>
      <c r="DY999" s="38">
        <v>0</v>
      </c>
      <c r="DZ999" s="38">
        <v>0</v>
      </c>
      <c r="EA999" s="38">
        <v>0</v>
      </c>
      <c r="EB999" s="38">
        <v>0</v>
      </c>
      <c r="EC999" s="38">
        <v>0</v>
      </c>
      <c r="ED999" s="38">
        <v>0</v>
      </c>
      <c r="EE999" s="38">
        <v>0</v>
      </c>
      <c r="EF999" s="38">
        <v>0</v>
      </c>
      <c r="EG999" s="38">
        <v>0</v>
      </c>
      <c r="EH999" s="38">
        <v>0</v>
      </c>
      <c r="EI999" s="38">
        <v>0</v>
      </c>
      <c r="EJ999" s="38">
        <v>0</v>
      </c>
      <c r="EK999" s="38">
        <v>0</v>
      </c>
      <c r="EL999" s="38">
        <v>0</v>
      </c>
      <c r="EM999" s="38">
        <v>0</v>
      </c>
      <c r="EN999" s="38">
        <v>0</v>
      </c>
      <c r="EO999" s="38">
        <v>0</v>
      </c>
      <c r="EP999" s="38">
        <v>0</v>
      </c>
      <c r="EQ999" s="38">
        <v>0</v>
      </c>
      <c r="ER999" s="38">
        <v>0</v>
      </c>
      <c r="ES999" s="38">
        <v>0</v>
      </c>
      <c r="ET999" s="38">
        <v>0</v>
      </c>
      <c r="EU999" s="38">
        <v>0</v>
      </c>
      <c r="EV999" s="38">
        <v>0</v>
      </c>
      <c r="EW999" s="38">
        <v>0</v>
      </c>
      <c r="EX999" s="38">
        <v>0</v>
      </c>
      <c r="EY999" s="38">
        <v>0</v>
      </c>
      <c r="EZ999" s="38">
        <v>0</v>
      </c>
      <c r="FA999" s="38">
        <v>0</v>
      </c>
      <c r="FB999" s="38">
        <v>0</v>
      </c>
      <c r="FC999" s="38">
        <v>0</v>
      </c>
      <c r="FD999" s="38">
        <v>0</v>
      </c>
      <c r="FE999" s="38">
        <v>0</v>
      </c>
      <c r="FF999" s="38">
        <v>0</v>
      </c>
      <c r="FG999" s="38">
        <v>0</v>
      </c>
      <c r="FH999" s="38">
        <v>0</v>
      </c>
      <c r="FI999" s="38">
        <v>0</v>
      </c>
      <c r="FJ999" s="38">
        <v>0</v>
      </c>
      <c r="FK999" s="38">
        <v>0</v>
      </c>
      <c r="FL999" s="38">
        <v>0</v>
      </c>
      <c r="FM999" s="38">
        <v>0</v>
      </c>
      <c r="FN999" s="38">
        <v>0</v>
      </c>
      <c r="FO999" s="38">
        <v>0</v>
      </c>
      <c r="FP999" s="38">
        <v>0</v>
      </c>
      <c r="FQ999" s="38">
        <v>0</v>
      </c>
      <c r="FR999" s="38">
        <v>0</v>
      </c>
      <c r="FS999" s="38">
        <v>0</v>
      </c>
      <c r="FT999" s="38">
        <v>0</v>
      </c>
      <c r="FU999" s="38">
        <v>0</v>
      </c>
      <c r="FV999" s="38">
        <v>0</v>
      </c>
      <c r="FW999">
        <v>0</v>
      </c>
      <c r="FX999">
        <v>0</v>
      </c>
      <c r="FY999">
        <v>0</v>
      </c>
      <c r="FZ999">
        <v>0</v>
      </c>
      <c r="GA999">
        <v>0</v>
      </c>
      <c r="GB999">
        <v>0</v>
      </c>
    </row>
    <row r="1000" spans="1:184" x14ac:dyDescent="0.3">
      <c r="A1000" t="s">
        <v>280</v>
      </c>
      <c r="B1000" t="s">
        <v>1</v>
      </c>
      <c r="C1000" t="s">
        <v>1</v>
      </c>
      <c r="D1000" t="s">
        <v>1</v>
      </c>
      <c r="E1000" t="s">
        <v>1</v>
      </c>
      <c r="F1000" t="s">
        <v>223</v>
      </c>
      <c r="G1000" t="s">
        <v>1</v>
      </c>
      <c r="H1000" s="40" t="s">
        <v>1</v>
      </c>
      <c r="I1000" s="18" t="s">
        <v>1</v>
      </c>
      <c r="J1000" s="38" t="s">
        <v>1</v>
      </c>
      <c r="K1000" s="18">
        <v>44810</v>
      </c>
      <c r="L1000" s="38">
        <v>8</v>
      </c>
      <c r="M1000" s="38">
        <v>8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38">
        <v>0</v>
      </c>
      <c r="AF1000" s="38">
        <v>0</v>
      </c>
      <c r="AG1000" s="38">
        <v>0</v>
      </c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38">
        <v>0</v>
      </c>
      <c r="AN1000" s="38">
        <v>0</v>
      </c>
      <c r="AO1000" s="38">
        <v>0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38">
        <v>0</v>
      </c>
      <c r="AW1000" s="38">
        <v>0</v>
      </c>
      <c r="AX1000" s="38">
        <v>0</v>
      </c>
      <c r="AY1000" s="38">
        <v>0</v>
      </c>
      <c r="AZ1000" s="38">
        <v>0</v>
      </c>
      <c r="BA1000" s="38">
        <v>0</v>
      </c>
      <c r="BB1000" s="38">
        <v>0</v>
      </c>
      <c r="BC1000" s="38">
        <v>0</v>
      </c>
      <c r="BD1000" s="38">
        <v>0</v>
      </c>
      <c r="BE1000" s="38">
        <v>0</v>
      </c>
      <c r="BF1000" s="38">
        <v>0</v>
      </c>
      <c r="BG1000" s="38">
        <v>0</v>
      </c>
      <c r="BH1000" s="38">
        <v>0</v>
      </c>
      <c r="BI1000" s="38">
        <v>0</v>
      </c>
      <c r="BJ1000" s="38">
        <v>0</v>
      </c>
      <c r="BK1000" s="38">
        <v>0</v>
      </c>
      <c r="BL1000" s="38">
        <v>0</v>
      </c>
      <c r="BM1000" s="38">
        <v>0</v>
      </c>
      <c r="BN1000" s="38">
        <v>0</v>
      </c>
      <c r="BO1000" s="38">
        <v>0</v>
      </c>
      <c r="BP1000" s="38">
        <v>0</v>
      </c>
      <c r="BQ1000" s="38">
        <v>0</v>
      </c>
      <c r="BR1000" s="38">
        <v>0</v>
      </c>
      <c r="BS1000" s="38">
        <v>0</v>
      </c>
      <c r="BT1000" s="38">
        <v>0</v>
      </c>
      <c r="BU1000" s="38">
        <v>0</v>
      </c>
      <c r="BV1000" s="38">
        <v>0</v>
      </c>
      <c r="BW1000" s="38">
        <v>0</v>
      </c>
      <c r="BX1000" s="38">
        <v>0</v>
      </c>
      <c r="BY1000" s="38">
        <v>0</v>
      </c>
      <c r="BZ1000" s="38">
        <v>0</v>
      </c>
      <c r="CA1000" s="38">
        <v>0</v>
      </c>
      <c r="CB1000" s="38">
        <v>0</v>
      </c>
      <c r="CC1000" s="38">
        <v>0</v>
      </c>
      <c r="CD1000" s="38">
        <v>0</v>
      </c>
      <c r="CE1000" s="38">
        <v>0</v>
      </c>
      <c r="CF1000" s="38">
        <v>0</v>
      </c>
      <c r="CG1000" s="38">
        <v>0</v>
      </c>
      <c r="CH1000" s="38">
        <v>0</v>
      </c>
      <c r="CI1000" s="38">
        <v>0</v>
      </c>
      <c r="CJ1000" s="38">
        <v>0</v>
      </c>
      <c r="CK1000" s="38">
        <v>0</v>
      </c>
      <c r="CL1000" s="38">
        <v>0</v>
      </c>
      <c r="CM1000" s="38">
        <v>0</v>
      </c>
      <c r="CN1000" s="38">
        <v>0</v>
      </c>
      <c r="CO1000" s="38">
        <v>0</v>
      </c>
      <c r="CP1000" s="38">
        <v>0</v>
      </c>
      <c r="CQ1000" s="38">
        <v>0</v>
      </c>
      <c r="CR1000" s="38">
        <v>0</v>
      </c>
      <c r="CS1000" s="38">
        <v>0</v>
      </c>
      <c r="CT1000" s="38">
        <v>0</v>
      </c>
      <c r="CU1000" s="38">
        <v>0</v>
      </c>
      <c r="CV1000" s="38">
        <v>0</v>
      </c>
      <c r="CW1000" s="38">
        <v>0</v>
      </c>
      <c r="CX1000" s="38">
        <v>0</v>
      </c>
      <c r="CY1000" s="38">
        <v>0</v>
      </c>
      <c r="CZ1000" s="38">
        <v>0</v>
      </c>
      <c r="DA1000" s="38">
        <v>0</v>
      </c>
      <c r="DB1000" s="38">
        <v>0</v>
      </c>
      <c r="DC1000" s="38">
        <v>0</v>
      </c>
      <c r="DD1000" s="38">
        <v>0</v>
      </c>
      <c r="DE1000" s="38">
        <v>0</v>
      </c>
      <c r="DF1000" s="38">
        <v>0</v>
      </c>
      <c r="DG1000" s="38">
        <v>0</v>
      </c>
      <c r="DH1000" s="38">
        <v>0</v>
      </c>
      <c r="DI1000" s="38">
        <v>0</v>
      </c>
      <c r="DJ1000" s="38">
        <v>0</v>
      </c>
      <c r="DK1000" s="38">
        <v>0</v>
      </c>
      <c r="DL1000" s="38">
        <v>0</v>
      </c>
      <c r="DM1000" s="38">
        <v>0</v>
      </c>
      <c r="DN1000" s="38">
        <v>0</v>
      </c>
      <c r="DO1000" s="38">
        <v>0</v>
      </c>
      <c r="DP1000" s="38">
        <v>0</v>
      </c>
      <c r="DQ1000" s="38">
        <v>0</v>
      </c>
      <c r="DR1000" s="38">
        <v>0</v>
      </c>
      <c r="DS1000" s="38">
        <v>0</v>
      </c>
      <c r="DT1000" s="38">
        <v>0</v>
      </c>
      <c r="DU1000" s="38">
        <v>0</v>
      </c>
      <c r="DV1000" s="38">
        <v>0</v>
      </c>
      <c r="DW1000" s="38">
        <v>0</v>
      </c>
      <c r="DX1000" s="38">
        <v>0</v>
      </c>
      <c r="DY1000" s="38">
        <v>0</v>
      </c>
      <c r="DZ1000" s="38">
        <v>0</v>
      </c>
      <c r="EA1000" s="38">
        <v>0</v>
      </c>
      <c r="EB1000" s="38">
        <v>0</v>
      </c>
      <c r="EC1000" s="38">
        <v>0</v>
      </c>
      <c r="ED1000" s="38">
        <v>0</v>
      </c>
      <c r="EE1000" s="38">
        <v>0</v>
      </c>
      <c r="EF1000" s="38">
        <v>0</v>
      </c>
      <c r="EG1000" s="38">
        <v>0</v>
      </c>
      <c r="EH1000" s="38">
        <v>0</v>
      </c>
      <c r="EI1000" s="38">
        <v>0</v>
      </c>
      <c r="EJ1000" s="38">
        <v>0</v>
      </c>
      <c r="EK1000" s="38">
        <v>0</v>
      </c>
      <c r="EL1000" s="38">
        <v>0</v>
      </c>
      <c r="EM1000" s="38">
        <v>0</v>
      </c>
      <c r="EN1000" s="38">
        <v>0</v>
      </c>
      <c r="EO1000" s="38">
        <v>0</v>
      </c>
      <c r="EP1000" s="38">
        <v>0</v>
      </c>
      <c r="EQ1000" s="38">
        <v>0</v>
      </c>
      <c r="ER1000" s="38">
        <v>0</v>
      </c>
      <c r="ES1000" s="38">
        <v>0</v>
      </c>
      <c r="ET1000" s="38">
        <v>0</v>
      </c>
      <c r="EU1000" s="38">
        <v>0</v>
      </c>
      <c r="EV1000" s="38">
        <v>0</v>
      </c>
      <c r="EW1000" s="38">
        <v>0</v>
      </c>
      <c r="EX1000" s="38">
        <v>0</v>
      </c>
      <c r="EY1000" s="38">
        <v>0</v>
      </c>
      <c r="EZ1000" s="38">
        <v>0</v>
      </c>
      <c r="FA1000" s="38">
        <v>0</v>
      </c>
      <c r="FB1000" s="38">
        <v>0</v>
      </c>
      <c r="FC1000" s="38">
        <v>0</v>
      </c>
      <c r="FD1000" s="38">
        <v>0</v>
      </c>
      <c r="FE1000" s="38">
        <v>0</v>
      </c>
      <c r="FF1000" s="38">
        <v>0</v>
      </c>
      <c r="FG1000" s="38">
        <v>0</v>
      </c>
      <c r="FH1000" s="38">
        <v>0</v>
      </c>
      <c r="FI1000" s="38">
        <v>0</v>
      </c>
      <c r="FJ1000" s="38">
        <v>0</v>
      </c>
      <c r="FK1000" s="38">
        <v>0</v>
      </c>
      <c r="FL1000" s="38">
        <v>0</v>
      </c>
      <c r="FM1000" s="38">
        <v>0</v>
      </c>
      <c r="FN1000" s="38">
        <v>0</v>
      </c>
      <c r="FO1000" s="38">
        <v>0</v>
      </c>
      <c r="FP1000" s="38">
        <v>0</v>
      </c>
      <c r="FQ1000" s="38">
        <v>0</v>
      </c>
      <c r="FR1000" s="38">
        <v>0</v>
      </c>
      <c r="FS1000" s="38">
        <v>0</v>
      </c>
      <c r="FT1000" s="38">
        <v>0</v>
      </c>
      <c r="FU1000" s="38">
        <v>0</v>
      </c>
      <c r="FV1000" s="38">
        <v>0</v>
      </c>
      <c r="FW1000">
        <v>0</v>
      </c>
      <c r="FX1000">
        <v>0</v>
      </c>
      <c r="FY1000">
        <v>0</v>
      </c>
      <c r="FZ1000">
        <v>0</v>
      </c>
      <c r="GA1000">
        <v>0</v>
      </c>
      <c r="GB1000">
        <v>0</v>
      </c>
    </row>
    <row r="1001" spans="1:184" x14ac:dyDescent="0.3">
      <c r="A1001" t="s">
        <v>280</v>
      </c>
      <c r="B1001" t="s">
        <v>1</v>
      </c>
      <c r="C1001" t="s">
        <v>1</v>
      </c>
      <c r="D1001" t="s">
        <v>1</v>
      </c>
      <c r="E1001" t="s">
        <v>1</v>
      </c>
      <c r="F1001" t="s">
        <v>223</v>
      </c>
      <c r="G1001" t="s">
        <v>1</v>
      </c>
      <c r="H1001" s="40" t="s">
        <v>1</v>
      </c>
      <c r="I1001" s="18" t="s">
        <v>1</v>
      </c>
      <c r="J1001" s="38" t="s">
        <v>1</v>
      </c>
      <c r="K1001" s="18">
        <v>44811</v>
      </c>
      <c r="L1001" s="38">
        <v>10</v>
      </c>
      <c r="M1001" s="38">
        <v>10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0</v>
      </c>
      <c r="AF1001" s="38">
        <v>0</v>
      </c>
      <c r="AG1001" s="38">
        <v>0</v>
      </c>
      <c r="AH1001" s="38">
        <v>0</v>
      </c>
      <c r="AI1001" s="38">
        <v>0</v>
      </c>
      <c r="AJ1001" s="38">
        <v>0</v>
      </c>
      <c r="AK1001" s="38">
        <v>0</v>
      </c>
      <c r="AL1001" s="38">
        <v>0</v>
      </c>
      <c r="AM1001" s="38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0</v>
      </c>
      <c r="AY1001" s="38">
        <v>0</v>
      </c>
      <c r="AZ1001" s="38">
        <v>0</v>
      </c>
      <c r="BA1001" s="38">
        <v>0</v>
      </c>
      <c r="BB1001" s="38">
        <v>0</v>
      </c>
      <c r="BC1001" s="38">
        <v>0</v>
      </c>
      <c r="BD1001" s="38">
        <v>0</v>
      </c>
      <c r="BE1001" s="38">
        <v>0</v>
      </c>
      <c r="BF1001" s="38">
        <v>0</v>
      </c>
      <c r="BG1001" s="38">
        <v>0</v>
      </c>
      <c r="BH1001" s="38">
        <v>0</v>
      </c>
      <c r="BI1001" s="38">
        <v>0</v>
      </c>
      <c r="BJ1001" s="38">
        <v>0</v>
      </c>
      <c r="BK1001" s="38">
        <v>0</v>
      </c>
      <c r="BL1001" s="38">
        <v>0</v>
      </c>
      <c r="BM1001" s="38">
        <v>0</v>
      </c>
      <c r="BN1001" s="38">
        <v>0</v>
      </c>
      <c r="BO1001" s="38">
        <v>0</v>
      </c>
      <c r="BP1001" s="38">
        <v>0</v>
      </c>
      <c r="BQ1001" s="38">
        <v>0</v>
      </c>
      <c r="BR1001" s="38">
        <v>0</v>
      </c>
      <c r="BS1001" s="38">
        <v>0</v>
      </c>
      <c r="BT1001" s="38">
        <v>0</v>
      </c>
      <c r="BU1001" s="38">
        <v>0</v>
      </c>
      <c r="BV1001" s="38">
        <v>0</v>
      </c>
      <c r="BW1001" s="38">
        <v>0</v>
      </c>
      <c r="BX1001" s="38">
        <v>0</v>
      </c>
      <c r="BY1001" s="38">
        <v>0</v>
      </c>
      <c r="BZ1001" s="38">
        <v>0</v>
      </c>
      <c r="CA1001" s="38">
        <v>0</v>
      </c>
      <c r="CB1001" s="38">
        <v>0</v>
      </c>
      <c r="CC1001" s="38">
        <v>0</v>
      </c>
      <c r="CD1001" s="38">
        <v>0</v>
      </c>
      <c r="CE1001" s="38">
        <v>0</v>
      </c>
      <c r="CF1001" s="38">
        <v>0</v>
      </c>
      <c r="CG1001" s="38">
        <v>0</v>
      </c>
      <c r="CH1001" s="38">
        <v>0</v>
      </c>
      <c r="CI1001" s="38">
        <v>0</v>
      </c>
      <c r="CJ1001" s="38">
        <v>0</v>
      </c>
      <c r="CK1001" s="38">
        <v>0</v>
      </c>
      <c r="CL1001" s="38">
        <v>0</v>
      </c>
      <c r="CM1001" s="38">
        <v>0</v>
      </c>
      <c r="CN1001" s="38">
        <v>0</v>
      </c>
      <c r="CO1001" s="38">
        <v>0</v>
      </c>
      <c r="CP1001" s="38">
        <v>0</v>
      </c>
      <c r="CQ1001" s="38">
        <v>0</v>
      </c>
      <c r="CR1001" s="38">
        <v>0</v>
      </c>
      <c r="CS1001" s="38">
        <v>0</v>
      </c>
      <c r="CT1001" s="38">
        <v>0</v>
      </c>
      <c r="CU1001" s="38">
        <v>0</v>
      </c>
      <c r="CV1001" s="38">
        <v>0</v>
      </c>
      <c r="CW1001" s="38">
        <v>0</v>
      </c>
      <c r="CX1001" s="38">
        <v>0</v>
      </c>
      <c r="CY1001" s="38">
        <v>0</v>
      </c>
      <c r="CZ1001" s="38">
        <v>0</v>
      </c>
      <c r="DA1001" s="38">
        <v>0</v>
      </c>
      <c r="DB1001" s="38">
        <v>0</v>
      </c>
      <c r="DC1001" s="38">
        <v>0</v>
      </c>
      <c r="DD1001" s="38">
        <v>0</v>
      </c>
      <c r="DE1001" s="38">
        <v>0</v>
      </c>
      <c r="DF1001" s="38">
        <v>0</v>
      </c>
      <c r="DG1001" s="38">
        <v>0</v>
      </c>
      <c r="DH1001" s="38">
        <v>0</v>
      </c>
      <c r="DI1001" s="38">
        <v>0</v>
      </c>
      <c r="DJ1001" s="38">
        <v>0</v>
      </c>
      <c r="DK1001" s="38">
        <v>0</v>
      </c>
      <c r="DL1001" s="38">
        <v>0</v>
      </c>
      <c r="DM1001" s="38">
        <v>0</v>
      </c>
      <c r="DN1001" s="38">
        <v>0</v>
      </c>
      <c r="DO1001" s="38">
        <v>0</v>
      </c>
      <c r="DP1001" s="38">
        <v>0</v>
      </c>
      <c r="DQ1001" s="38">
        <v>0</v>
      </c>
      <c r="DR1001" s="38">
        <v>0</v>
      </c>
      <c r="DS1001" s="38">
        <v>0</v>
      </c>
      <c r="DT1001" s="38">
        <v>0</v>
      </c>
      <c r="DU1001" s="38">
        <v>0</v>
      </c>
      <c r="DV1001" s="38">
        <v>0</v>
      </c>
      <c r="DW1001" s="38">
        <v>0</v>
      </c>
      <c r="DX1001" s="38">
        <v>0</v>
      </c>
      <c r="DY1001" s="38">
        <v>0</v>
      </c>
      <c r="DZ1001" s="38">
        <v>0</v>
      </c>
      <c r="EA1001" s="38">
        <v>0</v>
      </c>
      <c r="EB1001" s="38">
        <v>0</v>
      </c>
      <c r="EC1001" s="38">
        <v>0</v>
      </c>
      <c r="ED1001" s="38">
        <v>0</v>
      </c>
      <c r="EE1001" s="38">
        <v>0</v>
      </c>
      <c r="EF1001" s="38">
        <v>0</v>
      </c>
      <c r="EG1001" s="38">
        <v>0</v>
      </c>
      <c r="EH1001" s="38">
        <v>0</v>
      </c>
      <c r="EI1001" s="38">
        <v>0</v>
      </c>
      <c r="EJ1001" s="38">
        <v>0</v>
      </c>
      <c r="EK1001" s="38">
        <v>0</v>
      </c>
      <c r="EL1001" s="38">
        <v>0</v>
      </c>
      <c r="EM1001" s="38">
        <v>0</v>
      </c>
      <c r="EN1001" s="38">
        <v>0</v>
      </c>
      <c r="EO1001" s="38">
        <v>0</v>
      </c>
      <c r="EP1001" s="38">
        <v>0</v>
      </c>
      <c r="EQ1001" s="38">
        <v>0</v>
      </c>
      <c r="ER1001" s="38">
        <v>0</v>
      </c>
      <c r="ES1001" s="38">
        <v>0</v>
      </c>
      <c r="ET1001" s="38">
        <v>0</v>
      </c>
      <c r="EU1001" s="38">
        <v>0</v>
      </c>
      <c r="EV1001" s="38">
        <v>0</v>
      </c>
      <c r="EW1001" s="38">
        <v>0</v>
      </c>
      <c r="EX1001" s="38">
        <v>0</v>
      </c>
      <c r="EY1001" s="38">
        <v>0</v>
      </c>
      <c r="EZ1001" s="38">
        <v>0</v>
      </c>
      <c r="FA1001" s="38">
        <v>0</v>
      </c>
      <c r="FB1001" s="38">
        <v>0</v>
      </c>
      <c r="FC1001" s="38">
        <v>0</v>
      </c>
      <c r="FD1001" s="38">
        <v>0</v>
      </c>
      <c r="FE1001" s="38">
        <v>0</v>
      </c>
      <c r="FF1001" s="38">
        <v>0</v>
      </c>
      <c r="FG1001" s="38">
        <v>0</v>
      </c>
      <c r="FH1001" s="38">
        <v>0</v>
      </c>
      <c r="FI1001" s="38">
        <v>0</v>
      </c>
      <c r="FJ1001" s="38">
        <v>0</v>
      </c>
      <c r="FK1001" s="38">
        <v>0</v>
      </c>
      <c r="FL1001" s="38">
        <v>0</v>
      </c>
      <c r="FM1001" s="38">
        <v>0</v>
      </c>
      <c r="FN1001" s="38">
        <v>0</v>
      </c>
      <c r="FO1001" s="38">
        <v>0</v>
      </c>
      <c r="FP1001" s="38">
        <v>0</v>
      </c>
      <c r="FQ1001" s="38">
        <v>0</v>
      </c>
      <c r="FR1001" s="38">
        <v>0</v>
      </c>
      <c r="FS1001" s="38">
        <v>0</v>
      </c>
      <c r="FT1001" s="38">
        <v>0</v>
      </c>
      <c r="FU1001" s="38">
        <v>0</v>
      </c>
      <c r="FV1001" s="38">
        <v>0</v>
      </c>
      <c r="FW1001">
        <v>0</v>
      </c>
      <c r="FX1001">
        <v>0</v>
      </c>
      <c r="FY1001">
        <v>0</v>
      </c>
      <c r="FZ1001">
        <v>0</v>
      </c>
      <c r="GA1001">
        <v>0</v>
      </c>
      <c r="GB1001">
        <v>0</v>
      </c>
    </row>
    <row r="1002" spans="1:184" x14ac:dyDescent="0.3">
      <c r="A1002" t="s">
        <v>280</v>
      </c>
      <c r="B1002" t="s">
        <v>1</v>
      </c>
      <c r="C1002" t="s">
        <v>1</v>
      </c>
      <c r="D1002" t="s">
        <v>1</v>
      </c>
      <c r="E1002" t="s">
        <v>1</v>
      </c>
      <c r="F1002" t="s">
        <v>223</v>
      </c>
      <c r="G1002" t="s">
        <v>1</v>
      </c>
      <c r="H1002" s="40" t="s">
        <v>1</v>
      </c>
      <c r="I1002" s="18" t="s">
        <v>1</v>
      </c>
      <c r="J1002" s="38" t="s">
        <v>1</v>
      </c>
      <c r="K1002" s="18" t="s">
        <v>2</v>
      </c>
      <c r="L1002" s="38">
        <v>10</v>
      </c>
      <c r="M1002" s="38">
        <v>10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38">
        <v>0</v>
      </c>
      <c r="AE1002" s="38">
        <v>0</v>
      </c>
      <c r="AF1002" s="38">
        <v>0</v>
      </c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38">
        <v>0</v>
      </c>
      <c r="AN1002" s="38">
        <v>0</v>
      </c>
      <c r="AO1002" s="38">
        <v>0</v>
      </c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38">
        <v>0</v>
      </c>
      <c r="AW1002" s="38">
        <v>0</v>
      </c>
      <c r="AX1002" s="38">
        <v>0</v>
      </c>
      <c r="AY1002" s="38">
        <v>0</v>
      </c>
      <c r="AZ1002" s="38">
        <v>0</v>
      </c>
      <c r="BA1002" s="38">
        <v>0</v>
      </c>
      <c r="BB1002" s="38">
        <v>0</v>
      </c>
      <c r="BC1002" s="38">
        <v>0</v>
      </c>
      <c r="BD1002" s="38">
        <v>0</v>
      </c>
      <c r="BE1002" s="38">
        <v>0</v>
      </c>
      <c r="BF1002" s="38">
        <v>0</v>
      </c>
      <c r="BG1002" s="38">
        <v>0</v>
      </c>
      <c r="BH1002" s="38">
        <v>0</v>
      </c>
      <c r="BI1002" s="38">
        <v>0</v>
      </c>
      <c r="BJ1002" s="38">
        <v>0</v>
      </c>
      <c r="BK1002" s="38">
        <v>0</v>
      </c>
      <c r="BL1002" s="38">
        <v>0</v>
      </c>
      <c r="BM1002" s="38">
        <v>0</v>
      </c>
      <c r="BN1002" s="38">
        <v>0</v>
      </c>
      <c r="BO1002" s="38">
        <v>0</v>
      </c>
      <c r="BP1002" s="38">
        <v>0</v>
      </c>
      <c r="BQ1002" s="38">
        <v>0</v>
      </c>
      <c r="BR1002" s="38">
        <v>0</v>
      </c>
      <c r="BS1002" s="38">
        <v>0</v>
      </c>
      <c r="BT1002" s="38">
        <v>0</v>
      </c>
      <c r="BU1002" s="38">
        <v>0</v>
      </c>
      <c r="BV1002" s="38">
        <v>0</v>
      </c>
      <c r="BW1002" s="38">
        <v>0</v>
      </c>
      <c r="BX1002" s="38">
        <v>0</v>
      </c>
      <c r="BY1002" s="38">
        <v>0</v>
      </c>
      <c r="BZ1002" s="38">
        <v>0</v>
      </c>
      <c r="CA1002" s="38">
        <v>0</v>
      </c>
      <c r="CB1002" s="38">
        <v>0</v>
      </c>
      <c r="CC1002" s="38">
        <v>0</v>
      </c>
      <c r="CD1002" s="38">
        <v>0</v>
      </c>
      <c r="CE1002" s="38">
        <v>0</v>
      </c>
      <c r="CF1002" s="38">
        <v>0</v>
      </c>
      <c r="CG1002" s="38">
        <v>0</v>
      </c>
      <c r="CH1002" s="38">
        <v>0</v>
      </c>
      <c r="CI1002" s="38">
        <v>0</v>
      </c>
      <c r="CJ1002" s="38">
        <v>0</v>
      </c>
      <c r="CK1002" s="38">
        <v>0</v>
      </c>
      <c r="CL1002" s="38">
        <v>0</v>
      </c>
      <c r="CM1002" s="38">
        <v>0</v>
      </c>
      <c r="CN1002" s="38">
        <v>0</v>
      </c>
      <c r="CO1002" s="38">
        <v>0</v>
      </c>
      <c r="CP1002" s="38">
        <v>0</v>
      </c>
      <c r="CQ1002" s="38">
        <v>0</v>
      </c>
      <c r="CR1002" s="38">
        <v>0</v>
      </c>
      <c r="CS1002" s="38">
        <v>0</v>
      </c>
      <c r="CT1002" s="38">
        <v>0</v>
      </c>
      <c r="CU1002" s="38">
        <v>0</v>
      </c>
      <c r="CV1002" s="38">
        <v>0</v>
      </c>
      <c r="CW1002" s="38">
        <v>0</v>
      </c>
      <c r="CX1002" s="38">
        <v>0</v>
      </c>
      <c r="CY1002" s="38">
        <v>0</v>
      </c>
      <c r="CZ1002" s="38">
        <v>0</v>
      </c>
      <c r="DA1002" s="38">
        <v>0</v>
      </c>
      <c r="DB1002" s="38">
        <v>0</v>
      </c>
      <c r="DC1002" s="38">
        <v>0</v>
      </c>
      <c r="DD1002" s="38">
        <v>0</v>
      </c>
      <c r="DE1002" s="38">
        <v>0</v>
      </c>
      <c r="DF1002" s="38">
        <v>0</v>
      </c>
      <c r="DG1002" s="38">
        <v>0</v>
      </c>
      <c r="DH1002" s="38">
        <v>0</v>
      </c>
      <c r="DI1002" s="38">
        <v>0</v>
      </c>
      <c r="DJ1002" s="38">
        <v>0</v>
      </c>
      <c r="DK1002" s="38">
        <v>0</v>
      </c>
      <c r="DL1002" s="38">
        <v>0</v>
      </c>
      <c r="DM1002" s="38">
        <v>0</v>
      </c>
      <c r="DN1002" s="38">
        <v>0</v>
      </c>
      <c r="DO1002" s="38">
        <v>0</v>
      </c>
      <c r="DP1002" s="38">
        <v>0</v>
      </c>
      <c r="DQ1002" s="38">
        <v>0</v>
      </c>
      <c r="DR1002" s="38">
        <v>0</v>
      </c>
      <c r="DS1002" s="38">
        <v>0</v>
      </c>
      <c r="DT1002" s="38">
        <v>0</v>
      </c>
      <c r="DU1002" s="38">
        <v>0</v>
      </c>
      <c r="DV1002" s="38">
        <v>0</v>
      </c>
      <c r="DW1002" s="38">
        <v>0</v>
      </c>
      <c r="DX1002" s="38">
        <v>0</v>
      </c>
      <c r="DY1002" s="38">
        <v>0</v>
      </c>
      <c r="DZ1002" s="38">
        <v>0</v>
      </c>
      <c r="EA1002" s="38">
        <v>0</v>
      </c>
      <c r="EB1002" s="38">
        <v>0</v>
      </c>
      <c r="EC1002" s="38">
        <v>0</v>
      </c>
      <c r="ED1002" s="38">
        <v>0</v>
      </c>
      <c r="EE1002" s="38">
        <v>0</v>
      </c>
      <c r="EF1002" s="38">
        <v>0</v>
      </c>
      <c r="EG1002" s="38">
        <v>0</v>
      </c>
      <c r="EH1002" s="38">
        <v>0</v>
      </c>
      <c r="EI1002" s="38">
        <v>0</v>
      </c>
      <c r="EJ1002" s="38">
        <v>0</v>
      </c>
      <c r="EK1002" s="38">
        <v>0</v>
      </c>
      <c r="EL1002" s="38">
        <v>0</v>
      </c>
      <c r="EM1002" s="38">
        <v>0</v>
      </c>
      <c r="EN1002" s="38">
        <v>0</v>
      </c>
      <c r="EO1002" s="38">
        <v>0</v>
      </c>
      <c r="EP1002" s="38">
        <v>0</v>
      </c>
      <c r="EQ1002" s="38">
        <v>0</v>
      </c>
      <c r="ER1002" s="38">
        <v>0</v>
      </c>
      <c r="ES1002" s="38">
        <v>0</v>
      </c>
      <c r="ET1002" s="38">
        <v>0</v>
      </c>
      <c r="EU1002" s="38">
        <v>0</v>
      </c>
      <c r="EV1002" s="38">
        <v>0</v>
      </c>
      <c r="EW1002" s="38">
        <v>0</v>
      </c>
      <c r="EX1002" s="38">
        <v>0</v>
      </c>
      <c r="EY1002" s="38">
        <v>0</v>
      </c>
      <c r="EZ1002" s="38">
        <v>0</v>
      </c>
      <c r="FA1002" s="38">
        <v>0</v>
      </c>
      <c r="FB1002" s="38">
        <v>0</v>
      </c>
      <c r="FC1002" s="38">
        <v>0</v>
      </c>
      <c r="FD1002" s="38">
        <v>0</v>
      </c>
      <c r="FE1002" s="38">
        <v>0</v>
      </c>
      <c r="FF1002" s="38">
        <v>0</v>
      </c>
      <c r="FG1002" s="38">
        <v>0</v>
      </c>
      <c r="FH1002" s="38">
        <v>0</v>
      </c>
      <c r="FI1002" s="38">
        <v>0</v>
      </c>
      <c r="FJ1002" s="38">
        <v>0</v>
      </c>
      <c r="FK1002" s="38">
        <v>0</v>
      </c>
      <c r="FL1002" s="38">
        <v>0</v>
      </c>
      <c r="FM1002" s="38">
        <v>0</v>
      </c>
      <c r="FN1002" s="38">
        <v>0</v>
      </c>
      <c r="FO1002" s="38">
        <v>0</v>
      </c>
      <c r="FP1002" s="38">
        <v>0</v>
      </c>
      <c r="FQ1002" s="38">
        <v>0</v>
      </c>
      <c r="FR1002" s="38">
        <v>0</v>
      </c>
      <c r="FS1002" s="38">
        <v>0</v>
      </c>
      <c r="FT1002" s="38">
        <v>0</v>
      </c>
      <c r="FU1002" s="38">
        <v>0</v>
      </c>
      <c r="FV1002" s="38">
        <v>0</v>
      </c>
      <c r="FW1002">
        <v>0</v>
      </c>
      <c r="FX1002">
        <v>0</v>
      </c>
      <c r="FY1002">
        <v>0</v>
      </c>
      <c r="FZ1002">
        <v>0</v>
      </c>
      <c r="GA1002">
        <v>0</v>
      </c>
      <c r="GB1002">
        <v>0</v>
      </c>
    </row>
    <row r="1003" spans="1:184" x14ac:dyDescent="0.3">
      <c r="A1003" t="s">
        <v>280</v>
      </c>
      <c r="B1003" t="s">
        <v>1</v>
      </c>
      <c r="C1003" t="s">
        <v>1</v>
      </c>
      <c r="D1003" t="s">
        <v>1</v>
      </c>
      <c r="E1003" t="s">
        <v>222</v>
      </c>
      <c r="F1003" t="s">
        <v>1</v>
      </c>
      <c r="G1003" t="s">
        <v>1</v>
      </c>
      <c r="H1003" s="40" t="s">
        <v>1</v>
      </c>
      <c r="I1003" s="18" t="s">
        <v>1</v>
      </c>
      <c r="J1003" s="38" t="s">
        <v>1</v>
      </c>
      <c r="K1003" s="18">
        <v>44722</v>
      </c>
      <c r="L1003" s="38">
        <v>654</v>
      </c>
      <c r="M1003" s="38">
        <v>654</v>
      </c>
      <c r="N1003" s="38">
        <v>168.4837</v>
      </c>
      <c r="O1003" s="38">
        <v>166.07210000000001</v>
      </c>
      <c r="P1003" s="38">
        <v>164.95500000000001</v>
      </c>
      <c r="Q1003" s="38">
        <v>165.50790000000001</v>
      </c>
      <c r="R1003" s="38">
        <v>172.44880000000001</v>
      </c>
      <c r="S1003" s="38">
        <v>180.94659999999999</v>
      </c>
      <c r="T1003" s="38">
        <v>193.33080000000001</v>
      </c>
      <c r="U1003" s="38">
        <v>202.9555</v>
      </c>
      <c r="V1003" s="38">
        <v>209.32669999999999</v>
      </c>
      <c r="W1003" s="38">
        <v>213.81880000000001</v>
      </c>
      <c r="X1003" s="38">
        <v>217.8528</v>
      </c>
      <c r="Y1003" s="38">
        <v>219.49119999999999</v>
      </c>
      <c r="Z1003" s="38">
        <v>218.16309999999999</v>
      </c>
      <c r="AA1003" s="38">
        <v>219.17830000000001</v>
      </c>
      <c r="AB1003" s="38">
        <v>212.8544</v>
      </c>
      <c r="AC1003" s="38">
        <v>203.75659999999999</v>
      </c>
      <c r="AD1003" s="38">
        <v>194.86539999999999</v>
      </c>
      <c r="AE1003" s="38">
        <v>187.66560000000001</v>
      </c>
      <c r="AF1003" s="38">
        <v>180.16120000000001</v>
      </c>
      <c r="AG1003" s="38">
        <v>176.58519999999999</v>
      </c>
      <c r="AH1003" s="38">
        <v>176.39240000000001</v>
      </c>
      <c r="AI1003" s="38">
        <v>176.14189999999999</v>
      </c>
      <c r="AJ1003" s="38">
        <v>171.46039999999999</v>
      </c>
      <c r="AK1003" s="38">
        <v>166.2852</v>
      </c>
      <c r="AL1003" s="38">
        <v>-0.33869830000000001</v>
      </c>
      <c r="AM1003" s="38">
        <v>-1.272556</v>
      </c>
      <c r="AN1003" s="38">
        <v>-0.27950219999999998</v>
      </c>
      <c r="AO1003" s="38">
        <v>-0.75738689999999997</v>
      </c>
      <c r="AP1003" s="38">
        <v>0.5019633</v>
      </c>
      <c r="AQ1003" s="38">
        <v>-1.0171159999999999</v>
      </c>
      <c r="AR1003" s="38">
        <v>-1.8219380000000001</v>
      </c>
      <c r="AS1003" s="38">
        <v>-1.6582209999999999</v>
      </c>
      <c r="AT1003" s="38">
        <v>-1.255282</v>
      </c>
      <c r="AU1003" s="38">
        <v>-2.0619830000000001</v>
      </c>
      <c r="AV1003" s="38">
        <v>-3.0216159999999999</v>
      </c>
      <c r="AW1003" s="38">
        <v>-3.5955170000000001</v>
      </c>
      <c r="AX1003" s="38">
        <v>-2.348214</v>
      </c>
      <c r="AY1003" s="38">
        <v>2.3011499999999998</v>
      </c>
      <c r="AZ1003" s="38">
        <v>2.559723</v>
      </c>
      <c r="BA1003" s="38">
        <v>0.27140760000000003</v>
      </c>
      <c r="BB1003" s="38">
        <v>-0.49188389999999999</v>
      </c>
      <c r="BC1003" s="38">
        <v>-1.2897890000000001</v>
      </c>
      <c r="BD1003" s="38">
        <v>-1.911478</v>
      </c>
      <c r="BE1003" s="38">
        <v>-1.39775</v>
      </c>
      <c r="BF1003" s="38">
        <v>-0.8445667</v>
      </c>
      <c r="BG1003" s="38">
        <v>1.371594</v>
      </c>
      <c r="BH1003" s="38">
        <v>2.6920120000000001</v>
      </c>
      <c r="BI1003" s="38">
        <v>2.893519</v>
      </c>
      <c r="BJ1003" s="38">
        <v>0.39781260000000002</v>
      </c>
      <c r="BK1003" s="38">
        <v>-0.6521747</v>
      </c>
      <c r="BL1003" s="38">
        <v>0.22890750000000001</v>
      </c>
      <c r="BM1003" s="38">
        <v>-0.29540040000000001</v>
      </c>
      <c r="BN1003" s="38">
        <v>0.93591789999999997</v>
      </c>
      <c r="BO1003" s="38">
        <v>-0.56815850000000001</v>
      </c>
      <c r="BP1003" s="38">
        <v>-1.105186</v>
      </c>
      <c r="BQ1003" s="38">
        <v>-0.99225149999999995</v>
      </c>
      <c r="BR1003" s="38">
        <v>-0.66439550000000003</v>
      </c>
      <c r="BS1003" s="38">
        <v>-1.5030680000000001</v>
      </c>
      <c r="BT1003" s="38">
        <v>-2.5365609999999998</v>
      </c>
      <c r="BU1003" s="38">
        <v>-3.2303670000000002</v>
      </c>
      <c r="BV1003" s="38">
        <v>-2.0392739999999998</v>
      </c>
      <c r="BW1003" s="38">
        <v>2.6734849999999999</v>
      </c>
      <c r="BX1003" s="38">
        <v>3.0272679999999998</v>
      </c>
      <c r="BY1003" s="38">
        <v>0.82413230000000004</v>
      </c>
      <c r="BZ1003" s="38">
        <v>0.2400216</v>
      </c>
      <c r="CA1003" s="38">
        <v>-0.53039119999999995</v>
      </c>
      <c r="CB1003" s="38">
        <v>-1.047331</v>
      </c>
      <c r="CC1003" s="38">
        <v>-0.5779377</v>
      </c>
      <c r="CD1003" s="38">
        <v>4.1562700000000001E-2</v>
      </c>
      <c r="CE1003" s="38">
        <v>2.3110140000000001</v>
      </c>
      <c r="CF1003" s="38">
        <v>3.643891</v>
      </c>
      <c r="CG1003" s="38">
        <v>3.8313090000000001</v>
      </c>
      <c r="CH1003" s="38">
        <v>0.90791770000000005</v>
      </c>
      <c r="CI1003" s="38">
        <v>-0.2225007</v>
      </c>
      <c r="CJ1003" s="38">
        <v>0.58103050000000001</v>
      </c>
      <c r="CK1003" s="38">
        <v>2.4570000000000002E-2</v>
      </c>
      <c r="CL1003" s="38">
        <v>1.2364740000000001</v>
      </c>
      <c r="CM1003" s="38">
        <v>-0.2572123</v>
      </c>
      <c r="CN1003" s="38">
        <v>-0.60876640000000004</v>
      </c>
      <c r="CO1003" s="38">
        <v>-0.53100320000000001</v>
      </c>
      <c r="CP1003" s="38">
        <v>-0.25514940000000003</v>
      </c>
      <c r="CQ1003" s="38">
        <v>-1.1159650000000001</v>
      </c>
      <c r="CR1003" s="38">
        <v>-2.2006130000000002</v>
      </c>
      <c r="CS1003" s="38">
        <v>-2.977465</v>
      </c>
      <c r="CT1003" s="38">
        <v>-1.8253029999999999</v>
      </c>
      <c r="CU1003" s="38">
        <v>2.9313630000000002</v>
      </c>
      <c r="CV1003" s="38">
        <v>3.3510879999999998</v>
      </c>
      <c r="CW1003" s="38">
        <v>1.2069479999999999</v>
      </c>
      <c r="CX1003" s="38">
        <v>0.74693719999999997</v>
      </c>
      <c r="CY1003" s="38">
        <v>-4.4346999999999998E-3</v>
      </c>
      <c r="CZ1003" s="38">
        <v>-0.44882539999999999</v>
      </c>
      <c r="DA1003" s="38">
        <v>-1.0138299999999999E-2</v>
      </c>
      <c r="DB1003" s="38">
        <v>0.65529320000000002</v>
      </c>
      <c r="DC1003" s="38">
        <v>2.9616530000000001</v>
      </c>
      <c r="DD1003" s="38">
        <v>4.3031600000000001</v>
      </c>
      <c r="DE1003" s="38">
        <v>4.4808190000000003</v>
      </c>
      <c r="DF1003" s="38">
        <v>1.418023</v>
      </c>
      <c r="DG1003" s="38">
        <v>0.2071733</v>
      </c>
      <c r="DH1003" s="38">
        <v>0.93315349999999997</v>
      </c>
      <c r="DI1003" s="38">
        <v>0.34454040000000002</v>
      </c>
      <c r="DJ1003" s="38">
        <v>1.537029</v>
      </c>
      <c r="DK1003" s="38">
        <v>5.3733999999999997E-2</v>
      </c>
      <c r="DL1003" s="38">
        <v>-0.1123464</v>
      </c>
      <c r="DM1003" s="38">
        <v>-6.9754999999999998E-2</v>
      </c>
      <c r="DN1003" s="38">
        <v>0.1540967</v>
      </c>
      <c r="DO1003" s="38">
        <v>-0.72886209999999996</v>
      </c>
      <c r="DP1003" s="38">
        <v>-1.864665</v>
      </c>
      <c r="DQ1003" s="38">
        <v>-2.7245629999999998</v>
      </c>
      <c r="DR1003" s="38">
        <v>-1.611332</v>
      </c>
      <c r="DS1003" s="38">
        <v>3.189241</v>
      </c>
      <c r="DT1003" s="38">
        <v>3.6749070000000001</v>
      </c>
      <c r="DU1003" s="38">
        <v>1.589763</v>
      </c>
      <c r="DV1003" s="38">
        <v>1.2538530000000001</v>
      </c>
      <c r="DW1003" s="38">
        <v>0.52152180000000004</v>
      </c>
      <c r="DX1003" s="38">
        <v>0.14968010000000001</v>
      </c>
      <c r="DY1003" s="38">
        <v>0.55766099999999996</v>
      </c>
      <c r="DZ1003" s="38">
        <v>1.2690239999999999</v>
      </c>
      <c r="EA1003" s="38">
        <v>3.6122930000000002</v>
      </c>
      <c r="EB1003" s="38">
        <v>4.9624280000000001</v>
      </c>
      <c r="EC1003" s="38">
        <v>5.1303299999999998</v>
      </c>
      <c r="ED1003" s="38">
        <v>2.1545339999999999</v>
      </c>
      <c r="EE1003" s="38">
        <v>0.82755429999999996</v>
      </c>
      <c r="EF1003" s="38">
        <v>1.4415629999999999</v>
      </c>
      <c r="EG1003" s="38">
        <v>0.80652679999999999</v>
      </c>
      <c r="EH1003" s="38">
        <v>1.9709840000000001</v>
      </c>
      <c r="EI1003" s="38">
        <v>0.50269109999999995</v>
      </c>
      <c r="EJ1003" s="38">
        <v>0.60440519999999998</v>
      </c>
      <c r="EK1003" s="38">
        <v>0.59621409999999997</v>
      </c>
      <c r="EL1003" s="38">
        <v>0.74498299999999995</v>
      </c>
      <c r="EM1003" s="38">
        <v>-0.16994709999999999</v>
      </c>
      <c r="EN1003" s="38">
        <v>-1.37961</v>
      </c>
      <c r="EO1003" s="38">
        <v>-2.359413</v>
      </c>
      <c r="EP1003" s="38">
        <v>-1.302392</v>
      </c>
      <c r="EQ1003" s="38">
        <v>3.5615760000000001</v>
      </c>
      <c r="ER1003" s="38">
        <v>4.1424519999999996</v>
      </c>
      <c r="ES1003" s="38">
        <v>2.1424880000000002</v>
      </c>
      <c r="ET1003" s="38">
        <v>1.9857579999999999</v>
      </c>
      <c r="EU1003" s="38">
        <v>1.2809200000000001</v>
      </c>
      <c r="EV1003" s="38">
        <v>1.013827</v>
      </c>
      <c r="EW1003" s="38">
        <v>1.3774729999999999</v>
      </c>
      <c r="EX1003" s="38">
        <v>2.1551529999999999</v>
      </c>
      <c r="EY1003" s="38">
        <v>4.5517130000000003</v>
      </c>
      <c r="EZ1003" s="38">
        <v>5.914307</v>
      </c>
      <c r="FA1003" s="38">
        <v>6.0681200000000004</v>
      </c>
      <c r="FB1003" s="38">
        <v>78.721900000000005</v>
      </c>
      <c r="FC1003" s="38">
        <v>77.237870000000001</v>
      </c>
      <c r="FD1003" s="38">
        <v>74.844489999999993</v>
      </c>
      <c r="FE1003" s="38">
        <v>72.929239999999993</v>
      </c>
      <c r="FF1003" s="38">
        <v>71.867220000000003</v>
      </c>
      <c r="FG1003" s="38">
        <v>71.232759999999999</v>
      </c>
      <c r="FH1003" s="38">
        <v>71.843959999999996</v>
      </c>
      <c r="FI1003" s="38">
        <v>75.635499999999993</v>
      </c>
      <c r="FJ1003" s="38">
        <v>80.288250000000005</v>
      </c>
      <c r="FK1003" s="38">
        <v>83.937520000000006</v>
      </c>
      <c r="FL1003" s="38">
        <v>87.27731</v>
      </c>
      <c r="FM1003" s="38">
        <v>90.553389999999993</v>
      </c>
      <c r="FN1003" s="38">
        <v>93.146330000000006</v>
      </c>
      <c r="FO1003" s="38">
        <v>95.355249999999998</v>
      </c>
      <c r="FP1003" s="38">
        <v>96.666659999999993</v>
      </c>
      <c r="FQ1003" s="38">
        <v>97.685040000000001</v>
      </c>
      <c r="FR1003" s="38">
        <v>97.898570000000007</v>
      </c>
      <c r="FS1003" s="38">
        <v>97.599500000000006</v>
      </c>
      <c r="FT1003" s="38">
        <v>96.423190000000005</v>
      </c>
      <c r="FU1003" s="38">
        <v>94.42559</v>
      </c>
      <c r="FV1003" s="38">
        <v>91.331119999999999</v>
      </c>
      <c r="FW1003">
        <v>88.809169999999995</v>
      </c>
      <c r="FX1003">
        <v>85.995620000000002</v>
      </c>
      <c r="FY1003">
        <v>83.29616</v>
      </c>
      <c r="FZ1003">
        <v>0.94885209999999998</v>
      </c>
      <c r="GA1003">
        <v>7.7398449999999999</v>
      </c>
      <c r="GB1003">
        <v>1</v>
      </c>
    </row>
    <row r="1004" spans="1:184" x14ac:dyDescent="0.3">
      <c r="A1004" t="s">
        <v>280</v>
      </c>
      <c r="B1004" t="s">
        <v>1</v>
      </c>
      <c r="C1004" t="s">
        <v>1</v>
      </c>
      <c r="D1004" t="s">
        <v>1</v>
      </c>
      <c r="E1004" t="s">
        <v>222</v>
      </c>
      <c r="F1004" t="s">
        <v>1</v>
      </c>
      <c r="G1004" t="s">
        <v>1</v>
      </c>
      <c r="H1004" s="40" t="s">
        <v>1</v>
      </c>
      <c r="I1004" s="18" t="s">
        <v>1</v>
      </c>
      <c r="J1004" s="38" t="s">
        <v>1</v>
      </c>
      <c r="K1004" s="18">
        <v>44739</v>
      </c>
      <c r="L1004" s="38">
        <v>645</v>
      </c>
      <c r="M1004" s="38">
        <v>645</v>
      </c>
      <c r="N1004" s="38">
        <v>138.86519999999999</v>
      </c>
      <c r="O1004" s="38">
        <v>138.28450000000001</v>
      </c>
      <c r="P1004" s="38">
        <v>137.5018</v>
      </c>
      <c r="Q1004" s="38">
        <v>139.23070000000001</v>
      </c>
      <c r="R1004" s="38">
        <v>147.35</v>
      </c>
      <c r="S1004" s="38">
        <v>160.0215</v>
      </c>
      <c r="T1004" s="38">
        <v>177.8817</v>
      </c>
      <c r="U1004" s="38">
        <v>194.06299999999999</v>
      </c>
      <c r="V1004" s="38">
        <v>201.95150000000001</v>
      </c>
      <c r="W1004" s="38">
        <v>205.4923</v>
      </c>
      <c r="X1004" s="38">
        <v>209.14689999999999</v>
      </c>
      <c r="Y1004" s="38">
        <v>211.78729999999999</v>
      </c>
      <c r="Z1004" s="38">
        <v>213.00299999999999</v>
      </c>
      <c r="AA1004" s="38">
        <v>214.85470000000001</v>
      </c>
      <c r="AB1004" s="38">
        <v>210.9949</v>
      </c>
      <c r="AC1004" s="38">
        <v>203.57650000000001</v>
      </c>
      <c r="AD1004" s="38">
        <v>195.56729999999999</v>
      </c>
      <c r="AE1004" s="38">
        <v>189.6962</v>
      </c>
      <c r="AF1004" s="38">
        <v>184.25980000000001</v>
      </c>
      <c r="AG1004" s="38">
        <v>180.47020000000001</v>
      </c>
      <c r="AH1004" s="38">
        <v>179.29310000000001</v>
      </c>
      <c r="AI1004" s="38">
        <v>178.46530000000001</v>
      </c>
      <c r="AJ1004" s="38">
        <v>174.07589999999999</v>
      </c>
      <c r="AK1004" s="38">
        <v>169.06280000000001</v>
      </c>
      <c r="AL1004" s="38">
        <v>-2.2544970000000002</v>
      </c>
      <c r="AM1004" s="38">
        <v>-0.99755470000000002</v>
      </c>
      <c r="AN1004" s="38">
        <v>-1.140544</v>
      </c>
      <c r="AO1004" s="38">
        <v>-0.90101750000000003</v>
      </c>
      <c r="AP1004" s="38">
        <v>-2.497052</v>
      </c>
      <c r="AQ1004" s="38">
        <v>-2.0745629999999999</v>
      </c>
      <c r="AR1004" s="38">
        <v>-8.2096500000000003E-2</v>
      </c>
      <c r="AS1004" s="38">
        <v>3.2878919999999998</v>
      </c>
      <c r="AT1004" s="38">
        <v>-0.82459389999999999</v>
      </c>
      <c r="AU1004" s="38">
        <v>-1.288176</v>
      </c>
      <c r="AV1004" s="38">
        <v>-2.7211639999999999</v>
      </c>
      <c r="AW1004" s="38">
        <v>-1.0365549999999999</v>
      </c>
      <c r="AX1004" s="38">
        <v>-1.259979</v>
      </c>
      <c r="AY1004" s="38">
        <v>-0.32796059999999999</v>
      </c>
      <c r="AZ1004" s="38">
        <v>1.499935</v>
      </c>
      <c r="BA1004" s="38">
        <v>0.83966430000000003</v>
      </c>
      <c r="BB1004" s="38">
        <v>3.0663490000000002</v>
      </c>
      <c r="BC1004" s="38">
        <v>5.0532050000000002</v>
      </c>
      <c r="BD1004" s="38">
        <v>4.715865</v>
      </c>
      <c r="BE1004" s="38">
        <v>3.488788</v>
      </c>
      <c r="BF1004" s="38">
        <v>1.415135</v>
      </c>
      <c r="BG1004" s="38">
        <v>-3.271064</v>
      </c>
      <c r="BH1004" s="38">
        <v>-2.7606030000000001</v>
      </c>
      <c r="BI1004" s="38">
        <v>-2.2325879999999998</v>
      </c>
      <c r="BJ1004" s="38">
        <v>-1.663375</v>
      </c>
      <c r="BK1004" s="38">
        <v>-0.39481880000000003</v>
      </c>
      <c r="BL1004" s="38">
        <v>-0.53899350000000001</v>
      </c>
      <c r="BM1004" s="38">
        <v>-0.42046549999999999</v>
      </c>
      <c r="BN1004" s="38">
        <v>-2.045115</v>
      </c>
      <c r="BO1004" s="38">
        <v>-1.562846</v>
      </c>
      <c r="BP1004" s="38">
        <v>0.54634959999999999</v>
      </c>
      <c r="BQ1004" s="38">
        <v>3.9534669999999998</v>
      </c>
      <c r="BR1004" s="38">
        <v>-0.23975840000000001</v>
      </c>
      <c r="BS1004" s="38">
        <v>-0.67561780000000005</v>
      </c>
      <c r="BT1004" s="38">
        <v>-2.211274</v>
      </c>
      <c r="BU1004" s="38">
        <v>-0.64477819999999997</v>
      </c>
      <c r="BV1004" s="38">
        <v>-0.91075550000000005</v>
      </c>
      <c r="BW1004" s="38">
        <v>7.6784000000000002E-3</v>
      </c>
      <c r="BX1004" s="38">
        <v>1.920884</v>
      </c>
      <c r="BY1004" s="38">
        <v>1.376749</v>
      </c>
      <c r="BZ1004" s="38">
        <v>3.6678839999999999</v>
      </c>
      <c r="CA1004" s="38">
        <v>5.7117639999999996</v>
      </c>
      <c r="CB1004" s="38">
        <v>5.6428570000000002</v>
      </c>
      <c r="CC1004" s="38">
        <v>4.4489159999999996</v>
      </c>
      <c r="CD1004" s="38">
        <v>2.3368709999999999</v>
      </c>
      <c r="CE1004" s="38">
        <v>-2.3298329999999998</v>
      </c>
      <c r="CF1004" s="38">
        <v>-1.766284</v>
      </c>
      <c r="CG1004" s="38">
        <v>-1.1911080000000001</v>
      </c>
      <c r="CH1004" s="38">
        <v>-1.2539659999999999</v>
      </c>
      <c r="CI1004" s="38">
        <v>2.26343E-2</v>
      </c>
      <c r="CJ1004" s="38">
        <v>-0.1223612</v>
      </c>
      <c r="CK1004" s="38">
        <v>-8.7636500000000006E-2</v>
      </c>
      <c r="CL1004" s="38">
        <v>-1.7321040000000001</v>
      </c>
      <c r="CM1004" s="38">
        <v>-1.208432</v>
      </c>
      <c r="CN1004" s="38">
        <v>0.98160950000000002</v>
      </c>
      <c r="CO1004" s="38">
        <v>4.4144430000000003</v>
      </c>
      <c r="CP1004" s="38">
        <v>0.1652969</v>
      </c>
      <c r="CQ1004" s="38">
        <v>-0.25136219999999998</v>
      </c>
      <c r="CR1004" s="38">
        <v>-1.8581259999999999</v>
      </c>
      <c r="CS1004" s="38">
        <v>-0.37343470000000001</v>
      </c>
      <c r="CT1004" s="38">
        <v>-0.66888449999999999</v>
      </c>
      <c r="CU1004" s="38">
        <v>0.24014089999999999</v>
      </c>
      <c r="CV1004" s="38">
        <v>2.2124320000000002</v>
      </c>
      <c r="CW1004" s="38">
        <v>1.748732</v>
      </c>
      <c r="CX1004" s="38">
        <v>4.0845050000000001</v>
      </c>
      <c r="CY1004" s="38">
        <v>6.1678800000000003</v>
      </c>
      <c r="CZ1004" s="38">
        <v>6.2848879999999996</v>
      </c>
      <c r="DA1004" s="38">
        <v>5.1138979999999998</v>
      </c>
      <c r="DB1004" s="38">
        <v>2.9752619999999999</v>
      </c>
      <c r="DC1004" s="38">
        <v>-1.67794</v>
      </c>
      <c r="DD1004" s="38">
        <v>-1.0776220000000001</v>
      </c>
      <c r="DE1004" s="38">
        <v>-0.46978170000000002</v>
      </c>
      <c r="DF1004" s="38">
        <v>-0.84455720000000001</v>
      </c>
      <c r="DG1004" s="38">
        <v>0.44008730000000001</v>
      </c>
      <c r="DH1004" s="38">
        <v>0.29427110000000001</v>
      </c>
      <c r="DI1004" s="38">
        <v>0.2451924</v>
      </c>
      <c r="DJ1004" s="38">
        <v>-1.4190929999999999</v>
      </c>
      <c r="DK1004" s="38">
        <v>-0.85401899999999997</v>
      </c>
      <c r="DL1004" s="38">
        <v>1.4168689999999999</v>
      </c>
      <c r="DM1004" s="38">
        <v>4.8754179999999998</v>
      </c>
      <c r="DN1004" s="38">
        <v>0.57035210000000003</v>
      </c>
      <c r="DO1004" s="38">
        <v>0.1728934</v>
      </c>
      <c r="DP1004" s="38">
        <v>-1.5049779999999999</v>
      </c>
      <c r="DQ1004" s="38">
        <v>-0.1020913</v>
      </c>
      <c r="DR1004" s="38">
        <v>-0.42701359999999999</v>
      </c>
      <c r="DS1004" s="38">
        <v>0.47260350000000001</v>
      </c>
      <c r="DT1004" s="38">
        <v>2.5039799999999999</v>
      </c>
      <c r="DU1004" s="38">
        <v>2.1207150000000001</v>
      </c>
      <c r="DV1004" s="38">
        <v>4.5011260000000002</v>
      </c>
      <c r="DW1004" s="38">
        <v>6.6239949999999999</v>
      </c>
      <c r="DX1004" s="38">
        <v>6.92692</v>
      </c>
      <c r="DY1004" s="38">
        <v>5.77888</v>
      </c>
      <c r="DZ1004" s="38">
        <v>3.6136529999999998</v>
      </c>
      <c r="EA1004" s="38">
        <v>-1.0260469999999999</v>
      </c>
      <c r="EB1004" s="38">
        <v>-0.38895930000000001</v>
      </c>
      <c r="EC1004" s="38">
        <v>0.2515442</v>
      </c>
      <c r="ED1004" s="38">
        <v>-0.25343559999999998</v>
      </c>
      <c r="EE1004" s="38">
        <v>1.0428230000000001</v>
      </c>
      <c r="EF1004" s="38">
        <v>0.89582189999999995</v>
      </c>
      <c r="EG1004" s="38">
        <v>0.72574439999999996</v>
      </c>
      <c r="EH1004" s="38">
        <v>-0.9671554</v>
      </c>
      <c r="EI1004" s="38">
        <v>-0.3423023</v>
      </c>
      <c r="EJ1004" s="38">
        <v>2.0453160000000001</v>
      </c>
      <c r="EK1004" s="38">
        <v>5.5409930000000003</v>
      </c>
      <c r="EL1004" s="38">
        <v>1.1551880000000001</v>
      </c>
      <c r="EM1004" s="38">
        <v>0.78545120000000002</v>
      </c>
      <c r="EN1004" s="38">
        <v>-0.99508770000000002</v>
      </c>
      <c r="EO1004" s="38">
        <v>0.28968559999999999</v>
      </c>
      <c r="EP1004" s="38">
        <v>-7.7790300000000007E-2</v>
      </c>
      <c r="EQ1004" s="38">
        <v>0.80824249999999997</v>
      </c>
      <c r="ER1004" s="38">
        <v>2.9249290000000001</v>
      </c>
      <c r="ES1004" s="38">
        <v>2.6577989999999998</v>
      </c>
      <c r="ET1004" s="38">
        <v>5.1026619999999996</v>
      </c>
      <c r="EU1004" s="38">
        <v>7.2825540000000002</v>
      </c>
      <c r="EV1004" s="38">
        <v>7.8539120000000002</v>
      </c>
      <c r="EW1004" s="38">
        <v>6.739007</v>
      </c>
      <c r="EX1004" s="38">
        <v>4.5353890000000003</v>
      </c>
      <c r="EY1004" s="38">
        <v>-8.4816199999999994E-2</v>
      </c>
      <c r="EZ1004" s="38">
        <v>0.6053596</v>
      </c>
      <c r="FA1004" s="38">
        <v>1.293024</v>
      </c>
      <c r="FB1004" s="38">
        <v>77.504409999999993</v>
      </c>
      <c r="FC1004" s="38">
        <v>75.741910000000004</v>
      </c>
      <c r="FD1004" s="38">
        <v>73.898160000000004</v>
      </c>
      <c r="FE1004" s="38">
        <v>72.239710000000002</v>
      </c>
      <c r="FF1004" s="38">
        <v>71.163700000000006</v>
      </c>
      <c r="FG1004" s="38">
        <v>69.781229999999994</v>
      </c>
      <c r="FH1004" s="38">
        <v>69.953639999999993</v>
      </c>
      <c r="FI1004" s="38">
        <v>73.104159999999993</v>
      </c>
      <c r="FJ1004" s="38">
        <v>77.944320000000005</v>
      </c>
      <c r="FK1004" s="38">
        <v>82.038139999999999</v>
      </c>
      <c r="FL1004" s="38">
        <v>86.083680000000001</v>
      </c>
      <c r="FM1004" s="38">
        <v>89.775220000000004</v>
      </c>
      <c r="FN1004" s="38">
        <v>93.024860000000004</v>
      </c>
      <c r="FO1004" s="38">
        <v>95.695570000000004</v>
      </c>
      <c r="FP1004" s="38">
        <v>97.732789999999994</v>
      </c>
      <c r="FQ1004" s="38">
        <v>99.277180000000001</v>
      </c>
      <c r="FR1004" s="38">
        <v>99.572040000000001</v>
      </c>
      <c r="FS1004" s="38">
        <v>99.156149999999997</v>
      </c>
      <c r="FT1004" s="38">
        <v>97.896540000000002</v>
      </c>
      <c r="FU1004" s="38">
        <v>95.214320000000001</v>
      </c>
      <c r="FV1004" s="38">
        <v>90.93544</v>
      </c>
      <c r="FW1004">
        <v>87.227680000000007</v>
      </c>
      <c r="FX1004">
        <v>84.346869999999996</v>
      </c>
      <c r="FY1004">
        <v>81.965130000000002</v>
      </c>
      <c r="FZ1004">
        <v>0.87303929999999996</v>
      </c>
      <c r="GA1004">
        <v>7.1238270000000004</v>
      </c>
      <c r="GB1004">
        <v>1</v>
      </c>
    </row>
    <row r="1005" spans="1:184" x14ac:dyDescent="0.3">
      <c r="A1005" t="s">
        <v>280</v>
      </c>
      <c r="B1005" t="s">
        <v>1</v>
      </c>
      <c r="C1005" t="s">
        <v>1</v>
      </c>
      <c r="D1005" t="s">
        <v>1</v>
      </c>
      <c r="E1005" t="s">
        <v>222</v>
      </c>
      <c r="F1005" t="s">
        <v>1</v>
      </c>
      <c r="G1005" t="s">
        <v>1</v>
      </c>
      <c r="H1005" s="40" t="s">
        <v>1</v>
      </c>
      <c r="I1005" s="18" t="s">
        <v>1</v>
      </c>
      <c r="J1005" s="38" t="s">
        <v>1</v>
      </c>
      <c r="K1005" s="18">
        <v>44753</v>
      </c>
      <c r="L1005" s="38">
        <v>633</v>
      </c>
      <c r="M1005" s="38">
        <v>633</v>
      </c>
      <c r="N1005" s="38">
        <v>134.977</v>
      </c>
      <c r="O1005" s="38">
        <v>134.22579999999999</v>
      </c>
      <c r="P1005" s="38">
        <v>134.13489999999999</v>
      </c>
      <c r="Q1005" s="38">
        <v>137.0883</v>
      </c>
      <c r="R1005" s="38">
        <v>145.68199999999999</v>
      </c>
      <c r="S1005" s="38">
        <v>157.90379999999999</v>
      </c>
      <c r="T1005" s="38">
        <v>176.4238</v>
      </c>
      <c r="U1005" s="38">
        <v>192.71619999999999</v>
      </c>
      <c r="V1005" s="38">
        <v>200.89410000000001</v>
      </c>
      <c r="W1005" s="38">
        <v>204.86590000000001</v>
      </c>
      <c r="X1005" s="38">
        <v>208.35339999999999</v>
      </c>
      <c r="Y1005" s="38">
        <v>210.39400000000001</v>
      </c>
      <c r="Z1005" s="38">
        <v>210.3519</v>
      </c>
      <c r="AA1005" s="38">
        <v>213.59739999999999</v>
      </c>
      <c r="AB1005" s="38">
        <v>208.6387</v>
      </c>
      <c r="AC1005" s="38">
        <v>200.3991</v>
      </c>
      <c r="AD1005" s="38">
        <v>192.09819999999999</v>
      </c>
      <c r="AE1005" s="38">
        <v>185.18780000000001</v>
      </c>
      <c r="AF1005" s="38">
        <v>178.30170000000001</v>
      </c>
      <c r="AG1005" s="38">
        <v>174.64189999999999</v>
      </c>
      <c r="AH1005" s="38">
        <v>174.47239999999999</v>
      </c>
      <c r="AI1005" s="38">
        <v>174.63929999999999</v>
      </c>
      <c r="AJ1005" s="38">
        <v>171.5042</v>
      </c>
      <c r="AK1005" s="38">
        <v>166.16919999999999</v>
      </c>
      <c r="AL1005" s="38">
        <v>-1.5864799999999999</v>
      </c>
      <c r="AM1005" s="38">
        <v>-1.2377959999999999</v>
      </c>
      <c r="AN1005" s="38">
        <v>-0.28863860000000002</v>
      </c>
      <c r="AO1005" s="38">
        <v>-1.4638329999999999</v>
      </c>
      <c r="AP1005" s="38">
        <v>-3.1723170000000001</v>
      </c>
      <c r="AQ1005" s="38">
        <v>-3.416382</v>
      </c>
      <c r="AR1005" s="38">
        <v>-0.84709570000000001</v>
      </c>
      <c r="AS1005" s="38">
        <v>0.59779660000000001</v>
      </c>
      <c r="AT1005" s="38">
        <v>2.2030989999999999</v>
      </c>
      <c r="AU1005" s="38">
        <v>-0.50421400000000005</v>
      </c>
      <c r="AV1005" s="38">
        <v>-0.35864420000000002</v>
      </c>
      <c r="AW1005" s="38">
        <v>-0.94737760000000004</v>
      </c>
      <c r="AX1005" s="38">
        <v>-1.161003</v>
      </c>
      <c r="AY1005" s="38">
        <v>0.189446</v>
      </c>
      <c r="AZ1005" s="38">
        <v>-1.741231</v>
      </c>
      <c r="BA1005" s="38">
        <v>-2.1405120000000002</v>
      </c>
      <c r="BB1005" s="38">
        <v>3.002694</v>
      </c>
      <c r="BC1005" s="38">
        <v>1.629942</v>
      </c>
      <c r="BD1005" s="38">
        <v>0.6673055</v>
      </c>
      <c r="BE1005" s="38">
        <v>2.1647910000000001</v>
      </c>
      <c r="BF1005" s="38">
        <v>0.1025614</v>
      </c>
      <c r="BG1005" s="38">
        <v>-3.4011040000000001</v>
      </c>
      <c r="BH1005" s="38">
        <v>-3.4157649999999999</v>
      </c>
      <c r="BI1005" s="38">
        <v>-3.857386</v>
      </c>
      <c r="BJ1005" s="38">
        <v>-0.94642720000000002</v>
      </c>
      <c r="BK1005" s="38">
        <v>-0.63983279999999998</v>
      </c>
      <c r="BL1005" s="38">
        <v>0.32106129999999999</v>
      </c>
      <c r="BM1005" s="38">
        <v>-0.95422240000000003</v>
      </c>
      <c r="BN1005" s="38">
        <v>-2.7412230000000002</v>
      </c>
      <c r="BO1005" s="38">
        <v>-2.8653110000000002</v>
      </c>
      <c r="BP1005" s="38">
        <v>-0.1987931</v>
      </c>
      <c r="BQ1005" s="38">
        <v>1.289012</v>
      </c>
      <c r="BR1005" s="38">
        <v>2.804935</v>
      </c>
      <c r="BS1005" s="38">
        <v>0.14562919999999999</v>
      </c>
      <c r="BT1005" s="38">
        <v>0.14848500000000001</v>
      </c>
      <c r="BU1005" s="38">
        <v>-0.55814920000000001</v>
      </c>
      <c r="BV1005" s="38">
        <v>-0.86888609999999999</v>
      </c>
      <c r="BW1005" s="38">
        <v>0.52780780000000005</v>
      </c>
      <c r="BX1005" s="38">
        <v>-1.2510559999999999</v>
      </c>
      <c r="BY1005" s="38">
        <v>-1.5638639999999999</v>
      </c>
      <c r="BZ1005" s="38">
        <v>3.6565799999999999</v>
      </c>
      <c r="CA1005" s="38">
        <v>2.342044</v>
      </c>
      <c r="CB1005" s="38">
        <v>1.65283</v>
      </c>
      <c r="CC1005" s="38">
        <v>3.1810499999999999</v>
      </c>
      <c r="CD1005" s="38">
        <v>1.0393619999999999</v>
      </c>
      <c r="CE1005" s="38">
        <v>-2.4339590000000002</v>
      </c>
      <c r="CF1005" s="38">
        <v>-2.2892030000000001</v>
      </c>
      <c r="CG1005" s="38">
        <v>-2.6685680000000001</v>
      </c>
      <c r="CH1005" s="38">
        <v>-0.50312829999999997</v>
      </c>
      <c r="CI1005" s="38">
        <v>-0.2256851</v>
      </c>
      <c r="CJ1005" s="38">
        <v>0.74333760000000004</v>
      </c>
      <c r="CK1005" s="38">
        <v>-0.60126740000000001</v>
      </c>
      <c r="CL1005" s="38">
        <v>-2.4426489999999998</v>
      </c>
      <c r="CM1005" s="38">
        <v>-2.4836399999999998</v>
      </c>
      <c r="CN1005" s="38">
        <v>0.25021929999999998</v>
      </c>
      <c r="CO1005" s="38">
        <v>1.7677449999999999</v>
      </c>
      <c r="CP1005" s="38">
        <v>3.221765</v>
      </c>
      <c r="CQ1005" s="38">
        <v>0.59570849999999997</v>
      </c>
      <c r="CR1005" s="38">
        <v>0.49972119999999998</v>
      </c>
      <c r="CS1005" s="38">
        <v>-0.28857070000000001</v>
      </c>
      <c r="CT1005" s="38">
        <v>-0.66656660000000001</v>
      </c>
      <c r="CU1005" s="38">
        <v>0.76215619999999995</v>
      </c>
      <c r="CV1005" s="38">
        <v>-0.91156199999999998</v>
      </c>
      <c r="CW1005" s="38">
        <v>-1.164479</v>
      </c>
      <c r="CX1005" s="38">
        <v>4.1094590000000002</v>
      </c>
      <c r="CY1005" s="38">
        <v>2.8352430000000002</v>
      </c>
      <c r="CZ1005" s="38">
        <v>2.3354020000000002</v>
      </c>
      <c r="DA1005" s="38">
        <v>3.8849079999999998</v>
      </c>
      <c r="DB1005" s="38">
        <v>1.6881870000000001</v>
      </c>
      <c r="DC1005" s="38">
        <v>-1.7641169999999999</v>
      </c>
      <c r="DD1005" s="38">
        <v>-1.5089490000000001</v>
      </c>
      <c r="DE1005" s="38">
        <v>-1.8451960000000001</v>
      </c>
      <c r="DF1005" s="38">
        <v>-5.9829399999999998E-2</v>
      </c>
      <c r="DG1005" s="38">
        <v>0.18846260000000001</v>
      </c>
      <c r="DH1005" s="38">
        <v>1.1656139999999999</v>
      </c>
      <c r="DI1005" s="38">
        <v>-0.24831239999999999</v>
      </c>
      <c r="DJ1005" s="38">
        <v>-2.144075</v>
      </c>
      <c r="DK1005" s="38">
        <v>-2.1019700000000001</v>
      </c>
      <c r="DL1005" s="38">
        <v>0.69923179999999996</v>
      </c>
      <c r="DM1005" s="38">
        <v>2.2464789999999999</v>
      </c>
      <c r="DN1005" s="38">
        <v>3.638595</v>
      </c>
      <c r="DO1005" s="38">
        <v>1.0457879999999999</v>
      </c>
      <c r="DP1005" s="38">
        <v>0.85095730000000003</v>
      </c>
      <c r="DQ1005" s="38">
        <v>-1.89923E-2</v>
      </c>
      <c r="DR1005" s="38">
        <v>-0.46424700000000002</v>
      </c>
      <c r="DS1005" s="38">
        <v>0.99650450000000002</v>
      </c>
      <c r="DT1005" s="38">
        <v>-0.57206820000000003</v>
      </c>
      <c r="DU1005" s="38">
        <v>-0.76509419999999995</v>
      </c>
      <c r="DV1005" s="38">
        <v>4.5623379999999996</v>
      </c>
      <c r="DW1005" s="38">
        <v>3.328443</v>
      </c>
      <c r="DX1005" s="38">
        <v>3.017973</v>
      </c>
      <c r="DY1005" s="38">
        <v>4.5887659999999997</v>
      </c>
      <c r="DZ1005" s="38">
        <v>2.3370129999999998</v>
      </c>
      <c r="EA1005" s="38">
        <v>-1.0942750000000001</v>
      </c>
      <c r="EB1005" s="38">
        <v>-0.72869589999999995</v>
      </c>
      <c r="EC1005" s="38">
        <v>-1.021825</v>
      </c>
      <c r="ED1005" s="38">
        <v>0.58022379999999996</v>
      </c>
      <c r="EE1005" s="38">
        <v>0.78642610000000002</v>
      </c>
      <c r="EF1005" s="38">
        <v>1.7753140000000001</v>
      </c>
      <c r="EG1005" s="38">
        <v>0.26129869999999999</v>
      </c>
      <c r="EH1005" s="38">
        <v>-1.7129810000000001</v>
      </c>
      <c r="EI1005" s="38">
        <v>-1.550899</v>
      </c>
      <c r="EJ1005" s="38">
        <v>1.347534</v>
      </c>
      <c r="EK1005" s="38">
        <v>2.937694</v>
      </c>
      <c r="EL1005" s="38">
        <v>4.2404310000000001</v>
      </c>
      <c r="EM1005" s="38">
        <v>1.6956310000000001</v>
      </c>
      <c r="EN1005" s="38">
        <v>1.3580859999999999</v>
      </c>
      <c r="EO1005" s="38">
        <v>0.37023610000000001</v>
      </c>
      <c r="EP1005" s="38">
        <v>-0.1721297</v>
      </c>
      <c r="EQ1005" s="38">
        <v>1.3348660000000001</v>
      </c>
      <c r="ER1005" s="38">
        <v>-8.1893099999999996E-2</v>
      </c>
      <c r="ES1005" s="38">
        <v>-0.1884458</v>
      </c>
      <c r="ET1005" s="38">
        <v>5.2162230000000003</v>
      </c>
      <c r="EU1005" s="38">
        <v>4.0405449999999998</v>
      </c>
      <c r="EV1005" s="38">
        <v>4.0034979999999996</v>
      </c>
      <c r="EW1005" s="38">
        <v>5.6050250000000004</v>
      </c>
      <c r="EX1005" s="38">
        <v>3.2738130000000001</v>
      </c>
      <c r="EY1005" s="38">
        <v>-0.1271303</v>
      </c>
      <c r="EZ1005" s="38">
        <v>0.3978662</v>
      </c>
      <c r="FA1005" s="38">
        <v>0.16699330000000001</v>
      </c>
      <c r="FB1005" s="38">
        <v>78.546589999999995</v>
      </c>
      <c r="FC1005" s="38">
        <v>77.195409999999995</v>
      </c>
      <c r="FD1005" s="38">
        <v>76.209450000000004</v>
      </c>
      <c r="FE1005" s="38">
        <v>74.715739999999997</v>
      </c>
      <c r="FF1005" s="38">
        <v>72.540279999999996</v>
      </c>
      <c r="FG1005" s="38">
        <v>71.834249999999997</v>
      </c>
      <c r="FH1005" s="38">
        <v>71.60472</v>
      </c>
      <c r="FI1005" s="38">
        <v>74.443790000000007</v>
      </c>
      <c r="FJ1005" s="38">
        <v>78.545140000000004</v>
      </c>
      <c r="FK1005" s="38">
        <v>83.140900000000002</v>
      </c>
      <c r="FL1005" s="38">
        <v>87.063379999999995</v>
      </c>
      <c r="FM1005" s="38">
        <v>90.448390000000003</v>
      </c>
      <c r="FN1005" s="38">
        <v>93.588080000000005</v>
      </c>
      <c r="FO1005" s="38">
        <v>95.745459999999994</v>
      </c>
      <c r="FP1005" s="38">
        <v>97.328639999999993</v>
      </c>
      <c r="FQ1005" s="38">
        <v>99.024600000000007</v>
      </c>
      <c r="FR1005" s="38">
        <v>99.621089999999995</v>
      </c>
      <c r="FS1005" s="38">
        <v>99.197559999999996</v>
      </c>
      <c r="FT1005" s="38">
        <v>98.153149999999997</v>
      </c>
      <c r="FU1005" s="38">
        <v>95.799000000000007</v>
      </c>
      <c r="FV1005" s="38">
        <v>92.329070000000002</v>
      </c>
      <c r="FW1005">
        <v>88.826970000000003</v>
      </c>
      <c r="FX1005">
        <v>86.412040000000005</v>
      </c>
      <c r="FY1005">
        <v>83.288060000000002</v>
      </c>
      <c r="FZ1005">
        <v>0.97817339999999997</v>
      </c>
      <c r="GA1005">
        <v>8.3979079999999993</v>
      </c>
      <c r="GB1005">
        <v>1</v>
      </c>
    </row>
    <row r="1006" spans="1:184" x14ac:dyDescent="0.3">
      <c r="A1006" t="s">
        <v>280</v>
      </c>
      <c r="B1006" t="s">
        <v>1</v>
      </c>
      <c r="C1006" t="s">
        <v>1</v>
      </c>
      <c r="D1006" t="s">
        <v>1</v>
      </c>
      <c r="E1006" t="s">
        <v>222</v>
      </c>
      <c r="F1006" t="s">
        <v>1</v>
      </c>
      <c r="G1006" t="s">
        <v>1</v>
      </c>
      <c r="H1006" s="40" t="s">
        <v>1</v>
      </c>
      <c r="I1006" s="18" t="s">
        <v>1</v>
      </c>
      <c r="J1006" s="38" t="s">
        <v>1</v>
      </c>
      <c r="K1006" s="18">
        <v>44760</v>
      </c>
      <c r="L1006" s="38">
        <v>633</v>
      </c>
      <c r="M1006" s="38">
        <v>633</v>
      </c>
      <c r="N1006" s="38">
        <v>138.14940000000001</v>
      </c>
      <c r="O1006" s="38">
        <v>137.0403</v>
      </c>
      <c r="P1006" s="38">
        <v>136.54910000000001</v>
      </c>
      <c r="Q1006" s="38">
        <v>139.0008</v>
      </c>
      <c r="R1006" s="38">
        <v>147.381</v>
      </c>
      <c r="S1006" s="38">
        <v>160.19579999999999</v>
      </c>
      <c r="T1006" s="38">
        <v>180.33930000000001</v>
      </c>
      <c r="U1006" s="38">
        <v>194.6927</v>
      </c>
      <c r="V1006" s="38">
        <v>202.9564</v>
      </c>
      <c r="W1006" s="38">
        <v>206.3974</v>
      </c>
      <c r="X1006" s="38">
        <v>210.27019999999999</v>
      </c>
      <c r="Y1006" s="38">
        <v>212.95779999999999</v>
      </c>
      <c r="Z1006" s="38">
        <v>214.0147</v>
      </c>
      <c r="AA1006" s="38">
        <v>217.1711</v>
      </c>
      <c r="AB1006" s="38">
        <v>212.88149999999999</v>
      </c>
      <c r="AC1006" s="38">
        <v>204.4888</v>
      </c>
      <c r="AD1006" s="38">
        <v>195.43940000000001</v>
      </c>
      <c r="AE1006" s="38">
        <v>188.29669999999999</v>
      </c>
      <c r="AF1006" s="38">
        <v>182.37960000000001</v>
      </c>
      <c r="AG1006" s="38">
        <v>178.113</v>
      </c>
      <c r="AH1006" s="38">
        <v>176.8852</v>
      </c>
      <c r="AI1006" s="38">
        <v>176.89510000000001</v>
      </c>
      <c r="AJ1006" s="38">
        <v>173.21639999999999</v>
      </c>
      <c r="AK1006" s="38">
        <v>167.89619999999999</v>
      </c>
      <c r="AL1006" s="38">
        <v>-0.99950369999999999</v>
      </c>
      <c r="AM1006" s="38">
        <v>-0.65761210000000003</v>
      </c>
      <c r="AN1006" s="38">
        <v>-0.37161139999999998</v>
      </c>
      <c r="AO1006" s="38">
        <v>-0.25514350000000002</v>
      </c>
      <c r="AP1006" s="38">
        <v>-2.5277180000000001</v>
      </c>
      <c r="AQ1006" s="38">
        <v>-4.3559770000000002</v>
      </c>
      <c r="AR1006" s="38">
        <v>0.73312960000000005</v>
      </c>
      <c r="AS1006" s="38">
        <v>1.767889</v>
      </c>
      <c r="AT1006" s="38">
        <v>0.63439920000000005</v>
      </c>
      <c r="AU1006" s="38">
        <v>-3.016219</v>
      </c>
      <c r="AV1006" s="38">
        <v>-1.963687</v>
      </c>
      <c r="AW1006" s="38">
        <v>-2.6399189999999999</v>
      </c>
      <c r="AX1006" s="38">
        <v>-2.1147849999999999</v>
      </c>
      <c r="AY1006" s="38">
        <v>1.5928389999999999</v>
      </c>
      <c r="AZ1006" s="38">
        <v>-0.1056798</v>
      </c>
      <c r="BA1006" s="38">
        <v>8.3801399999999998E-2</v>
      </c>
      <c r="BB1006" s="38">
        <v>0.8842314</v>
      </c>
      <c r="BC1006" s="38">
        <v>0.28229530000000003</v>
      </c>
      <c r="BD1006" s="38">
        <v>2.3500260000000002</v>
      </c>
      <c r="BE1006" s="38">
        <v>2.2920370000000001</v>
      </c>
      <c r="BF1006" s="38">
        <v>-1.08548</v>
      </c>
      <c r="BG1006" s="38">
        <v>-4.0983710000000002</v>
      </c>
      <c r="BH1006" s="38">
        <v>-4.6693800000000003</v>
      </c>
      <c r="BI1006" s="38">
        <v>-5.7505059999999997</v>
      </c>
      <c r="BJ1006" s="38">
        <v>-0.41263339999999998</v>
      </c>
      <c r="BK1006" s="38">
        <v>-9.5681000000000002E-2</v>
      </c>
      <c r="BL1006" s="38">
        <v>0.18357619999999999</v>
      </c>
      <c r="BM1006" s="38">
        <v>0.2490443</v>
      </c>
      <c r="BN1006" s="38">
        <v>-2.0542129999999998</v>
      </c>
      <c r="BO1006" s="38">
        <v>-3.738038</v>
      </c>
      <c r="BP1006" s="38">
        <v>1.5550029999999999</v>
      </c>
      <c r="BQ1006" s="38">
        <v>2.5261779999999998</v>
      </c>
      <c r="BR1006" s="38">
        <v>1.3348549999999999</v>
      </c>
      <c r="BS1006" s="38">
        <v>-2.3157130000000001</v>
      </c>
      <c r="BT1006" s="38">
        <v>-1.4296720000000001</v>
      </c>
      <c r="BU1006" s="38">
        <v>-2.2209720000000002</v>
      </c>
      <c r="BV1006" s="38">
        <v>-1.7505820000000001</v>
      </c>
      <c r="BW1006" s="38">
        <v>2.0008870000000001</v>
      </c>
      <c r="BX1006" s="38">
        <v>0.4309675</v>
      </c>
      <c r="BY1006" s="38">
        <v>0.75133459999999996</v>
      </c>
      <c r="BZ1006" s="38">
        <v>1.636223</v>
      </c>
      <c r="CA1006" s="38">
        <v>1.149065</v>
      </c>
      <c r="CB1006" s="38">
        <v>3.3704670000000001</v>
      </c>
      <c r="CC1006" s="38">
        <v>3.3554029999999999</v>
      </c>
      <c r="CD1006" s="38">
        <v>-0.1092727</v>
      </c>
      <c r="CE1006" s="38">
        <v>-3.06887</v>
      </c>
      <c r="CF1006" s="38">
        <v>-3.577671</v>
      </c>
      <c r="CG1006" s="38">
        <v>-4.5964830000000001</v>
      </c>
      <c r="CH1006" s="38">
        <v>-6.1688999999999997E-3</v>
      </c>
      <c r="CI1006" s="38">
        <v>0.29351090000000002</v>
      </c>
      <c r="CJ1006" s="38">
        <v>0.56809750000000003</v>
      </c>
      <c r="CK1006" s="38">
        <v>0.59824330000000003</v>
      </c>
      <c r="CL1006" s="38">
        <v>-1.7262649999999999</v>
      </c>
      <c r="CM1006" s="38">
        <v>-3.3100550000000002</v>
      </c>
      <c r="CN1006" s="38">
        <v>2.1242290000000001</v>
      </c>
      <c r="CO1006" s="38">
        <v>3.0513669999999999</v>
      </c>
      <c r="CP1006" s="38">
        <v>1.8199890000000001</v>
      </c>
      <c r="CQ1006" s="38">
        <v>-1.8305450000000001</v>
      </c>
      <c r="CR1006" s="38">
        <v>-1.059814</v>
      </c>
      <c r="CS1006" s="38">
        <v>-1.9308099999999999</v>
      </c>
      <c r="CT1006" s="38">
        <v>-1.4983359999999999</v>
      </c>
      <c r="CU1006" s="38">
        <v>2.2834989999999999</v>
      </c>
      <c r="CV1006" s="38">
        <v>0.80264769999999996</v>
      </c>
      <c r="CW1006" s="38">
        <v>1.2136659999999999</v>
      </c>
      <c r="CX1006" s="38">
        <v>2.1570510000000001</v>
      </c>
      <c r="CY1006" s="38">
        <v>1.749387</v>
      </c>
      <c r="CZ1006" s="38">
        <v>4.0772209999999998</v>
      </c>
      <c r="DA1006" s="38">
        <v>4.091888</v>
      </c>
      <c r="DB1006" s="38">
        <v>0.56684570000000001</v>
      </c>
      <c r="DC1006" s="38">
        <v>-2.3558409999999999</v>
      </c>
      <c r="DD1006" s="38">
        <v>-2.8215569999999999</v>
      </c>
      <c r="DE1006" s="38">
        <v>-3.7972100000000002</v>
      </c>
      <c r="DF1006" s="38">
        <v>0.40029559999999997</v>
      </c>
      <c r="DG1006" s="38">
        <v>0.6827027</v>
      </c>
      <c r="DH1006" s="38">
        <v>0.95261870000000004</v>
      </c>
      <c r="DI1006" s="38">
        <v>0.94744220000000001</v>
      </c>
      <c r="DJ1006" s="38">
        <v>-1.398317</v>
      </c>
      <c r="DK1006" s="38">
        <v>-2.882072</v>
      </c>
      <c r="DL1006" s="38">
        <v>2.6934559999999999</v>
      </c>
      <c r="DM1006" s="38">
        <v>3.5765549999999999</v>
      </c>
      <c r="DN1006" s="38">
        <v>2.3051219999999999</v>
      </c>
      <c r="DO1006" s="38">
        <v>-1.345377</v>
      </c>
      <c r="DP1006" s="38">
        <v>-0.68995649999999997</v>
      </c>
      <c r="DQ1006" s="38">
        <v>-1.640649</v>
      </c>
      <c r="DR1006" s="38">
        <v>-1.2460910000000001</v>
      </c>
      <c r="DS1006" s="38">
        <v>2.5661119999999999</v>
      </c>
      <c r="DT1006" s="38">
        <v>1.174328</v>
      </c>
      <c r="DU1006" s="38">
        <v>1.6759980000000001</v>
      </c>
      <c r="DV1006" s="38">
        <v>2.6778780000000002</v>
      </c>
      <c r="DW1006" s="38">
        <v>2.3497089999999998</v>
      </c>
      <c r="DX1006" s="38">
        <v>4.7839749999999999</v>
      </c>
      <c r="DY1006" s="38">
        <v>4.8283719999999999</v>
      </c>
      <c r="DZ1006" s="38">
        <v>1.242964</v>
      </c>
      <c r="EA1006" s="38">
        <v>-1.6428119999999999</v>
      </c>
      <c r="EB1006" s="38">
        <v>-2.0654430000000001</v>
      </c>
      <c r="EC1006" s="38">
        <v>-2.9979369999999999</v>
      </c>
      <c r="ED1006" s="38">
        <v>0.98716579999999998</v>
      </c>
      <c r="EE1006" s="38">
        <v>1.244634</v>
      </c>
      <c r="EF1006" s="38">
        <v>1.507806</v>
      </c>
      <c r="EG1006" s="38">
        <v>1.45163</v>
      </c>
      <c r="EH1006" s="38">
        <v>-0.92481159999999996</v>
      </c>
      <c r="EI1006" s="38">
        <v>-2.2641330000000002</v>
      </c>
      <c r="EJ1006" s="38">
        <v>3.5153289999999999</v>
      </c>
      <c r="EK1006" s="38">
        <v>4.3348440000000004</v>
      </c>
      <c r="EL1006" s="38">
        <v>3.0055779999999999</v>
      </c>
      <c r="EM1006" s="38">
        <v>-0.64487090000000002</v>
      </c>
      <c r="EN1006" s="38">
        <v>-0.15594079999999999</v>
      </c>
      <c r="EO1006" s="38">
        <v>-1.2217020000000001</v>
      </c>
      <c r="EP1006" s="38">
        <v>-0.88188800000000001</v>
      </c>
      <c r="EQ1006" s="38">
        <v>2.9741599999999999</v>
      </c>
      <c r="ER1006" s="38">
        <v>1.7109749999999999</v>
      </c>
      <c r="ES1006" s="38">
        <v>2.343531</v>
      </c>
      <c r="ET1006" s="38">
        <v>3.4298700000000002</v>
      </c>
      <c r="EU1006" s="38">
        <v>3.2164790000000001</v>
      </c>
      <c r="EV1006" s="38">
        <v>5.8044159999999998</v>
      </c>
      <c r="EW1006" s="38">
        <v>5.8917390000000003</v>
      </c>
      <c r="EX1006" s="38">
        <v>2.2191719999999999</v>
      </c>
      <c r="EY1006" s="38">
        <v>-0.61331089999999999</v>
      </c>
      <c r="EZ1006" s="38">
        <v>-0.97373469999999995</v>
      </c>
      <c r="FA1006" s="38">
        <v>-1.8439140000000001</v>
      </c>
      <c r="FB1006" s="38">
        <v>80.659289999999999</v>
      </c>
      <c r="FC1006" s="38">
        <v>79.923289999999994</v>
      </c>
      <c r="FD1006" s="38">
        <v>78.59084</v>
      </c>
      <c r="FE1006" s="38">
        <v>77.056340000000006</v>
      </c>
      <c r="FF1006" s="38">
        <v>75.983220000000003</v>
      </c>
      <c r="FG1006" s="38">
        <v>75.007909999999995</v>
      </c>
      <c r="FH1006" s="38">
        <v>74.980969999999999</v>
      </c>
      <c r="FI1006" s="38">
        <v>76.788629999999998</v>
      </c>
      <c r="FJ1006" s="38">
        <v>79.222399999999993</v>
      </c>
      <c r="FK1006" s="38">
        <v>82.958929999999995</v>
      </c>
      <c r="FL1006" s="38">
        <v>87.292630000000003</v>
      </c>
      <c r="FM1006" s="38">
        <v>91.619190000000003</v>
      </c>
      <c r="FN1006" s="38">
        <v>92.408439999999999</v>
      </c>
      <c r="FO1006" s="38">
        <v>94.65907</v>
      </c>
      <c r="FP1006" s="38">
        <v>97.15813</v>
      </c>
      <c r="FQ1006" s="38">
        <v>98.120930000000001</v>
      </c>
      <c r="FR1006" s="38">
        <v>98.125649999999993</v>
      </c>
      <c r="FS1006" s="38">
        <v>97.217740000000006</v>
      </c>
      <c r="FT1006" s="38">
        <v>95.877219999999994</v>
      </c>
      <c r="FU1006" s="38">
        <v>92.879009999999994</v>
      </c>
      <c r="FV1006" s="38">
        <v>89.66377</v>
      </c>
      <c r="FW1006">
        <v>87.141040000000004</v>
      </c>
      <c r="FX1006">
        <v>84.689019999999999</v>
      </c>
      <c r="FY1006">
        <v>81.564989999999995</v>
      </c>
      <c r="FZ1006">
        <v>1.053582</v>
      </c>
      <c r="GA1006">
        <v>8.5853660000000005</v>
      </c>
      <c r="GB1006">
        <v>1</v>
      </c>
    </row>
    <row r="1007" spans="1:184" x14ac:dyDescent="0.3">
      <c r="A1007" t="s">
        <v>280</v>
      </c>
      <c r="B1007" t="s">
        <v>1</v>
      </c>
      <c r="C1007" t="s">
        <v>1</v>
      </c>
      <c r="D1007" t="s">
        <v>1</v>
      </c>
      <c r="E1007" t="s">
        <v>222</v>
      </c>
      <c r="F1007" t="s">
        <v>1</v>
      </c>
      <c r="G1007" t="s">
        <v>1</v>
      </c>
      <c r="H1007" s="40" t="s">
        <v>1</v>
      </c>
      <c r="I1007" s="18" t="s">
        <v>1</v>
      </c>
      <c r="J1007" s="38" t="s">
        <v>1</v>
      </c>
      <c r="K1007" s="18">
        <v>44763</v>
      </c>
      <c r="L1007" s="38">
        <v>630</v>
      </c>
      <c r="M1007" s="38">
        <v>630</v>
      </c>
      <c r="N1007" s="38">
        <v>159.61879999999999</v>
      </c>
      <c r="O1007" s="38">
        <v>157.06639999999999</v>
      </c>
      <c r="P1007" s="38">
        <v>155.0675</v>
      </c>
      <c r="Q1007" s="38">
        <v>156.083</v>
      </c>
      <c r="R1007" s="38">
        <v>163.8424</v>
      </c>
      <c r="S1007" s="38">
        <v>174.86199999999999</v>
      </c>
      <c r="T1007" s="38">
        <v>187.85140000000001</v>
      </c>
      <c r="U1007" s="38">
        <v>195.43700000000001</v>
      </c>
      <c r="V1007" s="38">
        <v>198.83949999999999</v>
      </c>
      <c r="W1007" s="38">
        <v>201.98310000000001</v>
      </c>
      <c r="X1007" s="38">
        <v>203.87010000000001</v>
      </c>
      <c r="Y1007" s="38">
        <v>204.6174</v>
      </c>
      <c r="Z1007" s="38">
        <v>205.11770000000001</v>
      </c>
      <c r="AA1007" s="38">
        <v>209.1874</v>
      </c>
      <c r="AB1007" s="38">
        <v>205.0204</v>
      </c>
      <c r="AC1007" s="38">
        <v>195.4308</v>
      </c>
      <c r="AD1007" s="38">
        <v>188.62899999999999</v>
      </c>
      <c r="AE1007" s="38">
        <v>182.59700000000001</v>
      </c>
      <c r="AF1007" s="38">
        <v>177.94640000000001</v>
      </c>
      <c r="AG1007" s="38">
        <v>174.81190000000001</v>
      </c>
      <c r="AH1007" s="38">
        <v>174.51859999999999</v>
      </c>
      <c r="AI1007" s="38">
        <v>174.124</v>
      </c>
      <c r="AJ1007" s="38">
        <v>169.87909999999999</v>
      </c>
      <c r="AK1007" s="38">
        <v>164.4701</v>
      </c>
      <c r="AL1007" s="38">
        <v>-4.0953429999999997</v>
      </c>
      <c r="AM1007" s="38">
        <v>-4.0334029999999998</v>
      </c>
      <c r="AN1007" s="38">
        <v>-2.0002620000000002</v>
      </c>
      <c r="AO1007" s="38">
        <v>-2.0582989999999999</v>
      </c>
      <c r="AP1007" s="38">
        <v>-0.22230539999999999</v>
      </c>
      <c r="AQ1007" s="38">
        <v>-4.6852499999999998E-2</v>
      </c>
      <c r="AR1007" s="38">
        <v>-0.21054819999999999</v>
      </c>
      <c r="AS1007" s="38">
        <v>0.95962069999999999</v>
      </c>
      <c r="AT1007" s="38">
        <v>1.127311</v>
      </c>
      <c r="AU1007" s="38">
        <v>-0.84032030000000002</v>
      </c>
      <c r="AV1007" s="38">
        <v>-0.9128039</v>
      </c>
      <c r="AW1007" s="38">
        <v>-1.7894460000000001</v>
      </c>
      <c r="AX1007" s="38">
        <v>-2.8519670000000001</v>
      </c>
      <c r="AY1007" s="38">
        <v>6.9285100000000002E-2</v>
      </c>
      <c r="AZ1007" s="38">
        <v>0.2004097</v>
      </c>
      <c r="BA1007" s="38">
        <v>4.3860340000000004</v>
      </c>
      <c r="BB1007" s="38">
        <v>3.5225339999999998</v>
      </c>
      <c r="BC1007" s="38">
        <v>2.4001459999999999</v>
      </c>
      <c r="BD1007" s="38">
        <v>3.8835660000000001</v>
      </c>
      <c r="BE1007" s="38">
        <v>3.822603</v>
      </c>
      <c r="BF1007" s="38">
        <v>3.3606069999999999</v>
      </c>
      <c r="BG1007" s="38">
        <v>-0.1772994</v>
      </c>
      <c r="BH1007" s="38">
        <v>-2.2254450000000001</v>
      </c>
      <c r="BI1007" s="38">
        <v>-4.6234019999999996</v>
      </c>
      <c r="BJ1007" s="38">
        <v>-3.4902829999999998</v>
      </c>
      <c r="BK1007" s="38">
        <v>-3.4893450000000001</v>
      </c>
      <c r="BL1007" s="38">
        <v>-1.484537</v>
      </c>
      <c r="BM1007" s="38">
        <v>-1.582994</v>
      </c>
      <c r="BN1007" s="38">
        <v>0.15997720000000001</v>
      </c>
      <c r="BO1007" s="38">
        <v>0.3873183</v>
      </c>
      <c r="BP1007" s="38">
        <v>0.30706539999999999</v>
      </c>
      <c r="BQ1007" s="38">
        <v>1.478267</v>
      </c>
      <c r="BR1007" s="38">
        <v>1.6841539999999999</v>
      </c>
      <c r="BS1007" s="38">
        <v>-0.22512470000000001</v>
      </c>
      <c r="BT1007" s="38">
        <v>-0.330376</v>
      </c>
      <c r="BU1007" s="38">
        <v>-1.3875649999999999</v>
      </c>
      <c r="BV1007" s="38">
        <v>-2.5048889999999999</v>
      </c>
      <c r="BW1007" s="38">
        <v>0.46827859999999999</v>
      </c>
      <c r="BX1007" s="38">
        <v>0.66157379999999999</v>
      </c>
      <c r="BY1007" s="38">
        <v>4.991212</v>
      </c>
      <c r="BZ1007" s="38">
        <v>4.1454789999999999</v>
      </c>
      <c r="CA1007" s="38">
        <v>3.1019079999999999</v>
      </c>
      <c r="CB1007" s="38">
        <v>4.7182560000000002</v>
      </c>
      <c r="CC1007" s="38">
        <v>4.6770670000000001</v>
      </c>
      <c r="CD1007" s="38">
        <v>4.2299110000000004</v>
      </c>
      <c r="CE1007" s="38">
        <v>0.69732499999999997</v>
      </c>
      <c r="CF1007" s="38">
        <v>-1.360471</v>
      </c>
      <c r="CG1007" s="38">
        <v>-3.6753439999999999</v>
      </c>
      <c r="CH1007" s="38">
        <v>-3.0712220000000001</v>
      </c>
      <c r="CI1007" s="38">
        <v>-3.112533</v>
      </c>
      <c r="CJ1007" s="38">
        <v>-1.127348</v>
      </c>
      <c r="CK1007" s="38">
        <v>-1.2537990000000001</v>
      </c>
      <c r="CL1007" s="38">
        <v>0.42474499999999998</v>
      </c>
      <c r="CM1007" s="38">
        <v>0.68802370000000002</v>
      </c>
      <c r="CN1007" s="38">
        <v>0.66556289999999996</v>
      </c>
      <c r="CO1007" s="38">
        <v>1.8374790000000001</v>
      </c>
      <c r="CP1007" s="38">
        <v>2.0698219999999998</v>
      </c>
      <c r="CQ1007" s="38">
        <v>0.200958</v>
      </c>
      <c r="CR1007" s="38">
        <v>7.3011900000000005E-2</v>
      </c>
      <c r="CS1007" s="38">
        <v>-1.1092230000000001</v>
      </c>
      <c r="CT1007" s="38">
        <v>-2.2645040000000001</v>
      </c>
      <c r="CU1007" s="38">
        <v>0.74462030000000001</v>
      </c>
      <c r="CV1007" s="38">
        <v>0.98097460000000003</v>
      </c>
      <c r="CW1007" s="38">
        <v>5.4103570000000003</v>
      </c>
      <c r="CX1007" s="38">
        <v>4.5769289999999998</v>
      </c>
      <c r="CY1007" s="38">
        <v>3.5879460000000001</v>
      </c>
      <c r="CZ1007" s="38">
        <v>5.2963589999999998</v>
      </c>
      <c r="DA1007" s="38">
        <v>5.2688670000000002</v>
      </c>
      <c r="DB1007" s="38">
        <v>4.8319890000000001</v>
      </c>
      <c r="DC1007" s="38">
        <v>1.3030870000000001</v>
      </c>
      <c r="DD1007" s="38">
        <v>-0.76139349999999995</v>
      </c>
      <c r="DE1007" s="38">
        <v>-3.0187219999999999</v>
      </c>
      <c r="DF1007" s="38">
        <v>-2.6521599999999999</v>
      </c>
      <c r="DG1007" s="38">
        <v>-2.7357200000000002</v>
      </c>
      <c r="DH1007" s="38">
        <v>-0.77015929999999999</v>
      </c>
      <c r="DI1007" s="38">
        <v>-0.92460359999999997</v>
      </c>
      <c r="DJ1007" s="38">
        <v>0.68951280000000004</v>
      </c>
      <c r="DK1007" s="38">
        <v>0.98872910000000003</v>
      </c>
      <c r="DL1007" s="38">
        <v>1.02406</v>
      </c>
      <c r="DM1007" s="38">
        <v>2.1966920000000001</v>
      </c>
      <c r="DN1007" s="38">
        <v>2.455489</v>
      </c>
      <c r="DO1007" s="38">
        <v>0.62704059999999995</v>
      </c>
      <c r="DP1007" s="38">
        <v>0.47639969999999998</v>
      </c>
      <c r="DQ1007" s="38">
        <v>-0.8308818</v>
      </c>
      <c r="DR1007" s="38">
        <v>-2.0241189999999998</v>
      </c>
      <c r="DS1007" s="38">
        <v>1.0209619999999999</v>
      </c>
      <c r="DT1007" s="38">
        <v>1.3003750000000001</v>
      </c>
      <c r="DU1007" s="38">
        <v>5.8295019999999997</v>
      </c>
      <c r="DV1007" s="38">
        <v>5.0083789999999997</v>
      </c>
      <c r="DW1007" s="38">
        <v>4.0739840000000003</v>
      </c>
      <c r="DX1007" s="38">
        <v>5.8744620000000003</v>
      </c>
      <c r="DY1007" s="38">
        <v>5.8606660000000002</v>
      </c>
      <c r="DZ1007" s="38">
        <v>5.4340659999999996</v>
      </c>
      <c r="EA1007" s="38">
        <v>1.908849</v>
      </c>
      <c r="EB1007" s="38">
        <v>-0.1623156</v>
      </c>
      <c r="EC1007" s="38">
        <v>-2.3620990000000002</v>
      </c>
      <c r="ED1007" s="38">
        <v>-2.0471010000000001</v>
      </c>
      <c r="EE1007" s="38">
        <v>-2.1916630000000001</v>
      </c>
      <c r="EF1007" s="38">
        <v>-0.25443510000000003</v>
      </c>
      <c r="EG1007" s="38">
        <v>-0.44929819999999998</v>
      </c>
      <c r="EH1007" s="38">
        <v>1.0717950000000001</v>
      </c>
      <c r="EI1007" s="38">
        <v>1.4229000000000001</v>
      </c>
      <c r="EJ1007" s="38">
        <v>1.541674</v>
      </c>
      <c r="EK1007" s="38">
        <v>2.715338</v>
      </c>
      <c r="EL1007" s="38">
        <v>3.0123329999999999</v>
      </c>
      <c r="EM1007" s="38">
        <v>1.2422359999999999</v>
      </c>
      <c r="EN1007" s="38">
        <v>1.0588280000000001</v>
      </c>
      <c r="EO1007" s="38">
        <v>-0.42900090000000002</v>
      </c>
      <c r="EP1007" s="38">
        <v>-1.6770419999999999</v>
      </c>
      <c r="EQ1007" s="38">
        <v>1.4199550000000001</v>
      </c>
      <c r="ER1007" s="38">
        <v>1.7615400000000001</v>
      </c>
      <c r="ES1007" s="38">
        <v>6.4346800000000002</v>
      </c>
      <c r="ET1007" s="38">
        <v>5.6313230000000001</v>
      </c>
      <c r="EU1007" s="38">
        <v>4.7757459999999998</v>
      </c>
      <c r="EV1007" s="38">
        <v>6.7091510000000003</v>
      </c>
      <c r="EW1007" s="38">
        <v>6.7151300000000003</v>
      </c>
      <c r="EX1007" s="38">
        <v>6.3033710000000003</v>
      </c>
      <c r="EY1007" s="38">
        <v>2.783474</v>
      </c>
      <c r="EZ1007" s="38">
        <v>0.70265759999999999</v>
      </c>
      <c r="FA1007" s="38">
        <v>-1.4140410000000001</v>
      </c>
      <c r="FB1007" s="38">
        <v>78.036060000000006</v>
      </c>
      <c r="FC1007" s="38">
        <v>75.991519999999994</v>
      </c>
      <c r="FD1007" s="38">
        <v>74.176490000000001</v>
      </c>
      <c r="FE1007" s="38">
        <v>72.876080000000002</v>
      </c>
      <c r="FF1007" s="38">
        <v>71.500990000000002</v>
      </c>
      <c r="FG1007" s="38">
        <v>70.010760000000005</v>
      </c>
      <c r="FH1007" s="38">
        <v>69.670959999999994</v>
      </c>
      <c r="FI1007" s="38">
        <v>72.469290000000001</v>
      </c>
      <c r="FJ1007" s="38">
        <v>76.443920000000006</v>
      </c>
      <c r="FK1007" s="38">
        <v>80.798869999999994</v>
      </c>
      <c r="FL1007" s="38">
        <v>85.387119999999996</v>
      </c>
      <c r="FM1007" s="38">
        <v>88.689509999999999</v>
      </c>
      <c r="FN1007" s="38">
        <v>91.395859999999999</v>
      </c>
      <c r="FO1007" s="38">
        <v>93.435190000000006</v>
      </c>
      <c r="FP1007" s="38">
        <v>94.566800000000001</v>
      </c>
      <c r="FQ1007" s="38">
        <v>95.611019999999996</v>
      </c>
      <c r="FR1007" s="38">
        <v>97.820920000000001</v>
      </c>
      <c r="FS1007" s="38">
        <v>97.259159999999994</v>
      </c>
      <c r="FT1007" s="38">
        <v>95.751800000000003</v>
      </c>
      <c r="FU1007" s="38">
        <v>92.87773</v>
      </c>
      <c r="FV1007" s="38">
        <v>89.049329999999998</v>
      </c>
      <c r="FW1007">
        <v>85.482830000000007</v>
      </c>
      <c r="FX1007">
        <v>82.770079999999993</v>
      </c>
      <c r="FY1007">
        <v>79.270470000000003</v>
      </c>
      <c r="FZ1007">
        <v>0.69907039999999998</v>
      </c>
      <c r="GA1007">
        <v>4.9833109999999996</v>
      </c>
      <c r="GB1007">
        <v>1</v>
      </c>
    </row>
    <row r="1008" spans="1:184" x14ac:dyDescent="0.3">
      <c r="A1008" t="s">
        <v>280</v>
      </c>
      <c r="B1008" t="s">
        <v>1</v>
      </c>
      <c r="C1008" t="s">
        <v>1</v>
      </c>
      <c r="D1008" t="s">
        <v>1</v>
      </c>
      <c r="E1008" t="s">
        <v>222</v>
      </c>
      <c r="F1008" t="s">
        <v>1</v>
      </c>
      <c r="G1008" t="s">
        <v>1</v>
      </c>
      <c r="H1008" s="40" t="s">
        <v>1</v>
      </c>
      <c r="I1008" s="18" t="s">
        <v>1</v>
      </c>
      <c r="J1008" s="38" t="s">
        <v>1</v>
      </c>
      <c r="K1008" s="18">
        <v>44789</v>
      </c>
      <c r="L1008" s="38">
        <v>628</v>
      </c>
      <c r="M1008" s="38">
        <v>628</v>
      </c>
      <c r="N1008" s="38">
        <v>156.30189999999999</v>
      </c>
      <c r="O1008" s="38">
        <v>153.1533</v>
      </c>
      <c r="P1008" s="38">
        <v>150.62139999999999</v>
      </c>
      <c r="Q1008" s="38">
        <v>150.71299999999999</v>
      </c>
      <c r="R1008" s="38">
        <v>158.8792</v>
      </c>
      <c r="S1008" s="38">
        <v>170.756</v>
      </c>
      <c r="T1008" s="38">
        <v>185.8288</v>
      </c>
      <c r="U1008" s="38">
        <v>197.10409999999999</v>
      </c>
      <c r="V1008" s="38">
        <v>203.45050000000001</v>
      </c>
      <c r="W1008" s="38">
        <v>210.25149999999999</v>
      </c>
      <c r="X1008" s="38">
        <v>216.97130000000001</v>
      </c>
      <c r="Y1008" s="38">
        <v>220.25700000000001</v>
      </c>
      <c r="Z1008" s="38">
        <v>221.24959999999999</v>
      </c>
      <c r="AA1008" s="38">
        <v>225.1216</v>
      </c>
      <c r="AB1008" s="38">
        <v>220.60579999999999</v>
      </c>
      <c r="AC1008" s="38">
        <v>210.58779999999999</v>
      </c>
      <c r="AD1008" s="38">
        <v>201.2122</v>
      </c>
      <c r="AE1008" s="38">
        <v>191.8451</v>
      </c>
      <c r="AF1008" s="38">
        <v>183.89930000000001</v>
      </c>
      <c r="AG1008" s="38">
        <v>180.4205</v>
      </c>
      <c r="AH1008" s="38">
        <v>179.6568</v>
      </c>
      <c r="AI1008" s="38">
        <v>178.54589999999999</v>
      </c>
      <c r="AJ1008" s="38">
        <v>174.32310000000001</v>
      </c>
      <c r="AK1008" s="38">
        <v>168.9982</v>
      </c>
      <c r="AL1008" s="38">
        <v>-1.227965</v>
      </c>
      <c r="AM1008" s="38">
        <v>-1.62314</v>
      </c>
      <c r="AN1008" s="38">
        <v>-1.3875420000000001</v>
      </c>
      <c r="AO1008" s="38">
        <v>-1.592805</v>
      </c>
      <c r="AP1008" s="38">
        <v>0.30450860000000002</v>
      </c>
      <c r="AQ1008" s="38">
        <v>3.19616E-2</v>
      </c>
      <c r="AR1008" s="38">
        <v>1.019987</v>
      </c>
      <c r="AS1008" s="38">
        <v>-0.214113</v>
      </c>
      <c r="AT1008" s="38">
        <v>-2.9191940000000001</v>
      </c>
      <c r="AU1008" s="38">
        <v>-2.269971</v>
      </c>
      <c r="AV1008" s="38">
        <v>0.7063758</v>
      </c>
      <c r="AW1008" s="38">
        <v>1.0564020000000001</v>
      </c>
      <c r="AX1008" s="38">
        <v>-1.2688010000000001</v>
      </c>
      <c r="AY1008" s="38">
        <v>-0.58152910000000002</v>
      </c>
      <c r="AZ1008" s="38">
        <v>-4.5165280000000001</v>
      </c>
      <c r="BA1008" s="38">
        <v>-0.9890892</v>
      </c>
      <c r="BB1008" s="38">
        <v>2.9883479999999998</v>
      </c>
      <c r="BC1008" s="38">
        <v>1.668004</v>
      </c>
      <c r="BD1008" s="38">
        <v>1.2107699999999999</v>
      </c>
      <c r="BE1008" s="38">
        <v>0.77694609999999997</v>
      </c>
      <c r="BF1008" s="38">
        <v>2.327744</v>
      </c>
      <c r="BG1008" s="38">
        <v>3.028883</v>
      </c>
      <c r="BH1008" s="38">
        <v>3.5536979999999998</v>
      </c>
      <c r="BI1008" s="38">
        <v>3.2449379999999999</v>
      </c>
      <c r="BJ1008" s="38">
        <v>-0.66809779999999996</v>
      </c>
      <c r="BK1008" s="38">
        <v>-1.2278169999999999</v>
      </c>
      <c r="BL1008" s="38">
        <v>-0.98332430000000004</v>
      </c>
      <c r="BM1008" s="38">
        <v>-1.2057709999999999</v>
      </c>
      <c r="BN1008" s="38">
        <v>0.66002019999999995</v>
      </c>
      <c r="BO1008" s="38">
        <v>0.40058680000000002</v>
      </c>
      <c r="BP1008" s="38">
        <v>1.4979720000000001</v>
      </c>
      <c r="BQ1008" s="38">
        <v>0.33836850000000002</v>
      </c>
      <c r="BR1008" s="38">
        <v>-2.2536139999999998</v>
      </c>
      <c r="BS1008" s="38">
        <v>-1.674523</v>
      </c>
      <c r="BT1008" s="38">
        <v>1.2396769999999999</v>
      </c>
      <c r="BU1008" s="38">
        <v>1.582579</v>
      </c>
      <c r="BV1008" s="38">
        <v>-0.78736079999999997</v>
      </c>
      <c r="BW1008" s="38">
        <v>-0.1432089</v>
      </c>
      <c r="BX1008" s="38">
        <v>-3.442917</v>
      </c>
      <c r="BY1008" s="38">
        <v>0.19040280000000001</v>
      </c>
      <c r="BZ1008" s="38">
        <v>3.5919059999999998</v>
      </c>
      <c r="CA1008" s="38">
        <v>2.309294</v>
      </c>
      <c r="CB1008" s="38">
        <v>1.9914339999999999</v>
      </c>
      <c r="CC1008" s="38">
        <v>1.5191969999999999</v>
      </c>
      <c r="CD1008" s="38">
        <v>3.0643349999999998</v>
      </c>
      <c r="CE1008" s="38">
        <v>3.7254640000000001</v>
      </c>
      <c r="CF1008" s="38">
        <v>4.3305920000000002</v>
      </c>
      <c r="CG1008" s="38">
        <v>4.1006710000000002</v>
      </c>
      <c r="CH1008" s="38">
        <v>-0.28033560000000002</v>
      </c>
      <c r="CI1008" s="38">
        <v>-0.95401709999999995</v>
      </c>
      <c r="CJ1008" s="38">
        <v>-0.70336430000000005</v>
      </c>
      <c r="CK1008" s="38">
        <v>-0.9377124</v>
      </c>
      <c r="CL1008" s="38">
        <v>0.90624649999999995</v>
      </c>
      <c r="CM1008" s="38">
        <v>0.65589549999999996</v>
      </c>
      <c r="CN1008" s="38">
        <v>1.8290230000000001</v>
      </c>
      <c r="CO1008" s="38">
        <v>0.72101550000000003</v>
      </c>
      <c r="CP1008" s="38">
        <v>-1.792635</v>
      </c>
      <c r="CQ1008" s="38">
        <v>-1.2621180000000001</v>
      </c>
      <c r="CR1008" s="38">
        <v>1.60904</v>
      </c>
      <c r="CS1008" s="38">
        <v>1.9470080000000001</v>
      </c>
      <c r="CT1008" s="38">
        <v>-0.45391670000000001</v>
      </c>
      <c r="CU1008" s="38">
        <v>0.16037029999999999</v>
      </c>
      <c r="CV1008" s="38">
        <v>-2.6993369999999999</v>
      </c>
      <c r="CW1008" s="38">
        <v>1.007315</v>
      </c>
      <c r="CX1008" s="38">
        <v>4.0099280000000004</v>
      </c>
      <c r="CY1008" s="38">
        <v>2.7534480000000001</v>
      </c>
      <c r="CZ1008" s="38">
        <v>2.5321199999999999</v>
      </c>
      <c r="DA1008" s="38">
        <v>2.0332780000000001</v>
      </c>
      <c r="DB1008" s="38">
        <v>3.5744950000000002</v>
      </c>
      <c r="DC1008" s="38">
        <v>4.2079129999999996</v>
      </c>
      <c r="DD1008" s="38">
        <v>4.8686660000000002</v>
      </c>
      <c r="DE1008" s="38">
        <v>4.6933490000000004</v>
      </c>
      <c r="DF1008" s="38">
        <v>0.1074266</v>
      </c>
      <c r="DG1008" s="38">
        <v>-0.68021730000000002</v>
      </c>
      <c r="DH1008" s="38">
        <v>-0.42340430000000001</v>
      </c>
      <c r="DI1008" s="38">
        <v>-0.66965379999999997</v>
      </c>
      <c r="DJ1008" s="38">
        <v>1.1524730000000001</v>
      </c>
      <c r="DK1008" s="38">
        <v>0.91120420000000002</v>
      </c>
      <c r="DL1008" s="38">
        <v>2.1600739999999998</v>
      </c>
      <c r="DM1008" s="38">
        <v>1.1036619999999999</v>
      </c>
      <c r="DN1008" s="38">
        <v>-1.331656</v>
      </c>
      <c r="DO1008" s="38">
        <v>-0.84971220000000003</v>
      </c>
      <c r="DP1008" s="38">
        <v>1.978402</v>
      </c>
      <c r="DQ1008" s="38">
        <v>2.3114370000000002</v>
      </c>
      <c r="DR1008" s="38">
        <v>-0.1204727</v>
      </c>
      <c r="DS1008" s="38">
        <v>0.46394960000000002</v>
      </c>
      <c r="DT1008" s="38">
        <v>-1.955757</v>
      </c>
      <c r="DU1008" s="38">
        <v>1.824228</v>
      </c>
      <c r="DV1008" s="38">
        <v>4.4279500000000001</v>
      </c>
      <c r="DW1008" s="38">
        <v>3.197603</v>
      </c>
      <c r="DX1008" s="38">
        <v>3.0728070000000001</v>
      </c>
      <c r="DY1008" s="38">
        <v>2.547358</v>
      </c>
      <c r="DZ1008" s="38">
        <v>4.0846559999999998</v>
      </c>
      <c r="EA1008" s="38">
        <v>4.6903629999999996</v>
      </c>
      <c r="EB1008" s="38">
        <v>5.4067400000000001</v>
      </c>
      <c r="EC1008" s="38">
        <v>5.2860279999999999</v>
      </c>
      <c r="ED1008" s="38">
        <v>0.66729369999999999</v>
      </c>
      <c r="EE1008" s="38">
        <v>-0.28489389999999998</v>
      </c>
      <c r="EF1008" s="38">
        <v>-1.9186499999999999E-2</v>
      </c>
      <c r="EG1008" s="38">
        <v>-0.28261999999999998</v>
      </c>
      <c r="EH1008" s="38">
        <v>1.5079849999999999</v>
      </c>
      <c r="EI1008" s="38">
        <v>1.2798290000000001</v>
      </c>
      <c r="EJ1008" s="38">
        <v>2.638058</v>
      </c>
      <c r="EK1008" s="38">
        <v>1.6561440000000001</v>
      </c>
      <c r="EL1008" s="38">
        <v>-0.66607539999999998</v>
      </c>
      <c r="EM1008" s="38">
        <v>-0.2542643</v>
      </c>
      <c r="EN1008" s="38">
        <v>2.5117029999999998</v>
      </c>
      <c r="EO1008" s="38">
        <v>2.8376139999999999</v>
      </c>
      <c r="EP1008" s="38">
        <v>0.3609675</v>
      </c>
      <c r="EQ1008" s="38">
        <v>0.90226980000000001</v>
      </c>
      <c r="ER1008" s="38">
        <v>-0.88214610000000004</v>
      </c>
      <c r="ES1008" s="38">
        <v>3.0037199999999999</v>
      </c>
      <c r="ET1008" s="38">
        <v>5.0315070000000004</v>
      </c>
      <c r="EU1008" s="38">
        <v>3.838892</v>
      </c>
      <c r="EV1008" s="38">
        <v>3.8534709999999999</v>
      </c>
      <c r="EW1008" s="38">
        <v>3.289609</v>
      </c>
      <c r="EX1008" s="38">
        <v>4.8212469999999996</v>
      </c>
      <c r="EY1008" s="38">
        <v>5.3869429999999996</v>
      </c>
      <c r="EZ1008" s="38">
        <v>6.1836339999999996</v>
      </c>
      <c r="FA1008" s="38">
        <v>6.1417609999999998</v>
      </c>
      <c r="FB1008" s="38">
        <v>78.210880000000003</v>
      </c>
      <c r="FC1008" s="38">
        <v>77.261189999999999</v>
      </c>
      <c r="FD1008" s="38">
        <v>75.623729999999995</v>
      </c>
      <c r="FE1008" s="38">
        <v>74.139349999999993</v>
      </c>
      <c r="FF1008" s="38">
        <v>72.200230000000005</v>
      </c>
      <c r="FG1008" s="38">
        <v>71.376769999999993</v>
      </c>
      <c r="FH1008" s="38">
        <v>70.669650000000004</v>
      </c>
      <c r="FI1008" s="38">
        <v>72.484319999999997</v>
      </c>
      <c r="FJ1008" s="38">
        <v>76.904719999999998</v>
      </c>
      <c r="FK1008" s="38">
        <v>82.154709999999994</v>
      </c>
      <c r="FL1008" s="38">
        <v>86.684550000000002</v>
      </c>
      <c r="FM1008" s="38">
        <v>90.959819999999993</v>
      </c>
      <c r="FN1008" s="38">
        <v>95.023799999999994</v>
      </c>
      <c r="FO1008" s="38">
        <v>97.961799999999997</v>
      </c>
      <c r="FP1008" s="38">
        <v>100.25790000000001</v>
      </c>
      <c r="FQ1008" s="38">
        <v>101.4222</v>
      </c>
      <c r="FR1008" s="38">
        <v>101.76600000000001</v>
      </c>
      <c r="FS1008" s="38">
        <v>101.3591</v>
      </c>
      <c r="FT1008" s="38">
        <v>100.21469999999999</v>
      </c>
      <c r="FU1008" s="38">
        <v>97.535960000000003</v>
      </c>
      <c r="FV1008" s="38">
        <v>93.378309999999999</v>
      </c>
      <c r="FW1008">
        <v>89.696950000000001</v>
      </c>
      <c r="FX1008">
        <v>87.001909999999995</v>
      </c>
      <c r="FY1008">
        <v>84.915180000000007</v>
      </c>
      <c r="FZ1008">
        <v>0.81788930000000004</v>
      </c>
      <c r="GA1008">
        <v>6.6485580000000004</v>
      </c>
      <c r="GB1008">
        <v>1</v>
      </c>
    </row>
    <row r="1009" spans="1:184" x14ac:dyDescent="0.3">
      <c r="A1009" t="s">
        <v>280</v>
      </c>
      <c r="B1009" t="s">
        <v>1</v>
      </c>
      <c r="C1009" t="s">
        <v>1</v>
      </c>
      <c r="D1009" t="s">
        <v>1</v>
      </c>
      <c r="E1009" t="s">
        <v>222</v>
      </c>
      <c r="F1009" t="s">
        <v>1</v>
      </c>
      <c r="G1009" t="s">
        <v>1</v>
      </c>
      <c r="H1009" s="40" t="s">
        <v>1</v>
      </c>
      <c r="I1009" s="18" t="s">
        <v>1</v>
      </c>
      <c r="J1009" s="38" t="s">
        <v>1</v>
      </c>
      <c r="K1009" s="18">
        <v>44790</v>
      </c>
      <c r="L1009" s="38">
        <v>628</v>
      </c>
      <c r="M1009" s="38">
        <v>628</v>
      </c>
      <c r="N1009" s="38">
        <v>166.03720000000001</v>
      </c>
      <c r="O1009" s="38">
        <v>162.85310000000001</v>
      </c>
      <c r="P1009" s="38">
        <v>160.72720000000001</v>
      </c>
      <c r="Q1009" s="38">
        <v>161.0907</v>
      </c>
      <c r="R1009" s="38">
        <v>168.017</v>
      </c>
      <c r="S1009" s="38">
        <v>178.0949</v>
      </c>
      <c r="T1009" s="38">
        <v>193.9357</v>
      </c>
      <c r="U1009" s="38">
        <v>204.47450000000001</v>
      </c>
      <c r="V1009" s="38">
        <v>210.5369</v>
      </c>
      <c r="W1009" s="38">
        <v>213.54929999999999</v>
      </c>
      <c r="X1009" s="38">
        <v>219.54859999999999</v>
      </c>
      <c r="Y1009" s="38">
        <v>221.6198</v>
      </c>
      <c r="Z1009" s="38">
        <v>220.4649</v>
      </c>
      <c r="AA1009" s="38">
        <v>222.8964</v>
      </c>
      <c r="AB1009" s="38">
        <v>217.36019999999999</v>
      </c>
      <c r="AC1009" s="38">
        <v>207.60820000000001</v>
      </c>
      <c r="AD1009" s="38">
        <v>198.36250000000001</v>
      </c>
      <c r="AE1009" s="38">
        <v>189.02709999999999</v>
      </c>
      <c r="AF1009" s="38">
        <v>182.499</v>
      </c>
      <c r="AG1009" s="38">
        <v>179.0984</v>
      </c>
      <c r="AH1009" s="38">
        <v>178.89949999999999</v>
      </c>
      <c r="AI1009" s="38">
        <v>178.63910000000001</v>
      </c>
      <c r="AJ1009" s="38">
        <v>174.65479999999999</v>
      </c>
      <c r="AK1009" s="38">
        <v>170.35159999999999</v>
      </c>
      <c r="AL1009" s="38">
        <v>5.5754950000000001</v>
      </c>
      <c r="AM1009" s="38">
        <v>4.1060970000000001</v>
      </c>
      <c r="AN1009" s="38">
        <v>4.9234390000000001</v>
      </c>
      <c r="AO1009" s="38">
        <v>2.850733</v>
      </c>
      <c r="AP1009" s="38">
        <v>3.74863E-2</v>
      </c>
      <c r="AQ1009" s="38">
        <v>-3.2426249999999999</v>
      </c>
      <c r="AR1009" s="38">
        <v>-5.5694350000000004</v>
      </c>
      <c r="AS1009" s="38">
        <v>-4.9549799999999999</v>
      </c>
      <c r="AT1009" s="38">
        <v>-6.7417030000000002</v>
      </c>
      <c r="AU1009" s="38">
        <v>-6.5908420000000003</v>
      </c>
      <c r="AV1009" s="38">
        <v>-2.489989</v>
      </c>
      <c r="AW1009" s="38">
        <v>-1.43868E-2</v>
      </c>
      <c r="AX1009" s="38">
        <v>0.65437610000000002</v>
      </c>
      <c r="AY1009" s="38">
        <v>-2.2038820000000001</v>
      </c>
      <c r="AZ1009" s="38">
        <v>1.7573780000000001</v>
      </c>
      <c r="BA1009" s="38">
        <v>6.104203</v>
      </c>
      <c r="BB1009" s="38">
        <v>10.59576</v>
      </c>
      <c r="BC1009" s="38">
        <v>7.4434909999999999</v>
      </c>
      <c r="BD1009" s="38">
        <v>7.4415139999999997</v>
      </c>
      <c r="BE1009" s="38">
        <v>6.7908530000000003</v>
      </c>
      <c r="BF1009" s="38">
        <v>4.7832129999999999</v>
      </c>
      <c r="BG1009" s="38">
        <v>2.9886710000000001</v>
      </c>
      <c r="BH1009" s="38">
        <v>2.9850099999999999</v>
      </c>
      <c r="BI1009" s="38">
        <v>4.7278269999999996</v>
      </c>
      <c r="BJ1009" s="38">
        <v>6.2638759999999998</v>
      </c>
      <c r="BK1009" s="38">
        <v>4.7177369999999996</v>
      </c>
      <c r="BL1009" s="38">
        <v>5.44468</v>
      </c>
      <c r="BM1009" s="38">
        <v>3.3637410000000001</v>
      </c>
      <c r="BN1009" s="38">
        <v>0.52767070000000005</v>
      </c>
      <c r="BO1009" s="38">
        <v>-2.6112359999999999</v>
      </c>
      <c r="BP1009" s="38">
        <v>-4.6356169999999999</v>
      </c>
      <c r="BQ1009" s="38">
        <v>-4.4016299999999999</v>
      </c>
      <c r="BR1009" s="38">
        <v>-6.1613850000000001</v>
      </c>
      <c r="BS1009" s="38">
        <v>-5.8446009999999999</v>
      </c>
      <c r="BT1009" s="38">
        <v>-1.974788</v>
      </c>
      <c r="BU1009" s="38">
        <v>0.38675169999999998</v>
      </c>
      <c r="BV1009" s="38">
        <v>1.0160750000000001</v>
      </c>
      <c r="BW1009" s="38">
        <v>-1.734348</v>
      </c>
      <c r="BX1009" s="38">
        <v>2.4345469999999998</v>
      </c>
      <c r="BY1009" s="38">
        <v>6.9597930000000003</v>
      </c>
      <c r="BZ1009" s="38">
        <v>11.43121</v>
      </c>
      <c r="CA1009" s="38">
        <v>8.1953949999999995</v>
      </c>
      <c r="CB1009" s="38">
        <v>8.2180529999999994</v>
      </c>
      <c r="CC1009" s="38">
        <v>7.590408</v>
      </c>
      <c r="CD1009" s="38">
        <v>5.5728160000000004</v>
      </c>
      <c r="CE1009" s="38">
        <v>3.9184640000000002</v>
      </c>
      <c r="CF1009" s="38">
        <v>3.9410090000000002</v>
      </c>
      <c r="CG1009" s="38">
        <v>5.6010499999999999</v>
      </c>
      <c r="CH1009" s="38">
        <v>6.7406480000000002</v>
      </c>
      <c r="CI1009" s="38">
        <v>5.1413570000000002</v>
      </c>
      <c r="CJ1009" s="38">
        <v>5.8056900000000002</v>
      </c>
      <c r="CK1009" s="38">
        <v>3.719049</v>
      </c>
      <c r="CL1009" s="38">
        <v>0.86717089999999997</v>
      </c>
      <c r="CM1009" s="38">
        <v>-2.173937</v>
      </c>
      <c r="CN1009" s="38">
        <v>-3.9888569999999999</v>
      </c>
      <c r="CO1009" s="38">
        <v>-4.0183819999999999</v>
      </c>
      <c r="CP1009" s="38">
        <v>-5.7594580000000004</v>
      </c>
      <c r="CQ1009" s="38">
        <v>-5.3277570000000001</v>
      </c>
      <c r="CR1009" s="38">
        <v>-1.617961</v>
      </c>
      <c r="CS1009" s="38">
        <v>0.66457900000000003</v>
      </c>
      <c r="CT1009" s="38">
        <v>1.266586</v>
      </c>
      <c r="CU1009" s="38">
        <v>-1.4091499999999999</v>
      </c>
      <c r="CV1009" s="38">
        <v>2.9035530000000001</v>
      </c>
      <c r="CW1009" s="38">
        <v>7.5523720000000001</v>
      </c>
      <c r="CX1009" s="38">
        <v>12.009840000000001</v>
      </c>
      <c r="CY1009" s="38">
        <v>8.7161629999999999</v>
      </c>
      <c r="CZ1009" s="38">
        <v>8.7558810000000005</v>
      </c>
      <c r="DA1009" s="38">
        <v>8.1441770000000009</v>
      </c>
      <c r="DB1009" s="38">
        <v>6.1196929999999998</v>
      </c>
      <c r="DC1009" s="38">
        <v>4.5624359999999999</v>
      </c>
      <c r="DD1009" s="38">
        <v>4.6031300000000002</v>
      </c>
      <c r="DE1009" s="38">
        <v>6.2058419999999996</v>
      </c>
      <c r="DF1009" s="38">
        <v>7.2174189999999996</v>
      </c>
      <c r="DG1009" s="38">
        <v>5.564978</v>
      </c>
      <c r="DH1009" s="38">
        <v>6.1666999999999996</v>
      </c>
      <c r="DI1009" s="38">
        <v>4.074357</v>
      </c>
      <c r="DJ1009" s="38">
        <v>1.206671</v>
      </c>
      <c r="DK1009" s="38">
        <v>-1.7366379999999999</v>
      </c>
      <c r="DL1009" s="38">
        <v>-3.342098</v>
      </c>
      <c r="DM1009" s="38">
        <v>-3.6351330000000002</v>
      </c>
      <c r="DN1009" s="38">
        <v>-5.357532</v>
      </c>
      <c r="DO1009" s="38">
        <v>-4.8109140000000004</v>
      </c>
      <c r="DP1009" s="38">
        <v>-1.2611349999999999</v>
      </c>
      <c r="DQ1009" s="38">
        <v>0.94240639999999998</v>
      </c>
      <c r="DR1009" s="38">
        <v>1.5170969999999999</v>
      </c>
      <c r="DS1009" s="38">
        <v>-1.0839529999999999</v>
      </c>
      <c r="DT1009" s="38">
        <v>3.3725580000000002</v>
      </c>
      <c r="DU1009" s="38">
        <v>8.144952</v>
      </c>
      <c r="DV1009" s="38">
        <v>12.588469999999999</v>
      </c>
      <c r="DW1009" s="38">
        <v>9.2369299999999992</v>
      </c>
      <c r="DX1009" s="38">
        <v>9.2937100000000008</v>
      </c>
      <c r="DY1009" s="38">
        <v>8.6979469999999992</v>
      </c>
      <c r="DZ1009" s="38">
        <v>6.6665700000000001</v>
      </c>
      <c r="EA1009" s="38">
        <v>5.2064079999999997</v>
      </c>
      <c r="EB1009" s="38">
        <v>5.2652520000000003</v>
      </c>
      <c r="EC1009" s="38">
        <v>6.8106330000000002</v>
      </c>
      <c r="ED1009" s="38">
        <v>7.9058010000000003</v>
      </c>
      <c r="EE1009" s="38">
        <v>6.1766180000000004</v>
      </c>
      <c r="EF1009" s="38">
        <v>6.6879410000000004</v>
      </c>
      <c r="EG1009" s="38">
        <v>4.5873660000000003</v>
      </c>
      <c r="EH1009" s="38">
        <v>1.696855</v>
      </c>
      <c r="EI1009" s="38">
        <v>-1.105248</v>
      </c>
      <c r="EJ1009" s="38">
        <v>-2.4082789999999998</v>
      </c>
      <c r="EK1009" s="38">
        <v>-3.0817830000000002</v>
      </c>
      <c r="EL1009" s="38">
        <v>-4.7772129999999997</v>
      </c>
      <c r="EM1009" s="38">
        <v>-4.064673</v>
      </c>
      <c r="EN1009" s="38">
        <v>-0.74593339999999997</v>
      </c>
      <c r="EO1009" s="38">
        <v>1.343545</v>
      </c>
      <c r="EP1009" s="38">
        <v>1.8787959999999999</v>
      </c>
      <c r="EQ1009" s="38">
        <v>-0.61441889999999999</v>
      </c>
      <c r="ER1009" s="38">
        <v>4.0497269999999999</v>
      </c>
      <c r="ES1009" s="38">
        <v>9.0005419999999994</v>
      </c>
      <c r="ET1009" s="38">
        <v>13.423909999999999</v>
      </c>
      <c r="EU1009" s="38">
        <v>9.9888340000000007</v>
      </c>
      <c r="EV1009" s="38">
        <v>10.07025</v>
      </c>
      <c r="EW1009" s="38">
        <v>9.4975020000000008</v>
      </c>
      <c r="EX1009" s="38">
        <v>7.4561719999999996</v>
      </c>
      <c r="EY1009" s="38">
        <v>6.1362009999999998</v>
      </c>
      <c r="EZ1009" s="38">
        <v>6.2212500000000004</v>
      </c>
      <c r="FA1009" s="38">
        <v>7.6838559999999996</v>
      </c>
      <c r="FB1009" s="38">
        <v>83.086089999999999</v>
      </c>
      <c r="FC1009" s="38">
        <v>81.521330000000006</v>
      </c>
      <c r="FD1009" s="38">
        <v>79.873990000000006</v>
      </c>
      <c r="FE1009" s="38">
        <v>78.631489999999999</v>
      </c>
      <c r="FF1009" s="38">
        <v>78.264979999999994</v>
      </c>
      <c r="FG1009" s="38">
        <v>77.473650000000006</v>
      </c>
      <c r="FH1009" s="38">
        <v>76.679919999999996</v>
      </c>
      <c r="FI1009" s="38">
        <v>77.616460000000004</v>
      </c>
      <c r="FJ1009" s="38">
        <v>81.238020000000006</v>
      </c>
      <c r="FK1009" s="38">
        <v>83.970339999999993</v>
      </c>
      <c r="FL1009" s="38">
        <v>86.989230000000006</v>
      </c>
      <c r="FM1009" s="38">
        <v>90.461870000000005</v>
      </c>
      <c r="FN1009" s="38">
        <v>94.010890000000003</v>
      </c>
      <c r="FO1009" s="38">
        <v>95.928830000000005</v>
      </c>
      <c r="FP1009" s="38">
        <v>96.716170000000005</v>
      </c>
      <c r="FQ1009" s="38">
        <v>97.192409999999995</v>
      </c>
      <c r="FR1009" s="38">
        <v>97.436940000000007</v>
      </c>
      <c r="FS1009" s="38">
        <v>97.146950000000004</v>
      </c>
      <c r="FT1009" s="38">
        <v>96.521550000000005</v>
      </c>
      <c r="FU1009" s="38">
        <v>93.949039999999997</v>
      </c>
      <c r="FV1009" s="38">
        <v>90.487409999999997</v>
      </c>
      <c r="FW1009">
        <v>86.898960000000002</v>
      </c>
      <c r="FX1009">
        <v>83.610789999999994</v>
      </c>
      <c r="FY1009">
        <v>81.381029999999996</v>
      </c>
      <c r="FZ1009">
        <v>0.85766439999999999</v>
      </c>
      <c r="GA1009">
        <v>7.3052659999999996</v>
      </c>
      <c r="GB1009">
        <v>1</v>
      </c>
    </row>
    <row r="1010" spans="1:184" x14ac:dyDescent="0.3">
      <c r="A1010" t="s">
        <v>280</v>
      </c>
      <c r="B1010" t="s">
        <v>1</v>
      </c>
      <c r="C1010" t="s">
        <v>1</v>
      </c>
      <c r="D1010" t="s">
        <v>1</v>
      </c>
      <c r="E1010" t="s">
        <v>222</v>
      </c>
      <c r="F1010" t="s">
        <v>1</v>
      </c>
      <c r="G1010" t="s">
        <v>1</v>
      </c>
      <c r="H1010" s="40" t="s">
        <v>1</v>
      </c>
      <c r="I1010" s="18" t="s">
        <v>1</v>
      </c>
      <c r="J1010" s="38" t="s">
        <v>1</v>
      </c>
      <c r="K1010" s="18">
        <v>44792</v>
      </c>
      <c r="L1010" s="38">
        <v>628</v>
      </c>
      <c r="M1010" s="38">
        <v>628</v>
      </c>
      <c r="N1010" s="38">
        <v>163.8279</v>
      </c>
      <c r="O1010" s="38">
        <v>161.54470000000001</v>
      </c>
      <c r="P1010" s="38">
        <v>159.2835</v>
      </c>
      <c r="Q1010" s="38">
        <v>158.7878</v>
      </c>
      <c r="R1010" s="38">
        <v>165.95050000000001</v>
      </c>
      <c r="S1010" s="38">
        <v>175.1223</v>
      </c>
      <c r="T1010" s="38">
        <v>189.26329999999999</v>
      </c>
      <c r="U1010" s="38">
        <v>198.5933</v>
      </c>
      <c r="V1010" s="38">
        <v>203.5761</v>
      </c>
      <c r="W1010" s="38">
        <v>208.4639</v>
      </c>
      <c r="X1010" s="38">
        <v>215.5445</v>
      </c>
      <c r="Y1010" s="38">
        <v>218.50110000000001</v>
      </c>
      <c r="Z1010" s="38">
        <v>219.11969999999999</v>
      </c>
      <c r="AA1010" s="38">
        <v>220.7577</v>
      </c>
      <c r="AB1010" s="38">
        <v>215.85579999999999</v>
      </c>
      <c r="AC1010" s="38">
        <v>206.5539</v>
      </c>
      <c r="AD1010" s="38">
        <v>196.25739999999999</v>
      </c>
      <c r="AE1010" s="38">
        <v>188.13720000000001</v>
      </c>
      <c r="AF1010" s="38">
        <v>181.7696</v>
      </c>
      <c r="AG1010" s="38">
        <v>178.03149999999999</v>
      </c>
      <c r="AH1010" s="38">
        <v>177.37479999999999</v>
      </c>
      <c r="AI1010" s="38">
        <v>175.23330000000001</v>
      </c>
      <c r="AJ1010" s="38">
        <v>169.57589999999999</v>
      </c>
      <c r="AK1010" s="38">
        <v>164.93700000000001</v>
      </c>
      <c r="AL1010" s="38">
        <v>1.5008729999999999</v>
      </c>
      <c r="AM1010" s="38">
        <v>3.6609280000000002</v>
      </c>
      <c r="AN1010" s="38">
        <v>3.0813350000000002</v>
      </c>
      <c r="AO1010" s="38">
        <v>1.978737</v>
      </c>
      <c r="AP1010" s="38">
        <v>2.4466549999999998</v>
      </c>
      <c r="AQ1010" s="38">
        <v>1.007549</v>
      </c>
      <c r="AR1010" s="38">
        <v>-1.0173730000000001</v>
      </c>
      <c r="AS1010" s="38">
        <v>-3.741301</v>
      </c>
      <c r="AT1010" s="38">
        <v>-9.0300259999999994</v>
      </c>
      <c r="AU1010" s="38">
        <v>-10.071020000000001</v>
      </c>
      <c r="AV1010" s="38">
        <v>-2.1900559999999998</v>
      </c>
      <c r="AW1010" s="38">
        <v>0.74859580000000003</v>
      </c>
      <c r="AX1010" s="38">
        <v>2.0559210000000001</v>
      </c>
      <c r="AY1010" s="38">
        <v>-1.205301</v>
      </c>
      <c r="AZ1010" s="38">
        <v>-2.9645600000000001</v>
      </c>
      <c r="BA1010" s="38">
        <v>2.3068610000000001</v>
      </c>
      <c r="BB1010" s="38">
        <v>8.1981929999999998</v>
      </c>
      <c r="BC1010" s="38">
        <v>7.903124</v>
      </c>
      <c r="BD1010" s="38">
        <v>7.4022649999999999</v>
      </c>
      <c r="BE1010" s="38">
        <v>8.8299959999999995</v>
      </c>
      <c r="BF1010" s="38">
        <v>10.990780000000001</v>
      </c>
      <c r="BG1010" s="38">
        <v>11.3268</v>
      </c>
      <c r="BH1010" s="38">
        <v>8.7182320000000004</v>
      </c>
      <c r="BI1010" s="38">
        <v>1.5191129999999999</v>
      </c>
      <c r="BJ1010" s="38">
        <v>2.3434149999999998</v>
      </c>
      <c r="BK1010" s="38">
        <v>4.3694090000000001</v>
      </c>
      <c r="BL1010" s="38">
        <v>3.7221280000000001</v>
      </c>
      <c r="BM1010" s="38">
        <v>2.5722459999999998</v>
      </c>
      <c r="BN1010" s="38">
        <v>2.8785690000000002</v>
      </c>
      <c r="BO1010" s="38">
        <v>1.4734229999999999</v>
      </c>
      <c r="BP1010" s="38">
        <v>-0.2064396</v>
      </c>
      <c r="BQ1010" s="38">
        <v>-2.9438520000000001</v>
      </c>
      <c r="BR1010" s="38">
        <v>-8.2887350000000009</v>
      </c>
      <c r="BS1010" s="38">
        <v>-9.3128659999999996</v>
      </c>
      <c r="BT1010" s="38">
        <v>-1.5940129999999999</v>
      </c>
      <c r="BU1010" s="38">
        <v>1.1379090000000001</v>
      </c>
      <c r="BV1010" s="38">
        <v>2.426542</v>
      </c>
      <c r="BW1010" s="38">
        <v>-0.79723080000000002</v>
      </c>
      <c r="BX1010" s="38">
        <v>-2.4778129999999998</v>
      </c>
      <c r="BY1010" s="38">
        <v>2.9029750000000001</v>
      </c>
      <c r="BZ1010" s="38">
        <v>8.9721290000000007</v>
      </c>
      <c r="CA1010" s="38">
        <v>8.7805809999999997</v>
      </c>
      <c r="CB1010" s="38">
        <v>8.3528330000000004</v>
      </c>
      <c r="CC1010" s="38">
        <v>9.7922940000000001</v>
      </c>
      <c r="CD1010" s="38">
        <v>11.92761</v>
      </c>
      <c r="CE1010" s="38">
        <v>12.297269999999999</v>
      </c>
      <c r="CF1010" s="38">
        <v>9.7068200000000004</v>
      </c>
      <c r="CG1010" s="38">
        <v>2.5049640000000002</v>
      </c>
      <c r="CH1010" s="38">
        <v>2.9269569999999998</v>
      </c>
      <c r="CI1010" s="38">
        <v>4.8601010000000002</v>
      </c>
      <c r="CJ1010" s="38">
        <v>4.16594</v>
      </c>
      <c r="CK1010" s="38">
        <v>2.9833080000000001</v>
      </c>
      <c r="CL1010" s="38">
        <v>3.177711</v>
      </c>
      <c r="CM1010" s="38">
        <v>1.7960860000000001</v>
      </c>
      <c r="CN1010" s="38">
        <v>0.35521019999999998</v>
      </c>
      <c r="CO1010" s="38">
        <v>-2.3915410000000001</v>
      </c>
      <c r="CP1010" s="38">
        <v>-7.7753189999999996</v>
      </c>
      <c r="CQ1010" s="38">
        <v>-8.7877700000000001</v>
      </c>
      <c r="CR1010" s="38">
        <v>-1.1811959999999999</v>
      </c>
      <c r="CS1010" s="38">
        <v>1.407546</v>
      </c>
      <c r="CT1010" s="38">
        <v>2.6832319999999998</v>
      </c>
      <c r="CU1010" s="38">
        <v>-0.51460269999999997</v>
      </c>
      <c r="CV1010" s="38">
        <v>-2.1406930000000002</v>
      </c>
      <c r="CW1010" s="38">
        <v>3.315842</v>
      </c>
      <c r="CX1010" s="38">
        <v>9.5081539999999993</v>
      </c>
      <c r="CY1010" s="38">
        <v>9.3883039999999998</v>
      </c>
      <c r="CZ1010" s="38">
        <v>9.0111930000000005</v>
      </c>
      <c r="DA1010" s="38">
        <v>10.458780000000001</v>
      </c>
      <c r="DB1010" s="38">
        <v>12.576460000000001</v>
      </c>
      <c r="DC1010" s="38">
        <v>12.969429999999999</v>
      </c>
      <c r="DD1010" s="38">
        <v>10.39151</v>
      </c>
      <c r="DE1010" s="38">
        <v>3.1877610000000001</v>
      </c>
      <c r="DF1010" s="38">
        <v>3.5104989999999998</v>
      </c>
      <c r="DG1010" s="38">
        <v>5.3507930000000004</v>
      </c>
      <c r="DH1010" s="38">
        <v>4.6097510000000002</v>
      </c>
      <c r="DI1010" s="38">
        <v>3.3943699999999999</v>
      </c>
      <c r="DJ1010" s="38">
        <v>3.4768530000000002</v>
      </c>
      <c r="DK1010" s="38">
        <v>2.1187480000000001</v>
      </c>
      <c r="DL1010" s="38">
        <v>0.91685989999999995</v>
      </c>
      <c r="DM1010" s="38">
        <v>-1.8392299999999999</v>
      </c>
      <c r="DN1010" s="38">
        <v>-7.2619020000000001</v>
      </c>
      <c r="DO1010" s="38">
        <v>-8.2626740000000005</v>
      </c>
      <c r="DP1010" s="38">
        <v>-0.76837809999999995</v>
      </c>
      <c r="DQ1010" s="38">
        <v>1.677182</v>
      </c>
      <c r="DR1010" s="38">
        <v>2.9399229999999998</v>
      </c>
      <c r="DS1010" s="38">
        <v>-0.2319746</v>
      </c>
      <c r="DT1010" s="38">
        <v>-1.803574</v>
      </c>
      <c r="DU1010" s="38">
        <v>3.7287089999999998</v>
      </c>
      <c r="DV1010" s="38">
        <v>10.044180000000001</v>
      </c>
      <c r="DW1010" s="38">
        <v>9.9960269999999998</v>
      </c>
      <c r="DX1010" s="38">
        <v>9.6695539999999998</v>
      </c>
      <c r="DY1010" s="38">
        <v>11.125260000000001</v>
      </c>
      <c r="DZ1010" s="38">
        <v>13.22531</v>
      </c>
      <c r="EA1010" s="38">
        <v>13.641579999999999</v>
      </c>
      <c r="EB1010" s="38">
        <v>11.07621</v>
      </c>
      <c r="EC1010" s="38">
        <v>3.8705590000000001</v>
      </c>
      <c r="ED1010" s="38">
        <v>4.3530420000000003</v>
      </c>
      <c r="EE1010" s="38">
        <v>6.0592750000000004</v>
      </c>
      <c r="EF1010" s="38">
        <v>5.2505449999999998</v>
      </c>
      <c r="EG1010" s="38">
        <v>3.987879</v>
      </c>
      <c r="EH1010" s="38">
        <v>3.9087670000000001</v>
      </c>
      <c r="EI1010" s="38">
        <v>2.5846230000000001</v>
      </c>
      <c r="EJ1010" s="38">
        <v>1.7277929999999999</v>
      </c>
      <c r="EK1010" s="38">
        <v>-1.0417810000000001</v>
      </c>
      <c r="EL1010" s="38">
        <v>-6.5206109999999997</v>
      </c>
      <c r="EM1010" s="38">
        <v>-7.5045200000000003</v>
      </c>
      <c r="EN1010" s="38">
        <v>-0.17233509999999999</v>
      </c>
      <c r="EO1010" s="38">
        <v>2.0664950000000002</v>
      </c>
      <c r="EP1010" s="38">
        <v>3.310543</v>
      </c>
      <c r="EQ1010" s="38">
        <v>0.17609549999999999</v>
      </c>
      <c r="ER1010" s="38">
        <v>-1.316827</v>
      </c>
      <c r="ES1010" s="38">
        <v>4.3248230000000003</v>
      </c>
      <c r="ET1010" s="38">
        <v>10.81812</v>
      </c>
      <c r="EU1010" s="38">
        <v>10.873480000000001</v>
      </c>
      <c r="EV1010" s="38">
        <v>10.62012</v>
      </c>
      <c r="EW1010" s="38">
        <v>12.08756</v>
      </c>
      <c r="EX1010" s="38">
        <v>14.162140000000001</v>
      </c>
      <c r="EY1010" s="38">
        <v>14.61205</v>
      </c>
      <c r="EZ1010" s="38">
        <v>12.0648</v>
      </c>
      <c r="FA1010" s="38">
        <v>4.8564100000000003</v>
      </c>
      <c r="FB1010" s="38">
        <v>78.618650000000002</v>
      </c>
      <c r="FC1010" s="38">
        <v>77.29177</v>
      </c>
      <c r="FD1010" s="38">
        <v>75.454930000000004</v>
      </c>
      <c r="FE1010" s="38">
        <v>73.837699999999998</v>
      </c>
      <c r="FF1010" s="38">
        <v>72.113399999999999</v>
      </c>
      <c r="FG1010" s="38">
        <v>71.598609999999994</v>
      </c>
      <c r="FH1010" s="38">
        <v>70.554019999999994</v>
      </c>
      <c r="FI1010" s="38">
        <v>72.162189999999995</v>
      </c>
      <c r="FJ1010" s="38">
        <v>75.501410000000007</v>
      </c>
      <c r="FK1010" s="38">
        <v>79.636589999999998</v>
      </c>
      <c r="FL1010" s="38">
        <v>84.015659999999997</v>
      </c>
      <c r="FM1010" s="38">
        <v>88.171530000000004</v>
      </c>
      <c r="FN1010" s="38">
        <v>91.43826</v>
      </c>
      <c r="FO1010" s="38">
        <v>94.15607</v>
      </c>
      <c r="FP1010" s="38">
        <v>96.948509999999999</v>
      </c>
      <c r="FQ1010" s="38">
        <v>98.586939999999998</v>
      </c>
      <c r="FR1010" s="38">
        <v>99.035030000000006</v>
      </c>
      <c r="FS1010" s="38">
        <v>98.387289999999993</v>
      </c>
      <c r="FT1010" s="38">
        <v>96.654880000000006</v>
      </c>
      <c r="FU1010" s="38">
        <v>93.526730000000001</v>
      </c>
      <c r="FV1010" s="38">
        <v>89.376350000000002</v>
      </c>
      <c r="FW1010">
        <v>86.01003</v>
      </c>
      <c r="FX1010">
        <v>83.32217</v>
      </c>
      <c r="FY1010">
        <v>80.936390000000003</v>
      </c>
      <c r="FZ1010">
        <v>1.0457890000000001</v>
      </c>
      <c r="GA1010">
        <v>8.1456330000000001</v>
      </c>
      <c r="GB1010">
        <v>1</v>
      </c>
    </row>
    <row r="1011" spans="1:184" x14ac:dyDescent="0.3">
      <c r="A1011" t="s">
        <v>280</v>
      </c>
      <c r="B1011" t="s">
        <v>1</v>
      </c>
      <c r="C1011" t="s">
        <v>1</v>
      </c>
      <c r="D1011" t="s">
        <v>1</v>
      </c>
      <c r="E1011" t="s">
        <v>222</v>
      </c>
      <c r="F1011" t="s">
        <v>1</v>
      </c>
      <c r="G1011" t="s">
        <v>1</v>
      </c>
      <c r="H1011" s="40" t="s">
        <v>1</v>
      </c>
      <c r="I1011" s="18" t="s">
        <v>1</v>
      </c>
      <c r="J1011" s="38" t="s">
        <v>1</v>
      </c>
      <c r="K1011" s="18">
        <v>44805</v>
      </c>
      <c r="L1011" s="38">
        <v>626</v>
      </c>
      <c r="M1011" s="38">
        <v>626</v>
      </c>
      <c r="N1011" s="38">
        <v>162.67310000000001</v>
      </c>
      <c r="O1011" s="38">
        <v>159.32480000000001</v>
      </c>
      <c r="P1011" s="38">
        <v>156.1233</v>
      </c>
      <c r="Q1011" s="38">
        <v>156.22919999999999</v>
      </c>
      <c r="R1011" s="38">
        <v>163.9041</v>
      </c>
      <c r="S1011" s="38">
        <v>174.5959</v>
      </c>
      <c r="T1011" s="38">
        <v>188.4247</v>
      </c>
      <c r="U1011" s="38">
        <v>197.6317</v>
      </c>
      <c r="V1011" s="38">
        <v>207.12479999999999</v>
      </c>
      <c r="W1011" s="38">
        <v>215.15180000000001</v>
      </c>
      <c r="X1011" s="38">
        <v>221.6224</v>
      </c>
      <c r="Y1011" s="38">
        <v>226.6996</v>
      </c>
      <c r="Z1011" s="38">
        <v>229.09899999999999</v>
      </c>
      <c r="AA1011" s="38">
        <v>231.98179999999999</v>
      </c>
      <c r="AB1011" s="38">
        <v>227.32419999999999</v>
      </c>
      <c r="AC1011" s="38">
        <v>216.65880000000001</v>
      </c>
      <c r="AD1011" s="38">
        <v>206.0797</v>
      </c>
      <c r="AE1011" s="38">
        <v>197.5292</v>
      </c>
      <c r="AF1011" s="38">
        <v>190.32990000000001</v>
      </c>
      <c r="AG1011" s="38">
        <v>186.6328</v>
      </c>
      <c r="AH1011" s="38">
        <v>185.55080000000001</v>
      </c>
      <c r="AI1011" s="38">
        <v>184.2602</v>
      </c>
      <c r="AJ1011" s="38">
        <v>180.07210000000001</v>
      </c>
      <c r="AK1011" s="38">
        <v>174.49379999999999</v>
      </c>
      <c r="AL1011" s="38">
        <v>-3.8336199999999998</v>
      </c>
      <c r="AM1011" s="38">
        <v>-2.5631689999999998</v>
      </c>
      <c r="AN1011" s="38">
        <v>-2.5441500000000001</v>
      </c>
      <c r="AO1011" s="38">
        <v>0.42435889999999998</v>
      </c>
      <c r="AP1011" s="38">
        <v>1.27782</v>
      </c>
      <c r="AQ1011" s="38">
        <v>0.50466230000000001</v>
      </c>
      <c r="AR1011" s="38">
        <v>-4.0584990000000003</v>
      </c>
      <c r="AS1011" s="38">
        <v>-1.5196620000000001</v>
      </c>
      <c r="AT1011" s="38">
        <v>-0.3699886</v>
      </c>
      <c r="AU1011" s="38">
        <v>1.853469</v>
      </c>
      <c r="AV1011" s="38">
        <v>-1.9064700000000001</v>
      </c>
      <c r="AW1011" s="38">
        <v>0.34402779999999999</v>
      </c>
      <c r="AX1011" s="38">
        <v>0.42386370000000001</v>
      </c>
      <c r="AY1011" s="38">
        <v>-0.98149569999999997</v>
      </c>
      <c r="AZ1011" s="38">
        <v>-1.6643330000000001</v>
      </c>
      <c r="BA1011" s="38">
        <v>5.6995799999999999E-2</v>
      </c>
      <c r="BB1011" s="38">
        <v>4.3960189999999999</v>
      </c>
      <c r="BC1011" s="38">
        <v>0.27010590000000001</v>
      </c>
      <c r="BD1011" s="38">
        <v>-0.50604649999999995</v>
      </c>
      <c r="BE1011" s="38">
        <v>-3.0391700000000001E-2</v>
      </c>
      <c r="BF1011" s="38">
        <v>1.2109920000000001</v>
      </c>
      <c r="BG1011" s="38">
        <v>-3.1034069999999998</v>
      </c>
      <c r="BH1011" s="38">
        <v>-4.738289</v>
      </c>
      <c r="BI1011" s="38">
        <v>-4.3265390000000004</v>
      </c>
      <c r="BJ1011" s="38">
        <v>-3.0895709999999998</v>
      </c>
      <c r="BK1011" s="38">
        <v>-1.956</v>
      </c>
      <c r="BL1011" s="38">
        <v>-2.0042520000000001</v>
      </c>
      <c r="BM1011" s="38">
        <v>0.93989789999999995</v>
      </c>
      <c r="BN1011" s="38">
        <v>1.7309509999999999</v>
      </c>
      <c r="BO1011" s="38">
        <v>0.98283989999999999</v>
      </c>
      <c r="BP1011" s="38">
        <v>-3.4445519999999998</v>
      </c>
      <c r="BQ1011" s="38">
        <v>-0.90536059999999996</v>
      </c>
      <c r="BR1011" s="38">
        <v>0.36591790000000002</v>
      </c>
      <c r="BS1011" s="38">
        <v>2.5984050000000001</v>
      </c>
      <c r="BT1011" s="38">
        <v>-1.3318399999999999</v>
      </c>
      <c r="BU1011" s="38">
        <v>0.72569600000000001</v>
      </c>
      <c r="BV1011" s="38">
        <v>0.77231859999999997</v>
      </c>
      <c r="BW1011" s="38">
        <v>-0.59006320000000001</v>
      </c>
      <c r="BX1011" s="38">
        <v>-1.2112719999999999</v>
      </c>
      <c r="BY1011" s="38">
        <v>0.62688880000000002</v>
      </c>
      <c r="BZ1011" s="38">
        <v>5.0119230000000003</v>
      </c>
      <c r="CA1011" s="38">
        <v>0.94890280000000005</v>
      </c>
      <c r="CB1011" s="38">
        <v>0.2990932</v>
      </c>
      <c r="CC1011" s="38">
        <v>0.84788149999999995</v>
      </c>
      <c r="CD1011" s="38">
        <v>2.0427490000000001</v>
      </c>
      <c r="CE1011" s="38">
        <v>-2.1785510000000001</v>
      </c>
      <c r="CF1011" s="38">
        <v>-3.850784</v>
      </c>
      <c r="CG1011" s="38">
        <v>-3.434412</v>
      </c>
      <c r="CH1011" s="38">
        <v>-2.5742440000000002</v>
      </c>
      <c r="CI1011" s="38">
        <v>-1.5354760000000001</v>
      </c>
      <c r="CJ1011" s="38">
        <v>-1.63032</v>
      </c>
      <c r="CK1011" s="38">
        <v>1.296959</v>
      </c>
      <c r="CL1011" s="38">
        <v>2.044788</v>
      </c>
      <c r="CM1011" s="38">
        <v>1.3140240000000001</v>
      </c>
      <c r="CN1011" s="38">
        <v>-3.0193340000000002</v>
      </c>
      <c r="CO1011" s="38">
        <v>-0.47989749999999998</v>
      </c>
      <c r="CP1011" s="38">
        <v>0.87560450000000001</v>
      </c>
      <c r="CQ1011" s="38">
        <v>3.1143459999999998</v>
      </c>
      <c r="CR1011" s="38">
        <v>-0.93385309999999999</v>
      </c>
      <c r="CS1011" s="38">
        <v>0.99003819999999998</v>
      </c>
      <c r="CT1011" s="38">
        <v>1.013657</v>
      </c>
      <c r="CU1011" s="38">
        <v>-0.31895820000000003</v>
      </c>
      <c r="CV1011" s="38">
        <v>-0.89748360000000005</v>
      </c>
      <c r="CW1011" s="38">
        <v>1.021595</v>
      </c>
      <c r="CX1011" s="38">
        <v>5.4384969999999999</v>
      </c>
      <c r="CY1011" s="38">
        <v>1.419035</v>
      </c>
      <c r="CZ1011" s="38">
        <v>0.85673049999999995</v>
      </c>
      <c r="DA1011" s="38">
        <v>1.4561710000000001</v>
      </c>
      <c r="DB1011" s="38">
        <v>2.6188220000000002</v>
      </c>
      <c r="DC1011" s="38">
        <v>-1.538</v>
      </c>
      <c r="DD1011" s="38">
        <v>-3.2361010000000001</v>
      </c>
      <c r="DE1011" s="38">
        <v>-2.8165279999999999</v>
      </c>
      <c r="DF1011" s="38">
        <v>-2.0589179999999998</v>
      </c>
      <c r="DG1011" s="38">
        <v>-1.1149530000000001</v>
      </c>
      <c r="DH1011" s="38">
        <v>-1.2563880000000001</v>
      </c>
      <c r="DI1011" s="38">
        <v>1.6540189999999999</v>
      </c>
      <c r="DJ1011" s="38">
        <v>2.3586260000000001</v>
      </c>
      <c r="DK1011" s="38">
        <v>1.6452089999999999</v>
      </c>
      <c r="DL1011" s="38">
        <v>-2.5941169999999998</v>
      </c>
      <c r="DM1011" s="38">
        <v>-5.4434400000000001E-2</v>
      </c>
      <c r="DN1011" s="38">
        <v>1.3852910000000001</v>
      </c>
      <c r="DO1011" s="38">
        <v>3.6302859999999999</v>
      </c>
      <c r="DP1011" s="38">
        <v>-0.53586610000000001</v>
      </c>
      <c r="DQ1011" s="38">
        <v>1.2543800000000001</v>
      </c>
      <c r="DR1011" s="38">
        <v>1.254996</v>
      </c>
      <c r="DS1011" s="38">
        <v>-4.7853199999999999E-2</v>
      </c>
      <c r="DT1011" s="38">
        <v>-0.58369479999999996</v>
      </c>
      <c r="DU1011" s="38">
        <v>1.416301</v>
      </c>
      <c r="DV1011" s="38">
        <v>5.8650710000000004</v>
      </c>
      <c r="DW1011" s="38">
        <v>1.889168</v>
      </c>
      <c r="DX1011" s="38">
        <v>1.4143680000000001</v>
      </c>
      <c r="DY1011" s="38">
        <v>2.06446</v>
      </c>
      <c r="DZ1011" s="38">
        <v>3.1948940000000001</v>
      </c>
      <c r="EA1011" s="38">
        <v>-0.89744749999999995</v>
      </c>
      <c r="EB1011" s="38">
        <v>-2.6214170000000001</v>
      </c>
      <c r="EC1011" s="38">
        <v>-2.1986439999999998</v>
      </c>
      <c r="ED1011" s="38">
        <v>-1.3148679999999999</v>
      </c>
      <c r="EE1011" s="38">
        <v>-0.50778409999999996</v>
      </c>
      <c r="EF1011" s="38">
        <v>-0.71649010000000002</v>
      </c>
      <c r="EG1011" s="38">
        <v>2.169559</v>
      </c>
      <c r="EH1011" s="38">
        <v>2.8117570000000001</v>
      </c>
      <c r="EI1011" s="38">
        <v>2.123386</v>
      </c>
      <c r="EJ1011" s="38">
        <v>-1.98017</v>
      </c>
      <c r="EK1011" s="38">
        <v>0.55986670000000005</v>
      </c>
      <c r="EL1011" s="38">
        <v>2.121197</v>
      </c>
      <c r="EM1011" s="38">
        <v>4.3752230000000001</v>
      </c>
      <c r="EN1011" s="38">
        <v>3.8764100000000003E-2</v>
      </c>
      <c r="EO1011" s="38">
        <v>1.6360479999999999</v>
      </c>
      <c r="EP1011" s="38">
        <v>1.603451</v>
      </c>
      <c r="EQ1011" s="38">
        <v>0.34357929999999998</v>
      </c>
      <c r="ER1011" s="38">
        <v>-0.13063369999999999</v>
      </c>
      <c r="ES1011" s="38">
        <v>1.986194</v>
      </c>
      <c r="ET1011" s="38">
        <v>6.4809760000000001</v>
      </c>
      <c r="EU1011" s="38">
        <v>2.5679650000000001</v>
      </c>
      <c r="EV1011" s="38">
        <v>2.2195070000000001</v>
      </c>
      <c r="EW1011" s="38">
        <v>2.942733</v>
      </c>
      <c r="EX1011" s="38">
        <v>4.0266510000000002</v>
      </c>
      <c r="EY1011" s="38">
        <v>2.74078E-2</v>
      </c>
      <c r="EZ1011" s="38">
        <v>-1.7339119999999999</v>
      </c>
      <c r="FA1011" s="38">
        <v>-1.3065169999999999</v>
      </c>
      <c r="FB1011" s="38">
        <v>77.64864</v>
      </c>
      <c r="FC1011" s="38">
        <v>75.764799999999994</v>
      </c>
      <c r="FD1011" s="38">
        <v>74.081569999999999</v>
      </c>
      <c r="FE1011" s="38">
        <v>72.75882</v>
      </c>
      <c r="FF1011" s="38">
        <v>71.493830000000003</v>
      </c>
      <c r="FG1011" s="38">
        <v>70.472130000000007</v>
      </c>
      <c r="FH1011" s="38">
        <v>69.990530000000007</v>
      </c>
      <c r="FI1011" s="38">
        <v>71.606470000000002</v>
      </c>
      <c r="FJ1011" s="38">
        <v>76.183980000000005</v>
      </c>
      <c r="FK1011" s="38">
        <v>81.290599999999998</v>
      </c>
      <c r="FL1011" s="38">
        <v>86.171639999999996</v>
      </c>
      <c r="FM1011" s="38">
        <v>89.973140000000001</v>
      </c>
      <c r="FN1011" s="38">
        <v>93.515110000000007</v>
      </c>
      <c r="FO1011" s="38">
        <v>96.384709999999998</v>
      </c>
      <c r="FP1011" s="38">
        <v>98.897419999999997</v>
      </c>
      <c r="FQ1011" s="38">
        <v>100.3976</v>
      </c>
      <c r="FR1011" s="38">
        <v>100.9871</v>
      </c>
      <c r="FS1011" s="38">
        <v>100.53</v>
      </c>
      <c r="FT1011" s="38">
        <v>99.702860000000001</v>
      </c>
      <c r="FU1011" s="38">
        <v>95.592939999999999</v>
      </c>
      <c r="FV1011" s="38">
        <v>91.140990000000002</v>
      </c>
      <c r="FW1011">
        <v>86.729060000000004</v>
      </c>
      <c r="FX1011">
        <v>84.602919999999997</v>
      </c>
      <c r="FY1011">
        <v>82.935519999999997</v>
      </c>
      <c r="FZ1011">
        <v>0.78304280000000004</v>
      </c>
      <c r="GA1011">
        <v>5.3716330000000001</v>
      </c>
      <c r="GB1011">
        <v>1</v>
      </c>
    </row>
    <row r="1012" spans="1:184" x14ac:dyDescent="0.3">
      <c r="A1012" t="s">
        <v>280</v>
      </c>
      <c r="B1012" t="s">
        <v>1</v>
      </c>
      <c r="C1012" t="s">
        <v>1</v>
      </c>
      <c r="D1012" t="s">
        <v>1</v>
      </c>
      <c r="E1012" t="s">
        <v>222</v>
      </c>
      <c r="F1012" t="s">
        <v>1</v>
      </c>
      <c r="G1012" t="s">
        <v>1</v>
      </c>
      <c r="H1012" s="40" t="s">
        <v>1</v>
      </c>
      <c r="I1012" s="18" t="s">
        <v>1</v>
      </c>
      <c r="J1012" s="38" t="s">
        <v>1</v>
      </c>
      <c r="K1012" s="18">
        <v>44809</v>
      </c>
      <c r="L1012" s="38">
        <v>619</v>
      </c>
      <c r="M1012" s="38">
        <v>626</v>
      </c>
      <c r="N1012" s="38">
        <v>142.1925</v>
      </c>
      <c r="O1012" s="38">
        <v>135.2159</v>
      </c>
      <c r="P1012" s="38">
        <v>129.62090000000001</v>
      </c>
      <c r="Q1012" s="38">
        <v>127.1065</v>
      </c>
      <c r="R1012" s="38">
        <v>129.00219999999999</v>
      </c>
      <c r="S1012" s="38">
        <v>134.62950000000001</v>
      </c>
      <c r="T1012" s="38">
        <v>139.98419999999999</v>
      </c>
      <c r="U1012" s="38">
        <v>145.55840000000001</v>
      </c>
      <c r="V1012" s="38">
        <v>150.797</v>
      </c>
      <c r="W1012" s="38">
        <v>163.20750000000001</v>
      </c>
      <c r="X1012" s="38">
        <v>173.99549999999999</v>
      </c>
      <c r="Y1012" s="38">
        <v>178.0454</v>
      </c>
      <c r="Z1012" s="38">
        <v>179.87110000000001</v>
      </c>
      <c r="AA1012" s="38">
        <v>180.7784</v>
      </c>
      <c r="AB1012" s="38">
        <v>179.41030000000001</v>
      </c>
      <c r="AC1012" s="38">
        <v>176.06</v>
      </c>
      <c r="AD1012" s="38">
        <v>171.358</v>
      </c>
      <c r="AE1012" s="38">
        <v>166.6369</v>
      </c>
      <c r="AF1012" s="38">
        <v>164.7764</v>
      </c>
      <c r="AG1012" s="38">
        <v>161.4401</v>
      </c>
      <c r="AH1012" s="38">
        <v>159.071</v>
      </c>
      <c r="AI1012" s="38">
        <v>158.84950000000001</v>
      </c>
      <c r="AJ1012" s="38">
        <v>155.4032</v>
      </c>
      <c r="AK1012" s="38">
        <v>150.76130000000001</v>
      </c>
      <c r="AL1012" s="38">
        <v>13.33206</v>
      </c>
      <c r="AM1012" s="38">
        <v>3.7445659999999998</v>
      </c>
      <c r="AN1012" s="38">
        <v>-2.4751949999999998</v>
      </c>
      <c r="AO1012" s="38">
        <v>-3.6940460000000002</v>
      </c>
      <c r="AP1012" s="38">
        <v>-2.291147</v>
      </c>
      <c r="AQ1012" s="38">
        <v>-1.057852</v>
      </c>
      <c r="AR1012" s="38">
        <v>-6.9142270000000003</v>
      </c>
      <c r="AS1012" s="38">
        <v>-6.7756379999999998</v>
      </c>
      <c r="AT1012" s="38">
        <v>-4.901497</v>
      </c>
      <c r="AU1012" s="38">
        <v>-3.605912</v>
      </c>
      <c r="AV1012" s="38">
        <v>-4.0669510000000004</v>
      </c>
      <c r="AW1012" s="38">
        <v>-3.15564</v>
      </c>
      <c r="AX1012" s="38">
        <v>-3.8618769999999998</v>
      </c>
      <c r="AY1012" s="38">
        <v>-1.5082469999999999</v>
      </c>
      <c r="AZ1012" s="38">
        <v>7.1652339999999999</v>
      </c>
      <c r="BA1012" s="38">
        <v>10.63228</v>
      </c>
      <c r="BB1012" s="38">
        <v>12.88922</v>
      </c>
      <c r="BC1012" s="38">
        <v>12.512840000000001</v>
      </c>
      <c r="BD1012" s="38">
        <v>10.36656</v>
      </c>
      <c r="BE1012" s="38">
        <v>-0.74931029999999998</v>
      </c>
      <c r="BF1012" s="38">
        <v>-3.7505449999999998</v>
      </c>
      <c r="BG1012" s="38">
        <v>-6.1569820000000002</v>
      </c>
      <c r="BH1012" s="38">
        <v>-10.94075</v>
      </c>
      <c r="BI1012" s="38">
        <v>-11.49362</v>
      </c>
      <c r="BJ1012" s="38">
        <v>14.60624</v>
      </c>
      <c r="BK1012" s="38">
        <v>4.9057810000000002</v>
      </c>
      <c r="BL1012" s="38">
        <v>-1.620214</v>
      </c>
      <c r="BM1012" s="38">
        <v>-2.8277030000000001</v>
      </c>
      <c r="BN1012" s="38">
        <v>-1.4818</v>
      </c>
      <c r="BO1012" s="38">
        <v>-0.2163707</v>
      </c>
      <c r="BP1012" s="38">
        <v>-6.1197049999999997</v>
      </c>
      <c r="BQ1012" s="38">
        <v>-5.9496450000000003</v>
      </c>
      <c r="BR1012" s="38">
        <v>-4.0896800000000004</v>
      </c>
      <c r="BS1012" s="38">
        <v>-2.807804</v>
      </c>
      <c r="BT1012" s="38">
        <v>-3.2019630000000001</v>
      </c>
      <c r="BU1012" s="38">
        <v>-2.495209</v>
      </c>
      <c r="BV1012" s="38">
        <v>-3.3346279999999999</v>
      </c>
      <c r="BW1012" s="38">
        <v>-0.76409850000000001</v>
      </c>
      <c r="BX1012" s="38">
        <v>7.8922090000000003</v>
      </c>
      <c r="BY1012" s="38">
        <v>11.52783</v>
      </c>
      <c r="BZ1012" s="38">
        <v>13.94209</v>
      </c>
      <c r="CA1012" s="38">
        <v>13.6053</v>
      </c>
      <c r="CB1012" s="38">
        <v>11.5642</v>
      </c>
      <c r="CC1012" s="38">
        <v>0.6984515</v>
      </c>
      <c r="CD1012" s="38">
        <v>-2.315706</v>
      </c>
      <c r="CE1012" s="38">
        <v>-4.7347960000000002</v>
      </c>
      <c r="CF1012" s="38">
        <v>-9.4740749999999991</v>
      </c>
      <c r="CG1012" s="38">
        <v>-9.8157320000000006</v>
      </c>
      <c r="CH1012" s="38">
        <v>15.48873</v>
      </c>
      <c r="CI1012" s="38">
        <v>5.7100359999999997</v>
      </c>
      <c r="CJ1012" s="38">
        <v>-1.0280560000000001</v>
      </c>
      <c r="CK1012" s="38">
        <v>-2.2276769999999999</v>
      </c>
      <c r="CL1012" s="38">
        <v>-0.92124969999999995</v>
      </c>
      <c r="CM1012" s="38">
        <v>0.3664367</v>
      </c>
      <c r="CN1012" s="38">
        <v>-5.5694220000000003</v>
      </c>
      <c r="CO1012" s="38">
        <v>-5.3775639999999996</v>
      </c>
      <c r="CP1012" s="38">
        <v>-3.5274179999999999</v>
      </c>
      <c r="CQ1012" s="38">
        <v>-2.2550370000000002</v>
      </c>
      <c r="CR1012" s="38">
        <v>-2.6028739999999999</v>
      </c>
      <c r="CS1012" s="38">
        <v>-2.0377969999999999</v>
      </c>
      <c r="CT1012" s="38">
        <v>-2.9694579999999999</v>
      </c>
      <c r="CU1012" s="38">
        <v>-0.24870310000000001</v>
      </c>
      <c r="CV1012" s="38">
        <v>8.3957090000000001</v>
      </c>
      <c r="CW1012" s="38">
        <v>12.14808</v>
      </c>
      <c r="CX1012" s="38">
        <v>14.67131</v>
      </c>
      <c r="CY1012" s="38">
        <v>14.361940000000001</v>
      </c>
      <c r="CZ1012" s="38">
        <v>12.39368</v>
      </c>
      <c r="DA1012" s="38">
        <v>1.7011670000000001</v>
      </c>
      <c r="DB1012" s="38">
        <v>-1.321941</v>
      </c>
      <c r="DC1012" s="38">
        <v>-3.7497929999999999</v>
      </c>
      <c r="DD1012" s="38">
        <v>-8.4582599999999992</v>
      </c>
      <c r="DE1012" s="38">
        <v>-8.6536299999999997</v>
      </c>
      <c r="DF1012" s="38">
        <v>16.371230000000001</v>
      </c>
      <c r="DG1012" s="38">
        <v>6.5142899999999999</v>
      </c>
      <c r="DH1012" s="38">
        <v>-0.43589869999999997</v>
      </c>
      <c r="DI1012" s="38">
        <v>-1.627651</v>
      </c>
      <c r="DJ1012" s="38">
        <v>-0.36069899999999999</v>
      </c>
      <c r="DK1012" s="38">
        <v>0.94924399999999998</v>
      </c>
      <c r="DL1012" s="38">
        <v>-5.019139</v>
      </c>
      <c r="DM1012" s="38">
        <v>-4.8054839999999999</v>
      </c>
      <c r="DN1012" s="38">
        <v>-2.9651550000000002</v>
      </c>
      <c r="DO1012" s="38">
        <v>-1.702269</v>
      </c>
      <c r="DP1012" s="38">
        <v>-2.0037859999999998</v>
      </c>
      <c r="DQ1012" s="38">
        <v>-1.5803849999999999</v>
      </c>
      <c r="DR1012" s="38">
        <v>-2.6042869999999998</v>
      </c>
      <c r="DS1012" s="38">
        <v>0.26669219999999999</v>
      </c>
      <c r="DT1012" s="38">
        <v>8.8992100000000001</v>
      </c>
      <c r="DU1012" s="38">
        <v>12.768330000000001</v>
      </c>
      <c r="DV1012" s="38">
        <v>15.40053</v>
      </c>
      <c r="DW1012" s="38">
        <v>15.11857</v>
      </c>
      <c r="DX1012" s="38">
        <v>13.22316</v>
      </c>
      <c r="DY1012" s="38">
        <v>2.7038820000000001</v>
      </c>
      <c r="DZ1012" s="38">
        <v>-0.3281753</v>
      </c>
      <c r="EA1012" s="38">
        <v>-2.7647910000000002</v>
      </c>
      <c r="EB1012" s="38">
        <v>-7.4424440000000001</v>
      </c>
      <c r="EC1012" s="38">
        <v>-7.4915289999999999</v>
      </c>
      <c r="ED1012" s="38">
        <v>17.645409999999998</v>
      </c>
      <c r="EE1012" s="38">
        <v>7.6755060000000004</v>
      </c>
      <c r="EF1012" s="38">
        <v>0.41908269999999997</v>
      </c>
      <c r="EG1012" s="38">
        <v>-0.76130869999999995</v>
      </c>
      <c r="EH1012" s="38">
        <v>0.44864720000000002</v>
      </c>
      <c r="EI1012" s="38">
        <v>1.7907249999999999</v>
      </c>
      <c r="EJ1012" s="38">
        <v>-4.2246170000000003</v>
      </c>
      <c r="EK1012" s="38">
        <v>-3.9794909999999999</v>
      </c>
      <c r="EL1012" s="38">
        <v>-2.1533380000000002</v>
      </c>
      <c r="EM1012" s="38">
        <v>-0.90416129999999995</v>
      </c>
      <c r="EN1012" s="38">
        <v>-1.1387970000000001</v>
      </c>
      <c r="EO1012" s="38">
        <v>-0.91995380000000004</v>
      </c>
      <c r="EP1012" s="38">
        <v>-2.0770379999999999</v>
      </c>
      <c r="EQ1012" s="38">
        <v>1.0108410000000001</v>
      </c>
      <c r="ER1012" s="38">
        <v>9.6261840000000003</v>
      </c>
      <c r="ES1012" s="38">
        <v>13.663880000000001</v>
      </c>
      <c r="ET1012" s="38">
        <v>16.453399999999998</v>
      </c>
      <c r="EU1012" s="38">
        <v>16.211030000000001</v>
      </c>
      <c r="EV1012" s="38">
        <v>14.4208</v>
      </c>
      <c r="EW1012" s="38">
        <v>4.1516440000000001</v>
      </c>
      <c r="EX1012" s="38">
        <v>1.1066640000000001</v>
      </c>
      <c r="EY1012" s="38">
        <v>-1.3426039999999999</v>
      </c>
      <c r="EZ1012" s="38">
        <v>-5.9757689999999997</v>
      </c>
      <c r="FA1012" s="38">
        <v>-5.8136390000000002</v>
      </c>
      <c r="FB1012" s="38">
        <v>83.728999999999999</v>
      </c>
      <c r="FC1012" s="38">
        <v>82.483270000000005</v>
      </c>
      <c r="FD1012" s="38">
        <v>80.746799999999993</v>
      </c>
      <c r="FE1012" s="38">
        <v>79.287689999999998</v>
      </c>
      <c r="FF1012" s="38">
        <v>77.981700000000004</v>
      </c>
      <c r="FG1012" s="38">
        <v>76.865189999999998</v>
      </c>
      <c r="FH1012" s="38">
        <v>75.831069999999997</v>
      </c>
      <c r="FI1012" s="38">
        <v>76.811899999999994</v>
      </c>
      <c r="FJ1012" s="38">
        <v>81.528270000000006</v>
      </c>
      <c r="FK1012" s="38">
        <v>87.219790000000003</v>
      </c>
      <c r="FL1012" s="38">
        <v>92.084779999999995</v>
      </c>
      <c r="FM1012" s="38">
        <v>95.668850000000006</v>
      </c>
      <c r="FN1012" s="38">
        <v>99.400919999999999</v>
      </c>
      <c r="FO1012" s="38">
        <v>102.33710000000001</v>
      </c>
      <c r="FP1012" s="38">
        <v>104.04770000000001</v>
      </c>
      <c r="FQ1012" s="38">
        <v>105.5241</v>
      </c>
      <c r="FR1012" s="38">
        <v>106.1677</v>
      </c>
      <c r="FS1012" s="38">
        <v>105.6905</v>
      </c>
      <c r="FT1012" s="38">
        <v>103.80410000000001</v>
      </c>
      <c r="FU1012" s="38">
        <v>99.783779999999993</v>
      </c>
      <c r="FV1012" s="38">
        <v>96.867580000000004</v>
      </c>
      <c r="FW1012">
        <v>93.353620000000006</v>
      </c>
      <c r="FX1012">
        <v>90.13364</v>
      </c>
      <c r="FY1012">
        <v>88.515609999999995</v>
      </c>
      <c r="FZ1012">
        <v>2.2490960000000002</v>
      </c>
      <c r="GA1012">
        <v>8.0398610000000001</v>
      </c>
      <c r="GB1012">
        <v>1</v>
      </c>
    </row>
    <row r="1013" spans="1:184" x14ac:dyDescent="0.3">
      <c r="A1013" t="s">
        <v>280</v>
      </c>
      <c r="B1013" t="s">
        <v>1</v>
      </c>
      <c r="C1013" t="s">
        <v>1</v>
      </c>
      <c r="D1013" t="s">
        <v>1</v>
      </c>
      <c r="E1013" t="s">
        <v>222</v>
      </c>
      <c r="F1013" t="s">
        <v>1</v>
      </c>
      <c r="G1013" t="s">
        <v>1</v>
      </c>
      <c r="H1013" s="40" t="s">
        <v>1</v>
      </c>
      <c r="I1013" s="18" t="s">
        <v>1</v>
      </c>
      <c r="J1013" s="38" t="s">
        <v>1</v>
      </c>
      <c r="K1013" s="18">
        <v>44810</v>
      </c>
      <c r="L1013" s="38">
        <v>619</v>
      </c>
      <c r="M1013" s="38">
        <v>626</v>
      </c>
      <c r="N1013" s="38">
        <v>155.15940000000001</v>
      </c>
      <c r="O1013" s="38">
        <v>155.3853</v>
      </c>
      <c r="P1013" s="38">
        <v>154.5795</v>
      </c>
      <c r="Q1013" s="38">
        <v>156.52539999999999</v>
      </c>
      <c r="R1013" s="38">
        <v>168.5778</v>
      </c>
      <c r="S1013" s="38">
        <v>183.22460000000001</v>
      </c>
      <c r="T1013" s="38">
        <v>201.5085</v>
      </c>
      <c r="U1013" s="38">
        <v>215.14580000000001</v>
      </c>
      <c r="V1013" s="38">
        <v>226.5069</v>
      </c>
      <c r="W1013" s="38">
        <v>235.39490000000001</v>
      </c>
      <c r="X1013" s="38">
        <v>239.5898</v>
      </c>
      <c r="Y1013" s="38">
        <v>243.982</v>
      </c>
      <c r="Z1013" s="38">
        <v>244.75530000000001</v>
      </c>
      <c r="AA1013" s="38">
        <v>248.16890000000001</v>
      </c>
      <c r="AB1013" s="38">
        <v>243.733</v>
      </c>
      <c r="AC1013" s="38">
        <v>233.51849999999999</v>
      </c>
      <c r="AD1013" s="38">
        <v>220.36279999999999</v>
      </c>
      <c r="AE1013" s="38">
        <v>208.87370000000001</v>
      </c>
      <c r="AF1013" s="38">
        <v>198.93170000000001</v>
      </c>
      <c r="AG1013" s="38">
        <v>195.00200000000001</v>
      </c>
      <c r="AH1013" s="38">
        <v>194.84059999999999</v>
      </c>
      <c r="AI1013" s="38">
        <v>196.14160000000001</v>
      </c>
      <c r="AJ1013" s="38">
        <v>191.46080000000001</v>
      </c>
      <c r="AK1013" s="38">
        <v>186.29320000000001</v>
      </c>
      <c r="AL1013" s="38">
        <v>-0.2462934</v>
      </c>
      <c r="AM1013" s="38">
        <v>-1.267514</v>
      </c>
      <c r="AN1013" s="38">
        <v>2.17485E-2</v>
      </c>
      <c r="AO1013" s="38">
        <v>2.3519190000000001</v>
      </c>
      <c r="AP1013" s="38">
        <v>1.798143</v>
      </c>
      <c r="AQ1013" s="38">
        <v>0.43403190000000003</v>
      </c>
      <c r="AR1013" s="38">
        <v>1.6510119999999999</v>
      </c>
      <c r="AS1013" s="38">
        <v>-2.4519060000000001</v>
      </c>
      <c r="AT1013" s="38">
        <v>-8.0358210000000003</v>
      </c>
      <c r="AU1013" s="38">
        <v>-9.2715479999999992</v>
      </c>
      <c r="AV1013" s="38">
        <v>-12.32785</v>
      </c>
      <c r="AW1013" s="38">
        <v>-5.9250800000000003</v>
      </c>
      <c r="AX1013" s="38">
        <v>-3.4463780000000002</v>
      </c>
      <c r="AY1013" s="38">
        <v>1.0703279999999999</v>
      </c>
      <c r="AZ1013" s="38">
        <v>13.523529999999999</v>
      </c>
      <c r="BA1013" s="38">
        <v>21.850349999999999</v>
      </c>
      <c r="BB1013" s="38">
        <v>25.29721</v>
      </c>
      <c r="BC1013" s="38">
        <v>23.68309</v>
      </c>
      <c r="BD1013" s="38">
        <v>18.953029999999998</v>
      </c>
      <c r="BE1013" s="38">
        <v>9.0649540000000002</v>
      </c>
      <c r="BF1013" s="38">
        <v>9.8891109999999998</v>
      </c>
      <c r="BG1013" s="38">
        <v>11.54067</v>
      </c>
      <c r="BH1013" s="38">
        <v>10.830690000000001</v>
      </c>
      <c r="BI1013" s="38">
        <v>9.2524800000000003</v>
      </c>
      <c r="BJ1013" s="38">
        <v>0.93090969999999995</v>
      </c>
      <c r="BK1013" s="38">
        <v>-0.14597070000000001</v>
      </c>
      <c r="BL1013" s="38">
        <v>1.1709020000000001</v>
      </c>
      <c r="BM1013" s="38">
        <v>3.264942</v>
      </c>
      <c r="BN1013" s="38">
        <v>2.6238350000000001</v>
      </c>
      <c r="BO1013" s="38">
        <v>1.548197</v>
      </c>
      <c r="BP1013" s="38">
        <v>3.1085240000000001</v>
      </c>
      <c r="BQ1013" s="38">
        <v>-0.9781396</v>
      </c>
      <c r="BR1013" s="38">
        <v>-6.5687369999999996</v>
      </c>
      <c r="BS1013" s="38">
        <v>-8.0386019999999991</v>
      </c>
      <c r="BT1013" s="38">
        <v>-11.34313</v>
      </c>
      <c r="BU1013" s="38">
        <v>-5.1931229999999999</v>
      </c>
      <c r="BV1013" s="38">
        <v>-2.7762030000000002</v>
      </c>
      <c r="BW1013" s="38">
        <v>1.778554</v>
      </c>
      <c r="BX1013" s="38">
        <v>14.44239</v>
      </c>
      <c r="BY1013" s="38">
        <v>22.932469999999999</v>
      </c>
      <c r="BZ1013" s="38">
        <v>26.493220000000001</v>
      </c>
      <c r="CA1013" s="38">
        <v>25.00938</v>
      </c>
      <c r="CB1013" s="38">
        <v>20.618189999999998</v>
      </c>
      <c r="CC1013" s="38">
        <v>11.126060000000001</v>
      </c>
      <c r="CD1013" s="38">
        <v>11.707330000000001</v>
      </c>
      <c r="CE1013" s="38">
        <v>13.30531</v>
      </c>
      <c r="CF1013" s="38">
        <v>12.66113</v>
      </c>
      <c r="CG1013" s="38">
        <v>11.12091</v>
      </c>
      <c r="CH1013" s="38">
        <v>1.746237</v>
      </c>
      <c r="CI1013" s="38">
        <v>0.63080639999999999</v>
      </c>
      <c r="CJ1013" s="38">
        <v>1.966801</v>
      </c>
      <c r="CK1013" s="38">
        <v>3.8972989999999998</v>
      </c>
      <c r="CL1013" s="38">
        <v>3.1957059999999999</v>
      </c>
      <c r="CM1013" s="38">
        <v>2.3198639999999999</v>
      </c>
      <c r="CN1013" s="38">
        <v>4.1179920000000001</v>
      </c>
      <c r="CO1013" s="38">
        <v>4.2586400000000003E-2</v>
      </c>
      <c r="CP1013" s="38">
        <v>-5.5526390000000001</v>
      </c>
      <c r="CQ1013" s="38">
        <v>-7.1846670000000001</v>
      </c>
      <c r="CR1013" s="38">
        <v>-10.661110000000001</v>
      </c>
      <c r="CS1013" s="38">
        <v>-4.6861709999999999</v>
      </c>
      <c r="CT1013" s="38">
        <v>-2.3120430000000001</v>
      </c>
      <c r="CU1013" s="38">
        <v>2.2690679999999999</v>
      </c>
      <c r="CV1013" s="38">
        <v>15.07879</v>
      </c>
      <c r="CW1013" s="38">
        <v>23.681940000000001</v>
      </c>
      <c r="CX1013" s="38">
        <v>27.321570000000001</v>
      </c>
      <c r="CY1013" s="38">
        <v>25.927969999999998</v>
      </c>
      <c r="CZ1013" s="38">
        <v>21.771470000000001</v>
      </c>
      <c r="DA1013" s="38">
        <v>12.55358</v>
      </c>
      <c r="DB1013" s="38">
        <v>12.966620000000001</v>
      </c>
      <c r="DC1013" s="38">
        <v>14.52749</v>
      </c>
      <c r="DD1013" s="38">
        <v>13.928890000000001</v>
      </c>
      <c r="DE1013" s="38">
        <v>12.41498</v>
      </c>
      <c r="DF1013" s="38">
        <v>2.5615640000000002</v>
      </c>
      <c r="DG1013" s="38">
        <v>1.4075839999999999</v>
      </c>
      <c r="DH1013" s="38">
        <v>2.7627009999999999</v>
      </c>
      <c r="DI1013" s="38">
        <v>4.5296560000000001</v>
      </c>
      <c r="DJ1013" s="38">
        <v>3.7675779999999999</v>
      </c>
      <c r="DK1013" s="38">
        <v>3.0915309999999998</v>
      </c>
      <c r="DL1013" s="38">
        <v>5.1274610000000003</v>
      </c>
      <c r="DM1013" s="38">
        <v>1.063312</v>
      </c>
      <c r="DN1013" s="38">
        <v>-4.5365409999999997</v>
      </c>
      <c r="DO1013" s="38">
        <v>-6.3307320000000002</v>
      </c>
      <c r="DP1013" s="38">
        <v>-9.979101</v>
      </c>
      <c r="DQ1013" s="38">
        <v>-4.1792189999999998</v>
      </c>
      <c r="DR1013" s="38">
        <v>-1.847882</v>
      </c>
      <c r="DS1013" s="38">
        <v>2.7595830000000001</v>
      </c>
      <c r="DT1013" s="38">
        <v>15.71519</v>
      </c>
      <c r="DU1013" s="38">
        <v>24.43141</v>
      </c>
      <c r="DV1013" s="38">
        <v>28.149920000000002</v>
      </c>
      <c r="DW1013" s="38">
        <v>26.846550000000001</v>
      </c>
      <c r="DX1013" s="38">
        <v>22.924759999999999</v>
      </c>
      <c r="DY1013" s="38">
        <v>13.98109</v>
      </c>
      <c r="DZ1013" s="38">
        <v>14.22592</v>
      </c>
      <c r="EA1013" s="38">
        <v>15.74968</v>
      </c>
      <c r="EB1013" s="38">
        <v>15.19665</v>
      </c>
      <c r="EC1013" s="38">
        <v>13.70905</v>
      </c>
      <c r="ED1013" s="38">
        <v>3.7387670000000002</v>
      </c>
      <c r="EE1013" s="38">
        <v>2.5291260000000002</v>
      </c>
      <c r="EF1013" s="38">
        <v>3.9118539999999999</v>
      </c>
      <c r="EG1013" s="38">
        <v>5.442679</v>
      </c>
      <c r="EH1013" s="38">
        <v>4.5932690000000003</v>
      </c>
      <c r="EI1013" s="38">
        <v>4.2056959999999997</v>
      </c>
      <c r="EJ1013" s="38">
        <v>6.5849729999999997</v>
      </c>
      <c r="EK1013" s="38">
        <v>2.5370789999999999</v>
      </c>
      <c r="EL1013" s="38">
        <v>-3.0694560000000002</v>
      </c>
      <c r="EM1013" s="38">
        <v>-5.0977860000000002</v>
      </c>
      <c r="EN1013" s="38">
        <v>-8.9943819999999999</v>
      </c>
      <c r="EO1013" s="38">
        <v>-3.4472619999999998</v>
      </c>
      <c r="EP1013" s="38">
        <v>-1.177708</v>
      </c>
      <c r="EQ1013" s="38">
        <v>3.4678079999999998</v>
      </c>
      <c r="ER1013" s="38">
        <v>16.634049999999998</v>
      </c>
      <c r="ES1013" s="38">
        <v>25.513529999999999</v>
      </c>
      <c r="ET1013" s="38">
        <v>29.34592</v>
      </c>
      <c r="EU1013" s="38">
        <v>28.172840000000001</v>
      </c>
      <c r="EV1013" s="38">
        <v>24.589919999999999</v>
      </c>
      <c r="EW1013" s="38">
        <v>16.042200000000001</v>
      </c>
      <c r="EX1013" s="38">
        <v>16.044139999999999</v>
      </c>
      <c r="EY1013" s="38">
        <v>17.514320000000001</v>
      </c>
      <c r="EZ1013" s="38">
        <v>17.027090000000001</v>
      </c>
      <c r="FA1013" s="38">
        <v>15.57748</v>
      </c>
      <c r="FB1013" s="38">
        <v>85.720320000000001</v>
      </c>
      <c r="FC1013" s="38">
        <v>84.023219999999995</v>
      </c>
      <c r="FD1013" s="38">
        <v>82.444220000000001</v>
      </c>
      <c r="FE1013" s="38">
        <v>81.607330000000005</v>
      </c>
      <c r="FF1013" s="38">
        <v>80.454669999999993</v>
      </c>
      <c r="FG1013" s="38">
        <v>79.97972</v>
      </c>
      <c r="FH1013" s="38">
        <v>79.395449999999997</v>
      </c>
      <c r="FI1013" s="38">
        <v>81.227050000000006</v>
      </c>
      <c r="FJ1013" s="38">
        <v>85.710740000000001</v>
      </c>
      <c r="FK1013" s="38">
        <v>91.845500000000001</v>
      </c>
      <c r="FL1013" s="38">
        <v>96.506659999999997</v>
      </c>
      <c r="FM1013" s="38">
        <v>100.92019999999999</v>
      </c>
      <c r="FN1013" s="38">
        <v>104.0343</v>
      </c>
      <c r="FO1013" s="38">
        <v>106.7561</v>
      </c>
      <c r="FP1013" s="38">
        <v>108.4606</v>
      </c>
      <c r="FQ1013" s="38">
        <v>109.87179999999999</v>
      </c>
      <c r="FR1013" s="38">
        <v>110.1125</v>
      </c>
      <c r="FS1013" s="38">
        <v>108.91849999999999</v>
      </c>
      <c r="FT1013" s="38">
        <v>106.60290000000001</v>
      </c>
      <c r="FU1013" s="38">
        <v>101.7081</v>
      </c>
      <c r="FV1013" s="38">
        <v>97.173270000000002</v>
      </c>
      <c r="FW1013">
        <v>94.442089999999993</v>
      </c>
      <c r="FX1013">
        <v>93.056820000000002</v>
      </c>
      <c r="FY1013">
        <v>90.353700000000003</v>
      </c>
      <c r="FZ1013">
        <v>2.071888</v>
      </c>
      <c r="GA1013">
        <v>13.93046</v>
      </c>
      <c r="GB1013">
        <v>1</v>
      </c>
    </row>
    <row r="1014" spans="1:184" x14ac:dyDescent="0.3">
      <c r="A1014" t="s">
        <v>280</v>
      </c>
      <c r="B1014" t="s">
        <v>1</v>
      </c>
      <c r="C1014" t="s">
        <v>1</v>
      </c>
      <c r="D1014" t="s">
        <v>1</v>
      </c>
      <c r="E1014" t="s">
        <v>222</v>
      </c>
      <c r="F1014" t="s">
        <v>1</v>
      </c>
      <c r="G1014" t="s">
        <v>1</v>
      </c>
      <c r="H1014" s="40" t="s">
        <v>1</v>
      </c>
      <c r="I1014" s="18" t="s">
        <v>1</v>
      </c>
      <c r="J1014" s="38" t="s">
        <v>1</v>
      </c>
      <c r="K1014" s="18">
        <v>44811</v>
      </c>
      <c r="L1014" s="38">
        <v>619</v>
      </c>
      <c r="M1014" s="38">
        <v>626</v>
      </c>
      <c r="N1014" s="38">
        <v>176.56909999999999</v>
      </c>
      <c r="O1014" s="38">
        <v>173.94499999999999</v>
      </c>
      <c r="P1014" s="38">
        <v>171.0652</v>
      </c>
      <c r="Q1014" s="38">
        <v>171.541</v>
      </c>
      <c r="R1014" s="38">
        <v>177.6979</v>
      </c>
      <c r="S1014" s="38">
        <v>187.97309999999999</v>
      </c>
      <c r="T1014" s="38">
        <v>202.60059999999999</v>
      </c>
      <c r="U1014" s="38">
        <v>210.52780000000001</v>
      </c>
      <c r="V1014" s="38">
        <v>220.6353</v>
      </c>
      <c r="W1014" s="38">
        <v>227.50630000000001</v>
      </c>
      <c r="X1014" s="38">
        <v>231.49270000000001</v>
      </c>
      <c r="Y1014" s="38">
        <v>233.56379999999999</v>
      </c>
      <c r="Z1014" s="38">
        <v>234.2595</v>
      </c>
      <c r="AA1014" s="38">
        <v>236.39619999999999</v>
      </c>
      <c r="AB1014" s="38">
        <v>231.2868</v>
      </c>
      <c r="AC1014" s="38">
        <v>220.8366</v>
      </c>
      <c r="AD1014" s="38">
        <v>209.0273</v>
      </c>
      <c r="AE1014" s="38">
        <v>198.6422</v>
      </c>
      <c r="AF1014" s="38">
        <v>189.32249999999999</v>
      </c>
      <c r="AG1014" s="38">
        <v>185.9941</v>
      </c>
      <c r="AH1014" s="38">
        <v>187.79900000000001</v>
      </c>
      <c r="AI1014" s="38">
        <v>189.73240000000001</v>
      </c>
      <c r="AJ1014" s="38">
        <v>185.3733</v>
      </c>
      <c r="AK1014" s="38">
        <v>178.61269999999999</v>
      </c>
      <c r="AL1014" s="38">
        <v>5.9255230000000001</v>
      </c>
      <c r="AM1014" s="38">
        <v>1.917443</v>
      </c>
      <c r="AN1014" s="38">
        <v>9.7850999999999997E-3</v>
      </c>
      <c r="AO1014" s="38">
        <v>1.324012</v>
      </c>
      <c r="AP1014" s="38">
        <v>3.7826420000000001</v>
      </c>
      <c r="AQ1014" s="38">
        <v>0.42050009999999999</v>
      </c>
      <c r="AR1014" s="38">
        <v>-2.376738</v>
      </c>
      <c r="AS1014" s="38">
        <v>-7.9714020000000003</v>
      </c>
      <c r="AT1014" s="38">
        <v>-8.2292229999999993</v>
      </c>
      <c r="AU1014" s="38">
        <v>-9.6674179999999996</v>
      </c>
      <c r="AV1014" s="38">
        <v>-9.1197119999999998</v>
      </c>
      <c r="AW1014" s="38">
        <v>-5.094239</v>
      </c>
      <c r="AX1014" s="38">
        <v>-2.1522600000000001</v>
      </c>
      <c r="AY1014" s="38">
        <v>1.7806219999999999</v>
      </c>
      <c r="AZ1014" s="38">
        <v>10.12749</v>
      </c>
      <c r="BA1014" s="38">
        <v>12.710330000000001</v>
      </c>
      <c r="BB1014" s="38">
        <v>17.320730000000001</v>
      </c>
      <c r="BC1014" s="38">
        <v>16.647410000000001</v>
      </c>
      <c r="BD1014" s="38">
        <v>9.4242570000000008</v>
      </c>
      <c r="BE1014" s="38">
        <v>0.95326540000000004</v>
      </c>
      <c r="BF1014" s="38">
        <v>3.1455479999999998</v>
      </c>
      <c r="BG1014" s="38">
        <v>3.3340830000000001</v>
      </c>
      <c r="BH1014" s="38">
        <v>0.39978770000000002</v>
      </c>
      <c r="BI1014" s="38">
        <v>-0.43656070000000002</v>
      </c>
      <c r="BJ1014" s="38">
        <v>6.8537059999999999</v>
      </c>
      <c r="BK1014" s="38">
        <v>2.744456</v>
      </c>
      <c r="BL1014" s="38">
        <v>0.88154169999999998</v>
      </c>
      <c r="BM1014" s="38">
        <v>2.1190030000000002</v>
      </c>
      <c r="BN1014" s="38">
        <v>4.6067140000000002</v>
      </c>
      <c r="BO1014" s="38">
        <v>1.4528190000000001</v>
      </c>
      <c r="BP1014" s="38">
        <v>-1.2513399999999999</v>
      </c>
      <c r="BQ1014" s="38">
        <v>-6.5915030000000003</v>
      </c>
      <c r="BR1014" s="38">
        <v>-7.041836</v>
      </c>
      <c r="BS1014" s="38">
        <v>-8.6913649999999993</v>
      </c>
      <c r="BT1014" s="38">
        <v>-8.3736479999999993</v>
      </c>
      <c r="BU1014" s="38">
        <v>-4.5381109999999998</v>
      </c>
      <c r="BV1014" s="38">
        <v>-1.6311340000000001</v>
      </c>
      <c r="BW1014" s="38">
        <v>2.3379089999999998</v>
      </c>
      <c r="BX1014" s="38">
        <v>10.84029</v>
      </c>
      <c r="BY1014" s="38">
        <v>13.64845</v>
      </c>
      <c r="BZ1014" s="38">
        <v>18.284389999999998</v>
      </c>
      <c r="CA1014" s="38">
        <v>17.722829999999998</v>
      </c>
      <c r="CB1014" s="38">
        <v>10.73114</v>
      </c>
      <c r="CC1014" s="38">
        <v>2.6158899999999998</v>
      </c>
      <c r="CD1014" s="38">
        <v>4.5419939999999999</v>
      </c>
      <c r="CE1014" s="38">
        <v>4.7214090000000004</v>
      </c>
      <c r="CF1014" s="38">
        <v>1.893748</v>
      </c>
      <c r="CG1014" s="38">
        <v>1.050662</v>
      </c>
      <c r="CH1014" s="38">
        <v>7.4965619999999999</v>
      </c>
      <c r="CI1014" s="38">
        <v>3.3172429999999999</v>
      </c>
      <c r="CJ1014" s="38">
        <v>1.4853179999999999</v>
      </c>
      <c r="CK1014" s="38">
        <v>2.6696119999999999</v>
      </c>
      <c r="CL1014" s="38">
        <v>5.1774639999999996</v>
      </c>
      <c r="CM1014" s="38">
        <v>2.167799</v>
      </c>
      <c r="CN1014" s="38">
        <v>-0.47189330000000002</v>
      </c>
      <c r="CO1014" s="38">
        <v>-5.6357889999999999</v>
      </c>
      <c r="CP1014" s="38">
        <v>-6.2194539999999998</v>
      </c>
      <c r="CQ1014" s="38">
        <v>-8.0153529999999993</v>
      </c>
      <c r="CR1014" s="38">
        <v>-7.8569259999999996</v>
      </c>
      <c r="CS1014" s="38">
        <v>-4.1529389999999999</v>
      </c>
      <c r="CT1014" s="38">
        <v>-1.270203</v>
      </c>
      <c r="CU1014" s="38">
        <v>2.7238859999999998</v>
      </c>
      <c r="CV1014" s="38">
        <v>11.333970000000001</v>
      </c>
      <c r="CW1014" s="38">
        <v>14.29819</v>
      </c>
      <c r="CX1014" s="38">
        <v>18.951830000000001</v>
      </c>
      <c r="CY1014" s="38">
        <v>18.467669999999998</v>
      </c>
      <c r="CZ1014" s="38">
        <v>11.636279999999999</v>
      </c>
      <c r="DA1014" s="38">
        <v>3.7674189999999999</v>
      </c>
      <c r="DB1014" s="38">
        <v>5.509169</v>
      </c>
      <c r="DC1014" s="38">
        <v>5.6822670000000004</v>
      </c>
      <c r="DD1014" s="38">
        <v>2.9284599999999998</v>
      </c>
      <c r="DE1014" s="38">
        <v>2.0807069999999999</v>
      </c>
      <c r="DF1014" s="38">
        <v>8.1394199999999994</v>
      </c>
      <c r="DG1014" s="38">
        <v>3.8900290000000002</v>
      </c>
      <c r="DH1014" s="38">
        <v>2.0890939999999998</v>
      </c>
      <c r="DI1014" s="38">
        <v>3.220221</v>
      </c>
      <c r="DJ1014" s="38">
        <v>5.7482139999999999</v>
      </c>
      <c r="DK1014" s="38">
        <v>2.8827799999999999</v>
      </c>
      <c r="DL1014" s="38">
        <v>0.30755369999999999</v>
      </c>
      <c r="DM1014" s="38">
        <v>-4.6800750000000004</v>
      </c>
      <c r="DN1014" s="38">
        <v>-5.3970729999999998</v>
      </c>
      <c r="DO1014" s="38">
        <v>-7.3393410000000001</v>
      </c>
      <c r="DP1014" s="38">
        <v>-7.340204</v>
      </c>
      <c r="DQ1014" s="38">
        <v>-3.7677670000000001</v>
      </c>
      <c r="DR1014" s="38">
        <v>-0.909273</v>
      </c>
      <c r="DS1014" s="38">
        <v>3.1098620000000001</v>
      </c>
      <c r="DT1014" s="38">
        <v>11.82765</v>
      </c>
      <c r="DU1014" s="38">
        <v>14.947929999999999</v>
      </c>
      <c r="DV1014" s="38">
        <v>19.619260000000001</v>
      </c>
      <c r="DW1014" s="38">
        <v>19.212510000000002</v>
      </c>
      <c r="DX1014" s="38">
        <v>12.54142</v>
      </c>
      <c r="DY1014" s="38">
        <v>4.9189470000000002</v>
      </c>
      <c r="DZ1014" s="38">
        <v>6.476343</v>
      </c>
      <c r="EA1014" s="38">
        <v>6.6431250000000004</v>
      </c>
      <c r="EB1014" s="38">
        <v>3.9631720000000001</v>
      </c>
      <c r="EC1014" s="38">
        <v>3.1107529999999999</v>
      </c>
      <c r="ED1014" s="38">
        <v>9.0676020000000008</v>
      </c>
      <c r="EE1014" s="38">
        <v>4.7170420000000002</v>
      </c>
      <c r="EF1014" s="38">
        <v>2.9608500000000002</v>
      </c>
      <c r="EG1014" s="38">
        <v>4.015212</v>
      </c>
      <c r="EH1014" s="38">
        <v>6.5722870000000002</v>
      </c>
      <c r="EI1014" s="38">
        <v>3.915098</v>
      </c>
      <c r="EJ1014" s="38">
        <v>1.4329510000000001</v>
      </c>
      <c r="EK1014" s="38">
        <v>-3.300176</v>
      </c>
      <c r="EL1014" s="38">
        <v>-4.2096850000000003</v>
      </c>
      <c r="EM1014" s="38">
        <v>-6.3632869999999997</v>
      </c>
      <c r="EN1014" s="38">
        <v>-6.5941400000000003</v>
      </c>
      <c r="EO1014" s="38">
        <v>-3.2116400000000001</v>
      </c>
      <c r="EP1014" s="38">
        <v>-0.38814660000000001</v>
      </c>
      <c r="EQ1014" s="38">
        <v>3.6671499999999999</v>
      </c>
      <c r="ER1014" s="38">
        <v>12.54044</v>
      </c>
      <c r="ES1014" s="38">
        <v>15.886039999999999</v>
      </c>
      <c r="ET1014" s="38">
        <v>20.582920000000001</v>
      </c>
      <c r="EU1014" s="38">
        <v>20.287939999999999</v>
      </c>
      <c r="EV1014" s="38">
        <v>13.8483</v>
      </c>
      <c r="EW1014" s="38">
        <v>6.5815720000000004</v>
      </c>
      <c r="EX1014" s="38">
        <v>7.8727900000000002</v>
      </c>
      <c r="EY1014" s="38">
        <v>8.0304520000000004</v>
      </c>
      <c r="EZ1014" s="38">
        <v>5.4571319999999996</v>
      </c>
      <c r="FA1014" s="38">
        <v>4.5979749999999999</v>
      </c>
      <c r="FB1014" s="38">
        <v>88.853870000000001</v>
      </c>
      <c r="FC1014" s="38">
        <v>86.752099999999999</v>
      </c>
      <c r="FD1014" s="38">
        <v>84.201099999999997</v>
      </c>
      <c r="FE1014" s="38">
        <v>83.065029999999993</v>
      </c>
      <c r="FF1014" s="38">
        <v>81.622219999999999</v>
      </c>
      <c r="FG1014" s="38">
        <v>79.417720000000003</v>
      </c>
      <c r="FH1014" s="38">
        <v>78.670270000000002</v>
      </c>
      <c r="FI1014" s="38">
        <v>79.36551</v>
      </c>
      <c r="FJ1014" s="38">
        <v>84.283420000000007</v>
      </c>
      <c r="FK1014" s="38">
        <v>89.927090000000007</v>
      </c>
      <c r="FL1014" s="38">
        <v>95.225080000000005</v>
      </c>
      <c r="FM1014" s="38">
        <v>98.662030000000001</v>
      </c>
      <c r="FN1014" s="38">
        <v>101.8763</v>
      </c>
      <c r="FO1014" s="38">
        <v>103.8802</v>
      </c>
      <c r="FP1014" s="38">
        <v>105.1669</v>
      </c>
      <c r="FQ1014" s="38">
        <v>106.185</v>
      </c>
      <c r="FR1014" s="38">
        <v>106.2432</v>
      </c>
      <c r="FS1014" s="38">
        <v>104.8379</v>
      </c>
      <c r="FT1014" s="38">
        <v>102.2222</v>
      </c>
      <c r="FU1014" s="38">
        <v>98.311329999999998</v>
      </c>
      <c r="FV1014" s="38">
        <v>95.408519999999996</v>
      </c>
      <c r="FW1014">
        <v>93.283720000000002</v>
      </c>
      <c r="FX1014">
        <v>90.652600000000007</v>
      </c>
      <c r="FY1014">
        <v>87.457650000000001</v>
      </c>
      <c r="FZ1014">
        <v>1.9508529999999999</v>
      </c>
      <c r="GA1014">
        <v>10.596209999999999</v>
      </c>
      <c r="GB1014">
        <v>1</v>
      </c>
    </row>
    <row r="1015" spans="1:184" x14ac:dyDescent="0.3">
      <c r="A1015" t="s">
        <v>280</v>
      </c>
      <c r="B1015" t="s">
        <v>1</v>
      </c>
      <c r="C1015" t="s">
        <v>1</v>
      </c>
      <c r="D1015" t="s">
        <v>1</v>
      </c>
      <c r="E1015" t="s">
        <v>222</v>
      </c>
      <c r="F1015" t="s">
        <v>1</v>
      </c>
      <c r="G1015" t="s">
        <v>1</v>
      </c>
      <c r="H1015" s="40" t="s">
        <v>1</v>
      </c>
      <c r="I1015" s="18" t="s">
        <v>1</v>
      </c>
      <c r="J1015" s="38" t="s">
        <v>1</v>
      </c>
      <c r="K1015" s="18" t="s">
        <v>2</v>
      </c>
      <c r="L1015" s="38">
        <v>632</v>
      </c>
      <c r="M1015" s="38">
        <v>632</v>
      </c>
      <c r="N1015" s="38">
        <v>156.05430000000001</v>
      </c>
      <c r="O1015" s="38">
        <v>154.0779</v>
      </c>
      <c r="P1015" s="38">
        <v>152.4221</v>
      </c>
      <c r="Q1015" s="38">
        <v>153.43690000000001</v>
      </c>
      <c r="R1015" s="38">
        <v>161.4152</v>
      </c>
      <c r="S1015" s="38">
        <v>172.6584</v>
      </c>
      <c r="T1015" s="38">
        <v>188.41589999999999</v>
      </c>
      <c r="U1015" s="38">
        <v>199.85480000000001</v>
      </c>
      <c r="V1015" s="38">
        <v>207.32499999999999</v>
      </c>
      <c r="W1015" s="38">
        <v>212.4906</v>
      </c>
      <c r="X1015" s="38">
        <v>217.15309999999999</v>
      </c>
      <c r="Y1015" s="38">
        <v>219.83619999999999</v>
      </c>
      <c r="Z1015" s="38">
        <v>220.35230000000001</v>
      </c>
      <c r="AA1015" s="38">
        <v>223.0479</v>
      </c>
      <c r="AB1015" s="38">
        <v>218.26159999999999</v>
      </c>
      <c r="AC1015" s="38">
        <v>208.9066</v>
      </c>
      <c r="AD1015" s="38">
        <v>199.34190000000001</v>
      </c>
      <c r="AE1015" s="38">
        <v>191.14670000000001</v>
      </c>
      <c r="AF1015" s="38">
        <v>184.1026</v>
      </c>
      <c r="AG1015" s="38">
        <v>180.4699</v>
      </c>
      <c r="AH1015" s="38">
        <v>180.09059999999999</v>
      </c>
      <c r="AI1015" s="38">
        <v>179.8271</v>
      </c>
      <c r="AJ1015" s="38">
        <v>175.5463</v>
      </c>
      <c r="AK1015" s="38">
        <v>170.28360000000001</v>
      </c>
      <c r="AL1015" s="38">
        <v>6.5246999999999996E-3</v>
      </c>
      <c r="AM1015" s="38">
        <v>-0.1147035</v>
      </c>
      <c r="AN1015" s="38">
        <v>0.15507000000000001</v>
      </c>
      <c r="AO1015" s="38">
        <v>0.30988569999999999</v>
      </c>
      <c r="AP1015" s="38">
        <v>0.18365799999999999</v>
      </c>
      <c r="AQ1015" s="38">
        <v>-0.94329249999999998</v>
      </c>
      <c r="AR1015" s="38">
        <v>-0.84826400000000002</v>
      </c>
      <c r="AS1015" s="38">
        <v>-1.348727</v>
      </c>
      <c r="AT1015" s="38">
        <v>-2.9622030000000001</v>
      </c>
      <c r="AU1015" s="38">
        <v>-3.9246479999999999</v>
      </c>
      <c r="AV1015" s="38">
        <v>-3.176787</v>
      </c>
      <c r="AW1015" s="38">
        <v>-1.6614800000000001</v>
      </c>
      <c r="AX1015" s="38">
        <v>-1.2390650000000001</v>
      </c>
      <c r="AY1015" s="38">
        <v>0.15034130000000001</v>
      </c>
      <c r="AZ1015" s="38">
        <v>1.5319430000000001</v>
      </c>
      <c r="BA1015" s="38">
        <v>3.7916569999999998</v>
      </c>
      <c r="BB1015" s="38">
        <v>6.8593830000000002</v>
      </c>
      <c r="BC1015" s="38">
        <v>5.7037750000000003</v>
      </c>
      <c r="BD1015" s="38">
        <v>4.8282069999999999</v>
      </c>
      <c r="BE1015" s="38">
        <v>3.6709939999999999</v>
      </c>
      <c r="BF1015" s="38">
        <v>3.5877379999999999</v>
      </c>
      <c r="BG1015" s="38">
        <v>2.04562</v>
      </c>
      <c r="BH1015" s="38">
        <v>1.3232759999999999</v>
      </c>
      <c r="BI1015" s="38">
        <v>0.26899800000000001</v>
      </c>
      <c r="BJ1015" s="38">
        <v>0.65237310000000004</v>
      </c>
      <c r="BK1015" s="38">
        <v>0.3941847</v>
      </c>
      <c r="BL1015" s="38">
        <v>0.69491020000000003</v>
      </c>
      <c r="BM1015" s="38">
        <v>0.78423560000000003</v>
      </c>
      <c r="BN1015" s="38">
        <v>0.66179840000000001</v>
      </c>
      <c r="BO1015" s="38">
        <v>-0.42287069999999999</v>
      </c>
      <c r="BP1015" s="38">
        <v>-0.2360273</v>
      </c>
      <c r="BQ1015" s="38">
        <v>-0.61366670000000001</v>
      </c>
      <c r="BR1015" s="38">
        <v>-2.2355589999999999</v>
      </c>
      <c r="BS1015" s="38">
        <v>-3.1973050000000001</v>
      </c>
      <c r="BT1015" s="38">
        <v>-2.6375579999999998</v>
      </c>
      <c r="BU1015" s="38">
        <v>-1.236529</v>
      </c>
      <c r="BV1015" s="38">
        <v>-0.83239289999999999</v>
      </c>
      <c r="BW1015" s="38">
        <v>0.58531359999999999</v>
      </c>
      <c r="BX1015" s="38">
        <v>2.2230349999999999</v>
      </c>
      <c r="BY1015" s="38">
        <v>4.7002870000000003</v>
      </c>
      <c r="BZ1015" s="38">
        <v>7.755668</v>
      </c>
      <c r="CA1015" s="38">
        <v>6.6444400000000003</v>
      </c>
      <c r="CB1015" s="38">
        <v>5.8158190000000003</v>
      </c>
      <c r="CC1015" s="38">
        <v>4.5316749999999999</v>
      </c>
      <c r="CD1015" s="38">
        <v>4.3575949999999999</v>
      </c>
      <c r="CE1015" s="38">
        <v>2.9112719999999999</v>
      </c>
      <c r="CF1015" s="38">
        <v>2.2337579999999999</v>
      </c>
      <c r="CG1015" s="38">
        <v>1.2422949999999999</v>
      </c>
      <c r="CH1015" s="38">
        <v>1.0996859999999999</v>
      </c>
      <c r="CI1015" s="38">
        <v>0.7466391</v>
      </c>
      <c r="CJ1015" s="38">
        <v>1.068802</v>
      </c>
      <c r="CK1015" s="38">
        <v>1.1127689999999999</v>
      </c>
      <c r="CL1015" s="38">
        <v>0.99295690000000003</v>
      </c>
      <c r="CM1015" s="38">
        <v>-6.24281E-2</v>
      </c>
      <c r="CN1015" s="38">
        <v>0.18800610000000001</v>
      </c>
      <c r="CO1015" s="38">
        <v>-0.1045662</v>
      </c>
      <c r="CP1015" s="38">
        <v>-1.732288</v>
      </c>
      <c r="CQ1015" s="38">
        <v>-2.6935500000000001</v>
      </c>
      <c r="CR1015" s="38">
        <v>-2.2640889999999998</v>
      </c>
      <c r="CS1015" s="38">
        <v>-0.94220859999999995</v>
      </c>
      <c r="CT1015" s="38">
        <v>-0.55073329999999998</v>
      </c>
      <c r="CU1015" s="38">
        <v>0.88657399999999997</v>
      </c>
      <c r="CV1015" s="38">
        <v>2.7016830000000001</v>
      </c>
      <c r="CW1015" s="38">
        <v>5.3296010000000003</v>
      </c>
      <c r="CX1015" s="38">
        <v>8.3764319999999994</v>
      </c>
      <c r="CY1015" s="38">
        <v>7.2959420000000001</v>
      </c>
      <c r="CZ1015" s="38">
        <v>6.4998370000000003</v>
      </c>
      <c r="DA1015" s="38">
        <v>5.1277799999999996</v>
      </c>
      <c r="DB1015" s="38">
        <v>4.8907949999999998</v>
      </c>
      <c r="DC1015" s="38">
        <v>3.5108190000000001</v>
      </c>
      <c r="DD1015" s="38">
        <v>2.8643550000000002</v>
      </c>
      <c r="DE1015" s="38">
        <v>1.9163969999999999</v>
      </c>
      <c r="DF1015" s="38">
        <v>1.546999</v>
      </c>
      <c r="DG1015" s="38">
        <v>1.0990930000000001</v>
      </c>
      <c r="DH1015" s="38">
        <v>1.4426939999999999</v>
      </c>
      <c r="DI1015" s="38">
        <v>1.4413020000000001</v>
      </c>
      <c r="DJ1015" s="38">
        <v>1.3241160000000001</v>
      </c>
      <c r="DK1015" s="38">
        <v>0.29801450000000002</v>
      </c>
      <c r="DL1015" s="38">
        <v>0.61203940000000001</v>
      </c>
      <c r="DM1015" s="38">
        <v>0.40453430000000001</v>
      </c>
      <c r="DN1015" s="38">
        <v>-1.229017</v>
      </c>
      <c r="DO1015" s="38">
        <v>-2.1897950000000002</v>
      </c>
      <c r="DP1015" s="38">
        <v>-1.89062</v>
      </c>
      <c r="DQ1015" s="38">
        <v>-0.64788849999999998</v>
      </c>
      <c r="DR1015" s="38">
        <v>-0.26907379999999997</v>
      </c>
      <c r="DS1015" s="38">
        <v>1.187835</v>
      </c>
      <c r="DT1015" s="38">
        <v>3.1803309999999998</v>
      </c>
      <c r="DU1015" s="38">
        <v>5.9589160000000003</v>
      </c>
      <c r="DV1015" s="38">
        <v>8.9971969999999999</v>
      </c>
      <c r="DW1015" s="38">
        <v>7.947444</v>
      </c>
      <c r="DX1015" s="38">
        <v>7.1838550000000003</v>
      </c>
      <c r="DY1015" s="38">
        <v>5.7238860000000003</v>
      </c>
      <c r="DZ1015" s="38">
        <v>5.4239949999999997</v>
      </c>
      <c r="EA1015" s="38">
        <v>4.1103670000000001</v>
      </c>
      <c r="EB1015" s="38">
        <v>3.4949520000000001</v>
      </c>
      <c r="EC1015" s="38">
        <v>2.5904989999999999</v>
      </c>
      <c r="ED1015" s="38">
        <v>2.192847</v>
      </c>
      <c r="EE1015" s="38">
        <v>1.607982</v>
      </c>
      <c r="EF1015" s="38">
        <v>1.982534</v>
      </c>
      <c r="EG1015" s="38">
        <v>1.9156519999999999</v>
      </c>
      <c r="EH1015" s="38">
        <v>1.8022560000000001</v>
      </c>
      <c r="EI1015" s="38">
        <v>0.81843630000000001</v>
      </c>
      <c r="EJ1015" s="38">
        <v>1.2242759999999999</v>
      </c>
      <c r="EK1015" s="38">
        <v>1.1395949999999999</v>
      </c>
      <c r="EL1015" s="38">
        <v>-0.50237270000000001</v>
      </c>
      <c r="EM1015" s="38">
        <v>-1.462453</v>
      </c>
      <c r="EN1015" s="38">
        <v>-1.351391</v>
      </c>
      <c r="EO1015" s="38">
        <v>-0.222937</v>
      </c>
      <c r="EP1015" s="38">
        <v>0.137598</v>
      </c>
      <c r="EQ1015" s="38">
        <v>1.6228070000000001</v>
      </c>
      <c r="ER1015" s="38">
        <v>3.8714230000000001</v>
      </c>
      <c r="ES1015" s="38">
        <v>6.8675459999999999</v>
      </c>
      <c r="ET1015" s="38">
        <v>9.8934820000000006</v>
      </c>
      <c r="EU1015" s="38">
        <v>8.888109</v>
      </c>
      <c r="EV1015" s="38">
        <v>8.1714680000000008</v>
      </c>
      <c r="EW1015" s="38">
        <v>6.5845669999999998</v>
      </c>
      <c r="EX1015" s="38">
        <v>6.1938519999999997</v>
      </c>
      <c r="EY1015" s="38">
        <v>4.976019</v>
      </c>
      <c r="EZ1015" s="38">
        <v>4.4054339999999996</v>
      </c>
      <c r="FA1015" s="38">
        <v>3.563796</v>
      </c>
      <c r="FB1015" s="38">
        <v>80.508200000000002</v>
      </c>
      <c r="FC1015" s="38">
        <v>78.984430000000003</v>
      </c>
      <c r="FD1015" s="38">
        <v>77.236760000000004</v>
      </c>
      <c r="FE1015" s="38">
        <v>75.812899999999999</v>
      </c>
      <c r="FF1015" s="38">
        <v>74.476839999999996</v>
      </c>
      <c r="FG1015" s="38">
        <v>73.470600000000005</v>
      </c>
      <c r="FH1015" s="38">
        <v>73.08578</v>
      </c>
      <c r="FI1015" s="38">
        <v>75.166219999999996</v>
      </c>
      <c r="FJ1015" s="38">
        <v>79.283519999999996</v>
      </c>
      <c r="FK1015" s="38">
        <v>83.760919999999999</v>
      </c>
      <c r="FL1015" s="38">
        <v>88.02328</v>
      </c>
      <c r="FM1015" s="38">
        <v>91.783100000000005</v>
      </c>
      <c r="FN1015" s="38">
        <v>94.809780000000003</v>
      </c>
      <c r="FO1015" s="38">
        <v>97.220219999999998</v>
      </c>
      <c r="FP1015" s="38">
        <v>99.044740000000004</v>
      </c>
      <c r="FQ1015" s="38">
        <v>100.2578</v>
      </c>
      <c r="FR1015" s="38">
        <v>100.74850000000001</v>
      </c>
      <c r="FS1015" s="38">
        <v>100.122</v>
      </c>
      <c r="FT1015" s="38">
        <v>98.714609999999993</v>
      </c>
      <c r="FU1015" s="38">
        <v>95.610740000000007</v>
      </c>
      <c r="FV1015" s="38">
        <v>91.844999999999999</v>
      </c>
      <c r="FW1015">
        <v>88.599080000000001</v>
      </c>
      <c r="FX1015">
        <v>86.034520000000001</v>
      </c>
      <c r="FY1015">
        <v>83.392629999999997</v>
      </c>
      <c r="FZ1015">
        <v>0.90101010000000004</v>
      </c>
      <c r="GA1015">
        <v>6.8893800000000001</v>
      </c>
      <c r="GB1015">
        <v>1</v>
      </c>
    </row>
    <row r="1016" spans="1:184" x14ac:dyDescent="0.3">
      <c r="A1016" t="s">
        <v>280</v>
      </c>
      <c r="B1016" t="s">
        <v>1</v>
      </c>
      <c r="C1016" t="s">
        <v>1</v>
      </c>
      <c r="D1016" t="s">
        <v>1</v>
      </c>
      <c r="E1016" t="s">
        <v>223</v>
      </c>
      <c r="F1016" t="s">
        <v>1</v>
      </c>
      <c r="G1016" t="s">
        <v>1</v>
      </c>
      <c r="H1016" s="40" t="s">
        <v>1</v>
      </c>
      <c r="I1016" s="18" t="s">
        <v>1</v>
      </c>
      <c r="J1016" s="38" t="s">
        <v>1</v>
      </c>
      <c r="K1016" s="18">
        <v>44722</v>
      </c>
      <c r="L1016" s="38">
        <v>872</v>
      </c>
      <c r="M1016" s="38">
        <v>872</v>
      </c>
      <c r="N1016" s="38">
        <v>227.22139999999999</v>
      </c>
      <c r="O1016" s="38">
        <v>223.7784</v>
      </c>
      <c r="P1016" s="38">
        <v>220.4442</v>
      </c>
      <c r="Q1016" s="38">
        <v>217.72900000000001</v>
      </c>
      <c r="R1016" s="38">
        <v>219.78729999999999</v>
      </c>
      <c r="S1016" s="38">
        <v>226.28790000000001</v>
      </c>
      <c r="T1016" s="38">
        <v>240.32589999999999</v>
      </c>
      <c r="U1016" s="38">
        <v>251.09030000000001</v>
      </c>
      <c r="V1016" s="38">
        <v>259.59750000000003</v>
      </c>
      <c r="W1016" s="38">
        <v>264.58139999999997</v>
      </c>
      <c r="X1016" s="38">
        <v>268.75700000000001</v>
      </c>
      <c r="Y1016" s="38">
        <v>272.36649999999997</v>
      </c>
      <c r="Z1016" s="38">
        <v>273.27179999999998</v>
      </c>
      <c r="AA1016" s="38">
        <v>275.39269999999999</v>
      </c>
      <c r="AB1016" s="38">
        <v>273.93579999999997</v>
      </c>
      <c r="AC1016" s="38">
        <v>270.83510000000001</v>
      </c>
      <c r="AD1016" s="38">
        <v>265.34859999999998</v>
      </c>
      <c r="AE1016" s="38">
        <v>259.06830000000002</v>
      </c>
      <c r="AF1016" s="38">
        <v>253.75069999999999</v>
      </c>
      <c r="AG1016" s="38">
        <v>250.97210000000001</v>
      </c>
      <c r="AH1016" s="38">
        <v>248.46969999999999</v>
      </c>
      <c r="AI1016" s="38">
        <v>243.14779999999999</v>
      </c>
      <c r="AJ1016" s="38">
        <v>234.68510000000001</v>
      </c>
      <c r="AK1016" s="38">
        <v>227.75040000000001</v>
      </c>
      <c r="AL1016" s="38">
        <v>-3.8018070000000002</v>
      </c>
      <c r="AM1016" s="38">
        <v>-2.4729939999999999</v>
      </c>
      <c r="AN1016" s="38">
        <v>-0.84956010000000004</v>
      </c>
      <c r="AO1016" s="38">
        <v>-0.54074759999999999</v>
      </c>
      <c r="AP1016" s="38">
        <v>1.04724E-2</v>
      </c>
      <c r="AQ1016" s="38">
        <v>-1.5903659999999999</v>
      </c>
      <c r="AR1016" s="38">
        <v>9.1980300000000001E-2</v>
      </c>
      <c r="AS1016" s="38">
        <v>-0.26736189999999999</v>
      </c>
      <c r="AT1016" s="38">
        <v>0.17866560000000001</v>
      </c>
      <c r="AU1016" s="38">
        <v>-1.228858</v>
      </c>
      <c r="AV1016" s="38">
        <v>2.1941999999999999E-3</v>
      </c>
      <c r="AW1016" s="38">
        <v>-0.75859989999999999</v>
      </c>
      <c r="AX1016" s="38">
        <v>-0.92548430000000004</v>
      </c>
      <c r="AY1016" s="38">
        <v>-0.51398549999999998</v>
      </c>
      <c r="AZ1016" s="38">
        <v>-2.5995499999999998</v>
      </c>
      <c r="BA1016" s="38">
        <v>-1.9403729999999999</v>
      </c>
      <c r="BB1016" s="38">
        <v>-1.3859619999999999</v>
      </c>
      <c r="BC1016" s="38">
        <v>-0.38462550000000001</v>
      </c>
      <c r="BD1016" s="38">
        <v>-1.91899</v>
      </c>
      <c r="BE1016" s="38">
        <v>-0.624892</v>
      </c>
      <c r="BF1016" s="38">
        <v>-1.239695</v>
      </c>
      <c r="BG1016" s="38">
        <v>-2.9663590000000002</v>
      </c>
      <c r="BH1016" s="38">
        <v>-4.6793880000000003</v>
      </c>
      <c r="BI1016" s="38">
        <v>-5.967873</v>
      </c>
      <c r="BJ1016" s="38">
        <v>-3.1813359999999999</v>
      </c>
      <c r="BK1016" s="38">
        <v>-1.941427</v>
      </c>
      <c r="BL1016" s="38">
        <v>-0.4664218</v>
      </c>
      <c r="BM1016" s="38">
        <v>-0.1796056</v>
      </c>
      <c r="BN1016" s="38">
        <v>0.37926910000000003</v>
      </c>
      <c r="BO1016" s="38">
        <v>-1.223581</v>
      </c>
      <c r="BP1016" s="38">
        <v>0.57906429999999998</v>
      </c>
      <c r="BQ1016" s="38">
        <v>0.25167210000000001</v>
      </c>
      <c r="BR1016" s="38">
        <v>0.71246220000000005</v>
      </c>
      <c r="BS1016" s="38">
        <v>-0.68742380000000003</v>
      </c>
      <c r="BT1016" s="38">
        <v>0.50267519999999999</v>
      </c>
      <c r="BU1016" s="38">
        <v>-0.32899640000000002</v>
      </c>
      <c r="BV1016" s="38">
        <v>-0.5900552</v>
      </c>
      <c r="BW1016" s="38">
        <v>-0.1134038</v>
      </c>
      <c r="BX1016" s="38">
        <v>-2.0799210000000001</v>
      </c>
      <c r="BY1016" s="38">
        <v>-1.3359559999999999</v>
      </c>
      <c r="BZ1016" s="38">
        <v>-0.64613699999999996</v>
      </c>
      <c r="CA1016" s="38">
        <v>0.43027339999999997</v>
      </c>
      <c r="CB1016" s="38">
        <v>-0.9928498</v>
      </c>
      <c r="CC1016" s="38">
        <v>0.28635569999999999</v>
      </c>
      <c r="CD1016" s="38">
        <v>-0.288468</v>
      </c>
      <c r="CE1016" s="38">
        <v>-2.0167099999999998</v>
      </c>
      <c r="CF1016" s="38">
        <v>-3.7193909999999999</v>
      </c>
      <c r="CG1016" s="38">
        <v>-5.0092369999999997</v>
      </c>
      <c r="CH1016" s="38">
        <v>-2.7515999999999998</v>
      </c>
      <c r="CI1016" s="38">
        <v>-1.5732649999999999</v>
      </c>
      <c r="CJ1016" s="38">
        <v>-0.2010614</v>
      </c>
      <c r="CK1016" s="38">
        <v>7.0520200000000005E-2</v>
      </c>
      <c r="CL1016" s="38">
        <v>0.6346965</v>
      </c>
      <c r="CM1016" s="38">
        <v>-0.96954620000000002</v>
      </c>
      <c r="CN1016" s="38">
        <v>0.91641720000000004</v>
      </c>
      <c r="CO1016" s="38">
        <v>0.61115350000000002</v>
      </c>
      <c r="CP1016" s="38">
        <v>1.082168</v>
      </c>
      <c r="CQ1016" s="38">
        <v>-0.31242829999999999</v>
      </c>
      <c r="CR1016" s="38">
        <v>0.84930680000000003</v>
      </c>
      <c r="CS1016" s="38">
        <v>-3.1454299999999998E-2</v>
      </c>
      <c r="CT1016" s="38">
        <v>-0.3577381</v>
      </c>
      <c r="CU1016" s="38">
        <v>0.16403780000000001</v>
      </c>
      <c r="CV1016" s="38">
        <v>-1.7200279999999999</v>
      </c>
      <c r="CW1016" s="38">
        <v>-0.91733810000000005</v>
      </c>
      <c r="CX1016" s="38">
        <v>-0.13373650000000001</v>
      </c>
      <c r="CY1016" s="38">
        <v>0.9946699</v>
      </c>
      <c r="CZ1016" s="38">
        <v>-0.3514082</v>
      </c>
      <c r="DA1016" s="38">
        <v>0.91748320000000005</v>
      </c>
      <c r="DB1016" s="38">
        <v>0.37034859999999997</v>
      </c>
      <c r="DC1016" s="38">
        <v>-1.3589869999999999</v>
      </c>
      <c r="DD1016" s="38">
        <v>-3.0544989999999999</v>
      </c>
      <c r="DE1016" s="38">
        <v>-4.345288</v>
      </c>
      <c r="DF1016" s="38">
        <v>-2.3218640000000001</v>
      </c>
      <c r="DG1016" s="38">
        <v>-1.205103</v>
      </c>
      <c r="DH1016" s="38">
        <v>6.4298999999999995E-2</v>
      </c>
      <c r="DI1016" s="38">
        <v>0.32064609999999999</v>
      </c>
      <c r="DJ1016" s="38">
        <v>0.89012400000000003</v>
      </c>
      <c r="DK1016" s="38">
        <v>-0.71551169999999997</v>
      </c>
      <c r="DL1016" s="38">
        <v>1.2537700000000001</v>
      </c>
      <c r="DM1016" s="38">
        <v>0.97063489999999997</v>
      </c>
      <c r="DN1016" s="38">
        <v>1.4518740000000001</v>
      </c>
      <c r="DO1016" s="38">
        <v>6.2567300000000006E-2</v>
      </c>
      <c r="DP1016" s="38">
        <v>1.1959379999999999</v>
      </c>
      <c r="DQ1016" s="38">
        <v>0.26608769999999998</v>
      </c>
      <c r="DR1016" s="38">
        <v>-0.1254209</v>
      </c>
      <c r="DS1016" s="38">
        <v>0.44147950000000002</v>
      </c>
      <c r="DT1016" s="38">
        <v>-1.360134</v>
      </c>
      <c r="DU1016" s="38">
        <v>-0.49872050000000001</v>
      </c>
      <c r="DV1016" s="38">
        <v>0.378664</v>
      </c>
      <c r="DW1016" s="38">
        <v>1.5590660000000001</v>
      </c>
      <c r="DX1016" s="38">
        <v>0.29003329999999999</v>
      </c>
      <c r="DY1016" s="38">
        <v>1.548611</v>
      </c>
      <c r="DZ1016" s="38">
        <v>1.0291650000000001</v>
      </c>
      <c r="EA1016" s="38">
        <v>-0.70126310000000003</v>
      </c>
      <c r="EB1016" s="38">
        <v>-2.389608</v>
      </c>
      <c r="EC1016" s="38">
        <v>-3.6813389999999999</v>
      </c>
      <c r="ED1016" s="38">
        <v>-1.7013929999999999</v>
      </c>
      <c r="EE1016" s="38">
        <v>-0.67353549999999995</v>
      </c>
      <c r="EF1016" s="38">
        <v>0.44743729999999998</v>
      </c>
      <c r="EG1016" s="38">
        <v>0.68178810000000001</v>
      </c>
      <c r="EH1016" s="38">
        <v>1.258921</v>
      </c>
      <c r="EI1016" s="38">
        <v>-0.34872629999999999</v>
      </c>
      <c r="EJ1016" s="38">
        <v>1.7408539999999999</v>
      </c>
      <c r="EK1016" s="38">
        <v>1.4896689999999999</v>
      </c>
      <c r="EL1016" s="38">
        <v>1.985671</v>
      </c>
      <c r="EM1016" s="38">
        <v>0.60400140000000002</v>
      </c>
      <c r="EN1016" s="38">
        <v>1.6964189999999999</v>
      </c>
      <c r="EO1016" s="38">
        <v>0.69569130000000001</v>
      </c>
      <c r="EP1016" s="38">
        <v>0.2100081</v>
      </c>
      <c r="EQ1016" s="38">
        <v>0.84206119999999995</v>
      </c>
      <c r="ER1016" s="38">
        <v>-0.84050570000000002</v>
      </c>
      <c r="ES1016" s="38">
        <v>0.10569679999999999</v>
      </c>
      <c r="ET1016" s="38">
        <v>1.1184890000000001</v>
      </c>
      <c r="EU1016" s="38">
        <v>2.3739650000000001</v>
      </c>
      <c r="EV1016" s="38">
        <v>1.2161729999999999</v>
      </c>
      <c r="EW1016" s="38">
        <v>2.4598580000000001</v>
      </c>
      <c r="EX1016" s="38">
        <v>1.9803919999999999</v>
      </c>
      <c r="EY1016" s="38">
        <v>0.2483853</v>
      </c>
      <c r="EZ1016" s="38">
        <v>-1.42961</v>
      </c>
      <c r="FA1016" s="38">
        <v>-2.722702</v>
      </c>
      <c r="FB1016" s="38">
        <v>80.018199999999993</v>
      </c>
      <c r="FC1016" s="38">
        <v>78.450450000000004</v>
      </c>
      <c r="FD1016" s="38">
        <v>75.969679999999997</v>
      </c>
      <c r="FE1016" s="38">
        <v>74.024249999999995</v>
      </c>
      <c r="FF1016" s="38">
        <v>72.820740000000001</v>
      </c>
      <c r="FG1016" s="38">
        <v>72.186130000000006</v>
      </c>
      <c r="FH1016" s="38">
        <v>72.77216</v>
      </c>
      <c r="FI1016" s="38">
        <v>76.484039999999993</v>
      </c>
      <c r="FJ1016" s="38">
        <v>81.104900000000001</v>
      </c>
      <c r="FK1016" s="38">
        <v>84.397769999999994</v>
      </c>
      <c r="FL1016" s="38">
        <v>87.740610000000004</v>
      </c>
      <c r="FM1016" s="38">
        <v>91.052329999999998</v>
      </c>
      <c r="FN1016" s="38">
        <v>93.554019999999994</v>
      </c>
      <c r="FO1016" s="38">
        <v>95.745980000000003</v>
      </c>
      <c r="FP1016" s="38">
        <v>97.071529999999996</v>
      </c>
      <c r="FQ1016" s="38">
        <v>98.48442</v>
      </c>
      <c r="FR1016" s="38">
        <v>98.863320000000002</v>
      </c>
      <c r="FS1016" s="38">
        <v>98.678420000000003</v>
      </c>
      <c r="FT1016" s="38">
        <v>97.376310000000004</v>
      </c>
      <c r="FU1016" s="38">
        <v>95.697329999999994</v>
      </c>
      <c r="FV1016" s="38">
        <v>92.968580000000003</v>
      </c>
      <c r="FW1016">
        <v>90.382329999999996</v>
      </c>
      <c r="FX1016">
        <v>87.51164</v>
      </c>
      <c r="FY1016">
        <v>84.681420000000003</v>
      </c>
      <c r="FZ1016">
        <v>1.000532</v>
      </c>
      <c r="GA1016">
        <v>7.7585949999999997</v>
      </c>
      <c r="GB1016">
        <v>1</v>
      </c>
    </row>
    <row r="1017" spans="1:184" x14ac:dyDescent="0.3">
      <c r="A1017" t="s">
        <v>280</v>
      </c>
      <c r="B1017" t="s">
        <v>1</v>
      </c>
      <c r="C1017" t="s">
        <v>1</v>
      </c>
      <c r="D1017" t="s">
        <v>1</v>
      </c>
      <c r="E1017" t="s">
        <v>223</v>
      </c>
      <c r="F1017" t="s">
        <v>1</v>
      </c>
      <c r="G1017" t="s">
        <v>1</v>
      </c>
      <c r="H1017" s="40" t="s">
        <v>1</v>
      </c>
      <c r="I1017" s="18" t="s">
        <v>1</v>
      </c>
      <c r="J1017" s="38" t="s">
        <v>1</v>
      </c>
      <c r="K1017" s="18">
        <v>44739</v>
      </c>
      <c r="L1017" s="38">
        <v>871</v>
      </c>
      <c r="M1017" s="38">
        <v>871</v>
      </c>
      <c r="N1017" s="38">
        <v>193.8605</v>
      </c>
      <c r="O1017" s="38">
        <v>191.48859999999999</v>
      </c>
      <c r="P1017" s="38">
        <v>189.5685</v>
      </c>
      <c r="Q1017" s="38">
        <v>189.84399999999999</v>
      </c>
      <c r="R1017" s="38">
        <v>195.59870000000001</v>
      </c>
      <c r="S1017" s="38">
        <v>206.36019999999999</v>
      </c>
      <c r="T1017" s="38">
        <v>225.6934</v>
      </c>
      <c r="U1017" s="38">
        <v>241.84809999999999</v>
      </c>
      <c r="V1017" s="38">
        <v>252.29050000000001</v>
      </c>
      <c r="W1017" s="38">
        <v>258.63440000000003</v>
      </c>
      <c r="X1017" s="38">
        <v>264.05540000000002</v>
      </c>
      <c r="Y1017" s="38">
        <v>269.34879999999998</v>
      </c>
      <c r="Z1017" s="38">
        <v>272.31009999999998</v>
      </c>
      <c r="AA1017" s="38">
        <v>276.22129999999999</v>
      </c>
      <c r="AB1017" s="38">
        <v>276.3535</v>
      </c>
      <c r="AC1017" s="38">
        <v>274.29669999999999</v>
      </c>
      <c r="AD1017" s="38">
        <v>268.70400000000001</v>
      </c>
      <c r="AE1017" s="38">
        <v>262.71690000000001</v>
      </c>
      <c r="AF1017" s="38">
        <v>258.54180000000002</v>
      </c>
      <c r="AG1017" s="38">
        <v>255.88759999999999</v>
      </c>
      <c r="AH1017" s="38">
        <v>251.477</v>
      </c>
      <c r="AI1017" s="38">
        <v>245.52260000000001</v>
      </c>
      <c r="AJ1017" s="38">
        <v>237.92850000000001</v>
      </c>
      <c r="AK1017" s="38">
        <v>231.3484</v>
      </c>
      <c r="AL1017" s="38">
        <v>-0.97329060000000001</v>
      </c>
      <c r="AM1017" s="38">
        <v>-0.42532350000000002</v>
      </c>
      <c r="AN1017" s="38">
        <v>0.25395689999999999</v>
      </c>
      <c r="AO1017" s="38">
        <v>1.048699</v>
      </c>
      <c r="AP1017" s="38">
        <v>0.74813589999999996</v>
      </c>
      <c r="AQ1017" s="38">
        <v>-0.49165619999999999</v>
      </c>
      <c r="AR1017" s="38">
        <v>0.58252979999999999</v>
      </c>
      <c r="AS1017" s="38">
        <v>-1.765722</v>
      </c>
      <c r="AT1017" s="38">
        <v>-3.4493849999999999</v>
      </c>
      <c r="AU1017" s="38">
        <v>-4.9312259999999997</v>
      </c>
      <c r="AV1017" s="38">
        <v>-4.5852089999999999</v>
      </c>
      <c r="AW1017" s="38">
        <v>-2.4486400000000001</v>
      </c>
      <c r="AX1017" s="38">
        <v>-2.0772020000000002</v>
      </c>
      <c r="AY1017" s="38">
        <v>0.50319530000000001</v>
      </c>
      <c r="AZ1017" s="38">
        <v>4.3048900000000003</v>
      </c>
      <c r="BA1017" s="38">
        <v>4.0456719999999997</v>
      </c>
      <c r="BB1017" s="38">
        <v>5.2171219999999998</v>
      </c>
      <c r="BC1017" s="38">
        <v>5.2354770000000004</v>
      </c>
      <c r="BD1017" s="38">
        <v>4.2440309999999997</v>
      </c>
      <c r="BE1017" s="38">
        <v>2.8372760000000001</v>
      </c>
      <c r="BF1017" s="38">
        <v>3.4364300000000001</v>
      </c>
      <c r="BG1017" s="38">
        <v>2.7755570000000001</v>
      </c>
      <c r="BH1017" s="38">
        <v>0.56189029999999995</v>
      </c>
      <c r="BI1017" s="38">
        <v>-8.5124199999999997E-2</v>
      </c>
      <c r="BJ1017" s="38">
        <v>-0.50784799999999997</v>
      </c>
      <c r="BK1017" s="38">
        <v>5.8638900000000001E-2</v>
      </c>
      <c r="BL1017" s="38">
        <v>0.70905510000000005</v>
      </c>
      <c r="BM1017" s="38">
        <v>1.4024749999999999</v>
      </c>
      <c r="BN1017" s="38">
        <v>1.058451</v>
      </c>
      <c r="BO1017" s="38">
        <v>-0.13324710000000001</v>
      </c>
      <c r="BP1017" s="38">
        <v>1.0314080000000001</v>
      </c>
      <c r="BQ1017" s="38">
        <v>-1.177424</v>
      </c>
      <c r="BR1017" s="38">
        <v>-2.9806089999999998</v>
      </c>
      <c r="BS1017" s="38">
        <v>-4.4130240000000001</v>
      </c>
      <c r="BT1017" s="38">
        <v>-4.1760719999999996</v>
      </c>
      <c r="BU1017" s="38">
        <v>-2.0535100000000002</v>
      </c>
      <c r="BV1017" s="38">
        <v>-1.7627139999999999</v>
      </c>
      <c r="BW1017" s="38">
        <v>0.85144160000000002</v>
      </c>
      <c r="BX1017" s="38">
        <v>4.7026219999999999</v>
      </c>
      <c r="BY1017" s="38">
        <v>4.4960560000000003</v>
      </c>
      <c r="BZ1017" s="38">
        <v>5.7413239999999996</v>
      </c>
      <c r="CA1017" s="38">
        <v>5.8630250000000004</v>
      </c>
      <c r="CB1017" s="38">
        <v>5.086074</v>
      </c>
      <c r="CC1017" s="38">
        <v>3.7068530000000002</v>
      </c>
      <c r="CD1017" s="38">
        <v>4.2597050000000003</v>
      </c>
      <c r="CE1017" s="38">
        <v>3.5574520000000001</v>
      </c>
      <c r="CF1017" s="38">
        <v>1.3905559999999999</v>
      </c>
      <c r="CG1017" s="38">
        <v>0.79390899999999998</v>
      </c>
      <c r="CH1017" s="38">
        <v>-0.18548400000000001</v>
      </c>
      <c r="CI1017" s="38">
        <v>0.39382980000000001</v>
      </c>
      <c r="CJ1017" s="38">
        <v>1.0242549999999999</v>
      </c>
      <c r="CK1017" s="38">
        <v>1.6475</v>
      </c>
      <c r="CL1017" s="38">
        <v>1.2733749999999999</v>
      </c>
      <c r="CM1017" s="38">
        <v>0.1149859</v>
      </c>
      <c r="CN1017" s="38">
        <v>1.3423</v>
      </c>
      <c r="CO1017" s="38">
        <v>-0.76997020000000005</v>
      </c>
      <c r="CP1017" s="38">
        <v>-2.6559360000000001</v>
      </c>
      <c r="CQ1017" s="38">
        <v>-4.054119</v>
      </c>
      <c r="CR1017" s="38">
        <v>-3.8927040000000002</v>
      </c>
      <c r="CS1017" s="38">
        <v>-1.7798449999999999</v>
      </c>
      <c r="CT1017" s="38">
        <v>-1.5449010000000001</v>
      </c>
      <c r="CU1017" s="38">
        <v>1.0926359999999999</v>
      </c>
      <c r="CV1017" s="38">
        <v>4.978091</v>
      </c>
      <c r="CW1017" s="38">
        <v>4.8079900000000002</v>
      </c>
      <c r="CX1017" s="38">
        <v>6.1043849999999997</v>
      </c>
      <c r="CY1017" s="38">
        <v>6.2976619999999999</v>
      </c>
      <c r="CZ1017" s="38">
        <v>5.66927</v>
      </c>
      <c r="DA1017" s="38">
        <v>4.3091189999999999</v>
      </c>
      <c r="DB1017" s="38">
        <v>4.8299029999999998</v>
      </c>
      <c r="DC1017" s="38">
        <v>4.0989899999999997</v>
      </c>
      <c r="DD1017" s="38">
        <v>1.964488</v>
      </c>
      <c r="DE1017" s="38">
        <v>1.402725</v>
      </c>
      <c r="DF1017" s="38">
        <v>0.1368801</v>
      </c>
      <c r="DG1017" s="38">
        <v>0.72902069999999997</v>
      </c>
      <c r="DH1017" s="38">
        <v>1.3394539999999999</v>
      </c>
      <c r="DI1017" s="38">
        <v>1.892525</v>
      </c>
      <c r="DJ1017" s="38">
        <v>1.4882979999999999</v>
      </c>
      <c r="DK1017" s="38">
        <v>0.36321900000000001</v>
      </c>
      <c r="DL1017" s="38">
        <v>1.653192</v>
      </c>
      <c r="DM1017" s="38">
        <v>-0.36251670000000003</v>
      </c>
      <c r="DN1017" s="38">
        <v>-2.3312629999999999</v>
      </c>
      <c r="DO1017" s="38">
        <v>-3.695214</v>
      </c>
      <c r="DP1017" s="38">
        <v>-3.609337</v>
      </c>
      <c r="DQ1017" s="38">
        <v>-1.5061789999999999</v>
      </c>
      <c r="DR1017" s="38">
        <v>-1.327088</v>
      </c>
      <c r="DS1017" s="38">
        <v>1.3338300000000001</v>
      </c>
      <c r="DT1017" s="38">
        <v>5.2535590000000001</v>
      </c>
      <c r="DU1017" s="38">
        <v>5.1199240000000001</v>
      </c>
      <c r="DV1017" s="38">
        <v>6.4674469999999999</v>
      </c>
      <c r="DW1017" s="38">
        <v>6.7323000000000004</v>
      </c>
      <c r="DX1017" s="38">
        <v>6.2524649999999999</v>
      </c>
      <c r="DY1017" s="38">
        <v>4.9113860000000003</v>
      </c>
      <c r="DZ1017" s="38">
        <v>5.4001010000000003</v>
      </c>
      <c r="EA1017" s="38">
        <v>4.6405289999999999</v>
      </c>
      <c r="EB1017" s="38">
        <v>2.5384190000000002</v>
      </c>
      <c r="EC1017" s="38">
        <v>2.0115400000000001</v>
      </c>
      <c r="ED1017" s="38">
        <v>0.60232260000000004</v>
      </c>
      <c r="EE1017" s="38">
        <v>1.2129829999999999</v>
      </c>
      <c r="EF1017" s="38">
        <v>1.7945530000000001</v>
      </c>
      <c r="EG1017" s="38">
        <v>2.2463009999999999</v>
      </c>
      <c r="EH1017" s="38">
        <v>1.7986139999999999</v>
      </c>
      <c r="EI1017" s="38">
        <v>0.72162800000000005</v>
      </c>
      <c r="EJ1017" s="38">
        <v>2.102071</v>
      </c>
      <c r="EK1017" s="38">
        <v>0.2257815</v>
      </c>
      <c r="EL1017" s="38">
        <v>-1.862487</v>
      </c>
      <c r="EM1017" s="38">
        <v>-3.1770109999999998</v>
      </c>
      <c r="EN1017" s="38">
        <v>-3.200199</v>
      </c>
      <c r="EO1017" s="38">
        <v>-1.1110500000000001</v>
      </c>
      <c r="EP1017" s="38">
        <v>-1.0125999999999999</v>
      </c>
      <c r="EQ1017" s="38">
        <v>1.682077</v>
      </c>
      <c r="ER1017" s="38">
        <v>5.6512909999999996</v>
      </c>
      <c r="ES1017" s="38">
        <v>5.5703069999999997</v>
      </c>
      <c r="ET1017" s="38">
        <v>6.9916489999999998</v>
      </c>
      <c r="EU1017" s="38">
        <v>7.3598470000000002</v>
      </c>
      <c r="EV1017" s="38">
        <v>7.0945080000000003</v>
      </c>
      <c r="EW1017" s="38">
        <v>5.7809629999999999</v>
      </c>
      <c r="EX1017" s="38">
        <v>6.2233770000000002</v>
      </c>
      <c r="EY1017" s="38">
        <v>5.4224240000000004</v>
      </c>
      <c r="EZ1017" s="38">
        <v>3.3670849999999999</v>
      </c>
      <c r="FA1017" s="38">
        <v>2.890574</v>
      </c>
      <c r="FB1017" s="38">
        <v>79.14828</v>
      </c>
      <c r="FC1017" s="38">
        <v>77.295400000000001</v>
      </c>
      <c r="FD1017" s="38">
        <v>75.254589999999993</v>
      </c>
      <c r="FE1017" s="38">
        <v>73.343440000000001</v>
      </c>
      <c r="FF1017" s="38">
        <v>72.13494</v>
      </c>
      <c r="FG1017" s="38">
        <v>70.705820000000003</v>
      </c>
      <c r="FH1017" s="38">
        <v>70.700659999999999</v>
      </c>
      <c r="FI1017" s="38">
        <v>73.621170000000006</v>
      </c>
      <c r="FJ1017" s="38">
        <v>78.188379999999995</v>
      </c>
      <c r="FK1017" s="38">
        <v>82.059920000000005</v>
      </c>
      <c r="FL1017" s="38">
        <v>86.199560000000005</v>
      </c>
      <c r="FM1017" s="38">
        <v>90.077060000000003</v>
      </c>
      <c r="FN1017" s="38">
        <v>93.424549999999996</v>
      </c>
      <c r="FO1017" s="38">
        <v>96.23048</v>
      </c>
      <c r="FP1017" s="38">
        <v>98.342100000000002</v>
      </c>
      <c r="FQ1017" s="38">
        <v>99.830619999999996</v>
      </c>
      <c r="FR1017" s="38">
        <v>99.940460000000002</v>
      </c>
      <c r="FS1017" s="38">
        <v>99.862290000000002</v>
      </c>
      <c r="FT1017" s="38">
        <v>98.720020000000005</v>
      </c>
      <c r="FU1017" s="38">
        <v>96.313640000000007</v>
      </c>
      <c r="FV1017" s="38">
        <v>92.301429999999996</v>
      </c>
      <c r="FW1017">
        <v>89.020030000000006</v>
      </c>
      <c r="FX1017">
        <v>85.984070000000003</v>
      </c>
      <c r="FY1017">
        <v>83.238759999999999</v>
      </c>
      <c r="FZ1017">
        <v>0.78087689999999998</v>
      </c>
      <c r="GA1017">
        <v>6.0669399999999998</v>
      </c>
      <c r="GB1017">
        <v>1</v>
      </c>
    </row>
    <row r="1018" spans="1:184" x14ac:dyDescent="0.3">
      <c r="A1018" t="s">
        <v>280</v>
      </c>
      <c r="B1018" t="s">
        <v>1</v>
      </c>
      <c r="C1018" t="s">
        <v>1</v>
      </c>
      <c r="D1018" t="s">
        <v>1</v>
      </c>
      <c r="E1018" t="s">
        <v>223</v>
      </c>
      <c r="F1018" t="s">
        <v>1</v>
      </c>
      <c r="G1018" t="s">
        <v>1</v>
      </c>
      <c r="H1018" s="40" t="s">
        <v>1</v>
      </c>
      <c r="I1018" s="18" t="s">
        <v>1</v>
      </c>
      <c r="J1018" s="38" t="s">
        <v>1</v>
      </c>
      <c r="K1018" s="18">
        <v>44753</v>
      </c>
      <c r="L1018" s="38">
        <v>870</v>
      </c>
      <c r="M1018" s="38">
        <v>870</v>
      </c>
      <c r="N1018" s="38">
        <v>192.34979999999999</v>
      </c>
      <c r="O1018" s="38">
        <v>190.4102</v>
      </c>
      <c r="P1018" s="38">
        <v>188.2535</v>
      </c>
      <c r="Q1018" s="38">
        <v>188.89279999999999</v>
      </c>
      <c r="R1018" s="38">
        <v>194.52789999999999</v>
      </c>
      <c r="S1018" s="38">
        <v>204.46960000000001</v>
      </c>
      <c r="T1018" s="38">
        <v>223.8518</v>
      </c>
      <c r="U1018" s="38">
        <v>242.38640000000001</v>
      </c>
      <c r="V1018" s="38">
        <v>253.08949999999999</v>
      </c>
      <c r="W1018" s="38">
        <v>260.61849999999998</v>
      </c>
      <c r="X1018" s="38">
        <v>266.46519999999998</v>
      </c>
      <c r="Y1018" s="38">
        <v>272.39339999999999</v>
      </c>
      <c r="Z1018" s="38">
        <v>274.99450000000002</v>
      </c>
      <c r="AA1018" s="38">
        <v>280.35050000000001</v>
      </c>
      <c r="AB1018" s="38">
        <v>279.56259999999997</v>
      </c>
      <c r="AC1018" s="38">
        <v>276.87700000000001</v>
      </c>
      <c r="AD1018" s="38">
        <v>270.54300000000001</v>
      </c>
      <c r="AE1018" s="38">
        <v>263.3861</v>
      </c>
      <c r="AF1018" s="38">
        <v>258.7894</v>
      </c>
      <c r="AG1018" s="38">
        <v>256.08109999999999</v>
      </c>
      <c r="AH1018" s="38">
        <v>252.36609999999999</v>
      </c>
      <c r="AI1018" s="38">
        <v>246.94370000000001</v>
      </c>
      <c r="AJ1018" s="38">
        <v>240.23429999999999</v>
      </c>
      <c r="AK1018" s="38">
        <v>233.12739999999999</v>
      </c>
      <c r="AL1018" s="38">
        <v>-0.93308880000000005</v>
      </c>
      <c r="AM1018" s="38">
        <v>-0.71799190000000002</v>
      </c>
      <c r="AN1018" s="38">
        <v>-0.79993409999999998</v>
      </c>
      <c r="AO1018" s="38">
        <v>-4.7091000000000001E-2</v>
      </c>
      <c r="AP1018" s="38">
        <v>1.633024</v>
      </c>
      <c r="AQ1018" s="38">
        <v>1.0517650000000001</v>
      </c>
      <c r="AR1018" s="38">
        <v>-0.24593019999999999</v>
      </c>
      <c r="AS1018" s="38">
        <v>-2.0065550000000001</v>
      </c>
      <c r="AT1018" s="38">
        <v>-3.4430930000000002</v>
      </c>
      <c r="AU1018" s="38">
        <v>-3.6279780000000001</v>
      </c>
      <c r="AV1018" s="38">
        <v>-2.3527490000000002</v>
      </c>
      <c r="AW1018" s="38">
        <v>-3.30328</v>
      </c>
      <c r="AX1018" s="38">
        <v>-0.93810329999999997</v>
      </c>
      <c r="AY1018" s="38">
        <v>1.089259</v>
      </c>
      <c r="AZ1018" s="38">
        <v>1.330355</v>
      </c>
      <c r="BA1018" s="38">
        <v>1.2369779999999999</v>
      </c>
      <c r="BB1018" s="38">
        <v>0.99321130000000002</v>
      </c>
      <c r="BC1018" s="38">
        <v>0.87321579999999999</v>
      </c>
      <c r="BD1018" s="38">
        <v>-0.59035800000000005</v>
      </c>
      <c r="BE1018" s="38">
        <v>-3.0213649999999999</v>
      </c>
      <c r="BF1018" s="38">
        <v>-3.4206449999999999</v>
      </c>
      <c r="BG1018" s="38">
        <v>-3.3473519999999999</v>
      </c>
      <c r="BH1018" s="38">
        <v>-2.5456729999999999</v>
      </c>
      <c r="BI1018" s="38">
        <v>-2.642503</v>
      </c>
      <c r="BJ1018" s="38">
        <v>-0.37510320000000003</v>
      </c>
      <c r="BK1018" s="38">
        <v>-0.2054704</v>
      </c>
      <c r="BL1018" s="38">
        <v>-0.3157355</v>
      </c>
      <c r="BM1018" s="38">
        <v>0.35561340000000002</v>
      </c>
      <c r="BN1018" s="38">
        <v>1.96377</v>
      </c>
      <c r="BO1018" s="38">
        <v>1.4589859999999999</v>
      </c>
      <c r="BP1018" s="38">
        <v>0.32186439999999999</v>
      </c>
      <c r="BQ1018" s="38">
        <v>-1.3813869999999999</v>
      </c>
      <c r="BR1018" s="38">
        <v>-2.8952599999999999</v>
      </c>
      <c r="BS1018" s="38">
        <v>-2.9976590000000001</v>
      </c>
      <c r="BT1018" s="38">
        <v>-1.867235</v>
      </c>
      <c r="BU1018" s="38">
        <v>-2.8776820000000001</v>
      </c>
      <c r="BV1018" s="38">
        <v>-0.62515370000000003</v>
      </c>
      <c r="BW1018" s="38">
        <v>1.4904580000000001</v>
      </c>
      <c r="BX1018" s="38">
        <v>1.8252969999999999</v>
      </c>
      <c r="BY1018" s="38">
        <v>1.794278</v>
      </c>
      <c r="BZ1018" s="38">
        <v>1.653362</v>
      </c>
      <c r="CA1018" s="38">
        <v>1.6248530000000001</v>
      </c>
      <c r="CB1018" s="38">
        <v>0.38616479999999997</v>
      </c>
      <c r="CC1018" s="38">
        <v>-2.0431520000000001</v>
      </c>
      <c r="CD1018" s="38">
        <v>-2.5224479999999998</v>
      </c>
      <c r="CE1018" s="38">
        <v>-2.4871599999999998</v>
      </c>
      <c r="CF1018" s="38">
        <v>-1.5428249999999999</v>
      </c>
      <c r="CG1018" s="38">
        <v>-1.6037399999999999</v>
      </c>
      <c r="CH1018" s="38">
        <v>1.13559E-2</v>
      </c>
      <c r="CI1018" s="38">
        <v>0.14950050000000001</v>
      </c>
      <c r="CJ1018" s="38">
        <v>1.9618900000000002E-2</v>
      </c>
      <c r="CK1018" s="38">
        <v>0.63452520000000001</v>
      </c>
      <c r="CL1018" s="38">
        <v>2.1928429999999999</v>
      </c>
      <c r="CM1018" s="38">
        <v>1.741026</v>
      </c>
      <c r="CN1018" s="38">
        <v>0.71511720000000001</v>
      </c>
      <c r="CO1018" s="38">
        <v>-0.94839830000000003</v>
      </c>
      <c r="CP1018" s="38">
        <v>-2.5158320000000001</v>
      </c>
      <c r="CQ1018" s="38">
        <v>-2.561102</v>
      </c>
      <c r="CR1018" s="38">
        <v>-1.5309699999999999</v>
      </c>
      <c r="CS1018" s="38">
        <v>-2.5829140000000002</v>
      </c>
      <c r="CT1018" s="38">
        <v>-0.40840569999999998</v>
      </c>
      <c r="CU1018" s="38">
        <v>1.7683279999999999</v>
      </c>
      <c r="CV1018" s="38">
        <v>2.1680929999999998</v>
      </c>
      <c r="CW1018" s="38">
        <v>2.1802619999999999</v>
      </c>
      <c r="CX1018" s="38">
        <v>2.1105800000000001</v>
      </c>
      <c r="CY1018" s="38">
        <v>2.1454339999999998</v>
      </c>
      <c r="CZ1018" s="38">
        <v>1.0625009999999999</v>
      </c>
      <c r="DA1018" s="38">
        <v>-1.3656440000000001</v>
      </c>
      <c r="DB1018" s="38">
        <v>-1.9003589999999999</v>
      </c>
      <c r="DC1018" s="38">
        <v>-1.8913930000000001</v>
      </c>
      <c r="DD1018" s="38">
        <v>-0.84825439999999996</v>
      </c>
      <c r="DE1018" s="38">
        <v>-0.88429519999999995</v>
      </c>
      <c r="DF1018" s="38">
        <v>0.39781499999999997</v>
      </c>
      <c r="DG1018" s="38">
        <v>0.50447129999999996</v>
      </c>
      <c r="DH1018" s="38">
        <v>0.35497339999999999</v>
      </c>
      <c r="DI1018" s="38">
        <v>0.91343700000000005</v>
      </c>
      <c r="DJ1018" s="38">
        <v>2.4219170000000001</v>
      </c>
      <c r="DK1018" s="38">
        <v>2.0230670000000002</v>
      </c>
      <c r="DL1018" s="38">
        <v>1.1083700000000001</v>
      </c>
      <c r="DM1018" s="38">
        <v>-0.51540929999999996</v>
      </c>
      <c r="DN1018" s="38">
        <v>-2.1364049999999999</v>
      </c>
      <c r="DO1018" s="38">
        <v>-2.124546</v>
      </c>
      <c r="DP1018" s="38">
        <v>-1.1947049999999999</v>
      </c>
      <c r="DQ1018" s="38">
        <v>-2.2881459999999998</v>
      </c>
      <c r="DR1018" s="38">
        <v>-0.19165779999999999</v>
      </c>
      <c r="DS1018" s="38">
        <v>2.046198</v>
      </c>
      <c r="DT1018" s="38">
        <v>2.5108890000000001</v>
      </c>
      <c r="DU1018" s="38">
        <v>2.5662470000000002</v>
      </c>
      <c r="DV1018" s="38">
        <v>2.5677989999999999</v>
      </c>
      <c r="DW1018" s="38">
        <v>2.6660159999999999</v>
      </c>
      <c r="DX1018" s="38">
        <v>1.7388380000000001</v>
      </c>
      <c r="DY1018" s="38">
        <v>-0.68813679999999999</v>
      </c>
      <c r="DZ1018" s="38">
        <v>-1.27827</v>
      </c>
      <c r="EA1018" s="38">
        <v>-1.2956270000000001</v>
      </c>
      <c r="EB1018" s="38">
        <v>-0.1536843</v>
      </c>
      <c r="EC1018" s="38">
        <v>-0.16485069999999999</v>
      </c>
      <c r="ED1018" s="38">
        <v>0.95580069999999995</v>
      </c>
      <c r="EE1018" s="38">
        <v>1.016993</v>
      </c>
      <c r="EF1018" s="38">
        <v>0.83917189999999997</v>
      </c>
      <c r="EG1018" s="38">
        <v>1.316141</v>
      </c>
      <c r="EH1018" s="38">
        <v>2.7526619999999999</v>
      </c>
      <c r="EI1018" s="38">
        <v>2.430288</v>
      </c>
      <c r="EJ1018" s="38">
        <v>1.6761649999999999</v>
      </c>
      <c r="EK1018" s="38">
        <v>0.1097581</v>
      </c>
      <c r="EL1018" s="38">
        <v>-1.5885720000000001</v>
      </c>
      <c r="EM1018" s="38">
        <v>-1.494227</v>
      </c>
      <c r="EN1018" s="38">
        <v>-0.70919160000000003</v>
      </c>
      <c r="EO1018" s="38">
        <v>-1.8625480000000001</v>
      </c>
      <c r="EP1018" s="38">
        <v>0.12129189999999999</v>
      </c>
      <c r="EQ1018" s="38">
        <v>2.447397</v>
      </c>
      <c r="ER1018" s="38">
        <v>3.0058319999999998</v>
      </c>
      <c r="ES1018" s="38">
        <v>3.1235460000000002</v>
      </c>
      <c r="ET1018" s="38">
        <v>3.2279499999999999</v>
      </c>
      <c r="EU1018" s="38">
        <v>3.4176530000000001</v>
      </c>
      <c r="EV1018" s="38">
        <v>2.7153610000000001</v>
      </c>
      <c r="EW1018" s="38">
        <v>0.29007650000000001</v>
      </c>
      <c r="EX1018" s="38">
        <v>-0.38007350000000001</v>
      </c>
      <c r="EY1018" s="38">
        <v>-0.4354345</v>
      </c>
      <c r="EZ1018" s="38">
        <v>0.84916460000000005</v>
      </c>
      <c r="FA1018" s="38">
        <v>0.87391289999999999</v>
      </c>
      <c r="FB1018" s="38">
        <v>79.915099999999995</v>
      </c>
      <c r="FC1018" s="38">
        <v>78.583650000000006</v>
      </c>
      <c r="FD1018" s="38">
        <v>77.518699999999995</v>
      </c>
      <c r="FE1018" s="38">
        <v>76.035290000000003</v>
      </c>
      <c r="FF1018" s="38">
        <v>73.680940000000007</v>
      </c>
      <c r="FG1018" s="38">
        <v>72.910060000000001</v>
      </c>
      <c r="FH1018" s="38">
        <v>72.473269999999999</v>
      </c>
      <c r="FI1018" s="38">
        <v>75.141819999999996</v>
      </c>
      <c r="FJ1018" s="38">
        <v>79.21996</v>
      </c>
      <c r="FK1018" s="38">
        <v>83.874870000000001</v>
      </c>
      <c r="FL1018" s="38">
        <v>87.667789999999997</v>
      </c>
      <c r="FM1018" s="38">
        <v>90.989099999999993</v>
      </c>
      <c r="FN1018" s="38">
        <v>93.901409999999998</v>
      </c>
      <c r="FO1018" s="38">
        <v>96.144239999999996</v>
      </c>
      <c r="FP1018" s="38">
        <v>97.845089999999999</v>
      </c>
      <c r="FQ1018" s="38">
        <v>99.494060000000005</v>
      </c>
      <c r="FR1018" s="38">
        <v>100.17010000000001</v>
      </c>
      <c r="FS1018" s="38">
        <v>99.801240000000007</v>
      </c>
      <c r="FT1018" s="38">
        <v>98.847759999999994</v>
      </c>
      <c r="FU1018" s="38">
        <v>96.657259999999994</v>
      </c>
      <c r="FV1018" s="38">
        <v>93.377979999999994</v>
      </c>
      <c r="FW1018">
        <v>90.23724</v>
      </c>
      <c r="FX1018">
        <v>87.849649999999997</v>
      </c>
      <c r="FY1018">
        <v>84.705879999999993</v>
      </c>
      <c r="FZ1018">
        <v>0.9552157</v>
      </c>
      <c r="GA1018">
        <v>7.6605049999999997</v>
      </c>
      <c r="GB1018">
        <v>1</v>
      </c>
    </row>
    <row r="1019" spans="1:184" x14ac:dyDescent="0.3">
      <c r="A1019" t="s">
        <v>280</v>
      </c>
      <c r="B1019" t="s">
        <v>1</v>
      </c>
      <c r="C1019" t="s">
        <v>1</v>
      </c>
      <c r="D1019" t="s">
        <v>1</v>
      </c>
      <c r="E1019" t="s">
        <v>223</v>
      </c>
      <c r="F1019" t="s">
        <v>1</v>
      </c>
      <c r="G1019" t="s">
        <v>1</v>
      </c>
      <c r="H1019" s="40" t="s">
        <v>1</v>
      </c>
      <c r="I1019" s="18" t="s">
        <v>1</v>
      </c>
      <c r="J1019" s="38" t="s">
        <v>1</v>
      </c>
      <c r="K1019" s="18">
        <v>44760</v>
      </c>
      <c r="L1019" s="38">
        <v>870</v>
      </c>
      <c r="M1019" s="38">
        <v>870</v>
      </c>
      <c r="N1019" s="38">
        <v>198.84639999999999</v>
      </c>
      <c r="O1019" s="38">
        <v>196.47399999999999</v>
      </c>
      <c r="P1019" s="38">
        <v>193.54939999999999</v>
      </c>
      <c r="Q1019" s="38">
        <v>193.86969999999999</v>
      </c>
      <c r="R1019" s="38">
        <v>199.28809999999999</v>
      </c>
      <c r="S1019" s="38">
        <v>209.5557</v>
      </c>
      <c r="T1019" s="38">
        <v>230.27690000000001</v>
      </c>
      <c r="U1019" s="38">
        <v>248.43510000000001</v>
      </c>
      <c r="V1019" s="38">
        <v>259.20960000000002</v>
      </c>
      <c r="W1019" s="38">
        <v>265.28100000000001</v>
      </c>
      <c r="X1019" s="38">
        <v>271.01139999999998</v>
      </c>
      <c r="Y1019" s="38">
        <v>276.08319999999998</v>
      </c>
      <c r="Z1019" s="38">
        <v>277.67669999999998</v>
      </c>
      <c r="AA1019" s="38">
        <v>282.63990000000001</v>
      </c>
      <c r="AB1019" s="38">
        <v>281.97149999999999</v>
      </c>
      <c r="AC1019" s="38">
        <v>279.12950000000001</v>
      </c>
      <c r="AD1019" s="38">
        <v>273.0308</v>
      </c>
      <c r="AE1019" s="38">
        <v>265.43259999999998</v>
      </c>
      <c r="AF1019" s="38">
        <v>261.05619999999999</v>
      </c>
      <c r="AG1019" s="38">
        <v>257.19400000000002</v>
      </c>
      <c r="AH1019" s="38">
        <v>252.5984</v>
      </c>
      <c r="AI1019" s="38">
        <v>247.7893</v>
      </c>
      <c r="AJ1019" s="38">
        <v>240.9589</v>
      </c>
      <c r="AK1019" s="38">
        <v>233.93180000000001</v>
      </c>
      <c r="AL1019" s="38">
        <v>-0.67842389999999997</v>
      </c>
      <c r="AM1019" s="38">
        <v>0.17674190000000001</v>
      </c>
      <c r="AN1019" s="38">
        <v>-1.8227949999999999</v>
      </c>
      <c r="AO1019" s="38">
        <v>-1.0196339999999999</v>
      </c>
      <c r="AP1019" s="38">
        <v>-1.078999</v>
      </c>
      <c r="AQ1019" s="38">
        <v>-2.1209289999999998</v>
      </c>
      <c r="AR1019" s="38">
        <v>-0.55082229999999999</v>
      </c>
      <c r="AS1019" s="38">
        <v>-1.978297</v>
      </c>
      <c r="AT1019" s="38">
        <v>-0.93970350000000002</v>
      </c>
      <c r="AU1019" s="38">
        <v>0.34762500000000002</v>
      </c>
      <c r="AV1019" s="38">
        <v>-1.4535009999999999</v>
      </c>
      <c r="AW1019" s="38">
        <v>-2.589232</v>
      </c>
      <c r="AX1019" s="38">
        <v>-2.82985</v>
      </c>
      <c r="AY1019" s="38">
        <v>0.74758789999999997</v>
      </c>
      <c r="AZ1019" s="38">
        <v>0.36962790000000001</v>
      </c>
      <c r="BA1019" s="38">
        <v>0.14477789999999999</v>
      </c>
      <c r="BB1019" s="38">
        <v>1.1255999999999999</v>
      </c>
      <c r="BC1019" s="38">
        <v>-0.40925349999999999</v>
      </c>
      <c r="BD1019" s="38">
        <v>-2.0243530000000001</v>
      </c>
      <c r="BE1019" s="38">
        <v>-1.8028040000000001</v>
      </c>
      <c r="BF1019" s="38">
        <v>-1.9857400000000001</v>
      </c>
      <c r="BG1019" s="38">
        <v>-2.164053</v>
      </c>
      <c r="BH1019" s="38">
        <v>-0.66447880000000004</v>
      </c>
      <c r="BI1019" s="38">
        <v>-1.9210370000000001</v>
      </c>
      <c r="BJ1019" s="38">
        <v>-0.12996750000000001</v>
      </c>
      <c r="BK1019" s="38">
        <v>0.69802529999999996</v>
      </c>
      <c r="BL1019" s="38">
        <v>-1.352927</v>
      </c>
      <c r="BM1019" s="38">
        <v>-0.62467969999999995</v>
      </c>
      <c r="BN1019" s="38">
        <v>-0.73511789999999999</v>
      </c>
      <c r="BO1019" s="38">
        <v>-1.7130970000000001</v>
      </c>
      <c r="BP1019" s="38">
        <v>0.13923759999999999</v>
      </c>
      <c r="BQ1019" s="38">
        <v>-1.283738</v>
      </c>
      <c r="BR1019" s="38">
        <v>-0.31011610000000001</v>
      </c>
      <c r="BS1019" s="38">
        <v>0.99745240000000002</v>
      </c>
      <c r="BT1019" s="38">
        <v>-1.0006120000000001</v>
      </c>
      <c r="BU1019" s="38">
        <v>-2.186903</v>
      </c>
      <c r="BV1019" s="38">
        <v>-2.4701599999999999</v>
      </c>
      <c r="BW1019" s="38">
        <v>1.170023</v>
      </c>
      <c r="BX1019" s="38">
        <v>0.91961029999999999</v>
      </c>
      <c r="BY1019" s="38">
        <v>0.77687700000000004</v>
      </c>
      <c r="BZ1019" s="38">
        <v>1.863237</v>
      </c>
      <c r="CA1019" s="38">
        <v>0.44097459999999999</v>
      </c>
      <c r="CB1019" s="38">
        <v>-1.0594399999999999</v>
      </c>
      <c r="CC1019" s="38">
        <v>-0.84051379999999998</v>
      </c>
      <c r="CD1019" s="38">
        <v>-1.0897060000000001</v>
      </c>
      <c r="CE1019" s="38">
        <v>-1.275377</v>
      </c>
      <c r="CF1019" s="38">
        <v>0.29400270000000001</v>
      </c>
      <c r="CG1019" s="38">
        <v>-0.92323549999999999</v>
      </c>
      <c r="CH1019" s="38">
        <v>0.2498918</v>
      </c>
      <c r="CI1019" s="38">
        <v>1.0590649999999999</v>
      </c>
      <c r="CJ1019" s="38">
        <v>-1.0274970000000001</v>
      </c>
      <c r="CK1019" s="38">
        <v>-0.35113529999999998</v>
      </c>
      <c r="CL1019" s="38">
        <v>-0.49694660000000002</v>
      </c>
      <c r="CM1019" s="38">
        <v>-1.430634</v>
      </c>
      <c r="CN1019" s="38">
        <v>0.61717089999999997</v>
      </c>
      <c r="CO1019" s="38">
        <v>-0.80268779999999995</v>
      </c>
      <c r="CP1019" s="38">
        <v>0.1259342</v>
      </c>
      <c r="CQ1019" s="38">
        <v>1.4475210000000001</v>
      </c>
      <c r="CR1019" s="38">
        <v>-0.68694339999999998</v>
      </c>
      <c r="CS1019" s="38">
        <v>-1.9082520000000001</v>
      </c>
      <c r="CT1019" s="38">
        <v>-2.2210390000000002</v>
      </c>
      <c r="CU1019" s="38">
        <v>1.462601</v>
      </c>
      <c r="CV1019" s="38">
        <v>1.3005260000000001</v>
      </c>
      <c r="CW1019" s="38">
        <v>1.2146669999999999</v>
      </c>
      <c r="CX1019" s="38">
        <v>2.3741210000000001</v>
      </c>
      <c r="CY1019" s="38">
        <v>1.0298400000000001</v>
      </c>
      <c r="CZ1019" s="38">
        <v>-0.39114349999999998</v>
      </c>
      <c r="DA1019" s="38">
        <v>-0.17403450000000001</v>
      </c>
      <c r="DB1019" s="38">
        <v>-0.4691147</v>
      </c>
      <c r="DC1019" s="38">
        <v>-0.65988340000000001</v>
      </c>
      <c r="DD1019" s="38">
        <v>0.95784400000000003</v>
      </c>
      <c r="DE1019" s="38">
        <v>-0.23216120000000001</v>
      </c>
      <c r="DF1019" s="38">
        <v>0.62975110000000001</v>
      </c>
      <c r="DG1019" s="38">
        <v>1.420104</v>
      </c>
      <c r="DH1019" s="38">
        <v>-0.70206780000000002</v>
      </c>
      <c r="DI1019" s="38">
        <v>-7.7590900000000004E-2</v>
      </c>
      <c r="DJ1019" s="38">
        <v>-0.25877539999999999</v>
      </c>
      <c r="DK1019" s="38">
        <v>-1.1481699999999999</v>
      </c>
      <c r="DL1019" s="38">
        <v>1.0951040000000001</v>
      </c>
      <c r="DM1019" s="38">
        <v>-0.32163799999999998</v>
      </c>
      <c r="DN1019" s="38">
        <v>0.5619845</v>
      </c>
      <c r="DO1019" s="38">
        <v>1.897589</v>
      </c>
      <c r="DP1019" s="38">
        <v>-0.3732743</v>
      </c>
      <c r="DQ1019" s="38">
        <v>-1.6295999999999999</v>
      </c>
      <c r="DR1019" s="38">
        <v>-1.9719180000000001</v>
      </c>
      <c r="DS1019" s="38">
        <v>1.755179</v>
      </c>
      <c r="DT1019" s="38">
        <v>1.6814420000000001</v>
      </c>
      <c r="DU1019" s="38">
        <v>1.6524570000000001</v>
      </c>
      <c r="DV1019" s="38">
        <v>2.8850060000000002</v>
      </c>
      <c r="DW1019" s="38">
        <v>1.6187050000000001</v>
      </c>
      <c r="DX1019" s="38">
        <v>0.27715250000000002</v>
      </c>
      <c r="DY1019" s="38">
        <v>0.49244480000000002</v>
      </c>
      <c r="DZ1019" s="38">
        <v>0.15147620000000001</v>
      </c>
      <c r="EA1019" s="38">
        <v>-4.43893E-2</v>
      </c>
      <c r="EB1019" s="38">
        <v>1.621685</v>
      </c>
      <c r="EC1019" s="38">
        <v>0.45891310000000002</v>
      </c>
      <c r="ED1019" s="38">
        <v>1.1782079999999999</v>
      </c>
      <c r="EE1019" s="38">
        <v>1.941387</v>
      </c>
      <c r="EF1019" s="38">
        <v>-0.2321994</v>
      </c>
      <c r="EG1019" s="38">
        <v>0.31736370000000003</v>
      </c>
      <c r="EH1019" s="38">
        <v>8.5106000000000001E-2</v>
      </c>
      <c r="EI1019" s="38">
        <v>-0.74033789999999999</v>
      </c>
      <c r="EJ1019" s="38">
        <v>1.785164</v>
      </c>
      <c r="EK1019" s="38">
        <v>0.37292160000000002</v>
      </c>
      <c r="EL1019" s="38">
        <v>1.1915720000000001</v>
      </c>
      <c r="EM1019" s="38">
        <v>2.5474169999999998</v>
      </c>
      <c r="EN1019" s="38">
        <v>7.9614000000000004E-2</v>
      </c>
      <c r="EO1019" s="38">
        <v>-1.2272719999999999</v>
      </c>
      <c r="EP1019" s="38">
        <v>-1.612228</v>
      </c>
      <c r="EQ1019" s="38">
        <v>2.1776140000000002</v>
      </c>
      <c r="ER1019" s="38">
        <v>2.2314250000000002</v>
      </c>
      <c r="ES1019" s="38">
        <v>2.2845559999999998</v>
      </c>
      <c r="ET1019" s="38">
        <v>3.6226419999999999</v>
      </c>
      <c r="EU1019" s="38">
        <v>2.468934</v>
      </c>
      <c r="EV1019" s="38">
        <v>1.2420659999999999</v>
      </c>
      <c r="EW1019" s="38">
        <v>1.4547349999999999</v>
      </c>
      <c r="EX1019" s="38">
        <v>1.0475110000000001</v>
      </c>
      <c r="EY1019" s="38">
        <v>0.84428630000000005</v>
      </c>
      <c r="EZ1019" s="38">
        <v>2.5801669999999999</v>
      </c>
      <c r="FA1019" s="38">
        <v>1.456715</v>
      </c>
      <c r="FB1019" s="38">
        <v>83.378299999999996</v>
      </c>
      <c r="FC1019" s="38">
        <v>82.620639999999995</v>
      </c>
      <c r="FD1019" s="38">
        <v>81.162620000000004</v>
      </c>
      <c r="FE1019" s="38">
        <v>79.50412</v>
      </c>
      <c r="FF1019" s="38">
        <v>78.139920000000004</v>
      </c>
      <c r="FG1019" s="38">
        <v>76.859089999999995</v>
      </c>
      <c r="FH1019" s="38">
        <v>76.741569999999996</v>
      </c>
      <c r="FI1019" s="38">
        <v>78.182689999999994</v>
      </c>
      <c r="FJ1019" s="38">
        <v>80.251339999999999</v>
      </c>
      <c r="FK1019" s="38">
        <v>83.934359999999998</v>
      </c>
      <c r="FL1019" s="38">
        <v>88.465800000000002</v>
      </c>
      <c r="FM1019" s="38">
        <v>92.830780000000004</v>
      </c>
      <c r="FN1019" s="38">
        <v>93.50215</v>
      </c>
      <c r="FO1019" s="38">
        <v>95.606179999999995</v>
      </c>
      <c r="FP1019" s="38">
        <v>97.980289999999997</v>
      </c>
      <c r="FQ1019" s="38">
        <v>98.961209999999994</v>
      </c>
      <c r="FR1019" s="38">
        <v>99.106800000000007</v>
      </c>
      <c r="FS1019" s="38">
        <v>98.219430000000003</v>
      </c>
      <c r="FT1019" s="38">
        <v>96.747219999999999</v>
      </c>
      <c r="FU1019" s="38">
        <v>93.890029999999996</v>
      </c>
      <c r="FV1019" s="38">
        <v>90.90334</v>
      </c>
      <c r="FW1019">
        <v>88.875690000000006</v>
      </c>
      <c r="FX1019">
        <v>86.249179999999996</v>
      </c>
      <c r="FY1019">
        <v>83.098179999999999</v>
      </c>
      <c r="FZ1019">
        <v>0.99998160000000003</v>
      </c>
      <c r="GA1019">
        <v>7.745781</v>
      </c>
      <c r="GB1019">
        <v>1</v>
      </c>
    </row>
    <row r="1020" spans="1:184" x14ac:dyDescent="0.3">
      <c r="A1020" t="s">
        <v>280</v>
      </c>
      <c r="B1020" t="s">
        <v>1</v>
      </c>
      <c r="C1020" t="s">
        <v>1</v>
      </c>
      <c r="D1020" t="s">
        <v>1</v>
      </c>
      <c r="E1020" t="s">
        <v>223</v>
      </c>
      <c r="F1020" t="s">
        <v>1</v>
      </c>
      <c r="G1020" t="s">
        <v>1</v>
      </c>
      <c r="H1020" s="40" t="s">
        <v>1</v>
      </c>
      <c r="I1020" s="18" t="s">
        <v>1</v>
      </c>
      <c r="J1020" s="38" t="s">
        <v>1</v>
      </c>
      <c r="K1020" s="18">
        <v>44763</v>
      </c>
      <c r="L1020" s="38">
        <v>870</v>
      </c>
      <c r="M1020" s="38">
        <v>870</v>
      </c>
      <c r="N1020" s="38">
        <v>223.84270000000001</v>
      </c>
      <c r="O1020" s="38">
        <v>219.77010000000001</v>
      </c>
      <c r="P1020" s="38">
        <v>216.88460000000001</v>
      </c>
      <c r="Q1020" s="38">
        <v>215.30199999999999</v>
      </c>
      <c r="R1020" s="38">
        <v>217.65899999999999</v>
      </c>
      <c r="S1020" s="38">
        <v>225.5292</v>
      </c>
      <c r="T1020" s="38">
        <v>238.58109999999999</v>
      </c>
      <c r="U1020" s="38">
        <v>249.14699999999999</v>
      </c>
      <c r="V1020" s="38">
        <v>256.69799999999998</v>
      </c>
      <c r="W1020" s="38">
        <v>262.43490000000003</v>
      </c>
      <c r="X1020" s="38">
        <v>266.00740000000002</v>
      </c>
      <c r="Y1020" s="38">
        <v>269.56650000000002</v>
      </c>
      <c r="Z1020" s="38">
        <v>271.09949999999998</v>
      </c>
      <c r="AA1020" s="38">
        <v>274.88639999999998</v>
      </c>
      <c r="AB1020" s="38">
        <v>275.37180000000001</v>
      </c>
      <c r="AC1020" s="38">
        <v>271.04320000000001</v>
      </c>
      <c r="AD1020" s="38">
        <v>266.51229999999998</v>
      </c>
      <c r="AE1020" s="38">
        <v>260.62380000000002</v>
      </c>
      <c r="AF1020" s="38">
        <v>257.31450000000001</v>
      </c>
      <c r="AG1020" s="38">
        <v>255.6199</v>
      </c>
      <c r="AH1020" s="38">
        <v>251.80109999999999</v>
      </c>
      <c r="AI1020" s="38">
        <v>246.05619999999999</v>
      </c>
      <c r="AJ1020" s="38">
        <v>238.7116</v>
      </c>
      <c r="AK1020" s="38">
        <v>231.08940000000001</v>
      </c>
      <c r="AL1020" s="38">
        <v>0.4636111</v>
      </c>
      <c r="AM1020" s="38">
        <v>-1.827491</v>
      </c>
      <c r="AN1020" s="38">
        <v>-2.61911</v>
      </c>
      <c r="AO1020" s="38">
        <v>-1.7603740000000001</v>
      </c>
      <c r="AP1020" s="38">
        <v>-0.93742780000000003</v>
      </c>
      <c r="AQ1020" s="38">
        <v>-1.9277960000000001</v>
      </c>
      <c r="AR1020" s="38">
        <v>-1.286043</v>
      </c>
      <c r="AS1020" s="38">
        <v>-4.3871300000000002E-2</v>
      </c>
      <c r="AT1020" s="38">
        <v>1.4514689999999999</v>
      </c>
      <c r="AU1020" s="38">
        <v>0.66542140000000005</v>
      </c>
      <c r="AV1020" s="38">
        <v>-0.79872200000000004</v>
      </c>
      <c r="AW1020" s="38">
        <v>-3.0195259999999999</v>
      </c>
      <c r="AX1020" s="38">
        <v>-1.1254930000000001</v>
      </c>
      <c r="AY1020" s="38">
        <v>-0.1581485</v>
      </c>
      <c r="AZ1020" s="38">
        <v>1.9328419999999999</v>
      </c>
      <c r="BA1020" s="38">
        <v>0.79306659999999995</v>
      </c>
      <c r="BB1020" s="38">
        <v>2.8507129999999998</v>
      </c>
      <c r="BC1020" s="38">
        <v>3.6080739999999998</v>
      </c>
      <c r="BD1020" s="38">
        <v>2.4988030000000001</v>
      </c>
      <c r="BE1020" s="38">
        <v>1.7334750000000001</v>
      </c>
      <c r="BF1020" s="38">
        <v>2.8187669999999998</v>
      </c>
      <c r="BG1020" s="38">
        <v>-2.7651119999999998</v>
      </c>
      <c r="BH1020" s="38">
        <v>-1.550195</v>
      </c>
      <c r="BI1020" s="38">
        <v>-3.5089670000000002</v>
      </c>
      <c r="BJ1020" s="38">
        <v>0.92459610000000003</v>
      </c>
      <c r="BK1020" s="38">
        <v>-1.4113849999999999</v>
      </c>
      <c r="BL1020" s="38">
        <v>-2.2978610000000002</v>
      </c>
      <c r="BM1020" s="38">
        <v>-1.457932</v>
      </c>
      <c r="BN1020" s="38">
        <v>-0.66025199999999995</v>
      </c>
      <c r="BO1020" s="38">
        <v>-1.6178300000000001</v>
      </c>
      <c r="BP1020" s="38">
        <v>-0.94333400000000001</v>
      </c>
      <c r="BQ1020" s="38">
        <v>0.38529590000000002</v>
      </c>
      <c r="BR1020" s="38">
        <v>1.850055</v>
      </c>
      <c r="BS1020" s="38">
        <v>1.1262859999999999</v>
      </c>
      <c r="BT1020" s="38">
        <v>-0.417182</v>
      </c>
      <c r="BU1020" s="38">
        <v>-2.7435809999999998</v>
      </c>
      <c r="BV1020" s="38">
        <v>-0.86601680000000003</v>
      </c>
      <c r="BW1020" s="38">
        <v>0.13165199999999999</v>
      </c>
      <c r="BX1020" s="38">
        <v>2.2509299999999999</v>
      </c>
      <c r="BY1020" s="38">
        <v>1.2849630000000001</v>
      </c>
      <c r="BZ1020" s="38">
        <v>3.3117260000000002</v>
      </c>
      <c r="CA1020" s="38">
        <v>4.1018910000000002</v>
      </c>
      <c r="CB1020" s="38">
        <v>3.0482659999999999</v>
      </c>
      <c r="CC1020" s="38">
        <v>2.2619660000000001</v>
      </c>
      <c r="CD1020" s="38">
        <v>3.3405819999999999</v>
      </c>
      <c r="CE1020" s="38">
        <v>-2.23828</v>
      </c>
      <c r="CF1020" s="38">
        <v>-0.98898649999999999</v>
      </c>
      <c r="CG1020" s="38">
        <v>-2.88584</v>
      </c>
      <c r="CH1020" s="38">
        <v>1.243873</v>
      </c>
      <c r="CI1020" s="38">
        <v>-1.123192</v>
      </c>
      <c r="CJ1020" s="38">
        <v>-2.0753659999999998</v>
      </c>
      <c r="CK1020" s="38">
        <v>-1.248461</v>
      </c>
      <c r="CL1020" s="38">
        <v>-0.4682808</v>
      </c>
      <c r="CM1020" s="38">
        <v>-1.403149</v>
      </c>
      <c r="CN1020" s="38">
        <v>-0.70597509999999997</v>
      </c>
      <c r="CO1020" s="38">
        <v>0.68253580000000003</v>
      </c>
      <c r="CP1020" s="38">
        <v>2.126115</v>
      </c>
      <c r="CQ1020" s="38">
        <v>1.4454800000000001</v>
      </c>
      <c r="CR1020" s="38">
        <v>-0.1529287</v>
      </c>
      <c r="CS1020" s="38">
        <v>-2.5524619999999998</v>
      </c>
      <c r="CT1020" s="38">
        <v>-0.68630460000000004</v>
      </c>
      <c r="CU1020" s="38">
        <v>0.33236700000000002</v>
      </c>
      <c r="CV1020" s="38">
        <v>2.4712369999999999</v>
      </c>
      <c r="CW1020" s="38">
        <v>1.6256489999999999</v>
      </c>
      <c r="CX1020" s="38">
        <v>3.6310229999999999</v>
      </c>
      <c r="CY1020" s="38">
        <v>4.4439070000000003</v>
      </c>
      <c r="CZ1020" s="38">
        <v>3.428823</v>
      </c>
      <c r="DA1020" s="38">
        <v>2.627996</v>
      </c>
      <c r="DB1020" s="38">
        <v>3.7019890000000002</v>
      </c>
      <c r="DC1020" s="38">
        <v>-1.8733979999999999</v>
      </c>
      <c r="DD1020" s="38">
        <v>-0.60029540000000003</v>
      </c>
      <c r="DE1020" s="38">
        <v>-2.4542639999999998</v>
      </c>
      <c r="DF1020" s="38">
        <v>1.56315</v>
      </c>
      <c r="DG1020" s="38">
        <v>-0.83499880000000004</v>
      </c>
      <c r="DH1020" s="38">
        <v>-1.85287</v>
      </c>
      <c r="DI1020" s="38">
        <v>-1.0389900000000001</v>
      </c>
      <c r="DJ1020" s="38">
        <v>-0.27630969999999999</v>
      </c>
      <c r="DK1020" s="38">
        <v>-1.1884680000000001</v>
      </c>
      <c r="DL1020" s="38">
        <v>-0.46861599999999998</v>
      </c>
      <c r="DM1020" s="38">
        <v>0.97977570000000003</v>
      </c>
      <c r="DN1020" s="38">
        <v>2.402174</v>
      </c>
      <c r="DO1020" s="38">
        <v>1.7646729999999999</v>
      </c>
      <c r="DP1020" s="38">
        <v>0.1113247</v>
      </c>
      <c r="DQ1020" s="38">
        <v>-2.3613430000000002</v>
      </c>
      <c r="DR1020" s="38">
        <v>-0.5065925</v>
      </c>
      <c r="DS1020" s="38">
        <v>0.53308199999999994</v>
      </c>
      <c r="DT1020" s="38">
        <v>2.6915439999999999</v>
      </c>
      <c r="DU1020" s="38">
        <v>1.9663349999999999</v>
      </c>
      <c r="DV1020" s="38">
        <v>3.9503189999999999</v>
      </c>
      <c r="DW1020" s="38">
        <v>4.7859230000000004</v>
      </c>
      <c r="DX1020" s="38">
        <v>3.80938</v>
      </c>
      <c r="DY1020" s="38">
        <v>2.994027</v>
      </c>
      <c r="DZ1020" s="38">
        <v>4.0633970000000001</v>
      </c>
      <c r="EA1020" s="38">
        <v>-1.508516</v>
      </c>
      <c r="EB1020" s="38">
        <v>-0.21160419999999999</v>
      </c>
      <c r="EC1020" s="38">
        <v>-2.022688</v>
      </c>
      <c r="ED1020" s="38">
        <v>2.0241349999999998</v>
      </c>
      <c r="EE1020" s="38">
        <v>-0.41889359999999998</v>
      </c>
      <c r="EF1020" s="38">
        <v>-1.5316209999999999</v>
      </c>
      <c r="EG1020" s="38">
        <v>-0.73654750000000002</v>
      </c>
      <c r="EH1020" s="38">
        <v>8.6620000000000002E-4</v>
      </c>
      <c r="EI1020" s="38">
        <v>-0.87850200000000001</v>
      </c>
      <c r="EJ1020" s="38">
        <v>-0.1259073</v>
      </c>
      <c r="EK1020" s="38">
        <v>1.4089430000000001</v>
      </c>
      <c r="EL1020" s="38">
        <v>2.8007610000000001</v>
      </c>
      <c r="EM1020" s="38">
        <v>2.2255379999999998</v>
      </c>
      <c r="EN1020" s="38">
        <v>0.49286459999999999</v>
      </c>
      <c r="EO1020" s="38">
        <v>-2.0853980000000001</v>
      </c>
      <c r="EP1020" s="38">
        <v>-0.24711659999999999</v>
      </c>
      <c r="EQ1020" s="38">
        <v>0.82288260000000002</v>
      </c>
      <c r="ER1020" s="38">
        <v>3.0096310000000002</v>
      </c>
      <c r="ES1020" s="38">
        <v>2.4582310000000001</v>
      </c>
      <c r="ET1020" s="38">
        <v>4.4113329999999999</v>
      </c>
      <c r="EU1020" s="38">
        <v>5.2797400000000003</v>
      </c>
      <c r="EV1020" s="38">
        <v>4.3588430000000002</v>
      </c>
      <c r="EW1020" s="38">
        <v>3.5225170000000001</v>
      </c>
      <c r="EX1020" s="38">
        <v>4.5852120000000003</v>
      </c>
      <c r="EY1020" s="38">
        <v>-0.98168420000000001</v>
      </c>
      <c r="EZ1020" s="38">
        <v>0.34960409999999997</v>
      </c>
      <c r="FA1020" s="38">
        <v>-1.399562</v>
      </c>
      <c r="FB1020" s="38">
        <v>80.239140000000006</v>
      </c>
      <c r="FC1020" s="38">
        <v>77.982600000000005</v>
      </c>
      <c r="FD1020" s="38">
        <v>76.228049999999996</v>
      </c>
      <c r="FE1020" s="38">
        <v>74.692549999999997</v>
      </c>
      <c r="FF1020" s="38">
        <v>73.250929999999997</v>
      </c>
      <c r="FG1020" s="38">
        <v>71.497119999999995</v>
      </c>
      <c r="FH1020" s="38">
        <v>70.954570000000004</v>
      </c>
      <c r="FI1020" s="38">
        <v>74.043139999999994</v>
      </c>
      <c r="FJ1020" s="38">
        <v>77.834789999999998</v>
      </c>
      <c r="FK1020" s="38">
        <v>81.943049999999999</v>
      </c>
      <c r="FL1020" s="38">
        <v>86.332989999999995</v>
      </c>
      <c r="FM1020" s="38">
        <v>89.428759999999997</v>
      </c>
      <c r="FN1020" s="38">
        <v>92.279340000000005</v>
      </c>
      <c r="FO1020" s="38">
        <v>94.276989999999998</v>
      </c>
      <c r="FP1020" s="38">
        <v>95.497609999999995</v>
      </c>
      <c r="FQ1020" s="38">
        <v>96.123410000000007</v>
      </c>
      <c r="FR1020" s="38">
        <v>98.965320000000006</v>
      </c>
      <c r="FS1020" s="38">
        <v>98.687430000000006</v>
      </c>
      <c r="FT1020" s="38">
        <v>97.327789999999993</v>
      </c>
      <c r="FU1020" s="38">
        <v>94.647760000000005</v>
      </c>
      <c r="FV1020" s="38">
        <v>91.013679999999994</v>
      </c>
      <c r="FW1020">
        <v>87.840649999999997</v>
      </c>
      <c r="FX1020">
        <v>84.889529999999993</v>
      </c>
      <c r="FY1020">
        <v>81.405789999999996</v>
      </c>
      <c r="FZ1020">
        <v>0.55388470000000001</v>
      </c>
      <c r="GA1020">
        <v>4.1031719999999998</v>
      </c>
      <c r="GB1020">
        <v>1</v>
      </c>
    </row>
    <row r="1021" spans="1:184" x14ac:dyDescent="0.3">
      <c r="A1021" t="s">
        <v>280</v>
      </c>
      <c r="B1021" t="s">
        <v>1</v>
      </c>
      <c r="C1021" t="s">
        <v>1</v>
      </c>
      <c r="D1021" t="s">
        <v>1</v>
      </c>
      <c r="E1021" t="s">
        <v>223</v>
      </c>
      <c r="F1021" t="s">
        <v>1</v>
      </c>
      <c r="G1021" t="s">
        <v>1</v>
      </c>
      <c r="H1021" s="40" t="s">
        <v>1</v>
      </c>
      <c r="I1021" s="18" t="s">
        <v>1</v>
      </c>
      <c r="J1021" s="38" t="s">
        <v>1</v>
      </c>
      <c r="K1021" s="18">
        <v>44789</v>
      </c>
      <c r="L1021" s="38">
        <v>872</v>
      </c>
      <c r="M1021" s="38">
        <v>872</v>
      </c>
      <c r="N1021" s="38">
        <v>244.4718</v>
      </c>
      <c r="O1021" s="38">
        <v>240.50700000000001</v>
      </c>
      <c r="P1021" s="38">
        <v>236.55369999999999</v>
      </c>
      <c r="Q1021" s="38">
        <v>234.70009999999999</v>
      </c>
      <c r="R1021" s="38">
        <v>237.4545</v>
      </c>
      <c r="S1021" s="38">
        <v>246.11070000000001</v>
      </c>
      <c r="T1021" s="38">
        <v>260.12779999999998</v>
      </c>
      <c r="U1021" s="38">
        <v>273.9889</v>
      </c>
      <c r="V1021" s="38">
        <v>282.98379999999997</v>
      </c>
      <c r="W1021" s="38">
        <v>290.55880000000002</v>
      </c>
      <c r="X1021" s="38">
        <v>297.9289</v>
      </c>
      <c r="Y1021" s="38">
        <v>304.00959999999998</v>
      </c>
      <c r="Z1021" s="38">
        <v>307.34800000000001</v>
      </c>
      <c r="AA1021" s="38">
        <v>311.3827</v>
      </c>
      <c r="AB1021" s="38">
        <v>310.5369</v>
      </c>
      <c r="AC1021" s="38">
        <v>306.38130000000001</v>
      </c>
      <c r="AD1021" s="38">
        <v>300.15949999999998</v>
      </c>
      <c r="AE1021" s="38">
        <v>292.85700000000003</v>
      </c>
      <c r="AF1021" s="38">
        <v>288.32619999999997</v>
      </c>
      <c r="AG1021" s="38">
        <v>285.55040000000002</v>
      </c>
      <c r="AH1021" s="38">
        <v>281.20859999999999</v>
      </c>
      <c r="AI1021" s="38">
        <v>275.45819999999998</v>
      </c>
      <c r="AJ1021" s="38">
        <v>267.42340000000002</v>
      </c>
      <c r="AK1021" s="38">
        <v>259.9991</v>
      </c>
      <c r="AL1021" s="38">
        <v>-3.955972</v>
      </c>
      <c r="AM1021" s="38">
        <v>-2.4548700000000001</v>
      </c>
      <c r="AN1021" s="38">
        <v>-1.661732</v>
      </c>
      <c r="AO1021" s="38">
        <v>-0.1364494</v>
      </c>
      <c r="AP1021" s="38">
        <v>-0.73853120000000005</v>
      </c>
      <c r="AQ1021" s="38">
        <v>1.0385310000000001</v>
      </c>
      <c r="AR1021" s="38">
        <v>8.6942500000000006E-2</v>
      </c>
      <c r="AS1021" s="38">
        <v>0.16186970000000001</v>
      </c>
      <c r="AT1021" s="38">
        <v>0.1727457</v>
      </c>
      <c r="AU1021" s="38">
        <v>1.0440849999999999</v>
      </c>
      <c r="AV1021" s="38">
        <v>1.882612</v>
      </c>
      <c r="AW1021" s="38">
        <v>-0.4728678</v>
      </c>
      <c r="AX1021" s="38">
        <v>-0.43016650000000001</v>
      </c>
      <c r="AY1021" s="38">
        <v>-0.98597840000000003</v>
      </c>
      <c r="AZ1021" s="38">
        <v>-1.5625880000000001</v>
      </c>
      <c r="BA1021" s="38">
        <v>0.86247200000000002</v>
      </c>
      <c r="BB1021" s="38">
        <v>3.6668210000000001</v>
      </c>
      <c r="BC1021" s="38">
        <v>0.74426360000000003</v>
      </c>
      <c r="BD1021" s="38">
        <v>-0.93212010000000001</v>
      </c>
      <c r="BE1021" s="38">
        <v>0.83377429999999997</v>
      </c>
      <c r="BF1021" s="38">
        <v>1.005142</v>
      </c>
      <c r="BG1021" s="38">
        <v>0.87771999999999994</v>
      </c>
      <c r="BH1021" s="38">
        <v>-0.8661489</v>
      </c>
      <c r="BI1021" s="38">
        <v>-1.1587080000000001</v>
      </c>
      <c r="BJ1021" s="38">
        <v>-3.5352380000000001</v>
      </c>
      <c r="BK1021" s="38">
        <v>-2.0726339999999999</v>
      </c>
      <c r="BL1021" s="38">
        <v>-1.30823</v>
      </c>
      <c r="BM1021" s="38">
        <v>0.1828958</v>
      </c>
      <c r="BN1021" s="38">
        <v>-0.44235469999999999</v>
      </c>
      <c r="BO1021" s="38">
        <v>1.359054</v>
      </c>
      <c r="BP1021" s="38">
        <v>0.46229809999999999</v>
      </c>
      <c r="BQ1021" s="38">
        <v>0.62249410000000005</v>
      </c>
      <c r="BR1021" s="38">
        <v>0.62123439999999996</v>
      </c>
      <c r="BS1021" s="38">
        <v>1.513207</v>
      </c>
      <c r="BT1021" s="38">
        <v>2.2930980000000001</v>
      </c>
      <c r="BU1021" s="38">
        <v>-0.14736869999999999</v>
      </c>
      <c r="BV1021" s="38">
        <v>-0.1133508</v>
      </c>
      <c r="BW1021" s="38">
        <v>-0.62031159999999996</v>
      </c>
      <c r="BX1021" s="38">
        <v>-1.1298950000000001</v>
      </c>
      <c r="BY1021" s="38">
        <v>1.382403</v>
      </c>
      <c r="BZ1021" s="38">
        <v>4.204523</v>
      </c>
      <c r="CA1021" s="38">
        <v>1.3324309999999999</v>
      </c>
      <c r="CB1021" s="38">
        <v>-0.2285635</v>
      </c>
      <c r="CC1021" s="38">
        <v>1.4930399999999999</v>
      </c>
      <c r="CD1021" s="38">
        <v>1.654304</v>
      </c>
      <c r="CE1021" s="38">
        <v>1.477409</v>
      </c>
      <c r="CF1021" s="38">
        <v>-0.1493632</v>
      </c>
      <c r="CG1021" s="38">
        <v>-0.42902069999999998</v>
      </c>
      <c r="CH1021" s="38">
        <v>-3.2438389999999999</v>
      </c>
      <c r="CI1021" s="38">
        <v>-1.807898</v>
      </c>
      <c r="CJ1021" s="38">
        <v>-1.063396</v>
      </c>
      <c r="CK1021" s="38">
        <v>0.40407330000000002</v>
      </c>
      <c r="CL1021" s="38">
        <v>-0.23722380000000001</v>
      </c>
      <c r="CM1021" s="38">
        <v>1.581048</v>
      </c>
      <c r="CN1021" s="38">
        <v>0.72226820000000003</v>
      </c>
      <c r="CO1021" s="38">
        <v>0.94152119999999995</v>
      </c>
      <c r="CP1021" s="38">
        <v>0.93185629999999997</v>
      </c>
      <c r="CQ1021" s="38">
        <v>1.83812</v>
      </c>
      <c r="CR1021" s="38">
        <v>2.5773990000000002</v>
      </c>
      <c r="CS1021" s="38">
        <v>7.8070899999999999E-2</v>
      </c>
      <c r="CT1021" s="38">
        <v>0.10607469999999999</v>
      </c>
      <c r="CU1021" s="38">
        <v>-0.36705179999999998</v>
      </c>
      <c r="CV1021" s="38">
        <v>-0.83021239999999996</v>
      </c>
      <c r="CW1021" s="38">
        <v>1.742505</v>
      </c>
      <c r="CX1021" s="38">
        <v>4.5769320000000002</v>
      </c>
      <c r="CY1021" s="38">
        <v>1.739795</v>
      </c>
      <c r="CZ1021" s="38">
        <v>0.25871759999999999</v>
      </c>
      <c r="DA1021" s="38">
        <v>1.9496450000000001</v>
      </c>
      <c r="DB1021" s="38">
        <v>2.1039110000000001</v>
      </c>
      <c r="DC1021" s="38">
        <v>1.892752</v>
      </c>
      <c r="DD1021" s="38">
        <v>0.34708040000000001</v>
      </c>
      <c r="DE1021" s="38">
        <v>7.6358400000000007E-2</v>
      </c>
      <c r="DF1021" s="38">
        <v>-2.9524400000000002</v>
      </c>
      <c r="DG1021" s="38">
        <v>-1.5431619999999999</v>
      </c>
      <c r="DH1021" s="38">
        <v>-0.8185616</v>
      </c>
      <c r="DI1021" s="38">
        <v>0.6252508</v>
      </c>
      <c r="DJ1021" s="38">
        <v>-3.2092900000000001E-2</v>
      </c>
      <c r="DK1021" s="38">
        <v>1.8030409999999999</v>
      </c>
      <c r="DL1021" s="38">
        <v>0.98223839999999996</v>
      </c>
      <c r="DM1021" s="38">
        <v>1.260548</v>
      </c>
      <c r="DN1021" s="38">
        <v>1.242478</v>
      </c>
      <c r="DO1021" s="38">
        <v>2.1630319999999998</v>
      </c>
      <c r="DP1021" s="38">
        <v>2.8617010000000001</v>
      </c>
      <c r="DQ1021" s="38">
        <v>0.30351060000000002</v>
      </c>
      <c r="DR1021" s="38">
        <v>0.32550030000000002</v>
      </c>
      <c r="DS1021" s="38">
        <v>-0.11379209999999999</v>
      </c>
      <c r="DT1021" s="38">
        <v>-0.53053019999999995</v>
      </c>
      <c r="DU1021" s="38">
        <v>2.102608</v>
      </c>
      <c r="DV1021" s="38">
        <v>4.9493419999999997</v>
      </c>
      <c r="DW1021" s="38">
        <v>2.1471580000000001</v>
      </c>
      <c r="DX1021" s="38">
        <v>0.74599870000000001</v>
      </c>
      <c r="DY1021" s="38">
        <v>2.40625</v>
      </c>
      <c r="DZ1021" s="38">
        <v>2.5535190000000001</v>
      </c>
      <c r="EA1021" s="38">
        <v>2.3080949999999998</v>
      </c>
      <c r="EB1021" s="38">
        <v>0.84352400000000005</v>
      </c>
      <c r="EC1021" s="38">
        <v>0.58173759999999997</v>
      </c>
      <c r="ED1021" s="38">
        <v>-2.5317059999999998</v>
      </c>
      <c r="EE1021" s="38">
        <v>-1.1609259999999999</v>
      </c>
      <c r="EF1021" s="38">
        <v>-0.46505980000000002</v>
      </c>
      <c r="EG1021" s="38">
        <v>0.94459590000000004</v>
      </c>
      <c r="EH1021" s="38">
        <v>0.26408359999999997</v>
      </c>
      <c r="EI1021" s="38">
        <v>2.123564</v>
      </c>
      <c r="EJ1021" s="38">
        <v>1.357594</v>
      </c>
      <c r="EK1021" s="38">
        <v>1.7211730000000001</v>
      </c>
      <c r="EL1021" s="38">
        <v>1.6909670000000001</v>
      </c>
      <c r="EM1021" s="38">
        <v>2.6321539999999999</v>
      </c>
      <c r="EN1021" s="38">
        <v>3.2721870000000002</v>
      </c>
      <c r="EO1021" s="38">
        <v>0.6290097</v>
      </c>
      <c r="EP1021" s="38">
        <v>0.64231590000000005</v>
      </c>
      <c r="EQ1021" s="38">
        <v>0.25187480000000001</v>
      </c>
      <c r="ER1021" s="38">
        <v>-9.7836599999999996E-2</v>
      </c>
      <c r="ES1021" s="38">
        <v>2.622538</v>
      </c>
      <c r="ET1021" s="38">
        <v>5.4870429999999999</v>
      </c>
      <c r="EU1021" s="38">
        <v>2.7353260000000001</v>
      </c>
      <c r="EV1021" s="38">
        <v>1.4495549999999999</v>
      </c>
      <c r="EW1021" s="38">
        <v>3.0655160000000001</v>
      </c>
      <c r="EX1021" s="38">
        <v>3.20268</v>
      </c>
      <c r="EY1021" s="38">
        <v>2.9077829999999998</v>
      </c>
      <c r="EZ1021" s="38">
        <v>1.5603100000000001</v>
      </c>
      <c r="FA1021" s="38">
        <v>1.3114250000000001</v>
      </c>
      <c r="FB1021" s="38">
        <v>80.253230000000002</v>
      </c>
      <c r="FC1021" s="38">
        <v>79.159130000000005</v>
      </c>
      <c r="FD1021" s="38">
        <v>77.455029999999994</v>
      </c>
      <c r="FE1021" s="38">
        <v>75.692769999999996</v>
      </c>
      <c r="FF1021" s="38">
        <v>73.535640000000001</v>
      </c>
      <c r="FG1021" s="38">
        <v>72.555760000000006</v>
      </c>
      <c r="FH1021" s="38">
        <v>71.709090000000003</v>
      </c>
      <c r="FI1021" s="38">
        <v>73.419640000000001</v>
      </c>
      <c r="FJ1021" s="38">
        <v>77.579679999999996</v>
      </c>
      <c r="FK1021" s="38">
        <v>82.780770000000004</v>
      </c>
      <c r="FL1021" s="38">
        <v>87.361620000000002</v>
      </c>
      <c r="FM1021" s="38">
        <v>91.495159999999998</v>
      </c>
      <c r="FN1021" s="38">
        <v>95.518069999999994</v>
      </c>
      <c r="FO1021" s="38">
        <v>98.790710000000004</v>
      </c>
      <c r="FP1021" s="38">
        <v>101.285</v>
      </c>
      <c r="FQ1021" s="38">
        <v>102.7003</v>
      </c>
      <c r="FR1021" s="38">
        <v>103.1187</v>
      </c>
      <c r="FS1021" s="38">
        <v>102.92610000000001</v>
      </c>
      <c r="FT1021" s="38">
        <v>101.8935</v>
      </c>
      <c r="FU1021" s="38">
        <v>99.625550000000004</v>
      </c>
      <c r="FV1021" s="38">
        <v>95.791240000000002</v>
      </c>
      <c r="FW1021">
        <v>92.306510000000003</v>
      </c>
      <c r="FX1021">
        <v>89.469179999999994</v>
      </c>
      <c r="FY1021">
        <v>87.300290000000004</v>
      </c>
      <c r="FZ1021">
        <v>0.74533380000000005</v>
      </c>
      <c r="GA1021">
        <v>5.5465229999999996</v>
      </c>
      <c r="GB1021">
        <v>1</v>
      </c>
    </row>
    <row r="1022" spans="1:184" x14ac:dyDescent="0.3">
      <c r="A1022" t="s">
        <v>280</v>
      </c>
      <c r="B1022" t="s">
        <v>1</v>
      </c>
      <c r="C1022" t="s">
        <v>1</v>
      </c>
      <c r="D1022" t="s">
        <v>1</v>
      </c>
      <c r="E1022" t="s">
        <v>223</v>
      </c>
      <c r="F1022" t="s">
        <v>1</v>
      </c>
      <c r="G1022" t="s">
        <v>1</v>
      </c>
      <c r="H1022" s="40" t="s">
        <v>1</v>
      </c>
      <c r="I1022" s="18" t="s">
        <v>1</v>
      </c>
      <c r="J1022" s="38" t="s">
        <v>1</v>
      </c>
      <c r="K1022" s="18">
        <v>44790</v>
      </c>
      <c r="L1022" s="38">
        <v>872</v>
      </c>
      <c r="M1022" s="38">
        <v>872</v>
      </c>
      <c r="N1022" s="38">
        <v>256.39839999999998</v>
      </c>
      <c r="O1022" s="38">
        <v>252.2473</v>
      </c>
      <c r="P1022" s="38">
        <v>247.85640000000001</v>
      </c>
      <c r="Q1022" s="38">
        <v>245.7662</v>
      </c>
      <c r="R1022" s="38">
        <v>248.01249999999999</v>
      </c>
      <c r="S1022" s="38">
        <v>255.42670000000001</v>
      </c>
      <c r="T1022" s="38">
        <v>270.65069999999997</v>
      </c>
      <c r="U1022" s="38">
        <v>282.64620000000002</v>
      </c>
      <c r="V1022" s="38">
        <v>289.95060000000001</v>
      </c>
      <c r="W1022" s="38">
        <v>293.99939999999998</v>
      </c>
      <c r="X1022" s="38">
        <v>299.39190000000002</v>
      </c>
      <c r="Y1022" s="38">
        <v>303.6071</v>
      </c>
      <c r="Z1022" s="38">
        <v>305.0625</v>
      </c>
      <c r="AA1022" s="38">
        <v>308.8519</v>
      </c>
      <c r="AB1022" s="38">
        <v>306.47449999999998</v>
      </c>
      <c r="AC1022" s="38">
        <v>301.63510000000002</v>
      </c>
      <c r="AD1022" s="38">
        <v>295.71069999999997</v>
      </c>
      <c r="AE1022" s="38">
        <v>288.0197</v>
      </c>
      <c r="AF1022" s="38">
        <v>285.38310000000001</v>
      </c>
      <c r="AG1022" s="38">
        <v>282.66489999999999</v>
      </c>
      <c r="AH1022" s="38">
        <v>279.0763</v>
      </c>
      <c r="AI1022" s="38">
        <v>273.88510000000002</v>
      </c>
      <c r="AJ1022" s="38">
        <v>266.13850000000002</v>
      </c>
      <c r="AK1022" s="38">
        <v>259.31810000000002</v>
      </c>
      <c r="AL1022" s="38">
        <v>2.0971980000000001</v>
      </c>
      <c r="AM1022" s="38">
        <v>2.8824519999999998</v>
      </c>
      <c r="AN1022" s="38">
        <v>2.638808</v>
      </c>
      <c r="AO1022" s="38">
        <v>1.2218059999999999</v>
      </c>
      <c r="AP1022" s="38">
        <v>1.4792879999999999</v>
      </c>
      <c r="AQ1022" s="38">
        <v>0.2225393</v>
      </c>
      <c r="AR1022" s="38">
        <v>-3.6962630000000001</v>
      </c>
      <c r="AS1022" s="38">
        <v>-4.3634219999999999</v>
      </c>
      <c r="AT1022" s="38">
        <v>-4.8366860000000003</v>
      </c>
      <c r="AU1022" s="38">
        <v>-4.251957</v>
      </c>
      <c r="AV1022" s="38">
        <v>-2.7847430000000002</v>
      </c>
      <c r="AW1022" s="38">
        <v>1.9631270000000001</v>
      </c>
      <c r="AX1022" s="38">
        <v>4.4540999999999999E-3</v>
      </c>
      <c r="AY1022" s="38">
        <v>0.85493859999999999</v>
      </c>
      <c r="AZ1022" s="38">
        <v>-2.28451</v>
      </c>
      <c r="BA1022" s="38">
        <v>-0.1009539</v>
      </c>
      <c r="BB1022" s="38">
        <v>2.576794</v>
      </c>
      <c r="BC1022" s="38">
        <v>0.2974173</v>
      </c>
      <c r="BD1022" s="38">
        <v>-2.46994E-2</v>
      </c>
      <c r="BE1022" s="38">
        <v>-0.25090099999999999</v>
      </c>
      <c r="BF1022" s="38">
        <v>-1.4892609999999999</v>
      </c>
      <c r="BG1022" s="38">
        <v>-0.61895619999999996</v>
      </c>
      <c r="BH1022" s="38">
        <v>-0.2510695</v>
      </c>
      <c r="BI1022" s="38">
        <v>0.56356150000000005</v>
      </c>
      <c r="BJ1022" s="38">
        <v>2.6638440000000001</v>
      </c>
      <c r="BK1022" s="38">
        <v>3.456607</v>
      </c>
      <c r="BL1022" s="38">
        <v>3.0777939999999999</v>
      </c>
      <c r="BM1022" s="38">
        <v>1.6249100000000001</v>
      </c>
      <c r="BN1022" s="38">
        <v>1.877742</v>
      </c>
      <c r="BO1022" s="38">
        <v>0.76911019999999997</v>
      </c>
      <c r="BP1022" s="38">
        <v>-2.8159749999999999</v>
      </c>
      <c r="BQ1022" s="38">
        <v>-3.852554</v>
      </c>
      <c r="BR1022" s="38">
        <v>-4.3506549999999997</v>
      </c>
      <c r="BS1022" s="38">
        <v>-3.6726320000000001</v>
      </c>
      <c r="BT1022" s="38">
        <v>-2.3026979999999999</v>
      </c>
      <c r="BU1022" s="38">
        <v>2.315998</v>
      </c>
      <c r="BV1022" s="38">
        <v>0.35417779999999999</v>
      </c>
      <c r="BW1022" s="38">
        <v>1.3178479999999999</v>
      </c>
      <c r="BX1022" s="38">
        <v>-1.6931860000000001</v>
      </c>
      <c r="BY1022" s="38">
        <v>0.61473730000000004</v>
      </c>
      <c r="BZ1022" s="38">
        <v>3.3957670000000002</v>
      </c>
      <c r="CA1022" s="38">
        <v>1.015598</v>
      </c>
      <c r="CB1022" s="38">
        <v>0.66917249999999995</v>
      </c>
      <c r="CC1022" s="38">
        <v>0.44299670000000002</v>
      </c>
      <c r="CD1022" s="38">
        <v>-0.82514690000000002</v>
      </c>
      <c r="CE1022" s="38">
        <v>0.13301579999999999</v>
      </c>
      <c r="CF1022" s="38">
        <v>0.57457860000000005</v>
      </c>
      <c r="CG1022" s="38">
        <v>1.329752</v>
      </c>
      <c r="CH1022" s="38">
        <v>3.0563009999999999</v>
      </c>
      <c r="CI1022" s="38">
        <v>3.8542649999999998</v>
      </c>
      <c r="CJ1022" s="38">
        <v>3.381834</v>
      </c>
      <c r="CK1022" s="38">
        <v>1.904099</v>
      </c>
      <c r="CL1022" s="38">
        <v>2.1537099999999998</v>
      </c>
      <c r="CM1022" s="38">
        <v>1.147664</v>
      </c>
      <c r="CN1022" s="38">
        <v>-2.2062900000000001</v>
      </c>
      <c r="CO1022" s="38">
        <v>-3.4987279999999998</v>
      </c>
      <c r="CP1022" s="38">
        <v>-4.0140310000000001</v>
      </c>
      <c r="CQ1022" s="38">
        <v>-3.2713930000000002</v>
      </c>
      <c r="CR1022" s="38">
        <v>-1.9688349999999999</v>
      </c>
      <c r="CS1022" s="38">
        <v>2.5603950000000002</v>
      </c>
      <c r="CT1022" s="38">
        <v>0.59639540000000002</v>
      </c>
      <c r="CU1022" s="38">
        <v>1.638458</v>
      </c>
      <c r="CV1022" s="38">
        <v>-1.2836369999999999</v>
      </c>
      <c r="CW1022" s="38">
        <v>1.1104229999999999</v>
      </c>
      <c r="CX1022" s="38">
        <v>3.9629850000000002</v>
      </c>
      <c r="CY1022" s="38">
        <v>1.513007</v>
      </c>
      <c r="CZ1022" s="38">
        <v>1.1497459999999999</v>
      </c>
      <c r="DA1022" s="38">
        <v>0.92358810000000002</v>
      </c>
      <c r="DB1022" s="38">
        <v>-0.36518319999999999</v>
      </c>
      <c r="DC1022" s="38">
        <v>0.65382929999999995</v>
      </c>
      <c r="DD1022" s="38">
        <v>1.14642</v>
      </c>
      <c r="DE1022" s="38">
        <v>1.8604130000000001</v>
      </c>
      <c r="DF1022" s="38">
        <v>3.4487580000000002</v>
      </c>
      <c r="DG1022" s="38">
        <v>4.2519229999999997</v>
      </c>
      <c r="DH1022" s="38">
        <v>3.685873</v>
      </c>
      <c r="DI1022" s="38">
        <v>2.183287</v>
      </c>
      <c r="DJ1022" s="38">
        <v>2.4296769999999999</v>
      </c>
      <c r="DK1022" s="38">
        <v>1.5262169999999999</v>
      </c>
      <c r="DL1022" s="38">
        <v>-1.596606</v>
      </c>
      <c r="DM1022" s="38">
        <v>-3.1449020000000001</v>
      </c>
      <c r="DN1022" s="38">
        <v>-3.6774079999999998</v>
      </c>
      <c r="DO1022" s="38">
        <v>-2.870155</v>
      </c>
      <c r="DP1022" s="38">
        <v>-1.6349720000000001</v>
      </c>
      <c r="DQ1022" s="38">
        <v>2.804792</v>
      </c>
      <c r="DR1022" s="38">
        <v>0.83861300000000005</v>
      </c>
      <c r="DS1022" s="38">
        <v>1.959068</v>
      </c>
      <c r="DT1022" s="38">
        <v>-0.87408850000000005</v>
      </c>
      <c r="DU1022" s="38">
        <v>1.6061080000000001</v>
      </c>
      <c r="DV1022" s="38">
        <v>4.5302030000000002</v>
      </c>
      <c r="DW1022" s="38">
        <v>2.0104169999999999</v>
      </c>
      <c r="DX1022" s="38">
        <v>1.63032</v>
      </c>
      <c r="DY1022" s="38">
        <v>1.4041790000000001</v>
      </c>
      <c r="DZ1022" s="38">
        <v>9.4780400000000001E-2</v>
      </c>
      <c r="EA1022" s="38">
        <v>1.1746430000000001</v>
      </c>
      <c r="EB1022" s="38">
        <v>1.718261</v>
      </c>
      <c r="EC1022" s="38">
        <v>2.3910740000000001</v>
      </c>
      <c r="ED1022" s="38">
        <v>4.0154040000000002</v>
      </c>
      <c r="EE1022" s="38">
        <v>4.8260779999999999</v>
      </c>
      <c r="EF1022" s="38">
        <v>4.1248579999999997</v>
      </c>
      <c r="EG1022" s="38">
        <v>2.5863909999999999</v>
      </c>
      <c r="EH1022" s="38">
        <v>2.828131</v>
      </c>
      <c r="EI1022" s="38">
        <v>2.0727880000000001</v>
      </c>
      <c r="EJ1022" s="38">
        <v>-0.71631820000000002</v>
      </c>
      <c r="EK1022" s="38">
        <v>-2.6340330000000001</v>
      </c>
      <c r="EL1022" s="38">
        <v>-3.1913770000000001</v>
      </c>
      <c r="EM1022" s="38">
        <v>-2.290829</v>
      </c>
      <c r="EN1022" s="38">
        <v>-1.152927</v>
      </c>
      <c r="EO1022" s="38">
        <v>3.1576629999999999</v>
      </c>
      <c r="EP1022" s="38">
        <v>1.188337</v>
      </c>
      <c r="EQ1022" s="38">
        <v>2.421977</v>
      </c>
      <c r="ER1022" s="38">
        <v>-0.28276479999999998</v>
      </c>
      <c r="ES1022" s="38">
        <v>2.3218000000000001</v>
      </c>
      <c r="ET1022" s="38">
        <v>5.3491749999999998</v>
      </c>
      <c r="EU1022" s="38">
        <v>2.7285970000000002</v>
      </c>
      <c r="EV1022" s="38">
        <v>2.324192</v>
      </c>
      <c r="EW1022" s="38">
        <v>2.098077</v>
      </c>
      <c r="EX1022" s="38">
        <v>0.75889490000000004</v>
      </c>
      <c r="EY1022" s="38">
        <v>1.926615</v>
      </c>
      <c r="EZ1022" s="38">
        <v>2.5439099999999999</v>
      </c>
      <c r="FA1022" s="38">
        <v>3.1572640000000001</v>
      </c>
      <c r="FB1022" s="38">
        <v>85.497309999999999</v>
      </c>
      <c r="FC1022" s="38">
        <v>83.707710000000006</v>
      </c>
      <c r="FD1022" s="38">
        <v>82.104150000000004</v>
      </c>
      <c r="FE1022" s="38">
        <v>80.745639999999995</v>
      </c>
      <c r="FF1022" s="38">
        <v>80.177750000000003</v>
      </c>
      <c r="FG1022" s="38">
        <v>79.292680000000004</v>
      </c>
      <c r="FH1022" s="38">
        <v>78.374740000000003</v>
      </c>
      <c r="FI1022" s="38">
        <v>79.043599999999998</v>
      </c>
      <c r="FJ1022" s="38">
        <v>82.548599999999993</v>
      </c>
      <c r="FK1022" s="38">
        <v>84.918120000000002</v>
      </c>
      <c r="FL1022" s="38">
        <v>87.903270000000006</v>
      </c>
      <c r="FM1022" s="38">
        <v>91.237930000000006</v>
      </c>
      <c r="FN1022" s="38">
        <v>94.998949999999994</v>
      </c>
      <c r="FO1022" s="38">
        <v>96.878190000000004</v>
      </c>
      <c r="FP1022" s="38">
        <v>97.769739999999999</v>
      </c>
      <c r="FQ1022" s="38">
        <v>98.348079999999996</v>
      </c>
      <c r="FR1022" s="38">
        <v>98.883150000000001</v>
      </c>
      <c r="FS1022" s="38">
        <v>98.836839999999995</v>
      </c>
      <c r="FT1022" s="38">
        <v>98.328469999999996</v>
      </c>
      <c r="FU1022" s="38">
        <v>96.036379999999994</v>
      </c>
      <c r="FV1022" s="38">
        <v>92.846410000000006</v>
      </c>
      <c r="FW1022">
        <v>89.239339999999999</v>
      </c>
      <c r="FX1022">
        <v>86.104209999999995</v>
      </c>
      <c r="FY1022">
        <v>83.794520000000006</v>
      </c>
      <c r="FZ1022">
        <v>0.85717509999999997</v>
      </c>
      <c r="GA1022">
        <v>6.5382530000000001</v>
      </c>
      <c r="GB1022">
        <v>1</v>
      </c>
    </row>
    <row r="1023" spans="1:184" x14ac:dyDescent="0.3">
      <c r="A1023" t="s">
        <v>280</v>
      </c>
      <c r="B1023" t="s">
        <v>1</v>
      </c>
      <c r="C1023" t="s">
        <v>1</v>
      </c>
      <c r="D1023" t="s">
        <v>1</v>
      </c>
      <c r="E1023" t="s">
        <v>223</v>
      </c>
      <c r="F1023" t="s">
        <v>1</v>
      </c>
      <c r="G1023" t="s">
        <v>1</v>
      </c>
      <c r="H1023" s="40" t="s">
        <v>1</v>
      </c>
      <c r="I1023" s="18" t="s">
        <v>1</v>
      </c>
      <c r="J1023" s="38" t="s">
        <v>1</v>
      </c>
      <c r="K1023" s="18">
        <v>44792</v>
      </c>
      <c r="L1023" s="38">
        <v>872</v>
      </c>
      <c r="M1023" s="38">
        <v>872</v>
      </c>
      <c r="N1023" s="38">
        <v>248.61969999999999</v>
      </c>
      <c r="O1023" s="38">
        <v>244.59739999999999</v>
      </c>
      <c r="P1023" s="38">
        <v>241.1516</v>
      </c>
      <c r="Q1023" s="38">
        <v>238.29499999999999</v>
      </c>
      <c r="R1023" s="38">
        <v>239.9957</v>
      </c>
      <c r="S1023" s="38">
        <v>246.6857</v>
      </c>
      <c r="T1023" s="38">
        <v>259.76479999999998</v>
      </c>
      <c r="U1023" s="38">
        <v>269.1388</v>
      </c>
      <c r="V1023" s="38">
        <v>274.42930000000001</v>
      </c>
      <c r="W1023" s="38">
        <v>279.52769999999998</v>
      </c>
      <c r="X1023" s="38">
        <v>286.51519999999999</v>
      </c>
      <c r="Y1023" s="38">
        <v>290.31060000000002</v>
      </c>
      <c r="Z1023" s="38">
        <v>292.29579999999999</v>
      </c>
      <c r="AA1023" s="38">
        <v>295.74759999999998</v>
      </c>
      <c r="AB1023" s="38">
        <v>295.72390000000001</v>
      </c>
      <c r="AC1023" s="38">
        <v>292.73140000000001</v>
      </c>
      <c r="AD1023" s="38">
        <v>287.07170000000002</v>
      </c>
      <c r="AE1023" s="38">
        <v>281.16079999999999</v>
      </c>
      <c r="AF1023" s="38">
        <v>277.88749999999999</v>
      </c>
      <c r="AG1023" s="38">
        <v>275.32600000000002</v>
      </c>
      <c r="AH1023" s="38">
        <v>271.26729999999998</v>
      </c>
      <c r="AI1023" s="38">
        <v>264.99209999999999</v>
      </c>
      <c r="AJ1023" s="38">
        <v>255.7757</v>
      </c>
      <c r="AK1023" s="38">
        <v>248.17840000000001</v>
      </c>
      <c r="AL1023" s="38">
        <v>-3.8386040000000001</v>
      </c>
      <c r="AM1023" s="38">
        <v>-1.975063</v>
      </c>
      <c r="AN1023" s="38">
        <v>-0.84492029999999996</v>
      </c>
      <c r="AO1023" s="38">
        <v>1.657573</v>
      </c>
      <c r="AP1023" s="38">
        <v>1.3488260000000001</v>
      </c>
      <c r="AQ1023" s="38">
        <v>0.28846519999999998</v>
      </c>
      <c r="AR1023" s="38">
        <v>-1.1751849999999999</v>
      </c>
      <c r="AS1023" s="38">
        <v>-1.357059</v>
      </c>
      <c r="AT1023" s="38">
        <v>-1.426196</v>
      </c>
      <c r="AU1023" s="38">
        <v>1.318063</v>
      </c>
      <c r="AV1023" s="38">
        <v>2.3152789999999999</v>
      </c>
      <c r="AW1023" s="38">
        <v>0.28444900000000001</v>
      </c>
      <c r="AX1023" s="38">
        <v>-3.0601850000000002</v>
      </c>
      <c r="AY1023" s="38">
        <v>-2.2665760000000001</v>
      </c>
      <c r="AZ1023" s="38">
        <v>-0.67881349999999996</v>
      </c>
      <c r="BA1023" s="38">
        <v>0.89452240000000005</v>
      </c>
      <c r="BB1023" s="38">
        <v>0.92343640000000005</v>
      </c>
      <c r="BC1023" s="38">
        <v>0.2398342</v>
      </c>
      <c r="BD1023" s="38">
        <v>1.0260849999999999</v>
      </c>
      <c r="BE1023" s="38">
        <v>1.8308059999999999</v>
      </c>
      <c r="BF1023" s="38">
        <v>3.292567</v>
      </c>
      <c r="BG1023" s="38">
        <v>3.825917</v>
      </c>
      <c r="BH1023" s="38">
        <v>3.5888330000000002</v>
      </c>
      <c r="BI1023" s="38">
        <v>4.1356590000000004</v>
      </c>
      <c r="BJ1023" s="38">
        <v>-3.3069069999999998</v>
      </c>
      <c r="BK1023" s="38">
        <v>-1.50769</v>
      </c>
      <c r="BL1023" s="38">
        <v>-0.45274449999999999</v>
      </c>
      <c r="BM1023" s="38">
        <v>2.036956</v>
      </c>
      <c r="BN1023" s="38">
        <v>1.687427</v>
      </c>
      <c r="BO1023" s="38">
        <v>0.63185860000000005</v>
      </c>
      <c r="BP1023" s="38">
        <v>-0.73890109999999998</v>
      </c>
      <c r="BQ1023" s="38">
        <v>-0.85054399999999997</v>
      </c>
      <c r="BR1023" s="38">
        <v>-0.9140395</v>
      </c>
      <c r="BS1023" s="38">
        <v>1.849559</v>
      </c>
      <c r="BT1023" s="38">
        <v>2.8508870000000002</v>
      </c>
      <c r="BU1023" s="38">
        <v>0.71633290000000005</v>
      </c>
      <c r="BV1023" s="38">
        <v>-2.6947510000000001</v>
      </c>
      <c r="BW1023" s="38">
        <v>-1.846994</v>
      </c>
      <c r="BX1023" s="38">
        <v>-0.1759251</v>
      </c>
      <c r="BY1023" s="38">
        <v>1.476699</v>
      </c>
      <c r="BZ1023" s="38">
        <v>1.664898</v>
      </c>
      <c r="CA1023" s="38">
        <v>1.1023149999999999</v>
      </c>
      <c r="CB1023" s="38">
        <v>1.95217</v>
      </c>
      <c r="CC1023" s="38">
        <v>2.7784339999999998</v>
      </c>
      <c r="CD1023" s="38">
        <v>4.2278479999999998</v>
      </c>
      <c r="CE1023" s="38">
        <v>4.7009299999999996</v>
      </c>
      <c r="CF1023" s="38">
        <v>4.4978990000000003</v>
      </c>
      <c r="CG1023" s="38">
        <v>5.024915</v>
      </c>
      <c r="CH1023" s="38">
        <v>-2.9386549999999998</v>
      </c>
      <c r="CI1023" s="38">
        <v>-1.183989</v>
      </c>
      <c r="CJ1023" s="38">
        <v>-0.1811248</v>
      </c>
      <c r="CK1023" s="38">
        <v>2.2997160000000001</v>
      </c>
      <c r="CL1023" s="38">
        <v>1.9219409999999999</v>
      </c>
      <c r="CM1023" s="38">
        <v>0.86969180000000001</v>
      </c>
      <c r="CN1023" s="38">
        <v>-0.43673210000000001</v>
      </c>
      <c r="CO1023" s="38">
        <v>-0.49973339999999999</v>
      </c>
      <c r="CP1023" s="38">
        <v>-0.55932150000000003</v>
      </c>
      <c r="CQ1023" s="38">
        <v>2.2176719999999999</v>
      </c>
      <c r="CR1023" s="38">
        <v>3.2218469999999999</v>
      </c>
      <c r="CS1023" s="38">
        <v>1.0154540000000001</v>
      </c>
      <c r="CT1023" s="38">
        <v>-2.4416530000000001</v>
      </c>
      <c r="CU1023" s="38">
        <v>-1.556392</v>
      </c>
      <c r="CV1023" s="38">
        <v>0.1723739</v>
      </c>
      <c r="CW1023" s="38">
        <v>1.8799140000000001</v>
      </c>
      <c r="CX1023" s="38">
        <v>2.1784319999999999</v>
      </c>
      <c r="CY1023" s="38">
        <v>1.699667</v>
      </c>
      <c r="CZ1023" s="38">
        <v>2.5935730000000001</v>
      </c>
      <c r="DA1023" s="38">
        <v>3.434758</v>
      </c>
      <c r="DB1023" s="38">
        <v>4.8756199999999996</v>
      </c>
      <c r="DC1023" s="38">
        <v>5.3069610000000003</v>
      </c>
      <c r="DD1023" s="38">
        <v>5.127516</v>
      </c>
      <c r="DE1023" s="38">
        <v>5.6408110000000002</v>
      </c>
      <c r="DF1023" s="38">
        <v>-2.5704030000000002</v>
      </c>
      <c r="DG1023" s="38">
        <v>-0.86028740000000004</v>
      </c>
      <c r="DH1023" s="38">
        <v>9.0494900000000003E-2</v>
      </c>
      <c r="DI1023" s="38">
        <v>2.5624760000000002</v>
      </c>
      <c r="DJ1023" s="38">
        <v>2.1564549999999998</v>
      </c>
      <c r="DK1023" s="38">
        <v>1.1075250000000001</v>
      </c>
      <c r="DL1023" s="38">
        <v>-0.13456309999999999</v>
      </c>
      <c r="DM1023" s="38">
        <v>-0.14892279999999999</v>
      </c>
      <c r="DN1023" s="38">
        <v>-0.20460339999999999</v>
      </c>
      <c r="DO1023" s="38">
        <v>2.5857839999999999</v>
      </c>
      <c r="DP1023" s="38">
        <v>3.5928070000000001</v>
      </c>
      <c r="DQ1023" s="38">
        <v>1.314576</v>
      </c>
      <c r="DR1023" s="38">
        <v>-2.1885539999999999</v>
      </c>
      <c r="DS1023" s="38">
        <v>-1.2657910000000001</v>
      </c>
      <c r="DT1023" s="38">
        <v>0.52067280000000005</v>
      </c>
      <c r="DU1023" s="38">
        <v>2.283128</v>
      </c>
      <c r="DV1023" s="38">
        <v>2.6919650000000002</v>
      </c>
      <c r="DW1023" s="38">
        <v>2.297018</v>
      </c>
      <c r="DX1023" s="38">
        <v>3.2349770000000002</v>
      </c>
      <c r="DY1023" s="38">
        <v>4.0910830000000002</v>
      </c>
      <c r="DZ1023" s="38">
        <v>5.5233920000000003</v>
      </c>
      <c r="EA1023" s="38">
        <v>5.912992</v>
      </c>
      <c r="EB1023" s="38">
        <v>5.7571329999999996</v>
      </c>
      <c r="EC1023" s="38">
        <v>6.2567079999999997</v>
      </c>
      <c r="ED1023" s="38">
        <v>-2.0387050000000002</v>
      </c>
      <c r="EE1023" s="38">
        <v>-0.39291429999999999</v>
      </c>
      <c r="EF1023" s="38">
        <v>0.48267060000000001</v>
      </c>
      <c r="EG1023" s="38">
        <v>2.941859</v>
      </c>
      <c r="EH1023" s="38">
        <v>2.4950549999999998</v>
      </c>
      <c r="EI1023" s="38">
        <v>1.4509190000000001</v>
      </c>
      <c r="EJ1023" s="38">
        <v>0.30172100000000002</v>
      </c>
      <c r="EK1023" s="38">
        <v>0.35759200000000002</v>
      </c>
      <c r="EL1023" s="38">
        <v>0.30755300000000002</v>
      </c>
      <c r="EM1023" s="38">
        <v>3.1172800000000001</v>
      </c>
      <c r="EN1023" s="38">
        <v>4.1284140000000003</v>
      </c>
      <c r="EO1023" s="38">
        <v>1.7464599999999999</v>
      </c>
      <c r="EP1023" s="38">
        <v>-1.8231200000000001</v>
      </c>
      <c r="EQ1023" s="38">
        <v>-0.84620879999999998</v>
      </c>
      <c r="ER1023" s="38">
        <v>1.0235609999999999</v>
      </c>
      <c r="ES1023" s="38">
        <v>2.8653050000000002</v>
      </c>
      <c r="ET1023" s="38">
        <v>3.433427</v>
      </c>
      <c r="EU1023" s="38">
        <v>3.1594989999999998</v>
      </c>
      <c r="EV1023" s="38">
        <v>4.1610610000000001</v>
      </c>
      <c r="EW1023" s="38">
        <v>5.0387110000000002</v>
      </c>
      <c r="EX1023" s="38">
        <v>6.4586730000000001</v>
      </c>
      <c r="EY1023" s="38">
        <v>6.7880039999999999</v>
      </c>
      <c r="EZ1023" s="38">
        <v>6.6661989999999998</v>
      </c>
      <c r="FA1023" s="38">
        <v>7.1459640000000002</v>
      </c>
      <c r="FB1023" s="38">
        <v>80.629570000000001</v>
      </c>
      <c r="FC1023" s="38">
        <v>79.117720000000006</v>
      </c>
      <c r="FD1023" s="38">
        <v>77.170940000000002</v>
      </c>
      <c r="FE1023" s="38">
        <v>75.426119999999997</v>
      </c>
      <c r="FF1023" s="38">
        <v>73.529049999999998</v>
      </c>
      <c r="FG1023" s="38">
        <v>72.975560000000002</v>
      </c>
      <c r="FH1023" s="38">
        <v>71.876850000000005</v>
      </c>
      <c r="FI1023" s="38">
        <v>73.260720000000006</v>
      </c>
      <c r="FJ1023" s="38">
        <v>76.407259999999994</v>
      </c>
      <c r="FK1023" s="38">
        <v>80.36112</v>
      </c>
      <c r="FL1023" s="38">
        <v>84.693560000000005</v>
      </c>
      <c r="FM1023" s="38">
        <v>88.877529999999993</v>
      </c>
      <c r="FN1023" s="38">
        <v>92.255709999999993</v>
      </c>
      <c r="FO1023" s="38">
        <v>95.241590000000002</v>
      </c>
      <c r="FP1023" s="38">
        <v>98.125399999999999</v>
      </c>
      <c r="FQ1023" s="38">
        <v>99.875240000000005</v>
      </c>
      <c r="FR1023" s="38">
        <v>100.4876</v>
      </c>
      <c r="FS1023" s="38">
        <v>99.902029999999996</v>
      </c>
      <c r="FT1023" s="38">
        <v>98.227289999999996</v>
      </c>
      <c r="FU1023" s="38">
        <v>95.487170000000006</v>
      </c>
      <c r="FV1023" s="38">
        <v>91.590879999999999</v>
      </c>
      <c r="FW1023">
        <v>88.370490000000004</v>
      </c>
      <c r="FX1023">
        <v>85.614810000000006</v>
      </c>
      <c r="FY1023">
        <v>82.586550000000003</v>
      </c>
      <c r="FZ1023">
        <v>1.0237430000000001</v>
      </c>
      <c r="GA1023">
        <v>7.537642</v>
      </c>
      <c r="GB1023">
        <v>1</v>
      </c>
    </row>
    <row r="1024" spans="1:184" x14ac:dyDescent="0.3">
      <c r="A1024" t="s">
        <v>280</v>
      </c>
      <c r="B1024" t="s">
        <v>1</v>
      </c>
      <c r="C1024" t="s">
        <v>1</v>
      </c>
      <c r="D1024" t="s">
        <v>1</v>
      </c>
      <c r="E1024" t="s">
        <v>223</v>
      </c>
      <c r="F1024" t="s">
        <v>1</v>
      </c>
      <c r="G1024" t="s">
        <v>1</v>
      </c>
      <c r="H1024" s="40" t="s">
        <v>1</v>
      </c>
      <c r="I1024" s="18" t="s">
        <v>1</v>
      </c>
      <c r="J1024" s="38" t="s">
        <v>1</v>
      </c>
      <c r="K1024" s="18">
        <v>44805</v>
      </c>
      <c r="L1024" s="38">
        <v>872</v>
      </c>
      <c r="M1024" s="38">
        <v>872</v>
      </c>
      <c r="N1024" s="38">
        <v>249.1771</v>
      </c>
      <c r="O1024" s="38">
        <v>244.9032</v>
      </c>
      <c r="P1024" s="38">
        <v>241.14279999999999</v>
      </c>
      <c r="Q1024" s="38">
        <v>239.45609999999999</v>
      </c>
      <c r="R1024" s="38">
        <v>242.239</v>
      </c>
      <c r="S1024" s="38">
        <v>250.51560000000001</v>
      </c>
      <c r="T1024" s="38">
        <v>264.25409999999999</v>
      </c>
      <c r="U1024" s="38">
        <v>275.90129999999999</v>
      </c>
      <c r="V1024" s="38">
        <v>283.08879999999999</v>
      </c>
      <c r="W1024" s="38">
        <v>288.73230000000001</v>
      </c>
      <c r="X1024" s="38">
        <v>294.57100000000003</v>
      </c>
      <c r="Y1024" s="38">
        <v>300.01639999999998</v>
      </c>
      <c r="Z1024" s="38">
        <v>303.23419999999999</v>
      </c>
      <c r="AA1024" s="38">
        <v>307.53969999999998</v>
      </c>
      <c r="AB1024" s="38">
        <v>307.29610000000002</v>
      </c>
      <c r="AC1024" s="38">
        <v>303.12209999999999</v>
      </c>
      <c r="AD1024" s="38">
        <v>297.88499999999999</v>
      </c>
      <c r="AE1024" s="38">
        <v>290.75839999999999</v>
      </c>
      <c r="AF1024" s="38">
        <v>287.48129999999998</v>
      </c>
      <c r="AG1024" s="38">
        <v>284.75650000000002</v>
      </c>
      <c r="AH1024" s="38">
        <v>280.0034</v>
      </c>
      <c r="AI1024" s="38">
        <v>273.40980000000002</v>
      </c>
      <c r="AJ1024" s="38">
        <v>266.5129</v>
      </c>
      <c r="AK1024" s="38">
        <v>259.6909</v>
      </c>
      <c r="AL1024" s="38">
        <v>-2.5675690000000002</v>
      </c>
      <c r="AM1024" s="38">
        <v>-3.515301</v>
      </c>
      <c r="AN1024" s="38">
        <v>-2.5462920000000002</v>
      </c>
      <c r="AO1024" s="38">
        <v>-0.20260919999999999</v>
      </c>
      <c r="AP1024" s="38">
        <v>0.36957489999999998</v>
      </c>
      <c r="AQ1024" s="38">
        <v>-0.47449049999999998</v>
      </c>
      <c r="AR1024" s="38">
        <v>-3.3302499999999999E-2</v>
      </c>
      <c r="AS1024" s="38">
        <v>3.766629</v>
      </c>
      <c r="AT1024" s="38">
        <v>0.4772998</v>
      </c>
      <c r="AU1024" s="38">
        <v>0.73048599999999997</v>
      </c>
      <c r="AV1024" s="38">
        <v>0.19254499999999999</v>
      </c>
      <c r="AW1024" s="38">
        <v>1.8798870000000001</v>
      </c>
      <c r="AX1024" s="38">
        <v>-0.80773669999999997</v>
      </c>
      <c r="AY1024" s="38">
        <v>-0.96996769999999999</v>
      </c>
      <c r="AZ1024" s="38">
        <v>-0.71240789999999998</v>
      </c>
      <c r="BA1024" s="38">
        <v>-1.1797359999999999</v>
      </c>
      <c r="BB1024" s="38">
        <v>-0.15835750000000001</v>
      </c>
      <c r="BC1024" s="38">
        <v>-0.30049530000000002</v>
      </c>
      <c r="BD1024" s="38">
        <v>-2.2561040000000001</v>
      </c>
      <c r="BE1024" s="38">
        <v>-3.230737</v>
      </c>
      <c r="BF1024" s="38">
        <v>-2.0674920000000001</v>
      </c>
      <c r="BG1024" s="38">
        <v>-4.3812850000000001</v>
      </c>
      <c r="BH1024" s="38">
        <v>-4.3124589999999996</v>
      </c>
      <c r="BI1024" s="38">
        <v>-3.972153</v>
      </c>
      <c r="BJ1024" s="38">
        <v>-2.1768429999999999</v>
      </c>
      <c r="BK1024" s="38">
        <v>-3.1420349999999999</v>
      </c>
      <c r="BL1024" s="38">
        <v>-2.2200859999999998</v>
      </c>
      <c r="BM1024" s="38">
        <v>0.1257673</v>
      </c>
      <c r="BN1024" s="38">
        <v>0.68362619999999996</v>
      </c>
      <c r="BO1024" s="38">
        <v>-0.14480889999999999</v>
      </c>
      <c r="BP1024" s="38">
        <v>0.34365050000000003</v>
      </c>
      <c r="BQ1024" s="38">
        <v>4.2357880000000003</v>
      </c>
      <c r="BR1024" s="38">
        <v>0.96472290000000005</v>
      </c>
      <c r="BS1024" s="38">
        <v>1.2180280000000001</v>
      </c>
      <c r="BT1024" s="38">
        <v>0.60837940000000001</v>
      </c>
      <c r="BU1024" s="38">
        <v>2.1922190000000001</v>
      </c>
      <c r="BV1024" s="38">
        <v>-0.5133723</v>
      </c>
      <c r="BW1024" s="38">
        <v>-0.62380210000000003</v>
      </c>
      <c r="BX1024" s="38">
        <v>-0.30995080000000003</v>
      </c>
      <c r="BY1024" s="38">
        <v>-0.66473950000000004</v>
      </c>
      <c r="BZ1024" s="38">
        <v>0.45306629999999998</v>
      </c>
      <c r="CA1024" s="38">
        <v>0.33819320000000003</v>
      </c>
      <c r="CB1024" s="38">
        <v>-1.546421</v>
      </c>
      <c r="CC1024" s="38">
        <v>-2.5562510000000001</v>
      </c>
      <c r="CD1024" s="38">
        <v>-1.404628</v>
      </c>
      <c r="CE1024" s="38">
        <v>-3.695252</v>
      </c>
      <c r="CF1024" s="38">
        <v>-3.6428759999999998</v>
      </c>
      <c r="CG1024" s="38">
        <v>-3.2846820000000001</v>
      </c>
      <c r="CH1024" s="38">
        <v>-1.9062269999999999</v>
      </c>
      <c r="CI1024" s="38">
        <v>-2.8835120000000001</v>
      </c>
      <c r="CJ1024" s="38">
        <v>-1.994156</v>
      </c>
      <c r="CK1024" s="38">
        <v>0.35319990000000001</v>
      </c>
      <c r="CL1024" s="38">
        <v>0.90113719999999997</v>
      </c>
      <c r="CM1024" s="38">
        <v>8.3527500000000005E-2</v>
      </c>
      <c r="CN1024" s="38">
        <v>0.60472709999999996</v>
      </c>
      <c r="CO1024" s="38">
        <v>4.5607259999999998</v>
      </c>
      <c r="CP1024" s="38">
        <v>1.302311</v>
      </c>
      <c r="CQ1024" s="38">
        <v>1.555698</v>
      </c>
      <c r="CR1024" s="38">
        <v>0.89638510000000005</v>
      </c>
      <c r="CS1024" s="38">
        <v>2.4085390000000002</v>
      </c>
      <c r="CT1024" s="38">
        <v>-0.3094964</v>
      </c>
      <c r="CU1024" s="38">
        <v>-0.38404890000000003</v>
      </c>
      <c r="CV1024" s="38">
        <v>-3.12102E-2</v>
      </c>
      <c r="CW1024" s="38">
        <v>-0.30805460000000001</v>
      </c>
      <c r="CX1024" s="38">
        <v>0.8765366</v>
      </c>
      <c r="CY1024" s="38">
        <v>0.78054699999999999</v>
      </c>
      <c r="CZ1024" s="38">
        <v>-1.0548960000000001</v>
      </c>
      <c r="DA1024" s="38">
        <v>-2.0891039999999998</v>
      </c>
      <c r="DB1024" s="38">
        <v>-0.94553030000000005</v>
      </c>
      <c r="DC1024" s="38">
        <v>-3.2201080000000002</v>
      </c>
      <c r="DD1024" s="38">
        <v>-3.179125</v>
      </c>
      <c r="DE1024" s="38">
        <v>-2.808541</v>
      </c>
      <c r="DF1024" s="38">
        <v>-1.6356109999999999</v>
      </c>
      <c r="DG1024" s="38">
        <v>-2.6249889999999998</v>
      </c>
      <c r="DH1024" s="38">
        <v>-1.768227</v>
      </c>
      <c r="DI1024" s="38">
        <v>0.5806325</v>
      </c>
      <c r="DJ1024" s="38">
        <v>1.1186480000000001</v>
      </c>
      <c r="DK1024" s="38">
        <v>0.31186390000000003</v>
      </c>
      <c r="DL1024" s="38">
        <v>0.86580369999999995</v>
      </c>
      <c r="DM1024" s="38">
        <v>4.8856640000000002</v>
      </c>
      <c r="DN1024" s="38">
        <v>1.639899</v>
      </c>
      <c r="DO1024" s="38">
        <v>1.8933679999999999</v>
      </c>
      <c r="DP1024" s="38">
        <v>1.184391</v>
      </c>
      <c r="DQ1024" s="38">
        <v>2.6248589999999998</v>
      </c>
      <c r="DR1024" s="38">
        <v>-0.10562050000000001</v>
      </c>
      <c r="DS1024" s="38">
        <v>-0.1442957</v>
      </c>
      <c r="DT1024" s="38">
        <v>0.24753049999999999</v>
      </c>
      <c r="DU1024" s="38">
        <v>4.8630199999999998E-2</v>
      </c>
      <c r="DV1024" s="38">
        <v>1.3000069999999999</v>
      </c>
      <c r="DW1024" s="38">
        <v>1.222901</v>
      </c>
      <c r="DX1024" s="38">
        <v>-0.56337179999999998</v>
      </c>
      <c r="DY1024" s="38">
        <v>-1.6219570000000001</v>
      </c>
      <c r="DZ1024" s="38">
        <v>-0.4864328</v>
      </c>
      <c r="EA1024" s="38">
        <v>-2.744964</v>
      </c>
      <c r="EB1024" s="38">
        <v>-2.715373</v>
      </c>
      <c r="EC1024" s="38">
        <v>-2.3324009999999999</v>
      </c>
      <c r="ED1024" s="38">
        <v>-1.2448840000000001</v>
      </c>
      <c r="EE1024" s="38">
        <v>-2.2517230000000001</v>
      </c>
      <c r="EF1024" s="38">
        <v>-1.442021</v>
      </c>
      <c r="EG1024" s="38">
        <v>0.90900899999999996</v>
      </c>
      <c r="EH1024" s="38">
        <v>1.4326989999999999</v>
      </c>
      <c r="EI1024" s="38">
        <v>0.64154540000000004</v>
      </c>
      <c r="EJ1024" s="38">
        <v>1.2427569999999999</v>
      </c>
      <c r="EK1024" s="38">
        <v>5.3548229999999997</v>
      </c>
      <c r="EL1024" s="38">
        <v>2.1273219999999999</v>
      </c>
      <c r="EM1024" s="38">
        <v>2.3809100000000001</v>
      </c>
      <c r="EN1024" s="38">
        <v>1.600225</v>
      </c>
      <c r="EO1024" s="38">
        <v>2.9371909999999999</v>
      </c>
      <c r="EP1024" s="38">
        <v>0.18874379999999999</v>
      </c>
      <c r="EQ1024" s="38">
        <v>0.20186979999999999</v>
      </c>
      <c r="ER1024" s="38">
        <v>0.6499876</v>
      </c>
      <c r="ES1024" s="38">
        <v>0.56362650000000003</v>
      </c>
      <c r="ET1024" s="38">
        <v>1.9114310000000001</v>
      </c>
      <c r="EU1024" s="38">
        <v>1.8615889999999999</v>
      </c>
      <c r="EV1024" s="38">
        <v>0.14631150000000001</v>
      </c>
      <c r="EW1024" s="38">
        <v>-0.94747079999999995</v>
      </c>
      <c r="EX1024" s="38">
        <v>0.17643110000000001</v>
      </c>
      <c r="EY1024" s="38">
        <v>-2.058932</v>
      </c>
      <c r="EZ1024" s="38">
        <v>-2.0457890000000001</v>
      </c>
      <c r="FA1024" s="38">
        <v>-1.64493</v>
      </c>
      <c r="FB1024" s="38">
        <v>79.655330000000006</v>
      </c>
      <c r="FC1024" s="38">
        <v>77.702749999999995</v>
      </c>
      <c r="FD1024" s="38">
        <v>76.104510000000005</v>
      </c>
      <c r="FE1024" s="38">
        <v>74.705960000000005</v>
      </c>
      <c r="FF1024" s="38">
        <v>73.2774</v>
      </c>
      <c r="FG1024" s="38">
        <v>71.963130000000007</v>
      </c>
      <c r="FH1024" s="38">
        <v>71.260859999999994</v>
      </c>
      <c r="FI1024" s="38">
        <v>72.552440000000004</v>
      </c>
      <c r="FJ1024" s="38">
        <v>76.667270000000002</v>
      </c>
      <c r="FK1024" s="38">
        <v>81.490110000000001</v>
      </c>
      <c r="FL1024" s="38">
        <v>86.292330000000007</v>
      </c>
      <c r="FM1024" s="38">
        <v>90.345789999999994</v>
      </c>
      <c r="FN1024" s="38">
        <v>94.043530000000004</v>
      </c>
      <c r="FO1024" s="38">
        <v>96.940280000000001</v>
      </c>
      <c r="FP1024" s="38">
        <v>99.477410000000006</v>
      </c>
      <c r="FQ1024" s="38">
        <v>101.0699</v>
      </c>
      <c r="FR1024" s="38">
        <v>101.724</v>
      </c>
      <c r="FS1024" s="38">
        <v>101.2748</v>
      </c>
      <c r="FT1024" s="38">
        <v>100.3503</v>
      </c>
      <c r="FU1024" s="38">
        <v>96.684550000000002</v>
      </c>
      <c r="FV1024" s="38">
        <v>92.502750000000006</v>
      </c>
      <c r="FW1024">
        <v>88.672960000000003</v>
      </c>
      <c r="FX1024">
        <v>86.601290000000006</v>
      </c>
      <c r="FY1024">
        <v>84.751649999999998</v>
      </c>
      <c r="FZ1024">
        <v>0.69012649999999998</v>
      </c>
      <c r="GA1024">
        <v>4.1138820000000003</v>
      </c>
      <c r="GB1024">
        <v>1</v>
      </c>
    </row>
    <row r="1025" spans="1:184" x14ac:dyDescent="0.3">
      <c r="A1025" t="s">
        <v>280</v>
      </c>
      <c r="B1025" t="s">
        <v>1</v>
      </c>
      <c r="C1025" t="s">
        <v>1</v>
      </c>
      <c r="D1025" t="s">
        <v>1</v>
      </c>
      <c r="E1025" t="s">
        <v>223</v>
      </c>
      <c r="F1025" t="s">
        <v>1</v>
      </c>
      <c r="G1025" t="s">
        <v>1</v>
      </c>
      <c r="H1025" s="40" t="s">
        <v>1</v>
      </c>
      <c r="I1025" s="18" t="s">
        <v>1</v>
      </c>
      <c r="J1025" s="38" t="s">
        <v>1</v>
      </c>
      <c r="K1025" s="18">
        <v>44809</v>
      </c>
      <c r="L1025" s="38">
        <v>872</v>
      </c>
      <c r="M1025" s="38">
        <v>872</v>
      </c>
      <c r="N1025" s="38">
        <v>217.08789999999999</v>
      </c>
      <c r="O1025" s="38">
        <v>209.99850000000001</v>
      </c>
      <c r="P1025" s="38">
        <v>205.48230000000001</v>
      </c>
      <c r="Q1025" s="38">
        <v>202.5455</v>
      </c>
      <c r="R1025" s="38">
        <v>203.9076</v>
      </c>
      <c r="S1025" s="38">
        <v>206.46799999999999</v>
      </c>
      <c r="T1025" s="38">
        <v>212.8603</v>
      </c>
      <c r="U1025" s="38">
        <v>222.44890000000001</v>
      </c>
      <c r="V1025" s="38">
        <v>231.72630000000001</v>
      </c>
      <c r="W1025" s="38">
        <v>241.26159999999999</v>
      </c>
      <c r="X1025" s="38">
        <v>250.56739999999999</v>
      </c>
      <c r="Y1025" s="38">
        <v>256.42439999999999</v>
      </c>
      <c r="Z1025" s="38">
        <v>259.88650000000001</v>
      </c>
      <c r="AA1025" s="38">
        <v>262.19639999999998</v>
      </c>
      <c r="AB1025" s="38">
        <v>263.41000000000003</v>
      </c>
      <c r="AC1025" s="38">
        <v>262.43509999999998</v>
      </c>
      <c r="AD1025" s="38">
        <v>258.608</v>
      </c>
      <c r="AE1025" s="38">
        <v>253.85120000000001</v>
      </c>
      <c r="AF1025" s="38">
        <v>252.673</v>
      </c>
      <c r="AG1025" s="38">
        <v>248.803</v>
      </c>
      <c r="AH1025" s="38">
        <v>244.32599999999999</v>
      </c>
      <c r="AI1025" s="38">
        <v>239.38499999999999</v>
      </c>
      <c r="AJ1025" s="38">
        <v>232.01150000000001</v>
      </c>
      <c r="AK1025" s="38">
        <v>225.27189999999999</v>
      </c>
      <c r="AL1025" s="38">
        <v>9.1004590000000007</v>
      </c>
      <c r="AM1025" s="38">
        <v>6.1659540000000002</v>
      </c>
      <c r="AN1025" s="38">
        <v>2.9730650000000001</v>
      </c>
      <c r="AO1025" s="38">
        <v>0.67630310000000005</v>
      </c>
      <c r="AP1025" s="38">
        <v>-0.1074353</v>
      </c>
      <c r="AQ1025" s="38">
        <v>-3.51817</v>
      </c>
      <c r="AR1025" s="38">
        <v>-7.309126</v>
      </c>
      <c r="AS1025" s="38">
        <v>-7.7207410000000003</v>
      </c>
      <c r="AT1025" s="38">
        <v>-6.4901299999999997</v>
      </c>
      <c r="AU1025" s="38">
        <v>-1.11507</v>
      </c>
      <c r="AV1025" s="38">
        <v>1.8459399999999999</v>
      </c>
      <c r="AW1025" s="38">
        <v>1.4364319999999999</v>
      </c>
      <c r="AX1025" s="38">
        <v>0.7014397</v>
      </c>
      <c r="AY1025" s="38">
        <v>-2.9385560000000002</v>
      </c>
      <c r="AZ1025" s="38">
        <v>-4.3579920000000003</v>
      </c>
      <c r="BA1025" s="38">
        <v>-3.516994</v>
      </c>
      <c r="BB1025" s="38">
        <v>-3.7955320000000001</v>
      </c>
      <c r="BC1025" s="38">
        <v>-3.0244819999999999</v>
      </c>
      <c r="BD1025" s="38">
        <v>-5.6636819999999997</v>
      </c>
      <c r="BE1025" s="38">
        <v>-9.1260630000000003</v>
      </c>
      <c r="BF1025" s="38">
        <v>-9.7768259999999998</v>
      </c>
      <c r="BG1025" s="38">
        <v>-11.42934</v>
      </c>
      <c r="BH1025" s="38">
        <v>-16.079940000000001</v>
      </c>
      <c r="BI1025" s="38">
        <v>-17.02638</v>
      </c>
      <c r="BJ1025" s="38">
        <v>9.8903800000000004</v>
      </c>
      <c r="BK1025" s="38">
        <v>6.8201790000000004</v>
      </c>
      <c r="BL1025" s="38">
        <v>3.6367880000000001</v>
      </c>
      <c r="BM1025" s="38">
        <v>1.364717</v>
      </c>
      <c r="BN1025" s="38">
        <v>0.4819812</v>
      </c>
      <c r="BO1025" s="38">
        <v>-2.824919</v>
      </c>
      <c r="BP1025" s="38">
        <v>-6.6482970000000003</v>
      </c>
      <c r="BQ1025" s="38">
        <v>-6.9305669999999999</v>
      </c>
      <c r="BR1025" s="38">
        <v>-5.7726360000000003</v>
      </c>
      <c r="BS1025" s="38">
        <v>-0.31260710000000003</v>
      </c>
      <c r="BT1025" s="38">
        <v>2.6961040000000001</v>
      </c>
      <c r="BU1025" s="38">
        <v>2.0834519999999999</v>
      </c>
      <c r="BV1025" s="38">
        <v>1.227101</v>
      </c>
      <c r="BW1025" s="38">
        <v>-2.3182299999999998</v>
      </c>
      <c r="BX1025" s="38">
        <v>-3.701387</v>
      </c>
      <c r="BY1025" s="38">
        <v>-2.5822769999999999</v>
      </c>
      <c r="BZ1025" s="38">
        <v>-2.7409650000000001</v>
      </c>
      <c r="CA1025" s="38">
        <v>-1.9126399999999999</v>
      </c>
      <c r="CB1025" s="38">
        <v>-4.4801080000000004</v>
      </c>
      <c r="CC1025" s="38">
        <v>-7.8350160000000004</v>
      </c>
      <c r="CD1025" s="38">
        <v>-8.5744109999999996</v>
      </c>
      <c r="CE1025" s="38">
        <v>-10.18167</v>
      </c>
      <c r="CF1025" s="38">
        <v>-14.60374</v>
      </c>
      <c r="CG1025" s="38">
        <v>-15.451919999999999</v>
      </c>
      <c r="CH1025" s="38">
        <v>10.437480000000001</v>
      </c>
      <c r="CI1025" s="38">
        <v>7.2732939999999999</v>
      </c>
      <c r="CJ1025" s="38">
        <v>4.0964799999999997</v>
      </c>
      <c r="CK1025" s="38">
        <v>1.84151</v>
      </c>
      <c r="CL1025" s="38">
        <v>0.89020940000000004</v>
      </c>
      <c r="CM1025" s="38">
        <v>-2.3447749999999998</v>
      </c>
      <c r="CN1025" s="38">
        <v>-6.1906090000000003</v>
      </c>
      <c r="CO1025" s="38">
        <v>-6.3832940000000002</v>
      </c>
      <c r="CP1025" s="38">
        <v>-5.2757019999999999</v>
      </c>
      <c r="CQ1025" s="38">
        <v>0.24317630000000001</v>
      </c>
      <c r="CR1025" s="38">
        <v>3.2849249999999999</v>
      </c>
      <c r="CS1025" s="38">
        <v>2.5315759999999998</v>
      </c>
      <c r="CT1025" s="38">
        <v>1.591172</v>
      </c>
      <c r="CU1025" s="38">
        <v>-1.8885940000000001</v>
      </c>
      <c r="CV1025" s="38">
        <v>-3.2466240000000002</v>
      </c>
      <c r="CW1025" s="38">
        <v>-1.934895</v>
      </c>
      <c r="CX1025" s="38">
        <v>-2.0105740000000001</v>
      </c>
      <c r="CY1025" s="38">
        <v>-1.142582</v>
      </c>
      <c r="CZ1025" s="38">
        <v>-3.6603680000000001</v>
      </c>
      <c r="DA1025" s="38">
        <v>-6.9408409999999998</v>
      </c>
      <c r="DB1025" s="38">
        <v>-7.7416229999999997</v>
      </c>
      <c r="DC1025" s="38">
        <v>-9.3175410000000003</v>
      </c>
      <c r="DD1025" s="38">
        <v>-13.581329999999999</v>
      </c>
      <c r="DE1025" s="38">
        <v>-14.36145</v>
      </c>
      <c r="DF1025" s="38">
        <v>10.98457</v>
      </c>
      <c r="DG1025" s="38">
        <v>7.7264090000000003</v>
      </c>
      <c r="DH1025" s="38">
        <v>4.5561730000000003</v>
      </c>
      <c r="DI1025" s="38">
        <v>2.3183029999999998</v>
      </c>
      <c r="DJ1025" s="38">
        <v>1.2984370000000001</v>
      </c>
      <c r="DK1025" s="38">
        <v>-1.8646320000000001</v>
      </c>
      <c r="DL1025" s="38">
        <v>-5.7329220000000003</v>
      </c>
      <c r="DM1025" s="38">
        <v>-5.8360209999999997</v>
      </c>
      <c r="DN1025" s="38">
        <v>-4.7787670000000002</v>
      </c>
      <c r="DO1025" s="38">
        <v>0.79895970000000005</v>
      </c>
      <c r="DP1025" s="38">
        <v>3.8737460000000001</v>
      </c>
      <c r="DQ1025" s="38">
        <v>2.9796999999999998</v>
      </c>
      <c r="DR1025" s="38">
        <v>1.955244</v>
      </c>
      <c r="DS1025" s="38">
        <v>-1.458958</v>
      </c>
      <c r="DT1025" s="38">
        <v>-2.7918620000000001</v>
      </c>
      <c r="DU1025" s="38">
        <v>-1.2875129999999999</v>
      </c>
      <c r="DV1025" s="38">
        <v>-1.280184</v>
      </c>
      <c r="DW1025" s="38">
        <v>-0.37252380000000002</v>
      </c>
      <c r="DX1025" s="38">
        <v>-2.8406280000000002</v>
      </c>
      <c r="DY1025" s="38">
        <v>-6.0466660000000001</v>
      </c>
      <c r="DZ1025" s="38">
        <v>-6.9088349999999998</v>
      </c>
      <c r="EA1025" s="38">
        <v>-8.4534120000000001</v>
      </c>
      <c r="EB1025" s="38">
        <v>-12.558920000000001</v>
      </c>
      <c r="EC1025" s="38">
        <v>-13.27098</v>
      </c>
      <c r="ED1025" s="38">
        <v>11.7745</v>
      </c>
      <c r="EE1025" s="38">
        <v>8.3806349999999998</v>
      </c>
      <c r="EF1025" s="38">
        <v>5.2198960000000003</v>
      </c>
      <c r="EG1025" s="38">
        <v>3.0067170000000001</v>
      </c>
      <c r="EH1025" s="38">
        <v>1.8878539999999999</v>
      </c>
      <c r="EI1025" s="38">
        <v>-1.171381</v>
      </c>
      <c r="EJ1025" s="38">
        <v>-5.0720929999999997</v>
      </c>
      <c r="EK1025" s="38">
        <v>-5.0458470000000002</v>
      </c>
      <c r="EL1025" s="38">
        <v>-4.0612729999999999</v>
      </c>
      <c r="EM1025" s="38">
        <v>1.601423</v>
      </c>
      <c r="EN1025" s="38">
        <v>4.7239100000000001</v>
      </c>
      <c r="EO1025" s="38">
        <v>3.626719</v>
      </c>
      <c r="EP1025" s="38">
        <v>2.4809049999999999</v>
      </c>
      <c r="EQ1025" s="38">
        <v>-0.83863189999999999</v>
      </c>
      <c r="ER1025" s="38">
        <v>-2.1352570000000002</v>
      </c>
      <c r="ES1025" s="38">
        <v>-0.35279549999999998</v>
      </c>
      <c r="ET1025" s="38">
        <v>-0.22561639999999999</v>
      </c>
      <c r="EU1025" s="38">
        <v>0.73931800000000003</v>
      </c>
      <c r="EV1025" s="38">
        <v>-1.6570530000000001</v>
      </c>
      <c r="EW1025" s="38">
        <v>-4.7556200000000004</v>
      </c>
      <c r="EX1025" s="38">
        <v>-5.7064209999999997</v>
      </c>
      <c r="EY1025" s="38">
        <v>-7.2057460000000004</v>
      </c>
      <c r="EZ1025" s="38">
        <v>-11.08272</v>
      </c>
      <c r="FA1025" s="38">
        <v>-11.69652</v>
      </c>
      <c r="FB1025" s="38">
        <v>85.200729999999993</v>
      </c>
      <c r="FC1025" s="38">
        <v>83.901160000000004</v>
      </c>
      <c r="FD1025" s="38">
        <v>82.044330000000002</v>
      </c>
      <c r="FE1025" s="38">
        <v>80.500119999999995</v>
      </c>
      <c r="FF1025" s="38">
        <v>79.227199999999996</v>
      </c>
      <c r="FG1025" s="38">
        <v>78.308660000000003</v>
      </c>
      <c r="FH1025" s="38">
        <v>76.922449999999998</v>
      </c>
      <c r="FI1025" s="38">
        <v>77.336879999999994</v>
      </c>
      <c r="FJ1025" s="38">
        <v>81.604640000000003</v>
      </c>
      <c r="FK1025" s="38">
        <v>86.881659999999997</v>
      </c>
      <c r="FL1025" s="38">
        <v>91.893640000000005</v>
      </c>
      <c r="FM1025" s="38">
        <v>95.604330000000004</v>
      </c>
      <c r="FN1025" s="38">
        <v>99.541899999999998</v>
      </c>
      <c r="FO1025" s="38">
        <v>102.6198</v>
      </c>
      <c r="FP1025" s="38">
        <v>104.3569</v>
      </c>
      <c r="FQ1025" s="38">
        <v>105.9663</v>
      </c>
      <c r="FR1025" s="38">
        <v>106.7512</v>
      </c>
      <c r="FS1025" s="38">
        <v>106.4353</v>
      </c>
      <c r="FT1025" s="38">
        <v>104.4637</v>
      </c>
      <c r="FU1025" s="38">
        <v>100.53319999999999</v>
      </c>
      <c r="FV1025" s="38">
        <v>97.875500000000002</v>
      </c>
      <c r="FW1025">
        <v>94.55762</v>
      </c>
      <c r="FX1025">
        <v>91.399829999999994</v>
      </c>
      <c r="FY1025">
        <v>89.705789999999993</v>
      </c>
      <c r="FZ1025">
        <v>1.2995410000000001</v>
      </c>
      <c r="GA1025">
        <v>9.4319240000000004</v>
      </c>
      <c r="GB1025">
        <v>1</v>
      </c>
    </row>
    <row r="1026" spans="1:184" x14ac:dyDescent="0.3">
      <c r="A1026" t="s">
        <v>280</v>
      </c>
      <c r="B1026" t="s">
        <v>1</v>
      </c>
      <c r="C1026" t="s">
        <v>1</v>
      </c>
      <c r="D1026" t="s">
        <v>1</v>
      </c>
      <c r="E1026" t="s">
        <v>223</v>
      </c>
      <c r="F1026" t="s">
        <v>1</v>
      </c>
      <c r="G1026" t="s">
        <v>1</v>
      </c>
      <c r="H1026" s="40" t="s">
        <v>1</v>
      </c>
      <c r="I1026" s="18" t="s">
        <v>1</v>
      </c>
      <c r="J1026" s="38" t="s">
        <v>1</v>
      </c>
      <c r="K1026" s="18">
        <v>44810</v>
      </c>
      <c r="L1026" s="38">
        <v>872</v>
      </c>
      <c r="M1026" s="38">
        <v>872</v>
      </c>
      <c r="N1026" s="38">
        <v>232.24860000000001</v>
      </c>
      <c r="O1026" s="38">
        <v>230.62110000000001</v>
      </c>
      <c r="P1026" s="38">
        <v>227.4539</v>
      </c>
      <c r="Q1026" s="38">
        <v>228.35650000000001</v>
      </c>
      <c r="R1026" s="38">
        <v>235.0052</v>
      </c>
      <c r="S1026" s="38">
        <v>246.32509999999999</v>
      </c>
      <c r="T1026" s="38">
        <v>267.1848</v>
      </c>
      <c r="U1026" s="38">
        <v>283.47919999999999</v>
      </c>
      <c r="V1026" s="38">
        <v>290.89710000000002</v>
      </c>
      <c r="W1026" s="38">
        <v>298.24459999999999</v>
      </c>
      <c r="X1026" s="38">
        <v>304.50490000000002</v>
      </c>
      <c r="Y1026" s="38">
        <v>310.70249999999999</v>
      </c>
      <c r="Z1026" s="38">
        <v>314.2835</v>
      </c>
      <c r="AA1026" s="38">
        <v>319.78489999999999</v>
      </c>
      <c r="AB1026" s="38">
        <v>319.11919999999998</v>
      </c>
      <c r="AC1026" s="38">
        <v>317.36779999999999</v>
      </c>
      <c r="AD1026" s="38">
        <v>310.06889999999999</v>
      </c>
      <c r="AE1026" s="38">
        <v>302.45710000000003</v>
      </c>
      <c r="AF1026" s="38">
        <v>297.19549999999998</v>
      </c>
      <c r="AG1026" s="38">
        <v>291.84120000000001</v>
      </c>
      <c r="AH1026" s="38">
        <v>286.90980000000002</v>
      </c>
      <c r="AI1026" s="38">
        <v>283.6576</v>
      </c>
      <c r="AJ1026" s="38">
        <v>275.99489999999997</v>
      </c>
      <c r="AK1026" s="38">
        <v>268.36349999999999</v>
      </c>
      <c r="AL1026" s="38">
        <v>-4.0295310000000004</v>
      </c>
      <c r="AM1026" s="38">
        <v>-2.9891649999999998</v>
      </c>
      <c r="AN1026" s="38">
        <v>-2.4227720000000001</v>
      </c>
      <c r="AO1026" s="38">
        <v>1.8062290000000001</v>
      </c>
      <c r="AP1026" s="38">
        <v>2.8322430000000001</v>
      </c>
      <c r="AQ1026" s="38">
        <v>0.75348349999999997</v>
      </c>
      <c r="AR1026" s="38">
        <v>0.36892950000000002</v>
      </c>
      <c r="AS1026" s="38">
        <v>4.029655</v>
      </c>
      <c r="AT1026" s="38">
        <v>-3.798889</v>
      </c>
      <c r="AU1026" s="38">
        <v>-5.4188320000000001</v>
      </c>
      <c r="AV1026" s="38">
        <v>-5.7297140000000004</v>
      </c>
      <c r="AW1026" s="38">
        <v>-6.2044350000000001</v>
      </c>
      <c r="AX1026" s="38">
        <v>-2.2485149999999998</v>
      </c>
      <c r="AY1026" s="38">
        <v>5.1438870000000003</v>
      </c>
      <c r="AZ1026" s="38">
        <v>4.139723</v>
      </c>
      <c r="BA1026" s="38">
        <v>11.07109</v>
      </c>
      <c r="BB1026" s="38">
        <v>11.32877</v>
      </c>
      <c r="BC1026" s="38">
        <v>5.6428969999999996</v>
      </c>
      <c r="BD1026" s="38">
        <v>3.6127220000000002</v>
      </c>
      <c r="BE1026" s="38">
        <v>1.9322870000000001</v>
      </c>
      <c r="BF1026" s="38">
        <v>-0.43880780000000003</v>
      </c>
      <c r="BG1026" s="38">
        <v>2.786232</v>
      </c>
      <c r="BH1026" s="38">
        <v>1.6192949999999999</v>
      </c>
      <c r="BI1026" s="38">
        <v>-0.68237099999999995</v>
      </c>
      <c r="BJ1026" s="38">
        <v>-3.1446269999999998</v>
      </c>
      <c r="BK1026" s="38">
        <v>-2.0944820000000002</v>
      </c>
      <c r="BL1026" s="38">
        <v>-1.5000359999999999</v>
      </c>
      <c r="BM1026" s="38">
        <v>2.4926249999999999</v>
      </c>
      <c r="BN1026" s="38">
        <v>3.4743930000000001</v>
      </c>
      <c r="BO1026" s="38">
        <v>1.461338</v>
      </c>
      <c r="BP1026" s="38">
        <v>1.402199</v>
      </c>
      <c r="BQ1026" s="38">
        <v>5.0777419999999998</v>
      </c>
      <c r="BR1026" s="38">
        <v>-2.7290909999999999</v>
      </c>
      <c r="BS1026" s="38">
        <v>-4.306476</v>
      </c>
      <c r="BT1026" s="38">
        <v>-4.8231549999999999</v>
      </c>
      <c r="BU1026" s="38">
        <v>-5.4860990000000003</v>
      </c>
      <c r="BV1026" s="38">
        <v>-1.6086499999999999</v>
      </c>
      <c r="BW1026" s="38">
        <v>5.8462079999999998</v>
      </c>
      <c r="BX1026" s="38">
        <v>5.0221549999999997</v>
      </c>
      <c r="BY1026" s="38">
        <v>12.057869999999999</v>
      </c>
      <c r="BZ1026" s="38">
        <v>12.48813</v>
      </c>
      <c r="CA1026" s="38">
        <v>6.9895630000000004</v>
      </c>
      <c r="CB1026" s="38">
        <v>5.1691219999999998</v>
      </c>
      <c r="CC1026" s="38">
        <v>3.5696150000000002</v>
      </c>
      <c r="CD1026" s="38">
        <v>1.1603669999999999</v>
      </c>
      <c r="CE1026" s="38">
        <v>4.2499880000000001</v>
      </c>
      <c r="CF1026" s="38">
        <v>3.1521499999999998</v>
      </c>
      <c r="CG1026" s="38">
        <v>0.91018739999999998</v>
      </c>
      <c r="CH1026" s="38">
        <v>-2.5317449999999999</v>
      </c>
      <c r="CI1026" s="38">
        <v>-1.474828</v>
      </c>
      <c r="CJ1026" s="38">
        <v>-0.86095109999999997</v>
      </c>
      <c r="CK1026" s="38">
        <v>2.9680209999999998</v>
      </c>
      <c r="CL1026" s="38">
        <v>3.919143</v>
      </c>
      <c r="CM1026" s="38">
        <v>1.951595</v>
      </c>
      <c r="CN1026" s="38">
        <v>2.117839</v>
      </c>
      <c r="CO1026" s="38">
        <v>5.8036430000000001</v>
      </c>
      <c r="CP1026" s="38">
        <v>-1.9881530000000001</v>
      </c>
      <c r="CQ1026" s="38">
        <v>-3.5360610000000001</v>
      </c>
      <c r="CR1026" s="38">
        <v>-4.1952749999999996</v>
      </c>
      <c r="CS1026" s="38">
        <v>-4.9885820000000001</v>
      </c>
      <c r="CT1026" s="38">
        <v>-1.1654819999999999</v>
      </c>
      <c r="CU1026" s="38">
        <v>6.3326330000000004</v>
      </c>
      <c r="CV1026" s="38">
        <v>5.6333250000000001</v>
      </c>
      <c r="CW1026" s="38">
        <v>12.74131</v>
      </c>
      <c r="CX1026" s="38">
        <v>13.2911</v>
      </c>
      <c r="CY1026" s="38">
        <v>7.9222599999999996</v>
      </c>
      <c r="CZ1026" s="38">
        <v>6.2470790000000003</v>
      </c>
      <c r="DA1026" s="38">
        <v>4.7036230000000003</v>
      </c>
      <c r="DB1026" s="38">
        <v>2.2679510000000001</v>
      </c>
      <c r="DC1026" s="38">
        <v>5.2637799999999997</v>
      </c>
      <c r="DD1026" s="38">
        <v>4.2138010000000001</v>
      </c>
      <c r="DE1026" s="38">
        <v>2.0131890000000001</v>
      </c>
      <c r="DF1026" s="38">
        <v>-1.9188639999999999</v>
      </c>
      <c r="DG1026" s="38">
        <v>-0.85517319999999997</v>
      </c>
      <c r="DH1026" s="38">
        <v>-0.2218666</v>
      </c>
      <c r="DI1026" s="38">
        <v>3.4434170000000002</v>
      </c>
      <c r="DJ1026" s="38">
        <v>4.3638940000000002</v>
      </c>
      <c r="DK1026" s="38">
        <v>2.4418530000000001</v>
      </c>
      <c r="DL1026" s="38">
        <v>2.8334779999999999</v>
      </c>
      <c r="DM1026" s="38">
        <v>6.5295449999999997</v>
      </c>
      <c r="DN1026" s="38">
        <v>-1.247214</v>
      </c>
      <c r="DO1026" s="38">
        <v>-2.765647</v>
      </c>
      <c r="DP1026" s="38">
        <v>-3.5673949999999999</v>
      </c>
      <c r="DQ1026" s="38">
        <v>-4.4910649999999999</v>
      </c>
      <c r="DR1026" s="38">
        <v>-0.72231319999999999</v>
      </c>
      <c r="DS1026" s="38">
        <v>6.8190590000000002</v>
      </c>
      <c r="DT1026" s="38">
        <v>6.2444949999999997</v>
      </c>
      <c r="DU1026" s="38">
        <v>13.42475</v>
      </c>
      <c r="DV1026" s="38">
        <v>14.09407</v>
      </c>
      <c r="DW1026" s="38">
        <v>8.8549570000000006</v>
      </c>
      <c r="DX1026" s="38">
        <v>7.325037</v>
      </c>
      <c r="DY1026" s="38">
        <v>5.8376320000000002</v>
      </c>
      <c r="DZ1026" s="38">
        <v>3.3755350000000002</v>
      </c>
      <c r="EA1026" s="38">
        <v>6.2775730000000003</v>
      </c>
      <c r="EB1026" s="38">
        <v>5.2754519999999996</v>
      </c>
      <c r="EC1026" s="38">
        <v>3.11619</v>
      </c>
      <c r="ED1026" s="38">
        <v>-1.0339590000000001</v>
      </c>
      <c r="EE1026" s="38">
        <v>3.9509299999999997E-2</v>
      </c>
      <c r="EF1026" s="38">
        <v>0.70086990000000005</v>
      </c>
      <c r="EG1026" s="38">
        <v>4.1298139999999997</v>
      </c>
      <c r="EH1026" s="38">
        <v>5.006043</v>
      </c>
      <c r="EI1026" s="38">
        <v>3.1497069999999998</v>
      </c>
      <c r="EJ1026" s="38">
        <v>3.8667479999999999</v>
      </c>
      <c r="EK1026" s="38">
        <v>7.5776310000000002</v>
      </c>
      <c r="EL1026" s="38">
        <v>-0.17741560000000001</v>
      </c>
      <c r="EM1026" s="38">
        <v>-1.6532910000000001</v>
      </c>
      <c r="EN1026" s="38">
        <v>-2.6608350000000001</v>
      </c>
      <c r="EO1026" s="38">
        <v>-3.7727300000000001</v>
      </c>
      <c r="EP1026" s="38">
        <v>-8.2448400000000005E-2</v>
      </c>
      <c r="EQ1026" s="38">
        <v>7.5213799999999997</v>
      </c>
      <c r="ER1026" s="38">
        <v>7.1269270000000002</v>
      </c>
      <c r="ES1026" s="38">
        <v>14.41154</v>
      </c>
      <c r="ET1026" s="38">
        <v>15.25343</v>
      </c>
      <c r="EU1026" s="38">
        <v>10.20162</v>
      </c>
      <c r="EV1026" s="38">
        <v>8.8814360000000008</v>
      </c>
      <c r="EW1026" s="38">
        <v>7.4749600000000003</v>
      </c>
      <c r="EX1026" s="38">
        <v>4.97471</v>
      </c>
      <c r="EY1026" s="38">
        <v>7.7413280000000002</v>
      </c>
      <c r="EZ1026" s="38">
        <v>6.8083080000000002</v>
      </c>
      <c r="FA1026" s="38">
        <v>4.7087479999999999</v>
      </c>
      <c r="FB1026" s="38">
        <v>86.745800000000003</v>
      </c>
      <c r="FC1026" s="38">
        <v>85.069760000000002</v>
      </c>
      <c r="FD1026" s="38">
        <v>83.352959999999996</v>
      </c>
      <c r="FE1026" s="38">
        <v>82.344800000000006</v>
      </c>
      <c r="FF1026" s="38">
        <v>81.20223</v>
      </c>
      <c r="FG1026" s="38">
        <v>80.552980000000005</v>
      </c>
      <c r="FH1026" s="38">
        <v>79.998599999999996</v>
      </c>
      <c r="FI1026" s="38">
        <v>81.777450000000002</v>
      </c>
      <c r="FJ1026" s="38">
        <v>86.066130000000001</v>
      </c>
      <c r="FK1026" s="38">
        <v>92.144229999999993</v>
      </c>
      <c r="FL1026" s="38">
        <v>96.915750000000003</v>
      </c>
      <c r="FM1026" s="38">
        <v>101.16759999999999</v>
      </c>
      <c r="FN1026" s="38">
        <v>104.3027</v>
      </c>
      <c r="FO1026" s="38">
        <v>107.36709999999999</v>
      </c>
      <c r="FP1026" s="38">
        <v>109.3188</v>
      </c>
      <c r="FQ1026" s="38">
        <v>110.8897</v>
      </c>
      <c r="FR1026" s="38">
        <v>111.10939999999999</v>
      </c>
      <c r="FS1026" s="38">
        <v>110.03749999999999</v>
      </c>
      <c r="FT1026" s="38">
        <v>107.71129999999999</v>
      </c>
      <c r="FU1026" s="38">
        <v>102.7334</v>
      </c>
      <c r="FV1026" s="38">
        <v>98.300899999999999</v>
      </c>
      <c r="FW1026">
        <v>95.458209999999994</v>
      </c>
      <c r="FX1026">
        <v>94.017210000000006</v>
      </c>
      <c r="FY1026">
        <v>91.458190000000002</v>
      </c>
      <c r="FZ1026">
        <v>1.783283</v>
      </c>
      <c r="GA1026">
        <v>12.75381</v>
      </c>
      <c r="GB1026">
        <v>1</v>
      </c>
    </row>
    <row r="1027" spans="1:184" x14ac:dyDescent="0.3">
      <c r="A1027" t="s">
        <v>280</v>
      </c>
      <c r="B1027" t="s">
        <v>1</v>
      </c>
      <c r="C1027" t="s">
        <v>1</v>
      </c>
      <c r="D1027" t="s">
        <v>1</v>
      </c>
      <c r="E1027" t="s">
        <v>223</v>
      </c>
      <c r="F1027" t="s">
        <v>1</v>
      </c>
      <c r="G1027" t="s">
        <v>1</v>
      </c>
      <c r="H1027" s="40" t="s">
        <v>1</v>
      </c>
      <c r="I1027" s="18" t="s">
        <v>1</v>
      </c>
      <c r="J1027" s="38" t="s">
        <v>1</v>
      </c>
      <c r="K1027" s="18">
        <v>44811</v>
      </c>
      <c r="L1027" s="38">
        <v>872</v>
      </c>
      <c r="M1027" s="38">
        <v>872</v>
      </c>
      <c r="N1027" s="38">
        <v>260.65460000000002</v>
      </c>
      <c r="O1027" s="38">
        <v>256.1277</v>
      </c>
      <c r="P1027" s="38">
        <v>251.0264</v>
      </c>
      <c r="Q1027" s="38">
        <v>248.55500000000001</v>
      </c>
      <c r="R1027" s="38">
        <v>251.46600000000001</v>
      </c>
      <c r="S1027" s="38">
        <v>259.85000000000002</v>
      </c>
      <c r="T1027" s="38">
        <v>274.82049999999998</v>
      </c>
      <c r="U1027" s="38">
        <v>287.4212</v>
      </c>
      <c r="V1027" s="38">
        <v>295.60610000000003</v>
      </c>
      <c r="W1027" s="38">
        <v>302.12290000000002</v>
      </c>
      <c r="X1027" s="38">
        <v>308.58010000000002</v>
      </c>
      <c r="Y1027" s="38">
        <v>312.67520000000002</v>
      </c>
      <c r="Z1027" s="38">
        <v>314.88</v>
      </c>
      <c r="AA1027" s="38">
        <v>318.76029999999997</v>
      </c>
      <c r="AB1027" s="38">
        <v>317.13979999999998</v>
      </c>
      <c r="AC1027" s="38">
        <v>313.1413</v>
      </c>
      <c r="AD1027" s="38">
        <v>306.47570000000002</v>
      </c>
      <c r="AE1027" s="38">
        <v>297.476</v>
      </c>
      <c r="AF1027" s="38">
        <v>292.59199999999998</v>
      </c>
      <c r="AG1027" s="38">
        <v>288.02719999999999</v>
      </c>
      <c r="AH1027" s="38">
        <v>284.32760000000002</v>
      </c>
      <c r="AI1027" s="38">
        <v>280.87090000000001</v>
      </c>
      <c r="AJ1027" s="38">
        <v>273.06279999999998</v>
      </c>
      <c r="AK1027" s="38">
        <v>265.04090000000002</v>
      </c>
      <c r="AL1027" s="38">
        <v>-2.331518</v>
      </c>
      <c r="AM1027" s="38">
        <v>-1.8439179999999999</v>
      </c>
      <c r="AN1027" s="38">
        <v>-1.7523569999999999</v>
      </c>
      <c r="AO1027" s="38">
        <v>-0.17860770000000001</v>
      </c>
      <c r="AP1027" s="38">
        <v>0.45826119999999998</v>
      </c>
      <c r="AQ1027" s="38">
        <v>0.35823769999999999</v>
      </c>
      <c r="AR1027" s="38">
        <v>-0.3970592</v>
      </c>
      <c r="AS1027" s="38">
        <v>1.112247</v>
      </c>
      <c r="AT1027" s="38">
        <v>-0.39130890000000002</v>
      </c>
      <c r="AU1027" s="38">
        <v>-1.1607639999999999</v>
      </c>
      <c r="AV1027" s="38">
        <v>-0.98687959999999997</v>
      </c>
      <c r="AW1027" s="38">
        <v>-1.953762</v>
      </c>
      <c r="AX1027" s="38">
        <v>-1.5033719999999999</v>
      </c>
      <c r="AY1027" s="38">
        <v>0.77806379999999997</v>
      </c>
      <c r="AZ1027" s="38">
        <v>2.1178240000000002</v>
      </c>
      <c r="BA1027" s="38">
        <v>3.0826289999999998</v>
      </c>
      <c r="BB1027" s="38">
        <v>4.1005019999999996</v>
      </c>
      <c r="BC1027" s="38">
        <v>-0.2125348</v>
      </c>
      <c r="BD1027" s="38">
        <v>-0.88015980000000005</v>
      </c>
      <c r="BE1027" s="38">
        <v>-2.618722</v>
      </c>
      <c r="BF1027" s="38">
        <v>-0.80157460000000003</v>
      </c>
      <c r="BG1027" s="38">
        <v>2.0271789999999998</v>
      </c>
      <c r="BH1027" s="38">
        <v>0.82761450000000003</v>
      </c>
      <c r="BI1027" s="38">
        <v>-2.2031489999999998</v>
      </c>
      <c r="BJ1027" s="38">
        <v>-1.6298790000000001</v>
      </c>
      <c r="BK1027" s="38">
        <v>-1.1988049999999999</v>
      </c>
      <c r="BL1027" s="38">
        <v>-1.1099680000000001</v>
      </c>
      <c r="BM1027" s="38">
        <v>0.36077110000000001</v>
      </c>
      <c r="BN1027" s="38">
        <v>0.98307370000000005</v>
      </c>
      <c r="BO1027" s="38">
        <v>0.88447540000000002</v>
      </c>
      <c r="BP1027" s="38">
        <v>0.3032532</v>
      </c>
      <c r="BQ1027" s="38">
        <v>1.880709</v>
      </c>
      <c r="BR1027" s="38">
        <v>0.40738770000000002</v>
      </c>
      <c r="BS1027" s="38">
        <v>-0.40097359999999999</v>
      </c>
      <c r="BT1027" s="38">
        <v>-0.29054960000000002</v>
      </c>
      <c r="BU1027" s="38">
        <v>-1.4084019999999999</v>
      </c>
      <c r="BV1027" s="38">
        <v>-1.0240830000000001</v>
      </c>
      <c r="BW1027" s="38">
        <v>1.337588</v>
      </c>
      <c r="BX1027" s="38">
        <v>2.7456119999999999</v>
      </c>
      <c r="BY1027" s="38">
        <v>3.8883239999999999</v>
      </c>
      <c r="BZ1027" s="38">
        <v>5.0686669999999996</v>
      </c>
      <c r="CA1027" s="38">
        <v>0.87677749999999999</v>
      </c>
      <c r="CB1027" s="38">
        <v>0.30696639999999997</v>
      </c>
      <c r="CC1027" s="38">
        <v>-1.428253</v>
      </c>
      <c r="CD1027" s="38">
        <v>0.33999180000000001</v>
      </c>
      <c r="CE1027" s="38">
        <v>3.1584750000000001</v>
      </c>
      <c r="CF1027" s="38">
        <v>2.1027100000000001</v>
      </c>
      <c r="CG1027" s="38">
        <v>-0.95476229999999995</v>
      </c>
      <c r="CH1027" s="38">
        <v>-1.143926</v>
      </c>
      <c r="CI1027" s="38">
        <v>-0.75200089999999997</v>
      </c>
      <c r="CJ1027" s="38">
        <v>-0.6650509</v>
      </c>
      <c r="CK1027" s="38">
        <v>0.73434319999999997</v>
      </c>
      <c r="CL1027" s="38">
        <v>1.346557</v>
      </c>
      <c r="CM1027" s="38">
        <v>1.2489459999999999</v>
      </c>
      <c r="CN1027" s="38">
        <v>0.78828739999999997</v>
      </c>
      <c r="CO1027" s="38">
        <v>2.4129429999999998</v>
      </c>
      <c r="CP1027" s="38">
        <v>0.96056260000000004</v>
      </c>
      <c r="CQ1027" s="38">
        <v>0.12525459999999999</v>
      </c>
      <c r="CR1027" s="38">
        <v>0.19172639999999999</v>
      </c>
      <c r="CS1027" s="38">
        <v>-1.0306869999999999</v>
      </c>
      <c r="CT1027" s="38">
        <v>-0.69212899999999999</v>
      </c>
      <c r="CU1027" s="38">
        <v>1.725114</v>
      </c>
      <c r="CV1027" s="38">
        <v>3.1804160000000001</v>
      </c>
      <c r="CW1027" s="38">
        <v>4.446345</v>
      </c>
      <c r="CX1027" s="38">
        <v>5.7392149999999997</v>
      </c>
      <c r="CY1027" s="38">
        <v>1.631232</v>
      </c>
      <c r="CZ1027" s="38">
        <v>1.1291659999999999</v>
      </c>
      <c r="DA1027" s="38">
        <v>-0.6037382</v>
      </c>
      <c r="DB1027" s="38">
        <v>1.1306369999999999</v>
      </c>
      <c r="DC1027" s="38">
        <v>3.9420069999999998</v>
      </c>
      <c r="DD1027" s="38">
        <v>2.9858370000000001</v>
      </c>
      <c r="DE1027" s="38">
        <v>-9.0133500000000005E-2</v>
      </c>
      <c r="DF1027" s="38">
        <v>-0.65797229999999995</v>
      </c>
      <c r="DG1027" s="38">
        <v>-0.3051973</v>
      </c>
      <c r="DH1027" s="38">
        <v>-0.22013389999999999</v>
      </c>
      <c r="DI1027" s="38">
        <v>1.107915</v>
      </c>
      <c r="DJ1027" s="38">
        <v>1.7100409999999999</v>
      </c>
      <c r="DK1027" s="38">
        <v>1.6134170000000001</v>
      </c>
      <c r="DL1027" s="38">
        <v>1.2733220000000001</v>
      </c>
      <c r="DM1027" s="38">
        <v>2.9451770000000002</v>
      </c>
      <c r="DN1027" s="38">
        <v>1.5137370000000001</v>
      </c>
      <c r="DO1027" s="38">
        <v>0.65148289999999998</v>
      </c>
      <c r="DP1027" s="38">
        <v>0.67400249999999995</v>
      </c>
      <c r="DQ1027" s="38">
        <v>-0.65297249999999996</v>
      </c>
      <c r="DR1027" s="38">
        <v>-0.36017490000000002</v>
      </c>
      <c r="DS1027" s="38">
        <v>2.1126390000000002</v>
      </c>
      <c r="DT1027" s="38">
        <v>3.6152199999999999</v>
      </c>
      <c r="DU1027" s="38">
        <v>5.0043660000000001</v>
      </c>
      <c r="DV1027" s="38">
        <v>6.409764</v>
      </c>
      <c r="DW1027" s="38">
        <v>2.3856860000000002</v>
      </c>
      <c r="DX1027" s="38">
        <v>1.9513659999999999</v>
      </c>
      <c r="DY1027" s="38">
        <v>0.220777</v>
      </c>
      <c r="DZ1027" s="38">
        <v>1.9212830000000001</v>
      </c>
      <c r="EA1027" s="38">
        <v>4.7255390000000004</v>
      </c>
      <c r="EB1027" s="38">
        <v>3.8689640000000001</v>
      </c>
      <c r="EC1027" s="38">
        <v>0.77449520000000005</v>
      </c>
      <c r="ED1027" s="38">
        <v>4.36671E-2</v>
      </c>
      <c r="EE1027" s="38">
        <v>0.3399162</v>
      </c>
      <c r="EF1027" s="38">
        <v>0.42225560000000001</v>
      </c>
      <c r="EG1027" s="38">
        <v>1.647294</v>
      </c>
      <c r="EH1027" s="38">
        <v>2.2348530000000002</v>
      </c>
      <c r="EI1027" s="38">
        <v>2.1396540000000002</v>
      </c>
      <c r="EJ1027" s="38">
        <v>1.9736340000000001</v>
      </c>
      <c r="EK1027" s="38">
        <v>3.7136390000000001</v>
      </c>
      <c r="EL1027" s="38">
        <v>2.3124340000000001</v>
      </c>
      <c r="EM1027" s="38">
        <v>1.411273</v>
      </c>
      <c r="EN1027" s="38">
        <v>1.3703320000000001</v>
      </c>
      <c r="EO1027" s="38">
        <v>-0.10761220000000001</v>
      </c>
      <c r="EP1027" s="38">
        <v>0.1191142</v>
      </c>
      <c r="EQ1027" s="38">
        <v>2.6721629999999998</v>
      </c>
      <c r="ER1027" s="38">
        <v>4.2430070000000004</v>
      </c>
      <c r="ES1027" s="38">
        <v>5.8100610000000001</v>
      </c>
      <c r="ET1027" s="38">
        <v>7.377929</v>
      </c>
      <c r="EU1027" s="38">
        <v>3.4749979999999998</v>
      </c>
      <c r="EV1027" s="38">
        <v>3.138493</v>
      </c>
      <c r="EW1027" s="38">
        <v>1.411246</v>
      </c>
      <c r="EX1027" s="38">
        <v>3.0628489999999999</v>
      </c>
      <c r="EY1027" s="38">
        <v>5.8568350000000002</v>
      </c>
      <c r="EZ1027" s="38">
        <v>5.1440599999999996</v>
      </c>
      <c r="FA1027" s="38">
        <v>2.0228820000000001</v>
      </c>
      <c r="FB1027" s="38">
        <v>90.122829999999993</v>
      </c>
      <c r="FC1027" s="38">
        <v>88.200360000000003</v>
      </c>
      <c r="FD1027" s="38">
        <v>85.38194</v>
      </c>
      <c r="FE1027" s="38">
        <v>84.071010000000001</v>
      </c>
      <c r="FF1027" s="38">
        <v>82.738240000000005</v>
      </c>
      <c r="FG1027" s="38">
        <v>80.472589999999997</v>
      </c>
      <c r="FH1027" s="38">
        <v>79.749629999999996</v>
      </c>
      <c r="FI1027" s="38">
        <v>80.067440000000005</v>
      </c>
      <c r="FJ1027" s="38">
        <v>84.639899999999997</v>
      </c>
      <c r="FK1027" s="38">
        <v>89.967429999999993</v>
      </c>
      <c r="FL1027" s="38">
        <v>95.372280000000003</v>
      </c>
      <c r="FM1027" s="38">
        <v>99.028649999999999</v>
      </c>
      <c r="FN1027" s="38">
        <v>102.2122</v>
      </c>
      <c r="FO1027" s="38">
        <v>104.524</v>
      </c>
      <c r="FP1027" s="38">
        <v>106.1581</v>
      </c>
      <c r="FQ1027" s="38">
        <v>107.4044</v>
      </c>
      <c r="FR1027" s="38">
        <v>107.3351</v>
      </c>
      <c r="FS1027" s="38">
        <v>105.88930000000001</v>
      </c>
      <c r="FT1027" s="38">
        <v>103.46510000000001</v>
      </c>
      <c r="FU1027" s="38">
        <v>99.690439999999995</v>
      </c>
      <c r="FV1027" s="38">
        <v>96.883139999999997</v>
      </c>
      <c r="FW1027">
        <v>94.977869999999996</v>
      </c>
      <c r="FX1027">
        <v>92.485820000000004</v>
      </c>
      <c r="FY1027">
        <v>89.289789999999996</v>
      </c>
      <c r="FZ1027">
        <v>1.2565059999999999</v>
      </c>
      <c r="GA1027">
        <v>9.6045920000000002</v>
      </c>
      <c r="GB1027">
        <v>1</v>
      </c>
    </row>
    <row r="1028" spans="1:184" x14ac:dyDescent="0.3">
      <c r="A1028" t="s">
        <v>280</v>
      </c>
      <c r="B1028" t="s">
        <v>1</v>
      </c>
      <c r="C1028" t="s">
        <v>1</v>
      </c>
      <c r="D1028" t="s">
        <v>1</v>
      </c>
      <c r="E1028" t="s">
        <v>223</v>
      </c>
      <c r="F1028" t="s">
        <v>1</v>
      </c>
      <c r="G1028" t="s">
        <v>1</v>
      </c>
      <c r="H1028" s="40" t="s">
        <v>1</v>
      </c>
      <c r="I1028" s="18" t="s">
        <v>1</v>
      </c>
      <c r="J1028" s="38" t="s">
        <v>1</v>
      </c>
      <c r="K1028" s="18" t="s">
        <v>2</v>
      </c>
      <c r="L1028" s="38">
        <v>872</v>
      </c>
      <c r="M1028" s="38">
        <v>872</v>
      </c>
      <c r="N1028" s="38">
        <v>230.4605</v>
      </c>
      <c r="O1028" s="38">
        <v>227.11940000000001</v>
      </c>
      <c r="P1028" s="38">
        <v>223.74639999999999</v>
      </c>
      <c r="Q1028" s="38">
        <v>222.55279999999999</v>
      </c>
      <c r="R1028" s="38">
        <v>226.20930000000001</v>
      </c>
      <c r="S1028" s="38">
        <v>234.9375</v>
      </c>
      <c r="T1028" s="38">
        <v>251.14189999999999</v>
      </c>
      <c r="U1028" s="38">
        <v>264.69170000000003</v>
      </c>
      <c r="V1028" s="38">
        <v>272.98079999999999</v>
      </c>
      <c r="W1028" s="38">
        <v>279.00729999999999</v>
      </c>
      <c r="X1028" s="38">
        <v>284.6986</v>
      </c>
      <c r="Y1028" s="38">
        <v>289.49939999999998</v>
      </c>
      <c r="Z1028" s="38">
        <v>291.79750000000001</v>
      </c>
      <c r="AA1028" s="38">
        <v>295.89400000000001</v>
      </c>
      <c r="AB1028" s="38">
        <v>295.15339999999998</v>
      </c>
      <c r="AC1028" s="38">
        <v>291.80950000000001</v>
      </c>
      <c r="AD1028" s="38">
        <v>285.9348</v>
      </c>
      <c r="AE1028" s="38">
        <v>278.97239999999999</v>
      </c>
      <c r="AF1028" s="38">
        <v>274.94310000000002</v>
      </c>
      <c r="AG1028" s="38">
        <v>271.84050000000002</v>
      </c>
      <c r="AH1028" s="38">
        <v>267.8374</v>
      </c>
      <c r="AI1028" s="38">
        <v>262.61579999999998</v>
      </c>
      <c r="AJ1028" s="38">
        <v>254.97730000000001</v>
      </c>
      <c r="AK1028" s="38">
        <v>247.7499</v>
      </c>
      <c r="AL1028" s="38">
        <v>-1.652914</v>
      </c>
      <c r="AM1028" s="38">
        <v>-1.083026</v>
      </c>
      <c r="AN1028" s="38">
        <v>-0.97437289999999999</v>
      </c>
      <c r="AO1028" s="38">
        <v>0.29505239999999999</v>
      </c>
      <c r="AP1028" s="38">
        <v>0.60570659999999998</v>
      </c>
      <c r="AQ1028" s="38">
        <v>-0.14356859999999999</v>
      </c>
      <c r="AR1028" s="38">
        <v>-0.33975309999999997</v>
      </c>
      <c r="AS1028" s="38">
        <v>-0.1146604</v>
      </c>
      <c r="AT1028" s="38">
        <v>-1.439616</v>
      </c>
      <c r="AU1028" s="38">
        <v>-1.3141449999999999</v>
      </c>
      <c r="AV1028" s="38">
        <v>-1.2085490000000001</v>
      </c>
      <c r="AW1028" s="38">
        <v>-1.434183</v>
      </c>
      <c r="AX1028" s="38">
        <v>-1.3268489999999999</v>
      </c>
      <c r="AY1028" s="38">
        <v>0.52726260000000003</v>
      </c>
      <c r="AZ1028" s="38">
        <v>0.57397319999999996</v>
      </c>
      <c r="BA1028" s="38">
        <v>1.81427</v>
      </c>
      <c r="BB1028" s="38">
        <v>3.030624</v>
      </c>
      <c r="BC1028" s="38">
        <v>1.649354</v>
      </c>
      <c r="BD1028" s="38">
        <v>0.64326589999999995</v>
      </c>
      <c r="BE1028" s="38">
        <v>0.20759620000000001</v>
      </c>
      <c r="BF1028" s="38">
        <v>0.16922429999999999</v>
      </c>
      <c r="BG1028" s="38">
        <v>-0.23189940000000001</v>
      </c>
      <c r="BH1028" s="38">
        <v>-0.48732710000000001</v>
      </c>
      <c r="BI1028" s="38">
        <v>-1.3426149999999999</v>
      </c>
      <c r="BJ1028" s="38">
        <v>-1.213911</v>
      </c>
      <c r="BK1028" s="38">
        <v>-0.71006210000000003</v>
      </c>
      <c r="BL1028" s="38">
        <v>-0.59175199999999994</v>
      </c>
      <c r="BM1028" s="38">
        <v>0.62568829999999998</v>
      </c>
      <c r="BN1028" s="38">
        <v>0.95078370000000001</v>
      </c>
      <c r="BO1028" s="38">
        <v>0.2042862</v>
      </c>
      <c r="BP1028" s="38">
        <v>0.1061991</v>
      </c>
      <c r="BQ1028" s="38">
        <v>0.41292220000000002</v>
      </c>
      <c r="BR1028" s="38">
        <v>-0.88319360000000002</v>
      </c>
      <c r="BS1028" s="38">
        <v>-0.81416889999999997</v>
      </c>
      <c r="BT1028" s="38">
        <v>-0.73998589999999997</v>
      </c>
      <c r="BU1028" s="38">
        <v>-1.0641449999999999</v>
      </c>
      <c r="BV1028" s="38">
        <v>-1.035229</v>
      </c>
      <c r="BW1028" s="38">
        <v>0.88099119999999997</v>
      </c>
      <c r="BX1028" s="38">
        <v>1.094643</v>
      </c>
      <c r="BY1028" s="38">
        <v>2.3750810000000002</v>
      </c>
      <c r="BZ1028" s="38">
        <v>3.6930879999999999</v>
      </c>
      <c r="CA1028" s="38">
        <v>2.3324400000000001</v>
      </c>
      <c r="CB1028" s="38">
        <v>1.3412740000000001</v>
      </c>
      <c r="CC1028" s="38">
        <v>0.89020540000000004</v>
      </c>
      <c r="CD1028" s="38">
        <v>0.92361320000000002</v>
      </c>
      <c r="CE1028" s="38">
        <v>0.54469719999999999</v>
      </c>
      <c r="CF1028" s="38">
        <v>0.27868890000000002</v>
      </c>
      <c r="CG1028" s="38">
        <v>-0.54568329999999998</v>
      </c>
      <c r="CH1028" s="38">
        <v>-0.90985819999999995</v>
      </c>
      <c r="CI1028" s="38">
        <v>-0.45174880000000001</v>
      </c>
      <c r="CJ1028" s="38">
        <v>-0.32674989999999998</v>
      </c>
      <c r="CK1028" s="38">
        <v>0.85468560000000005</v>
      </c>
      <c r="CL1028" s="38">
        <v>1.189783</v>
      </c>
      <c r="CM1028" s="38">
        <v>0.44520929999999997</v>
      </c>
      <c r="CN1028" s="38">
        <v>0.41506419999999999</v>
      </c>
      <c r="CO1028" s="38">
        <v>0.77832429999999997</v>
      </c>
      <c r="CP1028" s="38">
        <v>-0.49781700000000001</v>
      </c>
      <c r="CQ1028" s="38">
        <v>-0.467887</v>
      </c>
      <c r="CR1028" s="38">
        <v>-0.4154602</v>
      </c>
      <c r="CS1028" s="38">
        <v>-0.80785759999999995</v>
      </c>
      <c r="CT1028" s="38">
        <v>-0.83325419999999994</v>
      </c>
      <c r="CU1028" s="38">
        <v>1.125982</v>
      </c>
      <c r="CV1028" s="38">
        <v>1.455257</v>
      </c>
      <c r="CW1028" s="38">
        <v>2.7634970000000001</v>
      </c>
      <c r="CX1028" s="38">
        <v>4.1519079999999997</v>
      </c>
      <c r="CY1028" s="38">
        <v>2.8055430000000001</v>
      </c>
      <c r="CZ1028" s="38">
        <v>1.8247119999999999</v>
      </c>
      <c r="DA1028" s="38">
        <v>1.362978</v>
      </c>
      <c r="DB1028" s="38">
        <v>1.4461010000000001</v>
      </c>
      <c r="DC1028" s="38">
        <v>1.0825659999999999</v>
      </c>
      <c r="DD1028" s="38">
        <v>0.80922919999999998</v>
      </c>
      <c r="DE1028" s="38">
        <v>6.2691999999999999E-3</v>
      </c>
      <c r="DF1028" s="38">
        <v>-0.6058057</v>
      </c>
      <c r="DG1028" s="38">
        <v>-0.19343540000000001</v>
      </c>
      <c r="DH1028" s="38">
        <v>-6.1747799999999999E-2</v>
      </c>
      <c r="DI1028" s="38">
        <v>1.083683</v>
      </c>
      <c r="DJ1028" s="38">
        <v>1.428782</v>
      </c>
      <c r="DK1028" s="38">
        <v>0.68613239999999998</v>
      </c>
      <c r="DL1028" s="38">
        <v>0.72392939999999995</v>
      </c>
      <c r="DM1028" s="38">
        <v>1.143726</v>
      </c>
      <c r="DN1028" s="38">
        <v>-0.1124405</v>
      </c>
      <c r="DO1028" s="38">
        <v>-0.121605</v>
      </c>
      <c r="DP1028" s="38">
        <v>-9.0934500000000001E-2</v>
      </c>
      <c r="DQ1028" s="38">
        <v>-0.55157029999999996</v>
      </c>
      <c r="DR1028" s="38">
        <v>-0.63127920000000004</v>
      </c>
      <c r="DS1028" s="38">
        <v>1.3709739999999999</v>
      </c>
      <c r="DT1028" s="38">
        <v>1.815871</v>
      </c>
      <c r="DU1028" s="38">
        <v>3.151913</v>
      </c>
      <c r="DV1028" s="38">
        <v>4.6107290000000001</v>
      </c>
      <c r="DW1028" s="38">
        <v>3.2786460000000002</v>
      </c>
      <c r="DX1028" s="38">
        <v>2.3081499999999999</v>
      </c>
      <c r="DY1028" s="38">
        <v>1.8357520000000001</v>
      </c>
      <c r="DZ1028" s="38">
        <v>1.968588</v>
      </c>
      <c r="EA1028" s="38">
        <v>1.6204339999999999</v>
      </c>
      <c r="EB1028" s="38">
        <v>1.339769</v>
      </c>
      <c r="EC1028" s="38">
        <v>0.55822159999999998</v>
      </c>
      <c r="ED1028" s="38">
        <v>-0.16680220000000001</v>
      </c>
      <c r="EE1028" s="38">
        <v>0.17952799999999999</v>
      </c>
      <c r="EF1028" s="38">
        <v>0.32087320000000003</v>
      </c>
      <c r="EG1028" s="38">
        <v>1.4143190000000001</v>
      </c>
      <c r="EH1028" s="38">
        <v>1.77386</v>
      </c>
      <c r="EI1028" s="38">
        <v>1.033987</v>
      </c>
      <c r="EJ1028" s="38">
        <v>1.1698820000000001</v>
      </c>
      <c r="EK1028" s="38">
        <v>1.6713089999999999</v>
      </c>
      <c r="EL1028" s="38">
        <v>0.44398199999999999</v>
      </c>
      <c r="EM1028" s="38">
        <v>0.37837110000000002</v>
      </c>
      <c r="EN1028" s="38">
        <v>0.37762899999999999</v>
      </c>
      <c r="EO1028" s="38">
        <v>-0.1815322</v>
      </c>
      <c r="EP1028" s="38">
        <v>-0.3396595</v>
      </c>
      <c r="EQ1028" s="38">
        <v>1.724702</v>
      </c>
      <c r="ER1028" s="38">
        <v>2.336541</v>
      </c>
      <c r="ES1028" s="38">
        <v>3.7127240000000001</v>
      </c>
      <c r="ET1028" s="38">
        <v>5.2731919999999999</v>
      </c>
      <c r="EU1028" s="38">
        <v>3.961732</v>
      </c>
      <c r="EV1028" s="38">
        <v>3.0061580000000001</v>
      </c>
      <c r="EW1028" s="38">
        <v>2.5183610000000001</v>
      </c>
      <c r="EX1028" s="38">
        <v>2.7229770000000002</v>
      </c>
      <c r="EY1028" s="38">
        <v>2.3970310000000001</v>
      </c>
      <c r="EZ1028" s="38">
        <v>2.1057860000000002</v>
      </c>
      <c r="FA1028" s="38">
        <v>1.3551530000000001</v>
      </c>
      <c r="FB1028" s="38">
        <v>82.332800000000006</v>
      </c>
      <c r="FC1028" s="38">
        <v>80.721230000000006</v>
      </c>
      <c r="FD1028" s="38">
        <v>78.886420000000001</v>
      </c>
      <c r="FE1028" s="38">
        <v>77.322159999999997</v>
      </c>
      <c r="FF1028" s="38">
        <v>75.859889999999993</v>
      </c>
      <c r="FG1028" s="38">
        <v>74.727230000000006</v>
      </c>
      <c r="FH1028" s="38">
        <v>74.222480000000004</v>
      </c>
      <c r="FI1028" s="38">
        <v>76.130870000000002</v>
      </c>
      <c r="FJ1028" s="38">
        <v>80.0535</v>
      </c>
      <c r="FK1028" s="38">
        <v>84.353449999999995</v>
      </c>
      <c r="FL1028" s="38">
        <v>88.627579999999995</v>
      </c>
      <c r="FM1028" s="38">
        <v>92.400440000000003</v>
      </c>
      <c r="FN1028" s="38">
        <v>95.437610000000006</v>
      </c>
      <c r="FO1028" s="38">
        <v>97.962270000000004</v>
      </c>
      <c r="FP1028" s="38">
        <v>99.887209999999996</v>
      </c>
      <c r="FQ1028" s="38">
        <v>101.1961</v>
      </c>
      <c r="FR1028" s="38">
        <v>101.78189999999999</v>
      </c>
      <c r="FS1028" s="38">
        <v>101.27119999999999</v>
      </c>
      <c r="FT1028" s="38">
        <v>99.888900000000007</v>
      </c>
      <c r="FU1028" s="38">
        <v>97.021479999999997</v>
      </c>
      <c r="FV1028" s="38">
        <v>93.484070000000003</v>
      </c>
      <c r="FW1028">
        <v>90.480930000000001</v>
      </c>
      <c r="FX1028">
        <v>87.880330000000001</v>
      </c>
      <c r="FY1028">
        <v>85.113259999999997</v>
      </c>
      <c r="FZ1028">
        <v>0.72051019999999999</v>
      </c>
      <c r="GA1028">
        <v>5.7790629999999998</v>
      </c>
      <c r="GB1028">
        <v>1</v>
      </c>
    </row>
    <row r="1029" spans="1:184" x14ac:dyDescent="0.3">
      <c r="A1029" t="s">
        <v>280</v>
      </c>
      <c r="B1029" t="s">
        <v>1</v>
      </c>
      <c r="C1029" t="s">
        <v>1</v>
      </c>
      <c r="D1029" t="s">
        <v>222</v>
      </c>
      <c r="E1029" t="s">
        <v>1</v>
      </c>
      <c r="F1029" t="s">
        <v>1</v>
      </c>
      <c r="G1029" t="s">
        <v>1</v>
      </c>
      <c r="H1029" s="40" t="s">
        <v>1</v>
      </c>
      <c r="I1029" s="18" t="s">
        <v>1</v>
      </c>
      <c r="J1029" s="38" t="s">
        <v>1</v>
      </c>
      <c r="K1029" s="18">
        <v>44722</v>
      </c>
      <c r="L1029" s="38">
        <v>356</v>
      </c>
      <c r="M1029" s="38">
        <v>356</v>
      </c>
      <c r="N1029" s="38">
        <v>196.82560000000001</v>
      </c>
      <c r="O1029" s="38">
        <v>193.12989999999999</v>
      </c>
      <c r="P1029" s="38">
        <v>190.5899</v>
      </c>
      <c r="Q1029" s="38">
        <v>191.45670000000001</v>
      </c>
      <c r="R1029" s="38">
        <v>200.4537</v>
      </c>
      <c r="S1029" s="38">
        <v>206.9068</v>
      </c>
      <c r="T1029" s="38">
        <v>221.13679999999999</v>
      </c>
      <c r="U1029" s="38">
        <v>233.6078</v>
      </c>
      <c r="V1029" s="38">
        <v>242.0274</v>
      </c>
      <c r="W1029" s="38">
        <v>248.14019999999999</v>
      </c>
      <c r="X1029" s="38">
        <v>253.34229999999999</v>
      </c>
      <c r="Y1029" s="38">
        <v>255.8381</v>
      </c>
      <c r="Z1029" s="38">
        <v>253.85740000000001</v>
      </c>
      <c r="AA1029" s="38">
        <v>257.02719999999999</v>
      </c>
      <c r="AB1029" s="38">
        <v>251.91749999999999</v>
      </c>
      <c r="AC1029" s="38">
        <v>240.23609999999999</v>
      </c>
      <c r="AD1029" s="38">
        <v>230.3862</v>
      </c>
      <c r="AE1029" s="38">
        <v>223.76750000000001</v>
      </c>
      <c r="AF1029" s="38">
        <v>219.49950000000001</v>
      </c>
      <c r="AG1029" s="38">
        <v>217.41640000000001</v>
      </c>
      <c r="AH1029" s="38">
        <v>215.61099999999999</v>
      </c>
      <c r="AI1029" s="38">
        <v>212.67500000000001</v>
      </c>
      <c r="AJ1029" s="38">
        <v>205.65559999999999</v>
      </c>
      <c r="AK1029" s="38">
        <v>198.59549999999999</v>
      </c>
      <c r="AL1029" s="38">
        <v>-1.718577</v>
      </c>
      <c r="AM1029" s="38">
        <v>-2.6054210000000002</v>
      </c>
      <c r="AN1029" s="38">
        <v>-1.002289</v>
      </c>
      <c r="AO1029" s="38">
        <v>-1.869883</v>
      </c>
      <c r="AP1029" s="38">
        <v>1.0023329999999999</v>
      </c>
      <c r="AQ1029" s="38">
        <v>-0.63499879999999997</v>
      </c>
      <c r="AR1029" s="38">
        <v>1.329906</v>
      </c>
      <c r="AS1029" s="38">
        <v>-2.7634970000000001</v>
      </c>
      <c r="AT1029" s="38">
        <v>-2.3322349999999998</v>
      </c>
      <c r="AU1029" s="38">
        <v>-1.142925</v>
      </c>
      <c r="AV1029" s="38">
        <v>-3.7210489999999998</v>
      </c>
      <c r="AW1029" s="38">
        <v>-5.6382989999999999</v>
      </c>
      <c r="AX1029" s="38">
        <v>-3.2752110000000001</v>
      </c>
      <c r="AY1029" s="38">
        <v>3.668024</v>
      </c>
      <c r="AZ1029" s="38">
        <v>3.6273360000000001</v>
      </c>
      <c r="BA1029" s="38">
        <v>0.28882370000000002</v>
      </c>
      <c r="BB1029" s="38">
        <v>-1.867888</v>
      </c>
      <c r="BC1029" s="38">
        <v>-2.3409529999999998</v>
      </c>
      <c r="BD1029" s="38">
        <v>1.0557049999999999</v>
      </c>
      <c r="BE1029" s="38">
        <v>-0.27905180000000002</v>
      </c>
      <c r="BF1029" s="38">
        <v>-2.4947889999999999</v>
      </c>
      <c r="BG1029" s="38">
        <v>1.3407100000000001</v>
      </c>
      <c r="BH1029" s="38">
        <v>3.778613</v>
      </c>
      <c r="BI1029" s="38">
        <v>6.1138769999999996</v>
      </c>
      <c r="BJ1029" s="38">
        <v>-1.0434349999999999</v>
      </c>
      <c r="BK1029" s="38">
        <v>-2.0191080000000001</v>
      </c>
      <c r="BL1029" s="38">
        <v>-0.4945369</v>
      </c>
      <c r="BM1029" s="38">
        <v>-1.412199</v>
      </c>
      <c r="BN1029" s="38">
        <v>1.459883</v>
      </c>
      <c r="BO1029" s="38">
        <v>-0.11304160000000001</v>
      </c>
      <c r="BP1029" s="38">
        <v>1.96661</v>
      </c>
      <c r="BQ1029" s="38">
        <v>-2.1333039999999999</v>
      </c>
      <c r="BR1029" s="38">
        <v>-1.655173</v>
      </c>
      <c r="BS1029" s="38">
        <v>-0.5416782</v>
      </c>
      <c r="BT1029" s="38">
        <v>-3.1984940000000002</v>
      </c>
      <c r="BU1029" s="38">
        <v>-5.2009239999999997</v>
      </c>
      <c r="BV1029" s="38">
        <v>-2.9213640000000001</v>
      </c>
      <c r="BW1029" s="38">
        <v>4.0919420000000004</v>
      </c>
      <c r="BX1029" s="38">
        <v>4.1720499999999996</v>
      </c>
      <c r="BY1029" s="38">
        <v>0.93719549999999996</v>
      </c>
      <c r="BZ1029" s="38">
        <v>-1.043696</v>
      </c>
      <c r="CA1029" s="38">
        <v>-1.4764429999999999</v>
      </c>
      <c r="CB1029" s="38">
        <v>2.0084209999999998</v>
      </c>
      <c r="CC1029" s="38">
        <v>0.66149760000000002</v>
      </c>
      <c r="CD1029" s="38">
        <v>-1.457543</v>
      </c>
      <c r="CE1029" s="38">
        <v>2.4536709999999999</v>
      </c>
      <c r="CF1029" s="38">
        <v>4.8479479999999997</v>
      </c>
      <c r="CG1029" s="38">
        <v>7.1586230000000004</v>
      </c>
      <c r="CH1029" s="38">
        <v>-0.57583359999999995</v>
      </c>
      <c r="CI1029" s="38">
        <v>-1.613029</v>
      </c>
      <c r="CJ1029" s="38">
        <v>-0.1428691</v>
      </c>
      <c r="CK1029" s="38">
        <v>-1.095207</v>
      </c>
      <c r="CL1029" s="38">
        <v>1.77678</v>
      </c>
      <c r="CM1029" s="38">
        <v>0.2484643</v>
      </c>
      <c r="CN1029" s="38">
        <v>2.4075899999999999</v>
      </c>
      <c r="CO1029" s="38">
        <v>-1.696834</v>
      </c>
      <c r="CP1029" s="38">
        <v>-1.1862410000000001</v>
      </c>
      <c r="CQ1029" s="38">
        <v>-0.1252568</v>
      </c>
      <c r="CR1029" s="38">
        <v>-2.8365749999999998</v>
      </c>
      <c r="CS1029" s="38">
        <v>-4.8979999999999997</v>
      </c>
      <c r="CT1029" s="38">
        <v>-2.676291</v>
      </c>
      <c r="CU1029" s="38">
        <v>4.3855469999999999</v>
      </c>
      <c r="CV1029" s="38">
        <v>4.5493160000000001</v>
      </c>
      <c r="CW1029" s="38">
        <v>1.3862559999999999</v>
      </c>
      <c r="CX1029" s="38">
        <v>-0.47286329999999999</v>
      </c>
      <c r="CY1029" s="38">
        <v>-0.87768579999999996</v>
      </c>
      <c r="CZ1029" s="38">
        <v>2.668269</v>
      </c>
      <c r="DA1029" s="38">
        <v>1.3129189999999999</v>
      </c>
      <c r="DB1029" s="38">
        <v>-0.73914930000000001</v>
      </c>
      <c r="DC1029" s="38">
        <v>3.2245050000000002</v>
      </c>
      <c r="DD1029" s="38">
        <v>5.5885660000000001</v>
      </c>
      <c r="DE1029" s="38">
        <v>7.8822109999999999</v>
      </c>
      <c r="DF1029" s="38">
        <v>-0.1082321</v>
      </c>
      <c r="DG1029" s="38">
        <v>-1.2069510000000001</v>
      </c>
      <c r="DH1029" s="38">
        <v>0.2087986</v>
      </c>
      <c r="DI1029" s="38">
        <v>-0.77821640000000003</v>
      </c>
      <c r="DJ1029" s="38">
        <v>2.0936780000000002</v>
      </c>
      <c r="DK1029" s="38">
        <v>0.60997029999999997</v>
      </c>
      <c r="DL1029" s="38">
        <v>2.84857</v>
      </c>
      <c r="DM1029" s="38">
        <v>-1.260364</v>
      </c>
      <c r="DN1029" s="38">
        <v>-0.71731</v>
      </c>
      <c r="DO1029" s="38">
        <v>0.2911647</v>
      </c>
      <c r="DP1029" s="38">
        <v>-2.4746549999999998</v>
      </c>
      <c r="DQ1029" s="38">
        <v>-4.5950759999999997</v>
      </c>
      <c r="DR1029" s="38">
        <v>-2.4312179999999999</v>
      </c>
      <c r="DS1029" s="38">
        <v>4.6791520000000002</v>
      </c>
      <c r="DT1029" s="38">
        <v>4.9265819999999998</v>
      </c>
      <c r="DU1029" s="38">
        <v>1.8353159999999999</v>
      </c>
      <c r="DV1029" s="38">
        <v>9.7969500000000001E-2</v>
      </c>
      <c r="DW1029" s="38">
        <v>-0.27892869999999997</v>
      </c>
      <c r="DX1029" s="38">
        <v>3.3281179999999999</v>
      </c>
      <c r="DY1029" s="38">
        <v>1.9643409999999999</v>
      </c>
      <c r="DZ1029" s="38">
        <v>-2.0755599999999999E-2</v>
      </c>
      <c r="EA1029" s="38">
        <v>3.995339</v>
      </c>
      <c r="EB1029" s="38">
        <v>6.3291849999999998</v>
      </c>
      <c r="EC1029" s="38">
        <v>8.6057989999999993</v>
      </c>
      <c r="ED1029" s="38">
        <v>0.56691000000000003</v>
      </c>
      <c r="EE1029" s="38">
        <v>-0.62063769999999996</v>
      </c>
      <c r="EF1029" s="38">
        <v>0.7165511</v>
      </c>
      <c r="EG1029" s="38">
        <v>-0.32053150000000002</v>
      </c>
      <c r="EH1029" s="38">
        <v>2.5512280000000001</v>
      </c>
      <c r="EI1029" s="38">
        <v>1.1319269999999999</v>
      </c>
      <c r="EJ1029" s="38">
        <v>3.4852750000000001</v>
      </c>
      <c r="EK1029" s="38">
        <v>-0.63017120000000004</v>
      </c>
      <c r="EL1029" s="38">
        <v>-4.0247499999999999E-2</v>
      </c>
      <c r="EM1029" s="38">
        <v>0.89241119999999996</v>
      </c>
      <c r="EN1029" s="38">
        <v>-1.9521010000000001</v>
      </c>
      <c r="EO1029" s="38">
        <v>-4.1577010000000003</v>
      </c>
      <c r="EP1029" s="38">
        <v>-2.0773709999999999</v>
      </c>
      <c r="EQ1029" s="38">
        <v>5.1030699999999998</v>
      </c>
      <c r="ER1029" s="38">
        <v>5.4712959999999997</v>
      </c>
      <c r="ES1029" s="38">
        <v>2.4836879999999999</v>
      </c>
      <c r="ET1029" s="38">
        <v>0.92216129999999996</v>
      </c>
      <c r="EU1029" s="38">
        <v>0.58558140000000003</v>
      </c>
      <c r="EV1029" s="38">
        <v>4.2808339999999996</v>
      </c>
      <c r="EW1029" s="38">
        <v>2.90489</v>
      </c>
      <c r="EX1029" s="38">
        <v>1.016491</v>
      </c>
      <c r="EY1029" s="38">
        <v>5.1082999999999998</v>
      </c>
      <c r="EZ1029" s="38">
        <v>7.3985200000000004</v>
      </c>
      <c r="FA1029" s="38">
        <v>9.650544</v>
      </c>
      <c r="FB1029" s="38">
        <v>77.389700000000005</v>
      </c>
      <c r="FC1029" s="38">
        <v>75.962270000000004</v>
      </c>
      <c r="FD1029" s="38">
        <v>73.687460000000002</v>
      </c>
      <c r="FE1029" s="38">
        <v>71.899749999999997</v>
      </c>
      <c r="FF1029" s="38">
        <v>70.866550000000004</v>
      </c>
      <c r="FG1029" s="38">
        <v>70.281779999999998</v>
      </c>
      <c r="FH1029" s="38">
        <v>71.133960000000002</v>
      </c>
      <c r="FI1029" s="38">
        <v>75.092219999999998</v>
      </c>
      <c r="FJ1029" s="38">
        <v>79.931380000000004</v>
      </c>
      <c r="FK1029" s="38">
        <v>83.774969999999996</v>
      </c>
      <c r="FL1029" s="38">
        <v>87.152000000000001</v>
      </c>
      <c r="FM1029" s="38">
        <v>90.521010000000004</v>
      </c>
      <c r="FN1029" s="38">
        <v>93.073899999999995</v>
      </c>
      <c r="FO1029" s="38">
        <v>95.396870000000007</v>
      </c>
      <c r="FP1029" s="38">
        <v>96.629199999999997</v>
      </c>
      <c r="FQ1029" s="38">
        <v>97.412809999999993</v>
      </c>
      <c r="FR1029" s="38">
        <v>97.518529999999998</v>
      </c>
      <c r="FS1029" s="38">
        <v>97.087289999999996</v>
      </c>
      <c r="FT1029" s="38">
        <v>95.323779999999999</v>
      </c>
      <c r="FU1029" s="38">
        <v>93.198589999999996</v>
      </c>
      <c r="FV1029" s="38">
        <v>89.98151</v>
      </c>
      <c r="FW1029">
        <v>87.407030000000006</v>
      </c>
      <c r="FX1029">
        <v>84.58578</v>
      </c>
      <c r="FY1029">
        <v>81.995090000000005</v>
      </c>
      <c r="FZ1029">
        <v>1.062387</v>
      </c>
      <c r="GA1029">
        <v>8.5393120000000007</v>
      </c>
      <c r="GB1029">
        <v>1</v>
      </c>
    </row>
    <row r="1030" spans="1:184" x14ac:dyDescent="0.3">
      <c r="A1030" t="s">
        <v>280</v>
      </c>
      <c r="B1030" t="s">
        <v>1</v>
      </c>
      <c r="C1030" t="s">
        <v>1</v>
      </c>
      <c r="D1030" t="s">
        <v>222</v>
      </c>
      <c r="E1030" t="s">
        <v>1</v>
      </c>
      <c r="F1030" t="s">
        <v>1</v>
      </c>
      <c r="G1030" t="s">
        <v>1</v>
      </c>
      <c r="H1030" s="40" t="s">
        <v>1</v>
      </c>
      <c r="I1030" s="18" t="s">
        <v>1</v>
      </c>
      <c r="J1030" s="38" t="s">
        <v>1</v>
      </c>
      <c r="K1030" s="18">
        <v>44739</v>
      </c>
      <c r="L1030" s="38">
        <v>244</v>
      </c>
      <c r="M1030" s="38">
        <v>244</v>
      </c>
      <c r="N1030" s="38">
        <v>155.67429999999999</v>
      </c>
      <c r="O1030" s="38">
        <v>154.4342</v>
      </c>
      <c r="P1030" s="38">
        <v>153.10939999999999</v>
      </c>
      <c r="Q1030" s="38">
        <v>155.5145</v>
      </c>
      <c r="R1030" s="38">
        <v>166.97190000000001</v>
      </c>
      <c r="S1030" s="38">
        <v>183.6446</v>
      </c>
      <c r="T1030" s="38">
        <v>203.35550000000001</v>
      </c>
      <c r="U1030" s="38">
        <v>216.6576</v>
      </c>
      <c r="V1030" s="38">
        <v>221.69470000000001</v>
      </c>
      <c r="W1030" s="38">
        <v>222.5958</v>
      </c>
      <c r="X1030" s="38">
        <v>225.32480000000001</v>
      </c>
      <c r="Y1030" s="38">
        <v>225.64850000000001</v>
      </c>
      <c r="Z1030" s="38">
        <v>224.541</v>
      </c>
      <c r="AA1030" s="38">
        <v>225.82669999999999</v>
      </c>
      <c r="AB1030" s="38">
        <v>220.55099999999999</v>
      </c>
      <c r="AC1030" s="38">
        <v>209.37620000000001</v>
      </c>
      <c r="AD1030" s="38">
        <v>200.8289</v>
      </c>
      <c r="AE1030" s="38">
        <v>195.95840000000001</v>
      </c>
      <c r="AF1030" s="38">
        <v>194.31880000000001</v>
      </c>
      <c r="AG1030" s="38">
        <v>191.77340000000001</v>
      </c>
      <c r="AH1030" s="38">
        <v>190.3357</v>
      </c>
      <c r="AI1030" s="38">
        <v>189.3075</v>
      </c>
      <c r="AJ1030" s="38">
        <v>184.48570000000001</v>
      </c>
      <c r="AK1030" s="38">
        <v>178.4633</v>
      </c>
      <c r="AL1030" s="38">
        <v>-1.956331</v>
      </c>
      <c r="AM1030" s="38">
        <v>-0.78018829999999995</v>
      </c>
      <c r="AN1030" s="38">
        <v>-8.6552999999999995E-3</v>
      </c>
      <c r="AO1030" s="38">
        <v>-1.021795</v>
      </c>
      <c r="AP1030" s="38">
        <v>-4.5094820000000002</v>
      </c>
      <c r="AQ1030" s="38">
        <v>-4.4299499999999998</v>
      </c>
      <c r="AR1030" s="38">
        <v>-1.127456</v>
      </c>
      <c r="AS1030" s="38">
        <v>3.1206499999999999</v>
      </c>
      <c r="AT1030" s="38">
        <v>-0.87275970000000003</v>
      </c>
      <c r="AU1030" s="38">
        <v>-3.8956580000000001</v>
      </c>
      <c r="AV1030" s="38">
        <v>-7.2062819999999999</v>
      </c>
      <c r="AW1030" s="38">
        <v>0.23778299999999999</v>
      </c>
      <c r="AX1030" s="38">
        <v>-0.99592879999999995</v>
      </c>
      <c r="AY1030" s="38">
        <v>1.688547</v>
      </c>
      <c r="AZ1030" s="38">
        <v>-0.15340519999999999</v>
      </c>
      <c r="BA1030" s="38">
        <v>-6.5030070000000002</v>
      </c>
      <c r="BB1030" s="38">
        <v>-2.4300670000000002</v>
      </c>
      <c r="BC1030" s="38">
        <v>-0.65764500000000004</v>
      </c>
      <c r="BD1030" s="38">
        <v>1.7795350000000001</v>
      </c>
      <c r="BE1030" s="38">
        <v>1.2184619999999999</v>
      </c>
      <c r="BF1030" s="38">
        <v>-0.1585888</v>
      </c>
      <c r="BG1030" s="38">
        <v>-6.90503</v>
      </c>
      <c r="BH1030" s="38">
        <v>-6.0458699999999999</v>
      </c>
      <c r="BI1030" s="38">
        <v>-6.4226749999999999</v>
      </c>
      <c r="BJ1030" s="38">
        <v>-1.0681959999999999</v>
      </c>
      <c r="BK1030" s="38">
        <v>0.1153298</v>
      </c>
      <c r="BL1030" s="38">
        <v>0.90997130000000004</v>
      </c>
      <c r="BM1030" s="38">
        <v>-0.20846419999999999</v>
      </c>
      <c r="BN1030" s="38">
        <v>-3.7418369999999999</v>
      </c>
      <c r="BO1030" s="38">
        <v>-3.6866319999999999</v>
      </c>
      <c r="BP1030" s="38">
        <v>-0.202153</v>
      </c>
      <c r="BQ1030" s="38">
        <v>4.046252</v>
      </c>
      <c r="BR1030" s="38">
        <v>-1.5306699999999999E-2</v>
      </c>
      <c r="BS1030" s="38">
        <v>-3.0244279999999999</v>
      </c>
      <c r="BT1030" s="38">
        <v>-6.2957999999999998</v>
      </c>
      <c r="BU1030" s="38">
        <v>0.86548670000000005</v>
      </c>
      <c r="BV1030" s="38">
        <v>-0.46715289999999998</v>
      </c>
      <c r="BW1030" s="38">
        <v>2.2660529999999999</v>
      </c>
      <c r="BX1030" s="38">
        <v>0.51860859999999998</v>
      </c>
      <c r="BY1030" s="38">
        <v>-5.5122520000000002</v>
      </c>
      <c r="BZ1030" s="38">
        <v>-1.2986439999999999</v>
      </c>
      <c r="CA1030" s="38">
        <v>0.4753713</v>
      </c>
      <c r="CB1030" s="38">
        <v>3.0823930000000002</v>
      </c>
      <c r="CC1030" s="38">
        <v>2.5649250000000001</v>
      </c>
      <c r="CD1030" s="38">
        <v>1.2045060000000001</v>
      </c>
      <c r="CE1030" s="38">
        <v>-5.4495089999999999</v>
      </c>
      <c r="CF1030" s="38">
        <v>-4.5872149999999996</v>
      </c>
      <c r="CG1030" s="38">
        <v>-4.9408760000000003</v>
      </c>
      <c r="CH1030" s="38">
        <v>-0.45307550000000002</v>
      </c>
      <c r="CI1030" s="38">
        <v>0.73556299999999997</v>
      </c>
      <c r="CJ1030" s="38">
        <v>1.5462089999999999</v>
      </c>
      <c r="CK1030" s="38">
        <v>0.3548461</v>
      </c>
      <c r="CL1030" s="38">
        <v>-3.2101690000000001</v>
      </c>
      <c r="CM1030" s="38">
        <v>-3.1718130000000002</v>
      </c>
      <c r="CN1030" s="38">
        <v>0.43870880000000001</v>
      </c>
      <c r="CO1030" s="38">
        <v>4.687322</v>
      </c>
      <c r="CP1030" s="38">
        <v>0.57856269999999999</v>
      </c>
      <c r="CQ1030" s="38">
        <v>-2.4210180000000001</v>
      </c>
      <c r="CR1030" s="38">
        <v>-5.665203</v>
      </c>
      <c r="CS1030" s="38">
        <v>1.3002320000000001</v>
      </c>
      <c r="CT1030" s="38">
        <v>-0.10092429999999999</v>
      </c>
      <c r="CU1030" s="38">
        <v>2.666032</v>
      </c>
      <c r="CV1030" s="38">
        <v>0.98404320000000001</v>
      </c>
      <c r="CW1030" s="38">
        <v>-4.8260589999999999</v>
      </c>
      <c r="CX1030" s="38">
        <v>-0.51502389999999998</v>
      </c>
      <c r="CY1030" s="38">
        <v>1.260095</v>
      </c>
      <c r="CZ1030" s="38">
        <v>3.9847489999999999</v>
      </c>
      <c r="DA1030" s="38">
        <v>3.4974820000000002</v>
      </c>
      <c r="DB1030" s="38">
        <v>2.1485820000000002</v>
      </c>
      <c r="DC1030" s="38">
        <v>-4.4414189999999998</v>
      </c>
      <c r="DD1030" s="38">
        <v>-3.576956</v>
      </c>
      <c r="DE1030" s="38">
        <v>-3.914587</v>
      </c>
      <c r="DF1030" s="38">
        <v>0.16204450000000001</v>
      </c>
      <c r="DG1030" s="38">
        <v>1.355796</v>
      </c>
      <c r="DH1030" s="38">
        <v>2.1824469999999998</v>
      </c>
      <c r="DI1030" s="38">
        <v>0.91815639999999998</v>
      </c>
      <c r="DJ1030" s="38">
        <v>-2.6785000000000001</v>
      </c>
      <c r="DK1030" s="38">
        <v>-2.6569929999999999</v>
      </c>
      <c r="DL1030" s="38">
        <v>1.0795710000000001</v>
      </c>
      <c r="DM1030" s="38">
        <v>5.328392</v>
      </c>
      <c r="DN1030" s="38">
        <v>1.1724319999999999</v>
      </c>
      <c r="DO1030" s="38">
        <v>-1.817607</v>
      </c>
      <c r="DP1030" s="38">
        <v>-5.0346060000000001</v>
      </c>
      <c r="DQ1030" s="38">
        <v>1.7349779999999999</v>
      </c>
      <c r="DR1030" s="38">
        <v>0.26530429999999999</v>
      </c>
      <c r="DS1030" s="38">
        <v>3.066011</v>
      </c>
      <c r="DT1030" s="38">
        <v>1.449478</v>
      </c>
      <c r="DU1030" s="38">
        <v>-4.1398650000000004</v>
      </c>
      <c r="DV1030" s="38">
        <v>0.26859630000000001</v>
      </c>
      <c r="DW1030" s="38">
        <v>2.0448179999999998</v>
      </c>
      <c r="DX1030" s="38">
        <v>4.887105</v>
      </c>
      <c r="DY1030" s="38">
        <v>4.4300389999999998</v>
      </c>
      <c r="DZ1030" s="38">
        <v>3.092657</v>
      </c>
      <c r="EA1030" s="38">
        <v>-3.4333300000000002</v>
      </c>
      <c r="EB1030" s="38">
        <v>-2.5666959999999999</v>
      </c>
      <c r="EC1030" s="38">
        <v>-2.8882989999999999</v>
      </c>
      <c r="ED1030" s="38">
        <v>1.0501799999999999</v>
      </c>
      <c r="EE1030" s="38">
        <v>2.2513139999999998</v>
      </c>
      <c r="EF1030" s="38">
        <v>3.1010740000000001</v>
      </c>
      <c r="EG1030" s="38">
        <v>1.731487</v>
      </c>
      <c r="EH1030" s="38">
        <v>-1.910855</v>
      </c>
      <c r="EI1030" s="38">
        <v>-1.9136759999999999</v>
      </c>
      <c r="EJ1030" s="38">
        <v>2.0048729999999999</v>
      </c>
      <c r="EK1030" s="38">
        <v>6.2539939999999996</v>
      </c>
      <c r="EL1030" s="38">
        <v>2.0298850000000002</v>
      </c>
      <c r="EM1030" s="38">
        <v>-0.94637749999999998</v>
      </c>
      <c r="EN1030" s="38">
        <v>-4.1241240000000001</v>
      </c>
      <c r="EO1030" s="38">
        <v>2.3626819999999999</v>
      </c>
      <c r="EP1030" s="38">
        <v>0.79408029999999996</v>
      </c>
      <c r="EQ1030" s="38">
        <v>3.6435170000000001</v>
      </c>
      <c r="ER1030" s="38">
        <v>2.1214919999999999</v>
      </c>
      <c r="ES1030" s="38">
        <v>-3.149111</v>
      </c>
      <c r="ET1030" s="38">
        <v>1.4000189999999999</v>
      </c>
      <c r="EU1030" s="38">
        <v>3.177835</v>
      </c>
      <c r="EV1030" s="38">
        <v>6.1899629999999997</v>
      </c>
      <c r="EW1030" s="38">
        <v>5.7765029999999999</v>
      </c>
      <c r="EX1030" s="38">
        <v>4.4557520000000004</v>
      </c>
      <c r="EY1030" s="38">
        <v>-1.9778089999999999</v>
      </c>
      <c r="EZ1030" s="38">
        <v>-1.108042</v>
      </c>
      <c r="FA1030" s="38">
        <v>-1.4065000000000001</v>
      </c>
      <c r="FB1030" s="38">
        <v>73.996669999999995</v>
      </c>
      <c r="FC1030" s="38">
        <v>72.229370000000003</v>
      </c>
      <c r="FD1030" s="38">
        <v>70.409530000000004</v>
      </c>
      <c r="FE1030" s="38">
        <v>69.074839999999995</v>
      </c>
      <c r="FF1030" s="38">
        <v>68.288529999999994</v>
      </c>
      <c r="FG1030" s="38">
        <v>67.314409999999995</v>
      </c>
      <c r="FH1030" s="38">
        <v>67.628039999999999</v>
      </c>
      <c r="FI1030" s="38">
        <v>70.83663</v>
      </c>
      <c r="FJ1030" s="38">
        <v>75.672129999999996</v>
      </c>
      <c r="FK1030" s="38">
        <v>79.801230000000004</v>
      </c>
      <c r="FL1030" s="38">
        <v>84.053330000000003</v>
      </c>
      <c r="FM1030" s="38">
        <v>87.522850000000005</v>
      </c>
      <c r="FN1030" s="38">
        <v>91.135409999999993</v>
      </c>
      <c r="FO1030" s="38">
        <v>93.761960000000002</v>
      </c>
      <c r="FP1030" s="38">
        <v>96.200069999999997</v>
      </c>
      <c r="FQ1030" s="38">
        <v>97.812399999999997</v>
      </c>
      <c r="FR1030" s="38">
        <v>98.055149999999998</v>
      </c>
      <c r="FS1030" s="38">
        <v>97.410169999999994</v>
      </c>
      <c r="FT1030" s="38">
        <v>95.892700000000005</v>
      </c>
      <c r="FU1030" s="38">
        <v>92.892830000000004</v>
      </c>
      <c r="FV1030" s="38">
        <v>88.163700000000006</v>
      </c>
      <c r="FW1030">
        <v>83.88758</v>
      </c>
      <c r="FX1030">
        <v>80.935500000000005</v>
      </c>
      <c r="FY1030">
        <v>78.634829999999994</v>
      </c>
      <c r="FZ1030">
        <v>1.1069560000000001</v>
      </c>
      <c r="GA1030">
        <v>7.5659330000000002</v>
      </c>
      <c r="GB1030">
        <v>1</v>
      </c>
    </row>
    <row r="1031" spans="1:184" x14ac:dyDescent="0.3">
      <c r="A1031" t="s">
        <v>280</v>
      </c>
      <c r="B1031" t="s">
        <v>1</v>
      </c>
      <c r="C1031" t="s">
        <v>1</v>
      </c>
      <c r="D1031" t="s">
        <v>222</v>
      </c>
      <c r="E1031" t="s">
        <v>1</v>
      </c>
      <c r="F1031" t="s">
        <v>1</v>
      </c>
      <c r="G1031" t="s">
        <v>1</v>
      </c>
      <c r="H1031" s="40" t="s">
        <v>1</v>
      </c>
      <c r="I1031" s="18" t="s">
        <v>1</v>
      </c>
      <c r="J1031" s="38" t="s">
        <v>1</v>
      </c>
      <c r="K1031" s="18">
        <v>44753</v>
      </c>
      <c r="L1031" s="38">
        <v>282</v>
      </c>
      <c r="M1031" s="38">
        <v>282</v>
      </c>
      <c r="N1031" s="38">
        <v>157.15190000000001</v>
      </c>
      <c r="O1031" s="38">
        <v>156.45310000000001</v>
      </c>
      <c r="P1031" s="38">
        <v>156.3443</v>
      </c>
      <c r="Q1031" s="38">
        <v>161.33959999999999</v>
      </c>
      <c r="R1031" s="38">
        <v>173.68270000000001</v>
      </c>
      <c r="S1031" s="38">
        <v>188.107</v>
      </c>
      <c r="T1031" s="38">
        <v>207.9956</v>
      </c>
      <c r="U1031" s="38">
        <v>222.63829999999999</v>
      </c>
      <c r="V1031" s="38">
        <v>229.2012</v>
      </c>
      <c r="W1031" s="38">
        <v>231.68940000000001</v>
      </c>
      <c r="X1031" s="38">
        <v>233.92910000000001</v>
      </c>
      <c r="Y1031" s="38">
        <v>234.7878</v>
      </c>
      <c r="Z1031" s="38">
        <v>232.96199999999999</v>
      </c>
      <c r="AA1031" s="38">
        <v>237.01070000000001</v>
      </c>
      <c r="AB1031" s="38">
        <v>230.76390000000001</v>
      </c>
      <c r="AC1031" s="38">
        <v>218.3699</v>
      </c>
      <c r="AD1031" s="38">
        <v>208.9837</v>
      </c>
      <c r="AE1031" s="38">
        <v>201.68520000000001</v>
      </c>
      <c r="AF1031" s="38">
        <v>197.17169999999999</v>
      </c>
      <c r="AG1031" s="38">
        <v>193.93510000000001</v>
      </c>
      <c r="AH1031" s="38">
        <v>194.41669999999999</v>
      </c>
      <c r="AI1031" s="38">
        <v>193.6602</v>
      </c>
      <c r="AJ1031" s="38">
        <v>190.27670000000001</v>
      </c>
      <c r="AK1031" s="38">
        <v>184.71350000000001</v>
      </c>
      <c r="AL1031" s="38">
        <v>-2.6811829999999999</v>
      </c>
      <c r="AM1031" s="38">
        <v>-1.453397</v>
      </c>
      <c r="AN1031" s="38">
        <v>0.52806010000000003</v>
      </c>
      <c r="AO1031" s="38">
        <v>-2.6206619999999998</v>
      </c>
      <c r="AP1031" s="38">
        <v>-4.9641419999999998</v>
      </c>
      <c r="AQ1031" s="38">
        <v>-5.2056760000000004</v>
      </c>
      <c r="AR1031" s="38">
        <v>-0.61936020000000003</v>
      </c>
      <c r="AS1031" s="38">
        <v>1.984659</v>
      </c>
      <c r="AT1031" s="38">
        <v>2.5712160000000002</v>
      </c>
      <c r="AU1031" s="38">
        <v>0.79156040000000005</v>
      </c>
      <c r="AV1031" s="38">
        <v>0.1174649</v>
      </c>
      <c r="AW1031" s="38">
        <v>-2.43343</v>
      </c>
      <c r="AX1031" s="38">
        <v>-2.422523</v>
      </c>
      <c r="AY1031" s="38">
        <v>1.9998689999999999</v>
      </c>
      <c r="AZ1031" s="38">
        <v>-2.7261410000000001</v>
      </c>
      <c r="BA1031" s="38">
        <v>-2.4479440000000001</v>
      </c>
      <c r="BB1031" s="38">
        <v>3.388754</v>
      </c>
      <c r="BC1031" s="38">
        <v>1.8934800000000001</v>
      </c>
      <c r="BD1031" s="38">
        <v>2.081156</v>
      </c>
      <c r="BE1031" s="38">
        <v>3.9815800000000001</v>
      </c>
      <c r="BF1031" s="38">
        <v>3.180037</v>
      </c>
      <c r="BG1031" s="38">
        <v>1.271536</v>
      </c>
      <c r="BH1031" s="38">
        <v>-0.24233569999999999</v>
      </c>
      <c r="BI1031" s="38">
        <v>-2.8324940000000001</v>
      </c>
      <c r="BJ1031" s="38">
        <v>-1.927284</v>
      </c>
      <c r="BK1031" s="38">
        <v>-0.75734040000000002</v>
      </c>
      <c r="BL1031" s="38">
        <v>1.234918</v>
      </c>
      <c r="BM1031" s="38">
        <v>-1.9764889999999999</v>
      </c>
      <c r="BN1031" s="38">
        <v>-4.3599249999999996</v>
      </c>
      <c r="BO1031" s="38">
        <v>-4.6527859999999999</v>
      </c>
      <c r="BP1031" s="38">
        <v>0.1205739</v>
      </c>
      <c r="BQ1031" s="38">
        <v>2.7855669999999999</v>
      </c>
      <c r="BR1031" s="38">
        <v>3.348058</v>
      </c>
      <c r="BS1031" s="38">
        <v>1.5396460000000001</v>
      </c>
      <c r="BT1031" s="38">
        <v>0.7852095</v>
      </c>
      <c r="BU1031" s="38">
        <v>-1.9185220000000001</v>
      </c>
      <c r="BV1031" s="38">
        <v>-1.983679</v>
      </c>
      <c r="BW1031" s="38">
        <v>2.4891760000000001</v>
      </c>
      <c r="BX1031" s="38">
        <v>-2.0181529999999999</v>
      </c>
      <c r="BY1031" s="38">
        <v>-1.633138</v>
      </c>
      <c r="BZ1031" s="38">
        <v>4.2707360000000003</v>
      </c>
      <c r="CA1031" s="38">
        <v>2.811083</v>
      </c>
      <c r="CB1031" s="38">
        <v>3.1937869999999999</v>
      </c>
      <c r="CC1031" s="38">
        <v>5.1304730000000003</v>
      </c>
      <c r="CD1031" s="38">
        <v>4.3096040000000002</v>
      </c>
      <c r="CE1031" s="38">
        <v>2.5009809999999999</v>
      </c>
      <c r="CF1031" s="38">
        <v>1.0845370000000001</v>
      </c>
      <c r="CG1031" s="38">
        <v>-1.433384</v>
      </c>
      <c r="CH1031" s="38">
        <v>-1.4051359999999999</v>
      </c>
      <c r="CI1031" s="38">
        <v>-0.2752539</v>
      </c>
      <c r="CJ1031" s="38">
        <v>1.724485</v>
      </c>
      <c r="CK1031" s="38">
        <v>-1.5303370000000001</v>
      </c>
      <c r="CL1031" s="38">
        <v>-3.941446</v>
      </c>
      <c r="CM1031" s="38">
        <v>-4.2698559999999999</v>
      </c>
      <c r="CN1031" s="38">
        <v>0.63305</v>
      </c>
      <c r="CO1031" s="38">
        <v>3.3402729999999998</v>
      </c>
      <c r="CP1031" s="38">
        <v>3.8860960000000002</v>
      </c>
      <c r="CQ1031" s="38">
        <v>2.0577670000000001</v>
      </c>
      <c r="CR1031" s="38">
        <v>1.247687</v>
      </c>
      <c r="CS1031" s="38">
        <v>-1.5618989999999999</v>
      </c>
      <c r="CT1031" s="38">
        <v>-1.6797359999999999</v>
      </c>
      <c r="CU1031" s="38">
        <v>2.828068</v>
      </c>
      <c r="CV1031" s="38">
        <v>-1.527803</v>
      </c>
      <c r="CW1031" s="38">
        <v>-1.0688070000000001</v>
      </c>
      <c r="CX1031" s="38">
        <v>4.8815939999999998</v>
      </c>
      <c r="CY1031" s="38">
        <v>3.4466130000000001</v>
      </c>
      <c r="CZ1031" s="38">
        <v>3.964391</v>
      </c>
      <c r="DA1031" s="38">
        <v>5.9261929999999996</v>
      </c>
      <c r="DB1031" s="38">
        <v>5.091939</v>
      </c>
      <c r="DC1031" s="38">
        <v>3.3524910000000001</v>
      </c>
      <c r="DD1031" s="38">
        <v>2.0035249999999998</v>
      </c>
      <c r="DE1031" s="38">
        <v>-0.46436480000000002</v>
      </c>
      <c r="DF1031" s="38">
        <v>-0.88298739999999998</v>
      </c>
      <c r="DG1031" s="38">
        <v>0.20683260000000001</v>
      </c>
      <c r="DH1031" s="38">
        <v>2.2140529999999998</v>
      </c>
      <c r="DI1031" s="38">
        <v>-1.084184</v>
      </c>
      <c r="DJ1031" s="38">
        <v>-3.522967</v>
      </c>
      <c r="DK1031" s="38">
        <v>-3.8869259999999999</v>
      </c>
      <c r="DL1031" s="38">
        <v>1.145526</v>
      </c>
      <c r="DM1031" s="38">
        <v>3.8949799999999999</v>
      </c>
      <c r="DN1031" s="38">
        <v>4.4241339999999996</v>
      </c>
      <c r="DO1031" s="38">
        <v>2.5758890000000001</v>
      </c>
      <c r="DP1031" s="38">
        <v>1.7101649999999999</v>
      </c>
      <c r="DQ1031" s="38">
        <v>-1.205276</v>
      </c>
      <c r="DR1031" s="38">
        <v>-1.375794</v>
      </c>
      <c r="DS1031" s="38">
        <v>3.1669610000000001</v>
      </c>
      <c r="DT1031" s="38">
        <v>-1.037453</v>
      </c>
      <c r="DU1031" s="38">
        <v>-0.50447489999999995</v>
      </c>
      <c r="DV1031" s="38">
        <v>5.4924520000000001</v>
      </c>
      <c r="DW1031" s="38">
        <v>4.0821420000000002</v>
      </c>
      <c r="DX1031" s="38">
        <v>4.7349959999999998</v>
      </c>
      <c r="DY1031" s="38">
        <v>6.7219119999999997</v>
      </c>
      <c r="DZ1031" s="38">
        <v>5.8742749999999999</v>
      </c>
      <c r="EA1031" s="38">
        <v>4.2040009999999999</v>
      </c>
      <c r="EB1031" s="38">
        <v>2.9225120000000002</v>
      </c>
      <c r="EC1031" s="38">
        <v>0.50465439999999995</v>
      </c>
      <c r="ED1031" s="38">
        <v>-0.12908829999999999</v>
      </c>
      <c r="EE1031" s="38">
        <v>0.90288889999999999</v>
      </c>
      <c r="EF1031" s="38">
        <v>2.9209100000000001</v>
      </c>
      <c r="EG1031" s="38">
        <v>-0.44001109999999999</v>
      </c>
      <c r="EH1031" s="38">
        <v>-2.9187500000000002</v>
      </c>
      <c r="EI1031" s="38">
        <v>-3.3340360000000002</v>
      </c>
      <c r="EJ1031" s="38">
        <v>1.8854599999999999</v>
      </c>
      <c r="EK1031" s="38">
        <v>4.6958880000000001</v>
      </c>
      <c r="EL1031" s="38">
        <v>5.2009759999999998</v>
      </c>
      <c r="EM1031" s="38">
        <v>3.3239740000000002</v>
      </c>
      <c r="EN1031" s="38">
        <v>2.37791</v>
      </c>
      <c r="EO1031" s="38">
        <v>-0.69036830000000005</v>
      </c>
      <c r="EP1031" s="38">
        <v>-0.93694889999999997</v>
      </c>
      <c r="EQ1031" s="38">
        <v>3.6562679999999999</v>
      </c>
      <c r="ER1031" s="38">
        <v>-0.32946550000000002</v>
      </c>
      <c r="ES1031" s="38">
        <v>0.31033040000000001</v>
      </c>
      <c r="ET1031" s="38">
        <v>6.3744339999999999</v>
      </c>
      <c r="EU1031" s="38">
        <v>4.9997449999999999</v>
      </c>
      <c r="EV1031" s="38">
        <v>5.8476270000000001</v>
      </c>
      <c r="EW1031" s="38">
        <v>7.8708049999999998</v>
      </c>
      <c r="EX1031" s="38">
        <v>7.0038419999999997</v>
      </c>
      <c r="EY1031" s="38">
        <v>5.433446</v>
      </c>
      <c r="EZ1031" s="38">
        <v>4.2493850000000002</v>
      </c>
      <c r="FA1031" s="38">
        <v>1.903764</v>
      </c>
      <c r="FB1031" s="38">
        <v>76.414540000000002</v>
      </c>
      <c r="FC1031" s="38">
        <v>75.136439999999993</v>
      </c>
      <c r="FD1031" s="38">
        <v>74.194940000000003</v>
      </c>
      <c r="FE1031" s="38">
        <v>72.913730000000001</v>
      </c>
      <c r="FF1031" s="38">
        <v>71.165729999999996</v>
      </c>
      <c r="FG1031" s="38">
        <v>70.491919999999993</v>
      </c>
      <c r="FH1031" s="38">
        <v>70.675179999999997</v>
      </c>
      <c r="FI1031" s="38">
        <v>73.533690000000007</v>
      </c>
      <c r="FJ1031" s="38">
        <v>77.755780000000001</v>
      </c>
      <c r="FK1031" s="38">
        <v>82.275959999999998</v>
      </c>
      <c r="FL1031" s="38">
        <v>86.286929999999998</v>
      </c>
      <c r="FM1031" s="38">
        <v>89.730459999999994</v>
      </c>
      <c r="FN1031" s="38">
        <v>92.936089999999993</v>
      </c>
      <c r="FO1031" s="38">
        <v>94.857900000000001</v>
      </c>
      <c r="FP1031" s="38">
        <v>96.408180000000002</v>
      </c>
      <c r="FQ1031" s="38">
        <v>98.161540000000002</v>
      </c>
      <c r="FR1031" s="38">
        <v>98.702250000000006</v>
      </c>
      <c r="FS1031" s="38">
        <v>98.120930000000001</v>
      </c>
      <c r="FT1031" s="38">
        <v>96.565989999999999</v>
      </c>
      <c r="FU1031" s="38">
        <v>93.809070000000006</v>
      </c>
      <c r="FV1031" s="38">
        <v>89.883160000000004</v>
      </c>
      <c r="FW1031">
        <v>86.120699999999999</v>
      </c>
      <c r="FX1031">
        <v>83.438640000000007</v>
      </c>
      <c r="FY1031">
        <v>80.605350000000001</v>
      </c>
      <c r="FZ1031">
        <v>1.103556</v>
      </c>
      <c r="GA1031">
        <v>8.9701170000000001</v>
      </c>
      <c r="GB1031">
        <v>1</v>
      </c>
    </row>
    <row r="1032" spans="1:184" x14ac:dyDescent="0.3">
      <c r="A1032" t="s">
        <v>280</v>
      </c>
      <c r="B1032" t="s">
        <v>1</v>
      </c>
      <c r="C1032" t="s">
        <v>1</v>
      </c>
      <c r="D1032" t="s">
        <v>222</v>
      </c>
      <c r="E1032" t="s">
        <v>1</v>
      </c>
      <c r="F1032" t="s">
        <v>1</v>
      </c>
      <c r="G1032" t="s">
        <v>1</v>
      </c>
      <c r="H1032" s="40" t="s">
        <v>1</v>
      </c>
      <c r="I1032" s="18" t="s">
        <v>1</v>
      </c>
      <c r="J1032" s="38" t="s">
        <v>1</v>
      </c>
      <c r="K1032" s="18">
        <v>44760</v>
      </c>
      <c r="L1032" s="38">
        <v>283</v>
      </c>
      <c r="M1032" s="38">
        <v>283</v>
      </c>
      <c r="N1032" s="38">
        <v>157.40389999999999</v>
      </c>
      <c r="O1032" s="38">
        <v>156.13310000000001</v>
      </c>
      <c r="P1032" s="38">
        <v>155.3785</v>
      </c>
      <c r="Q1032" s="38">
        <v>159.2587</v>
      </c>
      <c r="R1032" s="38">
        <v>171.4665</v>
      </c>
      <c r="S1032" s="38">
        <v>187.34729999999999</v>
      </c>
      <c r="T1032" s="38">
        <v>209.77930000000001</v>
      </c>
      <c r="U1032" s="38">
        <v>222.27260000000001</v>
      </c>
      <c r="V1032" s="38">
        <v>228.89320000000001</v>
      </c>
      <c r="W1032" s="38">
        <v>231.50370000000001</v>
      </c>
      <c r="X1032" s="38">
        <v>235.05160000000001</v>
      </c>
      <c r="Y1032" s="38">
        <v>237.64940000000001</v>
      </c>
      <c r="Z1032" s="38">
        <v>238.15309999999999</v>
      </c>
      <c r="AA1032" s="38">
        <v>241.1054</v>
      </c>
      <c r="AB1032" s="38">
        <v>235.18199999999999</v>
      </c>
      <c r="AC1032" s="38">
        <v>222.52350000000001</v>
      </c>
      <c r="AD1032" s="38">
        <v>211.4853</v>
      </c>
      <c r="AE1032" s="38">
        <v>203.8914</v>
      </c>
      <c r="AF1032" s="38">
        <v>199.81559999999999</v>
      </c>
      <c r="AG1032" s="38">
        <v>195.0796</v>
      </c>
      <c r="AH1032" s="38">
        <v>193.8237</v>
      </c>
      <c r="AI1032" s="38">
        <v>193.95679999999999</v>
      </c>
      <c r="AJ1032" s="38">
        <v>189.6046</v>
      </c>
      <c r="AK1032" s="38">
        <v>183.40809999999999</v>
      </c>
      <c r="AL1032" s="38">
        <v>-2.6386120000000002</v>
      </c>
      <c r="AM1032" s="38">
        <v>-1.206583</v>
      </c>
      <c r="AN1032" s="38">
        <v>-0.2112984</v>
      </c>
      <c r="AO1032" s="38">
        <v>-0.52241210000000005</v>
      </c>
      <c r="AP1032" s="38">
        <v>-2.8307190000000002</v>
      </c>
      <c r="AQ1032" s="38">
        <v>-4.5519670000000003</v>
      </c>
      <c r="AR1032" s="38">
        <v>2.5261450000000001</v>
      </c>
      <c r="AS1032" s="38">
        <v>3.845739</v>
      </c>
      <c r="AT1032" s="38">
        <v>-0.14497119999999999</v>
      </c>
      <c r="AU1032" s="38">
        <v>-4.5336590000000001</v>
      </c>
      <c r="AV1032" s="38">
        <v>-0.88080409999999998</v>
      </c>
      <c r="AW1032" s="38">
        <v>-0.41858119999999999</v>
      </c>
      <c r="AX1032" s="38">
        <v>-3.6919369999999998</v>
      </c>
      <c r="AY1032" s="38">
        <v>0.62211110000000003</v>
      </c>
      <c r="AZ1032" s="38">
        <v>-1.1897009999999999</v>
      </c>
      <c r="BA1032" s="38">
        <v>-1.448777</v>
      </c>
      <c r="BB1032" s="38">
        <v>-0.60913890000000004</v>
      </c>
      <c r="BC1032" s="38">
        <v>-0.42111589999999999</v>
      </c>
      <c r="BD1032" s="38">
        <v>1.5681149999999999</v>
      </c>
      <c r="BE1032" s="38">
        <v>2.9273189999999998</v>
      </c>
      <c r="BF1032" s="38">
        <v>-2.59524E-2</v>
      </c>
      <c r="BG1032" s="38">
        <v>-3.8601700000000001</v>
      </c>
      <c r="BH1032" s="38">
        <v>-5.8953360000000004</v>
      </c>
      <c r="BI1032" s="38">
        <v>-8.9257500000000007</v>
      </c>
      <c r="BJ1032" s="38">
        <v>-1.9582710000000001</v>
      </c>
      <c r="BK1032" s="38">
        <v>-0.57507850000000005</v>
      </c>
      <c r="BL1032" s="38">
        <v>0.43220819999999999</v>
      </c>
      <c r="BM1032" s="38">
        <v>0.1000755</v>
      </c>
      <c r="BN1032" s="38">
        <v>-2.2552240000000001</v>
      </c>
      <c r="BO1032" s="38">
        <v>-4.0072729999999996</v>
      </c>
      <c r="BP1032" s="38">
        <v>3.3537210000000002</v>
      </c>
      <c r="BQ1032" s="38">
        <v>4.6779909999999996</v>
      </c>
      <c r="BR1032" s="38">
        <v>0.65059789999999995</v>
      </c>
      <c r="BS1032" s="38">
        <v>-3.787299</v>
      </c>
      <c r="BT1032" s="38">
        <v>-0.21871070000000001</v>
      </c>
      <c r="BU1032" s="38">
        <v>0.1105768</v>
      </c>
      <c r="BV1032" s="38">
        <v>-3.2416369999999999</v>
      </c>
      <c r="BW1032" s="38">
        <v>1.1693119999999999</v>
      </c>
      <c r="BX1032" s="38">
        <v>-0.51698960000000005</v>
      </c>
      <c r="BY1032" s="38">
        <v>-0.60723159999999998</v>
      </c>
      <c r="BZ1032" s="38">
        <v>0.31599850000000002</v>
      </c>
      <c r="CA1032" s="38">
        <v>0.57786999999999999</v>
      </c>
      <c r="CB1032" s="38">
        <v>2.6619100000000002</v>
      </c>
      <c r="CC1032" s="38">
        <v>4.0426520000000004</v>
      </c>
      <c r="CD1032" s="38">
        <v>1.0935410000000001</v>
      </c>
      <c r="CE1032" s="38">
        <v>-2.6336080000000002</v>
      </c>
      <c r="CF1032" s="38">
        <v>-4.6548020000000001</v>
      </c>
      <c r="CG1032" s="38">
        <v>-7.5892289999999996</v>
      </c>
      <c r="CH1032" s="38">
        <v>-1.487069</v>
      </c>
      <c r="CI1032" s="38">
        <v>-0.1377004</v>
      </c>
      <c r="CJ1032" s="38">
        <v>0.87789890000000004</v>
      </c>
      <c r="CK1032" s="38">
        <v>0.53120849999999997</v>
      </c>
      <c r="CL1032" s="38">
        <v>-1.856638</v>
      </c>
      <c r="CM1032" s="38">
        <v>-3.63002</v>
      </c>
      <c r="CN1032" s="38">
        <v>3.926898</v>
      </c>
      <c r="CO1032" s="38">
        <v>5.2544069999999996</v>
      </c>
      <c r="CP1032" s="38">
        <v>1.2016070000000001</v>
      </c>
      <c r="CQ1032" s="38">
        <v>-3.2703720000000001</v>
      </c>
      <c r="CR1032" s="38">
        <v>0.23985319999999999</v>
      </c>
      <c r="CS1032" s="38">
        <v>0.47706999999999999</v>
      </c>
      <c r="CT1032" s="38">
        <v>-2.9297610000000001</v>
      </c>
      <c r="CU1032" s="38">
        <v>1.5483009999999999</v>
      </c>
      <c r="CV1032" s="38">
        <v>-5.1071800000000001E-2</v>
      </c>
      <c r="CW1032" s="38">
        <v>-2.43798E-2</v>
      </c>
      <c r="CX1032" s="38">
        <v>0.95674590000000004</v>
      </c>
      <c r="CY1032" s="38">
        <v>1.269765</v>
      </c>
      <c r="CZ1032" s="38">
        <v>3.41947</v>
      </c>
      <c r="DA1032" s="38">
        <v>4.8151279999999996</v>
      </c>
      <c r="DB1032" s="38">
        <v>1.8688979999999999</v>
      </c>
      <c r="DC1032" s="38">
        <v>-1.784095</v>
      </c>
      <c r="DD1032" s="38">
        <v>-3.7956120000000002</v>
      </c>
      <c r="DE1032" s="38">
        <v>-6.6635590000000002</v>
      </c>
      <c r="DF1032" s="38">
        <v>-1.0158670000000001</v>
      </c>
      <c r="DG1032" s="38">
        <v>0.29967769999999999</v>
      </c>
      <c r="DH1032" s="38">
        <v>1.32359</v>
      </c>
      <c r="DI1032" s="38">
        <v>0.96234149999999996</v>
      </c>
      <c r="DJ1032" s="38">
        <v>-1.4580519999999999</v>
      </c>
      <c r="DK1032" s="38">
        <v>-3.2527659999999998</v>
      </c>
      <c r="DL1032" s="38">
        <v>4.5000739999999997</v>
      </c>
      <c r="DM1032" s="38">
        <v>5.8308220000000004</v>
      </c>
      <c r="DN1032" s="38">
        <v>1.752615</v>
      </c>
      <c r="DO1032" s="38">
        <v>-2.7534450000000001</v>
      </c>
      <c r="DP1032" s="38">
        <v>0.69841699999999995</v>
      </c>
      <c r="DQ1032" s="38">
        <v>0.84356319999999996</v>
      </c>
      <c r="DR1032" s="38">
        <v>-2.6178849999999998</v>
      </c>
      <c r="DS1032" s="38">
        <v>1.9272910000000001</v>
      </c>
      <c r="DT1032" s="38">
        <v>0.4148461</v>
      </c>
      <c r="DU1032" s="38">
        <v>0.55847190000000002</v>
      </c>
      <c r="DV1032" s="38">
        <v>1.5974930000000001</v>
      </c>
      <c r="DW1032" s="38">
        <v>1.961659</v>
      </c>
      <c r="DX1032" s="38">
        <v>4.1770290000000001</v>
      </c>
      <c r="DY1032" s="38">
        <v>5.5876049999999999</v>
      </c>
      <c r="DZ1032" s="38">
        <v>2.6442559999999999</v>
      </c>
      <c r="EA1032" s="38">
        <v>-0.93458209999999997</v>
      </c>
      <c r="EB1032" s="38">
        <v>-2.9364210000000002</v>
      </c>
      <c r="EC1032" s="38">
        <v>-5.737889</v>
      </c>
      <c r="ED1032" s="38">
        <v>-0.33552660000000001</v>
      </c>
      <c r="EE1032" s="38">
        <v>0.93118230000000002</v>
      </c>
      <c r="EF1032" s="38">
        <v>1.967096</v>
      </c>
      <c r="EG1032" s="38">
        <v>1.584829</v>
      </c>
      <c r="EH1032" s="38">
        <v>-0.8825577</v>
      </c>
      <c r="EI1032" s="38">
        <v>-2.7080730000000002</v>
      </c>
      <c r="EJ1032" s="38">
        <v>5.3276510000000004</v>
      </c>
      <c r="EK1032" s="38">
        <v>6.6630750000000001</v>
      </c>
      <c r="EL1032" s="38">
        <v>2.548184</v>
      </c>
      <c r="EM1032" s="38">
        <v>-2.0070839999999999</v>
      </c>
      <c r="EN1032" s="38">
        <v>1.3605100000000001</v>
      </c>
      <c r="EO1032" s="38">
        <v>1.3727210000000001</v>
      </c>
      <c r="EP1032" s="38">
        <v>-2.1675849999999999</v>
      </c>
      <c r="EQ1032" s="38">
        <v>2.474491</v>
      </c>
      <c r="ER1032" s="38">
        <v>1.0875570000000001</v>
      </c>
      <c r="ES1032" s="38">
        <v>1.4000170000000001</v>
      </c>
      <c r="ET1032" s="38">
        <v>2.5226310000000001</v>
      </c>
      <c r="EU1032" s="38">
        <v>2.960645</v>
      </c>
      <c r="EV1032" s="38">
        <v>5.2708240000000002</v>
      </c>
      <c r="EW1032" s="38">
        <v>6.7029370000000004</v>
      </c>
      <c r="EX1032" s="38">
        <v>3.7637489999999998</v>
      </c>
      <c r="EY1032" s="38">
        <v>0.29198000000000002</v>
      </c>
      <c r="EZ1032" s="38">
        <v>-1.6958869999999999</v>
      </c>
      <c r="FA1032" s="38">
        <v>-4.4013679999999997</v>
      </c>
      <c r="FB1032" s="38">
        <v>78.052310000000006</v>
      </c>
      <c r="FC1032" s="38">
        <v>77.250280000000004</v>
      </c>
      <c r="FD1032" s="38">
        <v>75.892930000000007</v>
      </c>
      <c r="FE1032" s="38">
        <v>74.454809999999995</v>
      </c>
      <c r="FF1032" s="38">
        <v>73.666740000000004</v>
      </c>
      <c r="FG1032" s="38">
        <v>72.876019999999997</v>
      </c>
      <c r="FH1032" s="38">
        <v>73.044669999999996</v>
      </c>
      <c r="FI1032" s="38">
        <v>75.181179999999998</v>
      </c>
      <c r="FJ1032" s="38">
        <v>77.815160000000006</v>
      </c>
      <c r="FK1032" s="38">
        <v>81.603380000000001</v>
      </c>
      <c r="FL1032" s="38">
        <v>85.758390000000006</v>
      </c>
      <c r="FM1032" s="38">
        <v>90.054370000000006</v>
      </c>
      <c r="FN1032" s="38">
        <v>91.647639999999996</v>
      </c>
      <c r="FO1032" s="38">
        <v>94.184730000000002</v>
      </c>
      <c r="FP1032" s="38">
        <v>96.538349999999994</v>
      </c>
      <c r="FQ1032" s="38">
        <v>97.401049999999998</v>
      </c>
      <c r="FR1032" s="38">
        <v>97.219269999999995</v>
      </c>
      <c r="FS1032" s="38">
        <v>96.285319999999999</v>
      </c>
      <c r="FT1032" s="38">
        <v>94.419939999999997</v>
      </c>
      <c r="FU1032" s="38">
        <v>91.058499999999995</v>
      </c>
      <c r="FV1032" s="38">
        <v>87.266369999999995</v>
      </c>
      <c r="FW1032">
        <v>84.418909999999997</v>
      </c>
      <c r="FX1032">
        <v>81.940979999999996</v>
      </c>
      <c r="FY1032">
        <v>79.093890000000002</v>
      </c>
      <c r="FZ1032">
        <v>1.140047</v>
      </c>
      <c r="GA1032">
        <v>9.0312940000000008</v>
      </c>
      <c r="GB1032">
        <v>1</v>
      </c>
    </row>
    <row r="1033" spans="1:184" x14ac:dyDescent="0.3">
      <c r="A1033" t="s">
        <v>280</v>
      </c>
      <c r="B1033" t="s">
        <v>1</v>
      </c>
      <c r="C1033" t="s">
        <v>1</v>
      </c>
      <c r="D1033" t="s">
        <v>222</v>
      </c>
      <c r="E1033" t="s">
        <v>1</v>
      </c>
      <c r="F1033" t="s">
        <v>1</v>
      </c>
      <c r="G1033" t="s">
        <v>1</v>
      </c>
      <c r="H1033" s="40" t="s">
        <v>1</v>
      </c>
      <c r="I1033" s="18" t="s">
        <v>1</v>
      </c>
      <c r="J1033" s="38" t="s">
        <v>1</v>
      </c>
      <c r="K1033" s="18">
        <v>44763</v>
      </c>
      <c r="L1033" s="38">
        <v>276</v>
      </c>
      <c r="M1033" s="38">
        <v>276</v>
      </c>
      <c r="N1033" s="38">
        <v>180.20359999999999</v>
      </c>
      <c r="O1033" s="38">
        <v>177.5796</v>
      </c>
      <c r="P1033" s="38">
        <v>175.06899999999999</v>
      </c>
      <c r="Q1033" s="38">
        <v>177.61959999999999</v>
      </c>
      <c r="R1033" s="38">
        <v>189.0352</v>
      </c>
      <c r="S1033" s="38">
        <v>203.3005</v>
      </c>
      <c r="T1033" s="38">
        <v>221.0633</v>
      </c>
      <c r="U1033" s="38">
        <v>228.87979999999999</v>
      </c>
      <c r="V1033" s="38">
        <v>232.93389999999999</v>
      </c>
      <c r="W1033" s="38">
        <v>237.92500000000001</v>
      </c>
      <c r="X1033" s="38">
        <v>241.8493</v>
      </c>
      <c r="Y1033" s="38">
        <v>243.7278</v>
      </c>
      <c r="Z1033" s="38">
        <v>244.1969</v>
      </c>
      <c r="AA1033" s="38">
        <v>249.34059999999999</v>
      </c>
      <c r="AB1033" s="38">
        <v>243.3415</v>
      </c>
      <c r="AC1033" s="38">
        <v>229.1953</v>
      </c>
      <c r="AD1033" s="38">
        <v>219.8715</v>
      </c>
      <c r="AE1033" s="38">
        <v>213.46530000000001</v>
      </c>
      <c r="AF1033" s="38">
        <v>210.35290000000001</v>
      </c>
      <c r="AG1033" s="38">
        <v>206.36940000000001</v>
      </c>
      <c r="AH1033" s="38">
        <v>205.48660000000001</v>
      </c>
      <c r="AI1033" s="38">
        <v>205.1104</v>
      </c>
      <c r="AJ1033" s="38">
        <v>199.97450000000001</v>
      </c>
      <c r="AK1033" s="38">
        <v>193.29939999999999</v>
      </c>
      <c r="AL1033" s="38">
        <v>-5.0516230000000002</v>
      </c>
      <c r="AM1033" s="38">
        <v>-4.9913949999999998</v>
      </c>
      <c r="AN1033" s="38">
        <v>-5.0546530000000001</v>
      </c>
      <c r="AO1033" s="38">
        <v>-4.8082770000000004</v>
      </c>
      <c r="AP1033" s="38">
        <v>-0.29010019999999997</v>
      </c>
      <c r="AQ1033" s="38">
        <v>-0.24118200000000001</v>
      </c>
      <c r="AR1033" s="38">
        <v>0.92207669999999997</v>
      </c>
      <c r="AS1033" s="38">
        <v>1.237279</v>
      </c>
      <c r="AT1033" s="38">
        <v>0.19796050000000001</v>
      </c>
      <c r="AU1033" s="38">
        <v>-2.974405</v>
      </c>
      <c r="AV1033" s="38">
        <v>-3.7144270000000001</v>
      </c>
      <c r="AW1033" s="38">
        <v>-2.48244</v>
      </c>
      <c r="AX1033" s="38">
        <v>-4.3406370000000001</v>
      </c>
      <c r="AY1033" s="38">
        <v>0.69371970000000005</v>
      </c>
      <c r="AZ1033" s="38">
        <v>0.60889300000000002</v>
      </c>
      <c r="BA1033" s="38">
        <v>12.29034</v>
      </c>
      <c r="BB1033" s="38">
        <v>7.820684</v>
      </c>
      <c r="BC1033" s="38">
        <v>3.8495740000000001</v>
      </c>
      <c r="BD1033" s="38">
        <v>6.078182</v>
      </c>
      <c r="BE1033" s="38">
        <v>6.967695</v>
      </c>
      <c r="BF1033" s="38">
        <v>6.8848099999999999</v>
      </c>
      <c r="BG1033" s="38">
        <v>2.840897</v>
      </c>
      <c r="BH1033" s="38">
        <v>1.129113</v>
      </c>
      <c r="BI1033" s="38">
        <v>-4.0152869999999998</v>
      </c>
      <c r="BJ1033" s="38">
        <v>-3.9499240000000002</v>
      </c>
      <c r="BK1033" s="38">
        <v>-3.9834900000000002</v>
      </c>
      <c r="BL1033" s="38">
        <v>-4.0834580000000003</v>
      </c>
      <c r="BM1033" s="38">
        <v>-3.9078179999999998</v>
      </c>
      <c r="BN1033" s="38">
        <v>0.4044218</v>
      </c>
      <c r="BO1033" s="38">
        <v>0.53053269999999997</v>
      </c>
      <c r="BP1033" s="38">
        <v>1.7744690000000001</v>
      </c>
      <c r="BQ1033" s="38">
        <v>2.1214520000000001</v>
      </c>
      <c r="BR1033" s="38">
        <v>1.148093</v>
      </c>
      <c r="BS1033" s="38">
        <v>-1.9610529999999999</v>
      </c>
      <c r="BT1033" s="38">
        <v>-2.6620699999999999</v>
      </c>
      <c r="BU1033" s="38">
        <v>-1.7958400000000001</v>
      </c>
      <c r="BV1033" s="38">
        <v>-3.7994569999999999</v>
      </c>
      <c r="BW1033" s="38">
        <v>1.343691</v>
      </c>
      <c r="BX1033" s="38">
        <v>1.4156949999999999</v>
      </c>
      <c r="BY1033" s="38">
        <v>13.27167</v>
      </c>
      <c r="BZ1033" s="38">
        <v>8.9006279999999993</v>
      </c>
      <c r="CA1033" s="38">
        <v>5.1290630000000004</v>
      </c>
      <c r="CB1033" s="38">
        <v>7.589283</v>
      </c>
      <c r="CC1033" s="38">
        <v>8.5435359999999996</v>
      </c>
      <c r="CD1033" s="38">
        <v>8.5318199999999997</v>
      </c>
      <c r="CE1033" s="38">
        <v>4.4459299999999997</v>
      </c>
      <c r="CF1033" s="38">
        <v>2.7228189999999999</v>
      </c>
      <c r="CG1033" s="38">
        <v>-2.3130229999999998</v>
      </c>
      <c r="CH1033" s="38">
        <v>-3.1868910000000001</v>
      </c>
      <c r="CI1033" s="38">
        <v>-3.2854179999999999</v>
      </c>
      <c r="CJ1033" s="38">
        <v>-3.4108109999999998</v>
      </c>
      <c r="CK1033" s="38">
        <v>-3.2841629999999999</v>
      </c>
      <c r="CL1033" s="38">
        <v>0.88544560000000005</v>
      </c>
      <c r="CM1033" s="38">
        <v>1.0650200000000001</v>
      </c>
      <c r="CN1033" s="38">
        <v>2.3648340000000001</v>
      </c>
      <c r="CO1033" s="38">
        <v>2.7338269999999998</v>
      </c>
      <c r="CP1033" s="38">
        <v>1.8061510000000001</v>
      </c>
      <c r="CQ1033" s="38">
        <v>-1.2592080000000001</v>
      </c>
      <c r="CR1033" s="38">
        <v>-1.933211</v>
      </c>
      <c r="CS1033" s="38">
        <v>-1.320303</v>
      </c>
      <c r="CT1033" s="38">
        <v>-3.4246379999999998</v>
      </c>
      <c r="CU1033" s="38">
        <v>1.7938590000000001</v>
      </c>
      <c r="CV1033" s="38">
        <v>1.9744839999999999</v>
      </c>
      <c r="CW1033" s="38">
        <v>13.95133</v>
      </c>
      <c r="CX1033" s="38">
        <v>9.6485939999999992</v>
      </c>
      <c r="CY1033" s="38">
        <v>6.0152330000000003</v>
      </c>
      <c r="CZ1033" s="38">
        <v>8.6358669999999993</v>
      </c>
      <c r="DA1033" s="38">
        <v>9.6349590000000003</v>
      </c>
      <c r="DB1033" s="38">
        <v>9.6725340000000006</v>
      </c>
      <c r="DC1033" s="38">
        <v>5.5575710000000003</v>
      </c>
      <c r="DD1033" s="38">
        <v>3.8266149999999999</v>
      </c>
      <c r="DE1033" s="38">
        <v>-1.1340399999999999</v>
      </c>
      <c r="DF1033" s="38">
        <v>-2.4238580000000001</v>
      </c>
      <c r="DG1033" s="38">
        <v>-2.5873469999999998</v>
      </c>
      <c r="DH1033" s="38">
        <v>-2.7381639999999998</v>
      </c>
      <c r="DI1033" s="38">
        <v>-2.660507</v>
      </c>
      <c r="DJ1033" s="38">
        <v>1.3664689999999999</v>
      </c>
      <c r="DK1033" s="38">
        <v>1.599507</v>
      </c>
      <c r="DL1033" s="38">
        <v>2.9551980000000002</v>
      </c>
      <c r="DM1033" s="38">
        <v>3.3462019999999999</v>
      </c>
      <c r="DN1033" s="38">
        <v>2.46421</v>
      </c>
      <c r="DO1033" s="38">
        <v>-0.55736300000000005</v>
      </c>
      <c r="DP1033" s="38">
        <v>-1.2043520000000001</v>
      </c>
      <c r="DQ1033" s="38">
        <v>-0.84476669999999998</v>
      </c>
      <c r="DR1033" s="38">
        <v>-3.0498189999999998</v>
      </c>
      <c r="DS1033" s="38">
        <v>2.2440259999999999</v>
      </c>
      <c r="DT1033" s="38">
        <v>2.5332729999999999</v>
      </c>
      <c r="DU1033" s="38">
        <v>14.631</v>
      </c>
      <c r="DV1033" s="38">
        <v>10.396559999999999</v>
      </c>
      <c r="DW1033" s="38">
        <v>6.901402</v>
      </c>
      <c r="DX1033" s="38">
        <v>9.6824510000000004</v>
      </c>
      <c r="DY1033" s="38">
        <v>10.726380000000001</v>
      </c>
      <c r="DZ1033" s="38">
        <v>10.81325</v>
      </c>
      <c r="EA1033" s="38">
        <v>6.6692119999999999</v>
      </c>
      <c r="EB1033" s="38">
        <v>4.9304110000000003</v>
      </c>
      <c r="EC1033" s="38">
        <v>4.4942799999999998E-2</v>
      </c>
      <c r="ED1033" s="38">
        <v>-1.32216</v>
      </c>
      <c r="EE1033" s="38">
        <v>-1.579442</v>
      </c>
      <c r="EF1033" s="38">
        <v>-1.766969</v>
      </c>
      <c r="EG1033" s="38">
        <v>-1.760049</v>
      </c>
      <c r="EH1033" s="38">
        <v>2.060991</v>
      </c>
      <c r="EI1033" s="38">
        <v>2.3712219999999999</v>
      </c>
      <c r="EJ1033" s="38">
        <v>3.8075899999999998</v>
      </c>
      <c r="EK1033" s="38">
        <v>4.2303750000000004</v>
      </c>
      <c r="EL1033" s="38">
        <v>3.414342</v>
      </c>
      <c r="EM1033" s="38">
        <v>0.45598959999999999</v>
      </c>
      <c r="EN1033" s="38">
        <v>-0.15199599999999999</v>
      </c>
      <c r="EO1033" s="38">
        <v>-0.1581671</v>
      </c>
      <c r="EP1033" s="38">
        <v>-2.5086390000000001</v>
      </c>
      <c r="EQ1033" s="38">
        <v>2.8939970000000002</v>
      </c>
      <c r="ER1033" s="38">
        <v>3.3400750000000001</v>
      </c>
      <c r="ES1033" s="38">
        <v>15.61233</v>
      </c>
      <c r="ET1033" s="38">
        <v>11.4765</v>
      </c>
      <c r="EU1033" s="38">
        <v>8.1808910000000008</v>
      </c>
      <c r="EV1033" s="38">
        <v>11.19355</v>
      </c>
      <c r="EW1033" s="38">
        <v>12.30222</v>
      </c>
      <c r="EX1033" s="38">
        <v>12.46026</v>
      </c>
      <c r="EY1033" s="38">
        <v>8.2742450000000005</v>
      </c>
      <c r="EZ1033" s="38">
        <v>6.5241170000000004</v>
      </c>
      <c r="FA1033" s="38">
        <v>1.747207</v>
      </c>
      <c r="FB1033" s="38">
        <v>75.057500000000005</v>
      </c>
      <c r="FC1033" s="38">
        <v>73.157920000000004</v>
      </c>
      <c r="FD1033" s="38">
        <v>71.418899999999994</v>
      </c>
      <c r="FE1033" s="38">
        <v>70.174030000000002</v>
      </c>
      <c r="FF1033" s="38">
        <v>69.023660000000007</v>
      </c>
      <c r="FG1033" s="38">
        <v>67.872190000000003</v>
      </c>
      <c r="FH1033" s="38">
        <v>68.123760000000004</v>
      </c>
      <c r="FI1033" s="38">
        <v>70.74588</v>
      </c>
      <c r="FJ1033" s="38">
        <v>74.627560000000003</v>
      </c>
      <c r="FK1033" s="38">
        <v>79.218519999999998</v>
      </c>
      <c r="FL1033" s="38">
        <v>83.953639999999993</v>
      </c>
      <c r="FM1033" s="38">
        <v>87.664169999999999</v>
      </c>
      <c r="FN1033" s="38">
        <v>90.300120000000007</v>
      </c>
      <c r="FO1033" s="38">
        <v>92.278679999999994</v>
      </c>
      <c r="FP1033" s="38">
        <v>93.290310000000005</v>
      </c>
      <c r="FQ1033" s="38">
        <v>94.56635</v>
      </c>
      <c r="FR1033" s="38">
        <v>96.494960000000006</v>
      </c>
      <c r="FS1033" s="38">
        <v>95.964860000000002</v>
      </c>
      <c r="FT1033" s="38">
        <v>94.015900000000002</v>
      </c>
      <c r="FU1033" s="38">
        <v>90.707920000000001</v>
      </c>
      <c r="FV1033" s="38">
        <v>86.474130000000002</v>
      </c>
      <c r="FW1033">
        <v>83.02955</v>
      </c>
      <c r="FX1033">
        <v>80.273309999999995</v>
      </c>
      <c r="FY1033">
        <v>77.128439999999998</v>
      </c>
      <c r="FZ1033">
        <v>1.077523</v>
      </c>
      <c r="GA1033">
        <v>6.2439879999999999</v>
      </c>
      <c r="GB1033">
        <v>1</v>
      </c>
    </row>
    <row r="1034" spans="1:184" x14ac:dyDescent="0.3">
      <c r="A1034" t="s">
        <v>280</v>
      </c>
      <c r="B1034" t="s">
        <v>1</v>
      </c>
      <c r="C1034" t="s">
        <v>1</v>
      </c>
      <c r="D1034" t="s">
        <v>222</v>
      </c>
      <c r="E1034" t="s">
        <v>1</v>
      </c>
      <c r="F1034" t="s">
        <v>1</v>
      </c>
      <c r="G1034" t="s">
        <v>1</v>
      </c>
      <c r="H1034" s="40" t="s">
        <v>1</v>
      </c>
      <c r="I1034" s="18" t="s">
        <v>1</v>
      </c>
      <c r="J1034" s="38" t="s">
        <v>1</v>
      </c>
      <c r="K1034" s="18">
        <v>44789</v>
      </c>
      <c r="L1034" s="38">
        <v>117</v>
      </c>
      <c r="M1034" s="38">
        <v>117</v>
      </c>
      <c r="N1034" s="38">
        <v>204.36250000000001</v>
      </c>
      <c r="O1034" s="38">
        <v>200.9478</v>
      </c>
      <c r="P1034" s="38">
        <v>197.7139</v>
      </c>
      <c r="Q1034" s="38">
        <v>196.76849999999999</v>
      </c>
      <c r="R1034" s="38">
        <v>205.36799999999999</v>
      </c>
      <c r="S1034" s="38">
        <v>215.01900000000001</v>
      </c>
      <c r="T1034" s="38">
        <v>230.7353</v>
      </c>
      <c r="U1034" s="38">
        <v>240.43170000000001</v>
      </c>
      <c r="V1034" s="38">
        <v>245.45599999999999</v>
      </c>
      <c r="W1034" s="38">
        <v>251.94059999999999</v>
      </c>
      <c r="X1034" s="38">
        <v>258.19589999999999</v>
      </c>
      <c r="Y1034" s="38">
        <v>261.6961</v>
      </c>
      <c r="Z1034" s="38">
        <v>265.67099999999999</v>
      </c>
      <c r="AA1034" s="38">
        <v>279.13240000000002</v>
      </c>
      <c r="AB1034" s="38">
        <v>279.01850000000002</v>
      </c>
      <c r="AC1034" s="38">
        <v>269.7842</v>
      </c>
      <c r="AD1034" s="38">
        <v>267.28930000000003</v>
      </c>
      <c r="AE1034" s="38">
        <v>251.1788</v>
      </c>
      <c r="AF1034" s="38">
        <v>238.7516</v>
      </c>
      <c r="AG1034" s="38">
        <v>232.1797</v>
      </c>
      <c r="AH1034" s="38">
        <v>232.30590000000001</v>
      </c>
      <c r="AI1034" s="38">
        <v>224.8775</v>
      </c>
      <c r="AJ1034" s="38">
        <v>217.78970000000001</v>
      </c>
      <c r="AK1034" s="38">
        <v>211.9101</v>
      </c>
      <c r="AL1034" s="38">
        <v>1.437119</v>
      </c>
      <c r="AM1034" s="38">
        <v>2.271617</v>
      </c>
      <c r="AN1034" s="38">
        <v>2.1754449999999999</v>
      </c>
      <c r="AO1034" s="38">
        <v>-0.5061715</v>
      </c>
      <c r="AP1034" s="38">
        <v>1.1082780000000001</v>
      </c>
      <c r="AQ1034" s="38">
        <v>1.155214</v>
      </c>
      <c r="AR1034" s="38">
        <v>0.80564499999999994</v>
      </c>
      <c r="AS1034" s="38">
        <v>-2.9519989999999998</v>
      </c>
      <c r="AT1034" s="38">
        <v>-15.273149999999999</v>
      </c>
      <c r="AU1034" s="38">
        <v>-13.604799999999999</v>
      </c>
      <c r="AV1034" s="38">
        <v>3.7076950000000002</v>
      </c>
      <c r="AW1034" s="38">
        <v>-1.8185629999999999</v>
      </c>
      <c r="AX1034" s="38">
        <v>-0.24356349999999999</v>
      </c>
      <c r="AY1034" s="38">
        <v>-2.1834419999999999</v>
      </c>
      <c r="AZ1034" s="38">
        <v>-19.85707</v>
      </c>
      <c r="BA1034" s="38">
        <v>-14.26341</v>
      </c>
      <c r="BB1034" s="38">
        <v>-1.2569870000000001</v>
      </c>
      <c r="BC1034" s="38">
        <v>-1.7183679999999999</v>
      </c>
      <c r="BD1034" s="38">
        <v>-6.3136619999999999</v>
      </c>
      <c r="BE1034" s="38">
        <v>-8.8098530000000004</v>
      </c>
      <c r="BF1034" s="38">
        <v>-3.0387010000000001</v>
      </c>
      <c r="BG1034" s="38">
        <v>-2.4067219999999998</v>
      </c>
      <c r="BH1034" s="38">
        <v>0.90199870000000004</v>
      </c>
      <c r="BI1034" s="38">
        <v>-1.3959630000000001</v>
      </c>
      <c r="BJ1034" s="38">
        <v>3.3688009999999999</v>
      </c>
      <c r="BK1034" s="38">
        <v>3.1078139999999999</v>
      </c>
      <c r="BL1034" s="38">
        <v>2.9352490000000002</v>
      </c>
      <c r="BM1034" s="38">
        <v>0.27286939999999998</v>
      </c>
      <c r="BN1034" s="38">
        <v>1.934447</v>
      </c>
      <c r="BO1034" s="38">
        <v>1.98017</v>
      </c>
      <c r="BP1034" s="38">
        <v>1.8210310000000001</v>
      </c>
      <c r="BQ1034" s="38">
        <v>-1.6517520000000001</v>
      </c>
      <c r="BR1034" s="38">
        <v>-13.012269999999999</v>
      </c>
      <c r="BS1034" s="38">
        <v>-11.824310000000001</v>
      </c>
      <c r="BT1034" s="38">
        <v>5.4594620000000003</v>
      </c>
      <c r="BU1034" s="38">
        <v>0.25780570000000003</v>
      </c>
      <c r="BV1034" s="38">
        <v>1.670701</v>
      </c>
      <c r="BW1034" s="38">
        <v>-0.87533810000000001</v>
      </c>
      <c r="BX1034" s="38">
        <v>-14.558260000000001</v>
      </c>
      <c r="BY1034" s="38">
        <v>-8.5732020000000002</v>
      </c>
      <c r="BZ1034" s="38">
        <v>0.2223039</v>
      </c>
      <c r="CA1034" s="38">
        <v>-0.32157200000000002</v>
      </c>
      <c r="CB1034" s="38">
        <v>-4.855855</v>
      </c>
      <c r="CC1034" s="38">
        <v>-7.375642</v>
      </c>
      <c r="CD1034" s="38">
        <v>-1.576209</v>
      </c>
      <c r="CE1034" s="38">
        <v>-1.0496760000000001</v>
      </c>
      <c r="CF1034" s="38">
        <v>2.192466</v>
      </c>
      <c r="CG1034" s="38">
        <v>-6.5815499999999999E-2</v>
      </c>
      <c r="CH1034" s="38">
        <v>4.7066780000000001</v>
      </c>
      <c r="CI1034" s="38">
        <v>3.6869610000000002</v>
      </c>
      <c r="CJ1034" s="38">
        <v>3.461487</v>
      </c>
      <c r="CK1034" s="38">
        <v>0.81243069999999995</v>
      </c>
      <c r="CL1034" s="38">
        <v>2.50665</v>
      </c>
      <c r="CM1034" s="38">
        <v>2.5515319999999999</v>
      </c>
      <c r="CN1034" s="38">
        <v>2.5242849999999999</v>
      </c>
      <c r="CO1034" s="38">
        <v>-0.75120500000000001</v>
      </c>
      <c r="CP1034" s="38">
        <v>-11.44638</v>
      </c>
      <c r="CQ1034" s="38">
        <v>-10.591139999999999</v>
      </c>
      <c r="CR1034" s="38">
        <v>6.6727299999999996</v>
      </c>
      <c r="CS1034" s="38">
        <v>1.695892</v>
      </c>
      <c r="CT1034" s="38">
        <v>2.9965139999999999</v>
      </c>
      <c r="CU1034" s="38">
        <v>3.0650899999999998E-2</v>
      </c>
      <c r="CV1034" s="38">
        <v>-10.88832</v>
      </c>
      <c r="CW1034" s="38">
        <v>-4.6321839999999996</v>
      </c>
      <c r="CX1034" s="38">
        <v>1.246856</v>
      </c>
      <c r="CY1034" s="38">
        <v>0.64584450000000004</v>
      </c>
      <c r="CZ1034" s="38">
        <v>-3.8461820000000002</v>
      </c>
      <c r="DA1034" s="38">
        <v>-6.3823119999999998</v>
      </c>
      <c r="DB1034" s="38">
        <v>-0.56329200000000001</v>
      </c>
      <c r="DC1034" s="38">
        <v>-0.1097902</v>
      </c>
      <c r="DD1034" s="38">
        <v>3.0862400000000001</v>
      </c>
      <c r="DE1034" s="38">
        <v>0.85544030000000004</v>
      </c>
      <c r="DF1034" s="38">
        <v>6.044556</v>
      </c>
      <c r="DG1034" s="38">
        <v>4.2661090000000002</v>
      </c>
      <c r="DH1034" s="38">
        <v>3.9877250000000002</v>
      </c>
      <c r="DI1034" s="38">
        <v>1.3519920000000001</v>
      </c>
      <c r="DJ1034" s="38">
        <v>3.0788519999999999</v>
      </c>
      <c r="DK1034" s="38">
        <v>3.1228940000000001</v>
      </c>
      <c r="DL1034" s="38">
        <v>3.2275390000000002</v>
      </c>
      <c r="DM1034" s="38">
        <v>0.149342</v>
      </c>
      <c r="DN1034" s="38">
        <v>-9.8805029999999991</v>
      </c>
      <c r="DO1034" s="38">
        <v>-9.3579679999999996</v>
      </c>
      <c r="DP1034" s="38">
        <v>7.8859979999999998</v>
      </c>
      <c r="DQ1034" s="38">
        <v>3.1339779999999999</v>
      </c>
      <c r="DR1034" s="38">
        <v>4.3223279999999997</v>
      </c>
      <c r="DS1034" s="38">
        <v>0.93663980000000002</v>
      </c>
      <c r="DT1034" s="38">
        <v>-7.2183789999999997</v>
      </c>
      <c r="DU1034" s="38">
        <v>-0.69116599999999995</v>
      </c>
      <c r="DV1034" s="38">
        <v>2.2714089999999998</v>
      </c>
      <c r="DW1034" s="38">
        <v>1.6132610000000001</v>
      </c>
      <c r="DX1034" s="38">
        <v>-2.8365100000000001</v>
      </c>
      <c r="DY1034" s="38">
        <v>-5.3889820000000004</v>
      </c>
      <c r="DZ1034" s="38">
        <v>0.44962530000000001</v>
      </c>
      <c r="EA1034" s="38">
        <v>0.83009569999999999</v>
      </c>
      <c r="EB1034" s="38">
        <v>3.9800140000000002</v>
      </c>
      <c r="EC1034" s="38">
        <v>1.7766960000000001</v>
      </c>
      <c r="ED1034" s="38">
        <v>7.9762380000000004</v>
      </c>
      <c r="EE1034" s="38">
        <v>5.1023059999999996</v>
      </c>
      <c r="EF1034" s="38">
        <v>4.747528</v>
      </c>
      <c r="EG1034" s="38">
        <v>2.131033</v>
      </c>
      <c r="EH1034" s="38">
        <v>3.9050210000000001</v>
      </c>
      <c r="EI1034" s="38">
        <v>3.9478499999999999</v>
      </c>
      <c r="EJ1034" s="38">
        <v>4.2429249999999996</v>
      </c>
      <c r="EK1034" s="38">
        <v>1.449589</v>
      </c>
      <c r="EL1034" s="38">
        <v>-7.619618</v>
      </c>
      <c r="EM1034" s="38">
        <v>-7.5774689999999998</v>
      </c>
      <c r="EN1034" s="38">
        <v>9.6377649999999999</v>
      </c>
      <c r="EO1034" s="38">
        <v>5.2103469999999996</v>
      </c>
      <c r="EP1034" s="38">
        <v>6.2365919999999999</v>
      </c>
      <c r="EQ1034" s="38">
        <v>2.2447439999999999</v>
      </c>
      <c r="ER1034" s="38">
        <v>-1.9195690000000001</v>
      </c>
      <c r="ES1034" s="38">
        <v>4.9990379999999996</v>
      </c>
      <c r="ET1034" s="38">
        <v>3.7507000000000001</v>
      </c>
      <c r="EU1034" s="38">
        <v>3.0100570000000002</v>
      </c>
      <c r="EV1034" s="38">
        <v>-1.378703</v>
      </c>
      <c r="EW1034" s="38">
        <v>-3.954771</v>
      </c>
      <c r="EX1034" s="38">
        <v>1.9121170000000001</v>
      </c>
      <c r="EY1034" s="38">
        <v>2.1871420000000001</v>
      </c>
      <c r="EZ1034" s="38">
        <v>5.2704820000000003</v>
      </c>
      <c r="FA1034" s="38">
        <v>3.106843</v>
      </c>
      <c r="FB1034" s="38">
        <v>77.040930000000003</v>
      </c>
      <c r="FC1034" s="38">
        <v>76.212909999999994</v>
      </c>
      <c r="FD1034" s="38">
        <v>74.692409999999995</v>
      </c>
      <c r="FE1034" s="38">
        <v>73.237039999999993</v>
      </c>
      <c r="FF1034" s="38">
        <v>71.435140000000004</v>
      </c>
      <c r="FG1034" s="38">
        <v>70.568380000000005</v>
      </c>
      <c r="FH1034" s="38">
        <v>69.707009999999997</v>
      </c>
      <c r="FI1034" s="38">
        <v>71.653059999999996</v>
      </c>
      <c r="FJ1034" s="38">
        <v>76.34966</v>
      </c>
      <c r="FK1034" s="38">
        <v>81.661969999999997</v>
      </c>
      <c r="FL1034" s="38">
        <v>86.575810000000004</v>
      </c>
      <c r="FM1034" s="38">
        <v>91.098870000000005</v>
      </c>
      <c r="FN1034" s="38">
        <v>95.37961</v>
      </c>
      <c r="FO1034" s="38">
        <v>98.557389999999998</v>
      </c>
      <c r="FP1034" s="38">
        <v>100.7747</v>
      </c>
      <c r="FQ1034" s="38">
        <v>101.6386</v>
      </c>
      <c r="FR1034" s="38">
        <v>101.6769</v>
      </c>
      <c r="FS1034" s="38">
        <v>100.6545</v>
      </c>
      <c r="FT1034" s="38">
        <v>98.756649999999993</v>
      </c>
      <c r="FU1034" s="38">
        <v>95.481539999999995</v>
      </c>
      <c r="FV1034" s="38">
        <v>91.153689999999997</v>
      </c>
      <c r="FW1034">
        <v>87.740300000000005</v>
      </c>
      <c r="FX1034">
        <v>85.18665</v>
      </c>
      <c r="FY1034">
        <v>83.146879999999996</v>
      </c>
      <c r="FZ1034">
        <v>1.3276030000000001</v>
      </c>
      <c r="GA1034">
        <v>9.8154789999999998</v>
      </c>
      <c r="GB1034">
        <v>1</v>
      </c>
    </row>
    <row r="1035" spans="1:184" x14ac:dyDescent="0.3">
      <c r="A1035" t="s">
        <v>280</v>
      </c>
      <c r="B1035" t="s">
        <v>1</v>
      </c>
      <c r="C1035" t="s">
        <v>1</v>
      </c>
      <c r="D1035" t="s">
        <v>222</v>
      </c>
      <c r="E1035" t="s">
        <v>1</v>
      </c>
      <c r="F1035" t="s">
        <v>1</v>
      </c>
      <c r="G1035" t="s">
        <v>1</v>
      </c>
      <c r="H1035" s="40" t="s">
        <v>1</v>
      </c>
      <c r="I1035" s="18" t="s">
        <v>1</v>
      </c>
      <c r="J1035" s="38" t="s">
        <v>1</v>
      </c>
      <c r="K1035" s="18">
        <v>44790</v>
      </c>
      <c r="L1035" s="38">
        <v>75</v>
      </c>
      <c r="M1035" s="38">
        <v>75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0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0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  <c r="CF1035" s="38">
        <v>0</v>
      </c>
      <c r="CG1035" s="38">
        <v>0</v>
      </c>
      <c r="CH1035" s="38">
        <v>0</v>
      </c>
      <c r="CI1035" s="38">
        <v>0</v>
      </c>
      <c r="CJ1035" s="38">
        <v>0</v>
      </c>
      <c r="CK1035" s="38">
        <v>0</v>
      </c>
      <c r="CL1035" s="38">
        <v>0</v>
      </c>
      <c r="CM1035" s="38">
        <v>0</v>
      </c>
      <c r="CN1035" s="38">
        <v>0</v>
      </c>
      <c r="CO1035" s="38">
        <v>0</v>
      </c>
      <c r="CP1035" s="38">
        <v>0</v>
      </c>
      <c r="CQ1035" s="38">
        <v>0</v>
      </c>
      <c r="CR1035" s="38">
        <v>0</v>
      </c>
      <c r="CS1035" s="38">
        <v>0</v>
      </c>
      <c r="CT1035" s="38">
        <v>0</v>
      </c>
      <c r="CU1035" s="38">
        <v>0</v>
      </c>
      <c r="CV1035" s="38">
        <v>0</v>
      </c>
      <c r="CW1035" s="38">
        <v>0</v>
      </c>
      <c r="CX1035" s="38">
        <v>0</v>
      </c>
      <c r="CY1035" s="38">
        <v>0</v>
      </c>
      <c r="CZ1035" s="38">
        <v>0</v>
      </c>
      <c r="DA1035" s="38">
        <v>0</v>
      </c>
      <c r="DB1035" s="38">
        <v>0</v>
      </c>
      <c r="DC1035" s="38">
        <v>0</v>
      </c>
      <c r="DD1035" s="38">
        <v>0</v>
      </c>
      <c r="DE1035" s="38">
        <v>0</v>
      </c>
      <c r="DF1035" s="38">
        <v>0</v>
      </c>
      <c r="DG1035" s="38">
        <v>0</v>
      </c>
      <c r="DH1035" s="38">
        <v>0</v>
      </c>
      <c r="DI1035" s="38">
        <v>0</v>
      </c>
      <c r="DJ1035" s="38">
        <v>0</v>
      </c>
      <c r="DK1035" s="38">
        <v>0</v>
      </c>
      <c r="DL1035" s="38">
        <v>0</v>
      </c>
      <c r="DM1035" s="38">
        <v>0</v>
      </c>
      <c r="DN1035" s="38">
        <v>0</v>
      </c>
      <c r="DO1035" s="38">
        <v>0</v>
      </c>
      <c r="DP1035" s="38">
        <v>0</v>
      </c>
      <c r="DQ1035" s="38">
        <v>0</v>
      </c>
      <c r="DR1035" s="38">
        <v>0</v>
      </c>
      <c r="DS1035" s="38">
        <v>0</v>
      </c>
      <c r="DT1035" s="38">
        <v>0</v>
      </c>
      <c r="DU1035" s="38">
        <v>0</v>
      </c>
      <c r="DV1035" s="38">
        <v>0</v>
      </c>
      <c r="DW1035" s="38">
        <v>0</v>
      </c>
      <c r="DX1035" s="38">
        <v>0</v>
      </c>
      <c r="DY1035" s="38">
        <v>0</v>
      </c>
      <c r="DZ1035" s="38">
        <v>0</v>
      </c>
      <c r="EA1035" s="38">
        <v>0</v>
      </c>
      <c r="EB1035" s="38">
        <v>0</v>
      </c>
      <c r="EC1035" s="38">
        <v>0</v>
      </c>
      <c r="ED1035" s="38">
        <v>0</v>
      </c>
      <c r="EE1035" s="38">
        <v>0</v>
      </c>
      <c r="EF1035" s="38">
        <v>0</v>
      </c>
      <c r="EG1035" s="38">
        <v>0</v>
      </c>
      <c r="EH1035" s="38">
        <v>0</v>
      </c>
      <c r="EI1035" s="38">
        <v>0</v>
      </c>
      <c r="EJ1035" s="38">
        <v>0</v>
      </c>
      <c r="EK1035" s="38">
        <v>0</v>
      </c>
      <c r="EL1035" s="38">
        <v>0</v>
      </c>
      <c r="EM1035" s="38">
        <v>0</v>
      </c>
      <c r="EN1035" s="38">
        <v>0</v>
      </c>
      <c r="EO1035" s="38">
        <v>0</v>
      </c>
      <c r="EP1035" s="38">
        <v>0</v>
      </c>
      <c r="EQ1035" s="38">
        <v>0</v>
      </c>
      <c r="ER1035" s="38">
        <v>0</v>
      </c>
      <c r="ES1035" s="38">
        <v>0</v>
      </c>
      <c r="ET1035" s="38">
        <v>0</v>
      </c>
      <c r="EU1035" s="38">
        <v>0</v>
      </c>
      <c r="EV1035" s="38">
        <v>0</v>
      </c>
      <c r="EW1035" s="38">
        <v>0</v>
      </c>
      <c r="EX1035" s="38">
        <v>0</v>
      </c>
      <c r="EY1035" s="38">
        <v>0</v>
      </c>
      <c r="EZ1035" s="38">
        <v>0</v>
      </c>
      <c r="FA1035" s="38">
        <v>0</v>
      </c>
      <c r="FB1035" s="38">
        <v>0</v>
      </c>
      <c r="FC1035" s="38">
        <v>0</v>
      </c>
      <c r="FD1035" s="38">
        <v>0</v>
      </c>
      <c r="FE1035" s="38">
        <v>0</v>
      </c>
      <c r="FF1035" s="38">
        <v>0</v>
      </c>
      <c r="FG1035" s="38">
        <v>0</v>
      </c>
      <c r="FH1035" s="38">
        <v>0</v>
      </c>
      <c r="FI1035" s="38">
        <v>0</v>
      </c>
      <c r="FJ1035" s="38">
        <v>0</v>
      </c>
      <c r="FK1035" s="38">
        <v>0</v>
      </c>
      <c r="FL1035" s="38">
        <v>0</v>
      </c>
      <c r="FM1035" s="38">
        <v>0</v>
      </c>
      <c r="FN1035" s="38">
        <v>0</v>
      </c>
      <c r="FO1035" s="38">
        <v>0</v>
      </c>
      <c r="FP1035" s="38">
        <v>0</v>
      </c>
      <c r="FQ1035" s="38">
        <v>0</v>
      </c>
      <c r="FR1035" s="38">
        <v>0</v>
      </c>
      <c r="FS1035" s="38">
        <v>0</v>
      </c>
      <c r="FT1035" s="38">
        <v>0</v>
      </c>
      <c r="FU1035" s="38">
        <v>0</v>
      </c>
      <c r="FV1035" s="38">
        <v>0</v>
      </c>
      <c r="FW1035">
        <v>0</v>
      </c>
      <c r="FX1035">
        <v>0</v>
      </c>
      <c r="FY1035">
        <v>0</v>
      </c>
      <c r="FZ1035">
        <v>0</v>
      </c>
      <c r="GA1035">
        <v>0</v>
      </c>
      <c r="GB1035">
        <v>0</v>
      </c>
    </row>
    <row r="1036" spans="1:184" x14ac:dyDescent="0.3">
      <c r="A1036" t="s">
        <v>280</v>
      </c>
      <c r="B1036" t="s">
        <v>1</v>
      </c>
      <c r="C1036" t="s">
        <v>1</v>
      </c>
      <c r="D1036" t="s">
        <v>222</v>
      </c>
      <c r="E1036" t="s">
        <v>1</v>
      </c>
      <c r="F1036" t="s">
        <v>1</v>
      </c>
      <c r="G1036" t="s">
        <v>1</v>
      </c>
      <c r="H1036" s="40" t="s">
        <v>1</v>
      </c>
      <c r="I1036" s="18" t="s">
        <v>1</v>
      </c>
      <c r="J1036" s="38" t="s">
        <v>1</v>
      </c>
      <c r="K1036" s="18">
        <v>44792</v>
      </c>
      <c r="L1036" s="38">
        <v>79</v>
      </c>
      <c r="M1036" s="38">
        <v>79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0</v>
      </c>
      <c r="U1036" s="38">
        <v>0</v>
      </c>
      <c r="V1036" s="38">
        <v>0</v>
      </c>
      <c r="W1036" s="38">
        <v>0</v>
      </c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38">
        <v>0</v>
      </c>
      <c r="AE1036" s="38">
        <v>0</v>
      </c>
      <c r="AF1036" s="38">
        <v>0</v>
      </c>
      <c r="AG1036" s="38">
        <v>0</v>
      </c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38">
        <v>0</v>
      </c>
      <c r="AN1036" s="38">
        <v>0</v>
      </c>
      <c r="AO1036" s="38">
        <v>0</v>
      </c>
      <c r="AP1036" s="38">
        <v>0</v>
      </c>
      <c r="AQ1036" s="38">
        <v>0</v>
      </c>
      <c r="AR1036" s="38">
        <v>0</v>
      </c>
      <c r="AS1036" s="38">
        <v>0</v>
      </c>
      <c r="AT1036" s="38">
        <v>0</v>
      </c>
      <c r="AU1036" s="38">
        <v>0</v>
      </c>
      <c r="AV1036" s="38">
        <v>0</v>
      </c>
      <c r="AW1036" s="38">
        <v>0</v>
      </c>
      <c r="AX1036" s="38">
        <v>0</v>
      </c>
      <c r="AY1036" s="38">
        <v>0</v>
      </c>
      <c r="AZ1036" s="38">
        <v>0</v>
      </c>
      <c r="BA1036" s="38">
        <v>0</v>
      </c>
      <c r="BB1036" s="38">
        <v>0</v>
      </c>
      <c r="BC1036" s="38">
        <v>0</v>
      </c>
      <c r="BD1036" s="38">
        <v>0</v>
      </c>
      <c r="BE1036" s="38">
        <v>0</v>
      </c>
      <c r="BF1036" s="38">
        <v>0</v>
      </c>
      <c r="BG1036" s="38">
        <v>0</v>
      </c>
      <c r="BH1036" s="38">
        <v>0</v>
      </c>
      <c r="BI1036" s="38">
        <v>0</v>
      </c>
      <c r="BJ1036" s="38">
        <v>0</v>
      </c>
      <c r="BK1036" s="38">
        <v>0</v>
      </c>
      <c r="BL1036" s="38">
        <v>0</v>
      </c>
      <c r="BM1036" s="38">
        <v>0</v>
      </c>
      <c r="BN1036" s="38">
        <v>0</v>
      </c>
      <c r="BO1036" s="38">
        <v>0</v>
      </c>
      <c r="BP1036" s="38">
        <v>0</v>
      </c>
      <c r="BQ1036" s="38">
        <v>0</v>
      </c>
      <c r="BR1036" s="38">
        <v>0</v>
      </c>
      <c r="BS1036" s="38">
        <v>0</v>
      </c>
      <c r="BT1036" s="38">
        <v>0</v>
      </c>
      <c r="BU1036" s="38">
        <v>0</v>
      </c>
      <c r="BV1036" s="38">
        <v>0</v>
      </c>
      <c r="BW1036" s="38">
        <v>0</v>
      </c>
      <c r="BX1036" s="38">
        <v>0</v>
      </c>
      <c r="BY1036" s="38">
        <v>0</v>
      </c>
      <c r="BZ1036" s="38">
        <v>0</v>
      </c>
      <c r="CA1036" s="38">
        <v>0</v>
      </c>
      <c r="CB1036" s="38">
        <v>0</v>
      </c>
      <c r="CC1036" s="38">
        <v>0</v>
      </c>
      <c r="CD1036" s="38">
        <v>0</v>
      </c>
      <c r="CE1036" s="38">
        <v>0</v>
      </c>
      <c r="CF1036" s="38">
        <v>0</v>
      </c>
      <c r="CG1036" s="38">
        <v>0</v>
      </c>
      <c r="CH1036" s="38">
        <v>0</v>
      </c>
      <c r="CI1036" s="38">
        <v>0</v>
      </c>
      <c r="CJ1036" s="38">
        <v>0</v>
      </c>
      <c r="CK1036" s="38">
        <v>0</v>
      </c>
      <c r="CL1036" s="38">
        <v>0</v>
      </c>
      <c r="CM1036" s="38">
        <v>0</v>
      </c>
      <c r="CN1036" s="38">
        <v>0</v>
      </c>
      <c r="CO1036" s="38">
        <v>0</v>
      </c>
      <c r="CP1036" s="38">
        <v>0</v>
      </c>
      <c r="CQ1036" s="38">
        <v>0</v>
      </c>
      <c r="CR1036" s="38">
        <v>0</v>
      </c>
      <c r="CS1036" s="38">
        <v>0</v>
      </c>
      <c r="CT1036" s="38">
        <v>0</v>
      </c>
      <c r="CU1036" s="38">
        <v>0</v>
      </c>
      <c r="CV1036" s="38">
        <v>0</v>
      </c>
      <c r="CW1036" s="38">
        <v>0</v>
      </c>
      <c r="CX1036" s="38">
        <v>0</v>
      </c>
      <c r="CY1036" s="38">
        <v>0</v>
      </c>
      <c r="CZ1036" s="38">
        <v>0</v>
      </c>
      <c r="DA1036" s="38">
        <v>0</v>
      </c>
      <c r="DB1036" s="38">
        <v>0</v>
      </c>
      <c r="DC1036" s="38">
        <v>0</v>
      </c>
      <c r="DD1036" s="38">
        <v>0</v>
      </c>
      <c r="DE1036" s="38">
        <v>0</v>
      </c>
      <c r="DF1036" s="38">
        <v>0</v>
      </c>
      <c r="DG1036" s="38">
        <v>0</v>
      </c>
      <c r="DH1036" s="38">
        <v>0</v>
      </c>
      <c r="DI1036" s="38">
        <v>0</v>
      </c>
      <c r="DJ1036" s="38">
        <v>0</v>
      </c>
      <c r="DK1036" s="38">
        <v>0</v>
      </c>
      <c r="DL1036" s="38">
        <v>0</v>
      </c>
      <c r="DM1036" s="38">
        <v>0</v>
      </c>
      <c r="DN1036" s="38">
        <v>0</v>
      </c>
      <c r="DO1036" s="38">
        <v>0</v>
      </c>
      <c r="DP1036" s="38">
        <v>0</v>
      </c>
      <c r="DQ1036" s="38">
        <v>0</v>
      </c>
      <c r="DR1036" s="38">
        <v>0</v>
      </c>
      <c r="DS1036" s="38">
        <v>0</v>
      </c>
      <c r="DT1036" s="38">
        <v>0</v>
      </c>
      <c r="DU1036" s="38">
        <v>0</v>
      </c>
      <c r="DV1036" s="38">
        <v>0</v>
      </c>
      <c r="DW1036" s="38">
        <v>0</v>
      </c>
      <c r="DX1036" s="38">
        <v>0</v>
      </c>
      <c r="DY1036" s="38">
        <v>0</v>
      </c>
      <c r="DZ1036" s="38">
        <v>0</v>
      </c>
      <c r="EA1036" s="38">
        <v>0</v>
      </c>
      <c r="EB1036" s="38">
        <v>0</v>
      </c>
      <c r="EC1036" s="38">
        <v>0</v>
      </c>
      <c r="ED1036" s="38">
        <v>0</v>
      </c>
      <c r="EE1036" s="38">
        <v>0</v>
      </c>
      <c r="EF1036" s="38">
        <v>0</v>
      </c>
      <c r="EG1036" s="38">
        <v>0</v>
      </c>
      <c r="EH1036" s="38">
        <v>0</v>
      </c>
      <c r="EI1036" s="38">
        <v>0</v>
      </c>
      <c r="EJ1036" s="38">
        <v>0</v>
      </c>
      <c r="EK1036" s="38">
        <v>0</v>
      </c>
      <c r="EL1036" s="38">
        <v>0</v>
      </c>
      <c r="EM1036" s="38">
        <v>0</v>
      </c>
      <c r="EN1036" s="38">
        <v>0</v>
      </c>
      <c r="EO1036" s="38">
        <v>0</v>
      </c>
      <c r="EP1036" s="38">
        <v>0</v>
      </c>
      <c r="EQ1036" s="38">
        <v>0</v>
      </c>
      <c r="ER1036" s="38">
        <v>0</v>
      </c>
      <c r="ES1036" s="38">
        <v>0</v>
      </c>
      <c r="ET1036" s="38">
        <v>0</v>
      </c>
      <c r="EU1036" s="38">
        <v>0</v>
      </c>
      <c r="EV1036" s="38">
        <v>0</v>
      </c>
      <c r="EW1036" s="38">
        <v>0</v>
      </c>
      <c r="EX1036" s="38">
        <v>0</v>
      </c>
      <c r="EY1036" s="38">
        <v>0</v>
      </c>
      <c r="EZ1036" s="38">
        <v>0</v>
      </c>
      <c r="FA1036" s="38">
        <v>0</v>
      </c>
      <c r="FB1036" s="38">
        <v>0</v>
      </c>
      <c r="FC1036" s="38">
        <v>0</v>
      </c>
      <c r="FD1036" s="38">
        <v>0</v>
      </c>
      <c r="FE1036" s="38">
        <v>0</v>
      </c>
      <c r="FF1036" s="38">
        <v>0</v>
      </c>
      <c r="FG1036" s="38">
        <v>0</v>
      </c>
      <c r="FH1036" s="38">
        <v>0</v>
      </c>
      <c r="FI1036" s="38">
        <v>0</v>
      </c>
      <c r="FJ1036" s="38">
        <v>0</v>
      </c>
      <c r="FK1036" s="38">
        <v>0</v>
      </c>
      <c r="FL1036" s="38">
        <v>0</v>
      </c>
      <c r="FM1036" s="38">
        <v>0</v>
      </c>
      <c r="FN1036" s="38">
        <v>0</v>
      </c>
      <c r="FO1036" s="38">
        <v>0</v>
      </c>
      <c r="FP1036" s="38">
        <v>0</v>
      </c>
      <c r="FQ1036" s="38">
        <v>0</v>
      </c>
      <c r="FR1036" s="38">
        <v>0</v>
      </c>
      <c r="FS1036" s="38">
        <v>0</v>
      </c>
      <c r="FT1036" s="38">
        <v>0</v>
      </c>
      <c r="FU1036" s="38">
        <v>0</v>
      </c>
      <c r="FV1036" s="38">
        <v>0</v>
      </c>
      <c r="FW1036">
        <v>0</v>
      </c>
      <c r="FX1036">
        <v>0</v>
      </c>
      <c r="FY1036">
        <v>0</v>
      </c>
      <c r="FZ1036">
        <v>0</v>
      </c>
      <c r="GA1036">
        <v>0</v>
      </c>
      <c r="GB1036">
        <v>0</v>
      </c>
    </row>
    <row r="1037" spans="1:184" x14ac:dyDescent="0.3">
      <c r="A1037" t="s">
        <v>280</v>
      </c>
      <c r="B1037" t="s">
        <v>1</v>
      </c>
      <c r="C1037" t="s">
        <v>1</v>
      </c>
      <c r="D1037" t="s">
        <v>222</v>
      </c>
      <c r="E1037" t="s">
        <v>1</v>
      </c>
      <c r="F1037" t="s">
        <v>1</v>
      </c>
      <c r="G1037" t="s">
        <v>1</v>
      </c>
      <c r="H1037" s="40" t="s">
        <v>1</v>
      </c>
      <c r="I1037" s="18" t="s">
        <v>1</v>
      </c>
      <c r="J1037" s="38" t="s">
        <v>1</v>
      </c>
      <c r="K1037" s="18">
        <v>44805</v>
      </c>
      <c r="L1037" s="38">
        <v>92</v>
      </c>
      <c r="M1037" s="38">
        <v>92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8">
        <v>0</v>
      </c>
      <c r="W1037" s="38">
        <v>0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38">
        <v>0</v>
      </c>
      <c r="AE1037" s="38">
        <v>0</v>
      </c>
      <c r="AF1037" s="38">
        <v>0</v>
      </c>
      <c r="AG1037" s="38">
        <v>0</v>
      </c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38">
        <v>0</v>
      </c>
      <c r="AN1037" s="38">
        <v>0</v>
      </c>
      <c r="AO1037" s="38">
        <v>0</v>
      </c>
      <c r="AP1037" s="38">
        <v>0</v>
      </c>
      <c r="AQ1037" s="38">
        <v>0</v>
      </c>
      <c r="AR1037" s="38">
        <v>0</v>
      </c>
      <c r="AS1037" s="38">
        <v>0</v>
      </c>
      <c r="AT1037" s="38">
        <v>0</v>
      </c>
      <c r="AU1037" s="38">
        <v>0</v>
      </c>
      <c r="AV1037" s="38">
        <v>0</v>
      </c>
      <c r="AW1037" s="38">
        <v>0</v>
      </c>
      <c r="AX1037" s="38">
        <v>0</v>
      </c>
      <c r="AY1037" s="38">
        <v>0</v>
      </c>
      <c r="AZ1037" s="38">
        <v>0</v>
      </c>
      <c r="BA1037" s="38">
        <v>0</v>
      </c>
      <c r="BB1037" s="38">
        <v>0</v>
      </c>
      <c r="BC1037" s="38">
        <v>0</v>
      </c>
      <c r="BD1037" s="38">
        <v>0</v>
      </c>
      <c r="BE1037" s="38">
        <v>0</v>
      </c>
      <c r="BF1037" s="38">
        <v>0</v>
      </c>
      <c r="BG1037" s="38">
        <v>0</v>
      </c>
      <c r="BH1037" s="38">
        <v>0</v>
      </c>
      <c r="BI1037" s="38">
        <v>0</v>
      </c>
      <c r="BJ1037" s="38">
        <v>0</v>
      </c>
      <c r="BK1037" s="38">
        <v>0</v>
      </c>
      <c r="BL1037" s="38">
        <v>0</v>
      </c>
      <c r="BM1037" s="38">
        <v>0</v>
      </c>
      <c r="BN1037" s="38">
        <v>0</v>
      </c>
      <c r="BO1037" s="38">
        <v>0</v>
      </c>
      <c r="BP1037" s="38">
        <v>0</v>
      </c>
      <c r="BQ1037" s="38">
        <v>0</v>
      </c>
      <c r="BR1037" s="38">
        <v>0</v>
      </c>
      <c r="BS1037" s="38">
        <v>0</v>
      </c>
      <c r="BT1037" s="38">
        <v>0</v>
      </c>
      <c r="BU1037" s="38">
        <v>0</v>
      </c>
      <c r="BV1037" s="38">
        <v>0</v>
      </c>
      <c r="BW1037" s="38">
        <v>0</v>
      </c>
      <c r="BX1037" s="38">
        <v>0</v>
      </c>
      <c r="BY1037" s="38">
        <v>0</v>
      </c>
      <c r="BZ1037" s="38">
        <v>0</v>
      </c>
      <c r="CA1037" s="38">
        <v>0</v>
      </c>
      <c r="CB1037" s="38">
        <v>0</v>
      </c>
      <c r="CC1037" s="38">
        <v>0</v>
      </c>
      <c r="CD1037" s="38">
        <v>0</v>
      </c>
      <c r="CE1037" s="38">
        <v>0</v>
      </c>
      <c r="CF1037" s="38">
        <v>0</v>
      </c>
      <c r="CG1037" s="38">
        <v>0</v>
      </c>
      <c r="CH1037" s="38">
        <v>0</v>
      </c>
      <c r="CI1037" s="38">
        <v>0</v>
      </c>
      <c r="CJ1037" s="38">
        <v>0</v>
      </c>
      <c r="CK1037" s="38">
        <v>0</v>
      </c>
      <c r="CL1037" s="38">
        <v>0</v>
      </c>
      <c r="CM1037" s="38">
        <v>0</v>
      </c>
      <c r="CN1037" s="38">
        <v>0</v>
      </c>
      <c r="CO1037" s="38">
        <v>0</v>
      </c>
      <c r="CP1037" s="38">
        <v>0</v>
      </c>
      <c r="CQ1037" s="38">
        <v>0</v>
      </c>
      <c r="CR1037" s="38">
        <v>0</v>
      </c>
      <c r="CS1037" s="38">
        <v>0</v>
      </c>
      <c r="CT1037" s="38">
        <v>0</v>
      </c>
      <c r="CU1037" s="38">
        <v>0</v>
      </c>
      <c r="CV1037" s="38">
        <v>0</v>
      </c>
      <c r="CW1037" s="38">
        <v>0</v>
      </c>
      <c r="CX1037" s="38">
        <v>0</v>
      </c>
      <c r="CY1037" s="38">
        <v>0</v>
      </c>
      <c r="CZ1037" s="38">
        <v>0</v>
      </c>
      <c r="DA1037" s="38">
        <v>0</v>
      </c>
      <c r="DB1037" s="38">
        <v>0</v>
      </c>
      <c r="DC1037" s="38">
        <v>0</v>
      </c>
      <c r="DD1037" s="38">
        <v>0</v>
      </c>
      <c r="DE1037" s="38">
        <v>0</v>
      </c>
      <c r="DF1037" s="38">
        <v>0</v>
      </c>
      <c r="DG1037" s="38">
        <v>0</v>
      </c>
      <c r="DH1037" s="38">
        <v>0</v>
      </c>
      <c r="DI1037" s="38">
        <v>0</v>
      </c>
      <c r="DJ1037" s="38">
        <v>0</v>
      </c>
      <c r="DK1037" s="38">
        <v>0</v>
      </c>
      <c r="DL1037" s="38">
        <v>0</v>
      </c>
      <c r="DM1037" s="38">
        <v>0</v>
      </c>
      <c r="DN1037" s="38">
        <v>0</v>
      </c>
      <c r="DO1037" s="38">
        <v>0</v>
      </c>
      <c r="DP1037" s="38">
        <v>0</v>
      </c>
      <c r="DQ1037" s="38">
        <v>0</v>
      </c>
      <c r="DR1037" s="38">
        <v>0</v>
      </c>
      <c r="DS1037" s="38">
        <v>0</v>
      </c>
      <c r="DT1037" s="38">
        <v>0</v>
      </c>
      <c r="DU1037" s="38">
        <v>0</v>
      </c>
      <c r="DV1037" s="38">
        <v>0</v>
      </c>
      <c r="DW1037" s="38">
        <v>0</v>
      </c>
      <c r="DX1037" s="38">
        <v>0</v>
      </c>
      <c r="DY1037" s="38">
        <v>0</v>
      </c>
      <c r="DZ1037" s="38">
        <v>0</v>
      </c>
      <c r="EA1037" s="38">
        <v>0</v>
      </c>
      <c r="EB1037" s="38">
        <v>0</v>
      </c>
      <c r="EC1037" s="38">
        <v>0</v>
      </c>
      <c r="ED1037" s="38">
        <v>0</v>
      </c>
      <c r="EE1037" s="38">
        <v>0</v>
      </c>
      <c r="EF1037" s="38">
        <v>0</v>
      </c>
      <c r="EG1037" s="38">
        <v>0</v>
      </c>
      <c r="EH1037" s="38">
        <v>0</v>
      </c>
      <c r="EI1037" s="38">
        <v>0</v>
      </c>
      <c r="EJ1037" s="38">
        <v>0</v>
      </c>
      <c r="EK1037" s="38">
        <v>0</v>
      </c>
      <c r="EL1037" s="38">
        <v>0</v>
      </c>
      <c r="EM1037" s="38">
        <v>0</v>
      </c>
      <c r="EN1037" s="38">
        <v>0</v>
      </c>
      <c r="EO1037" s="38">
        <v>0</v>
      </c>
      <c r="EP1037" s="38">
        <v>0</v>
      </c>
      <c r="EQ1037" s="38">
        <v>0</v>
      </c>
      <c r="ER1037" s="38">
        <v>0</v>
      </c>
      <c r="ES1037" s="38">
        <v>0</v>
      </c>
      <c r="ET1037" s="38">
        <v>0</v>
      </c>
      <c r="EU1037" s="38">
        <v>0</v>
      </c>
      <c r="EV1037" s="38">
        <v>0</v>
      </c>
      <c r="EW1037" s="38">
        <v>0</v>
      </c>
      <c r="EX1037" s="38">
        <v>0</v>
      </c>
      <c r="EY1037" s="38">
        <v>0</v>
      </c>
      <c r="EZ1037" s="38">
        <v>0</v>
      </c>
      <c r="FA1037" s="38">
        <v>0</v>
      </c>
      <c r="FB1037" s="38">
        <v>0</v>
      </c>
      <c r="FC1037" s="38">
        <v>0</v>
      </c>
      <c r="FD1037" s="38">
        <v>0</v>
      </c>
      <c r="FE1037" s="38">
        <v>0</v>
      </c>
      <c r="FF1037" s="38">
        <v>0</v>
      </c>
      <c r="FG1037" s="38">
        <v>0</v>
      </c>
      <c r="FH1037" s="38">
        <v>0</v>
      </c>
      <c r="FI1037" s="38">
        <v>0</v>
      </c>
      <c r="FJ1037" s="38">
        <v>0</v>
      </c>
      <c r="FK1037" s="38">
        <v>0</v>
      </c>
      <c r="FL1037" s="38">
        <v>0</v>
      </c>
      <c r="FM1037" s="38">
        <v>0</v>
      </c>
      <c r="FN1037" s="38">
        <v>0</v>
      </c>
      <c r="FO1037" s="38">
        <v>0</v>
      </c>
      <c r="FP1037" s="38">
        <v>0</v>
      </c>
      <c r="FQ1037" s="38">
        <v>0</v>
      </c>
      <c r="FR1037" s="38">
        <v>0</v>
      </c>
      <c r="FS1037" s="38">
        <v>0</v>
      </c>
      <c r="FT1037" s="38">
        <v>0</v>
      </c>
      <c r="FU1037" s="38">
        <v>0</v>
      </c>
      <c r="FV1037" s="38">
        <v>0</v>
      </c>
      <c r="FW1037">
        <v>0</v>
      </c>
      <c r="FX1037">
        <v>0</v>
      </c>
      <c r="FY1037">
        <v>0</v>
      </c>
      <c r="FZ1037">
        <v>0</v>
      </c>
      <c r="GA1037">
        <v>0</v>
      </c>
      <c r="GB1037">
        <v>0</v>
      </c>
    </row>
    <row r="1038" spans="1:184" x14ac:dyDescent="0.3">
      <c r="A1038" t="s">
        <v>280</v>
      </c>
      <c r="B1038" t="s">
        <v>1</v>
      </c>
      <c r="C1038" t="s">
        <v>1</v>
      </c>
      <c r="D1038" t="s">
        <v>222</v>
      </c>
      <c r="E1038" t="s">
        <v>1</v>
      </c>
      <c r="F1038" t="s">
        <v>1</v>
      </c>
      <c r="G1038" t="s">
        <v>1</v>
      </c>
      <c r="H1038" s="40" t="s">
        <v>1</v>
      </c>
      <c r="I1038" s="18" t="s">
        <v>1</v>
      </c>
      <c r="J1038" s="38" t="s">
        <v>1</v>
      </c>
      <c r="K1038" s="18">
        <v>44809</v>
      </c>
      <c r="L1038" s="38">
        <v>98</v>
      </c>
      <c r="M1038" s="38">
        <v>98</v>
      </c>
      <c r="N1038" s="38">
        <v>0</v>
      </c>
      <c r="O1038" s="38">
        <v>0</v>
      </c>
      <c r="P1038" s="38">
        <v>0</v>
      </c>
      <c r="Q1038" s="38">
        <v>0</v>
      </c>
      <c r="R1038" s="38">
        <v>0</v>
      </c>
      <c r="S1038" s="38">
        <v>0</v>
      </c>
      <c r="T1038" s="38">
        <v>0</v>
      </c>
      <c r="U1038" s="38">
        <v>0</v>
      </c>
      <c r="V1038" s="38">
        <v>0</v>
      </c>
      <c r="W1038" s="38">
        <v>0</v>
      </c>
      <c r="X1038" s="38">
        <v>0</v>
      </c>
      <c r="Y1038" s="38">
        <v>0</v>
      </c>
      <c r="Z1038" s="38">
        <v>0</v>
      </c>
      <c r="AA1038" s="38">
        <v>0</v>
      </c>
      <c r="AB1038" s="38">
        <v>0</v>
      </c>
      <c r="AC1038" s="38">
        <v>0</v>
      </c>
      <c r="AD1038" s="38">
        <v>0</v>
      </c>
      <c r="AE1038" s="38">
        <v>0</v>
      </c>
      <c r="AF1038" s="38">
        <v>0</v>
      </c>
      <c r="AG1038" s="38">
        <v>0</v>
      </c>
      <c r="AH1038" s="38">
        <v>0</v>
      </c>
      <c r="AI1038" s="38">
        <v>0</v>
      </c>
      <c r="AJ1038" s="38">
        <v>0</v>
      </c>
      <c r="AK1038" s="38">
        <v>0</v>
      </c>
      <c r="AL1038" s="38">
        <v>0</v>
      </c>
      <c r="AM1038" s="38">
        <v>0</v>
      </c>
      <c r="AN1038" s="38">
        <v>0</v>
      </c>
      <c r="AO1038" s="38">
        <v>0</v>
      </c>
      <c r="AP1038" s="38">
        <v>0</v>
      </c>
      <c r="AQ1038" s="38">
        <v>0</v>
      </c>
      <c r="AR1038" s="38">
        <v>0</v>
      </c>
      <c r="AS1038" s="38">
        <v>0</v>
      </c>
      <c r="AT1038" s="38">
        <v>0</v>
      </c>
      <c r="AU1038" s="38">
        <v>0</v>
      </c>
      <c r="AV1038" s="38">
        <v>0</v>
      </c>
      <c r="AW1038" s="38">
        <v>0</v>
      </c>
      <c r="AX1038" s="38">
        <v>0</v>
      </c>
      <c r="AY1038" s="38">
        <v>0</v>
      </c>
      <c r="AZ1038" s="38">
        <v>0</v>
      </c>
      <c r="BA1038" s="38">
        <v>0</v>
      </c>
      <c r="BB1038" s="38">
        <v>0</v>
      </c>
      <c r="BC1038" s="38">
        <v>0</v>
      </c>
      <c r="BD1038" s="38">
        <v>0</v>
      </c>
      <c r="BE1038" s="38">
        <v>0</v>
      </c>
      <c r="BF1038" s="38">
        <v>0</v>
      </c>
      <c r="BG1038" s="38">
        <v>0</v>
      </c>
      <c r="BH1038" s="38">
        <v>0</v>
      </c>
      <c r="BI1038" s="38">
        <v>0</v>
      </c>
      <c r="BJ1038" s="38">
        <v>0</v>
      </c>
      <c r="BK1038" s="38">
        <v>0</v>
      </c>
      <c r="BL1038" s="38">
        <v>0</v>
      </c>
      <c r="BM1038" s="38">
        <v>0</v>
      </c>
      <c r="BN1038" s="38">
        <v>0</v>
      </c>
      <c r="BO1038" s="38">
        <v>0</v>
      </c>
      <c r="BP1038" s="38">
        <v>0</v>
      </c>
      <c r="BQ1038" s="38">
        <v>0</v>
      </c>
      <c r="BR1038" s="38">
        <v>0</v>
      </c>
      <c r="BS1038" s="38">
        <v>0</v>
      </c>
      <c r="BT1038" s="38">
        <v>0</v>
      </c>
      <c r="BU1038" s="38">
        <v>0</v>
      </c>
      <c r="BV1038" s="38">
        <v>0</v>
      </c>
      <c r="BW1038" s="38">
        <v>0</v>
      </c>
      <c r="BX1038" s="38">
        <v>0</v>
      </c>
      <c r="BY1038" s="38">
        <v>0</v>
      </c>
      <c r="BZ1038" s="38">
        <v>0</v>
      </c>
      <c r="CA1038" s="38">
        <v>0</v>
      </c>
      <c r="CB1038" s="38">
        <v>0</v>
      </c>
      <c r="CC1038" s="38">
        <v>0</v>
      </c>
      <c r="CD1038" s="38">
        <v>0</v>
      </c>
      <c r="CE1038" s="38">
        <v>0</v>
      </c>
      <c r="CF1038" s="38">
        <v>0</v>
      </c>
      <c r="CG1038" s="38">
        <v>0</v>
      </c>
      <c r="CH1038" s="38">
        <v>0</v>
      </c>
      <c r="CI1038" s="38">
        <v>0</v>
      </c>
      <c r="CJ1038" s="38">
        <v>0</v>
      </c>
      <c r="CK1038" s="38">
        <v>0</v>
      </c>
      <c r="CL1038" s="38">
        <v>0</v>
      </c>
      <c r="CM1038" s="38">
        <v>0</v>
      </c>
      <c r="CN1038" s="38">
        <v>0</v>
      </c>
      <c r="CO1038" s="38">
        <v>0</v>
      </c>
      <c r="CP1038" s="38">
        <v>0</v>
      </c>
      <c r="CQ1038" s="38">
        <v>0</v>
      </c>
      <c r="CR1038" s="38">
        <v>0</v>
      </c>
      <c r="CS1038" s="38">
        <v>0</v>
      </c>
      <c r="CT1038" s="38">
        <v>0</v>
      </c>
      <c r="CU1038" s="38">
        <v>0</v>
      </c>
      <c r="CV1038" s="38">
        <v>0</v>
      </c>
      <c r="CW1038" s="38">
        <v>0</v>
      </c>
      <c r="CX1038" s="38">
        <v>0</v>
      </c>
      <c r="CY1038" s="38">
        <v>0</v>
      </c>
      <c r="CZ1038" s="38">
        <v>0</v>
      </c>
      <c r="DA1038" s="38">
        <v>0</v>
      </c>
      <c r="DB1038" s="38">
        <v>0</v>
      </c>
      <c r="DC1038" s="38">
        <v>0</v>
      </c>
      <c r="DD1038" s="38">
        <v>0</v>
      </c>
      <c r="DE1038" s="38">
        <v>0</v>
      </c>
      <c r="DF1038" s="38">
        <v>0</v>
      </c>
      <c r="DG1038" s="38">
        <v>0</v>
      </c>
      <c r="DH1038" s="38">
        <v>0</v>
      </c>
      <c r="DI1038" s="38">
        <v>0</v>
      </c>
      <c r="DJ1038" s="38">
        <v>0</v>
      </c>
      <c r="DK1038" s="38">
        <v>0</v>
      </c>
      <c r="DL1038" s="38">
        <v>0</v>
      </c>
      <c r="DM1038" s="38">
        <v>0</v>
      </c>
      <c r="DN1038" s="38">
        <v>0</v>
      </c>
      <c r="DO1038" s="38">
        <v>0</v>
      </c>
      <c r="DP1038" s="38">
        <v>0</v>
      </c>
      <c r="DQ1038" s="38">
        <v>0</v>
      </c>
      <c r="DR1038" s="38">
        <v>0</v>
      </c>
      <c r="DS1038" s="38">
        <v>0</v>
      </c>
      <c r="DT1038" s="38">
        <v>0</v>
      </c>
      <c r="DU1038" s="38">
        <v>0</v>
      </c>
      <c r="DV1038" s="38">
        <v>0</v>
      </c>
      <c r="DW1038" s="38">
        <v>0</v>
      </c>
      <c r="DX1038" s="38">
        <v>0</v>
      </c>
      <c r="DY1038" s="38">
        <v>0</v>
      </c>
      <c r="DZ1038" s="38">
        <v>0</v>
      </c>
      <c r="EA1038" s="38">
        <v>0</v>
      </c>
      <c r="EB1038" s="38">
        <v>0</v>
      </c>
      <c r="EC1038" s="38">
        <v>0</v>
      </c>
      <c r="ED1038" s="38">
        <v>0</v>
      </c>
      <c r="EE1038" s="38">
        <v>0</v>
      </c>
      <c r="EF1038" s="38">
        <v>0</v>
      </c>
      <c r="EG1038" s="38">
        <v>0</v>
      </c>
      <c r="EH1038" s="38">
        <v>0</v>
      </c>
      <c r="EI1038" s="38">
        <v>0</v>
      </c>
      <c r="EJ1038" s="38">
        <v>0</v>
      </c>
      <c r="EK1038" s="38">
        <v>0</v>
      </c>
      <c r="EL1038" s="38">
        <v>0</v>
      </c>
      <c r="EM1038" s="38">
        <v>0</v>
      </c>
      <c r="EN1038" s="38">
        <v>0</v>
      </c>
      <c r="EO1038" s="38">
        <v>0</v>
      </c>
      <c r="EP1038" s="38">
        <v>0</v>
      </c>
      <c r="EQ1038" s="38">
        <v>0</v>
      </c>
      <c r="ER1038" s="38">
        <v>0</v>
      </c>
      <c r="ES1038" s="38">
        <v>0</v>
      </c>
      <c r="ET1038" s="38">
        <v>0</v>
      </c>
      <c r="EU1038" s="38">
        <v>0</v>
      </c>
      <c r="EV1038" s="38">
        <v>0</v>
      </c>
      <c r="EW1038" s="38">
        <v>0</v>
      </c>
      <c r="EX1038" s="38">
        <v>0</v>
      </c>
      <c r="EY1038" s="38">
        <v>0</v>
      </c>
      <c r="EZ1038" s="38">
        <v>0</v>
      </c>
      <c r="FA1038" s="38">
        <v>0</v>
      </c>
      <c r="FB1038" s="38">
        <v>0</v>
      </c>
      <c r="FC1038" s="38">
        <v>0</v>
      </c>
      <c r="FD1038" s="38">
        <v>0</v>
      </c>
      <c r="FE1038" s="38">
        <v>0</v>
      </c>
      <c r="FF1038" s="38">
        <v>0</v>
      </c>
      <c r="FG1038" s="38">
        <v>0</v>
      </c>
      <c r="FH1038" s="38">
        <v>0</v>
      </c>
      <c r="FI1038" s="38">
        <v>0</v>
      </c>
      <c r="FJ1038" s="38">
        <v>0</v>
      </c>
      <c r="FK1038" s="38">
        <v>0</v>
      </c>
      <c r="FL1038" s="38">
        <v>0</v>
      </c>
      <c r="FM1038" s="38">
        <v>0</v>
      </c>
      <c r="FN1038" s="38">
        <v>0</v>
      </c>
      <c r="FO1038" s="38">
        <v>0</v>
      </c>
      <c r="FP1038" s="38">
        <v>0</v>
      </c>
      <c r="FQ1038" s="38">
        <v>0</v>
      </c>
      <c r="FR1038" s="38">
        <v>0</v>
      </c>
      <c r="FS1038" s="38">
        <v>0</v>
      </c>
      <c r="FT1038" s="38">
        <v>0</v>
      </c>
      <c r="FU1038" s="38">
        <v>0</v>
      </c>
      <c r="FV1038" s="38">
        <v>0</v>
      </c>
      <c r="FW1038">
        <v>0</v>
      </c>
      <c r="FX1038">
        <v>0</v>
      </c>
      <c r="FY1038">
        <v>0</v>
      </c>
      <c r="FZ1038">
        <v>0</v>
      </c>
      <c r="GA1038">
        <v>0</v>
      </c>
      <c r="GB1038">
        <v>0</v>
      </c>
    </row>
    <row r="1039" spans="1:184" x14ac:dyDescent="0.3">
      <c r="A1039" t="s">
        <v>280</v>
      </c>
      <c r="B1039" t="s">
        <v>1</v>
      </c>
      <c r="C1039" t="s">
        <v>1</v>
      </c>
      <c r="D1039" t="s">
        <v>222</v>
      </c>
      <c r="E1039" t="s">
        <v>1</v>
      </c>
      <c r="F1039" t="s">
        <v>1</v>
      </c>
      <c r="G1039" t="s">
        <v>1</v>
      </c>
      <c r="H1039" s="40" t="s">
        <v>1</v>
      </c>
      <c r="I1039" s="18" t="s">
        <v>1</v>
      </c>
      <c r="J1039" s="38" t="s">
        <v>1</v>
      </c>
      <c r="K1039" s="18">
        <v>44810</v>
      </c>
      <c r="L1039" s="38">
        <v>99</v>
      </c>
      <c r="M1039" s="38">
        <v>99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38">
        <v>0</v>
      </c>
      <c r="W1039" s="38">
        <v>0</v>
      </c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38">
        <v>0</v>
      </c>
      <c r="AE1039" s="38">
        <v>0</v>
      </c>
      <c r="AF1039" s="38">
        <v>0</v>
      </c>
      <c r="AG1039" s="38">
        <v>0</v>
      </c>
      <c r="AH1039" s="38">
        <v>0</v>
      </c>
      <c r="AI1039" s="38">
        <v>0</v>
      </c>
      <c r="AJ1039" s="38">
        <v>0</v>
      </c>
      <c r="AK1039" s="38">
        <v>0</v>
      </c>
      <c r="AL1039" s="38">
        <v>0</v>
      </c>
      <c r="AM1039" s="38">
        <v>0</v>
      </c>
      <c r="AN1039" s="38">
        <v>0</v>
      </c>
      <c r="AO1039" s="38">
        <v>0</v>
      </c>
      <c r="AP1039" s="38">
        <v>0</v>
      </c>
      <c r="AQ1039" s="38">
        <v>0</v>
      </c>
      <c r="AR1039" s="38">
        <v>0</v>
      </c>
      <c r="AS1039" s="38">
        <v>0</v>
      </c>
      <c r="AT1039" s="38">
        <v>0</v>
      </c>
      <c r="AU1039" s="38">
        <v>0</v>
      </c>
      <c r="AV1039" s="38">
        <v>0</v>
      </c>
      <c r="AW1039" s="38">
        <v>0</v>
      </c>
      <c r="AX1039" s="38">
        <v>0</v>
      </c>
      <c r="AY1039" s="38">
        <v>0</v>
      </c>
      <c r="AZ1039" s="38">
        <v>0</v>
      </c>
      <c r="BA1039" s="38">
        <v>0</v>
      </c>
      <c r="BB1039" s="38">
        <v>0</v>
      </c>
      <c r="BC1039" s="38">
        <v>0</v>
      </c>
      <c r="BD1039" s="38">
        <v>0</v>
      </c>
      <c r="BE1039" s="38">
        <v>0</v>
      </c>
      <c r="BF1039" s="38">
        <v>0</v>
      </c>
      <c r="BG1039" s="38">
        <v>0</v>
      </c>
      <c r="BH1039" s="38">
        <v>0</v>
      </c>
      <c r="BI1039" s="38">
        <v>0</v>
      </c>
      <c r="BJ1039" s="38">
        <v>0</v>
      </c>
      <c r="BK1039" s="38">
        <v>0</v>
      </c>
      <c r="BL1039" s="38">
        <v>0</v>
      </c>
      <c r="BM1039" s="38">
        <v>0</v>
      </c>
      <c r="BN1039" s="38">
        <v>0</v>
      </c>
      <c r="BO1039" s="38">
        <v>0</v>
      </c>
      <c r="BP1039" s="38">
        <v>0</v>
      </c>
      <c r="BQ1039" s="38">
        <v>0</v>
      </c>
      <c r="BR1039" s="38">
        <v>0</v>
      </c>
      <c r="BS1039" s="38">
        <v>0</v>
      </c>
      <c r="BT1039" s="38">
        <v>0</v>
      </c>
      <c r="BU1039" s="38">
        <v>0</v>
      </c>
      <c r="BV1039" s="38">
        <v>0</v>
      </c>
      <c r="BW1039" s="38">
        <v>0</v>
      </c>
      <c r="BX1039" s="38">
        <v>0</v>
      </c>
      <c r="BY1039" s="38">
        <v>0</v>
      </c>
      <c r="BZ1039" s="38">
        <v>0</v>
      </c>
      <c r="CA1039" s="38">
        <v>0</v>
      </c>
      <c r="CB1039" s="38">
        <v>0</v>
      </c>
      <c r="CC1039" s="38">
        <v>0</v>
      </c>
      <c r="CD1039" s="38">
        <v>0</v>
      </c>
      <c r="CE1039" s="38">
        <v>0</v>
      </c>
      <c r="CF1039" s="38">
        <v>0</v>
      </c>
      <c r="CG1039" s="38">
        <v>0</v>
      </c>
      <c r="CH1039" s="38">
        <v>0</v>
      </c>
      <c r="CI1039" s="38">
        <v>0</v>
      </c>
      <c r="CJ1039" s="38">
        <v>0</v>
      </c>
      <c r="CK1039" s="38">
        <v>0</v>
      </c>
      <c r="CL1039" s="38">
        <v>0</v>
      </c>
      <c r="CM1039" s="38">
        <v>0</v>
      </c>
      <c r="CN1039" s="38">
        <v>0</v>
      </c>
      <c r="CO1039" s="38">
        <v>0</v>
      </c>
      <c r="CP1039" s="38">
        <v>0</v>
      </c>
      <c r="CQ1039" s="38">
        <v>0</v>
      </c>
      <c r="CR1039" s="38">
        <v>0</v>
      </c>
      <c r="CS1039" s="38">
        <v>0</v>
      </c>
      <c r="CT1039" s="38">
        <v>0</v>
      </c>
      <c r="CU1039" s="38">
        <v>0</v>
      </c>
      <c r="CV1039" s="38">
        <v>0</v>
      </c>
      <c r="CW1039" s="38">
        <v>0</v>
      </c>
      <c r="CX1039" s="38">
        <v>0</v>
      </c>
      <c r="CY1039" s="38">
        <v>0</v>
      </c>
      <c r="CZ1039" s="38">
        <v>0</v>
      </c>
      <c r="DA1039" s="38">
        <v>0</v>
      </c>
      <c r="DB1039" s="38">
        <v>0</v>
      </c>
      <c r="DC1039" s="38">
        <v>0</v>
      </c>
      <c r="DD1039" s="38">
        <v>0</v>
      </c>
      <c r="DE1039" s="38">
        <v>0</v>
      </c>
      <c r="DF1039" s="38">
        <v>0</v>
      </c>
      <c r="DG1039" s="38">
        <v>0</v>
      </c>
      <c r="DH1039" s="38">
        <v>0</v>
      </c>
      <c r="DI1039" s="38">
        <v>0</v>
      </c>
      <c r="DJ1039" s="38">
        <v>0</v>
      </c>
      <c r="DK1039" s="38">
        <v>0</v>
      </c>
      <c r="DL1039" s="38">
        <v>0</v>
      </c>
      <c r="DM1039" s="38">
        <v>0</v>
      </c>
      <c r="DN1039" s="38">
        <v>0</v>
      </c>
      <c r="DO1039" s="38">
        <v>0</v>
      </c>
      <c r="DP1039" s="38">
        <v>0</v>
      </c>
      <c r="DQ1039" s="38">
        <v>0</v>
      </c>
      <c r="DR1039" s="38">
        <v>0</v>
      </c>
      <c r="DS1039" s="38">
        <v>0</v>
      </c>
      <c r="DT1039" s="38">
        <v>0</v>
      </c>
      <c r="DU1039" s="38">
        <v>0</v>
      </c>
      <c r="DV1039" s="38">
        <v>0</v>
      </c>
      <c r="DW1039" s="38">
        <v>0</v>
      </c>
      <c r="DX1039" s="38">
        <v>0</v>
      </c>
      <c r="DY1039" s="38">
        <v>0</v>
      </c>
      <c r="DZ1039" s="38">
        <v>0</v>
      </c>
      <c r="EA1039" s="38">
        <v>0</v>
      </c>
      <c r="EB1039" s="38">
        <v>0</v>
      </c>
      <c r="EC1039" s="38">
        <v>0</v>
      </c>
      <c r="ED1039" s="38">
        <v>0</v>
      </c>
      <c r="EE1039" s="38">
        <v>0</v>
      </c>
      <c r="EF1039" s="38">
        <v>0</v>
      </c>
      <c r="EG1039" s="38">
        <v>0</v>
      </c>
      <c r="EH1039" s="38">
        <v>0</v>
      </c>
      <c r="EI1039" s="38">
        <v>0</v>
      </c>
      <c r="EJ1039" s="38">
        <v>0</v>
      </c>
      <c r="EK1039" s="38">
        <v>0</v>
      </c>
      <c r="EL1039" s="38">
        <v>0</v>
      </c>
      <c r="EM1039" s="38">
        <v>0</v>
      </c>
      <c r="EN1039" s="38">
        <v>0</v>
      </c>
      <c r="EO1039" s="38">
        <v>0</v>
      </c>
      <c r="EP1039" s="38">
        <v>0</v>
      </c>
      <c r="EQ1039" s="38">
        <v>0</v>
      </c>
      <c r="ER1039" s="38">
        <v>0</v>
      </c>
      <c r="ES1039" s="38">
        <v>0</v>
      </c>
      <c r="ET1039" s="38">
        <v>0</v>
      </c>
      <c r="EU1039" s="38">
        <v>0</v>
      </c>
      <c r="EV1039" s="38">
        <v>0</v>
      </c>
      <c r="EW1039" s="38">
        <v>0</v>
      </c>
      <c r="EX1039" s="38">
        <v>0</v>
      </c>
      <c r="EY1039" s="38">
        <v>0</v>
      </c>
      <c r="EZ1039" s="38">
        <v>0</v>
      </c>
      <c r="FA1039" s="38">
        <v>0</v>
      </c>
      <c r="FB1039" s="38">
        <v>0</v>
      </c>
      <c r="FC1039" s="38">
        <v>0</v>
      </c>
      <c r="FD1039" s="38">
        <v>0</v>
      </c>
      <c r="FE1039" s="38">
        <v>0</v>
      </c>
      <c r="FF1039" s="38">
        <v>0</v>
      </c>
      <c r="FG1039" s="38">
        <v>0</v>
      </c>
      <c r="FH1039" s="38">
        <v>0</v>
      </c>
      <c r="FI1039" s="38">
        <v>0</v>
      </c>
      <c r="FJ1039" s="38">
        <v>0</v>
      </c>
      <c r="FK1039" s="38">
        <v>0</v>
      </c>
      <c r="FL1039" s="38">
        <v>0</v>
      </c>
      <c r="FM1039" s="38">
        <v>0</v>
      </c>
      <c r="FN1039" s="38">
        <v>0</v>
      </c>
      <c r="FO1039" s="38">
        <v>0</v>
      </c>
      <c r="FP1039" s="38">
        <v>0</v>
      </c>
      <c r="FQ1039" s="38">
        <v>0</v>
      </c>
      <c r="FR1039" s="38">
        <v>0</v>
      </c>
      <c r="FS1039" s="38">
        <v>0</v>
      </c>
      <c r="FT1039" s="38">
        <v>0</v>
      </c>
      <c r="FU1039" s="38">
        <v>0</v>
      </c>
      <c r="FV1039" s="38">
        <v>0</v>
      </c>
      <c r="FW1039">
        <v>0</v>
      </c>
      <c r="FX1039">
        <v>0</v>
      </c>
      <c r="FY1039">
        <v>0</v>
      </c>
      <c r="FZ1039">
        <v>0</v>
      </c>
      <c r="GA1039">
        <v>0</v>
      </c>
      <c r="GB1039">
        <v>0</v>
      </c>
    </row>
    <row r="1040" spans="1:184" x14ac:dyDescent="0.3">
      <c r="A1040" t="s">
        <v>280</v>
      </c>
      <c r="B1040" t="s">
        <v>1</v>
      </c>
      <c r="C1040" t="s">
        <v>1</v>
      </c>
      <c r="D1040" t="s">
        <v>222</v>
      </c>
      <c r="E1040" t="s">
        <v>1</v>
      </c>
      <c r="F1040" t="s">
        <v>1</v>
      </c>
      <c r="G1040" t="s">
        <v>1</v>
      </c>
      <c r="H1040" s="40" t="s">
        <v>1</v>
      </c>
      <c r="I1040" s="18" t="s">
        <v>1</v>
      </c>
      <c r="J1040" s="38" t="s">
        <v>1</v>
      </c>
      <c r="K1040" s="18">
        <v>44811</v>
      </c>
      <c r="L1040" s="38">
        <v>93</v>
      </c>
      <c r="M1040" s="38">
        <v>93</v>
      </c>
      <c r="N1040" s="38">
        <v>0</v>
      </c>
      <c r="O1040" s="38">
        <v>0</v>
      </c>
      <c r="P1040" s="38">
        <v>0</v>
      </c>
      <c r="Q1040" s="38">
        <v>0</v>
      </c>
      <c r="R1040" s="38">
        <v>0</v>
      </c>
      <c r="S1040" s="38">
        <v>0</v>
      </c>
      <c r="T1040" s="38">
        <v>0</v>
      </c>
      <c r="U1040" s="38">
        <v>0</v>
      </c>
      <c r="V1040" s="38">
        <v>0</v>
      </c>
      <c r="W1040" s="38">
        <v>0</v>
      </c>
      <c r="X1040" s="38">
        <v>0</v>
      </c>
      <c r="Y1040" s="38">
        <v>0</v>
      </c>
      <c r="Z1040" s="38">
        <v>0</v>
      </c>
      <c r="AA1040" s="38">
        <v>0</v>
      </c>
      <c r="AB1040" s="38">
        <v>0</v>
      </c>
      <c r="AC1040" s="38">
        <v>0</v>
      </c>
      <c r="AD1040" s="38">
        <v>0</v>
      </c>
      <c r="AE1040" s="38">
        <v>0</v>
      </c>
      <c r="AF1040" s="38">
        <v>0</v>
      </c>
      <c r="AG1040" s="38">
        <v>0</v>
      </c>
      <c r="AH1040" s="38">
        <v>0</v>
      </c>
      <c r="AI1040" s="38">
        <v>0</v>
      </c>
      <c r="AJ1040" s="38">
        <v>0</v>
      </c>
      <c r="AK1040" s="38">
        <v>0</v>
      </c>
      <c r="AL1040" s="38">
        <v>0</v>
      </c>
      <c r="AM1040" s="38">
        <v>0</v>
      </c>
      <c r="AN1040" s="38">
        <v>0</v>
      </c>
      <c r="AO1040" s="38">
        <v>0</v>
      </c>
      <c r="AP1040" s="38">
        <v>0</v>
      </c>
      <c r="AQ1040" s="38">
        <v>0</v>
      </c>
      <c r="AR1040" s="38">
        <v>0</v>
      </c>
      <c r="AS1040" s="38">
        <v>0</v>
      </c>
      <c r="AT1040" s="38">
        <v>0</v>
      </c>
      <c r="AU1040" s="38">
        <v>0</v>
      </c>
      <c r="AV1040" s="38">
        <v>0</v>
      </c>
      <c r="AW1040" s="38">
        <v>0</v>
      </c>
      <c r="AX1040" s="38">
        <v>0</v>
      </c>
      <c r="AY1040" s="38">
        <v>0</v>
      </c>
      <c r="AZ1040" s="38">
        <v>0</v>
      </c>
      <c r="BA1040" s="38">
        <v>0</v>
      </c>
      <c r="BB1040" s="38">
        <v>0</v>
      </c>
      <c r="BC1040" s="38">
        <v>0</v>
      </c>
      <c r="BD1040" s="38">
        <v>0</v>
      </c>
      <c r="BE1040" s="38">
        <v>0</v>
      </c>
      <c r="BF1040" s="38">
        <v>0</v>
      </c>
      <c r="BG1040" s="38">
        <v>0</v>
      </c>
      <c r="BH1040" s="38">
        <v>0</v>
      </c>
      <c r="BI1040" s="38">
        <v>0</v>
      </c>
      <c r="BJ1040" s="38">
        <v>0</v>
      </c>
      <c r="BK1040" s="38">
        <v>0</v>
      </c>
      <c r="BL1040" s="38">
        <v>0</v>
      </c>
      <c r="BM1040" s="38">
        <v>0</v>
      </c>
      <c r="BN1040" s="38">
        <v>0</v>
      </c>
      <c r="BO1040" s="38">
        <v>0</v>
      </c>
      <c r="BP1040" s="38">
        <v>0</v>
      </c>
      <c r="BQ1040" s="38">
        <v>0</v>
      </c>
      <c r="BR1040" s="38">
        <v>0</v>
      </c>
      <c r="BS1040" s="38">
        <v>0</v>
      </c>
      <c r="BT1040" s="38">
        <v>0</v>
      </c>
      <c r="BU1040" s="38">
        <v>0</v>
      </c>
      <c r="BV1040" s="38">
        <v>0</v>
      </c>
      <c r="BW1040" s="38">
        <v>0</v>
      </c>
      <c r="BX1040" s="38">
        <v>0</v>
      </c>
      <c r="BY1040" s="38">
        <v>0</v>
      </c>
      <c r="BZ1040" s="38">
        <v>0</v>
      </c>
      <c r="CA1040" s="38">
        <v>0</v>
      </c>
      <c r="CB1040" s="38">
        <v>0</v>
      </c>
      <c r="CC1040" s="38">
        <v>0</v>
      </c>
      <c r="CD1040" s="38">
        <v>0</v>
      </c>
      <c r="CE1040" s="38">
        <v>0</v>
      </c>
      <c r="CF1040" s="38">
        <v>0</v>
      </c>
      <c r="CG1040" s="38">
        <v>0</v>
      </c>
      <c r="CH1040" s="38">
        <v>0</v>
      </c>
      <c r="CI1040" s="38">
        <v>0</v>
      </c>
      <c r="CJ1040" s="38">
        <v>0</v>
      </c>
      <c r="CK1040" s="38">
        <v>0</v>
      </c>
      <c r="CL1040" s="38">
        <v>0</v>
      </c>
      <c r="CM1040" s="38">
        <v>0</v>
      </c>
      <c r="CN1040" s="38">
        <v>0</v>
      </c>
      <c r="CO1040" s="38">
        <v>0</v>
      </c>
      <c r="CP1040" s="38">
        <v>0</v>
      </c>
      <c r="CQ1040" s="38">
        <v>0</v>
      </c>
      <c r="CR1040" s="38">
        <v>0</v>
      </c>
      <c r="CS1040" s="38">
        <v>0</v>
      </c>
      <c r="CT1040" s="38">
        <v>0</v>
      </c>
      <c r="CU1040" s="38">
        <v>0</v>
      </c>
      <c r="CV1040" s="38">
        <v>0</v>
      </c>
      <c r="CW1040" s="38">
        <v>0</v>
      </c>
      <c r="CX1040" s="38">
        <v>0</v>
      </c>
      <c r="CY1040" s="38">
        <v>0</v>
      </c>
      <c r="CZ1040" s="38">
        <v>0</v>
      </c>
      <c r="DA1040" s="38">
        <v>0</v>
      </c>
      <c r="DB1040" s="38">
        <v>0</v>
      </c>
      <c r="DC1040" s="38">
        <v>0</v>
      </c>
      <c r="DD1040" s="38">
        <v>0</v>
      </c>
      <c r="DE1040" s="38">
        <v>0</v>
      </c>
      <c r="DF1040" s="38">
        <v>0</v>
      </c>
      <c r="DG1040" s="38">
        <v>0</v>
      </c>
      <c r="DH1040" s="38">
        <v>0</v>
      </c>
      <c r="DI1040" s="38">
        <v>0</v>
      </c>
      <c r="DJ1040" s="38">
        <v>0</v>
      </c>
      <c r="DK1040" s="38">
        <v>0</v>
      </c>
      <c r="DL1040" s="38">
        <v>0</v>
      </c>
      <c r="DM1040" s="38">
        <v>0</v>
      </c>
      <c r="DN1040" s="38">
        <v>0</v>
      </c>
      <c r="DO1040" s="38">
        <v>0</v>
      </c>
      <c r="DP1040" s="38">
        <v>0</v>
      </c>
      <c r="DQ1040" s="38">
        <v>0</v>
      </c>
      <c r="DR1040" s="38">
        <v>0</v>
      </c>
      <c r="DS1040" s="38">
        <v>0</v>
      </c>
      <c r="DT1040" s="38">
        <v>0</v>
      </c>
      <c r="DU1040" s="38">
        <v>0</v>
      </c>
      <c r="DV1040" s="38">
        <v>0</v>
      </c>
      <c r="DW1040" s="38">
        <v>0</v>
      </c>
      <c r="DX1040" s="38">
        <v>0</v>
      </c>
      <c r="DY1040" s="38">
        <v>0</v>
      </c>
      <c r="DZ1040" s="38">
        <v>0</v>
      </c>
      <c r="EA1040" s="38">
        <v>0</v>
      </c>
      <c r="EB1040" s="38">
        <v>0</v>
      </c>
      <c r="EC1040" s="38">
        <v>0</v>
      </c>
      <c r="ED1040" s="38">
        <v>0</v>
      </c>
      <c r="EE1040" s="38">
        <v>0</v>
      </c>
      <c r="EF1040" s="38">
        <v>0</v>
      </c>
      <c r="EG1040" s="38">
        <v>0</v>
      </c>
      <c r="EH1040" s="38">
        <v>0</v>
      </c>
      <c r="EI1040" s="38">
        <v>0</v>
      </c>
      <c r="EJ1040" s="38">
        <v>0</v>
      </c>
      <c r="EK1040" s="38">
        <v>0</v>
      </c>
      <c r="EL1040" s="38">
        <v>0</v>
      </c>
      <c r="EM1040" s="38">
        <v>0</v>
      </c>
      <c r="EN1040" s="38">
        <v>0</v>
      </c>
      <c r="EO1040" s="38">
        <v>0</v>
      </c>
      <c r="EP1040" s="38">
        <v>0</v>
      </c>
      <c r="EQ1040" s="38">
        <v>0</v>
      </c>
      <c r="ER1040" s="38">
        <v>0</v>
      </c>
      <c r="ES1040" s="38">
        <v>0</v>
      </c>
      <c r="ET1040" s="38">
        <v>0</v>
      </c>
      <c r="EU1040" s="38">
        <v>0</v>
      </c>
      <c r="EV1040" s="38">
        <v>0</v>
      </c>
      <c r="EW1040" s="38">
        <v>0</v>
      </c>
      <c r="EX1040" s="38">
        <v>0</v>
      </c>
      <c r="EY1040" s="38">
        <v>0</v>
      </c>
      <c r="EZ1040" s="38">
        <v>0</v>
      </c>
      <c r="FA1040" s="38">
        <v>0</v>
      </c>
      <c r="FB1040" s="38">
        <v>0</v>
      </c>
      <c r="FC1040" s="38">
        <v>0</v>
      </c>
      <c r="FD1040" s="38">
        <v>0</v>
      </c>
      <c r="FE1040" s="38">
        <v>0</v>
      </c>
      <c r="FF1040" s="38">
        <v>0</v>
      </c>
      <c r="FG1040" s="38">
        <v>0</v>
      </c>
      <c r="FH1040" s="38">
        <v>0</v>
      </c>
      <c r="FI1040" s="38">
        <v>0</v>
      </c>
      <c r="FJ1040" s="38">
        <v>0</v>
      </c>
      <c r="FK1040" s="38">
        <v>0</v>
      </c>
      <c r="FL1040" s="38">
        <v>0</v>
      </c>
      <c r="FM1040" s="38">
        <v>0</v>
      </c>
      <c r="FN1040" s="38">
        <v>0</v>
      </c>
      <c r="FO1040" s="38">
        <v>0</v>
      </c>
      <c r="FP1040" s="38">
        <v>0</v>
      </c>
      <c r="FQ1040" s="38">
        <v>0</v>
      </c>
      <c r="FR1040" s="38">
        <v>0</v>
      </c>
      <c r="FS1040" s="38">
        <v>0</v>
      </c>
      <c r="FT1040" s="38">
        <v>0</v>
      </c>
      <c r="FU1040" s="38">
        <v>0</v>
      </c>
      <c r="FV1040" s="38">
        <v>0</v>
      </c>
      <c r="FW1040">
        <v>0</v>
      </c>
      <c r="FX1040">
        <v>0</v>
      </c>
      <c r="FY1040">
        <v>0</v>
      </c>
      <c r="FZ1040">
        <v>0</v>
      </c>
      <c r="GA1040">
        <v>0</v>
      </c>
      <c r="GB1040">
        <v>0</v>
      </c>
    </row>
    <row r="1041" spans="1:184" x14ac:dyDescent="0.3">
      <c r="A1041" t="s">
        <v>280</v>
      </c>
      <c r="B1041" t="s">
        <v>1</v>
      </c>
      <c r="C1041" t="s">
        <v>1</v>
      </c>
      <c r="D1041" t="s">
        <v>222</v>
      </c>
      <c r="E1041" t="s">
        <v>1</v>
      </c>
      <c r="F1041" t="s">
        <v>1</v>
      </c>
      <c r="G1041" t="s">
        <v>1</v>
      </c>
      <c r="H1041" s="40" t="s">
        <v>1</v>
      </c>
      <c r="I1041" s="18" t="s">
        <v>1</v>
      </c>
      <c r="J1041" s="38" t="s">
        <v>1</v>
      </c>
      <c r="K1041" s="18" t="s">
        <v>2</v>
      </c>
      <c r="L1041" s="38">
        <v>177</v>
      </c>
      <c r="M1041" s="38">
        <v>177</v>
      </c>
      <c r="N1041" s="38">
        <v>148.82259999999999</v>
      </c>
      <c r="O1041" s="38">
        <v>147.16560000000001</v>
      </c>
      <c r="P1041" s="38">
        <v>145.5521</v>
      </c>
      <c r="Q1041" s="38">
        <v>146.5401</v>
      </c>
      <c r="R1041" s="38">
        <v>156.94990000000001</v>
      </c>
      <c r="S1041" s="38">
        <v>169.0737</v>
      </c>
      <c r="T1041" s="38">
        <v>185.7482</v>
      </c>
      <c r="U1041" s="38">
        <v>199.52699999999999</v>
      </c>
      <c r="V1041" s="38">
        <v>208.2038</v>
      </c>
      <c r="W1041" s="38">
        <v>214.22040000000001</v>
      </c>
      <c r="X1041" s="38">
        <v>219.2003</v>
      </c>
      <c r="Y1041" s="38">
        <v>222.16069999999999</v>
      </c>
      <c r="Z1041" s="38">
        <v>223.2345</v>
      </c>
      <c r="AA1041" s="38">
        <v>225.27869999999999</v>
      </c>
      <c r="AB1041" s="38">
        <v>220.72470000000001</v>
      </c>
      <c r="AC1041" s="38">
        <v>209.65809999999999</v>
      </c>
      <c r="AD1041" s="38">
        <v>201.09010000000001</v>
      </c>
      <c r="AE1041" s="38">
        <v>190.48320000000001</v>
      </c>
      <c r="AF1041" s="38">
        <v>183.54689999999999</v>
      </c>
      <c r="AG1041" s="38">
        <v>177.5703</v>
      </c>
      <c r="AH1041" s="38">
        <v>175.69630000000001</v>
      </c>
      <c r="AI1041" s="38">
        <v>171.8109</v>
      </c>
      <c r="AJ1041" s="38">
        <v>165.73</v>
      </c>
      <c r="AK1041" s="38">
        <v>161.19499999999999</v>
      </c>
      <c r="AL1041" s="38">
        <v>-0.43726730000000003</v>
      </c>
      <c r="AM1041" s="38">
        <v>0.41384460000000001</v>
      </c>
      <c r="AN1041" s="38">
        <v>0.44794600000000001</v>
      </c>
      <c r="AO1041" s="38">
        <v>-0.84665170000000001</v>
      </c>
      <c r="AP1041" s="38">
        <v>-0.90591980000000005</v>
      </c>
      <c r="AQ1041" s="38">
        <v>-1.4507749999999999</v>
      </c>
      <c r="AR1041" s="38">
        <v>-0.44946740000000002</v>
      </c>
      <c r="AS1041" s="38">
        <v>-1.726839</v>
      </c>
      <c r="AT1041" s="38">
        <v>-3.7951640000000002</v>
      </c>
      <c r="AU1041" s="38">
        <v>-5.2910250000000003</v>
      </c>
      <c r="AV1041" s="38">
        <v>-3.7511040000000002</v>
      </c>
      <c r="AW1041" s="38">
        <v>-1.237374</v>
      </c>
      <c r="AX1041" s="38">
        <v>-1.4082129999999999</v>
      </c>
      <c r="AY1041" s="38">
        <v>-0.18215780000000001</v>
      </c>
      <c r="AZ1041" s="38">
        <v>-0.29674299999999998</v>
      </c>
      <c r="BA1041" s="38">
        <v>0.62322489999999997</v>
      </c>
      <c r="BB1041" s="38">
        <v>4.0728819999999999</v>
      </c>
      <c r="BC1041" s="38">
        <v>3.0730430000000002</v>
      </c>
      <c r="BD1041" s="38">
        <v>2.581067</v>
      </c>
      <c r="BE1041" s="38">
        <v>2.315426</v>
      </c>
      <c r="BF1041" s="38">
        <v>2.5582980000000002</v>
      </c>
      <c r="BG1041" s="38">
        <v>2.6090249999999999</v>
      </c>
      <c r="BH1041" s="38">
        <v>1.9966870000000001</v>
      </c>
      <c r="BI1041" s="38">
        <v>4.7877500000000003E-2</v>
      </c>
      <c r="BJ1041" s="38">
        <v>0.37266189999999999</v>
      </c>
      <c r="BK1041" s="38">
        <v>1.091715</v>
      </c>
      <c r="BL1041" s="38">
        <v>1.119108</v>
      </c>
      <c r="BM1041" s="38">
        <v>-0.25481280000000001</v>
      </c>
      <c r="BN1041" s="38">
        <v>-0.25231019999999998</v>
      </c>
      <c r="BO1041" s="38">
        <v>-0.76394320000000004</v>
      </c>
      <c r="BP1041" s="38">
        <v>0.42627379999999998</v>
      </c>
      <c r="BQ1041" s="38">
        <v>-0.65253320000000004</v>
      </c>
      <c r="BR1041" s="38">
        <v>-2.7171799999999999</v>
      </c>
      <c r="BS1041" s="38">
        <v>-4.2960430000000001</v>
      </c>
      <c r="BT1041" s="38">
        <v>-2.9442439999999999</v>
      </c>
      <c r="BU1041" s="38">
        <v>-0.55747199999999997</v>
      </c>
      <c r="BV1041" s="38">
        <v>-0.83988160000000001</v>
      </c>
      <c r="BW1041" s="38">
        <v>0.40628110000000001</v>
      </c>
      <c r="BX1041" s="38">
        <v>0.66031030000000002</v>
      </c>
      <c r="BY1041" s="38">
        <v>2.225835</v>
      </c>
      <c r="BZ1041" s="38">
        <v>5.211595</v>
      </c>
      <c r="CA1041" s="38">
        <v>4.1661729999999997</v>
      </c>
      <c r="CB1041" s="38">
        <v>3.6302490000000001</v>
      </c>
      <c r="CC1041" s="38">
        <v>3.4377870000000001</v>
      </c>
      <c r="CD1041" s="38">
        <v>3.7306499999999998</v>
      </c>
      <c r="CE1041" s="38">
        <v>3.7947850000000001</v>
      </c>
      <c r="CF1041" s="38">
        <v>3.1935690000000001</v>
      </c>
      <c r="CG1041" s="38">
        <v>1.434399</v>
      </c>
      <c r="CH1041" s="38">
        <v>0.93361629999999995</v>
      </c>
      <c r="CI1041" s="38">
        <v>1.561207</v>
      </c>
      <c r="CJ1041" s="38">
        <v>1.5839529999999999</v>
      </c>
      <c r="CK1041" s="38">
        <v>0.15509300000000001</v>
      </c>
      <c r="CL1041" s="38">
        <v>0.20037779999999999</v>
      </c>
      <c r="CM1041" s="38">
        <v>-0.28824569999999999</v>
      </c>
      <c r="CN1041" s="38">
        <v>1.0328090000000001</v>
      </c>
      <c r="CO1041" s="38">
        <v>9.1527499999999998E-2</v>
      </c>
      <c r="CP1041" s="38">
        <v>-1.9705710000000001</v>
      </c>
      <c r="CQ1041" s="38">
        <v>-3.606922</v>
      </c>
      <c r="CR1041" s="38">
        <v>-2.3854160000000002</v>
      </c>
      <c r="CS1041" s="38">
        <v>-8.6573899999999995E-2</v>
      </c>
      <c r="CT1041" s="38">
        <v>-0.44625690000000001</v>
      </c>
      <c r="CU1041" s="38">
        <v>0.813832</v>
      </c>
      <c r="CV1041" s="38">
        <v>1.3231630000000001</v>
      </c>
      <c r="CW1041" s="38">
        <v>3.3357990000000002</v>
      </c>
      <c r="CX1041" s="38">
        <v>6.0002639999999996</v>
      </c>
      <c r="CY1041" s="38">
        <v>4.923273</v>
      </c>
      <c r="CZ1041" s="38">
        <v>4.3569100000000001</v>
      </c>
      <c r="DA1041" s="38">
        <v>4.2151310000000004</v>
      </c>
      <c r="DB1041" s="38">
        <v>4.5426169999999999</v>
      </c>
      <c r="DC1041" s="38">
        <v>4.6160379999999996</v>
      </c>
      <c r="DD1041" s="38">
        <v>4.0225249999999999</v>
      </c>
      <c r="DE1041" s="38">
        <v>2.3946990000000001</v>
      </c>
      <c r="DF1041" s="38">
        <v>1.4945710000000001</v>
      </c>
      <c r="DG1041" s="38">
        <v>2.0306980000000001</v>
      </c>
      <c r="DH1041" s="38">
        <v>2.0487980000000001</v>
      </c>
      <c r="DI1041" s="38">
        <v>0.56499869999999996</v>
      </c>
      <c r="DJ1041" s="38">
        <v>0.65306580000000003</v>
      </c>
      <c r="DK1041" s="38">
        <v>0.1874519</v>
      </c>
      <c r="DL1041" s="38">
        <v>1.6393450000000001</v>
      </c>
      <c r="DM1041" s="38">
        <v>0.83558809999999994</v>
      </c>
      <c r="DN1041" s="38">
        <v>-1.223962</v>
      </c>
      <c r="DO1041" s="38">
        <v>-2.9178000000000002</v>
      </c>
      <c r="DP1041" s="38">
        <v>-1.8265880000000001</v>
      </c>
      <c r="DQ1041" s="38">
        <v>0.3843242</v>
      </c>
      <c r="DR1041" s="38">
        <v>-5.2632199999999997E-2</v>
      </c>
      <c r="DS1041" s="38">
        <v>1.2213830000000001</v>
      </c>
      <c r="DT1041" s="38">
        <v>1.9860150000000001</v>
      </c>
      <c r="DU1041" s="38">
        <v>4.4457620000000002</v>
      </c>
      <c r="DV1041" s="38">
        <v>6.7889330000000001</v>
      </c>
      <c r="DW1041" s="38">
        <v>5.6803720000000002</v>
      </c>
      <c r="DX1041" s="38">
        <v>5.0835699999999999</v>
      </c>
      <c r="DY1041" s="38">
        <v>4.9924749999999998</v>
      </c>
      <c r="DZ1041" s="38">
        <v>5.3545850000000002</v>
      </c>
      <c r="EA1041" s="38">
        <v>5.4372920000000002</v>
      </c>
      <c r="EB1041" s="38">
        <v>4.8514819999999999</v>
      </c>
      <c r="EC1041" s="38">
        <v>3.3549989999999998</v>
      </c>
      <c r="ED1041" s="38">
        <v>2.3045</v>
      </c>
      <c r="EE1041" s="38">
        <v>2.7085689999999998</v>
      </c>
      <c r="EF1041" s="38">
        <v>2.7199610000000001</v>
      </c>
      <c r="EG1041" s="38">
        <v>1.156838</v>
      </c>
      <c r="EH1041" s="38">
        <v>1.306675</v>
      </c>
      <c r="EI1041" s="38">
        <v>0.87428360000000005</v>
      </c>
      <c r="EJ1041" s="38">
        <v>2.5150860000000002</v>
      </c>
      <c r="EK1041" s="38">
        <v>1.909894</v>
      </c>
      <c r="EL1041" s="38">
        <v>-0.14597760000000001</v>
      </c>
      <c r="EM1041" s="38">
        <v>-1.9228190000000001</v>
      </c>
      <c r="EN1041" s="38">
        <v>-1.0197290000000001</v>
      </c>
      <c r="EO1041" s="38">
        <v>1.0642259999999999</v>
      </c>
      <c r="EP1041" s="38">
        <v>0.51569929999999997</v>
      </c>
      <c r="EQ1041" s="38">
        <v>1.809822</v>
      </c>
      <c r="ER1041" s="38">
        <v>2.9430679999999998</v>
      </c>
      <c r="ES1041" s="38">
        <v>6.0483719999999996</v>
      </c>
      <c r="ET1041" s="38">
        <v>7.9276460000000002</v>
      </c>
      <c r="EU1041" s="38">
        <v>6.7735019999999997</v>
      </c>
      <c r="EV1041" s="38">
        <v>6.1327530000000001</v>
      </c>
      <c r="EW1041" s="38">
        <v>6.1148360000000004</v>
      </c>
      <c r="EX1041" s="38">
        <v>6.5269360000000001</v>
      </c>
      <c r="EY1041" s="38">
        <v>6.6230520000000004</v>
      </c>
      <c r="EZ1041" s="38">
        <v>6.0483630000000002</v>
      </c>
      <c r="FA1041" s="38">
        <v>4.7415200000000004</v>
      </c>
      <c r="FB1041" s="38">
        <v>78.870900000000006</v>
      </c>
      <c r="FC1041" s="38">
        <v>77.426109999999994</v>
      </c>
      <c r="FD1041" s="38">
        <v>75.799250000000001</v>
      </c>
      <c r="FE1041" s="38">
        <v>74.483580000000003</v>
      </c>
      <c r="FF1041" s="38">
        <v>73.343980000000002</v>
      </c>
      <c r="FG1041" s="38">
        <v>72.45335</v>
      </c>
      <c r="FH1041" s="38">
        <v>72.230140000000006</v>
      </c>
      <c r="FI1041" s="38">
        <v>74.398610000000005</v>
      </c>
      <c r="FJ1041" s="38">
        <v>78.727599999999995</v>
      </c>
      <c r="FK1041" s="38">
        <v>83.288640000000001</v>
      </c>
      <c r="FL1041" s="38">
        <v>87.605419999999995</v>
      </c>
      <c r="FM1041" s="38">
        <v>91.483069999999998</v>
      </c>
      <c r="FN1041" s="38">
        <v>94.608339999999998</v>
      </c>
      <c r="FO1041" s="38">
        <v>97.199290000000005</v>
      </c>
      <c r="FP1041" s="38">
        <v>99.081710000000001</v>
      </c>
      <c r="FQ1041" s="38">
        <v>100.2848</v>
      </c>
      <c r="FR1041" s="38">
        <v>100.5468</v>
      </c>
      <c r="FS1041" s="38">
        <v>99.7273</v>
      </c>
      <c r="FT1041" s="38">
        <v>97.839330000000004</v>
      </c>
      <c r="FU1041" s="38">
        <v>94.250879999999995</v>
      </c>
      <c r="FV1041" s="38">
        <v>89.947900000000004</v>
      </c>
      <c r="FW1041">
        <v>86.821910000000003</v>
      </c>
      <c r="FX1041">
        <v>84.288730000000001</v>
      </c>
      <c r="FY1041">
        <v>81.657380000000003</v>
      </c>
      <c r="FZ1041">
        <v>1.355472</v>
      </c>
      <c r="GA1041">
        <v>11.212859999999999</v>
      </c>
      <c r="GB1041">
        <v>1</v>
      </c>
    </row>
    <row r="1042" spans="1:184" x14ac:dyDescent="0.3">
      <c r="A1042" t="s">
        <v>280</v>
      </c>
      <c r="B1042" t="s">
        <v>1</v>
      </c>
      <c r="C1042" t="s">
        <v>1</v>
      </c>
      <c r="D1042" t="s">
        <v>223</v>
      </c>
      <c r="E1042" t="s">
        <v>1</v>
      </c>
      <c r="F1042" t="s">
        <v>1</v>
      </c>
      <c r="G1042" t="s">
        <v>1</v>
      </c>
      <c r="H1042" s="40" t="s">
        <v>1</v>
      </c>
      <c r="I1042" s="18" t="s">
        <v>1</v>
      </c>
      <c r="J1042" s="38" t="s">
        <v>1</v>
      </c>
      <c r="K1042" s="18">
        <v>44722</v>
      </c>
      <c r="L1042" s="38">
        <v>1170</v>
      </c>
      <c r="M1042" s="38">
        <v>1170</v>
      </c>
      <c r="N1042" s="38">
        <v>203.80680000000001</v>
      </c>
      <c r="O1042" s="38">
        <v>201.02029999999999</v>
      </c>
      <c r="P1042" s="38">
        <v>198.6968</v>
      </c>
      <c r="Q1042" s="38">
        <v>196.7388</v>
      </c>
      <c r="R1042" s="38">
        <v>199.42760000000001</v>
      </c>
      <c r="S1042" s="38">
        <v>206.99770000000001</v>
      </c>
      <c r="T1042" s="38">
        <v>220.00239999999999</v>
      </c>
      <c r="U1042" s="38">
        <v>229.61770000000001</v>
      </c>
      <c r="V1042" s="38">
        <v>237.0061</v>
      </c>
      <c r="W1042" s="38">
        <v>241.40360000000001</v>
      </c>
      <c r="X1042" s="38">
        <v>245.16309999999999</v>
      </c>
      <c r="Y1042" s="38">
        <v>248.0026</v>
      </c>
      <c r="Z1042" s="38">
        <v>248.49100000000001</v>
      </c>
      <c r="AA1042" s="38">
        <v>249.67359999999999</v>
      </c>
      <c r="AB1042" s="38">
        <v>246.5849</v>
      </c>
      <c r="AC1042" s="38">
        <v>242.74199999999999</v>
      </c>
      <c r="AD1042" s="38">
        <v>236.68809999999999</v>
      </c>
      <c r="AE1042" s="38">
        <v>230.01939999999999</v>
      </c>
      <c r="AF1042" s="38">
        <v>223.1344</v>
      </c>
      <c r="AG1042" s="38">
        <v>219.66900000000001</v>
      </c>
      <c r="AH1042" s="38">
        <v>218.23779999999999</v>
      </c>
      <c r="AI1042" s="38">
        <v>215.0248</v>
      </c>
      <c r="AJ1042" s="38">
        <v>208.2672</v>
      </c>
      <c r="AK1042" s="38">
        <v>202.3502</v>
      </c>
      <c r="AL1042" s="38">
        <v>-2.4019460000000001</v>
      </c>
      <c r="AM1042" s="38">
        <v>-1.693843</v>
      </c>
      <c r="AN1042" s="38">
        <v>-0.43581550000000002</v>
      </c>
      <c r="AO1042" s="38">
        <v>-0.2025286</v>
      </c>
      <c r="AP1042" s="38">
        <v>2.1819499999999999E-2</v>
      </c>
      <c r="AQ1042" s="38">
        <v>-1.5770820000000001</v>
      </c>
      <c r="AR1042" s="38">
        <v>-1.3685560000000001</v>
      </c>
      <c r="AS1042" s="38">
        <v>-0.32000279999999998</v>
      </c>
      <c r="AT1042" s="38">
        <v>0.15997939999999999</v>
      </c>
      <c r="AU1042" s="38">
        <v>-1.6461969999999999</v>
      </c>
      <c r="AV1042" s="38">
        <v>-0.52615540000000005</v>
      </c>
      <c r="AW1042" s="38">
        <v>-0.86159949999999996</v>
      </c>
      <c r="AX1042" s="38">
        <v>-1.023765</v>
      </c>
      <c r="AY1042" s="38">
        <v>-0.17493739999999999</v>
      </c>
      <c r="AZ1042" s="38">
        <v>-1.576349</v>
      </c>
      <c r="BA1042" s="38">
        <v>-1.3386309999999999</v>
      </c>
      <c r="BB1042" s="38">
        <v>-0.6917565</v>
      </c>
      <c r="BC1042" s="38">
        <v>-0.210814</v>
      </c>
      <c r="BD1042" s="38">
        <v>-2.7320859999999998</v>
      </c>
      <c r="BE1042" s="38">
        <v>-1.0730759999999999</v>
      </c>
      <c r="BF1042" s="38">
        <v>-0.54176749999999996</v>
      </c>
      <c r="BG1042" s="38">
        <v>-1.7649870000000001</v>
      </c>
      <c r="BH1042" s="38">
        <v>-3.0277660000000002</v>
      </c>
      <c r="BI1042" s="38">
        <v>-4.6097700000000001</v>
      </c>
      <c r="BJ1042" s="38">
        <v>-1.75352</v>
      </c>
      <c r="BK1042" s="38">
        <v>-1.144782</v>
      </c>
      <c r="BL1042" s="38">
        <v>-2.9920100000000002E-2</v>
      </c>
      <c r="BM1042" s="38">
        <v>0.17333699999999999</v>
      </c>
      <c r="BN1042" s="38">
        <v>0.39689370000000002</v>
      </c>
      <c r="BO1042" s="38">
        <v>-1.2157119999999999</v>
      </c>
      <c r="BP1042" s="38">
        <v>-0.83092080000000001</v>
      </c>
      <c r="BQ1042" s="38">
        <v>0.2188784</v>
      </c>
      <c r="BR1042" s="38">
        <v>0.67809710000000001</v>
      </c>
      <c r="BS1042" s="38">
        <v>-1.131834</v>
      </c>
      <c r="BT1042" s="38">
        <v>-6.4416299999999996E-2</v>
      </c>
      <c r="BU1042" s="38">
        <v>-0.47763050000000001</v>
      </c>
      <c r="BV1042" s="38">
        <v>-0.71793399999999996</v>
      </c>
      <c r="BW1042" s="38">
        <v>0.19218859999999999</v>
      </c>
      <c r="BX1042" s="38">
        <v>-1.0973139999999999</v>
      </c>
      <c r="BY1042" s="38">
        <v>-0.78391080000000002</v>
      </c>
      <c r="BZ1042" s="38">
        <v>4.1614E-3</v>
      </c>
      <c r="CA1042" s="38">
        <v>0.54123010000000005</v>
      </c>
      <c r="CB1042" s="38">
        <v>-1.8666240000000001</v>
      </c>
      <c r="CC1042" s="38">
        <v>-0.24296960000000001</v>
      </c>
      <c r="CD1042" s="38">
        <v>0.3253878</v>
      </c>
      <c r="CE1042" s="38">
        <v>-0.889706</v>
      </c>
      <c r="CF1042" s="38">
        <v>-2.1374040000000001</v>
      </c>
      <c r="CG1042" s="38">
        <v>-3.7123499999999998</v>
      </c>
      <c r="CH1042" s="38">
        <v>-1.3044230000000001</v>
      </c>
      <c r="CI1042" s="38">
        <v>-0.76450340000000006</v>
      </c>
      <c r="CJ1042" s="38">
        <v>0.25120189999999998</v>
      </c>
      <c r="CK1042" s="38">
        <v>0.4336604</v>
      </c>
      <c r="CL1042" s="38">
        <v>0.65666899999999995</v>
      </c>
      <c r="CM1042" s="38">
        <v>-0.96542749999999999</v>
      </c>
      <c r="CN1042" s="38">
        <v>-0.45855620000000002</v>
      </c>
      <c r="CO1042" s="38">
        <v>0.59210589999999996</v>
      </c>
      <c r="CP1042" s="38">
        <v>1.0369440000000001</v>
      </c>
      <c r="CQ1042" s="38">
        <v>-0.77558819999999995</v>
      </c>
      <c r="CR1042" s="38">
        <v>0.25538270000000002</v>
      </c>
      <c r="CS1042" s="38">
        <v>-0.21169479999999999</v>
      </c>
      <c r="CT1042" s="38">
        <v>-0.50611660000000003</v>
      </c>
      <c r="CU1042" s="38">
        <v>0.44645899999999999</v>
      </c>
      <c r="CV1042" s="38">
        <v>-0.7655362</v>
      </c>
      <c r="CW1042" s="38">
        <v>-0.3997134</v>
      </c>
      <c r="CX1042" s="38">
        <v>0.48615199999999997</v>
      </c>
      <c r="CY1042" s="38">
        <v>1.062093</v>
      </c>
      <c r="CZ1042" s="38">
        <v>-1.2672079999999999</v>
      </c>
      <c r="DA1042" s="38">
        <v>0.33195999999999998</v>
      </c>
      <c r="DB1042" s="38">
        <v>0.92597689999999999</v>
      </c>
      <c r="DC1042" s="38">
        <v>-0.28348899999999999</v>
      </c>
      <c r="DD1042" s="38">
        <v>-1.520742</v>
      </c>
      <c r="DE1042" s="38">
        <v>-3.0907990000000001</v>
      </c>
      <c r="DF1042" s="38">
        <v>-0.8553248</v>
      </c>
      <c r="DG1042" s="38">
        <v>-0.38422499999999998</v>
      </c>
      <c r="DH1042" s="38">
        <v>0.53232389999999996</v>
      </c>
      <c r="DI1042" s="38">
        <v>0.69398380000000004</v>
      </c>
      <c r="DJ1042" s="38">
        <v>0.91644420000000004</v>
      </c>
      <c r="DK1042" s="38">
        <v>-0.71514350000000004</v>
      </c>
      <c r="DL1042" s="38">
        <v>-8.6191500000000004E-2</v>
      </c>
      <c r="DM1042" s="38">
        <v>0.96533329999999995</v>
      </c>
      <c r="DN1042" s="38">
        <v>1.3957900000000001</v>
      </c>
      <c r="DO1042" s="38">
        <v>-0.4193421</v>
      </c>
      <c r="DP1042" s="38">
        <v>0.57518179999999997</v>
      </c>
      <c r="DQ1042" s="38">
        <v>5.4240999999999998E-2</v>
      </c>
      <c r="DR1042" s="38">
        <v>-0.29429929999999999</v>
      </c>
      <c r="DS1042" s="38">
        <v>0.7007293</v>
      </c>
      <c r="DT1042" s="38">
        <v>-0.43375829999999999</v>
      </c>
      <c r="DU1042" s="38">
        <v>-1.55161E-2</v>
      </c>
      <c r="DV1042" s="38">
        <v>0.96814259999999996</v>
      </c>
      <c r="DW1042" s="38">
        <v>1.5829569999999999</v>
      </c>
      <c r="DX1042" s="38">
        <v>-0.66779230000000001</v>
      </c>
      <c r="DY1042" s="38">
        <v>0.90688950000000002</v>
      </c>
      <c r="DZ1042" s="38">
        <v>1.5265660000000001</v>
      </c>
      <c r="EA1042" s="38">
        <v>0.32272780000000001</v>
      </c>
      <c r="EB1042" s="38">
        <v>-0.9040802</v>
      </c>
      <c r="EC1042" s="38">
        <v>-2.4692479999999999</v>
      </c>
      <c r="ED1042" s="38">
        <v>-0.2068989</v>
      </c>
      <c r="EE1042" s="38">
        <v>0.1648365</v>
      </c>
      <c r="EF1042" s="38">
        <v>0.93821940000000004</v>
      </c>
      <c r="EG1042" s="38">
        <v>1.069849</v>
      </c>
      <c r="EH1042" s="38">
        <v>1.2915179999999999</v>
      </c>
      <c r="EI1042" s="38">
        <v>-0.35377310000000001</v>
      </c>
      <c r="EJ1042" s="38">
        <v>0.45144390000000001</v>
      </c>
      <c r="EK1042" s="38">
        <v>1.5042150000000001</v>
      </c>
      <c r="EL1042" s="38">
        <v>1.9139079999999999</v>
      </c>
      <c r="EM1042" s="38">
        <v>9.5020599999999997E-2</v>
      </c>
      <c r="EN1042" s="38">
        <v>1.036921</v>
      </c>
      <c r="EO1042" s="38">
        <v>0.43820989999999999</v>
      </c>
      <c r="EP1042" s="38">
        <v>1.15313E-2</v>
      </c>
      <c r="EQ1042" s="38">
        <v>1.067855</v>
      </c>
      <c r="ER1042" s="38">
        <v>4.5276200000000003E-2</v>
      </c>
      <c r="ES1042" s="38">
        <v>0.53920389999999996</v>
      </c>
      <c r="ET1042" s="38">
        <v>1.6640600000000001</v>
      </c>
      <c r="EU1042" s="38">
        <v>2.3350010000000001</v>
      </c>
      <c r="EV1042" s="38">
        <v>0.19766929999999999</v>
      </c>
      <c r="EW1042" s="38">
        <v>1.736996</v>
      </c>
      <c r="EX1042" s="38">
        <v>2.3937210000000002</v>
      </c>
      <c r="EY1042" s="38">
        <v>1.1980090000000001</v>
      </c>
      <c r="EZ1042" s="38">
        <v>-1.37184E-2</v>
      </c>
      <c r="FA1042" s="38">
        <v>-1.571828</v>
      </c>
      <c r="FB1042" s="38">
        <v>80.191879999999998</v>
      </c>
      <c r="FC1042" s="38">
        <v>78.619339999999994</v>
      </c>
      <c r="FD1042" s="38">
        <v>76.113759999999999</v>
      </c>
      <c r="FE1042" s="38">
        <v>74.140600000000006</v>
      </c>
      <c r="FF1042" s="38">
        <v>72.954740000000001</v>
      </c>
      <c r="FG1042" s="38">
        <v>72.296679999999995</v>
      </c>
      <c r="FH1042" s="38">
        <v>72.809719999999999</v>
      </c>
      <c r="FI1042" s="38">
        <v>76.496570000000006</v>
      </c>
      <c r="FJ1042" s="38">
        <v>81.06532</v>
      </c>
      <c r="FK1042" s="38">
        <v>84.362589999999997</v>
      </c>
      <c r="FL1042" s="38">
        <v>87.694479999999999</v>
      </c>
      <c r="FM1042" s="38">
        <v>90.971019999999996</v>
      </c>
      <c r="FN1042" s="38">
        <v>93.502260000000007</v>
      </c>
      <c r="FO1042" s="38">
        <v>95.663250000000005</v>
      </c>
      <c r="FP1042" s="38">
        <v>97.013549999999995</v>
      </c>
      <c r="FQ1042" s="38">
        <v>98.431600000000003</v>
      </c>
      <c r="FR1042" s="38">
        <v>98.819580000000002</v>
      </c>
      <c r="FS1042" s="38">
        <v>98.659800000000004</v>
      </c>
      <c r="FT1042" s="38">
        <v>97.553839999999994</v>
      </c>
      <c r="FU1042" s="38">
        <v>95.877619999999993</v>
      </c>
      <c r="FV1042" s="38">
        <v>93.136989999999997</v>
      </c>
      <c r="FW1042">
        <v>90.559929999999994</v>
      </c>
      <c r="FX1042">
        <v>87.689790000000002</v>
      </c>
      <c r="FY1042">
        <v>84.834109999999995</v>
      </c>
      <c r="FZ1042">
        <v>0.93645290000000003</v>
      </c>
      <c r="GA1042">
        <v>7.3464229999999997</v>
      </c>
      <c r="GB1042">
        <v>1</v>
      </c>
    </row>
    <row r="1043" spans="1:184" x14ac:dyDescent="0.3">
      <c r="A1043" t="s">
        <v>280</v>
      </c>
      <c r="B1043" t="s">
        <v>1</v>
      </c>
      <c r="C1043" t="s">
        <v>1</v>
      </c>
      <c r="D1043" t="s">
        <v>223</v>
      </c>
      <c r="E1043" t="s">
        <v>1</v>
      </c>
      <c r="F1043" t="s">
        <v>1</v>
      </c>
      <c r="G1043" t="s">
        <v>1</v>
      </c>
      <c r="H1043" s="40" t="s">
        <v>1</v>
      </c>
      <c r="I1043" s="18" t="s">
        <v>1</v>
      </c>
      <c r="J1043" s="38" t="s">
        <v>1</v>
      </c>
      <c r="K1043" s="18">
        <v>44739</v>
      </c>
      <c r="L1043" s="38">
        <v>1272</v>
      </c>
      <c r="M1043" s="38">
        <v>1272</v>
      </c>
      <c r="N1043" s="38">
        <v>173.29509999999999</v>
      </c>
      <c r="O1043" s="38">
        <v>171.6019</v>
      </c>
      <c r="P1043" s="38">
        <v>170.13990000000001</v>
      </c>
      <c r="Q1043" s="38">
        <v>170.75649999999999</v>
      </c>
      <c r="R1043" s="38">
        <v>176.61850000000001</v>
      </c>
      <c r="S1043" s="38">
        <v>187.2114</v>
      </c>
      <c r="T1043" s="38">
        <v>205.7011</v>
      </c>
      <c r="U1043" s="38">
        <v>222.4093</v>
      </c>
      <c r="V1043" s="38">
        <v>232.59649999999999</v>
      </c>
      <c r="W1043" s="38">
        <v>238.57669999999999</v>
      </c>
      <c r="X1043" s="38">
        <v>243.63640000000001</v>
      </c>
      <c r="Y1043" s="38">
        <v>248.5284</v>
      </c>
      <c r="Z1043" s="38">
        <v>251.4128</v>
      </c>
      <c r="AA1043" s="38">
        <v>254.79249999999999</v>
      </c>
      <c r="AB1043" s="38">
        <v>253.92590000000001</v>
      </c>
      <c r="AC1043" s="38">
        <v>250.89109999999999</v>
      </c>
      <c r="AD1043" s="38">
        <v>244.62049999999999</v>
      </c>
      <c r="AE1043" s="38">
        <v>238.4752</v>
      </c>
      <c r="AF1043" s="38">
        <v>233.18340000000001</v>
      </c>
      <c r="AG1043" s="38">
        <v>229.9391</v>
      </c>
      <c r="AH1043" s="38">
        <v>226.57060000000001</v>
      </c>
      <c r="AI1043" s="38">
        <v>222.26089999999999</v>
      </c>
      <c r="AJ1043" s="38">
        <v>215.76609999999999</v>
      </c>
      <c r="AK1043" s="38">
        <v>209.88480000000001</v>
      </c>
      <c r="AL1043" s="38">
        <v>-1.427686</v>
      </c>
      <c r="AM1043" s="38">
        <v>-0.66970470000000004</v>
      </c>
      <c r="AN1043" s="38">
        <v>-0.43065940000000003</v>
      </c>
      <c r="AO1043" s="38">
        <v>0.45855299999999999</v>
      </c>
      <c r="AP1043" s="38">
        <v>0.10013180000000001</v>
      </c>
      <c r="AQ1043" s="38">
        <v>-0.54015120000000005</v>
      </c>
      <c r="AR1043" s="38">
        <v>0.52716609999999997</v>
      </c>
      <c r="AS1043" s="38">
        <v>-0.193491</v>
      </c>
      <c r="AT1043" s="38">
        <v>-2.6274069999999998</v>
      </c>
      <c r="AU1043" s="38">
        <v>-3.272275</v>
      </c>
      <c r="AV1043" s="38">
        <v>-3.1246580000000002</v>
      </c>
      <c r="AW1043" s="38">
        <v>-2.2570619999999999</v>
      </c>
      <c r="AX1043" s="38">
        <v>-1.8616159999999999</v>
      </c>
      <c r="AY1043" s="38">
        <v>-0.12915219999999999</v>
      </c>
      <c r="AZ1043" s="38">
        <v>3.7277459999999998</v>
      </c>
      <c r="BA1043" s="38">
        <v>4.4372160000000003</v>
      </c>
      <c r="BB1043" s="38">
        <v>5.588927</v>
      </c>
      <c r="BC1043" s="38">
        <v>6.2597670000000001</v>
      </c>
      <c r="BD1043" s="38">
        <v>4.934984</v>
      </c>
      <c r="BE1043" s="38">
        <v>3.4634330000000002</v>
      </c>
      <c r="BF1043" s="38">
        <v>3.0820249999999998</v>
      </c>
      <c r="BG1043" s="38">
        <v>1.550773</v>
      </c>
      <c r="BH1043" s="38">
        <v>0.1324169</v>
      </c>
      <c r="BI1043" s="38">
        <v>4.3603599999999999E-2</v>
      </c>
      <c r="BJ1043" s="38">
        <v>-0.97675000000000001</v>
      </c>
      <c r="BK1043" s="38">
        <v>-0.1910694</v>
      </c>
      <c r="BL1043" s="38">
        <v>3.1355800000000003E-2</v>
      </c>
      <c r="BM1043" s="38">
        <v>0.79835590000000001</v>
      </c>
      <c r="BN1043" s="38">
        <v>0.4097848</v>
      </c>
      <c r="BO1043" s="38">
        <v>-0.1760013</v>
      </c>
      <c r="BP1043" s="38">
        <v>0.9803094</v>
      </c>
      <c r="BQ1043" s="38">
        <v>0.37997789999999998</v>
      </c>
      <c r="BR1043" s="38">
        <v>-2.1775370000000001</v>
      </c>
      <c r="BS1043" s="38">
        <v>-2.777542</v>
      </c>
      <c r="BT1043" s="38">
        <v>-2.7554180000000001</v>
      </c>
      <c r="BU1043" s="38">
        <v>-1.9077040000000001</v>
      </c>
      <c r="BV1043" s="38">
        <v>-1.5710820000000001</v>
      </c>
      <c r="BW1043" s="38">
        <v>0.162721</v>
      </c>
      <c r="BX1043" s="38">
        <v>4.0792510000000002</v>
      </c>
      <c r="BY1043" s="38">
        <v>4.8282449999999999</v>
      </c>
      <c r="BZ1043" s="38">
        <v>6.0392190000000001</v>
      </c>
      <c r="CA1043" s="38">
        <v>6.8101330000000004</v>
      </c>
      <c r="CB1043" s="38">
        <v>5.7408580000000002</v>
      </c>
      <c r="CC1043" s="38">
        <v>4.2963829999999996</v>
      </c>
      <c r="CD1043" s="38">
        <v>3.8566639999999999</v>
      </c>
      <c r="CE1043" s="38">
        <v>2.28566</v>
      </c>
      <c r="CF1043" s="38">
        <v>0.92915389999999998</v>
      </c>
      <c r="CG1043" s="38">
        <v>0.90769770000000005</v>
      </c>
      <c r="CH1043" s="38">
        <v>-0.6644333</v>
      </c>
      <c r="CI1043" s="38">
        <v>0.140432</v>
      </c>
      <c r="CJ1043" s="38">
        <v>0.35134609999999999</v>
      </c>
      <c r="CK1043" s="38">
        <v>1.0337019999999999</v>
      </c>
      <c r="CL1043" s="38">
        <v>0.62424959999999996</v>
      </c>
      <c r="CM1043" s="38">
        <v>7.6207800000000006E-2</v>
      </c>
      <c r="CN1043" s="38">
        <v>1.2941549999999999</v>
      </c>
      <c r="CO1043" s="38">
        <v>0.77716070000000004</v>
      </c>
      <c r="CP1043" s="38">
        <v>-1.865958</v>
      </c>
      <c r="CQ1043" s="38">
        <v>-2.4348920000000001</v>
      </c>
      <c r="CR1043" s="38">
        <v>-2.4996830000000001</v>
      </c>
      <c r="CS1043" s="38">
        <v>-1.66574</v>
      </c>
      <c r="CT1043" s="38">
        <v>-1.3698589999999999</v>
      </c>
      <c r="CU1043" s="38">
        <v>0.36487140000000001</v>
      </c>
      <c r="CV1043" s="38">
        <v>4.3227029999999997</v>
      </c>
      <c r="CW1043" s="38">
        <v>5.0990710000000004</v>
      </c>
      <c r="CX1043" s="38">
        <v>6.3510900000000001</v>
      </c>
      <c r="CY1043" s="38">
        <v>7.1913140000000002</v>
      </c>
      <c r="CZ1043" s="38">
        <v>6.2990029999999999</v>
      </c>
      <c r="DA1043" s="38">
        <v>4.8732819999999997</v>
      </c>
      <c r="DB1043" s="38">
        <v>4.3931760000000004</v>
      </c>
      <c r="DC1043" s="38">
        <v>2.7946399999999998</v>
      </c>
      <c r="DD1043" s="38">
        <v>1.480971</v>
      </c>
      <c r="DE1043" s="38">
        <v>1.506167</v>
      </c>
      <c r="DF1043" s="38">
        <v>-0.3521166</v>
      </c>
      <c r="DG1043" s="38">
        <v>0.4719333</v>
      </c>
      <c r="DH1043" s="38">
        <v>0.67133640000000006</v>
      </c>
      <c r="DI1043" s="38">
        <v>1.2690490000000001</v>
      </c>
      <c r="DJ1043" s="38">
        <v>0.83871430000000002</v>
      </c>
      <c r="DK1043" s="38">
        <v>0.32841690000000001</v>
      </c>
      <c r="DL1043" s="38">
        <v>1.608001</v>
      </c>
      <c r="DM1043" s="38">
        <v>1.1743429999999999</v>
      </c>
      <c r="DN1043" s="38">
        <v>-1.554379</v>
      </c>
      <c r="DO1043" s="38">
        <v>-2.092241</v>
      </c>
      <c r="DP1043" s="38">
        <v>-2.2439490000000002</v>
      </c>
      <c r="DQ1043" s="38">
        <v>-1.423775</v>
      </c>
      <c r="DR1043" s="38">
        <v>-1.1686350000000001</v>
      </c>
      <c r="DS1043" s="38">
        <v>0.56702180000000002</v>
      </c>
      <c r="DT1043" s="38">
        <v>4.5661550000000002</v>
      </c>
      <c r="DU1043" s="38">
        <v>5.3698969999999999</v>
      </c>
      <c r="DV1043" s="38">
        <v>6.6629610000000001</v>
      </c>
      <c r="DW1043" s="38">
        <v>7.572495</v>
      </c>
      <c r="DX1043" s="38">
        <v>6.8571479999999996</v>
      </c>
      <c r="DY1043" s="38">
        <v>5.4501809999999997</v>
      </c>
      <c r="DZ1043" s="38">
        <v>4.9296879999999996</v>
      </c>
      <c r="EA1043" s="38">
        <v>3.3036210000000001</v>
      </c>
      <c r="EB1043" s="38">
        <v>2.0327890000000002</v>
      </c>
      <c r="EC1043" s="38">
        <v>2.1046360000000002</v>
      </c>
      <c r="ED1043" s="38">
        <v>9.8819199999999996E-2</v>
      </c>
      <c r="EE1043" s="38">
        <v>0.95056859999999999</v>
      </c>
      <c r="EF1043" s="38">
        <v>1.1333519999999999</v>
      </c>
      <c r="EG1043" s="38">
        <v>1.6088519999999999</v>
      </c>
      <c r="EH1043" s="38">
        <v>1.1483669999999999</v>
      </c>
      <c r="EI1043" s="38">
        <v>0.69256680000000004</v>
      </c>
      <c r="EJ1043" s="38">
        <v>2.0611440000000001</v>
      </c>
      <c r="EK1043" s="38">
        <v>1.7478119999999999</v>
      </c>
      <c r="EL1043" s="38">
        <v>-1.104509</v>
      </c>
      <c r="EM1043" s="38">
        <v>-1.5975090000000001</v>
      </c>
      <c r="EN1043" s="38">
        <v>-1.874709</v>
      </c>
      <c r="EO1043" s="38">
        <v>-1.074417</v>
      </c>
      <c r="EP1043" s="38">
        <v>-0.87810129999999997</v>
      </c>
      <c r="EQ1043" s="38">
        <v>0.85889499999999996</v>
      </c>
      <c r="ER1043" s="38">
        <v>4.9176609999999998</v>
      </c>
      <c r="ES1043" s="38">
        <v>5.7609260000000004</v>
      </c>
      <c r="ET1043" s="38">
        <v>7.1132540000000004</v>
      </c>
      <c r="EU1043" s="38">
        <v>8.1228599999999993</v>
      </c>
      <c r="EV1043" s="38">
        <v>7.6630209999999996</v>
      </c>
      <c r="EW1043" s="38">
        <v>6.283131</v>
      </c>
      <c r="EX1043" s="38">
        <v>5.7043270000000001</v>
      </c>
      <c r="EY1043" s="38">
        <v>4.0385070000000001</v>
      </c>
      <c r="EZ1043" s="38">
        <v>2.829526</v>
      </c>
      <c r="FA1043" s="38">
        <v>2.9687299999999999</v>
      </c>
      <c r="FB1043" s="38">
        <v>79.365009999999998</v>
      </c>
      <c r="FC1043" s="38">
        <v>77.53228</v>
      </c>
      <c r="FD1043" s="38">
        <v>75.527789999999996</v>
      </c>
      <c r="FE1043" s="38">
        <v>73.63391</v>
      </c>
      <c r="FF1043" s="38">
        <v>72.432980000000001</v>
      </c>
      <c r="FG1043" s="38">
        <v>70.952449999999999</v>
      </c>
      <c r="FH1043" s="38">
        <v>70.959500000000006</v>
      </c>
      <c r="FI1043" s="38">
        <v>73.909509999999997</v>
      </c>
      <c r="FJ1043" s="38">
        <v>78.53886</v>
      </c>
      <c r="FK1043" s="38">
        <v>82.456630000000004</v>
      </c>
      <c r="FL1043" s="38">
        <v>86.537000000000006</v>
      </c>
      <c r="FM1043" s="38">
        <v>90.388440000000003</v>
      </c>
      <c r="FN1043" s="38">
        <v>93.644710000000003</v>
      </c>
      <c r="FO1043" s="38">
        <v>96.417990000000003</v>
      </c>
      <c r="FP1043" s="38">
        <v>98.445499999999996</v>
      </c>
      <c r="FQ1043" s="38">
        <v>99.937860000000001</v>
      </c>
      <c r="FR1043" s="38">
        <v>100.0964</v>
      </c>
      <c r="FS1043" s="38">
        <v>99.974159999999998</v>
      </c>
      <c r="FT1043" s="38">
        <v>98.848820000000003</v>
      </c>
      <c r="FU1043" s="38">
        <v>96.430170000000004</v>
      </c>
      <c r="FV1043" s="38">
        <v>92.426090000000002</v>
      </c>
      <c r="FW1043">
        <v>89.146259999999998</v>
      </c>
      <c r="FX1043">
        <v>86.158360000000002</v>
      </c>
      <c r="FY1043">
        <v>83.490139999999997</v>
      </c>
      <c r="FZ1043">
        <v>0.76387179999999999</v>
      </c>
      <c r="GA1043">
        <v>6.2343510000000002</v>
      </c>
      <c r="GB1043">
        <v>1</v>
      </c>
    </row>
    <row r="1044" spans="1:184" x14ac:dyDescent="0.3">
      <c r="A1044" t="s">
        <v>280</v>
      </c>
      <c r="B1044" t="s">
        <v>1</v>
      </c>
      <c r="C1044" t="s">
        <v>1</v>
      </c>
      <c r="D1044" t="s">
        <v>223</v>
      </c>
      <c r="E1044" t="s">
        <v>1</v>
      </c>
      <c r="F1044" t="s">
        <v>1</v>
      </c>
      <c r="G1044" t="s">
        <v>1</v>
      </c>
      <c r="H1044" s="40" t="s">
        <v>1</v>
      </c>
      <c r="I1044" s="18" t="s">
        <v>1</v>
      </c>
      <c r="J1044" s="38" t="s">
        <v>1</v>
      </c>
      <c r="K1044" s="18">
        <v>44753</v>
      </c>
      <c r="L1044" s="38">
        <v>1221</v>
      </c>
      <c r="M1044" s="38">
        <v>1221</v>
      </c>
      <c r="N1044" s="38">
        <v>170.74100000000001</v>
      </c>
      <c r="O1044" s="38">
        <v>169.11859999999999</v>
      </c>
      <c r="P1044" s="38">
        <v>167.56899999999999</v>
      </c>
      <c r="Q1044" s="38">
        <v>168.39680000000001</v>
      </c>
      <c r="R1044" s="38">
        <v>174.0266</v>
      </c>
      <c r="S1044" s="38">
        <v>184.08699999999999</v>
      </c>
      <c r="T1044" s="38">
        <v>202.87479999999999</v>
      </c>
      <c r="U1044" s="38">
        <v>221.12780000000001</v>
      </c>
      <c r="V1044" s="38">
        <v>231.4726</v>
      </c>
      <c r="W1044" s="38">
        <v>238.36590000000001</v>
      </c>
      <c r="X1044" s="38">
        <v>243.82650000000001</v>
      </c>
      <c r="Y1044" s="38">
        <v>248.93129999999999</v>
      </c>
      <c r="Z1044" s="38">
        <v>251.1798</v>
      </c>
      <c r="AA1044" s="38">
        <v>255.76339999999999</v>
      </c>
      <c r="AB1044" s="38">
        <v>254.06979999999999</v>
      </c>
      <c r="AC1044" s="38">
        <v>250.77719999999999</v>
      </c>
      <c r="AD1044" s="38">
        <v>244.13740000000001</v>
      </c>
      <c r="AE1044" s="38">
        <v>237.149</v>
      </c>
      <c r="AF1044" s="38">
        <v>231.36320000000001</v>
      </c>
      <c r="AG1044" s="38">
        <v>228.26400000000001</v>
      </c>
      <c r="AH1044" s="38">
        <v>225.40209999999999</v>
      </c>
      <c r="AI1044" s="38">
        <v>221.77950000000001</v>
      </c>
      <c r="AJ1044" s="38">
        <v>216.14599999999999</v>
      </c>
      <c r="AK1044" s="38">
        <v>209.60300000000001</v>
      </c>
      <c r="AL1044" s="38">
        <v>-0.84719029999999995</v>
      </c>
      <c r="AM1044" s="38">
        <v>-0.81251309999999999</v>
      </c>
      <c r="AN1044" s="38">
        <v>-0.83613510000000002</v>
      </c>
      <c r="AO1044" s="38">
        <v>-0.1812588</v>
      </c>
      <c r="AP1044" s="38">
        <v>0.6777647</v>
      </c>
      <c r="AQ1044" s="38">
        <v>0.24243809999999999</v>
      </c>
      <c r="AR1044" s="38">
        <v>-0.4480307</v>
      </c>
      <c r="AS1044" s="38">
        <v>-1.605062</v>
      </c>
      <c r="AT1044" s="38">
        <v>-1.9322109999999999</v>
      </c>
      <c r="AU1044" s="38">
        <v>-3.0214129999999999</v>
      </c>
      <c r="AV1044" s="38">
        <v>-1.910371</v>
      </c>
      <c r="AW1044" s="38">
        <v>-2.2755010000000002</v>
      </c>
      <c r="AX1044" s="38">
        <v>-0.72006530000000002</v>
      </c>
      <c r="AY1044" s="38">
        <v>0.44109350000000003</v>
      </c>
      <c r="AZ1044" s="38">
        <v>0.65258139999999998</v>
      </c>
      <c r="BA1044" s="38">
        <v>0.33240320000000001</v>
      </c>
      <c r="BB1044" s="38">
        <v>1.5130440000000001</v>
      </c>
      <c r="BC1044" s="38">
        <v>1.0512060000000001</v>
      </c>
      <c r="BD1044" s="38">
        <v>-0.51569069999999995</v>
      </c>
      <c r="BE1044" s="38">
        <v>-1.9189210000000001</v>
      </c>
      <c r="BF1044" s="38">
        <v>-3.1123810000000001</v>
      </c>
      <c r="BG1044" s="38">
        <v>-4.4642210000000002</v>
      </c>
      <c r="BH1044" s="38">
        <v>-3.544168</v>
      </c>
      <c r="BI1044" s="38">
        <v>-3.2600359999999999</v>
      </c>
      <c r="BJ1044" s="38">
        <v>-0.29565269999999999</v>
      </c>
      <c r="BK1044" s="38">
        <v>-0.30144929999999998</v>
      </c>
      <c r="BL1044" s="38">
        <v>-0.33844299999999999</v>
      </c>
      <c r="BM1044" s="38">
        <v>0.2210201</v>
      </c>
      <c r="BN1044" s="38">
        <v>1.0028459999999999</v>
      </c>
      <c r="BO1044" s="38">
        <v>0.66993469999999999</v>
      </c>
      <c r="BP1044" s="38">
        <v>0.10942449999999999</v>
      </c>
      <c r="BQ1044" s="38">
        <v>-0.98012829999999995</v>
      </c>
      <c r="BR1044" s="38">
        <v>-1.411856</v>
      </c>
      <c r="BS1044" s="38">
        <v>-2.4165380000000001</v>
      </c>
      <c r="BT1044" s="38">
        <v>-1.461856</v>
      </c>
      <c r="BU1044" s="38">
        <v>-1.886997</v>
      </c>
      <c r="BV1044" s="38">
        <v>-0.44704880000000002</v>
      </c>
      <c r="BW1044" s="38">
        <v>0.78025699999999998</v>
      </c>
      <c r="BX1044" s="38">
        <v>1.1051500000000001</v>
      </c>
      <c r="BY1044" s="38">
        <v>0.84385180000000004</v>
      </c>
      <c r="BZ1044" s="38">
        <v>2.1089519999999999</v>
      </c>
      <c r="CA1044" s="38">
        <v>1.730426</v>
      </c>
      <c r="CB1044" s="38">
        <v>0.42056890000000002</v>
      </c>
      <c r="CC1044" s="38">
        <v>-0.96803059999999996</v>
      </c>
      <c r="CD1044" s="38">
        <v>-2.2601870000000002</v>
      </c>
      <c r="CE1044" s="38">
        <v>-3.64364</v>
      </c>
      <c r="CF1044" s="38">
        <v>-2.563917</v>
      </c>
      <c r="CG1044" s="38">
        <v>-2.2221769999999998</v>
      </c>
      <c r="CH1044" s="38">
        <v>8.6340500000000001E-2</v>
      </c>
      <c r="CI1044" s="38">
        <v>5.25119E-2</v>
      </c>
      <c r="CJ1044" s="38">
        <v>6.2570000000000004E-3</v>
      </c>
      <c r="CK1044" s="38">
        <v>0.4996372</v>
      </c>
      <c r="CL1044" s="38">
        <v>1.227997</v>
      </c>
      <c r="CM1044" s="38">
        <v>0.96601769999999998</v>
      </c>
      <c r="CN1044" s="38">
        <v>0.49551630000000002</v>
      </c>
      <c r="CO1044" s="38">
        <v>-0.54730109999999998</v>
      </c>
      <c r="CP1044" s="38">
        <v>-1.0514600000000001</v>
      </c>
      <c r="CQ1044" s="38">
        <v>-1.9976039999999999</v>
      </c>
      <c r="CR1044" s="38">
        <v>-1.1512150000000001</v>
      </c>
      <c r="CS1044" s="38">
        <v>-1.61792</v>
      </c>
      <c r="CT1044" s="38">
        <v>-0.25795829999999997</v>
      </c>
      <c r="CU1044" s="38">
        <v>1.015161</v>
      </c>
      <c r="CV1044" s="38">
        <v>1.4185970000000001</v>
      </c>
      <c r="CW1044" s="38">
        <v>1.1980789999999999</v>
      </c>
      <c r="CX1044" s="38">
        <v>2.5216759999999998</v>
      </c>
      <c r="CY1044" s="38">
        <v>2.2008519999999998</v>
      </c>
      <c r="CZ1044" s="38">
        <v>1.0690189999999999</v>
      </c>
      <c r="DA1044" s="38">
        <v>-0.30944709999999997</v>
      </c>
      <c r="DB1044" s="38">
        <v>-1.6699600000000001</v>
      </c>
      <c r="DC1044" s="38">
        <v>-3.0753080000000002</v>
      </c>
      <c r="DD1044" s="38">
        <v>-1.884997</v>
      </c>
      <c r="DE1044" s="38">
        <v>-1.503358</v>
      </c>
      <c r="DF1044" s="38">
        <v>0.46833380000000002</v>
      </c>
      <c r="DG1044" s="38">
        <v>0.40647309999999998</v>
      </c>
      <c r="DH1044" s="38">
        <v>0.35095700000000002</v>
      </c>
      <c r="DI1044" s="38">
        <v>0.77825429999999995</v>
      </c>
      <c r="DJ1044" s="38">
        <v>1.453147</v>
      </c>
      <c r="DK1044" s="38">
        <v>1.2621009999999999</v>
      </c>
      <c r="DL1044" s="38">
        <v>0.88160810000000001</v>
      </c>
      <c r="DM1044" s="38">
        <v>-0.1144738</v>
      </c>
      <c r="DN1044" s="38">
        <v>-0.69106389999999995</v>
      </c>
      <c r="DO1044" s="38">
        <v>-1.5786690000000001</v>
      </c>
      <c r="DP1044" s="38">
        <v>-0.84057470000000001</v>
      </c>
      <c r="DQ1044" s="38">
        <v>-1.348843</v>
      </c>
      <c r="DR1044" s="38">
        <v>-6.8867899999999996E-2</v>
      </c>
      <c r="DS1044" s="38">
        <v>1.2500640000000001</v>
      </c>
      <c r="DT1044" s="38">
        <v>1.7320439999999999</v>
      </c>
      <c r="DU1044" s="38">
        <v>1.5523070000000001</v>
      </c>
      <c r="DV1044" s="38">
        <v>2.9344000000000001</v>
      </c>
      <c r="DW1044" s="38">
        <v>2.671278</v>
      </c>
      <c r="DX1044" s="38">
        <v>1.7174700000000001</v>
      </c>
      <c r="DY1044" s="38">
        <v>0.34913650000000002</v>
      </c>
      <c r="DZ1044" s="38">
        <v>-1.0797330000000001</v>
      </c>
      <c r="EA1044" s="38">
        <v>-2.5069750000000002</v>
      </c>
      <c r="EB1044" s="38">
        <v>-1.206078</v>
      </c>
      <c r="EC1044" s="38">
        <v>-0.78453919999999999</v>
      </c>
      <c r="ED1044" s="38">
        <v>1.019871</v>
      </c>
      <c r="EE1044" s="38">
        <v>0.91753680000000004</v>
      </c>
      <c r="EF1044" s="38">
        <v>0.84864910000000005</v>
      </c>
      <c r="EG1044" s="38">
        <v>1.1805330000000001</v>
      </c>
      <c r="EH1044" s="38">
        <v>1.7782290000000001</v>
      </c>
      <c r="EI1044" s="38">
        <v>1.689597</v>
      </c>
      <c r="EJ1044" s="38">
        <v>1.439063</v>
      </c>
      <c r="EK1044" s="38">
        <v>0.51046009999999997</v>
      </c>
      <c r="EL1044" s="38">
        <v>-0.170709</v>
      </c>
      <c r="EM1044" s="38">
        <v>-0.9737943</v>
      </c>
      <c r="EN1044" s="38">
        <v>-0.39205909999999999</v>
      </c>
      <c r="EO1044" s="38">
        <v>-0.96033919999999995</v>
      </c>
      <c r="EP1044" s="38">
        <v>0.20414869999999999</v>
      </c>
      <c r="EQ1044" s="38">
        <v>1.5892280000000001</v>
      </c>
      <c r="ER1044" s="38">
        <v>2.1846130000000001</v>
      </c>
      <c r="ES1044" s="38">
        <v>2.0637560000000001</v>
      </c>
      <c r="ET1044" s="38">
        <v>3.5303079999999998</v>
      </c>
      <c r="EU1044" s="38">
        <v>3.3504990000000001</v>
      </c>
      <c r="EV1044" s="38">
        <v>2.6537299999999999</v>
      </c>
      <c r="EW1044" s="38">
        <v>1.300027</v>
      </c>
      <c r="EX1044" s="38">
        <v>-0.22753870000000001</v>
      </c>
      <c r="EY1044" s="38">
        <v>-1.6863939999999999</v>
      </c>
      <c r="EZ1044" s="38">
        <v>-0.2258262</v>
      </c>
      <c r="FA1044" s="38">
        <v>0.25332080000000001</v>
      </c>
      <c r="FB1044" s="38">
        <v>80.103999999999999</v>
      </c>
      <c r="FC1044" s="38">
        <v>78.75018</v>
      </c>
      <c r="FD1044" s="38">
        <v>77.687610000000006</v>
      </c>
      <c r="FE1044" s="38">
        <v>76.175560000000004</v>
      </c>
      <c r="FF1044" s="38">
        <v>73.772189999999995</v>
      </c>
      <c r="FG1044" s="38">
        <v>73.008840000000006</v>
      </c>
      <c r="FH1044" s="38">
        <v>72.506969999999995</v>
      </c>
      <c r="FI1044" s="38">
        <v>75.198980000000006</v>
      </c>
      <c r="FJ1044" s="38">
        <v>79.251230000000007</v>
      </c>
      <c r="FK1044" s="38">
        <v>83.906580000000005</v>
      </c>
      <c r="FL1044" s="38">
        <v>87.7072</v>
      </c>
      <c r="FM1044" s="38">
        <v>91.029200000000003</v>
      </c>
      <c r="FN1044" s="38">
        <v>93.974950000000007</v>
      </c>
      <c r="FO1044" s="38">
        <v>96.247990000000001</v>
      </c>
      <c r="FP1044" s="38">
        <v>97.93159</v>
      </c>
      <c r="FQ1044" s="38">
        <v>99.570880000000002</v>
      </c>
      <c r="FR1044" s="38">
        <v>100.23860000000001</v>
      </c>
      <c r="FS1044" s="38">
        <v>99.889349999999993</v>
      </c>
      <c r="FT1044" s="38">
        <v>99.018270000000001</v>
      </c>
      <c r="FU1044" s="38">
        <v>96.869349999999997</v>
      </c>
      <c r="FV1044" s="38">
        <v>93.639650000000003</v>
      </c>
      <c r="FW1044">
        <v>90.469679999999997</v>
      </c>
      <c r="FX1044">
        <v>88.139309999999995</v>
      </c>
      <c r="FY1044">
        <v>84.953119999999998</v>
      </c>
      <c r="FZ1044">
        <v>0.92022510000000002</v>
      </c>
      <c r="GA1044">
        <v>7.6421619999999999</v>
      </c>
      <c r="GB1044">
        <v>1</v>
      </c>
    </row>
    <row r="1045" spans="1:184" x14ac:dyDescent="0.3">
      <c r="A1045" t="s">
        <v>280</v>
      </c>
      <c r="B1045" t="s">
        <v>1</v>
      </c>
      <c r="C1045" t="s">
        <v>1</v>
      </c>
      <c r="D1045" t="s">
        <v>223</v>
      </c>
      <c r="E1045" t="s">
        <v>1</v>
      </c>
      <c r="F1045" t="s">
        <v>1</v>
      </c>
      <c r="G1045" t="s">
        <v>1</v>
      </c>
      <c r="H1045" s="40" t="s">
        <v>1</v>
      </c>
      <c r="I1045" s="18" t="s">
        <v>1</v>
      </c>
      <c r="J1045" s="38" t="s">
        <v>1</v>
      </c>
      <c r="K1045" s="18">
        <v>44760</v>
      </c>
      <c r="L1045" s="38">
        <v>1220</v>
      </c>
      <c r="M1045" s="38">
        <v>1220</v>
      </c>
      <c r="N1045" s="38">
        <v>176.9982</v>
      </c>
      <c r="O1045" s="38">
        <v>175.02809999999999</v>
      </c>
      <c r="P1045" s="38">
        <v>172.85650000000001</v>
      </c>
      <c r="Q1045" s="38">
        <v>173.45769999999999</v>
      </c>
      <c r="R1045" s="38">
        <v>178.85</v>
      </c>
      <c r="S1045" s="38">
        <v>189.12469999999999</v>
      </c>
      <c r="T1045" s="38">
        <v>209.17140000000001</v>
      </c>
      <c r="U1045" s="38">
        <v>226.65450000000001</v>
      </c>
      <c r="V1045" s="38">
        <v>237.0712</v>
      </c>
      <c r="W1045" s="38">
        <v>242.5821</v>
      </c>
      <c r="X1045" s="38">
        <v>247.88740000000001</v>
      </c>
      <c r="Y1045" s="38">
        <v>252.29990000000001</v>
      </c>
      <c r="Z1045" s="38">
        <v>253.85050000000001</v>
      </c>
      <c r="AA1045" s="38">
        <v>258.36040000000003</v>
      </c>
      <c r="AB1045" s="38">
        <v>257.00760000000002</v>
      </c>
      <c r="AC1045" s="38">
        <v>253.5591</v>
      </c>
      <c r="AD1045" s="38">
        <v>247.10319999999999</v>
      </c>
      <c r="AE1045" s="38">
        <v>239.75790000000001</v>
      </c>
      <c r="AF1045" s="38">
        <v>234.47450000000001</v>
      </c>
      <c r="AG1045" s="38">
        <v>230.60470000000001</v>
      </c>
      <c r="AH1045" s="38">
        <v>226.9871</v>
      </c>
      <c r="AI1045" s="38">
        <v>223.49420000000001</v>
      </c>
      <c r="AJ1045" s="38">
        <v>217.70750000000001</v>
      </c>
      <c r="AK1045" s="38">
        <v>211.37379999999999</v>
      </c>
      <c r="AL1045" s="38">
        <v>-0.35720990000000002</v>
      </c>
      <c r="AM1045" s="38">
        <v>9.2968400000000007E-2</v>
      </c>
      <c r="AN1045" s="38">
        <v>-1.431173</v>
      </c>
      <c r="AO1045" s="38">
        <v>-0.71444019999999997</v>
      </c>
      <c r="AP1045" s="38">
        <v>-1.393716</v>
      </c>
      <c r="AQ1045" s="38">
        <v>-2.68241</v>
      </c>
      <c r="AR1045" s="38">
        <v>-0.54994639999999995</v>
      </c>
      <c r="AS1045" s="38">
        <v>-1.372968</v>
      </c>
      <c r="AT1045" s="38">
        <v>-0.29113359999999999</v>
      </c>
      <c r="AU1045" s="38">
        <v>-0.24668519999999999</v>
      </c>
      <c r="AV1045" s="38">
        <v>-1.828354</v>
      </c>
      <c r="AW1045" s="38">
        <v>-3.1311550000000001</v>
      </c>
      <c r="AX1045" s="38">
        <v>-2.2600880000000001</v>
      </c>
      <c r="AY1045" s="38">
        <v>1.252094</v>
      </c>
      <c r="AZ1045" s="38">
        <v>0.50362010000000001</v>
      </c>
      <c r="BA1045" s="38">
        <v>0.46191209999999999</v>
      </c>
      <c r="BB1045" s="38">
        <v>1.411875</v>
      </c>
      <c r="BC1045" s="38">
        <v>-7.7380000000000005E-4</v>
      </c>
      <c r="BD1045" s="38">
        <v>-0.55431819999999998</v>
      </c>
      <c r="BE1045" s="38">
        <v>-0.73396280000000003</v>
      </c>
      <c r="BF1045" s="38">
        <v>-1.9227399999999999</v>
      </c>
      <c r="BG1045" s="38">
        <v>-2.7690380000000001</v>
      </c>
      <c r="BH1045" s="38">
        <v>-1.526767</v>
      </c>
      <c r="BI1045" s="38">
        <v>-2.2894649999999999</v>
      </c>
      <c r="BJ1045" s="38">
        <v>0.16555059999999999</v>
      </c>
      <c r="BK1045" s="38">
        <v>0.59576110000000004</v>
      </c>
      <c r="BL1045" s="38">
        <v>-0.9616228</v>
      </c>
      <c r="BM1045" s="38">
        <v>-0.32084829999999998</v>
      </c>
      <c r="BN1045" s="38">
        <v>-1.041685</v>
      </c>
      <c r="BO1045" s="38">
        <v>-2.2344119999999998</v>
      </c>
      <c r="BP1045" s="38">
        <v>0.14764430000000001</v>
      </c>
      <c r="BQ1045" s="38">
        <v>-0.68271570000000004</v>
      </c>
      <c r="BR1045" s="38">
        <v>0.31761220000000001</v>
      </c>
      <c r="BS1045" s="38">
        <v>0.38163989999999998</v>
      </c>
      <c r="BT1045" s="38">
        <v>-1.4010419999999999</v>
      </c>
      <c r="BU1045" s="38">
        <v>-2.7589000000000001</v>
      </c>
      <c r="BV1045" s="38">
        <v>-1.9256279999999999</v>
      </c>
      <c r="BW1045" s="38">
        <v>1.6309359999999999</v>
      </c>
      <c r="BX1045" s="38">
        <v>1.013843</v>
      </c>
      <c r="BY1045" s="38">
        <v>1.065814</v>
      </c>
      <c r="BZ1045" s="38">
        <v>2.1085050000000001</v>
      </c>
      <c r="CA1045" s="38">
        <v>0.81029859999999998</v>
      </c>
      <c r="CB1045" s="38">
        <v>0.39358739999999998</v>
      </c>
      <c r="CC1045" s="38">
        <v>0.2231814</v>
      </c>
      <c r="CD1045" s="38">
        <v>-1.0583750000000001</v>
      </c>
      <c r="CE1045" s="38">
        <v>-1.902746</v>
      </c>
      <c r="CF1045" s="38">
        <v>-0.5857947</v>
      </c>
      <c r="CG1045" s="38">
        <v>-1.291418</v>
      </c>
      <c r="CH1045" s="38">
        <v>0.52761290000000005</v>
      </c>
      <c r="CI1045" s="38">
        <v>0.94399370000000005</v>
      </c>
      <c r="CJ1045" s="38">
        <v>-0.63641389999999998</v>
      </c>
      <c r="CK1045" s="38">
        <v>-4.82478E-2</v>
      </c>
      <c r="CL1045" s="38">
        <v>-0.79787019999999997</v>
      </c>
      <c r="CM1045" s="38">
        <v>-1.924129</v>
      </c>
      <c r="CN1045" s="38">
        <v>0.63079350000000001</v>
      </c>
      <c r="CO1045" s="38">
        <v>-0.20464879999999999</v>
      </c>
      <c r="CP1045" s="38">
        <v>0.73922770000000004</v>
      </c>
      <c r="CQ1045" s="38">
        <v>0.81681599999999999</v>
      </c>
      <c r="CR1045" s="38">
        <v>-1.1050880000000001</v>
      </c>
      <c r="CS1045" s="38">
        <v>-2.501077</v>
      </c>
      <c r="CT1045" s="38">
        <v>-1.6939820000000001</v>
      </c>
      <c r="CU1045" s="38">
        <v>1.893321</v>
      </c>
      <c r="CV1045" s="38">
        <v>1.3672219999999999</v>
      </c>
      <c r="CW1045" s="38">
        <v>1.4840739999999999</v>
      </c>
      <c r="CX1045" s="38">
        <v>2.5909879999999998</v>
      </c>
      <c r="CY1045" s="38">
        <v>1.372045</v>
      </c>
      <c r="CZ1045" s="38">
        <v>1.0501039999999999</v>
      </c>
      <c r="DA1045" s="38">
        <v>0.88609660000000001</v>
      </c>
      <c r="DB1045" s="38">
        <v>-0.45971849999999997</v>
      </c>
      <c r="DC1045" s="38">
        <v>-1.3027550000000001</v>
      </c>
      <c r="DD1045" s="38">
        <v>6.5920000000000006E-2</v>
      </c>
      <c r="DE1045" s="38">
        <v>-0.6001744</v>
      </c>
      <c r="DF1045" s="38">
        <v>0.8896752</v>
      </c>
      <c r="DG1045" s="38">
        <v>1.2922260000000001</v>
      </c>
      <c r="DH1045" s="38">
        <v>-0.31120490000000001</v>
      </c>
      <c r="DI1045" s="38">
        <v>0.22435269999999999</v>
      </c>
      <c r="DJ1045" s="38">
        <v>-0.55405499999999996</v>
      </c>
      <c r="DK1045" s="38">
        <v>-1.613847</v>
      </c>
      <c r="DL1045" s="38">
        <v>1.1139429999999999</v>
      </c>
      <c r="DM1045" s="38">
        <v>0.27341799999999999</v>
      </c>
      <c r="DN1045" s="38">
        <v>1.1608430000000001</v>
      </c>
      <c r="DO1045" s="38">
        <v>1.251992</v>
      </c>
      <c r="DP1045" s="38">
        <v>-0.80913389999999996</v>
      </c>
      <c r="DQ1045" s="38">
        <v>-2.2432539999999999</v>
      </c>
      <c r="DR1045" s="38">
        <v>-1.4623360000000001</v>
      </c>
      <c r="DS1045" s="38">
        <v>2.1557050000000002</v>
      </c>
      <c r="DT1045" s="38">
        <v>1.720601</v>
      </c>
      <c r="DU1045" s="38">
        <v>1.902334</v>
      </c>
      <c r="DV1045" s="38">
        <v>3.0734720000000002</v>
      </c>
      <c r="DW1045" s="38">
        <v>1.933791</v>
      </c>
      <c r="DX1045" s="38">
        <v>1.70662</v>
      </c>
      <c r="DY1045" s="38">
        <v>1.5490120000000001</v>
      </c>
      <c r="DZ1045" s="38">
        <v>0.13893820000000001</v>
      </c>
      <c r="EA1045" s="38">
        <v>-0.7027639</v>
      </c>
      <c r="EB1045" s="38">
        <v>0.71763469999999996</v>
      </c>
      <c r="EC1045" s="38">
        <v>9.1069499999999998E-2</v>
      </c>
      <c r="ED1045" s="38">
        <v>1.412436</v>
      </c>
      <c r="EE1045" s="38">
        <v>1.7950189999999999</v>
      </c>
      <c r="EF1045" s="38">
        <v>0.15834519999999999</v>
      </c>
      <c r="EG1045" s="38">
        <v>0.61794470000000001</v>
      </c>
      <c r="EH1045" s="38">
        <v>-0.2020247</v>
      </c>
      <c r="EI1045" s="38">
        <v>-1.165848</v>
      </c>
      <c r="EJ1045" s="38">
        <v>1.8115330000000001</v>
      </c>
      <c r="EK1045" s="38">
        <v>0.96367060000000004</v>
      </c>
      <c r="EL1045" s="38">
        <v>1.7695890000000001</v>
      </c>
      <c r="EM1045" s="38">
        <v>1.880317</v>
      </c>
      <c r="EN1045" s="38">
        <v>-0.38182300000000002</v>
      </c>
      <c r="EO1045" s="38">
        <v>-1.8709990000000001</v>
      </c>
      <c r="EP1045" s="38">
        <v>-1.1278760000000001</v>
      </c>
      <c r="EQ1045" s="38">
        <v>2.5345469999999999</v>
      </c>
      <c r="ER1045" s="38">
        <v>2.2308249999999998</v>
      </c>
      <c r="ES1045" s="38">
        <v>2.5062350000000002</v>
      </c>
      <c r="ET1045" s="38">
        <v>3.7701009999999999</v>
      </c>
      <c r="EU1045" s="38">
        <v>2.7448640000000002</v>
      </c>
      <c r="EV1045" s="38">
        <v>2.6545260000000002</v>
      </c>
      <c r="EW1045" s="38">
        <v>2.5061559999999998</v>
      </c>
      <c r="EX1045" s="38">
        <v>1.0033030000000001</v>
      </c>
      <c r="EY1045" s="38">
        <v>0.16352810000000001</v>
      </c>
      <c r="EZ1045" s="38">
        <v>1.6586069999999999</v>
      </c>
      <c r="FA1045" s="38">
        <v>1.089116</v>
      </c>
      <c r="FB1045" s="38">
        <v>83.388040000000004</v>
      </c>
      <c r="FC1045" s="38">
        <v>82.641139999999993</v>
      </c>
      <c r="FD1045" s="38">
        <v>81.206919999999997</v>
      </c>
      <c r="FE1045" s="38">
        <v>79.564250000000001</v>
      </c>
      <c r="FF1045" s="38">
        <v>78.213970000000003</v>
      </c>
      <c r="FG1045" s="38">
        <v>76.961709999999997</v>
      </c>
      <c r="FH1045" s="38">
        <v>76.809799999999996</v>
      </c>
      <c r="FI1045" s="38">
        <v>78.240530000000007</v>
      </c>
      <c r="FJ1045" s="38">
        <v>80.343699999999998</v>
      </c>
      <c r="FK1045" s="38">
        <v>84.025729999999996</v>
      </c>
      <c r="FL1045" s="38">
        <v>88.542630000000003</v>
      </c>
      <c r="FM1045" s="38">
        <v>92.900959999999998</v>
      </c>
      <c r="FN1045" s="38">
        <v>93.430890000000005</v>
      </c>
      <c r="FO1045" s="38">
        <v>95.50385</v>
      </c>
      <c r="FP1045" s="38">
        <v>97.936340000000001</v>
      </c>
      <c r="FQ1045" s="38">
        <v>98.930980000000005</v>
      </c>
      <c r="FR1045" s="38">
        <v>99.082610000000003</v>
      </c>
      <c r="FS1045" s="38">
        <v>98.195819999999998</v>
      </c>
      <c r="FT1045" s="38">
        <v>96.859499999999997</v>
      </c>
      <c r="FU1045" s="38">
        <v>94.039249999999996</v>
      </c>
      <c r="FV1045" s="38">
        <v>91.11927</v>
      </c>
      <c r="FW1045">
        <v>89.060460000000006</v>
      </c>
      <c r="FX1045">
        <v>86.485370000000003</v>
      </c>
      <c r="FY1045">
        <v>83.290279999999996</v>
      </c>
      <c r="FZ1045">
        <v>0.97713669999999997</v>
      </c>
      <c r="GA1045">
        <v>7.7994709999999996</v>
      </c>
      <c r="GB1045">
        <v>1</v>
      </c>
    </row>
    <row r="1046" spans="1:184" x14ac:dyDescent="0.3">
      <c r="A1046" t="s">
        <v>280</v>
      </c>
      <c r="B1046" t="s">
        <v>1</v>
      </c>
      <c r="C1046" t="s">
        <v>1</v>
      </c>
      <c r="D1046" t="s">
        <v>223</v>
      </c>
      <c r="E1046" t="s">
        <v>1</v>
      </c>
      <c r="F1046" t="s">
        <v>1</v>
      </c>
      <c r="G1046" t="s">
        <v>1</v>
      </c>
      <c r="H1046" s="40" t="s">
        <v>1</v>
      </c>
      <c r="I1046" s="18" t="s">
        <v>1</v>
      </c>
      <c r="J1046" s="38" t="s">
        <v>1</v>
      </c>
      <c r="K1046" s="18">
        <v>44763</v>
      </c>
      <c r="L1046" s="38">
        <v>1224</v>
      </c>
      <c r="M1046" s="38">
        <v>1224</v>
      </c>
      <c r="N1046" s="38">
        <v>200.60470000000001</v>
      </c>
      <c r="O1046" s="38">
        <v>196.99369999999999</v>
      </c>
      <c r="P1046" s="38">
        <v>194.46950000000001</v>
      </c>
      <c r="Q1046" s="38">
        <v>193.2895</v>
      </c>
      <c r="R1046" s="38">
        <v>196.3921</v>
      </c>
      <c r="S1046" s="38">
        <v>204.4539</v>
      </c>
      <c r="T1046" s="38">
        <v>216.39959999999999</v>
      </c>
      <c r="U1046" s="38">
        <v>226.04249999999999</v>
      </c>
      <c r="V1046" s="38">
        <v>232.2362</v>
      </c>
      <c r="W1046" s="38">
        <v>236.8107</v>
      </c>
      <c r="X1046" s="38">
        <v>239.4348</v>
      </c>
      <c r="Y1046" s="38">
        <v>241.91970000000001</v>
      </c>
      <c r="Z1046" s="38">
        <v>243.19589999999999</v>
      </c>
      <c r="AA1046" s="38">
        <v>246.8176</v>
      </c>
      <c r="AB1046" s="38">
        <v>246.35939999999999</v>
      </c>
      <c r="AC1046" s="38">
        <v>241.5248</v>
      </c>
      <c r="AD1046" s="38">
        <v>236.90960000000001</v>
      </c>
      <c r="AE1046" s="38">
        <v>231.0658</v>
      </c>
      <c r="AF1046" s="38">
        <v>227.00739999999999</v>
      </c>
      <c r="AG1046" s="38">
        <v>225.08279999999999</v>
      </c>
      <c r="AH1046" s="38">
        <v>222.40520000000001</v>
      </c>
      <c r="AI1046" s="38">
        <v>218.20699999999999</v>
      </c>
      <c r="AJ1046" s="38">
        <v>211.97210000000001</v>
      </c>
      <c r="AK1046" s="38">
        <v>205.28960000000001</v>
      </c>
      <c r="AL1046" s="38">
        <v>-0.67348620000000003</v>
      </c>
      <c r="AM1046" s="38">
        <v>-2.2773859999999999</v>
      </c>
      <c r="AN1046" s="38">
        <v>-1.8005469999999999</v>
      </c>
      <c r="AO1046" s="38">
        <v>-1.2704340000000001</v>
      </c>
      <c r="AP1046" s="38">
        <v>-0.75059500000000001</v>
      </c>
      <c r="AQ1046" s="38">
        <v>-1.3696390000000001</v>
      </c>
      <c r="AR1046" s="38">
        <v>-1.2645900000000001</v>
      </c>
      <c r="AS1046" s="38">
        <v>0.1532174</v>
      </c>
      <c r="AT1046" s="38">
        <v>1.543331</v>
      </c>
      <c r="AU1046" s="38">
        <v>0.68672909999999998</v>
      </c>
      <c r="AV1046" s="38">
        <v>-0.23015469999999999</v>
      </c>
      <c r="AW1046" s="38">
        <v>-2.5476369999999999</v>
      </c>
      <c r="AX1046" s="38">
        <v>-1.2957989999999999</v>
      </c>
      <c r="AY1046" s="38">
        <v>-0.2295285</v>
      </c>
      <c r="AZ1046" s="38">
        <v>1.3258239999999999</v>
      </c>
      <c r="BA1046" s="38">
        <v>-9.7139999999999998E-4</v>
      </c>
      <c r="BB1046" s="38">
        <v>2.0210129999999999</v>
      </c>
      <c r="BC1046" s="38">
        <v>2.862787</v>
      </c>
      <c r="BD1046" s="38">
        <v>2.3142779999999998</v>
      </c>
      <c r="BE1046" s="38">
        <v>1.5441400000000001</v>
      </c>
      <c r="BF1046" s="38">
        <v>2.1016319999999999</v>
      </c>
      <c r="BG1046" s="38">
        <v>-2.7628200000000001</v>
      </c>
      <c r="BH1046" s="38">
        <v>-2.5471940000000002</v>
      </c>
      <c r="BI1046" s="38">
        <v>-4.0384419999999999</v>
      </c>
      <c r="BJ1046" s="38">
        <v>-0.2621484</v>
      </c>
      <c r="BK1046" s="38">
        <v>-1.903535</v>
      </c>
      <c r="BL1046" s="38">
        <v>-1.4940329999999999</v>
      </c>
      <c r="BM1046" s="38">
        <v>-0.99010900000000002</v>
      </c>
      <c r="BN1046" s="38">
        <v>-0.50317959999999995</v>
      </c>
      <c r="BO1046" s="38">
        <v>-1.0872280000000001</v>
      </c>
      <c r="BP1046" s="38">
        <v>-0.93091710000000005</v>
      </c>
      <c r="BQ1046" s="38">
        <v>0.53956510000000002</v>
      </c>
      <c r="BR1046" s="38">
        <v>1.9116610000000001</v>
      </c>
      <c r="BS1046" s="38">
        <v>1.1127670000000001</v>
      </c>
      <c r="BT1046" s="38">
        <v>0.12236180000000001</v>
      </c>
      <c r="BU1046" s="38">
        <v>-2.2976649999999998</v>
      </c>
      <c r="BV1046" s="38">
        <v>-1.0437970000000001</v>
      </c>
      <c r="BW1046" s="38">
        <v>3.8847800000000002E-2</v>
      </c>
      <c r="BX1046" s="38">
        <v>1.614622</v>
      </c>
      <c r="BY1046" s="38">
        <v>0.44940600000000003</v>
      </c>
      <c r="BZ1046" s="38">
        <v>2.438285</v>
      </c>
      <c r="CA1046" s="38">
        <v>3.303175</v>
      </c>
      <c r="CB1046" s="38">
        <v>2.8227359999999999</v>
      </c>
      <c r="CC1046" s="38">
        <v>2.032632</v>
      </c>
      <c r="CD1046" s="38">
        <v>2.571653</v>
      </c>
      <c r="CE1046" s="38">
        <v>-2.2806829999999998</v>
      </c>
      <c r="CF1046" s="38">
        <v>-2.0462950000000002</v>
      </c>
      <c r="CG1046" s="38">
        <v>-3.4465859999999999</v>
      </c>
      <c r="CH1046" s="38">
        <v>2.2742999999999999E-2</v>
      </c>
      <c r="CI1046" s="38">
        <v>-1.6446069999999999</v>
      </c>
      <c r="CJ1046" s="38">
        <v>-1.2817430000000001</v>
      </c>
      <c r="CK1046" s="38">
        <v>-0.79595640000000001</v>
      </c>
      <c r="CL1046" s="38">
        <v>-0.33182040000000002</v>
      </c>
      <c r="CM1046" s="38">
        <v>-0.89163110000000001</v>
      </c>
      <c r="CN1046" s="38">
        <v>-0.69981629999999995</v>
      </c>
      <c r="CO1046" s="38">
        <v>0.80714830000000004</v>
      </c>
      <c r="CP1046" s="38">
        <v>2.166766</v>
      </c>
      <c r="CQ1046" s="38">
        <v>1.4078390000000001</v>
      </c>
      <c r="CR1046" s="38">
        <v>0.36651359999999999</v>
      </c>
      <c r="CS1046" s="38">
        <v>-2.1245349999999998</v>
      </c>
      <c r="CT1046" s="38">
        <v>-0.86926159999999997</v>
      </c>
      <c r="CU1046" s="38">
        <v>0.22472449999999999</v>
      </c>
      <c r="CV1046" s="38">
        <v>1.814643</v>
      </c>
      <c r="CW1046" s="38">
        <v>0.76133600000000001</v>
      </c>
      <c r="CX1046" s="38">
        <v>2.727287</v>
      </c>
      <c r="CY1046" s="38">
        <v>3.6081859999999999</v>
      </c>
      <c r="CZ1046" s="38">
        <v>3.174893</v>
      </c>
      <c r="DA1046" s="38">
        <v>2.3709609999999999</v>
      </c>
      <c r="DB1046" s="38">
        <v>2.897189</v>
      </c>
      <c r="DC1046" s="38">
        <v>-1.9467559999999999</v>
      </c>
      <c r="DD1046" s="38">
        <v>-1.699373</v>
      </c>
      <c r="DE1046" s="38">
        <v>-3.0366680000000001</v>
      </c>
      <c r="DF1046" s="38">
        <v>0.30763439999999997</v>
      </c>
      <c r="DG1046" s="38">
        <v>-1.3856790000000001</v>
      </c>
      <c r="DH1046" s="38">
        <v>-1.069453</v>
      </c>
      <c r="DI1046" s="38">
        <v>-0.6018038</v>
      </c>
      <c r="DJ1046" s="38">
        <v>-0.1604612</v>
      </c>
      <c r="DK1046" s="38">
        <v>-0.69603409999999999</v>
      </c>
      <c r="DL1046" s="38">
        <v>-0.46871550000000001</v>
      </c>
      <c r="DM1046" s="38">
        <v>1.0747310000000001</v>
      </c>
      <c r="DN1046" s="38">
        <v>2.4218700000000002</v>
      </c>
      <c r="DO1046" s="38">
        <v>1.7029110000000001</v>
      </c>
      <c r="DP1046" s="38">
        <v>0.61066540000000002</v>
      </c>
      <c r="DQ1046" s="38">
        <v>-1.9514039999999999</v>
      </c>
      <c r="DR1046" s="38">
        <v>-0.69472619999999996</v>
      </c>
      <c r="DS1046" s="38">
        <v>0.4106011</v>
      </c>
      <c r="DT1046" s="38">
        <v>2.0146630000000001</v>
      </c>
      <c r="DU1046" s="38">
        <v>1.0732660000000001</v>
      </c>
      <c r="DV1046" s="38">
        <v>3.0162879999999999</v>
      </c>
      <c r="DW1046" s="38">
        <v>3.913198</v>
      </c>
      <c r="DX1046" s="38">
        <v>3.5270489999999999</v>
      </c>
      <c r="DY1046" s="38">
        <v>2.7092890000000001</v>
      </c>
      <c r="DZ1046" s="38">
        <v>3.2227239999999999</v>
      </c>
      <c r="EA1046" s="38">
        <v>-1.6128290000000001</v>
      </c>
      <c r="EB1046" s="38">
        <v>-1.352452</v>
      </c>
      <c r="EC1046" s="38">
        <v>-2.6267510000000001</v>
      </c>
      <c r="ED1046" s="38">
        <v>0.71897230000000001</v>
      </c>
      <c r="EE1046" s="38">
        <v>-1.0118279999999999</v>
      </c>
      <c r="EF1046" s="38">
        <v>-0.76293900000000003</v>
      </c>
      <c r="EG1046" s="38">
        <v>-0.32147819999999999</v>
      </c>
      <c r="EH1046" s="38">
        <v>8.6954199999999995E-2</v>
      </c>
      <c r="EI1046" s="38">
        <v>-0.41362310000000002</v>
      </c>
      <c r="EJ1046" s="38">
        <v>-0.13504250000000001</v>
      </c>
      <c r="EK1046" s="38">
        <v>1.461079</v>
      </c>
      <c r="EL1046" s="38">
        <v>2.7902010000000002</v>
      </c>
      <c r="EM1046" s="38">
        <v>2.128949</v>
      </c>
      <c r="EN1046" s="38">
        <v>0.96318179999999998</v>
      </c>
      <c r="EO1046" s="38">
        <v>-1.7014320000000001</v>
      </c>
      <c r="EP1046" s="38">
        <v>-0.44272460000000002</v>
      </c>
      <c r="EQ1046" s="38">
        <v>0.67897750000000001</v>
      </c>
      <c r="ER1046" s="38">
        <v>2.303461</v>
      </c>
      <c r="ES1046" s="38">
        <v>1.5236430000000001</v>
      </c>
      <c r="ET1046" s="38">
        <v>3.4335599999999999</v>
      </c>
      <c r="EU1046" s="38">
        <v>4.3535849999999998</v>
      </c>
      <c r="EV1046" s="38">
        <v>4.0355080000000001</v>
      </c>
      <c r="EW1046" s="38">
        <v>3.1977820000000001</v>
      </c>
      <c r="EX1046" s="38">
        <v>3.6927460000000001</v>
      </c>
      <c r="EY1046" s="38">
        <v>-1.1306909999999999</v>
      </c>
      <c r="EZ1046" s="38">
        <v>-0.85155250000000005</v>
      </c>
      <c r="FA1046" s="38">
        <v>-2.034894</v>
      </c>
      <c r="FB1046" s="38">
        <v>80.389650000000003</v>
      </c>
      <c r="FC1046" s="38">
        <v>78.148610000000005</v>
      </c>
      <c r="FD1046" s="38">
        <v>76.376000000000005</v>
      </c>
      <c r="FE1046" s="38">
        <v>74.886200000000002</v>
      </c>
      <c r="FF1046" s="38">
        <v>73.416129999999995</v>
      </c>
      <c r="FG1046" s="38">
        <v>71.654849999999996</v>
      </c>
      <c r="FH1046" s="38">
        <v>71.029250000000005</v>
      </c>
      <c r="FI1046" s="38">
        <v>74.095789999999994</v>
      </c>
      <c r="FJ1046" s="38">
        <v>77.953190000000006</v>
      </c>
      <c r="FK1046" s="38">
        <v>82.064830000000001</v>
      </c>
      <c r="FL1046" s="38">
        <v>86.468130000000002</v>
      </c>
      <c r="FM1046" s="38">
        <v>89.509910000000005</v>
      </c>
      <c r="FN1046" s="38">
        <v>92.348050000000001</v>
      </c>
      <c r="FO1046" s="38">
        <v>94.365780000000001</v>
      </c>
      <c r="FP1046" s="38">
        <v>95.591319999999996</v>
      </c>
      <c r="FQ1046" s="38">
        <v>96.231250000000003</v>
      </c>
      <c r="FR1046" s="38">
        <v>99.004660000000001</v>
      </c>
      <c r="FS1046" s="38">
        <v>98.670010000000005</v>
      </c>
      <c r="FT1046" s="38">
        <v>97.376499999999993</v>
      </c>
      <c r="FU1046" s="38">
        <v>94.739879999999999</v>
      </c>
      <c r="FV1046" s="38">
        <v>91.146919999999994</v>
      </c>
      <c r="FW1046">
        <v>87.873919999999998</v>
      </c>
      <c r="FX1046">
        <v>84.977000000000004</v>
      </c>
      <c r="FY1046">
        <v>81.425039999999996</v>
      </c>
      <c r="FZ1046">
        <v>0.51340660000000005</v>
      </c>
      <c r="GA1046">
        <v>3.883232</v>
      </c>
      <c r="GB1046">
        <v>1</v>
      </c>
    </row>
    <row r="1047" spans="1:184" x14ac:dyDescent="0.3">
      <c r="A1047" t="s">
        <v>280</v>
      </c>
      <c r="B1047" t="s">
        <v>1</v>
      </c>
      <c r="C1047" t="s">
        <v>1</v>
      </c>
      <c r="D1047" t="s">
        <v>223</v>
      </c>
      <c r="E1047" t="s">
        <v>1</v>
      </c>
      <c r="F1047" t="s">
        <v>1</v>
      </c>
      <c r="G1047" t="s">
        <v>1</v>
      </c>
      <c r="H1047" s="40" t="s">
        <v>1</v>
      </c>
      <c r="I1047" s="18" t="s">
        <v>1</v>
      </c>
      <c r="J1047" s="38" t="s">
        <v>1</v>
      </c>
      <c r="K1047" s="18">
        <v>44789</v>
      </c>
      <c r="L1047" s="38">
        <v>1383</v>
      </c>
      <c r="M1047" s="38">
        <v>1383</v>
      </c>
      <c r="N1047" s="38">
        <v>207.78200000000001</v>
      </c>
      <c r="O1047" s="38">
        <v>204.14840000000001</v>
      </c>
      <c r="P1047" s="38">
        <v>200.79050000000001</v>
      </c>
      <c r="Q1047" s="38">
        <v>199.73750000000001</v>
      </c>
      <c r="R1047" s="38">
        <v>204.4538</v>
      </c>
      <c r="S1047" s="38">
        <v>214.46600000000001</v>
      </c>
      <c r="T1047" s="38">
        <v>228.80330000000001</v>
      </c>
      <c r="U1047" s="38">
        <v>241.83930000000001</v>
      </c>
      <c r="V1047" s="38">
        <v>249.96289999999999</v>
      </c>
      <c r="W1047" s="38">
        <v>257.2953</v>
      </c>
      <c r="X1047" s="38">
        <v>264.44560000000001</v>
      </c>
      <c r="Y1047" s="38">
        <v>269.48439999999999</v>
      </c>
      <c r="Z1047" s="38">
        <v>271.7088</v>
      </c>
      <c r="AA1047" s="38">
        <v>274.86</v>
      </c>
      <c r="AB1047" s="38">
        <v>272.28579999999999</v>
      </c>
      <c r="AC1047" s="38">
        <v>265.87630000000001</v>
      </c>
      <c r="AD1047" s="38">
        <v>257.88290000000001</v>
      </c>
      <c r="AE1047" s="38">
        <v>250.39689999999999</v>
      </c>
      <c r="AF1047" s="38">
        <v>244.9812</v>
      </c>
      <c r="AG1047" s="38">
        <v>242.21690000000001</v>
      </c>
      <c r="AH1047" s="38">
        <v>239.1121</v>
      </c>
      <c r="AI1047" s="38">
        <v>235.60839999999999</v>
      </c>
      <c r="AJ1047" s="38">
        <v>229.2475</v>
      </c>
      <c r="AK1047" s="38">
        <v>222.6498</v>
      </c>
      <c r="AL1047" s="38">
        <v>-3.2060119999999999</v>
      </c>
      <c r="AM1047" s="38">
        <v>-2.4366050000000001</v>
      </c>
      <c r="AN1047" s="38">
        <v>-1.8301080000000001</v>
      </c>
      <c r="AO1047" s="38">
        <v>-0.71894650000000004</v>
      </c>
      <c r="AP1047" s="38">
        <v>-0.39755760000000001</v>
      </c>
      <c r="AQ1047" s="38">
        <v>0.57157650000000004</v>
      </c>
      <c r="AR1047" s="38">
        <v>0.4393977</v>
      </c>
      <c r="AS1047" s="38">
        <v>0.21291289999999999</v>
      </c>
      <c r="AT1047" s="38">
        <v>9.6901000000000001E-3</v>
      </c>
      <c r="AU1047" s="38">
        <v>0.76098410000000005</v>
      </c>
      <c r="AV1047" s="38">
        <v>1.1372469999999999</v>
      </c>
      <c r="AW1047" s="38">
        <v>0.2798679</v>
      </c>
      <c r="AX1047" s="38">
        <v>-0.88937690000000003</v>
      </c>
      <c r="AY1047" s="38">
        <v>-0.71873399999999998</v>
      </c>
      <c r="AZ1047" s="38">
        <v>-1.4817359999999999</v>
      </c>
      <c r="BA1047" s="38">
        <v>1.1219600000000001</v>
      </c>
      <c r="BB1047" s="38">
        <v>3.762629</v>
      </c>
      <c r="BC1047" s="38">
        <v>1.3946909999999999</v>
      </c>
      <c r="BD1047" s="38">
        <v>0.51294079999999997</v>
      </c>
      <c r="BE1047" s="38">
        <v>1.6352040000000001</v>
      </c>
      <c r="BF1047" s="38">
        <v>1.9595320000000001</v>
      </c>
      <c r="BG1047" s="38">
        <v>2.1468319999999999</v>
      </c>
      <c r="BH1047" s="38">
        <v>1.0233190000000001</v>
      </c>
      <c r="BI1047" s="38">
        <v>0.88533229999999996</v>
      </c>
      <c r="BJ1047" s="38">
        <v>-2.8231250000000001</v>
      </c>
      <c r="BK1047" s="38">
        <v>-2.0976400000000002</v>
      </c>
      <c r="BL1047" s="38">
        <v>-1.4948809999999999</v>
      </c>
      <c r="BM1047" s="38">
        <v>-0.42171249999999999</v>
      </c>
      <c r="BN1047" s="38">
        <v>-0.12561330000000001</v>
      </c>
      <c r="BO1047" s="38">
        <v>0.86221709999999996</v>
      </c>
      <c r="BP1047" s="38">
        <v>0.79796029999999996</v>
      </c>
      <c r="BQ1047" s="38">
        <v>0.65833980000000003</v>
      </c>
      <c r="BR1047" s="38">
        <v>0.43914389999999998</v>
      </c>
      <c r="BS1047" s="38">
        <v>1.1940059999999999</v>
      </c>
      <c r="BT1047" s="38">
        <v>1.515917</v>
      </c>
      <c r="BU1047" s="38">
        <v>0.58519429999999995</v>
      </c>
      <c r="BV1047" s="38">
        <v>-0.58965339999999999</v>
      </c>
      <c r="BW1047" s="38">
        <v>-0.39284659999999999</v>
      </c>
      <c r="BX1047" s="38">
        <v>-1.0883940000000001</v>
      </c>
      <c r="BY1047" s="38">
        <v>1.601796</v>
      </c>
      <c r="BZ1047" s="38">
        <v>4.2470540000000003</v>
      </c>
      <c r="CA1047" s="38">
        <v>1.9244330000000001</v>
      </c>
      <c r="CB1047" s="38">
        <v>1.175325</v>
      </c>
      <c r="CC1047" s="38">
        <v>2.2498049999999998</v>
      </c>
      <c r="CD1047" s="38">
        <v>2.5487169999999999</v>
      </c>
      <c r="CE1047" s="38">
        <v>2.6858339999999998</v>
      </c>
      <c r="CF1047" s="38">
        <v>1.678269</v>
      </c>
      <c r="CG1047" s="38">
        <v>1.586997</v>
      </c>
      <c r="CH1047" s="38">
        <v>-2.557938</v>
      </c>
      <c r="CI1047" s="38">
        <v>-1.862873</v>
      </c>
      <c r="CJ1047" s="38">
        <v>-1.262704</v>
      </c>
      <c r="CK1047" s="38">
        <v>-0.21584919999999999</v>
      </c>
      <c r="CL1047" s="38">
        <v>6.2734499999999999E-2</v>
      </c>
      <c r="CM1047" s="38">
        <v>1.0635140000000001</v>
      </c>
      <c r="CN1047" s="38">
        <v>1.0463</v>
      </c>
      <c r="CO1047" s="38">
        <v>0.96684119999999996</v>
      </c>
      <c r="CP1047" s="38">
        <v>0.73658219999999996</v>
      </c>
      <c r="CQ1047" s="38">
        <v>1.4939150000000001</v>
      </c>
      <c r="CR1047" s="38">
        <v>1.7781830000000001</v>
      </c>
      <c r="CS1047" s="38">
        <v>0.79666239999999999</v>
      </c>
      <c r="CT1047" s="38">
        <v>-0.38206590000000001</v>
      </c>
      <c r="CU1047" s="38">
        <v>-0.16713810000000001</v>
      </c>
      <c r="CV1047" s="38">
        <v>-0.81596639999999998</v>
      </c>
      <c r="CW1047" s="38">
        <v>1.934129</v>
      </c>
      <c r="CX1047" s="38">
        <v>4.5825639999999996</v>
      </c>
      <c r="CY1047" s="38">
        <v>2.291331</v>
      </c>
      <c r="CZ1047" s="38">
        <v>1.63409</v>
      </c>
      <c r="DA1047" s="38">
        <v>2.6754760000000002</v>
      </c>
      <c r="DB1047" s="38">
        <v>2.956785</v>
      </c>
      <c r="DC1047" s="38">
        <v>3.059145</v>
      </c>
      <c r="DD1047" s="38">
        <v>2.131885</v>
      </c>
      <c r="DE1047" s="38">
        <v>2.0729679999999999</v>
      </c>
      <c r="DF1047" s="38">
        <v>-2.292751</v>
      </c>
      <c r="DG1047" s="38">
        <v>-1.628107</v>
      </c>
      <c r="DH1047" s="38">
        <v>-1.0305260000000001</v>
      </c>
      <c r="DI1047" s="38">
        <v>-9.9859000000000007E-3</v>
      </c>
      <c r="DJ1047" s="38">
        <v>0.25108229999999998</v>
      </c>
      <c r="DK1047" s="38">
        <v>1.2648109999999999</v>
      </c>
      <c r="DL1047" s="38">
        <v>1.2946390000000001</v>
      </c>
      <c r="DM1047" s="38">
        <v>1.275342</v>
      </c>
      <c r="DN1047" s="38">
        <v>1.0340210000000001</v>
      </c>
      <c r="DO1047" s="38">
        <v>1.793825</v>
      </c>
      <c r="DP1047" s="38">
        <v>2.0404490000000002</v>
      </c>
      <c r="DQ1047" s="38">
        <v>1.0081310000000001</v>
      </c>
      <c r="DR1047" s="38">
        <v>-0.1744783</v>
      </c>
      <c r="DS1047" s="38">
        <v>5.8570499999999998E-2</v>
      </c>
      <c r="DT1047" s="38">
        <v>-0.54353890000000005</v>
      </c>
      <c r="DU1047" s="38">
        <v>2.2664610000000001</v>
      </c>
      <c r="DV1047" s="38">
        <v>4.918075</v>
      </c>
      <c r="DW1047" s="38">
        <v>2.658229</v>
      </c>
      <c r="DX1047" s="38">
        <v>2.0928550000000001</v>
      </c>
      <c r="DY1047" s="38">
        <v>3.1011470000000001</v>
      </c>
      <c r="DZ1047" s="38">
        <v>3.3648530000000001</v>
      </c>
      <c r="EA1047" s="38">
        <v>3.4324560000000002</v>
      </c>
      <c r="EB1047" s="38">
        <v>2.5855009999999998</v>
      </c>
      <c r="EC1047" s="38">
        <v>2.5589390000000001</v>
      </c>
      <c r="ED1047" s="38">
        <v>-1.909864</v>
      </c>
      <c r="EE1047" s="38">
        <v>-1.289142</v>
      </c>
      <c r="EF1047" s="38">
        <v>-0.69529909999999995</v>
      </c>
      <c r="EG1047" s="38">
        <v>0.28724810000000001</v>
      </c>
      <c r="EH1047" s="38">
        <v>0.52302660000000001</v>
      </c>
      <c r="EI1047" s="38">
        <v>1.5554509999999999</v>
      </c>
      <c r="EJ1047" s="38">
        <v>1.6532009999999999</v>
      </c>
      <c r="EK1047" s="38">
        <v>1.720769</v>
      </c>
      <c r="EL1047" s="38">
        <v>1.4634739999999999</v>
      </c>
      <c r="EM1047" s="38">
        <v>2.2268460000000001</v>
      </c>
      <c r="EN1047" s="38">
        <v>2.4191189999999998</v>
      </c>
      <c r="EO1047" s="38">
        <v>1.3134570000000001</v>
      </c>
      <c r="EP1047" s="38">
        <v>0.1252452</v>
      </c>
      <c r="EQ1047" s="38">
        <v>0.38445780000000002</v>
      </c>
      <c r="ER1047" s="38">
        <v>-0.150197</v>
      </c>
      <c r="ES1047" s="38">
        <v>2.7462970000000002</v>
      </c>
      <c r="ET1047" s="38">
        <v>5.4024999999999999</v>
      </c>
      <c r="EU1047" s="38">
        <v>3.1879710000000001</v>
      </c>
      <c r="EV1047" s="38">
        <v>2.755239</v>
      </c>
      <c r="EW1047" s="38">
        <v>3.7157480000000001</v>
      </c>
      <c r="EX1047" s="38">
        <v>3.9540389999999999</v>
      </c>
      <c r="EY1047" s="38">
        <v>3.9714580000000002</v>
      </c>
      <c r="EZ1047" s="38">
        <v>3.2404519999999999</v>
      </c>
      <c r="FA1047" s="38">
        <v>3.2606030000000001</v>
      </c>
      <c r="FB1047" s="38">
        <v>79.821460000000002</v>
      </c>
      <c r="FC1047" s="38">
        <v>78.754189999999994</v>
      </c>
      <c r="FD1047" s="38">
        <v>77.057789999999997</v>
      </c>
      <c r="FE1047" s="38">
        <v>75.362819999999999</v>
      </c>
      <c r="FF1047" s="38">
        <v>73.244299999999996</v>
      </c>
      <c r="FG1047" s="38">
        <v>72.297550000000001</v>
      </c>
      <c r="FH1047" s="38">
        <v>71.499719999999996</v>
      </c>
      <c r="FI1047" s="38">
        <v>73.225399999999993</v>
      </c>
      <c r="FJ1047" s="38">
        <v>77.436589999999995</v>
      </c>
      <c r="FK1047" s="38">
        <v>82.644750000000002</v>
      </c>
      <c r="FL1047" s="38">
        <v>87.173910000000006</v>
      </c>
      <c r="FM1047" s="38">
        <v>91.330719999999999</v>
      </c>
      <c r="FN1047" s="38">
        <v>95.347719999999995</v>
      </c>
      <c r="FO1047" s="38">
        <v>98.504009999999994</v>
      </c>
      <c r="FP1047" s="38">
        <v>100.9508</v>
      </c>
      <c r="FQ1047" s="38">
        <v>102.3344</v>
      </c>
      <c r="FR1047" s="38">
        <v>102.771</v>
      </c>
      <c r="FS1047" s="38">
        <v>102.58110000000001</v>
      </c>
      <c r="FT1047" s="38">
        <v>101.5943</v>
      </c>
      <c r="FU1047" s="38">
        <v>99.272750000000002</v>
      </c>
      <c r="FV1047" s="38">
        <v>95.363879999999995</v>
      </c>
      <c r="FW1047">
        <v>91.793490000000006</v>
      </c>
      <c r="FX1047">
        <v>88.977209999999999</v>
      </c>
      <c r="FY1047">
        <v>86.830910000000003</v>
      </c>
      <c r="FZ1047">
        <v>0.69500640000000002</v>
      </c>
      <c r="GA1047">
        <v>5.5247859999999998</v>
      </c>
      <c r="GB1047">
        <v>1</v>
      </c>
    </row>
    <row r="1048" spans="1:184" x14ac:dyDescent="0.3">
      <c r="A1048" t="s">
        <v>280</v>
      </c>
      <c r="B1048" t="s">
        <v>1</v>
      </c>
      <c r="C1048" t="s">
        <v>1</v>
      </c>
      <c r="D1048" t="s">
        <v>223</v>
      </c>
      <c r="E1048" t="s">
        <v>1</v>
      </c>
      <c r="F1048" t="s">
        <v>1</v>
      </c>
      <c r="G1048" t="s">
        <v>1</v>
      </c>
      <c r="H1048" s="40" t="s">
        <v>1</v>
      </c>
      <c r="I1048" s="18" t="s">
        <v>1</v>
      </c>
      <c r="J1048" s="38" t="s">
        <v>1</v>
      </c>
      <c r="K1048" s="18">
        <v>44790</v>
      </c>
      <c r="L1048" s="38">
        <v>1425</v>
      </c>
      <c r="M1048" s="38">
        <v>1425</v>
      </c>
      <c r="N1048" s="38">
        <v>220.45740000000001</v>
      </c>
      <c r="O1048" s="38">
        <v>216.6566</v>
      </c>
      <c r="P1048" s="38">
        <v>213.12360000000001</v>
      </c>
      <c r="Q1048" s="38">
        <v>212.0197</v>
      </c>
      <c r="R1048" s="38">
        <v>215.8997</v>
      </c>
      <c r="S1048" s="38">
        <v>224.34520000000001</v>
      </c>
      <c r="T1048" s="38">
        <v>239.7688</v>
      </c>
      <c r="U1048" s="38">
        <v>250.92769999999999</v>
      </c>
      <c r="V1048" s="38">
        <v>257.48379999999997</v>
      </c>
      <c r="W1048" s="38">
        <v>260.91640000000001</v>
      </c>
      <c r="X1048" s="38">
        <v>266.48230000000001</v>
      </c>
      <c r="Y1048" s="38">
        <v>269.73340000000002</v>
      </c>
      <c r="Z1048" s="38">
        <v>269.97500000000002</v>
      </c>
      <c r="AA1048" s="38">
        <v>273.28730000000002</v>
      </c>
      <c r="AB1048" s="38">
        <v>269.73239999999998</v>
      </c>
      <c r="AC1048" s="38">
        <v>263.18630000000002</v>
      </c>
      <c r="AD1048" s="38">
        <v>255.86089999999999</v>
      </c>
      <c r="AE1048" s="38">
        <v>247.83619999999999</v>
      </c>
      <c r="AF1048" s="38">
        <v>243.83439999999999</v>
      </c>
      <c r="AG1048" s="38">
        <v>241.06700000000001</v>
      </c>
      <c r="AH1048" s="38">
        <v>238.8715</v>
      </c>
      <c r="AI1048" s="38">
        <v>235.92850000000001</v>
      </c>
      <c r="AJ1048" s="38">
        <v>229.8407</v>
      </c>
      <c r="AK1048" s="38">
        <v>223.995</v>
      </c>
      <c r="AL1048" s="38">
        <v>3.6534659999999999</v>
      </c>
      <c r="AM1048" s="38">
        <v>3.5271249999999998</v>
      </c>
      <c r="AN1048" s="38">
        <v>3.466259</v>
      </c>
      <c r="AO1048" s="38">
        <v>2.0291049999999999</v>
      </c>
      <c r="AP1048" s="38">
        <v>1.006642</v>
      </c>
      <c r="AQ1048" s="38">
        <v>-1.0315780000000001</v>
      </c>
      <c r="AR1048" s="38">
        <v>-4.3544200000000002</v>
      </c>
      <c r="AS1048" s="38">
        <v>-4.6459599999999996</v>
      </c>
      <c r="AT1048" s="38">
        <v>-5.4588489999999998</v>
      </c>
      <c r="AU1048" s="38">
        <v>-4.9958689999999999</v>
      </c>
      <c r="AV1048" s="38">
        <v>-2.511781</v>
      </c>
      <c r="AW1048" s="38">
        <v>0.75012529999999999</v>
      </c>
      <c r="AX1048" s="38">
        <v>0.25077080000000002</v>
      </c>
      <c r="AY1048" s="38">
        <v>-0.15812909999999999</v>
      </c>
      <c r="AZ1048" s="38">
        <v>-7.4939900000000004E-2</v>
      </c>
      <c r="BA1048" s="38">
        <v>2.5359569999999998</v>
      </c>
      <c r="BB1048" s="38">
        <v>5.5704500000000001</v>
      </c>
      <c r="BC1048" s="38">
        <v>3.2719870000000002</v>
      </c>
      <c r="BD1048" s="38">
        <v>3.1008260000000001</v>
      </c>
      <c r="BE1048" s="38">
        <v>2.664425</v>
      </c>
      <c r="BF1048" s="38">
        <v>1.1850339999999999</v>
      </c>
      <c r="BG1048" s="38">
        <v>0.70087869999999997</v>
      </c>
      <c r="BH1048" s="38">
        <v>0.81629399999999996</v>
      </c>
      <c r="BI1048" s="38">
        <v>2.103154</v>
      </c>
      <c r="BJ1048" s="38">
        <v>4.2156070000000003</v>
      </c>
      <c r="BK1048" s="38">
        <v>4.0771750000000004</v>
      </c>
      <c r="BL1048" s="38">
        <v>3.905151</v>
      </c>
      <c r="BM1048" s="38">
        <v>2.4414479999999998</v>
      </c>
      <c r="BN1048" s="38">
        <v>1.4031359999999999</v>
      </c>
      <c r="BO1048" s="38">
        <v>-0.50820750000000003</v>
      </c>
      <c r="BP1048" s="38">
        <v>-3.5112589999999999</v>
      </c>
      <c r="BQ1048" s="38">
        <v>-4.1655389999999999</v>
      </c>
      <c r="BR1048" s="38">
        <v>-5.0042540000000004</v>
      </c>
      <c r="BS1048" s="38">
        <v>-4.4047000000000001</v>
      </c>
      <c r="BT1048" s="38">
        <v>-2.083577</v>
      </c>
      <c r="BU1048" s="38">
        <v>1.0637430000000001</v>
      </c>
      <c r="BV1048" s="38">
        <v>0.56518290000000004</v>
      </c>
      <c r="BW1048" s="38">
        <v>0.25050660000000002</v>
      </c>
      <c r="BX1048" s="38">
        <v>0.46432630000000003</v>
      </c>
      <c r="BY1048" s="38">
        <v>3.2086769999999998</v>
      </c>
      <c r="BZ1048" s="38">
        <v>6.3259249999999998</v>
      </c>
      <c r="CA1048" s="38">
        <v>3.9182790000000001</v>
      </c>
      <c r="CB1048" s="38">
        <v>3.7469640000000002</v>
      </c>
      <c r="CC1048" s="38">
        <v>3.3171719999999998</v>
      </c>
      <c r="CD1048" s="38">
        <v>1.8052699999999999</v>
      </c>
      <c r="CE1048" s="38">
        <v>1.4437530000000001</v>
      </c>
      <c r="CF1048" s="38">
        <v>1.612978</v>
      </c>
      <c r="CG1048" s="38">
        <v>2.8251740000000001</v>
      </c>
      <c r="CH1048" s="38">
        <v>4.6049429999999996</v>
      </c>
      <c r="CI1048" s="38">
        <v>4.4581369999999998</v>
      </c>
      <c r="CJ1048" s="38">
        <v>4.2091260000000004</v>
      </c>
      <c r="CK1048" s="38">
        <v>2.7270349999999999</v>
      </c>
      <c r="CL1048" s="38">
        <v>1.677746</v>
      </c>
      <c r="CM1048" s="38">
        <v>-0.1457225</v>
      </c>
      <c r="CN1048" s="38">
        <v>-2.9272879999999999</v>
      </c>
      <c r="CO1048" s="38">
        <v>-3.832802</v>
      </c>
      <c r="CP1048" s="38">
        <v>-4.6894030000000004</v>
      </c>
      <c r="CQ1048" s="38">
        <v>-3.9952580000000002</v>
      </c>
      <c r="CR1048" s="38">
        <v>-1.7870029999999999</v>
      </c>
      <c r="CS1048" s="38">
        <v>1.280953</v>
      </c>
      <c r="CT1048" s="38">
        <v>0.78294370000000002</v>
      </c>
      <c r="CU1048" s="38">
        <v>0.53352650000000001</v>
      </c>
      <c r="CV1048" s="38">
        <v>0.83782049999999997</v>
      </c>
      <c r="CW1048" s="38">
        <v>3.6746020000000001</v>
      </c>
      <c r="CX1048" s="38">
        <v>6.8491650000000002</v>
      </c>
      <c r="CY1048" s="38">
        <v>4.3658989999999998</v>
      </c>
      <c r="CZ1048" s="38">
        <v>4.194477</v>
      </c>
      <c r="DA1048" s="38">
        <v>3.769263</v>
      </c>
      <c r="DB1048" s="38">
        <v>2.2348439999999998</v>
      </c>
      <c r="DC1048" s="38">
        <v>1.9582649999999999</v>
      </c>
      <c r="DD1048" s="38">
        <v>2.164758</v>
      </c>
      <c r="DE1048" s="38">
        <v>3.3252419999999998</v>
      </c>
      <c r="DF1048" s="38">
        <v>4.9942799999999998</v>
      </c>
      <c r="DG1048" s="38">
        <v>4.839099</v>
      </c>
      <c r="DH1048" s="38">
        <v>4.5130999999999997</v>
      </c>
      <c r="DI1048" s="38">
        <v>3.0126230000000001</v>
      </c>
      <c r="DJ1048" s="38">
        <v>1.9523569999999999</v>
      </c>
      <c r="DK1048" s="38">
        <v>0.21676239999999999</v>
      </c>
      <c r="DL1048" s="38">
        <v>-2.3433169999999999</v>
      </c>
      <c r="DM1048" s="38">
        <v>-3.5000640000000001</v>
      </c>
      <c r="DN1048" s="38">
        <v>-4.3745510000000003</v>
      </c>
      <c r="DO1048" s="38">
        <v>-3.585817</v>
      </c>
      <c r="DP1048" s="38">
        <v>-1.4904299999999999</v>
      </c>
      <c r="DQ1048" s="38">
        <v>1.4981640000000001</v>
      </c>
      <c r="DR1048" s="38">
        <v>1.000705</v>
      </c>
      <c r="DS1048" s="38">
        <v>0.81654629999999995</v>
      </c>
      <c r="DT1048" s="38">
        <v>1.2113149999999999</v>
      </c>
      <c r="DU1048" s="38">
        <v>4.1405260000000004</v>
      </c>
      <c r="DV1048" s="38">
        <v>7.3724059999999998</v>
      </c>
      <c r="DW1048" s="38">
        <v>4.8135190000000003</v>
      </c>
      <c r="DX1048" s="38">
        <v>4.641991</v>
      </c>
      <c r="DY1048" s="38">
        <v>4.2213539999999998</v>
      </c>
      <c r="DZ1048" s="38">
        <v>2.664418</v>
      </c>
      <c r="EA1048" s="38">
        <v>2.4727779999999999</v>
      </c>
      <c r="EB1048" s="38">
        <v>2.716539</v>
      </c>
      <c r="EC1048" s="38">
        <v>3.8253110000000001</v>
      </c>
      <c r="ED1048" s="38">
        <v>5.5564200000000001</v>
      </c>
      <c r="EE1048" s="38">
        <v>5.3891489999999997</v>
      </c>
      <c r="EF1048" s="38">
        <v>4.9519919999999997</v>
      </c>
      <c r="EG1048" s="38">
        <v>3.4249649999999998</v>
      </c>
      <c r="EH1048" s="38">
        <v>2.3488509999999998</v>
      </c>
      <c r="EI1048" s="38">
        <v>0.74013320000000005</v>
      </c>
      <c r="EJ1048" s="38">
        <v>-1.5001549999999999</v>
      </c>
      <c r="EK1048" s="38">
        <v>-3.019644</v>
      </c>
      <c r="EL1048" s="38">
        <v>-3.919956</v>
      </c>
      <c r="EM1048" s="38">
        <v>-2.9946480000000002</v>
      </c>
      <c r="EN1048" s="38">
        <v>-1.062225</v>
      </c>
      <c r="EO1048" s="38">
        <v>1.8117810000000001</v>
      </c>
      <c r="EP1048" s="38">
        <v>1.3151170000000001</v>
      </c>
      <c r="EQ1048" s="38">
        <v>1.225182</v>
      </c>
      <c r="ER1048" s="38">
        <v>1.7505809999999999</v>
      </c>
      <c r="ES1048" s="38">
        <v>4.8132460000000004</v>
      </c>
      <c r="ET1048" s="38">
        <v>8.1278799999999993</v>
      </c>
      <c r="EU1048" s="38">
        <v>5.4598100000000001</v>
      </c>
      <c r="EV1048" s="38">
        <v>5.2881289999999996</v>
      </c>
      <c r="EW1048" s="38">
        <v>4.8741009999999996</v>
      </c>
      <c r="EX1048" s="38">
        <v>3.2846540000000002</v>
      </c>
      <c r="EY1048" s="38">
        <v>3.215652</v>
      </c>
      <c r="EZ1048" s="38">
        <v>3.5132219999999998</v>
      </c>
      <c r="FA1048" s="38">
        <v>4.5473299999999997</v>
      </c>
      <c r="FB1048" s="38">
        <v>84.847660000000005</v>
      </c>
      <c r="FC1048" s="38">
        <v>83.117679999999993</v>
      </c>
      <c r="FD1048" s="38">
        <v>81.489000000000004</v>
      </c>
      <c r="FE1048" s="38">
        <v>80.162629999999993</v>
      </c>
      <c r="FF1048" s="38">
        <v>79.633399999999995</v>
      </c>
      <c r="FG1048" s="38">
        <v>78.739909999999995</v>
      </c>
      <c r="FH1048" s="38">
        <v>77.851910000000004</v>
      </c>
      <c r="FI1048" s="38">
        <v>78.617980000000003</v>
      </c>
      <c r="FJ1048" s="38">
        <v>82.156300000000002</v>
      </c>
      <c r="FK1048" s="38">
        <v>84.636330000000001</v>
      </c>
      <c r="FL1048" s="38">
        <v>87.614620000000002</v>
      </c>
      <c r="FM1048" s="38">
        <v>90.977999999999994</v>
      </c>
      <c r="FN1048" s="38">
        <v>94.673699999999997</v>
      </c>
      <c r="FO1048" s="38">
        <v>96.581270000000004</v>
      </c>
      <c r="FP1048" s="38">
        <v>97.457840000000004</v>
      </c>
      <c r="FQ1048" s="38">
        <v>98.017679999999999</v>
      </c>
      <c r="FR1048" s="38">
        <v>98.481340000000003</v>
      </c>
      <c r="FS1048" s="38">
        <v>98.398970000000006</v>
      </c>
      <c r="FT1048" s="38">
        <v>97.901120000000006</v>
      </c>
      <c r="FU1048" s="38">
        <v>95.555000000000007</v>
      </c>
      <c r="FV1048" s="38">
        <v>92.288489999999996</v>
      </c>
      <c r="FW1048">
        <v>88.65204</v>
      </c>
      <c r="FX1048">
        <v>85.442089999999993</v>
      </c>
      <c r="FY1048">
        <v>83.146100000000004</v>
      </c>
      <c r="FZ1048">
        <v>0.76607250000000005</v>
      </c>
      <c r="GA1048">
        <v>6.4561359999999999</v>
      </c>
      <c r="GB1048">
        <v>1</v>
      </c>
    </row>
    <row r="1049" spans="1:184" x14ac:dyDescent="0.3">
      <c r="A1049" t="s">
        <v>280</v>
      </c>
      <c r="B1049" t="s">
        <v>1</v>
      </c>
      <c r="C1049" t="s">
        <v>1</v>
      </c>
      <c r="D1049" t="s">
        <v>223</v>
      </c>
      <c r="E1049" t="s">
        <v>1</v>
      </c>
      <c r="F1049" t="s">
        <v>1</v>
      </c>
      <c r="G1049" t="s">
        <v>1</v>
      </c>
      <c r="H1049" s="40" t="s">
        <v>1</v>
      </c>
      <c r="I1049" s="18" t="s">
        <v>1</v>
      </c>
      <c r="J1049" s="38" t="s">
        <v>1</v>
      </c>
      <c r="K1049" s="18">
        <v>44792</v>
      </c>
      <c r="L1049" s="38">
        <v>1421</v>
      </c>
      <c r="M1049" s="38">
        <v>1421</v>
      </c>
      <c r="N1049" s="38">
        <v>215.4675</v>
      </c>
      <c r="O1049" s="38">
        <v>211.95240000000001</v>
      </c>
      <c r="P1049" s="38">
        <v>208.8954</v>
      </c>
      <c r="Q1049" s="38">
        <v>206.91499999999999</v>
      </c>
      <c r="R1049" s="38">
        <v>210.62270000000001</v>
      </c>
      <c r="S1049" s="38">
        <v>218.28440000000001</v>
      </c>
      <c r="T1049" s="38">
        <v>231.72909999999999</v>
      </c>
      <c r="U1049" s="38">
        <v>240.85679999999999</v>
      </c>
      <c r="V1049" s="38">
        <v>245.65430000000001</v>
      </c>
      <c r="W1049" s="38">
        <v>250.57390000000001</v>
      </c>
      <c r="X1049" s="38">
        <v>257.601</v>
      </c>
      <c r="Y1049" s="38">
        <v>260.9991</v>
      </c>
      <c r="Z1049" s="38">
        <v>262.31509999999997</v>
      </c>
      <c r="AA1049" s="38">
        <v>265.13409999999999</v>
      </c>
      <c r="AB1049" s="38">
        <v>263.07249999999999</v>
      </c>
      <c r="AC1049" s="38">
        <v>257.75760000000002</v>
      </c>
      <c r="AD1049" s="38">
        <v>250.32990000000001</v>
      </c>
      <c r="AE1049" s="38">
        <v>243.84059999999999</v>
      </c>
      <c r="AF1049" s="38">
        <v>239.35120000000001</v>
      </c>
      <c r="AG1049" s="38">
        <v>236.59469999999999</v>
      </c>
      <c r="AH1049" s="38">
        <v>234.02459999999999</v>
      </c>
      <c r="AI1049" s="38">
        <v>229.71600000000001</v>
      </c>
      <c r="AJ1049" s="38">
        <v>222.072</v>
      </c>
      <c r="AK1049" s="38">
        <v>215.6387</v>
      </c>
      <c r="AL1049" s="38">
        <v>-1.355553</v>
      </c>
      <c r="AM1049" s="38">
        <v>0.52768649999999995</v>
      </c>
      <c r="AN1049" s="38">
        <v>0.71067860000000005</v>
      </c>
      <c r="AO1049" s="38">
        <v>1.847847</v>
      </c>
      <c r="AP1049" s="38">
        <v>1.805722</v>
      </c>
      <c r="AQ1049" s="38">
        <v>0.27132849999999997</v>
      </c>
      <c r="AR1049" s="38">
        <v>-1.258751</v>
      </c>
      <c r="AS1049" s="38">
        <v>-2.381151</v>
      </c>
      <c r="AT1049" s="38">
        <v>-4.2363949999999999</v>
      </c>
      <c r="AU1049" s="38">
        <v>-2.528149</v>
      </c>
      <c r="AV1049" s="38">
        <v>0.6801836</v>
      </c>
      <c r="AW1049" s="38">
        <v>0.52499289999999998</v>
      </c>
      <c r="AX1049" s="38">
        <v>-0.97883220000000004</v>
      </c>
      <c r="AY1049" s="38">
        <v>-1.7151860000000001</v>
      </c>
      <c r="AZ1049" s="38">
        <v>-1.611165</v>
      </c>
      <c r="BA1049" s="38">
        <v>1.3817410000000001</v>
      </c>
      <c r="BB1049" s="38">
        <v>3.2892190000000001</v>
      </c>
      <c r="BC1049" s="38">
        <v>2.690706</v>
      </c>
      <c r="BD1049" s="38">
        <v>3.011304</v>
      </c>
      <c r="BE1049" s="38">
        <v>4.0588309999999996</v>
      </c>
      <c r="BF1049" s="38">
        <v>5.8610620000000004</v>
      </c>
      <c r="BG1049" s="38">
        <v>6.3909200000000004</v>
      </c>
      <c r="BH1049" s="38">
        <v>5.1637190000000004</v>
      </c>
      <c r="BI1049" s="38">
        <v>2.6406849999999999</v>
      </c>
      <c r="BJ1049" s="38">
        <v>-0.78254619999999997</v>
      </c>
      <c r="BK1049" s="38">
        <v>1.0267120000000001</v>
      </c>
      <c r="BL1049" s="38">
        <v>1.1441809999999999</v>
      </c>
      <c r="BM1049" s="38">
        <v>2.2568060000000001</v>
      </c>
      <c r="BN1049" s="38">
        <v>2.1302979999999998</v>
      </c>
      <c r="BO1049" s="38">
        <v>0.60622089999999995</v>
      </c>
      <c r="BP1049" s="38">
        <v>-0.76859370000000005</v>
      </c>
      <c r="BQ1049" s="38">
        <v>-1.8438870000000001</v>
      </c>
      <c r="BR1049" s="38">
        <v>-3.7192769999999999</v>
      </c>
      <c r="BS1049" s="38">
        <v>-1.9837880000000001</v>
      </c>
      <c r="BT1049" s="38">
        <v>1.1789259999999999</v>
      </c>
      <c r="BU1049" s="38">
        <v>0.89684509999999995</v>
      </c>
      <c r="BV1049" s="38">
        <v>-0.64851020000000004</v>
      </c>
      <c r="BW1049" s="38">
        <v>-1.350446</v>
      </c>
      <c r="BX1049" s="38">
        <v>-1.1567829999999999</v>
      </c>
      <c r="BY1049" s="38">
        <v>1.9057759999999999</v>
      </c>
      <c r="BZ1049" s="38">
        <v>3.9773399999999999</v>
      </c>
      <c r="CA1049" s="38">
        <v>3.487717</v>
      </c>
      <c r="CB1049" s="38">
        <v>3.8713829999999998</v>
      </c>
      <c r="CC1049" s="38">
        <v>4.9248500000000002</v>
      </c>
      <c r="CD1049" s="38">
        <v>6.7127929999999996</v>
      </c>
      <c r="CE1049" s="38">
        <v>7.2079500000000003</v>
      </c>
      <c r="CF1049" s="38">
        <v>5.9981350000000004</v>
      </c>
      <c r="CG1049" s="38">
        <v>3.4572150000000001</v>
      </c>
      <c r="CH1049" s="38">
        <v>-0.38568340000000001</v>
      </c>
      <c r="CI1049" s="38">
        <v>1.372336</v>
      </c>
      <c r="CJ1049" s="38">
        <v>1.4444239999999999</v>
      </c>
      <c r="CK1049" s="38">
        <v>2.5400489999999998</v>
      </c>
      <c r="CL1049" s="38">
        <v>2.3550979999999999</v>
      </c>
      <c r="CM1049" s="38">
        <v>0.83816630000000003</v>
      </c>
      <c r="CN1049" s="38">
        <v>-0.42911250000000001</v>
      </c>
      <c r="CO1049" s="38">
        <v>-1.4717800000000001</v>
      </c>
      <c r="CP1049" s="38">
        <v>-3.3611230000000001</v>
      </c>
      <c r="CQ1049" s="38">
        <v>-1.6067659999999999</v>
      </c>
      <c r="CR1049" s="38">
        <v>1.524354</v>
      </c>
      <c r="CS1049" s="38">
        <v>1.1543890000000001</v>
      </c>
      <c r="CT1049" s="38">
        <v>-0.41973009999999999</v>
      </c>
      <c r="CU1049" s="38">
        <v>-1.0978270000000001</v>
      </c>
      <c r="CV1049" s="38">
        <v>-0.84207960000000004</v>
      </c>
      <c r="CW1049" s="38">
        <v>2.2687210000000002</v>
      </c>
      <c r="CX1049" s="38">
        <v>4.4539309999999999</v>
      </c>
      <c r="CY1049" s="38">
        <v>4.0397249999999998</v>
      </c>
      <c r="CZ1049" s="38">
        <v>4.4670719999999999</v>
      </c>
      <c r="DA1049" s="38">
        <v>5.5246519999999997</v>
      </c>
      <c r="DB1049" s="38">
        <v>7.3026999999999997</v>
      </c>
      <c r="DC1049" s="38">
        <v>7.773822</v>
      </c>
      <c r="DD1049" s="38">
        <v>6.5760490000000003</v>
      </c>
      <c r="DE1049" s="38">
        <v>4.0227409999999999</v>
      </c>
      <c r="DF1049" s="38">
        <v>1.1179400000000001E-2</v>
      </c>
      <c r="DG1049" s="38">
        <v>1.7179599999999999</v>
      </c>
      <c r="DH1049" s="38">
        <v>1.7446660000000001</v>
      </c>
      <c r="DI1049" s="38">
        <v>2.8232919999999999</v>
      </c>
      <c r="DJ1049" s="38">
        <v>2.5798990000000002</v>
      </c>
      <c r="DK1049" s="38">
        <v>1.070112</v>
      </c>
      <c r="DL1049" s="38">
        <v>-8.9631299999999997E-2</v>
      </c>
      <c r="DM1049" s="38">
        <v>-1.0996729999999999</v>
      </c>
      <c r="DN1049" s="38">
        <v>-3.0029690000000002</v>
      </c>
      <c r="DO1049" s="38">
        <v>-1.229743</v>
      </c>
      <c r="DP1049" s="38">
        <v>1.8697820000000001</v>
      </c>
      <c r="DQ1049" s="38">
        <v>1.411932</v>
      </c>
      <c r="DR1049" s="38">
        <v>-0.19095010000000001</v>
      </c>
      <c r="DS1049" s="38">
        <v>-0.84520910000000005</v>
      </c>
      <c r="DT1049" s="38">
        <v>-0.52737610000000001</v>
      </c>
      <c r="DU1049" s="38">
        <v>2.6316649999999999</v>
      </c>
      <c r="DV1049" s="38">
        <v>4.9305219999999998</v>
      </c>
      <c r="DW1049" s="38">
        <v>4.5917320000000004</v>
      </c>
      <c r="DX1049" s="38">
        <v>5.0627599999999999</v>
      </c>
      <c r="DY1049" s="38">
        <v>6.1244540000000001</v>
      </c>
      <c r="DZ1049" s="38">
        <v>7.8926069999999999</v>
      </c>
      <c r="EA1049" s="38">
        <v>8.3396939999999997</v>
      </c>
      <c r="EB1049" s="38">
        <v>7.1539630000000001</v>
      </c>
      <c r="EC1049" s="38">
        <v>4.5882670000000001</v>
      </c>
      <c r="ED1049" s="38">
        <v>0.58418619999999999</v>
      </c>
      <c r="EE1049" s="38">
        <v>2.2169850000000002</v>
      </c>
      <c r="EF1049" s="38">
        <v>2.178169</v>
      </c>
      <c r="EG1049" s="38">
        <v>3.2322510000000002</v>
      </c>
      <c r="EH1049" s="38">
        <v>2.9044750000000001</v>
      </c>
      <c r="EI1049" s="38">
        <v>1.4050039999999999</v>
      </c>
      <c r="EJ1049" s="38">
        <v>0.40052559999999998</v>
      </c>
      <c r="EK1049" s="38">
        <v>-0.56240990000000002</v>
      </c>
      <c r="EL1049" s="38">
        <v>-2.4858509999999998</v>
      </c>
      <c r="EM1049" s="38">
        <v>-0.68538220000000005</v>
      </c>
      <c r="EN1049" s="38">
        <v>2.368525</v>
      </c>
      <c r="EO1049" s="38">
        <v>1.783785</v>
      </c>
      <c r="EP1049" s="38">
        <v>0.13937189999999999</v>
      </c>
      <c r="EQ1049" s="38">
        <v>-0.48046850000000002</v>
      </c>
      <c r="ER1049" s="38">
        <v>-7.2994100000000006E-2</v>
      </c>
      <c r="ES1049" s="38">
        <v>3.1556999999999999</v>
      </c>
      <c r="ET1049" s="38">
        <v>5.6186439999999997</v>
      </c>
      <c r="EU1049" s="38">
        <v>5.3887429999999998</v>
      </c>
      <c r="EV1049" s="38">
        <v>5.9228389999999997</v>
      </c>
      <c r="EW1049" s="38">
        <v>6.9904719999999996</v>
      </c>
      <c r="EX1049" s="38">
        <v>8.7443380000000008</v>
      </c>
      <c r="EY1049" s="38">
        <v>9.1567229999999995</v>
      </c>
      <c r="EZ1049" s="38">
        <v>7.9883790000000001</v>
      </c>
      <c r="FA1049" s="38">
        <v>5.4047970000000003</v>
      </c>
      <c r="FB1049" s="38">
        <v>80.094030000000004</v>
      </c>
      <c r="FC1049" s="38">
        <v>78.626660000000001</v>
      </c>
      <c r="FD1049" s="38">
        <v>76.689599999999999</v>
      </c>
      <c r="FE1049" s="38">
        <v>74.963459999999998</v>
      </c>
      <c r="FF1049" s="38">
        <v>73.090760000000003</v>
      </c>
      <c r="FG1049" s="38">
        <v>72.544229999999999</v>
      </c>
      <c r="FH1049" s="38">
        <v>71.442340000000002</v>
      </c>
      <c r="FI1049" s="38">
        <v>72.877279999999999</v>
      </c>
      <c r="FJ1049" s="38">
        <v>76.084850000000003</v>
      </c>
      <c r="FK1049" s="38">
        <v>80.098950000000002</v>
      </c>
      <c r="FL1049" s="38">
        <v>84.43365</v>
      </c>
      <c r="FM1049" s="38">
        <v>88.603549999999998</v>
      </c>
      <c r="FN1049" s="38">
        <v>91.953029999999998</v>
      </c>
      <c r="FO1049" s="38">
        <v>94.852519999999998</v>
      </c>
      <c r="FP1049" s="38">
        <v>97.721909999999994</v>
      </c>
      <c r="FQ1049" s="38">
        <v>99.47269</v>
      </c>
      <c r="FR1049" s="38">
        <v>100.0763</v>
      </c>
      <c r="FS1049" s="38">
        <v>99.524469999999994</v>
      </c>
      <c r="FT1049" s="38">
        <v>97.876170000000002</v>
      </c>
      <c r="FU1049" s="38">
        <v>95.058920000000001</v>
      </c>
      <c r="FV1049" s="38">
        <v>91.102209999999999</v>
      </c>
      <c r="FW1049">
        <v>87.79298</v>
      </c>
      <c r="FX1049">
        <v>85.020439999999994</v>
      </c>
      <c r="FY1049">
        <v>82.159419999999997</v>
      </c>
      <c r="FZ1049">
        <v>0.96386700000000003</v>
      </c>
      <c r="GA1049">
        <v>7.3585849999999997</v>
      </c>
      <c r="GB1049">
        <v>1</v>
      </c>
    </row>
    <row r="1050" spans="1:184" x14ac:dyDescent="0.3">
      <c r="A1050" t="s">
        <v>280</v>
      </c>
      <c r="B1050" t="s">
        <v>1</v>
      </c>
      <c r="C1050" t="s">
        <v>1</v>
      </c>
      <c r="D1050" t="s">
        <v>223</v>
      </c>
      <c r="E1050" t="s">
        <v>1</v>
      </c>
      <c r="F1050" t="s">
        <v>1</v>
      </c>
      <c r="G1050" t="s">
        <v>1</v>
      </c>
      <c r="H1050" s="40" t="s">
        <v>1</v>
      </c>
      <c r="I1050" s="18" t="s">
        <v>1</v>
      </c>
      <c r="J1050" s="38" t="s">
        <v>1</v>
      </c>
      <c r="K1050" s="18">
        <v>44805</v>
      </c>
      <c r="L1050" s="38">
        <v>1406</v>
      </c>
      <c r="M1050" s="38">
        <v>1406</v>
      </c>
      <c r="N1050" s="38">
        <v>214.65960000000001</v>
      </c>
      <c r="O1050" s="38">
        <v>210.7037</v>
      </c>
      <c r="P1050" s="38">
        <v>207.13390000000001</v>
      </c>
      <c r="Q1050" s="38">
        <v>206.1833</v>
      </c>
      <c r="R1050" s="38">
        <v>210.6311</v>
      </c>
      <c r="S1050" s="38">
        <v>219.84229999999999</v>
      </c>
      <c r="T1050" s="38">
        <v>233.4539</v>
      </c>
      <c r="U1050" s="38">
        <v>243.88210000000001</v>
      </c>
      <c r="V1050" s="38">
        <v>251.78559999999999</v>
      </c>
      <c r="W1050" s="38">
        <v>258.33589999999998</v>
      </c>
      <c r="X1050" s="38">
        <v>264.51440000000002</v>
      </c>
      <c r="Y1050" s="38">
        <v>269.7878</v>
      </c>
      <c r="Z1050" s="38">
        <v>272.57</v>
      </c>
      <c r="AA1050" s="38">
        <v>276.34469999999999</v>
      </c>
      <c r="AB1050" s="38">
        <v>274.29629999999997</v>
      </c>
      <c r="AC1050" s="38">
        <v>267.59730000000002</v>
      </c>
      <c r="AD1050" s="38">
        <v>259.98020000000002</v>
      </c>
      <c r="AE1050" s="38">
        <v>252.5196</v>
      </c>
      <c r="AF1050" s="38">
        <v>248.32429999999999</v>
      </c>
      <c r="AG1050" s="38">
        <v>245.589</v>
      </c>
      <c r="AH1050" s="38">
        <v>242.51769999999999</v>
      </c>
      <c r="AI1050" s="38">
        <v>238.41319999999999</v>
      </c>
      <c r="AJ1050" s="38">
        <v>232.7002</v>
      </c>
      <c r="AK1050" s="38">
        <v>226.27099999999999</v>
      </c>
      <c r="AL1050" s="38">
        <v>-3.0443099999999998</v>
      </c>
      <c r="AM1050" s="38">
        <v>-3.3137949999999998</v>
      </c>
      <c r="AN1050" s="38">
        <v>-2.5713240000000002</v>
      </c>
      <c r="AO1050" s="38">
        <v>0.46641480000000002</v>
      </c>
      <c r="AP1050" s="38">
        <v>1.080484</v>
      </c>
      <c r="AQ1050" s="38">
        <v>2.1522900000000001E-2</v>
      </c>
      <c r="AR1050" s="38">
        <v>-1.177746</v>
      </c>
      <c r="AS1050" s="38">
        <v>2.0235829999999999</v>
      </c>
      <c r="AT1050" s="38">
        <v>2.70672E-2</v>
      </c>
      <c r="AU1050" s="38">
        <v>0.96775900000000004</v>
      </c>
      <c r="AV1050" s="38">
        <v>-0.2047775</v>
      </c>
      <c r="AW1050" s="38">
        <v>1.545982</v>
      </c>
      <c r="AX1050" s="38">
        <v>-0.30096679999999998</v>
      </c>
      <c r="AY1050" s="38">
        <v>-0.939751</v>
      </c>
      <c r="AZ1050" s="38">
        <v>-1.21461</v>
      </c>
      <c r="BA1050" s="38">
        <v>-0.48541210000000001</v>
      </c>
      <c r="BB1050" s="38">
        <v>2.1257410000000001</v>
      </c>
      <c r="BC1050" s="38">
        <v>0.59677080000000005</v>
      </c>
      <c r="BD1050" s="38">
        <v>-0.86013130000000004</v>
      </c>
      <c r="BE1050" s="38">
        <v>-1.319642</v>
      </c>
      <c r="BF1050" s="38">
        <v>2.1246500000000001E-2</v>
      </c>
      <c r="BG1050" s="38">
        <v>-3.4691939999999999</v>
      </c>
      <c r="BH1050" s="38">
        <v>-4.1844150000000004</v>
      </c>
      <c r="BI1050" s="38">
        <v>-3.5899529999999999</v>
      </c>
      <c r="BJ1050" s="38">
        <v>-2.6014699999999999</v>
      </c>
      <c r="BK1050" s="38">
        <v>-2.9220280000000001</v>
      </c>
      <c r="BL1050" s="38">
        <v>-2.2185299999999999</v>
      </c>
      <c r="BM1050" s="38">
        <v>0.80428480000000002</v>
      </c>
      <c r="BN1050" s="38">
        <v>1.3840269999999999</v>
      </c>
      <c r="BO1050" s="38">
        <v>0.34100039999999998</v>
      </c>
      <c r="BP1050" s="38">
        <v>-0.78220789999999996</v>
      </c>
      <c r="BQ1050" s="38">
        <v>2.4739439999999999</v>
      </c>
      <c r="BR1050" s="38">
        <v>0.51080270000000005</v>
      </c>
      <c r="BS1050" s="38">
        <v>1.457492</v>
      </c>
      <c r="BT1050" s="38">
        <v>0.1909875</v>
      </c>
      <c r="BU1050" s="38">
        <v>1.8288390000000001</v>
      </c>
      <c r="BV1050" s="38">
        <v>-2.4457699999999999E-2</v>
      </c>
      <c r="BW1050" s="38">
        <v>-0.63695329999999994</v>
      </c>
      <c r="BX1050" s="38">
        <v>-0.85717810000000005</v>
      </c>
      <c r="BY1050" s="38">
        <v>-2.7037200000000001E-2</v>
      </c>
      <c r="BZ1050" s="38">
        <v>2.639148</v>
      </c>
      <c r="CA1050" s="38">
        <v>1.1302749999999999</v>
      </c>
      <c r="CB1050" s="38">
        <v>-0.22401309999999999</v>
      </c>
      <c r="CC1050" s="38">
        <v>-0.70280860000000001</v>
      </c>
      <c r="CD1050" s="38">
        <v>0.61375299999999999</v>
      </c>
      <c r="CE1050" s="38">
        <v>-2.8155130000000002</v>
      </c>
      <c r="CF1050" s="38">
        <v>-3.5779429999999999</v>
      </c>
      <c r="CG1050" s="38">
        <v>-2.9663949999999999</v>
      </c>
      <c r="CH1050" s="38">
        <v>-2.2947600000000001</v>
      </c>
      <c r="CI1050" s="38">
        <v>-2.6506919999999998</v>
      </c>
      <c r="CJ1050" s="38">
        <v>-1.974186</v>
      </c>
      <c r="CK1050" s="38">
        <v>1.038292</v>
      </c>
      <c r="CL1050" s="38">
        <v>1.59426</v>
      </c>
      <c r="CM1050" s="38">
        <v>0.56226960000000004</v>
      </c>
      <c r="CN1050" s="38">
        <v>-0.50825980000000004</v>
      </c>
      <c r="CO1050" s="38">
        <v>2.7858619999999998</v>
      </c>
      <c r="CP1050" s="38">
        <v>0.84583649999999999</v>
      </c>
      <c r="CQ1050" s="38">
        <v>1.7966800000000001</v>
      </c>
      <c r="CR1050" s="38">
        <v>0.46509319999999998</v>
      </c>
      <c r="CS1050" s="38">
        <v>2.0247449999999998</v>
      </c>
      <c r="CT1050" s="38">
        <v>0.1670517</v>
      </c>
      <c r="CU1050" s="38">
        <v>-0.42723660000000002</v>
      </c>
      <c r="CV1050" s="38">
        <v>-0.60962179999999999</v>
      </c>
      <c r="CW1050" s="38">
        <v>0.29043180000000002</v>
      </c>
      <c r="CX1050" s="38">
        <v>2.9947309999999998</v>
      </c>
      <c r="CY1050" s="38">
        <v>1.499779</v>
      </c>
      <c r="CZ1050" s="38">
        <v>0.21656049999999999</v>
      </c>
      <c r="DA1050" s="38">
        <v>-0.275592</v>
      </c>
      <c r="DB1050" s="38">
        <v>1.0241210000000001</v>
      </c>
      <c r="DC1050" s="38">
        <v>-2.3627750000000001</v>
      </c>
      <c r="DD1050" s="38">
        <v>-3.157902</v>
      </c>
      <c r="DE1050" s="38">
        <v>-2.5345209999999998</v>
      </c>
      <c r="DF1050" s="38">
        <v>-1.988051</v>
      </c>
      <c r="DG1050" s="38">
        <v>-2.379356</v>
      </c>
      <c r="DH1050" s="38">
        <v>-1.7298420000000001</v>
      </c>
      <c r="DI1050" s="38">
        <v>1.2723</v>
      </c>
      <c r="DJ1050" s="38">
        <v>1.8044929999999999</v>
      </c>
      <c r="DK1050" s="38">
        <v>0.78353879999999998</v>
      </c>
      <c r="DL1050" s="38">
        <v>-0.23431160000000001</v>
      </c>
      <c r="DM1050" s="38">
        <v>3.0977809999999999</v>
      </c>
      <c r="DN1050" s="38">
        <v>1.1808700000000001</v>
      </c>
      <c r="DO1050" s="38">
        <v>2.1358679999999999</v>
      </c>
      <c r="DP1050" s="38">
        <v>0.73919880000000004</v>
      </c>
      <c r="DQ1050" s="38">
        <v>2.22065</v>
      </c>
      <c r="DR1050" s="38">
        <v>0.35856100000000002</v>
      </c>
      <c r="DS1050" s="38">
        <v>-0.21751980000000001</v>
      </c>
      <c r="DT1050" s="38">
        <v>-0.36206539999999998</v>
      </c>
      <c r="DU1050" s="38">
        <v>0.60790080000000002</v>
      </c>
      <c r="DV1050" s="38">
        <v>3.3503150000000002</v>
      </c>
      <c r="DW1050" s="38">
        <v>1.8692820000000001</v>
      </c>
      <c r="DX1050" s="38">
        <v>0.65713410000000005</v>
      </c>
      <c r="DY1050" s="38">
        <v>0.1516247</v>
      </c>
      <c r="DZ1050" s="38">
        <v>1.4344889999999999</v>
      </c>
      <c r="EA1050" s="38">
        <v>-1.9100379999999999</v>
      </c>
      <c r="EB1050" s="38">
        <v>-2.7378610000000001</v>
      </c>
      <c r="EC1050" s="38">
        <v>-2.1026470000000002</v>
      </c>
      <c r="ED1050" s="38">
        <v>-1.5452109999999999</v>
      </c>
      <c r="EE1050" s="38">
        <v>-1.9875890000000001</v>
      </c>
      <c r="EF1050" s="38">
        <v>-1.377048</v>
      </c>
      <c r="EG1050" s="38">
        <v>1.6101700000000001</v>
      </c>
      <c r="EH1050" s="38">
        <v>2.1080359999999998</v>
      </c>
      <c r="EI1050" s="38">
        <v>1.103016</v>
      </c>
      <c r="EJ1050" s="38">
        <v>0.16122600000000001</v>
      </c>
      <c r="EK1050" s="38">
        <v>3.5481410000000002</v>
      </c>
      <c r="EL1050" s="38">
        <v>1.664606</v>
      </c>
      <c r="EM1050" s="38">
        <v>2.6256010000000001</v>
      </c>
      <c r="EN1050" s="38">
        <v>1.1349640000000001</v>
      </c>
      <c r="EO1050" s="38">
        <v>2.5035069999999999</v>
      </c>
      <c r="EP1050" s="38">
        <v>0.63507009999999997</v>
      </c>
      <c r="EQ1050" s="38">
        <v>8.5277900000000004E-2</v>
      </c>
      <c r="ER1050" s="38">
        <v>-4.6334000000000002E-3</v>
      </c>
      <c r="ES1050" s="38">
        <v>1.066276</v>
      </c>
      <c r="ET1050" s="38">
        <v>3.863721</v>
      </c>
      <c r="EU1050" s="38">
        <v>2.4027859999999999</v>
      </c>
      <c r="EV1050" s="38">
        <v>1.2932520000000001</v>
      </c>
      <c r="EW1050" s="38">
        <v>0.76845770000000002</v>
      </c>
      <c r="EX1050" s="38">
        <v>2.026996</v>
      </c>
      <c r="EY1050" s="38">
        <v>-1.256356</v>
      </c>
      <c r="EZ1050" s="38">
        <v>-2.131389</v>
      </c>
      <c r="FA1050" s="38">
        <v>-1.47909</v>
      </c>
      <c r="FB1050" s="38">
        <v>79.114509999999996</v>
      </c>
      <c r="FC1050" s="38">
        <v>77.125429999999994</v>
      </c>
      <c r="FD1050" s="38">
        <v>75.487660000000005</v>
      </c>
      <c r="FE1050" s="38">
        <v>74.101910000000004</v>
      </c>
      <c r="FF1050" s="38">
        <v>72.69735</v>
      </c>
      <c r="FG1050" s="38">
        <v>71.456180000000003</v>
      </c>
      <c r="FH1050" s="38">
        <v>70.843320000000006</v>
      </c>
      <c r="FI1050" s="38">
        <v>72.248729999999995</v>
      </c>
      <c r="FJ1050" s="38">
        <v>76.511409999999998</v>
      </c>
      <c r="FK1050" s="38">
        <v>81.418689999999998</v>
      </c>
      <c r="FL1050" s="38">
        <v>86.276589999999999</v>
      </c>
      <c r="FM1050" s="38">
        <v>90.243319999999997</v>
      </c>
      <c r="FN1050" s="38">
        <v>93.891779999999997</v>
      </c>
      <c r="FO1050" s="38">
        <v>96.785600000000002</v>
      </c>
      <c r="FP1050" s="38">
        <v>99.345799999999997</v>
      </c>
      <c r="FQ1050" s="38">
        <v>100.9443</v>
      </c>
      <c r="FR1050" s="38">
        <v>101.6174</v>
      </c>
      <c r="FS1050" s="38">
        <v>101.1626</v>
      </c>
      <c r="FT1050" s="38">
        <v>100.2234</v>
      </c>
      <c r="FU1050" s="38">
        <v>96.42801</v>
      </c>
      <c r="FV1050" s="38">
        <v>92.170159999999996</v>
      </c>
      <c r="FW1050">
        <v>88.12182</v>
      </c>
      <c r="FX1050">
        <v>86.027270000000001</v>
      </c>
      <c r="FY1050">
        <v>84.239680000000007</v>
      </c>
      <c r="FZ1050">
        <v>0.60908660000000003</v>
      </c>
      <c r="GA1050">
        <v>4.0119870000000004</v>
      </c>
      <c r="GB1050">
        <v>1</v>
      </c>
    </row>
    <row r="1051" spans="1:184" x14ac:dyDescent="0.3">
      <c r="A1051" t="s">
        <v>280</v>
      </c>
      <c r="B1051" t="s">
        <v>1</v>
      </c>
      <c r="C1051" t="s">
        <v>1</v>
      </c>
      <c r="D1051" t="s">
        <v>223</v>
      </c>
      <c r="E1051" t="s">
        <v>1</v>
      </c>
      <c r="F1051" t="s">
        <v>1</v>
      </c>
      <c r="G1051" t="s">
        <v>1</v>
      </c>
      <c r="H1051" s="40" t="s">
        <v>1</v>
      </c>
      <c r="I1051" s="18" t="s">
        <v>1</v>
      </c>
      <c r="J1051" s="38" t="s">
        <v>1</v>
      </c>
      <c r="K1051" s="18">
        <v>44809</v>
      </c>
      <c r="L1051" s="38">
        <v>1393</v>
      </c>
      <c r="M1051" s="38">
        <v>1400</v>
      </c>
      <c r="N1051" s="38">
        <v>188.5386</v>
      </c>
      <c r="O1051" s="38">
        <v>181.27959999999999</v>
      </c>
      <c r="P1051" s="38">
        <v>176.26400000000001</v>
      </c>
      <c r="Q1051" s="38">
        <v>173.46080000000001</v>
      </c>
      <c r="R1051" s="38">
        <v>175.04419999999999</v>
      </c>
      <c r="S1051" s="38">
        <v>178.97919999999999</v>
      </c>
      <c r="T1051" s="38">
        <v>184.869</v>
      </c>
      <c r="U1051" s="38">
        <v>192.96719999999999</v>
      </c>
      <c r="V1051" s="38">
        <v>200.6335</v>
      </c>
      <c r="W1051" s="38">
        <v>211.49719999999999</v>
      </c>
      <c r="X1051" s="38">
        <v>221.72810000000001</v>
      </c>
      <c r="Y1051" s="38">
        <v>226.95930000000001</v>
      </c>
      <c r="Z1051" s="38">
        <v>229.93289999999999</v>
      </c>
      <c r="AA1051" s="38">
        <v>231.5368</v>
      </c>
      <c r="AB1051" s="38">
        <v>231.67080000000001</v>
      </c>
      <c r="AC1051" s="38">
        <v>229.74700000000001</v>
      </c>
      <c r="AD1051" s="38">
        <v>225.44810000000001</v>
      </c>
      <c r="AE1051" s="38">
        <v>220.63419999999999</v>
      </c>
      <c r="AF1051" s="38">
        <v>219.08760000000001</v>
      </c>
      <c r="AG1051" s="38">
        <v>215.56299999999999</v>
      </c>
      <c r="AH1051" s="38">
        <v>211.95760000000001</v>
      </c>
      <c r="AI1051" s="38">
        <v>209.2304</v>
      </c>
      <c r="AJ1051" s="38">
        <v>203.66210000000001</v>
      </c>
      <c r="AK1051" s="38">
        <v>197.69980000000001</v>
      </c>
      <c r="AL1051" s="38">
        <v>11.5764</v>
      </c>
      <c r="AM1051" s="38">
        <v>5.7243240000000002</v>
      </c>
      <c r="AN1051" s="38">
        <v>1.075059</v>
      </c>
      <c r="AO1051" s="38">
        <v>-0.76477019999999996</v>
      </c>
      <c r="AP1051" s="38">
        <v>-0.5629961</v>
      </c>
      <c r="AQ1051" s="38">
        <v>-2.0465429999999998</v>
      </c>
      <c r="AR1051" s="38">
        <v>-7.1515149999999998</v>
      </c>
      <c r="AS1051" s="38">
        <v>-7.4213950000000004</v>
      </c>
      <c r="AT1051" s="38">
        <v>-5.8918879999999998</v>
      </c>
      <c r="AU1051" s="38">
        <v>-2.2587060000000001</v>
      </c>
      <c r="AV1051" s="38">
        <v>-0.63652819999999999</v>
      </c>
      <c r="AW1051" s="38">
        <v>-0.46341749999999998</v>
      </c>
      <c r="AX1051" s="38">
        <v>-0.97810799999999998</v>
      </c>
      <c r="AY1051" s="38">
        <v>-2.147151</v>
      </c>
      <c r="AZ1051" s="38">
        <v>0.76538479999999998</v>
      </c>
      <c r="BA1051" s="38">
        <v>2.7960199999999999</v>
      </c>
      <c r="BB1051" s="38">
        <v>3.8348309999999999</v>
      </c>
      <c r="BC1051" s="38">
        <v>4.3870570000000004</v>
      </c>
      <c r="BD1051" s="38">
        <v>1.8504689999999999</v>
      </c>
      <c r="BE1051" s="38">
        <v>-5.2165910000000002</v>
      </c>
      <c r="BF1051" s="38">
        <v>-7.0839030000000003</v>
      </c>
      <c r="BG1051" s="38">
        <v>-9.1378140000000005</v>
      </c>
      <c r="BH1051" s="38">
        <v>-13.826409999999999</v>
      </c>
      <c r="BI1051" s="38">
        <v>-14.29706</v>
      </c>
      <c r="BJ1051" s="38">
        <v>12.383100000000001</v>
      </c>
      <c r="BK1051" s="38">
        <v>6.4216939999999996</v>
      </c>
      <c r="BL1051" s="38">
        <v>1.6880539999999999</v>
      </c>
      <c r="BM1051" s="38">
        <v>-0.14868339999999999</v>
      </c>
      <c r="BN1051" s="38">
        <v>-1.383E-4</v>
      </c>
      <c r="BO1051" s="38">
        <v>-1.3911659999999999</v>
      </c>
      <c r="BP1051" s="38">
        <v>-6.573874</v>
      </c>
      <c r="BQ1051" s="38">
        <v>-6.7265199999999998</v>
      </c>
      <c r="BR1051" s="38">
        <v>-5.2457399999999996</v>
      </c>
      <c r="BS1051" s="38">
        <v>-1.5360879999999999</v>
      </c>
      <c r="BT1051" s="38">
        <v>0.16212090000000001</v>
      </c>
      <c r="BU1051" s="38">
        <v>0.1398016</v>
      </c>
      <c r="BV1051" s="38">
        <v>-0.50719890000000001</v>
      </c>
      <c r="BW1051" s="38">
        <v>-1.5292159999999999</v>
      </c>
      <c r="BX1051" s="38">
        <v>1.3694569999999999</v>
      </c>
      <c r="BY1051" s="38">
        <v>3.6327660000000002</v>
      </c>
      <c r="BZ1051" s="38">
        <v>4.7908030000000004</v>
      </c>
      <c r="CA1051" s="38">
        <v>5.3724499999999997</v>
      </c>
      <c r="CB1051" s="38">
        <v>2.9017680000000001</v>
      </c>
      <c r="CC1051" s="38">
        <v>-4.0479859999999999</v>
      </c>
      <c r="CD1051" s="38">
        <v>-5.9671320000000003</v>
      </c>
      <c r="CE1051" s="38">
        <v>-8.0203609999999994</v>
      </c>
      <c r="CF1051" s="38">
        <v>-12.5891</v>
      </c>
      <c r="CG1051" s="38">
        <v>-12.97012</v>
      </c>
      <c r="CH1051" s="38">
        <v>12.94181</v>
      </c>
      <c r="CI1051" s="38">
        <v>6.9046909999999997</v>
      </c>
      <c r="CJ1051" s="38">
        <v>2.1126130000000001</v>
      </c>
      <c r="CK1051" s="38">
        <v>0.2780164</v>
      </c>
      <c r="CL1051" s="38">
        <v>0.38969530000000002</v>
      </c>
      <c r="CM1051" s="38">
        <v>-0.93725389999999997</v>
      </c>
      <c r="CN1051" s="38">
        <v>-6.1738020000000002</v>
      </c>
      <c r="CO1051" s="38">
        <v>-6.2452519999999998</v>
      </c>
      <c r="CP1051" s="38">
        <v>-4.7982199999999997</v>
      </c>
      <c r="CQ1051" s="38">
        <v>-1.035606</v>
      </c>
      <c r="CR1051" s="38">
        <v>0.71526279999999998</v>
      </c>
      <c r="CS1051" s="38">
        <v>0.55758940000000001</v>
      </c>
      <c r="CT1051" s="38">
        <v>-0.1810486</v>
      </c>
      <c r="CU1051" s="38">
        <v>-1.101237</v>
      </c>
      <c r="CV1051" s="38">
        <v>1.787836</v>
      </c>
      <c r="CW1051" s="38">
        <v>4.2122950000000001</v>
      </c>
      <c r="CX1051" s="38">
        <v>5.4529059999999996</v>
      </c>
      <c r="CY1051" s="38">
        <v>6.0549299999999997</v>
      </c>
      <c r="CZ1051" s="38">
        <v>3.6298949999999999</v>
      </c>
      <c r="DA1051" s="38">
        <v>-3.2386119999999998</v>
      </c>
      <c r="DB1051" s="38">
        <v>-5.1936600000000004</v>
      </c>
      <c r="DC1051" s="38">
        <v>-7.246416</v>
      </c>
      <c r="DD1051" s="38">
        <v>-11.732150000000001</v>
      </c>
      <c r="DE1051" s="38">
        <v>-12.05109</v>
      </c>
      <c r="DF1051" s="38">
        <v>13.50052</v>
      </c>
      <c r="DG1051" s="38">
        <v>7.3876879999999998</v>
      </c>
      <c r="DH1051" s="38">
        <v>2.537172</v>
      </c>
      <c r="DI1051" s="38">
        <v>0.70471629999999996</v>
      </c>
      <c r="DJ1051" s="38">
        <v>0.77952900000000003</v>
      </c>
      <c r="DK1051" s="38">
        <v>-0.48334189999999999</v>
      </c>
      <c r="DL1051" s="38">
        <v>-5.7737299999999996</v>
      </c>
      <c r="DM1051" s="38">
        <v>-5.7639829999999996</v>
      </c>
      <c r="DN1051" s="38">
        <v>-4.3506989999999996</v>
      </c>
      <c r="DO1051" s="38">
        <v>-0.53512289999999996</v>
      </c>
      <c r="DP1051" s="38">
        <v>1.268405</v>
      </c>
      <c r="DQ1051" s="38">
        <v>0.9753771</v>
      </c>
      <c r="DR1051" s="38">
        <v>0.1451017</v>
      </c>
      <c r="DS1051" s="38">
        <v>-0.67325690000000005</v>
      </c>
      <c r="DT1051" s="38">
        <v>2.2062149999999998</v>
      </c>
      <c r="DU1051" s="38">
        <v>4.7918219999999998</v>
      </c>
      <c r="DV1051" s="38">
        <v>6.1150080000000004</v>
      </c>
      <c r="DW1051" s="38">
        <v>6.7374099999999997</v>
      </c>
      <c r="DX1051" s="38">
        <v>4.3580220000000001</v>
      </c>
      <c r="DY1051" s="38">
        <v>-2.4292389999999999</v>
      </c>
      <c r="DZ1051" s="38">
        <v>-4.4201879999999996</v>
      </c>
      <c r="EA1051" s="38">
        <v>-6.4724709999999996</v>
      </c>
      <c r="EB1051" s="38">
        <v>-10.8752</v>
      </c>
      <c r="EC1051" s="38">
        <v>-11.132059999999999</v>
      </c>
      <c r="ED1051" s="38">
        <v>14.30721</v>
      </c>
      <c r="EE1051" s="38">
        <v>8.0850589999999993</v>
      </c>
      <c r="EF1051" s="38">
        <v>3.1501670000000002</v>
      </c>
      <c r="EG1051" s="38">
        <v>1.3208029999999999</v>
      </c>
      <c r="EH1051" s="38">
        <v>1.342387</v>
      </c>
      <c r="EI1051" s="38">
        <v>0.17203489999999999</v>
      </c>
      <c r="EJ1051" s="38">
        <v>-5.1960899999999999</v>
      </c>
      <c r="EK1051" s="38">
        <v>-5.0691079999999999</v>
      </c>
      <c r="EL1051" s="38">
        <v>-3.7045509999999999</v>
      </c>
      <c r="EM1051" s="38">
        <v>0.18749479999999999</v>
      </c>
      <c r="EN1051" s="38">
        <v>2.0670540000000002</v>
      </c>
      <c r="EO1051" s="38">
        <v>1.5785960000000001</v>
      </c>
      <c r="EP1051" s="38">
        <v>0.61601079999999997</v>
      </c>
      <c r="EQ1051" s="38">
        <v>-5.5322299999999998E-2</v>
      </c>
      <c r="ER1051" s="38">
        <v>2.8102879999999999</v>
      </c>
      <c r="ES1051" s="38">
        <v>5.6285689999999997</v>
      </c>
      <c r="ET1051" s="38">
        <v>7.0709799999999996</v>
      </c>
      <c r="EU1051" s="38">
        <v>7.7228029999999999</v>
      </c>
      <c r="EV1051" s="38">
        <v>5.4093220000000004</v>
      </c>
      <c r="EW1051" s="38">
        <v>-1.2606329999999999</v>
      </c>
      <c r="EX1051" s="38">
        <v>-3.3034180000000002</v>
      </c>
      <c r="EY1051" s="38">
        <v>-5.3550170000000001</v>
      </c>
      <c r="EZ1051" s="38">
        <v>-9.6378900000000005</v>
      </c>
      <c r="FA1051" s="38">
        <v>-9.8051200000000005</v>
      </c>
      <c r="FB1051" s="38">
        <v>84.897840000000002</v>
      </c>
      <c r="FC1051" s="38">
        <v>83.607240000000004</v>
      </c>
      <c r="FD1051" s="38">
        <v>81.739680000000007</v>
      </c>
      <c r="FE1051" s="38">
        <v>80.227599999999995</v>
      </c>
      <c r="FF1051" s="38">
        <v>78.924350000000004</v>
      </c>
      <c r="FG1051" s="38">
        <v>77.918289999999999</v>
      </c>
      <c r="FH1051" s="38">
        <v>76.605509999999995</v>
      </c>
      <c r="FI1051" s="38">
        <v>77.182329999999993</v>
      </c>
      <c r="FJ1051" s="38">
        <v>81.575090000000003</v>
      </c>
      <c r="FK1051" s="38">
        <v>86.981129999999993</v>
      </c>
      <c r="FL1051" s="38">
        <v>91.971729999999994</v>
      </c>
      <c r="FM1051" s="38">
        <v>95.643429999999995</v>
      </c>
      <c r="FN1051" s="38">
        <v>99.483009999999993</v>
      </c>
      <c r="FO1051" s="38">
        <v>102.5158</v>
      </c>
      <c r="FP1051" s="38">
        <v>104.2807</v>
      </c>
      <c r="FQ1051" s="38">
        <v>105.87690000000001</v>
      </c>
      <c r="FR1051" s="38">
        <v>106.6232</v>
      </c>
      <c r="FS1051" s="38">
        <v>106.2734</v>
      </c>
      <c r="FT1051" s="38">
        <v>104.33750000000001</v>
      </c>
      <c r="FU1051" s="38">
        <v>100.38209999999999</v>
      </c>
      <c r="FV1051" s="38">
        <v>97.720799999999997</v>
      </c>
      <c r="FW1051">
        <v>94.34084</v>
      </c>
      <c r="FX1051">
        <v>91.100890000000007</v>
      </c>
      <c r="FY1051">
        <v>89.419709999999995</v>
      </c>
      <c r="FZ1051">
        <v>1.4240699999999999</v>
      </c>
      <c r="GA1051">
        <v>8.3684550000000009</v>
      </c>
      <c r="GB1051">
        <v>1</v>
      </c>
    </row>
    <row r="1052" spans="1:184" x14ac:dyDescent="0.3">
      <c r="A1052" t="s">
        <v>280</v>
      </c>
      <c r="B1052" t="s">
        <v>1</v>
      </c>
      <c r="C1052" t="s">
        <v>1</v>
      </c>
      <c r="D1052" t="s">
        <v>223</v>
      </c>
      <c r="E1052" t="s">
        <v>1</v>
      </c>
      <c r="F1052" t="s">
        <v>1</v>
      </c>
      <c r="G1052" t="s">
        <v>1</v>
      </c>
      <c r="H1052" s="40" t="s">
        <v>1</v>
      </c>
      <c r="I1052" s="18" t="s">
        <v>1</v>
      </c>
      <c r="J1052" s="38" t="s">
        <v>1</v>
      </c>
      <c r="K1052" s="18">
        <v>44810</v>
      </c>
      <c r="L1052" s="38">
        <v>1392</v>
      </c>
      <c r="M1052" s="38">
        <v>1399</v>
      </c>
      <c r="N1052" s="38">
        <v>202.50800000000001</v>
      </c>
      <c r="O1052" s="38">
        <v>201.32810000000001</v>
      </c>
      <c r="P1052" s="38">
        <v>199.02860000000001</v>
      </c>
      <c r="Q1052" s="38">
        <v>200.5335</v>
      </c>
      <c r="R1052" s="38">
        <v>208.88669999999999</v>
      </c>
      <c r="S1052" s="38">
        <v>220.679</v>
      </c>
      <c r="T1052" s="38">
        <v>240.3836</v>
      </c>
      <c r="U1052" s="38">
        <v>254.76679999999999</v>
      </c>
      <c r="V1052" s="38">
        <v>263.2088</v>
      </c>
      <c r="W1052" s="38">
        <v>270.85230000000001</v>
      </c>
      <c r="X1052" s="38">
        <v>276.25099999999998</v>
      </c>
      <c r="Y1052" s="38">
        <v>281.51949999999999</v>
      </c>
      <c r="Z1052" s="38">
        <v>283.86259999999999</v>
      </c>
      <c r="AA1052" s="38">
        <v>288.59460000000001</v>
      </c>
      <c r="AB1052" s="38">
        <v>286.39960000000002</v>
      </c>
      <c r="AC1052" s="38">
        <v>281.56990000000002</v>
      </c>
      <c r="AD1052" s="38">
        <v>271.9991</v>
      </c>
      <c r="AE1052" s="38">
        <v>263.42840000000001</v>
      </c>
      <c r="AF1052" s="38">
        <v>257.07080000000002</v>
      </c>
      <c r="AG1052" s="38">
        <v>252.7972</v>
      </c>
      <c r="AH1052" s="38">
        <v>250.0119</v>
      </c>
      <c r="AI1052" s="38">
        <v>249.01419999999999</v>
      </c>
      <c r="AJ1052" s="38">
        <v>242.7037</v>
      </c>
      <c r="AK1052" s="38">
        <v>235.98089999999999</v>
      </c>
      <c r="AL1052" s="38">
        <v>-2.2046199999999998</v>
      </c>
      <c r="AM1052" s="38">
        <v>-2.3277450000000002</v>
      </c>
      <c r="AN1052" s="38">
        <v>-1.2218979999999999</v>
      </c>
      <c r="AO1052" s="38">
        <v>2.4975710000000002</v>
      </c>
      <c r="AP1052" s="38">
        <v>3.0051950000000001</v>
      </c>
      <c r="AQ1052" s="38">
        <v>1.219325</v>
      </c>
      <c r="AR1052" s="38">
        <v>1.2219040000000001</v>
      </c>
      <c r="AS1052" s="38">
        <v>1.192731</v>
      </c>
      <c r="AT1052" s="38">
        <v>-6.2408260000000002</v>
      </c>
      <c r="AU1052" s="38">
        <v>-7.1193489999999997</v>
      </c>
      <c r="AV1052" s="38">
        <v>-8.3719649999999994</v>
      </c>
      <c r="AW1052" s="38">
        <v>-6.2333290000000003</v>
      </c>
      <c r="AX1052" s="38">
        <v>-2.682245</v>
      </c>
      <c r="AY1052" s="38">
        <v>3.8536169999999998</v>
      </c>
      <c r="AZ1052" s="38">
        <v>8.3392859999999995</v>
      </c>
      <c r="BA1052" s="38">
        <v>16.143039999999999</v>
      </c>
      <c r="BB1052" s="38">
        <v>17.766539999999999</v>
      </c>
      <c r="BC1052" s="38">
        <v>13.255409999999999</v>
      </c>
      <c r="BD1052" s="38">
        <v>10.49371</v>
      </c>
      <c r="BE1052" s="38">
        <v>4.7338230000000001</v>
      </c>
      <c r="BF1052" s="38">
        <v>3.181181</v>
      </c>
      <c r="BG1052" s="38">
        <v>5.7510089999999998</v>
      </c>
      <c r="BH1052" s="38">
        <v>4.7101639999999998</v>
      </c>
      <c r="BI1052" s="38">
        <v>2.5770330000000001</v>
      </c>
      <c r="BJ1052" s="38">
        <v>-1.2996760000000001</v>
      </c>
      <c r="BK1052" s="38">
        <v>-1.409646</v>
      </c>
      <c r="BL1052" s="38">
        <v>-0.26067570000000001</v>
      </c>
      <c r="BM1052" s="38">
        <v>3.2049080000000001</v>
      </c>
      <c r="BN1052" s="38">
        <v>3.6478480000000002</v>
      </c>
      <c r="BO1052" s="38">
        <v>1.9868140000000001</v>
      </c>
      <c r="BP1052" s="38">
        <v>2.3224849999999999</v>
      </c>
      <c r="BQ1052" s="38">
        <v>2.3245710000000002</v>
      </c>
      <c r="BR1052" s="38">
        <v>-5.1239309999999998</v>
      </c>
      <c r="BS1052" s="38">
        <v>-6.0390199999999998</v>
      </c>
      <c r="BT1052" s="38">
        <v>-7.4920150000000003</v>
      </c>
      <c r="BU1052" s="38">
        <v>-5.5554119999999996</v>
      </c>
      <c r="BV1052" s="38">
        <v>-2.0626869999999999</v>
      </c>
      <c r="BW1052" s="38">
        <v>4.5114919999999996</v>
      </c>
      <c r="BX1052" s="38">
        <v>9.1770700000000005</v>
      </c>
      <c r="BY1052" s="38">
        <v>17.095230000000001</v>
      </c>
      <c r="BZ1052" s="38">
        <v>18.88157</v>
      </c>
      <c r="CA1052" s="38">
        <v>14.52388</v>
      </c>
      <c r="CB1052" s="38">
        <v>11.999510000000001</v>
      </c>
      <c r="CC1052" s="38">
        <v>6.3915839999999999</v>
      </c>
      <c r="CD1052" s="38">
        <v>4.7619129999999998</v>
      </c>
      <c r="CE1052" s="38">
        <v>7.2354560000000001</v>
      </c>
      <c r="CF1052" s="38">
        <v>6.2500720000000003</v>
      </c>
      <c r="CG1052" s="38">
        <v>4.1747990000000001</v>
      </c>
      <c r="CH1052" s="38">
        <v>-0.67291420000000002</v>
      </c>
      <c r="CI1052" s="38">
        <v>-0.77377289999999999</v>
      </c>
      <c r="CJ1052" s="38">
        <v>0.40506419999999999</v>
      </c>
      <c r="CK1052" s="38">
        <v>3.6948080000000001</v>
      </c>
      <c r="CL1052" s="38">
        <v>4.0929469999999997</v>
      </c>
      <c r="CM1052" s="38">
        <v>2.5183740000000001</v>
      </c>
      <c r="CN1052" s="38">
        <v>3.0847440000000002</v>
      </c>
      <c r="CO1052" s="38">
        <v>3.1084800000000001</v>
      </c>
      <c r="CP1052" s="38">
        <v>-4.3503730000000003</v>
      </c>
      <c r="CQ1052" s="38">
        <v>-5.2907859999999998</v>
      </c>
      <c r="CR1052" s="38">
        <v>-6.8825649999999996</v>
      </c>
      <c r="CS1052" s="38">
        <v>-5.0858879999999997</v>
      </c>
      <c r="CT1052" s="38">
        <v>-1.6335820000000001</v>
      </c>
      <c r="CU1052" s="38">
        <v>4.9671339999999997</v>
      </c>
      <c r="CV1052" s="38">
        <v>9.7573159999999994</v>
      </c>
      <c r="CW1052" s="38">
        <v>17.754709999999999</v>
      </c>
      <c r="CX1052" s="38">
        <v>19.653829999999999</v>
      </c>
      <c r="CY1052" s="38">
        <v>15.402419999999999</v>
      </c>
      <c r="CZ1052" s="38">
        <v>13.04242</v>
      </c>
      <c r="DA1052" s="38">
        <v>7.5397449999999999</v>
      </c>
      <c r="DB1052" s="38">
        <v>5.8567239999999998</v>
      </c>
      <c r="DC1052" s="38">
        <v>8.2635799999999993</v>
      </c>
      <c r="DD1052" s="38">
        <v>7.3166070000000003</v>
      </c>
      <c r="DE1052" s="38">
        <v>5.2814069999999997</v>
      </c>
      <c r="DF1052" s="38">
        <v>-4.6152600000000002E-2</v>
      </c>
      <c r="DG1052" s="38">
        <v>-0.13789999999999999</v>
      </c>
      <c r="DH1052" s="38">
        <v>1.0708040000000001</v>
      </c>
      <c r="DI1052" s="38">
        <v>4.1847079999999997</v>
      </c>
      <c r="DJ1052" s="38">
        <v>4.5380469999999997</v>
      </c>
      <c r="DK1052" s="38">
        <v>3.0499350000000001</v>
      </c>
      <c r="DL1052" s="38">
        <v>3.847003</v>
      </c>
      <c r="DM1052" s="38">
        <v>3.8923890000000001</v>
      </c>
      <c r="DN1052" s="38">
        <v>-3.5768149999999999</v>
      </c>
      <c r="DO1052" s="38">
        <v>-4.5425529999999998</v>
      </c>
      <c r="DP1052" s="38">
        <v>-6.2731139999999996</v>
      </c>
      <c r="DQ1052" s="38">
        <v>-4.6163650000000001</v>
      </c>
      <c r="DR1052" s="38">
        <v>-1.2044779999999999</v>
      </c>
      <c r="DS1052" s="38">
        <v>5.4227759999999998</v>
      </c>
      <c r="DT1052" s="38">
        <v>10.33756</v>
      </c>
      <c r="DU1052" s="38">
        <v>18.414190000000001</v>
      </c>
      <c r="DV1052" s="38">
        <v>20.426100000000002</v>
      </c>
      <c r="DW1052" s="38">
        <v>16.28096</v>
      </c>
      <c r="DX1052" s="38">
        <v>14.085330000000001</v>
      </c>
      <c r="DY1052" s="38">
        <v>8.6879050000000007</v>
      </c>
      <c r="DZ1052" s="38">
        <v>6.9515349999999998</v>
      </c>
      <c r="EA1052" s="38">
        <v>9.2917039999999993</v>
      </c>
      <c r="EB1052" s="38">
        <v>8.3831419999999994</v>
      </c>
      <c r="EC1052" s="38">
        <v>6.3880150000000002</v>
      </c>
      <c r="ED1052" s="38">
        <v>0.85879159999999999</v>
      </c>
      <c r="EE1052" s="38">
        <v>0.78019950000000005</v>
      </c>
      <c r="EF1052" s="38">
        <v>2.0320269999999998</v>
      </c>
      <c r="EG1052" s="38">
        <v>4.8920459999999997</v>
      </c>
      <c r="EH1052" s="38">
        <v>5.1806999999999999</v>
      </c>
      <c r="EI1052" s="38">
        <v>3.8174239999999999</v>
      </c>
      <c r="EJ1052" s="38">
        <v>4.947584</v>
      </c>
      <c r="EK1052" s="38">
        <v>5.0242290000000001</v>
      </c>
      <c r="EL1052" s="38">
        <v>-2.459921</v>
      </c>
      <c r="EM1052" s="38">
        <v>-3.4622229999999998</v>
      </c>
      <c r="EN1052" s="38">
        <v>-5.3931639999999996</v>
      </c>
      <c r="EO1052" s="38">
        <v>-3.9384480000000002</v>
      </c>
      <c r="EP1052" s="38">
        <v>-0.58492010000000005</v>
      </c>
      <c r="EQ1052" s="38">
        <v>6.0806509999999996</v>
      </c>
      <c r="ER1052" s="38">
        <v>11.17535</v>
      </c>
      <c r="ES1052" s="38">
        <v>19.366379999999999</v>
      </c>
      <c r="ET1052" s="38">
        <v>21.541129999999999</v>
      </c>
      <c r="EU1052" s="38">
        <v>17.549430000000001</v>
      </c>
      <c r="EV1052" s="38">
        <v>15.59113</v>
      </c>
      <c r="EW1052" s="38">
        <v>10.34567</v>
      </c>
      <c r="EX1052" s="38">
        <v>8.5322680000000002</v>
      </c>
      <c r="EY1052" s="38">
        <v>10.776149999999999</v>
      </c>
      <c r="EZ1052" s="38">
        <v>9.9230499999999999</v>
      </c>
      <c r="FA1052" s="38">
        <v>7.9857810000000002</v>
      </c>
      <c r="FB1052" s="38">
        <v>86.479960000000005</v>
      </c>
      <c r="FC1052" s="38">
        <v>84.774119999999996</v>
      </c>
      <c r="FD1052" s="38">
        <v>83.076949999999997</v>
      </c>
      <c r="FE1052" s="38">
        <v>82.110280000000003</v>
      </c>
      <c r="FF1052" s="38">
        <v>80.990690000000001</v>
      </c>
      <c r="FG1052" s="38">
        <v>80.410169999999994</v>
      </c>
      <c r="FH1052" s="38">
        <v>79.822389999999999</v>
      </c>
      <c r="FI1052" s="38">
        <v>81.596500000000006</v>
      </c>
      <c r="FJ1052" s="38">
        <v>85.936899999999994</v>
      </c>
      <c r="FK1052" s="38">
        <v>92.046520000000001</v>
      </c>
      <c r="FL1052" s="38">
        <v>96.803229999999999</v>
      </c>
      <c r="FM1052" s="38">
        <v>101.10299999999999</v>
      </c>
      <c r="FN1052" s="38">
        <v>104.2298</v>
      </c>
      <c r="FO1052" s="38">
        <v>107.2038</v>
      </c>
      <c r="FP1052" s="38">
        <v>109.1478</v>
      </c>
      <c r="FQ1052" s="38">
        <v>110.7456</v>
      </c>
      <c r="FR1052" s="38">
        <v>110.986</v>
      </c>
      <c r="FS1052" s="38">
        <v>109.8968</v>
      </c>
      <c r="FT1052" s="38">
        <v>107.56100000000001</v>
      </c>
      <c r="FU1052" s="38">
        <v>102.4944</v>
      </c>
      <c r="FV1052" s="38">
        <v>98.041070000000005</v>
      </c>
      <c r="FW1052">
        <v>95.214659999999995</v>
      </c>
      <c r="FX1052">
        <v>93.82011</v>
      </c>
      <c r="FY1052">
        <v>91.225260000000006</v>
      </c>
      <c r="FZ1052">
        <v>1.7590969999999999</v>
      </c>
      <c r="GA1052">
        <v>12.917719999999999</v>
      </c>
      <c r="GB1052">
        <v>1</v>
      </c>
    </row>
    <row r="1053" spans="1:184" x14ac:dyDescent="0.3">
      <c r="A1053" t="s">
        <v>280</v>
      </c>
      <c r="B1053" t="s">
        <v>1</v>
      </c>
      <c r="C1053" t="s">
        <v>1</v>
      </c>
      <c r="D1053" t="s">
        <v>223</v>
      </c>
      <c r="E1053" t="s">
        <v>1</v>
      </c>
      <c r="F1053" t="s">
        <v>1</v>
      </c>
      <c r="G1053" t="s">
        <v>1</v>
      </c>
      <c r="H1053" s="40" t="s">
        <v>1</v>
      </c>
      <c r="I1053" s="18" t="s">
        <v>1</v>
      </c>
      <c r="J1053" s="38" t="s">
        <v>1</v>
      </c>
      <c r="K1053" s="18">
        <v>44811</v>
      </c>
      <c r="L1053" s="38">
        <v>1398</v>
      </c>
      <c r="M1053" s="38">
        <v>1405</v>
      </c>
      <c r="N1053" s="38">
        <v>229.22</v>
      </c>
      <c r="O1053" s="38">
        <v>225.24950000000001</v>
      </c>
      <c r="P1053" s="38">
        <v>221.0052</v>
      </c>
      <c r="Q1053" s="38">
        <v>219.77809999999999</v>
      </c>
      <c r="R1053" s="38">
        <v>223.62690000000001</v>
      </c>
      <c r="S1053" s="38">
        <v>232.53059999999999</v>
      </c>
      <c r="T1053" s="38">
        <v>246.89760000000001</v>
      </c>
      <c r="U1053" s="38">
        <v>257.0926</v>
      </c>
      <c r="V1053" s="38">
        <v>265.7398</v>
      </c>
      <c r="W1053" s="38">
        <v>272.12470000000002</v>
      </c>
      <c r="X1053" s="38">
        <v>277.57679999999999</v>
      </c>
      <c r="Y1053" s="38">
        <v>280.79419999999999</v>
      </c>
      <c r="Z1053" s="38">
        <v>282.32760000000002</v>
      </c>
      <c r="AA1053" s="38">
        <v>285.48340000000002</v>
      </c>
      <c r="AB1053" s="38">
        <v>282.4742</v>
      </c>
      <c r="AC1053" s="38">
        <v>276.15249999999997</v>
      </c>
      <c r="AD1053" s="38">
        <v>267.36059999999998</v>
      </c>
      <c r="AE1053" s="38">
        <v>258.2842</v>
      </c>
      <c r="AF1053" s="38">
        <v>252.3691</v>
      </c>
      <c r="AG1053" s="38">
        <v>248.82060000000001</v>
      </c>
      <c r="AH1053" s="38">
        <v>247.42869999999999</v>
      </c>
      <c r="AI1053" s="38">
        <v>246.41319999999999</v>
      </c>
      <c r="AJ1053" s="38">
        <v>240.11259999999999</v>
      </c>
      <c r="AK1053" s="38">
        <v>232.42500000000001</v>
      </c>
      <c r="AL1053" s="38">
        <v>0.80882299999999996</v>
      </c>
      <c r="AM1053" s="38">
        <v>-0.70716670000000004</v>
      </c>
      <c r="AN1053" s="38">
        <v>-1.301763</v>
      </c>
      <c r="AO1053" s="38">
        <v>0.1525328</v>
      </c>
      <c r="AP1053" s="38">
        <v>1.903724</v>
      </c>
      <c r="AQ1053" s="38">
        <v>1.3286469999999999</v>
      </c>
      <c r="AR1053" s="38">
        <v>-0.81412419999999996</v>
      </c>
      <c r="AS1053" s="38">
        <v>-2.1990280000000002</v>
      </c>
      <c r="AT1053" s="38">
        <v>-3.1258089999999998</v>
      </c>
      <c r="AU1053" s="38">
        <v>-3.8575170000000001</v>
      </c>
      <c r="AV1053" s="38">
        <v>-3.692917</v>
      </c>
      <c r="AW1053" s="38">
        <v>-2.9171100000000001</v>
      </c>
      <c r="AX1053" s="38">
        <v>-1.76511</v>
      </c>
      <c r="AY1053" s="38">
        <v>0.96384599999999998</v>
      </c>
      <c r="AZ1053" s="38">
        <v>5.5540229999999999</v>
      </c>
      <c r="BA1053" s="38">
        <v>7.9017280000000003</v>
      </c>
      <c r="BB1053" s="38">
        <v>10.035550000000001</v>
      </c>
      <c r="BC1053" s="38">
        <v>6.8755459999999999</v>
      </c>
      <c r="BD1053" s="38">
        <v>4.1401459999999997</v>
      </c>
      <c r="BE1053" s="38">
        <v>-0.8591145</v>
      </c>
      <c r="BF1053" s="38">
        <v>0.9170644</v>
      </c>
      <c r="BG1053" s="38">
        <v>2.6748460000000001</v>
      </c>
      <c r="BH1053" s="38">
        <v>1.181365</v>
      </c>
      <c r="BI1053" s="38">
        <v>-0.91148910000000005</v>
      </c>
      <c r="BJ1053" s="38">
        <v>1.517787</v>
      </c>
      <c r="BK1053" s="38">
        <v>-5.8714099999999998E-2</v>
      </c>
      <c r="BL1053" s="38">
        <v>-0.6258321</v>
      </c>
      <c r="BM1053" s="38">
        <v>0.72566209999999998</v>
      </c>
      <c r="BN1053" s="38">
        <v>2.473992</v>
      </c>
      <c r="BO1053" s="38">
        <v>1.9512080000000001</v>
      </c>
      <c r="BP1053" s="38">
        <v>-4.1882099999999998E-2</v>
      </c>
      <c r="BQ1053" s="38">
        <v>-1.2944899999999999</v>
      </c>
      <c r="BR1053" s="38">
        <v>-2.2713230000000002</v>
      </c>
      <c r="BS1053" s="38">
        <v>-3.0986030000000002</v>
      </c>
      <c r="BT1053" s="38">
        <v>-3.0479799999999999</v>
      </c>
      <c r="BU1053" s="38">
        <v>-2.427101</v>
      </c>
      <c r="BV1053" s="38">
        <v>-1.3047930000000001</v>
      </c>
      <c r="BW1053" s="38">
        <v>1.4709190000000001</v>
      </c>
      <c r="BX1053" s="38">
        <v>6.1132619999999998</v>
      </c>
      <c r="BY1053" s="38">
        <v>8.6512639999999994</v>
      </c>
      <c r="BZ1053" s="38">
        <v>10.930669999999999</v>
      </c>
      <c r="CA1053" s="38">
        <v>7.8839949999999996</v>
      </c>
      <c r="CB1053" s="38">
        <v>5.2778</v>
      </c>
      <c r="CC1053" s="38">
        <v>0.36663099999999998</v>
      </c>
      <c r="CD1053" s="38">
        <v>2.0385740000000001</v>
      </c>
      <c r="CE1053" s="38">
        <v>3.7932519999999998</v>
      </c>
      <c r="CF1053" s="38">
        <v>2.4274659999999999</v>
      </c>
      <c r="CG1053" s="38">
        <v>0.32003169999999997</v>
      </c>
      <c r="CH1053" s="38">
        <v>2.0088119999999998</v>
      </c>
      <c r="CI1053" s="38">
        <v>0.39040219999999998</v>
      </c>
      <c r="CJ1053" s="38">
        <v>-0.1576842</v>
      </c>
      <c r="CK1053" s="38">
        <v>1.1226100000000001</v>
      </c>
      <c r="CL1053" s="38">
        <v>2.8689580000000001</v>
      </c>
      <c r="CM1053" s="38">
        <v>2.3823919999999998</v>
      </c>
      <c r="CN1053" s="38">
        <v>0.49297039999999998</v>
      </c>
      <c r="CO1053" s="38">
        <v>-0.66800950000000003</v>
      </c>
      <c r="CP1053" s="38">
        <v>-1.679508</v>
      </c>
      <c r="CQ1053" s="38">
        <v>-2.5729799999999998</v>
      </c>
      <c r="CR1053" s="38">
        <v>-2.6012979999999999</v>
      </c>
      <c r="CS1053" s="38">
        <v>-2.087723</v>
      </c>
      <c r="CT1053" s="38">
        <v>-0.98597939999999995</v>
      </c>
      <c r="CU1053" s="38">
        <v>1.8221160000000001</v>
      </c>
      <c r="CV1053" s="38">
        <v>6.5005889999999997</v>
      </c>
      <c r="CW1053" s="38">
        <v>9.1703899999999994</v>
      </c>
      <c r="CX1053" s="38">
        <v>11.55063</v>
      </c>
      <c r="CY1053" s="38">
        <v>8.5824440000000006</v>
      </c>
      <c r="CZ1053" s="38">
        <v>6.0657360000000002</v>
      </c>
      <c r="DA1053" s="38">
        <v>1.215579</v>
      </c>
      <c r="DB1053" s="38">
        <v>2.8153280000000001</v>
      </c>
      <c r="DC1053" s="38">
        <v>4.5678570000000001</v>
      </c>
      <c r="DD1053" s="38">
        <v>3.290511</v>
      </c>
      <c r="DE1053" s="38">
        <v>1.172979</v>
      </c>
      <c r="DF1053" s="38">
        <v>2.499838</v>
      </c>
      <c r="DG1053" s="38">
        <v>0.83951849999999995</v>
      </c>
      <c r="DH1053" s="38">
        <v>0.31046380000000001</v>
      </c>
      <c r="DI1053" s="38">
        <v>1.519557</v>
      </c>
      <c r="DJ1053" s="38">
        <v>3.263925</v>
      </c>
      <c r="DK1053" s="38">
        <v>2.8135759999999999</v>
      </c>
      <c r="DL1053" s="38">
        <v>1.0278229999999999</v>
      </c>
      <c r="DM1053" s="38">
        <v>-4.1528900000000001E-2</v>
      </c>
      <c r="DN1053" s="38">
        <v>-1.0876939999999999</v>
      </c>
      <c r="DO1053" s="38">
        <v>-2.047358</v>
      </c>
      <c r="DP1053" s="38">
        <v>-2.154617</v>
      </c>
      <c r="DQ1053" s="38">
        <v>-1.748345</v>
      </c>
      <c r="DR1053" s="38">
        <v>-0.66716549999999997</v>
      </c>
      <c r="DS1053" s="38">
        <v>2.173314</v>
      </c>
      <c r="DT1053" s="38">
        <v>6.8879159999999997</v>
      </c>
      <c r="DU1053" s="38">
        <v>9.6895159999999994</v>
      </c>
      <c r="DV1053" s="38">
        <v>12.170590000000001</v>
      </c>
      <c r="DW1053" s="38">
        <v>9.2808930000000007</v>
      </c>
      <c r="DX1053" s="38">
        <v>6.8536720000000004</v>
      </c>
      <c r="DY1053" s="38">
        <v>2.0645259999999999</v>
      </c>
      <c r="DZ1053" s="38">
        <v>3.592082</v>
      </c>
      <c r="EA1053" s="38">
        <v>5.3424620000000003</v>
      </c>
      <c r="EB1053" s="38">
        <v>4.1535570000000002</v>
      </c>
      <c r="EC1053" s="38">
        <v>2.0259269999999998</v>
      </c>
      <c r="ED1053" s="38">
        <v>3.2088019999999999</v>
      </c>
      <c r="EE1053" s="38">
        <v>1.4879709999999999</v>
      </c>
      <c r="EF1053" s="38">
        <v>0.98639509999999997</v>
      </c>
      <c r="EG1053" s="38">
        <v>2.092686</v>
      </c>
      <c r="EH1053" s="38">
        <v>3.834193</v>
      </c>
      <c r="EI1053" s="38">
        <v>3.4361359999999999</v>
      </c>
      <c r="EJ1053" s="38">
        <v>1.800065</v>
      </c>
      <c r="EK1053" s="38">
        <v>0.86300949999999998</v>
      </c>
      <c r="EL1053" s="38">
        <v>-0.23320730000000001</v>
      </c>
      <c r="EM1053" s="38">
        <v>-1.288443</v>
      </c>
      <c r="EN1053" s="38">
        <v>-1.509679</v>
      </c>
      <c r="EO1053" s="38">
        <v>-1.2583359999999999</v>
      </c>
      <c r="EP1053" s="38">
        <v>-0.2068489</v>
      </c>
      <c r="EQ1053" s="38">
        <v>2.6803870000000001</v>
      </c>
      <c r="ER1053" s="38">
        <v>7.4471550000000004</v>
      </c>
      <c r="ES1053" s="38">
        <v>10.43905</v>
      </c>
      <c r="ET1053" s="38">
        <v>13.0657</v>
      </c>
      <c r="EU1053" s="38">
        <v>10.289339999999999</v>
      </c>
      <c r="EV1053" s="38">
        <v>7.9913249999999998</v>
      </c>
      <c r="EW1053" s="38">
        <v>3.2902719999999999</v>
      </c>
      <c r="EX1053" s="38">
        <v>4.7135920000000002</v>
      </c>
      <c r="EY1053" s="38">
        <v>6.4608679999999996</v>
      </c>
      <c r="EZ1053" s="38">
        <v>5.3996570000000004</v>
      </c>
      <c r="FA1053" s="38">
        <v>3.2574480000000001</v>
      </c>
      <c r="FB1053" s="38">
        <v>89.875320000000002</v>
      </c>
      <c r="FC1053" s="38">
        <v>87.860230000000001</v>
      </c>
      <c r="FD1053" s="38">
        <v>85.105559999999997</v>
      </c>
      <c r="FE1053" s="38">
        <v>83.833079999999995</v>
      </c>
      <c r="FF1053" s="38">
        <v>82.453220000000002</v>
      </c>
      <c r="FG1053" s="38">
        <v>80.225200000000001</v>
      </c>
      <c r="FH1053" s="38">
        <v>79.501850000000005</v>
      </c>
      <c r="FI1053" s="38">
        <v>79.896450000000002</v>
      </c>
      <c r="FJ1053" s="38">
        <v>84.572879999999998</v>
      </c>
      <c r="FK1053" s="38">
        <v>90.037800000000004</v>
      </c>
      <c r="FL1053" s="38">
        <v>95.447360000000003</v>
      </c>
      <c r="FM1053" s="38">
        <v>99.042249999999996</v>
      </c>
      <c r="FN1053" s="38">
        <v>102.2127</v>
      </c>
      <c r="FO1053" s="38">
        <v>104.4414</v>
      </c>
      <c r="FP1053" s="38">
        <v>105.9851</v>
      </c>
      <c r="FQ1053" s="38">
        <v>107.1853</v>
      </c>
      <c r="FR1053" s="38">
        <v>107.1718</v>
      </c>
      <c r="FS1053" s="38">
        <v>105.7423</v>
      </c>
      <c r="FT1053" s="38">
        <v>103.2998</v>
      </c>
      <c r="FU1053" s="38">
        <v>99.431799999999996</v>
      </c>
      <c r="FV1053" s="38">
        <v>96.607789999999994</v>
      </c>
      <c r="FW1053">
        <v>94.586680000000001</v>
      </c>
      <c r="FX1053">
        <v>92.048469999999995</v>
      </c>
      <c r="FY1053">
        <v>88.864519999999999</v>
      </c>
      <c r="FZ1053">
        <v>1.367132</v>
      </c>
      <c r="GA1053">
        <v>9.6353310000000008</v>
      </c>
      <c r="GB1053">
        <v>1</v>
      </c>
    </row>
    <row r="1054" spans="1:184" x14ac:dyDescent="0.3">
      <c r="A1054" t="s">
        <v>280</v>
      </c>
      <c r="B1054" t="s">
        <v>1</v>
      </c>
      <c r="C1054" t="s">
        <v>1</v>
      </c>
      <c r="D1054" t="s">
        <v>223</v>
      </c>
      <c r="E1054" t="s">
        <v>1</v>
      </c>
      <c r="F1054" t="s">
        <v>1</v>
      </c>
      <c r="G1054" t="s">
        <v>1</v>
      </c>
      <c r="H1054" s="40" t="s">
        <v>1</v>
      </c>
      <c r="I1054" s="18" t="s">
        <v>1</v>
      </c>
      <c r="J1054" s="38" t="s">
        <v>1</v>
      </c>
      <c r="K1054" s="18" t="s">
        <v>2</v>
      </c>
      <c r="L1054" s="38">
        <v>1328</v>
      </c>
      <c r="M1054" s="38">
        <v>1328</v>
      </c>
      <c r="N1054" s="38">
        <v>205.8321</v>
      </c>
      <c r="O1054" s="38">
        <v>202.98410000000001</v>
      </c>
      <c r="P1054" s="38">
        <v>200.2116</v>
      </c>
      <c r="Q1054" s="38">
        <v>199.74799999999999</v>
      </c>
      <c r="R1054" s="38">
        <v>204.55179999999999</v>
      </c>
      <c r="S1054" s="38">
        <v>213.92400000000001</v>
      </c>
      <c r="T1054" s="38">
        <v>229.65790000000001</v>
      </c>
      <c r="U1054" s="38">
        <v>242.23509999999999</v>
      </c>
      <c r="V1054" s="38">
        <v>250.15469999999999</v>
      </c>
      <c r="W1054" s="38">
        <v>255.89</v>
      </c>
      <c r="X1054" s="38">
        <v>261.17239999999998</v>
      </c>
      <c r="Y1054" s="38">
        <v>265.23450000000003</v>
      </c>
      <c r="Z1054" s="38">
        <v>266.91460000000001</v>
      </c>
      <c r="AA1054" s="38">
        <v>270.52199999999999</v>
      </c>
      <c r="AB1054" s="38">
        <v>268.4581</v>
      </c>
      <c r="AC1054" s="38">
        <v>263.34539999999998</v>
      </c>
      <c r="AD1054" s="38">
        <v>256.14370000000002</v>
      </c>
      <c r="AE1054" s="38">
        <v>248.95670000000001</v>
      </c>
      <c r="AF1054" s="38">
        <v>243.7381</v>
      </c>
      <c r="AG1054" s="38">
        <v>240.65450000000001</v>
      </c>
      <c r="AH1054" s="38">
        <v>238.02670000000001</v>
      </c>
      <c r="AI1054" s="38">
        <v>234.8777</v>
      </c>
      <c r="AJ1054" s="38">
        <v>228.66820000000001</v>
      </c>
      <c r="AK1054" s="38">
        <v>222.1241</v>
      </c>
      <c r="AL1054" s="38">
        <v>-0.73204389999999997</v>
      </c>
      <c r="AM1054" s="38">
        <v>-0.59719710000000004</v>
      </c>
      <c r="AN1054" s="38">
        <v>-0.47341759999999999</v>
      </c>
      <c r="AO1054" s="38">
        <v>0.57434839999999998</v>
      </c>
      <c r="AP1054" s="38">
        <v>0.6801239</v>
      </c>
      <c r="AQ1054" s="38">
        <v>-0.27691870000000002</v>
      </c>
      <c r="AR1054" s="38">
        <v>-0.5651581</v>
      </c>
      <c r="AS1054" s="38">
        <v>-0.4725336</v>
      </c>
      <c r="AT1054" s="38">
        <v>-1.828128</v>
      </c>
      <c r="AU1054" s="38">
        <v>-2.054297</v>
      </c>
      <c r="AV1054" s="38">
        <v>-1.78756</v>
      </c>
      <c r="AW1054" s="38">
        <v>-1.5013719999999999</v>
      </c>
      <c r="AX1054" s="38">
        <v>-1.1764110000000001</v>
      </c>
      <c r="AY1054" s="38">
        <v>0.51047030000000004</v>
      </c>
      <c r="AZ1054" s="38">
        <v>1.458771</v>
      </c>
      <c r="BA1054" s="38">
        <v>3.0079210000000001</v>
      </c>
      <c r="BB1054" s="38">
        <v>4.9363400000000004</v>
      </c>
      <c r="BC1054" s="38">
        <v>3.6512380000000002</v>
      </c>
      <c r="BD1054" s="38">
        <v>2.4969239999999999</v>
      </c>
      <c r="BE1054" s="38">
        <v>1.6672180000000001</v>
      </c>
      <c r="BF1054" s="38">
        <v>1.6101989999999999</v>
      </c>
      <c r="BG1054" s="38">
        <v>0.58977599999999997</v>
      </c>
      <c r="BH1054" s="38">
        <v>0.14077970000000001</v>
      </c>
      <c r="BI1054" s="38">
        <v>-0.71641730000000003</v>
      </c>
      <c r="BJ1054" s="38">
        <v>-0.33356750000000002</v>
      </c>
      <c r="BK1054" s="38">
        <v>-0.26019350000000002</v>
      </c>
      <c r="BL1054" s="38">
        <v>-0.1072809</v>
      </c>
      <c r="BM1054" s="38">
        <v>0.8978391</v>
      </c>
      <c r="BN1054" s="38">
        <v>1.0157020000000001</v>
      </c>
      <c r="BO1054" s="38">
        <v>5.1446899999999997E-2</v>
      </c>
      <c r="BP1054" s="38">
        <v>-0.1600906</v>
      </c>
      <c r="BQ1054" s="38">
        <v>3.08872E-2</v>
      </c>
      <c r="BR1054" s="38">
        <v>-1.3112250000000001</v>
      </c>
      <c r="BS1054" s="38">
        <v>-1.5771090000000001</v>
      </c>
      <c r="BT1054" s="38">
        <v>-1.4026160000000001</v>
      </c>
      <c r="BU1054" s="38">
        <v>-1.196677</v>
      </c>
      <c r="BV1054" s="38">
        <v>-0.90383199999999997</v>
      </c>
      <c r="BW1054" s="38">
        <v>0.82401919999999995</v>
      </c>
      <c r="BX1054" s="38">
        <v>1.8728020000000001</v>
      </c>
      <c r="BY1054" s="38">
        <v>3.569429</v>
      </c>
      <c r="BZ1054" s="38">
        <v>5.5577370000000004</v>
      </c>
      <c r="CA1054" s="38">
        <v>4.3030689999999998</v>
      </c>
      <c r="CB1054" s="38">
        <v>3.1859380000000002</v>
      </c>
      <c r="CC1054" s="38">
        <v>2.2987299999999999</v>
      </c>
      <c r="CD1054" s="38">
        <v>2.226388</v>
      </c>
      <c r="CE1054" s="38">
        <v>1.2639750000000001</v>
      </c>
      <c r="CF1054" s="38">
        <v>0.82529810000000003</v>
      </c>
      <c r="CG1054" s="38">
        <v>1.3749900000000001E-2</v>
      </c>
      <c r="CH1054" s="38">
        <v>-5.75839E-2</v>
      </c>
      <c r="CI1054" s="38">
        <v>-2.6785799999999998E-2</v>
      </c>
      <c r="CJ1054" s="38">
        <v>0.1463042</v>
      </c>
      <c r="CK1054" s="38">
        <v>1.121888</v>
      </c>
      <c r="CL1054" s="38">
        <v>1.248122</v>
      </c>
      <c r="CM1054" s="38">
        <v>0.27887190000000001</v>
      </c>
      <c r="CN1054" s="38">
        <v>0.12045790000000001</v>
      </c>
      <c r="CO1054" s="38">
        <v>0.37955499999999998</v>
      </c>
      <c r="CP1054" s="38">
        <v>-0.9532195</v>
      </c>
      <c r="CQ1054" s="38">
        <v>-1.24661</v>
      </c>
      <c r="CR1054" s="38">
        <v>-1.1360049999999999</v>
      </c>
      <c r="CS1054" s="38">
        <v>-0.98564560000000001</v>
      </c>
      <c r="CT1054" s="38">
        <v>-0.71504480000000004</v>
      </c>
      <c r="CU1054" s="38">
        <v>1.0411820000000001</v>
      </c>
      <c r="CV1054" s="38">
        <v>2.1595589999999998</v>
      </c>
      <c r="CW1054" s="38">
        <v>3.9583270000000002</v>
      </c>
      <c r="CX1054" s="38">
        <v>5.9881140000000004</v>
      </c>
      <c r="CY1054" s="38">
        <v>4.7545260000000003</v>
      </c>
      <c r="CZ1054" s="38">
        <v>3.6631469999999999</v>
      </c>
      <c r="DA1054" s="38">
        <v>2.736113</v>
      </c>
      <c r="DB1054" s="38">
        <v>2.653159</v>
      </c>
      <c r="DC1054" s="38">
        <v>1.7309239999999999</v>
      </c>
      <c r="DD1054" s="38">
        <v>1.2993939999999999</v>
      </c>
      <c r="DE1054" s="38">
        <v>0.51946159999999997</v>
      </c>
      <c r="DF1054" s="38">
        <v>0.2183996</v>
      </c>
      <c r="DG1054" s="38">
        <v>0.2066219</v>
      </c>
      <c r="DH1054" s="38">
        <v>0.39988940000000001</v>
      </c>
      <c r="DI1054" s="38">
        <v>1.3459369999999999</v>
      </c>
      <c r="DJ1054" s="38">
        <v>1.480542</v>
      </c>
      <c r="DK1054" s="38">
        <v>0.50629690000000005</v>
      </c>
      <c r="DL1054" s="38">
        <v>0.40100639999999999</v>
      </c>
      <c r="DM1054" s="38">
        <v>0.72822279999999995</v>
      </c>
      <c r="DN1054" s="38">
        <v>-0.59521389999999996</v>
      </c>
      <c r="DO1054" s="38">
        <v>-0.91611089999999995</v>
      </c>
      <c r="DP1054" s="38">
        <v>-0.86939409999999995</v>
      </c>
      <c r="DQ1054" s="38">
        <v>-0.77461440000000004</v>
      </c>
      <c r="DR1054" s="38">
        <v>-0.52625759999999999</v>
      </c>
      <c r="DS1054" s="38">
        <v>1.258345</v>
      </c>
      <c r="DT1054" s="38">
        <v>2.4463159999999999</v>
      </c>
      <c r="DU1054" s="38">
        <v>4.3472249999999999</v>
      </c>
      <c r="DV1054" s="38">
        <v>6.4184919999999996</v>
      </c>
      <c r="DW1054" s="38">
        <v>5.2059819999999997</v>
      </c>
      <c r="DX1054" s="38">
        <v>4.1403559999999997</v>
      </c>
      <c r="DY1054" s="38">
        <v>3.1734960000000001</v>
      </c>
      <c r="DZ1054" s="38">
        <v>3.0799300000000001</v>
      </c>
      <c r="EA1054" s="38">
        <v>2.1978719999999998</v>
      </c>
      <c r="EB1054" s="38">
        <v>1.7734890000000001</v>
      </c>
      <c r="EC1054" s="38">
        <v>1.0251729999999999</v>
      </c>
      <c r="ED1054" s="38">
        <v>0.61687610000000004</v>
      </c>
      <c r="EE1054" s="38">
        <v>0.54362549999999998</v>
      </c>
      <c r="EF1054" s="38">
        <v>0.76602610000000004</v>
      </c>
      <c r="EG1054" s="38">
        <v>1.669427</v>
      </c>
      <c r="EH1054" s="38">
        <v>1.81612</v>
      </c>
      <c r="EI1054" s="38">
        <v>0.83466260000000003</v>
      </c>
      <c r="EJ1054" s="38">
        <v>0.80607379999999995</v>
      </c>
      <c r="EK1054" s="38">
        <v>1.231644</v>
      </c>
      <c r="EL1054" s="38">
        <v>-7.8310699999999997E-2</v>
      </c>
      <c r="EM1054" s="38">
        <v>-0.4389227</v>
      </c>
      <c r="EN1054" s="38">
        <v>-0.48444999999999999</v>
      </c>
      <c r="EO1054" s="38">
        <v>-0.46991880000000003</v>
      </c>
      <c r="EP1054" s="38">
        <v>-0.25367879999999998</v>
      </c>
      <c r="EQ1054" s="38">
        <v>1.5718939999999999</v>
      </c>
      <c r="ER1054" s="38">
        <v>2.8603480000000001</v>
      </c>
      <c r="ES1054" s="38">
        <v>4.9087319999999997</v>
      </c>
      <c r="ET1054" s="38">
        <v>7.0398880000000004</v>
      </c>
      <c r="EU1054" s="38">
        <v>5.8578140000000003</v>
      </c>
      <c r="EV1054" s="38">
        <v>4.8293699999999999</v>
      </c>
      <c r="EW1054" s="38">
        <v>3.8050079999999999</v>
      </c>
      <c r="EX1054" s="38">
        <v>3.6961189999999999</v>
      </c>
      <c r="EY1054" s="38">
        <v>2.8720720000000002</v>
      </c>
      <c r="EZ1054" s="38">
        <v>2.4580069999999998</v>
      </c>
      <c r="FA1054" s="38">
        <v>1.7553399999999999</v>
      </c>
      <c r="FB1054" s="38">
        <v>82.031649999999999</v>
      </c>
      <c r="FC1054" s="38">
        <v>80.430369999999996</v>
      </c>
      <c r="FD1054" s="38">
        <v>78.60521</v>
      </c>
      <c r="FE1054" s="38">
        <v>77.065359999999998</v>
      </c>
      <c r="FF1054" s="38">
        <v>75.613219999999998</v>
      </c>
      <c r="FG1054" s="38">
        <v>74.49221</v>
      </c>
      <c r="FH1054" s="38">
        <v>73.995180000000005</v>
      </c>
      <c r="FI1054" s="38">
        <v>75.948620000000005</v>
      </c>
      <c r="FJ1054" s="38">
        <v>79.898210000000006</v>
      </c>
      <c r="FK1054" s="38">
        <v>84.237369999999999</v>
      </c>
      <c r="FL1054" s="38">
        <v>88.497730000000004</v>
      </c>
      <c r="FM1054" s="38">
        <v>92.252399999999994</v>
      </c>
      <c r="FN1054" s="38">
        <v>95.273510000000002</v>
      </c>
      <c r="FO1054" s="38">
        <v>97.747879999999995</v>
      </c>
      <c r="FP1054" s="38">
        <v>99.647649999999999</v>
      </c>
      <c r="FQ1054" s="38">
        <v>100.9439</v>
      </c>
      <c r="FR1054" s="38">
        <v>101.54389999999999</v>
      </c>
      <c r="FS1054" s="38">
        <v>101.0223</v>
      </c>
      <c r="FT1054" s="38">
        <v>99.687380000000005</v>
      </c>
      <c r="FU1054" s="38">
        <v>96.807119999999998</v>
      </c>
      <c r="FV1054" s="38">
        <v>93.259540000000001</v>
      </c>
      <c r="FW1054">
        <v>90.174949999999995</v>
      </c>
      <c r="FX1054">
        <v>87.577280000000002</v>
      </c>
      <c r="FY1054">
        <v>84.841160000000002</v>
      </c>
      <c r="FZ1054">
        <v>0.66396520000000003</v>
      </c>
      <c r="GA1054">
        <v>5.2033459999999998</v>
      </c>
      <c r="GB1054">
        <v>1</v>
      </c>
    </row>
    <row r="1055" spans="1:184" x14ac:dyDescent="0.3">
      <c r="A1055" t="s">
        <v>280</v>
      </c>
      <c r="B1055" t="s">
        <v>1</v>
      </c>
      <c r="C1055" t="s">
        <v>258</v>
      </c>
      <c r="D1055" t="s">
        <v>1</v>
      </c>
      <c r="E1055" t="s">
        <v>1</v>
      </c>
      <c r="F1055" t="s">
        <v>1</v>
      </c>
      <c r="G1055" t="s">
        <v>1</v>
      </c>
      <c r="H1055" s="40" t="s">
        <v>1</v>
      </c>
      <c r="I1055" s="18" t="s">
        <v>1</v>
      </c>
      <c r="J1055" s="38" t="s">
        <v>1</v>
      </c>
      <c r="K1055" s="18">
        <v>44722</v>
      </c>
      <c r="L1055" s="38">
        <v>85</v>
      </c>
      <c r="M1055" s="38">
        <v>85</v>
      </c>
      <c r="N1055" s="38">
        <v>253.98840000000001</v>
      </c>
      <c r="O1055" s="38">
        <v>246.96129999999999</v>
      </c>
      <c r="P1055" s="38">
        <v>239.59829999999999</v>
      </c>
      <c r="Q1055" s="38">
        <v>238.21690000000001</v>
      </c>
      <c r="R1055" s="38">
        <v>242.43879999999999</v>
      </c>
      <c r="S1055" s="38">
        <v>254.28489999999999</v>
      </c>
      <c r="T1055" s="38">
        <v>291.01799999999997</v>
      </c>
      <c r="U1055" s="38">
        <v>324.30779999999999</v>
      </c>
      <c r="V1055" s="38">
        <v>348.74259999999998</v>
      </c>
      <c r="W1055" s="38">
        <v>365.8877</v>
      </c>
      <c r="X1055" s="38">
        <v>379.93290000000002</v>
      </c>
      <c r="Y1055" s="38">
        <v>386.13479999999998</v>
      </c>
      <c r="Z1055" s="38">
        <v>385.75540000000001</v>
      </c>
      <c r="AA1055" s="38">
        <v>387.08859999999999</v>
      </c>
      <c r="AB1055" s="38">
        <v>388.45249999999999</v>
      </c>
      <c r="AC1055" s="38">
        <v>383.47919999999999</v>
      </c>
      <c r="AD1055" s="38">
        <v>371.15980000000002</v>
      </c>
      <c r="AE1055" s="38">
        <v>350.38229999999999</v>
      </c>
      <c r="AF1055" s="38">
        <v>306.22140000000002</v>
      </c>
      <c r="AG1055" s="38">
        <v>286.68049999999999</v>
      </c>
      <c r="AH1055" s="38">
        <v>275.50290000000001</v>
      </c>
      <c r="AI1055" s="38">
        <v>268.68340000000001</v>
      </c>
      <c r="AJ1055" s="38">
        <v>260.9468</v>
      </c>
      <c r="AK1055" s="38">
        <v>255.44739999999999</v>
      </c>
      <c r="AL1055" s="38">
        <v>-11.69913</v>
      </c>
      <c r="AM1055" s="38">
        <v>-9.0707649999999997</v>
      </c>
      <c r="AN1055" s="38">
        <v>-11.01314</v>
      </c>
      <c r="AO1055" s="38">
        <v>-4.9266139999999998</v>
      </c>
      <c r="AP1055" s="38">
        <v>-0.2711481</v>
      </c>
      <c r="AQ1055" s="38">
        <v>4.896369</v>
      </c>
      <c r="AR1055" s="38">
        <v>5.4592140000000002</v>
      </c>
      <c r="AS1055" s="38">
        <v>2.3872040000000001</v>
      </c>
      <c r="AT1055" s="38">
        <v>-4.7859480000000003</v>
      </c>
      <c r="AU1055" s="38">
        <v>-8.8491680000000006</v>
      </c>
      <c r="AV1055" s="38">
        <v>-12.35722</v>
      </c>
      <c r="AW1055" s="38">
        <v>-10.43135</v>
      </c>
      <c r="AX1055" s="38">
        <v>-6.242896</v>
      </c>
      <c r="AY1055" s="38">
        <v>3.0832329999999999</v>
      </c>
      <c r="AZ1055" s="38">
        <v>10.526339999999999</v>
      </c>
      <c r="BA1055" s="38">
        <v>8.1572940000000003</v>
      </c>
      <c r="BB1055" s="38">
        <v>1.5127470000000001</v>
      </c>
      <c r="BC1055" s="38">
        <v>1.741943</v>
      </c>
      <c r="BD1055" s="38">
        <v>2.2068279999999998</v>
      </c>
      <c r="BE1055" s="38">
        <v>-4.4223689999999998</v>
      </c>
      <c r="BF1055" s="38">
        <v>-5.0551079999999997</v>
      </c>
      <c r="BG1055" s="38">
        <v>-5.3073050000000004</v>
      </c>
      <c r="BH1055" s="38">
        <v>-2.0723410000000002</v>
      </c>
      <c r="BI1055" s="38">
        <v>8.6342350000000003</v>
      </c>
      <c r="BJ1055" s="38">
        <v>-8.4566330000000001</v>
      </c>
      <c r="BK1055" s="38">
        <v>-6.7059179999999996</v>
      </c>
      <c r="BL1055" s="38">
        <v>-9.4967749999999995</v>
      </c>
      <c r="BM1055" s="38">
        <v>-3.491295</v>
      </c>
      <c r="BN1055" s="38">
        <v>0.80082679999999995</v>
      </c>
      <c r="BO1055" s="38">
        <v>6.3365289999999996</v>
      </c>
      <c r="BP1055" s="38">
        <v>6.9806980000000003</v>
      </c>
      <c r="BQ1055" s="38">
        <v>4.2466340000000002</v>
      </c>
      <c r="BR1055" s="38">
        <v>-2.610744</v>
      </c>
      <c r="BS1055" s="38">
        <v>-6.0542860000000003</v>
      </c>
      <c r="BT1055" s="38">
        <v>-9.6791730000000005</v>
      </c>
      <c r="BU1055" s="38">
        <v>-8.8398760000000003</v>
      </c>
      <c r="BV1055" s="38">
        <v>-4.2546549999999996</v>
      </c>
      <c r="BW1055" s="38">
        <v>5.0751239999999997</v>
      </c>
      <c r="BX1055" s="38">
        <v>12.57549</v>
      </c>
      <c r="BY1055" s="38">
        <v>9.7553830000000001</v>
      </c>
      <c r="BZ1055" s="38">
        <v>3.2917360000000002</v>
      </c>
      <c r="CA1055" s="38">
        <v>3.5080979999999999</v>
      </c>
      <c r="CB1055" s="38">
        <v>4.0395760000000003</v>
      </c>
      <c r="CC1055" s="38">
        <v>-1.5084820000000001</v>
      </c>
      <c r="CD1055" s="38">
        <v>-2.605391</v>
      </c>
      <c r="CE1055" s="38">
        <v>-3.8124889999999998</v>
      </c>
      <c r="CF1055" s="38">
        <v>-0.49650729999999998</v>
      </c>
      <c r="CG1055" s="38">
        <v>10.625870000000001</v>
      </c>
      <c r="CH1055" s="38">
        <v>-6.2108930000000004</v>
      </c>
      <c r="CI1055" s="38">
        <v>-5.0680329999999998</v>
      </c>
      <c r="CJ1055" s="38">
        <v>-8.4465479999999999</v>
      </c>
      <c r="CK1055" s="38">
        <v>-2.497198</v>
      </c>
      <c r="CL1055" s="38">
        <v>1.5432729999999999</v>
      </c>
      <c r="CM1055" s="38">
        <v>7.3339800000000004</v>
      </c>
      <c r="CN1055" s="38">
        <v>8.0344719999999992</v>
      </c>
      <c r="CO1055" s="38">
        <v>5.5344689999999996</v>
      </c>
      <c r="CP1055" s="38">
        <v>-1.104204</v>
      </c>
      <c r="CQ1055" s="38">
        <v>-4.1185600000000004</v>
      </c>
      <c r="CR1055" s="38">
        <v>-7.8243640000000001</v>
      </c>
      <c r="CS1055" s="38">
        <v>-7.7376290000000001</v>
      </c>
      <c r="CT1055" s="38">
        <v>-2.877605</v>
      </c>
      <c r="CU1055" s="38">
        <v>6.454701</v>
      </c>
      <c r="CV1055" s="38">
        <v>13.994719999999999</v>
      </c>
      <c r="CW1055" s="38">
        <v>10.862209999999999</v>
      </c>
      <c r="CX1055" s="38">
        <v>4.5238589999999999</v>
      </c>
      <c r="CY1055" s="38">
        <v>4.731331</v>
      </c>
      <c r="CZ1055" s="38">
        <v>5.3089310000000003</v>
      </c>
      <c r="DA1055" s="38">
        <v>0.50966809999999996</v>
      </c>
      <c r="DB1055" s="38">
        <v>-0.90872370000000002</v>
      </c>
      <c r="DC1055" s="38">
        <v>-2.777183</v>
      </c>
      <c r="DD1055" s="38">
        <v>0.59491059999999996</v>
      </c>
      <c r="DE1055" s="38">
        <v>12.005280000000001</v>
      </c>
      <c r="DF1055" s="38">
        <v>-3.9651519999999998</v>
      </c>
      <c r="DG1055" s="38">
        <v>-3.430148</v>
      </c>
      <c r="DH1055" s="38">
        <v>-7.3963200000000002</v>
      </c>
      <c r="DI1055" s="38">
        <v>-1.503101</v>
      </c>
      <c r="DJ1055" s="38">
        <v>2.28572</v>
      </c>
      <c r="DK1055" s="38">
        <v>8.3314299999999992</v>
      </c>
      <c r="DL1055" s="38">
        <v>9.0882470000000009</v>
      </c>
      <c r="DM1055" s="38">
        <v>6.8223039999999999</v>
      </c>
      <c r="DN1055" s="38">
        <v>0.40233530000000001</v>
      </c>
      <c r="DO1055" s="38">
        <v>-2.1828340000000002</v>
      </c>
      <c r="DP1055" s="38">
        <v>-5.9695539999999996</v>
      </c>
      <c r="DQ1055" s="38">
        <v>-6.6353809999999998</v>
      </c>
      <c r="DR1055" s="38">
        <v>-1.500556</v>
      </c>
      <c r="DS1055" s="38">
        <v>7.8342790000000004</v>
      </c>
      <c r="DT1055" s="38">
        <v>15.41395</v>
      </c>
      <c r="DU1055" s="38">
        <v>11.96904</v>
      </c>
      <c r="DV1055" s="38">
        <v>5.7559810000000002</v>
      </c>
      <c r="DW1055" s="38">
        <v>5.9545640000000004</v>
      </c>
      <c r="DX1055" s="38">
        <v>6.5782860000000003</v>
      </c>
      <c r="DY1055" s="38">
        <v>2.5278170000000002</v>
      </c>
      <c r="DZ1055" s="38">
        <v>0.78794319999999995</v>
      </c>
      <c r="EA1055" s="38">
        <v>-1.741878</v>
      </c>
      <c r="EB1055" s="38">
        <v>1.686329</v>
      </c>
      <c r="EC1055" s="38">
        <v>13.384679999999999</v>
      </c>
      <c r="ED1055" s="38">
        <v>-0.72265999999999997</v>
      </c>
      <c r="EE1055" s="38">
        <v>-1.065302</v>
      </c>
      <c r="EF1055" s="38">
        <v>-5.8799590000000004</v>
      </c>
      <c r="EG1055" s="38">
        <v>-6.7782099999999998E-2</v>
      </c>
      <c r="EH1055" s="38">
        <v>3.3576950000000001</v>
      </c>
      <c r="EI1055" s="38">
        <v>9.7715910000000008</v>
      </c>
      <c r="EJ1055" s="38">
        <v>10.609730000000001</v>
      </c>
      <c r="EK1055" s="38">
        <v>8.6817340000000005</v>
      </c>
      <c r="EL1055" s="38">
        <v>2.5775389999999998</v>
      </c>
      <c r="EM1055" s="38">
        <v>0.61204709999999996</v>
      </c>
      <c r="EN1055" s="38">
        <v>-3.2915030000000001</v>
      </c>
      <c r="EO1055" s="38">
        <v>-5.0439109999999996</v>
      </c>
      <c r="EP1055" s="38">
        <v>0.48768529999999999</v>
      </c>
      <c r="EQ1055" s="38">
        <v>9.8261699999999994</v>
      </c>
      <c r="ER1055" s="38">
        <v>17.463100000000001</v>
      </c>
      <c r="ES1055" s="38">
        <v>13.567130000000001</v>
      </c>
      <c r="ET1055" s="38">
        <v>7.5349700000000004</v>
      </c>
      <c r="EU1055" s="38">
        <v>7.7207179999999997</v>
      </c>
      <c r="EV1055" s="38">
        <v>8.4110340000000008</v>
      </c>
      <c r="EW1055" s="38">
        <v>5.4417049999999998</v>
      </c>
      <c r="EX1055" s="38">
        <v>3.2376610000000001</v>
      </c>
      <c r="EY1055" s="38">
        <v>-0.24706120000000001</v>
      </c>
      <c r="EZ1055" s="38">
        <v>3.2621630000000001</v>
      </c>
      <c r="FA1055" s="38">
        <v>15.37632</v>
      </c>
      <c r="FB1055" s="38">
        <v>65.628799999999998</v>
      </c>
      <c r="FC1055" s="38">
        <v>65.163899999999998</v>
      </c>
      <c r="FD1055" s="38">
        <v>63.993389999999998</v>
      </c>
      <c r="FE1055" s="38">
        <v>64.041070000000005</v>
      </c>
      <c r="FF1055" s="38">
        <v>63.77525</v>
      </c>
      <c r="FG1055" s="38">
        <v>63.760939999999998</v>
      </c>
      <c r="FH1055" s="38">
        <v>65.304159999999996</v>
      </c>
      <c r="FI1055" s="38">
        <v>68.804190000000006</v>
      </c>
      <c r="FJ1055" s="38">
        <v>72.160749999999993</v>
      </c>
      <c r="FK1055" s="38">
        <v>76.405690000000007</v>
      </c>
      <c r="FL1055" s="38">
        <v>79.796329999999998</v>
      </c>
      <c r="FM1055" s="38">
        <v>82.848150000000004</v>
      </c>
      <c r="FN1055" s="38">
        <v>86.781170000000003</v>
      </c>
      <c r="FO1055" s="38">
        <v>87.955060000000003</v>
      </c>
      <c r="FP1055" s="38">
        <v>87.877290000000002</v>
      </c>
      <c r="FQ1055" s="38">
        <v>86.984250000000003</v>
      </c>
      <c r="FR1055" s="38">
        <v>85.845330000000004</v>
      </c>
      <c r="FS1055" s="38">
        <v>82.901629999999997</v>
      </c>
      <c r="FT1055" s="38">
        <v>81.193460000000002</v>
      </c>
      <c r="FU1055" s="38">
        <v>78.809640000000002</v>
      </c>
      <c r="FV1055" s="38">
        <v>75.98948</v>
      </c>
      <c r="FW1055">
        <v>73.337069999999997</v>
      </c>
      <c r="FX1055">
        <v>71.204440000000005</v>
      </c>
      <c r="FY1055">
        <v>69.910970000000006</v>
      </c>
      <c r="FZ1055">
        <v>2.187138</v>
      </c>
      <c r="GA1055">
        <v>15.49629</v>
      </c>
      <c r="GB1055">
        <v>1</v>
      </c>
    </row>
    <row r="1056" spans="1:184" x14ac:dyDescent="0.3">
      <c r="A1056" t="s">
        <v>280</v>
      </c>
      <c r="B1056" t="s">
        <v>1</v>
      </c>
      <c r="C1056" t="s">
        <v>258</v>
      </c>
      <c r="D1056" t="s">
        <v>1</v>
      </c>
      <c r="E1056" t="s">
        <v>1</v>
      </c>
      <c r="F1056" t="s">
        <v>1</v>
      </c>
      <c r="G1056" t="s">
        <v>1</v>
      </c>
      <c r="H1056" s="40" t="s">
        <v>1</v>
      </c>
      <c r="I1056" s="18" t="s">
        <v>1</v>
      </c>
      <c r="J1056" s="38" t="s">
        <v>1</v>
      </c>
      <c r="K1056" s="18">
        <v>44739</v>
      </c>
      <c r="L1056" s="38">
        <v>82</v>
      </c>
      <c r="M1056" s="38">
        <v>82</v>
      </c>
      <c r="N1056" s="38">
        <v>213.52500000000001</v>
      </c>
      <c r="O1056" s="38">
        <v>211.45060000000001</v>
      </c>
      <c r="P1056" s="38">
        <v>211.39009999999999</v>
      </c>
      <c r="Q1056" s="38">
        <v>215.20310000000001</v>
      </c>
      <c r="R1056" s="38">
        <v>226.33510000000001</v>
      </c>
      <c r="S1056" s="38">
        <v>241.6309</v>
      </c>
      <c r="T1056" s="38">
        <v>271.04070000000002</v>
      </c>
      <c r="U1056" s="38">
        <v>298.10230000000001</v>
      </c>
      <c r="V1056" s="38">
        <v>318.23540000000003</v>
      </c>
      <c r="W1056" s="38">
        <v>328.23180000000002</v>
      </c>
      <c r="X1056" s="38">
        <v>331.56880000000001</v>
      </c>
      <c r="Y1056" s="38">
        <v>336.83620000000002</v>
      </c>
      <c r="Z1056" s="38">
        <v>338.27519999999998</v>
      </c>
      <c r="AA1056" s="38">
        <v>344.88990000000001</v>
      </c>
      <c r="AB1056" s="38">
        <v>342.35559999999998</v>
      </c>
      <c r="AC1056" s="38">
        <v>341.34320000000002</v>
      </c>
      <c r="AD1056" s="38">
        <v>334.70139999999998</v>
      </c>
      <c r="AE1056" s="38">
        <v>318.53519999999997</v>
      </c>
      <c r="AF1056" s="38">
        <v>285.16180000000003</v>
      </c>
      <c r="AG1056" s="38">
        <v>270.70690000000002</v>
      </c>
      <c r="AH1056" s="38">
        <v>266.9194</v>
      </c>
      <c r="AI1056" s="38">
        <v>254.93520000000001</v>
      </c>
      <c r="AJ1056" s="38">
        <v>244.46809999999999</v>
      </c>
      <c r="AK1056" s="38">
        <v>241.43039999999999</v>
      </c>
      <c r="AL1056" s="38">
        <v>-1.7610650000000001</v>
      </c>
      <c r="AM1056" s="38">
        <v>-0.9068889</v>
      </c>
      <c r="AN1056" s="38">
        <v>0.48789440000000001</v>
      </c>
      <c r="AO1056" s="38">
        <v>0.43020140000000001</v>
      </c>
      <c r="AP1056" s="38">
        <v>-7.2728260000000002</v>
      </c>
      <c r="AQ1056" s="38">
        <v>-7.2611999999999997</v>
      </c>
      <c r="AR1056" s="38">
        <v>-8.1398100000000007</v>
      </c>
      <c r="AS1056" s="38">
        <v>-4.772062</v>
      </c>
      <c r="AT1056" s="38">
        <v>3.995104</v>
      </c>
      <c r="AU1056" s="38">
        <v>8.9773069999999997</v>
      </c>
      <c r="AV1056" s="38">
        <v>6.1658799999999996</v>
      </c>
      <c r="AW1056" s="38">
        <v>-0.64879540000000002</v>
      </c>
      <c r="AX1056" s="38">
        <v>-7.5571140000000003</v>
      </c>
      <c r="AY1056" s="38">
        <v>-5.6098819999999998</v>
      </c>
      <c r="AZ1056" s="38">
        <v>-2.1013809999999999</v>
      </c>
      <c r="BA1056" s="38">
        <v>-1.7451030000000001</v>
      </c>
      <c r="BB1056" s="38">
        <v>-3.7455980000000002</v>
      </c>
      <c r="BC1056" s="38">
        <v>-1.231463</v>
      </c>
      <c r="BD1056" s="38">
        <v>-0.93344309999999997</v>
      </c>
      <c r="BE1056" s="38">
        <v>-3.0655770000000002</v>
      </c>
      <c r="BF1056" s="38">
        <v>-2.1628120000000002</v>
      </c>
      <c r="BG1056" s="38">
        <v>-8.7752370000000006</v>
      </c>
      <c r="BH1056" s="38">
        <v>-3.5192199999999998</v>
      </c>
      <c r="BI1056" s="38">
        <v>-4.247312</v>
      </c>
      <c r="BJ1056" s="38">
        <v>-0.27560479999999998</v>
      </c>
      <c r="BK1056" s="38">
        <v>0.23110410000000001</v>
      </c>
      <c r="BL1056" s="38">
        <v>1.6646069999999999</v>
      </c>
      <c r="BM1056" s="38">
        <v>1.2812330000000001</v>
      </c>
      <c r="BN1056" s="38">
        <v>-6.0314069999999997</v>
      </c>
      <c r="BO1056" s="38">
        <v>-5.8599059999999996</v>
      </c>
      <c r="BP1056" s="38">
        <v>-6.4679729999999998</v>
      </c>
      <c r="BQ1056" s="38">
        <v>-3.9116710000000001</v>
      </c>
      <c r="BR1056" s="38">
        <v>4.7616519999999998</v>
      </c>
      <c r="BS1056" s="38">
        <v>10.250019999999999</v>
      </c>
      <c r="BT1056" s="38">
        <v>7.5019289999999996</v>
      </c>
      <c r="BU1056" s="38">
        <v>0.45386080000000001</v>
      </c>
      <c r="BV1056" s="38">
        <v>-6.7775610000000004</v>
      </c>
      <c r="BW1056" s="38">
        <v>-4.4622869999999999</v>
      </c>
      <c r="BX1056" s="38">
        <v>-1.112598</v>
      </c>
      <c r="BY1056" s="38">
        <v>-0.95770230000000001</v>
      </c>
      <c r="BZ1056" s="38">
        <v>-2.6083349999999998</v>
      </c>
      <c r="CA1056" s="38">
        <v>-0.49075390000000002</v>
      </c>
      <c r="CB1056" s="38">
        <v>0.1445179</v>
      </c>
      <c r="CC1056" s="38">
        <v>-1.842579</v>
      </c>
      <c r="CD1056" s="38">
        <v>-0.48369760000000001</v>
      </c>
      <c r="CE1056" s="38">
        <v>-7.2318569999999998</v>
      </c>
      <c r="CF1056" s="38">
        <v>-2.684723</v>
      </c>
      <c r="CG1056" s="38">
        <v>-2.973751</v>
      </c>
      <c r="CH1056" s="38">
        <v>0.75322069999999997</v>
      </c>
      <c r="CI1056" s="38">
        <v>1.0192749999999999</v>
      </c>
      <c r="CJ1056" s="38">
        <v>2.4795950000000002</v>
      </c>
      <c r="CK1056" s="38">
        <v>1.8706560000000001</v>
      </c>
      <c r="CL1056" s="38">
        <v>-5.1716049999999996</v>
      </c>
      <c r="CM1056" s="38">
        <v>-4.8893740000000001</v>
      </c>
      <c r="CN1056" s="38">
        <v>-5.3100639999999997</v>
      </c>
      <c r="CO1056" s="38">
        <v>-3.3157670000000001</v>
      </c>
      <c r="CP1056" s="38">
        <v>5.2925620000000002</v>
      </c>
      <c r="CQ1056" s="38">
        <v>11.131489999999999</v>
      </c>
      <c r="CR1056" s="38">
        <v>8.4272729999999996</v>
      </c>
      <c r="CS1056" s="38">
        <v>1.217557</v>
      </c>
      <c r="CT1056" s="38">
        <v>-6.2376449999999997</v>
      </c>
      <c r="CU1056" s="38">
        <v>-3.6674669999999998</v>
      </c>
      <c r="CV1056" s="38">
        <v>-0.42776940000000002</v>
      </c>
      <c r="CW1056" s="38">
        <v>-0.41235129999999998</v>
      </c>
      <c r="CX1056" s="38">
        <v>-1.82067</v>
      </c>
      <c r="CY1056" s="38">
        <v>2.2258699999999999E-2</v>
      </c>
      <c r="CZ1056" s="38">
        <v>0.89111039999999997</v>
      </c>
      <c r="DA1056" s="38">
        <v>-0.99553499999999995</v>
      </c>
      <c r="DB1056" s="38">
        <v>0.67925179999999996</v>
      </c>
      <c r="DC1056" s="38">
        <v>-6.1629170000000002</v>
      </c>
      <c r="DD1056" s="38">
        <v>-2.106754</v>
      </c>
      <c r="DE1056" s="38">
        <v>-2.0916860000000002</v>
      </c>
      <c r="DF1056" s="38">
        <v>1.782046</v>
      </c>
      <c r="DG1056" s="38">
        <v>1.807445</v>
      </c>
      <c r="DH1056" s="38">
        <v>3.2945829999999998</v>
      </c>
      <c r="DI1056" s="38">
        <v>2.4600780000000002</v>
      </c>
      <c r="DJ1056" s="38">
        <v>-4.3118030000000003</v>
      </c>
      <c r="DK1056" s="38">
        <v>-3.9188420000000002</v>
      </c>
      <c r="DL1056" s="38">
        <v>-4.1521549999999996</v>
      </c>
      <c r="DM1056" s="38">
        <v>-2.7198630000000001</v>
      </c>
      <c r="DN1056" s="38">
        <v>5.8234719999999998</v>
      </c>
      <c r="DO1056" s="38">
        <v>12.01296</v>
      </c>
      <c r="DP1056" s="38">
        <v>9.3526159999999994</v>
      </c>
      <c r="DQ1056" s="38">
        <v>1.9812540000000001</v>
      </c>
      <c r="DR1056" s="38">
        <v>-5.69773</v>
      </c>
      <c r="DS1056" s="38">
        <v>-2.872646</v>
      </c>
      <c r="DT1056" s="38">
        <v>0.25705879999999998</v>
      </c>
      <c r="DU1056" s="38">
        <v>0.1329998</v>
      </c>
      <c r="DV1056" s="38">
        <v>-1.033005</v>
      </c>
      <c r="DW1056" s="38">
        <v>0.53527119999999995</v>
      </c>
      <c r="DX1056" s="38">
        <v>1.6377029999999999</v>
      </c>
      <c r="DY1056" s="38">
        <v>-0.1484907</v>
      </c>
      <c r="DZ1056" s="38">
        <v>1.842201</v>
      </c>
      <c r="EA1056" s="38">
        <v>-5.0939769999999998</v>
      </c>
      <c r="EB1056" s="38">
        <v>-1.5287839999999999</v>
      </c>
      <c r="EC1056" s="38">
        <v>-1.2096210000000001</v>
      </c>
      <c r="ED1056" s="38">
        <v>3.2675070000000002</v>
      </c>
      <c r="EE1056" s="38">
        <v>2.9454379999999998</v>
      </c>
      <c r="EF1056" s="38">
        <v>4.4712949999999996</v>
      </c>
      <c r="EG1056" s="38">
        <v>3.3111100000000002</v>
      </c>
      <c r="EH1056" s="38">
        <v>-3.0703849999999999</v>
      </c>
      <c r="EI1056" s="38">
        <v>-2.5175489999999998</v>
      </c>
      <c r="EJ1056" s="38">
        <v>-2.4803190000000002</v>
      </c>
      <c r="EK1056" s="38">
        <v>-1.859472</v>
      </c>
      <c r="EL1056" s="38">
        <v>6.59002</v>
      </c>
      <c r="EM1056" s="38">
        <v>13.28567</v>
      </c>
      <c r="EN1056" s="38">
        <v>10.68867</v>
      </c>
      <c r="EO1056" s="38">
        <v>3.0839099999999999</v>
      </c>
      <c r="EP1056" s="38">
        <v>-4.918177</v>
      </c>
      <c r="EQ1056" s="38">
        <v>-1.7250509999999999</v>
      </c>
      <c r="ER1056" s="38">
        <v>1.2458419999999999</v>
      </c>
      <c r="ES1056" s="38">
        <v>0.9204</v>
      </c>
      <c r="ET1056" s="38">
        <v>0.1042579</v>
      </c>
      <c r="EU1056" s="38">
        <v>1.2759799999999999</v>
      </c>
      <c r="EV1056" s="38">
        <v>2.7156639999999999</v>
      </c>
      <c r="EW1056" s="38">
        <v>1.0745070000000001</v>
      </c>
      <c r="EX1056" s="38">
        <v>3.521315</v>
      </c>
      <c r="EY1056" s="38">
        <v>-3.5505969999999998</v>
      </c>
      <c r="EZ1056" s="38">
        <v>-0.69428730000000005</v>
      </c>
      <c r="FA1056" s="38">
        <v>6.3940499999999997E-2</v>
      </c>
      <c r="FB1056" s="38">
        <v>58.27581</v>
      </c>
      <c r="FC1056" s="38">
        <v>57.583100000000002</v>
      </c>
      <c r="FD1056" s="38">
        <v>57.253970000000002</v>
      </c>
      <c r="FE1056" s="38">
        <v>57.523429999999998</v>
      </c>
      <c r="FF1056" s="38">
        <v>57.569510000000001</v>
      </c>
      <c r="FG1056" s="38">
        <v>57.373559999999998</v>
      </c>
      <c r="FH1056" s="38">
        <v>57.237430000000003</v>
      </c>
      <c r="FI1056" s="38">
        <v>57.696379999999998</v>
      </c>
      <c r="FJ1056" s="38">
        <v>58.788849999999996</v>
      </c>
      <c r="FK1056" s="38">
        <v>61.380580000000002</v>
      </c>
      <c r="FL1056" s="38">
        <v>64.765590000000003</v>
      </c>
      <c r="FM1056" s="38">
        <v>68.051389999999998</v>
      </c>
      <c r="FN1056" s="38">
        <v>71.603530000000006</v>
      </c>
      <c r="FO1056" s="38">
        <v>74.138310000000004</v>
      </c>
      <c r="FP1056" s="38">
        <v>75.953450000000004</v>
      </c>
      <c r="FQ1056" s="38">
        <v>76.852829999999997</v>
      </c>
      <c r="FR1056" s="38">
        <v>75.56371</v>
      </c>
      <c r="FS1056" s="38">
        <v>74.489090000000004</v>
      </c>
      <c r="FT1056" s="38">
        <v>72.379750000000001</v>
      </c>
      <c r="FU1056" s="38">
        <v>69.276979999999995</v>
      </c>
      <c r="FV1056" s="38">
        <v>65.647850000000005</v>
      </c>
      <c r="FW1056">
        <v>62.724229999999999</v>
      </c>
      <c r="FX1056">
        <v>61.233490000000003</v>
      </c>
      <c r="FY1056">
        <v>60.139650000000003</v>
      </c>
      <c r="FZ1056">
        <v>1.291275</v>
      </c>
      <c r="GA1056">
        <v>13.25351</v>
      </c>
      <c r="GB1056">
        <v>1</v>
      </c>
    </row>
    <row r="1057" spans="1:184" x14ac:dyDescent="0.3">
      <c r="A1057" t="s">
        <v>280</v>
      </c>
      <c r="B1057" t="s">
        <v>1</v>
      </c>
      <c r="C1057" t="s">
        <v>258</v>
      </c>
      <c r="D1057" t="s">
        <v>1</v>
      </c>
      <c r="E1057" t="s">
        <v>1</v>
      </c>
      <c r="F1057" t="s">
        <v>1</v>
      </c>
      <c r="G1057" t="s">
        <v>1</v>
      </c>
      <c r="H1057" s="40" t="s">
        <v>1</v>
      </c>
      <c r="I1057" s="18" t="s">
        <v>1</v>
      </c>
      <c r="J1057" s="38" t="s">
        <v>1</v>
      </c>
      <c r="K1057" s="18">
        <v>44753</v>
      </c>
      <c r="L1057" s="38">
        <v>83</v>
      </c>
      <c r="M1057" s="38">
        <v>83</v>
      </c>
      <c r="N1057" s="38">
        <v>225.15110000000001</v>
      </c>
      <c r="O1057" s="38">
        <v>222.06469999999999</v>
      </c>
      <c r="P1057" s="38">
        <v>220.6867</v>
      </c>
      <c r="Q1057" s="38">
        <v>223.96600000000001</v>
      </c>
      <c r="R1057" s="38">
        <v>234.57470000000001</v>
      </c>
      <c r="S1057" s="38">
        <v>252.62450000000001</v>
      </c>
      <c r="T1057" s="38">
        <v>285.97919999999999</v>
      </c>
      <c r="U1057" s="38">
        <v>315.98239999999998</v>
      </c>
      <c r="V1057" s="38">
        <v>339.02100000000002</v>
      </c>
      <c r="W1057" s="38">
        <v>348.25349999999997</v>
      </c>
      <c r="X1057" s="38">
        <v>352.14069999999998</v>
      </c>
      <c r="Y1057" s="38">
        <v>358.42070000000001</v>
      </c>
      <c r="Z1057" s="38">
        <v>358.14580000000001</v>
      </c>
      <c r="AA1057" s="38">
        <v>361.58370000000002</v>
      </c>
      <c r="AB1057" s="38">
        <v>358.77089999999998</v>
      </c>
      <c r="AC1057" s="38">
        <v>356.53719999999998</v>
      </c>
      <c r="AD1057" s="38">
        <v>349.78219999999999</v>
      </c>
      <c r="AE1057" s="38">
        <v>329.3252</v>
      </c>
      <c r="AF1057" s="38">
        <v>293.4074</v>
      </c>
      <c r="AG1057" s="38">
        <v>273.57990000000001</v>
      </c>
      <c r="AH1057" s="38">
        <v>267.88319999999999</v>
      </c>
      <c r="AI1057" s="38">
        <v>256.28059999999999</v>
      </c>
      <c r="AJ1057" s="38">
        <v>246.75980000000001</v>
      </c>
      <c r="AK1057" s="38">
        <v>245.3091</v>
      </c>
      <c r="AL1057" s="38">
        <v>-3.1335959999999998</v>
      </c>
      <c r="AM1057" s="38">
        <v>-2.4833569999999998</v>
      </c>
      <c r="AN1057" s="38">
        <v>-0.33807179999999998</v>
      </c>
      <c r="AO1057" s="38">
        <v>0.93707940000000001</v>
      </c>
      <c r="AP1057" s="38">
        <v>-0.88676149999999998</v>
      </c>
      <c r="AQ1057" s="38">
        <v>-1.3118289999999999</v>
      </c>
      <c r="AR1057" s="38">
        <v>-5.8847519999999998</v>
      </c>
      <c r="AS1057" s="38">
        <v>-10.16337</v>
      </c>
      <c r="AT1057" s="38">
        <v>1.12575</v>
      </c>
      <c r="AU1057" s="38">
        <v>-4.4493729999999996</v>
      </c>
      <c r="AV1057" s="38">
        <v>-6.0478389999999997</v>
      </c>
      <c r="AW1057" s="38">
        <v>-0.74161480000000002</v>
      </c>
      <c r="AX1057" s="38">
        <v>-4.6315580000000001</v>
      </c>
      <c r="AY1057" s="38">
        <v>-2.32335</v>
      </c>
      <c r="AZ1057" s="38">
        <v>-0.15324399999999999</v>
      </c>
      <c r="BA1057" s="38">
        <v>1.765471</v>
      </c>
      <c r="BB1057" s="38">
        <v>-1.30607E-2</v>
      </c>
      <c r="BC1057" s="38">
        <v>-3.7352280000000002</v>
      </c>
      <c r="BD1057" s="38">
        <v>-2.7365629999999999</v>
      </c>
      <c r="BE1057" s="38">
        <v>-6.0142259999999998</v>
      </c>
      <c r="BF1057" s="38">
        <v>-5.2692119999999996</v>
      </c>
      <c r="BG1057" s="38">
        <v>-10.05048</v>
      </c>
      <c r="BH1057" s="38">
        <v>-5.4242860000000004</v>
      </c>
      <c r="BI1057" s="38">
        <v>-0.59475860000000003</v>
      </c>
      <c r="BJ1057" s="38">
        <v>-1.5197240000000001</v>
      </c>
      <c r="BK1057" s="38">
        <v>-1.1634469999999999</v>
      </c>
      <c r="BL1057" s="38">
        <v>0.98979269999999997</v>
      </c>
      <c r="BM1057" s="38">
        <v>2.0959059999999998</v>
      </c>
      <c r="BN1057" s="38">
        <v>0.62282280000000001</v>
      </c>
      <c r="BO1057" s="38">
        <v>0.332042</v>
      </c>
      <c r="BP1057" s="38">
        <v>-4.0245990000000003</v>
      </c>
      <c r="BQ1057" s="38">
        <v>-9.0525590000000005</v>
      </c>
      <c r="BR1057" s="38">
        <v>2.443082</v>
      </c>
      <c r="BS1057" s="38">
        <v>-2.6505730000000001</v>
      </c>
      <c r="BT1057" s="38">
        <v>-4.6177349999999997</v>
      </c>
      <c r="BU1057" s="38">
        <v>0.4652579</v>
      </c>
      <c r="BV1057" s="38">
        <v>-3.5922700000000001</v>
      </c>
      <c r="BW1057" s="38">
        <v>-1.206115</v>
      </c>
      <c r="BX1057" s="38">
        <v>0.99449189999999998</v>
      </c>
      <c r="BY1057" s="38">
        <v>3.0658820000000002</v>
      </c>
      <c r="BZ1057" s="38">
        <v>1.6340140000000001</v>
      </c>
      <c r="CA1057" s="38">
        <v>-2.4606620000000001</v>
      </c>
      <c r="CB1057" s="38">
        <v>-1.352638</v>
      </c>
      <c r="CC1057" s="38">
        <v>-4.7270149999999997</v>
      </c>
      <c r="CD1057" s="38">
        <v>-3.5538910000000001</v>
      </c>
      <c r="CE1057" s="38">
        <v>-8.3399750000000008</v>
      </c>
      <c r="CF1057" s="38">
        <v>-4.3653690000000003</v>
      </c>
      <c r="CG1057" s="38">
        <v>0.6103537</v>
      </c>
      <c r="CH1057" s="38">
        <v>-0.40196179999999998</v>
      </c>
      <c r="CI1057" s="38">
        <v>-0.249282</v>
      </c>
      <c r="CJ1057" s="38">
        <v>1.9094679999999999</v>
      </c>
      <c r="CK1057" s="38">
        <v>2.8985050000000001</v>
      </c>
      <c r="CL1057" s="38">
        <v>1.668356</v>
      </c>
      <c r="CM1057" s="38">
        <v>1.4705820000000001</v>
      </c>
      <c r="CN1057" s="38">
        <v>-2.7362630000000001</v>
      </c>
      <c r="CO1057" s="38">
        <v>-8.2832159999999995</v>
      </c>
      <c r="CP1057" s="38">
        <v>3.3554620000000002</v>
      </c>
      <c r="CQ1057" s="38">
        <v>-1.40473</v>
      </c>
      <c r="CR1057" s="38">
        <v>-3.6272489999999999</v>
      </c>
      <c r="CS1057" s="38">
        <v>1.301134</v>
      </c>
      <c r="CT1057" s="38">
        <v>-2.8724630000000002</v>
      </c>
      <c r="CU1057" s="38">
        <v>-0.43232120000000002</v>
      </c>
      <c r="CV1057" s="38">
        <v>1.7894099999999999</v>
      </c>
      <c r="CW1057" s="38">
        <v>3.9665430000000002</v>
      </c>
      <c r="CX1057" s="38">
        <v>2.7747730000000002</v>
      </c>
      <c r="CY1057" s="38">
        <v>-1.5779019999999999</v>
      </c>
      <c r="CZ1057" s="38">
        <v>-0.39413589999999998</v>
      </c>
      <c r="DA1057" s="38">
        <v>-3.835496</v>
      </c>
      <c r="DB1057" s="38">
        <v>-2.3658640000000002</v>
      </c>
      <c r="DC1057" s="38">
        <v>-7.1552860000000003</v>
      </c>
      <c r="DD1057" s="38">
        <v>-3.6319669999999999</v>
      </c>
      <c r="DE1057" s="38">
        <v>1.445011</v>
      </c>
      <c r="DF1057" s="38">
        <v>0.71580089999999996</v>
      </c>
      <c r="DG1057" s="38">
        <v>0.66488329999999995</v>
      </c>
      <c r="DH1057" s="38">
        <v>2.8291430000000002</v>
      </c>
      <c r="DI1057" s="38">
        <v>3.7011050000000001</v>
      </c>
      <c r="DJ1057" s="38">
        <v>2.7138900000000001</v>
      </c>
      <c r="DK1057" s="38">
        <v>2.6091220000000002</v>
      </c>
      <c r="DL1057" s="38">
        <v>-1.447926</v>
      </c>
      <c r="DM1057" s="38">
        <v>-7.5138740000000004</v>
      </c>
      <c r="DN1057" s="38">
        <v>4.2678419999999999</v>
      </c>
      <c r="DO1057" s="38">
        <v>-0.15888659999999999</v>
      </c>
      <c r="DP1057" s="38">
        <v>-2.6367639999999999</v>
      </c>
      <c r="DQ1057" s="38">
        <v>2.1370110000000002</v>
      </c>
      <c r="DR1057" s="38">
        <v>-2.1526559999999999</v>
      </c>
      <c r="DS1057" s="38">
        <v>0.34147240000000001</v>
      </c>
      <c r="DT1057" s="38">
        <v>2.5843289999999999</v>
      </c>
      <c r="DU1057" s="38">
        <v>4.8672040000000001</v>
      </c>
      <c r="DV1057" s="38">
        <v>3.9155319999999998</v>
      </c>
      <c r="DW1057" s="38">
        <v>-0.69514109999999996</v>
      </c>
      <c r="DX1057" s="38">
        <v>0.56436620000000004</v>
      </c>
      <c r="DY1057" s="38">
        <v>-2.943978</v>
      </c>
      <c r="DZ1057" s="38">
        <v>-1.1778379999999999</v>
      </c>
      <c r="EA1057" s="38">
        <v>-5.9705959999999996</v>
      </c>
      <c r="EB1057" s="38">
        <v>-2.8985650000000001</v>
      </c>
      <c r="EC1057" s="38">
        <v>2.279668</v>
      </c>
      <c r="ED1057" s="38">
        <v>2.3296730000000001</v>
      </c>
      <c r="EE1057" s="38">
        <v>1.984793</v>
      </c>
      <c r="EF1057" s="38">
        <v>4.1570070000000001</v>
      </c>
      <c r="EG1057" s="38">
        <v>4.8599309999999996</v>
      </c>
      <c r="EH1057" s="38">
        <v>4.2234740000000004</v>
      </c>
      <c r="EI1057" s="38">
        <v>4.252993</v>
      </c>
      <c r="EJ1057" s="38">
        <v>0.4122268</v>
      </c>
      <c r="EK1057" s="38">
        <v>-6.4030649999999998</v>
      </c>
      <c r="EL1057" s="38">
        <v>5.5851730000000002</v>
      </c>
      <c r="EM1057" s="38">
        <v>1.639913</v>
      </c>
      <c r="EN1057" s="38">
        <v>-1.2066600000000001</v>
      </c>
      <c r="EO1057" s="38">
        <v>3.3438840000000001</v>
      </c>
      <c r="EP1057" s="38">
        <v>-1.1133679999999999</v>
      </c>
      <c r="EQ1057" s="38">
        <v>1.458707</v>
      </c>
      <c r="ER1057" s="38">
        <v>3.732065</v>
      </c>
      <c r="ES1057" s="38">
        <v>6.1676140000000004</v>
      </c>
      <c r="ET1057" s="38">
        <v>5.5626069999999999</v>
      </c>
      <c r="EU1057" s="38">
        <v>0.57942499999999997</v>
      </c>
      <c r="EV1057" s="38">
        <v>1.948291</v>
      </c>
      <c r="EW1057" s="38">
        <v>-1.656766</v>
      </c>
      <c r="EX1057" s="38">
        <v>0.53748390000000001</v>
      </c>
      <c r="EY1057" s="38">
        <v>-4.2600920000000002</v>
      </c>
      <c r="EZ1057" s="38">
        <v>-1.8396479999999999</v>
      </c>
      <c r="FA1057" s="38">
        <v>3.4847800000000002</v>
      </c>
      <c r="FB1057" s="38">
        <v>63.719670000000001</v>
      </c>
      <c r="FC1057" s="38">
        <v>63.724939999999997</v>
      </c>
      <c r="FD1057" s="38">
        <v>62.735869999999998</v>
      </c>
      <c r="FE1057" s="38">
        <v>62.157769999999999</v>
      </c>
      <c r="FF1057" s="38">
        <v>61.42353</v>
      </c>
      <c r="FG1057" s="38">
        <v>61.242530000000002</v>
      </c>
      <c r="FH1057" s="38">
        <v>60.749029999999998</v>
      </c>
      <c r="FI1057" s="38">
        <v>62.59375</v>
      </c>
      <c r="FJ1057" s="38">
        <v>65.073459999999997</v>
      </c>
      <c r="FK1057" s="38">
        <v>68.340239999999994</v>
      </c>
      <c r="FL1057" s="38">
        <v>71.321910000000003</v>
      </c>
      <c r="FM1057" s="38">
        <v>73.426320000000004</v>
      </c>
      <c r="FN1057" s="38">
        <v>74.851929999999996</v>
      </c>
      <c r="FO1057" s="38">
        <v>76.477099999999993</v>
      </c>
      <c r="FP1057" s="38">
        <v>77.773610000000005</v>
      </c>
      <c r="FQ1057" s="38">
        <v>78.289709999999999</v>
      </c>
      <c r="FR1057" s="38">
        <v>77.71799</v>
      </c>
      <c r="FS1057" s="38">
        <v>75.814009999999996</v>
      </c>
      <c r="FT1057" s="38">
        <v>73.970910000000003</v>
      </c>
      <c r="FU1057" s="38">
        <v>71.036029999999997</v>
      </c>
      <c r="FV1057" s="38">
        <v>67.366669999999999</v>
      </c>
      <c r="FW1057">
        <v>64.823790000000002</v>
      </c>
      <c r="FX1057">
        <v>63.129559999999998</v>
      </c>
      <c r="FY1057">
        <v>62.092590000000001</v>
      </c>
      <c r="FZ1057">
        <v>1.5441959999999999</v>
      </c>
      <c r="GA1057">
        <v>12.82696</v>
      </c>
      <c r="GB1057">
        <v>1</v>
      </c>
    </row>
    <row r="1058" spans="1:184" x14ac:dyDescent="0.3">
      <c r="A1058" t="s">
        <v>280</v>
      </c>
      <c r="B1058" t="s">
        <v>1</v>
      </c>
      <c r="C1058" t="s">
        <v>258</v>
      </c>
      <c r="D1058" t="s">
        <v>1</v>
      </c>
      <c r="E1058" t="s">
        <v>1</v>
      </c>
      <c r="F1058" t="s">
        <v>1</v>
      </c>
      <c r="G1058" t="s">
        <v>1</v>
      </c>
      <c r="H1058" s="40" t="s">
        <v>1</v>
      </c>
      <c r="I1058" s="18" t="s">
        <v>1</v>
      </c>
      <c r="J1058" s="38" t="s">
        <v>1</v>
      </c>
      <c r="K1058" s="18">
        <v>44760</v>
      </c>
      <c r="L1058" s="38">
        <v>83</v>
      </c>
      <c r="M1058" s="38">
        <v>83</v>
      </c>
      <c r="N1058" s="38">
        <v>223.56110000000001</v>
      </c>
      <c r="O1058" s="38">
        <v>221.91720000000001</v>
      </c>
      <c r="P1058" s="38">
        <v>221.82409999999999</v>
      </c>
      <c r="Q1058" s="38">
        <v>225.72399999999999</v>
      </c>
      <c r="R1058" s="38">
        <v>236.85679999999999</v>
      </c>
      <c r="S1058" s="38">
        <v>252.21729999999999</v>
      </c>
      <c r="T1058" s="38">
        <v>280.92149999999998</v>
      </c>
      <c r="U1058" s="38">
        <v>311.03120000000001</v>
      </c>
      <c r="V1058" s="38">
        <v>332.97210000000001</v>
      </c>
      <c r="W1058" s="38">
        <v>346.74979999999999</v>
      </c>
      <c r="X1058" s="38">
        <v>350.66</v>
      </c>
      <c r="Y1058" s="38">
        <v>356.84089999999998</v>
      </c>
      <c r="Z1058" s="38">
        <v>357.96620000000001</v>
      </c>
      <c r="AA1058" s="38">
        <v>362.08190000000002</v>
      </c>
      <c r="AB1058" s="38">
        <v>360.49459999999999</v>
      </c>
      <c r="AC1058" s="38">
        <v>357.00240000000002</v>
      </c>
      <c r="AD1058" s="38">
        <v>348.7235</v>
      </c>
      <c r="AE1058" s="38">
        <v>330.8236</v>
      </c>
      <c r="AF1058" s="38">
        <v>293.0104</v>
      </c>
      <c r="AG1058" s="38">
        <v>275.45060000000001</v>
      </c>
      <c r="AH1058" s="38">
        <v>269.08800000000002</v>
      </c>
      <c r="AI1058" s="38">
        <v>257.49189999999999</v>
      </c>
      <c r="AJ1058" s="38">
        <v>247.83500000000001</v>
      </c>
      <c r="AK1058" s="38">
        <v>245.67789999999999</v>
      </c>
      <c r="AL1058" s="38">
        <v>2.3643149999999999</v>
      </c>
      <c r="AM1058" s="38">
        <v>5.0678419999999997</v>
      </c>
      <c r="AN1058" s="38">
        <v>-7.2582499999999994E-2</v>
      </c>
      <c r="AO1058" s="38">
        <v>-0.21611939999999999</v>
      </c>
      <c r="AP1058" s="38">
        <v>-3.9280590000000002</v>
      </c>
      <c r="AQ1058" s="38">
        <v>-4.9484519999999996</v>
      </c>
      <c r="AR1058" s="38">
        <v>-4.1857680000000004</v>
      </c>
      <c r="AS1058" s="38">
        <v>-1.3006139999999999</v>
      </c>
      <c r="AT1058" s="38">
        <v>-3.7875100000000002</v>
      </c>
      <c r="AU1058" s="38">
        <v>-4.6019550000000002</v>
      </c>
      <c r="AV1058" s="38">
        <v>-9.7871839999999999</v>
      </c>
      <c r="AW1058" s="38">
        <v>-4.345262</v>
      </c>
      <c r="AX1058" s="38">
        <v>2.209641</v>
      </c>
      <c r="AY1058" s="38">
        <v>0.43353720000000001</v>
      </c>
      <c r="AZ1058" s="38">
        <v>-1.0666059999999999</v>
      </c>
      <c r="BA1058" s="38">
        <v>4.8776859999999997</v>
      </c>
      <c r="BB1058" s="38">
        <v>7.1057420000000002</v>
      </c>
      <c r="BC1058" s="38">
        <v>3.6056569999999999</v>
      </c>
      <c r="BD1058" s="38">
        <v>-2.0534669999999999</v>
      </c>
      <c r="BE1058" s="38">
        <v>-5.2280110000000004</v>
      </c>
      <c r="BF1058" s="38">
        <v>-4.1708210000000001</v>
      </c>
      <c r="BG1058" s="38">
        <v>-2.892115</v>
      </c>
      <c r="BH1058" s="38">
        <v>-3.970224</v>
      </c>
      <c r="BI1058" s="38">
        <v>-3.0294750000000001</v>
      </c>
      <c r="BJ1058" s="38">
        <v>3.695068</v>
      </c>
      <c r="BK1058" s="38">
        <v>6.1703590000000004</v>
      </c>
      <c r="BL1058" s="38">
        <v>1.0653319999999999</v>
      </c>
      <c r="BM1058" s="38">
        <v>0.74445150000000004</v>
      </c>
      <c r="BN1058" s="38">
        <v>-2.5977679999999999</v>
      </c>
      <c r="BO1058" s="38">
        <v>-3.6577459999999999</v>
      </c>
      <c r="BP1058" s="38">
        <v>-2.5736279999999998</v>
      </c>
      <c r="BQ1058" s="38">
        <v>-0.48946669999999998</v>
      </c>
      <c r="BR1058" s="38">
        <v>-3.0821239999999999</v>
      </c>
      <c r="BS1058" s="38">
        <v>-3.3057089999999998</v>
      </c>
      <c r="BT1058" s="38">
        <v>-8.4775179999999999</v>
      </c>
      <c r="BU1058" s="38">
        <v>-3.293247</v>
      </c>
      <c r="BV1058" s="38">
        <v>2.988874</v>
      </c>
      <c r="BW1058" s="38">
        <v>1.4862930000000001</v>
      </c>
      <c r="BX1058" s="38">
        <v>0.1216439</v>
      </c>
      <c r="BY1058" s="38">
        <v>5.7689789999999999</v>
      </c>
      <c r="BZ1058" s="38">
        <v>8.0510129999999993</v>
      </c>
      <c r="CA1058" s="38">
        <v>4.1802479999999997</v>
      </c>
      <c r="CB1058" s="38">
        <v>-1.0594209999999999</v>
      </c>
      <c r="CC1058" s="38">
        <v>-4.2933139999999996</v>
      </c>
      <c r="CD1058" s="38">
        <v>-2.6221760000000001</v>
      </c>
      <c r="CE1058" s="38">
        <v>-1.519938</v>
      </c>
      <c r="CF1058" s="38">
        <v>-3.3543699999999999</v>
      </c>
      <c r="CG1058" s="38">
        <v>-1.9825649999999999</v>
      </c>
      <c r="CH1058" s="38">
        <v>4.6167439999999997</v>
      </c>
      <c r="CI1058" s="38">
        <v>6.9339589999999998</v>
      </c>
      <c r="CJ1058" s="38">
        <v>1.8534470000000001</v>
      </c>
      <c r="CK1058" s="38">
        <v>1.40974</v>
      </c>
      <c r="CL1058" s="38">
        <v>-1.676412</v>
      </c>
      <c r="CM1058" s="38">
        <v>-2.7638069999999999</v>
      </c>
      <c r="CN1058" s="38">
        <v>-1.4570650000000001</v>
      </c>
      <c r="CO1058" s="38">
        <v>7.2331599999999996E-2</v>
      </c>
      <c r="CP1058" s="38">
        <v>-2.5935760000000001</v>
      </c>
      <c r="CQ1058" s="38">
        <v>-2.4079320000000002</v>
      </c>
      <c r="CR1058" s="38">
        <v>-7.5704469999999997</v>
      </c>
      <c r="CS1058" s="38">
        <v>-2.5646239999999998</v>
      </c>
      <c r="CT1058" s="38">
        <v>3.5285679999999999</v>
      </c>
      <c r="CU1058" s="38">
        <v>2.2154280000000002</v>
      </c>
      <c r="CV1058" s="38">
        <v>0.94462190000000001</v>
      </c>
      <c r="CW1058" s="38">
        <v>6.386285</v>
      </c>
      <c r="CX1058" s="38">
        <v>8.705705</v>
      </c>
      <c r="CY1058" s="38">
        <v>4.5782080000000001</v>
      </c>
      <c r="CZ1058" s="38">
        <v>-0.37094850000000001</v>
      </c>
      <c r="DA1058" s="38">
        <v>-3.6459459999999999</v>
      </c>
      <c r="DB1058" s="38">
        <v>-1.54959</v>
      </c>
      <c r="DC1058" s="38">
        <v>-0.56957270000000004</v>
      </c>
      <c r="DD1058" s="38">
        <v>-2.9278309999999999</v>
      </c>
      <c r="DE1058" s="38">
        <v>-1.257479</v>
      </c>
      <c r="DF1058" s="38">
        <v>5.5384190000000002</v>
      </c>
      <c r="DG1058" s="38">
        <v>7.6975579999999999</v>
      </c>
      <c r="DH1058" s="38">
        <v>2.6415630000000001</v>
      </c>
      <c r="DI1058" s="38">
        <v>2.0750280000000001</v>
      </c>
      <c r="DJ1058" s="38">
        <v>-0.75505679999999997</v>
      </c>
      <c r="DK1058" s="38">
        <v>-1.8698680000000001</v>
      </c>
      <c r="DL1058" s="38">
        <v>-0.34050180000000002</v>
      </c>
      <c r="DM1058" s="38">
        <v>0.63412979999999997</v>
      </c>
      <c r="DN1058" s="38">
        <v>-2.1050270000000002</v>
      </c>
      <c r="DO1058" s="38">
        <v>-1.5101560000000001</v>
      </c>
      <c r="DP1058" s="38">
        <v>-6.6633769999999997</v>
      </c>
      <c r="DQ1058" s="38">
        <v>-1.8360019999999999</v>
      </c>
      <c r="DR1058" s="38">
        <v>4.068263</v>
      </c>
      <c r="DS1058" s="38">
        <v>2.9445640000000002</v>
      </c>
      <c r="DT1058" s="38">
        <v>1.7676000000000001</v>
      </c>
      <c r="DU1058" s="38">
        <v>7.0035920000000003</v>
      </c>
      <c r="DV1058" s="38">
        <v>9.3603959999999997</v>
      </c>
      <c r="DW1058" s="38">
        <v>4.9761689999999996</v>
      </c>
      <c r="DX1058" s="38">
        <v>0.31752429999999998</v>
      </c>
      <c r="DY1058" s="38">
        <v>-2.998577</v>
      </c>
      <c r="DZ1058" s="38">
        <v>-0.47700310000000001</v>
      </c>
      <c r="EA1058" s="38">
        <v>0.38079279999999999</v>
      </c>
      <c r="EB1058" s="38">
        <v>-2.5012919999999998</v>
      </c>
      <c r="EC1058" s="38">
        <v>-0.53239259999999999</v>
      </c>
      <c r="ED1058" s="38">
        <v>6.8691719999999998</v>
      </c>
      <c r="EE1058" s="38">
        <v>8.8000760000000007</v>
      </c>
      <c r="EF1058" s="38">
        <v>3.779477</v>
      </c>
      <c r="EG1058" s="38">
        <v>3.0355989999999999</v>
      </c>
      <c r="EH1058" s="38">
        <v>0.57523409999999997</v>
      </c>
      <c r="EI1058" s="38">
        <v>-0.57916210000000001</v>
      </c>
      <c r="EJ1058" s="38">
        <v>1.271638</v>
      </c>
      <c r="EK1058" s="38">
        <v>1.4452769999999999</v>
      </c>
      <c r="EL1058" s="38">
        <v>-1.3996409999999999</v>
      </c>
      <c r="EM1058" s="38">
        <v>-0.2139094</v>
      </c>
      <c r="EN1058" s="38">
        <v>-5.3537119999999998</v>
      </c>
      <c r="EO1058" s="38">
        <v>-0.78398619999999997</v>
      </c>
      <c r="EP1058" s="38">
        <v>4.8474959999999996</v>
      </c>
      <c r="EQ1058" s="38">
        <v>3.9973190000000001</v>
      </c>
      <c r="ER1058" s="38">
        <v>2.9558490000000002</v>
      </c>
      <c r="ES1058" s="38">
        <v>7.8948850000000004</v>
      </c>
      <c r="ET1058" s="38">
        <v>10.305669999999999</v>
      </c>
      <c r="EU1058" s="38">
        <v>5.5507600000000004</v>
      </c>
      <c r="EV1058" s="38">
        <v>1.3115699999999999</v>
      </c>
      <c r="EW1058" s="38">
        <v>-2.0638800000000002</v>
      </c>
      <c r="EX1058" s="38">
        <v>1.0716410000000001</v>
      </c>
      <c r="EY1058" s="38">
        <v>1.7529699999999999</v>
      </c>
      <c r="EZ1058" s="38">
        <v>-1.885437</v>
      </c>
      <c r="FA1058" s="38">
        <v>0.514517</v>
      </c>
      <c r="FB1058" s="38">
        <v>61.019069999999999</v>
      </c>
      <c r="FC1058" s="38">
        <v>60.668689999999998</v>
      </c>
      <c r="FD1058" s="38">
        <v>60.44914</v>
      </c>
      <c r="FE1058" s="38">
        <v>60.468420000000002</v>
      </c>
      <c r="FF1058" s="38">
        <v>60.207160000000002</v>
      </c>
      <c r="FG1058" s="38">
        <v>59.677309999999999</v>
      </c>
      <c r="FH1058" s="38">
        <v>59.39828</v>
      </c>
      <c r="FI1058" s="38">
        <v>61.003599999999999</v>
      </c>
      <c r="FJ1058" s="38">
        <v>64.059489999999997</v>
      </c>
      <c r="FK1058" s="38">
        <v>66.79589</v>
      </c>
      <c r="FL1058" s="38">
        <v>69.915750000000003</v>
      </c>
      <c r="FM1058" s="38">
        <v>72.612499999999997</v>
      </c>
      <c r="FN1058" s="38">
        <v>74.499570000000006</v>
      </c>
      <c r="FO1058" s="38">
        <v>76.301569999999998</v>
      </c>
      <c r="FP1058" s="38">
        <v>76.306610000000006</v>
      </c>
      <c r="FQ1058" s="38">
        <v>76.212199999999996</v>
      </c>
      <c r="FR1058" s="38">
        <v>76.56317</v>
      </c>
      <c r="FS1058" s="38">
        <v>75.203270000000003</v>
      </c>
      <c r="FT1058" s="38">
        <v>73.339820000000003</v>
      </c>
      <c r="FU1058" s="38">
        <v>70.015609999999995</v>
      </c>
      <c r="FV1058" s="38">
        <v>67.253829999999994</v>
      </c>
      <c r="FW1058">
        <v>65.016559999999998</v>
      </c>
      <c r="FX1058">
        <v>62.931100000000001</v>
      </c>
      <c r="FY1058">
        <v>61.55104</v>
      </c>
      <c r="FZ1058">
        <v>1.030894</v>
      </c>
      <c r="GA1058">
        <v>9.8649590000000007</v>
      </c>
      <c r="GB1058">
        <v>1</v>
      </c>
    </row>
    <row r="1059" spans="1:184" x14ac:dyDescent="0.3">
      <c r="A1059" t="s">
        <v>280</v>
      </c>
      <c r="B1059" t="s">
        <v>1</v>
      </c>
      <c r="C1059" t="s">
        <v>258</v>
      </c>
      <c r="D1059" t="s">
        <v>1</v>
      </c>
      <c r="E1059" t="s">
        <v>1</v>
      </c>
      <c r="F1059" t="s">
        <v>1</v>
      </c>
      <c r="G1059" t="s">
        <v>1</v>
      </c>
      <c r="H1059" s="40" t="s">
        <v>1</v>
      </c>
      <c r="I1059" s="18" t="s">
        <v>1</v>
      </c>
      <c r="J1059" s="38" t="s">
        <v>1</v>
      </c>
      <c r="K1059" s="18">
        <v>44763</v>
      </c>
      <c r="L1059" s="38">
        <v>83</v>
      </c>
      <c r="M1059" s="38">
        <v>83</v>
      </c>
      <c r="N1059" s="38">
        <v>235.8614</v>
      </c>
      <c r="O1059" s="38">
        <v>231.01830000000001</v>
      </c>
      <c r="P1059" s="38">
        <v>226.17939999999999</v>
      </c>
      <c r="Q1059" s="38">
        <v>227.4169</v>
      </c>
      <c r="R1059" s="38">
        <v>232.91059999999999</v>
      </c>
      <c r="S1059" s="38">
        <v>242.9794</v>
      </c>
      <c r="T1059" s="38">
        <v>271.1705</v>
      </c>
      <c r="U1059" s="38">
        <v>295.96820000000002</v>
      </c>
      <c r="V1059" s="38">
        <v>313.42989999999998</v>
      </c>
      <c r="W1059" s="38">
        <v>321.12909999999999</v>
      </c>
      <c r="X1059" s="38">
        <v>329.84289999999999</v>
      </c>
      <c r="Y1059" s="38">
        <v>336.10079999999999</v>
      </c>
      <c r="Z1059" s="38">
        <v>337.52429999999998</v>
      </c>
      <c r="AA1059" s="38">
        <v>342.74709999999999</v>
      </c>
      <c r="AB1059" s="38">
        <v>338.50459999999998</v>
      </c>
      <c r="AC1059" s="38">
        <v>333.7407</v>
      </c>
      <c r="AD1059" s="38">
        <v>329.38369999999998</v>
      </c>
      <c r="AE1059" s="38">
        <v>315.80340000000001</v>
      </c>
      <c r="AF1059" s="38">
        <v>282.46800000000002</v>
      </c>
      <c r="AG1059" s="38">
        <v>272.31209999999999</v>
      </c>
      <c r="AH1059" s="38">
        <v>266.9898</v>
      </c>
      <c r="AI1059" s="38">
        <v>253.02</v>
      </c>
      <c r="AJ1059" s="38">
        <v>243.1799</v>
      </c>
      <c r="AK1059" s="38">
        <v>240.11850000000001</v>
      </c>
      <c r="AL1059" s="38">
        <v>1.190815</v>
      </c>
      <c r="AM1059" s="38">
        <v>1.373815</v>
      </c>
      <c r="AN1059" s="38">
        <v>-1.2493559999999999</v>
      </c>
      <c r="AO1059" s="38">
        <v>-2.6774480000000001</v>
      </c>
      <c r="AP1059" s="38">
        <v>0.79056590000000004</v>
      </c>
      <c r="AQ1059" s="38">
        <v>-0.40322950000000002</v>
      </c>
      <c r="AR1059" s="38">
        <v>-1.1645779999999999</v>
      </c>
      <c r="AS1059" s="38">
        <v>-6.8891730000000004</v>
      </c>
      <c r="AT1059" s="38">
        <v>-1.8288500000000001</v>
      </c>
      <c r="AU1059" s="38">
        <v>-6.1740760000000003</v>
      </c>
      <c r="AV1059" s="38">
        <v>-3.0193669999999999</v>
      </c>
      <c r="AW1059" s="38">
        <v>2.2781929999999999</v>
      </c>
      <c r="AX1059" s="38">
        <v>-1.6519740000000001</v>
      </c>
      <c r="AY1059" s="38">
        <v>-1.5658700000000001</v>
      </c>
      <c r="AZ1059" s="38">
        <v>-6.6290690000000003</v>
      </c>
      <c r="BA1059" s="38">
        <v>-2.961589</v>
      </c>
      <c r="BB1059" s="38">
        <v>-1.7941860000000001</v>
      </c>
      <c r="BC1059" s="38">
        <v>4.698537</v>
      </c>
      <c r="BD1059" s="38">
        <v>1.291768</v>
      </c>
      <c r="BE1059" s="38">
        <v>2.4732789999999998</v>
      </c>
      <c r="BF1059" s="38">
        <v>-1.3905799999999999</v>
      </c>
      <c r="BG1059" s="38">
        <v>-0.60798779999999997</v>
      </c>
      <c r="BH1059" s="38">
        <v>-2.4422920000000001</v>
      </c>
      <c r="BI1059" s="38">
        <v>-7.7989649999999999</v>
      </c>
      <c r="BJ1059" s="38">
        <v>2.649613</v>
      </c>
      <c r="BK1059" s="38">
        <v>2.4623590000000002</v>
      </c>
      <c r="BL1059" s="38">
        <v>-0.25871909999999998</v>
      </c>
      <c r="BM1059" s="38">
        <v>-1.790333</v>
      </c>
      <c r="BN1059" s="38">
        <v>1.6956469999999999</v>
      </c>
      <c r="BO1059" s="38">
        <v>0.9381853</v>
      </c>
      <c r="BP1059" s="38">
        <v>-2.62083E-2</v>
      </c>
      <c r="BQ1059" s="38">
        <v>-5.5945159999999996</v>
      </c>
      <c r="BR1059" s="38">
        <v>-0.29625040000000002</v>
      </c>
      <c r="BS1059" s="38">
        <v>-4.7588929999999996</v>
      </c>
      <c r="BT1059" s="38">
        <v>-1.7104509999999999</v>
      </c>
      <c r="BU1059" s="38">
        <v>2.9566560000000002</v>
      </c>
      <c r="BV1059" s="38">
        <v>-0.60083450000000005</v>
      </c>
      <c r="BW1059" s="38">
        <v>-0.62217489999999998</v>
      </c>
      <c r="BX1059" s="38">
        <v>-5.383858</v>
      </c>
      <c r="BY1059" s="38">
        <v>-1.4780169999999999</v>
      </c>
      <c r="BZ1059" s="38">
        <v>-0.40669709999999998</v>
      </c>
      <c r="CA1059" s="38">
        <v>5.871067</v>
      </c>
      <c r="CB1059" s="38">
        <v>2.4422489999999999</v>
      </c>
      <c r="CC1059" s="38">
        <v>3.9739089999999999</v>
      </c>
      <c r="CD1059" s="38">
        <v>0.33753420000000001</v>
      </c>
      <c r="CE1059" s="38">
        <v>0.93289670000000002</v>
      </c>
      <c r="CF1059" s="38">
        <v>-1.141114</v>
      </c>
      <c r="CG1059" s="38">
        <v>-6.4398359999999997</v>
      </c>
      <c r="CH1059" s="38">
        <v>3.6599719999999998</v>
      </c>
      <c r="CI1059" s="38">
        <v>3.2162809999999999</v>
      </c>
      <c r="CJ1059" s="38">
        <v>0.42739270000000001</v>
      </c>
      <c r="CK1059" s="38">
        <v>-1.1759189999999999</v>
      </c>
      <c r="CL1059" s="38">
        <v>2.3225030000000002</v>
      </c>
      <c r="CM1059" s="38">
        <v>1.867245</v>
      </c>
      <c r="CN1059" s="38">
        <v>0.76222319999999999</v>
      </c>
      <c r="CO1059" s="38">
        <v>-4.6978410000000004</v>
      </c>
      <c r="CP1059" s="38">
        <v>0.7652234</v>
      </c>
      <c r="CQ1059" s="38">
        <v>-3.7787419999999998</v>
      </c>
      <c r="CR1059" s="38">
        <v>-0.80389920000000004</v>
      </c>
      <c r="CS1059" s="38">
        <v>3.4265569999999999</v>
      </c>
      <c r="CT1059" s="38">
        <v>0.1271815</v>
      </c>
      <c r="CU1059" s="38">
        <v>3.1425399999999999E-2</v>
      </c>
      <c r="CV1059" s="38">
        <v>-4.5214280000000002</v>
      </c>
      <c r="CW1059" s="38">
        <v>-0.45050040000000002</v>
      </c>
      <c r="CX1059" s="38">
        <v>0.55427349999999997</v>
      </c>
      <c r="CY1059" s="38">
        <v>6.6831569999999996</v>
      </c>
      <c r="CZ1059" s="38">
        <v>3.2390680000000001</v>
      </c>
      <c r="DA1059" s="38">
        <v>5.0132399999999997</v>
      </c>
      <c r="DB1059" s="38">
        <v>1.534421</v>
      </c>
      <c r="DC1059" s="38">
        <v>2.0001090000000001</v>
      </c>
      <c r="DD1059" s="38">
        <v>-0.2399222</v>
      </c>
      <c r="DE1059" s="38">
        <v>-5.498507</v>
      </c>
      <c r="DF1059" s="38">
        <v>4.670331</v>
      </c>
      <c r="DG1059" s="38">
        <v>3.9702030000000001</v>
      </c>
      <c r="DH1059" s="38">
        <v>1.113504</v>
      </c>
      <c r="DI1059" s="38">
        <v>-0.56150560000000005</v>
      </c>
      <c r="DJ1059" s="38">
        <v>2.9493589999999998</v>
      </c>
      <c r="DK1059" s="38">
        <v>2.7963049999999998</v>
      </c>
      <c r="DL1059" s="38">
        <v>1.5506549999999999</v>
      </c>
      <c r="DM1059" s="38">
        <v>-3.8011650000000001</v>
      </c>
      <c r="DN1059" s="38">
        <v>1.826697</v>
      </c>
      <c r="DO1059" s="38">
        <v>-2.7985910000000001</v>
      </c>
      <c r="DP1059" s="38">
        <v>0.1026524</v>
      </c>
      <c r="DQ1059" s="38">
        <v>3.896458</v>
      </c>
      <c r="DR1059" s="38">
        <v>0.85519750000000005</v>
      </c>
      <c r="DS1059" s="38">
        <v>0.68502580000000002</v>
      </c>
      <c r="DT1059" s="38">
        <v>-3.658998</v>
      </c>
      <c r="DU1059" s="38">
        <v>0.57701659999999999</v>
      </c>
      <c r="DV1059" s="38">
        <v>1.515244</v>
      </c>
      <c r="DW1059" s="38">
        <v>7.495247</v>
      </c>
      <c r="DX1059" s="38">
        <v>4.0358879999999999</v>
      </c>
      <c r="DY1059" s="38">
        <v>6.0525710000000004</v>
      </c>
      <c r="DZ1059" s="38">
        <v>2.7313070000000002</v>
      </c>
      <c r="EA1059" s="38">
        <v>3.0673210000000002</v>
      </c>
      <c r="EB1059" s="38">
        <v>0.66126969999999996</v>
      </c>
      <c r="EC1059" s="38">
        <v>-4.5571780000000004</v>
      </c>
      <c r="ED1059" s="38">
        <v>6.1291279999999997</v>
      </c>
      <c r="EE1059" s="38">
        <v>5.0587460000000002</v>
      </c>
      <c r="EF1059" s="38">
        <v>2.1041409999999998</v>
      </c>
      <c r="EG1059" s="38">
        <v>0.3256098</v>
      </c>
      <c r="EH1059" s="38">
        <v>3.8544399999999999</v>
      </c>
      <c r="EI1059" s="38">
        <v>4.1377199999999998</v>
      </c>
      <c r="EJ1059" s="38">
        <v>2.6890239999999999</v>
      </c>
      <c r="EK1059" s="38">
        <v>-2.5065089999999999</v>
      </c>
      <c r="EL1059" s="38">
        <v>3.3592970000000002</v>
      </c>
      <c r="EM1059" s="38">
        <v>-1.3834090000000001</v>
      </c>
      <c r="EN1059" s="38">
        <v>1.4115690000000001</v>
      </c>
      <c r="EO1059" s="38">
        <v>4.5749199999999997</v>
      </c>
      <c r="EP1059" s="38">
        <v>1.9063369999999999</v>
      </c>
      <c r="EQ1059" s="38">
        <v>1.6287210000000001</v>
      </c>
      <c r="ER1059" s="38">
        <v>-2.4137870000000001</v>
      </c>
      <c r="ES1059" s="38">
        <v>2.0605880000000001</v>
      </c>
      <c r="ET1059" s="38">
        <v>2.902733</v>
      </c>
      <c r="EU1059" s="38">
        <v>8.6677769999999992</v>
      </c>
      <c r="EV1059" s="38">
        <v>5.1863679999999999</v>
      </c>
      <c r="EW1059" s="38">
        <v>7.5532000000000004</v>
      </c>
      <c r="EX1059" s="38">
        <v>4.4594209999999999</v>
      </c>
      <c r="EY1059" s="38">
        <v>4.6082049999999999</v>
      </c>
      <c r="EZ1059" s="38">
        <v>1.962448</v>
      </c>
      <c r="FA1059" s="38">
        <v>-3.1980490000000001</v>
      </c>
      <c r="FB1059" s="38">
        <v>56.009990000000002</v>
      </c>
      <c r="FC1059" s="38">
        <v>55.775489999999998</v>
      </c>
      <c r="FD1059" s="38">
        <v>55.226190000000003</v>
      </c>
      <c r="FE1059" s="38">
        <v>54.820500000000003</v>
      </c>
      <c r="FF1059" s="38">
        <v>54.900230000000001</v>
      </c>
      <c r="FG1059" s="38">
        <v>54.868299999999998</v>
      </c>
      <c r="FH1059" s="38">
        <v>54.571379999999998</v>
      </c>
      <c r="FI1059" s="38">
        <v>54.81006</v>
      </c>
      <c r="FJ1059" s="38">
        <v>56.16216</v>
      </c>
      <c r="FK1059" s="38">
        <v>58.712090000000003</v>
      </c>
      <c r="FL1059" s="38">
        <v>61.282310000000003</v>
      </c>
      <c r="FM1059" s="38">
        <v>64.443200000000004</v>
      </c>
      <c r="FN1059" s="38">
        <v>66.826920000000001</v>
      </c>
      <c r="FO1059" s="38">
        <v>68.991950000000003</v>
      </c>
      <c r="FP1059" s="38">
        <v>70.940010000000001</v>
      </c>
      <c r="FQ1059" s="38">
        <v>71.212810000000005</v>
      </c>
      <c r="FR1059" s="38">
        <v>70.929950000000005</v>
      </c>
      <c r="FS1059" s="38">
        <v>70.268199999999993</v>
      </c>
      <c r="FT1059" s="38">
        <v>69.120320000000007</v>
      </c>
      <c r="FU1059" s="38">
        <v>65.357860000000002</v>
      </c>
      <c r="FV1059" s="38">
        <v>62.13691</v>
      </c>
      <c r="FW1059">
        <v>60.319429999999997</v>
      </c>
      <c r="FX1059">
        <v>58.995510000000003</v>
      </c>
      <c r="FY1059">
        <v>58.466160000000002</v>
      </c>
      <c r="FZ1059">
        <v>1.3514379999999999</v>
      </c>
      <c r="GA1059">
        <v>11.252420000000001</v>
      </c>
      <c r="GB1059">
        <v>1</v>
      </c>
    </row>
    <row r="1060" spans="1:184" x14ac:dyDescent="0.3">
      <c r="A1060" t="s">
        <v>280</v>
      </c>
      <c r="B1060" t="s">
        <v>1</v>
      </c>
      <c r="C1060" t="s">
        <v>258</v>
      </c>
      <c r="D1060" t="s">
        <v>1</v>
      </c>
      <c r="E1060" t="s">
        <v>1</v>
      </c>
      <c r="F1060" t="s">
        <v>1</v>
      </c>
      <c r="G1060" t="s">
        <v>1</v>
      </c>
      <c r="H1060" s="40" t="s">
        <v>1</v>
      </c>
      <c r="I1060" s="18" t="s">
        <v>1</v>
      </c>
      <c r="J1060" s="38" t="s">
        <v>1</v>
      </c>
      <c r="K1060" s="18">
        <v>44789</v>
      </c>
      <c r="L1060" s="38">
        <v>82</v>
      </c>
      <c r="M1060" s="38">
        <v>82</v>
      </c>
      <c r="N1060" s="38">
        <v>243.24719999999999</v>
      </c>
      <c r="O1060" s="38">
        <v>237.32050000000001</v>
      </c>
      <c r="P1060" s="38">
        <v>230.61660000000001</v>
      </c>
      <c r="Q1060" s="38">
        <v>229.619</v>
      </c>
      <c r="R1060" s="38">
        <v>236.12039999999999</v>
      </c>
      <c r="S1060" s="38">
        <v>249.11940000000001</v>
      </c>
      <c r="T1060" s="38">
        <v>284.7414</v>
      </c>
      <c r="U1060" s="38">
        <v>317.13780000000003</v>
      </c>
      <c r="V1060" s="38">
        <v>347.22449999999998</v>
      </c>
      <c r="W1060" s="38">
        <v>362.89909999999998</v>
      </c>
      <c r="X1060" s="38">
        <v>380.38690000000003</v>
      </c>
      <c r="Y1060" s="38">
        <v>392.15</v>
      </c>
      <c r="Z1060" s="38">
        <v>395.83789999999999</v>
      </c>
      <c r="AA1060" s="38">
        <v>399.54489999999998</v>
      </c>
      <c r="AB1060" s="38">
        <v>397.64400000000001</v>
      </c>
      <c r="AC1060" s="38">
        <v>391.91379999999998</v>
      </c>
      <c r="AD1060" s="38">
        <v>383.73349999999999</v>
      </c>
      <c r="AE1060" s="38">
        <v>362.48970000000003</v>
      </c>
      <c r="AF1060" s="38">
        <v>315.13690000000003</v>
      </c>
      <c r="AG1060" s="38">
        <v>294.3125</v>
      </c>
      <c r="AH1060" s="38">
        <v>283.83550000000002</v>
      </c>
      <c r="AI1060" s="38">
        <v>267.87529999999998</v>
      </c>
      <c r="AJ1060" s="38">
        <v>259.22269999999997</v>
      </c>
      <c r="AK1060" s="38">
        <v>255.7929</v>
      </c>
      <c r="AL1060" s="38">
        <v>-4.2390290000000004</v>
      </c>
      <c r="AM1060" s="38">
        <v>-1.1132930000000001</v>
      </c>
      <c r="AN1060" s="38">
        <v>-2.0654089999999998</v>
      </c>
      <c r="AO1060" s="38">
        <v>-1.328079</v>
      </c>
      <c r="AP1060" s="38">
        <v>-6.2410319999999997</v>
      </c>
      <c r="AQ1060" s="38">
        <v>-6.4716750000000003</v>
      </c>
      <c r="AR1060" s="38">
        <v>-6.1528799999999997</v>
      </c>
      <c r="AS1060" s="38">
        <v>1.5624910000000001</v>
      </c>
      <c r="AT1060" s="38">
        <v>-7.1922700000000006E-2</v>
      </c>
      <c r="AU1060" s="38">
        <v>-3.857065</v>
      </c>
      <c r="AV1060" s="38">
        <v>-0.53818060000000001</v>
      </c>
      <c r="AW1060" s="38">
        <v>-1.0146329999999999</v>
      </c>
      <c r="AX1060" s="38">
        <v>-3.3450250000000001</v>
      </c>
      <c r="AY1060" s="38">
        <v>-0.45104729999999998</v>
      </c>
      <c r="AZ1060" s="38">
        <v>-3.9686210000000002</v>
      </c>
      <c r="BA1060" s="38">
        <v>-6.28938E-2</v>
      </c>
      <c r="BB1060" s="38">
        <v>7.1250520000000002</v>
      </c>
      <c r="BC1060" s="38">
        <v>0.94919129999999996</v>
      </c>
      <c r="BD1060" s="38">
        <v>-4.5823239999999998</v>
      </c>
      <c r="BE1060" s="38">
        <v>-4.5643050000000001</v>
      </c>
      <c r="BF1060" s="38">
        <v>-1.2386239999999999</v>
      </c>
      <c r="BG1060" s="38">
        <v>-1.949274</v>
      </c>
      <c r="BH1060" s="38">
        <v>1.2320979999999999</v>
      </c>
      <c r="BI1060" s="38">
        <v>4.0832600000000001</v>
      </c>
      <c r="BJ1060" s="38">
        <v>-1.9557549999999999</v>
      </c>
      <c r="BK1060" s="38">
        <v>5.2553500000000003E-2</v>
      </c>
      <c r="BL1060" s="38">
        <v>-0.99880210000000003</v>
      </c>
      <c r="BM1060" s="38">
        <v>-0.16918059999999999</v>
      </c>
      <c r="BN1060" s="38">
        <v>-5.5508300000000004</v>
      </c>
      <c r="BO1060" s="38">
        <v>-5.5946069999999999</v>
      </c>
      <c r="BP1060" s="38">
        <v>-5.2529120000000002</v>
      </c>
      <c r="BQ1060" s="38">
        <v>2.709816</v>
      </c>
      <c r="BR1060" s="38">
        <v>1.4444790000000001</v>
      </c>
      <c r="BS1060" s="38">
        <v>-2.3826990000000001</v>
      </c>
      <c r="BT1060" s="38">
        <v>1.355256</v>
      </c>
      <c r="BU1060" s="38">
        <v>-1.4220699999999999E-2</v>
      </c>
      <c r="BV1060" s="38">
        <v>-2.0824379999999998</v>
      </c>
      <c r="BW1060" s="38">
        <v>0.81850429999999996</v>
      </c>
      <c r="BX1060" s="38">
        <v>-3.2293470000000002</v>
      </c>
      <c r="BY1060" s="38">
        <v>1.34714</v>
      </c>
      <c r="BZ1060" s="38">
        <v>8.3763039999999993</v>
      </c>
      <c r="CA1060" s="38">
        <v>2.3080180000000001</v>
      </c>
      <c r="CB1060" s="38">
        <v>-2.926145</v>
      </c>
      <c r="CC1060" s="38">
        <v>-2.5110199999999998</v>
      </c>
      <c r="CD1060" s="38">
        <v>0.62336020000000003</v>
      </c>
      <c r="CE1060" s="38">
        <v>-0.4857361</v>
      </c>
      <c r="CF1060" s="38">
        <v>2.6657449999999998</v>
      </c>
      <c r="CG1060" s="38">
        <v>5.5052219999999998</v>
      </c>
      <c r="CH1060" s="38">
        <v>-0.37436659999999999</v>
      </c>
      <c r="CI1060" s="38">
        <v>0.86001510000000003</v>
      </c>
      <c r="CJ1060" s="38">
        <v>-0.26007340000000001</v>
      </c>
      <c r="CK1060" s="38">
        <v>0.63346860000000005</v>
      </c>
      <c r="CL1060" s="38">
        <v>-5.0727979999999997</v>
      </c>
      <c r="CM1060" s="38">
        <v>-4.987152</v>
      </c>
      <c r="CN1060" s="38">
        <v>-4.6295970000000004</v>
      </c>
      <c r="CO1060" s="38">
        <v>3.5044499999999998</v>
      </c>
      <c r="CP1060" s="38">
        <v>2.4947330000000001</v>
      </c>
      <c r="CQ1060" s="38">
        <v>-1.3615569999999999</v>
      </c>
      <c r="CR1060" s="38">
        <v>2.6666449999999999</v>
      </c>
      <c r="CS1060" s="38">
        <v>0.67866210000000005</v>
      </c>
      <c r="CT1060" s="38">
        <v>-1.207973</v>
      </c>
      <c r="CU1060" s="38">
        <v>1.697792</v>
      </c>
      <c r="CV1060" s="38">
        <v>-2.7173289999999999</v>
      </c>
      <c r="CW1060" s="38">
        <v>2.3237260000000002</v>
      </c>
      <c r="CX1060" s="38">
        <v>9.2429170000000003</v>
      </c>
      <c r="CY1060" s="38">
        <v>3.2491370000000002</v>
      </c>
      <c r="CZ1060" s="38">
        <v>-1.77908</v>
      </c>
      <c r="DA1060" s="38">
        <v>-1.088921</v>
      </c>
      <c r="DB1060" s="38">
        <v>1.912965</v>
      </c>
      <c r="DC1060" s="38">
        <v>0.52790550000000003</v>
      </c>
      <c r="DD1060" s="38">
        <v>3.658684</v>
      </c>
      <c r="DE1060" s="38">
        <v>6.4900679999999999</v>
      </c>
      <c r="DF1060" s="38">
        <v>1.207022</v>
      </c>
      <c r="DG1060" s="38">
        <v>1.6674770000000001</v>
      </c>
      <c r="DH1060" s="38">
        <v>0.4786552</v>
      </c>
      <c r="DI1060" s="38">
        <v>1.436118</v>
      </c>
      <c r="DJ1060" s="38">
        <v>-4.5947659999999999</v>
      </c>
      <c r="DK1060" s="38">
        <v>-4.3796970000000002</v>
      </c>
      <c r="DL1060" s="38">
        <v>-4.0062810000000004</v>
      </c>
      <c r="DM1060" s="38">
        <v>4.2990830000000004</v>
      </c>
      <c r="DN1060" s="38">
        <v>3.544988</v>
      </c>
      <c r="DO1060" s="38">
        <v>-0.34041529999999998</v>
      </c>
      <c r="DP1060" s="38">
        <v>3.9780329999999999</v>
      </c>
      <c r="DQ1060" s="38">
        <v>1.371545</v>
      </c>
      <c r="DR1060" s="38">
        <v>-0.33350879999999999</v>
      </c>
      <c r="DS1060" s="38">
        <v>2.5770789999999999</v>
      </c>
      <c r="DT1060" s="38">
        <v>-2.205311</v>
      </c>
      <c r="DU1060" s="38">
        <v>3.3003110000000002</v>
      </c>
      <c r="DV1060" s="38">
        <v>10.109529999999999</v>
      </c>
      <c r="DW1060" s="38">
        <v>4.1902559999999998</v>
      </c>
      <c r="DX1060" s="38">
        <v>-0.63201479999999999</v>
      </c>
      <c r="DY1060" s="38">
        <v>0.33317799999999997</v>
      </c>
      <c r="DZ1060" s="38">
        <v>3.202569</v>
      </c>
      <c r="EA1060" s="38">
        <v>1.541547</v>
      </c>
      <c r="EB1060" s="38">
        <v>4.6516229999999998</v>
      </c>
      <c r="EC1060" s="38">
        <v>7.4749150000000002</v>
      </c>
      <c r="ED1060" s="38">
        <v>3.4902959999999998</v>
      </c>
      <c r="EE1060" s="38">
        <v>2.833323</v>
      </c>
      <c r="EF1060" s="38">
        <v>1.5452619999999999</v>
      </c>
      <c r="EG1060" s="38">
        <v>2.5950160000000002</v>
      </c>
      <c r="EH1060" s="38">
        <v>-3.904563</v>
      </c>
      <c r="EI1060" s="38">
        <v>-3.5026290000000002</v>
      </c>
      <c r="EJ1060" s="38">
        <v>-3.1063130000000001</v>
      </c>
      <c r="EK1060" s="38">
        <v>5.4464079999999999</v>
      </c>
      <c r="EL1060" s="38">
        <v>5.0613890000000001</v>
      </c>
      <c r="EM1060" s="38">
        <v>1.1339509999999999</v>
      </c>
      <c r="EN1060" s="38">
        <v>5.8714700000000004</v>
      </c>
      <c r="EO1060" s="38">
        <v>2.3719579999999998</v>
      </c>
      <c r="EP1060" s="38">
        <v>0.92907879999999998</v>
      </c>
      <c r="EQ1060" s="38">
        <v>3.8466309999999999</v>
      </c>
      <c r="ER1060" s="38">
        <v>-1.466038</v>
      </c>
      <c r="ES1060" s="38">
        <v>4.7103460000000004</v>
      </c>
      <c r="ET1060" s="38">
        <v>11.36078</v>
      </c>
      <c r="EU1060" s="38">
        <v>5.5490830000000004</v>
      </c>
      <c r="EV1060" s="38">
        <v>1.024165</v>
      </c>
      <c r="EW1060" s="38">
        <v>2.386463</v>
      </c>
      <c r="EX1060" s="38">
        <v>5.0645530000000001</v>
      </c>
      <c r="EY1060" s="38">
        <v>3.0050849999999998</v>
      </c>
      <c r="EZ1060" s="38">
        <v>6.0852700000000004</v>
      </c>
      <c r="FA1060" s="38">
        <v>8.8968769999999999</v>
      </c>
      <c r="FB1060" s="38">
        <v>63.054630000000003</v>
      </c>
      <c r="FC1060" s="38">
        <v>62.422550000000001</v>
      </c>
      <c r="FD1060" s="38">
        <v>61.581740000000003</v>
      </c>
      <c r="FE1060" s="38">
        <v>60.859180000000002</v>
      </c>
      <c r="FF1060" s="38">
        <v>60.026490000000003</v>
      </c>
      <c r="FG1060" s="38">
        <v>59.49015</v>
      </c>
      <c r="FH1060" s="38">
        <v>59.421990000000001</v>
      </c>
      <c r="FI1060" s="38">
        <v>61.003300000000003</v>
      </c>
      <c r="FJ1060" s="38">
        <v>65.143540000000002</v>
      </c>
      <c r="FK1060" s="38">
        <v>70.142330000000001</v>
      </c>
      <c r="FL1060" s="38">
        <v>74.425809999999998</v>
      </c>
      <c r="FM1060" s="38">
        <v>78.212040000000002</v>
      </c>
      <c r="FN1060" s="38">
        <v>82.506439999999998</v>
      </c>
      <c r="FO1060" s="38">
        <v>85.968559999999997</v>
      </c>
      <c r="FP1060" s="38">
        <v>86.983000000000004</v>
      </c>
      <c r="FQ1060" s="38">
        <v>88.020650000000003</v>
      </c>
      <c r="FR1060" s="38">
        <v>86.55247</v>
      </c>
      <c r="FS1060" s="38">
        <v>84.426929999999999</v>
      </c>
      <c r="FT1060" s="38">
        <v>82.249570000000006</v>
      </c>
      <c r="FU1060" s="38">
        <v>78.143990000000002</v>
      </c>
      <c r="FV1060" s="38">
        <v>73.246470000000002</v>
      </c>
      <c r="FW1060">
        <v>69.364140000000006</v>
      </c>
      <c r="FX1060">
        <v>67.857830000000007</v>
      </c>
      <c r="FY1060">
        <v>67.238399999999999</v>
      </c>
      <c r="FZ1060">
        <v>1.9800310000000001</v>
      </c>
      <c r="GA1060">
        <v>13.672840000000001</v>
      </c>
      <c r="GB1060">
        <v>1</v>
      </c>
    </row>
    <row r="1061" spans="1:184" x14ac:dyDescent="0.3">
      <c r="A1061" t="s">
        <v>280</v>
      </c>
      <c r="B1061" t="s">
        <v>1</v>
      </c>
      <c r="C1061" t="s">
        <v>258</v>
      </c>
      <c r="D1061" t="s">
        <v>1</v>
      </c>
      <c r="E1061" t="s">
        <v>1</v>
      </c>
      <c r="F1061" t="s">
        <v>1</v>
      </c>
      <c r="G1061" t="s">
        <v>1</v>
      </c>
      <c r="H1061" s="40" t="s">
        <v>1</v>
      </c>
      <c r="I1061" s="18" t="s">
        <v>1</v>
      </c>
      <c r="J1061" s="38" t="s">
        <v>1</v>
      </c>
      <c r="K1061" s="18">
        <v>44790</v>
      </c>
      <c r="L1061" s="38">
        <v>82</v>
      </c>
      <c r="M1061" s="38">
        <v>82</v>
      </c>
      <c r="N1061" s="38">
        <v>246.94829999999999</v>
      </c>
      <c r="O1061" s="38">
        <v>241.69489999999999</v>
      </c>
      <c r="P1061" s="38">
        <v>236.21600000000001</v>
      </c>
      <c r="Q1061" s="38">
        <v>236.63130000000001</v>
      </c>
      <c r="R1061" s="38">
        <v>243.96510000000001</v>
      </c>
      <c r="S1061" s="38">
        <v>258.1626</v>
      </c>
      <c r="T1061" s="38">
        <v>292.47590000000002</v>
      </c>
      <c r="U1061" s="38">
        <v>321.10390000000001</v>
      </c>
      <c r="V1061" s="38">
        <v>345.90039999999999</v>
      </c>
      <c r="W1061" s="38">
        <v>355.77679999999998</v>
      </c>
      <c r="X1061" s="38">
        <v>365.50049999999999</v>
      </c>
      <c r="Y1061" s="38">
        <v>372.6046</v>
      </c>
      <c r="Z1061" s="38">
        <v>371.31299999999999</v>
      </c>
      <c r="AA1061" s="38">
        <v>373.37959999999998</v>
      </c>
      <c r="AB1061" s="38">
        <v>367.8904</v>
      </c>
      <c r="AC1061" s="38">
        <v>360.65100000000001</v>
      </c>
      <c r="AD1061" s="38">
        <v>353.35939999999999</v>
      </c>
      <c r="AE1061" s="38">
        <v>333.31330000000003</v>
      </c>
      <c r="AF1061" s="38">
        <v>295.35169999999999</v>
      </c>
      <c r="AG1061" s="38">
        <v>276.44889999999998</v>
      </c>
      <c r="AH1061" s="38">
        <v>272.42599999999999</v>
      </c>
      <c r="AI1061" s="38">
        <v>259.79360000000003</v>
      </c>
      <c r="AJ1061" s="38">
        <v>250.57839999999999</v>
      </c>
      <c r="AK1061" s="38">
        <v>248.39519999999999</v>
      </c>
      <c r="AL1061" s="38">
        <v>3.6852800000000001</v>
      </c>
      <c r="AM1061" s="38">
        <v>3.5788570000000002</v>
      </c>
      <c r="AN1061" s="38">
        <v>1.7382930000000001</v>
      </c>
      <c r="AO1061" s="38">
        <v>-0.89133200000000001</v>
      </c>
      <c r="AP1061" s="38">
        <v>-2.5349750000000002</v>
      </c>
      <c r="AQ1061" s="38">
        <v>-4.0275850000000002</v>
      </c>
      <c r="AR1061" s="38">
        <v>-3.7470479999999999</v>
      </c>
      <c r="AS1061" s="38">
        <v>-3.0285639999999998</v>
      </c>
      <c r="AT1061" s="38">
        <v>-0.74880440000000004</v>
      </c>
      <c r="AU1061" s="38">
        <v>-8.6625789999999991</v>
      </c>
      <c r="AV1061" s="38">
        <v>-5.5873900000000001</v>
      </c>
      <c r="AW1061" s="38">
        <v>-2.645591</v>
      </c>
      <c r="AX1061" s="38">
        <v>-1.4332039999999999</v>
      </c>
      <c r="AY1061" s="38">
        <v>2.3300700000000001</v>
      </c>
      <c r="AZ1061" s="38">
        <v>1.407181</v>
      </c>
      <c r="BA1061" s="38">
        <v>1.3909629999999999</v>
      </c>
      <c r="BB1061" s="38">
        <v>7.7158319999999998</v>
      </c>
      <c r="BC1061" s="38">
        <v>4.6625990000000002</v>
      </c>
      <c r="BD1061" s="38">
        <v>3.5194730000000001</v>
      </c>
      <c r="BE1061" s="38">
        <v>-2.3935930000000001</v>
      </c>
      <c r="BF1061" s="38">
        <v>-4.9439080000000004</v>
      </c>
      <c r="BG1061" s="38">
        <v>-2.2041569999999999</v>
      </c>
      <c r="BH1061" s="38">
        <v>-4.2743520000000004</v>
      </c>
      <c r="BI1061" s="38">
        <v>-0.52585800000000005</v>
      </c>
      <c r="BJ1061" s="38">
        <v>4.4079329999999999</v>
      </c>
      <c r="BK1061" s="38">
        <v>4.1984830000000004</v>
      </c>
      <c r="BL1061" s="38">
        <v>2.4176660000000001</v>
      </c>
      <c r="BM1061" s="38">
        <v>-4.6965000000000002E-3</v>
      </c>
      <c r="BN1061" s="38">
        <v>-1.808071</v>
      </c>
      <c r="BO1061" s="38">
        <v>-3.1286670000000001</v>
      </c>
      <c r="BP1061" s="38">
        <v>-2.9168270000000001</v>
      </c>
      <c r="BQ1061" s="38">
        <v>-1.964755</v>
      </c>
      <c r="BR1061" s="38">
        <v>0.38942300000000002</v>
      </c>
      <c r="BS1061" s="38">
        <v>-7.2537770000000004</v>
      </c>
      <c r="BT1061" s="38">
        <v>-4.5659729999999996</v>
      </c>
      <c r="BU1061" s="38">
        <v>-2.0487289999999998</v>
      </c>
      <c r="BV1061" s="38">
        <v>-0.60070409999999996</v>
      </c>
      <c r="BW1061" s="38">
        <v>3.0037630000000002</v>
      </c>
      <c r="BX1061" s="38">
        <v>2.2433169999999998</v>
      </c>
      <c r="BY1061" s="38">
        <v>2.50291</v>
      </c>
      <c r="BZ1061" s="38">
        <v>8.5283359999999995</v>
      </c>
      <c r="CA1061" s="38">
        <v>5.3641699999999997</v>
      </c>
      <c r="CB1061" s="38">
        <v>4.4654360000000004</v>
      </c>
      <c r="CC1061" s="38">
        <v>-1.20252</v>
      </c>
      <c r="CD1061" s="38">
        <v>-3.957465</v>
      </c>
      <c r="CE1061" s="38">
        <v>-1.352344</v>
      </c>
      <c r="CF1061" s="38">
        <v>-3.3380320000000001</v>
      </c>
      <c r="CG1061" s="38">
        <v>0.4932803</v>
      </c>
      <c r="CH1061" s="38">
        <v>4.9084409999999998</v>
      </c>
      <c r="CI1061" s="38">
        <v>4.6276339999999996</v>
      </c>
      <c r="CJ1061" s="38">
        <v>2.888198</v>
      </c>
      <c r="CK1061" s="38">
        <v>0.6093845</v>
      </c>
      <c r="CL1061" s="38">
        <v>-1.304619</v>
      </c>
      <c r="CM1061" s="38">
        <v>-2.5060799999999999</v>
      </c>
      <c r="CN1061" s="38">
        <v>-2.3418190000000001</v>
      </c>
      <c r="CO1061" s="38">
        <v>-1.2279640000000001</v>
      </c>
      <c r="CP1061" s="38">
        <v>1.177756</v>
      </c>
      <c r="CQ1061" s="38">
        <v>-6.2780449999999997</v>
      </c>
      <c r="CR1061" s="38">
        <v>-3.8585419999999999</v>
      </c>
      <c r="CS1061" s="38">
        <v>-1.635343</v>
      </c>
      <c r="CT1061" s="38">
        <v>-2.4117099999999999E-2</v>
      </c>
      <c r="CU1061" s="38">
        <v>3.470361</v>
      </c>
      <c r="CV1061" s="38">
        <v>2.822422</v>
      </c>
      <c r="CW1061" s="38">
        <v>3.2730410000000001</v>
      </c>
      <c r="CX1061" s="38">
        <v>9.0910729999999997</v>
      </c>
      <c r="CY1061" s="38">
        <v>5.8500759999999996</v>
      </c>
      <c r="CZ1061" s="38">
        <v>5.1206079999999998</v>
      </c>
      <c r="DA1061" s="38">
        <v>-0.37758580000000003</v>
      </c>
      <c r="DB1061" s="38">
        <v>-3.274257</v>
      </c>
      <c r="DC1061" s="38">
        <v>-0.76238079999999997</v>
      </c>
      <c r="DD1061" s="38">
        <v>-2.68954</v>
      </c>
      <c r="DE1061" s="38">
        <v>1.1991320000000001</v>
      </c>
      <c r="DF1061" s="38">
        <v>5.4089479999999996</v>
      </c>
      <c r="DG1061" s="38">
        <v>5.0567849999999996</v>
      </c>
      <c r="DH1061" s="38">
        <v>3.3587310000000001</v>
      </c>
      <c r="DI1061" s="38">
        <v>1.2234659999999999</v>
      </c>
      <c r="DJ1061" s="38">
        <v>-0.80116679999999996</v>
      </c>
      <c r="DK1061" s="38">
        <v>-1.8834919999999999</v>
      </c>
      <c r="DL1061" s="38">
        <v>-1.7668109999999999</v>
      </c>
      <c r="DM1061" s="38">
        <v>-0.49117290000000002</v>
      </c>
      <c r="DN1061" s="38">
        <v>1.966089</v>
      </c>
      <c r="DO1061" s="38">
        <v>-5.3023129999999998</v>
      </c>
      <c r="DP1061" s="38">
        <v>-3.1511110000000002</v>
      </c>
      <c r="DQ1061" s="38">
        <v>-1.2219580000000001</v>
      </c>
      <c r="DR1061" s="38">
        <v>0.55247000000000002</v>
      </c>
      <c r="DS1061" s="38">
        <v>3.9369589999999999</v>
      </c>
      <c r="DT1061" s="38">
        <v>3.401526</v>
      </c>
      <c r="DU1061" s="38">
        <v>4.0431720000000002</v>
      </c>
      <c r="DV1061" s="38">
        <v>9.6538109999999993</v>
      </c>
      <c r="DW1061" s="38">
        <v>6.3359819999999996</v>
      </c>
      <c r="DX1061" s="38">
        <v>5.775779</v>
      </c>
      <c r="DY1061" s="38">
        <v>0.44734810000000003</v>
      </c>
      <c r="DZ1061" s="38">
        <v>-2.5910489999999999</v>
      </c>
      <c r="EA1061" s="38">
        <v>-0.1724174</v>
      </c>
      <c r="EB1061" s="38">
        <v>-2.041048</v>
      </c>
      <c r="EC1061" s="38">
        <v>1.9049849999999999</v>
      </c>
      <c r="ED1061" s="38">
        <v>6.1316009999999999</v>
      </c>
      <c r="EE1061" s="38">
        <v>5.6764109999999999</v>
      </c>
      <c r="EF1061" s="38">
        <v>4.0381039999999997</v>
      </c>
      <c r="EG1061" s="38">
        <v>2.1101009999999998</v>
      </c>
      <c r="EH1061" s="38">
        <v>-7.42622E-2</v>
      </c>
      <c r="EI1061" s="38">
        <v>-0.98457490000000003</v>
      </c>
      <c r="EJ1061" s="38">
        <v>-0.93659060000000005</v>
      </c>
      <c r="EK1061" s="38">
        <v>0.57263620000000004</v>
      </c>
      <c r="EL1061" s="38">
        <v>3.1043159999999999</v>
      </c>
      <c r="EM1061" s="38">
        <v>-3.8935110000000002</v>
      </c>
      <c r="EN1061" s="38">
        <v>-2.1296940000000002</v>
      </c>
      <c r="EO1061" s="38">
        <v>-0.62509510000000001</v>
      </c>
      <c r="EP1061" s="38">
        <v>1.38497</v>
      </c>
      <c r="EQ1061" s="38">
        <v>4.610652</v>
      </c>
      <c r="ER1061" s="38">
        <v>4.2376620000000003</v>
      </c>
      <c r="ES1061" s="38">
        <v>5.155119</v>
      </c>
      <c r="ET1061" s="38">
        <v>10.46631</v>
      </c>
      <c r="EU1061" s="38">
        <v>7.0375540000000001</v>
      </c>
      <c r="EV1061" s="38">
        <v>6.721743</v>
      </c>
      <c r="EW1061" s="38">
        <v>1.638422</v>
      </c>
      <c r="EX1061" s="38">
        <v>-1.6046050000000001</v>
      </c>
      <c r="EY1061" s="38">
        <v>0.67939590000000005</v>
      </c>
      <c r="EZ1061" s="38">
        <v>-1.1047279999999999</v>
      </c>
      <c r="FA1061" s="38">
        <v>2.9241229999999998</v>
      </c>
      <c r="FB1061" s="38">
        <v>65.068209999999993</v>
      </c>
      <c r="FC1061" s="38">
        <v>64.725499999999997</v>
      </c>
      <c r="FD1061" s="38">
        <v>63.885779999999997</v>
      </c>
      <c r="FE1061" s="38">
        <v>63.359499999999997</v>
      </c>
      <c r="FF1061" s="38">
        <v>63.42859</v>
      </c>
      <c r="FG1061" s="38">
        <v>63.092469999999999</v>
      </c>
      <c r="FH1061" s="38">
        <v>62.59751</v>
      </c>
      <c r="FI1061" s="38">
        <v>63.222009999999997</v>
      </c>
      <c r="FJ1061" s="38">
        <v>66.161259999999999</v>
      </c>
      <c r="FK1061" s="38">
        <v>69.039280000000005</v>
      </c>
      <c r="FL1061" s="38">
        <v>71.036349999999999</v>
      </c>
      <c r="FM1061" s="38">
        <v>73.061850000000007</v>
      </c>
      <c r="FN1061" s="38">
        <v>73.400170000000003</v>
      </c>
      <c r="FO1061" s="38">
        <v>75.00967</v>
      </c>
      <c r="FP1061" s="38">
        <v>75.902940000000001</v>
      </c>
      <c r="FQ1061" s="38">
        <v>76.663629999999998</v>
      </c>
      <c r="FR1061" s="38">
        <v>76.305599999999998</v>
      </c>
      <c r="FS1061" s="38">
        <v>74.786580000000001</v>
      </c>
      <c r="FT1061" s="38">
        <v>73.242149999999995</v>
      </c>
      <c r="FU1061" s="38">
        <v>69.624089999999995</v>
      </c>
      <c r="FV1061" s="38">
        <v>66.101129999999998</v>
      </c>
      <c r="FW1061">
        <v>63.782049999999998</v>
      </c>
      <c r="FX1061">
        <v>62.846409999999999</v>
      </c>
      <c r="FY1061">
        <v>62.239820000000002</v>
      </c>
      <c r="FZ1061">
        <v>0.91536819999999997</v>
      </c>
      <c r="GA1061">
        <v>7.1916510000000002</v>
      </c>
      <c r="GB1061">
        <v>1</v>
      </c>
    </row>
    <row r="1062" spans="1:184" x14ac:dyDescent="0.3">
      <c r="A1062" t="s">
        <v>280</v>
      </c>
      <c r="B1062" t="s">
        <v>1</v>
      </c>
      <c r="C1062" t="s">
        <v>258</v>
      </c>
      <c r="D1062" t="s">
        <v>1</v>
      </c>
      <c r="E1062" t="s">
        <v>1</v>
      </c>
      <c r="F1062" t="s">
        <v>1</v>
      </c>
      <c r="G1062" t="s">
        <v>1</v>
      </c>
      <c r="H1062" s="40" t="s">
        <v>1</v>
      </c>
      <c r="I1062" s="18" t="s">
        <v>1</v>
      </c>
      <c r="J1062" s="38" t="s">
        <v>1</v>
      </c>
      <c r="K1062" s="18">
        <v>44792</v>
      </c>
      <c r="L1062" s="38">
        <v>82</v>
      </c>
      <c r="M1062" s="38">
        <v>82</v>
      </c>
      <c r="N1062" s="38">
        <v>243.85910000000001</v>
      </c>
      <c r="O1062" s="38">
        <v>238.97380000000001</v>
      </c>
      <c r="P1062" s="38">
        <v>233.81389999999999</v>
      </c>
      <c r="Q1062" s="38">
        <v>233.79230000000001</v>
      </c>
      <c r="R1062" s="38">
        <v>239.79560000000001</v>
      </c>
      <c r="S1062" s="38">
        <v>250.58009999999999</v>
      </c>
      <c r="T1062" s="38">
        <v>281.88749999999999</v>
      </c>
      <c r="U1062" s="38">
        <v>307.54180000000002</v>
      </c>
      <c r="V1062" s="38">
        <v>328.82510000000002</v>
      </c>
      <c r="W1062" s="38">
        <v>338.53769999999997</v>
      </c>
      <c r="X1062" s="38">
        <v>346.64929999999998</v>
      </c>
      <c r="Y1062" s="38">
        <v>350.68889999999999</v>
      </c>
      <c r="Z1062" s="38">
        <v>349.05119999999999</v>
      </c>
      <c r="AA1062" s="38">
        <v>351.98</v>
      </c>
      <c r="AB1062" s="38">
        <v>349.55549999999999</v>
      </c>
      <c r="AC1062" s="38">
        <v>345.10669999999999</v>
      </c>
      <c r="AD1062" s="38">
        <v>335.80709999999999</v>
      </c>
      <c r="AE1062" s="38">
        <v>319.41320000000002</v>
      </c>
      <c r="AF1062" s="38">
        <v>282.62709999999998</v>
      </c>
      <c r="AG1062" s="38">
        <v>270.1542</v>
      </c>
      <c r="AH1062" s="38">
        <v>262.0009</v>
      </c>
      <c r="AI1062" s="38">
        <v>255.32689999999999</v>
      </c>
      <c r="AJ1062" s="38">
        <v>247.44040000000001</v>
      </c>
      <c r="AK1062" s="38">
        <v>239.8785</v>
      </c>
      <c r="AL1062" s="38">
        <v>-0.60791470000000003</v>
      </c>
      <c r="AM1062" s="38">
        <v>-1.5133540000000001</v>
      </c>
      <c r="AN1062" s="38">
        <v>0.4198074</v>
      </c>
      <c r="AO1062" s="38">
        <v>-0.9269577</v>
      </c>
      <c r="AP1062" s="38">
        <v>-1.622846</v>
      </c>
      <c r="AQ1062" s="38">
        <v>-1.186658</v>
      </c>
      <c r="AR1062" s="38">
        <v>-1.9639819999999999</v>
      </c>
      <c r="AS1062" s="38">
        <v>1.061512</v>
      </c>
      <c r="AT1062" s="38">
        <v>-7.4738040000000003</v>
      </c>
      <c r="AU1062" s="38">
        <v>-3.6682709999999998</v>
      </c>
      <c r="AV1062" s="38">
        <v>-1.4044589999999999</v>
      </c>
      <c r="AW1062" s="38">
        <v>-0.79533569999999998</v>
      </c>
      <c r="AX1062" s="38">
        <v>-1.757185</v>
      </c>
      <c r="AY1062" s="38">
        <v>-2.0393979999999998</v>
      </c>
      <c r="AZ1062" s="38">
        <v>-3.6525129999999999</v>
      </c>
      <c r="BA1062" s="38">
        <v>-2.899486</v>
      </c>
      <c r="BB1062" s="38">
        <v>-4.4386210000000004</v>
      </c>
      <c r="BC1062" s="38">
        <v>-0.32646789999999998</v>
      </c>
      <c r="BD1062" s="38">
        <v>-1.2450889999999999</v>
      </c>
      <c r="BE1062" s="38">
        <v>-8.8047E-2</v>
      </c>
      <c r="BF1062" s="38">
        <v>-3.9170180000000001</v>
      </c>
      <c r="BG1062" s="38">
        <v>-3.9192999999999998</v>
      </c>
      <c r="BH1062" s="38">
        <v>-6.4147179999999997</v>
      </c>
      <c r="BI1062" s="38">
        <v>-7.4690690000000002</v>
      </c>
      <c r="BJ1062" s="38">
        <v>0.57757389999999997</v>
      </c>
      <c r="BK1062" s="38">
        <v>-9.3753299999999998E-2</v>
      </c>
      <c r="BL1062" s="38">
        <v>1.292387</v>
      </c>
      <c r="BM1062" s="38">
        <v>4.2087199999999998E-2</v>
      </c>
      <c r="BN1062" s="38">
        <v>-0.9312433</v>
      </c>
      <c r="BO1062" s="38">
        <v>-0.53400979999999998</v>
      </c>
      <c r="BP1062" s="38">
        <v>-1.321985</v>
      </c>
      <c r="BQ1062" s="38">
        <v>1.7208760000000001</v>
      </c>
      <c r="BR1062" s="38">
        <v>-6.1595329999999997</v>
      </c>
      <c r="BS1062" s="38">
        <v>-2.151815</v>
      </c>
      <c r="BT1062" s="38">
        <v>-0.1315202</v>
      </c>
      <c r="BU1062" s="38">
        <v>-0.1884016</v>
      </c>
      <c r="BV1062" s="38">
        <v>-1.0498419999999999</v>
      </c>
      <c r="BW1062" s="38">
        <v>-0.63278380000000001</v>
      </c>
      <c r="BX1062" s="38">
        <v>-2.4272130000000001</v>
      </c>
      <c r="BY1062" s="38">
        <v>-2.1783350000000001</v>
      </c>
      <c r="BZ1062" s="38">
        <v>-3.5661399999999999</v>
      </c>
      <c r="CA1062" s="38">
        <v>0.85925249999999997</v>
      </c>
      <c r="CB1062" s="38">
        <v>-0.6127281</v>
      </c>
      <c r="CC1062" s="38">
        <v>0.76758740000000003</v>
      </c>
      <c r="CD1062" s="38">
        <v>-2.9934129999999999</v>
      </c>
      <c r="CE1062" s="38">
        <v>-3.322594</v>
      </c>
      <c r="CF1062" s="38">
        <v>-5.6653330000000004</v>
      </c>
      <c r="CG1062" s="38">
        <v>-6.4974230000000004</v>
      </c>
      <c r="CH1062" s="38">
        <v>1.3986400000000001</v>
      </c>
      <c r="CI1062" s="38">
        <v>0.88945779999999997</v>
      </c>
      <c r="CJ1062" s="38">
        <v>1.896733</v>
      </c>
      <c r="CK1062" s="38">
        <v>0.71324469999999995</v>
      </c>
      <c r="CL1062" s="38">
        <v>-0.45224120000000001</v>
      </c>
      <c r="CM1062" s="38">
        <v>-8.1987400000000002E-2</v>
      </c>
      <c r="CN1062" s="38">
        <v>-0.87734100000000004</v>
      </c>
      <c r="CO1062" s="38">
        <v>2.1775500000000001</v>
      </c>
      <c r="CP1062" s="38">
        <v>-5.2492710000000002</v>
      </c>
      <c r="CQ1062" s="38">
        <v>-1.1015219999999999</v>
      </c>
      <c r="CR1062" s="38">
        <v>0.75011300000000003</v>
      </c>
      <c r="CS1062" s="38">
        <v>0.2319591</v>
      </c>
      <c r="CT1062" s="38">
        <v>-0.55993850000000001</v>
      </c>
      <c r="CU1062" s="38">
        <v>0.34143289999999998</v>
      </c>
      <c r="CV1062" s="38">
        <v>-1.5785739999999999</v>
      </c>
      <c r="CW1062" s="38">
        <v>-1.678868</v>
      </c>
      <c r="CX1062" s="38">
        <v>-2.961862</v>
      </c>
      <c r="CY1062" s="38">
        <v>1.6804790000000001</v>
      </c>
      <c r="CZ1062" s="38">
        <v>-0.1747572</v>
      </c>
      <c r="DA1062" s="38">
        <v>1.3601970000000001</v>
      </c>
      <c r="DB1062" s="38">
        <v>-2.3537270000000001</v>
      </c>
      <c r="DC1062" s="38">
        <v>-2.9093170000000002</v>
      </c>
      <c r="DD1062" s="38">
        <v>-5.146312</v>
      </c>
      <c r="DE1062" s="38">
        <v>-5.8244639999999999</v>
      </c>
      <c r="DF1062" s="38">
        <v>2.219706</v>
      </c>
      <c r="DG1062" s="38">
        <v>1.8726689999999999</v>
      </c>
      <c r="DH1062" s="38">
        <v>2.5010789999999998</v>
      </c>
      <c r="DI1062" s="38">
        <v>1.3844019999999999</v>
      </c>
      <c r="DJ1062" s="38">
        <v>2.6760800000000001E-2</v>
      </c>
      <c r="DK1062" s="38">
        <v>0.3700349</v>
      </c>
      <c r="DL1062" s="38">
        <v>-0.43269659999999999</v>
      </c>
      <c r="DM1062" s="38">
        <v>2.6342240000000001</v>
      </c>
      <c r="DN1062" s="38">
        <v>-4.33901</v>
      </c>
      <c r="DO1062" s="38">
        <v>-5.1229200000000003E-2</v>
      </c>
      <c r="DP1062" s="38">
        <v>1.6317459999999999</v>
      </c>
      <c r="DQ1062" s="38">
        <v>0.65231969999999995</v>
      </c>
      <c r="DR1062" s="38">
        <v>-7.0034799999999994E-2</v>
      </c>
      <c r="DS1062" s="38">
        <v>1.31565</v>
      </c>
      <c r="DT1062" s="38">
        <v>-0.72993509999999995</v>
      </c>
      <c r="DU1062" s="38">
        <v>-1.1794009999999999</v>
      </c>
      <c r="DV1062" s="38">
        <v>-2.3575849999999998</v>
      </c>
      <c r="DW1062" s="38">
        <v>2.5017049999999998</v>
      </c>
      <c r="DX1062" s="38">
        <v>0.26321369999999999</v>
      </c>
      <c r="DY1062" s="38">
        <v>1.952807</v>
      </c>
      <c r="DZ1062" s="38">
        <v>-1.7140409999999999</v>
      </c>
      <c r="EA1062" s="38">
        <v>-2.4960390000000001</v>
      </c>
      <c r="EB1062" s="38">
        <v>-4.6272900000000003</v>
      </c>
      <c r="EC1062" s="38">
        <v>-5.1515050000000002</v>
      </c>
      <c r="ED1062" s="38">
        <v>3.4051939999999998</v>
      </c>
      <c r="EE1062" s="38">
        <v>3.2922690000000001</v>
      </c>
      <c r="EF1062" s="38">
        <v>3.373659</v>
      </c>
      <c r="EG1062" s="38">
        <v>2.3534470000000001</v>
      </c>
      <c r="EH1062" s="38">
        <v>0.71836370000000005</v>
      </c>
      <c r="EI1062" s="38">
        <v>1.022683</v>
      </c>
      <c r="EJ1062" s="38">
        <v>0.2092995</v>
      </c>
      <c r="EK1062" s="38">
        <v>3.2935889999999999</v>
      </c>
      <c r="EL1062" s="38">
        <v>-3.0247380000000001</v>
      </c>
      <c r="EM1062" s="38">
        <v>1.4652270000000001</v>
      </c>
      <c r="EN1062" s="38">
        <v>2.904684</v>
      </c>
      <c r="EO1062" s="38">
        <v>1.2592540000000001</v>
      </c>
      <c r="EP1062" s="38">
        <v>0.6373084</v>
      </c>
      <c r="EQ1062" s="38">
        <v>2.722264</v>
      </c>
      <c r="ER1062" s="38">
        <v>0.4953649</v>
      </c>
      <c r="ES1062" s="38">
        <v>-0.45824959999999998</v>
      </c>
      <c r="ET1062" s="38">
        <v>-1.485104</v>
      </c>
      <c r="EU1062" s="38">
        <v>3.6874259999999999</v>
      </c>
      <c r="EV1062" s="38">
        <v>0.89557419999999999</v>
      </c>
      <c r="EW1062" s="38">
        <v>2.8084410000000002</v>
      </c>
      <c r="EX1062" s="38">
        <v>-0.79043569999999996</v>
      </c>
      <c r="EY1062" s="38">
        <v>-1.8993329999999999</v>
      </c>
      <c r="EZ1062" s="38">
        <v>-3.8779050000000002</v>
      </c>
      <c r="FA1062" s="38">
        <v>-4.1798590000000004</v>
      </c>
      <c r="FB1062" s="38">
        <v>60.257300000000001</v>
      </c>
      <c r="FC1062" s="38">
        <v>59.83775</v>
      </c>
      <c r="FD1062" s="38">
        <v>59.13373</v>
      </c>
      <c r="FE1062" s="38">
        <v>59.231540000000003</v>
      </c>
      <c r="FF1062" s="38">
        <v>58.653930000000003</v>
      </c>
      <c r="FG1062" s="38">
        <v>58.614649999999997</v>
      </c>
      <c r="FH1062" s="38">
        <v>58.220300000000002</v>
      </c>
      <c r="FI1062" s="38">
        <v>58.336179999999999</v>
      </c>
      <c r="FJ1062" s="38">
        <v>59.408740000000002</v>
      </c>
      <c r="FK1062" s="38">
        <v>61.858820000000001</v>
      </c>
      <c r="FL1062" s="38">
        <v>65.311890000000005</v>
      </c>
      <c r="FM1062" s="38">
        <v>68.52552</v>
      </c>
      <c r="FN1062" s="38">
        <v>70.831389999999999</v>
      </c>
      <c r="FO1062" s="38">
        <v>72.589609999999993</v>
      </c>
      <c r="FP1062" s="38">
        <v>73.328509999999994</v>
      </c>
      <c r="FQ1062" s="38">
        <v>74.09375</v>
      </c>
      <c r="FR1062" s="38">
        <v>73.541349999999994</v>
      </c>
      <c r="FS1062" s="38">
        <v>71.654269999999997</v>
      </c>
      <c r="FT1062" s="38">
        <v>69.501980000000003</v>
      </c>
      <c r="FU1062" s="38">
        <v>66.730310000000003</v>
      </c>
      <c r="FV1062" s="38">
        <v>64.210840000000005</v>
      </c>
      <c r="FW1062">
        <v>63.007309999999997</v>
      </c>
      <c r="FX1062">
        <v>62.205150000000003</v>
      </c>
      <c r="FY1062">
        <v>61.532400000000003</v>
      </c>
      <c r="FZ1062">
        <v>0.65795619999999999</v>
      </c>
      <c r="GA1062">
        <v>6.5775009999999998</v>
      </c>
      <c r="GB1062">
        <v>1</v>
      </c>
    </row>
    <row r="1063" spans="1:184" x14ac:dyDescent="0.3">
      <c r="A1063" t="s">
        <v>280</v>
      </c>
      <c r="B1063" t="s">
        <v>1</v>
      </c>
      <c r="C1063" t="s">
        <v>258</v>
      </c>
      <c r="D1063" t="s">
        <v>1</v>
      </c>
      <c r="E1063" t="s">
        <v>1</v>
      </c>
      <c r="F1063" t="s">
        <v>1</v>
      </c>
      <c r="G1063" t="s">
        <v>1</v>
      </c>
      <c r="H1063" s="40" t="s">
        <v>1</v>
      </c>
      <c r="I1063" s="18" t="s">
        <v>1</v>
      </c>
      <c r="J1063" s="38" t="s">
        <v>1</v>
      </c>
      <c r="K1063" s="18">
        <v>44805</v>
      </c>
      <c r="L1063" s="38">
        <v>82</v>
      </c>
      <c r="M1063" s="38">
        <v>82</v>
      </c>
      <c r="N1063" s="38">
        <v>236.5086</v>
      </c>
      <c r="O1063" s="38">
        <v>230.92760000000001</v>
      </c>
      <c r="P1063" s="38">
        <v>225.51079999999999</v>
      </c>
      <c r="Q1063" s="38">
        <v>225.61199999999999</v>
      </c>
      <c r="R1063" s="38">
        <v>231.41069999999999</v>
      </c>
      <c r="S1063" s="38">
        <v>243.91890000000001</v>
      </c>
      <c r="T1063" s="38">
        <v>277.03530000000001</v>
      </c>
      <c r="U1063" s="38">
        <v>305.5573</v>
      </c>
      <c r="V1063" s="38">
        <v>332.6567</v>
      </c>
      <c r="W1063" s="38">
        <v>343.04750000000001</v>
      </c>
      <c r="X1063" s="38">
        <v>356.06189999999998</v>
      </c>
      <c r="Y1063" s="38">
        <v>366.58420000000001</v>
      </c>
      <c r="Z1063" s="38">
        <v>368.11829999999998</v>
      </c>
      <c r="AA1063" s="38">
        <v>371.43110000000001</v>
      </c>
      <c r="AB1063" s="38">
        <v>368.87130000000002</v>
      </c>
      <c r="AC1063" s="38">
        <v>365.20549999999997</v>
      </c>
      <c r="AD1063" s="38">
        <v>359.935</v>
      </c>
      <c r="AE1063" s="38">
        <v>340.36470000000003</v>
      </c>
      <c r="AF1063" s="38">
        <v>295.87479999999999</v>
      </c>
      <c r="AG1063" s="38">
        <v>280.65649999999999</v>
      </c>
      <c r="AH1063" s="38">
        <v>269.72750000000002</v>
      </c>
      <c r="AI1063" s="38">
        <v>256.91640000000001</v>
      </c>
      <c r="AJ1063" s="38">
        <v>249.42590000000001</v>
      </c>
      <c r="AK1063" s="38">
        <v>245.08449999999999</v>
      </c>
      <c r="AL1063" s="38">
        <v>-0.80748750000000002</v>
      </c>
      <c r="AM1063" s="38">
        <v>-1.6573070000000001</v>
      </c>
      <c r="AN1063" s="38">
        <v>-2.8813170000000001</v>
      </c>
      <c r="AO1063" s="38">
        <v>-7.0523990000000003</v>
      </c>
      <c r="AP1063" s="38">
        <v>-9.1836400000000005</v>
      </c>
      <c r="AQ1063" s="38">
        <v>-8.5745369999999994</v>
      </c>
      <c r="AR1063" s="38">
        <v>-1.84317</v>
      </c>
      <c r="AS1063" s="38">
        <v>5.9712959999999997</v>
      </c>
      <c r="AT1063" s="38">
        <v>1.769312</v>
      </c>
      <c r="AU1063" s="38">
        <v>-0.9202034</v>
      </c>
      <c r="AV1063" s="38">
        <v>2.385529</v>
      </c>
      <c r="AW1063" s="38">
        <v>1.9889829999999999</v>
      </c>
      <c r="AX1063" s="38">
        <v>2.014545</v>
      </c>
      <c r="AY1063" s="38">
        <v>-5.3665149999999997</v>
      </c>
      <c r="AZ1063" s="38">
        <v>-8.0831940000000007</v>
      </c>
      <c r="BA1063" s="38">
        <v>-7.240799</v>
      </c>
      <c r="BB1063" s="38">
        <v>-1.891027</v>
      </c>
      <c r="BC1063" s="38">
        <v>-1.541353</v>
      </c>
      <c r="BD1063" s="38">
        <v>-2.2260719999999998</v>
      </c>
      <c r="BE1063" s="38">
        <v>-1.073949</v>
      </c>
      <c r="BF1063" s="38">
        <v>-1.308327</v>
      </c>
      <c r="BG1063" s="38">
        <v>-9.7509619999999995</v>
      </c>
      <c r="BH1063" s="38">
        <v>-8.7947209999999991</v>
      </c>
      <c r="BI1063" s="38">
        <v>-3.3123870000000002</v>
      </c>
      <c r="BJ1063" s="38">
        <v>0.88754040000000001</v>
      </c>
      <c r="BK1063" s="38">
        <v>-0.81976369999999998</v>
      </c>
      <c r="BL1063" s="38">
        <v>-2.0612759999999999</v>
      </c>
      <c r="BM1063" s="38">
        <v>-6.1131200000000003</v>
      </c>
      <c r="BN1063" s="38">
        <v>-8.6563839999999992</v>
      </c>
      <c r="BO1063" s="38">
        <v>-7.8682790000000002</v>
      </c>
      <c r="BP1063" s="38">
        <v>-1.1786270000000001</v>
      </c>
      <c r="BQ1063" s="38">
        <v>6.8790139999999997</v>
      </c>
      <c r="BR1063" s="38">
        <v>3.1240239999999999</v>
      </c>
      <c r="BS1063" s="38">
        <v>0.2253086</v>
      </c>
      <c r="BT1063" s="38">
        <v>3.4594209999999999</v>
      </c>
      <c r="BU1063" s="38">
        <v>2.6886199999999998</v>
      </c>
      <c r="BV1063" s="38">
        <v>2.9373640000000001</v>
      </c>
      <c r="BW1063" s="38">
        <v>-4.4881539999999998</v>
      </c>
      <c r="BX1063" s="38">
        <v>-7.2338699999999996</v>
      </c>
      <c r="BY1063" s="38">
        <v>-6.1145240000000003</v>
      </c>
      <c r="BZ1063" s="38">
        <v>-0.92318639999999996</v>
      </c>
      <c r="CA1063" s="38">
        <v>-0.49701060000000002</v>
      </c>
      <c r="CB1063" s="38">
        <v>-1.0323370000000001</v>
      </c>
      <c r="CC1063" s="38">
        <v>0.6817607</v>
      </c>
      <c r="CD1063" s="38">
        <v>0.1093768</v>
      </c>
      <c r="CE1063" s="38">
        <v>-8.5436300000000003</v>
      </c>
      <c r="CF1063" s="38">
        <v>-7.6551289999999996</v>
      </c>
      <c r="CG1063" s="38">
        <v>-2.541277</v>
      </c>
      <c r="CH1063" s="38">
        <v>2.061512</v>
      </c>
      <c r="CI1063" s="38">
        <v>-0.23968390000000001</v>
      </c>
      <c r="CJ1063" s="38">
        <v>-1.493317</v>
      </c>
      <c r="CK1063" s="38">
        <v>-5.4625789999999999</v>
      </c>
      <c r="CL1063" s="38">
        <v>-8.2912090000000003</v>
      </c>
      <c r="CM1063" s="38">
        <v>-7.3791270000000004</v>
      </c>
      <c r="CN1063" s="38">
        <v>-0.71836610000000001</v>
      </c>
      <c r="CO1063" s="38">
        <v>7.5076960000000001</v>
      </c>
      <c r="CP1063" s="38">
        <v>4.0622939999999996</v>
      </c>
      <c r="CQ1063" s="38">
        <v>1.0186869999999999</v>
      </c>
      <c r="CR1063" s="38">
        <v>4.203195</v>
      </c>
      <c r="CS1063" s="38">
        <v>3.173187</v>
      </c>
      <c r="CT1063" s="38">
        <v>3.576505</v>
      </c>
      <c r="CU1063" s="38">
        <v>-3.8798050000000002</v>
      </c>
      <c r="CV1063" s="38">
        <v>-6.6456309999999998</v>
      </c>
      <c r="CW1063" s="38">
        <v>-5.3344690000000003</v>
      </c>
      <c r="CX1063" s="38">
        <v>-0.25286259999999999</v>
      </c>
      <c r="CY1063" s="38">
        <v>0.22629769999999999</v>
      </c>
      <c r="CZ1063" s="38">
        <v>-0.20556060000000001</v>
      </c>
      <c r="DA1063" s="38">
        <v>1.8977599999999999</v>
      </c>
      <c r="DB1063" s="38">
        <v>1.0912740000000001</v>
      </c>
      <c r="DC1063" s="38">
        <v>-7.7074340000000001</v>
      </c>
      <c r="DD1063" s="38">
        <v>-6.8658520000000003</v>
      </c>
      <c r="DE1063" s="38">
        <v>-2.0072079999999999</v>
      </c>
      <c r="DF1063" s="38">
        <v>3.2354829999999999</v>
      </c>
      <c r="DG1063" s="38">
        <v>0.34039589999999997</v>
      </c>
      <c r="DH1063" s="38">
        <v>-0.92535880000000004</v>
      </c>
      <c r="DI1063" s="38">
        <v>-4.8120370000000001</v>
      </c>
      <c r="DJ1063" s="38">
        <v>-7.9260339999999996</v>
      </c>
      <c r="DK1063" s="38">
        <v>-6.8899749999999997</v>
      </c>
      <c r="DL1063" s="38">
        <v>-0.25810569999999999</v>
      </c>
      <c r="DM1063" s="38">
        <v>8.1363780000000006</v>
      </c>
      <c r="DN1063" s="38">
        <v>5.0005639999999998</v>
      </c>
      <c r="DO1063" s="38">
        <v>1.812065</v>
      </c>
      <c r="DP1063" s="38">
        <v>4.9469700000000003</v>
      </c>
      <c r="DQ1063" s="38">
        <v>3.6577540000000002</v>
      </c>
      <c r="DR1063" s="38">
        <v>4.2156469999999997</v>
      </c>
      <c r="DS1063" s="38">
        <v>-3.271455</v>
      </c>
      <c r="DT1063" s="38">
        <v>-6.0573930000000002</v>
      </c>
      <c r="DU1063" s="38">
        <v>-4.5544140000000004</v>
      </c>
      <c r="DV1063" s="38">
        <v>0.41746109999999997</v>
      </c>
      <c r="DW1063" s="38">
        <v>0.9496059</v>
      </c>
      <c r="DX1063" s="38">
        <v>0.6212164</v>
      </c>
      <c r="DY1063" s="38">
        <v>3.1137600000000001</v>
      </c>
      <c r="DZ1063" s="38">
        <v>2.0731709999999999</v>
      </c>
      <c r="EA1063" s="38">
        <v>-6.8712390000000001</v>
      </c>
      <c r="EB1063" s="38">
        <v>-6.0765739999999999</v>
      </c>
      <c r="EC1063" s="38">
        <v>-1.4731399999999999</v>
      </c>
      <c r="ED1063" s="38">
        <v>4.9305110000000001</v>
      </c>
      <c r="EE1063" s="38">
        <v>1.1779390000000001</v>
      </c>
      <c r="EF1063" s="38">
        <v>-0.1053171</v>
      </c>
      <c r="EG1063" s="38">
        <v>-3.8727589999999998</v>
      </c>
      <c r="EH1063" s="38">
        <v>-7.3987780000000001</v>
      </c>
      <c r="EI1063" s="38">
        <v>-6.1837169999999997</v>
      </c>
      <c r="EJ1063" s="38">
        <v>0.4064373</v>
      </c>
      <c r="EK1063" s="38">
        <v>9.0440959999999997</v>
      </c>
      <c r="EL1063" s="38">
        <v>6.3552759999999999</v>
      </c>
      <c r="EM1063" s="38">
        <v>2.9575770000000001</v>
      </c>
      <c r="EN1063" s="38">
        <v>6.020861</v>
      </c>
      <c r="EO1063" s="38">
        <v>4.3573909999999998</v>
      </c>
      <c r="EP1063" s="38">
        <v>5.1384660000000002</v>
      </c>
      <c r="EQ1063" s="38">
        <v>-2.3930940000000001</v>
      </c>
      <c r="ER1063" s="38">
        <v>-5.2080690000000001</v>
      </c>
      <c r="ES1063" s="38">
        <v>-3.4281380000000001</v>
      </c>
      <c r="ET1063" s="38">
        <v>1.385302</v>
      </c>
      <c r="EU1063" s="38">
        <v>1.9939480000000001</v>
      </c>
      <c r="EV1063" s="38">
        <v>1.814951</v>
      </c>
      <c r="EW1063" s="38">
        <v>4.8694699999999997</v>
      </c>
      <c r="EX1063" s="38">
        <v>3.490875</v>
      </c>
      <c r="EY1063" s="38">
        <v>-5.6639059999999999</v>
      </c>
      <c r="EZ1063" s="38">
        <v>-4.9369839999999998</v>
      </c>
      <c r="FA1063" s="38">
        <v>-0.70202920000000002</v>
      </c>
      <c r="FB1063" s="38">
        <v>61.204410000000003</v>
      </c>
      <c r="FC1063" s="38">
        <v>60.030009999999997</v>
      </c>
      <c r="FD1063" s="38">
        <v>60.568269999999998</v>
      </c>
      <c r="FE1063" s="38">
        <v>59.229979999999998</v>
      </c>
      <c r="FF1063" s="38">
        <v>58.428019999999997</v>
      </c>
      <c r="FG1063" s="38">
        <v>57.939509999999999</v>
      </c>
      <c r="FH1063" s="38">
        <v>57.829210000000003</v>
      </c>
      <c r="FI1063" s="38">
        <v>58.294370000000001</v>
      </c>
      <c r="FJ1063" s="38">
        <v>61.543640000000003</v>
      </c>
      <c r="FK1063" s="38">
        <v>65.943920000000006</v>
      </c>
      <c r="FL1063" s="38">
        <v>69.675899999999999</v>
      </c>
      <c r="FM1063" s="38">
        <v>73.791229999999999</v>
      </c>
      <c r="FN1063" s="38">
        <v>77.937340000000006</v>
      </c>
      <c r="FO1063" s="38">
        <v>81.374979999999994</v>
      </c>
      <c r="FP1063" s="38">
        <v>83.476119999999995</v>
      </c>
      <c r="FQ1063" s="38">
        <v>83.713409999999996</v>
      </c>
      <c r="FR1063" s="38">
        <v>82.125540000000001</v>
      </c>
      <c r="FS1063" s="38">
        <v>79.084850000000003</v>
      </c>
      <c r="FT1063" s="38">
        <v>75.54562</v>
      </c>
      <c r="FU1063" s="38">
        <v>70.985650000000007</v>
      </c>
      <c r="FV1063" s="38">
        <v>67.177379999999999</v>
      </c>
      <c r="FW1063">
        <v>65.354060000000004</v>
      </c>
      <c r="FX1063">
        <v>63.188090000000003</v>
      </c>
      <c r="FY1063">
        <v>62.103990000000003</v>
      </c>
      <c r="FZ1063">
        <v>1.5067410000000001</v>
      </c>
      <c r="GA1063">
        <v>12.063610000000001</v>
      </c>
      <c r="GB1063">
        <v>1</v>
      </c>
    </row>
    <row r="1064" spans="1:184" x14ac:dyDescent="0.3">
      <c r="A1064" t="s">
        <v>280</v>
      </c>
      <c r="B1064" t="s">
        <v>1</v>
      </c>
      <c r="C1064" t="s">
        <v>258</v>
      </c>
      <c r="D1064" t="s">
        <v>1</v>
      </c>
      <c r="E1064" t="s">
        <v>1</v>
      </c>
      <c r="F1064" t="s">
        <v>1</v>
      </c>
      <c r="G1064" t="s">
        <v>1</v>
      </c>
      <c r="H1064" s="40" t="s">
        <v>1</v>
      </c>
      <c r="I1064" s="18" t="s">
        <v>1</v>
      </c>
      <c r="J1064" s="38" t="s">
        <v>1</v>
      </c>
      <c r="K1064" s="18">
        <v>44809</v>
      </c>
      <c r="L1064" s="38">
        <v>82</v>
      </c>
      <c r="M1064" s="38">
        <v>82</v>
      </c>
      <c r="N1064" s="38">
        <v>234.8314</v>
      </c>
      <c r="O1064" s="38">
        <v>225.47649999999999</v>
      </c>
      <c r="P1064" s="38">
        <v>225.97219999999999</v>
      </c>
      <c r="Q1064" s="38">
        <v>221.61529999999999</v>
      </c>
      <c r="R1064" s="38">
        <v>225.5728</v>
      </c>
      <c r="S1064" s="38">
        <v>229.5351</v>
      </c>
      <c r="T1064" s="38">
        <v>239.8184</v>
      </c>
      <c r="U1064" s="38">
        <v>246.07140000000001</v>
      </c>
      <c r="V1064" s="38">
        <v>258.2971</v>
      </c>
      <c r="W1064" s="38">
        <v>272.55309999999997</v>
      </c>
      <c r="X1064" s="38">
        <v>288.10570000000001</v>
      </c>
      <c r="Y1064" s="38">
        <v>291.0052</v>
      </c>
      <c r="Z1064" s="38">
        <v>288.8116</v>
      </c>
      <c r="AA1064" s="38">
        <v>283.64400000000001</v>
      </c>
      <c r="AB1064" s="38">
        <v>293.45209999999997</v>
      </c>
      <c r="AC1064" s="38">
        <v>291.23309999999998</v>
      </c>
      <c r="AD1064" s="38">
        <v>291.25220000000002</v>
      </c>
      <c r="AE1064" s="38">
        <v>284.11759999999998</v>
      </c>
      <c r="AF1064" s="38">
        <v>273.77269999999999</v>
      </c>
      <c r="AG1064" s="38">
        <v>255.61519999999999</v>
      </c>
      <c r="AH1064" s="38">
        <v>247.08580000000001</v>
      </c>
      <c r="AI1064" s="38">
        <v>245.59819999999999</v>
      </c>
      <c r="AJ1064" s="38">
        <v>236.34180000000001</v>
      </c>
      <c r="AK1064" s="38">
        <v>235.06059999999999</v>
      </c>
      <c r="AL1064" s="38">
        <v>5.3855339999999998</v>
      </c>
      <c r="AM1064" s="38">
        <v>-2.1200329999999998</v>
      </c>
      <c r="AN1064" s="38">
        <v>-0.80646669999999998</v>
      </c>
      <c r="AO1064" s="38">
        <v>-6.3008490000000004</v>
      </c>
      <c r="AP1064" s="38">
        <v>-9.9342780000000008</v>
      </c>
      <c r="AQ1064" s="38">
        <v>-7.8661789999999998</v>
      </c>
      <c r="AR1064" s="38">
        <v>-14.915609999999999</v>
      </c>
      <c r="AS1064" s="38">
        <v>-11.59104</v>
      </c>
      <c r="AT1064" s="38">
        <v>-1.928658</v>
      </c>
      <c r="AU1064" s="38">
        <v>8.3788000000000001E-2</v>
      </c>
      <c r="AV1064" s="38">
        <v>7.5974560000000002</v>
      </c>
      <c r="AW1064" s="38">
        <v>6.4185080000000001</v>
      </c>
      <c r="AX1064" s="38">
        <v>-6.1638599999999997</v>
      </c>
      <c r="AY1064" s="38">
        <v>-16.587140000000002</v>
      </c>
      <c r="AZ1064" s="38">
        <v>-10.216229999999999</v>
      </c>
      <c r="BA1064" s="38">
        <v>-14.03645</v>
      </c>
      <c r="BB1064" s="38">
        <v>-13.5427</v>
      </c>
      <c r="BC1064" s="38">
        <v>-8.2167630000000003</v>
      </c>
      <c r="BD1064" s="38">
        <v>0.40006809999999998</v>
      </c>
      <c r="BE1064" s="38">
        <v>-7.361885</v>
      </c>
      <c r="BF1064" s="38">
        <v>-6.170032</v>
      </c>
      <c r="BG1064" s="38">
        <v>-3.12025</v>
      </c>
      <c r="BH1064" s="38">
        <v>-2.090678</v>
      </c>
      <c r="BI1064" s="38">
        <v>5.552594</v>
      </c>
      <c r="BJ1064" s="38">
        <v>8.2168229999999998</v>
      </c>
      <c r="BK1064" s="38">
        <v>0.25672800000000001</v>
      </c>
      <c r="BL1064" s="38">
        <v>2.7641390000000001</v>
      </c>
      <c r="BM1064" s="38">
        <v>-3.0610529999999998</v>
      </c>
      <c r="BN1064" s="38">
        <v>-6.4002879999999998</v>
      </c>
      <c r="BO1064" s="38">
        <v>-5.560403</v>
      </c>
      <c r="BP1064" s="38">
        <v>-11.65471</v>
      </c>
      <c r="BQ1064" s="38">
        <v>-7.7410680000000003</v>
      </c>
      <c r="BR1064" s="38">
        <v>1.3538509999999999</v>
      </c>
      <c r="BS1064" s="38">
        <v>3.4458899999999999</v>
      </c>
      <c r="BT1064" s="38">
        <v>10.74568</v>
      </c>
      <c r="BU1064" s="38">
        <v>8.5209309999999991</v>
      </c>
      <c r="BV1064" s="38">
        <v>-4.1201829999999999</v>
      </c>
      <c r="BW1064" s="38">
        <v>-13.695930000000001</v>
      </c>
      <c r="BX1064" s="38">
        <v>-8.5730740000000001</v>
      </c>
      <c r="BY1064" s="38">
        <v>-10.63908</v>
      </c>
      <c r="BZ1064" s="38">
        <v>-9.8068709999999992</v>
      </c>
      <c r="CA1064" s="38">
        <v>-4.2833410000000001</v>
      </c>
      <c r="CB1064" s="38">
        <v>5.0669339999999998</v>
      </c>
      <c r="CC1064" s="38">
        <v>-1.85141</v>
      </c>
      <c r="CD1064" s="38">
        <v>-1.2284120000000001</v>
      </c>
      <c r="CE1064" s="38">
        <v>2.3235299999999999</v>
      </c>
      <c r="CF1064" s="38">
        <v>3.156485</v>
      </c>
      <c r="CG1064" s="38">
        <v>9.3089099999999991</v>
      </c>
      <c r="CH1064" s="38">
        <v>10.177759999999999</v>
      </c>
      <c r="CI1064" s="38">
        <v>1.9028659999999999</v>
      </c>
      <c r="CJ1064" s="38">
        <v>5.2371299999999996</v>
      </c>
      <c r="CK1064" s="38">
        <v>-0.81717989999999996</v>
      </c>
      <c r="CL1064" s="38">
        <v>-3.952658</v>
      </c>
      <c r="CM1064" s="38">
        <v>-3.9634299999999998</v>
      </c>
      <c r="CN1064" s="38">
        <v>-9.3962219999999999</v>
      </c>
      <c r="CO1064" s="38">
        <v>-5.0745930000000001</v>
      </c>
      <c r="CP1064" s="38">
        <v>3.6273070000000001</v>
      </c>
      <c r="CQ1064" s="38">
        <v>5.7744720000000003</v>
      </c>
      <c r="CR1064" s="38">
        <v>12.926130000000001</v>
      </c>
      <c r="CS1064" s="38">
        <v>9.9770629999999993</v>
      </c>
      <c r="CT1064" s="38">
        <v>-2.704739</v>
      </c>
      <c r="CU1064" s="38">
        <v>-11.693490000000001</v>
      </c>
      <c r="CV1064" s="38">
        <v>-7.4350300000000002</v>
      </c>
      <c r="CW1064" s="38">
        <v>-8.2860650000000007</v>
      </c>
      <c r="CX1064" s="38">
        <v>-7.219449</v>
      </c>
      <c r="CY1064" s="38">
        <v>-1.5590660000000001</v>
      </c>
      <c r="CZ1064" s="38">
        <v>8.2991910000000004</v>
      </c>
      <c r="DA1064" s="38">
        <v>1.965128</v>
      </c>
      <c r="DB1064" s="38">
        <v>2.1941380000000001</v>
      </c>
      <c r="DC1064" s="38">
        <v>6.0938759999999998</v>
      </c>
      <c r="DD1064" s="38">
        <v>6.790654</v>
      </c>
      <c r="DE1064" s="38">
        <v>11.91052</v>
      </c>
      <c r="DF1064" s="38">
        <v>12.13871</v>
      </c>
      <c r="DG1064" s="38">
        <v>3.5490029999999999</v>
      </c>
      <c r="DH1064" s="38">
        <v>7.710121</v>
      </c>
      <c r="DI1064" s="38">
        <v>1.426693</v>
      </c>
      <c r="DJ1064" s="38">
        <v>-1.505028</v>
      </c>
      <c r="DK1064" s="38">
        <v>-2.3664559999999999</v>
      </c>
      <c r="DL1064" s="38">
        <v>-7.1377350000000002</v>
      </c>
      <c r="DM1064" s="38">
        <v>-2.4081169999999998</v>
      </c>
      <c r="DN1064" s="38">
        <v>5.9007639999999997</v>
      </c>
      <c r="DO1064" s="38">
        <v>8.1030540000000002</v>
      </c>
      <c r="DP1064" s="38">
        <v>15.106579999999999</v>
      </c>
      <c r="DQ1064" s="38">
        <v>11.433199999999999</v>
      </c>
      <c r="DR1064" s="38">
        <v>-1.2892950000000001</v>
      </c>
      <c r="DS1064" s="38">
        <v>-9.6910489999999996</v>
      </c>
      <c r="DT1064" s="38">
        <v>-6.2969860000000004</v>
      </c>
      <c r="DU1064" s="38">
        <v>-5.9330530000000001</v>
      </c>
      <c r="DV1064" s="38">
        <v>-4.6320259999999998</v>
      </c>
      <c r="DW1064" s="38">
        <v>1.1652089999999999</v>
      </c>
      <c r="DX1064" s="38">
        <v>11.53145</v>
      </c>
      <c r="DY1064" s="38">
        <v>5.7816660000000004</v>
      </c>
      <c r="DZ1064" s="38">
        <v>5.6166879999999999</v>
      </c>
      <c r="EA1064" s="38">
        <v>9.8642230000000009</v>
      </c>
      <c r="EB1064" s="38">
        <v>10.42482</v>
      </c>
      <c r="EC1064" s="38">
        <v>14.51214</v>
      </c>
      <c r="ED1064" s="38">
        <v>14.97</v>
      </c>
      <c r="EE1064" s="38">
        <v>5.925764</v>
      </c>
      <c r="EF1064" s="38">
        <v>11.28073</v>
      </c>
      <c r="EG1064" s="38">
        <v>4.6664890000000003</v>
      </c>
      <c r="EH1064" s="38">
        <v>2.0289619999999999</v>
      </c>
      <c r="EI1064" s="38">
        <v>-6.0680100000000001E-2</v>
      </c>
      <c r="EJ1064" s="38">
        <v>-3.8768389999999999</v>
      </c>
      <c r="EK1064" s="38">
        <v>1.441851</v>
      </c>
      <c r="EL1064" s="38">
        <v>9.1832729999999998</v>
      </c>
      <c r="EM1064" s="38">
        <v>11.465159999999999</v>
      </c>
      <c r="EN1064" s="38">
        <v>18.254799999999999</v>
      </c>
      <c r="EO1064" s="38">
        <v>13.53562</v>
      </c>
      <c r="EP1064" s="38">
        <v>0.754382</v>
      </c>
      <c r="EQ1064" s="38">
        <v>-6.7998399999999997</v>
      </c>
      <c r="ER1064" s="38">
        <v>-4.6538300000000001</v>
      </c>
      <c r="ES1064" s="38">
        <v>-2.5356770000000002</v>
      </c>
      <c r="ET1064" s="38">
        <v>-0.89619899999999997</v>
      </c>
      <c r="EU1064" s="38">
        <v>5.09863</v>
      </c>
      <c r="EV1064" s="38">
        <v>16.198309999999999</v>
      </c>
      <c r="EW1064" s="38">
        <v>11.29214</v>
      </c>
      <c r="EX1064" s="38">
        <v>10.558310000000001</v>
      </c>
      <c r="EY1064" s="38">
        <v>15.308</v>
      </c>
      <c r="EZ1064" s="38">
        <v>15.671989999999999</v>
      </c>
      <c r="FA1064" s="38">
        <v>18.268450000000001</v>
      </c>
      <c r="FB1064" s="38">
        <v>70.557169999999999</v>
      </c>
      <c r="FC1064" s="38">
        <v>70.405959999999993</v>
      </c>
      <c r="FD1064" s="38">
        <v>69.45693</v>
      </c>
      <c r="FE1064" s="38">
        <v>68.672569999999993</v>
      </c>
      <c r="FF1064" s="38">
        <v>68.417590000000004</v>
      </c>
      <c r="FG1064" s="38">
        <v>67.72663</v>
      </c>
      <c r="FH1064" s="38">
        <v>67.183099999999996</v>
      </c>
      <c r="FI1064" s="38">
        <v>68.764669999999995</v>
      </c>
      <c r="FJ1064" s="38">
        <v>73.481290000000001</v>
      </c>
      <c r="FK1064" s="38">
        <v>78.389579999999995</v>
      </c>
      <c r="FL1064" s="38">
        <v>83.493989999999997</v>
      </c>
      <c r="FM1064" s="38">
        <v>87.875169999999997</v>
      </c>
      <c r="FN1064" s="38">
        <v>93.481200000000001</v>
      </c>
      <c r="FO1064" s="38">
        <v>97.224620000000002</v>
      </c>
      <c r="FP1064" s="38">
        <v>98.889629999999997</v>
      </c>
      <c r="FQ1064" s="38">
        <v>99.722809999999996</v>
      </c>
      <c r="FR1064" s="38">
        <v>99.029510000000002</v>
      </c>
      <c r="FS1064" s="38">
        <v>96.372439999999997</v>
      </c>
      <c r="FT1064" s="38">
        <v>91.707710000000006</v>
      </c>
      <c r="FU1064" s="38">
        <v>86.762209999999996</v>
      </c>
      <c r="FV1064" s="38">
        <v>82.260130000000004</v>
      </c>
      <c r="FW1064">
        <v>78.866</v>
      </c>
      <c r="FX1064">
        <v>77.470269999999999</v>
      </c>
      <c r="FY1064">
        <v>76.185649999999995</v>
      </c>
      <c r="FZ1064">
        <v>4.7399680000000002</v>
      </c>
      <c r="GA1064">
        <v>37.109679999999997</v>
      </c>
      <c r="GB1064">
        <v>1</v>
      </c>
    </row>
    <row r="1065" spans="1:184" x14ac:dyDescent="0.3">
      <c r="A1065" t="s">
        <v>280</v>
      </c>
      <c r="B1065" t="s">
        <v>1</v>
      </c>
      <c r="C1065" t="s">
        <v>258</v>
      </c>
      <c r="D1065" t="s">
        <v>1</v>
      </c>
      <c r="E1065" t="s">
        <v>1</v>
      </c>
      <c r="F1065" t="s">
        <v>1</v>
      </c>
      <c r="G1065" t="s">
        <v>1</v>
      </c>
      <c r="H1065" s="40" t="s">
        <v>1</v>
      </c>
      <c r="I1065" s="18" t="s">
        <v>1</v>
      </c>
      <c r="J1065" s="38" t="s">
        <v>1</v>
      </c>
      <c r="K1065" s="18">
        <v>44810</v>
      </c>
      <c r="L1065" s="38">
        <v>82</v>
      </c>
      <c r="M1065" s="38">
        <v>82</v>
      </c>
      <c r="N1065" s="38">
        <v>243.44730000000001</v>
      </c>
      <c r="O1065" s="38">
        <v>243.27539999999999</v>
      </c>
      <c r="P1065" s="38">
        <v>239.21709999999999</v>
      </c>
      <c r="Q1065" s="38">
        <v>235.0771</v>
      </c>
      <c r="R1065" s="38">
        <v>253.9948</v>
      </c>
      <c r="S1065" s="38">
        <v>285.65719999999999</v>
      </c>
      <c r="T1065" s="38">
        <v>323.3372</v>
      </c>
      <c r="U1065" s="38">
        <v>365.26839999999999</v>
      </c>
      <c r="V1065" s="38">
        <v>393.45569999999998</v>
      </c>
      <c r="W1065" s="38">
        <v>419.5093</v>
      </c>
      <c r="X1065" s="38">
        <v>436.53949999999998</v>
      </c>
      <c r="Y1065" s="38">
        <v>445.47930000000002</v>
      </c>
      <c r="Z1065" s="38">
        <v>446.6995</v>
      </c>
      <c r="AA1065" s="38">
        <v>451.25470000000001</v>
      </c>
      <c r="AB1065" s="38">
        <v>449.13819999999998</v>
      </c>
      <c r="AC1065" s="38">
        <v>440.24869999999999</v>
      </c>
      <c r="AD1065" s="38">
        <v>420.25490000000002</v>
      </c>
      <c r="AE1065" s="38">
        <v>384.96719999999999</v>
      </c>
      <c r="AF1065" s="38">
        <v>325.89030000000002</v>
      </c>
      <c r="AG1065" s="38">
        <v>298.53050000000002</v>
      </c>
      <c r="AH1065" s="38">
        <v>293.30990000000003</v>
      </c>
      <c r="AI1065" s="38">
        <v>278.96109999999999</v>
      </c>
      <c r="AJ1065" s="38">
        <v>267.69009999999997</v>
      </c>
      <c r="AK1065" s="38">
        <v>269.1728</v>
      </c>
      <c r="AL1065" s="38">
        <v>13.691800000000001</v>
      </c>
      <c r="AM1065" s="38">
        <v>10.075749999999999</v>
      </c>
      <c r="AN1065" s="38">
        <v>-0.59085989999999999</v>
      </c>
      <c r="AO1065" s="38">
        <v>-13.97799</v>
      </c>
      <c r="AP1065" s="38">
        <v>-16.22758</v>
      </c>
      <c r="AQ1065" s="38">
        <v>-19.123640000000002</v>
      </c>
      <c r="AR1065" s="38">
        <v>-11.91616</v>
      </c>
      <c r="AS1065" s="38">
        <v>1.0525549999999999</v>
      </c>
      <c r="AT1065" s="38">
        <v>-3.2233670000000001</v>
      </c>
      <c r="AU1065" s="38">
        <v>0.1782416</v>
      </c>
      <c r="AV1065" s="38">
        <v>-3.8007460000000002</v>
      </c>
      <c r="AW1065" s="38">
        <v>-10.33525</v>
      </c>
      <c r="AX1065" s="38">
        <v>-11.18094</v>
      </c>
      <c r="AY1065" s="38">
        <v>-3.2394259999999999</v>
      </c>
      <c r="AZ1065" s="38">
        <v>5.4259050000000002</v>
      </c>
      <c r="BA1065" s="38">
        <v>9.7976679999999998</v>
      </c>
      <c r="BB1065" s="38">
        <v>6.0001360000000004</v>
      </c>
      <c r="BC1065" s="38">
        <v>-2.5676060000000001</v>
      </c>
      <c r="BD1065" s="38">
        <v>-21.467220000000001</v>
      </c>
      <c r="BE1065" s="38">
        <v>-25.25468</v>
      </c>
      <c r="BF1065" s="38">
        <v>-9.9601199999999999</v>
      </c>
      <c r="BG1065" s="38">
        <v>-3.2008399999999999</v>
      </c>
      <c r="BH1065" s="38">
        <v>-2.587002</v>
      </c>
      <c r="BI1065" s="38">
        <v>11.10764</v>
      </c>
      <c r="BJ1065" s="38">
        <v>18.241160000000001</v>
      </c>
      <c r="BK1065" s="38">
        <v>12.88273</v>
      </c>
      <c r="BL1065" s="38">
        <v>1.637902</v>
      </c>
      <c r="BM1065" s="38">
        <v>-11.469329999999999</v>
      </c>
      <c r="BN1065" s="38">
        <v>-13.980790000000001</v>
      </c>
      <c r="BO1065" s="38">
        <v>-16.917300000000001</v>
      </c>
      <c r="BP1065" s="38">
        <v>-9.0859380000000005</v>
      </c>
      <c r="BQ1065" s="38">
        <v>4.7550850000000002</v>
      </c>
      <c r="BR1065" s="38">
        <v>0.1671569</v>
      </c>
      <c r="BS1065" s="38">
        <v>4.2371169999999996</v>
      </c>
      <c r="BT1065" s="38">
        <v>-0.13070300000000001</v>
      </c>
      <c r="BU1065" s="38">
        <v>-8.0304099999999998</v>
      </c>
      <c r="BV1065" s="38">
        <v>-8.667389</v>
      </c>
      <c r="BW1065" s="38">
        <v>-0.82219390000000003</v>
      </c>
      <c r="BX1065" s="38">
        <v>8.0237350000000003</v>
      </c>
      <c r="BY1065" s="38">
        <v>12.83545</v>
      </c>
      <c r="BZ1065" s="38">
        <v>9.6929590000000001</v>
      </c>
      <c r="CA1065" s="38">
        <v>1.4901690000000001</v>
      </c>
      <c r="CB1065" s="38">
        <v>-16.78349</v>
      </c>
      <c r="CC1065" s="38">
        <v>-19.371279999999999</v>
      </c>
      <c r="CD1065" s="38">
        <v>-5.533277</v>
      </c>
      <c r="CE1065" s="38">
        <v>0.3139362</v>
      </c>
      <c r="CF1065" s="38">
        <v>0.99825509999999995</v>
      </c>
      <c r="CG1065" s="38">
        <v>14.494070000000001</v>
      </c>
      <c r="CH1065" s="38">
        <v>21.392029999999998</v>
      </c>
      <c r="CI1065" s="38">
        <v>14.826829999999999</v>
      </c>
      <c r="CJ1065" s="38">
        <v>3.1815359999999999</v>
      </c>
      <c r="CK1065" s="38">
        <v>-9.73184</v>
      </c>
      <c r="CL1065" s="38">
        <v>-12.424659999999999</v>
      </c>
      <c r="CM1065" s="38">
        <v>-15.389200000000001</v>
      </c>
      <c r="CN1065" s="38">
        <v>-7.1257339999999996</v>
      </c>
      <c r="CO1065" s="38">
        <v>7.3194470000000003</v>
      </c>
      <c r="CP1065" s="38">
        <v>2.5154239999999999</v>
      </c>
      <c r="CQ1065" s="38">
        <v>7.0482820000000004</v>
      </c>
      <c r="CR1065" s="38">
        <v>2.4111570000000002</v>
      </c>
      <c r="CS1065" s="38">
        <v>-6.4340830000000002</v>
      </c>
      <c r="CT1065" s="38">
        <v>-6.926507</v>
      </c>
      <c r="CU1065" s="38">
        <v>0.8519738</v>
      </c>
      <c r="CV1065" s="38">
        <v>9.8229849999999992</v>
      </c>
      <c r="CW1065" s="38">
        <v>14.939399999999999</v>
      </c>
      <c r="CX1065" s="38">
        <v>12.2506</v>
      </c>
      <c r="CY1065" s="38">
        <v>4.3005719999999998</v>
      </c>
      <c r="CZ1065" s="38">
        <v>-13.53955</v>
      </c>
      <c r="DA1065" s="38">
        <v>-15.29645</v>
      </c>
      <c r="DB1065" s="38">
        <v>-2.4672589999999999</v>
      </c>
      <c r="DC1065" s="38">
        <v>2.7482600000000001</v>
      </c>
      <c r="DD1065" s="38">
        <v>3.4813930000000002</v>
      </c>
      <c r="DE1065" s="38">
        <v>16.839510000000001</v>
      </c>
      <c r="DF1065" s="38">
        <v>24.542899999999999</v>
      </c>
      <c r="DG1065" s="38">
        <v>16.77093</v>
      </c>
      <c r="DH1065" s="38">
        <v>4.7251700000000003</v>
      </c>
      <c r="DI1065" s="38">
        <v>-7.9943499999999998</v>
      </c>
      <c r="DJ1065" s="38">
        <v>-10.868539999999999</v>
      </c>
      <c r="DK1065" s="38">
        <v>-13.861090000000001</v>
      </c>
      <c r="DL1065" s="38">
        <v>-5.1655319999999998</v>
      </c>
      <c r="DM1065" s="38">
        <v>9.8838080000000001</v>
      </c>
      <c r="DN1065" s="38">
        <v>4.8636900000000001</v>
      </c>
      <c r="DO1065" s="38">
        <v>9.8594469999999994</v>
      </c>
      <c r="DP1065" s="38">
        <v>4.9530180000000001</v>
      </c>
      <c r="DQ1065" s="38">
        <v>-4.8377559999999997</v>
      </c>
      <c r="DR1065" s="38">
        <v>-5.1856260000000001</v>
      </c>
      <c r="DS1065" s="38">
        <v>2.5261420000000001</v>
      </c>
      <c r="DT1065" s="38">
        <v>11.62223</v>
      </c>
      <c r="DU1065" s="38">
        <v>17.04336</v>
      </c>
      <c r="DV1065" s="38">
        <v>14.80823</v>
      </c>
      <c r="DW1065" s="38">
        <v>7.1109749999999998</v>
      </c>
      <c r="DX1065" s="38">
        <v>-10.2956</v>
      </c>
      <c r="DY1065" s="38">
        <v>-11.221629999999999</v>
      </c>
      <c r="DZ1065" s="38">
        <v>0.59875840000000002</v>
      </c>
      <c r="EA1065" s="38">
        <v>5.1825830000000002</v>
      </c>
      <c r="EB1065" s="38">
        <v>5.9645299999999999</v>
      </c>
      <c r="EC1065" s="38">
        <v>19.184940000000001</v>
      </c>
      <c r="ED1065" s="38">
        <v>29.09226</v>
      </c>
      <c r="EE1065" s="38">
        <v>19.577909999999999</v>
      </c>
      <c r="EF1065" s="38">
        <v>6.953932</v>
      </c>
      <c r="EG1065" s="38">
        <v>-5.48569</v>
      </c>
      <c r="EH1065" s="38">
        <v>-8.6217459999999999</v>
      </c>
      <c r="EI1065" s="38">
        <v>-11.65475</v>
      </c>
      <c r="EJ1065" s="38">
        <v>-2.3353100000000002</v>
      </c>
      <c r="EK1065" s="38">
        <v>13.58634</v>
      </c>
      <c r="EL1065" s="38">
        <v>8.2542150000000003</v>
      </c>
      <c r="EM1065" s="38">
        <v>13.91832</v>
      </c>
      <c r="EN1065" s="38">
        <v>8.6230600000000006</v>
      </c>
      <c r="EO1065" s="38">
        <v>-2.5329130000000002</v>
      </c>
      <c r="EP1065" s="38">
        <v>-2.6720700000000002</v>
      </c>
      <c r="EQ1065" s="38">
        <v>4.9433740000000004</v>
      </c>
      <c r="ER1065" s="38">
        <v>14.22006</v>
      </c>
      <c r="ES1065" s="38">
        <v>20.081140000000001</v>
      </c>
      <c r="ET1065" s="38">
        <v>18.501059999999999</v>
      </c>
      <c r="EU1065" s="38">
        <v>11.168749999999999</v>
      </c>
      <c r="EV1065" s="38">
        <v>-5.6118699999999997</v>
      </c>
      <c r="EW1065" s="38">
        <v>-5.3382259999999997</v>
      </c>
      <c r="EX1065" s="38">
        <v>5.025601</v>
      </c>
      <c r="EY1065" s="38">
        <v>8.6973590000000005</v>
      </c>
      <c r="EZ1065" s="38">
        <v>9.5497879999999995</v>
      </c>
      <c r="FA1065" s="38">
        <v>22.571370000000002</v>
      </c>
      <c r="FB1065" s="38">
        <v>74.912970000000001</v>
      </c>
      <c r="FC1065" s="38">
        <v>74.849100000000007</v>
      </c>
      <c r="FD1065" s="38">
        <v>73.695149999999998</v>
      </c>
      <c r="FE1065" s="38">
        <v>72.830669999999998</v>
      </c>
      <c r="FF1065" s="38">
        <v>72.418379999999999</v>
      </c>
      <c r="FG1065" s="38">
        <v>71.495220000000003</v>
      </c>
      <c r="FH1065" s="38">
        <v>71.50385</v>
      </c>
      <c r="FI1065" s="38">
        <v>73.143389999999997</v>
      </c>
      <c r="FJ1065" s="38">
        <v>77.862909999999999</v>
      </c>
      <c r="FK1065" s="38">
        <v>83.340580000000003</v>
      </c>
      <c r="FL1065" s="38">
        <v>88.400540000000007</v>
      </c>
      <c r="FM1065" s="38">
        <v>93.521190000000004</v>
      </c>
      <c r="FN1065" s="38">
        <v>97.237200000000001</v>
      </c>
      <c r="FO1065" s="38">
        <v>99.747839999999997</v>
      </c>
      <c r="FP1065" s="38">
        <v>98.456630000000004</v>
      </c>
      <c r="FQ1065" s="38">
        <v>96.858379999999997</v>
      </c>
      <c r="FR1065" s="38">
        <v>94.654340000000005</v>
      </c>
      <c r="FS1065" s="38">
        <v>90.801479999999998</v>
      </c>
      <c r="FT1065" s="38">
        <v>86.599630000000005</v>
      </c>
      <c r="FU1065" s="38">
        <v>82.050079999999994</v>
      </c>
      <c r="FV1065" s="38">
        <v>78.673940000000002</v>
      </c>
      <c r="FW1065">
        <v>76.393320000000003</v>
      </c>
      <c r="FX1065">
        <v>74.673339999999996</v>
      </c>
      <c r="FY1065">
        <v>74.074830000000006</v>
      </c>
      <c r="FZ1065">
        <v>5.6683779999999997</v>
      </c>
      <c r="GA1065">
        <v>36.390459999999997</v>
      </c>
      <c r="GB1065">
        <v>1</v>
      </c>
    </row>
    <row r="1066" spans="1:184" x14ac:dyDescent="0.3">
      <c r="A1066" t="s">
        <v>280</v>
      </c>
      <c r="B1066" t="s">
        <v>1</v>
      </c>
      <c r="C1066" t="s">
        <v>258</v>
      </c>
      <c r="D1066" t="s">
        <v>1</v>
      </c>
      <c r="E1066" t="s">
        <v>1</v>
      </c>
      <c r="F1066" t="s">
        <v>1</v>
      </c>
      <c r="G1066" t="s">
        <v>1</v>
      </c>
      <c r="H1066" s="40" t="s">
        <v>1</v>
      </c>
      <c r="I1066" s="18" t="s">
        <v>1</v>
      </c>
      <c r="J1066" s="38" t="s">
        <v>1</v>
      </c>
      <c r="K1066" s="18">
        <v>44811</v>
      </c>
      <c r="L1066" s="38">
        <v>82</v>
      </c>
      <c r="M1066" s="38">
        <v>82</v>
      </c>
      <c r="N1066" s="38">
        <v>269.37150000000003</v>
      </c>
      <c r="O1066" s="38">
        <v>266.33080000000001</v>
      </c>
      <c r="P1066" s="38">
        <v>258.86090000000002</v>
      </c>
      <c r="Q1066" s="38">
        <v>252.49100000000001</v>
      </c>
      <c r="R1066" s="38">
        <v>261.81349999999998</v>
      </c>
      <c r="S1066" s="38">
        <v>278.43020000000001</v>
      </c>
      <c r="T1066" s="38">
        <v>320.75830000000002</v>
      </c>
      <c r="U1066" s="38">
        <v>358.90559999999999</v>
      </c>
      <c r="V1066" s="38">
        <v>385.5994</v>
      </c>
      <c r="W1066" s="38">
        <v>405.26940000000002</v>
      </c>
      <c r="X1066" s="38">
        <v>421.54660000000001</v>
      </c>
      <c r="Y1066" s="38">
        <v>427.5</v>
      </c>
      <c r="Z1066" s="38">
        <v>426.57380000000001</v>
      </c>
      <c r="AA1066" s="38">
        <v>431.42020000000002</v>
      </c>
      <c r="AB1066" s="38">
        <v>426.32659999999998</v>
      </c>
      <c r="AC1066" s="38">
        <v>419.56950000000001</v>
      </c>
      <c r="AD1066" s="38">
        <v>404.98050000000001</v>
      </c>
      <c r="AE1066" s="38">
        <v>375.94909999999999</v>
      </c>
      <c r="AF1066" s="38">
        <v>320.95370000000003</v>
      </c>
      <c r="AG1066" s="38">
        <v>294.37290000000002</v>
      </c>
      <c r="AH1066" s="38">
        <v>297.10840000000002</v>
      </c>
      <c r="AI1066" s="38">
        <v>285.40039999999999</v>
      </c>
      <c r="AJ1066" s="38">
        <v>271.98399999999998</v>
      </c>
      <c r="AK1066" s="38">
        <v>270.3168</v>
      </c>
      <c r="AL1066" s="38">
        <v>10.844329999999999</v>
      </c>
      <c r="AM1066" s="38">
        <v>12.561730000000001</v>
      </c>
      <c r="AN1066" s="38">
        <v>10.05707</v>
      </c>
      <c r="AO1066" s="38">
        <v>-0.51091500000000001</v>
      </c>
      <c r="AP1066" s="38">
        <v>-8.6352469999999997</v>
      </c>
      <c r="AQ1066" s="38">
        <v>-26.560390000000002</v>
      </c>
      <c r="AR1066" s="38">
        <v>-21.52994</v>
      </c>
      <c r="AS1066" s="38">
        <v>-6.8032550000000001</v>
      </c>
      <c r="AT1066" s="38">
        <v>-2.9216160000000002</v>
      </c>
      <c r="AU1066" s="38">
        <v>1.8293520000000001</v>
      </c>
      <c r="AV1066" s="38">
        <v>6.5441260000000003</v>
      </c>
      <c r="AW1066" s="38">
        <v>-0.33771309999999999</v>
      </c>
      <c r="AX1066" s="38">
        <v>-5.8433469999999996</v>
      </c>
      <c r="AY1066" s="38">
        <v>-8.0696189999999994</v>
      </c>
      <c r="AZ1066" s="38">
        <v>-5.8668579999999997</v>
      </c>
      <c r="BA1066" s="38">
        <v>-10.571099999999999</v>
      </c>
      <c r="BB1066" s="38">
        <v>-2.681673</v>
      </c>
      <c r="BC1066" s="38">
        <v>-6.4238229999999996</v>
      </c>
      <c r="BD1066" s="38">
        <v>-25.52713</v>
      </c>
      <c r="BE1066" s="38">
        <v>-27.68993</v>
      </c>
      <c r="BF1066" s="38">
        <v>-4.2541640000000003</v>
      </c>
      <c r="BG1066" s="38">
        <v>3.0722969999999998</v>
      </c>
      <c r="BH1066" s="38">
        <v>-1.932636</v>
      </c>
      <c r="BI1066" s="38">
        <v>0.89269569999999998</v>
      </c>
      <c r="BJ1066" s="38">
        <v>13.51268</v>
      </c>
      <c r="BK1066" s="38">
        <v>14.38747</v>
      </c>
      <c r="BL1066" s="38">
        <v>11.58356</v>
      </c>
      <c r="BM1066" s="38">
        <v>1.829485</v>
      </c>
      <c r="BN1066" s="38">
        <v>-6.6539669999999997</v>
      </c>
      <c r="BO1066" s="38">
        <v>-24.444189999999999</v>
      </c>
      <c r="BP1066" s="38">
        <v>-19.480460000000001</v>
      </c>
      <c r="BQ1066" s="38">
        <v>-4.2313830000000001</v>
      </c>
      <c r="BR1066" s="38">
        <v>-9.2306200000000005E-2</v>
      </c>
      <c r="BS1066" s="38">
        <v>4.67441</v>
      </c>
      <c r="BT1066" s="38">
        <v>8.6292770000000001</v>
      </c>
      <c r="BU1066" s="38">
        <v>1.3069900000000001</v>
      </c>
      <c r="BV1066" s="38">
        <v>-4.1020899999999996</v>
      </c>
      <c r="BW1066" s="38">
        <v>-6.3705679999999996</v>
      </c>
      <c r="BX1066" s="38">
        <v>-3.927025</v>
      </c>
      <c r="BY1066" s="38">
        <v>-7.6599760000000003</v>
      </c>
      <c r="BZ1066" s="38">
        <v>0.27306609999999998</v>
      </c>
      <c r="CA1066" s="38">
        <v>-3.2947350000000002</v>
      </c>
      <c r="CB1066" s="38">
        <v>-21.690829999999998</v>
      </c>
      <c r="CC1066" s="38">
        <v>-23.05696</v>
      </c>
      <c r="CD1066" s="38">
        <v>-0.51507630000000004</v>
      </c>
      <c r="CE1066" s="38">
        <v>6.1570559999999999</v>
      </c>
      <c r="CF1066" s="38">
        <v>1.242999</v>
      </c>
      <c r="CG1066" s="38">
        <v>4.0507419999999996</v>
      </c>
      <c r="CH1066" s="38">
        <v>15.36077</v>
      </c>
      <c r="CI1066" s="38">
        <v>15.65198</v>
      </c>
      <c r="CJ1066" s="38">
        <v>12.64081</v>
      </c>
      <c r="CK1066" s="38">
        <v>3.4504389999999998</v>
      </c>
      <c r="CL1066" s="38">
        <v>-5.281739</v>
      </c>
      <c r="CM1066" s="38">
        <v>-22.97851</v>
      </c>
      <c r="CN1066" s="38">
        <v>-18.061</v>
      </c>
      <c r="CO1066" s="38">
        <v>-2.450113</v>
      </c>
      <c r="CP1066" s="38">
        <v>1.867265</v>
      </c>
      <c r="CQ1066" s="38">
        <v>6.644889</v>
      </c>
      <c r="CR1066" s="38">
        <v>10.073449999999999</v>
      </c>
      <c r="CS1066" s="38">
        <v>2.4461059999999999</v>
      </c>
      <c r="CT1066" s="38">
        <v>-2.8961009999999998</v>
      </c>
      <c r="CU1066" s="38">
        <v>-5.19381</v>
      </c>
      <c r="CV1066" s="38">
        <v>-2.5835020000000002</v>
      </c>
      <c r="CW1066" s="38">
        <v>-5.6437410000000003</v>
      </c>
      <c r="CX1066" s="38">
        <v>2.319509</v>
      </c>
      <c r="CY1066" s="38">
        <v>-1.1275379999999999</v>
      </c>
      <c r="CZ1066" s="38">
        <v>-19.033819999999999</v>
      </c>
      <c r="DA1066" s="38">
        <v>-19.848179999999999</v>
      </c>
      <c r="DB1066" s="38">
        <v>2.0746039999999999</v>
      </c>
      <c r="DC1066" s="38">
        <v>8.2935510000000008</v>
      </c>
      <c r="DD1066" s="38">
        <v>3.4424350000000001</v>
      </c>
      <c r="DE1066" s="38">
        <v>6.2379949999999997</v>
      </c>
      <c r="DF1066" s="38">
        <v>17.208860000000001</v>
      </c>
      <c r="DG1066" s="38">
        <v>16.91649</v>
      </c>
      <c r="DH1066" s="38">
        <v>13.69805</v>
      </c>
      <c r="DI1066" s="38">
        <v>5.0713929999999996</v>
      </c>
      <c r="DJ1066" s="38">
        <v>-3.90951</v>
      </c>
      <c r="DK1066" s="38">
        <v>-21.512830000000001</v>
      </c>
      <c r="DL1066" s="38">
        <v>-16.641539999999999</v>
      </c>
      <c r="DM1066" s="38">
        <v>-0.66884239999999995</v>
      </c>
      <c r="DN1066" s="38">
        <v>3.8268360000000001</v>
      </c>
      <c r="DO1066" s="38">
        <v>8.6153670000000009</v>
      </c>
      <c r="DP1066" s="38">
        <v>11.517620000000001</v>
      </c>
      <c r="DQ1066" s="38">
        <v>3.585223</v>
      </c>
      <c r="DR1066" s="38">
        <v>-1.6901120000000001</v>
      </c>
      <c r="DS1066" s="38">
        <v>-4.0170529999999998</v>
      </c>
      <c r="DT1066" s="38">
        <v>-1.2399800000000001</v>
      </c>
      <c r="DU1066" s="38">
        <v>-3.627507</v>
      </c>
      <c r="DV1066" s="38">
        <v>4.3659520000000001</v>
      </c>
      <c r="DW1066" s="38">
        <v>1.0396590000000001</v>
      </c>
      <c r="DX1066" s="38">
        <v>-16.376819999999999</v>
      </c>
      <c r="DY1066" s="38">
        <v>-16.639389999999999</v>
      </c>
      <c r="DZ1066" s="38">
        <v>4.6642849999999996</v>
      </c>
      <c r="EA1066" s="38">
        <v>10.43005</v>
      </c>
      <c r="EB1066" s="38">
        <v>5.6418699999999999</v>
      </c>
      <c r="EC1066" s="38">
        <v>8.4252479999999998</v>
      </c>
      <c r="ED1066" s="38">
        <v>19.877210000000002</v>
      </c>
      <c r="EE1066" s="38">
        <v>18.742239999999999</v>
      </c>
      <c r="EF1066" s="38">
        <v>15.224539999999999</v>
      </c>
      <c r="EG1066" s="38">
        <v>7.4117940000000004</v>
      </c>
      <c r="EH1066" s="38">
        <v>-1.9282300000000001</v>
      </c>
      <c r="EI1066" s="38">
        <v>-19.396629999999998</v>
      </c>
      <c r="EJ1066" s="38">
        <v>-14.59206</v>
      </c>
      <c r="EK1066" s="38">
        <v>1.9030290000000001</v>
      </c>
      <c r="EL1066" s="38">
        <v>6.6561450000000004</v>
      </c>
      <c r="EM1066" s="38">
        <v>11.460430000000001</v>
      </c>
      <c r="EN1066" s="38">
        <v>13.60277</v>
      </c>
      <c r="EO1066" s="38">
        <v>5.2299259999999999</v>
      </c>
      <c r="EP1066" s="38">
        <v>5.1144599999999998E-2</v>
      </c>
      <c r="EQ1066" s="38">
        <v>-2.3180019999999999</v>
      </c>
      <c r="ER1066" s="38">
        <v>0.69985299999999995</v>
      </c>
      <c r="ES1066" s="38">
        <v>-0.71638460000000004</v>
      </c>
      <c r="ET1066" s="38">
        <v>7.3206910000000001</v>
      </c>
      <c r="EU1066" s="38">
        <v>4.1687469999999998</v>
      </c>
      <c r="EV1066" s="38">
        <v>-12.540520000000001</v>
      </c>
      <c r="EW1066" s="38">
        <v>-12.00642</v>
      </c>
      <c r="EX1066" s="38">
        <v>8.4033730000000002</v>
      </c>
      <c r="EY1066" s="38">
        <v>13.514810000000001</v>
      </c>
      <c r="EZ1066" s="38">
        <v>8.8175050000000006</v>
      </c>
      <c r="FA1066" s="38">
        <v>11.58329</v>
      </c>
      <c r="FB1066" s="38">
        <v>73.717020000000005</v>
      </c>
      <c r="FC1066" s="38">
        <v>71.697710000000001</v>
      </c>
      <c r="FD1066" s="38">
        <v>70.572699999999998</v>
      </c>
      <c r="FE1066" s="38">
        <v>70.060329999999993</v>
      </c>
      <c r="FF1066" s="38">
        <v>69.200119999999998</v>
      </c>
      <c r="FG1066" s="38">
        <v>68.17662</v>
      </c>
      <c r="FH1066" s="38">
        <v>67.588549999999998</v>
      </c>
      <c r="FI1066" s="38">
        <v>68.353890000000007</v>
      </c>
      <c r="FJ1066" s="38">
        <v>71.631500000000003</v>
      </c>
      <c r="FK1066" s="38">
        <v>74.089460000000003</v>
      </c>
      <c r="FL1066" s="38">
        <v>77.789230000000003</v>
      </c>
      <c r="FM1066" s="38">
        <v>81.344030000000004</v>
      </c>
      <c r="FN1066" s="38">
        <v>85.462360000000004</v>
      </c>
      <c r="FO1066" s="38">
        <v>87.551580000000001</v>
      </c>
      <c r="FP1066" s="38">
        <v>89.540790000000001</v>
      </c>
      <c r="FQ1066" s="38">
        <v>91.032420000000002</v>
      </c>
      <c r="FR1066" s="38">
        <v>89.775989999999993</v>
      </c>
      <c r="FS1066" s="38">
        <v>87.217770000000002</v>
      </c>
      <c r="FT1066" s="38">
        <v>83.233000000000004</v>
      </c>
      <c r="FU1066" s="38">
        <v>79.084370000000007</v>
      </c>
      <c r="FV1066" s="38">
        <v>76.083500000000001</v>
      </c>
      <c r="FW1066">
        <v>74.791499999999999</v>
      </c>
      <c r="FX1066">
        <v>73.696929999999995</v>
      </c>
      <c r="FY1066">
        <v>72.83305</v>
      </c>
      <c r="FZ1066">
        <v>4.388261</v>
      </c>
      <c r="GA1066">
        <v>29.471879999999999</v>
      </c>
      <c r="GB1066">
        <v>1</v>
      </c>
    </row>
    <row r="1067" spans="1:184" x14ac:dyDescent="0.3">
      <c r="A1067" t="s">
        <v>280</v>
      </c>
      <c r="B1067" t="s">
        <v>1</v>
      </c>
      <c r="C1067" t="s">
        <v>258</v>
      </c>
      <c r="D1067" t="s">
        <v>1</v>
      </c>
      <c r="E1067" t="s">
        <v>1</v>
      </c>
      <c r="F1067" t="s">
        <v>1</v>
      </c>
      <c r="G1067" t="s">
        <v>1</v>
      </c>
      <c r="H1067" s="40" t="s">
        <v>1</v>
      </c>
      <c r="I1067" s="18" t="s">
        <v>1</v>
      </c>
      <c r="J1067" s="38" t="s">
        <v>1</v>
      </c>
      <c r="K1067" s="18" t="s">
        <v>2</v>
      </c>
      <c r="L1067" s="38">
        <v>82</v>
      </c>
      <c r="M1067" s="38">
        <v>82</v>
      </c>
      <c r="N1067" s="38">
        <v>239.84880000000001</v>
      </c>
      <c r="O1067" s="38">
        <v>235.88380000000001</v>
      </c>
      <c r="P1067" s="38">
        <v>231.51050000000001</v>
      </c>
      <c r="Q1067" s="38">
        <v>231.4957</v>
      </c>
      <c r="R1067" s="38">
        <v>240.268</v>
      </c>
      <c r="S1067" s="38">
        <v>255.67449999999999</v>
      </c>
      <c r="T1067" s="38">
        <v>289.42239999999998</v>
      </c>
      <c r="U1067" s="38">
        <v>320.4203</v>
      </c>
      <c r="V1067" s="38">
        <v>344.553</v>
      </c>
      <c r="W1067" s="38">
        <v>358.13850000000002</v>
      </c>
      <c r="X1067" s="38">
        <v>368.65859999999998</v>
      </c>
      <c r="Y1067" s="38">
        <v>375.80470000000003</v>
      </c>
      <c r="Z1067" s="38">
        <v>376.34429999999998</v>
      </c>
      <c r="AA1067" s="38">
        <v>380.17779999999999</v>
      </c>
      <c r="AB1067" s="38">
        <v>377.50740000000002</v>
      </c>
      <c r="AC1067" s="38">
        <v>372.66239999999999</v>
      </c>
      <c r="AD1067" s="38">
        <v>363.28640000000001</v>
      </c>
      <c r="AE1067" s="38">
        <v>342.31189999999998</v>
      </c>
      <c r="AF1067" s="38">
        <v>299.9683</v>
      </c>
      <c r="AG1067" s="38">
        <v>281.5034</v>
      </c>
      <c r="AH1067" s="38">
        <v>275.27100000000002</v>
      </c>
      <c r="AI1067" s="38">
        <v>263.43619999999999</v>
      </c>
      <c r="AJ1067" s="38">
        <v>253.8655</v>
      </c>
      <c r="AK1067" s="38">
        <v>250.86779999999999</v>
      </c>
      <c r="AL1067" s="38">
        <v>2.3008739999999999</v>
      </c>
      <c r="AM1067" s="38">
        <v>2.3858419999999998</v>
      </c>
      <c r="AN1067" s="38">
        <v>0.18428439999999999</v>
      </c>
      <c r="AO1067" s="38">
        <v>-1.959749</v>
      </c>
      <c r="AP1067" s="38">
        <v>-4.697845</v>
      </c>
      <c r="AQ1067" s="38">
        <v>-6.5870759999999997</v>
      </c>
      <c r="AR1067" s="38">
        <v>-5.0428009999999999</v>
      </c>
      <c r="AS1067" s="38">
        <v>-1.363046</v>
      </c>
      <c r="AT1067" s="38">
        <v>-0.48987530000000001</v>
      </c>
      <c r="AU1067" s="38">
        <v>-1.5571250000000001</v>
      </c>
      <c r="AV1067" s="38">
        <v>-1.517717</v>
      </c>
      <c r="AW1067" s="38">
        <v>-1.8531880000000001</v>
      </c>
      <c r="AX1067" s="38">
        <v>-2.7614139999999998</v>
      </c>
      <c r="AY1067" s="38">
        <v>-1.3060769999999999</v>
      </c>
      <c r="AZ1067" s="38">
        <v>-1.016796</v>
      </c>
      <c r="BA1067" s="38">
        <v>0.92097949999999995</v>
      </c>
      <c r="BB1067" s="38">
        <v>2.1885970000000001</v>
      </c>
      <c r="BC1067" s="38">
        <v>0.961619</v>
      </c>
      <c r="BD1067" s="38">
        <v>-3.8720240000000001</v>
      </c>
      <c r="BE1067" s="38">
        <v>-5.3259819999999998</v>
      </c>
      <c r="BF1067" s="38">
        <v>-2.2271239999999999</v>
      </c>
      <c r="BG1067" s="38">
        <v>-3.3372890000000002</v>
      </c>
      <c r="BH1067" s="38">
        <v>-2.9656180000000001</v>
      </c>
      <c r="BI1067" s="38">
        <v>0.44684170000000001</v>
      </c>
      <c r="BJ1067" s="38">
        <v>3.4722360000000001</v>
      </c>
      <c r="BK1067" s="38">
        <v>3.2559719999999999</v>
      </c>
      <c r="BL1067" s="38">
        <v>0.98738349999999997</v>
      </c>
      <c r="BM1067" s="38">
        <v>-1.194145</v>
      </c>
      <c r="BN1067" s="38">
        <v>-3.755576</v>
      </c>
      <c r="BO1067" s="38">
        <v>-5.3924539999999999</v>
      </c>
      <c r="BP1067" s="38">
        <v>-3.91289</v>
      </c>
      <c r="BQ1067" s="38">
        <v>-0.22583449999999999</v>
      </c>
      <c r="BR1067" s="38">
        <v>0.4721381</v>
      </c>
      <c r="BS1067" s="38">
        <v>-0.35224889999999998</v>
      </c>
      <c r="BT1067" s="38">
        <v>-0.36708580000000002</v>
      </c>
      <c r="BU1067" s="38">
        <v>-1.080916</v>
      </c>
      <c r="BV1067" s="38">
        <v>-2.0121039999999999</v>
      </c>
      <c r="BW1067" s="38">
        <v>-0.4292783</v>
      </c>
      <c r="BX1067" s="38">
        <v>0.1803652</v>
      </c>
      <c r="BY1067" s="38">
        <v>1.8996679999999999</v>
      </c>
      <c r="BZ1067" s="38">
        <v>3.285199</v>
      </c>
      <c r="CA1067" s="38">
        <v>1.932369</v>
      </c>
      <c r="CB1067" s="38">
        <v>-2.7000820000000001</v>
      </c>
      <c r="CC1067" s="38">
        <v>-4.1298079999999997</v>
      </c>
      <c r="CD1067" s="38">
        <v>-1.2136229999999999</v>
      </c>
      <c r="CE1067" s="38">
        <v>-2.1433179999999998</v>
      </c>
      <c r="CF1067" s="38">
        <v>-1.8816330000000001</v>
      </c>
      <c r="CG1067" s="38">
        <v>1.667705</v>
      </c>
      <c r="CH1067" s="38">
        <v>4.2835179999999999</v>
      </c>
      <c r="CI1067" s="38">
        <v>3.858622</v>
      </c>
      <c r="CJ1067" s="38">
        <v>1.5436080000000001</v>
      </c>
      <c r="CK1067" s="38">
        <v>-0.66388970000000003</v>
      </c>
      <c r="CL1067" s="38">
        <v>-3.1029629999999999</v>
      </c>
      <c r="CM1067" s="38">
        <v>-4.5650630000000003</v>
      </c>
      <c r="CN1067" s="38">
        <v>-3.1303169999999998</v>
      </c>
      <c r="CO1067" s="38">
        <v>0.56179489999999999</v>
      </c>
      <c r="CP1067" s="38">
        <v>1.1384259999999999</v>
      </c>
      <c r="CQ1067" s="38">
        <v>0.48224479999999997</v>
      </c>
      <c r="CR1067" s="38">
        <v>0.4298381</v>
      </c>
      <c r="CS1067" s="38">
        <v>-0.54604330000000001</v>
      </c>
      <c r="CT1067" s="38">
        <v>-1.493134</v>
      </c>
      <c r="CU1067" s="38">
        <v>0.17799000000000001</v>
      </c>
      <c r="CV1067" s="38">
        <v>1.0095149999999999</v>
      </c>
      <c r="CW1067" s="38">
        <v>2.5775039999999998</v>
      </c>
      <c r="CX1067" s="38">
        <v>4.044702</v>
      </c>
      <c r="CY1067" s="38">
        <v>2.6047069999999999</v>
      </c>
      <c r="CZ1067" s="38">
        <v>-1.888398</v>
      </c>
      <c r="DA1067" s="38">
        <v>-3.301342</v>
      </c>
      <c r="DB1067" s="38">
        <v>-0.51167470000000004</v>
      </c>
      <c r="DC1067" s="38">
        <v>-1.316378</v>
      </c>
      <c r="DD1067" s="38">
        <v>-1.1308689999999999</v>
      </c>
      <c r="DE1067" s="38">
        <v>2.513271</v>
      </c>
      <c r="DF1067" s="38">
        <v>5.0948000000000002</v>
      </c>
      <c r="DG1067" s="38">
        <v>4.461271</v>
      </c>
      <c r="DH1067" s="38">
        <v>2.0998320000000001</v>
      </c>
      <c r="DI1067" s="38">
        <v>-0.13363459999999999</v>
      </c>
      <c r="DJ1067" s="38">
        <v>-2.4503499999999998</v>
      </c>
      <c r="DK1067" s="38">
        <v>-3.7376719999999999</v>
      </c>
      <c r="DL1067" s="38">
        <v>-2.3477440000000001</v>
      </c>
      <c r="DM1067" s="38">
        <v>1.349424</v>
      </c>
      <c r="DN1067" s="38">
        <v>1.804713</v>
      </c>
      <c r="DO1067" s="38">
        <v>1.316738</v>
      </c>
      <c r="DP1067" s="38">
        <v>1.2267619999999999</v>
      </c>
      <c r="DQ1067" s="38">
        <v>-1.11702E-2</v>
      </c>
      <c r="DR1067" s="38">
        <v>-0.97416380000000002</v>
      </c>
      <c r="DS1067" s="38">
        <v>0.78525829999999996</v>
      </c>
      <c r="DT1067" s="38">
        <v>1.838665</v>
      </c>
      <c r="DU1067" s="38">
        <v>3.2553399999999999</v>
      </c>
      <c r="DV1067" s="38">
        <v>4.8042049999999996</v>
      </c>
      <c r="DW1067" s="38">
        <v>3.2770450000000002</v>
      </c>
      <c r="DX1067" s="38">
        <v>-1.0767150000000001</v>
      </c>
      <c r="DY1067" s="38">
        <v>-2.472877</v>
      </c>
      <c r="DZ1067" s="38">
        <v>0.1902732</v>
      </c>
      <c r="EA1067" s="38">
        <v>-0.48943680000000001</v>
      </c>
      <c r="EB1067" s="38">
        <v>-0.38010480000000002</v>
      </c>
      <c r="EC1067" s="38">
        <v>3.3588369999999999</v>
      </c>
      <c r="ED1067" s="38">
        <v>6.2661629999999997</v>
      </c>
      <c r="EE1067" s="38">
        <v>5.3314009999999996</v>
      </c>
      <c r="EF1067" s="38">
        <v>2.9029310000000002</v>
      </c>
      <c r="EG1067" s="38">
        <v>0.63196949999999996</v>
      </c>
      <c r="EH1067" s="38">
        <v>-1.508081</v>
      </c>
      <c r="EI1067" s="38">
        <v>-2.5430510000000002</v>
      </c>
      <c r="EJ1067" s="38">
        <v>-1.2178329999999999</v>
      </c>
      <c r="EK1067" s="38">
        <v>2.4866359999999998</v>
      </c>
      <c r="EL1067" s="38">
        <v>2.7667259999999998</v>
      </c>
      <c r="EM1067" s="38">
        <v>2.5216150000000002</v>
      </c>
      <c r="EN1067" s="38">
        <v>2.3773930000000001</v>
      </c>
      <c r="EO1067" s="38">
        <v>0.76110149999999999</v>
      </c>
      <c r="EP1067" s="38">
        <v>-0.22485379999999999</v>
      </c>
      <c r="EQ1067" s="38">
        <v>1.6620569999999999</v>
      </c>
      <c r="ER1067" s="38">
        <v>3.035825</v>
      </c>
      <c r="ES1067" s="38">
        <v>4.2340280000000003</v>
      </c>
      <c r="ET1067" s="38">
        <v>5.9008070000000004</v>
      </c>
      <c r="EU1067" s="38">
        <v>4.247795</v>
      </c>
      <c r="EV1067" s="38">
        <v>9.5227300000000001E-2</v>
      </c>
      <c r="EW1067" s="38">
        <v>-1.2767029999999999</v>
      </c>
      <c r="EX1067" s="38">
        <v>1.203775</v>
      </c>
      <c r="EY1067" s="38">
        <v>0.70453429999999995</v>
      </c>
      <c r="EZ1067" s="38">
        <v>0.70387960000000005</v>
      </c>
      <c r="FA1067" s="38">
        <v>4.5796999999999999</v>
      </c>
      <c r="FB1067" s="38">
        <v>63.886490000000002</v>
      </c>
      <c r="FC1067" s="38">
        <v>63.305230000000002</v>
      </c>
      <c r="FD1067" s="38">
        <v>62.641199999999998</v>
      </c>
      <c r="FE1067" s="38">
        <v>62.230930000000001</v>
      </c>
      <c r="FF1067" s="38">
        <v>61.811660000000003</v>
      </c>
      <c r="FG1067" s="38">
        <v>61.414879999999997</v>
      </c>
      <c r="FH1067" s="38">
        <v>61.302619999999997</v>
      </c>
      <c r="FI1067" s="38">
        <v>62.472499999999997</v>
      </c>
      <c r="FJ1067" s="38">
        <v>65.266139999999993</v>
      </c>
      <c r="FK1067" s="38">
        <v>68.723560000000006</v>
      </c>
      <c r="FL1067" s="38">
        <v>72.145120000000006</v>
      </c>
      <c r="FM1067" s="38">
        <v>75.429150000000007</v>
      </c>
      <c r="FN1067" s="38">
        <v>78.343279999999993</v>
      </c>
      <c r="FO1067" s="38">
        <v>80.544820000000001</v>
      </c>
      <c r="FP1067" s="38">
        <v>81.494380000000007</v>
      </c>
      <c r="FQ1067" s="38">
        <v>81.801299999999998</v>
      </c>
      <c r="FR1067" s="38">
        <v>80.8596</v>
      </c>
      <c r="FS1067" s="38">
        <v>78.780460000000005</v>
      </c>
      <c r="FT1067" s="38">
        <v>76.389830000000003</v>
      </c>
      <c r="FU1067" s="38">
        <v>72.823340000000002</v>
      </c>
      <c r="FV1067" s="38">
        <v>69.433269999999993</v>
      </c>
      <c r="FW1067">
        <v>67.161029999999997</v>
      </c>
      <c r="FX1067">
        <v>65.623959999999997</v>
      </c>
      <c r="FY1067">
        <v>64.732380000000006</v>
      </c>
      <c r="FZ1067">
        <v>1.022875</v>
      </c>
      <c r="GA1067">
        <v>10.35853</v>
      </c>
      <c r="GB1067">
        <v>1</v>
      </c>
    </row>
    <row r="1068" spans="1:184" x14ac:dyDescent="0.3">
      <c r="A1068" t="s">
        <v>280</v>
      </c>
      <c r="B1068" t="s">
        <v>1</v>
      </c>
      <c r="C1068" t="s">
        <v>259</v>
      </c>
      <c r="D1068" t="s">
        <v>1</v>
      </c>
      <c r="E1068" t="s">
        <v>1</v>
      </c>
      <c r="F1068" t="s">
        <v>1</v>
      </c>
      <c r="G1068" t="s">
        <v>1</v>
      </c>
      <c r="H1068" s="40" t="s">
        <v>1</v>
      </c>
      <c r="I1068" s="18" t="s">
        <v>1</v>
      </c>
      <c r="J1068" s="38" t="s">
        <v>1</v>
      </c>
      <c r="K1068" s="18">
        <v>44722</v>
      </c>
      <c r="L1068" s="38">
        <v>548</v>
      </c>
      <c r="M1068" s="38">
        <v>548</v>
      </c>
      <c r="N1068" s="38">
        <v>184.79409999999999</v>
      </c>
      <c r="O1068" s="38">
        <v>181.09229999999999</v>
      </c>
      <c r="P1068" s="38">
        <v>179.38890000000001</v>
      </c>
      <c r="Q1068" s="38">
        <v>177.81469999999999</v>
      </c>
      <c r="R1068" s="38">
        <v>181.83850000000001</v>
      </c>
      <c r="S1068" s="38">
        <v>189.71690000000001</v>
      </c>
      <c r="T1068" s="38">
        <v>200.85419999999999</v>
      </c>
      <c r="U1068" s="38">
        <v>206.53649999999999</v>
      </c>
      <c r="V1068" s="38">
        <v>211.57679999999999</v>
      </c>
      <c r="W1068" s="38">
        <v>214.08369999999999</v>
      </c>
      <c r="X1068" s="38">
        <v>219.77019999999999</v>
      </c>
      <c r="Y1068" s="38">
        <v>221.51400000000001</v>
      </c>
      <c r="Z1068" s="38">
        <v>222.20269999999999</v>
      </c>
      <c r="AA1068" s="38">
        <v>223.0607</v>
      </c>
      <c r="AB1068" s="38">
        <v>219.26570000000001</v>
      </c>
      <c r="AC1068" s="38">
        <v>212.53360000000001</v>
      </c>
      <c r="AD1068" s="38">
        <v>205.3477</v>
      </c>
      <c r="AE1068" s="38">
        <v>199.07820000000001</v>
      </c>
      <c r="AF1068" s="38">
        <v>196.43279999999999</v>
      </c>
      <c r="AG1068" s="38">
        <v>196.149</v>
      </c>
      <c r="AH1068" s="38">
        <v>196.14619999999999</v>
      </c>
      <c r="AI1068" s="38">
        <v>195.38980000000001</v>
      </c>
      <c r="AJ1068" s="38">
        <v>188.29560000000001</v>
      </c>
      <c r="AK1068" s="38">
        <v>180.84450000000001</v>
      </c>
      <c r="AL1068" s="38">
        <v>-2.167243</v>
      </c>
      <c r="AM1068" s="38">
        <v>-2.8890609999999999</v>
      </c>
      <c r="AN1068" s="38">
        <v>-1.417381</v>
      </c>
      <c r="AO1068" s="38">
        <v>-0.94573479999999999</v>
      </c>
      <c r="AP1068" s="38">
        <v>-0.83981349999999999</v>
      </c>
      <c r="AQ1068" s="38">
        <v>-3.2114220000000002</v>
      </c>
      <c r="AR1068" s="38">
        <v>-0.31151509999999999</v>
      </c>
      <c r="AS1068" s="38">
        <v>0.54631640000000004</v>
      </c>
      <c r="AT1068" s="38">
        <v>7.4281E-3</v>
      </c>
      <c r="AU1068" s="38">
        <v>-3.3100510000000001</v>
      </c>
      <c r="AV1068" s="38">
        <v>-1.9497500000000001</v>
      </c>
      <c r="AW1068" s="38">
        <v>-2.7721740000000001</v>
      </c>
      <c r="AX1068" s="38">
        <v>3.3876299999999998E-2</v>
      </c>
      <c r="AY1068" s="38">
        <v>-0.1752155</v>
      </c>
      <c r="AZ1068" s="38">
        <v>-0.92097150000000005</v>
      </c>
      <c r="BA1068" s="38">
        <v>-0.3681027</v>
      </c>
      <c r="BB1068" s="38">
        <v>-1.0963080000000001</v>
      </c>
      <c r="BC1068" s="38">
        <v>-2.9863019999999998</v>
      </c>
      <c r="BD1068" s="38">
        <v>-3.0663450000000001</v>
      </c>
      <c r="BE1068" s="38">
        <v>-1.7302820000000001</v>
      </c>
      <c r="BF1068" s="38">
        <v>7.2120500000000004E-2</v>
      </c>
      <c r="BG1068" s="38">
        <v>3.0854590000000002</v>
      </c>
      <c r="BH1068" s="38">
        <v>3.204342</v>
      </c>
      <c r="BI1068" s="38">
        <v>0.42168159999999999</v>
      </c>
      <c r="BJ1068" s="38">
        <v>-0.92773760000000005</v>
      </c>
      <c r="BK1068" s="38">
        <v>-1.8272459999999999</v>
      </c>
      <c r="BL1068" s="38">
        <v>-0.7981992</v>
      </c>
      <c r="BM1068" s="38">
        <v>-0.39181880000000002</v>
      </c>
      <c r="BN1068" s="38">
        <v>-0.227462</v>
      </c>
      <c r="BO1068" s="38">
        <v>-2.631011</v>
      </c>
      <c r="BP1068" s="38">
        <v>0.50524389999999997</v>
      </c>
      <c r="BQ1068" s="38">
        <v>1.4751160000000001</v>
      </c>
      <c r="BR1068" s="38">
        <v>0.74691379999999996</v>
      </c>
      <c r="BS1068" s="38">
        <v>-2.606528</v>
      </c>
      <c r="BT1068" s="38">
        <v>-1.3949579999999999</v>
      </c>
      <c r="BU1068" s="38">
        <v>-2.4221469999999998</v>
      </c>
      <c r="BV1068" s="38">
        <v>0.49303019999999997</v>
      </c>
      <c r="BW1068" s="38">
        <v>0.26663740000000002</v>
      </c>
      <c r="BX1068" s="38">
        <v>-0.3482035</v>
      </c>
      <c r="BY1068" s="38">
        <v>0.31484319999999999</v>
      </c>
      <c r="BZ1068" s="38">
        <v>1.19849E-2</v>
      </c>
      <c r="CA1068" s="38">
        <v>-1.828873</v>
      </c>
      <c r="CB1068" s="38">
        <v>-1.69319</v>
      </c>
      <c r="CC1068" s="38">
        <v>-0.42550189999999999</v>
      </c>
      <c r="CD1068" s="38">
        <v>1.1703129999999999</v>
      </c>
      <c r="CE1068" s="38">
        <v>4.2623759999999997</v>
      </c>
      <c r="CF1068" s="38">
        <v>4.5767559999999996</v>
      </c>
      <c r="CG1068" s="38">
        <v>1.8707929999999999</v>
      </c>
      <c r="CH1068" s="38">
        <v>-6.9259600000000004E-2</v>
      </c>
      <c r="CI1068" s="38">
        <v>-1.0918369999999999</v>
      </c>
      <c r="CJ1068" s="38">
        <v>-0.36935580000000001</v>
      </c>
      <c r="CK1068" s="38">
        <v>-8.1782999999999995E-3</v>
      </c>
      <c r="CL1068" s="38">
        <v>0.19665070000000001</v>
      </c>
      <c r="CM1068" s="38">
        <v>-2.2290190000000001</v>
      </c>
      <c r="CN1068" s="38">
        <v>1.070929</v>
      </c>
      <c r="CO1068" s="38">
        <v>2.1183990000000001</v>
      </c>
      <c r="CP1068" s="38">
        <v>1.2590790000000001</v>
      </c>
      <c r="CQ1068" s="38">
        <v>-2.1192700000000002</v>
      </c>
      <c r="CR1068" s="38">
        <v>-1.01071</v>
      </c>
      <c r="CS1068" s="38">
        <v>-2.179719</v>
      </c>
      <c r="CT1068" s="38">
        <v>0.81103890000000001</v>
      </c>
      <c r="CU1068" s="38">
        <v>0.57266329999999999</v>
      </c>
      <c r="CV1068" s="38">
        <v>4.8493799999999997E-2</v>
      </c>
      <c r="CW1068" s="38">
        <v>0.78784949999999998</v>
      </c>
      <c r="CX1068" s="38">
        <v>0.77958530000000004</v>
      </c>
      <c r="CY1068" s="38">
        <v>-1.0272410000000001</v>
      </c>
      <c r="CZ1068" s="38">
        <v>-0.74214659999999999</v>
      </c>
      <c r="DA1068" s="38">
        <v>0.47818519999999998</v>
      </c>
      <c r="DB1068" s="38">
        <v>1.930917</v>
      </c>
      <c r="DC1068" s="38">
        <v>5.0775050000000004</v>
      </c>
      <c r="DD1068" s="38">
        <v>5.527285</v>
      </c>
      <c r="DE1068" s="38">
        <v>2.8744420000000002</v>
      </c>
      <c r="DF1068" s="38">
        <v>0.78921839999999999</v>
      </c>
      <c r="DG1068" s="38">
        <v>-0.3564271</v>
      </c>
      <c r="DH1068" s="38">
        <v>5.9487600000000002E-2</v>
      </c>
      <c r="DI1068" s="38">
        <v>0.37546220000000002</v>
      </c>
      <c r="DJ1068" s="38">
        <v>0.62076339999999997</v>
      </c>
      <c r="DK1068" s="38">
        <v>-1.8270280000000001</v>
      </c>
      <c r="DL1068" s="38">
        <v>1.6366130000000001</v>
      </c>
      <c r="DM1068" s="38">
        <v>2.761682</v>
      </c>
      <c r="DN1068" s="38">
        <v>1.771245</v>
      </c>
      <c r="DO1068" s="38">
        <v>-1.632012</v>
      </c>
      <c r="DP1068" s="38">
        <v>-0.62646290000000004</v>
      </c>
      <c r="DQ1068" s="38">
        <v>-1.937292</v>
      </c>
      <c r="DR1068" s="38">
        <v>1.1290480000000001</v>
      </c>
      <c r="DS1068" s="38">
        <v>0.87868919999999995</v>
      </c>
      <c r="DT1068" s="38">
        <v>0.44519110000000001</v>
      </c>
      <c r="DU1068" s="38">
        <v>1.260856</v>
      </c>
      <c r="DV1068" s="38">
        <v>1.547186</v>
      </c>
      <c r="DW1068" s="38">
        <v>-0.22560920000000001</v>
      </c>
      <c r="DX1068" s="38">
        <v>0.20889650000000001</v>
      </c>
      <c r="DY1068" s="38">
        <v>1.381872</v>
      </c>
      <c r="DZ1068" s="38">
        <v>2.691522</v>
      </c>
      <c r="EA1068" s="38">
        <v>5.892633</v>
      </c>
      <c r="EB1068" s="38">
        <v>6.4778149999999997</v>
      </c>
      <c r="EC1068" s="38">
        <v>3.8780920000000001</v>
      </c>
      <c r="ED1068" s="38">
        <v>2.028724</v>
      </c>
      <c r="EE1068" s="38">
        <v>0.7053876</v>
      </c>
      <c r="EF1068" s="38">
        <v>0.67866950000000004</v>
      </c>
      <c r="EG1068" s="38">
        <v>0.92937809999999998</v>
      </c>
      <c r="EH1068" s="38">
        <v>1.233115</v>
      </c>
      <c r="EI1068" s="38">
        <v>-1.2466159999999999</v>
      </c>
      <c r="EJ1068" s="38">
        <v>2.4533719999999999</v>
      </c>
      <c r="EK1068" s="38">
        <v>3.6904810000000001</v>
      </c>
      <c r="EL1068" s="38">
        <v>2.5107309999999998</v>
      </c>
      <c r="EM1068" s="38">
        <v>-0.92848819999999999</v>
      </c>
      <c r="EN1068" s="38">
        <v>-7.1670499999999998E-2</v>
      </c>
      <c r="EO1068" s="38">
        <v>-1.5872649999999999</v>
      </c>
      <c r="EP1068" s="38">
        <v>1.588201</v>
      </c>
      <c r="EQ1068" s="38">
        <v>1.3205420000000001</v>
      </c>
      <c r="ER1068" s="38">
        <v>1.0179590000000001</v>
      </c>
      <c r="ES1068" s="38">
        <v>1.943802</v>
      </c>
      <c r="ET1068" s="38">
        <v>2.6554790000000001</v>
      </c>
      <c r="EU1068" s="38">
        <v>0.93181979999999998</v>
      </c>
      <c r="EV1068" s="38">
        <v>1.582052</v>
      </c>
      <c r="EW1068" s="38">
        <v>2.6866530000000002</v>
      </c>
      <c r="EX1068" s="38">
        <v>3.789714</v>
      </c>
      <c r="EY1068" s="38">
        <v>7.0695509999999997</v>
      </c>
      <c r="EZ1068" s="38">
        <v>7.8502280000000004</v>
      </c>
      <c r="FA1068" s="38">
        <v>5.3272029999999999</v>
      </c>
      <c r="FB1068" s="38">
        <v>85.131150000000005</v>
      </c>
      <c r="FC1068" s="38">
        <v>82.692269999999994</v>
      </c>
      <c r="FD1068" s="38">
        <v>79.260249999999999</v>
      </c>
      <c r="FE1068" s="38">
        <v>76.334779999999995</v>
      </c>
      <c r="FF1068" s="38">
        <v>75.369609999999994</v>
      </c>
      <c r="FG1068" s="38">
        <v>74.364329999999995</v>
      </c>
      <c r="FH1068" s="38">
        <v>74.359059999999999</v>
      </c>
      <c r="FI1068" s="38">
        <v>77.83296</v>
      </c>
      <c r="FJ1068" s="38">
        <v>82.796710000000004</v>
      </c>
      <c r="FK1068" s="38">
        <v>85.858419999999995</v>
      </c>
      <c r="FL1068" s="38">
        <v>88.909450000000007</v>
      </c>
      <c r="FM1068" s="38">
        <v>91.957049999999995</v>
      </c>
      <c r="FN1068" s="38">
        <v>94.457769999999996</v>
      </c>
      <c r="FO1068" s="38">
        <v>96.973460000000003</v>
      </c>
      <c r="FP1068" s="38">
        <v>98.943950000000001</v>
      </c>
      <c r="FQ1068" s="38">
        <v>101.3886</v>
      </c>
      <c r="FR1068" s="38">
        <v>101.88760000000001</v>
      </c>
      <c r="FS1068" s="38">
        <v>102.2766</v>
      </c>
      <c r="FT1068" s="38">
        <v>101.16240000000001</v>
      </c>
      <c r="FU1068" s="38">
        <v>100.0472</v>
      </c>
      <c r="FV1068" s="38">
        <v>97.057879999999997</v>
      </c>
      <c r="FW1068">
        <v>94.998540000000006</v>
      </c>
      <c r="FX1068">
        <v>91.531229999999994</v>
      </c>
      <c r="FY1068">
        <v>88.081540000000004</v>
      </c>
      <c r="FZ1068">
        <v>1.436685</v>
      </c>
      <c r="GA1068">
        <v>11.502929999999999</v>
      </c>
      <c r="GB1068">
        <v>1</v>
      </c>
    </row>
    <row r="1069" spans="1:184" x14ac:dyDescent="0.3">
      <c r="A1069" t="s">
        <v>280</v>
      </c>
      <c r="B1069" t="s">
        <v>1</v>
      </c>
      <c r="C1069" t="s">
        <v>259</v>
      </c>
      <c r="D1069" t="s">
        <v>1</v>
      </c>
      <c r="E1069" t="s">
        <v>1</v>
      </c>
      <c r="F1069" t="s">
        <v>1</v>
      </c>
      <c r="G1069" t="s">
        <v>1</v>
      </c>
      <c r="H1069" s="40" t="s">
        <v>1</v>
      </c>
      <c r="I1069" s="18" t="s">
        <v>1</v>
      </c>
      <c r="J1069" s="38" t="s">
        <v>1</v>
      </c>
      <c r="K1069" s="18">
        <v>44739</v>
      </c>
      <c r="L1069" s="38">
        <v>547</v>
      </c>
      <c r="M1069" s="38">
        <v>547</v>
      </c>
      <c r="N1069" s="38">
        <v>148.6473</v>
      </c>
      <c r="O1069" s="38">
        <v>146.6996</v>
      </c>
      <c r="P1069" s="38">
        <v>145.9776</v>
      </c>
      <c r="Q1069" s="38">
        <v>147.58090000000001</v>
      </c>
      <c r="R1069" s="38">
        <v>155.90710000000001</v>
      </c>
      <c r="S1069" s="38">
        <v>170.1268</v>
      </c>
      <c r="T1069" s="38">
        <v>190.73759999999999</v>
      </c>
      <c r="U1069" s="38">
        <v>209.64689999999999</v>
      </c>
      <c r="V1069" s="38">
        <v>219.10659999999999</v>
      </c>
      <c r="W1069" s="38">
        <v>220.44309999999999</v>
      </c>
      <c r="X1069" s="38">
        <v>224.60550000000001</v>
      </c>
      <c r="Y1069" s="38">
        <v>228.54480000000001</v>
      </c>
      <c r="Z1069" s="38">
        <v>231.35230000000001</v>
      </c>
      <c r="AA1069" s="38">
        <v>234.38200000000001</v>
      </c>
      <c r="AB1069" s="38">
        <v>231.33410000000001</v>
      </c>
      <c r="AC1069" s="38">
        <v>224.92330000000001</v>
      </c>
      <c r="AD1069" s="38">
        <v>218.3783</v>
      </c>
      <c r="AE1069" s="38">
        <v>214.04050000000001</v>
      </c>
      <c r="AF1069" s="38">
        <v>212.38130000000001</v>
      </c>
      <c r="AG1069" s="38">
        <v>211.35</v>
      </c>
      <c r="AH1069" s="38">
        <v>208.8792</v>
      </c>
      <c r="AI1069" s="38">
        <v>205.30690000000001</v>
      </c>
      <c r="AJ1069" s="38">
        <v>198.23769999999999</v>
      </c>
      <c r="AK1069" s="38">
        <v>192.00200000000001</v>
      </c>
      <c r="AL1069" s="38">
        <v>-5.1889079999999996</v>
      </c>
      <c r="AM1069" s="38">
        <v>-4.6710880000000001</v>
      </c>
      <c r="AN1069" s="38">
        <v>-3.8395250000000001</v>
      </c>
      <c r="AO1069" s="38">
        <v>-2.5945819999999999</v>
      </c>
      <c r="AP1069" s="38">
        <v>-0.41611350000000003</v>
      </c>
      <c r="AQ1069" s="38">
        <v>-0.74491070000000004</v>
      </c>
      <c r="AR1069" s="38">
        <v>2.8222860000000001</v>
      </c>
      <c r="AS1069" s="38">
        <v>5.7063709999999999</v>
      </c>
      <c r="AT1069" s="38">
        <v>0.78175139999999999</v>
      </c>
      <c r="AU1069" s="38">
        <v>-2.2462710000000001</v>
      </c>
      <c r="AV1069" s="38">
        <v>-4.0938080000000001</v>
      </c>
      <c r="AW1069" s="38">
        <v>-2.641124</v>
      </c>
      <c r="AX1069" s="38">
        <v>1.2163999999999999E-2</v>
      </c>
      <c r="AY1069" s="38">
        <v>0.59084420000000004</v>
      </c>
      <c r="AZ1069" s="38">
        <v>1.756275</v>
      </c>
      <c r="BA1069" s="38">
        <v>2.1247699999999998</v>
      </c>
      <c r="BB1069" s="38">
        <v>2.881243</v>
      </c>
      <c r="BC1069" s="38">
        <v>5.261971</v>
      </c>
      <c r="BD1069" s="38">
        <v>3.615656</v>
      </c>
      <c r="BE1069" s="38">
        <v>2.1273629999999999</v>
      </c>
      <c r="BF1069" s="38">
        <v>2.1198190000000001</v>
      </c>
      <c r="BG1069" s="38">
        <v>0.78397729999999999</v>
      </c>
      <c r="BH1069" s="38">
        <v>-1.5949960000000001</v>
      </c>
      <c r="BI1069" s="38">
        <v>-1.5928119999999999</v>
      </c>
      <c r="BJ1069" s="38">
        <v>-4.507225</v>
      </c>
      <c r="BK1069" s="38">
        <v>-4.0441739999999999</v>
      </c>
      <c r="BL1069" s="38">
        <v>-3.2088549999999998</v>
      </c>
      <c r="BM1069" s="38">
        <v>-2.1175380000000001</v>
      </c>
      <c r="BN1069" s="38">
        <v>5.4117000000000002E-3</v>
      </c>
      <c r="BO1069" s="38">
        <v>-0.32437769999999999</v>
      </c>
      <c r="BP1069" s="38">
        <v>3.571863</v>
      </c>
      <c r="BQ1069" s="38">
        <v>6.5519550000000004</v>
      </c>
      <c r="BR1069" s="38">
        <v>1.5337479999999999</v>
      </c>
      <c r="BS1069" s="38">
        <v>-1.380082</v>
      </c>
      <c r="BT1069" s="38">
        <v>-3.5212270000000001</v>
      </c>
      <c r="BU1069" s="38">
        <v>-2.13171</v>
      </c>
      <c r="BV1069" s="38">
        <v>0.34766439999999998</v>
      </c>
      <c r="BW1069" s="38">
        <v>0.85737779999999997</v>
      </c>
      <c r="BX1069" s="38">
        <v>2.1841020000000002</v>
      </c>
      <c r="BY1069" s="38">
        <v>2.5585469999999999</v>
      </c>
      <c r="BZ1069" s="38">
        <v>3.5245920000000002</v>
      </c>
      <c r="CA1069" s="38">
        <v>6.1541449999999998</v>
      </c>
      <c r="CB1069" s="38">
        <v>4.7899070000000004</v>
      </c>
      <c r="CC1069" s="38">
        <v>3.4549340000000002</v>
      </c>
      <c r="CD1069" s="38">
        <v>3.1225700000000001</v>
      </c>
      <c r="CE1069" s="38">
        <v>1.663149</v>
      </c>
      <c r="CF1069" s="38">
        <v>-0.78655330000000001</v>
      </c>
      <c r="CG1069" s="38">
        <v>-0.70519270000000001</v>
      </c>
      <c r="CH1069" s="38">
        <v>-4.0350929999999998</v>
      </c>
      <c r="CI1069" s="38">
        <v>-3.6099760000000001</v>
      </c>
      <c r="CJ1069" s="38">
        <v>-2.7720549999999999</v>
      </c>
      <c r="CK1069" s="38">
        <v>-1.787139</v>
      </c>
      <c r="CL1069" s="38">
        <v>0.29735879999999998</v>
      </c>
      <c r="CM1069" s="38">
        <v>-3.3117800000000003E-2</v>
      </c>
      <c r="CN1069" s="38">
        <v>4.091018</v>
      </c>
      <c r="CO1069" s="38">
        <v>7.1376039999999996</v>
      </c>
      <c r="CP1069" s="38">
        <v>2.0545789999999999</v>
      </c>
      <c r="CQ1069" s="38">
        <v>-0.78016280000000005</v>
      </c>
      <c r="CR1069" s="38">
        <v>-3.1246580000000002</v>
      </c>
      <c r="CS1069" s="38">
        <v>-1.778891</v>
      </c>
      <c r="CT1069" s="38">
        <v>0.58003090000000002</v>
      </c>
      <c r="CU1069" s="38">
        <v>1.0419780000000001</v>
      </c>
      <c r="CV1069" s="38">
        <v>2.4804140000000001</v>
      </c>
      <c r="CW1069" s="38">
        <v>2.8589799999999999</v>
      </c>
      <c r="CX1069" s="38">
        <v>3.970173</v>
      </c>
      <c r="CY1069" s="38">
        <v>6.772062</v>
      </c>
      <c r="CZ1069" s="38">
        <v>5.6031899999999997</v>
      </c>
      <c r="DA1069" s="38">
        <v>4.3744050000000003</v>
      </c>
      <c r="DB1069" s="38">
        <v>3.817072</v>
      </c>
      <c r="DC1069" s="38">
        <v>2.2720609999999999</v>
      </c>
      <c r="DD1069" s="38">
        <v>-0.22662850000000001</v>
      </c>
      <c r="DE1069" s="38">
        <v>-9.0430399999999994E-2</v>
      </c>
      <c r="DF1069" s="38">
        <v>-3.5629620000000002</v>
      </c>
      <c r="DG1069" s="38">
        <v>-3.1757770000000001</v>
      </c>
      <c r="DH1069" s="38">
        <v>-2.3352560000000002</v>
      </c>
      <c r="DI1069" s="38">
        <v>-1.4567399999999999</v>
      </c>
      <c r="DJ1069" s="38">
        <v>0.58930590000000005</v>
      </c>
      <c r="DK1069" s="38">
        <v>0.25814209999999999</v>
      </c>
      <c r="DL1069" s="38">
        <v>4.6101729999999996</v>
      </c>
      <c r="DM1069" s="38">
        <v>7.7232529999999997</v>
      </c>
      <c r="DN1069" s="38">
        <v>2.5754090000000001</v>
      </c>
      <c r="DO1069" s="38">
        <v>-0.18024309999999999</v>
      </c>
      <c r="DP1069" s="38">
        <v>-2.7280899999999999</v>
      </c>
      <c r="DQ1069" s="38">
        <v>-1.4260729999999999</v>
      </c>
      <c r="DR1069" s="38">
        <v>0.81239740000000005</v>
      </c>
      <c r="DS1069" s="38">
        <v>1.2265790000000001</v>
      </c>
      <c r="DT1069" s="38">
        <v>2.776726</v>
      </c>
      <c r="DU1069" s="38">
        <v>3.1594129999999998</v>
      </c>
      <c r="DV1069" s="38">
        <v>4.4157549999999999</v>
      </c>
      <c r="DW1069" s="38">
        <v>7.3899790000000003</v>
      </c>
      <c r="DX1069" s="38">
        <v>6.4164729999999999</v>
      </c>
      <c r="DY1069" s="38">
        <v>5.2938770000000002</v>
      </c>
      <c r="DZ1069" s="38">
        <v>4.5115740000000004</v>
      </c>
      <c r="EA1069" s="38">
        <v>2.880973</v>
      </c>
      <c r="EB1069" s="38">
        <v>0.33329629999999999</v>
      </c>
      <c r="EC1069" s="38">
        <v>0.52433189999999996</v>
      </c>
      <c r="ED1069" s="38">
        <v>-2.8812790000000001</v>
      </c>
      <c r="EE1069" s="38">
        <v>-2.5488629999999999</v>
      </c>
      <c r="EF1069" s="38">
        <v>-1.7045859999999999</v>
      </c>
      <c r="EG1069" s="38">
        <v>-0.97969640000000002</v>
      </c>
      <c r="EH1069" s="38">
        <v>1.010831</v>
      </c>
      <c r="EI1069" s="38">
        <v>0.67867509999999998</v>
      </c>
      <c r="EJ1069" s="38">
        <v>5.35975</v>
      </c>
      <c r="EK1069" s="38">
        <v>8.5688370000000003</v>
      </c>
      <c r="EL1069" s="38">
        <v>3.3274059999999999</v>
      </c>
      <c r="EM1069" s="38">
        <v>0.68594569999999999</v>
      </c>
      <c r="EN1069" s="38">
        <v>-2.1555089999999999</v>
      </c>
      <c r="EO1069" s="38">
        <v>-0.91665920000000001</v>
      </c>
      <c r="EP1069" s="38">
        <v>1.1478980000000001</v>
      </c>
      <c r="EQ1069" s="38">
        <v>1.493112</v>
      </c>
      <c r="ER1069" s="38">
        <v>3.2045530000000002</v>
      </c>
      <c r="ES1069" s="38">
        <v>3.5931890000000002</v>
      </c>
      <c r="ET1069" s="38">
        <v>5.0591039999999996</v>
      </c>
      <c r="EU1069" s="38">
        <v>8.282152</v>
      </c>
      <c r="EV1069" s="38">
        <v>7.5907249999999999</v>
      </c>
      <c r="EW1069" s="38">
        <v>6.621448</v>
      </c>
      <c r="EX1069" s="38">
        <v>5.5143240000000002</v>
      </c>
      <c r="EY1069" s="38">
        <v>3.7601450000000001</v>
      </c>
      <c r="EZ1069" s="38">
        <v>1.1417390000000001</v>
      </c>
      <c r="FA1069" s="38">
        <v>1.411951</v>
      </c>
      <c r="FB1069" s="38">
        <v>84.116500000000002</v>
      </c>
      <c r="FC1069" s="38">
        <v>82.126750000000001</v>
      </c>
      <c r="FD1069" s="38">
        <v>80.156599999999997</v>
      </c>
      <c r="FE1069" s="38">
        <v>78.204430000000002</v>
      </c>
      <c r="FF1069" s="38">
        <v>76.688779999999994</v>
      </c>
      <c r="FG1069" s="38">
        <v>74.608930000000001</v>
      </c>
      <c r="FH1069" s="38">
        <v>74.399829999999994</v>
      </c>
      <c r="FI1069" s="38">
        <v>77.729709999999997</v>
      </c>
      <c r="FJ1069" s="38">
        <v>83.636489999999995</v>
      </c>
      <c r="FK1069" s="38">
        <v>87.212050000000005</v>
      </c>
      <c r="FL1069" s="38">
        <v>90.868290000000002</v>
      </c>
      <c r="FM1069" s="38">
        <v>94.890630000000002</v>
      </c>
      <c r="FN1069" s="38">
        <v>97.945549999999997</v>
      </c>
      <c r="FO1069" s="38">
        <v>101.0341</v>
      </c>
      <c r="FP1069" s="38">
        <v>103.0393</v>
      </c>
      <c r="FQ1069" s="38">
        <v>105.44540000000001</v>
      </c>
      <c r="FR1069" s="38">
        <v>105.84399999999999</v>
      </c>
      <c r="FS1069" s="38">
        <v>105.7893</v>
      </c>
      <c r="FT1069" s="38">
        <v>103.8094</v>
      </c>
      <c r="FU1069" s="38">
        <v>101.2854</v>
      </c>
      <c r="FV1069" s="38">
        <v>97.244500000000002</v>
      </c>
      <c r="FW1069">
        <v>94.13373</v>
      </c>
      <c r="FX1069">
        <v>91.082840000000004</v>
      </c>
      <c r="FY1069">
        <v>88.552980000000005</v>
      </c>
      <c r="FZ1069">
        <v>1.259169</v>
      </c>
      <c r="GA1069">
        <v>9.2991609999999998</v>
      </c>
      <c r="GB1069">
        <v>1</v>
      </c>
    </row>
    <row r="1070" spans="1:184" x14ac:dyDescent="0.3">
      <c r="A1070" t="s">
        <v>280</v>
      </c>
      <c r="B1070" t="s">
        <v>1</v>
      </c>
      <c r="C1070" t="s">
        <v>259</v>
      </c>
      <c r="D1070" t="s">
        <v>1</v>
      </c>
      <c r="E1070" t="s">
        <v>1</v>
      </c>
      <c r="F1070" t="s">
        <v>1</v>
      </c>
      <c r="G1070" t="s">
        <v>1</v>
      </c>
      <c r="H1070" s="40" t="s">
        <v>1</v>
      </c>
      <c r="I1070" s="18" t="s">
        <v>1</v>
      </c>
      <c r="J1070" s="38" t="s">
        <v>1</v>
      </c>
      <c r="K1070" s="18">
        <v>44753</v>
      </c>
      <c r="L1070" s="38">
        <v>540</v>
      </c>
      <c r="M1070" s="38">
        <v>540</v>
      </c>
      <c r="N1070" s="38">
        <v>140.3785</v>
      </c>
      <c r="O1070" s="38">
        <v>138.2174</v>
      </c>
      <c r="P1070" s="38">
        <v>137.47929999999999</v>
      </c>
      <c r="Q1070" s="38">
        <v>139.79329999999999</v>
      </c>
      <c r="R1070" s="38">
        <v>147.28989999999999</v>
      </c>
      <c r="S1070" s="38">
        <v>160.91810000000001</v>
      </c>
      <c r="T1070" s="38">
        <v>180.16499999999999</v>
      </c>
      <c r="U1070" s="38">
        <v>197.82810000000001</v>
      </c>
      <c r="V1070" s="38">
        <v>205.54740000000001</v>
      </c>
      <c r="W1070" s="38">
        <v>207.83349999999999</v>
      </c>
      <c r="X1070" s="38">
        <v>212.18559999999999</v>
      </c>
      <c r="Y1070" s="38">
        <v>215.46440000000001</v>
      </c>
      <c r="Z1070" s="38">
        <v>218.19829999999999</v>
      </c>
      <c r="AA1070" s="38">
        <v>221.3629</v>
      </c>
      <c r="AB1070" s="38">
        <v>217.7972</v>
      </c>
      <c r="AC1070" s="38">
        <v>211.9511</v>
      </c>
      <c r="AD1070" s="38">
        <v>206.0401</v>
      </c>
      <c r="AE1070" s="38">
        <v>200.17320000000001</v>
      </c>
      <c r="AF1070" s="38">
        <v>197.8749</v>
      </c>
      <c r="AG1070" s="38">
        <v>198.10570000000001</v>
      </c>
      <c r="AH1070" s="38">
        <v>197.1146</v>
      </c>
      <c r="AI1070" s="38">
        <v>195.14580000000001</v>
      </c>
      <c r="AJ1070" s="38">
        <v>188.9521</v>
      </c>
      <c r="AK1070" s="38">
        <v>181.59710000000001</v>
      </c>
      <c r="AL1070" s="38">
        <v>-2.9601839999999999</v>
      </c>
      <c r="AM1070" s="38">
        <v>-4.0461</v>
      </c>
      <c r="AN1070" s="38">
        <v>-3.4236399999999998</v>
      </c>
      <c r="AO1070" s="38">
        <v>-3.0222380000000002</v>
      </c>
      <c r="AP1070" s="38">
        <v>-0.78323200000000004</v>
      </c>
      <c r="AQ1070" s="38">
        <v>-0.59844949999999997</v>
      </c>
      <c r="AR1070" s="38">
        <v>0.56246050000000003</v>
      </c>
      <c r="AS1070" s="38">
        <v>4.1373800000000003</v>
      </c>
      <c r="AT1070" s="38">
        <v>0.13940230000000001</v>
      </c>
      <c r="AU1070" s="38">
        <v>-1.9911049999999999</v>
      </c>
      <c r="AV1070" s="38">
        <v>-6.60332E-2</v>
      </c>
      <c r="AW1070" s="38">
        <v>-2.7977539999999999</v>
      </c>
      <c r="AX1070" s="38">
        <v>0.36715979999999998</v>
      </c>
      <c r="AY1070" s="38">
        <v>0.94085339999999995</v>
      </c>
      <c r="AZ1070" s="38">
        <v>-2.7352500000000002</v>
      </c>
      <c r="BA1070" s="38">
        <v>-2.375076</v>
      </c>
      <c r="BB1070" s="38">
        <v>-0.33422550000000001</v>
      </c>
      <c r="BC1070" s="38">
        <v>-0.12268469999999999</v>
      </c>
      <c r="BD1070" s="38">
        <v>-0.52100349999999995</v>
      </c>
      <c r="BE1070" s="38">
        <v>-1.8410150000000001</v>
      </c>
      <c r="BF1070" s="38">
        <v>-3.0445989999999998</v>
      </c>
      <c r="BG1070" s="38">
        <v>-3.8171819999999999</v>
      </c>
      <c r="BH1070" s="38">
        <v>-5.7577280000000002</v>
      </c>
      <c r="BI1070" s="38">
        <v>-6.3527579999999997</v>
      </c>
      <c r="BJ1070" s="38">
        <v>-2.055132</v>
      </c>
      <c r="BK1070" s="38">
        <v>-3.2604869999999999</v>
      </c>
      <c r="BL1070" s="38">
        <v>-2.7179630000000001</v>
      </c>
      <c r="BM1070" s="38">
        <v>-2.3946130000000001</v>
      </c>
      <c r="BN1070" s="38">
        <v>-0.3102066</v>
      </c>
      <c r="BO1070" s="38">
        <v>-0.13172700000000001</v>
      </c>
      <c r="BP1070" s="38">
        <v>1.4797979999999999</v>
      </c>
      <c r="BQ1070" s="38">
        <v>5.0369289999999998</v>
      </c>
      <c r="BR1070" s="38">
        <v>0.92044099999999995</v>
      </c>
      <c r="BS1070" s="38">
        <v>-1.045228</v>
      </c>
      <c r="BT1070" s="38">
        <v>0.52120049999999996</v>
      </c>
      <c r="BU1070" s="38">
        <v>-2.2267960000000002</v>
      </c>
      <c r="BV1070" s="38">
        <v>0.75656780000000001</v>
      </c>
      <c r="BW1070" s="38">
        <v>1.296449</v>
      </c>
      <c r="BX1070" s="38">
        <v>-2.1254710000000001</v>
      </c>
      <c r="BY1070" s="38">
        <v>-1.7378929999999999</v>
      </c>
      <c r="BZ1070" s="38">
        <v>0.50412970000000001</v>
      </c>
      <c r="CA1070" s="38">
        <v>1.075745</v>
      </c>
      <c r="CB1070" s="38">
        <v>1.1616839999999999</v>
      </c>
      <c r="CC1070" s="38">
        <v>-4.0550599999999999E-2</v>
      </c>
      <c r="CD1070" s="38">
        <v>-1.679489</v>
      </c>
      <c r="CE1070" s="38">
        <v>-2.708243</v>
      </c>
      <c r="CF1070" s="38">
        <v>-4.3788999999999998</v>
      </c>
      <c r="CG1070" s="38">
        <v>-4.9153900000000004</v>
      </c>
      <c r="CH1070" s="38">
        <v>-1.4282950000000001</v>
      </c>
      <c r="CI1070" s="38">
        <v>-2.7163740000000001</v>
      </c>
      <c r="CJ1070" s="38">
        <v>-2.2292130000000001</v>
      </c>
      <c r="CK1070" s="38">
        <v>-1.959921</v>
      </c>
      <c r="CL1070" s="38">
        <v>1.7409399999999998E-2</v>
      </c>
      <c r="CM1070" s="38">
        <v>0.19152359999999999</v>
      </c>
      <c r="CN1070" s="38">
        <v>2.1151430000000002</v>
      </c>
      <c r="CO1070" s="38">
        <v>5.6599529999999998</v>
      </c>
      <c r="CP1070" s="38">
        <v>1.4613860000000001</v>
      </c>
      <c r="CQ1070" s="38">
        <v>-0.39011630000000003</v>
      </c>
      <c r="CR1070" s="38">
        <v>0.92791670000000004</v>
      </c>
      <c r="CS1070" s="38">
        <v>-1.831353</v>
      </c>
      <c r="CT1070" s="38">
        <v>1.0262709999999999</v>
      </c>
      <c r="CU1070" s="38">
        <v>1.542734</v>
      </c>
      <c r="CV1070" s="38">
        <v>-1.7031400000000001</v>
      </c>
      <c r="CW1070" s="38">
        <v>-1.2965819999999999</v>
      </c>
      <c r="CX1070" s="38">
        <v>1.0847720000000001</v>
      </c>
      <c r="CY1070" s="38">
        <v>1.9057740000000001</v>
      </c>
      <c r="CZ1070" s="38">
        <v>2.3271069999999998</v>
      </c>
      <c r="DA1070" s="38">
        <v>1.2064459999999999</v>
      </c>
      <c r="DB1070" s="38">
        <v>-0.73401830000000001</v>
      </c>
      <c r="DC1070" s="38">
        <v>-1.940196</v>
      </c>
      <c r="DD1070" s="38">
        <v>-3.4239280000000001</v>
      </c>
      <c r="DE1070" s="38">
        <v>-3.9198719999999998</v>
      </c>
      <c r="DF1070" s="38">
        <v>-0.80145889999999997</v>
      </c>
      <c r="DG1070" s="38">
        <v>-2.1722619999999999</v>
      </c>
      <c r="DH1070" s="38">
        <v>-1.7404630000000001</v>
      </c>
      <c r="DI1070" s="38">
        <v>-1.5252300000000001</v>
      </c>
      <c r="DJ1070" s="38">
        <v>0.34502539999999998</v>
      </c>
      <c r="DK1070" s="38">
        <v>0.51477419999999996</v>
      </c>
      <c r="DL1070" s="38">
        <v>2.7504879999999998</v>
      </c>
      <c r="DM1070" s="38">
        <v>6.282978</v>
      </c>
      <c r="DN1070" s="38">
        <v>2.0023309999999999</v>
      </c>
      <c r="DO1070" s="38">
        <v>0.26499539999999999</v>
      </c>
      <c r="DP1070" s="38">
        <v>1.334633</v>
      </c>
      <c r="DQ1070" s="38">
        <v>-1.43591</v>
      </c>
      <c r="DR1070" s="38">
        <v>1.295973</v>
      </c>
      <c r="DS1070" s="38">
        <v>1.7890189999999999</v>
      </c>
      <c r="DT1070" s="38">
        <v>-1.2808090000000001</v>
      </c>
      <c r="DU1070" s="38">
        <v>-0.85527010000000003</v>
      </c>
      <c r="DV1070" s="38">
        <v>1.6654139999999999</v>
      </c>
      <c r="DW1070" s="38">
        <v>2.7358030000000002</v>
      </c>
      <c r="DX1070" s="38">
        <v>3.4925310000000001</v>
      </c>
      <c r="DY1070" s="38">
        <v>2.4534419999999999</v>
      </c>
      <c r="DZ1070" s="38">
        <v>0.21145259999999999</v>
      </c>
      <c r="EA1070" s="38">
        <v>-1.1721490000000001</v>
      </c>
      <c r="EB1070" s="38">
        <v>-2.4689549999999998</v>
      </c>
      <c r="EC1070" s="38">
        <v>-2.9243549999999998</v>
      </c>
      <c r="ED1070" s="38">
        <v>0.10359350000000001</v>
      </c>
      <c r="EE1070" s="38">
        <v>-1.386649</v>
      </c>
      <c r="EF1070" s="38">
        <v>-1.034786</v>
      </c>
      <c r="EG1070" s="38">
        <v>-0.89760439999999997</v>
      </c>
      <c r="EH1070" s="38">
        <v>0.81805090000000003</v>
      </c>
      <c r="EI1070" s="38">
        <v>0.98149679999999995</v>
      </c>
      <c r="EJ1070" s="38">
        <v>3.6678250000000001</v>
      </c>
      <c r="EK1070" s="38">
        <v>7.1825270000000003</v>
      </c>
      <c r="EL1070" s="38">
        <v>2.7833700000000001</v>
      </c>
      <c r="EM1070" s="38">
        <v>1.2108730000000001</v>
      </c>
      <c r="EN1070" s="38">
        <v>1.921867</v>
      </c>
      <c r="EO1070" s="38">
        <v>-0.86495239999999995</v>
      </c>
      <c r="EP1070" s="38">
        <v>1.685381</v>
      </c>
      <c r="EQ1070" s="38">
        <v>2.1446139999999998</v>
      </c>
      <c r="ER1070" s="38">
        <v>-0.67102989999999996</v>
      </c>
      <c r="ES1070" s="38">
        <v>-0.21808669999999999</v>
      </c>
      <c r="ET1070" s="38">
        <v>2.5037690000000001</v>
      </c>
      <c r="EU1070" s="38">
        <v>3.9342320000000002</v>
      </c>
      <c r="EV1070" s="38">
        <v>5.1752190000000002</v>
      </c>
      <c r="EW1070" s="38">
        <v>4.2539069999999999</v>
      </c>
      <c r="EX1070" s="38">
        <v>1.5765629999999999</v>
      </c>
      <c r="EY1070" s="38">
        <v>-6.3210299999999997E-2</v>
      </c>
      <c r="EZ1070" s="38">
        <v>-1.0901270000000001</v>
      </c>
      <c r="FA1070" s="38">
        <v>-1.4869859999999999</v>
      </c>
      <c r="FB1070" s="38">
        <v>85.246030000000005</v>
      </c>
      <c r="FC1070" s="38">
        <v>83.321529999999996</v>
      </c>
      <c r="FD1070" s="38">
        <v>82.271029999999996</v>
      </c>
      <c r="FE1070" s="38">
        <v>79.354860000000002</v>
      </c>
      <c r="FF1070" s="38">
        <v>75.948229999999995</v>
      </c>
      <c r="FG1070" s="38">
        <v>75.433520000000001</v>
      </c>
      <c r="FH1070" s="38">
        <v>74.891030000000001</v>
      </c>
      <c r="FI1070" s="38">
        <v>77.832729999999998</v>
      </c>
      <c r="FJ1070" s="38">
        <v>82.334980000000002</v>
      </c>
      <c r="FK1070" s="38">
        <v>86.889899999999997</v>
      </c>
      <c r="FL1070" s="38">
        <v>90.83708</v>
      </c>
      <c r="FM1070" s="38">
        <v>94.314999999999998</v>
      </c>
      <c r="FN1070" s="38">
        <v>97.742199999999997</v>
      </c>
      <c r="FO1070" s="38">
        <v>100.2559</v>
      </c>
      <c r="FP1070" s="38">
        <v>101.7702</v>
      </c>
      <c r="FQ1070" s="38">
        <v>103.7817</v>
      </c>
      <c r="FR1070" s="38">
        <v>104.7804</v>
      </c>
      <c r="FS1070" s="38">
        <v>104.7332</v>
      </c>
      <c r="FT1070" s="38">
        <v>103.2176</v>
      </c>
      <c r="FU1070" s="38">
        <v>101.60639999999999</v>
      </c>
      <c r="FV1070" s="38">
        <v>98.904399999999995</v>
      </c>
      <c r="FW1070">
        <v>95.88252</v>
      </c>
      <c r="FX1070">
        <v>93.851939999999999</v>
      </c>
      <c r="FY1070">
        <v>89.923469999999995</v>
      </c>
      <c r="FZ1070">
        <v>1.732939</v>
      </c>
      <c r="GA1070">
        <v>13.46528</v>
      </c>
      <c r="GB1070">
        <v>1</v>
      </c>
    </row>
    <row r="1071" spans="1:184" x14ac:dyDescent="0.3">
      <c r="A1071" t="s">
        <v>280</v>
      </c>
      <c r="B1071" t="s">
        <v>1</v>
      </c>
      <c r="C1071" t="s">
        <v>259</v>
      </c>
      <c r="D1071" t="s">
        <v>1</v>
      </c>
      <c r="E1071" t="s">
        <v>1</v>
      </c>
      <c r="F1071" t="s">
        <v>1</v>
      </c>
      <c r="G1071" t="s">
        <v>1</v>
      </c>
      <c r="H1071" s="40" t="s">
        <v>1</v>
      </c>
      <c r="I1071" s="18" t="s">
        <v>1</v>
      </c>
      <c r="J1071" s="38" t="s">
        <v>1</v>
      </c>
      <c r="K1071" s="18">
        <v>44760</v>
      </c>
      <c r="L1071" s="38">
        <v>540</v>
      </c>
      <c r="M1071" s="38">
        <v>540</v>
      </c>
      <c r="N1071" s="38">
        <v>145.77619999999999</v>
      </c>
      <c r="O1071" s="38">
        <v>143.12729999999999</v>
      </c>
      <c r="P1071" s="38">
        <v>141.46700000000001</v>
      </c>
      <c r="Q1071" s="38">
        <v>143.47309999999999</v>
      </c>
      <c r="R1071" s="38">
        <v>150.37100000000001</v>
      </c>
      <c r="S1071" s="38">
        <v>164.51830000000001</v>
      </c>
      <c r="T1071" s="38">
        <v>187.56710000000001</v>
      </c>
      <c r="U1071" s="38">
        <v>203.8511</v>
      </c>
      <c r="V1071" s="38">
        <v>211.84950000000001</v>
      </c>
      <c r="W1071" s="38">
        <v>212.72239999999999</v>
      </c>
      <c r="X1071" s="38">
        <v>215.8116</v>
      </c>
      <c r="Y1071" s="38">
        <v>220.06370000000001</v>
      </c>
      <c r="Z1071" s="38">
        <v>223.1377</v>
      </c>
      <c r="AA1071" s="38">
        <v>226.21039999999999</v>
      </c>
      <c r="AB1071" s="38">
        <v>221.9496</v>
      </c>
      <c r="AC1071" s="38">
        <v>216.91909999999999</v>
      </c>
      <c r="AD1071" s="38">
        <v>210.51560000000001</v>
      </c>
      <c r="AE1071" s="38">
        <v>204.35040000000001</v>
      </c>
      <c r="AF1071" s="38">
        <v>203.01320000000001</v>
      </c>
      <c r="AG1071" s="38">
        <v>202.18209999999999</v>
      </c>
      <c r="AH1071" s="38">
        <v>200.2276</v>
      </c>
      <c r="AI1071" s="38">
        <v>197.21420000000001</v>
      </c>
      <c r="AJ1071" s="38">
        <v>191.6463</v>
      </c>
      <c r="AK1071" s="38">
        <v>184.93459999999999</v>
      </c>
      <c r="AL1071" s="38">
        <v>-5.026408</v>
      </c>
      <c r="AM1071" s="38">
        <v>-5.2473780000000003</v>
      </c>
      <c r="AN1071" s="38">
        <v>-4.9973660000000004</v>
      </c>
      <c r="AO1071" s="38">
        <v>-3.3618380000000001</v>
      </c>
      <c r="AP1071" s="38">
        <v>-2.6442960000000002</v>
      </c>
      <c r="AQ1071" s="38">
        <v>-2.903896</v>
      </c>
      <c r="AR1071" s="38">
        <v>4.1280789999999996</v>
      </c>
      <c r="AS1071" s="38">
        <v>6.4407110000000003</v>
      </c>
      <c r="AT1071" s="38">
        <v>4.5941320000000001</v>
      </c>
      <c r="AU1071" s="38">
        <v>1.302546</v>
      </c>
      <c r="AV1071" s="38">
        <v>-1.880455</v>
      </c>
      <c r="AW1071" s="38">
        <v>-4.7041490000000001</v>
      </c>
      <c r="AX1071" s="38">
        <v>-4.0235219999999998</v>
      </c>
      <c r="AY1071" s="38">
        <v>2.0271270000000001</v>
      </c>
      <c r="AZ1071" s="38">
        <v>7.0248699999999997E-2</v>
      </c>
      <c r="BA1071" s="38">
        <v>2.9949300000000001</v>
      </c>
      <c r="BB1071" s="38">
        <v>1.440134</v>
      </c>
      <c r="BC1071" s="38">
        <v>-0.44603900000000002</v>
      </c>
      <c r="BD1071" s="38">
        <v>0.17663970000000001</v>
      </c>
      <c r="BE1071" s="38">
        <v>0.94590129999999994</v>
      </c>
      <c r="BF1071" s="38">
        <v>0.95931460000000002</v>
      </c>
      <c r="BG1071" s="38">
        <v>0.61254330000000001</v>
      </c>
      <c r="BH1071" s="38">
        <v>0.17523430000000001</v>
      </c>
      <c r="BI1071" s="38">
        <v>-1.7923150000000001</v>
      </c>
      <c r="BJ1071" s="38">
        <v>-4.1640670000000002</v>
      </c>
      <c r="BK1071" s="38">
        <v>-4.4796839999999998</v>
      </c>
      <c r="BL1071" s="38">
        <v>-4.3342359999999998</v>
      </c>
      <c r="BM1071" s="38">
        <v>-2.7707649999999999</v>
      </c>
      <c r="BN1071" s="38">
        <v>-2.1371199999999999</v>
      </c>
      <c r="BO1071" s="38">
        <v>-2.4496799999999999</v>
      </c>
      <c r="BP1071" s="38">
        <v>5.3368919999999997</v>
      </c>
      <c r="BQ1071" s="38">
        <v>7.5163799999999998</v>
      </c>
      <c r="BR1071" s="38">
        <v>5.5543079999999998</v>
      </c>
      <c r="BS1071" s="38">
        <v>2.4050189999999998</v>
      </c>
      <c r="BT1071" s="38">
        <v>-1.1728749999999999</v>
      </c>
      <c r="BU1071" s="38">
        <v>-4.1015969999999999</v>
      </c>
      <c r="BV1071" s="38">
        <v>-3.3822429999999999</v>
      </c>
      <c r="BW1071" s="38">
        <v>2.6975020000000001</v>
      </c>
      <c r="BX1071" s="38">
        <v>0.97373920000000003</v>
      </c>
      <c r="BY1071" s="38">
        <v>3.887902</v>
      </c>
      <c r="BZ1071" s="38">
        <v>2.544028</v>
      </c>
      <c r="CA1071" s="38">
        <v>1.1666129999999999</v>
      </c>
      <c r="CB1071" s="38">
        <v>1.9208190000000001</v>
      </c>
      <c r="CC1071" s="38">
        <v>2.7025589999999999</v>
      </c>
      <c r="CD1071" s="38">
        <v>2.229959</v>
      </c>
      <c r="CE1071" s="38">
        <v>1.7873060000000001</v>
      </c>
      <c r="CF1071" s="38">
        <v>1.2634590000000001</v>
      </c>
      <c r="CG1071" s="38">
        <v>-0.6948531</v>
      </c>
      <c r="CH1071" s="38">
        <v>-3.5668129999999998</v>
      </c>
      <c r="CI1071" s="38">
        <v>-3.9479820000000001</v>
      </c>
      <c r="CJ1071" s="38">
        <v>-3.8749539999999998</v>
      </c>
      <c r="CK1071" s="38">
        <v>-2.361389</v>
      </c>
      <c r="CL1071" s="38">
        <v>-1.785852</v>
      </c>
      <c r="CM1071" s="38">
        <v>-2.1350910000000001</v>
      </c>
      <c r="CN1071" s="38">
        <v>6.1741109999999999</v>
      </c>
      <c r="CO1071" s="38">
        <v>8.2613850000000006</v>
      </c>
      <c r="CP1071" s="38">
        <v>6.2193230000000002</v>
      </c>
      <c r="CQ1071" s="38">
        <v>3.1685880000000002</v>
      </c>
      <c r="CR1071" s="38">
        <v>-0.68280739999999995</v>
      </c>
      <c r="CS1071" s="38">
        <v>-3.684272</v>
      </c>
      <c r="CT1071" s="38">
        <v>-2.9380950000000001</v>
      </c>
      <c r="CU1071" s="38">
        <v>3.1618010000000001</v>
      </c>
      <c r="CV1071" s="38">
        <v>1.599494</v>
      </c>
      <c r="CW1071" s="38">
        <v>4.5063709999999997</v>
      </c>
      <c r="CX1071" s="38">
        <v>3.3085810000000002</v>
      </c>
      <c r="CY1071" s="38">
        <v>2.2835299999999998</v>
      </c>
      <c r="CZ1071" s="38">
        <v>3.1288320000000001</v>
      </c>
      <c r="DA1071" s="38">
        <v>3.919216</v>
      </c>
      <c r="DB1071" s="38">
        <v>3.110004</v>
      </c>
      <c r="DC1071" s="38">
        <v>2.6009419999999999</v>
      </c>
      <c r="DD1071" s="38">
        <v>2.0171600000000001</v>
      </c>
      <c r="DE1071" s="38">
        <v>6.5245399999999995E-2</v>
      </c>
      <c r="DF1071" s="38">
        <v>-2.9695580000000001</v>
      </c>
      <c r="DG1071" s="38">
        <v>-3.41628</v>
      </c>
      <c r="DH1071" s="38">
        <v>-3.4156719999999998</v>
      </c>
      <c r="DI1071" s="38">
        <v>-1.952013</v>
      </c>
      <c r="DJ1071" s="38">
        <v>-1.4345840000000001</v>
      </c>
      <c r="DK1071" s="38">
        <v>-1.8205020000000001</v>
      </c>
      <c r="DL1071" s="38">
        <v>7.0113310000000002</v>
      </c>
      <c r="DM1071" s="38">
        <v>9.0063899999999997</v>
      </c>
      <c r="DN1071" s="38">
        <v>6.8843370000000004</v>
      </c>
      <c r="DO1071" s="38">
        <v>3.9321579999999998</v>
      </c>
      <c r="DP1071" s="38">
        <v>-0.19273989999999999</v>
      </c>
      <c r="DQ1071" s="38">
        <v>-3.2669459999999999</v>
      </c>
      <c r="DR1071" s="38">
        <v>-2.4939469999999999</v>
      </c>
      <c r="DS1071" s="38">
        <v>3.6261009999999998</v>
      </c>
      <c r="DT1071" s="38">
        <v>2.2252489999999998</v>
      </c>
      <c r="DU1071" s="38">
        <v>5.1248399999999998</v>
      </c>
      <c r="DV1071" s="38">
        <v>4.0731349999999997</v>
      </c>
      <c r="DW1071" s="38">
        <v>3.4004479999999999</v>
      </c>
      <c r="DX1071" s="38">
        <v>4.3368460000000004</v>
      </c>
      <c r="DY1071" s="38">
        <v>5.135872</v>
      </c>
      <c r="DZ1071" s="38">
        <v>3.9900479999999998</v>
      </c>
      <c r="EA1071" s="38">
        <v>3.4145789999999998</v>
      </c>
      <c r="EB1071" s="38">
        <v>2.770861</v>
      </c>
      <c r="EC1071" s="38">
        <v>0.82534399999999997</v>
      </c>
      <c r="ED1071" s="38">
        <v>-2.1072169999999999</v>
      </c>
      <c r="EE1071" s="38">
        <v>-2.648587</v>
      </c>
      <c r="EF1071" s="38">
        <v>-2.7525409999999999</v>
      </c>
      <c r="EG1071" s="38">
        <v>-1.36094</v>
      </c>
      <c r="EH1071" s="38">
        <v>-0.9274078</v>
      </c>
      <c r="EI1071" s="38">
        <v>-1.366285</v>
      </c>
      <c r="EJ1071" s="38">
        <v>8.2201430000000002</v>
      </c>
      <c r="EK1071" s="38">
        <v>10.08206</v>
      </c>
      <c r="EL1071" s="38">
        <v>7.8445130000000001</v>
      </c>
      <c r="EM1071" s="38">
        <v>5.0346310000000001</v>
      </c>
      <c r="EN1071" s="38">
        <v>0.51483990000000002</v>
      </c>
      <c r="EO1071" s="38">
        <v>-2.6643940000000002</v>
      </c>
      <c r="EP1071" s="38">
        <v>-1.8526670000000001</v>
      </c>
      <c r="EQ1071" s="38">
        <v>4.2964760000000002</v>
      </c>
      <c r="ER1071" s="38">
        <v>3.1287389999999999</v>
      </c>
      <c r="ES1071" s="38">
        <v>6.0178120000000002</v>
      </c>
      <c r="ET1071" s="38">
        <v>5.1770290000000001</v>
      </c>
      <c r="EU1071" s="38">
        <v>5.0130990000000004</v>
      </c>
      <c r="EV1071" s="38">
        <v>6.0810250000000003</v>
      </c>
      <c r="EW1071" s="38">
        <v>6.8925299999999998</v>
      </c>
      <c r="EX1071" s="38">
        <v>5.2606929999999998</v>
      </c>
      <c r="EY1071" s="38">
        <v>4.5893410000000001</v>
      </c>
      <c r="EZ1071" s="38">
        <v>3.859086</v>
      </c>
      <c r="FA1071" s="38">
        <v>1.9228050000000001</v>
      </c>
      <c r="FB1071" s="38">
        <v>86.27852</v>
      </c>
      <c r="FC1071" s="38">
        <v>85.296940000000006</v>
      </c>
      <c r="FD1071" s="38">
        <v>83.803030000000007</v>
      </c>
      <c r="FE1071" s="38">
        <v>82.274439999999998</v>
      </c>
      <c r="FF1071" s="38">
        <v>80.78904</v>
      </c>
      <c r="FG1071" s="38">
        <v>80.203580000000002</v>
      </c>
      <c r="FH1071" s="38">
        <v>80.198909999999998</v>
      </c>
      <c r="FI1071" s="38">
        <v>81.184330000000003</v>
      </c>
      <c r="FJ1071" s="38">
        <v>84.168779999999998</v>
      </c>
      <c r="FK1071" s="38">
        <v>87.706729999999993</v>
      </c>
      <c r="FL1071" s="38">
        <v>92.115219999999994</v>
      </c>
      <c r="FM1071" s="38">
        <v>96.638059999999996</v>
      </c>
      <c r="FN1071" s="38">
        <v>93.522379999999998</v>
      </c>
      <c r="FO1071" s="38">
        <v>95.072000000000003</v>
      </c>
      <c r="FP1071" s="38">
        <v>98.949299999999994</v>
      </c>
      <c r="FQ1071" s="38">
        <v>101.3355</v>
      </c>
      <c r="FR1071" s="38">
        <v>101.78400000000001</v>
      </c>
      <c r="FS1071" s="38">
        <v>100.32129999999999</v>
      </c>
      <c r="FT1071" s="38">
        <v>99.721540000000005</v>
      </c>
      <c r="FU1071" s="38">
        <v>97.141149999999996</v>
      </c>
      <c r="FV1071" s="38">
        <v>95.439359999999994</v>
      </c>
      <c r="FW1071">
        <v>94.246799999999993</v>
      </c>
      <c r="FX1071">
        <v>92.192909999999998</v>
      </c>
      <c r="FY1071">
        <v>87.831530000000001</v>
      </c>
      <c r="FZ1071">
        <v>1.848976</v>
      </c>
      <c r="GA1071">
        <v>13.700200000000001</v>
      </c>
      <c r="GB1071">
        <v>1</v>
      </c>
    </row>
    <row r="1072" spans="1:184" x14ac:dyDescent="0.3">
      <c r="A1072" t="s">
        <v>280</v>
      </c>
      <c r="B1072" t="s">
        <v>1</v>
      </c>
      <c r="C1072" t="s">
        <v>259</v>
      </c>
      <c r="D1072" t="s">
        <v>1</v>
      </c>
      <c r="E1072" t="s">
        <v>1</v>
      </c>
      <c r="F1072" t="s">
        <v>1</v>
      </c>
      <c r="G1072" t="s">
        <v>1</v>
      </c>
      <c r="H1072" s="40" t="s">
        <v>1</v>
      </c>
      <c r="I1072" s="18" t="s">
        <v>1</v>
      </c>
      <c r="J1072" s="38" t="s">
        <v>1</v>
      </c>
      <c r="K1072" s="18">
        <v>44763</v>
      </c>
      <c r="L1072" s="38">
        <v>538</v>
      </c>
      <c r="M1072" s="38">
        <v>538</v>
      </c>
      <c r="N1072" s="38">
        <v>179.93190000000001</v>
      </c>
      <c r="O1072" s="38">
        <v>176.10579999999999</v>
      </c>
      <c r="P1072" s="38">
        <v>175.5016</v>
      </c>
      <c r="Q1072" s="38">
        <v>174.95</v>
      </c>
      <c r="R1072" s="38">
        <v>179.85919999999999</v>
      </c>
      <c r="S1072" s="38">
        <v>189.11099999999999</v>
      </c>
      <c r="T1072" s="38">
        <v>202.2568</v>
      </c>
      <c r="U1072" s="38">
        <v>208.6223</v>
      </c>
      <c r="V1072" s="38">
        <v>213.84270000000001</v>
      </c>
      <c r="W1072" s="38">
        <v>214.97790000000001</v>
      </c>
      <c r="X1072" s="38">
        <v>217.0967</v>
      </c>
      <c r="Y1072" s="38">
        <v>219.02789999999999</v>
      </c>
      <c r="Z1072" s="38">
        <v>219.44280000000001</v>
      </c>
      <c r="AA1072" s="38">
        <v>221.8544</v>
      </c>
      <c r="AB1072" s="38">
        <v>219.69890000000001</v>
      </c>
      <c r="AC1072" s="38">
        <v>212.51349999999999</v>
      </c>
      <c r="AD1072" s="38">
        <v>206.67789999999999</v>
      </c>
      <c r="AE1072" s="38">
        <v>201.7174</v>
      </c>
      <c r="AF1072" s="38">
        <v>200.40180000000001</v>
      </c>
      <c r="AG1072" s="38">
        <v>201.29140000000001</v>
      </c>
      <c r="AH1072" s="38">
        <v>200.24440000000001</v>
      </c>
      <c r="AI1072" s="38">
        <v>196.411</v>
      </c>
      <c r="AJ1072" s="38">
        <v>192.1574</v>
      </c>
      <c r="AK1072" s="38">
        <v>185.53440000000001</v>
      </c>
      <c r="AL1072" s="38">
        <v>0.97628749999999997</v>
      </c>
      <c r="AM1072" s="38">
        <v>-2.4599600000000001</v>
      </c>
      <c r="AN1072" s="38">
        <v>-3.563768</v>
      </c>
      <c r="AO1072" s="38">
        <v>-2.8409650000000002</v>
      </c>
      <c r="AP1072" s="38">
        <v>-0.87653119999999995</v>
      </c>
      <c r="AQ1072" s="38">
        <v>-3.6765800000000001E-2</v>
      </c>
      <c r="AR1072" s="38">
        <v>-1.9758500000000001</v>
      </c>
      <c r="AS1072" s="38">
        <v>-1.4041809999999999</v>
      </c>
      <c r="AT1072" s="38">
        <v>2.1181779999999999</v>
      </c>
      <c r="AU1072" s="38">
        <v>1.9385110000000001</v>
      </c>
      <c r="AV1072" s="38">
        <v>1.6521410000000001</v>
      </c>
      <c r="AW1072" s="38">
        <v>3.4298000000000002E-2</v>
      </c>
      <c r="AX1072" s="38">
        <v>-1.185398</v>
      </c>
      <c r="AY1072" s="38">
        <v>-2.2373639999999999</v>
      </c>
      <c r="AZ1072" s="38">
        <v>-0.79596540000000005</v>
      </c>
      <c r="BA1072" s="38">
        <v>1.152261</v>
      </c>
      <c r="BB1072" s="38">
        <v>2.5031940000000001</v>
      </c>
      <c r="BC1072" s="38">
        <v>3.1264729999999998</v>
      </c>
      <c r="BD1072" s="38">
        <v>2.0470100000000002</v>
      </c>
      <c r="BE1072" s="38">
        <v>1.180606</v>
      </c>
      <c r="BF1072" s="38">
        <v>4.1582800000000003E-2</v>
      </c>
      <c r="BG1072" s="38">
        <v>-2.9382600000000001</v>
      </c>
      <c r="BH1072" s="38">
        <v>-3.6685310000000002</v>
      </c>
      <c r="BI1072" s="38">
        <v>-4.9066010000000002</v>
      </c>
      <c r="BJ1072" s="38">
        <v>1.6022650000000001</v>
      </c>
      <c r="BK1072" s="38">
        <v>-1.8518810000000001</v>
      </c>
      <c r="BL1072" s="38">
        <v>-3.091548</v>
      </c>
      <c r="BM1072" s="38">
        <v>-2.4540670000000002</v>
      </c>
      <c r="BN1072" s="38">
        <v>-0.54893979999999998</v>
      </c>
      <c r="BO1072" s="38">
        <v>0.41985990000000001</v>
      </c>
      <c r="BP1072" s="38">
        <v>-1.5052540000000001</v>
      </c>
      <c r="BQ1072" s="38">
        <v>-0.81113539999999995</v>
      </c>
      <c r="BR1072" s="38">
        <v>2.4763229999999998</v>
      </c>
      <c r="BS1072" s="38">
        <v>2.3194279999999998</v>
      </c>
      <c r="BT1072" s="38">
        <v>2.119853</v>
      </c>
      <c r="BU1072" s="38">
        <v>0.29817660000000001</v>
      </c>
      <c r="BV1072" s="38">
        <v>-0.95229549999999996</v>
      </c>
      <c r="BW1072" s="38">
        <v>-2.0145689999999998</v>
      </c>
      <c r="BX1072" s="38">
        <v>-0.46922009999999997</v>
      </c>
      <c r="BY1072" s="38">
        <v>1.582009</v>
      </c>
      <c r="BZ1072" s="38">
        <v>3.1072609999999998</v>
      </c>
      <c r="CA1072" s="38">
        <v>3.7749359999999998</v>
      </c>
      <c r="CB1072" s="38">
        <v>2.8723809999999999</v>
      </c>
      <c r="CC1072" s="38">
        <v>1.981768</v>
      </c>
      <c r="CD1072" s="38">
        <v>0.64149820000000002</v>
      </c>
      <c r="CE1072" s="38">
        <v>-2.2671899999999998</v>
      </c>
      <c r="CF1072" s="38">
        <v>-2.9744950000000001</v>
      </c>
      <c r="CG1072" s="38">
        <v>-3.9423940000000002</v>
      </c>
      <c r="CH1072" s="38">
        <v>2.0358160000000001</v>
      </c>
      <c r="CI1072" s="38">
        <v>-1.4307270000000001</v>
      </c>
      <c r="CJ1072" s="38">
        <v>-2.7644899999999999</v>
      </c>
      <c r="CK1072" s="38">
        <v>-2.1861039999999998</v>
      </c>
      <c r="CL1072" s="38">
        <v>-0.32205099999999998</v>
      </c>
      <c r="CM1072" s="38">
        <v>0.73611740000000003</v>
      </c>
      <c r="CN1072" s="38">
        <v>-1.179322</v>
      </c>
      <c r="CO1072" s="38">
        <v>-0.40039350000000001</v>
      </c>
      <c r="CP1072" s="38">
        <v>2.7243729999999999</v>
      </c>
      <c r="CQ1072" s="38">
        <v>2.58325</v>
      </c>
      <c r="CR1072" s="38">
        <v>2.4437890000000002</v>
      </c>
      <c r="CS1072" s="38">
        <v>0.48093809999999998</v>
      </c>
      <c r="CT1072" s="38">
        <v>-0.79084909999999997</v>
      </c>
      <c r="CU1072" s="38">
        <v>-1.8602609999999999</v>
      </c>
      <c r="CV1072" s="38">
        <v>-0.2429173</v>
      </c>
      <c r="CW1072" s="38">
        <v>1.879651</v>
      </c>
      <c r="CX1072" s="38">
        <v>3.525636</v>
      </c>
      <c r="CY1072" s="38">
        <v>4.2240599999999997</v>
      </c>
      <c r="CZ1072" s="38">
        <v>3.4440309999999998</v>
      </c>
      <c r="DA1072" s="38">
        <v>2.536651</v>
      </c>
      <c r="DB1072" s="38">
        <v>1.0569980000000001</v>
      </c>
      <c r="DC1072" s="38">
        <v>-1.8024089999999999</v>
      </c>
      <c r="DD1072" s="38">
        <v>-2.4938069999999999</v>
      </c>
      <c r="DE1072" s="38">
        <v>-3.2745860000000002</v>
      </c>
      <c r="DF1072" s="38">
        <v>2.4693659999999999</v>
      </c>
      <c r="DG1072" s="38">
        <v>-1.0095730000000001</v>
      </c>
      <c r="DH1072" s="38">
        <v>-2.4374319999999998</v>
      </c>
      <c r="DI1072" s="38">
        <v>-1.91814</v>
      </c>
      <c r="DJ1072" s="38">
        <v>-9.5162300000000005E-2</v>
      </c>
      <c r="DK1072" s="38">
        <v>1.0523750000000001</v>
      </c>
      <c r="DL1072" s="38">
        <v>-0.85338860000000005</v>
      </c>
      <c r="DM1072" s="38">
        <v>1.0348400000000001E-2</v>
      </c>
      <c r="DN1072" s="38">
        <v>2.972423</v>
      </c>
      <c r="DO1072" s="38">
        <v>2.8470710000000001</v>
      </c>
      <c r="DP1072" s="38">
        <v>2.767725</v>
      </c>
      <c r="DQ1072" s="38">
        <v>0.6636997</v>
      </c>
      <c r="DR1072" s="38">
        <v>-0.62940280000000004</v>
      </c>
      <c r="DS1072" s="38">
        <v>-1.7059530000000001</v>
      </c>
      <c r="DT1072" s="38">
        <v>-1.6614500000000001E-2</v>
      </c>
      <c r="DU1072" s="38">
        <v>2.1772939999999998</v>
      </c>
      <c r="DV1072" s="38">
        <v>3.9440110000000002</v>
      </c>
      <c r="DW1072" s="38">
        <v>4.673184</v>
      </c>
      <c r="DX1072" s="38">
        <v>4.0156799999999997</v>
      </c>
      <c r="DY1072" s="38">
        <v>3.0915339999999998</v>
      </c>
      <c r="DZ1072" s="38">
        <v>1.4724969999999999</v>
      </c>
      <c r="EA1072" s="38">
        <v>-1.337628</v>
      </c>
      <c r="EB1072" s="38">
        <v>-2.0131199999999998</v>
      </c>
      <c r="EC1072" s="38">
        <v>-2.606779</v>
      </c>
      <c r="ED1072" s="38">
        <v>3.0953439999999999</v>
      </c>
      <c r="EE1072" s="38">
        <v>-0.40149420000000002</v>
      </c>
      <c r="EF1072" s="38">
        <v>-1.965212</v>
      </c>
      <c r="EG1072" s="38">
        <v>-1.5312429999999999</v>
      </c>
      <c r="EH1072" s="38">
        <v>0.2324291</v>
      </c>
      <c r="EI1072" s="38">
        <v>1.509001</v>
      </c>
      <c r="EJ1072" s="38">
        <v>-0.3827933</v>
      </c>
      <c r="EK1072" s="38">
        <v>0.60339430000000005</v>
      </c>
      <c r="EL1072" s="38">
        <v>3.330568</v>
      </c>
      <c r="EM1072" s="38">
        <v>3.2279879999999999</v>
      </c>
      <c r="EN1072" s="38">
        <v>3.235436</v>
      </c>
      <c r="EO1072" s="38">
        <v>0.92757829999999997</v>
      </c>
      <c r="EP1072" s="38">
        <v>-0.39629999999999999</v>
      </c>
      <c r="EQ1072" s="38">
        <v>-1.483158</v>
      </c>
      <c r="ER1072" s="38">
        <v>0.31013079999999998</v>
      </c>
      <c r="ES1072" s="38">
        <v>2.6070419999999999</v>
      </c>
      <c r="ET1072" s="38">
        <v>4.5480790000000004</v>
      </c>
      <c r="EU1072" s="38">
        <v>5.3216469999999996</v>
      </c>
      <c r="EV1072" s="38">
        <v>4.8410520000000004</v>
      </c>
      <c r="EW1072" s="38">
        <v>3.8926970000000001</v>
      </c>
      <c r="EX1072" s="38">
        <v>2.0724130000000001</v>
      </c>
      <c r="EY1072" s="38">
        <v>-0.66655750000000002</v>
      </c>
      <c r="EZ1072" s="38">
        <v>-1.319083</v>
      </c>
      <c r="FA1072" s="38">
        <v>-1.642571</v>
      </c>
      <c r="FB1072" s="38">
        <v>83.911000000000001</v>
      </c>
      <c r="FC1072" s="38">
        <v>81.401929999999993</v>
      </c>
      <c r="FD1072" s="38">
        <v>79.465599999999995</v>
      </c>
      <c r="FE1072" s="38">
        <v>78.395669999999996</v>
      </c>
      <c r="FF1072" s="38">
        <v>76.889629999999997</v>
      </c>
      <c r="FG1072" s="38">
        <v>74.914060000000006</v>
      </c>
      <c r="FH1072" s="38">
        <v>74.406970000000001</v>
      </c>
      <c r="FI1072" s="38">
        <v>77.315370000000001</v>
      </c>
      <c r="FJ1072" s="38">
        <v>81.755700000000004</v>
      </c>
      <c r="FK1072" s="38">
        <v>86.688180000000003</v>
      </c>
      <c r="FL1072" s="38">
        <v>92.131979999999999</v>
      </c>
      <c r="FM1072" s="38">
        <v>94.671940000000006</v>
      </c>
      <c r="FN1072" s="38">
        <v>97.737340000000003</v>
      </c>
      <c r="FO1072" s="38">
        <v>99.78922</v>
      </c>
      <c r="FP1072" s="38">
        <v>101.84</v>
      </c>
      <c r="FQ1072" s="38">
        <v>103.46380000000001</v>
      </c>
      <c r="FR1072" s="38">
        <v>104.5506</v>
      </c>
      <c r="FS1072" s="38">
        <v>103.6448</v>
      </c>
      <c r="FT1072" s="38">
        <v>102.0626</v>
      </c>
      <c r="FU1072" s="38">
        <v>99.958759999999998</v>
      </c>
      <c r="FV1072" s="38">
        <v>96.333600000000004</v>
      </c>
      <c r="FW1072">
        <v>92.759249999999994</v>
      </c>
      <c r="FX1072">
        <v>89.729429999999994</v>
      </c>
      <c r="FY1072">
        <v>84.497789999999995</v>
      </c>
      <c r="FZ1072">
        <v>0.85626500000000005</v>
      </c>
      <c r="GA1072">
        <v>6.0543440000000004</v>
      </c>
      <c r="GB1072">
        <v>1</v>
      </c>
    </row>
    <row r="1073" spans="1:184" x14ac:dyDescent="0.3">
      <c r="A1073" t="s">
        <v>280</v>
      </c>
      <c r="B1073" t="s">
        <v>1</v>
      </c>
      <c r="C1073" t="s">
        <v>259</v>
      </c>
      <c r="D1073" t="s">
        <v>1</v>
      </c>
      <c r="E1073" t="s">
        <v>1</v>
      </c>
      <c r="F1073" t="s">
        <v>1</v>
      </c>
      <c r="G1073" t="s">
        <v>1</v>
      </c>
      <c r="H1073" s="40" t="s">
        <v>1</v>
      </c>
      <c r="I1073" s="18" t="s">
        <v>1</v>
      </c>
      <c r="J1073" s="38" t="s">
        <v>1</v>
      </c>
      <c r="K1073" s="18">
        <v>44789</v>
      </c>
      <c r="L1073" s="38">
        <v>538</v>
      </c>
      <c r="M1073" s="38">
        <v>538</v>
      </c>
      <c r="N1073" s="38">
        <v>171.09139999999999</v>
      </c>
      <c r="O1073" s="38">
        <v>167.20410000000001</v>
      </c>
      <c r="P1073" s="38">
        <v>165.328</v>
      </c>
      <c r="Q1073" s="38">
        <v>164.6865</v>
      </c>
      <c r="R1073" s="38">
        <v>169.4444</v>
      </c>
      <c r="S1073" s="38">
        <v>178.8939</v>
      </c>
      <c r="T1073" s="38">
        <v>190.89859999999999</v>
      </c>
      <c r="U1073" s="38">
        <v>200.12450000000001</v>
      </c>
      <c r="V1073" s="38">
        <v>206.17920000000001</v>
      </c>
      <c r="W1073" s="38">
        <v>209.5496</v>
      </c>
      <c r="X1073" s="38">
        <v>215.42160000000001</v>
      </c>
      <c r="Y1073" s="38">
        <v>219.37809999999999</v>
      </c>
      <c r="Z1073" s="38">
        <v>220.63419999999999</v>
      </c>
      <c r="AA1073" s="38">
        <v>222.7157</v>
      </c>
      <c r="AB1073" s="38">
        <v>221.49029999999999</v>
      </c>
      <c r="AC1073" s="38">
        <v>213.96250000000001</v>
      </c>
      <c r="AD1073" s="38">
        <v>206.57259999999999</v>
      </c>
      <c r="AE1073" s="38">
        <v>199.79140000000001</v>
      </c>
      <c r="AF1073" s="38">
        <v>197.70339999999999</v>
      </c>
      <c r="AG1073" s="38">
        <v>198.30070000000001</v>
      </c>
      <c r="AH1073" s="38">
        <v>197.19990000000001</v>
      </c>
      <c r="AI1073" s="38">
        <v>194.99359999999999</v>
      </c>
      <c r="AJ1073" s="38">
        <v>190.16849999999999</v>
      </c>
      <c r="AK1073" s="38">
        <v>183.3742</v>
      </c>
      <c r="AL1073" s="38">
        <v>-3.4405999999999999</v>
      </c>
      <c r="AM1073" s="38">
        <v>-1.801072</v>
      </c>
      <c r="AN1073" s="38">
        <v>-0.79223049999999995</v>
      </c>
      <c r="AO1073" s="38">
        <v>0.97681300000000004</v>
      </c>
      <c r="AP1073" s="38">
        <v>2.9793210000000001</v>
      </c>
      <c r="AQ1073" s="38">
        <v>0.83899970000000001</v>
      </c>
      <c r="AR1073" s="38">
        <v>-0.28823650000000001</v>
      </c>
      <c r="AS1073" s="38">
        <v>-3.8138399999999999</v>
      </c>
      <c r="AT1073" s="38">
        <v>-3.094668</v>
      </c>
      <c r="AU1073" s="38">
        <v>-2.28552</v>
      </c>
      <c r="AV1073" s="38">
        <v>1.17645</v>
      </c>
      <c r="AW1073" s="38">
        <v>0.75359730000000003</v>
      </c>
      <c r="AX1073" s="38">
        <v>-1.1942120000000001</v>
      </c>
      <c r="AY1073" s="38">
        <v>-1.1937230000000001</v>
      </c>
      <c r="AZ1073" s="38">
        <v>-0.78907830000000001</v>
      </c>
      <c r="BA1073" s="38">
        <v>-2.0399409999999998</v>
      </c>
      <c r="BB1073" s="38">
        <v>-2.330581</v>
      </c>
      <c r="BC1073" s="38">
        <v>-2.014427</v>
      </c>
      <c r="BD1073" s="38">
        <v>-3.2817280000000002</v>
      </c>
      <c r="BE1073" s="38">
        <v>-2.3116089999999998</v>
      </c>
      <c r="BF1073" s="38">
        <v>-2.4989370000000002</v>
      </c>
      <c r="BG1073" s="38">
        <v>5.0905199999999998E-2</v>
      </c>
      <c r="BH1073" s="38">
        <v>-1.39706</v>
      </c>
      <c r="BI1073" s="38">
        <v>-3.0354169999999998</v>
      </c>
      <c r="BJ1073" s="38">
        <v>-2.9820890000000002</v>
      </c>
      <c r="BK1073" s="38">
        <v>-1.306802</v>
      </c>
      <c r="BL1073" s="38">
        <v>-0.36454690000000001</v>
      </c>
      <c r="BM1073" s="38">
        <v>1.383491</v>
      </c>
      <c r="BN1073" s="38">
        <v>3.3309579999999999</v>
      </c>
      <c r="BO1073" s="38">
        <v>1.1297569999999999</v>
      </c>
      <c r="BP1073" s="38">
        <v>0.23004740000000001</v>
      </c>
      <c r="BQ1073" s="38">
        <v>-3.0803600000000002</v>
      </c>
      <c r="BR1073" s="38">
        <v>-2.4506000000000001</v>
      </c>
      <c r="BS1073" s="38">
        <v>-1.7543219999999999</v>
      </c>
      <c r="BT1073" s="38">
        <v>1.530621</v>
      </c>
      <c r="BU1073" s="38">
        <v>1.026265</v>
      </c>
      <c r="BV1073" s="38">
        <v>-0.95943619999999996</v>
      </c>
      <c r="BW1073" s="38">
        <v>-0.87497210000000003</v>
      </c>
      <c r="BX1073" s="38">
        <v>-0.35836279999999998</v>
      </c>
      <c r="BY1073" s="38">
        <v>-1.34337</v>
      </c>
      <c r="BZ1073" s="38">
        <v>-1.6216410000000001</v>
      </c>
      <c r="CA1073" s="38">
        <v>-1.3533409999999999</v>
      </c>
      <c r="CB1073" s="38">
        <v>-2.21271</v>
      </c>
      <c r="CC1073" s="38">
        <v>-1.4281379999999999</v>
      </c>
      <c r="CD1073" s="38">
        <v>-1.7310289999999999</v>
      </c>
      <c r="CE1073" s="38">
        <v>0.6797105</v>
      </c>
      <c r="CF1073" s="38">
        <v>-0.32015830000000001</v>
      </c>
      <c r="CG1073" s="38">
        <v>-1.818443</v>
      </c>
      <c r="CH1073" s="38">
        <v>-2.664526</v>
      </c>
      <c r="CI1073" s="38">
        <v>-0.96447190000000005</v>
      </c>
      <c r="CJ1073" s="38">
        <v>-6.8334400000000003E-2</v>
      </c>
      <c r="CK1073" s="38">
        <v>1.665154</v>
      </c>
      <c r="CL1073" s="38">
        <v>3.5745010000000002</v>
      </c>
      <c r="CM1073" s="38">
        <v>1.331135</v>
      </c>
      <c r="CN1073" s="38">
        <v>0.58900920000000001</v>
      </c>
      <c r="CO1073" s="38">
        <v>-2.5723549999999999</v>
      </c>
      <c r="CP1073" s="38">
        <v>-2.0045199999999999</v>
      </c>
      <c r="CQ1073" s="38">
        <v>-1.386415</v>
      </c>
      <c r="CR1073" s="38">
        <v>1.775919</v>
      </c>
      <c r="CS1073" s="38">
        <v>1.2151130000000001</v>
      </c>
      <c r="CT1073" s="38">
        <v>-0.79683099999999996</v>
      </c>
      <c r="CU1073" s="38">
        <v>-0.65420630000000002</v>
      </c>
      <c r="CV1073" s="38">
        <v>-6.00505E-2</v>
      </c>
      <c r="CW1073" s="38">
        <v>-0.86092670000000004</v>
      </c>
      <c r="CX1073" s="38">
        <v>-1.1306320000000001</v>
      </c>
      <c r="CY1073" s="38">
        <v>-0.8954742</v>
      </c>
      <c r="CZ1073" s="38">
        <v>-1.4723120000000001</v>
      </c>
      <c r="DA1073" s="38">
        <v>-0.81624980000000003</v>
      </c>
      <c r="DB1073" s="38">
        <v>-1.1991780000000001</v>
      </c>
      <c r="DC1073" s="38">
        <v>1.115219</v>
      </c>
      <c r="DD1073" s="38">
        <v>0.42570019999999997</v>
      </c>
      <c r="DE1073" s="38">
        <v>-0.97557039999999995</v>
      </c>
      <c r="DF1073" s="38">
        <v>-2.346962</v>
      </c>
      <c r="DG1073" s="38">
        <v>-0.62214199999999997</v>
      </c>
      <c r="DH1073" s="38">
        <v>0.227878</v>
      </c>
      <c r="DI1073" s="38">
        <v>1.9468179999999999</v>
      </c>
      <c r="DJ1073" s="38">
        <v>3.818044</v>
      </c>
      <c r="DK1073" s="38">
        <v>1.532513</v>
      </c>
      <c r="DL1073" s="38">
        <v>0.94797100000000001</v>
      </c>
      <c r="DM1073" s="38">
        <v>-2.064349</v>
      </c>
      <c r="DN1073" s="38">
        <v>-1.558441</v>
      </c>
      <c r="DO1073" s="38">
        <v>-1.0185090000000001</v>
      </c>
      <c r="DP1073" s="38">
        <v>2.021217</v>
      </c>
      <c r="DQ1073" s="38">
        <v>1.4039619999999999</v>
      </c>
      <c r="DR1073" s="38">
        <v>-0.6342257</v>
      </c>
      <c r="DS1073" s="38">
        <v>-0.43344060000000001</v>
      </c>
      <c r="DT1073" s="38">
        <v>0.23826169999999999</v>
      </c>
      <c r="DU1073" s="38">
        <v>-0.37848340000000003</v>
      </c>
      <c r="DV1073" s="38">
        <v>-0.63962209999999997</v>
      </c>
      <c r="DW1073" s="38">
        <v>-0.43760779999999999</v>
      </c>
      <c r="DX1073" s="38">
        <v>-0.7319137</v>
      </c>
      <c r="DY1073" s="38">
        <v>-0.20436109999999999</v>
      </c>
      <c r="DZ1073" s="38">
        <v>-0.66732670000000005</v>
      </c>
      <c r="EA1073" s="38">
        <v>1.5507280000000001</v>
      </c>
      <c r="EB1073" s="38">
        <v>1.171559</v>
      </c>
      <c r="EC1073" s="38">
        <v>-0.13269790000000001</v>
      </c>
      <c r="ED1073" s="38">
        <v>-1.8884510000000001</v>
      </c>
      <c r="EE1073" s="38">
        <v>-0.12787180000000001</v>
      </c>
      <c r="EF1073" s="38">
        <v>0.65556170000000002</v>
      </c>
      <c r="EG1073" s="38">
        <v>2.3534959999999998</v>
      </c>
      <c r="EH1073" s="38">
        <v>4.1696809999999997</v>
      </c>
      <c r="EI1073" s="38">
        <v>1.8232710000000001</v>
      </c>
      <c r="EJ1073" s="38">
        <v>1.4662550000000001</v>
      </c>
      <c r="EK1073" s="38">
        <v>-1.33087</v>
      </c>
      <c r="EL1073" s="38">
        <v>-0.91437250000000003</v>
      </c>
      <c r="EM1073" s="38">
        <v>-0.48731029999999997</v>
      </c>
      <c r="EN1073" s="38">
        <v>2.3753890000000002</v>
      </c>
      <c r="EO1073" s="38">
        <v>1.6766289999999999</v>
      </c>
      <c r="EP1073" s="38">
        <v>-0.39944960000000002</v>
      </c>
      <c r="EQ1073" s="38">
        <v>-0.11468979999999999</v>
      </c>
      <c r="ER1073" s="38">
        <v>0.66897720000000005</v>
      </c>
      <c r="ES1073" s="38">
        <v>0.31808789999999998</v>
      </c>
      <c r="ET1073" s="38">
        <v>6.9317799999999999E-2</v>
      </c>
      <c r="EU1073" s="38">
        <v>0.2234785</v>
      </c>
      <c r="EV1073" s="38">
        <v>0.33710390000000001</v>
      </c>
      <c r="EW1073" s="38">
        <v>0.67910899999999996</v>
      </c>
      <c r="EX1073" s="38">
        <v>0.10058159999999999</v>
      </c>
      <c r="EY1073" s="38">
        <v>2.1795330000000002</v>
      </c>
      <c r="EZ1073" s="38">
        <v>2.2484600000000001</v>
      </c>
      <c r="FA1073" s="38">
        <v>1.084276</v>
      </c>
      <c r="FB1073" s="38">
        <v>83.747029999999995</v>
      </c>
      <c r="FC1073" s="38">
        <v>83.170199999999994</v>
      </c>
      <c r="FD1073" s="38">
        <v>80.738879999999995</v>
      </c>
      <c r="FE1073" s="38">
        <v>78.762339999999995</v>
      </c>
      <c r="FF1073" s="38">
        <v>76.3172</v>
      </c>
      <c r="FG1073" s="38">
        <v>74.872780000000006</v>
      </c>
      <c r="FH1073" s="38">
        <v>73.843339999999998</v>
      </c>
      <c r="FI1073" s="38">
        <v>74.851100000000002</v>
      </c>
      <c r="FJ1073" s="38">
        <v>78.856269999999995</v>
      </c>
      <c r="FK1073" s="38">
        <v>84.795429999999996</v>
      </c>
      <c r="FL1073" s="38">
        <v>89.693579999999997</v>
      </c>
      <c r="FM1073" s="38">
        <v>94.141639999999995</v>
      </c>
      <c r="FN1073" s="38">
        <v>97.721270000000004</v>
      </c>
      <c r="FO1073" s="38">
        <v>101.2389</v>
      </c>
      <c r="FP1073" s="38">
        <v>104.2607</v>
      </c>
      <c r="FQ1073" s="38">
        <v>105.7829</v>
      </c>
      <c r="FR1073" s="38">
        <v>106.3048</v>
      </c>
      <c r="FS1073" s="38">
        <v>105.8417</v>
      </c>
      <c r="FT1073" s="38">
        <v>105.316</v>
      </c>
      <c r="FU1073" s="38">
        <v>103.75830000000001</v>
      </c>
      <c r="FV1073" s="38">
        <v>100.2076</v>
      </c>
      <c r="FW1073">
        <v>96.753870000000006</v>
      </c>
      <c r="FX1073">
        <v>94.605810000000005</v>
      </c>
      <c r="FY1073">
        <v>92.950530000000001</v>
      </c>
      <c r="FZ1073">
        <v>1.0237670000000001</v>
      </c>
      <c r="GA1073">
        <v>9.9175389999999997</v>
      </c>
      <c r="GB1073">
        <v>1</v>
      </c>
    </row>
    <row r="1074" spans="1:184" x14ac:dyDescent="0.3">
      <c r="A1074" t="s">
        <v>280</v>
      </c>
      <c r="B1074" t="s">
        <v>1</v>
      </c>
      <c r="C1074" t="s">
        <v>259</v>
      </c>
      <c r="D1074" t="s">
        <v>1</v>
      </c>
      <c r="E1074" t="s">
        <v>1</v>
      </c>
      <c r="F1074" t="s">
        <v>1</v>
      </c>
      <c r="G1074" t="s">
        <v>1</v>
      </c>
      <c r="H1074" s="40" t="s">
        <v>1</v>
      </c>
      <c r="I1074" s="18" t="s">
        <v>1</v>
      </c>
      <c r="J1074" s="38" t="s">
        <v>1</v>
      </c>
      <c r="K1074" s="18">
        <v>44790</v>
      </c>
      <c r="L1074" s="38">
        <v>538</v>
      </c>
      <c r="M1074" s="38">
        <v>538</v>
      </c>
      <c r="N1074" s="38">
        <v>183.01390000000001</v>
      </c>
      <c r="O1074" s="38">
        <v>178.50309999999999</v>
      </c>
      <c r="P1074" s="38">
        <v>176.4186</v>
      </c>
      <c r="Q1074" s="38">
        <v>176.22190000000001</v>
      </c>
      <c r="R1074" s="38">
        <v>179.8895</v>
      </c>
      <c r="S1074" s="38">
        <v>189.2878</v>
      </c>
      <c r="T1074" s="38">
        <v>203.559</v>
      </c>
      <c r="U1074" s="38">
        <v>208.4288</v>
      </c>
      <c r="V1074" s="38">
        <v>212.61340000000001</v>
      </c>
      <c r="W1074" s="38">
        <v>211.4821</v>
      </c>
      <c r="X1074" s="38">
        <v>218.62010000000001</v>
      </c>
      <c r="Y1074" s="38">
        <v>221.28970000000001</v>
      </c>
      <c r="Z1074" s="38">
        <v>222.2518</v>
      </c>
      <c r="AA1074" s="38">
        <v>223.54320000000001</v>
      </c>
      <c r="AB1074" s="38">
        <v>220.46299999999999</v>
      </c>
      <c r="AC1074" s="38">
        <v>214.1497</v>
      </c>
      <c r="AD1074" s="38">
        <v>207.3227</v>
      </c>
      <c r="AE1074" s="38">
        <v>200.12799999999999</v>
      </c>
      <c r="AF1074" s="38">
        <v>198.63419999999999</v>
      </c>
      <c r="AG1074" s="38">
        <v>198.542</v>
      </c>
      <c r="AH1074" s="38">
        <v>197.80940000000001</v>
      </c>
      <c r="AI1074" s="38">
        <v>195.21889999999999</v>
      </c>
      <c r="AJ1074" s="38">
        <v>190.19829999999999</v>
      </c>
      <c r="AK1074" s="38">
        <v>184.53149999999999</v>
      </c>
      <c r="AL1074" s="38">
        <v>1.294424</v>
      </c>
      <c r="AM1074" s="38">
        <v>0.35444439999999999</v>
      </c>
      <c r="AN1074" s="38">
        <v>2.7097150000000001</v>
      </c>
      <c r="AO1074" s="38">
        <v>1.917834</v>
      </c>
      <c r="AP1074" s="38">
        <v>1.690385</v>
      </c>
      <c r="AQ1074" s="38">
        <v>3.1146259999999999</v>
      </c>
      <c r="AR1074" s="38">
        <v>-1.6046320000000001</v>
      </c>
      <c r="AS1074" s="38">
        <v>-6.8569230000000001</v>
      </c>
      <c r="AT1074" s="38">
        <v>-8.4599499999999992</v>
      </c>
      <c r="AU1074" s="38">
        <v>-9.2288920000000001</v>
      </c>
      <c r="AV1074" s="38">
        <v>-3.6879629999999999</v>
      </c>
      <c r="AW1074" s="38">
        <v>2.0548510000000002</v>
      </c>
      <c r="AX1074" s="38">
        <v>0.96969660000000002</v>
      </c>
      <c r="AY1074" s="38">
        <v>-1.6615519999999999</v>
      </c>
      <c r="AZ1074" s="38">
        <v>-2.7018070000000001</v>
      </c>
      <c r="BA1074" s="38">
        <v>0.3556144</v>
      </c>
      <c r="BB1074" s="38">
        <v>-2.203586</v>
      </c>
      <c r="BC1074" s="38">
        <v>-5.8373600000000003</v>
      </c>
      <c r="BD1074" s="38">
        <v>-5.599208</v>
      </c>
      <c r="BE1074" s="38">
        <v>-5.9421210000000002</v>
      </c>
      <c r="BF1074" s="38">
        <v>-5.9205930000000002</v>
      </c>
      <c r="BG1074" s="38">
        <v>-4.1813859999999998</v>
      </c>
      <c r="BH1074" s="38">
        <v>-0.5489752</v>
      </c>
      <c r="BI1074" s="38">
        <v>1.4588369999999999</v>
      </c>
      <c r="BJ1074" s="38">
        <v>2.4819420000000001</v>
      </c>
      <c r="BK1074" s="38">
        <v>1.474143</v>
      </c>
      <c r="BL1074" s="38">
        <v>3.5842800000000001</v>
      </c>
      <c r="BM1074" s="38">
        <v>2.7408610000000002</v>
      </c>
      <c r="BN1074" s="38">
        <v>2.4079549999999998</v>
      </c>
      <c r="BO1074" s="38">
        <v>3.6238100000000002</v>
      </c>
      <c r="BP1074" s="38">
        <v>-0.39786009999999999</v>
      </c>
      <c r="BQ1074" s="38">
        <v>-6.0813940000000004</v>
      </c>
      <c r="BR1074" s="38">
        <v>-7.788735</v>
      </c>
      <c r="BS1074" s="38">
        <v>-7.9812250000000002</v>
      </c>
      <c r="BT1074" s="38">
        <v>-2.917135</v>
      </c>
      <c r="BU1074" s="38">
        <v>2.532591</v>
      </c>
      <c r="BV1074" s="38">
        <v>1.3858710000000001</v>
      </c>
      <c r="BW1074" s="38">
        <v>-1.099291</v>
      </c>
      <c r="BX1074" s="38">
        <v>-2.0164420000000001</v>
      </c>
      <c r="BY1074" s="38">
        <v>0.98481750000000001</v>
      </c>
      <c r="BZ1074" s="38">
        <v>-1.301787</v>
      </c>
      <c r="CA1074" s="38">
        <v>-4.7259039999999999</v>
      </c>
      <c r="CB1074" s="38">
        <v>-4.4829439999999998</v>
      </c>
      <c r="CC1074" s="38">
        <v>-4.7801900000000002</v>
      </c>
      <c r="CD1074" s="38">
        <v>-4.8582749999999999</v>
      </c>
      <c r="CE1074" s="38">
        <v>-2.6920350000000002</v>
      </c>
      <c r="CF1074" s="38">
        <v>0.94464930000000003</v>
      </c>
      <c r="CG1074" s="38">
        <v>2.6464259999999999</v>
      </c>
      <c r="CH1074" s="38">
        <v>3.3044129999999998</v>
      </c>
      <c r="CI1074" s="38">
        <v>2.2496420000000001</v>
      </c>
      <c r="CJ1074" s="38">
        <v>4.1900000000000004</v>
      </c>
      <c r="CK1074" s="38">
        <v>3.3108870000000001</v>
      </c>
      <c r="CL1074" s="38">
        <v>2.9049429999999998</v>
      </c>
      <c r="CM1074" s="38">
        <v>3.9764689999999998</v>
      </c>
      <c r="CN1074" s="38">
        <v>0.4379461</v>
      </c>
      <c r="CO1074" s="38">
        <v>-5.5442650000000002</v>
      </c>
      <c r="CP1074" s="38">
        <v>-7.3238529999999997</v>
      </c>
      <c r="CQ1074" s="38">
        <v>-7.1170939999999998</v>
      </c>
      <c r="CR1074" s="38">
        <v>-2.3832610000000001</v>
      </c>
      <c r="CS1074" s="38">
        <v>2.8634719999999998</v>
      </c>
      <c r="CT1074" s="38">
        <v>1.674112</v>
      </c>
      <c r="CU1074" s="38">
        <v>-0.70987020000000001</v>
      </c>
      <c r="CV1074" s="38">
        <v>-1.5417609999999999</v>
      </c>
      <c r="CW1074" s="38">
        <v>1.4206019999999999</v>
      </c>
      <c r="CX1074" s="38">
        <v>-0.67720380000000002</v>
      </c>
      <c r="CY1074" s="38">
        <v>-3.9561120000000001</v>
      </c>
      <c r="CZ1074" s="38">
        <v>-3.7098230000000001</v>
      </c>
      <c r="DA1074" s="38">
        <v>-3.975441</v>
      </c>
      <c r="DB1074" s="38">
        <v>-4.1225180000000003</v>
      </c>
      <c r="DC1074" s="38">
        <v>-1.6605160000000001</v>
      </c>
      <c r="DD1074" s="38">
        <v>1.9791289999999999</v>
      </c>
      <c r="DE1074" s="38">
        <v>3.4689459999999999</v>
      </c>
      <c r="DF1074" s="38">
        <v>4.1268840000000004</v>
      </c>
      <c r="DG1074" s="38">
        <v>3.0251420000000002</v>
      </c>
      <c r="DH1074" s="38">
        <v>4.7957210000000003</v>
      </c>
      <c r="DI1074" s="38">
        <v>3.8809130000000001</v>
      </c>
      <c r="DJ1074" s="38">
        <v>3.4019309999999998</v>
      </c>
      <c r="DK1074" s="38">
        <v>4.329129</v>
      </c>
      <c r="DL1074" s="38">
        <v>1.273752</v>
      </c>
      <c r="DM1074" s="38">
        <v>-5.007136</v>
      </c>
      <c r="DN1074" s="38">
        <v>-6.8589719999999996</v>
      </c>
      <c r="DO1074" s="38">
        <v>-6.2529630000000003</v>
      </c>
      <c r="DP1074" s="38">
        <v>-1.849388</v>
      </c>
      <c r="DQ1074" s="38">
        <v>3.194353</v>
      </c>
      <c r="DR1074" s="38">
        <v>1.962353</v>
      </c>
      <c r="DS1074" s="38">
        <v>-0.3204497</v>
      </c>
      <c r="DT1074" s="38">
        <v>-1.06708</v>
      </c>
      <c r="DU1074" s="38">
        <v>1.8563860000000001</v>
      </c>
      <c r="DV1074" s="38">
        <v>-5.2620500000000001E-2</v>
      </c>
      <c r="DW1074" s="38">
        <v>-3.186321</v>
      </c>
      <c r="DX1074" s="38">
        <v>-2.9367019999999999</v>
      </c>
      <c r="DY1074" s="38">
        <v>-3.1706910000000001</v>
      </c>
      <c r="DZ1074" s="38">
        <v>-3.3867600000000002</v>
      </c>
      <c r="EA1074" s="38">
        <v>-0.62899629999999995</v>
      </c>
      <c r="EB1074" s="38">
        <v>3.0136090000000002</v>
      </c>
      <c r="EC1074" s="38">
        <v>4.2914669999999999</v>
      </c>
      <c r="ED1074" s="38">
        <v>5.3144020000000003</v>
      </c>
      <c r="EE1074" s="38">
        <v>4.1448400000000003</v>
      </c>
      <c r="EF1074" s="38">
        <v>5.6702849999999998</v>
      </c>
      <c r="EG1074" s="38">
        <v>4.7039390000000001</v>
      </c>
      <c r="EH1074" s="38">
        <v>4.1195019999999998</v>
      </c>
      <c r="EI1074" s="38">
        <v>4.8383130000000003</v>
      </c>
      <c r="EJ1074" s="38">
        <v>2.480524</v>
      </c>
      <c r="EK1074" s="38">
        <v>-4.2316079999999996</v>
      </c>
      <c r="EL1074" s="38">
        <v>-6.1877570000000004</v>
      </c>
      <c r="EM1074" s="38">
        <v>-5.0052940000000001</v>
      </c>
      <c r="EN1074" s="38">
        <v>-1.07856</v>
      </c>
      <c r="EO1074" s="38">
        <v>3.6720929999999998</v>
      </c>
      <c r="EP1074" s="38">
        <v>2.3785270000000001</v>
      </c>
      <c r="EQ1074" s="38">
        <v>0.24181159999999999</v>
      </c>
      <c r="ER1074" s="38">
        <v>-0.38171559999999999</v>
      </c>
      <c r="ES1074" s="38">
        <v>2.485589</v>
      </c>
      <c r="ET1074" s="38">
        <v>0.84917849999999995</v>
      </c>
      <c r="EU1074" s="38">
        <v>-2.0748639999999998</v>
      </c>
      <c r="EV1074" s="38">
        <v>-1.820438</v>
      </c>
      <c r="EW1074" s="38">
        <v>-2.0087609999999998</v>
      </c>
      <c r="EX1074" s="38">
        <v>-2.3244419999999999</v>
      </c>
      <c r="EY1074" s="38">
        <v>0.86035399999999995</v>
      </c>
      <c r="EZ1074" s="38">
        <v>4.5072330000000003</v>
      </c>
      <c r="FA1074" s="38">
        <v>5.4790559999999999</v>
      </c>
      <c r="FB1074" s="38">
        <v>91.033050000000003</v>
      </c>
      <c r="FC1074" s="38">
        <v>88.634159999999994</v>
      </c>
      <c r="FD1074" s="38">
        <v>86.159670000000006</v>
      </c>
      <c r="FE1074" s="38">
        <v>84.17371</v>
      </c>
      <c r="FF1074" s="38">
        <v>84.187899999999999</v>
      </c>
      <c r="FG1074" s="38">
        <v>82.364040000000003</v>
      </c>
      <c r="FH1074" s="38">
        <v>82.26558</v>
      </c>
      <c r="FI1074" s="38">
        <v>81.770579999999995</v>
      </c>
      <c r="FJ1074" s="38">
        <v>84.743189999999998</v>
      </c>
      <c r="FK1074" s="38">
        <v>85.361639999999994</v>
      </c>
      <c r="FL1074" s="38">
        <v>88.293580000000006</v>
      </c>
      <c r="FM1074" s="38">
        <v>92.264979999999994</v>
      </c>
      <c r="FN1074" s="38">
        <v>98.093729999999994</v>
      </c>
      <c r="FO1074" s="38">
        <v>100.9785</v>
      </c>
      <c r="FP1074" s="38">
        <v>102.4092</v>
      </c>
      <c r="FQ1074" s="38">
        <v>103.3087</v>
      </c>
      <c r="FR1074" s="38">
        <v>104.2487</v>
      </c>
      <c r="FS1074" s="38">
        <v>103.8806</v>
      </c>
      <c r="FT1074" s="38">
        <v>103.3741</v>
      </c>
      <c r="FU1074" s="38">
        <v>101.28530000000001</v>
      </c>
      <c r="FV1074" s="38">
        <v>97.838800000000006</v>
      </c>
      <c r="FW1074">
        <v>92.954570000000004</v>
      </c>
      <c r="FX1074">
        <v>89.449719999999999</v>
      </c>
      <c r="FY1074">
        <v>86.977909999999994</v>
      </c>
      <c r="FZ1074">
        <v>1.295199</v>
      </c>
      <c r="GA1074">
        <v>13.35041</v>
      </c>
      <c r="GB1074">
        <v>1</v>
      </c>
    </row>
    <row r="1075" spans="1:184" x14ac:dyDescent="0.3">
      <c r="A1075" t="s">
        <v>280</v>
      </c>
      <c r="B1075" t="s">
        <v>1</v>
      </c>
      <c r="C1075" t="s">
        <v>259</v>
      </c>
      <c r="D1075" t="s">
        <v>1</v>
      </c>
      <c r="E1075" t="s">
        <v>1</v>
      </c>
      <c r="F1075" t="s">
        <v>1</v>
      </c>
      <c r="G1075" t="s">
        <v>1</v>
      </c>
      <c r="H1075" s="40" t="s">
        <v>1</v>
      </c>
      <c r="I1075" s="18" t="s">
        <v>1</v>
      </c>
      <c r="J1075" s="38" t="s">
        <v>1</v>
      </c>
      <c r="K1075" s="18">
        <v>44792</v>
      </c>
      <c r="L1075" s="38">
        <v>538</v>
      </c>
      <c r="M1075" s="38">
        <v>538</v>
      </c>
      <c r="N1075" s="38">
        <v>176.17769999999999</v>
      </c>
      <c r="O1075" s="38">
        <v>172.53899999999999</v>
      </c>
      <c r="P1075" s="38">
        <v>171.28129999999999</v>
      </c>
      <c r="Q1075" s="38">
        <v>169.9615</v>
      </c>
      <c r="R1075" s="38">
        <v>173.8322</v>
      </c>
      <c r="S1075" s="38">
        <v>180.8622</v>
      </c>
      <c r="T1075" s="38">
        <v>193.0017</v>
      </c>
      <c r="U1075" s="38">
        <v>196.63249999999999</v>
      </c>
      <c r="V1075" s="38">
        <v>196.2321</v>
      </c>
      <c r="W1075" s="38">
        <v>197.20249999999999</v>
      </c>
      <c r="X1075" s="38">
        <v>203.45840000000001</v>
      </c>
      <c r="Y1075" s="38">
        <v>207.25470000000001</v>
      </c>
      <c r="Z1075" s="38">
        <v>210.5341</v>
      </c>
      <c r="AA1075" s="38">
        <v>212.2056</v>
      </c>
      <c r="AB1075" s="38">
        <v>211.16540000000001</v>
      </c>
      <c r="AC1075" s="38">
        <v>205.1687</v>
      </c>
      <c r="AD1075" s="38">
        <v>198.36369999999999</v>
      </c>
      <c r="AE1075" s="38">
        <v>193.56200000000001</v>
      </c>
      <c r="AF1075" s="38">
        <v>192.26779999999999</v>
      </c>
      <c r="AG1075" s="38">
        <v>191.5455</v>
      </c>
      <c r="AH1075" s="38">
        <v>189.45660000000001</v>
      </c>
      <c r="AI1075" s="38">
        <v>186.3852</v>
      </c>
      <c r="AJ1075" s="38">
        <v>179.75700000000001</v>
      </c>
      <c r="AK1075" s="38">
        <v>171.9957</v>
      </c>
      <c r="AL1075" s="38">
        <v>-0.92660600000000004</v>
      </c>
      <c r="AM1075" s="38">
        <v>-0.34787580000000001</v>
      </c>
      <c r="AN1075" s="38">
        <v>1.4028860000000001</v>
      </c>
      <c r="AO1075" s="38">
        <v>2.9070870000000002</v>
      </c>
      <c r="AP1075" s="38">
        <v>3.8197260000000002</v>
      </c>
      <c r="AQ1075" s="38">
        <v>-0.74001629999999996</v>
      </c>
      <c r="AR1075" s="38">
        <v>-0.2249584</v>
      </c>
      <c r="AS1075" s="38">
        <v>-4.1117480000000004</v>
      </c>
      <c r="AT1075" s="38">
        <v>-7.9148339999999999</v>
      </c>
      <c r="AU1075" s="38">
        <v>-6.3311089999999997</v>
      </c>
      <c r="AV1075" s="38">
        <v>-3.1331519999999999</v>
      </c>
      <c r="AW1075" s="38">
        <v>-0.62297499999999995</v>
      </c>
      <c r="AX1075" s="38">
        <v>-1.407321</v>
      </c>
      <c r="AY1075" s="38">
        <v>-1.935662</v>
      </c>
      <c r="AZ1075" s="38">
        <v>0.99488840000000001</v>
      </c>
      <c r="BA1075" s="38">
        <v>2.3086679999999999</v>
      </c>
      <c r="BB1075" s="38">
        <v>1.066462</v>
      </c>
      <c r="BC1075" s="38">
        <v>2.018672</v>
      </c>
      <c r="BD1075" s="38">
        <v>2.7367149999999998</v>
      </c>
      <c r="BE1075" s="38">
        <v>2.7874569999999999</v>
      </c>
      <c r="BF1075" s="38">
        <v>5.2872190000000003</v>
      </c>
      <c r="BG1075" s="38">
        <v>8.3834990000000005</v>
      </c>
      <c r="BH1075" s="38">
        <v>7.1331709999999999</v>
      </c>
      <c r="BI1075" s="38">
        <v>6.6601330000000001</v>
      </c>
      <c r="BJ1075" s="38">
        <v>-2.1248900000000001E-2</v>
      </c>
      <c r="BK1075" s="38">
        <v>0.56053509999999995</v>
      </c>
      <c r="BL1075" s="38">
        <v>2.207176</v>
      </c>
      <c r="BM1075" s="38">
        <v>3.6442429999999999</v>
      </c>
      <c r="BN1075" s="38">
        <v>4.4353490000000004</v>
      </c>
      <c r="BO1075" s="38">
        <v>-0.17649200000000001</v>
      </c>
      <c r="BP1075" s="38">
        <v>0.47902080000000002</v>
      </c>
      <c r="BQ1075" s="38">
        <v>-3.1213299999999999</v>
      </c>
      <c r="BR1075" s="38">
        <v>-6.9882359999999997</v>
      </c>
      <c r="BS1075" s="38">
        <v>-5.2414620000000003</v>
      </c>
      <c r="BT1075" s="38">
        <v>-2.170398</v>
      </c>
      <c r="BU1075" s="38">
        <v>-0.21274660000000001</v>
      </c>
      <c r="BV1075" s="38">
        <v>-0.80324549999999995</v>
      </c>
      <c r="BW1075" s="38">
        <v>-1.372825</v>
      </c>
      <c r="BX1075" s="38">
        <v>1.662277</v>
      </c>
      <c r="BY1075" s="38">
        <v>3.1356540000000002</v>
      </c>
      <c r="BZ1075" s="38">
        <v>2.323928</v>
      </c>
      <c r="CA1075" s="38">
        <v>3.4997090000000002</v>
      </c>
      <c r="CB1075" s="38">
        <v>4.3787929999999999</v>
      </c>
      <c r="CC1075" s="38">
        <v>4.3700060000000001</v>
      </c>
      <c r="CD1075" s="38">
        <v>6.6596529999999996</v>
      </c>
      <c r="CE1075" s="38">
        <v>9.5438720000000004</v>
      </c>
      <c r="CF1075" s="38">
        <v>8.5458669999999994</v>
      </c>
      <c r="CG1075" s="38">
        <v>8.1815829999999998</v>
      </c>
      <c r="CH1075" s="38">
        <v>0.60579859999999996</v>
      </c>
      <c r="CI1075" s="38">
        <v>1.1896979999999999</v>
      </c>
      <c r="CJ1075" s="38">
        <v>2.764224</v>
      </c>
      <c r="CK1075" s="38">
        <v>4.1547960000000002</v>
      </c>
      <c r="CL1075" s="38">
        <v>4.8617290000000004</v>
      </c>
      <c r="CM1075" s="38">
        <v>0.2138032</v>
      </c>
      <c r="CN1075" s="38">
        <v>0.96659459999999997</v>
      </c>
      <c r="CO1075" s="38">
        <v>-2.4353690000000001</v>
      </c>
      <c r="CP1075" s="38">
        <v>-6.3464770000000001</v>
      </c>
      <c r="CQ1075" s="38">
        <v>-4.4867749999999997</v>
      </c>
      <c r="CR1075" s="38">
        <v>-1.5035970000000001</v>
      </c>
      <c r="CS1075" s="38">
        <v>7.1376400000000007E-2</v>
      </c>
      <c r="CT1075" s="38">
        <v>-0.38486480000000001</v>
      </c>
      <c r="CU1075" s="38">
        <v>-0.98300520000000002</v>
      </c>
      <c r="CV1075" s="38">
        <v>2.1245090000000002</v>
      </c>
      <c r="CW1075" s="38">
        <v>3.708421</v>
      </c>
      <c r="CX1075" s="38">
        <v>3.1948449999999999</v>
      </c>
      <c r="CY1075" s="38">
        <v>4.5254709999999996</v>
      </c>
      <c r="CZ1075" s="38">
        <v>5.5160920000000004</v>
      </c>
      <c r="DA1075" s="38">
        <v>5.466075</v>
      </c>
      <c r="DB1075" s="38">
        <v>7.6101960000000002</v>
      </c>
      <c r="DC1075" s="38">
        <v>10.34754</v>
      </c>
      <c r="DD1075" s="38">
        <v>9.5242959999999997</v>
      </c>
      <c r="DE1075" s="38">
        <v>9.2353339999999999</v>
      </c>
      <c r="DF1075" s="38">
        <v>1.2328460000000001</v>
      </c>
      <c r="DG1075" s="38">
        <v>1.8188599999999999</v>
      </c>
      <c r="DH1075" s="38">
        <v>3.3212730000000001</v>
      </c>
      <c r="DI1075" s="38">
        <v>4.6653479999999998</v>
      </c>
      <c r="DJ1075" s="38">
        <v>5.2881080000000003</v>
      </c>
      <c r="DK1075" s="38">
        <v>0.60409829999999998</v>
      </c>
      <c r="DL1075" s="38">
        <v>1.4541679999999999</v>
      </c>
      <c r="DM1075" s="38">
        <v>-1.7494080000000001</v>
      </c>
      <c r="DN1075" s="38">
        <v>-5.7047179999999997</v>
      </c>
      <c r="DO1075" s="38">
        <v>-3.7320890000000002</v>
      </c>
      <c r="DP1075" s="38">
        <v>-0.83679630000000005</v>
      </c>
      <c r="DQ1075" s="38">
        <v>0.35549940000000002</v>
      </c>
      <c r="DR1075" s="38">
        <v>3.3515900000000001E-2</v>
      </c>
      <c r="DS1075" s="38">
        <v>-0.59318550000000003</v>
      </c>
      <c r="DT1075" s="38">
        <v>2.586741</v>
      </c>
      <c r="DU1075" s="38">
        <v>4.2811890000000004</v>
      </c>
      <c r="DV1075" s="38">
        <v>4.0657620000000003</v>
      </c>
      <c r="DW1075" s="38">
        <v>5.5512329999999999</v>
      </c>
      <c r="DX1075" s="38">
        <v>6.6533899999999999</v>
      </c>
      <c r="DY1075" s="38">
        <v>6.562144</v>
      </c>
      <c r="DZ1075" s="38">
        <v>8.5607399999999991</v>
      </c>
      <c r="EA1075" s="38">
        <v>11.151210000000001</v>
      </c>
      <c r="EB1075" s="38">
        <v>10.50272</v>
      </c>
      <c r="EC1075" s="38">
        <v>10.28909</v>
      </c>
      <c r="ED1075" s="38">
        <v>2.1382029999999999</v>
      </c>
      <c r="EE1075" s="38">
        <v>2.727271</v>
      </c>
      <c r="EF1075" s="38">
        <v>4.1255620000000004</v>
      </c>
      <c r="EG1075" s="38">
        <v>5.4025040000000004</v>
      </c>
      <c r="EH1075" s="38">
        <v>5.9037309999999996</v>
      </c>
      <c r="EI1075" s="38">
        <v>1.1676230000000001</v>
      </c>
      <c r="EJ1075" s="38">
        <v>2.1581480000000002</v>
      </c>
      <c r="EK1075" s="38">
        <v>-0.75898969999999999</v>
      </c>
      <c r="EL1075" s="38">
        <v>-4.7781200000000004</v>
      </c>
      <c r="EM1075" s="38">
        <v>-2.642442</v>
      </c>
      <c r="EN1075" s="38">
        <v>0.12595799999999999</v>
      </c>
      <c r="EO1075" s="38">
        <v>0.76572779999999996</v>
      </c>
      <c r="EP1075" s="38">
        <v>0.63759109999999997</v>
      </c>
      <c r="EQ1075" s="38">
        <v>-3.0347900000000001E-2</v>
      </c>
      <c r="ER1075" s="38">
        <v>3.25413</v>
      </c>
      <c r="ES1075" s="38">
        <v>5.1081750000000001</v>
      </c>
      <c r="ET1075" s="38">
        <v>5.3232270000000002</v>
      </c>
      <c r="EU1075" s="38">
        <v>7.0322699999999996</v>
      </c>
      <c r="EV1075" s="38">
        <v>8.2954679999999996</v>
      </c>
      <c r="EW1075" s="38">
        <v>8.1446919999999992</v>
      </c>
      <c r="EX1075" s="38">
        <v>9.9331739999999993</v>
      </c>
      <c r="EY1075" s="38">
        <v>12.311590000000001</v>
      </c>
      <c r="EZ1075" s="38">
        <v>11.915419999999999</v>
      </c>
      <c r="FA1075" s="38">
        <v>11.81054</v>
      </c>
      <c r="FB1075" s="38">
        <v>83.125</v>
      </c>
      <c r="FC1075" s="38">
        <v>81.590549999999993</v>
      </c>
      <c r="FD1075" s="38">
        <v>79.661420000000007</v>
      </c>
      <c r="FE1075" s="38">
        <v>78.109610000000004</v>
      </c>
      <c r="FF1075" s="38">
        <v>76.156130000000005</v>
      </c>
      <c r="FG1075" s="38">
        <v>76.074870000000004</v>
      </c>
      <c r="FH1075" s="38">
        <v>75.015460000000004</v>
      </c>
      <c r="FI1075" s="38">
        <v>76.030649999999994</v>
      </c>
      <c r="FJ1075" s="38">
        <v>78.626050000000006</v>
      </c>
      <c r="FK1075" s="38">
        <v>83.123599999999996</v>
      </c>
      <c r="FL1075" s="38">
        <v>87.142089999999996</v>
      </c>
      <c r="FM1075" s="38">
        <v>91.173839999999998</v>
      </c>
      <c r="FN1075" s="38">
        <v>93.791020000000003</v>
      </c>
      <c r="FO1075" s="38">
        <v>97.728700000000003</v>
      </c>
      <c r="FP1075" s="38">
        <v>102.17489999999999</v>
      </c>
      <c r="FQ1075" s="38">
        <v>104.6666</v>
      </c>
      <c r="FR1075" s="38">
        <v>106.09180000000001</v>
      </c>
      <c r="FS1075" s="38">
        <v>105.5446</v>
      </c>
      <c r="FT1075" s="38">
        <v>103.9169</v>
      </c>
      <c r="FU1075" s="38">
        <v>101.3425</v>
      </c>
      <c r="FV1075" s="38">
        <v>96.880600000000001</v>
      </c>
      <c r="FW1075">
        <v>94.287719999999993</v>
      </c>
      <c r="FX1075">
        <v>91.316869999999994</v>
      </c>
      <c r="FY1075">
        <v>86.956400000000002</v>
      </c>
      <c r="FZ1075">
        <v>1.8020339999999999</v>
      </c>
      <c r="GA1075">
        <v>13.933070000000001</v>
      </c>
      <c r="GB1075">
        <v>1</v>
      </c>
    </row>
    <row r="1076" spans="1:184" x14ac:dyDescent="0.3">
      <c r="A1076" t="s">
        <v>280</v>
      </c>
      <c r="B1076" t="s">
        <v>1</v>
      </c>
      <c r="C1076" t="s">
        <v>259</v>
      </c>
      <c r="D1076" t="s">
        <v>1</v>
      </c>
      <c r="E1076" t="s">
        <v>1</v>
      </c>
      <c r="F1076" t="s">
        <v>1</v>
      </c>
      <c r="G1076" t="s">
        <v>1</v>
      </c>
      <c r="H1076" s="40" t="s">
        <v>1</v>
      </c>
      <c r="I1076" s="18" t="s">
        <v>1</v>
      </c>
      <c r="J1076" s="38" t="s">
        <v>1</v>
      </c>
      <c r="K1076" s="18">
        <v>44805</v>
      </c>
      <c r="L1076" s="38">
        <v>538</v>
      </c>
      <c r="M1076" s="38">
        <v>538</v>
      </c>
      <c r="N1076" s="38">
        <v>172.64189999999999</v>
      </c>
      <c r="O1076" s="38">
        <v>168.9999</v>
      </c>
      <c r="P1076" s="38">
        <v>167.5712</v>
      </c>
      <c r="Q1076" s="38">
        <v>166.9342</v>
      </c>
      <c r="R1076" s="38">
        <v>171.38140000000001</v>
      </c>
      <c r="S1076" s="38">
        <v>180.0686</v>
      </c>
      <c r="T1076" s="38">
        <v>191.76689999999999</v>
      </c>
      <c r="U1076" s="38">
        <v>198.34049999999999</v>
      </c>
      <c r="V1076" s="38">
        <v>202.6729</v>
      </c>
      <c r="W1076" s="38">
        <v>204.30179999999999</v>
      </c>
      <c r="X1076" s="38">
        <v>208.5044</v>
      </c>
      <c r="Y1076" s="38">
        <v>213.3793</v>
      </c>
      <c r="Z1076" s="38">
        <v>215.2647</v>
      </c>
      <c r="AA1076" s="38">
        <v>218.21190000000001</v>
      </c>
      <c r="AB1076" s="38">
        <v>217.61449999999999</v>
      </c>
      <c r="AC1076" s="38">
        <v>210.46279999999999</v>
      </c>
      <c r="AD1076" s="38">
        <v>203.41630000000001</v>
      </c>
      <c r="AE1076" s="38">
        <v>197.39330000000001</v>
      </c>
      <c r="AF1076" s="38">
        <v>196.21</v>
      </c>
      <c r="AG1076" s="38">
        <v>196.48910000000001</v>
      </c>
      <c r="AH1076" s="38">
        <v>194.94290000000001</v>
      </c>
      <c r="AI1076" s="38">
        <v>191.6232</v>
      </c>
      <c r="AJ1076" s="38">
        <v>187.6593</v>
      </c>
      <c r="AK1076" s="38">
        <v>181.4145</v>
      </c>
      <c r="AL1076" s="38">
        <v>-5.0956070000000002</v>
      </c>
      <c r="AM1076" s="38">
        <v>-4.591272</v>
      </c>
      <c r="AN1076" s="38">
        <v>-3.905694</v>
      </c>
      <c r="AO1076" s="38">
        <v>-0.87000679999999997</v>
      </c>
      <c r="AP1076" s="38">
        <v>1.9312579999999999</v>
      </c>
      <c r="AQ1076" s="38">
        <v>1.0322960000000001</v>
      </c>
      <c r="AR1076" s="38">
        <v>-1.0314350000000001</v>
      </c>
      <c r="AS1076" s="38">
        <v>1.004489</v>
      </c>
      <c r="AT1076" s="38">
        <v>-0.65415480000000004</v>
      </c>
      <c r="AU1076" s="38">
        <v>0.3794652</v>
      </c>
      <c r="AV1076" s="38">
        <v>-2.622884</v>
      </c>
      <c r="AW1076" s="38">
        <v>-0.85594190000000003</v>
      </c>
      <c r="AX1076" s="38">
        <v>-0.26719589999999999</v>
      </c>
      <c r="AY1076" s="38">
        <v>-7.0027500000000006E-2</v>
      </c>
      <c r="AZ1076" s="38">
        <v>-0.24589169999999999</v>
      </c>
      <c r="BA1076" s="38">
        <v>-4.982005</v>
      </c>
      <c r="BB1076" s="38">
        <v>-6.741295</v>
      </c>
      <c r="BC1076" s="38">
        <v>-6.1105270000000003</v>
      </c>
      <c r="BD1076" s="38">
        <v>-7.6102340000000002</v>
      </c>
      <c r="BE1076" s="38">
        <v>-5.0322050000000003</v>
      </c>
      <c r="BF1076" s="38">
        <v>-2.6546219999999998</v>
      </c>
      <c r="BG1076" s="38">
        <v>-1.587078</v>
      </c>
      <c r="BH1076" s="38">
        <v>1.6556280000000001</v>
      </c>
      <c r="BI1076" s="38">
        <v>0.48602990000000001</v>
      </c>
      <c r="BJ1076" s="38">
        <v>-4.54847</v>
      </c>
      <c r="BK1076" s="38">
        <v>-4.046799</v>
      </c>
      <c r="BL1076" s="38">
        <v>-3.370857</v>
      </c>
      <c r="BM1076" s="38">
        <v>-0.3366516</v>
      </c>
      <c r="BN1076" s="38">
        <v>2.3537170000000001</v>
      </c>
      <c r="BO1076" s="38">
        <v>1.379151</v>
      </c>
      <c r="BP1076" s="38">
        <v>-0.48577710000000002</v>
      </c>
      <c r="BQ1076" s="38">
        <v>1.6398470000000001</v>
      </c>
      <c r="BR1076" s="38">
        <v>-6.1989299999999997E-2</v>
      </c>
      <c r="BS1076" s="38">
        <v>0.96729659999999995</v>
      </c>
      <c r="BT1076" s="38">
        <v>-2.1177350000000001</v>
      </c>
      <c r="BU1076" s="38">
        <v>-0.50807469999999999</v>
      </c>
      <c r="BV1076" s="38">
        <v>0.1053524</v>
      </c>
      <c r="BW1076" s="38">
        <v>0.29255039999999999</v>
      </c>
      <c r="BX1076" s="38">
        <v>0.14903820000000001</v>
      </c>
      <c r="BY1076" s="38">
        <v>-4.3431889999999997</v>
      </c>
      <c r="BZ1076" s="38">
        <v>-6.0410279999999998</v>
      </c>
      <c r="CA1076" s="38">
        <v>-5.4775200000000002</v>
      </c>
      <c r="CB1076" s="38">
        <v>-6.6300780000000001</v>
      </c>
      <c r="CC1076" s="38">
        <v>-4.2496790000000004</v>
      </c>
      <c r="CD1076" s="38">
        <v>-1.9184589999999999</v>
      </c>
      <c r="CE1076" s="38">
        <v>-0.5356263</v>
      </c>
      <c r="CF1076" s="38">
        <v>2.3360660000000002</v>
      </c>
      <c r="CG1076" s="38">
        <v>1.18302</v>
      </c>
      <c r="CH1076" s="38">
        <v>-4.169524</v>
      </c>
      <c r="CI1076" s="38">
        <v>-3.6696979999999999</v>
      </c>
      <c r="CJ1076" s="38">
        <v>-3.0004300000000002</v>
      </c>
      <c r="CK1076" s="38">
        <v>3.2748699999999999E-2</v>
      </c>
      <c r="CL1076" s="38">
        <v>2.6463109999999999</v>
      </c>
      <c r="CM1076" s="38">
        <v>1.619381</v>
      </c>
      <c r="CN1076" s="38">
        <v>-0.1078561</v>
      </c>
      <c r="CO1076" s="38">
        <v>2.0798939999999999</v>
      </c>
      <c r="CP1076" s="38">
        <v>0.34814279999999997</v>
      </c>
      <c r="CQ1076" s="38">
        <v>1.3744270000000001</v>
      </c>
      <c r="CR1076" s="38">
        <v>-1.7678700000000001</v>
      </c>
      <c r="CS1076" s="38">
        <v>-0.26714290000000002</v>
      </c>
      <c r="CT1076" s="38">
        <v>0.36337819999999998</v>
      </c>
      <c r="CU1076" s="38">
        <v>0.54367080000000001</v>
      </c>
      <c r="CV1076" s="38">
        <v>0.42256529999999998</v>
      </c>
      <c r="CW1076" s="38">
        <v>-3.900747</v>
      </c>
      <c r="CX1076" s="38">
        <v>-5.556025</v>
      </c>
      <c r="CY1076" s="38">
        <v>-5.0391019999999997</v>
      </c>
      <c r="CZ1076" s="38">
        <v>-5.951225</v>
      </c>
      <c r="DA1076" s="38">
        <v>-3.7077049999999998</v>
      </c>
      <c r="DB1076" s="38">
        <v>-1.408595</v>
      </c>
      <c r="DC1076" s="38">
        <v>0.19260579999999999</v>
      </c>
      <c r="DD1076" s="38">
        <v>2.8073359999999998</v>
      </c>
      <c r="DE1076" s="38">
        <v>1.665753</v>
      </c>
      <c r="DF1076" s="38">
        <v>-3.7905790000000001</v>
      </c>
      <c r="DG1076" s="38">
        <v>-3.2925970000000002</v>
      </c>
      <c r="DH1076" s="38">
        <v>-2.6300029999999999</v>
      </c>
      <c r="DI1076" s="38">
        <v>0.40214889999999998</v>
      </c>
      <c r="DJ1076" s="38">
        <v>2.938904</v>
      </c>
      <c r="DK1076" s="38">
        <v>1.8596109999999999</v>
      </c>
      <c r="DL1076" s="38">
        <v>0.27006479999999999</v>
      </c>
      <c r="DM1076" s="38">
        <v>2.5199410000000002</v>
      </c>
      <c r="DN1076" s="38">
        <v>0.75827489999999997</v>
      </c>
      <c r="DO1076" s="38">
        <v>1.7815570000000001</v>
      </c>
      <c r="DP1076" s="38">
        <v>-1.4180060000000001</v>
      </c>
      <c r="DQ1076" s="38">
        <v>-2.6211100000000001E-2</v>
      </c>
      <c r="DR1076" s="38">
        <v>0.62140390000000001</v>
      </c>
      <c r="DS1076" s="38">
        <v>0.79479120000000003</v>
      </c>
      <c r="DT1076" s="38">
        <v>0.6960925</v>
      </c>
      <c r="DU1076" s="38">
        <v>-3.4583050000000002</v>
      </c>
      <c r="DV1076" s="38">
        <v>-5.0710220000000001</v>
      </c>
      <c r="DW1076" s="38">
        <v>-4.6006840000000002</v>
      </c>
      <c r="DX1076" s="38">
        <v>-5.2723719999999998</v>
      </c>
      <c r="DY1076" s="38">
        <v>-3.1657299999999999</v>
      </c>
      <c r="DZ1076" s="38">
        <v>-0.89873049999999999</v>
      </c>
      <c r="EA1076" s="38">
        <v>0.92083780000000004</v>
      </c>
      <c r="EB1076" s="38">
        <v>3.2786050000000002</v>
      </c>
      <c r="EC1076" s="38">
        <v>2.1484860000000001</v>
      </c>
      <c r="ED1076" s="38">
        <v>-3.2434409999999998</v>
      </c>
      <c r="EE1076" s="38">
        <v>-2.7481230000000001</v>
      </c>
      <c r="EF1076" s="38">
        <v>-2.0951659999999999</v>
      </c>
      <c r="EG1076" s="38">
        <v>0.93550409999999995</v>
      </c>
      <c r="EH1076" s="38">
        <v>3.3613629999999999</v>
      </c>
      <c r="EI1076" s="38">
        <v>2.2064659999999998</v>
      </c>
      <c r="EJ1076" s="38">
        <v>0.81572259999999996</v>
      </c>
      <c r="EK1076" s="38">
        <v>3.1553</v>
      </c>
      <c r="EL1076" s="38">
        <v>1.3504400000000001</v>
      </c>
      <c r="EM1076" s="38">
        <v>2.3693879999999998</v>
      </c>
      <c r="EN1076" s="38">
        <v>-0.91285720000000004</v>
      </c>
      <c r="EO1076" s="38">
        <v>0.321656</v>
      </c>
      <c r="EP1076" s="38">
        <v>0.99395219999999995</v>
      </c>
      <c r="EQ1076" s="38">
        <v>1.1573690000000001</v>
      </c>
      <c r="ER1076" s="38">
        <v>1.0910219999999999</v>
      </c>
      <c r="ES1076" s="38">
        <v>-2.8194900000000001</v>
      </c>
      <c r="ET1076" s="38">
        <v>-4.3707549999999999</v>
      </c>
      <c r="EU1076" s="38">
        <v>-3.9676770000000001</v>
      </c>
      <c r="EV1076" s="38">
        <v>-4.2922159999999998</v>
      </c>
      <c r="EW1076" s="38">
        <v>-2.3832049999999998</v>
      </c>
      <c r="EX1076" s="38">
        <v>-0.1625675</v>
      </c>
      <c r="EY1076" s="38">
        <v>1.972289</v>
      </c>
      <c r="EZ1076" s="38">
        <v>3.959044</v>
      </c>
      <c r="FA1076" s="38">
        <v>2.8454760000000001</v>
      </c>
      <c r="FB1076" s="38">
        <v>82.436850000000007</v>
      </c>
      <c r="FC1076" s="38">
        <v>80.007549999999995</v>
      </c>
      <c r="FD1076" s="38">
        <v>78.108469999999997</v>
      </c>
      <c r="FE1076" s="38">
        <v>76.702160000000006</v>
      </c>
      <c r="FF1076" s="38">
        <v>74.794709999999995</v>
      </c>
      <c r="FG1076" s="38">
        <v>73.821820000000002</v>
      </c>
      <c r="FH1076" s="38">
        <v>73.713899999999995</v>
      </c>
      <c r="FI1076" s="38">
        <v>75.553529999999995</v>
      </c>
      <c r="FJ1076" s="38">
        <v>79.543210000000002</v>
      </c>
      <c r="FK1076" s="38">
        <v>84.111109999999996</v>
      </c>
      <c r="FL1076" s="38">
        <v>89.541330000000002</v>
      </c>
      <c r="FM1076" s="38">
        <v>93.567830000000001</v>
      </c>
      <c r="FN1076" s="38">
        <v>97.156589999999994</v>
      </c>
      <c r="FO1076" s="38">
        <v>100.1703</v>
      </c>
      <c r="FP1076" s="38">
        <v>102.7119</v>
      </c>
      <c r="FQ1076" s="38">
        <v>104.73950000000001</v>
      </c>
      <c r="FR1076" s="38">
        <v>105.7315</v>
      </c>
      <c r="FS1076" s="38">
        <v>105.2654</v>
      </c>
      <c r="FT1076" s="38">
        <v>104.69710000000001</v>
      </c>
      <c r="FU1076" s="38">
        <v>101.0806</v>
      </c>
      <c r="FV1076" s="38">
        <v>96.584230000000005</v>
      </c>
      <c r="FW1076">
        <v>91.714969999999994</v>
      </c>
      <c r="FX1076">
        <v>90.590469999999996</v>
      </c>
      <c r="FY1076">
        <v>89.067229999999995</v>
      </c>
      <c r="FZ1076">
        <v>0.82804469999999997</v>
      </c>
      <c r="GA1076">
        <v>5.7462879999999998</v>
      </c>
      <c r="GB1076">
        <v>1</v>
      </c>
    </row>
    <row r="1077" spans="1:184" x14ac:dyDescent="0.3">
      <c r="A1077" t="s">
        <v>280</v>
      </c>
      <c r="B1077" t="s">
        <v>1</v>
      </c>
      <c r="C1077" t="s">
        <v>259</v>
      </c>
      <c r="D1077" t="s">
        <v>1</v>
      </c>
      <c r="E1077" t="s">
        <v>1</v>
      </c>
      <c r="F1077" t="s">
        <v>1</v>
      </c>
      <c r="G1077" t="s">
        <v>1</v>
      </c>
      <c r="H1077" s="40" t="s">
        <v>1</v>
      </c>
      <c r="I1077" s="18" t="s">
        <v>1</v>
      </c>
      <c r="J1077" s="38" t="s">
        <v>1</v>
      </c>
      <c r="K1077" s="18">
        <v>44809</v>
      </c>
      <c r="L1077" s="38">
        <v>536</v>
      </c>
      <c r="M1077" s="38">
        <v>538</v>
      </c>
      <c r="N1077" s="38">
        <v>135.31950000000001</v>
      </c>
      <c r="O1077" s="38">
        <v>129.2346</v>
      </c>
      <c r="P1077" s="38">
        <v>122.3584</v>
      </c>
      <c r="Q1077" s="38">
        <v>120.80589999999999</v>
      </c>
      <c r="R1077" s="38">
        <v>123.1292</v>
      </c>
      <c r="S1077" s="38">
        <v>124.4427</v>
      </c>
      <c r="T1077" s="38">
        <v>129.0609</v>
      </c>
      <c r="U1077" s="38">
        <v>135.44499999999999</v>
      </c>
      <c r="V1077" s="38">
        <v>145.0942</v>
      </c>
      <c r="W1077" s="38">
        <v>151.50319999999999</v>
      </c>
      <c r="X1077" s="38">
        <v>156.1318</v>
      </c>
      <c r="Y1077" s="38">
        <v>159.6069</v>
      </c>
      <c r="Z1077" s="38">
        <v>159.20079999999999</v>
      </c>
      <c r="AA1077" s="38">
        <v>161.27619999999999</v>
      </c>
      <c r="AB1077" s="38">
        <v>160.5752</v>
      </c>
      <c r="AC1077" s="38">
        <v>158.62309999999999</v>
      </c>
      <c r="AD1077" s="38">
        <v>155.53370000000001</v>
      </c>
      <c r="AE1077" s="38">
        <v>149.22049999999999</v>
      </c>
      <c r="AF1077" s="38">
        <v>148.70679999999999</v>
      </c>
      <c r="AG1077" s="38">
        <v>148.99619999999999</v>
      </c>
      <c r="AH1077" s="38">
        <v>148.80189999999999</v>
      </c>
      <c r="AI1077" s="38">
        <v>146.51859999999999</v>
      </c>
      <c r="AJ1077" s="38">
        <v>140.90219999999999</v>
      </c>
      <c r="AK1077" s="38">
        <v>134.80430000000001</v>
      </c>
      <c r="AL1077" s="38">
        <v>12.05057</v>
      </c>
      <c r="AM1077" s="38">
        <v>7.117877</v>
      </c>
      <c r="AN1077" s="38">
        <v>0.73549160000000002</v>
      </c>
      <c r="AO1077" s="38">
        <v>-0.70936449999999995</v>
      </c>
      <c r="AP1077" s="38">
        <v>0.5286303</v>
      </c>
      <c r="AQ1077" s="38">
        <v>-2.5880670000000001</v>
      </c>
      <c r="AR1077" s="38">
        <v>-11.146599999999999</v>
      </c>
      <c r="AS1077" s="38">
        <v>-11.909000000000001</v>
      </c>
      <c r="AT1077" s="38">
        <v>-7.2465289999999998</v>
      </c>
      <c r="AU1077" s="38">
        <v>-0.71129209999999998</v>
      </c>
      <c r="AV1077" s="38">
        <v>0.60274190000000005</v>
      </c>
      <c r="AW1077" s="38">
        <v>-0.53322959999999997</v>
      </c>
      <c r="AX1077" s="38">
        <v>-2.0007030000000001</v>
      </c>
      <c r="AY1077" s="38">
        <v>-0.30673539999999999</v>
      </c>
      <c r="AZ1077" s="38">
        <v>-1.471671</v>
      </c>
      <c r="BA1077" s="38">
        <v>-1.839456</v>
      </c>
      <c r="BB1077" s="38">
        <v>-1.95533</v>
      </c>
      <c r="BC1077" s="38">
        <v>-8.0671610000000005</v>
      </c>
      <c r="BD1077" s="38">
        <v>-11.59107</v>
      </c>
      <c r="BE1077" s="38">
        <v>-11.860440000000001</v>
      </c>
      <c r="BF1077" s="38">
        <v>-8.9643940000000004</v>
      </c>
      <c r="BG1077" s="38">
        <v>-10.24654</v>
      </c>
      <c r="BH1077" s="38">
        <v>-13.47367</v>
      </c>
      <c r="BI1077" s="38">
        <v>-17.459340000000001</v>
      </c>
      <c r="BJ1077" s="38">
        <v>13.05646</v>
      </c>
      <c r="BK1077" s="38">
        <v>7.9179539999999999</v>
      </c>
      <c r="BL1077" s="38">
        <v>1.5171479999999999</v>
      </c>
      <c r="BM1077" s="38">
        <v>0.25037710000000002</v>
      </c>
      <c r="BN1077" s="38">
        <v>1.3347</v>
      </c>
      <c r="BO1077" s="38">
        <v>-1.9122440000000001</v>
      </c>
      <c r="BP1077" s="38">
        <v>-10.233040000000001</v>
      </c>
      <c r="BQ1077" s="38">
        <v>-10.75563</v>
      </c>
      <c r="BR1077" s="38">
        <v>-6.2699410000000002</v>
      </c>
      <c r="BS1077" s="38">
        <v>-0.1551662</v>
      </c>
      <c r="BT1077" s="38">
        <v>1.0651349999999999</v>
      </c>
      <c r="BU1077" s="38">
        <v>-6.07807E-2</v>
      </c>
      <c r="BV1077" s="38">
        <v>-1.607105</v>
      </c>
      <c r="BW1077" s="38">
        <v>0.14388980000000001</v>
      </c>
      <c r="BX1077" s="38">
        <v>-0.86937189999999998</v>
      </c>
      <c r="BY1077" s="38">
        <v>-0.84385679999999996</v>
      </c>
      <c r="BZ1077" s="38">
        <v>-0.84341390000000005</v>
      </c>
      <c r="CA1077" s="38">
        <v>-7.1133620000000004</v>
      </c>
      <c r="CB1077" s="38">
        <v>-10.4131</v>
      </c>
      <c r="CC1077" s="38">
        <v>-10.70519</v>
      </c>
      <c r="CD1077" s="38">
        <v>-7.9637450000000003</v>
      </c>
      <c r="CE1077" s="38">
        <v>-9.0012709999999991</v>
      </c>
      <c r="CF1077" s="38">
        <v>-11.745369999999999</v>
      </c>
      <c r="CG1077" s="38">
        <v>-15.511010000000001</v>
      </c>
      <c r="CH1077" s="38">
        <v>13.75314</v>
      </c>
      <c r="CI1077" s="38">
        <v>8.4720849999999999</v>
      </c>
      <c r="CJ1077" s="38">
        <v>2.0585209999999998</v>
      </c>
      <c r="CK1077" s="38">
        <v>0.91509130000000005</v>
      </c>
      <c r="CL1077" s="38">
        <v>1.892981</v>
      </c>
      <c r="CM1077" s="38">
        <v>-1.44417</v>
      </c>
      <c r="CN1077" s="38">
        <v>-9.60032</v>
      </c>
      <c r="CO1077" s="38">
        <v>-9.9568019999999997</v>
      </c>
      <c r="CP1077" s="38">
        <v>-5.5935589999999999</v>
      </c>
      <c r="CQ1077" s="38">
        <v>0.23000480000000001</v>
      </c>
      <c r="CR1077" s="38">
        <v>1.385386</v>
      </c>
      <c r="CS1077" s="38">
        <v>0.26643600000000001</v>
      </c>
      <c r="CT1077" s="38">
        <v>-1.3345</v>
      </c>
      <c r="CU1077" s="38">
        <v>0.45599149999999999</v>
      </c>
      <c r="CV1077" s="38">
        <v>-0.45222129999999999</v>
      </c>
      <c r="CW1077" s="38">
        <v>-0.1543079</v>
      </c>
      <c r="CX1077" s="38">
        <v>-7.3304499999999995E-2</v>
      </c>
      <c r="CY1077" s="38">
        <v>-6.4527650000000003</v>
      </c>
      <c r="CZ1077" s="38">
        <v>-9.5972449999999991</v>
      </c>
      <c r="DA1077" s="38">
        <v>-9.9050750000000001</v>
      </c>
      <c r="DB1077" s="38">
        <v>-7.2706989999999996</v>
      </c>
      <c r="DC1077" s="38">
        <v>-8.1388040000000004</v>
      </c>
      <c r="DD1077" s="38">
        <v>-10.548360000000001</v>
      </c>
      <c r="DE1077" s="38">
        <v>-14.1616</v>
      </c>
      <c r="DF1077" s="38">
        <v>14.449809999999999</v>
      </c>
      <c r="DG1077" s="38">
        <v>9.0262159999999998</v>
      </c>
      <c r="DH1077" s="38">
        <v>2.5998939999999999</v>
      </c>
      <c r="DI1077" s="38">
        <v>1.5798049999999999</v>
      </c>
      <c r="DJ1077" s="38">
        <v>2.4512619999999998</v>
      </c>
      <c r="DK1077" s="38">
        <v>-0.97609679999999999</v>
      </c>
      <c r="DL1077" s="38">
        <v>-8.9675960000000003</v>
      </c>
      <c r="DM1077" s="38">
        <v>-9.1579770000000007</v>
      </c>
      <c r="DN1077" s="38">
        <v>-4.9171769999999997</v>
      </c>
      <c r="DO1077" s="38">
        <v>0.6151759</v>
      </c>
      <c r="DP1077" s="38">
        <v>1.705638</v>
      </c>
      <c r="DQ1077" s="38">
        <v>0.59365259999999997</v>
      </c>
      <c r="DR1077" s="38">
        <v>-1.061895</v>
      </c>
      <c r="DS1077" s="38">
        <v>0.76809320000000003</v>
      </c>
      <c r="DT1077" s="38">
        <v>-3.5070700000000003E-2</v>
      </c>
      <c r="DU1077" s="38">
        <v>0.53524090000000002</v>
      </c>
      <c r="DV1077" s="38">
        <v>0.69680500000000001</v>
      </c>
      <c r="DW1077" s="38">
        <v>-5.7921680000000002</v>
      </c>
      <c r="DX1077" s="38">
        <v>-8.7813879999999997</v>
      </c>
      <c r="DY1077" s="38">
        <v>-9.1049570000000006</v>
      </c>
      <c r="DZ1077" s="38">
        <v>-6.5776529999999998</v>
      </c>
      <c r="EA1077" s="38">
        <v>-7.276338</v>
      </c>
      <c r="EB1077" s="38">
        <v>-9.3513500000000001</v>
      </c>
      <c r="EC1077" s="38">
        <v>-12.812189999999999</v>
      </c>
      <c r="ED1077" s="38">
        <v>15.4557</v>
      </c>
      <c r="EE1077" s="38">
        <v>9.8262920000000005</v>
      </c>
      <c r="EF1077" s="38">
        <v>3.381551</v>
      </c>
      <c r="EG1077" s="38">
        <v>2.5395470000000002</v>
      </c>
      <c r="EH1077" s="38">
        <v>3.2573310000000002</v>
      </c>
      <c r="EI1077" s="38">
        <v>-0.30027310000000001</v>
      </c>
      <c r="EJ1077" s="38">
        <v>-8.0540439999999993</v>
      </c>
      <c r="EK1077" s="38">
        <v>-8.0046009999999992</v>
      </c>
      <c r="EL1077" s="38">
        <v>-3.9405890000000001</v>
      </c>
      <c r="EM1077" s="38">
        <v>1.1713020000000001</v>
      </c>
      <c r="EN1077" s="38">
        <v>2.168031</v>
      </c>
      <c r="EO1077" s="38">
        <v>1.0661020000000001</v>
      </c>
      <c r="EP1077" s="38">
        <v>-0.66829640000000001</v>
      </c>
      <c r="EQ1077" s="38">
        <v>1.218718</v>
      </c>
      <c r="ER1077" s="38">
        <v>0.56722850000000002</v>
      </c>
      <c r="ES1077" s="38">
        <v>1.53084</v>
      </c>
      <c r="ET1077" s="38">
        <v>1.808721</v>
      </c>
      <c r="EU1077" s="38">
        <v>-4.8383690000000001</v>
      </c>
      <c r="EV1077" s="38">
        <v>-7.603421</v>
      </c>
      <c r="EW1077" s="38">
        <v>-7.9497119999999999</v>
      </c>
      <c r="EX1077" s="38">
        <v>-5.5770039999999996</v>
      </c>
      <c r="EY1077" s="38">
        <v>-6.0310740000000003</v>
      </c>
      <c r="EZ1077" s="38">
        <v>-7.6230549999999999</v>
      </c>
      <c r="FA1077" s="38">
        <v>-10.863860000000001</v>
      </c>
      <c r="FB1077" s="38">
        <v>88.247609999999995</v>
      </c>
      <c r="FC1077" s="38">
        <v>86.745080000000002</v>
      </c>
      <c r="FD1077" s="38">
        <v>84.751589999999993</v>
      </c>
      <c r="FE1077" s="38">
        <v>83.244320000000002</v>
      </c>
      <c r="FF1077" s="38">
        <v>81.799229999999994</v>
      </c>
      <c r="FG1077" s="38">
        <v>80.803579999999997</v>
      </c>
      <c r="FH1077" s="38">
        <v>78.834149999999994</v>
      </c>
      <c r="FI1077" s="38">
        <v>79.188640000000007</v>
      </c>
      <c r="FJ1077" s="38">
        <v>83.189940000000007</v>
      </c>
      <c r="FK1077" s="38">
        <v>88.718350000000001</v>
      </c>
      <c r="FL1077" s="38">
        <v>93.233670000000004</v>
      </c>
      <c r="FM1077" s="38">
        <v>95.863519999999994</v>
      </c>
      <c r="FN1077" s="38">
        <v>99.438800000000001</v>
      </c>
      <c r="FO1077" s="38">
        <v>102.4096</v>
      </c>
      <c r="FP1077" s="38">
        <v>103.5466</v>
      </c>
      <c r="FQ1077" s="38">
        <v>105.095</v>
      </c>
      <c r="FR1077" s="38">
        <v>106.5898</v>
      </c>
      <c r="FS1077" s="38">
        <v>107.05710000000001</v>
      </c>
      <c r="FT1077" s="38">
        <v>105.09050000000001</v>
      </c>
      <c r="FU1077" s="38">
        <v>101.11360000000001</v>
      </c>
      <c r="FV1077" s="38">
        <v>99.520949999999999</v>
      </c>
      <c r="FW1077">
        <v>96.017430000000004</v>
      </c>
      <c r="FX1077">
        <v>93.000399999999999</v>
      </c>
      <c r="FY1077">
        <v>92.435019999999994</v>
      </c>
      <c r="FZ1077">
        <v>1.126819</v>
      </c>
      <c r="GA1077">
        <v>8.4366230000000009</v>
      </c>
      <c r="GB1077">
        <v>1</v>
      </c>
    </row>
    <row r="1078" spans="1:184" x14ac:dyDescent="0.3">
      <c r="A1078" t="s">
        <v>280</v>
      </c>
      <c r="B1078" t="s">
        <v>1</v>
      </c>
      <c r="C1078" t="s">
        <v>259</v>
      </c>
      <c r="D1078" t="s">
        <v>1</v>
      </c>
      <c r="E1078" t="s">
        <v>1</v>
      </c>
      <c r="F1078" t="s">
        <v>1</v>
      </c>
      <c r="G1078" t="s">
        <v>1</v>
      </c>
      <c r="H1078" s="40" t="s">
        <v>1</v>
      </c>
      <c r="I1078" s="18" t="s">
        <v>1</v>
      </c>
      <c r="J1078" s="38" t="s">
        <v>1</v>
      </c>
      <c r="K1078" s="18">
        <v>44810</v>
      </c>
      <c r="L1078" s="38">
        <v>536</v>
      </c>
      <c r="M1078" s="38">
        <v>538</v>
      </c>
      <c r="N1078" s="38">
        <v>146.6199</v>
      </c>
      <c r="O1078" s="38">
        <v>143.95760000000001</v>
      </c>
      <c r="P1078" s="38">
        <v>142.804</v>
      </c>
      <c r="Q1078" s="38">
        <v>146.28309999999999</v>
      </c>
      <c r="R1078" s="38">
        <v>156.9674</v>
      </c>
      <c r="S1078" s="38">
        <v>170.3305</v>
      </c>
      <c r="T1078" s="38">
        <v>191.32830000000001</v>
      </c>
      <c r="U1078" s="38">
        <v>204.04220000000001</v>
      </c>
      <c r="V1078" s="38">
        <v>204.95609999999999</v>
      </c>
      <c r="W1078" s="38">
        <v>206.54750000000001</v>
      </c>
      <c r="X1078" s="38">
        <v>209.9391</v>
      </c>
      <c r="Y1078" s="38">
        <v>216.97190000000001</v>
      </c>
      <c r="Z1078" s="38">
        <v>223.22329999999999</v>
      </c>
      <c r="AA1078" s="38">
        <v>224.69919999999999</v>
      </c>
      <c r="AB1078" s="38">
        <v>223.38839999999999</v>
      </c>
      <c r="AC1078" s="38">
        <v>218.7919</v>
      </c>
      <c r="AD1078" s="38">
        <v>210.59299999999999</v>
      </c>
      <c r="AE1078" s="38">
        <v>205.97659999999999</v>
      </c>
      <c r="AF1078" s="38">
        <v>204.863</v>
      </c>
      <c r="AG1078" s="38">
        <v>202.35839999999999</v>
      </c>
      <c r="AH1078" s="38">
        <v>200.07769999999999</v>
      </c>
      <c r="AI1078" s="38">
        <v>200.16970000000001</v>
      </c>
      <c r="AJ1078" s="38">
        <v>195.11879999999999</v>
      </c>
      <c r="AK1078" s="38">
        <v>186.38149999999999</v>
      </c>
      <c r="AL1078" s="38">
        <v>0.39117970000000002</v>
      </c>
      <c r="AM1078" s="38">
        <v>-1.7127619999999999</v>
      </c>
      <c r="AN1078" s="38">
        <v>-3.4250889999999998</v>
      </c>
      <c r="AO1078" s="38">
        <v>3.224221</v>
      </c>
      <c r="AP1078" s="38">
        <v>4.5937460000000003</v>
      </c>
      <c r="AQ1078" s="38">
        <v>1.5509850000000001</v>
      </c>
      <c r="AR1078" s="38">
        <v>0.2307227</v>
      </c>
      <c r="AS1078" s="38">
        <v>-0.1307739</v>
      </c>
      <c r="AT1078" s="38">
        <v>-9.5699210000000008</v>
      </c>
      <c r="AU1078" s="38">
        <v>-15.73687</v>
      </c>
      <c r="AV1078" s="38">
        <v>-14.675420000000001</v>
      </c>
      <c r="AW1078" s="38">
        <v>-9.6116039999999998</v>
      </c>
      <c r="AX1078" s="38">
        <v>-1.8298179999999999</v>
      </c>
      <c r="AY1078" s="38">
        <v>3.4692569999999998</v>
      </c>
      <c r="AZ1078" s="38">
        <v>10.763540000000001</v>
      </c>
      <c r="BA1078" s="38">
        <v>12.317399999999999</v>
      </c>
      <c r="BB1078" s="38">
        <v>12.23598</v>
      </c>
      <c r="BC1078" s="38">
        <v>12.09435</v>
      </c>
      <c r="BD1078" s="38">
        <v>11.346220000000001</v>
      </c>
      <c r="BE1078" s="38">
        <v>7.2347830000000002</v>
      </c>
      <c r="BF1078" s="38">
        <v>6.7994760000000003</v>
      </c>
      <c r="BG1078" s="38">
        <v>7.8902989999999997</v>
      </c>
      <c r="BH1078" s="38">
        <v>10.393380000000001</v>
      </c>
      <c r="BI1078" s="38">
        <v>8.3337640000000004</v>
      </c>
      <c r="BJ1078" s="38">
        <v>1.773787</v>
      </c>
      <c r="BK1078" s="38">
        <v>-0.24332709999999999</v>
      </c>
      <c r="BL1078" s="38">
        <v>-1.9985040000000001</v>
      </c>
      <c r="BM1078" s="38">
        <v>4.3228160000000004</v>
      </c>
      <c r="BN1078" s="38">
        <v>5.6284729999999996</v>
      </c>
      <c r="BO1078" s="38">
        <v>2.4032659999999999</v>
      </c>
      <c r="BP1078" s="38">
        <v>1.989112</v>
      </c>
      <c r="BQ1078" s="38">
        <v>1.49187</v>
      </c>
      <c r="BR1078" s="38">
        <v>-7.847296</v>
      </c>
      <c r="BS1078" s="38">
        <v>-13.81935</v>
      </c>
      <c r="BT1078" s="38">
        <v>-13.117050000000001</v>
      </c>
      <c r="BU1078" s="38">
        <v>-8.6318429999999999</v>
      </c>
      <c r="BV1078" s="38">
        <v>-0.85586989999999996</v>
      </c>
      <c r="BW1078" s="38">
        <v>4.4840749999999998</v>
      </c>
      <c r="BX1078" s="38">
        <v>12.037459999999999</v>
      </c>
      <c r="BY1078" s="38">
        <v>13.56738</v>
      </c>
      <c r="BZ1078" s="38">
        <v>13.971489999999999</v>
      </c>
      <c r="CA1078" s="38">
        <v>14.28856</v>
      </c>
      <c r="CB1078" s="38">
        <v>14.125249999999999</v>
      </c>
      <c r="CC1078" s="38">
        <v>10.328659999999999</v>
      </c>
      <c r="CD1078" s="38">
        <v>9.5456040000000009</v>
      </c>
      <c r="CE1078" s="38">
        <v>10.16367</v>
      </c>
      <c r="CF1078" s="38">
        <v>12.41278</v>
      </c>
      <c r="CG1078" s="38">
        <v>10.447240000000001</v>
      </c>
      <c r="CH1078" s="38">
        <v>2.731376</v>
      </c>
      <c r="CI1078" s="38">
        <v>0.77439930000000001</v>
      </c>
      <c r="CJ1078" s="38">
        <v>-1.010456</v>
      </c>
      <c r="CK1078" s="38">
        <v>5.0837000000000003</v>
      </c>
      <c r="CL1078" s="38">
        <v>6.3451219999999999</v>
      </c>
      <c r="CM1078" s="38">
        <v>2.9935529999999999</v>
      </c>
      <c r="CN1078" s="38">
        <v>3.2069679999999998</v>
      </c>
      <c r="CO1078" s="38">
        <v>2.6157080000000001</v>
      </c>
      <c r="CP1078" s="38">
        <v>-6.65421</v>
      </c>
      <c r="CQ1078" s="38">
        <v>-12.49128</v>
      </c>
      <c r="CR1078" s="38">
        <v>-12.03773</v>
      </c>
      <c r="CS1078" s="38">
        <v>-7.9532639999999999</v>
      </c>
      <c r="CT1078" s="38">
        <v>-0.18131639999999999</v>
      </c>
      <c r="CU1078" s="38">
        <v>5.1869339999999999</v>
      </c>
      <c r="CV1078" s="38">
        <v>12.91977</v>
      </c>
      <c r="CW1078" s="38">
        <v>14.433109999999999</v>
      </c>
      <c r="CX1078" s="38">
        <v>15.173500000000001</v>
      </c>
      <c r="CY1078" s="38">
        <v>15.808260000000001</v>
      </c>
      <c r="CZ1078" s="38">
        <v>16.049990000000001</v>
      </c>
      <c r="DA1078" s="38">
        <v>12.47148</v>
      </c>
      <c r="DB1078" s="38">
        <v>11.447559999999999</v>
      </c>
      <c r="DC1078" s="38">
        <v>11.738200000000001</v>
      </c>
      <c r="DD1078" s="38">
        <v>13.811400000000001</v>
      </c>
      <c r="DE1078" s="38">
        <v>11.91103</v>
      </c>
      <c r="DF1078" s="38">
        <v>3.688965</v>
      </c>
      <c r="DG1078" s="38">
        <v>1.7921260000000001</v>
      </c>
      <c r="DH1078" s="38">
        <v>-2.2408000000000001E-2</v>
      </c>
      <c r="DI1078" s="38">
        <v>5.8445840000000002</v>
      </c>
      <c r="DJ1078" s="38">
        <v>7.0617700000000001</v>
      </c>
      <c r="DK1078" s="38">
        <v>3.5838410000000001</v>
      </c>
      <c r="DL1078" s="38">
        <v>4.424823</v>
      </c>
      <c r="DM1078" s="38">
        <v>3.7395459999999998</v>
      </c>
      <c r="DN1078" s="38">
        <v>-5.4611239999999999</v>
      </c>
      <c r="DO1078" s="38">
        <v>-11.163209999999999</v>
      </c>
      <c r="DP1078" s="38">
        <v>-10.95842</v>
      </c>
      <c r="DQ1078" s="38">
        <v>-7.2746839999999997</v>
      </c>
      <c r="DR1078" s="38">
        <v>0.49323709999999998</v>
      </c>
      <c r="DS1078" s="38">
        <v>5.8897930000000001</v>
      </c>
      <c r="DT1078" s="38">
        <v>13.80208</v>
      </c>
      <c r="DU1078" s="38">
        <v>15.29885</v>
      </c>
      <c r="DV1078" s="38">
        <v>16.375509999999998</v>
      </c>
      <c r="DW1078" s="38">
        <v>17.327960000000001</v>
      </c>
      <c r="DX1078" s="38">
        <v>17.974740000000001</v>
      </c>
      <c r="DY1078" s="38">
        <v>14.61429</v>
      </c>
      <c r="DZ1078" s="38">
        <v>13.34952</v>
      </c>
      <c r="EA1078" s="38">
        <v>13.31273</v>
      </c>
      <c r="EB1078" s="38">
        <v>15.21003</v>
      </c>
      <c r="EC1078" s="38">
        <v>13.37482</v>
      </c>
      <c r="ED1078" s="38">
        <v>5.0715719999999997</v>
      </c>
      <c r="EE1078" s="38">
        <v>3.2615609999999999</v>
      </c>
      <c r="EF1078" s="38">
        <v>1.404177</v>
      </c>
      <c r="EG1078" s="38">
        <v>6.9431799999999999</v>
      </c>
      <c r="EH1078" s="38">
        <v>8.0964980000000004</v>
      </c>
      <c r="EI1078" s="38">
        <v>4.436121</v>
      </c>
      <c r="EJ1078" s="38">
        <v>6.1832120000000002</v>
      </c>
      <c r="EK1078" s="38">
        <v>5.3621889999999999</v>
      </c>
      <c r="EL1078" s="38">
        <v>-3.738499</v>
      </c>
      <c r="EM1078" s="38">
        <v>-9.2456899999999997</v>
      </c>
      <c r="EN1078" s="38">
        <v>-9.4000529999999998</v>
      </c>
      <c r="EO1078" s="38">
        <v>-6.294924</v>
      </c>
      <c r="EP1078" s="38">
        <v>1.467185</v>
      </c>
      <c r="EQ1078" s="38">
        <v>6.9046110000000001</v>
      </c>
      <c r="ER1078" s="38">
        <v>15.076000000000001</v>
      </c>
      <c r="ES1078" s="38">
        <v>16.548829999999999</v>
      </c>
      <c r="ET1078" s="38">
        <v>18.11102</v>
      </c>
      <c r="EU1078" s="38">
        <v>19.522169999999999</v>
      </c>
      <c r="EV1078" s="38">
        <v>20.753769999999999</v>
      </c>
      <c r="EW1078" s="38">
        <v>17.708169999999999</v>
      </c>
      <c r="EX1078" s="38">
        <v>16.095649999999999</v>
      </c>
      <c r="EY1078" s="38">
        <v>15.5861</v>
      </c>
      <c r="EZ1078" s="38">
        <v>17.229420000000001</v>
      </c>
      <c r="FA1078" s="38">
        <v>15.48831</v>
      </c>
      <c r="FB1078" s="38">
        <v>88.913749999999993</v>
      </c>
      <c r="FC1078" s="38">
        <v>85.59742</v>
      </c>
      <c r="FD1078" s="38">
        <v>82.75967</v>
      </c>
      <c r="FE1078" s="38">
        <v>82.225819999999999</v>
      </c>
      <c r="FF1078" s="38">
        <v>81.618819999999999</v>
      </c>
      <c r="FG1078" s="38">
        <v>81.591970000000003</v>
      </c>
      <c r="FH1078" s="38">
        <v>81.532539999999997</v>
      </c>
      <c r="FI1078" s="38">
        <v>83.000860000000003</v>
      </c>
      <c r="FJ1078" s="38">
        <v>86.624660000000006</v>
      </c>
      <c r="FK1078" s="38">
        <v>93.480050000000006</v>
      </c>
      <c r="FL1078" s="38">
        <v>97.454350000000005</v>
      </c>
      <c r="FM1078" s="38">
        <v>101.8967</v>
      </c>
      <c r="FN1078" s="38">
        <v>104.4452</v>
      </c>
      <c r="FO1078" s="38">
        <v>107.503</v>
      </c>
      <c r="FP1078" s="38">
        <v>110.0134</v>
      </c>
      <c r="FQ1078" s="38">
        <v>112.04130000000001</v>
      </c>
      <c r="FR1078" s="38">
        <v>113.91500000000001</v>
      </c>
      <c r="FS1078" s="38">
        <v>113.8151</v>
      </c>
      <c r="FT1078" s="38">
        <v>111.7167</v>
      </c>
      <c r="FU1078" s="38">
        <v>106.6529</v>
      </c>
      <c r="FV1078" s="38">
        <v>102.1026</v>
      </c>
      <c r="FW1078">
        <v>99.171040000000005</v>
      </c>
      <c r="FX1078">
        <v>99.029309999999995</v>
      </c>
      <c r="FY1078">
        <v>96.042310000000001</v>
      </c>
      <c r="FZ1078">
        <v>3.046764</v>
      </c>
      <c r="GA1078">
        <v>22.51041</v>
      </c>
      <c r="GB1078">
        <v>1</v>
      </c>
    </row>
    <row r="1079" spans="1:184" x14ac:dyDescent="0.3">
      <c r="A1079" t="s">
        <v>280</v>
      </c>
      <c r="B1079" t="s">
        <v>1</v>
      </c>
      <c r="C1079" t="s">
        <v>259</v>
      </c>
      <c r="D1079" t="s">
        <v>1</v>
      </c>
      <c r="E1079" t="s">
        <v>1</v>
      </c>
      <c r="F1079" t="s">
        <v>1</v>
      </c>
      <c r="G1079" t="s">
        <v>1</v>
      </c>
      <c r="H1079" s="40" t="s">
        <v>1</v>
      </c>
      <c r="I1079" s="18" t="s">
        <v>1</v>
      </c>
      <c r="J1079" s="38" t="s">
        <v>1</v>
      </c>
      <c r="K1079" s="18">
        <v>44811</v>
      </c>
      <c r="L1079" s="38">
        <v>536</v>
      </c>
      <c r="M1079" s="38">
        <v>538</v>
      </c>
      <c r="N1079" s="38">
        <v>175.66390000000001</v>
      </c>
      <c r="O1079" s="38">
        <v>171.16739999999999</v>
      </c>
      <c r="P1079" s="38">
        <v>169.5712</v>
      </c>
      <c r="Q1079" s="38">
        <v>168.90700000000001</v>
      </c>
      <c r="R1079" s="38">
        <v>173.27760000000001</v>
      </c>
      <c r="S1079" s="38">
        <v>182.43610000000001</v>
      </c>
      <c r="T1079" s="38">
        <v>197.02359999999999</v>
      </c>
      <c r="U1079" s="38">
        <v>204.60929999999999</v>
      </c>
      <c r="V1079" s="38">
        <v>209.05779999999999</v>
      </c>
      <c r="W1079" s="38">
        <v>211.71289999999999</v>
      </c>
      <c r="X1079" s="38">
        <v>217.30590000000001</v>
      </c>
      <c r="Y1079" s="38">
        <v>220.60570000000001</v>
      </c>
      <c r="Z1079" s="38">
        <v>223.13069999999999</v>
      </c>
      <c r="AA1079" s="38">
        <v>224.82169999999999</v>
      </c>
      <c r="AB1079" s="38">
        <v>222.42060000000001</v>
      </c>
      <c r="AC1079" s="38">
        <v>215.46789999999999</v>
      </c>
      <c r="AD1079" s="38">
        <v>207.99080000000001</v>
      </c>
      <c r="AE1079" s="38">
        <v>200.9419</v>
      </c>
      <c r="AF1079" s="38">
        <v>196.94980000000001</v>
      </c>
      <c r="AG1079" s="38">
        <v>194.45490000000001</v>
      </c>
      <c r="AH1079" s="38">
        <v>193.7859</v>
      </c>
      <c r="AI1079" s="38">
        <v>193.39609999999999</v>
      </c>
      <c r="AJ1079" s="38">
        <v>189.77940000000001</v>
      </c>
      <c r="AK1079" s="38">
        <v>181.73150000000001</v>
      </c>
      <c r="AL1079" s="38">
        <v>2.985398</v>
      </c>
      <c r="AM1079" s="38">
        <v>0.61561109999999997</v>
      </c>
      <c r="AN1079" s="38">
        <v>0.2073981</v>
      </c>
      <c r="AO1079" s="38">
        <v>1.746828</v>
      </c>
      <c r="AP1079" s="38">
        <v>3.8661279999999998</v>
      </c>
      <c r="AQ1079" s="38">
        <v>-1.104036</v>
      </c>
      <c r="AR1079" s="38">
        <v>-2.9524599999999999</v>
      </c>
      <c r="AS1079" s="38">
        <v>-8.2273510000000005</v>
      </c>
      <c r="AT1079" s="38">
        <v>-9.2111280000000004</v>
      </c>
      <c r="AU1079" s="38">
        <v>-8.7043859999999995</v>
      </c>
      <c r="AV1079" s="38">
        <v>-6.0514159999999997</v>
      </c>
      <c r="AW1079" s="38">
        <v>-4.1323869999999996</v>
      </c>
      <c r="AX1079" s="38">
        <v>0.64127429999999996</v>
      </c>
      <c r="AY1079" s="38">
        <v>-0.32494590000000001</v>
      </c>
      <c r="AZ1079" s="38">
        <v>4.4328029999999998</v>
      </c>
      <c r="BA1079" s="38">
        <v>3.7095349999999998</v>
      </c>
      <c r="BB1079" s="38">
        <v>1.6886410000000001</v>
      </c>
      <c r="BC1079" s="38">
        <v>3.367855</v>
      </c>
      <c r="BD1079" s="38">
        <v>-0.61681779999999997</v>
      </c>
      <c r="BE1079" s="38">
        <v>-4.6376549999999996</v>
      </c>
      <c r="BF1079" s="38">
        <v>-0.82231690000000002</v>
      </c>
      <c r="BG1079" s="38">
        <v>0.94761150000000005</v>
      </c>
      <c r="BH1079" s="38">
        <v>2.283353</v>
      </c>
      <c r="BI1079" s="38">
        <v>0.81728699999999999</v>
      </c>
      <c r="BJ1079" s="38">
        <v>4.1202439999999996</v>
      </c>
      <c r="BK1079" s="38">
        <v>1.5683</v>
      </c>
      <c r="BL1079" s="38">
        <v>0.93977390000000005</v>
      </c>
      <c r="BM1079" s="38">
        <v>2.4336869999999999</v>
      </c>
      <c r="BN1079" s="38">
        <v>4.4170179999999997</v>
      </c>
      <c r="BO1079" s="38">
        <v>-0.48521219999999998</v>
      </c>
      <c r="BP1079" s="38">
        <v>-1.842255</v>
      </c>
      <c r="BQ1079" s="38">
        <v>-6.9201379999999997</v>
      </c>
      <c r="BR1079" s="38">
        <v>-8.1750830000000008</v>
      </c>
      <c r="BS1079" s="38">
        <v>-7.8910080000000002</v>
      </c>
      <c r="BT1079" s="38">
        <v>-5.266832</v>
      </c>
      <c r="BU1079" s="38">
        <v>-3.6966749999999999</v>
      </c>
      <c r="BV1079" s="38">
        <v>1.1044</v>
      </c>
      <c r="BW1079" s="38">
        <v>0.21228159999999999</v>
      </c>
      <c r="BX1079" s="38">
        <v>5.0875599999999999</v>
      </c>
      <c r="BY1079" s="38">
        <v>4.6081399999999997</v>
      </c>
      <c r="BZ1079" s="38">
        <v>2.890088</v>
      </c>
      <c r="CA1079" s="38">
        <v>4.7078509999999998</v>
      </c>
      <c r="CB1079" s="38">
        <v>1.003852</v>
      </c>
      <c r="CC1079" s="38">
        <v>-2.8898380000000001</v>
      </c>
      <c r="CD1079" s="38">
        <v>0.60291709999999998</v>
      </c>
      <c r="CE1079" s="38">
        <v>2.451498</v>
      </c>
      <c r="CF1079" s="38">
        <v>3.931022</v>
      </c>
      <c r="CG1079" s="38">
        <v>2.4775160000000001</v>
      </c>
      <c r="CH1079" s="38">
        <v>4.9062340000000004</v>
      </c>
      <c r="CI1079" s="38">
        <v>2.228129</v>
      </c>
      <c r="CJ1079" s="38">
        <v>1.4470149999999999</v>
      </c>
      <c r="CK1079" s="38">
        <v>2.9094030000000002</v>
      </c>
      <c r="CL1079" s="38">
        <v>4.7985629999999997</v>
      </c>
      <c r="CM1079" s="38">
        <v>-5.66165E-2</v>
      </c>
      <c r="CN1079" s="38">
        <v>-1.0733299999999999</v>
      </c>
      <c r="CO1079" s="38">
        <v>-6.014767</v>
      </c>
      <c r="CP1079" s="38">
        <v>-7.4575209999999998</v>
      </c>
      <c r="CQ1079" s="38">
        <v>-7.3276649999999997</v>
      </c>
      <c r="CR1079" s="38">
        <v>-4.7234319999999999</v>
      </c>
      <c r="CS1079" s="38">
        <v>-3.3949020000000001</v>
      </c>
      <c r="CT1079" s="38">
        <v>1.4251590000000001</v>
      </c>
      <c r="CU1079" s="38">
        <v>0.58436379999999999</v>
      </c>
      <c r="CV1079" s="38">
        <v>5.541042</v>
      </c>
      <c r="CW1079" s="38">
        <v>5.2305109999999999</v>
      </c>
      <c r="CX1079" s="38">
        <v>3.722207</v>
      </c>
      <c r="CY1079" s="38">
        <v>5.635929</v>
      </c>
      <c r="CZ1079" s="38">
        <v>2.1263230000000002</v>
      </c>
      <c r="DA1079" s="38">
        <v>-1.679306</v>
      </c>
      <c r="DB1079" s="38">
        <v>1.5900300000000001</v>
      </c>
      <c r="DC1079" s="38">
        <v>3.4930850000000002</v>
      </c>
      <c r="DD1079" s="38">
        <v>5.0721930000000004</v>
      </c>
      <c r="DE1079" s="38">
        <v>3.627386</v>
      </c>
      <c r="DF1079" s="38">
        <v>5.6922240000000004</v>
      </c>
      <c r="DG1079" s="38">
        <v>2.8879589999999999</v>
      </c>
      <c r="DH1079" s="38">
        <v>1.954256</v>
      </c>
      <c r="DI1079" s="38">
        <v>3.3851179999999998</v>
      </c>
      <c r="DJ1079" s="38">
        <v>5.1801069999999996</v>
      </c>
      <c r="DK1079" s="38">
        <v>0.37197920000000001</v>
      </c>
      <c r="DL1079" s="38">
        <v>-0.3044055</v>
      </c>
      <c r="DM1079" s="38">
        <v>-5.1093950000000001</v>
      </c>
      <c r="DN1079" s="38">
        <v>-6.73996</v>
      </c>
      <c r="DO1079" s="38">
        <v>-6.7643219999999999</v>
      </c>
      <c r="DP1079" s="38">
        <v>-4.1800309999999996</v>
      </c>
      <c r="DQ1079" s="38">
        <v>-3.0931289999999998</v>
      </c>
      <c r="DR1079" s="38">
        <v>1.745919</v>
      </c>
      <c r="DS1079" s="38">
        <v>0.95644589999999996</v>
      </c>
      <c r="DT1079" s="38">
        <v>5.9945250000000003</v>
      </c>
      <c r="DU1079" s="38">
        <v>5.8528820000000001</v>
      </c>
      <c r="DV1079" s="38">
        <v>4.5543250000000004</v>
      </c>
      <c r="DW1079" s="38">
        <v>6.564006</v>
      </c>
      <c r="DX1079" s="38">
        <v>3.2487940000000002</v>
      </c>
      <c r="DY1079" s="38">
        <v>-0.46877429999999998</v>
      </c>
      <c r="DZ1079" s="38">
        <v>2.5771419999999998</v>
      </c>
      <c r="EA1079" s="38">
        <v>4.5346719999999996</v>
      </c>
      <c r="EB1079" s="38">
        <v>6.2133630000000002</v>
      </c>
      <c r="EC1079" s="38">
        <v>4.7772550000000003</v>
      </c>
      <c r="ED1079" s="38">
        <v>6.82707</v>
      </c>
      <c r="EE1079" s="38">
        <v>3.8406470000000001</v>
      </c>
      <c r="EF1079" s="38">
        <v>2.6866319999999999</v>
      </c>
      <c r="EG1079" s="38">
        <v>4.0719770000000004</v>
      </c>
      <c r="EH1079" s="38">
        <v>5.7309970000000003</v>
      </c>
      <c r="EI1079" s="38">
        <v>0.99080330000000005</v>
      </c>
      <c r="EJ1079" s="38">
        <v>0.80579940000000005</v>
      </c>
      <c r="EK1079" s="38">
        <v>-3.8021820000000002</v>
      </c>
      <c r="EL1079" s="38">
        <v>-5.7039140000000002</v>
      </c>
      <c r="EM1079" s="38">
        <v>-5.9509439999999998</v>
      </c>
      <c r="EN1079" s="38">
        <v>-3.3954469999999999</v>
      </c>
      <c r="EO1079" s="38">
        <v>-2.6574170000000001</v>
      </c>
      <c r="EP1079" s="38">
        <v>2.209044</v>
      </c>
      <c r="EQ1079" s="38">
        <v>1.493673</v>
      </c>
      <c r="ER1079" s="38">
        <v>6.6492820000000004</v>
      </c>
      <c r="ES1079" s="38">
        <v>6.751487</v>
      </c>
      <c r="ET1079" s="38">
        <v>5.7557729999999996</v>
      </c>
      <c r="EU1079" s="38">
        <v>7.9040020000000002</v>
      </c>
      <c r="EV1079" s="38">
        <v>4.8694639999999998</v>
      </c>
      <c r="EW1079" s="38">
        <v>1.279042</v>
      </c>
      <c r="EX1079" s="38">
        <v>4.0023770000000001</v>
      </c>
      <c r="EY1079" s="38">
        <v>6.0385580000000001</v>
      </c>
      <c r="EZ1079" s="38">
        <v>7.8610319999999998</v>
      </c>
      <c r="FA1079" s="38">
        <v>6.4374840000000004</v>
      </c>
      <c r="FB1079" s="38">
        <v>95.055289999999999</v>
      </c>
      <c r="FC1079" s="38">
        <v>91.695149999999998</v>
      </c>
      <c r="FD1079" s="38">
        <v>88.261939999999996</v>
      </c>
      <c r="FE1079" s="38">
        <v>86.854129999999998</v>
      </c>
      <c r="FF1079" s="38">
        <v>84.906899999999993</v>
      </c>
      <c r="FG1079" s="38">
        <v>82.378640000000004</v>
      </c>
      <c r="FH1079" s="38">
        <v>81.809359999999998</v>
      </c>
      <c r="FI1079" s="38">
        <v>81.299009999999996</v>
      </c>
      <c r="FJ1079" s="38">
        <v>85.288250000000005</v>
      </c>
      <c r="FK1079" s="38">
        <v>91.7119</v>
      </c>
      <c r="FL1079" s="38">
        <v>98.113900000000001</v>
      </c>
      <c r="FM1079" s="38">
        <v>102.5607</v>
      </c>
      <c r="FN1079" s="38">
        <v>106.0797</v>
      </c>
      <c r="FO1079" s="38">
        <v>108.15940000000001</v>
      </c>
      <c r="FP1079" s="38">
        <v>109.26300000000001</v>
      </c>
      <c r="FQ1079" s="38">
        <v>111.1953</v>
      </c>
      <c r="FR1079" s="38">
        <v>111.6369</v>
      </c>
      <c r="FS1079" s="38">
        <v>110.08069999999999</v>
      </c>
      <c r="FT1079" s="38">
        <v>107.6027</v>
      </c>
      <c r="FU1079" s="38">
        <v>103.6002</v>
      </c>
      <c r="FV1079" s="38">
        <v>101.05800000000001</v>
      </c>
      <c r="FW1079">
        <v>99.044070000000005</v>
      </c>
      <c r="FX1079">
        <v>96.991320000000002</v>
      </c>
      <c r="FY1079">
        <v>92.147000000000006</v>
      </c>
      <c r="FZ1079">
        <v>1.72837</v>
      </c>
      <c r="GA1079">
        <v>14.23724</v>
      </c>
      <c r="GB1079">
        <v>1</v>
      </c>
    </row>
    <row r="1080" spans="1:184" x14ac:dyDescent="0.3">
      <c r="A1080" t="s">
        <v>280</v>
      </c>
      <c r="B1080" t="s">
        <v>1</v>
      </c>
      <c r="C1080" t="s">
        <v>259</v>
      </c>
      <c r="D1080" t="s">
        <v>1</v>
      </c>
      <c r="E1080" t="s">
        <v>1</v>
      </c>
      <c r="F1080" t="s">
        <v>1</v>
      </c>
      <c r="G1080" t="s">
        <v>1</v>
      </c>
      <c r="H1080" s="40" t="s">
        <v>1</v>
      </c>
      <c r="I1080" s="18" t="s">
        <v>1</v>
      </c>
      <c r="J1080" s="38" t="s">
        <v>1</v>
      </c>
      <c r="K1080" s="18" t="s">
        <v>2</v>
      </c>
      <c r="L1080" s="38">
        <v>540</v>
      </c>
      <c r="M1080" s="38">
        <v>540</v>
      </c>
      <c r="N1080" s="38">
        <v>165.7576</v>
      </c>
      <c r="O1080" s="38">
        <v>162.3854</v>
      </c>
      <c r="P1080" s="38">
        <v>161.0393</v>
      </c>
      <c r="Q1080" s="38">
        <v>161.38570000000001</v>
      </c>
      <c r="R1080" s="38">
        <v>167.15039999999999</v>
      </c>
      <c r="S1080" s="38">
        <v>177.70779999999999</v>
      </c>
      <c r="T1080" s="38">
        <v>193.41460000000001</v>
      </c>
      <c r="U1080" s="38">
        <v>203.364</v>
      </c>
      <c r="V1080" s="38">
        <v>208.3621</v>
      </c>
      <c r="W1080" s="38">
        <v>209.9265</v>
      </c>
      <c r="X1080" s="38">
        <v>214.63820000000001</v>
      </c>
      <c r="Y1080" s="38">
        <v>218.34139999999999</v>
      </c>
      <c r="Z1080" s="38">
        <v>220.69030000000001</v>
      </c>
      <c r="AA1080" s="38">
        <v>222.8433</v>
      </c>
      <c r="AB1080" s="38">
        <v>220.43799999999999</v>
      </c>
      <c r="AC1080" s="38">
        <v>214.101</v>
      </c>
      <c r="AD1080" s="38">
        <v>207.2313</v>
      </c>
      <c r="AE1080" s="38">
        <v>201.41149999999999</v>
      </c>
      <c r="AF1080" s="38">
        <v>199.5565</v>
      </c>
      <c r="AG1080" s="38">
        <v>199.0153</v>
      </c>
      <c r="AH1080" s="38">
        <v>197.6628</v>
      </c>
      <c r="AI1080" s="38">
        <v>195.42339999999999</v>
      </c>
      <c r="AJ1080" s="38">
        <v>190.0359</v>
      </c>
      <c r="AK1080" s="38">
        <v>182.98480000000001</v>
      </c>
      <c r="AL1080" s="38">
        <v>-1.216791</v>
      </c>
      <c r="AM1080" s="38">
        <v>-1.7777579999999999</v>
      </c>
      <c r="AN1080" s="38">
        <v>-1.579941</v>
      </c>
      <c r="AO1080" s="38">
        <v>-2.2422399999999999E-2</v>
      </c>
      <c r="AP1080" s="38">
        <v>1.2874779999999999</v>
      </c>
      <c r="AQ1080" s="38">
        <v>-7.5776499999999997E-2</v>
      </c>
      <c r="AR1080" s="38">
        <v>0.47050930000000002</v>
      </c>
      <c r="AS1080" s="38">
        <v>-0.40083439999999998</v>
      </c>
      <c r="AT1080" s="38">
        <v>-2.7192949999999998</v>
      </c>
      <c r="AU1080" s="38">
        <v>-3.8769429999999998</v>
      </c>
      <c r="AV1080" s="38">
        <v>-2.992</v>
      </c>
      <c r="AW1080" s="38">
        <v>-2.2876989999999999</v>
      </c>
      <c r="AX1080" s="38">
        <v>-0.48273830000000001</v>
      </c>
      <c r="AY1080" s="38">
        <v>5.75296E-2</v>
      </c>
      <c r="AZ1080" s="38">
        <v>0.95144609999999996</v>
      </c>
      <c r="BA1080" s="38">
        <v>1.383921</v>
      </c>
      <c r="BB1080" s="38">
        <v>0.92618299999999998</v>
      </c>
      <c r="BC1080" s="38">
        <v>0.81130340000000001</v>
      </c>
      <c r="BD1080" s="38">
        <v>0.31337559999999998</v>
      </c>
      <c r="BE1080" s="38">
        <v>-3.9550999999999996E-3</v>
      </c>
      <c r="BF1080" s="38">
        <v>0.58762380000000003</v>
      </c>
      <c r="BG1080" s="38">
        <v>1.3647290000000001</v>
      </c>
      <c r="BH1080" s="38">
        <v>1.6113409999999999</v>
      </c>
      <c r="BI1080" s="38">
        <v>0.66031379999999995</v>
      </c>
      <c r="BJ1080" s="38">
        <v>-0.62660939999999998</v>
      </c>
      <c r="BK1080" s="38">
        <v>-1.3196619999999999</v>
      </c>
      <c r="BL1080" s="38">
        <v>-1.0595239999999999</v>
      </c>
      <c r="BM1080" s="38">
        <v>0.46465390000000001</v>
      </c>
      <c r="BN1080" s="38">
        <v>1.7879879999999999</v>
      </c>
      <c r="BO1080" s="38">
        <v>0.32202599999999998</v>
      </c>
      <c r="BP1080" s="38">
        <v>1.0670360000000001</v>
      </c>
      <c r="BQ1080" s="38">
        <v>0.42419200000000001</v>
      </c>
      <c r="BR1080" s="38">
        <v>-1.952367</v>
      </c>
      <c r="BS1080" s="38">
        <v>-3.1389680000000002</v>
      </c>
      <c r="BT1080" s="38">
        <v>-2.4075150000000001</v>
      </c>
      <c r="BU1080" s="38">
        <v>-1.818011</v>
      </c>
      <c r="BV1080" s="38">
        <v>-0.15493109999999999</v>
      </c>
      <c r="BW1080" s="38">
        <v>0.47453440000000002</v>
      </c>
      <c r="BX1080" s="38">
        <v>1.5448200000000001</v>
      </c>
      <c r="BY1080" s="38">
        <v>2.106684</v>
      </c>
      <c r="BZ1080" s="38">
        <v>1.846759</v>
      </c>
      <c r="CA1080" s="38">
        <v>1.951864</v>
      </c>
      <c r="CB1080" s="38">
        <v>1.537615</v>
      </c>
      <c r="CC1080" s="38">
        <v>1.085324</v>
      </c>
      <c r="CD1080" s="38">
        <v>1.4790650000000001</v>
      </c>
      <c r="CE1080" s="38">
        <v>2.2455479999999999</v>
      </c>
      <c r="CF1080" s="38">
        <v>2.5379659999999999</v>
      </c>
      <c r="CG1080" s="38">
        <v>1.5898939999999999</v>
      </c>
      <c r="CH1080" s="38">
        <v>-0.2178514</v>
      </c>
      <c r="CI1080" s="38">
        <v>-1.0023869999999999</v>
      </c>
      <c r="CJ1080" s="38">
        <v>-0.69908510000000001</v>
      </c>
      <c r="CK1080" s="38">
        <v>0.80200150000000003</v>
      </c>
      <c r="CL1080" s="38">
        <v>2.1346400000000001</v>
      </c>
      <c r="CM1080" s="38">
        <v>0.59754280000000004</v>
      </c>
      <c r="CN1080" s="38">
        <v>1.480189</v>
      </c>
      <c r="CO1080" s="38">
        <v>0.99560269999999995</v>
      </c>
      <c r="CP1080" s="38">
        <v>-1.4211940000000001</v>
      </c>
      <c r="CQ1080" s="38">
        <v>-2.6278489999999999</v>
      </c>
      <c r="CR1080" s="38">
        <v>-2.0027029999999999</v>
      </c>
      <c r="CS1080" s="38">
        <v>-1.4927060000000001</v>
      </c>
      <c r="CT1080" s="38">
        <v>7.2107199999999996E-2</v>
      </c>
      <c r="CU1080" s="38">
        <v>0.76335070000000005</v>
      </c>
      <c r="CV1080" s="38">
        <v>1.955789</v>
      </c>
      <c r="CW1080" s="38">
        <v>2.6072679999999999</v>
      </c>
      <c r="CX1080" s="38">
        <v>2.4843479999999998</v>
      </c>
      <c r="CY1080" s="38">
        <v>2.7418130000000001</v>
      </c>
      <c r="CZ1080" s="38">
        <v>2.3855200000000001</v>
      </c>
      <c r="DA1080" s="38">
        <v>1.8397559999999999</v>
      </c>
      <c r="DB1080" s="38">
        <v>2.0964749999999999</v>
      </c>
      <c r="DC1080" s="38">
        <v>2.8555999999999999</v>
      </c>
      <c r="DD1080" s="38">
        <v>3.1797439999999999</v>
      </c>
      <c r="DE1080" s="38">
        <v>2.2337180000000001</v>
      </c>
      <c r="DF1080" s="38">
        <v>0.19090660000000001</v>
      </c>
      <c r="DG1080" s="38">
        <v>-0.68511120000000003</v>
      </c>
      <c r="DH1080" s="38">
        <v>-0.33864610000000001</v>
      </c>
      <c r="DI1080" s="38">
        <v>1.1393489999999999</v>
      </c>
      <c r="DJ1080" s="38">
        <v>2.4812910000000001</v>
      </c>
      <c r="DK1080" s="38">
        <v>0.87305960000000005</v>
      </c>
      <c r="DL1080" s="38">
        <v>1.8933420000000001</v>
      </c>
      <c r="DM1080" s="38">
        <v>1.567013</v>
      </c>
      <c r="DN1080" s="38">
        <v>-0.89002199999999998</v>
      </c>
      <c r="DO1080" s="38">
        <v>-2.11673</v>
      </c>
      <c r="DP1080" s="38">
        <v>-1.597891</v>
      </c>
      <c r="DQ1080" s="38">
        <v>-1.1674009999999999</v>
      </c>
      <c r="DR1080" s="38">
        <v>0.29914550000000001</v>
      </c>
      <c r="DS1080" s="38">
        <v>1.0521670000000001</v>
      </c>
      <c r="DT1080" s="38">
        <v>2.3667579999999999</v>
      </c>
      <c r="DU1080" s="38">
        <v>3.1078519999999998</v>
      </c>
      <c r="DV1080" s="38">
        <v>3.1219359999999998</v>
      </c>
      <c r="DW1080" s="38">
        <v>3.5317609999999999</v>
      </c>
      <c r="DX1080" s="38">
        <v>3.233425</v>
      </c>
      <c r="DY1080" s="38">
        <v>2.5941869999999998</v>
      </c>
      <c r="DZ1080" s="38">
        <v>2.7138849999999999</v>
      </c>
      <c r="EA1080" s="38">
        <v>3.465652</v>
      </c>
      <c r="EB1080" s="38">
        <v>3.8215219999999999</v>
      </c>
      <c r="EC1080" s="38">
        <v>2.877542</v>
      </c>
      <c r="ED1080" s="38">
        <v>0.78108820000000001</v>
      </c>
      <c r="EE1080" s="38">
        <v>-0.22701569999999999</v>
      </c>
      <c r="EF1080" s="38">
        <v>0.1817706</v>
      </c>
      <c r="EG1080" s="38">
        <v>1.6264259999999999</v>
      </c>
      <c r="EH1080" s="38">
        <v>2.9818020000000001</v>
      </c>
      <c r="EI1080" s="38">
        <v>1.2708619999999999</v>
      </c>
      <c r="EJ1080" s="38">
        <v>2.4898690000000001</v>
      </c>
      <c r="EK1080" s="38">
        <v>2.3920400000000002</v>
      </c>
      <c r="EL1080" s="38">
        <v>-0.12309349999999999</v>
      </c>
      <c r="EM1080" s="38">
        <v>-1.378755</v>
      </c>
      <c r="EN1080" s="38">
        <v>-1.013406</v>
      </c>
      <c r="EO1080" s="38">
        <v>-0.69771240000000001</v>
      </c>
      <c r="EP1080" s="38">
        <v>0.62695270000000003</v>
      </c>
      <c r="EQ1080" s="38">
        <v>1.4691719999999999</v>
      </c>
      <c r="ER1080" s="38">
        <v>2.9601320000000002</v>
      </c>
      <c r="ES1080" s="38">
        <v>3.830616</v>
      </c>
      <c r="ET1080" s="38">
        <v>4.0425120000000003</v>
      </c>
      <c r="EU1080" s="38">
        <v>4.6723220000000003</v>
      </c>
      <c r="EV1080" s="38">
        <v>4.4576650000000004</v>
      </c>
      <c r="EW1080" s="38">
        <v>3.6834669999999998</v>
      </c>
      <c r="EX1080" s="38">
        <v>3.6053259999999998</v>
      </c>
      <c r="EY1080" s="38">
        <v>4.3464700000000001</v>
      </c>
      <c r="EZ1080" s="38">
        <v>4.7481479999999996</v>
      </c>
      <c r="FA1080" s="38">
        <v>3.8071220000000001</v>
      </c>
      <c r="FB1080" s="38">
        <v>86.271870000000007</v>
      </c>
      <c r="FC1080" s="38">
        <v>84.139960000000002</v>
      </c>
      <c r="FD1080" s="38">
        <v>81.877930000000006</v>
      </c>
      <c r="FE1080" s="38">
        <v>80.127970000000005</v>
      </c>
      <c r="FF1080" s="38">
        <v>78.516639999999995</v>
      </c>
      <c r="FG1080" s="38">
        <v>77.331360000000004</v>
      </c>
      <c r="FH1080" s="38">
        <v>76.950159999999997</v>
      </c>
      <c r="FI1080" s="38">
        <v>78.584040000000002</v>
      </c>
      <c r="FJ1080" s="38">
        <v>82.582610000000003</v>
      </c>
      <c r="FK1080" s="38">
        <v>86.99615</v>
      </c>
      <c r="FL1080" s="38">
        <v>91.373949999999994</v>
      </c>
      <c r="FM1080" s="38">
        <v>95.280429999999996</v>
      </c>
      <c r="FN1080" s="38">
        <v>98.063029999999998</v>
      </c>
      <c r="FO1080" s="38">
        <v>100.80929999999999</v>
      </c>
      <c r="FP1080" s="38">
        <v>103.21599999999999</v>
      </c>
      <c r="FQ1080" s="38">
        <v>105.1957</v>
      </c>
      <c r="FR1080" s="38">
        <v>106.0703</v>
      </c>
      <c r="FS1080" s="38">
        <v>105.563</v>
      </c>
      <c r="FT1080" s="38">
        <v>104.2363</v>
      </c>
      <c r="FU1080" s="38">
        <v>101.6151</v>
      </c>
      <c r="FV1080" s="38">
        <v>98.151409999999998</v>
      </c>
      <c r="FW1080">
        <v>95.089110000000005</v>
      </c>
      <c r="FX1080">
        <v>92.763050000000007</v>
      </c>
      <c r="FY1080">
        <v>89.367850000000004</v>
      </c>
      <c r="FZ1080">
        <v>1.316398</v>
      </c>
      <c r="GA1080">
        <v>9.2338590000000007</v>
      </c>
      <c r="GB1080">
        <v>1</v>
      </c>
    </row>
    <row r="1081" spans="1:184" x14ac:dyDescent="0.3">
      <c r="A1081" t="s">
        <v>280</v>
      </c>
      <c r="B1081" t="s">
        <v>1</v>
      </c>
      <c r="C1081" t="s">
        <v>260</v>
      </c>
      <c r="D1081" t="s">
        <v>1</v>
      </c>
      <c r="E1081" t="s">
        <v>1</v>
      </c>
      <c r="F1081" t="s">
        <v>1</v>
      </c>
      <c r="G1081" t="s">
        <v>1</v>
      </c>
      <c r="H1081" s="40" t="s">
        <v>1</v>
      </c>
      <c r="I1081" s="18" t="s">
        <v>1</v>
      </c>
      <c r="J1081" s="38" t="s">
        <v>1</v>
      </c>
      <c r="K1081" s="18">
        <v>44722</v>
      </c>
      <c r="L1081" s="38">
        <v>1</v>
      </c>
      <c r="M1081" s="38">
        <v>1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38">
        <v>0</v>
      </c>
      <c r="W1081" s="38">
        <v>0</v>
      </c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38">
        <v>0</v>
      </c>
      <c r="AE1081" s="38">
        <v>0</v>
      </c>
      <c r="AF1081" s="38">
        <v>0</v>
      </c>
      <c r="AG1081" s="38">
        <v>0</v>
      </c>
      <c r="AH1081" s="38">
        <v>0</v>
      </c>
      <c r="AI1081" s="38">
        <v>0</v>
      </c>
      <c r="AJ1081" s="38">
        <v>0</v>
      </c>
      <c r="AK1081" s="38">
        <v>0</v>
      </c>
      <c r="AL1081" s="38">
        <v>0</v>
      </c>
      <c r="AM1081" s="38">
        <v>0</v>
      </c>
      <c r="AN1081" s="38">
        <v>0</v>
      </c>
      <c r="AO1081" s="38">
        <v>0</v>
      </c>
      <c r="AP1081" s="38">
        <v>0</v>
      </c>
      <c r="AQ1081" s="38">
        <v>0</v>
      </c>
      <c r="AR1081" s="38">
        <v>0</v>
      </c>
      <c r="AS1081" s="38">
        <v>0</v>
      </c>
      <c r="AT1081" s="38">
        <v>0</v>
      </c>
      <c r="AU1081" s="38">
        <v>0</v>
      </c>
      <c r="AV1081" s="38">
        <v>0</v>
      </c>
      <c r="AW1081" s="38">
        <v>0</v>
      </c>
      <c r="AX1081" s="38">
        <v>0</v>
      </c>
      <c r="AY1081" s="38">
        <v>0</v>
      </c>
      <c r="AZ1081" s="38">
        <v>0</v>
      </c>
      <c r="BA1081" s="38">
        <v>0</v>
      </c>
      <c r="BB1081" s="38">
        <v>0</v>
      </c>
      <c r="BC1081" s="38">
        <v>0</v>
      </c>
      <c r="BD1081" s="38">
        <v>0</v>
      </c>
      <c r="BE1081" s="38">
        <v>0</v>
      </c>
      <c r="BF1081" s="38">
        <v>0</v>
      </c>
      <c r="BG1081" s="38">
        <v>0</v>
      </c>
      <c r="BH1081" s="38">
        <v>0</v>
      </c>
      <c r="BI1081" s="38">
        <v>0</v>
      </c>
      <c r="BJ1081" s="38">
        <v>0</v>
      </c>
      <c r="BK1081" s="38">
        <v>0</v>
      </c>
      <c r="BL1081" s="38">
        <v>0</v>
      </c>
      <c r="BM1081" s="38">
        <v>0</v>
      </c>
      <c r="BN1081" s="38">
        <v>0</v>
      </c>
      <c r="BO1081" s="38">
        <v>0</v>
      </c>
      <c r="BP1081" s="38">
        <v>0</v>
      </c>
      <c r="BQ1081" s="38">
        <v>0</v>
      </c>
      <c r="BR1081" s="38">
        <v>0</v>
      </c>
      <c r="BS1081" s="38">
        <v>0</v>
      </c>
      <c r="BT1081" s="38">
        <v>0</v>
      </c>
      <c r="BU1081" s="38">
        <v>0</v>
      </c>
      <c r="BV1081" s="38">
        <v>0</v>
      </c>
      <c r="BW1081" s="38">
        <v>0</v>
      </c>
      <c r="BX1081" s="38">
        <v>0</v>
      </c>
      <c r="BY1081" s="38">
        <v>0</v>
      </c>
      <c r="BZ1081" s="38">
        <v>0</v>
      </c>
      <c r="CA1081" s="38">
        <v>0</v>
      </c>
      <c r="CB1081" s="38">
        <v>0</v>
      </c>
      <c r="CC1081" s="38">
        <v>0</v>
      </c>
      <c r="CD1081" s="38">
        <v>0</v>
      </c>
      <c r="CE1081" s="38">
        <v>0</v>
      </c>
      <c r="CF1081" s="38">
        <v>0</v>
      </c>
      <c r="CG1081" s="38">
        <v>0</v>
      </c>
      <c r="CH1081" s="38">
        <v>0</v>
      </c>
      <c r="CI1081" s="38">
        <v>0</v>
      </c>
      <c r="CJ1081" s="38">
        <v>0</v>
      </c>
      <c r="CK1081" s="38">
        <v>0</v>
      </c>
      <c r="CL1081" s="38">
        <v>0</v>
      </c>
      <c r="CM1081" s="38">
        <v>0</v>
      </c>
      <c r="CN1081" s="38">
        <v>0</v>
      </c>
      <c r="CO1081" s="38">
        <v>0</v>
      </c>
      <c r="CP1081" s="38">
        <v>0</v>
      </c>
      <c r="CQ1081" s="38">
        <v>0</v>
      </c>
      <c r="CR1081" s="38">
        <v>0</v>
      </c>
      <c r="CS1081" s="38">
        <v>0</v>
      </c>
      <c r="CT1081" s="38">
        <v>0</v>
      </c>
      <c r="CU1081" s="38">
        <v>0</v>
      </c>
      <c r="CV1081" s="38">
        <v>0</v>
      </c>
      <c r="CW1081" s="38">
        <v>0</v>
      </c>
      <c r="CX1081" s="38">
        <v>0</v>
      </c>
      <c r="CY1081" s="38">
        <v>0</v>
      </c>
      <c r="CZ1081" s="38">
        <v>0</v>
      </c>
      <c r="DA1081" s="38">
        <v>0</v>
      </c>
      <c r="DB1081" s="38">
        <v>0</v>
      </c>
      <c r="DC1081" s="38">
        <v>0</v>
      </c>
      <c r="DD1081" s="38">
        <v>0</v>
      </c>
      <c r="DE1081" s="38">
        <v>0</v>
      </c>
      <c r="DF1081" s="38">
        <v>0</v>
      </c>
      <c r="DG1081" s="38">
        <v>0</v>
      </c>
      <c r="DH1081" s="38">
        <v>0</v>
      </c>
      <c r="DI1081" s="38">
        <v>0</v>
      </c>
      <c r="DJ1081" s="38">
        <v>0</v>
      </c>
      <c r="DK1081" s="38">
        <v>0</v>
      </c>
      <c r="DL1081" s="38">
        <v>0</v>
      </c>
      <c r="DM1081" s="38">
        <v>0</v>
      </c>
      <c r="DN1081" s="38">
        <v>0</v>
      </c>
      <c r="DO1081" s="38">
        <v>0</v>
      </c>
      <c r="DP1081" s="38">
        <v>0</v>
      </c>
      <c r="DQ1081" s="38">
        <v>0</v>
      </c>
      <c r="DR1081" s="38">
        <v>0</v>
      </c>
      <c r="DS1081" s="38">
        <v>0</v>
      </c>
      <c r="DT1081" s="38">
        <v>0</v>
      </c>
      <c r="DU1081" s="38">
        <v>0</v>
      </c>
      <c r="DV1081" s="38">
        <v>0</v>
      </c>
      <c r="DW1081" s="38">
        <v>0</v>
      </c>
      <c r="DX1081" s="38">
        <v>0</v>
      </c>
      <c r="DY1081" s="38">
        <v>0</v>
      </c>
      <c r="DZ1081" s="38">
        <v>0</v>
      </c>
      <c r="EA1081" s="38">
        <v>0</v>
      </c>
      <c r="EB1081" s="38">
        <v>0</v>
      </c>
      <c r="EC1081" s="38">
        <v>0</v>
      </c>
      <c r="ED1081" s="38">
        <v>0</v>
      </c>
      <c r="EE1081" s="38">
        <v>0</v>
      </c>
      <c r="EF1081" s="38">
        <v>0</v>
      </c>
      <c r="EG1081" s="38">
        <v>0</v>
      </c>
      <c r="EH1081" s="38">
        <v>0</v>
      </c>
      <c r="EI1081" s="38">
        <v>0</v>
      </c>
      <c r="EJ1081" s="38">
        <v>0</v>
      </c>
      <c r="EK1081" s="38">
        <v>0</v>
      </c>
      <c r="EL1081" s="38">
        <v>0</v>
      </c>
      <c r="EM1081" s="38">
        <v>0</v>
      </c>
      <c r="EN1081" s="38">
        <v>0</v>
      </c>
      <c r="EO1081" s="38">
        <v>0</v>
      </c>
      <c r="EP1081" s="38">
        <v>0</v>
      </c>
      <c r="EQ1081" s="38">
        <v>0</v>
      </c>
      <c r="ER1081" s="38">
        <v>0</v>
      </c>
      <c r="ES1081" s="38">
        <v>0</v>
      </c>
      <c r="ET1081" s="38">
        <v>0</v>
      </c>
      <c r="EU1081" s="38">
        <v>0</v>
      </c>
      <c r="EV1081" s="38">
        <v>0</v>
      </c>
      <c r="EW1081" s="38">
        <v>0</v>
      </c>
      <c r="EX1081" s="38">
        <v>0</v>
      </c>
      <c r="EY1081" s="38">
        <v>0</v>
      </c>
      <c r="EZ1081" s="38">
        <v>0</v>
      </c>
      <c r="FA1081" s="38">
        <v>0</v>
      </c>
      <c r="FB1081" s="38">
        <v>0</v>
      </c>
      <c r="FC1081" s="38">
        <v>0</v>
      </c>
      <c r="FD1081" s="38">
        <v>0</v>
      </c>
      <c r="FE1081" s="38">
        <v>0</v>
      </c>
      <c r="FF1081" s="38">
        <v>0</v>
      </c>
      <c r="FG1081" s="38">
        <v>0</v>
      </c>
      <c r="FH1081" s="38">
        <v>0</v>
      </c>
      <c r="FI1081" s="38">
        <v>0</v>
      </c>
      <c r="FJ1081" s="38">
        <v>0</v>
      </c>
      <c r="FK1081" s="38">
        <v>0</v>
      </c>
      <c r="FL1081" s="38">
        <v>0</v>
      </c>
      <c r="FM1081" s="38">
        <v>0</v>
      </c>
      <c r="FN1081" s="38">
        <v>0</v>
      </c>
      <c r="FO1081" s="38">
        <v>0</v>
      </c>
      <c r="FP1081" s="38">
        <v>0</v>
      </c>
      <c r="FQ1081" s="38">
        <v>0</v>
      </c>
      <c r="FR1081" s="38">
        <v>0</v>
      </c>
      <c r="FS1081" s="38">
        <v>0</v>
      </c>
      <c r="FT1081" s="38">
        <v>0</v>
      </c>
      <c r="FU1081" s="38">
        <v>0</v>
      </c>
      <c r="FV1081" s="38">
        <v>0</v>
      </c>
      <c r="FW1081">
        <v>0</v>
      </c>
      <c r="FX1081">
        <v>0</v>
      </c>
      <c r="FY1081">
        <v>0</v>
      </c>
      <c r="FZ1081">
        <v>0</v>
      </c>
      <c r="GA1081">
        <v>0</v>
      </c>
      <c r="GB1081">
        <v>0</v>
      </c>
    </row>
    <row r="1082" spans="1:184" x14ac:dyDescent="0.3">
      <c r="A1082" t="s">
        <v>280</v>
      </c>
      <c r="B1082" t="s">
        <v>1</v>
      </c>
      <c r="C1082" t="s">
        <v>260</v>
      </c>
      <c r="D1082" t="s">
        <v>1</v>
      </c>
      <c r="E1082" t="s">
        <v>1</v>
      </c>
      <c r="F1082" t="s">
        <v>1</v>
      </c>
      <c r="G1082" t="s">
        <v>1</v>
      </c>
      <c r="H1082" s="40" t="s">
        <v>1</v>
      </c>
      <c r="I1082" s="18" t="s">
        <v>1</v>
      </c>
      <c r="J1082" s="38" t="s">
        <v>1</v>
      </c>
      <c r="K1082" s="18">
        <v>44739</v>
      </c>
      <c r="L1082" s="38">
        <v>1</v>
      </c>
      <c r="M1082" s="38">
        <v>1</v>
      </c>
      <c r="N1082" s="38">
        <v>0</v>
      </c>
      <c r="O1082" s="38">
        <v>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8">
        <v>0</v>
      </c>
      <c r="W1082" s="38">
        <v>0</v>
      </c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38">
        <v>0</v>
      </c>
      <c r="AE1082" s="38">
        <v>0</v>
      </c>
      <c r="AF1082" s="38">
        <v>0</v>
      </c>
      <c r="AG1082" s="38">
        <v>0</v>
      </c>
      <c r="AH1082" s="38">
        <v>0</v>
      </c>
      <c r="AI1082" s="38">
        <v>0</v>
      </c>
      <c r="AJ1082" s="38">
        <v>0</v>
      </c>
      <c r="AK1082" s="38">
        <v>0</v>
      </c>
      <c r="AL1082" s="38">
        <v>0</v>
      </c>
      <c r="AM1082" s="38">
        <v>0</v>
      </c>
      <c r="AN1082" s="38">
        <v>0</v>
      </c>
      <c r="AO1082" s="38">
        <v>0</v>
      </c>
      <c r="AP1082" s="38">
        <v>0</v>
      </c>
      <c r="AQ1082" s="38">
        <v>0</v>
      </c>
      <c r="AR1082" s="38">
        <v>0</v>
      </c>
      <c r="AS1082" s="38">
        <v>0</v>
      </c>
      <c r="AT1082" s="38">
        <v>0</v>
      </c>
      <c r="AU1082" s="38">
        <v>0</v>
      </c>
      <c r="AV1082" s="38">
        <v>0</v>
      </c>
      <c r="AW1082" s="38">
        <v>0</v>
      </c>
      <c r="AX1082" s="38">
        <v>0</v>
      </c>
      <c r="AY1082" s="38">
        <v>0</v>
      </c>
      <c r="AZ1082" s="38">
        <v>0</v>
      </c>
      <c r="BA1082" s="38">
        <v>0</v>
      </c>
      <c r="BB1082" s="38">
        <v>0</v>
      </c>
      <c r="BC1082" s="38">
        <v>0</v>
      </c>
      <c r="BD1082" s="38">
        <v>0</v>
      </c>
      <c r="BE1082" s="38">
        <v>0</v>
      </c>
      <c r="BF1082" s="38">
        <v>0</v>
      </c>
      <c r="BG1082" s="38">
        <v>0</v>
      </c>
      <c r="BH1082" s="38">
        <v>0</v>
      </c>
      <c r="BI1082" s="38">
        <v>0</v>
      </c>
      <c r="BJ1082" s="38">
        <v>0</v>
      </c>
      <c r="BK1082" s="38">
        <v>0</v>
      </c>
      <c r="BL1082" s="38">
        <v>0</v>
      </c>
      <c r="BM1082" s="38">
        <v>0</v>
      </c>
      <c r="BN1082" s="38">
        <v>0</v>
      </c>
      <c r="BO1082" s="38">
        <v>0</v>
      </c>
      <c r="BP1082" s="38">
        <v>0</v>
      </c>
      <c r="BQ1082" s="38">
        <v>0</v>
      </c>
      <c r="BR1082" s="38">
        <v>0</v>
      </c>
      <c r="BS1082" s="38">
        <v>0</v>
      </c>
      <c r="BT1082" s="38">
        <v>0</v>
      </c>
      <c r="BU1082" s="38">
        <v>0</v>
      </c>
      <c r="BV1082" s="38">
        <v>0</v>
      </c>
      <c r="BW1082" s="38">
        <v>0</v>
      </c>
      <c r="BX1082" s="38">
        <v>0</v>
      </c>
      <c r="BY1082" s="38">
        <v>0</v>
      </c>
      <c r="BZ1082" s="38">
        <v>0</v>
      </c>
      <c r="CA1082" s="38">
        <v>0</v>
      </c>
      <c r="CB1082" s="38">
        <v>0</v>
      </c>
      <c r="CC1082" s="38">
        <v>0</v>
      </c>
      <c r="CD1082" s="38">
        <v>0</v>
      </c>
      <c r="CE1082" s="38">
        <v>0</v>
      </c>
      <c r="CF1082" s="38">
        <v>0</v>
      </c>
      <c r="CG1082" s="38">
        <v>0</v>
      </c>
      <c r="CH1082" s="38">
        <v>0</v>
      </c>
      <c r="CI1082" s="38">
        <v>0</v>
      </c>
      <c r="CJ1082" s="38">
        <v>0</v>
      </c>
      <c r="CK1082" s="38">
        <v>0</v>
      </c>
      <c r="CL1082" s="38">
        <v>0</v>
      </c>
      <c r="CM1082" s="38">
        <v>0</v>
      </c>
      <c r="CN1082" s="38">
        <v>0</v>
      </c>
      <c r="CO1082" s="38">
        <v>0</v>
      </c>
      <c r="CP1082" s="38">
        <v>0</v>
      </c>
      <c r="CQ1082" s="38">
        <v>0</v>
      </c>
      <c r="CR1082" s="38">
        <v>0</v>
      </c>
      <c r="CS1082" s="38">
        <v>0</v>
      </c>
      <c r="CT1082" s="38">
        <v>0</v>
      </c>
      <c r="CU1082" s="38">
        <v>0</v>
      </c>
      <c r="CV1082" s="38">
        <v>0</v>
      </c>
      <c r="CW1082" s="38">
        <v>0</v>
      </c>
      <c r="CX1082" s="38">
        <v>0</v>
      </c>
      <c r="CY1082" s="38">
        <v>0</v>
      </c>
      <c r="CZ1082" s="38">
        <v>0</v>
      </c>
      <c r="DA1082" s="38">
        <v>0</v>
      </c>
      <c r="DB1082" s="38">
        <v>0</v>
      </c>
      <c r="DC1082" s="38">
        <v>0</v>
      </c>
      <c r="DD1082" s="38">
        <v>0</v>
      </c>
      <c r="DE1082" s="38">
        <v>0</v>
      </c>
      <c r="DF1082" s="38">
        <v>0</v>
      </c>
      <c r="DG1082" s="38">
        <v>0</v>
      </c>
      <c r="DH1082" s="38">
        <v>0</v>
      </c>
      <c r="DI1082" s="38">
        <v>0</v>
      </c>
      <c r="DJ1082" s="38">
        <v>0</v>
      </c>
      <c r="DK1082" s="38">
        <v>0</v>
      </c>
      <c r="DL1082" s="38">
        <v>0</v>
      </c>
      <c r="DM1082" s="38">
        <v>0</v>
      </c>
      <c r="DN1082" s="38">
        <v>0</v>
      </c>
      <c r="DO1082" s="38">
        <v>0</v>
      </c>
      <c r="DP1082" s="38">
        <v>0</v>
      </c>
      <c r="DQ1082" s="38">
        <v>0</v>
      </c>
      <c r="DR1082" s="38">
        <v>0</v>
      </c>
      <c r="DS1082" s="38">
        <v>0</v>
      </c>
      <c r="DT1082" s="38">
        <v>0</v>
      </c>
      <c r="DU1082" s="38">
        <v>0</v>
      </c>
      <c r="DV1082" s="38">
        <v>0</v>
      </c>
      <c r="DW1082" s="38">
        <v>0</v>
      </c>
      <c r="DX1082" s="38">
        <v>0</v>
      </c>
      <c r="DY1082" s="38">
        <v>0</v>
      </c>
      <c r="DZ1082" s="38">
        <v>0</v>
      </c>
      <c r="EA1082" s="38">
        <v>0</v>
      </c>
      <c r="EB1082" s="38">
        <v>0</v>
      </c>
      <c r="EC1082" s="38">
        <v>0</v>
      </c>
      <c r="ED1082" s="38">
        <v>0</v>
      </c>
      <c r="EE1082" s="38">
        <v>0</v>
      </c>
      <c r="EF1082" s="38">
        <v>0</v>
      </c>
      <c r="EG1082" s="38">
        <v>0</v>
      </c>
      <c r="EH1082" s="38">
        <v>0</v>
      </c>
      <c r="EI1082" s="38">
        <v>0</v>
      </c>
      <c r="EJ1082" s="38">
        <v>0</v>
      </c>
      <c r="EK1082" s="38">
        <v>0</v>
      </c>
      <c r="EL1082" s="38">
        <v>0</v>
      </c>
      <c r="EM1082" s="38">
        <v>0</v>
      </c>
      <c r="EN1082" s="38">
        <v>0</v>
      </c>
      <c r="EO1082" s="38">
        <v>0</v>
      </c>
      <c r="EP1082" s="38">
        <v>0</v>
      </c>
      <c r="EQ1082" s="38">
        <v>0</v>
      </c>
      <c r="ER1082" s="38">
        <v>0</v>
      </c>
      <c r="ES1082" s="38">
        <v>0</v>
      </c>
      <c r="ET1082" s="38">
        <v>0</v>
      </c>
      <c r="EU1082" s="38">
        <v>0</v>
      </c>
      <c r="EV1082" s="38">
        <v>0</v>
      </c>
      <c r="EW1082" s="38">
        <v>0</v>
      </c>
      <c r="EX1082" s="38">
        <v>0</v>
      </c>
      <c r="EY1082" s="38">
        <v>0</v>
      </c>
      <c r="EZ1082" s="38">
        <v>0</v>
      </c>
      <c r="FA1082" s="38">
        <v>0</v>
      </c>
      <c r="FB1082" s="38">
        <v>0</v>
      </c>
      <c r="FC1082" s="38">
        <v>0</v>
      </c>
      <c r="FD1082" s="38">
        <v>0</v>
      </c>
      <c r="FE1082" s="38">
        <v>0</v>
      </c>
      <c r="FF1082" s="38">
        <v>0</v>
      </c>
      <c r="FG1082" s="38">
        <v>0</v>
      </c>
      <c r="FH1082" s="38">
        <v>0</v>
      </c>
      <c r="FI1082" s="38">
        <v>0</v>
      </c>
      <c r="FJ1082" s="38">
        <v>0</v>
      </c>
      <c r="FK1082" s="38">
        <v>0</v>
      </c>
      <c r="FL1082" s="38">
        <v>0</v>
      </c>
      <c r="FM1082" s="38">
        <v>0</v>
      </c>
      <c r="FN1082" s="38">
        <v>0</v>
      </c>
      <c r="FO1082" s="38">
        <v>0</v>
      </c>
      <c r="FP1082" s="38">
        <v>0</v>
      </c>
      <c r="FQ1082" s="38">
        <v>0</v>
      </c>
      <c r="FR1082" s="38">
        <v>0</v>
      </c>
      <c r="FS1082" s="38">
        <v>0</v>
      </c>
      <c r="FT1082" s="38">
        <v>0</v>
      </c>
      <c r="FU1082" s="38">
        <v>0</v>
      </c>
      <c r="FV1082" s="38">
        <v>0</v>
      </c>
      <c r="FW1082">
        <v>0</v>
      </c>
      <c r="FX1082">
        <v>0</v>
      </c>
      <c r="FY1082">
        <v>0</v>
      </c>
      <c r="FZ1082">
        <v>0</v>
      </c>
      <c r="GA1082">
        <v>0</v>
      </c>
      <c r="GB1082">
        <v>0</v>
      </c>
    </row>
    <row r="1083" spans="1:184" x14ac:dyDescent="0.3">
      <c r="A1083" t="s">
        <v>280</v>
      </c>
      <c r="B1083" t="s">
        <v>1</v>
      </c>
      <c r="C1083" t="s">
        <v>260</v>
      </c>
      <c r="D1083" t="s">
        <v>1</v>
      </c>
      <c r="E1083" t="s">
        <v>1</v>
      </c>
      <c r="F1083" t="s">
        <v>1</v>
      </c>
      <c r="G1083" t="s">
        <v>1</v>
      </c>
      <c r="H1083" s="40" t="s">
        <v>1</v>
      </c>
      <c r="I1083" s="18" t="s">
        <v>1</v>
      </c>
      <c r="J1083" s="38" t="s">
        <v>1</v>
      </c>
      <c r="K1083" s="18">
        <v>44753</v>
      </c>
      <c r="L1083" s="38">
        <v>1</v>
      </c>
      <c r="M1083" s="38">
        <v>1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0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  <c r="CF1083" s="38">
        <v>0</v>
      </c>
      <c r="CG1083" s="38">
        <v>0</v>
      </c>
      <c r="CH1083" s="38">
        <v>0</v>
      </c>
      <c r="CI1083" s="38">
        <v>0</v>
      </c>
      <c r="CJ1083" s="38">
        <v>0</v>
      </c>
      <c r="CK1083" s="38">
        <v>0</v>
      </c>
      <c r="CL1083" s="38">
        <v>0</v>
      </c>
      <c r="CM1083" s="38">
        <v>0</v>
      </c>
      <c r="CN1083" s="38">
        <v>0</v>
      </c>
      <c r="CO1083" s="38">
        <v>0</v>
      </c>
      <c r="CP1083" s="38">
        <v>0</v>
      </c>
      <c r="CQ1083" s="38">
        <v>0</v>
      </c>
      <c r="CR1083" s="38">
        <v>0</v>
      </c>
      <c r="CS1083" s="38">
        <v>0</v>
      </c>
      <c r="CT1083" s="38">
        <v>0</v>
      </c>
      <c r="CU1083" s="38">
        <v>0</v>
      </c>
      <c r="CV1083" s="38">
        <v>0</v>
      </c>
      <c r="CW1083" s="38">
        <v>0</v>
      </c>
      <c r="CX1083" s="38">
        <v>0</v>
      </c>
      <c r="CY1083" s="38">
        <v>0</v>
      </c>
      <c r="CZ1083" s="38">
        <v>0</v>
      </c>
      <c r="DA1083" s="38">
        <v>0</v>
      </c>
      <c r="DB1083" s="38">
        <v>0</v>
      </c>
      <c r="DC1083" s="38">
        <v>0</v>
      </c>
      <c r="DD1083" s="38">
        <v>0</v>
      </c>
      <c r="DE1083" s="38">
        <v>0</v>
      </c>
      <c r="DF1083" s="38">
        <v>0</v>
      </c>
      <c r="DG1083" s="38">
        <v>0</v>
      </c>
      <c r="DH1083" s="38">
        <v>0</v>
      </c>
      <c r="DI1083" s="38">
        <v>0</v>
      </c>
      <c r="DJ1083" s="38">
        <v>0</v>
      </c>
      <c r="DK1083" s="38">
        <v>0</v>
      </c>
      <c r="DL1083" s="38">
        <v>0</v>
      </c>
      <c r="DM1083" s="38">
        <v>0</v>
      </c>
      <c r="DN1083" s="38">
        <v>0</v>
      </c>
      <c r="DO1083" s="38">
        <v>0</v>
      </c>
      <c r="DP1083" s="38">
        <v>0</v>
      </c>
      <c r="DQ1083" s="38">
        <v>0</v>
      </c>
      <c r="DR1083" s="38">
        <v>0</v>
      </c>
      <c r="DS1083" s="38">
        <v>0</v>
      </c>
      <c r="DT1083" s="38">
        <v>0</v>
      </c>
      <c r="DU1083" s="38">
        <v>0</v>
      </c>
      <c r="DV1083" s="38">
        <v>0</v>
      </c>
      <c r="DW1083" s="38">
        <v>0</v>
      </c>
      <c r="DX1083" s="38">
        <v>0</v>
      </c>
      <c r="DY1083" s="38">
        <v>0</v>
      </c>
      <c r="DZ1083" s="38">
        <v>0</v>
      </c>
      <c r="EA1083" s="38">
        <v>0</v>
      </c>
      <c r="EB1083" s="38">
        <v>0</v>
      </c>
      <c r="EC1083" s="38">
        <v>0</v>
      </c>
      <c r="ED1083" s="38">
        <v>0</v>
      </c>
      <c r="EE1083" s="38">
        <v>0</v>
      </c>
      <c r="EF1083" s="38">
        <v>0</v>
      </c>
      <c r="EG1083" s="38">
        <v>0</v>
      </c>
      <c r="EH1083" s="38">
        <v>0</v>
      </c>
      <c r="EI1083" s="38">
        <v>0</v>
      </c>
      <c r="EJ1083" s="38">
        <v>0</v>
      </c>
      <c r="EK1083" s="38">
        <v>0</v>
      </c>
      <c r="EL1083" s="38">
        <v>0</v>
      </c>
      <c r="EM1083" s="38">
        <v>0</v>
      </c>
      <c r="EN1083" s="38">
        <v>0</v>
      </c>
      <c r="EO1083" s="38">
        <v>0</v>
      </c>
      <c r="EP1083" s="38">
        <v>0</v>
      </c>
      <c r="EQ1083" s="38">
        <v>0</v>
      </c>
      <c r="ER1083" s="38">
        <v>0</v>
      </c>
      <c r="ES1083" s="38">
        <v>0</v>
      </c>
      <c r="ET1083" s="38">
        <v>0</v>
      </c>
      <c r="EU1083" s="38">
        <v>0</v>
      </c>
      <c r="EV1083" s="38">
        <v>0</v>
      </c>
      <c r="EW1083" s="38">
        <v>0</v>
      </c>
      <c r="EX1083" s="38">
        <v>0</v>
      </c>
      <c r="EY1083" s="38">
        <v>0</v>
      </c>
      <c r="EZ1083" s="38">
        <v>0</v>
      </c>
      <c r="FA1083" s="38">
        <v>0</v>
      </c>
      <c r="FB1083" s="38">
        <v>0</v>
      </c>
      <c r="FC1083" s="38">
        <v>0</v>
      </c>
      <c r="FD1083" s="38">
        <v>0</v>
      </c>
      <c r="FE1083" s="38">
        <v>0</v>
      </c>
      <c r="FF1083" s="38">
        <v>0</v>
      </c>
      <c r="FG1083" s="38">
        <v>0</v>
      </c>
      <c r="FH1083" s="38">
        <v>0</v>
      </c>
      <c r="FI1083" s="38">
        <v>0</v>
      </c>
      <c r="FJ1083" s="38">
        <v>0</v>
      </c>
      <c r="FK1083" s="38">
        <v>0</v>
      </c>
      <c r="FL1083" s="38">
        <v>0</v>
      </c>
      <c r="FM1083" s="38">
        <v>0</v>
      </c>
      <c r="FN1083" s="38">
        <v>0</v>
      </c>
      <c r="FO1083" s="38">
        <v>0</v>
      </c>
      <c r="FP1083" s="38">
        <v>0</v>
      </c>
      <c r="FQ1083" s="38">
        <v>0</v>
      </c>
      <c r="FR1083" s="38">
        <v>0</v>
      </c>
      <c r="FS1083" s="38">
        <v>0</v>
      </c>
      <c r="FT1083" s="38">
        <v>0</v>
      </c>
      <c r="FU1083" s="38">
        <v>0</v>
      </c>
      <c r="FV1083" s="38">
        <v>0</v>
      </c>
      <c r="FW1083">
        <v>0</v>
      </c>
      <c r="FX1083">
        <v>0</v>
      </c>
      <c r="FY1083">
        <v>0</v>
      </c>
      <c r="FZ1083">
        <v>0</v>
      </c>
      <c r="GA1083">
        <v>0</v>
      </c>
      <c r="GB1083">
        <v>0</v>
      </c>
    </row>
    <row r="1084" spans="1:184" x14ac:dyDescent="0.3">
      <c r="A1084" t="s">
        <v>280</v>
      </c>
      <c r="B1084" t="s">
        <v>1</v>
      </c>
      <c r="C1084" t="s">
        <v>260</v>
      </c>
      <c r="D1084" t="s">
        <v>1</v>
      </c>
      <c r="E1084" t="s">
        <v>1</v>
      </c>
      <c r="F1084" t="s">
        <v>1</v>
      </c>
      <c r="G1084" t="s">
        <v>1</v>
      </c>
      <c r="H1084" s="40" t="s">
        <v>1</v>
      </c>
      <c r="I1084" s="18" t="s">
        <v>1</v>
      </c>
      <c r="J1084" s="38" t="s">
        <v>1</v>
      </c>
      <c r="K1084" s="18">
        <v>44760</v>
      </c>
      <c r="L1084" s="38">
        <v>1</v>
      </c>
      <c r="M1084" s="38">
        <v>1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38">
        <v>0</v>
      </c>
      <c r="V1084" s="38">
        <v>0</v>
      </c>
      <c r="W1084" s="38">
        <v>0</v>
      </c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38">
        <v>0</v>
      </c>
      <c r="AE1084" s="38">
        <v>0</v>
      </c>
      <c r="AF1084" s="38">
        <v>0</v>
      </c>
      <c r="AG1084" s="38">
        <v>0</v>
      </c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38">
        <v>0</v>
      </c>
      <c r="AN1084" s="38">
        <v>0</v>
      </c>
      <c r="AO1084" s="38">
        <v>0</v>
      </c>
      <c r="AP1084" s="38">
        <v>0</v>
      </c>
      <c r="AQ1084" s="38">
        <v>0</v>
      </c>
      <c r="AR1084" s="38">
        <v>0</v>
      </c>
      <c r="AS1084" s="38">
        <v>0</v>
      </c>
      <c r="AT1084" s="38">
        <v>0</v>
      </c>
      <c r="AU1084" s="38">
        <v>0</v>
      </c>
      <c r="AV1084" s="38">
        <v>0</v>
      </c>
      <c r="AW1084" s="38">
        <v>0</v>
      </c>
      <c r="AX1084" s="38">
        <v>0</v>
      </c>
      <c r="AY1084" s="38">
        <v>0</v>
      </c>
      <c r="AZ1084" s="38">
        <v>0</v>
      </c>
      <c r="BA1084" s="38">
        <v>0</v>
      </c>
      <c r="BB1084" s="38">
        <v>0</v>
      </c>
      <c r="BC1084" s="38">
        <v>0</v>
      </c>
      <c r="BD1084" s="38">
        <v>0</v>
      </c>
      <c r="BE1084" s="38">
        <v>0</v>
      </c>
      <c r="BF1084" s="38">
        <v>0</v>
      </c>
      <c r="BG1084" s="38">
        <v>0</v>
      </c>
      <c r="BH1084" s="38">
        <v>0</v>
      </c>
      <c r="BI1084" s="38">
        <v>0</v>
      </c>
      <c r="BJ1084" s="38">
        <v>0</v>
      </c>
      <c r="BK1084" s="38">
        <v>0</v>
      </c>
      <c r="BL1084" s="38">
        <v>0</v>
      </c>
      <c r="BM1084" s="38">
        <v>0</v>
      </c>
      <c r="BN1084" s="38">
        <v>0</v>
      </c>
      <c r="BO1084" s="38">
        <v>0</v>
      </c>
      <c r="BP1084" s="38">
        <v>0</v>
      </c>
      <c r="BQ1084" s="38">
        <v>0</v>
      </c>
      <c r="BR1084" s="38">
        <v>0</v>
      </c>
      <c r="BS1084" s="38">
        <v>0</v>
      </c>
      <c r="BT1084" s="38">
        <v>0</v>
      </c>
      <c r="BU1084" s="38">
        <v>0</v>
      </c>
      <c r="BV1084" s="38">
        <v>0</v>
      </c>
      <c r="BW1084" s="38">
        <v>0</v>
      </c>
      <c r="BX1084" s="38">
        <v>0</v>
      </c>
      <c r="BY1084" s="38">
        <v>0</v>
      </c>
      <c r="BZ1084" s="38">
        <v>0</v>
      </c>
      <c r="CA1084" s="38">
        <v>0</v>
      </c>
      <c r="CB1084" s="38">
        <v>0</v>
      </c>
      <c r="CC1084" s="38">
        <v>0</v>
      </c>
      <c r="CD1084" s="38">
        <v>0</v>
      </c>
      <c r="CE1084" s="38">
        <v>0</v>
      </c>
      <c r="CF1084" s="38">
        <v>0</v>
      </c>
      <c r="CG1084" s="38">
        <v>0</v>
      </c>
      <c r="CH1084" s="38">
        <v>0</v>
      </c>
      <c r="CI1084" s="38">
        <v>0</v>
      </c>
      <c r="CJ1084" s="38">
        <v>0</v>
      </c>
      <c r="CK1084" s="38">
        <v>0</v>
      </c>
      <c r="CL1084" s="38">
        <v>0</v>
      </c>
      <c r="CM1084" s="38">
        <v>0</v>
      </c>
      <c r="CN1084" s="38">
        <v>0</v>
      </c>
      <c r="CO1084" s="38">
        <v>0</v>
      </c>
      <c r="CP1084" s="38">
        <v>0</v>
      </c>
      <c r="CQ1084" s="38">
        <v>0</v>
      </c>
      <c r="CR1084" s="38">
        <v>0</v>
      </c>
      <c r="CS1084" s="38">
        <v>0</v>
      </c>
      <c r="CT1084" s="38">
        <v>0</v>
      </c>
      <c r="CU1084" s="38">
        <v>0</v>
      </c>
      <c r="CV1084" s="38">
        <v>0</v>
      </c>
      <c r="CW1084" s="38">
        <v>0</v>
      </c>
      <c r="CX1084" s="38">
        <v>0</v>
      </c>
      <c r="CY1084" s="38">
        <v>0</v>
      </c>
      <c r="CZ1084" s="38">
        <v>0</v>
      </c>
      <c r="DA1084" s="38">
        <v>0</v>
      </c>
      <c r="DB1084" s="38">
        <v>0</v>
      </c>
      <c r="DC1084" s="38">
        <v>0</v>
      </c>
      <c r="DD1084" s="38">
        <v>0</v>
      </c>
      <c r="DE1084" s="38">
        <v>0</v>
      </c>
      <c r="DF1084" s="38">
        <v>0</v>
      </c>
      <c r="DG1084" s="38">
        <v>0</v>
      </c>
      <c r="DH1084" s="38">
        <v>0</v>
      </c>
      <c r="DI1084" s="38">
        <v>0</v>
      </c>
      <c r="DJ1084" s="38">
        <v>0</v>
      </c>
      <c r="DK1084" s="38">
        <v>0</v>
      </c>
      <c r="DL1084" s="38">
        <v>0</v>
      </c>
      <c r="DM1084" s="38">
        <v>0</v>
      </c>
      <c r="DN1084" s="38">
        <v>0</v>
      </c>
      <c r="DO1084" s="38">
        <v>0</v>
      </c>
      <c r="DP1084" s="38">
        <v>0</v>
      </c>
      <c r="DQ1084" s="38">
        <v>0</v>
      </c>
      <c r="DR1084" s="38">
        <v>0</v>
      </c>
      <c r="DS1084" s="38">
        <v>0</v>
      </c>
      <c r="DT1084" s="38">
        <v>0</v>
      </c>
      <c r="DU1084" s="38">
        <v>0</v>
      </c>
      <c r="DV1084" s="38">
        <v>0</v>
      </c>
      <c r="DW1084" s="38">
        <v>0</v>
      </c>
      <c r="DX1084" s="38">
        <v>0</v>
      </c>
      <c r="DY1084" s="38">
        <v>0</v>
      </c>
      <c r="DZ1084" s="38">
        <v>0</v>
      </c>
      <c r="EA1084" s="38">
        <v>0</v>
      </c>
      <c r="EB1084" s="38">
        <v>0</v>
      </c>
      <c r="EC1084" s="38">
        <v>0</v>
      </c>
      <c r="ED1084" s="38">
        <v>0</v>
      </c>
      <c r="EE1084" s="38">
        <v>0</v>
      </c>
      <c r="EF1084" s="38">
        <v>0</v>
      </c>
      <c r="EG1084" s="38">
        <v>0</v>
      </c>
      <c r="EH1084" s="38">
        <v>0</v>
      </c>
      <c r="EI1084" s="38">
        <v>0</v>
      </c>
      <c r="EJ1084" s="38">
        <v>0</v>
      </c>
      <c r="EK1084" s="38">
        <v>0</v>
      </c>
      <c r="EL1084" s="38">
        <v>0</v>
      </c>
      <c r="EM1084" s="38">
        <v>0</v>
      </c>
      <c r="EN1084" s="38">
        <v>0</v>
      </c>
      <c r="EO1084" s="38">
        <v>0</v>
      </c>
      <c r="EP1084" s="38">
        <v>0</v>
      </c>
      <c r="EQ1084" s="38">
        <v>0</v>
      </c>
      <c r="ER1084" s="38">
        <v>0</v>
      </c>
      <c r="ES1084" s="38">
        <v>0</v>
      </c>
      <c r="ET1084" s="38">
        <v>0</v>
      </c>
      <c r="EU1084" s="38">
        <v>0</v>
      </c>
      <c r="EV1084" s="38">
        <v>0</v>
      </c>
      <c r="EW1084" s="38">
        <v>0</v>
      </c>
      <c r="EX1084" s="38">
        <v>0</v>
      </c>
      <c r="EY1084" s="38">
        <v>0</v>
      </c>
      <c r="EZ1084" s="38">
        <v>0</v>
      </c>
      <c r="FA1084" s="38">
        <v>0</v>
      </c>
      <c r="FB1084" s="38">
        <v>0</v>
      </c>
      <c r="FC1084" s="38">
        <v>0</v>
      </c>
      <c r="FD1084" s="38">
        <v>0</v>
      </c>
      <c r="FE1084" s="38">
        <v>0</v>
      </c>
      <c r="FF1084" s="38">
        <v>0</v>
      </c>
      <c r="FG1084" s="38">
        <v>0</v>
      </c>
      <c r="FH1084" s="38">
        <v>0</v>
      </c>
      <c r="FI1084" s="38">
        <v>0</v>
      </c>
      <c r="FJ1084" s="38">
        <v>0</v>
      </c>
      <c r="FK1084" s="38">
        <v>0</v>
      </c>
      <c r="FL1084" s="38">
        <v>0</v>
      </c>
      <c r="FM1084" s="38">
        <v>0</v>
      </c>
      <c r="FN1084" s="38">
        <v>0</v>
      </c>
      <c r="FO1084" s="38">
        <v>0</v>
      </c>
      <c r="FP1084" s="38">
        <v>0</v>
      </c>
      <c r="FQ1084" s="38">
        <v>0</v>
      </c>
      <c r="FR1084" s="38">
        <v>0</v>
      </c>
      <c r="FS1084" s="38">
        <v>0</v>
      </c>
      <c r="FT1084" s="38">
        <v>0</v>
      </c>
      <c r="FU1084" s="38">
        <v>0</v>
      </c>
      <c r="FV1084" s="38">
        <v>0</v>
      </c>
      <c r="FW1084">
        <v>0</v>
      </c>
      <c r="FX1084">
        <v>0</v>
      </c>
      <c r="FY1084">
        <v>0</v>
      </c>
      <c r="FZ1084">
        <v>0</v>
      </c>
      <c r="GA1084">
        <v>0</v>
      </c>
      <c r="GB1084">
        <v>0</v>
      </c>
    </row>
    <row r="1085" spans="1:184" x14ac:dyDescent="0.3">
      <c r="A1085" t="s">
        <v>280</v>
      </c>
      <c r="B1085" t="s">
        <v>1</v>
      </c>
      <c r="C1085" t="s">
        <v>260</v>
      </c>
      <c r="D1085" t="s">
        <v>1</v>
      </c>
      <c r="E1085" t="s">
        <v>1</v>
      </c>
      <c r="F1085" t="s">
        <v>1</v>
      </c>
      <c r="G1085" t="s">
        <v>1</v>
      </c>
      <c r="H1085" s="40" t="s">
        <v>1</v>
      </c>
      <c r="I1085" s="18" t="s">
        <v>1</v>
      </c>
      <c r="J1085" s="38" t="s">
        <v>1</v>
      </c>
      <c r="K1085" s="18">
        <v>44763</v>
      </c>
      <c r="L1085" s="38">
        <v>1</v>
      </c>
      <c r="M1085" s="38">
        <v>1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38">
        <v>0</v>
      </c>
      <c r="W1085" s="38">
        <v>0</v>
      </c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38">
        <v>0</v>
      </c>
      <c r="AE1085" s="38">
        <v>0</v>
      </c>
      <c r="AF1085" s="38">
        <v>0</v>
      </c>
      <c r="AG1085" s="38">
        <v>0</v>
      </c>
      <c r="AH1085" s="38">
        <v>0</v>
      </c>
      <c r="AI1085" s="38">
        <v>0</v>
      </c>
      <c r="AJ1085" s="38">
        <v>0</v>
      </c>
      <c r="AK1085" s="38">
        <v>0</v>
      </c>
      <c r="AL1085" s="38">
        <v>0</v>
      </c>
      <c r="AM1085" s="38">
        <v>0</v>
      </c>
      <c r="AN1085" s="38">
        <v>0</v>
      </c>
      <c r="AO1085" s="38">
        <v>0</v>
      </c>
      <c r="AP1085" s="38">
        <v>0</v>
      </c>
      <c r="AQ1085" s="38">
        <v>0</v>
      </c>
      <c r="AR1085" s="38">
        <v>0</v>
      </c>
      <c r="AS1085" s="38">
        <v>0</v>
      </c>
      <c r="AT1085" s="38">
        <v>0</v>
      </c>
      <c r="AU1085" s="38">
        <v>0</v>
      </c>
      <c r="AV1085" s="38">
        <v>0</v>
      </c>
      <c r="AW1085" s="38">
        <v>0</v>
      </c>
      <c r="AX1085" s="38">
        <v>0</v>
      </c>
      <c r="AY1085" s="38">
        <v>0</v>
      </c>
      <c r="AZ1085" s="38">
        <v>0</v>
      </c>
      <c r="BA1085" s="38">
        <v>0</v>
      </c>
      <c r="BB1085" s="38">
        <v>0</v>
      </c>
      <c r="BC1085" s="38">
        <v>0</v>
      </c>
      <c r="BD1085" s="38">
        <v>0</v>
      </c>
      <c r="BE1085" s="38">
        <v>0</v>
      </c>
      <c r="BF1085" s="38">
        <v>0</v>
      </c>
      <c r="BG1085" s="38">
        <v>0</v>
      </c>
      <c r="BH1085" s="38">
        <v>0</v>
      </c>
      <c r="BI1085" s="38">
        <v>0</v>
      </c>
      <c r="BJ1085" s="38">
        <v>0</v>
      </c>
      <c r="BK1085" s="38">
        <v>0</v>
      </c>
      <c r="BL1085" s="38">
        <v>0</v>
      </c>
      <c r="BM1085" s="38">
        <v>0</v>
      </c>
      <c r="BN1085" s="38">
        <v>0</v>
      </c>
      <c r="BO1085" s="38">
        <v>0</v>
      </c>
      <c r="BP1085" s="38">
        <v>0</v>
      </c>
      <c r="BQ1085" s="38">
        <v>0</v>
      </c>
      <c r="BR1085" s="38">
        <v>0</v>
      </c>
      <c r="BS1085" s="38">
        <v>0</v>
      </c>
      <c r="BT1085" s="38">
        <v>0</v>
      </c>
      <c r="BU1085" s="38">
        <v>0</v>
      </c>
      <c r="BV1085" s="38">
        <v>0</v>
      </c>
      <c r="BW1085" s="38">
        <v>0</v>
      </c>
      <c r="BX1085" s="38">
        <v>0</v>
      </c>
      <c r="BY1085" s="38">
        <v>0</v>
      </c>
      <c r="BZ1085" s="38">
        <v>0</v>
      </c>
      <c r="CA1085" s="38">
        <v>0</v>
      </c>
      <c r="CB1085" s="38">
        <v>0</v>
      </c>
      <c r="CC1085" s="38">
        <v>0</v>
      </c>
      <c r="CD1085" s="38">
        <v>0</v>
      </c>
      <c r="CE1085" s="38">
        <v>0</v>
      </c>
      <c r="CF1085" s="38">
        <v>0</v>
      </c>
      <c r="CG1085" s="38">
        <v>0</v>
      </c>
      <c r="CH1085" s="38">
        <v>0</v>
      </c>
      <c r="CI1085" s="38">
        <v>0</v>
      </c>
      <c r="CJ1085" s="38">
        <v>0</v>
      </c>
      <c r="CK1085" s="38">
        <v>0</v>
      </c>
      <c r="CL1085" s="38">
        <v>0</v>
      </c>
      <c r="CM1085" s="38">
        <v>0</v>
      </c>
      <c r="CN1085" s="38">
        <v>0</v>
      </c>
      <c r="CO1085" s="38">
        <v>0</v>
      </c>
      <c r="CP1085" s="38">
        <v>0</v>
      </c>
      <c r="CQ1085" s="38">
        <v>0</v>
      </c>
      <c r="CR1085" s="38">
        <v>0</v>
      </c>
      <c r="CS1085" s="38">
        <v>0</v>
      </c>
      <c r="CT1085" s="38">
        <v>0</v>
      </c>
      <c r="CU1085" s="38">
        <v>0</v>
      </c>
      <c r="CV1085" s="38">
        <v>0</v>
      </c>
      <c r="CW1085" s="38">
        <v>0</v>
      </c>
      <c r="CX1085" s="38">
        <v>0</v>
      </c>
      <c r="CY1085" s="38">
        <v>0</v>
      </c>
      <c r="CZ1085" s="38">
        <v>0</v>
      </c>
      <c r="DA1085" s="38">
        <v>0</v>
      </c>
      <c r="DB1085" s="38">
        <v>0</v>
      </c>
      <c r="DC1085" s="38">
        <v>0</v>
      </c>
      <c r="DD1085" s="38">
        <v>0</v>
      </c>
      <c r="DE1085" s="38">
        <v>0</v>
      </c>
      <c r="DF1085" s="38">
        <v>0</v>
      </c>
      <c r="DG1085" s="38">
        <v>0</v>
      </c>
      <c r="DH1085" s="38">
        <v>0</v>
      </c>
      <c r="DI1085" s="38">
        <v>0</v>
      </c>
      <c r="DJ1085" s="38">
        <v>0</v>
      </c>
      <c r="DK1085" s="38">
        <v>0</v>
      </c>
      <c r="DL1085" s="38">
        <v>0</v>
      </c>
      <c r="DM1085" s="38">
        <v>0</v>
      </c>
      <c r="DN1085" s="38">
        <v>0</v>
      </c>
      <c r="DO1085" s="38">
        <v>0</v>
      </c>
      <c r="DP1085" s="38">
        <v>0</v>
      </c>
      <c r="DQ1085" s="38">
        <v>0</v>
      </c>
      <c r="DR1085" s="38">
        <v>0</v>
      </c>
      <c r="DS1085" s="38">
        <v>0</v>
      </c>
      <c r="DT1085" s="38">
        <v>0</v>
      </c>
      <c r="DU1085" s="38">
        <v>0</v>
      </c>
      <c r="DV1085" s="38">
        <v>0</v>
      </c>
      <c r="DW1085" s="38">
        <v>0</v>
      </c>
      <c r="DX1085" s="38">
        <v>0</v>
      </c>
      <c r="DY1085" s="38">
        <v>0</v>
      </c>
      <c r="DZ1085" s="38">
        <v>0</v>
      </c>
      <c r="EA1085" s="38">
        <v>0</v>
      </c>
      <c r="EB1085" s="38">
        <v>0</v>
      </c>
      <c r="EC1085" s="38">
        <v>0</v>
      </c>
      <c r="ED1085" s="38">
        <v>0</v>
      </c>
      <c r="EE1085" s="38">
        <v>0</v>
      </c>
      <c r="EF1085" s="38">
        <v>0</v>
      </c>
      <c r="EG1085" s="38">
        <v>0</v>
      </c>
      <c r="EH1085" s="38">
        <v>0</v>
      </c>
      <c r="EI1085" s="38">
        <v>0</v>
      </c>
      <c r="EJ1085" s="38">
        <v>0</v>
      </c>
      <c r="EK1085" s="38">
        <v>0</v>
      </c>
      <c r="EL1085" s="38">
        <v>0</v>
      </c>
      <c r="EM1085" s="38">
        <v>0</v>
      </c>
      <c r="EN1085" s="38">
        <v>0</v>
      </c>
      <c r="EO1085" s="38">
        <v>0</v>
      </c>
      <c r="EP1085" s="38">
        <v>0</v>
      </c>
      <c r="EQ1085" s="38">
        <v>0</v>
      </c>
      <c r="ER1085" s="38">
        <v>0</v>
      </c>
      <c r="ES1085" s="38">
        <v>0</v>
      </c>
      <c r="ET1085" s="38">
        <v>0</v>
      </c>
      <c r="EU1085" s="38">
        <v>0</v>
      </c>
      <c r="EV1085" s="38">
        <v>0</v>
      </c>
      <c r="EW1085" s="38">
        <v>0</v>
      </c>
      <c r="EX1085" s="38">
        <v>0</v>
      </c>
      <c r="EY1085" s="38">
        <v>0</v>
      </c>
      <c r="EZ1085" s="38">
        <v>0</v>
      </c>
      <c r="FA1085" s="38">
        <v>0</v>
      </c>
      <c r="FB1085" s="38">
        <v>0</v>
      </c>
      <c r="FC1085" s="38">
        <v>0</v>
      </c>
      <c r="FD1085" s="38">
        <v>0</v>
      </c>
      <c r="FE1085" s="38">
        <v>0</v>
      </c>
      <c r="FF1085" s="38">
        <v>0</v>
      </c>
      <c r="FG1085" s="38">
        <v>0</v>
      </c>
      <c r="FH1085" s="38">
        <v>0</v>
      </c>
      <c r="FI1085" s="38">
        <v>0</v>
      </c>
      <c r="FJ1085" s="38">
        <v>0</v>
      </c>
      <c r="FK1085" s="38">
        <v>0</v>
      </c>
      <c r="FL1085" s="38">
        <v>0</v>
      </c>
      <c r="FM1085" s="38">
        <v>0</v>
      </c>
      <c r="FN1085" s="38">
        <v>0</v>
      </c>
      <c r="FO1085" s="38">
        <v>0</v>
      </c>
      <c r="FP1085" s="38">
        <v>0</v>
      </c>
      <c r="FQ1085" s="38">
        <v>0</v>
      </c>
      <c r="FR1085" s="38">
        <v>0</v>
      </c>
      <c r="FS1085" s="38">
        <v>0</v>
      </c>
      <c r="FT1085" s="38">
        <v>0</v>
      </c>
      <c r="FU1085" s="38">
        <v>0</v>
      </c>
      <c r="FV1085" s="38">
        <v>0</v>
      </c>
      <c r="FW1085">
        <v>0</v>
      </c>
      <c r="FX1085">
        <v>0</v>
      </c>
      <c r="FY1085">
        <v>0</v>
      </c>
      <c r="FZ1085">
        <v>0</v>
      </c>
      <c r="GA1085">
        <v>0</v>
      </c>
      <c r="GB1085">
        <v>0</v>
      </c>
    </row>
    <row r="1086" spans="1:184" x14ac:dyDescent="0.3">
      <c r="A1086" t="s">
        <v>280</v>
      </c>
      <c r="B1086" t="s">
        <v>1</v>
      </c>
      <c r="C1086" t="s">
        <v>260</v>
      </c>
      <c r="D1086" t="s">
        <v>1</v>
      </c>
      <c r="E1086" t="s">
        <v>1</v>
      </c>
      <c r="F1086" t="s">
        <v>1</v>
      </c>
      <c r="G1086" t="s">
        <v>1</v>
      </c>
      <c r="H1086" s="40" t="s">
        <v>1</v>
      </c>
      <c r="I1086" s="18" t="s">
        <v>1</v>
      </c>
      <c r="J1086" s="38" t="s">
        <v>1</v>
      </c>
      <c r="K1086" s="18">
        <v>44789</v>
      </c>
      <c r="L1086" s="38">
        <v>1</v>
      </c>
      <c r="M1086" s="38">
        <v>1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38">
        <v>0</v>
      </c>
      <c r="W1086" s="38">
        <v>0</v>
      </c>
      <c r="X1086" s="38">
        <v>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38">
        <v>0</v>
      </c>
      <c r="AF1086" s="38">
        <v>0</v>
      </c>
      <c r="AG1086" s="38">
        <v>0</v>
      </c>
      <c r="AH1086" s="38">
        <v>0</v>
      </c>
      <c r="AI1086" s="38">
        <v>0</v>
      </c>
      <c r="AJ1086" s="38">
        <v>0</v>
      </c>
      <c r="AK1086" s="38">
        <v>0</v>
      </c>
      <c r="AL1086" s="38">
        <v>0</v>
      </c>
      <c r="AM1086" s="38">
        <v>0</v>
      </c>
      <c r="AN1086" s="38">
        <v>0</v>
      </c>
      <c r="AO1086" s="38">
        <v>0</v>
      </c>
      <c r="AP1086" s="38">
        <v>0</v>
      </c>
      <c r="AQ1086" s="38">
        <v>0</v>
      </c>
      <c r="AR1086" s="38">
        <v>0</v>
      </c>
      <c r="AS1086" s="38">
        <v>0</v>
      </c>
      <c r="AT1086" s="38">
        <v>0</v>
      </c>
      <c r="AU1086" s="38">
        <v>0</v>
      </c>
      <c r="AV1086" s="38">
        <v>0</v>
      </c>
      <c r="AW1086" s="38">
        <v>0</v>
      </c>
      <c r="AX1086" s="38">
        <v>0</v>
      </c>
      <c r="AY1086" s="38">
        <v>0</v>
      </c>
      <c r="AZ1086" s="38">
        <v>0</v>
      </c>
      <c r="BA1086" s="38">
        <v>0</v>
      </c>
      <c r="BB1086" s="38">
        <v>0</v>
      </c>
      <c r="BC1086" s="38">
        <v>0</v>
      </c>
      <c r="BD1086" s="38">
        <v>0</v>
      </c>
      <c r="BE1086" s="38">
        <v>0</v>
      </c>
      <c r="BF1086" s="38">
        <v>0</v>
      </c>
      <c r="BG1086" s="38">
        <v>0</v>
      </c>
      <c r="BH1086" s="38">
        <v>0</v>
      </c>
      <c r="BI1086" s="38">
        <v>0</v>
      </c>
      <c r="BJ1086" s="38">
        <v>0</v>
      </c>
      <c r="BK1086" s="38">
        <v>0</v>
      </c>
      <c r="BL1086" s="38">
        <v>0</v>
      </c>
      <c r="BM1086" s="38">
        <v>0</v>
      </c>
      <c r="BN1086" s="38">
        <v>0</v>
      </c>
      <c r="BO1086" s="38">
        <v>0</v>
      </c>
      <c r="BP1086" s="38">
        <v>0</v>
      </c>
      <c r="BQ1086" s="38">
        <v>0</v>
      </c>
      <c r="BR1086" s="38">
        <v>0</v>
      </c>
      <c r="BS1086" s="38">
        <v>0</v>
      </c>
      <c r="BT1086" s="38">
        <v>0</v>
      </c>
      <c r="BU1086" s="38">
        <v>0</v>
      </c>
      <c r="BV1086" s="38">
        <v>0</v>
      </c>
      <c r="BW1086" s="38">
        <v>0</v>
      </c>
      <c r="BX1086" s="38">
        <v>0</v>
      </c>
      <c r="BY1086" s="38">
        <v>0</v>
      </c>
      <c r="BZ1086" s="38">
        <v>0</v>
      </c>
      <c r="CA1086" s="38">
        <v>0</v>
      </c>
      <c r="CB1086" s="38">
        <v>0</v>
      </c>
      <c r="CC1086" s="38">
        <v>0</v>
      </c>
      <c r="CD1086" s="38">
        <v>0</v>
      </c>
      <c r="CE1086" s="38">
        <v>0</v>
      </c>
      <c r="CF1086" s="38">
        <v>0</v>
      </c>
      <c r="CG1086" s="38">
        <v>0</v>
      </c>
      <c r="CH1086" s="38">
        <v>0</v>
      </c>
      <c r="CI1086" s="38">
        <v>0</v>
      </c>
      <c r="CJ1086" s="38">
        <v>0</v>
      </c>
      <c r="CK1086" s="38">
        <v>0</v>
      </c>
      <c r="CL1086" s="38">
        <v>0</v>
      </c>
      <c r="CM1086" s="38">
        <v>0</v>
      </c>
      <c r="CN1086" s="38">
        <v>0</v>
      </c>
      <c r="CO1086" s="38">
        <v>0</v>
      </c>
      <c r="CP1086" s="38">
        <v>0</v>
      </c>
      <c r="CQ1086" s="38">
        <v>0</v>
      </c>
      <c r="CR1086" s="38">
        <v>0</v>
      </c>
      <c r="CS1086" s="38">
        <v>0</v>
      </c>
      <c r="CT1086" s="38">
        <v>0</v>
      </c>
      <c r="CU1086" s="38">
        <v>0</v>
      </c>
      <c r="CV1086" s="38">
        <v>0</v>
      </c>
      <c r="CW1086" s="38">
        <v>0</v>
      </c>
      <c r="CX1086" s="38">
        <v>0</v>
      </c>
      <c r="CY1086" s="38">
        <v>0</v>
      </c>
      <c r="CZ1086" s="38">
        <v>0</v>
      </c>
      <c r="DA1086" s="38">
        <v>0</v>
      </c>
      <c r="DB1086" s="38">
        <v>0</v>
      </c>
      <c r="DC1086" s="38">
        <v>0</v>
      </c>
      <c r="DD1086" s="38">
        <v>0</v>
      </c>
      <c r="DE1086" s="38">
        <v>0</v>
      </c>
      <c r="DF1086" s="38">
        <v>0</v>
      </c>
      <c r="DG1086" s="38">
        <v>0</v>
      </c>
      <c r="DH1086" s="38">
        <v>0</v>
      </c>
      <c r="DI1086" s="38">
        <v>0</v>
      </c>
      <c r="DJ1086" s="38">
        <v>0</v>
      </c>
      <c r="DK1086" s="38">
        <v>0</v>
      </c>
      <c r="DL1086" s="38">
        <v>0</v>
      </c>
      <c r="DM1086" s="38">
        <v>0</v>
      </c>
      <c r="DN1086" s="38">
        <v>0</v>
      </c>
      <c r="DO1086" s="38">
        <v>0</v>
      </c>
      <c r="DP1086" s="38">
        <v>0</v>
      </c>
      <c r="DQ1086" s="38">
        <v>0</v>
      </c>
      <c r="DR1086" s="38">
        <v>0</v>
      </c>
      <c r="DS1086" s="38">
        <v>0</v>
      </c>
      <c r="DT1086" s="38">
        <v>0</v>
      </c>
      <c r="DU1086" s="38">
        <v>0</v>
      </c>
      <c r="DV1086" s="38">
        <v>0</v>
      </c>
      <c r="DW1086" s="38">
        <v>0</v>
      </c>
      <c r="DX1086" s="38">
        <v>0</v>
      </c>
      <c r="DY1086" s="38">
        <v>0</v>
      </c>
      <c r="DZ1086" s="38">
        <v>0</v>
      </c>
      <c r="EA1086" s="38">
        <v>0</v>
      </c>
      <c r="EB1086" s="38">
        <v>0</v>
      </c>
      <c r="EC1086" s="38">
        <v>0</v>
      </c>
      <c r="ED1086" s="38">
        <v>0</v>
      </c>
      <c r="EE1086" s="38">
        <v>0</v>
      </c>
      <c r="EF1086" s="38">
        <v>0</v>
      </c>
      <c r="EG1086" s="38">
        <v>0</v>
      </c>
      <c r="EH1086" s="38">
        <v>0</v>
      </c>
      <c r="EI1086" s="38">
        <v>0</v>
      </c>
      <c r="EJ1086" s="38">
        <v>0</v>
      </c>
      <c r="EK1086" s="38">
        <v>0</v>
      </c>
      <c r="EL1086" s="38">
        <v>0</v>
      </c>
      <c r="EM1086" s="38">
        <v>0</v>
      </c>
      <c r="EN1086" s="38">
        <v>0</v>
      </c>
      <c r="EO1086" s="38">
        <v>0</v>
      </c>
      <c r="EP1086" s="38">
        <v>0</v>
      </c>
      <c r="EQ1086" s="38">
        <v>0</v>
      </c>
      <c r="ER1086" s="38">
        <v>0</v>
      </c>
      <c r="ES1086" s="38">
        <v>0</v>
      </c>
      <c r="ET1086" s="38">
        <v>0</v>
      </c>
      <c r="EU1086" s="38">
        <v>0</v>
      </c>
      <c r="EV1086" s="38">
        <v>0</v>
      </c>
      <c r="EW1086" s="38">
        <v>0</v>
      </c>
      <c r="EX1086" s="38">
        <v>0</v>
      </c>
      <c r="EY1086" s="38">
        <v>0</v>
      </c>
      <c r="EZ1086" s="38">
        <v>0</v>
      </c>
      <c r="FA1086" s="38">
        <v>0</v>
      </c>
      <c r="FB1086" s="38">
        <v>0</v>
      </c>
      <c r="FC1086" s="38">
        <v>0</v>
      </c>
      <c r="FD1086" s="38">
        <v>0</v>
      </c>
      <c r="FE1086" s="38">
        <v>0</v>
      </c>
      <c r="FF1086" s="38">
        <v>0</v>
      </c>
      <c r="FG1086" s="38">
        <v>0</v>
      </c>
      <c r="FH1086" s="38">
        <v>0</v>
      </c>
      <c r="FI1086" s="38">
        <v>0</v>
      </c>
      <c r="FJ1086" s="38">
        <v>0</v>
      </c>
      <c r="FK1086" s="38">
        <v>0</v>
      </c>
      <c r="FL1086" s="38">
        <v>0</v>
      </c>
      <c r="FM1086" s="38">
        <v>0</v>
      </c>
      <c r="FN1086" s="38">
        <v>0</v>
      </c>
      <c r="FO1086" s="38">
        <v>0</v>
      </c>
      <c r="FP1086" s="38">
        <v>0</v>
      </c>
      <c r="FQ1086" s="38">
        <v>0</v>
      </c>
      <c r="FR1086" s="38">
        <v>0</v>
      </c>
      <c r="FS1086" s="38">
        <v>0</v>
      </c>
      <c r="FT1086" s="38">
        <v>0</v>
      </c>
      <c r="FU1086" s="38">
        <v>0</v>
      </c>
      <c r="FV1086" s="38">
        <v>0</v>
      </c>
      <c r="FW1086">
        <v>0</v>
      </c>
      <c r="FX1086">
        <v>0</v>
      </c>
      <c r="FY1086">
        <v>0</v>
      </c>
      <c r="FZ1086">
        <v>0</v>
      </c>
      <c r="GA1086">
        <v>0</v>
      </c>
      <c r="GB1086">
        <v>0</v>
      </c>
    </row>
    <row r="1087" spans="1:184" x14ac:dyDescent="0.3">
      <c r="A1087" t="s">
        <v>280</v>
      </c>
      <c r="B1087" t="s">
        <v>1</v>
      </c>
      <c r="C1087" t="s">
        <v>260</v>
      </c>
      <c r="D1087" t="s">
        <v>1</v>
      </c>
      <c r="E1087" t="s">
        <v>1</v>
      </c>
      <c r="F1087" t="s">
        <v>1</v>
      </c>
      <c r="G1087" t="s">
        <v>1</v>
      </c>
      <c r="H1087" s="40" t="s">
        <v>1</v>
      </c>
      <c r="I1087" s="18" t="s">
        <v>1</v>
      </c>
      <c r="J1087" s="38" t="s">
        <v>1</v>
      </c>
      <c r="K1087" s="18">
        <v>44790</v>
      </c>
      <c r="L1087" s="38">
        <v>1</v>
      </c>
      <c r="M1087" s="38">
        <v>1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38">
        <v>0</v>
      </c>
      <c r="W1087" s="38">
        <v>0</v>
      </c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38">
        <v>0</v>
      </c>
      <c r="AF1087" s="38">
        <v>0</v>
      </c>
      <c r="AG1087" s="38">
        <v>0</v>
      </c>
      <c r="AH1087" s="38">
        <v>0</v>
      </c>
      <c r="AI1087" s="38">
        <v>0</v>
      </c>
      <c r="AJ1087" s="38">
        <v>0</v>
      </c>
      <c r="AK1087" s="38">
        <v>0</v>
      </c>
      <c r="AL1087" s="38">
        <v>0</v>
      </c>
      <c r="AM1087" s="38">
        <v>0</v>
      </c>
      <c r="AN1087" s="38">
        <v>0</v>
      </c>
      <c r="AO1087" s="38">
        <v>0</v>
      </c>
      <c r="AP1087" s="38">
        <v>0</v>
      </c>
      <c r="AQ1087" s="38">
        <v>0</v>
      </c>
      <c r="AR1087" s="38">
        <v>0</v>
      </c>
      <c r="AS1087" s="38">
        <v>0</v>
      </c>
      <c r="AT1087" s="38">
        <v>0</v>
      </c>
      <c r="AU1087" s="38">
        <v>0</v>
      </c>
      <c r="AV1087" s="38">
        <v>0</v>
      </c>
      <c r="AW1087" s="38">
        <v>0</v>
      </c>
      <c r="AX1087" s="38">
        <v>0</v>
      </c>
      <c r="AY1087" s="38">
        <v>0</v>
      </c>
      <c r="AZ1087" s="38">
        <v>0</v>
      </c>
      <c r="BA1087" s="38">
        <v>0</v>
      </c>
      <c r="BB1087" s="38">
        <v>0</v>
      </c>
      <c r="BC1087" s="38">
        <v>0</v>
      </c>
      <c r="BD1087" s="38">
        <v>0</v>
      </c>
      <c r="BE1087" s="38">
        <v>0</v>
      </c>
      <c r="BF1087" s="38">
        <v>0</v>
      </c>
      <c r="BG1087" s="38">
        <v>0</v>
      </c>
      <c r="BH1087" s="38">
        <v>0</v>
      </c>
      <c r="BI1087" s="38">
        <v>0</v>
      </c>
      <c r="BJ1087" s="38">
        <v>0</v>
      </c>
      <c r="BK1087" s="38">
        <v>0</v>
      </c>
      <c r="BL1087" s="38">
        <v>0</v>
      </c>
      <c r="BM1087" s="38">
        <v>0</v>
      </c>
      <c r="BN1087" s="38">
        <v>0</v>
      </c>
      <c r="BO1087" s="38">
        <v>0</v>
      </c>
      <c r="BP1087" s="38">
        <v>0</v>
      </c>
      <c r="BQ1087" s="38">
        <v>0</v>
      </c>
      <c r="BR1087" s="38">
        <v>0</v>
      </c>
      <c r="BS1087" s="38">
        <v>0</v>
      </c>
      <c r="BT1087" s="38">
        <v>0</v>
      </c>
      <c r="BU1087" s="38">
        <v>0</v>
      </c>
      <c r="BV1087" s="38">
        <v>0</v>
      </c>
      <c r="BW1087" s="38">
        <v>0</v>
      </c>
      <c r="BX1087" s="38">
        <v>0</v>
      </c>
      <c r="BY1087" s="38">
        <v>0</v>
      </c>
      <c r="BZ1087" s="38">
        <v>0</v>
      </c>
      <c r="CA1087" s="38">
        <v>0</v>
      </c>
      <c r="CB1087" s="38">
        <v>0</v>
      </c>
      <c r="CC1087" s="38">
        <v>0</v>
      </c>
      <c r="CD1087" s="38">
        <v>0</v>
      </c>
      <c r="CE1087" s="38">
        <v>0</v>
      </c>
      <c r="CF1087" s="38">
        <v>0</v>
      </c>
      <c r="CG1087" s="38">
        <v>0</v>
      </c>
      <c r="CH1087" s="38">
        <v>0</v>
      </c>
      <c r="CI1087" s="38">
        <v>0</v>
      </c>
      <c r="CJ1087" s="38">
        <v>0</v>
      </c>
      <c r="CK1087" s="38">
        <v>0</v>
      </c>
      <c r="CL1087" s="38">
        <v>0</v>
      </c>
      <c r="CM1087" s="38">
        <v>0</v>
      </c>
      <c r="CN1087" s="38">
        <v>0</v>
      </c>
      <c r="CO1087" s="38">
        <v>0</v>
      </c>
      <c r="CP1087" s="38">
        <v>0</v>
      </c>
      <c r="CQ1087" s="38">
        <v>0</v>
      </c>
      <c r="CR1087" s="38">
        <v>0</v>
      </c>
      <c r="CS1087" s="38">
        <v>0</v>
      </c>
      <c r="CT1087" s="38">
        <v>0</v>
      </c>
      <c r="CU1087" s="38">
        <v>0</v>
      </c>
      <c r="CV1087" s="38">
        <v>0</v>
      </c>
      <c r="CW1087" s="38">
        <v>0</v>
      </c>
      <c r="CX1087" s="38">
        <v>0</v>
      </c>
      <c r="CY1087" s="38">
        <v>0</v>
      </c>
      <c r="CZ1087" s="38">
        <v>0</v>
      </c>
      <c r="DA1087" s="38">
        <v>0</v>
      </c>
      <c r="DB1087" s="38">
        <v>0</v>
      </c>
      <c r="DC1087" s="38">
        <v>0</v>
      </c>
      <c r="DD1087" s="38">
        <v>0</v>
      </c>
      <c r="DE1087" s="38">
        <v>0</v>
      </c>
      <c r="DF1087" s="38">
        <v>0</v>
      </c>
      <c r="DG1087" s="38">
        <v>0</v>
      </c>
      <c r="DH1087" s="38">
        <v>0</v>
      </c>
      <c r="DI1087" s="38">
        <v>0</v>
      </c>
      <c r="DJ1087" s="38">
        <v>0</v>
      </c>
      <c r="DK1087" s="38">
        <v>0</v>
      </c>
      <c r="DL1087" s="38">
        <v>0</v>
      </c>
      <c r="DM1087" s="38">
        <v>0</v>
      </c>
      <c r="DN1087" s="38">
        <v>0</v>
      </c>
      <c r="DO1087" s="38">
        <v>0</v>
      </c>
      <c r="DP1087" s="38">
        <v>0</v>
      </c>
      <c r="DQ1087" s="38">
        <v>0</v>
      </c>
      <c r="DR1087" s="38">
        <v>0</v>
      </c>
      <c r="DS1087" s="38">
        <v>0</v>
      </c>
      <c r="DT1087" s="38">
        <v>0</v>
      </c>
      <c r="DU1087" s="38">
        <v>0</v>
      </c>
      <c r="DV1087" s="38">
        <v>0</v>
      </c>
      <c r="DW1087" s="38">
        <v>0</v>
      </c>
      <c r="DX1087" s="38">
        <v>0</v>
      </c>
      <c r="DY1087" s="38">
        <v>0</v>
      </c>
      <c r="DZ1087" s="38">
        <v>0</v>
      </c>
      <c r="EA1087" s="38">
        <v>0</v>
      </c>
      <c r="EB1087" s="38">
        <v>0</v>
      </c>
      <c r="EC1087" s="38">
        <v>0</v>
      </c>
      <c r="ED1087" s="38">
        <v>0</v>
      </c>
      <c r="EE1087" s="38">
        <v>0</v>
      </c>
      <c r="EF1087" s="38">
        <v>0</v>
      </c>
      <c r="EG1087" s="38">
        <v>0</v>
      </c>
      <c r="EH1087" s="38">
        <v>0</v>
      </c>
      <c r="EI1087" s="38">
        <v>0</v>
      </c>
      <c r="EJ1087" s="38">
        <v>0</v>
      </c>
      <c r="EK1087" s="38">
        <v>0</v>
      </c>
      <c r="EL1087" s="38">
        <v>0</v>
      </c>
      <c r="EM1087" s="38">
        <v>0</v>
      </c>
      <c r="EN1087" s="38">
        <v>0</v>
      </c>
      <c r="EO1087" s="38">
        <v>0</v>
      </c>
      <c r="EP1087" s="38">
        <v>0</v>
      </c>
      <c r="EQ1087" s="38">
        <v>0</v>
      </c>
      <c r="ER1087" s="38">
        <v>0</v>
      </c>
      <c r="ES1087" s="38">
        <v>0</v>
      </c>
      <c r="ET1087" s="38">
        <v>0</v>
      </c>
      <c r="EU1087" s="38">
        <v>0</v>
      </c>
      <c r="EV1087" s="38">
        <v>0</v>
      </c>
      <c r="EW1087" s="38">
        <v>0</v>
      </c>
      <c r="EX1087" s="38">
        <v>0</v>
      </c>
      <c r="EY1087" s="38">
        <v>0</v>
      </c>
      <c r="EZ1087" s="38">
        <v>0</v>
      </c>
      <c r="FA1087" s="38">
        <v>0</v>
      </c>
      <c r="FB1087" s="38">
        <v>0</v>
      </c>
      <c r="FC1087" s="38">
        <v>0</v>
      </c>
      <c r="FD1087" s="38">
        <v>0</v>
      </c>
      <c r="FE1087" s="38">
        <v>0</v>
      </c>
      <c r="FF1087" s="38">
        <v>0</v>
      </c>
      <c r="FG1087" s="38">
        <v>0</v>
      </c>
      <c r="FH1087" s="38">
        <v>0</v>
      </c>
      <c r="FI1087" s="38">
        <v>0</v>
      </c>
      <c r="FJ1087" s="38">
        <v>0</v>
      </c>
      <c r="FK1087" s="38">
        <v>0</v>
      </c>
      <c r="FL1087" s="38">
        <v>0</v>
      </c>
      <c r="FM1087" s="38">
        <v>0</v>
      </c>
      <c r="FN1087" s="38">
        <v>0</v>
      </c>
      <c r="FO1087" s="38">
        <v>0</v>
      </c>
      <c r="FP1087" s="38">
        <v>0</v>
      </c>
      <c r="FQ1087" s="38">
        <v>0</v>
      </c>
      <c r="FR1087" s="38">
        <v>0</v>
      </c>
      <c r="FS1087" s="38">
        <v>0</v>
      </c>
      <c r="FT1087" s="38">
        <v>0</v>
      </c>
      <c r="FU1087" s="38">
        <v>0</v>
      </c>
      <c r="FV1087" s="38">
        <v>0</v>
      </c>
      <c r="FW1087">
        <v>0</v>
      </c>
      <c r="FX1087">
        <v>0</v>
      </c>
      <c r="FY1087">
        <v>0</v>
      </c>
      <c r="FZ1087">
        <v>0</v>
      </c>
      <c r="GA1087">
        <v>0</v>
      </c>
      <c r="GB1087">
        <v>0</v>
      </c>
    </row>
    <row r="1088" spans="1:184" x14ac:dyDescent="0.3">
      <c r="A1088" t="s">
        <v>280</v>
      </c>
      <c r="B1088" t="s">
        <v>1</v>
      </c>
      <c r="C1088" t="s">
        <v>260</v>
      </c>
      <c r="D1088" t="s">
        <v>1</v>
      </c>
      <c r="E1088" t="s">
        <v>1</v>
      </c>
      <c r="F1088" t="s">
        <v>1</v>
      </c>
      <c r="G1088" t="s">
        <v>1</v>
      </c>
      <c r="H1088" s="40" t="s">
        <v>1</v>
      </c>
      <c r="I1088" s="18" t="s">
        <v>1</v>
      </c>
      <c r="J1088" s="38" t="s">
        <v>1</v>
      </c>
      <c r="K1088" s="18">
        <v>44792</v>
      </c>
      <c r="L1088" s="38">
        <v>1</v>
      </c>
      <c r="M1088" s="38">
        <v>1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38">
        <v>0</v>
      </c>
      <c r="W1088" s="38">
        <v>0</v>
      </c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38">
        <v>0</v>
      </c>
      <c r="AE1088" s="38">
        <v>0</v>
      </c>
      <c r="AF1088" s="38">
        <v>0</v>
      </c>
      <c r="AG1088" s="38">
        <v>0</v>
      </c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38">
        <v>0</v>
      </c>
      <c r="AN1088" s="38">
        <v>0</v>
      </c>
      <c r="AO1088" s="38">
        <v>0</v>
      </c>
      <c r="AP1088" s="38">
        <v>0</v>
      </c>
      <c r="AQ1088" s="38">
        <v>0</v>
      </c>
      <c r="AR1088" s="38">
        <v>0</v>
      </c>
      <c r="AS1088" s="38">
        <v>0</v>
      </c>
      <c r="AT1088" s="38">
        <v>0</v>
      </c>
      <c r="AU1088" s="38">
        <v>0</v>
      </c>
      <c r="AV1088" s="38">
        <v>0</v>
      </c>
      <c r="AW1088" s="38">
        <v>0</v>
      </c>
      <c r="AX1088" s="38">
        <v>0</v>
      </c>
      <c r="AY1088" s="38">
        <v>0</v>
      </c>
      <c r="AZ1088" s="38">
        <v>0</v>
      </c>
      <c r="BA1088" s="38">
        <v>0</v>
      </c>
      <c r="BB1088" s="38">
        <v>0</v>
      </c>
      <c r="BC1088" s="38">
        <v>0</v>
      </c>
      <c r="BD1088" s="38">
        <v>0</v>
      </c>
      <c r="BE1088" s="38">
        <v>0</v>
      </c>
      <c r="BF1088" s="38">
        <v>0</v>
      </c>
      <c r="BG1088" s="38">
        <v>0</v>
      </c>
      <c r="BH1088" s="38">
        <v>0</v>
      </c>
      <c r="BI1088" s="38">
        <v>0</v>
      </c>
      <c r="BJ1088" s="38">
        <v>0</v>
      </c>
      <c r="BK1088" s="38">
        <v>0</v>
      </c>
      <c r="BL1088" s="38">
        <v>0</v>
      </c>
      <c r="BM1088" s="38">
        <v>0</v>
      </c>
      <c r="BN1088" s="38">
        <v>0</v>
      </c>
      <c r="BO1088" s="38">
        <v>0</v>
      </c>
      <c r="BP1088" s="38">
        <v>0</v>
      </c>
      <c r="BQ1088" s="38">
        <v>0</v>
      </c>
      <c r="BR1088" s="38">
        <v>0</v>
      </c>
      <c r="BS1088" s="38">
        <v>0</v>
      </c>
      <c r="BT1088" s="38">
        <v>0</v>
      </c>
      <c r="BU1088" s="38">
        <v>0</v>
      </c>
      <c r="BV1088" s="38">
        <v>0</v>
      </c>
      <c r="BW1088" s="38">
        <v>0</v>
      </c>
      <c r="BX1088" s="38">
        <v>0</v>
      </c>
      <c r="BY1088" s="38">
        <v>0</v>
      </c>
      <c r="BZ1088" s="38">
        <v>0</v>
      </c>
      <c r="CA1088" s="38">
        <v>0</v>
      </c>
      <c r="CB1088" s="38">
        <v>0</v>
      </c>
      <c r="CC1088" s="38">
        <v>0</v>
      </c>
      <c r="CD1088" s="38">
        <v>0</v>
      </c>
      <c r="CE1088" s="38">
        <v>0</v>
      </c>
      <c r="CF1088" s="38">
        <v>0</v>
      </c>
      <c r="CG1088" s="38">
        <v>0</v>
      </c>
      <c r="CH1088" s="38">
        <v>0</v>
      </c>
      <c r="CI1088" s="38">
        <v>0</v>
      </c>
      <c r="CJ1088" s="38">
        <v>0</v>
      </c>
      <c r="CK1088" s="38">
        <v>0</v>
      </c>
      <c r="CL1088" s="38">
        <v>0</v>
      </c>
      <c r="CM1088" s="38">
        <v>0</v>
      </c>
      <c r="CN1088" s="38">
        <v>0</v>
      </c>
      <c r="CO1088" s="38">
        <v>0</v>
      </c>
      <c r="CP1088" s="38">
        <v>0</v>
      </c>
      <c r="CQ1088" s="38">
        <v>0</v>
      </c>
      <c r="CR1088" s="38">
        <v>0</v>
      </c>
      <c r="CS1088" s="38">
        <v>0</v>
      </c>
      <c r="CT1088" s="38">
        <v>0</v>
      </c>
      <c r="CU1088" s="38">
        <v>0</v>
      </c>
      <c r="CV1088" s="38">
        <v>0</v>
      </c>
      <c r="CW1088" s="38">
        <v>0</v>
      </c>
      <c r="CX1088" s="38">
        <v>0</v>
      </c>
      <c r="CY1088" s="38">
        <v>0</v>
      </c>
      <c r="CZ1088" s="38">
        <v>0</v>
      </c>
      <c r="DA1088" s="38">
        <v>0</v>
      </c>
      <c r="DB1088" s="38">
        <v>0</v>
      </c>
      <c r="DC1088" s="38">
        <v>0</v>
      </c>
      <c r="DD1088" s="38">
        <v>0</v>
      </c>
      <c r="DE1088" s="38">
        <v>0</v>
      </c>
      <c r="DF1088" s="38">
        <v>0</v>
      </c>
      <c r="DG1088" s="38">
        <v>0</v>
      </c>
      <c r="DH1088" s="38">
        <v>0</v>
      </c>
      <c r="DI1088" s="38">
        <v>0</v>
      </c>
      <c r="DJ1088" s="38">
        <v>0</v>
      </c>
      <c r="DK1088" s="38">
        <v>0</v>
      </c>
      <c r="DL1088" s="38">
        <v>0</v>
      </c>
      <c r="DM1088" s="38">
        <v>0</v>
      </c>
      <c r="DN1088" s="38">
        <v>0</v>
      </c>
      <c r="DO1088" s="38">
        <v>0</v>
      </c>
      <c r="DP1088" s="38">
        <v>0</v>
      </c>
      <c r="DQ1088" s="38">
        <v>0</v>
      </c>
      <c r="DR1088" s="38">
        <v>0</v>
      </c>
      <c r="DS1088" s="38">
        <v>0</v>
      </c>
      <c r="DT1088" s="38">
        <v>0</v>
      </c>
      <c r="DU1088" s="38">
        <v>0</v>
      </c>
      <c r="DV1088" s="38">
        <v>0</v>
      </c>
      <c r="DW1088" s="38">
        <v>0</v>
      </c>
      <c r="DX1088" s="38">
        <v>0</v>
      </c>
      <c r="DY1088" s="38">
        <v>0</v>
      </c>
      <c r="DZ1088" s="38">
        <v>0</v>
      </c>
      <c r="EA1088" s="38">
        <v>0</v>
      </c>
      <c r="EB1088" s="38">
        <v>0</v>
      </c>
      <c r="EC1088" s="38">
        <v>0</v>
      </c>
      <c r="ED1088" s="38">
        <v>0</v>
      </c>
      <c r="EE1088" s="38">
        <v>0</v>
      </c>
      <c r="EF1088" s="38">
        <v>0</v>
      </c>
      <c r="EG1088" s="38">
        <v>0</v>
      </c>
      <c r="EH1088" s="38">
        <v>0</v>
      </c>
      <c r="EI1088" s="38">
        <v>0</v>
      </c>
      <c r="EJ1088" s="38">
        <v>0</v>
      </c>
      <c r="EK1088" s="38">
        <v>0</v>
      </c>
      <c r="EL1088" s="38">
        <v>0</v>
      </c>
      <c r="EM1088" s="38">
        <v>0</v>
      </c>
      <c r="EN1088" s="38">
        <v>0</v>
      </c>
      <c r="EO1088" s="38">
        <v>0</v>
      </c>
      <c r="EP1088" s="38">
        <v>0</v>
      </c>
      <c r="EQ1088" s="38">
        <v>0</v>
      </c>
      <c r="ER1088" s="38">
        <v>0</v>
      </c>
      <c r="ES1088" s="38">
        <v>0</v>
      </c>
      <c r="ET1088" s="38">
        <v>0</v>
      </c>
      <c r="EU1088" s="38">
        <v>0</v>
      </c>
      <c r="EV1088" s="38">
        <v>0</v>
      </c>
      <c r="EW1088" s="38">
        <v>0</v>
      </c>
      <c r="EX1088" s="38">
        <v>0</v>
      </c>
      <c r="EY1088" s="38">
        <v>0</v>
      </c>
      <c r="EZ1088" s="38">
        <v>0</v>
      </c>
      <c r="FA1088" s="38">
        <v>0</v>
      </c>
      <c r="FB1088" s="38">
        <v>0</v>
      </c>
      <c r="FC1088" s="38">
        <v>0</v>
      </c>
      <c r="FD1088" s="38">
        <v>0</v>
      </c>
      <c r="FE1088" s="38">
        <v>0</v>
      </c>
      <c r="FF1088" s="38">
        <v>0</v>
      </c>
      <c r="FG1088" s="38">
        <v>0</v>
      </c>
      <c r="FH1088" s="38">
        <v>0</v>
      </c>
      <c r="FI1088" s="38">
        <v>0</v>
      </c>
      <c r="FJ1088" s="38">
        <v>0</v>
      </c>
      <c r="FK1088" s="38">
        <v>0</v>
      </c>
      <c r="FL1088" s="38">
        <v>0</v>
      </c>
      <c r="FM1088" s="38">
        <v>0</v>
      </c>
      <c r="FN1088" s="38">
        <v>0</v>
      </c>
      <c r="FO1088" s="38">
        <v>0</v>
      </c>
      <c r="FP1088" s="38">
        <v>0</v>
      </c>
      <c r="FQ1088" s="38">
        <v>0</v>
      </c>
      <c r="FR1088" s="38">
        <v>0</v>
      </c>
      <c r="FS1088" s="38">
        <v>0</v>
      </c>
      <c r="FT1088" s="38">
        <v>0</v>
      </c>
      <c r="FU1088" s="38">
        <v>0</v>
      </c>
      <c r="FV1088" s="38">
        <v>0</v>
      </c>
      <c r="FW1088">
        <v>0</v>
      </c>
      <c r="FX1088">
        <v>0</v>
      </c>
      <c r="FY1088">
        <v>0</v>
      </c>
      <c r="FZ1088">
        <v>0</v>
      </c>
      <c r="GA1088">
        <v>0</v>
      </c>
      <c r="GB1088">
        <v>0</v>
      </c>
    </row>
    <row r="1089" spans="1:184" x14ac:dyDescent="0.3">
      <c r="A1089" t="s">
        <v>280</v>
      </c>
      <c r="B1089" t="s">
        <v>1</v>
      </c>
      <c r="C1089" t="s">
        <v>260</v>
      </c>
      <c r="D1089" t="s">
        <v>1</v>
      </c>
      <c r="E1089" t="s">
        <v>1</v>
      </c>
      <c r="F1089" t="s">
        <v>1</v>
      </c>
      <c r="G1089" t="s">
        <v>1</v>
      </c>
      <c r="H1089" s="40" t="s">
        <v>1</v>
      </c>
      <c r="I1089" s="18" t="s">
        <v>1</v>
      </c>
      <c r="J1089" s="38" t="s">
        <v>1</v>
      </c>
      <c r="K1089" s="18">
        <v>44805</v>
      </c>
      <c r="L1089" s="38">
        <v>1</v>
      </c>
      <c r="M1089" s="38">
        <v>1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38">
        <v>0</v>
      </c>
      <c r="AE1089" s="38">
        <v>0</v>
      </c>
      <c r="AF1089" s="38">
        <v>0</v>
      </c>
      <c r="AG1089" s="38">
        <v>0</v>
      </c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38">
        <v>0</v>
      </c>
      <c r="AN1089" s="38">
        <v>0</v>
      </c>
      <c r="AO1089" s="38">
        <v>0</v>
      </c>
      <c r="AP1089" s="38">
        <v>0</v>
      </c>
      <c r="AQ1089" s="38">
        <v>0</v>
      </c>
      <c r="AR1089" s="38">
        <v>0</v>
      </c>
      <c r="AS1089" s="38">
        <v>0</v>
      </c>
      <c r="AT1089" s="38">
        <v>0</v>
      </c>
      <c r="AU1089" s="38">
        <v>0</v>
      </c>
      <c r="AV1089" s="38">
        <v>0</v>
      </c>
      <c r="AW1089" s="38">
        <v>0</v>
      </c>
      <c r="AX1089" s="38">
        <v>0</v>
      </c>
      <c r="AY1089" s="38">
        <v>0</v>
      </c>
      <c r="AZ1089" s="38">
        <v>0</v>
      </c>
      <c r="BA1089" s="38">
        <v>0</v>
      </c>
      <c r="BB1089" s="38">
        <v>0</v>
      </c>
      <c r="BC1089" s="38">
        <v>0</v>
      </c>
      <c r="BD1089" s="38">
        <v>0</v>
      </c>
      <c r="BE1089" s="38">
        <v>0</v>
      </c>
      <c r="BF1089" s="38">
        <v>0</v>
      </c>
      <c r="BG1089" s="38">
        <v>0</v>
      </c>
      <c r="BH1089" s="38">
        <v>0</v>
      </c>
      <c r="BI1089" s="38">
        <v>0</v>
      </c>
      <c r="BJ1089" s="38">
        <v>0</v>
      </c>
      <c r="BK1089" s="38">
        <v>0</v>
      </c>
      <c r="BL1089" s="38">
        <v>0</v>
      </c>
      <c r="BM1089" s="38">
        <v>0</v>
      </c>
      <c r="BN1089" s="38">
        <v>0</v>
      </c>
      <c r="BO1089" s="38">
        <v>0</v>
      </c>
      <c r="BP1089" s="38">
        <v>0</v>
      </c>
      <c r="BQ1089" s="38">
        <v>0</v>
      </c>
      <c r="BR1089" s="38">
        <v>0</v>
      </c>
      <c r="BS1089" s="38">
        <v>0</v>
      </c>
      <c r="BT1089" s="38">
        <v>0</v>
      </c>
      <c r="BU1089" s="38">
        <v>0</v>
      </c>
      <c r="BV1089" s="38">
        <v>0</v>
      </c>
      <c r="BW1089" s="38">
        <v>0</v>
      </c>
      <c r="BX1089" s="38">
        <v>0</v>
      </c>
      <c r="BY1089" s="38">
        <v>0</v>
      </c>
      <c r="BZ1089" s="38">
        <v>0</v>
      </c>
      <c r="CA1089" s="38">
        <v>0</v>
      </c>
      <c r="CB1089" s="38">
        <v>0</v>
      </c>
      <c r="CC1089" s="38">
        <v>0</v>
      </c>
      <c r="CD1089" s="38">
        <v>0</v>
      </c>
      <c r="CE1089" s="38">
        <v>0</v>
      </c>
      <c r="CF1089" s="38">
        <v>0</v>
      </c>
      <c r="CG1089" s="38">
        <v>0</v>
      </c>
      <c r="CH1089" s="38">
        <v>0</v>
      </c>
      <c r="CI1089" s="38">
        <v>0</v>
      </c>
      <c r="CJ1089" s="38">
        <v>0</v>
      </c>
      <c r="CK1089" s="38">
        <v>0</v>
      </c>
      <c r="CL1089" s="38">
        <v>0</v>
      </c>
      <c r="CM1089" s="38">
        <v>0</v>
      </c>
      <c r="CN1089" s="38">
        <v>0</v>
      </c>
      <c r="CO1089" s="38">
        <v>0</v>
      </c>
      <c r="CP1089" s="38">
        <v>0</v>
      </c>
      <c r="CQ1089" s="38">
        <v>0</v>
      </c>
      <c r="CR1089" s="38">
        <v>0</v>
      </c>
      <c r="CS1089" s="38">
        <v>0</v>
      </c>
      <c r="CT1089" s="38">
        <v>0</v>
      </c>
      <c r="CU1089" s="38">
        <v>0</v>
      </c>
      <c r="CV1089" s="38">
        <v>0</v>
      </c>
      <c r="CW1089" s="38">
        <v>0</v>
      </c>
      <c r="CX1089" s="38">
        <v>0</v>
      </c>
      <c r="CY1089" s="38">
        <v>0</v>
      </c>
      <c r="CZ1089" s="38">
        <v>0</v>
      </c>
      <c r="DA1089" s="38">
        <v>0</v>
      </c>
      <c r="DB1089" s="38">
        <v>0</v>
      </c>
      <c r="DC1089" s="38">
        <v>0</v>
      </c>
      <c r="DD1089" s="38">
        <v>0</v>
      </c>
      <c r="DE1089" s="38">
        <v>0</v>
      </c>
      <c r="DF1089" s="38">
        <v>0</v>
      </c>
      <c r="DG1089" s="38">
        <v>0</v>
      </c>
      <c r="DH1089" s="38">
        <v>0</v>
      </c>
      <c r="DI1089" s="38">
        <v>0</v>
      </c>
      <c r="DJ1089" s="38">
        <v>0</v>
      </c>
      <c r="DK1089" s="38">
        <v>0</v>
      </c>
      <c r="DL1089" s="38">
        <v>0</v>
      </c>
      <c r="DM1089" s="38">
        <v>0</v>
      </c>
      <c r="DN1089" s="38">
        <v>0</v>
      </c>
      <c r="DO1089" s="38">
        <v>0</v>
      </c>
      <c r="DP1089" s="38">
        <v>0</v>
      </c>
      <c r="DQ1089" s="38">
        <v>0</v>
      </c>
      <c r="DR1089" s="38">
        <v>0</v>
      </c>
      <c r="DS1089" s="38">
        <v>0</v>
      </c>
      <c r="DT1089" s="38">
        <v>0</v>
      </c>
      <c r="DU1089" s="38">
        <v>0</v>
      </c>
      <c r="DV1089" s="38">
        <v>0</v>
      </c>
      <c r="DW1089" s="38">
        <v>0</v>
      </c>
      <c r="DX1089" s="38">
        <v>0</v>
      </c>
      <c r="DY1089" s="38">
        <v>0</v>
      </c>
      <c r="DZ1089" s="38">
        <v>0</v>
      </c>
      <c r="EA1089" s="38">
        <v>0</v>
      </c>
      <c r="EB1089" s="38">
        <v>0</v>
      </c>
      <c r="EC1089" s="38">
        <v>0</v>
      </c>
      <c r="ED1089" s="38">
        <v>0</v>
      </c>
      <c r="EE1089" s="38">
        <v>0</v>
      </c>
      <c r="EF1089" s="38">
        <v>0</v>
      </c>
      <c r="EG1089" s="38">
        <v>0</v>
      </c>
      <c r="EH1089" s="38">
        <v>0</v>
      </c>
      <c r="EI1089" s="38">
        <v>0</v>
      </c>
      <c r="EJ1089" s="38">
        <v>0</v>
      </c>
      <c r="EK1089" s="38">
        <v>0</v>
      </c>
      <c r="EL1089" s="38">
        <v>0</v>
      </c>
      <c r="EM1089" s="38">
        <v>0</v>
      </c>
      <c r="EN1089" s="38">
        <v>0</v>
      </c>
      <c r="EO1089" s="38">
        <v>0</v>
      </c>
      <c r="EP1089" s="38">
        <v>0</v>
      </c>
      <c r="EQ1089" s="38">
        <v>0</v>
      </c>
      <c r="ER1089" s="38">
        <v>0</v>
      </c>
      <c r="ES1089" s="38">
        <v>0</v>
      </c>
      <c r="ET1089" s="38">
        <v>0</v>
      </c>
      <c r="EU1089" s="38">
        <v>0</v>
      </c>
      <c r="EV1089" s="38">
        <v>0</v>
      </c>
      <c r="EW1089" s="38">
        <v>0</v>
      </c>
      <c r="EX1089" s="38">
        <v>0</v>
      </c>
      <c r="EY1089" s="38">
        <v>0</v>
      </c>
      <c r="EZ1089" s="38">
        <v>0</v>
      </c>
      <c r="FA1089" s="38">
        <v>0</v>
      </c>
      <c r="FB1089" s="38">
        <v>0</v>
      </c>
      <c r="FC1089" s="38">
        <v>0</v>
      </c>
      <c r="FD1089" s="38">
        <v>0</v>
      </c>
      <c r="FE1089" s="38">
        <v>0</v>
      </c>
      <c r="FF1089" s="38">
        <v>0</v>
      </c>
      <c r="FG1089" s="38">
        <v>0</v>
      </c>
      <c r="FH1089" s="38">
        <v>0</v>
      </c>
      <c r="FI1089" s="38">
        <v>0</v>
      </c>
      <c r="FJ1089" s="38">
        <v>0</v>
      </c>
      <c r="FK1089" s="38">
        <v>0</v>
      </c>
      <c r="FL1089" s="38">
        <v>0</v>
      </c>
      <c r="FM1089" s="38">
        <v>0</v>
      </c>
      <c r="FN1089" s="38">
        <v>0</v>
      </c>
      <c r="FO1089" s="38">
        <v>0</v>
      </c>
      <c r="FP1089" s="38">
        <v>0</v>
      </c>
      <c r="FQ1089" s="38">
        <v>0</v>
      </c>
      <c r="FR1089" s="38">
        <v>0</v>
      </c>
      <c r="FS1089" s="38">
        <v>0</v>
      </c>
      <c r="FT1089" s="38">
        <v>0</v>
      </c>
      <c r="FU1089" s="38">
        <v>0</v>
      </c>
      <c r="FV1089" s="38">
        <v>0</v>
      </c>
      <c r="FW1089">
        <v>0</v>
      </c>
      <c r="FX1089">
        <v>0</v>
      </c>
      <c r="FY1089">
        <v>0</v>
      </c>
      <c r="FZ1089">
        <v>0</v>
      </c>
      <c r="GA1089">
        <v>0</v>
      </c>
      <c r="GB1089">
        <v>0</v>
      </c>
    </row>
    <row r="1090" spans="1:184" x14ac:dyDescent="0.3">
      <c r="A1090" t="s">
        <v>280</v>
      </c>
      <c r="B1090" t="s">
        <v>1</v>
      </c>
      <c r="C1090" t="s">
        <v>260</v>
      </c>
      <c r="D1090" t="s">
        <v>1</v>
      </c>
      <c r="E1090" t="s">
        <v>1</v>
      </c>
      <c r="F1090" t="s">
        <v>1</v>
      </c>
      <c r="G1090" t="s">
        <v>1</v>
      </c>
      <c r="H1090" s="40" t="s">
        <v>1</v>
      </c>
      <c r="I1090" s="18" t="s">
        <v>1</v>
      </c>
      <c r="J1090" s="38" t="s">
        <v>1</v>
      </c>
      <c r="K1090" s="18">
        <v>44809</v>
      </c>
      <c r="L1090" s="38">
        <v>1</v>
      </c>
      <c r="M1090" s="38">
        <v>1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8">
        <v>0</v>
      </c>
      <c r="W1090" s="38">
        <v>0</v>
      </c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38">
        <v>0</v>
      </c>
      <c r="AE1090" s="38">
        <v>0</v>
      </c>
      <c r="AF1090" s="38">
        <v>0</v>
      </c>
      <c r="AG1090" s="38">
        <v>0</v>
      </c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38">
        <v>0</v>
      </c>
      <c r="AN1090" s="38">
        <v>0</v>
      </c>
      <c r="AO1090" s="38">
        <v>0</v>
      </c>
      <c r="AP1090" s="38">
        <v>0</v>
      </c>
      <c r="AQ1090" s="38">
        <v>0</v>
      </c>
      <c r="AR1090" s="38">
        <v>0</v>
      </c>
      <c r="AS1090" s="38">
        <v>0</v>
      </c>
      <c r="AT1090" s="38">
        <v>0</v>
      </c>
      <c r="AU1090" s="38">
        <v>0</v>
      </c>
      <c r="AV1090" s="38">
        <v>0</v>
      </c>
      <c r="AW1090" s="38">
        <v>0</v>
      </c>
      <c r="AX1090" s="38">
        <v>0</v>
      </c>
      <c r="AY1090" s="38">
        <v>0</v>
      </c>
      <c r="AZ1090" s="38">
        <v>0</v>
      </c>
      <c r="BA1090" s="38">
        <v>0</v>
      </c>
      <c r="BB1090" s="38">
        <v>0</v>
      </c>
      <c r="BC1090" s="38">
        <v>0</v>
      </c>
      <c r="BD1090" s="38">
        <v>0</v>
      </c>
      <c r="BE1090" s="38">
        <v>0</v>
      </c>
      <c r="BF1090" s="38">
        <v>0</v>
      </c>
      <c r="BG1090" s="38">
        <v>0</v>
      </c>
      <c r="BH1090" s="38">
        <v>0</v>
      </c>
      <c r="BI1090" s="38">
        <v>0</v>
      </c>
      <c r="BJ1090" s="38">
        <v>0</v>
      </c>
      <c r="BK1090" s="38">
        <v>0</v>
      </c>
      <c r="BL1090" s="38">
        <v>0</v>
      </c>
      <c r="BM1090" s="38">
        <v>0</v>
      </c>
      <c r="BN1090" s="38">
        <v>0</v>
      </c>
      <c r="BO1090" s="38">
        <v>0</v>
      </c>
      <c r="BP1090" s="38">
        <v>0</v>
      </c>
      <c r="BQ1090" s="38">
        <v>0</v>
      </c>
      <c r="BR1090" s="38">
        <v>0</v>
      </c>
      <c r="BS1090" s="38">
        <v>0</v>
      </c>
      <c r="BT1090" s="38">
        <v>0</v>
      </c>
      <c r="BU1090" s="38">
        <v>0</v>
      </c>
      <c r="BV1090" s="38">
        <v>0</v>
      </c>
      <c r="BW1090" s="38">
        <v>0</v>
      </c>
      <c r="BX1090" s="38">
        <v>0</v>
      </c>
      <c r="BY1090" s="38">
        <v>0</v>
      </c>
      <c r="BZ1090" s="38">
        <v>0</v>
      </c>
      <c r="CA1090" s="38">
        <v>0</v>
      </c>
      <c r="CB1090" s="38">
        <v>0</v>
      </c>
      <c r="CC1090" s="38">
        <v>0</v>
      </c>
      <c r="CD1090" s="38">
        <v>0</v>
      </c>
      <c r="CE1090" s="38">
        <v>0</v>
      </c>
      <c r="CF1090" s="38">
        <v>0</v>
      </c>
      <c r="CG1090" s="38">
        <v>0</v>
      </c>
      <c r="CH1090" s="38">
        <v>0</v>
      </c>
      <c r="CI1090" s="38">
        <v>0</v>
      </c>
      <c r="CJ1090" s="38">
        <v>0</v>
      </c>
      <c r="CK1090" s="38">
        <v>0</v>
      </c>
      <c r="CL1090" s="38">
        <v>0</v>
      </c>
      <c r="CM1090" s="38">
        <v>0</v>
      </c>
      <c r="CN1090" s="38">
        <v>0</v>
      </c>
      <c r="CO1090" s="38">
        <v>0</v>
      </c>
      <c r="CP1090" s="38">
        <v>0</v>
      </c>
      <c r="CQ1090" s="38">
        <v>0</v>
      </c>
      <c r="CR1090" s="38">
        <v>0</v>
      </c>
      <c r="CS1090" s="38">
        <v>0</v>
      </c>
      <c r="CT1090" s="38">
        <v>0</v>
      </c>
      <c r="CU1090" s="38">
        <v>0</v>
      </c>
      <c r="CV1090" s="38">
        <v>0</v>
      </c>
      <c r="CW1090" s="38">
        <v>0</v>
      </c>
      <c r="CX1090" s="38">
        <v>0</v>
      </c>
      <c r="CY1090" s="38">
        <v>0</v>
      </c>
      <c r="CZ1090" s="38">
        <v>0</v>
      </c>
      <c r="DA1090" s="38">
        <v>0</v>
      </c>
      <c r="DB1090" s="38">
        <v>0</v>
      </c>
      <c r="DC1090" s="38">
        <v>0</v>
      </c>
      <c r="DD1090" s="38">
        <v>0</v>
      </c>
      <c r="DE1090" s="38">
        <v>0</v>
      </c>
      <c r="DF1090" s="38">
        <v>0</v>
      </c>
      <c r="DG1090" s="38">
        <v>0</v>
      </c>
      <c r="DH1090" s="38">
        <v>0</v>
      </c>
      <c r="DI1090" s="38">
        <v>0</v>
      </c>
      <c r="DJ1090" s="38">
        <v>0</v>
      </c>
      <c r="DK1090" s="38">
        <v>0</v>
      </c>
      <c r="DL1090" s="38">
        <v>0</v>
      </c>
      <c r="DM1090" s="38">
        <v>0</v>
      </c>
      <c r="DN1090" s="38">
        <v>0</v>
      </c>
      <c r="DO1090" s="38">
        <v>0</v>
      </c>
      <c r="DP1090" s="38">
        <v>0</v>
      </c>
      <c r="DQ1090" s="38">
        <v>0</v>
      </c>
      <c r="DR1090" s="38">
        <v>0</v>
      </c>
      <c r="DS1090" s="38">
        <v>0</v>
      </c>
      <c r="DT1090" s="38">
        <v>0</v>
      </c>
      <c r="DU1090" s="38">
        <v>0</v>
      </c>
      <c r="DV1090" s="38">
        <v>0</v>
      </c>
      <c r="DW1090" s="38">
        <v>0</v>
      </c>
      <c r="DX1090" s="38">
        <v>0</v>
      </c>
      <c r="DY1090" s="38">
        <v>0</v>
      </c>
      <c r="DZ1090" s="38">
        <v>0</v>
      </c>
      <c r="EA1090" s="38">
        <v>0</v>
      </c>
      <c r="EB1090" s="38">
        <v>0</v>
      </c>
      <c r="EC1090" s="38">
        <v>0</v>
      </c>
      <c r="ED1090" s="38">
        <v>0</v>
      </c>
      <c r="EE1090" s="38">
        <v>0</v>
      </c>
      <c r="EF1090" s="38">
        <v>0</v>
      </c>
      <c r="EG1090" s="38">
        <v>0</v>
      </c>
      <c r="EH1090" s="38">
        <v>0</v>
      </c>
      <c r="EI1090" s="38">
        <v>0</v>
      </c>
      <c r="EJ1090" s="38">
        <v>0</v>
      </c>
      <c r="EK1090" s="38">
        <v>0</v>
      </c>
      <c r="EL1090" s="38">
        <v>0</v>
      </c>
      <c r="EM1090" s="38">
        <v>0</v>
      </c>
      <c r="EN1090" s="38">
        <v>0</v>
      </c>
      <c r="EO1090" s="38">
        <v>0</v>
      </c>
      <c r="EP1090" s="38">
        <v>0</v>
      </c>
      <c r="EQ1090" s="38">
        <v>0</v>
      </c>
      <c r="ER1090" s="38">
        <v>0</v>
      </c>
      <c r="ES1090" s="38">
        <v>0</v>
      </c>
      <c r="ET1090" s="38">
        <v>0</v>
      </c>
      <c r="EU1090" s="38">
        <v>0</v>
      </c>
      <c r="EV1090" s="38">
        <v>0</v>
      </c>
      <c r="EW1090" s="38">
        <v>0</v>
      </c>
      <c r="EX1090" s="38">
        <v>0</v>
      </c>
      <c r="EY1090" s="38">
        <v>0</v>
      </c>
      <c r="EZ1090" s="38">
        <v>0</v>
      </c>
      <c r="FA1090" s="38">
        <v>0</v>
      </c>
      <c r="FB1090" s="38">
        <v>0</v>
      </c>
      <c r="FC1090" s="38">
        <v>0</v>
      </c>
      <c r="FD1090" s="38">
        <v>0</v>
      </c>
      <c r="FE1090" s="38">
        <v>0</v>
      </c>
      <c r="FF1090" s="38">
        <v>0</v>
      </c>
      <c r="FG1090" s="38">
        <v>0</v>
      </c>
      <c r="FH1090" s="38">
        <v>0</v>
      </c>
      <c r="FI1090" s="38">
        <v>0</v>
      </c>
      <c r="FJ1090" s="38">
        <v>0</v>
      </c>
      <c r="FK1090" s="38">
        <v>0</v>
      </c>
      <c r="FL1090" s="38">
        <v>0</v>
      </c>
      <c r="FM1090" s="38">
        <v>0</v>
      </c>
      <c r="FN1090" s="38">
        <v>0</v>
      </c>
      <c r="FO1090" s="38">
        <v>0</v>
      </c>
      <c r="FP1090" s="38">
        <v>0</v>
      </c>
      <c r="FQ1090" s="38">
        <v>0</v>
      </c>
      <c r="FR1090" s="38">
        <v>0</v>
      </c>
      <c r="FS1090" s="38">
        <v>0</v>
      </c>
      <c r="FT1090" s="38">
        <v>0</v>
      </c>
      <c r="FU1090" s="38">
        <v>0</v>
      </c>
      <c r="FV1090" s="38">
        <v>0</v>
      </c>
      <c r="FW1090">
        <v>0</v>
      </c>
      <c r="FX1090">
        <v>0</v>
      </c>
      <c r="FY1090">
        <v>0</v>
      </c>
      <c r="FZ1090">
        <v>0</v>
      </c>
      <c r="GA1090">
        <v>0</v>
      </c>
      <c r="GB1090">
        <v>0</v>
      </c>
    </row>
    <row r="1091" spans="1:184" x14ac:dyDescent="0.3">
      <c r="A1091" t="s">
        <v>280</v>
      </c>
      <c r="B1091" t="s">
        <v>1</v>
      </c>
      <c r="C1091" t="s">
        <v>260</v>
      </c>
      <c r="D1091" t="s">
        <v>1</v>
      </c>
      <c r="E1091" t="s">
        <v>1</v>
      </c>
      <c r="F1091" t="s">
        <v>1</v>
      </c>
      <c r="G1091" t="s">
        <v>1</v>
      </c>
      <c r="H1091" s="40" t="s">
        <v>1</v>
      </c>
      <c r="I1091" s="18" t="s">
        <v>1</v>
      </c>
      <c r="J1091" s="38" t="s">
        <v>1</v>
      </c>
      <c r="K1091" s="18">
        <v>44810</v>
      </c>
      <c r="L1091" s="38">
        <v>1</v>
      </c>
      <c r="M1091" s="38">
        <v>1</v>
      </c>
      <c r="N1091" s="38">
        <v>0</v>
      </c>
      <c r="O1091" s="38">
        <v>0</v>
      </c>
      <c r="P1091" s="38">
        <v>0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8">
        <v>0</v>
      </c>
      <c r="W1091" s="38">
        <v>0</v>
      </c>
      <c r="X1091" s="38">
        <v>0</v>
      </c>
      <c r="Y1091" s="38">
        <v>0</v>
      </c>
      <c r="Z1091" s="38">
        <v>0</v>
      </c>
      <c r="AA1091" s="38">
        <v>0</v>
      </c>
      <c r="AB1091" s="38">
        <v>0</v>
      </c>
      <c r="AC1091" s="38">
        <v>0</v>
      </c>
      <c r="AD1091" s="38">
        <v>0</v>
      </c>
      <c r="AE1091" s="38">
        <v>0</v>
      </c>
      <c r="AF1091" s="38">
        <v>0</v>
      </c>
      <c r="AG1091" s="38">
        <v>0</v>
      </c>
      <c r="AH1091" s="38">
        <v>0</v>
      </c>
      <c r="AI1091" s="38">
        <v>0</v>
      </c>
      <c r="AJ1091" s="38">
        <v>0</v>
      </c>
      <c r="AK1091" s="38">
        <v>0</v>
      </c>
      <c r="AL1091" s="38">
        <v>0</v>
      </c>
      <c r="AM1091" s="38">
        <v>0</v>
      </c>
      <c r="AN1091" s="38">
        <v>0</v>
      </c>
      <c r="AO1091" s="38">
        <v>0</v>
      </c>
      <c r="AP1091" s="38">
        <v>0</v>
      </c>
      <c r="AQ1091" s="38">
        <v>0</v>
      </c>
      <c r="AR1091" s="38">
        <v>0</v>
      </c>
      <c r="AS1091" s="38">
        <v>0</v>
      </c>
      <c r="AT1091" s="38">
        <v>0</v>
      </c>
      <c r="AU1091" s="38">
        <v>0</v>
      </c>
      <c r="AV1091" s="38">
        <v>0</v>
      </c>
      <c r="AW1091" s="38">
        <v>0</v>
      </c>
      <c r="AX1091" s="38">
        <v>0</v>
      </c>
      <c r="AY1091" s="38">
        <v>0</v>
      </c>
      <c r="AZ1091" s="38">
        <v>0</v>
      </c>
      <c r="BA1091" s="38">
        <v>0</v>
      </c>
      <c r="BB1091" s="38">
        <v>0</v>
      </c>
      <c r="BC1091" s="38">
        <v>0</v>
      </c>
      <c r="BD1091" s="38">
        <v>0</v>
      </c>
      <c r="BE1091" s="38">
        <v>0</v>
      </c>
      <c r="BF1091" s="38">
        <v>0</v>
      </c>
      <c r="BG1091" s="38">
        <v>0</v>
      </c>
      <c r="BH1091" s="38">
        <v>0</v>
      </c>
      <c r="BI1091" s="38">
        <v>0</v>
      </c>
      <c r="BJ1091" s="38">
        <v>0</v>
      </c>
      <c r="BK1091" s="38">
        <v>0</v>
      </c>
      <c r="BL1091" s="38">
        <v>0</v>
      </c>
      <c r="BM1091" s="38">
        <v>0</v>
      </c>
      <c r="BN1091" s="38">
        <v>0</v>
      </c>
      <c r="BO1091" s="38">
        <v>0</v>
      </c>
      <c r="BP1091" s="38">
        <v>0</v>
      </c>
      <c r="BQ1091" s="38">
        <v>0</v>
      </c>
      <c r="BR1091" s="38">
        <v>0</v>
      </c>
      <c r="BS1091" s="38">
        <v>0</v>
      </c>
      <c r="BT1091" s="38">
        <v>0</v>
      </c>
      <c r="BU1091" s="38">
        <v>0</v>
      </c>
      <c r="BV1091" s="38">
        <v>0</v>
      </c>
      <c r="BW1091" s="38">
        <v>0</v>
      </c>
      <c r="BX1091" s="38">
        <v>0</v>
      </c>
      <c r="BY1091" s="38">
        <v>0</v>
      </c>
      <c r="BZ1091" s="38">
        <v>0</v>
      </c>
      <c r="CA1091" s="38">
        <v>0</v>
      </c>
      <c r="CB1091" s="38">
        <v>0</v>
      </c>
      <c r="CC1091" s="38">
        <v>0</v>
      </c>
      <c r="CD1091" s="38">
        <v>0</v>
      </c>
      <c r="CE1091" s="38">
        <v>0</v>
      </c>
      <c r="CF1091" s="38">
        <v>0</v>
      </c>
      <c r="CG1091" s="38">
        <v>0</v>
      </c>
      <c r="CH1091" s="38">
        <v>0</v>
      </c>
      <c r="CI1091" s="38">
        <v>0</v>
      </c>
      <c r="CJ1091" s="38">
        <v>0</v>
      </c>
      <c r="CK1091" s="38">
        <v>0</v>
      </c>
      <c r="CL1091" s="38">
        <v>0</v>
      </c>
      <c r="CM1091" s="38">
        <v>0</v>
      </c>
      <c r="CN1091" s="38">
        <v>0</v>
      </c>
      <c r="CO1091" s="38">
        <v>0</v>
      </c>
      <c r="CP1091" s="38">
        <v>0</v>
      </c>
      <c r="CQ1091" s="38">
        <v>0</v>
      </c>
      <c r="CR1091" s="38">
        <v>0</v>
      </c>
      <c r="CS1091" s="38">
        <v>0</v>
      </c>
      <c r="CT1091" s="38">
        <v>0</v>
      </c>
      <c r="CU1091" s="38">
        <v>0</v>
      </c>
      <c r="CV1091" s="38">
        <v>0</v>
      </c>
      <c r="CW1091" s="38">
        <v>0</v>
      </c>
      <c r="CX1091" s="38">
        <v>0</v>
      </c>
      <c r="CY1091" s="38">
        <v>0</v>
      </c>
      <c r="CZ1091" s="38">
        <v>0</v>
      </c>
      <c r="DA1091" s="38">
        <v>0</v>
      </c>
      <c r="DB1091" s="38">
        <v>0</v>
      </c>
      <c r="DC1091" s="38">
        <v>0</v>
      </c>
      <c r="DD1091" s="38">
        <v>0</v>
      </c>
      <c r="DE1091" s="38">
        <v>0</v>
      </c>
      <c r="DF1091" s="38">
        <v>0</v>
      </c>
      <c r="DG1091" s="38">
        <v>0</v>
      </c>
      <c r="DH1091" s="38">
        <v>0</v>
      </c>
      <c r="DI1091" s="38">
        <v>0</v>
      </c>
      <c r="DJ1091" s="38">
        <v>0</v>
      </c>
      <c r="DK1091" s="38">
        <v>0</v>
      </c>
      <c r="DL1091" s="38">
        <v>0</v>
      </c>
      <c r="DM1091" s="38">
        <v>0</v>
      </c>
      <c r="DN1091" s="38">
        <v>0</v>
      </c>
      <c r="DO1091" s="38">
        <v>0</v>
      </c>
      <c r="DP1091" s="38">
        <v>0</v>
      </c>
      <c r="DQ1091" s="38">
        <v>0</v>
      </c>
      <c r="DR1091" s="38">
        <v>0</v>
      </c>
      <c r="DS1091" s="38">
        <v>0</v>
      </c>
      <c r="DT1091" s="38">
        <v>0</v>
      </c>
      <c r="DU1091" s="38">
        <v>0</v>
      </c>
      <c r="DV1091" s="38">
        <v>0</v>
      </c>
      <c r="DW1091" s="38">
        <v>0</v>
      </c>
      <c r="DX1091" s="38">
        <v>0</v>
      </c>
      <c r="DY1091" s="38">
        <v>0</v>
      </c>
      <c r="DZ1091" s="38">
        <v>0</v>
      </c>
      <c r="EA1091" s="38">
        <v>0</v>
      </c>
      <c r="EB1091" s="38">
        <v>0</v>
      </c>
      <c r="EC1091" s="38">
        <v>0</v>
      </c>
      <c r="ED1091" s="38">
        <v>0</v>
      </c>
      <c r="EE1091" s="38">
        <v>0</v>
      </c>
      <c r="EF1091" s="38">
        <v>0</v>
      </c>
      <c r="EG1091" s="38">
        <v>0</v>
      </c>
      <c r="EH1091" s="38">
        <v>0</v>
      </c>
      <c r="EI1091" s="38">
        <v>0</v>
      </c>
      <c r="EJ1091" s="38">
        <v>0</v>
      </c>
      <c r="EK1091" s="38">
        <v>0</v>
      </c>
      <c r="EL1091" s="38">
        <v>0</v>
      </c>
      <c r="EM1091" s="38">
        <v>0</v>
      </c>
      <c r="EN1091" s="38">
        <v>0</v>
      </c>
      <c r="EO1091" s="38">
        <v>0</v>
      </c>
      <c r="EP1091" s="38">
        <v>0</v>
      </c>
      <c r="EQ1091" s="38">
        <v>0</v>
      </c>
      <c r="ER1091" s="38">
        <v>0</v>
      </c>
      <c r="ES1091" s="38">
        <v>0</v>
      </c>
      <c r="ET1091" s="38">
        <v>0</v>
      </c>
      <c r="EU1091" s="38">
        <v>0</v>
      </c>
      <c r="EV1091" s="38">
        <v>0</v>
      </c>
      <c r="EW1091" s="38">
        <v>0</v>
      </c>
      <c r="EX1091" s="38">
        <v>0</v>
      </c>
      <c r="EY1091" s="38">
        <v>0</v>
      </c>
      <c r="EZ1091" s="38">
        <v>0</v>
      </c>
      <c r="FA1091" s="38">
        <v>0</v>
      </c>
      <c r="FB1091" s="38">
        <v>0</v>
      </c>
      <c r="FC1091" s="38">
        <v>0</v>
      </c>
      <c r="FD1091" s="38">
        <v>0</v>
      </c>
      <c r="FE1091" s="38">
        <v>0</v>
      </c>
      <c r="FF1091" s="38">
        <v>0</v>
      </c>
      <c r="FG1091" s="38">
        <v>0</v>
      </c>
      <c r="FH1091" s="38">
        <v>0</v>
      </c>
      <c r="FI1091" s="38">
        <v>0</v>
      </c>
      <c r="FJ1091" s="38">
        <v>0</v>
      </c>
      <c r="FK1091" s="38">
        <v>0</v>
      </c>
      <c r="FL1091" s="38">
        <v>0</v>
      </c>
      <c r="FM1091" s="38">
        <v>0</v>
      </c>
      <c r="FN1091" s="38">
        <v>0</v>
      </c>
      <c r="FO1091" s="38">
        <v>0</v>
      </c>
      <c r="FP1091" s="38">
        <v>0</v>
      </c>
      <c r="FQ1091" s="38">
        <v>0</v>
      </c>
      <c r="FR1091" s="38">
        <v>0</v>
      </c>
      <c r="FS1091" s="38">
        <v>0</v>
      </c>
      <c r="FT1091" s="38">
        <v>0</v>
      </c>
      <c r="FU1091" s="38">
        <v>0</v>
      </c>
      <c r="FV1091" s="38">
        <v>0</v>
      </c>
      <c r="FW1091">
        <v>0</v>
      </c>
      <c r="FX1091">
        <v>0</v>
      </c>
      <c r="FY1091">
        <v>0</v>
      </c>
      <c r="FZ1091">
        <v>0</v>
      </c>
      <c r="GA1091">
        <v>0</v>
      </c>
      <c r="GB1091">
        <v>0</v>
      </c>
    </row>
    <row r="1092" spans="1:184" x14ac:dyDescent="0.3">
      <c r="A1092" t="s">
        <v>280</v>
      </c>
      <c r="B1092" t="s">
        <v>1</v>
      </c>
      <c r="C1092" t="s">
        <v>260</v>
      </c>
      <c r="D1092" t="s">
        <v>1</v>
      </c>
      <c r="E1092" t="s">
        <v>1</v>
      </c>
      <c r="F1092" t="s">
        <v>1</v>
      </c>
      <c r="G1092" t="s">
        <v>1</v>
      </c>
      <c r="H1092" s="40" t="s">
        <v>1</v>
      </c>
      <c r="I1092" s="18" t="s">
        <v>1</v>
      </c>
      <c r="J1092" s="38" t="s">
        <v>1</v>
      </c>
      <c r="K1092" s="18">
        <v>44811</v>
      </c>
      <c r="L1092" s="38">
        <v>1</v>
      </c>
      <c r="M1092" s="38">
        <v>1</v>
      </c>
      <c r="N1092" s="38">
        <v>0</v>
      </c>
      <c r="O1092" s="38">
        <v>0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8">
        <v>0</v>
      </c>
      <c r="W1092" s="38">
        <v>0</v>
      </c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38">
        <v>0</v>
      </c>
      <c r="AE1092" s="38">
        <v>0</v>
      </c>
      <c r="AF1092" s="38">
        <v>0</v>
      </c>
      <c r="AG1092" s="38">
        <v>0</v>
      </c>
      <c r="AH1092" s="38">
        <v>0</v>
      </c>
      <c r="AI1092" s="38">
        <v>0</v>
      </c>
      <c r="AJ1092" s="38">
        <v>0</v>
      </c>
      <c r="AK1092" s="38">
        <v>0</v>
      </c>
      <c r="AL1092" s="38">
        <v>0</v>
      </c>
      <c r="AM1092" s="38">
        <v>0</v>
      </c>
      <c r="AN1092" s="38">
        <v>0</v>
      </c>
      <c r="AO1092" s="38">
        <v>0</v>
      </c>
      <c r="AP1092" s="38">
        <v>0</v>
      </c>
      <c r="AQ1092" s="38">
        <v>0</v>
      </c>
      <c r="AR1092" s="38">
        <v>0</v>
      </c>
      <c r="AS1092" s="38">
        <v>0</v>
      </c>
      <c r="AT1092" s="38">
        <v>0</v>
      </c>
      <c r="AU1092" s="38">
        <v>0</v>
      </c>
      <c r="AV1092" s="38">
        <v>0</v>
      </c>
      <c r="AW1092" s="38">
        <v>0</v>
      </c>
      <c r="AX1092" s="38">
        <v>0</v>
      </c>
      <c r="AY1092" s="38">
        <v>0</v>
      </c>
      <c r="AZ1092" s="38">
        <v>0</v>
      </c>
      <c r="BA1092" s="38">
        <v>0</v>
      </c>
      <c r="BB1092" s="38">
        <v>0</v>
      </c>
      <c r="BC1092" s="38">
        <v>0</v>
      </c>
      <c r="BD1092" s="38">
        <v>0</v>
      </c>
      <c r="BE1092" s="38">
        <v>0</v>
      </c>
      <c r="BF1092" s="38">
        <v>0</v>
      </c>
      <c r="BG1092" s="38">
        <v>0</v>
      </c>
      <c r="BH1092" s="38">
        <v>0</v>
      </c>
      <c r="BI1092" s="38">
        <v>0</v>
      </c>
      <c r="BJ1092" s="38">
        <v>0</v>
      </c>
      <c r="BK1092" s="38">
        <v>0</v>
      </c>
      <c r="BL1092" s="38">
        <v>0</v>
      </c>
      <c r="BM1092" s="38">
        <v>0</v>
      </c>
      <c r="BN1092" s="38">
        <v>0</v>
      </c>
      <c r="BO1092" s="38">
        <v>0</v>
      </c>
      <c r="BP1092" s="38">
        <v>0</v>
      </c>
      <c r="BQ1092" s="38">
        <v>0</v>
      </c>
      <c r="BR1092" s="38">
        <v>0</v>
      </c>
      <c r="BS1092" s="38">
        <v>0</v>
      </c>
      <c r="BT1092" s="38">
        <v>0</v>
      </c>
      <c r="BU1092" s="38">
        <v>0</v>
      </c>
      <c r="BV1092" s="38">
        <v>0</v>
      </c>
      <c r="BW1092" s="38">
        <v>0</v>
      </c>
      <c r="BX1092" s="38">
        <v>0</v>
      </c>
      <c r="BY1092" s="38">
        <v>0</v>
      </c>
      <c r="BZ1092" s="38">
        <v>0</v>
      </c>
      <c r="CA1092" s="38">
        <v>0</v>
      </c>
      <c r="CB1092" s="38">
        <v>0</v>
      </c>
      <c r="CC1092" s="38">
        <v>0</v>
      </c>
      <c r="CD1092" s="38">
        <v>0</v>
      </c>
      <c r="CE1092" s="38">
        <v>0</v>
      </c>
      <c r="CF1092" s="38">
        <v>0</v>
      </c>
      <c r="CG1092" s="38">
        <v>0</v>
      </c>
      <c r="CH1092" s="38">
        <v>0</v>
      </c>
      <c r="CI1092" s="38">
        <v>0</v>
      </c>
      <c r="CJ1092" s="38">
        <v>0</v>
      </c>
      <c r="CK1092" s="38">
        <v>0</v>
      </c>
      <c r="CL1092" s="38">
        <v>0</v>
      </c>
      <c r="CM1092" s="38">
        <v>0</v>
      </c>
      <c r="CN1092" s="38">
        <v>0</v>
      </c>
      <c r="CO1092" s="38">
        <v>0</v>
      </c>
      <c r="CP1092" s="38">
        <v>0</v>
      </c>
      <c r="CQ1092" s="38">
        <v>0</v>
      </c>
      <c r="CR1092" s="38">
        <v>0</v>
      </c>
      <c r="CS1092" s="38">
        <v>0</v>
      </c>
      <c r="CT1092" s="38">
        <v>0</v>
      </c>
      <c r="CU1092" s="38">
        <v>0</v>
      </c>
      <c r="CV1092" s="38">
        <v>0</v>
      </c>
      <c r="CW1092" s="38">
        <v>0</v>
      </c>
      <c r="CX1092" s="38">
        <v>0</v>
      </c>
      <c r="CY1092" s="38">
        <v>0</v>
      </c>
      <c r="CZ1092" s="38">
        <v>0</v>
      </c>
      <c r="DA1092" s="38">
        <v>0</v>
      </c>
      <c r="DB1092" s="38">
        <v>0</v>
      </c>
      <c r="DC1092" s="38">
        <v>0</v>
      </c>
      <c r="DD1092" s="38">
        <v>0</v>
      </c>
      <c r="DE1092" s="38">
        <v>0</v>
      </c>
      <c r="DF1092" s="38">
        <v>0</v>
      </c>
      <c r="DG1092" s="38">
        <v>0</v>
      </c>
      <c r="DH1092" s="38">
        <v>0</v>
      </c>
      <c r="DI1092" s="38">
        <v>0</v>
      </c>
      <c r="DJ1092" s="38">
        <v>0</v>
      </c>
      <c r="DK1092" s="38">
        <v>0</v>
      </c>
      <c r="DL1092" s="38">
        <v>0</v>
      </c>
      <c r="DM1092" s="38">
        <v>0</v>
      </c>
      <c r="DN1092" s="38">
        <v>0</v>
      </c>
      <c r="DO1092" s="38">
        <v>0</v>
      </c>
      <c r="DP1092" s="38">
        <v>0</v>
      </c>
      <c r="DQ1092" s="38">
        <v>0</v>
      </c>
      <c r="DR1092" s="38">
        <v>0</v>
      </c>
      <c r="DS1092" s="38">
        <v>0</v>
      </c>
      <c r="DT1092" s="38">
        <v>0</v>
      </c>
      <c r="DU1092" s="38">
        <v>0</v>
      </c>
      <c r="DV1092" s="38">
        <v>0</v>
      </c>
      <c r="DW1092" s="38">
        <v>0</v>
      </c>
      <c r="DX1092" s="38">
        <v>0</v>
      </c>
      <c r="DY1092" s="38">
        <v>0</v>
      </c>
      <c r="DZ1092" s="38">
        <v>0</v>
      </c>
      <c r="EA1092" s="38">
        <v>0</v>
      </c>
      <c r="EB1092" s="38">
        <v>0</v>
      </c>
      <c r="EC1092" s="38">
        <v>0</v>
      </c>
      <c r="ED1092" s="38">
        <v>0</v>
      </c>
      <c r="EE1092" s="38">
        <v>0</v>
      </c>
      <c r="EF1092" s="38">
        <v>0</v>
      </c>
      <c r="EG1092" s="38">
        <v>0</v>
      </c>
      <c r="EH1092" s="38">
        <v>0</v>
      </c>
      <c r="EI1092" s="38">
        <v>0</v>
      </c>
      <c r="EJ1092" s="38">
        <v>0</v>
      </c>
      <c r="EK1092" s="38">
        <v>0</v>
      </c>
      <c r="EL1092" s="38">
        <v>0</v>
      </c>
      <c r="EM1092" s="38">
        <v>0</v>
      </c>
      <c r="EN1092" s="38">
        <v>0</v>
      </c>
      <c r="EO1092" s="38">
        <v>0</v>
      </c>
      <c r="EP1092" s="38">
        <v>0</v>
      </c>
      <c r="EQ1092" s="38">
        <v>0</v>
      </c>
      <c r="ER1092" s="38">
        <v>0</v>
      </c>
      <c r="ES1092" s="38">
        <v>0</v>
      </c>
      <c r="ET1092" s="38">
        <v>0</v>
      </c>
      <c r="EU1092" s="38">
        <v>0</v>
      </c>
      <c r="EV1092" s="38">
        <v>0</v>
      </c>
      <c r="EW1092" s="38">
        <v>0</v>
      </c>
      <c r="EX1092" s="38">
        <v>0</v>
      </c>
      <c r="EY1092" s="38">
        <v>0</v>
      </c>
      <c r="EZ1092" s="38">
        <v>0</v>
      </c>
      <c r="FA1092" s="38">
        <v>0</v>
      </c>
      <c r="FB1092" s="38">
        <v>0</v>
      </c>
      <c r="FC1092" s="38">
        <v>0</v>
      </c>
      <c r="FD1092" s="38">
        <v>0</v>
      </c>
      <c r="FE1092" s="38">
        <v>0</v>
      </c>
      <c r="FF1092" s="38">
        <v>0</v>
      </c>
      <c r="FG1092" s="38">
        <v>0</v>
      </c>
      <c r="FH1092" s="38">
        <v>0</v>
      </c>
      <c r="FI1092" s="38">
        <v>0</v>
      </c>
      <c r="FJ1092" s="38">
        <v>0</v>
      </c>
      <c r="FK1092" s="38">
        <v>0</v>
      </c>
      <c r="FL1092" s="38">
        <v>0</v>
      </c>
      <c r="FM1092" s="38">
        <v>0</v>
      </c>
      <c r="FN1092" s="38">
        <v>0</v>
      </c>
      <c r="FO1092" s="38">
        <v>0</v>
      </c>
      <c r="FP1092" s="38">
        <v>0</v>
      </c>
      <c r="FQ1092" s="38">
        <v>0</v>
      </c>
      <c r="FR1092" s="38">
        <v>0</v>
      </c>
      <c r="FS1092" s="38">
        <v>0</v>
      </c>
      <c r="FT1092" s="38">
        <v>0</v>
      </c>
      <c r="FU1092" s="38">
        <v>0</v>
      </c>
      <c r="FV1092" s="38">
        <v>0</v>
      </c>
      <c r="FW1092">
        <v>0</v>
      </c>
      <c r="FX1092">
        <v>0</v>
      </c>
      <c r="FY1092">
        <v>0</v>
      </c>
      <c r="FZ1092">
        <v>0</v>
      </c>
      <c r="GA1092">
        <v>0</v>
      </c>
      <c r="GB1092">
        <v>0</v>
      </c>
    </row>
    <row r="1093" spans="1:184" x14ac:dyDescent="0.3">
      <c r="A1093" t="s">
        <v>280</v>
      </c>
      <c r="B1093" t="s">
        <v>1</v>
      </c>
      <c r="C1093" t="s">
        <v>260</v>
      </c>
      <c r="D1093" t="s">
        <v>1</v>
      </c>
      <c r="E1093" t="s">
        <v>1</v>
      </c>
      <c r="F1093" t="s">
        <v>1</v>
      </c>
      <c r="G1093" t="s">
        <v>1</v>
      </c>
      <c r="H1093" s="40" t="s">
        <v>1</v>
      </c>
      <c r="I1093" s="18" t="s">
        <v>1</v>
      </c>
      <c r="J1093" s="38" t="s">
        <v>1</v>
      </c>
      <c r="K1093" s="18" t="s">
        <v>2</v>
      </c>
      <c r="L1093" s="38">
        <v>1</v>
      </c>
      <c r="M1093" s="38">
        <v>1</v>
      </c>
      <c r="N1093" s="38">
        <v>0</v>
      </c>
      <c r="O1093" s="38">
        <v>0</v>
      </c>
      <c r="P1093" s="38">
        <v>0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8">
        <v>0</v>
      </c>
      <c r="W1093" s="38">
        <v>0</v>
      </c>
      <c r="X1093" s="38">
        <v>0</v>
      </c>
      <c r="Y1093" s="38">
        <v>0</v>
      </c>
      <c r="Z1093" s="38">
        <v>0</v>
      </c>
      <c r="AA1093" s="38">
        <v>0</v>
      </c>
      <c r="AB1093" s="38">
        <v>0</v>
      </c>
      <c r="AC1093" s="38">
        <v>0</v>
      </c>
      <c r="AD1093" s="38">
        <v>0</v>
      </c>
      <c r="AE1093" s="38">
        <v>0</v>
      </c>
      <c r="AF1093" s="38">
        <v>0</v>
      </c>
      <c r="AG1093" s="38">
        <v>0</v>
      </c>
      <c r="AH1093" s="38">
        <v>0</v>
      </c>
      <c r="AI1093" s="38">
        <v>0</v>
      </c>
      <c r="AJ1093" s="38">
        <v>0</v>
      </c>
      <c r="AK1093" s="38">
        <v>0</v>
      </c>
      <c r="AL1093" s="38">
        <v>0</v>
      </c>
      <c r="AM1093" s="38">
        <v>0</v>
      </c>
      <c r="AN1093" s="38">
        <v>0</v>
      </c>
      <c r="AO1093" s="38">
        <v>0</v>
      </c>
      <c r="AP1093" s="38">
        <v>0</v>
      </c>
      <c r="AQ1093" s="38">
        <v>0</v>
      </c>
      <c r="AR1093" s="38">
        <v>0</v>
      </c>
      <c r="AS1093" s="38">
        <v>0</v>
      </c>
      <c r="AT1093" s="38">
        <v>0</v>
      </c>
      <c r="AU1093" s="38">
        <v>0</v>
      </c>
      <c r="AV1093" s="38">
        <v>0</v>
      </c>
      <c r="AW1093" s="38">
        <v>0</v>
      </c>
      <c r="AX1093" s="38">
        <v>0</v>
      </c>
      <c r="AY1093" s="38">
        <v>0</v>
      </c>
      <c r="AZ1093" s="38">
        <v>0</v>
      </c>
      <c r="BA1093" s="38">
        <v>0</v>
      </c>
      <c r="BB1093" s="38">
        <v>0</v>
      </c>
      <c r="BC1093" s="38">
        <v>0</v>
      </c>
      <c r="BD1093" s="38">
        <v>0</v>
      </c>
      <c r="BE1093" s="38">
        <v>0</v>
      </c>
      <c r="BF1093" s="38">
        <v>0</v>
      </c>
      <c r="BG1093" s="38">
        <v>0</v>
      </c>
      <c r="BH1093" s="38">
        <v>0</v>
      </c>
      <c r="BI1093" s="38">
        <v>0</v>
      </c>
      <c r="BJ1093" s="38">
        <v>0</v>
      </c>
      <c r="BK1093" s="38">
        <v>0</v>
      </c>
      <c r="BL1093" s="38">
        <v>0</v>
      </c>
      <c r="BM1093" s="38">
        <v>0</v>
      </c>
      <c r="BN1093" s="38">
        <v>0</v>
      </c>
      <c r="BO1093" s="38">
        <v>0</v>
      </c>
      <c r="BP1093" s="38">
        <v>0</v>
      </c>
      <c r="BQ1093" s="38">
        <v>0</v>
      </c>
      <c r="BR1093" s="38">
        <v>0</v>
      </c>
      <c r="BS1093" s="38">
        <v>0</v>
      </c>
      <c r="BT1093" s="38">
        <v>0</v>
      </c>
      <c r="BU1093" s="38">
        <v>0</v>
      </c>
      <c r="BV1093" s="38">
        <v>0</v>
      </c>
      <c r="BW1093" s="38">
        <v>0</v>
      </c>
      <c r="BX1093" s="38">
        <v>0</v>
      </c>
      <c r="BY1093" s="38">
        <v>0</v>
      </c>
      <c r="BZ1093" s="38">
        <v>0</v>
      </c>
      <c r="CA1093" s="38">
        <v>0</v>
      </c>
      <c r="CB1093" s="38">
        <v>0</v>
      </c>
      <c r="CC1093" s="38">
        <v>0</v>
      </c>
      <c r="CD1093" s="38">
        <v>0</v>
      </c>
      <c r="CE1093" s="38">
        <v>0</v>
      </c>
      <c r="CF1093" s="38">
        <v>0</v>
      </c>
      <c r="CG1093" s="38">
        <v>0</v>
      </c>
      <c r="CH1093" s="38">
        <v>0</v>
      </c>
      <c r="CI1093" s="38">
        <v>0</v>
      </c>
      <c r="CJ1093" s="38">
        <v>0</v>
      </c>
      <c r="CK1093" s="38">
        <v>0</v>
      </c>
      <c r="CL1093" s="38">
        <v>0</v>
      </c>
      <c r="CM1093" s="38">
        <v>0</v>
      </c>
      <c r="CN1093" s="38">
        <v>0</v>
      </c>
      <c r="CO1093" s="38">
        <v>0</v>
      </c>
      <c r="CP1093" s="38">
        <v>0</v>
      </c>
      <c r="CQ1093" s="38">
        <v>0</v>
      </c>
      <c r="CR1093" s="38">
        <v>0</v>
      </c>
      <c r="CS1093" s="38">
        <v>0</v>
      </c>
      <c r="CT1093" s="38">
        <v>0</v>
      </c>
      <c r="CU1093" s="38">
        <v>0</v>
      </c>
      <c r="CV1093" s="38">
        <v>0</v>
      </c>
      <c r="CW1093" s="38">
        <v>0</v>
      </c>
      <c r="CX1093" s="38">
        <v>0</v>
      </c>
      <c r="CY1093" s="38">
        <v>0</v>
      </c>
      <c r="CZ1093" s="38">
        <v>0</v>
      </c>
      <c r="DA1093" s="38">
        <v>0</v>
      </c>
      <c r="DB1093" s="38">
        <v>0</v>
      </c>
      <c r="DC1093" s="38">
        <v>0</v>
      </c>
      <c r="DD1093" s="38">
        <v>0</v>
      </c>
      <c r="DE1093" s="38">
        <v>0</v>
      </c>
      <c r="DF1093" s="38">
        <v>0</v>
      </c>
      <c r="DG1093" s="38">
        <v>0</v>
      </c>
      <c r="DH1093" s="38">
        <v>0</v>
      </c>
      <c r="DI1093" s="38">
        <v>0</v>
      </c>
      <c r="DJ1093" s="38">
        <v>0</v>
      </c>
      <c r="DK1093" s="38">
        <v>0</v>
      </c>
      <c r="DL1093" s="38">
        <v>0</v>
      </c>
      <c r="DM1093" s="38">
        <v>0</v>
      </c>
      <c r="DN1093" s="38">
        <v>0</v>
      </c>
      <c r="DO1093" s="38">
        <v>0</v>
      </c>
      <c r="DP1093" s="38">
        <v>0</v>
      </c>
      <c r="DQ1093" s="38">
        <v>0</v>
      </c>
      <c r="DR1093" s="38">
        <v>0</v>
      </c>
      <c r="DS1093" s="38">
        <v>0</v>
      </c>
      <c r="DT1093" s="38">
        <v>0</v>
      </c>
      <c r="DU1093" s="38">
        <v>0</v>
      </c>
      <c r="DV1093" s="38">
        <v>0</v>
      </c>
      <c r="DW1093" s="38">
        <v>0</v>
      </c>
      <c r="DX1093" s="38">
        <v>0</v>
      </c>
      <c r="DY1093" s="38">
        <v>0</v>
      </c>
      <c r="DZ1093" s="38">
        <v>0</v>
      </c>
      <c r="EA1093" s="38">
        <v>0</v>
      </c>
      <c r="EB1093" s="38">
        <v>0</v>
      </c>
      <c r="EC1093" s="38">
        <v>0</v>
      </c>
      <c r="ED1093" s="38">
        <v>0</v>
      </c>
      <c r="EE1093" s="38">
        <v>0</v>
      </c>
      <c r="EF1093" s="38">
        <v>0</v>
      </c>
      <c r="EG1093" s="38">
        <v>0</v>
      </c>
      <c r="EH1093" s="38">
        <v>0</v>
      </c>
      <c r="EI1093" s="38">
        <v>0</v>
      </c>
      <c r="EJ1093" s="38">
        <v>0</v>
      </c>
      <c r="EK1093" s="38">
        <v>0</v>
      </c>
      <c r="EL1093" s="38">
        <v>0</v>
      </c>
      <c r="EM1093" s="38">
        <v>0</v>
      </c>
      <c r="EN1093" s="38">
        <v>0</v>
      </c>
      <c r="EO1093" s="38">
        <v>0</v>
      </c>
      <c r="EP1093" s="38">
        <v>0</v>
      </c>
      <c r="EQ1093" s="38">
        <v>0</v>
      </c>
      <c r="ER1093" s="38">
        <v>0</v>
      </c>
      <c r="ES1093" s="38">
        <v>0</v>
      </c>
      <c r="ET1093" s="38">
        <v>0</v>
      </c>
      <c r="EU1093" s="38">
        <v>0</v>
      </c>
      <c r="EV1093" s="38">
        <v>0</v>
      </c>
      <c r="EW1093" s="38">
        <v>0</v>
      </c>
      <c r="EX1093" s="38">
        <v>0</v>
      </c>
      <c r="EY1093" s="38">
        <v>0</v>
      </c>
      <c r="EZ1093" s="38">
        <v>0</v>
      </c>
      <c r="FA1093" s="38">
        <v>0</v>
      </c>
      <c r="FB1093" s="38">
        <v>0</v>
      </c>
      <c r="FC1093" s="38">
        <v>0</v>
      </c>
      <c r="FD1093" s="38">
        <v>0</v>
      </c>
      <c r="FE1093" s="38">
        <v>0</v>
      </c>
      <c r="FF1093" s="38">
        <v>0</v>
      </c>
      <c r="FG1093" s="38">
        <v>0</v>
      </c>
      <c r="FH1093" s="38">
        <v>0</v>
      </c>
      <c r="FI1093" s="38">
        <v>0</v>
      </c>
      <c r="FJ1093" s="38">
        <v>0</v>
      </c>
      <c r="FK1093" s="38">
        <v>0</v>
      </c>
      <c r="FL1093" s="38">
        <v>0</v>
      </c>
      <c r="FM1093" s="38">
        <v>0</v>
      </c>
      <c r="FN1093" s="38">
        <v>0</v>
      </c>
      <c r="FO1093" s="38">
        <v>0</v>
      </c>
      <c r="FP1093" s="38">
        <v>0</v>
      </c>
      <c r="FQ1093" s="38">
        <v>0</v>
      </c>
      <c r="FR1093" s="38">
        <v>0</v>
      </c>
      <c r="FS1093" s="38">
        <v>0</v>
      </c>
      <c r="FT1093" s="38">
        <v>0</v>
      </c>
      <c r="FU1093" s="38">
        <v>0</v>
      </c>
      <c r="FV1093" s="38">
        <v>0</v>
      </c>
      <c r="FW1093">
        <v>0</v>
      </c>
      <c r="FX1093">
        <v>0</v>
      </c>
      <c r="FY1093">
        <v>0</v>
      </c>
      <c r="FZ1093">
        <v>0</v>
      </c>
      <c r="GA1093">
        <v>0</v>
      </c>
      <c r="GB1093">
        <v>0</v>
      </c>
    </row>
    <row r="1094" spans="1:184" x14ac:dyDescent="0.3">
      <c r="A1094" t="s">
        <v>280</v>
      </c>
      <c r="B1094" t="s">
        <v>1</v>
      </c>
      <c r="C1094" t="s">
        <v>261</v>
      </c>
      <c r="D1094" t="s">
        <v>1</v>
      </c>
      <c r="E1094" t="s">
        <v>1</v>
      </c>
      <c r="F1094" t="s">
        <v>1</v>
      </c>
      <c r="G1094" t="s">
        <v>1</v>
      </c>
      <c r="H1094" s="40" t="s">
        <v>1</v>
      </c>
      <c r="I1094" s="18" t="s">
        <v>1</v>
      </c>
      <c r="J1094" s="38" t="s">
        <v>1</v>
      </c>
      <c r="K1094" s="18">
        <v>44722</v>
      </c>
      <c r="L1094" s="38">
        <v>139</v>
      </c>
      <c r="M1094" s="38">
        <v>139</v>
      </c>
      <c r="N1094" s="38">
        <v>229.7396</v>
      </c>
      <c r="O1094" s="38">
        <v>227.7423</v>
      </c>
      <c r="P1094" s="38">
        <v>225.57980000000001</v>
      </c>
      <c r="Q1094" s="38">
        <v>220.99440000000001</v>
      </c>
      <c r="R1094" s="38">
        <v>224.49619999999999</v>
      </c>
      <c r="S1094" s="38">
        <v>227.52629999999999</v>
      </c>
      <c r="T1094" s="38">
        <v>236.62899999999999</v>
      </c>
      <c r="U1094" s="38">
        <v>252.84729999999999</v>
      </c>
      <c r="V1094" s="38">
        <v>259.6918</v>
      </c>
      <c r="W1094" s="38">
        <v>266.7697</v>
      </c>
      <c r="X1094" s="38">
        <v>274.73779999999999</v>
      </c>
      <c r="Y1094" s="38">
        <v>278.39449999999999</v>
      </c>
      <c r="Z1094" s="38">
        <v>279.8313</v>
      </c>
      <c r="AA1094" s="38">
        <v>282.19920000000002</v>
      </c>
      <c r="AB1094" s="38">
        <v>279.48410000000001</v>
      </c>
      <c r="AC1094" s="38">
        <v>277.43110000000001</v>
      </c>
      <c r="AD1094" s="38">
        <v>269.4581</v>
      </c>
      <c r="AE1094" s="38">
        <v>260.6225</v>
      </c>
      <c r="AF1094" s="38">
        <v>255.92859999999999</v>
      </c>
      <c r="AG1094" s="38">
        <v>251.6514</v>
      </c>
      <c r="AH1094" s="38">
        <v>248.72499999999999</v>
      </c>
      <c r="AI1094" s="38">
        <v>243.9101</v>
      </c>
      <c r="AJ1094" s="38">
        <v>238.77520000000001</v>
      </c>
      <c r="AK1094" s="38">
        <v>233.2209</v>
      </c>
      <c r="AL1094" s="38">
        <v>-2.7621709999999999</v>
      </c>
      <c r="AM1094" s="38">
        <v>1.567882</v>
      </c>
      <c r="AN1094" s="38">
        <v>6.8249149999999998</v>
      </c>
      <c r="AO1094" s="38">
        <v>2.7957879999999999</v>
      </c>
      <c r="AP1094" s="38">
        <v>4.3648400000000001</v>
      </c>
      <c r="AQ1094" s="38">
        <v>-1.0900430000000001</v>
      </c>
      <c r="AR1094" s="38">
        <v>-5.1346660000000002</v>
      </c>
      <c r="AS1094" s="38">
        <v>-2.6521499999999998</v>
      </c>
      <c r="AT1094" s="38">
        <v>-12.90082</v>
      </c>
      <c r="AU1094" s="38">
        <v>-7.468731</v>
      </c>
      <c r="AV1094" s="38">
        <v>-3.4167209999999999</v>
      </c>
      <c r="AW1094" s="38">
        <v>0.2753215</v>
      </c>
      <c r="AX1094" s="38">
        <v>2.2637299999999998</v>
      </c>
      <c r="AY1094" s="38">
        <v>2.745981</v>
      </c>
      <c r="AZ1094" s="38">
        <v>-8.1057210000000008</v>
      </c>
      <c r="BA1094" s="38">
        <v>-10.88913</v>
      </c>
      <c r="BB1094" s="38">
        <v>-15.11725</v>
      </c>
      <c r="BC1094" s="38">
        <v>-12.06273</v>
      </c>
      <c r="BD1094" s="38">
        <v>-7.8811140000000002</v>
      </c>
      <c r="BE1094" s="38">
        <v>-10.173970000000001</v>
      </c>
      <c r="BF1094" s="38">
        <v>-9.9199129999999993</v>
      </c>
      <c r="BG1094" s="38">
        <v>-8.7469300000000008</v>
      </c>
      <c r="BH1094" s="38">
        <v>-14.75648</v>
      </c>
      <c r="BI1094" s="38">
        <v>-18.308209999999999</v>
      </c>
      <c r="BJ1094" s="38">
        <v>-1.314317</v>
      </c>
      <c r="BK1094" s="38">
        <v>2.7367560000000002</v>
      </c>
      <c r="BL1094" s="38">
        <v>7.6394380000000002</v>
      </c>
      <c r="BM1094" s="38">
        <v>3.875629</v>
      </c>
      <c r="BN1094" s="38">
        <v>5.1920710000000003</v>
      </c>
      <c r="BO1094" s="38">
        <v>-0.16632569999999999</v>
      </c>
      <c r="BP1094" s="38">
        <v>-3.9218730000000002</v>
      </c>
      <c r="BQ1094" s="38">
        <v>-1.599585</v>
      </c>
      <c r="BR1094" s="38">
        <v>-10.9055</v>
      </c>
      <c r="BS1094" s="38">
        <v>-5.8211979999999999</v>
      </c>
      <c r="BT1094" s="38">
        <v>-2.2540719999999999</v>
      </c>
      <c r="BU1094" s="38">
        <v>1.0722860000000001</v>
      </c>
      <c r="BV1094" s="38">
        <v>3.022618</v>
      </c>
      <c r="BW1094" s="38">
        <v>3.5300210000000001</v>
      </c>
      <c r="BX1094" s="38">
        <v>-7.1067999999999998</v>
      </c>
      <c r="BY1094" s="38">
        <v>-9.3635020000000004</v>
      </c>
      <c r="BZ1094" s="38">
        <v>-13.49572</v>
      </c>
      <c r="CA1094" s="38">
        <v>-10.32854</v>
      </c>
      <c r="CB1094" s="38">
        <v>-6.3357020000000004</v>
      </c>
      <c r="CC1094" s="38">
        <v>-8.5805389999999999</v>
      </c>
      <c r="CD1094" s="38">
        <v>-8.1335929999999994</v>
      </c>
      <c r="CE1094" s="38">
        <v>-6.8258010000000002</v>
      </c>
      <c r="CF1094" s="38">
        <v>-12.608790000000001</v>
      </c>
      <c r="CG1094" s="38">
        <v>-16.090440000000001</v>
      </c>
      <c r="CH1094" s="38">
        <v>-0.31153710000000001</v>
      </c>
      <c r="CI1094" s="38">
        <v>3.5463149999999999</v>
      </c>
      <c r="CJ1094" s="38">
        <v>8.2035739999999997</v>
      </c>
      <c r="CK1094" s="38">
        <v>4.6235239999999997</v>
      </c>
      <c r="CL1094" s="38">
        <v>5.7650090000000001</v>
      </c>
      <c r="CM1094" s="38">
        <v>0.47343809999999997</v>
      </c>
      <c r="CN1094" s="38">
        <v>-3.081896</v>
      </c>
      <c r="CO1094" s="38">
        <v>-0.87058190000000002</v>
      </c>
      <c r="CP1094" s="38">
        <v>-9.5235400000000006</v>
      </c>
      <c r="CQ1094" s="38">
        <v>-4.6801209999999998</v>
      </c>
      <c r="CR1094" s="38">
        <v>-1.448825</v>
      </c>
      <c r="CS1094" s="38">
        <v>1.624261</v>
      </c>
      <c r="CT1094" s="38">
        <v>3.5482209999999998</v>
      </c>
      <c r="CU1094" s="38">
        <v>4.0730449999999996</v>
      </c>
      <c r="CV1094" s="38">
        <v>-6.414949</v>
      </c>
      <c r="CW1094" s="38">
        <v>-8.3068559999999998</v>
      </c>
      <c r="CX1094" s="38">
        <v>-12.37266</v>
      </c>
      <c r="CY1094" s="38">
        <v>-9.1274420000000003</v>
      </c>
      <c r="CZ1094" s="38">
        <v>-5.2653540000000003</v>
      </c>
      <c r="DA1094" s="38">
        <v>-7.4769329999999998</v>
      </c>
      <c r="DB1094" s="38">
        <v>-6.8963919999999996</v>
      </c>
      <c r="DC1094" s="38">
        <v>-5.495234</v>
      </c>
      <c r="DD1094" s="38">
        <v>-11.1213</v>
      </c>
      <c r="DE1094" s="38">
        <v>-14.55442</v>
      </c>
      <c r="DF1094" s="38">
        <v>0.69124249999999998</v>
      </c>
      <c r="DG1094" s="38">
        <v>4.355874</v>
      </c>
      <c r="DH1094" s="38">
        <v>8.7677110000000003</v>
      </c>
      <c r="DI1094" s="38">
        <v>5.3714190000000004</v>
      </c>
      <c r="DJ1094" s="38">
        <v>6.3379479999999999</v>
      </c>
      <c r="DK1094" s="38">
        <v>1.113202</v>
      </c>
      <c r="DL1094" s="38">
        <v>-2.2419190000000002</v>
      </c>
      <c r="DM1094" s="38">
        <v>-0.1415787</v>
      </c>
      <c r="DN1094" s="38">
        <v>-8.1415839999999999</v>
      </c>
      <c r="DO1094" s="38">
        <v>-3.5390450000000002</v>
      </c>
      <c r="DP1094" s="38">
        <v>-0.64357739999999997</v>
      </c>
      <c r="DQ1094" s="38">
        <v>2.1762359999999998</v>
      </c>
      <c r="DR1094" s="38">
        <v>4.0738240000000001</v>
      </c>
      <c r="DS1094" s="38">
        <v>4.6160680000000003</v>
      </c>
      <c r="DT1094" s="38">
        <v>-5.7230990000000004</v>
      </c>
      <c r="DU1094" s="38">
        <v>-7.2502110000000002</v>
      </c>
      <c r="DV1094" s="38">
        <v>-11.24959</v>
      </c>
      <c r="DW1094" s="38">
        <v>-7.9263440000000003</v>
      </c>
      <c r="DX1094" s="38">
        <v>-4.1950060000000002</v>
      </c>
      <c r="DY1094" s="38">
        <v>-6.3733259999999996</v>
      </c>
      <c r="DZ1094" s="38">
        <v>-5.659192</v>
      </c>
      <c r="EA1094" s="38">
        <v>-4.1646660000000004</v>
      </c>
      <c r="EB1094" s="38">
        <v>-9.6338080000000001</v>
      </c>
      <c r="EC1094" s="38">
        <v>-13.0184</v>
      </c>
      <c r="ED1094" s="38">
        <v>2.139097</v>
      </c>
      <c r="EE1094" s="38">
        <v>5.5247479999999998</v>
      </c>
      <c r="EF1094" s="38">
        <v>9.5822330000000004</v>
      </c>
      <c r="EG1094" s="38">
        <v>6.4512609999999997</v>
      </c>
      <c r="EH1094" s="38">
        <v>7.1651790000000002</v>
      </c>
      <c r="EI1094" s="38">
        <v>2.0369190000000001</v>
      </c>
      <c r="EJ1094" s="38">
        <v>-1.0291250000000001</v>
      </c>
      <c r="EK1094" s="38">
        <v>0.91098610000000002</v>
      </c>
      <c r="EL1094" s="38">
        <v>-6.1462599999999998</v>
      </c>
      <c r="EM1094" s="38">
        <v>-1.8915120000000001</v>
      </c>
      <c r="EN1094" s="38">
        <v>0.51907179999999997</v>
      </c>
      <c r="EO1094" s="38">
        <v>2.973201</v>
      </c>
      <c r="EP1094" s="38">
        <v>4.8327119999999999</v>
      </c>
      <c r="EQ1094" s="38">
        <v>5.4001080000000004</v>
      </c>
      <c r="ER1094" s="38">
        <v>-4.7241780000000002</v>
      </c>
      <c r="ES1094" s="38">
        <v>-5.724583</v>
      </c>
      <c r="ET1094" s="38">
        <v>-9.6280579999999993</v>
      </c>
      <c r="EU1094" s="38">
        <v>-6.1921499999999998</v>
      </c>
      <c r="EV1094" s="38">
        <v>-2.6495950000000001</v>
      </c>
      <c r="EW1094" s="38">
        <v>-4.7798939999999996</v>
      </c>
      <c r="EX1094" s="38">
        <v>-3.8728720000000001</v>
      </c>
      <c r="EY1094" s="38">
        <v>-2.2435369999999999</v>
      </c>
      <c r="EZ1094" s="38">
        <v>-7.48611</v>
      </c>
      <c r="FA1094" s="38">
        <v>-10.80063</v>
      </c>
      <c r="FB1094" s="38">
        <v>80.5</v>
      </c>
      <c r="FC1094" s="38">
        <v>79.5</v>
      </c>
      <c r="FD1094" s="38">
        <v>77.5</v>
      </c>
      <c r="FE1094" s="38">
        <v>76</v>
      </c>
      <c r="FF1094" s="38">
        <v>74</v>
      </c>
      <c r="FG1094" s="38">
        <v>74</v>
      </c>
      <c r="FH1094" s="38">
        <v>75.5</v>
      </c>
      <c r="FI1094" s="38">
        <v>79.5</v>
      </c>
      <c r="FJ1094" s="38">
        <v>84</v>
      </c>
      <c r="FK1094" s="38">
        <v>86.5</v>
      </c>
      <c r="FL1094" s="38">
        <v>89.5</v>
      </c>
      <c r="FM1094" s="38">
        <v>92.5</v>
      </c>
      <c r="FN1094" s="38">
        <v>94.5</v>
      </c>
      <c r="FO1094" s="38">
        <v>96.5</v>
      </c>
      <c r="FP1094" s="38">
        <v>97.5</v>
      </c>
      <c r="FQ1094" s="38">
        <v>99</v>
      </c>
      <c r="FR1094" s="38">
        <v>100</v>
      </c>
      <c r="FS1094" s="38">
        <v>101</v>
      </c>
      <c r="FT1094" s="38">
        <v>100.5</v>
      </c>
      <c r="FU1094" s="38">
        <v>99.5</v>
      </c>
      <c r="FV1094" s="38">
        <v>97.5</v>
      </c>
      <c r="FW1094">
        <v>94.5</v>
      </c>
      <c r="FX1094">
        <v>91.5</v>
      </c>
      <c r="FY1094">
        <v>88.5</v>
      </c>
      <c r="FZ1094">
        <v>1.48404</v>
      </c>
      <c r="GA1094">
        <v>14.111219999999999</v>
      </c>
      <c r="GB1094">
        <v>1</v>
      </c>
    </row>
    <row r="1095" spans="1:184" x14ac:dyDescent="0.3">
      <c r="A1095" t="s">
        <v>280</v>
      </c>
      <c r="B1095" t="s">
        <v>1</v>
      </c>
      <c r="C1095" t="s">
        <v>261</v>
      </c>
      <c r="D1095" t="s">
        <v>1</v>
      </c>
      <c r="E1095" t="s">
        <v>1</v>
      </c>
      <c r="F1095" t="s">
        <v>1</v>
      </c>
      <c r="G1095" t="s">
        <v>1</v>
      </c>
      <c r="H1095" s="40" t="s">
        <v>1</v>
      </c>
      <c r="I1095" s="18" t="s">
        <v>1</v>
      </c>
      <c r="J1095" s="38" t="s">
        <v>1</v>
      </c>
      <c r="K1095" s="18">
        <v>44739</v>
      </c>
      <c r="L1095" s="38">
        <v>138</v>
      </c>
      <c r="M1095" s="38">
        <v>138</v>
      </c>
      <c r="N1095" s="38">
        <v>213.85059999999999</v>
      </c>
      <c r="O1095" s="38">
        <v>212.0137</v>
      </c>
      <c r="P1095" s="38">
        <v>208.70429999999999</v>
      </c>
      <c r="Q1095" s="38">
        <v>208.7208</v>
      </c>
      <c r="R1095" s="38">
        <v>208.75399999999999</v>
      </c>
      <c r="S1095" s="38">
        <v>215.65860000000001</v>
      </c>
      <c r="T1095" s="38">
        <v>224.81360000000001</v>
      </c>
      <c r="U1095" s="38">
        <v>246.5626</v>
      </c>
      <c r="V1095" s="38">
        <v>262.42270000000002</v>
      </c>
      <c r="W1095" s="38">
        <v>268.8329</v>
      </c>
      <c r="X1095" s="38">
        <v>278.0795</v>
      </c>
      <c r="Y1095" s="38">
        <v>285.14699999999999</v>
      </c>
      <c r="Z1095" s="38">
        <v>288.4119</v>
      </c>
      <c r="AA1095" s="38">
        <v>291.41250000000002</v>
      </c>
      <c r="AB1095" s="38">
        <v>288.34910000000002</v>
      </c>
      <c r="AC1095" s="38">
        <v>287.10160000000002</v>
      </c>
      <c r="AD1095" s="38">
        <v>279.44909999999999</v>
      </c>
      <c r="AE1095" s="38">
        <v>275.24759999999998</v>
      </c>
      <c r="AF1095" s="38">
        <v>269.67189999999999</v>
      </c>
      <c r="AG1095" s="38">
        <v>264.84980000000002</v>
      </c>
      <c r="AH1095" s="38">
        <v>256.7971</v>
      </c>
      <c r="AI1095" s="38">
        <v>248.16460000000001</v>
      </c>
      <c r="AJ1095" s="38">
        <v>245.09809999999999</v>
      </c>
      <c r="AK1095" s="38">
        <v>237.14009999999999</v>
      </c>
      <c r="AL1095" s="38">
        <v>-0.1392032</v>
      </c>
      <c r="AM1095" s="38">
        <v>3.4278569999999999</v>
      </c>
      <c r="AN1095" s="38">
        <v>5.431025</v>
      </c>
      <c r="AO1095" s="38">
        <v>4.8494289999999998</v>
      </c>
      <c r="AP1095" s="38">
        <v>3.3022209999999999</v>
      </c>
      <c r="AQ1095" s="38">
        <v>2.5363609999999999</v>
      </c>
      <c r="AR1095" s="38">
        <v>-7.5985459999999998</v>
      </c>
      <c r="AS1095" s="38">
        <v>-10.730119999999999</v>
      </c>
      <c r="AT1095" s="38">
        <v>-11.68646</v>
      </c>
      <c r="AU1095" s="38">
        <v>-14.527089999999999</v>
      </c>
      <c r="AV1095" s="38">
        <v>-13.837529999999999</v>
      </c>
      <c r="AW1095" s="38">
        <v>-3.548845</v>
      </c>
      <c r="AX1095" s="38">
        <v>-5.6847880000000002</v>
      </c>
      <c r="AY1095" s="38">
        <v>5.4839260000000003</v>
      </c>
      <c r="AZ1095" s="38">
        <v>7.8378189999999996</v>
      </c>
      <c r="BA1095" s="38">
        <v>-1.4605220000000001</v>
      </c>
      <c r="BB1095" s="38">
        <v>-1.5748580000000001</v>
      </c>
      <c r="BC1095" s="38">
        <v>0.74582990000000005</v>
      </c>
      <c r="BD1095" s="38">
        <v>-0.91770799999999997</v>
      </c>
      <c r="BE1095" s="38">
        <v>1.7311730000000001</v>
      </c>
      <c r="BF1095" s="38">
        <v>-0.1177479</v>
      </c>
      <c r="BG1095" s="38">
        <v>-2.5319940000000001</v>
      </c>
      <c r="BH1095" s="38">
        <v>-4.262251</v>
      </c>
      <c r="BI1095" s="38">
        <v>-1.5845009999999999</v>
      </c>
      <c r="BJ1095" s="38">
        <v>1.568692</v>
      </c>
      <c r="BK1095" s="38">
        <v>4.9893739999999998</v>
      </c>
      <c r="BL1095" s="38">
        <v>6.7302200000000001</v>
      </c>
      <c r="BM1095" s="38">
        <v>6.1696140000000002</v>
      </c>
      <c r="BN1095" s="38">
        <v>4.5398050000000003</v>
      </c>
      <c r="BO1095" s="38">
        <v>3.8784589999999999</v>
      </c>
      <c r="BP1095" s="38">
        <v>-6.1508700000000003</v>
      </c>
      <c r="BQ1095" s="38">
        <v>-9.2543699999999998</v>
      </c>
      <c r="BR1095" s="38">
        <v>-9.6030870000000004</v>
      </c>
      <c r="BS1095" s="38">
        <v>-13.15687</v>
      </c>
      <c r="BT1095" s="38">
        <v>-12.390790000000001</v>
      </c>
      <c r="BU1095" s="38">
        <v>-2.6289129999999998</v>
      </c>
      <c r="BV1095" s="38">
        <v>-4.8547719999999996</v>
      </c>
      <c r="BW1095" s="38">
        <v>6.3219690000000002</v>
      </c>
      <c r="BX1095" s="38">
        <v>8.8983559999999997</v>
      </c>
      <c r="BY1095" s="38">
        <v>0.4239599</v>
      </c>
      <c r="BZ1095" s="38">
        <v>0.62756509999999999</v>
      </c>
      <c r="CA1095" s="38">
        <v>2.779439</v>
      </c>
      <c r="CB1095" s="38">
        <v>1.222998</v>
      </c>
      <c r="CC1095" s="38">
        <v>4.5196779999999999</v>
      </c>
      <c r="CD1095" s="38">
        <v>2.3842560000000002</v>
      </c>
      <c r="CE1095" s="38">
        <v>-0.23058429999999999</v>
      </c>
      <c r="CF1095" s="38">
        <v>-1.7022029999999999</v>
      </c>
      <c r="CG1095" s="38">
        <v>0.94352250000000004</v>
      </c>
      <c r="CH1095" s="38">
        <v>2.751576</v>
      </c>
      <c r="CI1095" s="38">
        <v>6.0708770000000003</v>
      </c>
      <c r="CJ1095" s="38">
        <v>7.6300379999999999</v>
      </c>
      <c r="CK1095" s="38">
        <v>7.083971</v>
      </c>
      <c r="CL1095" s="38">
        <v>5.3969519999999997</v>
      </c>
      <c r="CM1095" s="38">
        <v>4.8079919999999996</v>
      </c>
      <c r="CN1095" s="38">
        <v>-5.1482150000000004</v>
      </c>
      <c r="CO1095" s="38">
        <v>-8.2322710000000008</v>
      </c>
      <c r="CP1095" s="38">
        <v>-8.1601520000000001</v>
      </c>
      <c r="CQ1095" s="38">
        <v>-12.20786</v>
      </c>
      <c r="CR1095" s="38">
        <v>-11.388780000000001</v>
      </c>
      <c r="CS1095" s="38">
        <v>-1.991771</v>
      </c>
      <c r="CT1095" s="38">
        <v>-4.2799060000000004</v>
      </c>
      <c r="CU1095" s="38">
        <v>6.9023940000000001</v>
      </c>
      <c r="CV1095" s="38">
        <v>9.6328809999999994</v>
      </c>
      <c r="CW1095" s="38">
        <v>1.729147</v>
      </c>
      <c r="CX1095" s="38">
        <v>2.1529560000000001</v>
      </c>
      <c r="CY1095" s="38">
        <v>4.1879099999999996</v>
      </c>
      <c r="CZ1095" s="38">
        <v>2.7056450000000001</v>
      </c>
      <c r="DA1095" s="38">
        <v>6.4509869999999996</v>
      </c>
      <c r="DB1095" s="38">
        <v>4.1171369999999996</v>
      </c>
      <c r="DC1095" s="38">
        <v>1.3633649999999999</v>
      </c>
      <c r="DD1095" s="38">
        <v>7.0877899999999994E-2</v>
      </c>
      <c r="DE1095" s="38">
        <v>2.6944240000000002</v>
      </c>
      <c r="DF1095" s="38">
        <v>3.9344589999999999</v>
      </c>
      <c r="DG1095" s="38">
        <v>7.1523789999999998</v>
      </c>
      <c r="DH1095" s="38">
        <v>8.5298569999999998</v>
      </c>
      <c r="DI1095" s="38">
        <v>7.9983279999999999</v>
      </c>
      <c r="DJ1095" s="38">
        <v>6.2540979999999999</v>
      </c>
      <c r="DK1095" s="38">
        <v>5.7375249999999998</v>
      </c>
      <c r="DL1095" s="38">
        <v>-4.1455590000000004</v>
      </c>
      <c r="DM1095" s="38">
        <v>-7.2101730000000002</v>
      </c>
      <c r="DN1095" s="38">
        <v>-6.7172169999999998</v>
      </c>
      <c r="DO1095" s="38">
        <v>-11.258839999999999</v>
      </c>
      <c r="DP1095" s="38">
        <v>-10.38677</v>
      </c>
      <c r="DQ1095" s="38">
        <v>-1.3546290000000001</v>
      </c>
      <c r="DR1095" s="38">
        <v>-3.7050390000000002</v>
      </c>
      <c r="DS1095" s="38">
        <v>7.4828200000000002</v>
      </c>
      <c r="DT1095" s="38">
        <v>10.36741</v>
      </c>
      <c r="DU1095" s="38">
        <v>3.0343330000000002</v>
      </c>
      <c r="DV1095" s="38">
        <v>3.6783480000000002</v>
      </c>
      <c r="DW1095" s="38">
        <v>5.596381</v>
      </c>
      <c r="DX1095" s="38">
        <v>4.1882919999999997</v>
      </c>
      <c r="DY1095" s="38">
        <v>8.3822980000000005</v>
      </c>
      <c r="DZ1095" s="38">
        <v>5.8500180000000004</v>
      </c>
      <c r="EA1095" s="38">
        <v>2.9573140000000002</v>
      </c>
      <c r="EB1095" s="38">
        <v>1.8439589999999999</v>
      </c>
      <c r="EC1095" s="38">
        <v>4.4453250000000004</v>
      </c>
      <c r="ED1095" s="38">
        <v>5.6423540000000001</v>
      </c>
      <c r="EE1095" s="38">
        <v>8.7138969999999993</v>
      </c>
      <c r="EF1095" s="38">
        <v>9.8290520000000008</v>
      </c>
      <c r="EG1095" s="38">
        <v>9.3185129999999994</v>
      </c>
      <c r="EH1095" s="38">
        <v>7.491682</v>
      </c>
      <c r="EI1095" s="38">
        <v>7.0796239999999999</v>
      </c>
      <c r="EJ1095" s="38">
        <v>-2.6978840000000002</v>
      </c>
      <c r="EK1095" s="38">
        <v>-5.734426</v>
      </c>
      <c r="EL1095" s="38">
        <v>-4.6338480000000004</v>
      </c>
      <c r="EM1095" s="38">
        <v>-9.8886199999999995</v>
      </c>
      <c r="EN1095" s="38">
        <v>-8.9400220000000008</v>
      </c>
      <c r="EO1095" s="38">
        <v>-0.43469750000000001</v>
      </c>
      <c r="EP1095" s="38">
        <v>-2.8750230000000001</v>
      </c>
      <c r="EQ1095" s="38">
        <v>8.320862</v>
      </c>
      <c r="ER1095" s="38">
        <v>11.42794</v>
      </c>
      <c r="ES1095" s="38">
        <v>4.9188159999999996</v>
      </c>
      <c r="ET1095" s="38">
        <v>5.8807710000000002</v>
      </c>
      <c r="EU1095" s="38">
        <v>7.6299900000000003</v>
      </c>
      <c r="EV1095" s="38">
        <v>6.3289980000000003</v>
      </c>
      <c r="EW1095" s="38">
        <v>11.1708</v>
      </c>
      <c r="EX1095" s="38">
        <v>8.3520219999999998</v>
      </c>
      <c r="EY1095" s="38">
        <v>5.2587229999999998</v>
      </c>
      <c r="EZ1095" s="38">
        <v>4.4040059999999999</v>
      </c>
      <c r="FA1095" s="38">
        <v>6.9733479999999997</v>
      </c>
      <c r="FB1095" s="38">
        <v>85.5</v>
      </c>
      <c r="FC1095" s="38">
        <v>83.5</v>
      </c>
      <c r="FD1095" s="38">
        <v>80.5</v>
      </c>
      <c r="FE1095" s="38">
        <v>77.5</v>
      </c>
      <c r="FF1095" s="38">
        <v>76.5</v>
      </c>
      <c r="FG1095" s="38">
        <v>75</v>
      </c>
      <c r="FH1095" s="38">
        <v>76</v>
      </c>
      <c r="FI1095" s="38">
        <v>79.5</v>
      </c>
      <c r="FJ1095" s="38">
        <v>83.5</v>
      </c>
      <c r="FK1095" s="38">
        <v>88</v>
      </c>
      <c r="FL1095" s="38">
        <v>92</v>
      </c>
      <c r="FM1095" s="38">
        <v>95.5</v>
      </c>
      <c r="FN1095" s="38">
        <v>98.5</v>
      </c>
      <c r="FO1095" s="38">
        <v>100.5</v>
      </c>
      <c r="FP1095" s="38">
        <v>102.5</v>
      </c>
      <c r="FQ1095" s="38">
        <v>103.5</v>
      </c>
      <c r="FR1095" s="38">
        <v>104.5</v>
      </c>
      <c r="FS1095" s="38">
        <v>105</v>
      </c>
      <c r="FT1095" s="38">
        <v>105</v>
      </c>
      <c r="FU1095" s="38">
        <v>103.5</v>
      </c>
      <c r="FV1095" s="38">
        <v>100</v>
      </c>
      <c r="FW1095">
        <v>97</v>
      </c>
      <c r="FX1095">
        <v>93.5</v>
      </c>
      <c r="FY1095">
        <v>90</v>
      </c>
      <c r="FZ1095">
        <v>1.9612540000000001</v>
      </c>
      <c r="GA1095">
        <v>15.80359</v>
      </c>
      <c r="GB1095">
        <v>1</v>
      </c>
    </row>
    <row r="1096" spans="1:184" x14ac:dyDescent="0.3">
      <c r="A1096" t="s">
        <v>280</v>
      </c>
      <c r="B1096" t="s">
        <v>1</v>
      </c>
      <c r="C1096" t="s">
        <v>261</v>
      </c>
      <c r="D1096" t="s">
        <v>1</v>
      </c>
      <c r="E1096" t="s">
        <v>1</v>
      </c>
      <c r="F1096" t="s">
        <v>1</v>
      </c>
      <c r="G1096" t="s">
        <v>1</v>
      </c>
      <c r="H1096" s="40" t="s">
        <v>1</v>
      </c>
      <c r="I1096" s="18" t="s">
        <v>1</v>
      </c>
      <c r="J1096" s="38" t="s">
        <v>1</v>
      </c>
      <c r="K1096" s="18">
        <v>44753</v>
      </c>
      <c r="L1096" s="38">
        <v>138</v>
      </c>
      <c r="M1096" s="38">
        <v>138</v>
      </c>
      <c r="N1096" s="38">
        <v>208.7388</v>
      </c>
      <c r="O1096" s="38">
        <v>209.9177</v>
      </c>
      <c r="P1096" s="38">
        <v>207.06630000000001</v>
      </c>
      <c r="Q1096" s="38">
        <v>206.4384</v>
      </c>
      <c r="R1096" s="38">
        <v>209.96780000000001</v>
      </c>
      <c r="S1096" s="38">
        <v>215.17070000000001</v>
      </c>
      <c r="T1096" s="38">
        <v>226.91739999999999</v>
      </c>
      <c r="U1096" s="38">
        <v>249.29329999999999</v>
      </c>
      <c r="V1096" s="38">
        <v>262.887</v>
      </c>
      <c r="W1096" s="38">
        <v>267.452</v>
      </c>
      <c r="X1096" s="38">
        <v>276.5351</v>
      </c>
      <c r="Y1096" s="38">
        <v>283.64179999999999</v>
      </c>
      <c r="Z1096" s="38">
        <v>287.19839999999999</v>
      </c>
      <c r="AA1096" s="38">
        <v>292.63130000000001</v>
      </c>
      <c r="AB1096" s="38">
        <v>290.12819999999999</v>
      </c>
      <c r="AC1096" s="38">
        <v>287.66180000000003</v>
      </c>
      <c r="AD1096" s="38">
        <v>279.21050000000002</v>
      </c>
      <c r="AE1096" s="38">
        <v>273.37790000000001</v>
      </c>
      <c r="AF1096" s="38">
        <v>267.58179999999999</v>
      </c>
      <c r="AG1096" s="38">
        <v>261.01100000000002</v>
      </c>
      <c r="AH1096" s="38">
        <v>253.2852</v>
      </c>
      <c r="AI1096" s="38">
        <v>245.25790000000001</v>
      </c>
      <c r="AJ1096" s="38">
        <v>242.83969999999999</v>
      </c>
      <c r="AK1096" s="38">
        <v>233.839</v>
      </c>
      <c r="AL1096" s="38">
        <v>-8.4021450000000009</v>
      </c>
      <c r="AM1096" s="38">
        <v>-0.58433789999999997</v>
      </c>
      <c r="AN1096" s="38">
        <v>-1.728761</v>
      </c>
      <c r="AO1096" s="38">
        <v>-1.5376449999999999</v>
      </c>
      <c r="AP1096" s="38">
        <v>2.0431330000000001</v>
      </c>
      <c r="AQ1096" s="38">
        <v>1.8493800000000001E-2</v>
      </c>
      <c r="AR1096" s="38">
        <v>-4.2574550000000002</v>
      </c>
      <c r="AS1096" s="38">
        <v>-8.2206770000000002</v>
      </c>
      <c r="AT1096" s="38">
        <v>-0.3696238</v>
      </c>
      <c r="AU1096" s="38">
        <v>-1.5837650000000001</v>
      </c>
      <c r="AV1096" s="38">
        <v>-0.14853559999999999</v>
      </c>
      <c r="AW1096" s="38">
        <v>-4.6326729999999996</v>
      </c>
      <c r="AX1096" s="38">
        <v>-6.7884679999999999</v>
      </c>
      <c r="AY1096" s="38">
        <v>3.7046869999999998</v>
      </c>
      <c r="AZ1096" s="38">
        <v>-0.68225340000000001</v>
      </c>
      <c r="BA1096" s="38">
        <v>-0.76253680000000001</v>
      </c>
      <c r="BB1096" s="38">
        <v>-0.81957849999999999</v>
      </c>
      <c r="BC1096" s="38">
        <v>-0.2117965</v>
      </c>
      <c r="BD1096" s="38">
        <v>-6.3518999999999997</v>
      </c>
      <c r="BE1096" s="38">
        <v>-10.41629</v>
      </c>
      <c r="BF1096" s="38">
        <v>-12.19744</v>
      </c>
      <c r="BG1096" s="38">
        <v>-8.3252240000000004</v>
      </c>
      <c r="BH1096" s="38">
        <v>-2.8141159999999998</v>
      </c>
      <c r="BI1096" s="38">
        <v>-8.5446810000000006</v>
      </c>
      <c r="BJ1096" s="38">
        <v>-6.8422169999999998</v>
      </c>
      <c r="BK1096" s="38">
        <v>0.82062250000000003</v>
      </c>
      <c r="BL1096" s="38">
        <v>-0.7188715</v>
      </c>
      <c r="BM1096" s="38">
        <v>-0.48937140000000001</v>
      </c>
      <c r="BN1096" s="38">
        <v>3.098589</v>
      </c>
      <c r="BO1096" s="38">
        <v>1.1132169999999999</v>
      </c>
      <c r="BP1096" s="38">
        <v>-2.9253429999999998</v>
      </c>
      <c r="BQ1096" s="38">
        <v>-6.5503150000000003</v>
      </c>
      <c r="BR1096" s="38">
        <v>1.6501440000000001</v>
      </c>
      <c r="BS1096" s="38">
        <v>-0.39370149999999998</v>
      </c>
      <c r="BT1096" s="38">
        <v>0.88277539999999999</v>
      </c>
      <c r="BU1096" s="38">
        <v>-3.8938619999999999</v>
      </c>
      <c r="BV1096" s="38">
        <v>-6.0009769999999998</v>
      </c>
      <c r="BW1096" s="38">
        <v>4.4210979999999998</v>
      </c>
      <c r="BX1096" s="38">
        <v>0.32980209999999999</v>
      </c>
      <c r="BY1096" s="38">
        <v>1.0139450000000001</v>
      </c>
      <c r="BZ1096" s="38">
        <v>1.073329</v>
      </c>
      <c r="CA1096" s="38">
        <v>1.5385059999999999</v>
      </c>
      <c r="CB1096" s="38">
        <v>-4.577312</v>
      </c>
      <c r="CC1096" s="38">
        <v>-8.0572060000000008</v>
      </c>
      <c r="CD1096" s="38">
        <v>-10.034560000000001</v>
      </c>
      <c r="CE1096" s="38">
        <v>-6.1592399999999996</v>
      </c>
      <c r="CF1096" s="38">
        <v>-0.1259361</v>
      </c>
      <c r="CG1096" s="38">
        <v>-6.0370759999999999</v>
      </c>
      <c r="CH1096" s="38">
        <v>-5.7618159999999996</v>
      </c>
      <c r="CI1096" s="38">
        <v>1.7936939999999999</v>
      </c>
      <c r="CJ1096" s="38">
        <v>-1.9424799999999999E-2</v>
      </c>
      <c r="CK1096" s="38">
        <v>0.23666000000000001</v>
      </c>
      <c r="CL1096" s="38">
        <v>3.829596</v>
      </c>
      <c r="CM1096" s="38">
        <v>1.8714189999999999</v>
      </c>
      <c r="CN1096" s="38">
        <v>-2.0027249999999999</v>
      </c>
      <c r="CO1096" s="38">
        <v>-5.393427</v>
      </c>
      <c r="CP1096" s="38">
        <v>3.049029</v>
      </c>
      <c r="CQ1096" s="38">
        <v>0.4305331</v>
      </c>
      <c r="CR1096" s="38">
        <v>1.5970580000000001</v>
      </c>
      <c r="CS1096" s="38">
        <v>-3.3821629999999998</v>
      </c>
      <c r="CT1096" s="38">
        <v>-5.4555629999999997</v>
      </c>
      <c r="CU1096" s="38">
        <v>4.9172820000000002</v>
      </c>
      <c r="CV1096" s="38">
        <v>1.0307489999999999</v>
      </c>
      <c r="CW1096" s="38">
        <v>2.2443309999999999</v>
      </c>
      <c r="CX1096" s="38">
        <v>2.3843510000000001</v>
      </c>
      <c r="CY1096" s="38">
        <v>2.750759</v>
      </c>
      <c r="CZ1096" s="38">
        <v>-3.348239</v>
      </c>
      <c r="DA1096" s="38">
        <v>-6.4233079999999996</v>
      </c>
      <c r="DB1096" s="38">
        <v>-8.5365599999999997</v>
      </c>
      <c r="DC1096" s="38">
        <v>-4.6590860000000003</v>
      </c>
      <c r="DD1096" s="38">
        <v>1.735889</v>
      </c>
      <c r="DE1096" s="38">
        <v>-4.3003169999999997</v>
      </c>
      <c r="DF1096" s="38">
        <v>-4.6814150000000003</v>
      </c>
      <c r="DG1096" s="38">
        <v>2.7667649999999999</v>
      </c>
      <c r="DH1096" s="38">
        <v>0.68002189999999996</v>
      </c>
      <c r="DI1096" s="38">
        <v>0.96269139999999997</v>
      </c>
      <c r="DJ1096" s="38">
        <v>4.5606020000000003</v>
      </c>
      <c r="DK1096" s="38">
        <v>2.6296210000000002</v>
      </c>
      <c r="DL1096" s="38">
        <v>-1.0801080000000001</v>
      </c>
      <c r="DM1096" s="38">
        <v>-4.2365399999999998</v>
      </c>
      <c r="DN1096" s="38">
        <v>4.4479150000000001</v>
      </c>
      <c r="DO1096" s="38">
        <v>1.2547680000000001</v>
      </c>
      <c r="DP1096" s="38">
        <v>2.3113410000000001</v>
      </c>
      <c r="DQ1096" s="38">
        <v>-2.8704640000000001</v>
      </c>
      <c r="DR1096" s="38">
        <v>-4.9101489999999997</v>
      </c>
      <c r="DS1096" s="38">
        <v>5.4134659999999997</v>
      </c>
      <c r="DT1096" s="38">
        <v>1.731695</v>
      </c>
      <c r="DU1096" s="38">
        <v>3.4747170000000001</v>
      </c>
      <c r="DV1096" s="38">
        <v>3.6953740000000002</v>
      </c>
      <c r="DW1096" s="38">
        <v>3.9630130000000001</v>
      </c>
      <c r="DX1096" s="38">
        <v>-2.1191650000000002</v>
      </c>
      <c r="DY1096" s="38">
        <v>-4.7894110000000003</v>
      </c>
      <c r="DZ1096" s="38">
        <v>-7.0385559999999998</v>
      </c>
      <c r="EA1096" s="38">
        <v>-3.1589320000000001</v>
      </c>
      <c r="EB1096" s="38">
        <v>3.5977130000000002</v>
      </c>
      <c r="EC1096" s="38">
        <v>-2.563558</v>
      </c>
      <c r="ED1096" s="38">
        <v>-3.121486</v>
      </c>
      <c r="EE1096" s="38">
        <v>4.1717250000000003</v>
      </c>
      <c r="EF1096" s="38">
        <v>1.6899120000000001</v>
      </c>
      <c r="EG1096" s="38">
        <v>2.0109650000000001</v>
      </c>
      <c r="EH1096" s="38">
        <v>5.6160579999999998</v>
      </c>
      <c r="EI1096" s="38">
        <v>3.7243439999999999</v>
      </c>
      <c r="EJ1096" s="38">
        <v>0.25200470000000003</v>
      </c>
      <c r="EK1096" s="38">
        <v>-2.5661779999999998</v>
      </c>
      <c r="EL1096" s="38">
        <v>6.4676819999999999</v>
      </c>
      <c r="EM1096" s="38">
        <v>2.4448319999999999</v>
      </c>
      <c r="EN1096" s="38">
        <v>3.3426520000000002</v>
      </c>
      <c r="EO1096" s="38">
        <v>-2.1316519999999999</v>
      </c>
      <c r="EP1096" s="38">
        <v>-4.1226580000000004</v>
      </c>
      <c r="EQ1096" s="38">
        <v>6.1298769999999996</v>
      </c>
      <c r="ER1096" s="38">
        <v>2.7437510000000001</v>
      </c>
      <c r="ES1096" s="38">
        <v>5.2511979999999996</v>
      </c>
      <c r="ET1096" s="38">
        <v>5.5882820000000004</v>
      </c>
      <c r="EU1096" s="38">
        <v>5.7133149999999997</v>
      </c>
      <c r="EV1096" s="38">
        <v>-0.34457749999999998</v>
      </c>
      <c r="EW1096" s="38">
        <v>-2.430323</v>
      </c>
      <c r="EX1096" s="38">
        <v>-4.8756750000000002</v>
      </c>
      <c r="EY1096" s="38">
        <v>-0.99294760000000004</v>
      </c>
      <c r="EZ1096" s="38">
        <v>6.2858929999999997</v>
      </c>
      <c r="FA1096" s="38">
        <v>-5.5954400000000001E-2</v>
      </c>
      <c r="FB1096" s="38">
        <v>81.5</v>
      </c>
      <c r="FC1096" s="38">
        <v>79.5</v>
      </c>
      <c r="FD1096" s="38">
        <v>79</v>
      </c>
      <c r="FE1096" s="38">
        <v>79</v>
      </c>
      <c r="FF1096" s="38">
        <v>76.5</v>
      </c>
      <c r="FG1096" s="38">
        <v>75.5</v>
      </c>
      <c r="FH1096" s="38">
        <v>75</v>
      </c>
      <c r="FI1096" s="38">
        <v>77.5</v>
      </c>
      <c r="FJ1096" s="38">
        <v>81</v>
      </c>
      <c r="FK1096" s="38">
        <v>86</v>
      </c>
      <c r="FL1096" s="38">
        <v>90</v>
      </c>
      <c r="FM1096" s="38">
        <v>93.5</v>
      </c>
      <c r="FN1096" s="38">
        <v>96.5</v>
      </c>
      <c r="FO1096" s="38">
        <v>98.5</v>
      </c>
      <c r="FP1096" s="38">
        <v>100.5</v>
      </c>
      <c r="FQ1096" s="38">
        <v>102</v>
      </c>
      <c r="FR1096" s="38">
        <v>103</v>
      </c>
      <c r="FS1096" s="38">
        <v>103</v>
      </c>
      <c r="FT1096" s="38">
        <v>103.5</v>
      </c>
      <c r="FU1096" s="38">
        <v>101.5</v>
      </c>
      <c r="FV1096" s="38">
        <v>99</v>
      </c>
      <c r="FW1096">
        <v>96</v>
      </c>
      <c r="FX1096">
        <v>93</v>
      </c>
      <c r="FY1096">
        <v>89.5</v>
      </c>
      <c r="FZ1096">
        <v>1.8206009999999999</v>
      </c>
      <c r="GA1096">
        <v>16.644950000000001</v>
      </c>
      <c r="GB1096">
        <v>1</v>
      </c>
    </row>
    <row r="1097" spans="1:184" x14ac:dyDescent="0.3">
      <c r="A1097" t="s">
        <v>280</v>
      </c>
      <c r="B1097" t="s">
        <v>1</v>
      </c>
      <c r="C1097" t="s">
        <v>261</v>
      </c>
      <c r="D1097" t="s">
        <v>1</v>
      </c>
      <c r="E1097" t="s">
        <v>1</v>
      </c>
      <c r="F1097" t="s">
        <v>1</v>
      </c>
      <c r="G1097" t="s">
        <v>1</v>
      </c>
      <c r="H1097" s="40" t="s">
        <v>1</v>
      </c>
      <c r="I1097" s="18" t="s">
        <v>1</v>
      </c>
      <c r="J1097" s="38" t="s">
        <v>1</v>
      </c>
      <c r="K1097" s="18">
        <v>44760</v>
      </c>
      <c r="L1097" s="38">
        <v>138</v>
      </c>
      <c r="M1097" s="38">
        <v>138</v>
      </c>
      <c r="N1097" s="38">
        <v>202.63740000000001</v>
      </c>
      <c r="O1097" s="38">
        <v>200.96</v>
      </c>
      <c r="P1097" s="38">
        <v>199.05250000000001</v>
      </c>
      <c r="Q1097" s="38">
        <v>199.33580000000001</v>
      </c>
      <c r="R1097" s="38">
        <v>203.4451</v>
      </c>
      <c r="S1097" s="38">
        <v>208.97620000000001</v>
      </c>
      <c r="T1097" s="38">
        <v>219.9564</v>
      </c>
      <c r="U1097" s="38">
        <v>237.01740000000001</v>
      </c>
      <c r="V1097" s="38">
        <v>252.59180000000001</v>
      </c>
      <c r="W1097" s="38">
        <v>258.34750000000003</v>
      </c>
      <c r="X1097" s="38">
        <v>270.14920000000001</v>
      </c>
      <c r="Y1097" s="38">
        <v>280.327</v>
      </c>
      <c r="Z1097" s="38">
        <v>283.77609999999999</v>
      </c>
      <c r="AA1097" s="38">
        <v>290.16649999999998</v>
      </c>
      <c r="AB1097" s="38">
        <v>287.43040000000002</v>
      </c>
      <c r="AC1097" s="38">
        <v>280.46390000000002</v>
      </c>
      <c r="AD1097" s="38">
        <v>273.8725</v>
      </c>
      <c r="AE1097" s="38">
        <v>266.77330000000001</v>
      </c>
      <c r="AF1097" s="38">
        <v>264.5532</v>
      </c>
      <c r="AG1097" s="38">
        <v>256.7276</v>
      </c>
      <c r="AH1097" s="38">
        <v>250.42410000000001</v>
      </c>
      <c r="AI1097" s="38">
        <v>239.8391</v>
      </c>
      <c r="AJ1097" s="38">
        <v>236.23410000000001</v>
      </c>
      <c r="AK1097" s="38">
        <v>226.2123</v>
      </c>
      <c r="AL1097" s="38">
        <v>-1.2630920000000001</v>
      </c>
      <c r="AM1097" s="38">
        <v>5.0029409999999999</v>
      </c>
      <c r="AN1097" s="38">
        <v>4.632854</v>
      </c>
      <c r="AO1097" s="38">
        <v>2.6880440000000001</v>
      </c>
      <c r="AP1097" s="38">
        <v>4.8903639999999999</v>
      </c>
      <c r="AQ1097" s="38">
        <v>-5.6492250000000004</v>
      </c>
      <c r="AR1097" s="38">
        <v>-12.97395</v>
      </c>
      <c r="AS1097" s="38">
        <v>-14.2165</v>
      </c>
      <c r="AT1097" s="38">
        <v>-9.4548079999999999</v>
      </c>
      <c r="AU1097" s="38">
        <v>-7.9804709999999996</v>
      </c>
      <c r="AV1097" s="38">
        <v>-6.6342990000000004</v>
      </c>
      <c r="AW1097" s="38">
        <v>-3.0511840000000001</v>
      </c>
      <c r="AX1097" s="38">
        <v>-2.3087309999999999</v>
      </c>
      <c r="AY1097" s="38">
        <v>3.4492440000000002</v>
      </c>
      <c r="AZ1097" s="38">
        <v>-0.2770611</v>
      </c>
      <c r="BA1097" s="38">
        <v>-7.8068999999999997</v>
      </c>
      <c r="BB1097" s="38">
        <v>-5.1443139999999996</v>
      </c>
      <c r="BC1097" s="38">
        <v>-6.7033170000000002</v>
      </c>
      <c r="BD1097" s="38">
        <v>-4.5220640000000003</v>
      </c>
      <c r="BE1097" s="38">
        <v>-7.4369800000000001</v>
      </c>
      <c r="BF1097" s="38">
        <v>-9.9195379999999993</v>
      </c>
      <c r="BG1097" s="38">
        <v>-16.726980000000001</v>
      </c>
      <c r="BH1097" s="38">
        <v>-13.111599999999999</v>
      </c>
      <c r="BI1097" s="38">
        <v>-14.105370000000001</v>
      </c>
      <c r="BJ1097" s="38">
        <v>0.47194360000000002</v>
      </c>
      <c r="BK1097" s="38">
        <v>6.3199170000000002</v>
      </c>
      <c r="BL1097" s="38">
        <v>5.7840720000000001</v>
      </c>
      <c r="BM1097" s="38">
        <v>3.8415970000000002</v>
      </c>
      <c r="BN1097" s="38">
        <v>6.2694660000000004</v>
      </c>
      <c r="BO1097" s="38">
        <v>-4.1738520000000001</v>
      </c>
      <c r="BP1097" s="38">
        <v>-11.39559</v>
      </c>
      <c r="BQ1097" s="38">
        <v>-12.891019999999999</v>
      </c>
      <c r="BR1097" s="38">
        <v>-6.5189620000000001</v>
      </c>
      <c r="BS1097" s="38">
        <v>-6.1171119999999997</v>
      </c>
      <c r="BT1097" s="38">
        <v>-5.4303990000000004</v>
      </c>
      <c r="BU1097" s="38">
        <v>-2.0208119999999998</v>
      </c>
      <c r="BV1097" s="38">
        <v>-1.526891</v>
      </c>
      <c r="BW1097" s="38">
        <v>4.2912179999999998</v>
      </c>
      <c r="BX1097" s="38">
        <v>0.73774810000000002</v>
      </c>
      <c r="BY1097" s="38">
        <v>-5.7031419999999997</v>
      </c>
      <c r="BZ1097" s="38">
        <v>-2.7115670000000001</v>
      </c>
      <c r="CA1097" s="38">
        <v>-4.3986489999999998</v>
      </c>
      <c r="CB1097" s="38">
        <v>-2.516216</v>
      </c>
      <c r="CC1097" s="38">
        <v>-5.0499179999999999</v>
      </c>
      <c r="CD1097" s="38">
        <v>-7.5809660000000001</v>
      </c>
      <c r="CE1097" s="38">
        <v>-14.119059999999999</v>
      </c>
      <c r="CF1097" s="38">
        <v>-10.22997</v>
      </c>
      <c r="CG1097" s="38">
        <v>-10.88691</v>
      </c>
      <c r="CH1097" s="38">
        <v>1.673624</v>
      </c>
      <c r="CI1097" s="38">
        <v>7.2320510000000002</v>
      </c>
      <c r="CJ1097" s="38">
        <v>6.5814029999999999</v>
      </c>
      <c r="CK1097" s="38">
        <v>4.6405440000000002</v>
      </c>
      <c r="CL1097" s="38">
        <v>7.2246269999999999</v>
      </c>
      <c r="CM1097" s="38">
        <v>-3.1520130000000002</v>
      </c>
      <c r="CN1097" s="38">
        <v>-10.30242</v>
      </c>
      <c r="CO1097" s="38">
        <v>-11.972989999999999</v>
      </c>
      <c r="CP1097" s="38">
        <v>-4.4856040000000004</v>
      </c>
      <c r="CQ1097" s="38">
        <v>-4.8265549999999999</v>
      </c>
      <c r="CR1097" s="38">
        <v>-4.5965819999999997</v>
      </c>
      <c r="CS1097" s="38">
        <v>-1.3071790000000001</v>
      </c>
      <c r="CT1097" s="38">
        <v>-0.98539089999999996</v>
      </c>
      <c r="CU1097" s="38">
        <v>4.8743679999999996</v>
      </c>
      <c r="CV1097" s="38">
        <v>1.4406019999999999</v>
      </c>
      <c r="CW1097" s="38">
        <v>-4.246086</v>
      </c>
      <c r="CX1097" s="38">
        <v>-1.026654</v>
      </c>
      <c r="CY1097" s="38">
        <v>-2.8024429999999998</v>
      </c>
      <c r="CZ1097" s="38">
        <v>-1.1269720000000001</v>
      </c>
      <c r="DA1097" s="38">
        <v>-3.3966470000000002</v>
      </c>
      <c r="DB1097" s="38">
        <v>-5.9612769999999999</v>
      </c>
      <c r="DC1097" s="38">
        <v>-12.31282</v>
      </c>
      <c r="DD1097" s="38">
        <v>-8.234159</v>
      </c>
      <c r="DE1097" s="38">
        <v>-8.6578160000000004</v>
      </c>
      <c r="DF1097" s="38">
        <v>2.8753039999999999</v>
      </c>
      <c r="DG1097" s="38">
        <v>8.1441839999999992</v>
      </c>
      <c r="DH1097" s="38">
        <v>7.3787339999999997</v>
      </c>
      <c r="DI1097" s="38">
        <v>5.4394910000000003</v>
      </c>
      <c r="DJ1097" s="38">
        <v>8.1797889999999995</v>
      </c>
      <c r="DK1097" s="38">
        <v>-2.1301739999999998</v>
      </c>
      <c r="DL1097" s="38">
        <v>-9.2092559999999999</v>
      </c>
      <c r="DM1097" s="38">
        <v>-11.054970000000001</v>
      </c>
      <c r="DN1097" s="38">
        <v>-2.4522460000000001</v>
      </c>
      <c r="DO1097" s="38">
        <v>-3.5359980000000002</v>
      </c>
      <c r="DP1097" s="38">
        <v>-3.7627649999999999</v>
      </c>
      <c r="DQ1097" s="38">
        <v>-0.59354569999999995</v>
      </c>
      <c r="DR1097" s="38">
        <v>-0.44389070000000003</v>
      </c>
      <c r="DS1097" s="38">
        <v>5.4575170000000002</v>
      </c>
      <c r="DT1097" s="38">
        <v>2.143456</v>
      </c>
      <c r="DU1097" s="38">
        <v>-2.7890290000000002</v>
      </c>
      <c r="DV1097" s="38">
        <v>0.65825889999999998</v>
      </c>
      <c r="DW1097" s="38">
        <v>-1.206237</v>
      </c>
      <c r="DX1097" s="38">
        <v>0.26227200000000001</v>
      </c>
      <c r="DY1097" s="38">
        <v>-1.743376</v>
      </c>
      <c r="DZ1097" s="38">
        <v>-4.3415889999999999</v>
      </c>
      <c r="EA1097" s="38">
        <v>-10.50658</v>
      </c>
      <c r="EB1097" s="38">
        <v>-6.2383490000000004</v>
      </c>
      <c r="EC1097" s="38">
        <v>-6.4287200000000002</v>
      </c>
      <c r="ED1097" s="38">
        <v>4.6103399999999999</v>
      </c>
      <c r="EE1097" s="38">
        <v>9.4611610000000006</v>
      </c>
      <c r="EF1097" s="38">
        <v>8.5299530000000008</v>
      </c>
      <c r="EG1097" s="38">
        <v>6.5930429999999998</v>
      </c>
      <c r="EH1097" s="38">
        <v>9.5588899999999999</v>
      </c>
      <c r="EI1097" s="38">
        <v>-0.65480090000000002</v>
      </c>
      <c r="EJ1097" s="38">
        <v>-7.630897</v>
      </c>
      <c r="EK1097" s="38">
        <v>-9.7294830000000001</v>
      </c>
      <c r="EL1097" s="38">
        <v>0.48360059999999999</v>
      </c>
      <c r="EM1097" s="38">
        <v>-1.6726380000000001</v>
      </c>
      <c r="EN1097" s="38">
        <v>-2.5588660000000001</v>
      </c>
      <c r="EO1097" s="38">
        <v>0.43682680000000002</v>
      </c>
      <c r="EP1097" s="38">
        <v>0.33794950000000001</v>
      </c>
      <c r="EQ1097" s="38">
        <v>6.2994919999999999</v>
      </c>
      <c r="ER1097" s="38">
        <v>3.1582650000000001</v>
      </c>
      <c r="ES1097" s="38">
        <v>-0.68527130000000003</v>
      </c>
      <c r="ET1097" s="38">
        <v>3.0910060000000001</v>
      </c>
      <c r="EU1097" s="38">
        <v>1.0984320000000001</v>
      </c>
      <c r="EV1097" s="38">
        <v>2.2681200000000001</v>
      </c>
      <c r="EW1097" s="38">
        <v>0.64368559999999997</v>
      </c>
      <c r="EX1097" s="38">
        <v>-2.0030160000000001</v>
      </c>
      <c r="EY1097" s="38">
        <v>-7.8986599999999996</v>
      </c>
      <c r="EZ1097" s="38">
        <v>-3.3567170000000002</v>
      </c>
      <c r="FA1097" s="38">
        <v>-3.210261</v>
      </c>
      <c r="FB1097" s="38">
        <v>91</v>
      </c>
      <c r="FC1097" s="38">
        <v>90.5</v>
      </c>
      <c r="FD1097" s="38">
        <v>88.5</v>
      </c>
      <c r="FE1097" s="38">
        <v>86.5</v>
      </c>
      <c r="FF1097" s="38">
        <v>85</v>
      </c>
      <c r="FG1097" s="38">
        <v>83</v>
      </c>
      <c r="FH1097" s="38">
        <v>82.5</v>
      </c>
      <c r="FI1097" s="38">
        <v>84</v>
      </c>
      <c r="FJ1097" s="38">
        <v>83.5</v>
      </c>
      <c r="FK1097" s="38">
        <v>87.5</v>
      </c>
      <c r="FL1097" s="38">
        <v>93.5</v>
      </c>
      <c r="FM1097" s="38">
        <v>98</v>
      </c>
      <c r="FN1097" s="38">
        <v>101</v>
      </c>
      <c r="FO1097" s="38">
        <v>103.5</v>
      </c>
      <c r="FP1097" s="38">
        <v>105</v>
      </c>
      <c r="FQ1097" s="38">
        <v>104.5</v>
      </c>
      <c r="FR1097" s="38">
        <v>104.5</v>
      </c>
      <c r="FS1097" s="38">
        <v>104.5</v>
      </c>
      <c r="FT1097" s="38">
        <v>102.5</v>
      </c>
      <c r="FU1097" s="38">
        <v>100</v>
      </c>
      <c r="FV1097" s="38">
        <v>96.5</v>
      </c>
      <c r="FW1097">
        <v>94.5</v>
      </c>
      <c r="FX1097">
        <v>91</v>
      </c>
      <c r="FY1097">
        <v>88</v>
      </c>
      <c r="FZ1097">
        <v>2.1726549999999998</v>
      </c>
      <c r="GA1097">
        <v>17.54354</v>
      </c>
      <c r="GB1097">
        <v>1</v>
      </c>
    </row>
    <row r="1098" spans="1:184" x14ac:dyDescent="0.3">
      <c r="A1098" t="s">
        <v>280</v>
      </c>
      <c r="B1098" t="s">
        <v>1</v>
      </c>
      <c r="C1098" t="s">
        <v>261</v>
      </c>
      <c r="D1098" t="s">
        <v>1</v>
      </c>
      <c r="E1098" t="s">
        <v>1</v>
      </c>
      <c r="F1098" t="s">
        <v>1</v>
      </c>
      <c r="G1098" t="s">
        <v>1</v>
      </c>
      <c r="H1098" s="40" t="s">
        <v>1</v>
      </c>
      <c r="I1098" s="18" t="s">
        <v>1</v>
      </c>
      <c r="J1098" s="38" t="s">
        <v>1</v>
      </c>
      <c r="K1098" s="18">
        <v>44763</v>
      </c>
      <c r="L1098" s="38">
        <v>138</v>
      </c>
      <c r="M1098" s="38">
        <v>138</v>
      </c>
      <c r="N1098" s="38">
        <v>205.22370000000001</v>
      </c>
      <c r="O1098" s="38">
        <v>200.55430000000001</v>
      </c>
      <c r="P1098" s="38">
        <v>195.68520000000001</v>
      </c>
      <c r="Q1098" s="38">
        <v>195.62649999999999</v>
      </c>
      <c r="R1098" s="38">
        <v>198.32089999999999</v>
      </c>
      <c r="S1098" s="38">
        <v>207.22149999999999</v>
      </c>
      <c r="T1098" s="38">
        <v>215.17490000000001</v>
      </c>
      <c r="U1098" s="38">
        <v>229.01089999999999</v>
      </c>
      <c r="V1098" s="38">
        <v>240.08750000000001</v>
      </c>
      <c r="W1098" s="38">
        <v>249.09360000000001</v>
      </c>
      <c r="X1098" s="38">
        <v>253.8553</v>
      </c>
      <c r="Y1098" s="38">
        <v>262.6302</v>
      </c>
      <c r="Z1098" s="38">
        <v>268.18959999999998</v>
      </c>
      <c r="AA1098" s="38">
        <v>274.64319999999998</v>
      </c>
      <c r="AB1098" s="38">
        <v>277.27789999999999</v>
      </c>
      <c r="AC1098" s="38">
        <v>270.15390000000002</v>
      </c>
      <c r="AD1098" s="38">
        <v>270.10059999999999</v>
      </c>
      <c r="AE1098" s="38">
        <v>263.85500000000002</v>
      </c>
      <c r="AF1098" s="38">
        <v>259.9151</v>
      </c>
      <c r="AG1098" s="38">
        <v>254.15889999999999</v>
      </c>
      <c r="AH1098" s="38">
        <v>248.61799999999999</v>
      </c>
      <c r="AI1098" s="38">
        <v>243.20769999999999</v>
      </c>
      <c r="AJ1098" s="38">
        <v>236.78020000000001</v>
      </c>
      <c r="AK1098" s="38">
        <v>225.8321</v>
      </c>
      <c r="AL1098" s="38">
        <v>-13.91764</v>
      </c>
      <c r="AM1098" s="38">
        <v>-10.12726</v>
      </c>
      <c r="AN1098" s="38">
        <v>0.82857210000000003</v>
      </c>
      <c r="AO1098" s="38">
        <v>-1.314665</v>
      </c>
      <c r="AP1098" s="38">
        <v>3.914882</v>
      </c>
      <c r="AQ1098" s="38">
        <v>-1.2879879999999999</v>
      </c>
      <c r="AR1098" s="38">
        <v>-1.895845</v>
      </c>
      <c r="AS1098" s="38">
        <v>-2.937344</v>
      </c>
      <c r="AT1098" s="38">
        <v>-4.5213929999999998</v>
      </c>
      <c r="AU1098" s="38">
        <v>-10.69534</v>
      </c>
      <c r="AV1098" s="38">
        <v>-9.3120999999999992</v>
      </c>
      <c r="AW1098" s="38">
        <v>-14.009969999999999</v>
      </c>
      <c r="AX1098" s="38">
        <v>-4.8862550000000002</v>
      </c>
      <c r="AY1098" s="38">
        <v>1.0251950000000001</v>
      </c>
      <c r="AZ1098" s="38">
        <v>9.882498</v>
      </c>
      <c r="BA1098" s="38">
        <v>3.6428479999999999</v>
      </c>
      <c r="BB1098" s="38">
        <v>11.09205</v>
      </c>
      <c r="BC1098" s="38">
        <v>9.1020149999999997</v>
      </c>
      <c r="BD1098" s="38">
        <v>5.8847889999999996</v>
      </c>
      <c r="BE1098" s="38">
        <v>6.4377389999999997</v>
      </c>
      <c r="BF1098" s="38">
        <v>4.6225909999999999</v>
      </c>
      <c r="BG1098" s="38">
        <v>6.3545809999999996</v>
      </c>
      <c r="BH1098" s="38">
        <v>8.3699049999999993</v>
      </c>
      <c r="BI1098" s="38">
        <v>3.8307030000000002</v>
      </c>
      <c r="BJ1098" s="38">
        <v>-11.67506</v>
      </c>
      <c r="BK1098" s="38">
        <v>-8.1496960000000005</v>
      </c>
      <c r="BL1098" s="38">
        <v>2.6716310000000001</v>
      </c>
      <c r="BM1098" s="38">
        <v>0.4080356</v>
      </c>
      <c r="BN1098" s="38">
        <v>5.2546189999999999</v>
      </c>
      <c r="BO1098" s="38">
        <v>0.1363191</v>
      </c>
      <c r="BP1098" s="38">
        <v>-0.26774419999999999</v>
      </c>
      <c r="BQ1098" s="38">
        <v>-1.138496</v>
      </c>
      <c r="BR1098" s="38">
        <v>-2.4985439999999999</v>
      </c>
      <c r="BS1098" s="38">
        <v>-8.5975680000000008</v>
      </c>
      <c r="BT1098" s="38">
        <v>-7.2632719999999997</v>
      </c>
      <c r="BU1098" s="38">
        <v>-12.654339999999999</v>
      </c>
      <c r="BV1098" s="38">
        <v>-3.852929</v>
      </c>
      <c r="BW1098" s="38">
        <v>2.2849400000000002</v>
      </c>
      <c r="BX1098" s="38">
        <v>11.545199999999999</v>
      </c>
      <c r="BY1098" s="38">
        <v>6.4095360000000001</v>
      </c>
      <c r="BZ1098" s="38">
        <v>13.546379999999999</v>
      </c>
      <c r="CA1098" s="38">
        <v>11.744579999999999</v>
      </c>
      <c r="CB1098" s="38">
        <v>8.9024750000000008</v>
      </c>
      <c r="CC1098" s="38">
        <v>9.650442</v>
      </c>
      <c r="CD1098" s="38">
        <v>8.0463719999999999</v>
      </c>
      <c r="CE1098" s="38">
        <v>9.5671979999999994</v>
      </c>
      <c r="CF1098" s="38">
        <v>11.610860000000001</v>
      </c>
      <c r="CG1098" s="38">
        <v>7.2090329999999998</v>
      </c>
      <c r="CH1098" s="38">
        <v>-10.12186</v>
      </c>
      <c r="CI1098" s="38">
        <v>-6.7800440000000002</v>
      </c>
      <c r="CJ1098" s="38">
        <v>3.9481280000000001</v>
      </c>
      <c r="CK1098" s="38">
        <v>1.601172</v>
      </c>
      <c r="CL1098" s="38">
        <v>6.1825159999999997</v>
      </c>
      <c r="CM1098" s="38">
        <v>1.12279</v>
      </c>
      <c r="CN1098" s="38">
        <v>0.85987340000000001</v>
      </c>
      <c r="CO1098" s="38">
        <v>0.10738</v>
      </c>
      <c r="CP1098" s="38">
        <v>-1.0975239999999999</v>
      </c>
      <c r="CQ1098" s="38">
        <v>-7.1446569999999996</v>
      </c>
      <c r="CR1098" s="38">
        <v>-5.8442600000000002</v>
      </c>
      <c r="CS1098" s="38">
        <v>-11.715439999999999</v>
      </c>
      <c r="CT1098" s="38">
        <v>-3.1372499999999999</v>
      </c>
      <c r="CU1098" s="38">
        <v>3.1574369999999998</v>
      </c>
      <c r="CV1098" s="38">
        <v>12.696770000000001</v>
      </c>
      <c r="CW1098" s="38">
        <v>8.3257349999999999</v>
      </c>
      <c r="CX1098" s="38">
        <v>15.246230000000001</v>
      </c>
      <c r="CY1098" s="38">
        <v>13.574809999999999</v>
      </c>
      <c r="CZ1098" s="38">
        <v>10.992520000000001</v>
      </c>
      <c r="DA1098" s="38">
        <v>11.87555</v>
      </c>
      <c r="DB1098" s="38">
        <v>10.417669999999999</v>
      </c>
      <c r="DC1098" s="38">
        <v>11.792249999999999</v>
      </c>
      <c r="DD1098" s="38">
        <v>13.85554</v>
      </c>
      <c r="DE1098" s="38">
        <v>9.5488540000000004</v>
      </c>
      <c r="DF1098" s="38">
        <v>-8.5686529999999994</v>
      </c>
      <c r="DG1098" s="38">
        <v>-5.4103919999999999</v>
      </c>
      <c r="DH1098" s="38">
        <v>5.2246249999999996</v>
      </c>
      <c r="DI1098" s="38">
        <v>2.7943090000000002</v>
      </c>
      <c r="DJ1098" s="38">
        <v>7.1104139999999996</v>
      </c>
      <c r="DK1098" s="38">
        <v>2.1092599999999999</v>
      </c>
      <c r="DL1098" s="38">
        <v>1.9874909999999999</v>
      </c>
      <c r="DM1098" s="38">
        <v>1.353256</v>
      </c>
      <c r="DN1098" s="38">
        <v>0.30349540000000003</v>
      </c>
      <c r="DO1098" s="38">
        <v>-5.6917460000000002</v>
      </c>
      <c r="DP1098" s="38">
        <v>-4.4252469999999997</v>
      </c>
      <c r="DQ1098" s="38">
        <v>-10.776540000000001</v>
      </c>
      <c r="DR1098" s="38">
        <v>-2.4215710000000001</v>
      </c>
      <c r="DS1098" s="38">
        <v>4.0299329999999998</v>
      </c>
      <c r="DT1098" s="38">
        <v>13.84835</v>
      </c>
      <c r="DU1098" s="38">
        <v>10.24193</v>
      </c>
      <c r="DV1098" s="38">
        <v>16.946090000000002</v>
      </c>
      <c r="DW1098" s="38">
        <v>15.405049999999999</v>
      </c>
      <c r="DX1098" s="38">
        <v>13.082560000000001</v>
      </c>
      <c r="DY1098" s="38">
        <v>14.10066</v>
      </c>
      <c r="DZ1098" s="38">
        <v>12.788970000000001</v>
      </c>
      <c r="EA1098" s="38">
        <v>14.017289999999999</v>
      </c>
      <c r="EB1098" s="38">
        <v>16.100210000000001</v>
      </c>
      <c r="EC1098" s="38">
        <v>11.888669999999999</v>
      </c>
      <c r="ED1098" s="38">
        <v>-6.3260740000000002</v>
      </c>
      <c r="EE1098" s="38">
        <v>-3.4328310000000002</v>
      </c>
      <c r="EF1098" s="38">
        <v>7.0676829999999997</v>
      </c>
      <c r="EG1098" s="38">
        <v>4.5170089999999998</v>
      </c>
      <c r="EH1098" s="38">
        <v>8.4501500000000007</v>
      </c>
      <c r="EI1098" s="38">
        <v>3.5335670000000001</v>
      </c>
      <c r="EJ1098" s="38">
        <v>3.6155919999999999</v>
      </c>
      <c r="EK1098" s="38">
        <v>3.152104</v>
      </c>
      <c r="EL1098" s="38">
        <v>2.3263449999999999</v>
      </c>
      <c r="EM1098" s="38">
        <v>-3.5939739999999998</v>
      </c>
      <c r="EN1098" s="38">
        <v>-2.3764189999999998</v>
      </c>
      <c r="EO1098" s="38">
        <v>-9.4209189999999996</v>
      </c>
      <c r="EP1098" s="38">
        <v>-1.388245</v>
      </c>
      <c r="EQ1098" s="38">
        <v>5.2896789999999996</v>
      </c>
      <c r="ER1098" s="38">
        <v>15.511049999999999</v>
      </c>
      <c r="ES1098" s="38">
        <v>13.008620000000001</v>
      </c>
      <c r="ET1098" s="38">
        <v>19.400410000000001</v>
      </c>
      <c r="EU1098" s="38">
        <v>18.047609999999999</v>
      </c>
      <c r="EV1098" s="38">
        <v>16.100239999999999</v>
      </c>
      <c r="EW1098" s="38">
        <v>17.313359999999999</v>
      </c>
      <c r="EX1098" s="38">
        <v>16.212759999999999</v>
      </c>
      <c r="EY1098" s="38">
        <v>17.22991</v>
      </c>
      <c r="EZ1098" s="38">
        <v>19.341170000000002</v>
      </c>
      <c r="FA1098" s="38">
        <v>15.266999999999999</v>
      </c>
      <c r="FB1098" s="38">
        <v>89</v>
      </c>
      <c r="FC1098" s="38">
        <v>86</v>
      </c>
      <c r="FD1098" s="38">
        <v>83.5</v>
      </c>
      <c r="FE1098" s="38">
        <v>81.5</v>
      </c>
      <c r="FF1098" s="38">
        <v>80</v>
      </c>
      <c r="FG1098" s="38">
        <v>78</v>
      </c>
      <c r="FH1098" s="38">
        <v>77</v>
      </c>
      <c r="FI1098" s="38">
        <v>82.5</v>
      </c>
      <c r="FJ1098" s="38">
        <v>87</v>
      </c>
      <c r="FK1098" s="38">
        <v>90.5</v>
      </c>
      <c r="FL1098" s="38">
        <v>93.5</v>
      </c>
      <c r="FM1098" s="38">
        <v>96.5</v>
      </c>
      <c r="FN1098" s="38">
        <v>98.5</v>
      </c>
      <c r="FO1098" s="38">
        <v>99.5</v>
      </c>
      <c r="FP1098" s="38">
        <v>98</v>
      </c>
      <c r="FQ1098" s="38">
        <v>96</v>
      </c>
      <c r="FR1098" s="38">
        <v>104</v>
      </c>
      <c r="FS1098" s="38">
        <v>104</v>
      </c>
      <c r="FT1098" s="38">
        <v>103.5</v>
      </c>
      <c r="FU1098" s="38">
        <v>101</v>
      </c>
      <c r="FV1098" s="38">
        <v>98</v>
      </c>
      <c r="FW1098">
        <v>95.5</v>
      </c>
      <c r="FX1098">
        <v>92</v>
      </c>
      <c r="FY1098">
        <v>88.5</v>
      </c>
      <c r="FZ1098">
        <v>1.9931289999999999</v>
      </c>
      <c r="GA1098">
        <v>8.7260950000000008</v>
      </c>
      <c r="GB1098">
        <v>1</v>
      </c>
    </row>
    <row r="1099" spans="1:184" x14ac:dyDescent="0.3">
      <c r="A1099" t="s">
        <v>280</v>
      </c>
      <c r="B1099" t="s">
        <v>1</v>
      </c>
      <c r="C1099" t="s">
        <v>261</v>
      </c>
      <c r="D1099" t="s">
        <v>1</v>
      </c>
      <c r="E1099" t="s">
        <v>1</v>
      </c>
      <c r="F1099" t="s">
        <v>1</v>
      </c>
      <c r="G1099" t="s">
        <v>1</v>
      </c>
      <c r="H1099" s="40" t="s">
        <v>1</v>
      </c>
      <c r="I1099" s="18" t="s">
        <v>1</v>
      </c>
      <c r="J1099" s="38" t="s">
        <v>1</v>
      </c>
      <c r="K1099" s="18">
        <v>44789</v>
      </c>
      <c r="L1099" s="38">
        <v>137</v>
      </c>
      <c r="M1099" s="38">
        <v>137</v>
      </c>
      <c r="N1099" s="38">
        <v>216.83070000000001</v>
      </c>
      <c r="O1099" s="38">
        <v>213.61709999999999</v>
      </c>
      <c r="P1099" s="38">
        <v>209.0497</v>
      </c>
      <c r="Q1099" s="38">
        <v>207.19130000000001</v>
      </c>
      <c r="R1099" s="38">
        <v>210.05449999999999</v>
      </c>
      <c r="S1099" s="38">
        <v>219.77209999999999</v>
      </c>
      <c r="T1099" s="38">
        <v>229.07380000000001</v>
      </c>
      <c r="U1099" s="38">
        <v>247.72020000000001</v>
      </c>
      <c r="V1099" s="38">
        <v>259.79590000000002</v>
      </c>
      <c r="W1099" s="38">
        <v>268.96519999999998</v>
      </c>
      <c r="X1099" s="38">
        <v>279.53320000000002</v>
      </c>
      <c r="Y1099" s="38">
        <v>287.83159999999998</v>
      </c>
      <c r="Z1099" s="38">
        <v>294.2004</v>
      </c>
      <c r="AA1099" s="38">
        <v>299.45209999999997</v>
      </c>
      <c r="AB1099" s="38">
        <v>294.93329999999997</v>
      </c>
      <c r="AC1099" s="38">
        <v>295.089</v>
      </c>
      <c r="AD1099" s="38">
        <v>288.8426</v>
      </c>
      <c r="AE1099" s="38">
        <v>283.79820000000001</v>
      </c>
      <c r="AF1099" s="38">
        <v>276.2688</v>
      </c>
      <c r="AG1099" s="38">
        <v>269.12970000000001</v>
      </c>
      <c r="AH1099" s="38">
        <v>262.7244</v>
      </c>
      <c r="AI1099" s="38">
        <v>255.12260000000001</v>
      </c>
      <c r="AJ1099" s="38">
        <v>248.1173</v>
      </c>
      <c r="AK1099" s="38">
        <v>242.0564</v>
      </c>
      <c r="AL1099" s="38">
        <v>-2.1397390000000001</v>
      </c>
      <c r="AM1099" s="38">
        <v>-2.663338</v>
      </c>
      <c r="AN1099" s="38">
        <v>0.96585200000000004</v>
      </c>
      <c r="AO1099" s="38">
        <v>-5.5380839999999996</v>
      </c>
      <c r="AP1099" s="38">
        <v>-2.8811990000000001</v>
      </c>
      <c r="AQ1099" s="38">
        <v>-6.2630610000000004</v>
      </c>
      <c r="AR1099" s="38">
        <v>-8.7220680000000002</v>
      </c>
      <c r="AS1099" s="38">
        <v>-3.4551319999999999</v>
      </c>
      <c r="AT1099" s="38">
        <v>2.2505299999999999</v>
      </c>
      <c r="AU1099" s="38">
        <v>5.1268180000000001</v>
      </c>
      <c r="AV1099" s="38">
        <v>4.0986219999999998</v>
      </c>
      <c r="AW1099" s="38">
        <v>-0.39672540000000001</v>
      </c>
      <c r="AX1099" s="38">
        <v>-2.660552</v>
      </c>
      <c r="AY1099" s="38">
        <v>-3.6985199999999998</v>
      </c>
      <c r="AZ1099" s="38">
        <v>-7.7150480000000003</v>
      </c>
      <c r="BA1099" s="38">
        <v>-2.0934870000000001</v>
      </c>
      <c r="BB1099" s="38">
        <v>0.92167900000000003</v>
      </c>
      <c r="BC1099" s="38">
        <v>0.1164356</v>
      </c>
      <c r="BD1099" s="38">
        <v>0.1971948</v>
      </c>
      <c r="BE1099" s="38">
        <v>5.7165920000000003</v>
      </c>
      <c r="BF1099" s="38">
        <v>4.4640639999999996</v>
      </c>
      <c r="BG1099" s="38">
        <v>3.947082</v>
      </c>
      <c r="BH1099" s="38">
        <v>2.744748</v>
      </c>
      <c r="BI1099" s="38">
        <v>1.9457709999999999</v>
      </c>
      <c r="BJ1099" s="38">
        <v>-1.0910880000000001</v>
      </c>
      <c r="BK1099" s="38">
        <v>-1.791555</v>
      </c>
      <c r="BL1099" s="38">
        <v>1.797957</v>
      </c>
      <c r="BM1099" s="38">
        <v>-4.4971310000000004</v>
      </c>
      <c r="BN1099" s="38">
        <v>-2.0893969999999999</v>
      </c>
      <c r="BO1099" s="38">
        <v>-5.3643349999999996</v>
      </c>
      <c r="BP1099" s="38">
        <v>-7.5356829999999997</v>
      </c>
      <c r="BQ1099" s="38">
        <v>-1.5874760000000001</v>
      </c>
      <c r="BR1099" s="38">
        <v>3.4459529999999998</v>
      </c>
      <c r="BS1099" s="38">
        <v>6.2017150000000001</v>
      </c>
      <c r="BT1099" s="38">
        <v>4.8936570000000001</v>
      </c>
      <c r="BU1099" s="38">
        <v>0.34751270000000001</v>
      </c>
      <c r="BV1099" s="38">
        <v>-1.8064389999999999</v>
      </c>
      <c r="BW1099" s="38">
        <v>-2.9110680000000002</v>
      </c>
      <c r="BX1099" s="38">
        <v>-6.3137689999999997</v>
      </c>
      <c r="BY1099" s="38">
        <v>-0.37090420000000002</v>
      </c>
      <c r="BZ1099" s="38">
        <v>2.4086379999999998</v>
      </c>
      <c r="CA1099" s="38">
        <v>1.472912</v>
      </c>
      <c r="CB1099" s="38">
        <v>1.636733</v>
      </c>
      <c r="CC1099" s="38">
        <v>7.4279989999999998</v>
      </c>
      <c r="CD1099" s="38">
        <v>6.0500809999999996</v>
      </c>
      <c r="CE1099" s="38">
        <v>5.5274400000000004</v>
      </c>
      <c r="CF1099" s="38">
        <v>4.7951509999999997</v>
      </c>
      <c r="CG1099" s="38">
        <v>3.793974</v>
      </c>
      <c r="CH1099" s="38">
        <v>-0.36479529999999999</v>
      </c>
      <c r="CI1099" s="38">
        <v>-1.1877610000000001</v>
      </c>
      <c r="CJ1099" s="38">
        <v>2.3742700000000001</v>
      </c>
      <c r="CK1099" s="38">
        <v>-3.77617</v>
      </c>
      <c r="CL1099" s="38">
        <v>-1.5409980000000001</v>
      </c>
      <c r="CM1099" s="38">
        <v>-4.7418800000000001</v>
      </c>
      <c r="CN1099" s="38">
        <v>-6.7139949999999997</v>
      </c>
      <c r="CO1099" s="38">
        <v>-0.29394229999999999</v>
      </c>
      <c r="CP1099" s="38">
        <v>4.2739000000000003</v>
      </c>
      <c r="CQ1099" s="38">
        <v>6.9461839999999997</v>
      </c>
      <c r="CR1099" s="38">
        <v>5.4442950000000003</v>
      </c>
      <c r="CS1099" s="38">
        <v>0.86296980000000001</v>
      </c>
      <c r="CT1099" s="38">
        <v>-1.2148829999999999</v>
      </c>
      <c r="CU1099" s="38">
        <v>-2.3656809999999999</v>
      </c>
      <c r="CV1099" s="38">
        <v>-5.343248</v>
      </c>
      <c r="CW1099" s="38">
        <v>0.82215139999999998</v>
      </c>
      <c r="CX1099" s="38">
        <v>3.4385020000000002</v>
      </c>
      <c r="CY1099" s="38">
        <v>2.412404</v>
      </c>
      <c r="CZ1099" s="38">
        <v>2.6337540000000002</v>
      </c>
      <c r="DA1099" s="38">
        <v>8.6133150000000001</v>
      </c>
      <c r="DB1099" s="38">
        <v>7.1485510000000003</v>
      </c>
      <c r="DC1099" s="38">
        <v>6.6219910000000004</v>
      </c>
      <c r="DD1099" s="38">
        <v>6.2152539999999998</v>
      </c>
      <c r="DE1099" s="38">
        <v>5.0740340000000002</v>
      </c>
      <c r="DF1099" s="38">
        <v>0.36149730000000002</v>
      </c>
      <c r="DG1099" s="38">
        <v>-0.58396630000000005</v>
      </c>
      <c r="DH1099" s="38">
        <v>2.9505840000000001</v>
      </c>
      <c r="DI1099" s="38">
        <v>-3.0552100000000002</v>
      </c>
      <c r="DJ1099" s="38">
        <v>-0.99259799999999998</v>
      </c>
      <c r="DK1099" s="38">
        <v>-4.1194249999999997</v>
      </c>
      <c r="DL1099" s="38">
        <v>-5.8923079999999999</v>
      </c>
      <c r="DM1099" s="38">
        <v>0.9995908</v>
      </c>
      <c r="DN1099" s="38">
        <v>5.1018460000000001</v>
      </c>
      <c r="DO1099" s="38">
        <v>7.6906540000000003</v>
      </c>
      <c r="DP1099" s="38">
        <v>5.9949339999999998</v>
      </c>
      <c r="DQ1099" s="38">
        <v>1.3784270000000001</v>
      </c>
      <c r="DR1099" s="38">
        <v>-0.6233263</v>
      </c>
      <c r="DS1099" s="38">
        <v>-1.8202940000000001</v>
      </c>
      <c r="DT1099" s="38">
        <v>-4.3727270000000003</v>
      </c>
      <c r="DU1099" s="38">
        <v>2.0152070000000002</v>
      </c>
      <c r="DV1099" s="38">
        <v>4.4683650000000004</v>
      </c>
      <c r="DW1099" s="38">
        <v>3.3518949999999998</v>
      </c>
      <c r="DX1099" s="38">
        <v>3.6307740000000002</v>
      </c>
      <c r="DY1099" s="38">
        <v>9.7986299999999993</v>
      </c>
      <c r="DZ1099" s="38">
        <v>8.2470219999999994</v>
      </c>
      <c r="EA1099" s="38">
        <v>7.7165410000000003</v>
      </c>
      <c r="EB1099" s="38">
        <v>7.6353569999999999</v>
      </c>
      <c r="EC1099" s="38">
        <v>6.3540939999999999</v>
      </c>
      <c r="ED1099" s="38">
        <v>1.4101490000000001</v>
      </c>
      <c r="EE1099" s="38">
        <v>0.28781679999999998</v>
      </c>
      <c r="EF1099" s="38">
        <v>3.782689</v>
      </c>
      <c r="EG1099" s="38">
        <v>-2.0142570000000002</v>
      </c>
      <c r="EH1099" s="38">
        <v>-0.20079610000000001</v>
      </c>
      <c r="EI1099" s="38">
        <v>-3.2206990000000002</v>
      </c>
      <c r="EJ1099" s="38">
        <v>-4.7059230000000003</v>
      </c>
      <c r="EK1099" s="38">
        <v>2.8672469999999999</v>
      </c>
      <c r="EL1099" s="38">
        <v>6.297269</v>
      </c>
      <c r="EM1099" s="38">
        <v>8.7655499999999993</v>
      </c>
      <c r="EN1099" s="38">
        <v>6.7899690000000001</v>
      </c>
      <c r="EO1099" s="38">
        <v>2.122665</v>
      </c>
      <c r="EP1099" s="38">
        <v>0.23078699999999999</v>
      </c>
      <c r="EQ1099" s="38">
        <v>-1.032842</v>
      </c>
      <c r="ER1099" s="38">
        <v>-2.9714489999999998</v>
      </c>
      <c r="ES1099" s="38">
        <v>3.7377899999999999</v>
      </c>
      <c r="ET1099" s="38">
        <v>5.9553250000000002</v>
      </c>
      <c r="EU1099" s="38">
        <v>4.7083719999999998</v>
      </c>
      <c r="EV1099" s="38">
        <v>5.0703129999999996</v>
      </c>
      <c r="EW1099" s="38">
        <v>11.51004</v>
      </c>
      <c r="EX1099" s="38">
        <v>9.8330389999999994</v>
      </c>
      <c r="EY1099" s="38">
        <v>9.2968989999999998</v>
      </c>
      <c r="EZ1099" s="38">
        <v>9.6857600000000001</v>
      </c>
      <c r="FA1099" s="38">
        <v>8.2022960000000005</v>
      </c>
      <c r="FB1099" s="38">
        <v>83.5</v>
      </c>
      <c r="FC1099" s="38">
        <v>82.5</v>
      </c>
      <c r="FD1099" s="38">
        <v>81</v>
      </c>
      <c r="FE1099" s="38">
        <v>79</v>
      </c>
      <c r="FF1099" s="38">
        <v>76.5</v>
      </c>
      <c r="FG1099" s="38">
        <v>76</v>
      </c>
      <c r="FH1099" s="38">
        <v>75.5</v>
      </c>
      <c r="FI1099" s="38">
        <v>78</v>
      </c>
      <c r="FJ1099" s="38">
        <v>82</v>
      </c>
      <c r="FK1099" s="38">
        <v>86.5</v>
      </c>
      <c r="FL1099" s="38">
        <v>91</v>
      </c>
      <c r="FM1099" s="38">
        <v>95</v>
      </c>
      <c r="FN1099" s="38">
        <v>99</v>
      </c>
      <c r="FO1099" s="38">
        <v>101.5</v>
      </c>
      <c r="FP1099" s="38">
        <v>103.5</v>
      </c>
      <c r="FQ1099" s="38">
        <v>105</v>
      </c>
      <c r="FR1099" s="38">
        <v>105.5</v>
      </c>
      <c r="FS1099" s="38">
        <v>106</v>
      </c>
      <c r="FT1099" s="38">
        <v>104.5</v>
      </c>
      <c r="FU1099" s="38">
        <v>102.5</v>
      </c>
      <c r="FV1099" s="38">
        <v>99</v>
      </c>
      <c r="FW1099">
        <v>95</v>
      </c>
      <c r="FX1099">
        <v>92</v>
      </c>
      <c r="FY1099">
        <v>89.5</v>
      </c>
      <c r="FZ1099">
        <v>1.580873</v>
      </c>
      <c r="GA1099">
        <v>12.386670000000001</v>
      </c>
      <c r="GB1099">
        <v>1</v>
      </c>
    </row>
    <row r="1100" spans="1:184" x14ac:dyDescent="0.3">
      <c r="A1100" t="s">
        <v>280</v>
      </c>
      <c r="B1100" t="s">
        <v>1</v>
      </c>
      <c r="C1100" t="s">
        <v>261</v>
      </c>
      <c r="D1100" t="s">
        <v>1</v>
      </c>
      <c r="E1100" t="s">
        <v>1</v>
      </c>
      <c r="F1100" t="s">
        <v>1</v>
      </c>
      <c r="G1100" t="s">
        <v>1</v>
      </c>
      <c r="H1100" s="40" t="s">
        <v>1</v>
      </c>
      <c r="I1100" s="18" t="s">
        <v>1</v>
      </c>
      <c r="J1100" s="38" t="s">
        <v>1</v>
      </c>
      <c r="K1100" s="18">
        <v>44790</v>
      </c>
      <c r="L1100" s="38">
        <v>137</v>
      </c>
      <c r="M1100" s="38">
        <v>137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38">
        <v>0</v>
      </c>
      <c r="W1100" s="38">
        <v>0</v>
      </c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38">
        <v>0</v>
      </c>
      <c r="AE1100" s="38">
        <v>0</v>
      </c>
      <c r="AF1100" s="38">
        <v>0</v>
      </c>
      <c r="AG1100" s="38">
        <v>0</v>
      </c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38">
        <v>0</v>
      </c>
      <c r="AN1100" s="38">
        <v>0</v>
      </c>
      <c r="AO1100" s="38">
        <v>0</v>
      </c>
      <c r="AP1100" s="38">
        <v>0</v>
      </c>
      <c r="AQ1100" s="38">
        <v>0</v>
      </c>
      <c r="AR1100" s="38">
        <v>0</v>
      </c>
      <c r="AS1100" s="38">
        <v>0</v>
      </c>
      <c r="AT1100" s="38">
        <v>0</v>
      </c>
      <c r="AU1100" s="38">
        <v>0</v>
      </c>
      <c r="AV1100" s="38">
        <v>0</v>
      </c>
      <c r="AW1100" s="38">
        <v>0</v>
      </c>
      <c r="AX1100" s="38">
        <v>0</v>
      </c>
      <c r="AY1100" s="38">
        <v>0</v>
      </c>
      <c r="AZ1100" s="38">
        <v>0</v>
      </c>
      <c r="BA1100" s="38">
        <v>0</v>
      </c>
      <c r="BB1100" s="38">
        <v>0</v>
      </c>
      <c r="BC1100" s="38">
        <v>0</v>
      </c>
      <c r="BD1100" s="38">
        <v>0</v>
      </c>
      <c r="BE1100" s="38">
        <v>0</v>
      </c>
      <c r="BF1100" s="38">
        <v>0</v>
      </c>
      <c r="BG1100" s="38">
        <v>0</v>
      </c>
      <c r="BH1100" s="38">
        <v>0</v>
      </c>
      <c r="BI1100" s="38">
        <v>0</v>
      </c>
      <c r="BJ1100" s="38">
        <v>0</v>
      </c>
      <c r="BK1100" s="38">
        <v>0</v>
      </c>
      <c r="BL1100" s="38">
        <v>0</v>
      </c>
      <c r="BM1100" s="38">
        <v>0</v>
      </c>
      <c r="BN1100" s="38">
        <v>0</v>
      </c>
      <c r="BO1100" s="38">
        <v>0</v>
      </c>
      <c r="BP1100" s="38">
        <v>0</v>
      </c>
      <c r="BQ1100" s="38">
        <v>0</v>
      </c>
      <c r="BR1100" s="38">
        <v>0</v>
      </c>
      <c r="BS1100" s="38">
        <v>0</v>
      </c>
      <c r="BT1100" s="38">
        <v>0</v>
      </c>
      <c r="BU1100" s="38">
        <v>0</v>
      </c>
      <c r="BV1100" s="38">
        <v>0</v>
      </c>
      <c r="BW1100" s="38">
        <v>0</v>
      </c>
      <c r="BX1100" s="38">
        <v>0</v>
      </c>
      <c r="BY1100" s="38">
        <v>0</v>
      </c>
      <c r="BZ1100" s="38">
        <v>0</v>
      </c>
      <c r="CA1100" s="38">
        <v>0</v>
      </c>
      <c r="CB1100" s="38">
        <v>0</v>
      </c>
      <c r="CC1100" s="38">
        <v>0</v>
      </c>
      <c r="CD1100" s="38">
        <v>0</v>
      </c>
      <c r="CE1100" s="38">
        <v>0</v>
      </c>
      <c r="CF1100" s="38">
        <v>0</v>
      </c>
      <c r="CG1100" s="38">
        <v>0</v>
      </c>
      <c r="CH1100" s="38">
        <v>0</v>
      </c>
      <c r="CI1100" s="38">
        <v>0</v>
      </c>
      <c r="CJ1100" s="38">
        <v>0</v>
      </c>
      <c r="CK1100" s="38">
        <v>0</v>
      </c>
      <c r="CL1100" s="38">
        <v>0</v>
      </c>
      <c r="CM1100" s="38">
        <v>0</v>
      </c>
      <c r="CN1100" s="38">
        <v>0</v>
      </c>
      <c r="CO1100" s="38">
        <v>0</v>
      </c>
      <c r="CP1100" s="38">
        <v>0</v>
      </c>
      <c r="CQ1100" s="38">
        <v>0</v>
      </c>
      <c r="CR1100" s="38">
        <v>0</v>
      </c>
      <c r="CS1100" s="38">
        <v>0</v>
      </c>
      <c r="CT1100" s="38">
        <v>0</v>
      </c>
      <c r="CU1100" s="38">
        <v>0</v>
      </c>
      <c r="CV1100" s="38">
        <v>0</v>
      </c>
      <c r="CW1100" s="38">
        <v>0</v>
      </c>
      <c r="CX1100" s="38">
        <v>0</v>
      </c>
      <c r="CY1100" s="38">
        <v>0</v>
      </c>
      <c r="CZ1100" s="38">
        <v>0</v>
      </c>
      <c r="DA1100" s="38">
        <v>0</v>
      </c>
      <c r="DB1100" s="38">
        <v>0</v>
      </c>
      <c r="DC1100" s="38">
        <v>0</v>
      </c>
      <c r="DD1100" s="38">
        <v>0</v>
      </c>
      <c r="DE1100" s="38">
        <v>0</v>
      </c>
      <c r="DF1100" s="38">
        <v>0</v>
      </c>
      <c r="DG1100" s="38">
        <v>0</v>
      </c>
      <c r="DH1100" s="38">
        <v>0</v>
      </c>
      <c r="DI1100" s="38">
        <v>0</v>
      </c>
      <c r="DJ1100" s="38">
        <v>0</v>
      </c>
      <c r="DK1100" s="38">
        <v>0</v>
      </c>
      <c r="DL1100" s="38">
        <v>0</v>
      </c>
      <c r="DM1100" s="38">
        <v>0</v>
      </c>
      <c r="DN1100" s="38">
        <v>0</v>
      </c>
      <c r="DO1100" s="38">
        <v>0</v>
      </c>
      <c r="DP1100" s="38">
        <v>0</v>
      </c>
      <c r="DQ1100" s="38">
        <v>0</v>
      </c>
      <c r="DR1100" s="38">
        <v>0</v>
      </c>
      <c r="DS1100" s="38">
        <v>0</v>
      </c>
      <c r="DT1100" s="38">
        <v>0</v>
      </c>
      <c r="DU1100" s="38">
        <v>0</v>
      </c>
      <c r="DV1100" s="38">
        <v>0</v>
      </c>
      <c r="DW1100" s="38">
        <v>0</v>
      </c>
      <c r="DX1100" s="38">
        <v>0</v>
      </c>
      <c r="DY1100" s="38">
        <v>0</v>
      </c>
      <c r="DZ1100" s="38">
        <v>0</v>
      </c>
      <c r="EA1100" s="38">
        <v>0</v>
      </c>
      <c r="EB1100" s="38">
        <v>0</v>
      </c>
      <c r="EC1100" s="38">
        <v>0</v>
      </c>
      <c r="ED1100" s="38">
        <v>0</v>
      </c>
      <c r="EE1100" s="38">
        <v>0</v>
      </c>
      <c r="EF1100" s="38">
        <v>0</v>
      </c>
      <c r="EG1100" s="38">
        <v>0</v>
      </c>
      <c r="EH1100" s="38">
        <v>0</v>
      </c>
      <c r="EI1100" s="38">
        <v>0</v>
      </c>
      <c r="EJ1100" s="38">
        <v>0</v>
      </c>
      <c r="EK1100" s="38">
        <v>0</v>
      </c>
      <c r="EL1100" s="38">
        <v>0</v>
      </c>
      <c r="EM1100" s="38">
        <v>0</v>
      </c>
      <c r="EN1100" s="38">
        <v>0</v>
      </c>
      <c r="EO1100" s="38">
        <v>0</v>
      </c>
      <c r="EP1100" s="38">
        <v>0</v>
      </c>
      <c r="EQ1100" s="38">
        <v>0</v>
      </c>
      <c r="ER1100" s="38">
        <v>0</v>
      </c>
      <c r="ES1100" s="38">
        <v>0</v>
      </c>
      <c r="ET1100" s="38">
        <v>0</v>
      </c>
      <c r="EU1100" s="38">
        <v>0</v>
      </c>
      <c r="EV1100" s="38">
        <v>0</v>
      </c>
      <c r="EW1100" s="38">
        <v>0</v>
      </c>
      <c r="EX1100" s="38">
        <v>0</v>
      </c>
      <c r="EY1100" s="38">
        <v>0</v>
      </c>
      <c r="EZ1100" s="38">
        <v>0</v>
      </c>
      <c r="FA1100" s="38">
        <v>0</v>
      </c>
      <c r="FB1100" s="38">
        <v>0</v>
      </c>
      <c r="FC1100" s="38">
        <v>0</v>
      </c>
      <c r="FD1100" s="38">
        <v>0</v>
      </c>
      <c r="FE1100" s="38">
        <v>0</v>
      </c>
      <c r="FF1100" s="38">
        <v>0</v>
      </c>
      <c r="FG1100" s="38">
        <v>0</v>
      </c>
      <c r="FH1100" s="38">
        <v>0</v>
      </c>
      <c r="FI1100" s="38">
        <v>0</v>
      </c>
      <c r="FJ1100" s="38">
        <v>0</v>
      </c>
      <c r="FK1100" s="38">
        <v>0</v>
      </c>
      <c r="FL1100" s="38">
        <v>0</v>
      </c>
      <c r="FM1100" s="38">
        <v>0</v>
      </c>
      <c r="FN1100" s="38">
        <v>0</v>
      </c>
      <c r="FO1100" s="38">
        <v>0</v>
      </c>
      <c r="FP1100" s="38">
        <v>0</v>
      </c>
      <c r="FQ1100" s="38">
        <v>0</v>
      </c>
      <c r="FR1100" s="38">
        <v>0</v>
      </c>
      <c r="FS1100" s="38">
        <v>0</v>
      </c>
      <c r="FT1100" s="38">
        <v>0</v>
      </c>
      <c r="FU1100" s="38">
        <v>0</v>
      </c>
      <c r="FV1100" s="38">
        <v>0</v>
      </c>
      <c r="FW1100">
        <v>0</v>
      </c>
      <c r="FX1100">
        <v>0</v>
      </c>
      <c r="FY1100">
        <v>0</v>
      </c>
      <c r="FZ1100">
        <v>0</v>
      </c>
      <c r="GA1100">
        <v>0</v>
      </c>
      <c r="GB1100">
        <v>0</v>
      </c>
    </row>
    <row r="1101" spans="1:184" x14ac:dyDescent="0.3">
      <c r="A1101" t="s">
        <v>280</v>
      </c>
      <c r="B1101" t="s">
        <v>1</v>
      </c>
      <c r="C1101" t="s">
        <v>261</v>
      </c>
      <c r="D1101" t="s">
        <v>1</v>
      </c>
      <c r="E1101" t="s">
        <v>1</v>
      </c>
      <c r="F1101" t="s">
        <v>1</v>
      </c>
      <c r="G1101" t="s">
        <v>1</v>
      </c>
      <c r="H1101" s="40" t="s">
        <v>1</v>
      </c>
      <c r="I1101" s="18" t="s">
        <v>1</v>
      </c>
      <c r="J1101" s="38" t="s">
        <v>1</v>
      </c>
      <c r="K1101" s="18">
        <v>44792</v>
      </c>
      <c r="L1101" s="38">
        <v>137</v>
      </c>
      <c r="M1101" s="38">
        <v>137</v>
      </c>
      <c r="N1101" s="38">
        <v>223.6542</v>
      </c>
      <c r="O1101" s="38">
        <v>218.25980000000001</v>
      </c>
      <c r="P1101" s="38">
        <v>213.7586</v>
      </c>
      <c r="Q1101" s="38">
        <v>212.71090000000001</v>
      </c>
      <c r="R1101" s="38">
        <v>216.97710000000001</v>
      </c>
      <c r="S1101" s="38">
        <v>223.18270000000001</v>
      </c>
      <c r="T1101" s="38">
        <v>230.5598</v>
      </c>
      <c r="U1101" s="38">
        <v>246.92</v>
      </c>
      <c r="V1101" s="38">
        <v>258.99720000000002</v>
      </c>
      <c r="W1101" s="38">
        <v>268.4631</v>
      </c>
      <c r="X1101" s="38">
        <v>281.63709999999998</v>
      </c>
      <c r="Y1101" s="38">
        <v>286.09769999999997</v>
      </c>
      <c r="Z1101" s="38">
        <v>289.22210000000001</v>
      </c>
      <c r="AA1101" s="38">
        <v>289.91199999999998</v>
      </c>
      <c r="AB1101" s="38">
        <v>286.14429999999999</v>
      </c>
      <c r="AC1101" s="38">
        <v>287.17610000000002</v>
      </c>
      <c r="AD1101" s="38">
        <v>277.99630000000002</v>
      </c>
      <c r="AE1101" s="38">
        <v>269.11660000000001</v>
      </c>
      <c r="AF1101" s="38">
        <v>263.80959999999999</v>
      </c>
      <c r="AG1101" s="38">
        <v>259.29469999999998</v>
      </c>
      <c r="AH1101" s="38">
        <v>256.53699999999998</v>
      </c>
      <c r="AI1101" s="38">
        <v>248.9041</v>
      </c>
      <c r="AJ1101" s="38">
        <v>239.6645</v>
      </c>
      <c r="AK1101" s="38">
        <v>231.43770000000001</v>
      </c>
      <c r="AL1101" s="38">
        <v>-6.1426309999999997</v>
      </c>
      <c r="AM1101" s="38">
        <v>-4.6852689999999999</v>
      </c>
      <c r="AN1101" s="38">
        <v>-2.9945189999999999</v>
      </c>
      <c r="AO1101" s="38">
        <v>-0.43821909999999997</v>
      </c>
      <c r="AP1101" s="38">
        <v>-0.31383689999999997</v>
      </c>
      <c r="AQ1101" s="38">
        <v>-6.0701499999999999E-2</v>
      </c>
      <c r="AR1101" s="38">
        <v>-1.019223</v>
      </c>
      <c r="AS1101" s="38">
        <v>-1.905046</v>
      </c>
      <c r="AT1101" s="38">
        <v>-2.405878</v>
      </c>
      <c r="AU1101" s="38">
        <v>1.408979</v>
      </c>
      <c r="AV1101" s="38">
        <v>4.5763930000000004</v>
      </c>
      <c r="AW1101" s="38">
        <v>-0.41938920000000002</v>
      </c>
      <c r="AX1101" s="38">
        <v>-4.2779959999999999</v>
      </c>
      <c r="AY1101" s="38">
        <v>-4.5960799999999997</v>
      </c>
      <c r="AZ1101" s="38">
        <v>-2.4788570000000001</v>
      </c>
      <c r="BA1101" s="38">
        <v>7.1966099999999997</v>
      </c>
      <c r="BB1101" s="38">
        <v>12.120649999999999</v>
      </c>
      <c r="BC1101" s="38">
        <v>7.5265209999999998</v>
      </c>
      <c r="BD1101" s="38">
        <v>6.6840950000000001</v>
      </c>
      <c r="BE1101" s="38">
        <v>7.7309089999999996</v>
      </c>
      <c r="BF1101" s="38">
        <v>6.0031739999999996</v>
      </c>
      <c r="BG1101" s="38">
        <v>6.5537340000000004</v>
      </c>
      <c r="BH1101" s="38">
        <v>3.2108880000000002</v>
      </c>
      <c r="BI1101" s="38">
        <v>-26.952670000000001</v>
      </c>
      <c r="BJ1101" s="38">
        <v>-4.5635510000000004</v>
      </c>
      <c r="BK1101" s="38">
        <v>-3.41167</v>
      </c>
      <c r="BL1101" s="38">
        <v>-1.960205</v>
      </c>
      <c r="BM1101" s="38">
        <v>0.67256990000000005</v>
      </c>
      <c r="BN1101" s="38">
        <v>0.51601620000000004</v>
      </c>
      <c r="BO1101" s="38">
        <v>0.91777180000000003</v>
      </c>
      <c r="BP1101" s="38">
        <v>5.2228999999999998E-2</v>
      </c>
      <c r="BQ1101" s="38">
        <v>-0.64417069999999998</v>
      </c>
      <c r="BR1101" s="38">
        <v>-0.60858849999999998</v>
      </c>
      <c r="BS1101" s="38">
        <v>2.9582899999999999</v>
      </c>
      <c r="BT1101" s="38">
        <v>5.6139330000000003</v>
      </c>
      <c r="BU1101" s="38">
        <v>0.40591729999999998</v>
      </c>
      <c r="BV1101" s="38">
        <v>-3.4459089999999999</v>
      </c>
      <c r="BW1101" s="38">
        <v>-3.6811090000000002</v>
      </c>
      <c r="BX1101" s="38">
        <v>-0.95693490000000003</v>
      </c>
      <c r="BY1101" s="38">
        <v>9.2488810000000008</v>
      </c>
      <c r="BZ1101" s="38">
        <v>13.852589999999999</v>
      </c>
      <c r="CA1101" s="38">
        <v>9.1617359999999994</v>
      </c>
      <c r="CB1101" s="38">
        <v>8.3394689999999994</v>
      </c>
      <c r="CC1101" s="38">
        <v>9.4894739999999995</v>
      </c>
      <c r="CD1101" s="38">
        <v>7.877421</v>
      </c>
      <c r="CE1101" s="38">
        <v>8.8533530000000003</v>
      </c>
      <c r="CF1101" s="38">
        <v>5.6678319999999998</v>
      </c>
      <c r="CG1101" s="38">
        <v>-24.91686</v>
      </c>
      <c r="CH1101" s="38">
        <v>-3.4698859999999998</v>
      </c>
      <c r="CI1101" s="38">
        <v>-2.5295800000000002</v>
      </c>
      <c r="CJ1101" s="38">
        <v>-1.243843</v>
      </c>
      <c r="CK1101" s="38">
        <v>1.441899</v>
      </c>
      <c r="CL1101" s="38">
        <v>1.09077</v>
      </c>
      <c r="CM1101" s="38">
        <v>1.595459</v>
      </c>
      <c r="CN1101" s="38">
        <v>0.79431339999999995</v>
      </c>
      <c r="CO1101" s="38">
        <v>0.2291078</v>
      </c>
      <c r="CP1101" s="38">
        <v>0.63620889999999997</v>
      </c>
      <c r="CQ1101" s="38">
        <v>4.031339</v>
      </c>
      <c r="CR1101" s="38">
        <v>6.3325300000000002</v>
      </c>
      <c r="CS1101" s="38">
        <v>0.97752209999999995</v>
      </c>
      <c r="CT1101" s="38">
        <v>-2.8696079999999999</v>
      </c>
      <c r="CU1101" s="38">
        <v>-3.0474030000000001</v>
      </c>
      <c r="CV1101" s="38">
        <v>9.7143599999999997E-2</v>
      </c>
      <c r="CW1101" s="38">
        <v>10.67028</v>
      </c>
      <c r="CX1101" s="38">
        <v>15.05213</v>
      </c>
      <c r="CY1101" s="38">
        <v>10.294280000000001</v>
      </c>
      <c r="CZ1101" s="38">
        <v>9.4859760000000009</v>
      </c>
      <c r="DA1101" s="38">
        <v>10.70745</v>
      </c>
      <c r="DB1101" s="38">
        <v>9.1755200000000006</v>
      </c>
      <c r="DC1101" s="38">
        <v>10.446059999999999</v>
      </c>
      <c r="DD1101" s="38">
        <v>7.3695040000000001</v>
      </c>
      <c r="DE1101" s="38">
        <v>-23.506869999999999</v>
      </c>
      <c r="DF1101" s="38">
        <v>-2.37622</v>
      </c>
      <c r="DG1101" s="38">
        <v>-1.647489</v>
      </c>
      <c r="DH1101" s="38">
        <v>-0.52748039999999996</v>
      </c>
      <c r="DI1101" s="38">
        <v>2.2112280000000002</v>
      </c>
      <c r="DJ1101" s="38">
        <v>1.665524</v>
      </c>
      <c r="DK1101" s="38">
        <v>2.2731469999999998</v>
      </c>
      <c r="DL1101" s="38">
        <v>1.5363979999999999</v>
      </c>
      <c r="DM1101" s="38">
        <v>1.1023860000000001</v>
      </c>
      <c r="DN1101" s="38">
        <v>1.881006</v>
      </c>
      <c r="DO1101" s="38">
        <v>5.104387</v>
      </c>
      <c r="DP1101" s="38">
        <v>7.0511280000000003</v>
      </c>
      <c r="DQ1101" s="38">
        <v>1.5491269999999999</v>
      </c>
      <c r="DR1101" s="38">
        <v>-2.293307</v>
      </c>
      <c r="DS1101" s="38">
        <v>-2.413697</v>
      </c>
      <c r="DT1101" s="38">
        <v>1.151222</v>
      </c>
      <c r="DU1101" s="38">
        <v>12.091670000000001</v>
      </c>
      <c r="DV1101" s="38">
        <v>16.251660000000001</v>
      </c>
      <c r="DW1101" s="38">
        <v>11.426830000000001</v>
      </c>
      <c r="DX1101" s="38">
        <v>10.632479999999999</v>
      </c>
      <c r="DY1101" s="38">
        <v>11.92543</v>
      </c>
      <c r="DZ1101" s="38">
        <v>10.47362</v>
      </c>
      <c r="EA1101" s="38">
        <v>12.03877</v>
      </c>
      <c r="EB1101" s="38">
        <v>9.0711759999999995</v>
      </c>
      <c r="EC1101" s="38">
        <v>-22.096879999999999</v>
      </c>
      <c r="ED1101" s="38">
        <v>-0.79714039999999997</v>
      </c>
      <c r="EE1101" s="38">
        <v>-0.37389080000000002</v>
      </c>
      <c r="EF1101" s="38">
        <v>0.50683299999999998</v>
      </c>
      <c r="EG1101" s="38">
        <v>3.3220170000000002</v>
      </c>
      <c r="EH1101" s="38">
        <v>2.495377</v>
      </c>
      <c r="EI1101" s="38">
        <v>3.2516210000000001</v>
      </c>
      <c r="EJ1101" s="38">
        <v>2.60785</v>
      </c>
      <c r="EK1101" s="38">
        <v>2.3632610000000001</v>
      </c>
      <c r="EL1101" s="38">
        <v>3.678296</v>
      </c>
      <c r="EM1101" s="38">
        <v>6.6536989999999996</v>
      </c>
      <c r="EN1101" s="38">
        <v>8.0886680000000002</v>
      </c>
      <c r="EO1101" s="38">
        <v>2.3744329999999998</v>
      </c>
      <c r="EP1101" s="38">
        <v>-1.46122</v>
      </c>
      <c r="EQ1101" s="38">
        <v>-1.4987269999999999</v>
      </c>
      <c r="ER1101" s="38">
        <v>2.6731440000000002</v>
      </c>
      <c r="ES1101" s="38">
        <v>14.143940000000001</v>
      </c>
      <c r="ET1101" s="38">
        <v>17.983599999999999</v>
      </c>
      <c r="EU1101" s="38">
        <v>13.06204</v>
      </c>
      <c r="EV1101" s="38">
        <v>12.28786</v>
      </c>
      <c r="EW1101" s="38">
        <v>13.68399</v>
      </c>
      <c r="EX1101" s="38">
        <v>12.34787</v>
      </c>
      <c r="EY1101" s="38">
        <v>14.33839</v>
      </c>
      <c r="EZ1101" s="38">
        <v>11.528119999999999</v>
      </c>
      <c r="FA1101" s="38">
        <v>-20.061070000000001</v>
      </c>
      <c r="FB1101" s="38">
        <v>87.5</v>
      </c>
      <c r="FC1101" s="38">
        <v>86</v>
      </c>
      <c r="FD1101" s="38">
        <v>83</v>
      </c>
      <c r="FE1101" s="38">
        <v>81</v>
      </c>
      <c r="FF1101" s="38">
        <v>78.5</v>
      </c>
      <c r="FG1101" s="38">
        <v>78</v>
      </c>
      <c r="FH1101" s="38">
        <v>77</v>
      </c>
      <c r="FI1101" s="38">
        <v>79</v>
      </c>
      <c r="FJ1101" s="38">
        <v>83.5</v>
      </c>
      <c r="FK1101" s="38">
        <v>87</v>
      </c>
      <c r="FL1101" s="38">
        <v>91.5</v>
      </c>
      <c r="FM1101" s="38">
        <v>96</v>
      </c>
      <c r="FN1101" s="38">
        <v>99.5</v>
      </c>
      <c r="FO1101" s="38">
        <v>101.5</v>
      </c>
      <c r="FP1101" s="38">
        <v>103</v>
      </c>
      <c r="FQ1101" s="38">
        <v>104</v>
      </c>
      <c r="FR1101" s="38">
        <v>104</v>
      </c>
      <c r="FS1101" s="38">
        <v>104</v>
      </c>
      <c r="FT1101" s="38">
        <v>103</v>
      </c>
      <c r="FU1101" s="38">
        <v>101</v>
      </c>
      <c r="FV1101" s="38">
        <v>98</v>
      </c>
      <c r="FW1101">
        <v>94</v>
      </c>
      <c r="FX1101">
        <v>90.5</v>
      </c>
      <c r="FY1101">
        <v>88</v>
      </c>
      <c r="FZ1101">
        <v>1.3728800000000001</v>
      </c>
      <c r="GA1101">
        <v>11.652010000000001</v>
      </c>
      <c r="GB1101">
        <v>1</v>
      </c>
    </row>
    <row r="1102" spans="1:184" x14ac:dyDescent="0.3">
      <c r="A1102" t="s">
        <v>280</v>
      </c>
      <c r="B1102" t="s">
        <v>1</v>
      </c>
      <c r="C1102" t="s">
        <v>261</v>
      </c>
      <c r="D1102" t="s">
        <v>1</v>
      </c>
      <c r="E1102" t="s">
        <v>1</v>
      </c>
      <c r="F1102" t="s">
        <v>1</v>
      </c>
      <c r="G1102" t="s">
        <v>1</v>
      </c>
      <c r="H1102" s="40" t="s">
        <v>1</v>
      </c>
      <c r="I1102" s="18" t="s">
        <v>1</v>
      </c>
      <c r="J1102" s="38" t="s">
        <v>1</v>
      </c>
      <c r="K1102" s="18">
        <v>44805</v>
      </c>
      <c r="L1102" s="38">
        <v>136</v>
      </c>
      <c r="M1102" s="38">
        <v>136</v>
      </c>
      <c r="N1102" s="38">
        <v>220.8648</v>
      </c>
      <c r="O1102" s="38">
        <v>215.04640000000001</v>
      </c>
      <c r="P1102" s="38">
        <v>211.5796</v>
      </c>
      <c r="Q1102" s="38">
        <v>210.73099999999999</v>
      </c>
      <c r="R1102" s="38">
        <v>215.1885</v>
      </c>
      <c r="S1102" s="38">
        <v>223.8939</v>
      </c>
      <c r="T1102" s="38">
        <v>234.86699999999999</v>
      </c>
      <c r="U1102" s="38">
        <v>249.70359999999999</v>
      </c>
      <c r="V1102" s="38">
        <v>262.74</v>
      </c>
      <c r="W1102" s="38">
        <v>271.3827</v>
      </c>
      <c r="X1102" s="38">
        <v>279.9828</v>
      </c>
      <c r="Y1102" s="38">
        <v>288.1848</v>
      </c>
      <c r="Z1102" s="38">
        <v>293.46679999999998</v>
      </c>
      <c r="AA1102" s="38">
        <v>298.1678</v>
      </c>
      <c r="AB1102" s="38">
        <v>294.29329999999999</v>
      </c>
      <c r="AC1102" s="38">
        <v>290.30380000000002</v>
      </c>
      <c r="AD1102" s="38">
        <v>283.22489999999999</v>
      </c>
      <c r="AE1102" s="38">
        <v>276.12790000000001</v>
      </c>
      <c r="AF1102" s="38">
        <v>270.09609999999998</v>
      </c>
      <c r="AG1102" s="38">
        <v>263.34280000000001</v>
      </c>
      <c r="AH1102" s="38">
        <v>258.1327</v>
      </c>
      <c r="AI1102" s="38">
        <v>250.39869999999999</v>
      </c>
      <c r="AJ1102" s="38">
        <v>245.3073</v>
      </c>
      <c r="AK1102" s="38">
        <v>238.577</v>
      </c>
      <c r="AL1102" s="38">
        <v>-12.15677</v>
      </c>
      <c r="AM1102" s="38">
        <v>-8.9189659999999993</v>
      </c>
      <c r="AN1102" s="38">
        <v>1.7386950000000001</v>
      </c>
      <c r="AO1102" s="38">
        <v>3.9923850000000001</v>
      </c>
      <c r="AP1102" s="38">
        <v>2.2683279999999999</v>
      </c>
      <c r="AQ1102" s="38">
        <v>0.97728539999999997</v>
      </c>
      <c r="AR1102" s="38">
        <v>-0.81322749999999999</v>
      </c>
      <c r="AS1102" s="38">
        <v>-3.3227060000000002</v>
      </c>
      <c r="AT1102" s="38">
        <v>-3.1533159999999998</v>
      </c>
      <c r="AU1102" s="38">
        <v>-1.666288</v>
      </c>
      <c r="AV1102" s="38">
        <v>-1.305355</v>
      </c>
      <c r="AW1102" s="38">
        <v>6.0163500000000001</v>
      </c>
      <c r="AX1102" s="38">
        <v>-4.8259429999999996</v>
      </c>
      <c r="AY1102" s="38">
        <v>-5.9591260000000004</v>
      </c>
      <c r="AZ1102" s="38">
        <v>-0.94184840000000003</v>
      </c>
      <c r="BA1102" s="38">
        <v>2.6356350000000002</v>
      </c>
      <c r="BB1102" s="38">
        <v>5.2045969999999997</v>
      </c>
      <c r="BC1102" s="38">
        <v>9.0262989999999999</v>
      </c>
      <c r="BD1102" s="38">
        <v>4.2250319999999997</v>
      </c>
      <c r="BE1102" s="38">
        <v>1.125156</v>
      </c>
      <c r="BF1102" s="38">
        <v>-2.0958809999999999</v>
      </c>
      <c r="BG1102" s="38">
        <v>-5.0166149999999998</v>
      </c>
      <c r="BH1102" s="38">
        <v>-4.5648569999999999</v>
      </c>
      <c r="BI1102" s="38">
        <v>-2.5619299999999998</v>
      </c>
      <c r="BJ1102" s="38">
        <v>-10.97378</v>
      </c>
      <c r="BK1102" s="38">
        <v>-7.7798860000000003</v>
      </c>
      <c r="BL1102" s="38">
        <v>2.8030349999999999</v>
      </c>
      <c r="BM1102" s="38">
        <v>4.9523469999999996</v>
      </c>
      <c r="BN1102" s="38">
        <v>3.2529180000000002</v>
      </c>
      <c r="BO1102" s="38">
        <v>1.869596</v>
      </c>
      <c r="BP1102" s="38">
        <v>0.19088430000000001</v>
      </c>
      <c r="BQ1102" s="38">
        <v>-1.67361</v>
      </c>
      <c r="BR1102" s="38">
        <v>-1.7036910000000001</v>
      </c>
      <c r="BS1102" s="38">
        <v>-0.56292660000000005</v>
      </c>
      <c r="BT1102" s="38">
        <v>-0.17073260000000001</v>
      </c>
      <c r="BU1102" s="38">
        <v>6.7276429999999996</v>
      </c>
      <c r="BV1102" s="38">
        <v>-4.2274929999999999</v>
      </c>
      <c r="BW1102" s="38">
        <v>-5.2470929999999996</v>
      </c>
      <c r="BX1102" s="38">
        <v>7.5802700000000001E-2</v>
      </c>
      <c r="BY1102" s="38">
        <v>3.955892</v>
      </c>
      <c r="BZ1102" s="38">
        <v>6.7208370000000004</v>
      </c>
      <c r="CA1102" s="38">
        <v>10.52312</v>
      </c>
      <c r="CB1102" s="38">
        <v>5.9382590000000004</v>
      </c>
      <c r="CC1102" s="38">
        <v>2.9483799999999998</v>
      </c>
      <c r="CD1102" s="38">
        <v>-0.1445197</v>
      </c>
      <c r="CE1102" s="38">
        <v>-3.157098</v>
      </c>
      <c r="CF1102" s="38">
        <v>-2.539736</v>
      </c>
      <c r="CG1102" s="38">
        <v>-0.55617709999999998</v>
      </c>
      <c r="CH1102" s="38">
        <v>-10.154450000000001</v>
      </c>
      <c r="CI1102" s="38">
        <v>-6.9909619999999997</v>
      </c>
      <c r="CJ1102" s="38">
        <v>3.5401929999999999</v>
      </c>
      <c r="CK1102" s="38">
        <v>5.6172139999999997</v>
      </c>
      <c r="CL1102" s="38">
        <v>3.9348420000000002</v>
      </c>
      <c r="CM1102" s="38">
        <v>2.4876070000000001</v>
      </c>
      <c r="CN1102" s="38">
        <v>0.88632909999999998</v>
      </c>
      <c r="CO1102" s="38">
        <v>-0.5314506</v>
      </c>
      <c r="CP1102" s="38">
        <v>-0.69968629999999998</v>
      </c>
      <c r="CQ1102" s="38">
        <v>0.2012584</v>
      </c>
      <c r="CR1102" s="38">
        <v>0.61510359999999997</v>
      </c>
      <c r="CS1102" s="38">
        <v>7.2202830000000002</v>
      </c>
      <c r="CT1102" s="38">
        <v>-3.8130090000000001</v>
      </c>
      <c r="CU1102" s="38">
        <v>-4.7539420000000003</v>
      </c>
      <c r="CV1102" s="38">
        <v>0.78062469999999995</v>
      </c>
      <c r="CW1102" s="38">
        <v>4.8702969999999999</v>
      </c>
      <c r="CX1102" s="38">
        <v>7.7709799999999998</v>
      </c>
      <c r="CY1102" s="38">
        <v>11.55982</v>
      </c>
      <c r="CZ1102" s="38">
        <v>7.124835</v>
      </c>
      <c r="DA1102" s="38">
        <v>4.2111400000000003</v>
      </c>
      <c r="DB1102" s="38">
        <v>1.2069879999999999</v>
      </c>
      <c r="DC1102" s="38">
        <v>-1.8692009999999999</v>
      </c>
      <c r="DD1102" s="38">
        <v>-1.1371420000000001</v>
      </c>
      <c r="DE1102" s="38">
        <v>0.83300090000000004</v>
      </c>
      <c r="DF1102" s="38">
        <v>-9.3351089999999992</v>
      </c>
      <c r="DG1102" s="38">
        <v>-6.2020369999999998</v>
      </c>
      <c r="DH1102" s="38">
        <v>4.2773510000000003</v>
      </c>
      <c r="DI1102" s="38">
        <v>6.2820809999999998</v>
      </c>
      <c r="DJ1102" s="38">
        <v>4.616765</v>
      </c>
      <c r="DK1102" s="38">
        <v>3.1056189999999999</v>
      </c>
      <c r="DL1102" s="38">
        <v>1.581774</v>
      </c>
      <c r="DM1102" s="38">
        <v>0.61070849999999999</v>
      </c>
      <c r="DN1102" s="38">
        <v>0.3043189</v>
      </c>
      <c r="DO1102" s="38">
        <v>0.96544339999999995</v>
      </c>
      <c r="DP1102" s="38">
        <v>1.4009400000000001</v>
      </c>
      <c r="DQ1102" s="38">
        <v>7.712923</v>
      </c>
      <c r="DR1102" s="38">
        <v>-3.3985249999999998</v>
      </c>
      <c r="DS1102" s="38">
        <v>-4.2607900000000001</v>
      </c>
      <c r="DT1102" s="38">
        <v>1.485447</v>
      </c>
      <c r="DU1102" s="38">
        <v>5.7847020000000002</v>
      </c>
      <c r="DV1102" s="38">
        <v>8.821123</v>
      </c>
      <c r="DW1102" s="38">
        <v>12.59652</v>
      </c>
      <c r="DX1102" s="38">
        <v>8.3114109999999997</v>
      </c>
      <c r="DY1102" s="38">
        <v>5.4738990000000003</v>
      </c>
      <c r="DZ1102" s="38">
        <v>2.5584950000000002</v>
      </c>
      <c r="EA1102" s="38">
        <v>-0.58130479999999995</v>
      </c>
      <c r="EB1102" s="38">
        <v>0.26545099999999999</v>
      </c>
      <c r="EC1102" s="38">
        <v>2.2221790000000001</v>
      </c>
      <c r="ED1102" s="38">
        <v>-8.1521170000000005</v>
      </c>
      <c r="EE1102" s="38">
        <v>-5.0629559999999998</v>
      </c>
      <c r="EF1102" s="38">
        <v>5.341691</v>
      </c>
      <c r="EG1102" s="38">
        <v>7.2420429999999998</v>
      </c>
      <c r="EH1102" s="38">
        <v>5.601356</v>
      </c>
      <c r="EI1102" s="38">
        <v>3.9979300000000002</v>
      </c>
      <c r="EJ1102" s="38">
        <v>2.5858859999999999</v>
      </c>
      <c r="EK1102" s="38">
        <v>2.2598050000000001</v>
      </c>
      <c r="EL1102" s="38">
        <v>1.753943</v>
      </c>
      <c r="EM1102" s="38">
        <v>2.0688049999999998</v>
      </c>
      <c r="EN1102" s="38">
        <v>2.5355620000000001</v>
      </c>
      <c r="EO1102" s="38">
        <v>8.4242159999999995</v>
      </c>
      <c r="EP1102" s="38">
        <v>-2.8000750000000001</v>
      </c>
      <c r="EQ1102" s="38">
        <v>-3.5487570000000002</v>
      </c>
      <c r="ER1102" s="38">
        <v>2.503098</v>
      </c>
      <c r="ES1102" s="38">
        <v>7.104959</v>
      </c>
      <c r="ET1102" s="38">
        <v>10.33736</v>
      </c>
      <c r="EU1102" s="38">
        <v>14.09334</v>
      </c>
      <c r="EV1102" s="38">
        <v>10.02464</v>
      </c>
      <c r="EW1102" s="38">
        <v>7.297123</v>
      </c>
      <c r="EX1102" s="38">
        <v>4.5098570000000002</v>
      </c>
      <c r="EY1102" s="38">
        <v>1.278213</v>
      </c>
      <c r="EZ1102" s="38">
        <v>2.2905730000000002</v>
      </c>
      <c r="FA1102" s="38">
        <v>4.2279309999999999</v>
      </c>
      <c r="FB1102" s="38">
        <v>86.5</v>
      </c>
      <c r="FC1102" s="38">
        <v>84.5</v>
      </c>
      <c r="FD1102" s="38">
        <v>82.5</v>
      </c>
      <c r="FE1102" s="38">
        <v>80.5</v>
      </c>
      <c r="FF1102" s="38">
        <v>79</v>
      </c>
      <c r="FG1102" s="38">
        <v>77</v>
      </c>
      <c r="FH1102" s="38">
        <v>76</v>
      </c>
      <c r="FI1102" s="38">
        <v>77</v>
      </c>
      <c r="FJ1102" s="38">
        <v>81.5</v>
      </c>
      <c r="FK1102" s="38">
        <v>86.5</v>
      </c>
      <c r="FL1102" s="38">
        <v>90.5</v>
      </c>
      <c r="FM1102" s="38">
        <v>94</v>
      </c>
      <c r="FN1102" s="38">
        <v>96.5</v>
      </c>
      <c r="FO1102" s="38">
        <v>98.5</v>
      </c>
      <c r="FP1102" s="38">
        <v>101</v>
      </c>
      <c r="FQ1102" s="38">
        <v>102</v>
      </c>
      <c r="FR1102" s="38">
        <v>103</v>
      </c>
      <c r="FS1102" s="38">
        <v>103</v>
      </c>
      <c r="FT1102" s="38">
        <v>102.5</v>
      </c>
      <c r="FU1102" s="38">
        <v>100</v>
      </c>
      <c r="FV1102" s="38">
        <v>96.5</v>
      </c>
      <c r="FW1102">
        <v>93.5</v>
      </c>
      <c r="FX1102">
        <v>91</v>
      </c>
      <c r="FY1102">
        <v>88.5</v>
      </c>
      <c r="FZ1102">
        <v>1.373019</v>
      </c>
      <c r="GA1102">
        <v>8.3712579999999992</v>
      </c>
      <c r="GB1102">
        <v>1</v>
      </c>
    </row>
    <row r="1103" spans="1:184" x14ac:dyDescent="0.3">
      <c r="A1103" t="s">
        <v>280</v>
      </c>
      <c r="B1103" t="s">
        <v>1</v>
      </c>
      <c r="C1103" t="s">
        <v>261</v>
      </c>
      <c r="D1103" t="s">
        <v>1</v>
      </c>
      <c r="E1103" t="s">
        <v>1</v>
      </c>
      <c r="F1103" t="s">
        <v>1</v>
      </c>
      <c r="G1103" t="s">
        <v>1</v>
      </c>
      <c r="H1103" s="40" t="s">
        <v>1</v>
      </c>
      <c r="I1103" s="18" t="s">
        <v>1</v>
      </c>
      <c r="J1103" s="38" t="s">
        <v>1</v>
      </c>
      <c r="K1103" s="18">
        <v>44809</v>
      </c>
      <c r="L1103" s="38">
        <v>136</v>
      </c>
      <c r="M1103" s="38">
        <v>136</v>
      </c>
      <c r="N1103" s="38">
        <v>191.8767</v>
      </c>
      <c r="O1103" s="38">
        <v>183.9135</v>
      </c>
      <c r="P1103" s="38">
        <v>181.2362</v>
      </c>
      <c r="Q1103" s="38">
        <v>175.81229999999999</v>
      </c>
      <c r="R1103" s="38">
        <v>176.7073</v>
      </c>
      <c r="S1103" s="38">
        <v>192.4118</v>
      </c>
      <c r="T1103" s="38">
        <v>196.87790000000001</v>
      </c>
      <c r="U1103" s="38">
        <v>209.24870000000001</v>
      </c>
      <c r="V1103" s="38">
        <v>214.4023</v>
      </c>
      <c r="W1103" s="38">
        <v>228.0472</v>
      </c>
      <c r="X1103" s="38">
        <v>240.76060000000001</v>
      </c>
      <c r="Y1103" s="38">
        <v>249.584</v>
      </c>
      <c r="Z1103" s="38">
        <v>277.90300000000002</v>
      </c>
      <c r="AA1103" s="38">
        <v>283.22649999999999</v>
      </c>
      <c r="AB1103" s="38">
        <v>280.0369</v>
      </c>
      <c r="AC1103" s="38">
        <v>277.41460000000001</v>
      </c>
      <c r="AD1103" s="38">
        <v>272.93360000000001</v>
      </c>
      <c r="AE1103" s="38">
        <v>268.59390000000002</v>
      </c>
      <c r="AF1103" s="38">
        <v>269.55610000000001</v>
      </c>
      <c r="AG1103" s="38">
        <v>262.48070000000001</v>
      </c>
      <c r="AH1103" s="38">
        <v>252.69319999999999</v>
      </c>
      <c r="AI1103" s="38">
        <v>248.04400000000001</v>
      </c>
      <c r="AJ1103" s="38">
        <v>240.35579999999999</v>
      </c>
      <c r="AK1103" s="38">
        <v>234.738</v>
      </c>
      <c r="AL1103" s="38">
        <v>-3.8016559999999999</v>
      </c>
      <c r="AM1103" s="38">
        <v>-3.1724909999999999</v>
      </c>
      <c r="AN1103" s="38">
        <v>-0.92064429999999997</v>
      </c>
      <c r="AO1103" s="38">
        <v>-10.30508</v>
      </c>
      <c r="AP1103" s="38">
        <v>-9.7810649999999999</v>
      </c>
      <c r="AQ1103" s="38">
        <v>-2.2464019999999998</v>
      </c>
      <c r="AR1103" s="38">
        <v>1.2135629999999999</v>
      </c>
      <c r="AS1103" s="38">
        <v>-2.4449209999999999</v>
      </c>
      <c r="AT1103" s="38">
        <v>-11.468970000000001</v>
      </c>
      <c r="AU1103" s="38">
        <v>-5.3864099999999997</v>
      </c>
      <c r="AV1103" s="38">
        <v>-13.90239</v>
      </c>
      <c r="AW1103" s="38">
        <v>-13.92421</v>
      </c>
      <c r="AX1103" s="38">
        <v>2.5567410000000002</v>
      </c>
      <c r="AY1103" s="38">
        <v>0.79093239999999998</v>
      </c>
      <c r="AZ1103" s="38">
        <v>1.794322</v>
      </c>
      <c r="BA1103" s="38">
        <v>-0.8229244</v>
      </c>
      <c r="BB1103" s="38">
        <v>2.6926429999999999</v>
      </c>
      <c r="BC1103" s="38">
        <v>4.6746679999999996</v>
      </c>
      <c r="BD1103" s="38">
        <v>6.1207849999999997</v>
      </c>
      <c r="BE1103" s="38">
        <v>7.4889729999999997</v>
      </c>
      <c r="BF1103" s="38">
        <v>1.71025</v>
      </c>
      <c r="BG1103" s="38">
        <v>0.97620499999999999</v>
      </c>
      <c r="BH1103" s="38">
        <v>-5.2906550000000001</v>
      </c>
      <c r="BI1103" s="38">
        <v>-2.4214220000000002</v>
      </c>
      <c r="BJ1103" s="38">
        <v>0.5833604</v>
      </c>
      <c r="BK1103" s="38">
        <v>0.37741780000000003</v>
      </c>
      <c r="BL1103" s="38">
        <v>1.316899</v>
      </c>
      <c r="BM1103" s="38">
        <v>-7.9464269999999999</v>
      </c>
      <c r="BN1103" s="38">
        <v>-7.4747389999999996</v>
      </c>
      <c r="BO1103" s="38">
        <v>1.758947</v>
      </c>
      <c r="BP1103" s="38">
        <v>3.1891389999999999</v>
      </c>
      <c r="BQ1103" s="38">
        <v>-0.2366212</v>
      </c>
      <c r="BR1103" s="38">
        <v>-8.1936879999999999</v>
      </c>
      <c r="BS1103" s="38">
        <v>-2.7326649999999999</v>
      </c>
      <c r="BT1103" s="38">
        <v>-10.344659999999999</v>
      </c>
      <c r="BU1103" s="38">
        <v>-11.52801</v>
      </c>
      <c r="BV1103" s="38">
        <v>4.746963</v>
      </c>
      <c r="BW1103" s="38">
        <v>3.5136790000000002</v>
      </c>
      <c r="BX1103" s="38">
        <v>4.6376049999999998</v>
      </c>
      <c r="BY1103" s="38">
        <v>2.3757030000000001</v>
      </c>
      <c r="BZ1103" s="38">
        <v>6.8599459999999999</v>
      </c>
      <c r="CA1103" s="38">
        <v>9.3983240000000006</v>
      </c>
      <c r="CB1103" s="38">
        <v>11.032170000000001</v>
      </c>
      <c r="CC1103" s="38">
        <v>11.99347</v>
      </c>
      <c r="CD1103" s="38">
        <v>6.9324529999999998</v>
      </c>
      <c r="CE1103" s="38">
        <v>5.1284219999999996</v>
      </c>
      <c r="CF1103" s="38">
        <v>-0.86699749999999998</v>
      </c>
      <c r="CG1103" s="38">
        <v>2.4791590000000001</v>
      </c>
      <c r="CH1103" s="38">
        <v>3.620409</v>
      </c>
      <c r="CI1103" s="38">
        <v>2.836074</v>
      </c>
      <c r="CJ1103" s="38">
        <v>2.8666149999999999</v>
      </c>
      <c r="CK1103" s="38">
        <v>-6.3128279999999997</v>
      </c>
      <c r="CL1103" s="38">
        <v>-5.8773850000000003</v>
      </c>
      <c r="CM1103" s="38">
        <v>4.5330389999999996</v>
      </c>
      <c r="CN1103" s="38">
        <v>4.5574170000000001</v>
      </c>
      <c r="CO1103" s="38">
        <v>1.2928409999999999</v>
      </c>
      <c r="CP1103" s="38">
        <v>-5.9252409999999998</v>
      </c>
      <c r="CQ1103" s="38">
        <v>-0.89468939999999997</v>
      </c>
      <c r="CR1103" s="38">
        <v>-7.8805930000000002</v>
      </c>
      <c r="CS1103" s="38">
        <v>-9.8684030000000007</v>
      </c>
      <c r="CT1103" s="38">
        <v>6.2639040000000001</v>
      </c>
      <c r="CU1103" s="38">
        <v>5.3994460000000002</v>
      </c>
      <c r="CV1103" s="38">
        <v>6.6068540000000002</v>
      </c>
      <c r="CW1103" s="38">
        <v>4.5910630000000001</v>
      </c>
      <c r="CX1103" s="38">
        <v>9.7462070000000001</v>
      </c>
      <c r="CY1103" s="38">
        <v>12.66991</v>
      </c>
      <c r="CZ1103" s="38">
        <v>14.43378</v>
      </c>
      <c r="DA1103" s="38">
        <v>15.11327</v>
      </c>
      <c r="DB1103" s="38">
        <v>10.549329999999999</v>
      </c>
      <c r="DC1103" s="38">
        <v>8.0042349999999995</v>
      </c>
      <c r="DD1103" s="38">
        <v>2.1968139999999998</v>
      </c>
      <c r="DE1103" s="38">
        <v>5.8732860000000002</v>
      </c>
      <c r="DF1103" s="38">
        <v>6.6574580000000001</v>
      </c>
      <c r="DG1103" s="38">
        <v>5.2947300000000004</v>
      </c>
      <c r="DH1103" s="38">
        <v>4.4163300000000003</v>
      </c>
      <c r="DI1103" s="38">
        <v>-4.6792280000000002</v>
      </c>
      <c r="DJ1103" s="38">
        <v>-4.28003</v>
      </c>
      <c r="DK1103" s="38">
        <v>7.307131</v>
      </c>
      <c r="DL1103" s="38">
        <v>5.9256950000000002</v>
      </c>
      <c r="DM1103" s="38">
        <v>2.8223020000000001</v>
      </c>
      <c r="DN1103" s="38">
        <v>-3.6567940000000001</v>
      </c>
      <c r="DO1103" s="38">
        <v>0.94328599999999996</v>
      </c>
      <c r="DP1103" s="38">
        <v>-5.4165239999999999</v>
      </c>
      <c r="DQ1103" s="38">
        <v>-8.2087979999999998</v>
      </c>
      <c r="DR1103" s="38">
        <v>7.7808450000000002</v>
      </c>
      <c r="DS1103" s="38">
        <v>7.2852119999999996</v>
      </c>
      <c r="DT1103" s="38">
        <v>8.5761029999999998</v>
      </c>
      <c r="DU1103" s="38">
        <v>6.8064220000000004</v>
      </c>
      <c r="DV1103" s="38">
        <v>12.63247</v>
      </c>
      <c r="DW1103" s="38">
        <v>15.9415</v>
      </c>
      <c r="DX1103" s="38">
        <v>17.835380000000001</v>
      </c>
      <c r="DY1103" s="38">
        <v>18.233080000000001</v>
      </c>
      <c r="DZ1103" s="38">
        <v>14.166219999999999</v>
      </c>
      <c r="EA1103" s="38">
        <v>10.880050000000001</v>
      </c>
      <c r="EB1103" s="38">
        <v>5.2606260000000002</v>
      </c>
      <c r="EC1103" s="38">
        <v>9.2674129999999995</v>
      </c>
      <c r="ED1103" s="38">
        <v>11.04247</v>
      </c>
      <c r="EE1103" s="38">
        <v>8.8446400000000001</v>
      </c>
      <c r="EF1103" s="38">
        <v>6.6538729999999999</v>
      </c>
      <c r="EG1103" s="38">
        <v>-2.32057</v>
      </c>
      <c r="EH1103" s="38">
        <v>-1.973705</v>
      </c>
      <c r="EI1103" s="38">
        <v>11.312480000000001</v>
      </c>
      <c r="EJ1103" s="38">
        <v>7.9012719999999996</v>
      </c>
      <c r="EK1103" s="38">
        <v>5.030602</v>
      </c>
      <c r="EL1103" s="38">
        <v>-0.38151689999999999</v>
      </c>
      <c r="EM1103" s="38">
        <v>3.5970309999999999</v>
      </c>
      <c r="EN1103" s="38">
        <v>-1.8588</v>
      </c>
      <c r="EO1103" s="38">
        <v>-5.8125929999999997</v>
      </c>
      <c r="EP1103" s="38">
        <v>9.9710660000000004</v>
      </c>
      <c r="EQ1103" s="38">
        <v>10.007960000000001</v>
      </c>
      <c r="ER1103" s="38">
        <v>11.41939</v>
      </c>
      <c r="ES1103" s="38">
        <v>10.005050000000001</v>
      </c>
      <c r="ET1103" s="38">
        <v>16.799769999999999</v>
      </c>
      <c r="EU1103" s="38">
        <v>20.66516</v>
      </c>
      <c r="EV1103" s="38">
        <v>22.746770000000001</v>
      </c>
      <c r="EW1103" s="38">
        <v>22.737580000000001</v>
      </c>
      <c r="EX1103" s="38">
        <v>19.38842</v>
      </c>
      <c r="EY1103" s="38">
        <v>15.03227</v>
      </c>
      <c r="EZ1103" s="38">
        <v>9.6842839999999999</v>
      </c>
      <c r="FA1103" s="38">
        <v>14.16799</v>
      </c>
      <c r="FB1103" s="38">
        <v>89.5</v>
      </c>
      <c r="FC1103" s="38">
        <v>88.5</v>
      </c>
      <c r="FD1103" s="38">
        <v>86.5</v>
      </c>
      <c r="FE1103" s="38">
        <v>84.5</v>
      </c>
      <c r="FF1103" s="38">
        <v>82.5</v>
      </c>
      <c r="FG1103" s="38">
        <v>81.5</v>
      </c>
      <c r="FH1103" s="38">
        <v>80.5</v>
      </c>
      <c r="FI1103" s="38">
        <v>81</v>
      </c>
      <c r="FJ1103" s="38">
        <v>85</v>
      </c>
      <c r="FK1103" s="38">
        <v>89.5</v>
      </c>
      <c r="FL1103" s="38">
        <v>95</v>
      </c>
      <c r="FM1103" s="38">
        <v>98.5</v>
      </c>
      <c r="FN1103" s="38">
        <v>102</v>
      </c>
      <c r="FO1103" s="38">
        <v>105</v>
      </c>
      <c r="FP1103" s="38">
        <v>106.5</v>
      </c>
      <c r="FQ1103" s="38">
        <v>108</v>
      </c>
      <c r="FR1103" s="38">
        <v>108.5</v>
      </c>
      <c r="FS1103" s="38">
        <v>108</v>
      </c>
      <c r="FT1103" s="38">
        <v>106.5</v>
      </c>
      <c r="FU1103" s="38">
        <v>103.5</v>
      </c>
      <c r="FV1103" s="38">
        <v>100.5</v>
      </c>
      <c r="FW1103">
        <v>97.5</v>
      </c>
      <c r="FX1103">
        <v>94</v>
      </c>
      <c r="FY1103">
        <v>90.5</v>
      </c>
      <c r="FZ1103">
        <v>5.3585849999999997</v>
      </c>
      <c r="GA1103">
        <v>41.050109999999997</v>
      </c>
      <c r="GB1103">
        <v>1</v>
      </c>
    </row>
    <row r="1104" spans="1:184" x14ac:dyDescent="0.3">
      <c r="A1104" t="s">
        <v>280</v>
      </c>
      <c r="B1104" t="s">
        <v>1</v>
      </c>
      <c r="C1104" t="s">
        <v>261</v>
      </c>
      <c r="D1104" t="s">
        <v>1</v>
      </c>
      <c r="E1104" t="s">
        <v>1</v>
      </c>
      <c r="F1104" t="s">
        <v>1</v>
      </c>
      <c r="G1104" t="s">
        <v>1</v>
      </c>
      <c r="H1104" s="40" t="s">
        <v>1</v>
      </c>
      <c r="I1104" s="18" t="s">
        <v>1</v>
      </c>
      <c r="J1104" s="38" t="s">
        <v>1</v>
      </c>
      <c r="K1104" s="18">
        <v>44810</v>
      </c>
      <c r="L1104" s="38">
        <v>136</v>
      </c>
      <c r="M1104" s="38">
        <v>136</v>
      </c>
      <c r="N1104" s="38">
        <v>215.04310000000001</v>
      </c>
      <c r="O1104" s="38">
        <v>215.1035</v>
      </c>
      <c r="P1104" s="38">
        <v>211.35749999999999</v>
      </c>
      <c r="Q1104" s="38">
        <v>211.607</v>
      </c>
      <c r="R1104" s="38">
        <v>216.7072</v>
      </c>
      <c r="S1104" s="38">
        <v>222.68180000000001</v>
      </c>
      <c r="T1104" s="38">
        <v>233.2295</v>
      </c>
      <c r="U1104" s="38">
        <v>255.06139999999999</v>
      </c>
      <c r="V1104" s="38">
        <v>271.09500000000003</v>
      </c>
      <c r="W1104" s="38">
        <v>277.16879999999998</v>
      </c>
      <c r="X1104" s="38">
        <v>286.99919999999997</v>
      </c>
      <c r="Y1104" s="38">
        <v>299.66030000000001</v>
      </c>
      <c r="Z1104" s="38">
        <v>302.54689999999999</v>
      </c>
      <c r="AA1104" s="38">
        <v>308.99250000000001</v>
      </c>
      <c r="AB1104" s="38">
        <v>299.9452</v>
      </c>
      <c r="AC1104" s="38">
        <v>295.90379999999999</v>
      </c>
      <c r="AD1104" s="38">
        <v>288.5025</v>
      </c>
      <c r="AE1104" s="38">
        <v>280.8288</v>
      </c>
      <c r="AF1104" s="38">
        <v>274.21749999999997</v>
      </c>
      <c r="AG1104" s="38">
        <v>265.10599999999999</v>
      </c>
      <c r="AH1104" s="38">
        <v>256.15870000000001</v>
      </c>
      <c r="AI1104" s="38">
        <v>246.16579999999999</v>
      </c>
      <c r="AJ1104" s="38">
        <v>242.7056</v>
      </c>
      <c r="AK1104" s="38">
        <v>237.5256</v>
      </c>
      <c r="AL1104" s="38">
        <v>-6.4386789999999996</v>
      </c>
      <c r="AM1104" s="38">
        <v>-7.3522249999999998</v>
      </c>
      <c r="AN1104" s="38">
        <v>-4.2593959999999997</v>
      </c>
      <c r="AO1104" s="38">
        <v>-0.33296039999999999</v>
      </c>
      <c r="AP1104" s="38">
        <v>2.2336200000000002</v>
      </c>
      <c r="AQ1104" s="38">
        <v>-0.61979859999999998</v>
      </c>
      <c r="AR1104" s="38">
        <v>-4.8258320000000001</v>
      </c>
      <c r="AS1104" s="38">
        <v>4.5446960000000001</v>
      </c>
      <c r="AT1104" s="38">
        <v>-6.1358949999999997</v>
      </c>
      <c r="AU1104" s="38">
        <v>-6.5423159999999996</v>
      </c>
      <c r="AV1104" s="38">
        <v>-10.955439999999999</v>
      </c>
      <c r="AW1104" s="38">
        <v>-0.79508570000000001</v>
      </c>
      <c r="AX1104" s="38">
        <v>-1.021031</v>
      </c>
      <c r="AY1104" s="38">
        <v>4.8551469999999997</v>
      </c>
      <c r="AZ1104" s="38">
        <v>-0.4395867</v>
      </c>
      <c r="BA1104" s="38">
        <v>4.6519149999999998</v>
      </c>
      <c r="BB1104" s="38">
        <v>5.8887130000000001</v>
      </c>
      <c r="BC1104" s="38">
        <v>-2.5048080000000001</v>
      </c>
      <c r="BD1104" s="38">
        <v>-0.31309979999999998</v>
      </c>
      <c r="BE1104" s="38">
        <v>-4.4818110000000004</v>
      </c>
      <c r="BF1104" s="38">
        <v>-5.2109240000000003</v>
      </c>
      <c r="BG1104" s="38">
        <v>-12.254490000000001</v>
      </c>
      <c r="BH1104" s="38">
        <v>-12.106260000000001</v>
      </c>
      <c r="BI1104" s="38">
        <v>-12.2117</v>
      </c>
      <c r="BJ1104" s="38">
        <v>-4.4451340000000004</v>
      </c>
      <c r="BK1104" s="38">
        <v>-5.4745970000000002</v>
      </c>
      <c r="BL1104" s="38">
        <v>-2.5021810000000002</v>
      </c>
      <c r="BM1104" s="38">
        <v>1.2153050000000001</v>
      </c>
      <c r="BN1104" s="38">
        <v>3.6710479999999999</v>
      </c>
      <c r="BO1104" s="38">
        <v>1.310103</v>
      </c>
      <c r="BP1104" s="38">
        <v>-2.270864</v>
      </c>
      <c r="BQ1104" s="38">
        <v>7.2508439999999998</v>
      </c>
      <c r="BR1104" s="38">
        <v>-3.0517080000000001</v>
      </c>
      <c r="BS1104" s="38">
        <v>-4.7075889999999996</v>
      </c>
      <c r="BT1104" s="38">
        <v>-9.5985259999999997</v>
      </c>
      <c r="BU1104" s="38">
        <v>0.5052198</v>
      </c>
      <c r="BV1104" s="38">
        <v>0.21161859999999999</v>
      </c>
      <c r="BW1104" s="38">
        <v>5.8579369999999997</v>
      </c>
      <c r="BX1104" s="38">
        <v>1.3477619999999999</v>
      </c>
      <c r="BY1104" s="38">
        <v>7.3228090000000003</v>
      </c>
      <c r="BZ1104" s="38">
        <v>8.6864609999999995</v>
      </c>
      <c r="CA1104" s="38">
        <v>0.1982399</v>
      </c>
      <c r="CB1104" s="38">
        <v>2.0723400000000001</v>
      </c>
      <c r="CC1104" s="38">
        <v>-1.59571</v>
      </c>
      <c r="CD1104" s="38">
        <v>-1.9120079999999999</v>
      </c>
      <c r="CE1104" s="38">
        <v>-8.4832219999999996</v>
      </c>
      <c r="CF1104" s="38">
        <v>-8.1333789999999997</v>
      </c>
      <c r="CG1104" s="38">
        <v>-8.4566060000000007</v>
      </c>
      <c r="CH1104" s="38">
        <v>-3.0644110000000002</v>
      </c>
      <c r="CI1104" s="38">
        <v>-4.1741580000000003</v>
      </c>
      <c r="CJ1104" s="38">
        <v>-1.285139</v>
      </c>
      <c r="CK1104" s="38">
        <v>2.2876300000000001</v>
      </c>
      <c r="CL1104" s="38">
        <v>4.6666069999999999</v>
      </c>
      <c r="CM1104" s="38">
        <v>2.646747</v>
      </c>
      <c r="CN1104" s="38">
        <v>-0.50130030000000003</v>
      </c>
      <c r="CO1104" s="38">
        <v>9.1251139999999999</v>
      </c>
      <c r="CP1104" s="38">
        <v>-0.91560940000000002</v>
      </c>
      <c r="CQ1104" s="38">
        <v>-3.4368629999999998</v>
      </c>
      <c r="CR1104" s="38">
        <v>-8.6587329999999998</v>
      </c>
      <c r="CS1104" s="38">
        <v>1.405807</v>
      </c>
      <c r="CT1104" s="38">
        <v>1.065348</v>
      </c>
      <c r="CU1104" s="38">
        <v>6.5524659999999999</v>
      </c>
      <c r="CV1104" s="38">
        <v>2.5856750000000002</v>
      </c>
      <c r="CW1104" s="38">
        <v>9.1726620000000008</v>
      </c>
      <c r="CX1104" s="38">
        <v>10.624169999999999</v>
      </c>
      <c r="CY1104" s="38">
        <v>2.070363</v>
      </c>
      <c r="CZ1104" s="38">
        <v>3.724488</v>
      </c>
      <c r="DA1104" s="38">
        <v>0.40319440000000001</v>
      </c>
      <c r="DB1104" s="38">
        <v>0.37281130000000001</v>
      </c>
      <c r="DC1104" s="38">
        <v>-5.8712540000000004</v>
      </c>
      <c r="DD1104" s="38">
        <v>-5.3817729999999999</v>
      </c>
      <c r="DE1104" s="38">
        <v>-5.8558380000000003</v>
      </c>
      <c r="DF1104" s="38">
        <v>-1.6836880000000001</v>
      </c>
      <c r="DG1104" s="38">
        <v>-2.8737189999999999</v>
      </c>
      <c r="DH1104" s="38">
        <v>-6.8097500000000005E-2</v>
      </c>
      <c r="DI1104" s="38">
        <v>3.3599540000000001</v>
      </c>
      <c r="DJ1104" s="38">
        <v>5.6621649999999999</v>
      </c>
      <c r="DK1104" s="38">
        <v>3.9833910000000001</v>
      </c>
      <c r="DL1104" s="38">
        <v>1.2682629999999999</v>
      </c>
      <c r="DM1104" s="38">
        <v>10.99938</v>
      </c>
      <c r="DN1104" s="38">
        <v>1.2204889999999999</v>
      </c>
      <c r="DO1104" s="38">
        <v>-2.166137</v>
      </c>
      <c r="DP1104" s="38">
        <v>-7.7189410000000001</v>
      </c>
      <c r="DQ1104" s="38">
        <v>2.3063950000000002</v>
      </c>
      <c r="DR1104" s="38">
        <v>1.9190769999999999</v>
      </c>
      <c r="DS1104" s="38">
        <v>7.2469950000000001</v>
      </c>
      <c r="DT1104" s="38">
        <v>3.8235869999999998</v>
      </c>
      <c r="DU1104" s="38">
        <v>11.02251</v>
      </c>
      <c r="DV1104" s="38">
        <v>12.56188</v>
      </c>
      <c r="DW1104" s="38">
        <v>3.9424860000000002</v>
      </c>
      <c r="DX1104" s="38">
        <v>5.3766360000000004</v>
      </c>
      <c r="DY1104" s="38">
        <v>2.4020990000000002</v>
      </c>
      <c r="DZ1104" s="38">
        <v>2.6576300000000002</v>
      </c>
      <c r="EA1104" s="38">
        <v>-3.2592859999999999</v>
      </c>
      <c r="EB1104" s="38">
        <v>-2.6301670000000001</v>
      </c>
      <c r="EC1104" s="38">
        <v>-3.255071</v>
      </c>
      <c r="ED1104" s="38">
        <v>0.30985629999999997</v>
      </c>
      <c r="EE1104" s="38">
        <v>-0.99609110000000001</v>
      </c>
      <c r="EF1104" s="38">
        <v>1.6891179999999999</v>
      </c>
      <c r="EG1104" s="38">
        <v>4.90822</v>
      </c>
      <c r="EH1104" s="38">
        <v>7.0995939999999997</v>
      </c>
      <c r="EI1104" s="38">
        <v>5.9132930000000004</v>
      </c>
      <c r="EJ1104" s="38">
        <v>3.8232309999999998</v>
      </c>
      <c r="EK1104" s="38">
        <v>13.70553</v>
      </c>
      <c r="EL1104" s="38">
        <v>4.3046759999999997</v>
      </c>
      <c r="EM1104" s="38">
        <v>-0.33141009999999999</v>
      </c>
      <c r="EN1104" s="38">
        <v>-6.3620299999999999</v>
      </c>
      <c r="EO1104" s="38">
        <v>3.6067</v>
      </c>
      <c r="EP1104" s="38">
        <v>3.151726</v>
      </c>
      <c r="EQ1104" s="38">
        <v>8.2497849999999993</v>
      </c>
      <c r="ER1104" s="38">
        <v>5.6109359999999997</v>
      </c>
      <c r="ES1104" s="38">
        <v>13.69341</v>
      </c>
      <c r="ET1104" s="38">
        <v>15.359629999999999</v>
      </c>
      <c r="EU1104" s="38">
        <v>6.6455339999999996</v>
      </c>
      <c r="EV1104" s="38">
        <v>7.7620750000000003</v>
      </c>
      <c r="EW1104" s="38">
        <v>5.2881999999999998</v>
      </c>
      <c r="EX1104" s="38">
        <v>5.9565469999999996</v>
      </c>
      <c r="EY1104" s="38">
        <v>0.5119802</v>
      </c>
      <c r="EZ1104" s="38">
        <v>1.3427150000000001</v>
      </c>
      <c r="FA1104" s="38">
        <v>0.50002440000000004</v>
      </c>
      <c r="FB1104" s="38">
        <v>88.5</v>
      </c>
      <c r="FC1104" s="38">
        <v>88</v>
      </c>
      <c r="FD1104" s="38">
        <v>87</v>
      </c>
      <c r="FE1104" s="38">
        <v>86</v>
      </c>
      <c r="FF1104" s="38">
        <v>84.5</v>
      </c>
      <c r="FG1104" s="38">
        <v>83</v>
      </c>
      <c r="FH1104" s="38">
        <v>82</v>
      </c>
      <c r="FI1104" s="38">
        <v>84.5</v>
      </c>
      <c r="FJ1104" s="38">
        <v>87.5</v>
      </c>
      <c r="FK1104" s="38">
        <v>94</v>
      </c>
      <c r="FL1104" s="38">
        <v>100.5</v>
      </c>
      <c r="FM1104" s="38">
        <v>104.5</v>
      </c>
      <c r="FN1104" s="38">
        <v>108</v>
      </c>
      <c r="FO1104" s="38">
        <v>110.5</v>
      </c>
      <c r="FP1104" s="38">
        <v>112.5</v>
      </c>
      <c r="FQ1104" s="38">
        <v>114</v>
      </c>
      <c r="FR1104" s="38">
        <v>114</v>
      </c>
      <c r="FS1104" s="38">
        <v>113.5</v>
      </c>
      <c r="FT1104" s="38">
        <v>112</v>
      </c>
      <c r="FU1104" s="38">
        <v>107.5</v>
      </c>
      <c r="FV1104" s="38">
        <v>103</v>
      </c>
      <c r="FW1104">
        <v>99</v>
      </c>
      <c r="FX1104">
        <v>96.5</v>
      </c>
      <c r="FY1104">
        <v>94</v>
      </c>
      <c r="FZ1104">
        <v>2.855845</v>
      </c>
      <c r="GA1104">
        <v>23.930209999999999</v>
      </c>
      <c r="GB1104">
        <v>1</v>
      </c>
    </row>
    <row r="1105" spans="1:184" x14ac:dyDescent="0.3">
      <c r="A1105" t="s">
        <v>280</v>
      </c>
      <c r="B1105" t="s">
        <v>1</v>
      </c>
      <c r="C1105" t="s">
        <v>261</v>
      </c>
      <c r="D1105" t="s">
        <v>1</v>
      </c>
      <c r="E1105" t="s">
        <v>1</v>
      </c>
      <c r="F1105" t="s">
        <v>1</v>
      </c>
      <c r="G1105" t="s">
        <v>1</v>
      </c>
      <c r="H1105" s="40" t="s">
        <v>1</v>
      </c>
      <c r="I1105" s="18" t="s">
        <v>1</v>
      </c>
      <c r="J1105" s="38" t="s">
        <v>1</v>
      </c>
      <c r="K1105" s="18">
        <v>44811</v>
      </c>
      <c r="L1105" s="38">
        <v>136</v>
      </c>
      <c r="M1105" s="38">
        <v>136</v>
      </c>
      <c r="N1105" s="38">
        <v>0</v>
      </c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38">
        <v>0</v>
      </c>
      <c r="V1105" s="38">
        <v>0</v>
      </c>
      <c r="W1105" s="38">
        <v>0</v>
      </c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38">
        <v>0</v>
      </c>
      <c r="AF1105" s="38">
        <v>0</v>
      </c>
      <c r="AG1105" s="38">
        <v>0</v>
      </c>
      <c r="AH1105" s="38">
        <v>0</v>
      </c>
      <c r="AI1105" s="38">
        <v>0</v>
      </c>
      <c r="AJ1105" s="38">
        <v>0</v>
      </c>
      <c r="AK1105" s="38">
        <v>0</v>
      </c>
      <c r="AL1105" s="38">
        <v>0</v>
      </c>
      <c r="AM1105" s="38">
        <v>0</v>
      </c>
      <c r="AN1105" s="38">
        <v>0</v>
      </c>
      <c r="AO1105" s="38">
        <v>0</v>
      </c>
      <c r="AP1105" s="38">
        <v>0</v>
      </c>
      <c r="AQ1105" s="38">
        <v>0</v>
      </c>
      <c r="AR1105" s="38">
        <v>0</v>
      </c>
      <c r="AS1105" s="38">
        <v>0</v>
      </c>
      <c r="AT1105" s="38">
        <v>0</v>
      </c>
      <c r="AU1105" s="38">
        <v>0</v>
      </c>
      <c r="AV1105" s="38">
        <v>0</v>
      </c>
      <c r="AW1105" s="38">
        <v>0</v>
      </c>
      <c r="AX1105" s="38">
        <v>0</v>
      </c>
      <c r="AY1105" s="38">
        <v>0</v>
      </c>
      <c r="AZ1105" s="38">
        <v>0</v>
      </c>
      <c r="BA1105" s="38">
        <v>0</v>
      </c>
      <c r="BB1105" s="38">
        <v>0</v>
      </c>
      <c r="BC1105" s="38">
        <v>0</v>
      </c>
      <c r="BD1105" s="38">
        <v>0</v>
      </c>
      <c r="BE1105" s="38">
        <v>0</v>
      </c>
      <c r="BF1105" s="38">
        <v>0</v>
      </c>
      <c r="BG1105" s="38">
        <v>0</v>
      </c>
      <c r="BH1105" s="38">
        <v>0</v>
      </c>
      <c r="BI1105" s="38">
        <v>0</v>
      </c>
      <c r="BJ1105" s="38">
        <v>0</v>
      </c>
      <c r="BK1105" s="38">
        <v>0</v>
      </c>
      <c r="BL1105" s="38">
        <v>0</v>
      </c>
      <c r="BM1105" s="38">
        <v>0</v>
      </c>
      <c r="BN1105" s="38">
        <v>0</v>
      </c>
      <c r="BO1105" s="38">
        <v>0</v>
      </c>
      <c r="BP1105" s="38">
        <v>0</v>
      </c>
      <c r="BQ1105" s="38">
        <v>0</v>
      </c>
      <c r="BR1105" s="38">
        <v>0</v>
      </c>
      <c r="BS1105" s="38">
        <v>0</v>
      </c>
      <c r="BT1105" s="38">
        <v>0</v>
      </c>
      <c r="BU1105" s="38">
        <v>0</v>
      </c>
      <c r="BV1105" s="38">
        <v>0</v>
      </c>
      <c r="BW1105" s="38">
        <v>0</v>
      </c>
      <c r="BX1105" s="38">
        <v>0</v>
      </c>
      <c r="BY1105" s="38">
        <v>0</v>
      </c>
      <c r="BZ1105" s="38">
        <v>0</v>
      </c>
      <c r="CA1105" s="38">
        <v>0</v>
      </c>
      <c r="CB1105" s="38">
        <v>0</v>
      </c>
      <c r="CC1105" s="38">
        <v>0</v>
      </c>
      <c r="CD1105" s="38">
        <v>0</v>
      </c>
      <c r="CE1105" s="38">
        <v>0</v>
      </c>
      <c r="CF1105" s="38">
        <v>0</v>
      </c>
      <c r="CG1105" s="38">
        <v>0</v>
      </c>
      <c r="CH1105" s="38">
        <v>0</v>
      </c>
      <c r="CI1105" s="38">
        <v>0</v>
      </c>
      <c r="CJ1105" s="38">
        <v>0</v>
      </c>
      <c r="CK1105" s="38">
        <v>0</v>
      </c>
      <c r="CL1105" s="38">
        <v>0</v>
      </c>
      <c r="CM1105" s="38">
        <v>0</v>
      </c>
      <c r="CN1105" s="38">
        <v>0</v>
      </c>
      <c r="CO1105" s="38">
        <v>0</v>
      </c>
      <c r="CP1105" s="38">
        <v>0</v>
      </c>
      <c r="CQ1105" s="38">
        <v>0</v>
      </c>
      <c r="CR1105" s="38">
        <v>0</v>
      </c>
      <c r="CS1105" s="38">
        <v>0</v>
      </c>
      <c r="CT1105" s="38">
        <v>0</v>
      </c>
      <c r="CU1105" s="38">
        <v>0</v>
      </c>
      <c r="CV1105" s="38">
        <v>0</v>
      </c>
      <c r="CW1105" s="38">
        <v>0</v>
      </c>
      <c r="CX1105" s="38">
        <v>0</v>
      </c>
      <c r="CY1105" s="38">
        <v>0</v>
      </c>
      <c r="CZ1105" s="38">
        <v>0</v>
      </c>
      <c r="DA1105" s="38">
        <v>0</v>
      </c>
      <c r="DB1105" s="38">
        <v>0</v>
      </c>
      <c r="DC1105" s="38">
        <v>0</v>
      </c>
      <c r="DD1105" s="38">
        <v>0</v>
      </c>
      <c r="DE1105" s="38">
        <v>0</v>
      </c>
      <c r="DF1105" s="38">
        <v>0</v>
      </c>
      <c r="DG1105" s="38">
        <v>0</v>
      </c>
      <c r="DH1105" s="38">
        <v>0</v>
      </c>
      <c r="DI1105" s="38">
        <v>0</v>
      </c>
      <c r="DJ1105" s="38">
        <v>0</v>
      </c>
      <c r="DK1105" s="38">
        <v>0</v>
      </c>
      <c r="DL1105" s="38">
        <v>0</v>
      </c>
      <c r="DM1105" s="38">
        <v>0</v>
      </c>
      <c r="DN1105" s="38">
        <v>0</v>
      </c>
      <c r="DO1105" s="38">
        <v>0</v>
      </c>
      <c r="DP1105" s="38">
        <v>0</v>
      </c>
      <c r="DQ1105" s="38">
        <v>0</v>
      </c>
      <c r="DR1105" s="38">
        <v>0</v>
      </c>
      <c r="DS1105" s="38">
        <v>0</v>
      </c>
      <c r="DT1105" s="38">
        <v>0</v>
      </c>
      <c r="DU1105" s="38">
        <v>0</v>
      </c>
      <c r="DV1105" s="38">
        <v>0</v>
      </c>
      <c r="DW1105" s="38">
        <v>0</v>
      </c>
      <c r="DX1105" s="38">
        <v>0</v>
      </c>
      <c r="DY1105" s="38">
        <v>0</v>
      </c>
      <c r="DZ1105" s="38">
        <v>0</v>
      </c>
      <c r="EA1105" s="38">
        <v>0</v>
      </c>
      <c r="EB1105" s="38">
        <v>0</v>
      </c>
      <c r="EC1105" s="38">
        <v>0</v>
      </c>
      <c r="ED1105" s="38">
        <v>0</v>
      </c>
      <c r="EE1105" s="38">
        <v>0</v>
      </c>
      <c r="EF1105" s="38">
        <v>0</v>
      </c>
      <c r="EG1105" s="38">
        <v>0</v>
      </c>
      <c r="EH1105" s="38">
        <v>0</v>
      </c>
      <c r="EI1105" s="38">
        <v>0</v>
      </c>
      <c r="EJ1105" s="38">
        <v>0</v>
      </c>
      <c r="EK1105" s="38">
        <v>0</v>
      </c>
      <c r="EL1105" s="38">
        <v>0</v>
      </c>
      <c r="EM1105" s="38">
        <v>0</v>
      </c>
      <c r="EN1105" s="38">
        <v>0</v>
      </c>
      <c r="EO1105" s="38">
        <v>0</v>
      </c>
      <c r="EP1105" s="38">
        <v>0</v>
      </c>
      <c r="EQ1105" s="38">
        <v>0</v>
      </c>
      <c r="ER1105" s="38">
        <v>0</v>
      </c>
      <c r="ES1105" s="38">
        <v>0</v>
      </c>
      <c r="ET1105" s="38">
        <v>0</v>
      </c>
      <c r="EU1105" s="38">
        <v>0</v>
      </c>
      <c r="EV1105" s="38">
        <v>0</v>
      </c>
      <c r="EW1105" s="38">
        <v>0</v>
      </c>
      <c r="EX1105" s="38">
        <v>0</v>
      </c>
      <c r="EY1105" s="38">
        <v>0</v>
      </c>
      <c r="EZ1105" s="38">
        <v>0</v>
      </c>
      <c r="FA1105" s="38">
        <v>0</v>
      </c>
      <c r="FB1105" s="38">
        <v>0</v>
      </c>
      <c r="FC1105" s="38">
        <v>0</v>
      </c>
      <c r="FD1105" s="38">
        <v>0</v>
      </c>
      <c r="FE1105" s="38">
        <v>0</v>
      </c>
      <c r="FF1105" s="38">
        <v>0</v>
      </c>
      <c r="FG1105" s="38">
        <v>0</v>
      </c>
      <c r="FH1105" s="38">
        <v>0</v>
      </c>
      <c r="FI1105" s="38">
        <v>0</v>
      </c>
      <c r="FJ1105" s="38">
        <v>0</v>
      </c>
      <c r="FK1105" s="38">
        <v>0</v>
      </c>
      <c r="FL1105" s="38">
        <v>0</v>
      </c>
      <c r="FM1105" s="38">
        <v>0</v>
      </c>
      <c r="FN1105" s="38">
        <v>0</v>
      </c>
      <c r="FO1105" s="38">
        <v>0</v>
      </c>
      <c r="FP1105" s="38">
        <v>0</v>
      </c>
      <c r="FQ1105" s="38">
        <v>0</v>
      </c>
      <c r="FR1105" s="38">
        <v>0</v>
      </c>
      <c r="FS1105" s="38">
        <v>0</v>
      </c>
      <c r="FT1105" s="38">
        <v>0</v>
      </c>
      <c r="FU1105" s="38">
        <v>0</v>
      </c>
      <c r="FV1105" s="38">
        <v>0</v>
      </c>
      <c r="FW1105">
        <v>0</v>
      </c>
      <c r="FX1105">
        <v>0</v>
      </c>
      <c r="FY1105">
        <v>0</v>
      </c>
      <c r="FZ1105">
        <v>0</v>
      </c>
      <c r="GA1105">
        <v>0</v>
      </c>
      <c r="GB1105">
        <v>0</v>
      </c>
    </row>
    <row r="1106" spans="1:184" x14ac:dyDescent="0.3">
      <c r="A1106" t="s">
        <v>280</v>
      </c>
      <c r="B1106" t="s">
        <v>1</v>
      </c>
      <c r="C1106" t="s">
        <v>261</v>
      </c>
      <c r="D1106" t="s">
        <v>1</v>
      </c>
      <c r="E1106" t="s">
        <v>1</v>
      </c>
      <c r="F1106" t="s">
        <v>1</v>
      </c>
      <c r="G1106" t="s">
        <v>1</v>
      </c>
      <c r="H1106" s="40" t="s">
        <v>1</v>
      </c>
      <c r="I1106" s="18" t="s">
        <v>1</v>
      </c>
      <c r="J1106" s="38" t="s">
        <v>1</v>
      </c>
      <c r="K1106" s="18" t="s">
        <v>2</v>
      </c>
      <c r="L1106" s="38">
        <v>137</v>
      </c>
      <c r="M1106" s="38">
        <v>137</v>
      </c>
      <c r="N1106" s="38">
        <v>217.35300000000001</v>
      </c>
      <c r="O1106" s="38">
        <v>214.62620000000001</v>
      </c>
      <c r="P1106" s="38">
        <v>210.79580000000001</v>
      </c>
      <c r="Q1106" s="38">
        <v>209.88229999999999</v>
      </c>
      <c r="R1106" s="38">
        <v>212.69739999999999</v>
      </c>
      <c r="S1106" s="38">
        <v>219.4999</v>
      </c>
      <c r="T1106" s="38">
        <v>229.07210000000001</v>
      </c>
      <c r="U1106" s="38">
        <v>246.70679999999999</v>
      </c>
      <c r="V1106" s="38">
        <v>259.6019</v>
      </c>
      <c r="W1106" s="38">
        <v>266.94349999999997</v>
      </c>
      <c r="X1106" s="38">
        <v>275.62090000000001</v>
      </c>
      <c r="Y1106" s="38">
        <v>283.72149999999999</v>
      </c>
      <c r="Z1106" s="38">
        <v>287.39940000000001</v>
      </c>
      <c r="AA1106" s="38">
        <v>291.85239999999999</v>
      </c>
      <c r="AB1106" s="38">
        <v>288.34440000000001</v>
      </c>
      <c r="AC1106" s="38">
        <v>285.20280000000002</v>
      </c>
      <c r="AD1106" s="38">
        <v>279.06470000000002</v>
      </c>
      <c r="AE1106" s="38">
        <v>271.99059999999997</v>
      </c>
      <c r="AF1106" s="38">
        <v>267.00389999999999</v>
      </c>
      <c r="AG1106" s="38">
        <v>260.39409999999998</v>
      </c>
      <c r="AH1106" s="38">
        <v>254.52709999999999</v>
      </c>
      <c r="AI1106" s="38">
        <v>246.98779999999999</v>
      </c>
      <c r="AJ1106" s="38">
        <v>241.69409999999999</v>
      </c>
      <c r="AK1106" s="38">
        <v>234.21090000000001</v>
      </c>
      <c r="AL1106" s="38">
        <v>-4.9487870000000003</v>
      </c>
      <c r="AM1106" s="38">
        <v>-2.2216559999999999</v>
      </c>
      <c r="AN1106" s="38">
        <v>-0.1129795</v>
      </c>
      <c r="AO1106" s="38">
        <v>0.23487179999999999</v>
      </c>
      <c r="AP1106" s="38">
        <v>1.3184389999999999</v>
      </c>
      <c r="AQ1106" s="38">
        <v>-0.36436479999999999</v>
      </c>
      <c r="AR1106" s="38">
        <v>-3.259595</v>
      </c>
      <c r="AS1106" s="38">
        <v>-2.0532300000000001</v>
      </c>
      <c r="AT1106" s="38">
        <v>-3.0110619999999999</v>
      </c>
      <c r="AU1106" s="38">
        <v>-3.5088499999999998</v>
      </c>
      <c r="AV1106" s="38">
        <v>-3.9567429999999999</v>
      </c>
      <c r="AW1106" s="38">
        <v>-1.8819129999999999</v>
      </c>
      <c r="AX1106" s="38">
        <v>-2.662169</v>
      </c>
      <c r="AY1106" s="38">
        <v>0.52311439999999998</v>
      </c>
      <c r="AZ1106" s="38">
        <v>-0.43626870000000001</v>
      </c>
      <c r="BA1106" s="38">
        <v>-1.6506540000000001</v>
      </c>
      <c r="BB1106" s="38">
        <v>2.4529619999999999</v>
      </c>
      <c r="BC1106" s="38">
        <v>0.88264180000000003</v>
      </c>
      <c r="BD1106" s="38">
        <v>0.49410690000000002</v>
      </c>
      <c r="BE1106" s="38">
        <v>-0.2052795</v>
      </c>
      <c r="BF1106" s="38">
        <v>-1.630142</v>
      </c>
      <c r="BG1106" s="38">
        <v>-2.441751</v>
      </c>
      <c r="BH1106" s="38">
        <v>-2.6350989999999999</v>
      </c>
      <c r="BI1106" s="38">
        <v>-7.3747379999999998</v>
      </c>
      <c r="BJ1106" s="38">
        <v>-3.895194</v>
      </c>
      <c r="BK1106" s="38">
        <v>-1.1620349999999999</v>
      </c>
      <c r="BL1106" s="38">
        <v>1.042435</v>
      </c>
      <c r="BM1106" s="38">
        <v>1.212035</v>
      </c>
      <c r="BN1106" s="38">
        <v>2.5010159999999999</v>
      </c>
      <c r="BO1106" s="38">
        <v>0.58407330000000002</v>
      </c>
      <c r="BP1106" s="38">
        <v>-2.2767309999999998</v>
      </c>
      <c r="BQ1106" s="38">
        <v>-0.98388180000000003</v>
      </c>
      <c r="BR1106" s="38">
        <v>-1.5672509999999999</v>
      </c>
      <c r="BS1106" s="38">
        <v>-2.1258979999999998</v>
      </c>
      <c r="BT1106" s="38">
        <v>-2.7237550000000001</v>
      </c>
      <c r="BU1106" s="38">
        <v>-0.73805889999999996</v>
      </c>
      <c r="BV1106" s="38">
        <v>-1.7097059999999999</v>
      </c>
      <c r="BW1106" s="38">
        <v>1.620776</v>
      </c>
      <c r="BX1106" s="38">
        <v>0.64677810000000002</v>
      </c>
      <c r="BY1106" s="38">
        <v>-8.7199299999999993E-2</v>
      </c>
      <c r="BZ1106" s="38">
        <v>4.2374640000000001</v>
      </c>
      <c r="CA1106" s="38">
        <v>2.5106350000000002</v>
      </c>
      <c r="CB1106" s="38">
        <v>1.99196</v>
      </c>
      <c r="CC1106" s="38">
        <v>1.484437</v>
      </c>
      <c r="CD1106" s="38">
        <v>4.9566100000000002E-2</v>
      </c>
      <c r="CE1106" s="38">
        <v>-0.75337989999999999</v>
      </c>
      <c r="CF1106" s="38">
        <v>-0.9024278</v>
      </c>
      <c r="CG1106" s="38">
        <v>-4.8651600000000004</v>
      </c>
      <c r="CH1106" s="38">
        <v>-3.1654779999999998</v>
      </c>
      <c r="CI1106" s="38">
        <v>-0.42814370000000002</v>
      </c>
      <c r="CJ1106" s="38">
        <v>1.8426720000000001</v>
      </c>
      <c r="CK1106" s="38">
        <v>1.8888160000000001</v>
      </c>
      <c r="CL1106" s="38">
        <v>3.3200660000000002</v>
      </c>
      <c r="CM1106" s="38">
        <v>1.2409589999999999</v>
      </c>
      <c r="CN1106" s="38">
        <v>-1.5960019999999999</v>
      </c>
      <c r="CO1106" s="38">
        <v>-0.24325479999999999</v>
      </c>
      <c r="CP1106" s="38">
        <v>-0.56727159999999999</v>
      </c>
      <c r="CQ1106" s="38">
        <v>-1.168069</v>
      </c>
      <c r="CR1106" s="38">
        <v>-1.8697900000000001</v>
      </c>
      <c r="CS1106" s="38">
        <v>5.4170599999999999E-2</v>
      </c>
      <c r="CT1106" s="38">
        <v>-1.0500320000000001</v>
      </c>
      <c r="CU1106" s="38">
        <v>2.3810129999999998</v>
      </c>
      <c r="CV1106" s="38">
        <v>1.3968929999999999</v>
      </c>
      <c r="CW1106" s="38">
        <v>0.99564490000000005</v>
      </c>
      <c r="CX1106" s="38">
        <v>5.4734049999999996</v>
      </c>
      <c r="CY1106" s="38">
        <v>3.6381790000000001</v>
      </c>
      <c r="CZ1106" s="38">
        <v>3.029369</v>
      </c>
      <c r="DA1106" s="38">
        <v>2.6547299999999998</v>
      </c>
      <c r="DB1106" s="38">
        <v>1.2129270000000001</v>
      </c>
      <c r="DC1106" s="38">
        <v>0.41598109999999999</v>
      </c>
      <c r="DD1106" s="38">
        <v>0.29761510000000002</v>
      </c>
      <c r="DE1106" s="38">
        <v>-3.1270349999999998</v>
      </c>
      <c r="DF1106" s="38">
        <v>-2.4357630000000001</v>
      </c>
      <c r="DG1106" s="38">
        <v>0.3057472</v>
      </c>
      <c r="DH1106" s="38">
        <v>2.642909</v>
      </c>
      <c r="DI1106" s="38">
        <v>2.5655960000000002</v>
      </c>
      <c r="DJ1106" s="38">
        <v>4.1391150000000003</v>
      </c>
      <c r="DK1106" s="38">
        <v>1.8978440000000001</v>
      </c>
      <c r="DL1106" s="38">
        <v>-0.915273</v>
      </c>
      <c r="DM1106" s="38">
        <v>0.49737229999999999</v>
      </c>
      <c r="DN1106" s="38">
        <v>0.43270779999999998</v>
      </c>
      <c r="DO1106" s="38">
        <v>-0.21024100000000001</v>
      </c>
      <c r="DP1106" s="38">
        <v>-1.0158259999999999</v>
      </c>
      <c r="DQ1106" s="38">
        <v>0.84640009999999999</v>
      </c>
      <c r="DR1106" s="38">
        <v>-0.39035920000000002</v>
      </c>
      <c r="DS1106" s="38">
        <v>3.1412499999999999</v>
      </c>
      <c r="DT1106" s="38">
        <v>2.147008</v>
      </c>
      <c r="DU1106" s="38">
        <v>2.0784889999999998</v>
      </c>
      <c r="DV1106" s="38">
        <v>6.709346</v>
      </c>
      <c r="DW1106" s="38">
        <v>4.7657220000000002</v>
      </c>
      <c r="DX1106" s="38">
        <v>4.0667780000000002</v>
      </c>
      <c r="DY1106" s="38">
        <v>3.8250229999999998</v>
      </c>
      <c r="DZ1106" s="38">
        <v>2.376287</v>
      </c>
      <c r="EA1106" s="38">
        <v>1.585342</v>
      </c>
      <c r="EB1106" s="38">
        <v>1.4976579999999999</v>
      </c>
      <c r="EC1106" s="38">
        <v>-1.3889089999999999</v>
      </c>
      <c r="ED1106" s="38">
        <v>-1.3821699999999999</v>
      </c>
      <c r="EE1106" s="38">
        <v>1.3653690000000001</v>
      </c>
      <c r="EF1106" s="38">
        <v>3.798324</v>
      </c>
      <c r="EG1106" s="38">
        <v>3.5427590000000002</v>
      </c>
      <c r="EH1106" s="38">
        <v>5.3216929999999998</v>
      </c>
      <c r="EI1106" s="38">
        <v>2.846282</v>
      </c>
      <c r="EJ1106" s="38">
        <v>6.7591499999999999E-2</v>
      </c>
      <c r="EK1106" s="38">
        <v>1.5667199999999999</v>
      </c>
      <c r="EL1106" s="38">
        <v>1.876519</v>
      </c>
      <c r="EM1106" s="38">
        <v>1.1727110000000001</v>
      </c>
      <c r="EN1106" s="38">
        <v>0.21716279999999999</v>
      </c>
      <c r="EO1106" s="38">
        <v>1.990254</v>
      </c>
      <c r="EP1106" s="38">
        <v>0.56210400000000005</v>
      </c>
      <c r="EQ1106" s="38">
        <v>4.238912</v>
      </c>
      <c r="ER1106" s="38">
        <v>3.2300550000000001</v>
      </c>
      <c r="ES1106" s="38">
        <v>3.6419440000000001</v>
      </c>
      <c r="ET1106" s="38">
        <v>8.4938479999999998</v>
      </c>
      <c r="EU1106" s="38">
        <v>6.3937160000000004</v>
      </c>
      <c r="EV1106" s="38">
        <v>5.5646310000000003</v>
      </c>
      <c r="EW1106" s="38">
        <v>5.5147399999999998</v>
      </c>
      <c r="EX1106" s="38">
        <v>4.0559950000000002</v>
      </c>
      <c r="EY1106" s="38">
        <v>3.273714</v>
      </c>
      <c r="EZ1106" s="38">
        <v>3.2303289999999998</v>
      </c>
      <c r="FA1106" s="38">
        <v>1.1206689999999999</v>
      </c>
      <c r="FB1106" s="38">
        <v>86.636359999999996</v>
      </c>
      <c r="FC1106" s="38">
        <v>85.136359999999996</v>
      </c>
      <c r="FD1106" s="38">
        <v>83.227270000000004</v>
      </c>
      <c r="FE1106" s="38">
        <v>81.636359999999996</v>
      </c>
      <c r="FF1106" s="38">
        <v>79.954539999999994</v>
      </c>
      <c r="FG1106" s="38">
        <v>78.727270000000004</v>
      </c>
      <c r="FH1106" s="38">
        <v>78.318179999999998</v>
      </c>
      <c r="FI1106" s="38">
        <v>80.954539999999994</v>
      </c>
      <c r="FJ1106" s="38">
        <v>84.772729999999996</v>
      </c>
      <c r="FK1106" s="38">
        <v>89.136359999999996</v>
      </c>
      <c r="FL1106" s="38">
        <v>93.636359999999996</v>
      </c>
      <c r="FM1106" s="38">
        <v>97.227270000000004</v>
      </c>
      <c r="FN1106" s="38">
        <v>100.0909</v>
      </c>
      <c r="FO1106" s="38">
        <v>102.13639999999999</v>
      </c>
      <c r="FP1106" s="38">
        <v>103.5455</v>
      </c>
      <c r="FQ1106" s="38">
        <v>104.3182</v>
      </c>
      <c r="FR1106" s="38">
        <v>105.4545</v>
      </c>
      <c r="FS1106" s="38">
        <v>105.4545</v>
      </c>
      <c r="FT1106" s="38">
        <v>104.5909</v>
      </c>
      <c r="FU1106" s="38">
        <v>102.2273</v>
      </c>
      <c r="FV1106" s="38">
        <v>99.045460000000006</v>
      </c>
      <c r="FW1106">
        <v>96.045460000000006</v>
      </c>
      <c r="FX1106">
        <v>92.909090000000006</v>
      </c>
      <c r="FY1106">
        <v>90</v>
      </c>
      <c r="FZ1106">
        <v>1.599207</v>
      </c>
      <c r="GA1106">
        <v>12.327500000000001</v>
      </c>
      <c r="GB1106">
        <v>1</v>
      </c>
    </row>
    <row r="1107" spans="1:184" x14ac:dyDescent="0.3">
      <c r="A1107" t="s">
        <v>280</v>
      </c>
      <c r="B1107" t="s">
        <v>1</v>
      </c>
      <c r="C1107" t="s">
        <v>262</v>
      </c>
      <c r="D1107" t="s">
        <v>1</v>
      </c>
      <c r="E1107" t="s">
        <v>1</v>
      </c>
      <c r="F1107" t="s">
        <v>1</v>
      </c>
      <c r="G1107" t="s">
        <v>1</v>
      </c>
      <c r="H1107" s="40" t="s">
        <v>1</v>
      </c>
      <c r="I1107" s="18" t="s">
        <v>1</v>
      </c>
      <c r="J1107" s="38" t="s">
        <v>1</v>
      </c>
      <c r="K1107" s="18">
        <v>44722</v>
      </c>
      <c r="L1107" s="38">
        <v>30</v>
      </c>
      <c r="M1107" s="38">
        <v>30</v>
      </c>
      <c r="N1107" s="38">
        <v>125.2735</v>
      </c>
      <c r="O1107" s="38">
        <v>120.9509</v>
      </c>
      <c r="P1107" s="38">
        <v>115.89400000000001</v>
      </c>
      <c r="Q1107" s="38">
        <v>115.2294</v>
      </c>
      <c r="R1107" s="38">
        <v>123.87130000000001</v>
      </c>
      <c r="S1107" s="38">
        <v>131.41139999999999</v>
      </c>
      <c r="T1107" s="38">
        <v>147.74359999999999</v>
      </c>
      <c r="U1107" s="38">
        <v>165.36259999999999</v>
      </c>
      <c r="V1107" s="38">
        <v>182.29470000000001</v>
      </c>
      <c r="W1107" s="38">
        <v>191.61660000000001</v>
      </c>
      <c r="X1107" s="38">
        <v>203.26070000000001</v>
      </c>
      <c r="Y1107" s="38">
        <v>208.85290000000001</v>
      </c>
      <c r="Z1107" s="38">
        <v>205.5865</v>
      </c>
      <c r="AA1107" s="38">
        <v>209.721</v>
      </c>
      <c r="AB1107" s="38">
        <v>204.09479999999999</v>
      </c>
      <c r="AC1107" s="38">
        <v>197.57490000000001</v>
      </c>
      <c r="AD1107" s="38">
        <v>183.49619999999999</v>
      </c>
      <c r="AE1107" s="38">
        <v>179.34229999999999</v>
      </c>
      <c r="AF1107" s="38">
        <v>168.73169999999999</v>
      </c>
      <c r="AG1107" s="38">
        <v>159.40610000000001</v>
      </c>
      <c r="AH1107" s="38">
        <v>153.8459</v>
      </c>
      <c r="AI1107" s="38">
        <v>142.82509999999999</v>
      </c>
      <c r="AJ1107" s="38">
        <v>131.7979</v>
      </c>
      <c r="AK1107" s="38">
        <v>128.11670000000001</v>
      </c>
      <c r="AL1107" s="38">
        <v>1.6434420000000001</v>
      </c>
      <c r="AM1107" s="38">
        <v>-0.75816810000000001</v>
      </c>
      <c r="AN1107" s="38">
        <v>-0.83919650000000001</v>
      </c>
      <c r="AO1107" s="38">
        <v>-0.30234349999999999</v>
      </c>
      <c r="AP1107" s="38">
        <v>-3.0509580000000001</v>
      </c>
      <c r="AQ1107" s="38">
        <v>-7.7154700000000007E-2</v>
      </c>
      <c r="AR1107" s="38">
        <v>-8.1545380000000005</v>
      </c>
      <c r="AS1107" s="38">
        <v>-6.6246559999999999</v>
      </c>
      <c r="AT1107" s="38">
        <v>0.55137349999999996</v>
      </c>
      <c r="AU1107" s="38">
        <v>-2.3096719999999999</v>
      </c>
      <c r="AV1107" s="38">
        <v>-2.8257659999999998</v>
      </c>
      <c r="AW1107" s="38">
        <v>1.3010219999999999</v>
      </c>
      <c r="AX1107" s="38">
        <v>-2.0250789999999999</v>
      </c>
      <c r="AY1107" s="38">
        <v>-1.27603</v>
      </c>
      <c r="AZ1107" s="38">
        <v>-11.40387</v>
      </c>
      <c r="BA1107" s="38">
        <v>-10.30606</v>
      </c>
      <c r="BB1107" s="38">
        <v>-7.1943440000000001</v>
      </c>
      <c r="BC1107" s="38">
        <v>-3.9141330000000001</v>
      </c>
      <c r="BD1107" s="38">
        <v>-4.7202140000000004</v>
      </c>
      <c r="BE1107" s="38">
        <v>-3.1860819999999999</v>
      </c>
      <c r="BF1107" s="38">
        <v>-1.964194</v>
      </c>
      <c r="BG1107" s="38">
        <v>-7.3262099999999997</v>
      </c>
      <c r="BH1107" s="38">
        <v>-10.05457</v>
      </c>
      <c r="BI1107" s="38">
        <v>-7.6824579999999996</v>
      </c>
      <c r="BJ1107" s="38">
        <v>2.9751650000000001</v>
      </c>
      <c r="BK1107" s="38">
        <v>0.58542700000000003</v>
      </c>
      <c r="BL1107" s="38">
        <v>0.2680457</v>
      </c>
      <c r="BM1107" s="38">
        <v>0.66856859999999996</v>
      </c>
      <c r="BN1107" s="38">
        <v>-1.943228</v>
      </c>
      <c r="BO1107" s="38">
        <v>0.90492070000000002</v>
      </c>
      <c r="BP1107" s="38">
        <v>-6.905513</v>
      </c>
      <c r="BQ1107" s="38">
        <v>-5.1922079999999999</v>
      </c>
      <c r="BR1107" s="38">
        <v>2.2923460000000002</v>
      </c>
      <c r="BS1107" s="38">
        <v>-0.6482561</v>
      </c>
      <c r="BT1107" s="38">
        <v>-0.8435492</v>
      </c>
      <c r="BU1107" s="38">
        <v>2.3417569999999999</v>
      </c>
      <c r="BV1107" s="38">
        <v>-1.028367</v>
      </c>
      <c r="BW1107" s="38">
        <v>0.1064469</v>
      </c>
      <c r="BX1107" s="38">
        <v>-9.7242890000000006</v>
      </c>
      <c r="BY1107" s="38">
        <v>-7.742108</v>
      </c>
      <c r="BZ1107" s="38">
        <v>-4.2339900000000004</v>
      </c>
      <c r="CA1107" s="38">
        <v>-1.3419760000000001</v>
      </c>
      <c r="CB1107" s="38">
        <v>-1.967905</v>
      </c>
      <c r="CC1107" s="38">
        <v>-0.15544859999999999</v>
      </c>
      <c r="CD1107" s="38">
        <v>0.73646800000000001</v>
      </c>
      <c r="CE1107" s="38">
        <v>-4.9464399999999999</v>
      </c>
      <c r="CF1107" s="38">
        <v>-7.5385249999999999</v>
      </c>
      <c r="CG1107" s="38">
        <v>-4.7876159999999999</v>
      </c>
      <c r="CH1107" s="38">
        <v>3.8975119999999999</v>
      </c>
      <c r="CI1107" s="38">
        <v>1.515997</v>
      </c>
      <c r="CJ1107" s="38">
        <v>1.034918</v>
      </c>
      <c r="CK1107" s="38">
        <v>1.341019</v>
      </c>
      <c r="CL1107" s="38">
        <v>-1.176018</v>
      </c>
      <c r="CM1107" s="38">
        <v>1.5851029999999999</v>
      </c>
      <c r="CN1107" s="38">
        <v>-6.0404419999999996</v>
      </c>
      <c r="CO1107" s="38">
        <v>-4.2000989999999998</v>
      </c>
      <c r="CP1107" s="38">
        <v>3.498138</v>
      </c>
      <c r="CQ1107" s="38">
        <v>0.50243530000000003</v>
      </c>
      <c r="CR1107" s="38">
        <v>0.52932800000000002</v>
      </c>
      <c r="CS1107" s="38">
        <v>3.062567</v>
      </c>
      <c r="CT1107" s="38">
        <v>-0.33804669999999998</v>
      </c>
      <c r="CU1107" s="38">
        <v>1.0639460000000001</v>
      </c>
      <c r="CV1107" s="38">
        <v>-8.5610169999999997</v>
      </c>
      <c r="CW1107" s="38">
        <v>-5.9663240000000002</v>
      </c>
      <c r="CX1107" s="38">
        <v>-2.1836579999999999</v>
      </c>
      <c r="CY1107" s="38">
        <v>0.43949250000000001</v>
      </c>
      <c r="CZ1107" s="38">
        <v>-6.1664400000000001E-2</v>
      </c>
      <c r="DA1107" s="38">
        <v>1.9435579999999999</v>
      </c>
      <c r="DB1107" s="38">
        <v>2.606938</v>
      </c>
      <c r="DC1107" s="38">
        <v>-3.298219</v>
      </c>
      <c r="DD1107" s="38">
        <v>-5.7959180000000003</v>
      </c>
      <c r="DE1107" s="38">
        <v>-2.7826580000000001</v>
      </c>
      <c r="DF1107" s="38">
        <v>4.8198590000000001</v>
      </c>
      <c r="DG1107" s="38">
        <v>2.4465669999999999</v>
      </c>
      <c r="DH1107" s="38">
        <v>1.8017909999999999</v>
      </c>
      <c r="DI1107" s="38">
        <v>2.0134699999999999</v>
      </c>
      <c r="DJ1107" s="38">
        <v>-0.40880820000000001</v>
      </c>
      <c r="DK1107" s="38">
        <v>2.265285</v>
      </c>
      <c r="DL1107" s="38">
        <v>-5.17537</v>
      </c>
      <c r="DM1107" s="38">
        <v>-3.2079900000000001</v>
      </c>
      <c r="DN1107" s="38">
        <v>4.7039309999999999</v>
      </c>
      <c r="DO1107" s="38">
        <v>1.653127</v>
      </c>
      <c r="DP1107" s="38">
        <v>1.9022049999999999</v>
      </c>
      <c r="DQ1107" s="38">
        <v>3.7833770000000002</v>
      </c>
      <c r="DR1107" s="38">
        <v>0.35227340000000001</v>
      </c>
      <c r="DS1107" s="38">
        <v>2.0214460000000001</v>
      </c>
      <c r="DT1107" s="38">
        <v>-7.3977449999999996</v>
      </c>
      <c r="DU1107" s="38">
        <v>-4.1905400000000004</v>
      </c>
      <c r="DV1107" s="38">
        <v>-0.13332630000000001</v>
      </c>
      <c r="DW1107" s="38">
        <v>2.220961</v>
      </c>
      <c r="DX1107" s="38">
        <v>1.844576</v>
      </c>
      <c r="DY1107" s="38">
        <v>4.0425649999999997</v>
      </c>
      <c r="DZ1107" s="38">
        <v>4.4774079999999996</v>
      </c>
      <c r="EA1107" s="38">
        <v>-1.6499980000000001</v>
      </c>
      <c r="EB1107" s="38">
        <v>-4.0533109999999999</v>
      </c>
      <c r="EC1107" s="38">
        <v>-0.77769880000000002</v>
      </c>
      <c r="ED1107" s="38">
        <v>6.1515810000000002</v>
      </c>
      <c r="EE1107" s="38">
        <v>3.790162</v>
      </c>
      <c r="EF1107" s="38">
        <v>2.909033</v>
      </c>
      <c r="EG1107" s="38">
        <v>2.9843820000000001</v>
      </c>
      <c r="EH1107" s="38">
        <v>0.69892129999999997</v>
      </c>
      <c r="EI1107" s="38">
        <v>3.2473610000000002</v>
      </c>
      <c r="EJ1107" s="38">
        <v>-3.926345</v>
      </c>
      <c r="EK1107" s="38">
        <v>-1.775542</v>
      </c>
      <c r="EL1107" s="38">
        <v>6.444903</v>
      </c>
      <c r="EM1107" s="38">
        <v>3.3145419999999999</v>
      </c>
      <c r="EN1107" s="38">
        <v>3.8844219999999998</v>
      </c>
      <c r="EO1107" s="38">
        <v>4.8241110000000003</v>
      </c>
      <c r="EP1107" s="38">
        <v>1.348986</v>
      </c>
      <c r="EQ1107" s="38">
        <v>3.4039229999999998</v>
      </c>
      <c r="ER1107" s="38">
        <v>-5.7181639999999998</v>
      </c>
      <c r="ES1107" s="38">
        <v>-1.62659</v>
      </c>
      <c r="ET1107" s="38">
        <v>2.8270279999999999</v>
      </c>
      <c r="EU1107" s="38">
        <v>4.7931179999999998</v>
      </c>
      <c r="EV1107" s="38">
        <v>4.5968850000000003</v>
      </c>
      <c r="EW1107" s="38">
        <v>7.0731979999999997</v>
      </c>
      <c r="EX1107" s="38">
        <v>7.17807</v>
      </c>
      <c r="EY1107" s="38">
        <v>0.72977199999999998</v>
      </c>
      <c r="EZ1107" s="38">
        <v>-1.537264</v>
      </c>
      <c r="FA1107" s="38">
        <v>2.117143</v>
      </c>
      <c r="FB1107" s="38">
        <v>70.952929999999995</v>
      </c>
      <c r="FC1107" s="38">
        <v>68.644549999999995</v>
      </c>
      <c r="FD1107" s="38">
        <v>67.166539999999998</v>
      </c>
      <c r="FE1107" s="38">
        <v>66.425510000000003</v>
      </c>
      <c r="FF1107" s="38">
        <v>64.87921</v>
      </c>
      <c r="FG1107" s="38">
        <v>61.750219999999999</v>
      </c>
      <c r="FH1107" s="38">
        <v>62.523739999999997</v>
      </c>
      <c r="FI1107" s="38">
        <v>68.566190000000006</v>
      </c>
      <c r="FJ1107" s="38">
        <v>75.530670000000001</v>
      </c>
      <c r="FK1107" s="38">
        <v>81.842179999999999</v>
      </c>
      <c r="FL1107" s="38">
        <v>86.952420000000004</v>
      </c>
      <c r="FM1107" s="38">
        <v>91.389129999999994</v>
      </c>
      <c r="FN1107" s="38">
        <v>94.292310000000001</v>
      </c>
      <c r="FO1107" s="38">
        <v>95.773120000000006</v>
      </c>
      <c r="FP1107" s="38">
        <v>95.272189999999995</v>
      </c>
      <c r="FQ1107" s="38">
        <v>94.710610000000003</v>
      </c>
      <c r="FR1107" s="38">
        <v>93.15728</v>
      </c>
      <c r="FS1107" s="38">
        <v>90.255830000000003</v>
      </c>
      <c r="FT1107" s="38">
        <v>88.718249999999998</v>
      </c>
      <c r="FU1107" s="38">
        <v>85.137919999999994</v>
      </c>
      <c r="FV1107" s="38">
        <v>81.411479999999997</v>
      </c>
      <c r="FW1107">
        <v>77.262020000000007</v>
      </c>
      <c r="FX1107">
        <v>74.703479999999999</v>
      </c>
      <c r="FY1107">
        <v>72.410700000000006</v>
      </c>
      <c r="FZ1107">
        <v>3.031641</v>
      </c>
      <c r="GA1107">
        <v>23.331630000000001</v>
      </c>
      <c r="GB1107">
        <v>1</v>
      </c>
    </row>
    <row r="1108" spans="1:184" x14ac:dyDescent="0.3">
      <c r="A1108" t="s">
        <v>280</v>
      </c>
      <c r="B1108" t="s">
        <v>1</v>
      </c>
      <c r="C1108" t="s">
        <v>262</v>
      </c>
      <c r="D1108" t="s">
        <v>1</v>
      </c>
      <c r="E1108" t="s">
        <v>1</v>
      </c>
      <c r="F1108" t="s">
        <v>1</v>
      </c>
      <c r="G1108" t="s">
        <v>1</v>
      </c>
      <c r="H1108" s="40" t="s">
        <v>1</v>
      </c>
      <c r="I1108" s="18" t="s">
        <v>1</v>
      </c>
      <c r="J1108" s="38" t="s">
        <v>1</v>
      </c>
      <c r="K1108" s="18">
        <v>44739</v>
      </c>
      <c r="L1108" s="38">
        <v>30</v>
      </c>
      <c r="M1108" s="38">
        <v>30</v>
      </c>
      <c r="N1108" s="38">
        <v>102.8188</v>
      </c>
      <c r="O1108" s="38">
        <v>100.72239999999999</v>
      </c>
      <c r="P1108" s="38">
        <v>99.475290000000001</v>
      </c>
      <c r="Q1108" s="38">
        <v>100.0656</v>
      </c>
      <c r="R1108" s="38">
        <v>108.1908</v>
      </c>
      <c r="S1108" s="38">
        <v>112.9623</v>
      </c>
      <c r="T1108" s="38">
        <v>128.45070000000001</v>
      </c>
      <c r="U1108" s="38">
        <v>139.89160000000001</v>
      </c>
      <c r="V1108" s="38">
        <v>150.5617</v>
      </c>
      <c r="W1108" s="38">
        <v>157.59039999999999</v>
      </c>
      <c r="X1108" s="38">
        <v>159.22</v>
      </c>
      <c r="Y1108" s="38">
        <v>163.56389999999999</v>
      </c>
      <c r="Z1108" s="38">
        <v>162.5352</v>
      </c>
      <c r="AA1108" s="38">
        <v>168.03030000000001</v>
      </c>
      <c r="AB1108" s="38">
        <v>172.66759999999999</v>
      </c>
      <c r="AC1108" s="38">
        <v>166.44149999999999</v>
      </c>
      <c r="AD1108" s="38">
        <v>155.12559999999999</v>
      </c>
      <c r="AE1108" s="38">
        <v>150.79079999999999</v>
      </c>
      <c r="AF1108" s="38">
        <v>138.6848</v>
      </c>
      <c r="AG1108" s="38">
        <v>126.26179999999999</v>
      </c>
      <c r="AH1108" s="38">
        <v>119.9528</v>
      </c>
      <c r="AI1108" s="38">
        <v>111.0046</v>
      </c>
      <c r="AJ1108" s="38">
        <v>105.76779999999999</v>
      </c>
      <c r="AK1108" s="38">
        <v>101.462</v>
      </c>
      <c r="AL1108" s="38">
        <v>-1.6335759999999999</v>
      </c>
      <c r="AM1108" s="38">
        <v>-2.5745119999999999</v>
      </c>
      <c r="AN1108" s="38">
        <v>-2.2175440000000002</v>
      </c>
      <c r="AO1108" s="38">
        <v>-2.3796740000000001</v>
      </c>
      <c r="AP1108" s="38">
        <v>-2.6067680000000002</v>
      </c>
      <c r="AQ1108" s="38">
        <v>-3.3522789999999998</v>
      </c>
      <c r="AR1108" s="38">
        <v>-2.351464</v>
      </c>
      <c r="AS1108" s="38">
        <v>-1.370619</v>
      </c>
      <c r="AT1108" s="38">
        <v>2.9799519999999999</v>
      </c>
      <c r="AU1108" s="38">
        <v>1.661821</v>
      </c>
      <c r="AV1108" s="38">
        <v>-2.5417519999999998</v>
      </c>
      <c r="AW1108" s="38">
        <v>-3.9190510000000001</v>
      </c>
      <c r="AX1108" s="38">
        <v>-2.7841840000000002</v>
      </c>
      <c r="AY1108" s="38">
        <v>-0.63177459999999996</v>
      </c>
      <c r="AZ1108" s="38">
        <v>-1.232923</v>
      </c>
      <c r="BA1108" s="38">
        <v>-2.707897</v>
      </c>
      <c r="BB1108" s="38">
        <v>-8.3844659999999998</v>
      </c>
      <c r="BC1108" s="38">
        <v>-4.9692109999999996</v>
      </c>
      <c r="BD1108" s="38">
        <v>-2.579755</v>
      </c>
      <c r="BE1108" s="38">
        <v>-9.1119219999999999</v>
      </c>
      <c r="BF1108" s="38">
        <v>-11.5829</v>
      </c>
      <c r="BG1108" s="38">
        <v>-6.9827279999999998</v>
      </c>
      <c r="BH1108" s="38">
        <v>-3.512038</v>
      </c>
      <c r="BI1108" s="38">
        <v>-5.5730209999999998</v>
      </c>
      <c r="BJ1108" s="38">
        <v>-0.85221309999999995</v>
      </c>
      <c r="BK1108" s="38">
        <v>-1.7243790000000001</v>
      </c>
      <c r="BL1108" s="38">
        <v>-1.4116649999999999</v>
      </c>
      <c r="BM1108" s="38">
        <v>-1.675219</v>
      </c>
      <c r="BN1108" s="38">
        <v>-1.733573</v>
      </c>
      <c r="BO1108" s="38">
        <v>-2.5018980000000002</v>
      </c>
      <c r="BP1108" s="38">
        <v>-1.799976</v>
      </c>
      <c r="BQ1108" s="38">
        <v>-0.44266060000000002</v>
      </c>
      <c r="BR1108" s="38">
        <v>4.0157619999999996</v>
      </c>
      <c r="BS1108" s="38">
        <v>2.7398039999999999</v>
      </c>
      <c r="BT1108" s="38">
        <v>-0.42788540000000003</v>
      </c>
      <c r="BU1108" s="38">
        <v>-2.1738770000000001</v>
      </c>
      <c r="BV1108" s="38">
        <v>-2.1463999999999999</v>
      </c>
      <c r="BW1108" s="38">
        <v>0.77004059999999996</v>
      </c>
      <c r="BX1108" s="38">
        <v>1.1123449999999999</v>
      </c>
      <c r="BY1108" s="38">
        <v>-0.62891140000000001</v>
      </c>
      <c r="BZ1108" s="38">
        <v>-5.6420490000000001</v>
      </c>
      <c r="CA1108" s="38">
        <v>-2.6247829999999999</v>
      </c>
      <c r="CB1108" s="38">
        <v>-0.55934930000000005</v>
      </c>
      <c r="CC1108" s="38">
        <v>-6.7947769999999998</v>
      </c>
      <c r="CD1108" s="38">
        <v>-8.9986770000000007</v>
      </c>
      <c r="CE1108" s="38">
        <v>-4.8784210000000003</v>
      </c>
      <c r="CF1108" s="38">
        <v>-1.477163</v>
      </c>
      <c r="CG1108" s="38">
        <v>-3.4259219999999999</v>
      </c>
      <c r="CH1108" s="38">
        <v>-0.31104330000000002</v>
      </c>
      <c r="CI1108" s="38">
        <v>-1.1355789999999999</v>
      </c>
      <c r="CJ1108" s="38">
        <v>-0.85351560000000004</v>
      </c>
      <c r="CK1108" s="38">
        <v>-1.1873149999999999</v>
      </c>
      <c r="CL1108" s="38">
        <v>-1.1288</v>
      </c>
      <c r="CM1108" s="38">
        <v>-1.9129259999999999</v>
      </c>
      <c r="CN1108" s="38">
        <v>-1.4180159999999999</v>
      </c>
      <c r="CO1108" s="38">
        <v>0.2000403</v>
      </c>
      <c r="CP1108" s="38">
        <v>4.7331599999999998</v>
      </c>
      <c r="CQ1108" s="38">
        <v>3.4864109999999999</v>
      </c>
      <c r="CR1108" s="38">
        <v>1.036173</v>
      </c>
      <c r="CS1108" s="38">
        <v>-0.96517410000000003</v>
      </c>
      <c r="CT1108" s="38">
        <v>-1.7046730000000001</v>
      </c>
      <c r="CU1108" s="38">
        <v>1.740934</v>
      </c>
      <c r="CV1108" s="38">
        <v>2.7366709999999999</v>
      </c>
      <c r="CW1108" s="38">
        <v>0.81098800000000004</v>
      </c>
      <c r="CX1108" s="38">
        <v>-3.7426599999999999</v>
      </c>
      <c r="CY1108" s="38">
        <v>-1.0010399999999999</v>
      </c>
      <c r="CZ1108" s="38">
        <v>0.83997759999999999</v>
      </c>
      <c r="DA1108" s="38">
        <v>-5.1899290000000002</v>
      </c>
      <c r="DB1108" s="38">
        <v>-7.20885</v>
      </c>
      <c r="DC1108" s="38">
        <v>-3.4209839999999998</v>
      </c>
      <c r="DD1108" s="38">
        <v>-6.7815100000000003E-2</v>
      </c>
      <c r="DE1108" s="38">
        <v>-1.9388479999999999</v>
      </c>
      <c r="DF1108" s="38">
        <v>0.23012659999999999</v>
      </c>
      <c r="DG1108" s="38">
        <v>-0.54677940000000003</v>
      </c>
      <c r="DH1108" s="38">
        <v>-0.29536630000000003</v>
      </c>
      <c r="DI1108" s="38">
        <v>-0.69941160000000002</v>
      </c>
      <c r="DJ1108" s="38">
        <v>-0.52402749999999998</v>
      </c>
      <c r="DK1108" s="38">
        <v>-1.3239540000000001</v>
      </c>
      <c r="DL1108" s="38">
        <v>-1.036057</v>
      </c>
      <c r="DM1108" s="38">
        <v>0.84274130000000003</v>
      </c>
      <c r="DN1108" s="38">
        <v>5.450558</v>
      </c>
      <c r="DO1108" s="38">
        <v>4.2330189999999996</v>
      </c>
      <c r="DP1108" s="38">
        <v>2.5002300000000002</v>
      </c>
      <c r="DQ1108" s="38">
        <v>0.24352840000000001</v>
      </c>
      <c r="DR1108" s="38">
        <v>-1.2629459999999999</v>
      </c>
      <c r="DS1108" s="38">
        <v>2.711827</v>
      </c>
      <c r="DT1108" s="38">
        <v>4.3609960000000001</v>
      </c>
      <c r="DU1108" s="38">
        <v>2.2508870000000001</v>
      </c>
      <c r="DV1108" s="38">
        <v>-1.84327</v>
      </c>
      <c r="DW1108" s="38">
        <v>0.62270389999999998</v>
      </c>
      <c r="DX1108" s="38">
        <v>2.2393040000000002</v>
      </c>
      <c r="DY1108" s="38">
        <v>-3.5850810000000002</v>
      </c>
      <c r="DZ1108" s="38">
        <v>-5.4190230000000001</v>
      </c>
      <c r="EA1108" s="38">
        <v>-1.9635469999999999</v>
      </c>
      <c r="EB1108" s="38">
        <v>1.3415330000000001</v>
      </c>
      <c r="EC1108" s="38">
        <v>-0.45177329999999999</v>
      </c>
      <c r="ED1108" s="38">
        <v>1.01149</v>
      </c>
      <c r="EE1108" s="38">
        <v>0.30335410000000002</v>
      </c>
      <c r="EF1108" s="38">
        <v>0.51051270000000004</v>
      </c>
      <c r="EG1108" s="38">
        <v>5.0436999999999999E-3</v>
      </c>
      <c r="EH1108" s="38">
        <v>0.34916809999999998</v>
      </c>
      <c r="EI1108" s="38">
        <v>-0.47357300000000002</v>
      </c>
      <c r="EJ1108" s="38">
        <v>-0.48456880000000002</v>
      </c>
      <c r="EK1108" s="38">
        <v>1.770699</v>
      </c>
      <c r="EL1108" s="38">
        <v>6.4863679999999997</v>
      </c>
      <c r="EM1108" s="38">
        <v>5.3110010000000001</v>
      </c>
      <c r="EN1108" s="38">
        <v>4.6140980000000003</v>
      </c>
      <c r="EO1108" s="38">
        <v>1.9887030000000001</v>
      </c>
      <c r="EP1108" s="38">
        <v>-0.62516269999999996</v>
      </c>
      <c r="EQ1108" s="38">
        <v>4.1136419999999996</v>
      </c>
      <c r="ER1108" s="38">
        <v>6.706264</v>
      </c>
      <c r="ES1108" s="38">
        <v>4.3298740000000002</v>
      </c>
      <c r="ET1108" s="38">
        <v>0.89914649999999996</v>
      </c>
      <c r="EU1108" s="38">
        <v>2.9671319999999999</v>
      </c>
      <c r="EV1108" s="38">
        <v>4.2597100000000001</v>
      </c>
      <c r="EW1108" s="38">
        <v>-1.267936</v>
      </c>
      <c r="EX1108" s="38">
        <v>-2.834797</v>
      </c>
      <c r="EY1108" s="38">
        <v>0.1407612</v>
      </c>
      <c r="EZ1108" s="38">
        <v>3.3764080000000001</v>
      </c>
      <c r="FA1108" s="38">
        <v>1.6953260000000001</v>
      </c>
      <c r="FB1108" s="38">
        <v>57.612459999999999</v>
      </c>
      <c r="FC1108" s="38">
        <v>55.941989999999997</v>
      </c>
      <c r="FD1108" s="38">
        <v>54.608460000000001</v>
      </c>
      <c r="FE1108" s="38">
        <v>54.093769999999999</v>
      </c>
      <c r="FF1108" s="38">
        <v>54.57884</v>
      </c>
      <c r="FG1108" s="38">
        <v>54.078279999999999</v>
      </c>
      <c r="FH1108" s="38">
        <v>54.570860000000003</v>
      </c>
      <c r="FI1108" s="38">
        <v>56.407679999999999</v>
      </c>
      <c r="FJ1108" s="38">
        <v>59.797040000000003</v>
      </c>
      <c r="FK1108" s="38">
        <v>64.006529999999998</v>
      </c>
      <c r="FL1108" s="38">
        <v>69.851119999999995</v>
      </c>
      <c r="FM1108" s="38">
        <v>76.089650000000006</v>
      </c>
      <c r="FN1108" s="38">
        <v>81.443659999999994</v>
      </c>
      <c r="FO1108" s="38">
        <v>86.021429999999995</v>
      </c>
      <c r="FP1108" s="38">
        <v>87.891369999999995</v>
      </c>
      <c r="FQ1108" s="38">
        <v>88.175489999999996</v>
      </c>
      <c r="FR1108" s="38">
        <v>86.346310000000003</v>
      </c>
      <c r="FS1108" s="38">
        <v>84.15943</v>
      </c>
      <c r="FT1108" s="38">
        <v>81.514430000000004</v>
      </c>
      <c r="FU1108" s="38">
        <v>77.197540000000004</v>
      </c>
      <c r="FV1108" s="38">
        <v>71.655100000000004</v>
      </c>
      <c r="FW1108">
        <v>67.537679999999995</v>
      </c>
      <c r="FX1108">
        <v>64.898259999999993</v>
      </c>
      <c r="FY1108">
        <v>62.806759999999997</v>
      </c>
      <c r="FZ1108">
        <v>2.672034</v>
      </c>
      <c r="GA1108">
        <v>21.219830000000002</v>
      </c>
      <c r="GB1108">
        <v>1</v>
      </c>
    </row>
    <row r="1109" spans="1:184" x14ac:dyDescent="0.3">
      <c r="A1109" t="s">
        <v>280</v>
      </c>
      <c r="B1109" t="s">
        <v>1</v>
      </c>
      <c r="C1109" t="s">
        <v>262</v>
      </c>
      <c r="D1109" t="s">
        <v>1</v>
      </c>
      <c r="E1109" t="s">
        <v>1</v>
      </c>
      <c r="F1109" t="s">
        <v>1</v>
      </c>
      <c r="G1109" t="s">
        <v>1</v>
      </c>
      <c r="H1109" s="40" t="s">
        <v>1</v>
      </c>
      <c r="I1109" s="18" t="s">
        <v>1</v>
      </c>
      <c r="J1109" s="38" t="s">
        <v>1</v>
      </c>
      <c r="K1109" s="18">
        <v>44753</v>
      </c>
      <c r="L1109" s="38">
        <v>29</v>
      </c>
      <c r="M1109" s="38">
        <v>29</v>
      </c>
      <c r="N1109" s="38">
        <v>106.16930000000001</v>
      </c>
      <c r="O1109" s="38">
        <v>102.90389999999999</v>
      </c>
      <c r="P1109" s="38">
        <v>101.09520000000001</v>
      </c>
      <c r="Q1109" s="38">
        <v>102.0838</v>
      </c>
      <c r="R1109" s="38">
        <v>110.56019999999999</v>
      </c>
      <c r="S1109" s="38">
        <v>115.66840000000001</v>
      </c>
      <c r="T1109" s="38">
        <v>134.51329999999999</v>
      </c>
      <c r="U1109" s="38">
        <v>151.85470000000001</v>
      </c>
      <c r="V1109" s="38">
        <v>166.0273</v>
      </c>
      <c r="W1109" s="38">
        <v>175.3304</v>
      </c>
      <c r="X1109" s="38">
        <v>182.04230000000001</v>
      </c>
      <c r="Y1109" s="38">
        <v>187.8862</v>
      </c>
      <c r="Z1109" s="38">
        <v>186.6516</v>
      </c>
      <c r="AA1109" s="38">
        <v>191.55529999999999</v>
      </c>
      <c r="AB1109" s="38">
        <v>190.8734</v>
      </c>
      <c r="AC1109" s="38">
        <v>182.4632</v>
      </c>
      <c r="AD1109" s="38">
        <v>168.57640000000001</v>
      </c>
      <c r="AE1109" s="38">
        <v>165.7585</v>
      </c>
      <c r="AF1109" s="38">
        <v>152.69130000000001</v>
      </c>
      <c r="AG1109" s="38">
        <v>138.05879999999999</v>
      </c>
      <c r="AH1109" s="38">
        <v>129.47239999999999</v>
      </c>
      <c r="AI1109" s="38">
        <v>117.6003</v>
      </c>
      <c r="AJ1109" s="38">
        <v>114.3639</v>
      </c>
      <c r="AK1109" s="38">
        <v>110.4207</v>
      </c>
      <c r="AL1109" s="38">
        <v>-0.14367579999999999</v>
      </c>
      <c r="AM1109" s="38">
        <v>-1.528564</v>
      </c>
      <c r="AN1109" s="38">
        <v>-3.0431949999999999</v>
      </c>
      <c r="AO1109" s="38">
        <v>-0.53863629999999996</v>
      </c>
      <c r="AP1109" s="38">
        <v>-8.4677199999999994E-2</v>
      </c>
      <c r="AQ1109" s="38">
        <v>0.61419780000000002</v>
      </c>
      <c r="AR1109" s="38">
        <v>-3.6290040000000001</v>
      </c>
      <c r="AS1109" s="38">
        <v>-2.5071310000000002</v>
      </c>
      <c r="AT1109" s="38">
        <v>-0.21560029999999999</v>
      </c>
      <c r="AU1109" s="38">
        <v>-4.8799089999999996</v>
      </c>
      <c r="AV1109" s="38">
        <v>-6.4455450000000001</v>
      </c>
      <c r="AW1109" s="38">
        <v>-4.4032369999999998</v>
      </c>
      <c r="AX1109" s="38">
        <v>-0.38714690000000002</v>
      </c>
      <c r="AY1109" s="38">
        <v>-1.7396469999999999</v>
      </c>
      <c r="AZ1109" s="38">
        <v>-1.401551</v>
      </c>
      <c r="BA1109" s="38">
        <v>-5.2706590000000002</v>
      </c>
      <c r="BB1109" s="38">
        <v>-8.2430099999999999</v>
      </c>
      <c r="BC1109" s="38">
        <v>-4.8835050000000004</v>
      </c>
      <c r="BD1109" s="38">
        <v>-2.0513309999999998</v>
      </c>
      <c r="BE1109" s="38">
        <v>-5.7421889999999998</v>
      </c>
      <c r="BF1109" s="38">
        <v>-1.7723640000000001</v>
      </c>
      <c r="BG1109" s="38">
        <v>1.4508160000000001</v>
      </c>
      <c r="BH1109" s="38">
        <v>1.316176</v>
      </c>
      <c r="BI1109" s="38">
        <v>-1.3753839999999999</v>
      </c>
      <c r="BJ1109" s="38">
        <v>0.67843560000000003</v>
      </c>
      <c r="BK1109" s="38">
        <v>-0.64332370000000005</v>
      </c>
      <c r="BL1109" s="38">
        <v>-2.069016</v>
      </c>
      <c r="BM1109" s="38">
        <v>0.24510879999999999</v>
      </c>
      <c r="BN1109" s="38">
        <v>0.85796870000000003</v>
      </c>
      <c r="BO1109" s="38">
        <v>1.571359</v>
      </c>
      <c r="BP1109" s="38">
        <v>-2.7053099999999999</v>
      </c>
      <c r="BQ1109" s="38">
        <v>-1.4214020000000001</v>
      </c>
      <c r="BR1109" s="38">
        <v>1.0267139999999999</v>
      </c>
      <c r="BS1109" s="38">
        <v>-3.5787589999999998</v>
      </c>
      <c r="BT1109" s="38">
        <v>-4.0437760000000003</v>
      </c>
      <c r="BU1109" s="38">
        <v>-2.7062439999999999</v>
      </c>
      <c r="BV1109" s="38">
        <v>0.3207025</v>
      </c>
      <c r="BW1109" s="38">
        <v>-0.45916800000000002</v>
      </c>
      <c r="BX1109" s="38">
        <v>1.087585</v>
      </c>
      <c r="BY1109" s="38">
        <v>-3.0655760000000001</v>
      </c>
      <c r="BZ1109" s="38">
        <v>-5.2887599999999999</v>
      </c>
      <c r="CA1109" s="38">
        <v>-2.3472059999999999</v>
      </c>
      <c r="CB1109" s="38">
        <v>0.27823690000000001</v>
      </c>
      <c r="CC1109" s="38">
        <v>-3.019898</v>
      </c>
      <c r="CD1109" s="38">
        <v>0.84929699999999997</v>
      </c>
      <c r="CE1109" s="38">
        <v>3.729768</v>
      </c>
      <c r="CF1109" s="38">
        <v>3.5605760000000002</v>
      </c>
      <c r="CG1109" s="38">
        <v>1.0460959999999999</v>
      </c>
      <c r="CH1109" s="38">
        <v>1.247827</v>
      </c>
      <c r="CI1109" s="38">
        <v>-3.0208499999999999E-2</v>
      </c>
      <c r="CJ1109" s="38">
        <v>-1.394304</v>
      </c>
      <c r="CK1109" s="38">
        <v>0.78792819999999997</v>
      </c>
      <c r="CL1109" s="38">
        <v>1.510842</v>
      </c>
      <c r="CM1109" s="38">
        <v>2.234286</v>
      </c>
      <c r="CN1109" s="38">
        <v>-2.0655619999999999</v>
      </c>
      <c r="CO1109" s="38">
        <v>-0.66942889999999999</v>
      </c>
      <c r="CP1109" s="38">
        <v>1.887138</v>
      </c>
      <c r="CQ1109" s="38">
        <v>-2.6775859999999998</v>
      </c>
      <c r="CR1109" s="38">
        <v>-2.3803179999999999</v>
      </c>
      <c r="CS1109" s="38">
        <v>-1.5309120000000001</v>
      </c>
      <c r="CT1109" s="38">
        <v>0.81095680000000003</v>
      </c>
      <c r="CU1109" s="38">
        <v>0.42768790000000001</v>
      </c>
      <c r="CV1109" s="38">
        <v>2.8115519999999998</v>
      </c>
      <c r="CW1109" s="38">
        <v>-1.538343</v>
      </c>
      <c r="CX1109" s="38">
        <v>-3.2426550000000001</v>
      </c>
      <c r="CY1109" s="38">
        <v>-0.59057249999999994</v>
      </c>
      <c r="CZ1109" s="38">
        <v>1.891688</v>
      </c>
      <c r="DA1109" s="38">
        <v>-1.134447</v>
      </c>
      <c r="DB1109" s="38">
        <v>2.6650510000000001</v>
      </c>
      <c r="DC1109" s="38">
        <v>5.3081630000000004</v>
      </c>
      <c r="DD1109" s="38">
        <v>5.1150399999999996</v>
      </c>
      <c r="DE1109" s="38">
        <v>2.7232059999999998</v>
      </c>
      <c r="DF1109" s="38">
        <v>1.8172189999999999</v>
      </c>
      <c r="DG1109" s="38">
        <v>0.58290649999999999</v>
      </c>
      <c r="DH1109" s="38">
        <v>-0.71959050000000002</v>
      </c>
      <c r="DI1109" s="38">
        <v>1.330748</v>
      </c>
      <c r="DJ1109" s="38">
        <v>2.163716</v>
      </c>
      <c r="DK1109" s="38">
        <v>2.8972129999999998</v>
      </c>
      <c r="DL1109" s="38">
        <v>-1.4258139999999999</v>
      </c>
      <c r="DM1109" s="38">
        <v>8.2543800000000001E-2</v>
      </c>
      <c r="DN1109" s="38">
        <v>2.7475610000000001</v>
      </c>
      <c r="DO1109" s="38">
        <v>-1.7764139999999999</v>
      </c>
      <c r="DP1109" s="38">
        <v>-0.71685949999999998</v>
      </c>
      <c r="DQ1109" s="38">
        <v>-0.35558020000000001</v>
      </c>
      <c r="DR1109" s="38">
        <v>1.3012109999999999</v>
      </c>
      <c r="DS1109" s="38">
        <v>1.3145439999999999</v>
      </c>
      <c r="DT1109" s="38">
        <v>4.53552</v>
      </c>
      <c r="DU1109" s="38">
        <v>-1.11092E-2</v>
      </c>
      <c r="DV1109" s="38">
        <v>-1.19655</v>
      </c>
      <c r="DW1109" s="38">
        <v>1.166061</v>
      </c>
      <c r="DX1109" s="38">
        <v>3.5051399999999999</v>
      </c>
      <c r="DY1109" s="38">
        <v>0.751004</v>
      </c>
      <c r="DZ1109" s="38">
        <v>4.4808060000000003</v>
      </c>
      <c r="EA1109" s="38">
        <v>6.886558</v>
      </c>
      <c r="EB1109" s="38">
        <v>6.669505</v>
      </c>
      <c r="EC1109" s="38">
        <v>4.4003160000000001</v>
      </c>
      <c r="ED1109" s="38">
        <v>2.6393309999999999</v>
      </c>
      <c r="EE1109" s="38">
        <v>1.4681470000000001</v>
      </c>
      <c r="EF1109" s="38">
        <v>0.25458789999999998</v>
      </c>
      <c r="EG1109" s="38">
        <v>2.114493</v>
      </c>
      <c r="EH1109" s="38">
        <v>3.1063619999999998</v>
      </c>
      <c r="EI1109" s="38">
        <v>3.854374</v>
      </c>
      <c r="EJ1109" s="38">
        <v>-0.50212009999999996</v>
      </c>
      <c r="EK1109" s="38">
        <v>1.1682729999999999</v>
      </c>
      <c r="EL1109" s="38">
        <v>3.9898750000000001</v>
      </c>
      <c r="EM1109" s="38">
        <v>-0.47526360000000001</v>
      </c>
      <c r="EN1109" s="38">
        <v>1.6849099999999999</v>
      </c>
      <c r="EO1109" s="38">
        <v>1.341413</v>
      </c>
      <c r="EP1109" s="38">
        <v>2.009061</v>
      </c>
      <c r="EQ1109" s="38">
        <v>2.5950229999999999</v>
      </c>
      <c r="ER1109" s="38">
        <v>7.0246550000000001</v>
      </c>
      <c r="ES1109" s="38">
        <v>2.1939739999999999</v>
      </c>
      <c r="ET1109" s="38">
        <v>1.7577</v>
      </c>
      <c r="EU1109" s="38">
        <v>3.7023609999999998</v>
      </c>
      <c r="EV1109" s="38">
        <v>5.8347069999999999</v>
      </c>
      <c r="EW1109" s="38">
        <v>3.4732959999999999</v>
      </c>
      <c r="EX1109" s="38">
        <v>7.1024669999999999</v>
      </c>
      <c r="EY1109" s="38">
        <v>9.1655090000000001</v>
      </c>
      <c r="EZ1109" s="38">
        <v>8.9139049999999997</v>
      </c>
      <c r="FA1109" s="38">
        <v>6.821796</v>
      </c>
      <c r="FB1109" s="38">
        <v>63.588030000000003</v>
      </c>
      <c r="FC1109" s="38">
        <v>62.180100000000003</v>
      </c>
      <c r="FD1109" s="38">
        <v>60.467689999999997</v>
      </c>
      <c r="FE1109" s="38">
        <v>59.06738</v>
      </c>
      <c r="FF1109" s="38">
        <v>58.170209999999997</v>
      </c>
      <c r="FG1109" s="38">
        <v>57.588380000000001</v>
      </c>
      <c r="FH1109" s="38">
        <v>58.130699999999997</v>
      </c>
      <c r="FI1109" s="38">
        <v>61.935090000000002</v>
      </c>
      <c r="FJ1109" s="38">
        <v>67.062759999999997</v>
      </c>
      <c r="FK1109" s="38">
        <v>72.776820000000001</v>
      </c>
      <c r="FL1109" s="38">
        <v>77.575100000000006</v>
      </c>
      <c r="FM1109" s="38">
        <v>82.4499</v>
      </c>
      <c r="FN1109" s="38">
        <v>87.234319999999997</v>
      </c>
      <c r="FO1109" s="38">
        <v>89.979849999999999</v>
      </c>
      <c r="FP1109" s="38">
        <v>90.894400000000005</v>
      </c>
      <c r="FQ1109" s="38">
        <v>90.866630000000001</v>
      </c>
      <c r="FR1109" s="38">
        <v>89.730469999999997</v>
      </c>
      <c r="FS1109" s="38">
        <v>88.001779999999997</v>
      </c>
      <c r="FT1109" s="38">
        <v>84.543589999999995</v>
      </c>
      <c r="FU1109" s="38">
        <v>80.543660000000003</v>
      </c>
      <c r="FV1109" s="38">
        <v>73.598579999999998</v>
      </c>
      <c r="FW1109">
        <v>68.084100000000007</v>
      </c>
      <c r="FX1109">
        <v>65.802499999999995</v>
      </c>
      <c r="FY1109">
        <v>63.403919999999999</v>
      </c>
      <c r="FZ1109">
        <v>3.0378630000000002</v>
      </c>
      <c r="GA1109">
        <v>23.091170000000002</v>
      </c>
      <c r="GB1109">
        <v>1</v>
      </c>
    </row>
    <row r="1110" spans="1:184" x14ac:dyDescent="0.3">
      <c r="A1110" t="s">
        <v>280</v>
      </c>
      <c r="B1110" t="s">
        <v>1</v>
      </c>
      <c r="C1110" t="s">
        <v>262</v>
      </c>
      <c r="D1110" t="s">
        <v>1</v>
      </c>
      <c r="E1110" t="s">
        <v>1</v>
      </c>
      <c r="F1110" t="s">
        <v>1</v>
      </c>
      <c r="G1110" t="s">
        <v>1</v>
      </c>
      <c r="H1110" s="40" t="s">
        <v>1</v>
      </c>
      <c r="I1110" s="18" t="s">
        <v>1</v>
      </c>
      <c r="J1110" s="38" t="s">
        <v>1</v>
      </c>
      <c r="K1110" s="18">
        <v>44760</v>
      </c>
      <c r="L1110" s="38">
        <v>29</v>
      </c>
      <c r="M1110" s="38">
        <v>29</v>
      </c>
      <c r="N1110" s="38">
        <v>111.2587</v>
      </c>
      <c r="O1110" s="38">
        <v>107.2681</v>
      </c>
      <c r="P1110" s="38">
        <v>104.9928</v>
      </c>
      <c r="Q1110" s="38">
        <v>105.7946</v>
      </c>
      <c r="R1110" s="38">
        <v>114.00960000000001</v>
      </c>
      <c r="S1110" s="38">
        <v>120.7677</v>
      </c>
      <c r="T1110" s="38">
        <v>140.7851</v>
      </c>
      <c r="U1110" s="38">
        <v>156.3433</v>
      </c>
      <c r="V1110" s="38">
        <v>170.43610000000001</v>
      </c>
      <c r="W1110" s="38">
        <v>179.4616</v>
      </c>
      <c r="X1110" s="38">
        <v>182.4256</v>
      </c>
      <c r="Y1110" s="38">
        <v>188.26060000000001</v>
      </c>
      <c r="Z1110" s="38">
        <v>187.46960000000001</v>
      </c>
      <c r="AA1110" s="38">
        <v>194.18600000000001</v>
      </c>
      <c r="AB1110" s="38">
        <v>194.93469999999999</v>
      </c>
      <c r="AC1110" s="38">
        <v>186.82589999999999</v>
      </c>
      <c r="AD1110" s="38">
        <v>174.67150000000001</v>
      </c>
      <c r="AE1110" s="38">
        <v>170.27869999999999</v>
      </c>
      <c r="AF1110" s="38">
        <v>157.328</v>
      </c>
      <c r="AG1110" s="38">
        <v>142.97030000000001</v>
      </c>
      <c r="AH1110" s="38">
        <v>136.61879999999999</v>
      </c>
      <c r="AI1110" s="38">
        <v>125.5801</v>
      </c>
      <c r="AJ1110" s="38">
        <v>118.6994</v>
      </c>
      <c r="AK1110" s="38">
        <v>113.5419</v>
      </c>
      <c r="AL1110" s="38">
        <v>-1.205654</v>
      </c>
      <c r="AM1110" s="38">
        <v>-2.8509150000000001</v>
      </c>
      <c r="AN1110" s="38">
        <v>-0.45497700000000002</v>
      </c>
      <c r="AO1110" s="38">
        <v>-0.1998492</v>
      </c>
      <c r="AP1110" s="38">
        <v>-2.2694679999999998</v>
      </c>
      <c r="AQ1110" s="38">
        <v>-2.7539889999999998</v>
      </c>
      <c r="AR1110" s="38">
        <v>-1.744991</v>
      </c>
      <c r="AS1110" s="38">
        <v>-4.4709899999999997E-2</v>
      </c>
      <c r="AT1110" s="38">
        <v>-0.37574449999999998</v>
      </c>
      <c r="AU1110" s="38">
        <v>-0.51383500000000004</v>
      </c>
      <c r="AV1110" s="38">
        <v>-3.993544</v>
      </c>
      <c r="AW1110" s="38">
        <v>-1.1584369999999999</v>
      </c>
      <c r="AX1110" s="38">
        <v>-3.7133379999999998</v>
      </c>
      <c r="AY1110" s="38">
        <v>-2.8605559999999999</v>
      </c>
      <c r="AZ1110" s="38">
        <v>-1.2892330000000001</v>
      </c>
      <c r="BA1110" s="38">
        <v>-11.056330000000001</v>
      </c>
      <c r="BB1110" s="38">
        <v>-11.24738</v>
      </c>
      <c r="BC1110" s="38">
        <v>-13.66417</v>
      </c>
      <c r="BD1110" s="38">
        <v>-7.8563590000000003</v>
      </c>
      <c r="BE1110" s="38">
        <v>-9.1497849999999996</v>
      </c>
      <c r="BF1110" s="38">
        <v>-7.8328819999999997</v>
      </c>
      <c r="BG1110" s="38">
        <v>-12.849030000000001</v>
      </c>
      <c r="BH1110" s="38">
        <v>-6.9171750000000003</v>
      </c>
      <c r="BI1110" s="38">
        <v>-5.609013</v>
      </c>
      <c r="BJ1110" s="38">
        <v>-0.68241070000000004</v>
      </c>
      <c r="BK1110" s="38">
        <v>-2.1865589999999999</v>
      </c>
      <c r="BL1110" s="38">
        <v>0.2248223</v>
      </c>
      <c r="BM1110" s="38">
        <v>0.5066292</v>
      </c>
      <c r="BN1110" s="38">
        <v>-1.5072490000000001</v>
      </c>
      <c r="BO1110" s="38">
        <v>-2.1097929999999998</v>
      </c>
      <c r="BP1110" s="38">
        <v>-1.13028</v>
      </c>
      <c r="BQ1110" s="38">
        <v>0.73987510000000001</v>
      </c>
      <c r="BR1110" s="38">
        <v>0.50400639999999997</v>
      </c>
      <c r="BS1110" s="38">
        <v>0.60851060000000001</v>
      </c>
      <c r="BT1110" s="38">
        <v>-1.6258790000000001</v>
      </c>
      <c r="BU1110" s="38">
        <v>0.56046680000000004</v>
      </c>
      <c r="BV1110" s="38">
        <v>-3.173378</v>
      </c>
      <c r="BW1110" s="38">
        <v>-1.6663760000000001</v>
      </c>
      <c r="BX1110" s="38">
        <v>1.168669</v>
      </c>
      <c r="BY1110" s="38">
        <v>-9.2400359999999999</v>
      </c>
      <c r="BZ1110" s="38">
        <v>-8.5509520000000006</v>
      </c>
      <c r="CA1110" s="38">
        <v>-11.142770000000001</v>
      </c>
      <c r="CB1110" s="38">
        <v>-5.7067500000000004</v>
      </c>
      <c r="CC1110" s="38">
        <v>-6.7778109999999998</v>
      </c>
      <c r="CD1110" s="38">
        <v>-5.1041230000000004</v>
      </c>
      <c r="CE1110" s="38">
        <v>-10.418570000000001</v>
      </c>
      <c r="CF1110" s="38">
        <v>-4.4819449999999996</v>
      </c>
      <c r="CG1110" s="38">
        <v>-3.1680980000000001</v>
      </c>
      <c r="CH1110" s="38">
        <v>-0.32001380000000001</v>
      </c>
      <c r="CI1110" s="38">
        <v>-1.7264280000000001</v>
      </c>
      <c r="CJ1110" s="38">
        <v>0.69564930000000003</v>
      </c>
      <c r="CK1110" s="38">
        <v>0.99593390000000004</v>
      </c>
      <c r="CL1110" s="38">
        <v>-0.97933800000000004</v>
      </c>
      <c r="CM1110" s="38">
        <v>-1.663626</v>
      </c>
      <c r="CN1110" s="38">
        <v>-0.70453350000000003</v>
      </c>
      <c r="CO1110" s="38">
        <v>1.2832760000000001</v>
      </c>
      <c r="CP1110" s="38">
        <v>1.1133189999999999</v>
      </c>
      <c r="CQ1110" s="38">
        <v>1.3858440000000001</v>
      </c>
      <c r="CR1110" s="38">
        <v>1.3959299999999999E-2</v>
      </c>
      <c r="CS1110" s="38">
        <v>1.7509749999999999</v>
      </c>
      <c r="CT1110" s="38">
        <v>-2.7994029999999999</v>
      </c>
      <c r="CU1110" s="38">
        <v>-0.83928979999999997</v>
      </c>
      <c r="CV1110" s="38">
        <v>2.8710049999999998</v>
      </c>
      <c r="CW1110" s="38">
        <v>-7.9820789999999997</v>
      </c>
      <c r="CX1110" s="38">
        <v>-6.6834150000000001</v>
      </c>
      <c r="CY1110" s="38">
        <v>-9.3964619999999996</v>
      </c>
      <c r="CZ1110" s="38">
        <v>-4.217937</v>
      </c>
      <c r="DA1110" s="38">
        <v>-5.1349879999999999</v>
      </c>
      <c r="DB1110" s="38">
        <v>-3.2141929999999999</v>
      </c>
      <c r="DC1110" s="38">
        <v>-8.7352349999999994</v>
      </c>
      <c r="DD1110" s="38">
        <v>-2.795312</v>
      </c>
      <c r="DE1110" s="38">
        <v>-1.477528</v>
      </c>
      <c r="DF1110" s="38">
        <v>4.23831E-2</v>
      </c>
      <c r="DG1110" s="38">
        <v>-1.266297</v>
      </c>
      <c r="DH1110" s="38">
        <v>1.1664760000000001</v>
      </c>
      <c r="DI1110" s="38">
        <v>1.485239</v>
      </c>
      <c r="DJ1110" s="38">
        <v>-0.45142739999999998</v>
      </c>
      <c r="DK1110" s="38">
        <v>-1.2174579999999999</v>
      </c>
      <c r="DL1110" s="38">
        <v>-0.2787866</v>
      </c>
      <c r="DM1110" s="38">
        <v>1.826678</v>
      </c>
      <c r="DN1110" s="38">
        <v>1.7226319999999999</v>
      </c>
      <c r="DO1110" s="38">
        <v>2.1631770000000001</v>
      </c>
      <c r="DP1110" s="38">
        <v>1.653797</v>
      </c>
      <c r="DQ1110" s="38">
        <v>2.9414829999999998</v>
      </c>
      <c r="DR1110" s="38">
        <v>-2.4254280000000001</v>
      </c>
      <c r="DS1110" s="38">
        <v>-1.2204100000000001E-2</v>
      </c>
      <c r="DT1110" s="38">
        <v>4.5733410000000001</v>
      </c>
      <c r="DU1110" s="38">
        <v>-6.7241220000000004</v>
      </c>
      <c r="DV1110" s="38">
        <v>-4.8158770000000004</v>
      </c>
      <c r="DW1110" s="38">
        <v>-7.65015</v>
      </c>
      <c r="DX1110" s="38">
        <v>-2.7291240000000001</v>
      </c>
      <c r="DY1110" s="38">
        <v>-3.4921660000000001</v>
      </c>
      <c r="DZ1110" s="38">
        <v>-1.324263</v>
      </c>
      <c r="EA1110" s="38">
        <v>-7.0519020000000001</v>
      </c>
      <c r="EB1110" s="38">
        <v>-1.1086800000000001</v>
      </c>
      <c r="EC1110" s="38">
        <v>0.21304239999999999</v>
      </c>
      <c r="ED1110" s="38">
        <v>0.56562670000000004</v>
      </c>
      <c r="EE1110" s="38">
        <v>-0.60194099999999995</v>
      </c>
      <c r="EF1110" s="38">
        <v>1.846276</v>
      </c>
      <c r="EG1110" s="38">
        <v>2.1917170000000001</v>
      </c>
      <c r="EH1110" s="38">
        <v>0.3107917</v>
      </c>
      <c r="EI1110" s="38">
        <v>-0.57326270000000001</v>
      </c>
      <c r="EJ1110" s="38">
        <v>0.33592420000000001</v>
      </c>
      <c r="EK1110" s="38">
        <v>2.6112630000000001</v>
      </c>
      <c r="EL1110" s="38">
        <v>2.6023830000000001</v>
      </c>
      <c r="EM1110" s="38">
        <v>3.2855219999999998</v>
      </c>
      <c r="EN1110" s="38">
        <v>4.0214619999999996</v>
      </c>
      <c r="EO1110" s="38">
        <v>4.6603870000000001</v>
      </c>
      <c r="EP1110" s="38">
        <v>-1.8854679999999999</v>
      </c>
      <c r="EQ1110" s="38">
        <v>1.1819759999999999</v>
      </c>
      <c r="ER1110" s="38">
        <v>7.031244</v>
      </c>
      <c r="ES1110" s="38">
        <v>-4.907832</v>
      </c>
      <c r="ET1110" s="38">
        <v>-2.1194500000000001</v>
      </c>
      <c r="EU1110" s="38">
        <v>-5.1287539999999998</v>
      </c>
      <c r="EV1110" s="38">
        <v>-0.57951459999999999</v>
      </c>
      <c r="EW1110" s="38">
        <v>-1.1201920000000001</v>
      </c>
      <c r="EX1110" s="38">
        <v>1.404496</v>
      </c>
      <c r="EY1110" s="38">
        <v>-4.6214370000000002</v>
      </c>
      <c r="EZ1110" s="38">
        <v>1.3265499999999999</v>
      </c>
      <c r="FA1110" s="38">
        <v>2.6539570000000001</v>
      </c>
      <c r="FB1110" s="38">
        <v>60.339179999999999</v>
      </c>
      <c r="FC1110" s="38">
        <v>58.912149999999997</v>
      </c>
      <c r="FD1110" s="38">
        <v>56.425530000000002</v>
      </c>
      <c r="FE1110" s="38">
        <v>56.20805</v>
      </c>
      <c r="FF1110" s="38">
        <v>55.452680000000001</v>
      </c>
      <c r="FG1110" s="38">
        <v>54.610120000000002</v>
      </c>
      <c r="FH1110" s="38">
        <v>54.59545</v>
      </c>
      <c r="FI1110" s="38">
        <v>57.775649999999999</v>
      </c>
      <c r="FJ1110" s="38">
        <v>62.546259999999997</v>
      </c>
      <c r="FK1110" s="38">
        <v>67.236040000000003</v>
      </c>
      <c r="FL1110" s="38">
        <v>72.125190000000003</v>
      </c>
      <c r="FM1110" s="38">
        <v>76.978639999999999</v>
      </c>
      <c r="FN1110" s="38">
        <v>83.085189999999997</v>
      </c>
      <c r="FO1110" s="38">
        <v>86.636020000000002</v>
      </c>
      <c r="FP1110" s="38">
        <v>88.494079999999997</v>
      </c>
      <c r="FQ1110" s="38">
        <v>88.365989999999996</v>
      </c>
      <c r="FR1110" s="38">
        <v>88.550799999999995</v>
      </c>
      <c r="FS1110" s="38">
        <v>86.305210000000002</v>
      </c>
      <c r="FT1110" s="38">
        <v>82.112870000000001</v>
      </c>
      <c r="FU1110" s="38">
        <v>78.106380000000001</v>
      </c>
      <c r="FV1110" s="38">
        <v>72.938050000000004</v>
      </c>
      <c r="FW1110">
        <v>68.228809999999996</v>
      </c>
      <c r="FX1110">
        <v>64.536500000000004</v>
      </c>
      <c r="FY1110">
        <v>61.072749999999999</v>
      </c>
      <c r="FZ1110">
        <v>2.9345050000000001</v>
      </c>
      <c r="GA1110">
        <v>24.227429999999998</v>
      </c>
      <c r="GB1110">
        <v>1</v>
      </c>
    </row>
    <row r="1111" spans="1:184" x14ac:dyDescent="0.3">
      <c r="A1111" t="s">
        <v>280</v>
      </c>
      <c r="B1111" t="s">
        <v>1</v>
      </c>
      <c r="C1111" t="s">
        <v>262</v>
      </c>
      <c r="D1111" t="s">
        <v>1</v>
      </c>
      <c r="E1111" t="s">
        <v>1</v>
      </c>
      <c r="F1111" t="s">
        <v>1</v>
      </c>
      <c r="G1111" t="s">
        <v>1</v>
      </c>
      <c r="H1111" s="40" t="s">
        <v>1</v>
      </c>
      <c r="I1111" s="18" t="s">
        <v>1</v>
      </c>
      <c r="J1111" s="38" t="s">
        <v>1</v>
      </c>
      <c r="K1111" s="18">
        <v>44763</v>
      </c>
      <c r="L1111" s="38">
        <v>29</v>
      </c>
      <c r="M1111" s="38">
        <v>29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38">
        <v>0</v>
      </c>
      <c r="W1111" s="38">
        <v>0</v>
      </c>
      <c r="X1111" s="38">
        <v>0</v>
      </c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38">
        <v>0</v>
      </c>
      <c r="AE1111" s="38">
        <v>0</v>
      </c>
      <c r="AF1111" s="38">
        <v>0</v>
      </c>
      <c r="AG1111" s="38">
        <v>0</v>
      </c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38">
        <v>0</v>
      </c>
      <c r="AN1111" s="38">
        <v>0</v>
      </c>
      <c r="AO1111" s="38">
        <v>0</v>
      </c>
      <c r="AP1111" s="38">
        <v>0</v>
      </c>
      <c r="AQ1111" s="38">
        <v>0</v>
      </c>
      <c r="AR1111" s="38">
        <v>0</v>
      </c>
      <c r="AS1111" s="38">
        <v>0</v>
      </c>
      <c r="AT1111" s="38">
        <v>0</v>
      </c>
      <c r="AU1111" s="38">
        <v>0</v>
      </c>
      <c r="AV1111" s="38">
        <v>0</v>
      </c>
      <c r="AW1111" s="38">
        <v>0</v>
      </c>
      <c r="AX1111" s="38">
        <v>0</v>
      </c>
      <c r="AY1111" s="38">
        <v>0</v>
      </c>
      <c r="AZ1111" s="38">
        <v>0</v>
      </c>
      <c r="BA1111" s="38">
        <v>0</v>
      </c>
      <c r="BB1111" s="38">
        <v>0</v>
      </c>
      <c r="BC1111" s="38">
        <v>0</v>
      </c>
      <c r="BD1111" s="38">
        <v>0</v>
      </c>
      <c r="BE1111" s="38">
        <v>0</v>
      </c>
      <c r="BF1111" s="38">
        <v>0</v>
      </c>
      <c r="BG1111" s="38">
        <v>0</v>
      </c>
      <c r="BH1111" s="38">
        <v>0</v>
      </c>
      <c r="BI1111" s="38">
        <v>0</v>
      </c>
      <c r="BJ1111" s="38">
        <v>0</v>
      </c>
      <c r="BK1111" s="38">
        <v>0</v>
      </c>
      <c r="BL1111" s="38">
        <v>0</v>
      </c>
      <c r="BM1111" s="38">
        <v>0</v>
      </c>
      <c r="BN1111" s="38">
        <v>0</v>
      </c>
      <c r="BO1111" s="38">
        <v>0</v>
      </c>
      <c r="BP1111" s="38">
        <v>0</v>
      </c>
      <c r="BQ1111" s="38">
        <v>0</v>
      </c>
      <c r="BR1111" s="38">
        <v>0</v>
      </c>
      <c r="BS1111" s="38">
        <v>0</v>
      </c>
      <c r="BT1111" s="38">
        <v>0</v>
      </c>
      <c r="BU1111" s="38">
        <v>0</v>
      </c>
      <c r="BV1111" s="38">
        <v>0</v>
      </c>
      <c r="BW1111" s="38">
        <v>0</v>
      </c>
      <c r="BX1111" s="38">
        <v>0</v>
      </c>
      <c r="BY1111" s="38">
        <v>0</v>
      </c>
      <c r="BZ1111" s="38">
        <v>0</v>
      </c>
      <c r="CA1111" s="38">
        <v>0</v>
      </c>
      <c r="CB1111" s="38">
        <v>0</v>
      </c>
      <c r="CC1111" s="38">
        <v>0</v>
      </c>
      <c r="CD1111" s="38">
        <v>0</v>
      </c>
      <c r="CE1111" s="38">
        <v>0</v>
      </c>
      <c r="CF1111" s="38">
        <v>0</v>
      </c>
      <c r="CG1111" s="38">
        <v>0</v>
      </c>
      <c r="CH1111" s="38">
        <v>0</v>
      </c>
      <c r="CI1111" s="38">
        <v>0</v>
      </c>
      <c r="CJ1111" s="38">
        <v>0</v>
      </c>
      <c r="CK1111" s="38">
        <v>0</v>
      </c>
      <c r="CL1111" s="38">
        <v>0</v>
      </c>
      <c r="CM1111" s="38">
        <v>0</v>
      </c>
      <c r="CN1111" s="38">
        <v>0</v>
      </c>
      <c r="CO1111" s="38">
        <v>0</v>
      </c>
      <c r="CP1111" s="38">
        <v>0</v>
      </c>
      <c r="CQ1111" s="38">
        <v>0</v>
      </c>
      <c r="CR1111" s="38">
        <v>0</v>
      </c>
      <c r="CS1111" s="38">
        <v>0</v>
      </c>
      <c r="CT1111" s="38">
        <v>0</v>
      </c>
      <c r="CU1111" s="38">
        <v>0</v>
      </c>
      <c r="CV1111" s="38">
        <v>0</v>
      </c>
      <c r="CW1111" s="38">
        <v>0</v>
      </c>
      <c r="CX1111" s="38">
        <v>0</v>
      </c>
      <c r="CY1111" s="38">
        <v>0</v>
      </c>
      <c r="CZ1111" s="38">
        <v>0</v>
      </c>
      <c r="DA1111" s="38">
        <v>0</v>
      </c>
      <c r="DB1111" s="38">
        <v>0</v>
      </c>
      <c r="DC1111" s="38">
        <v>0</v>
      </c>
      <c r="DD1111" s="38">
        <v>0</v>
      </c>
      <c r="DE1111" s="38">
        <v>0</v>
      </c>
      <c r="DF1111" s="38">
        <v>0</v>
      </c>
      <c r="DG1111" s="38">
        <v>0</v>
      </c>
      <c r="DH1111" s="38">
        <v>0</v>
      </c>
      <c r="DI1111" s="38">
        <v>0</v>
      </c>
      <c r="DJ1111" s="38">
        <v>0</v>
      </c>
      <c r="DK1111" s="38">
        <v>0</v>
      </c>
      <c r="DL1111" s="38">
        <v>0</v>
      </c>
      <c r="DM1111" s="38">
        <v>0</v>
      </c>
      <c r="DN1111" s="38">
        <v>0</v>
      </c>
      <c r="DO1111" s="38">
        <v>0</v>
      </c>
      <c r="DP1111" s="38">
        <v>0</v>
      </c>
      <c r="DQ1111" s="38">
        <v>0</v>
      </c>
      <c r="DR1111" s="38">
        <v>0</v>
      </c>
      <c r="DS1111" s="38">
        <v>0</v>
      </c>
      <c r="DT1111" s="38">
        <v>0</v>
      </c>
      <c r="DU1111" s="38">
        <v>0</v>
      </c>
      <c r="DV1111" s="38">
        <v>0</v>
      </c>
      <c r="DW1111" s="38">
        <v>0</v>
      </c>
      <c r="DX1111" s="38">
        <v>0</v>
      </c>
      <c r="DY1111" s="38">
        <v>0</v>
      </c>
      <c r="DZ1111" s="38">
        <v>0</v>
      </c>
      <c r="EA1111" s="38">
        <v>0</v>
      </c>
      <c r="EB1111" s="38">
        <v>0</v>
      </c>
      <c r="EC1111" s="38">
        <v>0</v>
      </c>
      <c r="ED1111" s="38">
        <v>0</v>
      </c>
      <c r="EE1111" s="38">
        <v>0</v>
      </c>
      <c r="EF1111" s="38">
        <v>0</v>
      </c>
      <c r="EG1111" s="38">
        <v>0</v>
      </c>
      <c r="EH1111" s="38">
        <v>0</v>
      </c>
      <c r="EI1111" s="38">
        <v>0</v>
      </c>
      <c r="EJ1111" s="38">
        <v>0</v>
      </c>
      <c r="EK1111" s="38">
        <v>0</v>
      </c>
      <c r="EL1111" s="38">
        <v>0</v>
      </c>
      <c r="EM1111" s="38">
        <v>0</v>
      </c>
      <c r="EN1111" s="38">
        <v>0</v>
      </c>
      <c r="EO1111" s="38">
        <v>0</v>
      </c>
      <c r="EP1111" s="38">
        <v>0</v>
      </c>
      <c r="EQ1111" s="38">
        <v>0</v>
      </c>
      <c r="ER1111" s="38">
        <v>0</v>
      </c>
      <c r="ES1111" s="38">
        <v>0</v>
      </c>
      <c r="ET1111" s="38">
        <v>0</v>
      </c>
      <c r="EU1111" s="38">
        <v>0</v>
      </c>
      <c r="EV1111" s="38">
        <v>0</v>
      </c>
      <c r="EW1111" s="38">
        <v>0</v>
      </c>
      <c r="EX1111" s="38">
        <v>0</v>
      </c>
      <c r="EY1111" s="38">
        <v>0</v>
      </c>
      <c r="EZ1111" s="38">
        <v>0</v>
      </c>
      <c r="FA1111" s="38">
        <v>0</v>
      </c>
      <c r="FB1111" s="38">
        <v>0</v>
      </c>
      <c r="FC1111" s="38">
        <v>0</v>
      </c>
      <c r="FD1111" s="38">
        <v>0</v>
      </c>
      <c r="FE1111" s="38">
        <v>0</v>
      </c>
      <c r="FF1111" s="38">
        <v>0</v>
      </c>
      <c r="FG1111" s="38">
        <v>0</v>
      </c>
      <c r="FH1111" s="38">
        <v>0</v>
      </c>
      <c r="FI1111" s="38">
        <v>0</v>
      </c>
      <c r="FJ1111" s="38">
        <v>0</v>
      </c>
      <c r="FK1111" s="38">
        <v>0</v>
      </c>
      <c r="FL1111" s="38">
        <v>0</v>
      </c>
      <c r="FM1111" s="38">
        <v>0</v>
      </c>
      <c r="FN1111" s="38">
        <v>0</v>
      </c>
      <c r="FO1111" s="38">
        <v>0</v>
      </c>
      <c r="FP1111" s="38">
        <v>0</v>
      </c>
      <c r="FQ1111" s="38">
        <v>0</v>
      </c>
      <c r="FR1111" s="38">
        <v>0</v>
      </c>
      <c r="FS1111" s="38">
        <v>0</v>
      </c>
      <c r="FT1111" s="38">
        <v>0</v>
      </c>
      <c r="FU1111" s="38">
        <v>0</v>
      </c>
      <c r="FV1111" s="38">
        <v>0</v>
      </c>
      <c r="FW1111">
        <v>0</v>
      </c>
      <c r="FX1111">
        <v>0</v>
      </c>
      <c r="FY1111">
        <v>0</v>
      </c>
      <c r="FZ1111">
        <v>0</v>
      </c>
      <c r="GA1111">
        <v>0</v>
      </c>
      <c r="GB1111">
        <v>0</v>
      </c>
    </row>
    <row r="1112" spans="1:184" x14ac:dyDescent="0.3">
      <c r="A1112" t="s">
        <v>280</v>
      </c>
      <c r="B1112" t="s">
        <v>1</v>
      </c>
      <c r="C1112" t="s">
        <v>262</v>
      </c>
      <c r="D1112" t="s">
        <v>1</v>
      </c>
      <c r="E1112" t="s">
        <v>1</v>
      </c>
      <c r="F1112" t="s">
        <v>1</v>
      </c>
      <c r="G1112" t="s">
        <v>1</v>
      </c>
      <c r="H1112" s="40" t="s">
        <v>1</v>
      </c>
      <c r="I1112" s="18" t="s">
        <v>1</v>
      </c>
      <c r="J1112" s="38" t="s">
        <v>1</v>
      </c>
      <c r="K1112" s="18">
        <v>44789</v>
      </c>
      <c r="L1112" s="38">
        <v>29</v>
      </c>
      <c r="M1112" s="38">
        <v>29</v>
      </c>
      <c r="N1112" s="38">
        <v>103.3548</v>
      </c>
      <c r="O1112" s="38">
        <v>101.0853</v>
      </c>
      <c r="P1112" s="38">
        <v>98.871219999999994</v>
      </c>
      <c r="Q1112" s="38">
        <v>100.56870000000001</v>
      </c>
      <c r="R1112" s="38">
        <v>109.3396</v>
      </c>
      <c r="S1112" s="38">
        <v>117.2002</v>
      </c>
      <c r="T1112" s="38">
        <v>131.63460000000001</v>
      </c>
      <c r="U1112" s="38">
        <v>146.78049999999999</v>
      </c>
      <c r="V1112" s="38">
        <v>159.4128</v>
      </c>
      <c r="W1112" s="38">
        <v>173.0667</v>
      </c>
      <c r="X1112" s="38">
        <v>184.93549999999999</v>
      </c>
      <c r="Y1112" s="38">
        <v>192.0299</v>
      </c>
      <c r="Z1112" s="38">
        <v>192.54259999999999</v>
      </c>
      <c r="AA1112" s="38">
        <v>199.38130000000001</v>
      </c>
      <c r="AB1112" s="38">
        <v>199.35939999999999</v>
      </c>
      <c r="AC1112" s="38">
        <v>194.34209999999999</v>
      </c>
      <c r="AD1112" s="38">
        <v>182.69589999999999</v>
      </c>
      <c r="AE1112" s="38">
        <v>175.2253</v>
      </c>
      <c r="AF1112" s="38">
        <v>156.554</v>
      </c>
      <c r="AG1112" s="38">
        <v>142.38730000000001</v>
      </c>
      <c r="AH1112" s="38">
        <v>134.09729999999999</v>
      </c>
      <c r="AI1112" s="38">
        <v>121.42270000000001</v>
      </c>
      <c r="AJ1112" s="38">
        <v>115.0754</v>
      </c>
      <c r="AK1112" s="38">
        <v>108.0928</v>
      </c>
      <c r="AL1112" s="38">
        <v>-2.6796410000000002</v>
      </c>
      <c r="AM1112" s="38">
        <v>-6.7997709999999998</v>
      </c>
      <c r="AN1112" s="38">
        <v>-1.6297980000000001</v>
      </c>
      <c r="AO1112" s="38">
        <v>-1.000461</v>
      </c>
      <c r="AP1112" s="38">
        <v>-0.38893660000000002</v>
      </c>
      <c r="AQ1112" s="38">
        <v>2.086265</v>
      </c>
      <c r="AR1112" s="38">
        <v>-1.0794969999999999</v>
      </c>
      <c r="AS1112" s="38">
        <v>1.671486</v>
      </c>
      <c r="AT1112" s="38">
        <v>-4.1992529999999997</v>
      </c>
      <c r="AU1112" s="38">
        <v>-0.33059189999999999</v>
      </c>
      <c r="AV1112" s="38">
        <v>0.89756939999999996</v>
      </c>
      <c r="AW1112" s="38">
        <v>2.7307570000000001</v>
      </c>
      <c r="AX1112" s="38">
        <v>1.3300050000000001</v>
      </c>
      <c r="AY1112" s="38">
        <v>-4.0449770000000003</v>
      </c>
      <c r="AZ1112" s="38">
        <v>-5.1587230000000002</v>
      </c>
      <c r="BA1112" s="38">
        <v>-2.1750600000000002</v>
      </c>
      <c r="BB1112" s="38">
        <v>-3.5997599999999998</v>
      </c>
      <c r="BC1112" s="38">
        <v>-3.2615609999999999</v>
      </c>
      <c r="BD1112" s="38">
        <v>-1.9367049999999999</v>
      </c>
      <c r="BE1112" s="38">
        <v>-0.4197129</v>
      </c>
      <c r="BF1112" s="38">
        <v>0.26197480000000001</v>
      </c>
      <c r="BG1112" s="38">
        <v>-5.0560130000000001</v>
      </c>
      <c r="BH1112" s="38">
        <v>-2.3582749999999999</v>
      </c>
      <c r="BI1112" s="38">
        <v>0.28706569999999998</v>
      </c>
      <c r="BJ1112" s="38">
        <v>-2.1949779999999999</v>
      </c>
      <c r="BK1112" s="38">
        <v>-6.3048909999999996</v>
      </c>
      <c r="BL1112" s="38">
        <v>-1.1228929999999999</v>
      </c>
      <c r="BM1112" s="38">
        <v>-0.4835931</v>
      </c>
      <c r="BN1112" s="38">
        <v>0.26891949999999998</v>
      </c>
      <c r="BO1112" s="38">
        <v>2.7640549999999999</v>
      </c>
      <c r="BP1112" s="38">
        <v>-0.203927</v>
      </c>
      <c r="BQ1112" s="38">
        <v>2.4697390000000001</v>
      </c>
      <c r="BR1112" s="38">
        <v>-3.1008290000000001</v>
      </c>
      <c r="BS1112" s="38">
        <v>0.68245290000000003</v>
      </c>
      <c r="BT1112" s="38">
        <v>1.9708680000000001</v>
      </c>
      <c r="BU1112" s="38">
        <v>3.4277510000000002</v>
      </c>
      <c r="BV1112" s="38">
        <v>1.936634</v>
      </c>
      <c r="BW1112" s="38">
        <v>-3.3639190000000001</v>
      </c>
      <c r="BX1112" s="38">
        <v>-4.0353339999999998</v>
      </c>
      <c r="BY1112" s="38">
        <v>-0.70072159999999994</v>
      </c>
      <c r="BZ1112" s="38">
        <v>-2.0109970000000001</v>
      </c>
      <c r="CA1112" s="38">
        <v>-1.614079</v>
      </c>
      <c r="CB1112" s="38">
        <v>-0.35036250000000002</v>
      </c>
      <c r="CC1112" s="38">
        <v>0.96819929999999998</v>
      </c>
      <c r="CD1112" s="38">
        <v>1.6054440000000001</v>
      </c>
      <c r="CE1112" s="38">
        <v>-3.8910680000000002</v>
      </c>
      <c r="CF1112" s="38">
        <v>-1.2278249999999999</v>
      </c>
      <c r="CG1112" s="38">
        <v>1.541156</v>
      </c>
      <c r="CH1112" s="38">
        <v>-1.859302</v>
      </c>
      <c r="CI1112" s="38">
        <v>-5.9621380000000004</v>
      </c>
      <c r="CJ1112" s="38">
        <v>-0.77181270000000002</v>
      </c>
      <c r="CK1112" s="38">
        <v>-0.12561169999999999</v>
      </c>
      <c r="CL1112" s="38">
        <v>0.72454870000000005</v>
      </c>
      <c r="CM1112" s="38">
        <v>3.2334909999999999</v>
      </c>
      <c r="CN1112" s="38">
        <v>0.40249010000000002</v>
      </c>
      <c r="CO1112" s="38">
        <v>3.022608</v>
      </c>
      <c r="CP1112" s="38">
        <v>-2.3400639999999999</v>
      </c>
      <c r="CQ1112" s="38">
        <v>1.384085</v>
      </c>
      <c r="CR1112" s="38">
        <v>2.714232</v>
      </c>
      <c r="CS1112" s="38">
        <v>3.9104869999999998</v>
      </c>
      <c r="CT1112" s="38">
        <v>2.3567840000000002</v>
      </c>
      <c r="CU1112" s="38">
        <v>-2.8922210000000002</v>
      </c>
      <c r="CV1112" s="38">
        <v>-3.2572779999999999</v>
      </c>
      <c r="CW1112" s="38">
        <v>0.32040079999999999</v>
      </c>
      <c r="CX1112" s="38">
        <v>-0.91062359999999998</v>
      </c>
      <c r="CY1112" s="38">
        <v>-0.47303709999999999</v>
      </c>
      <c r="CZ1112" s="38">
        <v>0.74833320000000003</v>
      </c>
      <c r="DA1112" s="38">
        <v>1.9294629999999999</v>
      </c>
      <c r="DB1112" s="38">
        <v>2.535927</v>
      </c>
      <c r="DC1112" s="38">
        <v>-3.0842299999999998</v>
      </c>
      <c r="DD1112" s="38">
        <v>-0.44487929999999998</v>
      </c>
      <c r="DE1112" s="38">
        <v>2.4097360000000001</v>
      </c>
      <c r="DF1112" s="38">
        <v>-1.5236259999999999</v>
      </c>
      <c r="DG1112" s="38">
        <v>-5.6193850000000003</v>
      </c>
      <c r="DH1112" s="38">
        <v>-0.4207321</v>
      </c>
      <c r="DI1112" s="38">
        <v>0.23236970000000001</v>
      </c>
      <c r="DJ1112" s="38">
        <v>1.1801779999999999</v>
      </c>
      <c r="DK1112" s="38">
        <v>3.7029260000000002</v>
      </c>
      <c r="DL1112" s="38">
        <v>1.008907</v>
      </c>
      <c r="DM1112" s="38">
        <v>3.5754760000000001</v>
      </c>
      <c r="DN1112" s="38">
        <v>-1.579299</v>
      </c>
      <c r="DO1112" s="38">
        <v>2.0857160000000001</v>
      </c>
      <c r="DP1112" s="38">
        <v>3.457595</v>
      </c>
      <c r="DQ1112" s="38">
        <v>4.3932229999999999</v>
      </c>
      <c r="DR1112" s="38">
        <v>2.7769339999999998</v>
      </c>
      <c r="DS1112" s="38">
        <v>-2.4205220000000001</v>
      </c>
      <c r="DT1112" s="38">
        <v>-2.479222</v>
      </c>
      <c r="DU1112" s="38">
        <v>1.341523</v>
      </c>
      <c r="DV1112" s="38">
        <v>0.18974940000000001</v>
      </c>
      <c r="DW1112" s="38">
        <v>0.6680043</v>
      </c>
      <c r="DX1112" s="38">
        <v>1.847029</v>
      </c>
      <c r="DY1112" s="38">
        <v>2.890727</v>
      </c>
      <c r="DZ1112" s="38">
        <v>3.4664090000000001</v>
      </c>
      <c r="EA1112" s="38">
        <v>-2.277393</v>
      </c>
      <c r="EB1112" s="38">
        <v>0.33806659999999999</v>
      </c>
      <c r="EC1112" s="38">
        <v>3.2783150000000001</v>
      </c>
      <c r="ED1112" s="38">
        <v>-1.0389630000000001</v>
      </c>
      <c r="EE1112" s="38">
        <v>-5.1245050000000001</v>
      </c>
      <c r="EF1112" s="38">
        <v>8.6172600000000002E-2</v>
      </c>
      <c r="EG1112" s="38">
        <v>0.74923790000000001</v>
      </c>
      <c r="EH1112" s="38">
        <v>1.8380339999999999</v>
      </c>
      <c r="EI1112" s="38">
        <v>4.3807169999999998</v>
      </c>
      <c r="EJ1112" s="38">
        <v>1.884477</v>
      </c>
      <c r="EK1112" s="38">
        <v>4.373729</v>
      </c>
      <c r="EL1112" s="38">
        <v>-0.48087600000000003</v>
      </c>
      <c r="EM1112" s="38">
        <v>3.0987610000000001</v>
      </c>
      <c r="EN1112" s="38">
        <v>4.530894</v>
      </c>
      <c r="EO1112" s="38">
        <v>5.090217</v>
      </c>
      <c r="EP1112" s="38">
        <v>3.3835639999999998</v>
      </c>
      <c r="EQ1112" s="38">
        <v>-1.739465</v>
      </c>
      <c r="ER1112" s="38">
        <v>-1.3558330000000001</v>
      </c>
      <c r="ES1112" s="38">
        <v>2.8158620000000001</v>
      </c>
      <c r="ET1112" s="38">
        <v>1.778513</v>
      </c>
      <c r="EU1112" s="38">
        <v>2.3154870000000001</v>
      </c>
      <c r="EV1112" s="38">
        <v>3.4333710000000002</v>
      </c>
      <c r="EW1112" s="38">
        <v>4.2786390000000001</v>
      </c>
      <c r="EX1112" s="38">
        <v>4.8098780000000003</v>
      </c>
      <c r="EY1112" s="38">
        <v>-1.1124480000000001</v>
      </c>
      <c r="EZ1112" s="38">
        <v>1.4685159999999999</v>
      </c>
      <c r="FA1112" s="38">
        <v>4.5324059999999999</v>
      </c>
      <c r="FB1112" s="38">
        <v>63.762320000000003</v>
      </c>
      <c r="FC1112" s="38">
        <v>62.431139999999999</v>
      </c>
      <c r="FD1112" s="38">
        <v>60.394260000000003</v>
      </c>
      <c r="FE1112" s="38">
        <v>59.351410000000001</v>
      </c>
      <c r="FF1112" s="38">
        <v>57.760710000000003</v>
      </c>
      <c r="FG1112" s="38">
        <v>57.730899999999998</v>
      </c>
      <c r="FH1112" s="38">
        <v>56.222239999999999</v>
      </c>
      <c r="FI1112" s="38">
        <v>59.182569999999998</v>
      </c>
      <c r="FJ1112" s="38">
        <v>64.810389999999998</v>
      </c>
      <c r="FK1112" s="38">
        <v>70.5137</v>
      </c>
      <c r="FL1112" s="38">
        <v>77.328310000000002</v>
      </c>
      <c r="FM1112" s="38">
        <v>84.865939999999995</v>
      </c>
      <c r="FN1112" s="38">
        <v>91.540279999999996</v>
      </c>
      <c r="FO1112" s="38">
        <v>96.011849999999995</v>
      </c>
      <c r="FP1112" s="38">
        <v>99.377780000000001</v>
      </c>
      <c r="FQ1112" s="38">
        <v>98.85333</v>
      </c>
      <c r="FR1112" s="38">
        <v>99.114810000000006</v>
      </c>
      <c r="FS1112" s="38">
        <v>98.206909999999993</v>
      </c>
      <c r="FT1112" s="38">
        <v>93.975020000000001</v>
      </c>
      <c r="FU1112" s="38">
        <v>88.767009999999999</v>
      </c>
      <c r="FV1112" s="38">
        <v>81.696479999999994</v>
      </c>
      <c r="FW1112">
        <v>74.941050000000004</v>
      </c>
      <c r="FX1112">
        <v>71.829859999999996</v>
      </c>
      <c r="FY1112">
        <v>68.065150000000003</v>
      </c>
      <c r="FZ1112">
        <v>1.650533</v>
      </c>
      <c r="GA1112">
        <v>12.51295</v>
      </c>
      <c r="GB1112">
        <v>1</v>
      </c>
    </row>
    <row r="1113" spans="1:184" x14ac:dyDescent="0.3">
      <c r="A1113" t="s">
        <v>280</v>
      </c>
      <c r="B1113" t="s">
        <v>1</v>
      </c>
      <c r="C1113" t="s">
        <v>262</v>
      </c>
      <c r="D1113" t="s">
        <v>1</v>
      </c>
      <c r="E1113" t="s">
        <v>1</v>
      </c>
      <c r="F1113" t="s">
        <v>1</v>
      </c>
      <c r="G1113" t="s">
        <v>1</v>
      </c>
      <c r="H1113" s="40" t="s">
        <v>1</v>
      </c>
      <c r="I1113" s="18" t="s">
        <v>1</v>
      </c>
      <c r="J1113" s="38" t="s">
        <v>1</v>
      </c>
      <c r="K1113" s="18">
        <v>44790</v>
      </c>
      <c r="L1113" s="38">
        <v>29</v>
      </c>
      <c r="M1113" s="38">
        <v>29</v>
      </c>
      <c r="N1113" s="38">
        <v>109.0621</v>
      </c>
      <c r="O1113" s="38">
        <v>107.2559</v>
      </c>
      <c r="P1113" s="38">
        <v>105.2097</v>
      </c>
      <c r="Q1113" s="38">
        <v>107.1537</v>
      </c>
      <c r="R1113" s="38">
        <v>115.68219999999999</v>
      </c>
      <c r="S1113" s="38">
        <v>123.55029999999999</v>
      </c>
      <c r="T1113" s="38">
        <v>135.86199999999999</v>
      </c>
      <c r="U1113" s="38">
        <v>149.6669</v>
      </c>
      <c r="V1113" s="38">
        <v>160.34729999999999</v>
      </c>
      <c r="W1113" s="38">
        <v>170.5711</v>
      </c>
      <c r="X1113" s="38">
        <v>177.52539999999999</v>
      </c>
      <c r="Y1113" s="38">
        <v>181.40979999999999</v>
      </c>
      <c r="Z1113" s="38">
        <v>178.0718</v>
      </c>
      <c r="AA1113" s="38">
        <v>184.80590000000001</v>
      </c>
      <c r="AB1113" s="38">
        <v>183.32409999999999</v>
      </c>
      <c r="AC1113" s="38">
        <v>181.2467</v>
      </c>
      <c r="AD1113" s="38">
        <v>169.27690000000001</v>
      </c>
      <c r="AE1113" s="38">
        <v>162.0789</v>
      </c>
      <c r="AF1113" s="38">
        <v>145.2004</v>
      </c>
      <c r="AG1113" s="38">
        <v>131.5986</v>
      </c>
      <c r="AH1113" s="38">
        <v>125.696</v>
      </c>
      <c r="AI1113" s="38">
        <v>116.6234</v>
      </c>
      <c r="AJ1113" s="38">
        <v>110.623</v>
      </c>
      <c r="AK1113" s="38">
        <v>105.2221</v>
      </c>
      <c r="AL1113" s="38">
        <v>2.0189870000000001</v>
      </c>
      <c r="AM1113" s="38">
        <v>0.32274180000000002</v>
      </c>
      <c r="AN1113" s="38">
        <v>-2.4169489999999998</v>
      </c>
      <c r="AO1113" s="38">
        <v>1.4813240000000001</v>
      </c>
      <c r="AP1113" s="38">
        <v>3.1525829999999999</v>
      </c>
      <c r="AQ1113" s="38">
        <v>-0.19206590000000001</v>
      </c>
      <c r="AR1113" s="38">
        <v>-4.0756550000000002</v>
      </c>
      <c r="AS1113" s="38">
        <v>-7.0180490000000004</v>
      </c>
      <c r="AT1113" s="38">
        <v>-6.2101519999999999</v>
      </c>
      <c r="AU1113" s="38">
        <v>-2.1017350000000001</v>
      </c>
      <c r="AV1113" s="38">
        <v>2.3924379999999998</v>
      </c>
      <c r="AW1113" s="38">
        <v>-1.736286</v>
      </c>
      <c r="AX1113" s="38">
        <v>-1.4102460000000001</v>
      </c>
      <c r="AY1113" s="38">
        <v>-5.1563689999999998</v>
      </c>
      <c r="AZ1113" s="38">
        <v>-3.9148649999999998</v>
      </c>
      <c r="BA1113" s="38">
        <v>-3.4725069999999998</v>
      </c>
      <c r="BB1113" s="38">
        <v>-3.2949350000000002</v>
      </c>
      <c r="BC1113" s="38">
        <v>-5.8358480000000004</v>
      </c>
      <c r="BD1113" s="38">
        <v>-2.1327509999999998</v>
      </c>
      <c r="BE1113" s="38">
        <v>0.2332873</v>
      </c>
      <c r="BF1113" s="38">
        <v>-1.590743</v>
      </c>
      <c r="BG1113" s="38">
        <v>-2.6468769999999999</v>
      </c>
      <c r="BH1113" s="38">
        <v>0.45516210000000001</v>
      </c>
      <c r="BI1113" s="38">
        <v>1.260581</v>
      </c>
      <c r="BJ1113" s="38">
        <v>2.5844969999999998</v>
      </c>
      <c r="BK1113" s="38">
        <v>0.97749079999999999</v>
      </c>
      <c r="BL1113" s="38">
        <v>-1.6881660000000001</v>
      </c>
      <c r="BM1113" s="38">
        <v>2.1881550000000001</v>
      </c>
      <c r="BN1113" s="38">
        <v>3.8308909999999998</v>
      </c>
      <c r="BO1113" s="38">
        <v>0.5684823</v>
      </c>
      <c r="BP1113" s="38">
        <v>-3.158404</v>
      </c>
      <c r="BQ1113" s="38">
        <v>-6.0704669999999998</v>
      </c>
      <c r="BR1113" s="38">
        <v>-5.0104860000000002</v>
      </c>
      <c r="BS1113" s="38">
        <v>-1.0587979999999999</v>
      </c>
      <c r="BT1113" s="38">
        <v>3.524804</v>
      </c>
      <c r="BU1113" s="38">
        <v>-0.78488919999999995</v>
      </c>
      <c r="BV1113" s="38">
        <v>-0.71810280000000004</v>
      </c>
      <c r="BW1113" s="38">
        <v>-4.3537249999999998</v>
      </c>
      <c r="BX1113" s="38">
        <v>-2.727913</v>
      </c>
      <c r="BY1113" s="38">
        <v>-2.2201520000000001</v>
      </c>
      <c r="BZ1113" s="38">
        <v>-1.5652349999999999</v>
      </c>
      <c r="CA1113" s="38">
        <v>-4.181413</v>
      </c>
      <c r="CB1113" s="38">
        <v>-0.96073529999999996</v>
      </c>
      <c r="CC1113" s="38">
        <v>2.0307210000000002</v>
      </c>
      <c r="CD1113" s="38">
        <v>-8.12224E-2</v>
      </c>
      <c r="CE1113" s="38">
        <v>-1.3457330000000001</v>
      </c>
      <c r="CF1113" s="38">
        <v>1.6905300000000001</v>
      </c>
      <c r="CG1113" s="38">
        <v>2.5016780000000001</v>
      </c>
      <c r="CH1113" s="38">
        <v>2.9761669999999998</v>
      </c>
      <c r="CI1113" s="38">
        <v>1.430968</v>
      </c>
      <c r="CJ1113" s="38">
        <v>-1.183414</v>
      </c>
      <c r="CK1113" s="38">
        <v>2.6777039999999999</v>
      </c>
      <c r="CL1113" s="38">
        <v>4.3006849999999996</v>
      </c>
      <c r="CM1113" s="38">
        <v>1.0952360000000001</v>
      </c>
      <c r="CN1113" s="38">
        <v>-2.5231180000000002</v>
      </c>
      <c r="CO1113" s="38">
        <v>-5.4141760000000003</v>
      </c>
      <c r="CP1113" s="38">
        <v>-4.1796009999999999</v>
      </c>
      <c r="CQ1113" s="38">
        <v>-0.33646330000000002</v>
      </c>
      <c r="CR1113" s="38">
        <v>4.3090780000000004</v>
      </c>
      <c r="CS1113" s="38">
        <v>-0.12595480000000001</v>
      </c>
      <c r="CT1113" s="38">
        <v>-0.2387262</v>
      </c>
      <c r="CU1113" s="38">
        <v>-3.7978160000000001</v>
      </c>
      <c r="CV1113" s="38">
        <v>-1.905834</v>
      </c>
      <c r="CW1113" s="38">
        <v>-1.3527739999999999</v>
      </c>
      <c r="CX1113" s="38">
        <v>-0.36724990000000002</v>
      </c>
      <c r="CY1113" s="38">
        <v>-3.0355560000000001</v>
      </c>
      <c r="CZ1113" s="38">
        <v>-0.14900050000000001</v>
      </c>
      <c r="DA1113" s="38">
        <v>3.2756180000000001</v>
      </c>
      <c r="DB1113" s="38">
        <v>0.96426679999999998</v>
      </c>
      <c r="DC1113" s="38">
        <v>-0.44456440000000003</v>
      </c>
      <c r="DD1113" s="38">
        <v>2.5461420000000001</v>
      </c>
      <c r="DE1113" s="38">
        <v>3.3612579999999999</v>
      </c>
      <c r="DF1113" s="38">
        <v>3.3678379999999999</v>
      </c>
      <c r="DG1113" s="38">
        <v>1.8844449999999999</v>
      </c>
      <c r="DH1113" s="38">
        <v>-0.67866219999999999</v>
      </c>
      <c r="DI1113" s="38">
        <v>3.1672530000000001</v>
      </c>
      <c r="DJ1113" s="38">
        <v>4.7704789999999999</v>
      </c>
      <c r="DK1113" s="38">
        <v>1.6219889999999999</v>
      </c>
      <c r="DL1113" s="38">
        <v>-1.8878330000000001</v>
      </c>
      <c r="DM1113" s="38">
        <v>-4.7578849999999999</v>
      </c>
      <c r="DN1113" s="38">
        <v>-3.348716</v>
      </c>
      <c r="DO1113" s="38">
        <v>0.38587139999999998</v>
      </c>
      <c r="DP1113" s="38">
        <v>5.0933510000000002</v>
      </c>
      <c r="DQ1113" s="38">
        <v>0.53297950000000005</v>
      </c>
      <c r="DR1113" s="38">
        <v>0.24065039999999999</v>
      </c>
      <c r="DS1113" s="38">
        <v>-3.241908</v>
      </c>
      <c r="DT1113" s="38">
        <v>-1.0837540000000001</v>
      </c>
      <c r="DU1113" s="38">
        <v>-0.48539680000000002</v>
      </c>
      <c r="DV1113" s="38">
        <v>0.83073509999999995</v>
      </c>
      <c r="DW1113" s="38">
        <v>-1.889699</v>
      </c>
      <c r="DX1113" s="38">
        <v>0.6627343</v>
      </c>
      <c r="DY1113" s="38">
        <v>4.5205149999999996</v>
      </c>
      <c r="DZ1113" s="38">
        <v>2.0097559999999999</v>
      </c>
      <c r="EA1113" s="38">
        <v>0.45660420000000002</v>
      </c>
      <c r="EB1113" s="38">
        <v>3.4017539999999999</v>
      </c>
      <c r="EC1113" s="38">
        <v>4.2208379999999996</v>
      </c>
      <c r="ED1113" s="38">
        <v>3.9333469999999999</v>
      </c>
      <c r="EE1113" s="38">
        <v>2.5391940000000002</v>
      </c>
      <c r="EF1113" s="38">
        <v>5.0119799999999999E-2</v>
      </c>
      <c r="EG1113" s="38">
        <v>3.8740839999999999</v>
      </c>
      <c r="EH1113" s="38">
        <v>5.4487870000000003</v>
      </c>
      <c r="EI1113" s="38">
        <v>2.3825370000000001</v>
      </c>
      <c r="EJ1113" s="38">
        <v>-0.97058250000000001</v>
      </c>
      <c r="EK1113" s="38">
        <v>-3.8103030000000002</v>
      </c>
      <c r="EL1113" s="38">
        <v>-2.1490490000000002</v>
      </c>
      <c r="EM1113" s="38">
        <v>1.4288080000000001</v>
      </c>
      <c r="EN1113" s="38">
        <v>6.2257170000000004</v>
      </c>
      <c r="EO1113" s="38">
        <v>1.4843759999999999</v>
      </c>
      <c r="EP1113" s="38">
        <v>0.93279420000000002</v>
      </c>
      <c r="EQ1113" s="38">
        <v>-2.4392640000000001</v>
      </c>
      <c r="ER1113" s="38">
        <v>0.10319780000000001</v>
      </c>
      <c r="ES1113" s="38">
        <v>0.76695849999999999</v>
      </c>
      <c r="ET1113" s="38">
        <v>2.560435</v>
      </c>
      <c r="EU1113" s="38">
        <v>-0.2352639</v>
      </c>
      <c r="EV1113" s="38">
        <v>1.8347500000000001</v>
      </c>
      <c r="EW1113" s="38">
        <v>6.3179489999999996</v>
      </c>
      <c r="EX1113" s="38">
        <v>3.5192760000000001</v>
      </c>
      <c r="EY1113" s="38">
        <v>1.7577480000000001</v>
      </c>
      <c r="EZ1113" s="38">
        <v>4.6371219999999997</v>
      </c>
      <c r="FA1113" s="38">
        <v>5.4619359999999997</v>
      </c>
      <c r="FB1113" s="38">
        <v>65.794049999999999</v>
      </c>
      <c r="FC1113" s="38">
        <v>64.935460000000006</v>
      </c>
      <c r="FD1113" s="38">
        <v>63.727359999999997</v>
      </c>
      <c r="FE1113" s="38">
        <v>62.145949999999999</v>
      </c>
      <c r="FF1113" s="38">
        <v>61.260910000000003</v>
      </c>
      <c r="FG1113" s="38">
        <v>59.702919999999999</v>
      </c>
      <c r="FH1113" s="38">
        <v>59.562350000000002</v>
      </c>
      <c r="FI1113" s="38">
        <v>61.518140000000002</v>
      </c>
      <c r="FJ1113" s="38">
        <v>64.480090000000004</v>
      </c>
      <c r="FK1113" s="38">
        <v>70.037930000000003</v>
      </c>
      <c r="FL1113" s="38">
        <v>74.937809999999999</v>
      </c>
      <c r="FM1113" s="38">
        <v>78.989459999999994</v>
      </c>
      <c r="FN1113" s="38">
        <v>82.259100000000004</v>
      </c>
      <c r="FO1113" s="38">
        <v>87.176599999999993</v>
      </c>
      <c r="FP1113" s="38">
        <v>90.228870000000001</v>
      </c>
      <c r="FQ1113" s="38">
        <v>91.219340000000003</v>
      </c>
      <c r="FR1113" s="38">
        <v>88.710359999999994</v>
      </c>
      <c r="FS1113" s="38">
        <v>86.402860000000004</v>
      </c>
      <c r="FT1113" s="38">
        <v>84.578280000000007</v>
      </c>
      <c r="FU1113" s="38">
        <v>81.717460000000003</v>
      </c>
      <c r="FV1113" s="38">
        <v>76.861840000000001</v>
      </c>
      <c r="FW1113">
        <v>72.697410000000005</v>
      </c>
      <c r="FX1113">
        <v>68.579930000000004</v>
      </c>
      <c r="FY1113">
        <v>65.880470000000003</v>
      </c>
      <c r="FZ1113">
        <v>1.7878750000000001</v>
      </c>
      <c r="GA1113">
        <v>13.87997</v>
      </c>
      <c r="GB1113">
        <v>1</v>
      </c>
    </row>
    <row r="1114" spans="1:184" x14ac:dyDescent="0.3">
      <c r="A1114" t="s">
        <v>280</v>
      </c>
      <c r="B1114" t="s">
        <v>1</v>
      </c>
      <c r="C1114" t="s">
        <v>262</v>
      </c>
      <c r="D1114" t="s">
        <v>1</v>
      </c>
      <c r="E1114" t="s">
        <v>1</v>
      </c>
      <c r="F1114" t="s">
        <v>1</v>
      </c>
      <c r="G1114" t="s">
        <v>1</v>
      </c>
      <c r="H1114" s="40" t="s">
        <v>1</v>
      </c>
      <c r="I1114" s="18" t="s">
        <v>1</v>
      </c>
      <c r="J1114" s="38" t="s">
        <v>1</v>
      </c>
      <c r="K1114" s="18">
        <v>44792</v>
      </c>
      <c r="L1114" s="38">
        <v>29</v>
      </c>
      <c r="M1114" s="38">
        <v>29</v>
      </c>
      <c r="N1114" s="38">
        <v>106.1221</v>
      </c>
      <c r="O1114" s="38">
        <v>104.6797</v>
      </c>
      <c r="P1114" s="38">
        <v>100.456</v>
      </c>
      <c r="Q1114" s="38">
        <v>100.5518</v>
      </c>
      <c r="R1114" s="38">
        <v>108.3626</v>
      </c>
      <c r="S1114" s="38">
        <v>115.7676</v>
      </c>
      <c r="T1114" s="38">
        <v>129.76509999999999</v>
      </c>
      <c r="U1114" s="38">
        <v>142.6669</v>
      </c>
      <c r="V1114" s="38">
        <v>156.04390000000001</v>
      </c>
      <c r="W1114" s="38">
        <v>165.59399999999999</v>
      </c>
      <c r="X1114" s="38">
        <v>173.28970000000001</v>
      </c>
      <c r="Y1114" s="38">
        <v>179.42750000000001</v>
      </c>
      <c r="Z1114" s="38">
        <v>180.0384</v>
      </c>
      <c r="AA1114" s="38">
        <v>188.5385</v>
      </c>
      <c r="AB1114" s="38">
        <v>190.02289999999999</v>
      </c>
      <c r="AC1114" s="38">
        <v>184.6591</v>
      </c>
      <c r="AD1114" s="38">
        <v>172.67089999999999</v>
      </c>
      <c r="AE1114" s="38">
        <v>163.07470000000001</v>
      </c>
      <c r="AF1114" s="38">
        <v>149.1944</v>
      </c>
      <c r="AG1114" s="38">
        <v>137.56270000000001</v>
      </c>
      <c r="AH1114" s="38">
        <v>132.72669999999999</v>
      </c>
      <c r="AI1114" s="38">
        <v>123.6114</v>
      </c>
      <c r="AJ1114" s="38">
        <v>114.4402</v>
      </c>
      <c r="AK1114" s="38">
        <v>109.75369999999999</v>
      </c>
      <c r="AL1114" s="38">
        <v>1.3183929999999999</v>
      </c>
      <c r="AM1114" s="38">
        <v>-0.2112919</v>
      </c>
      <c r="AN1114" s="38">
        <v>-1.2572570000000001</v>
      </c>
      <c r="AO1114" s="38">
        <v>-1.3274170000000001</v>
      </c>
      <c r="AP1114" s="38">
        <v>-2.9627400000000002</v>
      </c>
      <c r="AQ1114" s="38">
        <v>-2.556816</v>
      </c>
      <c r="AR1114" s="38">
        <v>-2.7300810000000002</v>
      </c>
      <c r="AS1114" s="38">
        <v>-8.4843250000000001</v>
      </c>
      <c r="AT1114" s="38">
        <v>0.51972940000000001</v>
      </c>
      <c r="AU1114" s="38">
        <v>0.82217260000000003</v>
      </c>
      <c r="AV1114" s="38">
        <v>-5.6381410000000001</v>
      </c>
      <c r="AW1114" s="38">
        <v>-2.6635879999999998</v>
      </c>
      <c r="AX1114" s="38">
        <v>-0.32406239999999997</v>
      </c>
      <c r="AY1114" s="38">
        <v>-0.89904660000000003</v>
      </c>
      <c r="AZ1114" s="38">
        <v>0.48228310000000002</v>
      </c>
      <c r="BA1114" s="38">
        <v>5.5889490000000004</v>
      </c>
      <c r="BB1114" s="38">
        <v>7.9601420000000003</v>
      </c>
      <c r="BC1114" s="38">
        <v>9.5602370000000008</v>
      </c>
      <c r="BD1114" s="38">
        <v>8.8225979999999993</v>
      </c>
      <c r="BE1114" s="38">
        <v>5.6009440000000001</v>
      </c>
      <c r="BF1114" s="38">
        <v>10.790330000000001</v>
      </c>
      <c r="BG1114" s="38">
        <v>9.5509109999999993</v>
      </c>
      <c r="BH1114" s="38">
        <v>2.6987920000000001</v>
      </c>
      <c r="BI1114" s="38">
        <v>0.46622330000000001</v>
      </c>
      <c r="BJ1114" s="38">
        <v>2.2075900000000002</v>
      </c>
      <c r="BK1114" s="38">
        <v>0.84390710000000002</v>
      </c>
      <c r="BL1114" s="38">
        <v>-0.40984890000000002</v>
      </c>
      <c r="BM1114" s="38">
        <v>-0.35634250000000001</v>
      </c>
      <c r="BN1114" s="38">
        <v>-1.9661439999999999</v>
      </c>
      <c r="BO1114" s="38">
        <v>-1.8787480000000001</v>
      </c>
      <c r="BP1114" s="38">
        <v>-2.0921129999999999</v>
      </c>
      <c r="BQ1114" s="38">
        <v>-7.642658</v>
      </c>
      <c r="BR1114" s="38">
        <v>1.908123</v>
      </c>
      <c r="BS1114" s="38">
        <v>2.295655</v>
      </c>
      <c r="BT1114" s="38">
        <v>-3.9408690000000002</v>
      </c>
      <c r="BU1114" s="38">
        <v>-2.0350259999999998</v>
      </c>
      <c r="BV1114" s="38">
        <v>0.3615642</v>
      </c>
      <c r="BW1114" s="38">
        <v>0.10003430000000001</v>
      </c>
      <c r="BX1114" s="38">
        <v>1.5264899999999999</v>
      </c>
      <c r="BY1114" s="38">
        <v>7.1579129999999997</v>
      </c>
      <c r="BZ1114" s="38">
        <v>9.6334859999999995</v>
      </c>
      <c r="CA1114" s="38">
        <v>10.97972</v>
      </c>
      <c r="CB1114" s="38">
        <v>10.695209999999999</v>
      </c>
      <c r="CC1114" s="38">
        <v>8.1014379999999999</v>
      </c>
      <c r="CD1114" s="38">
        <v>12.79041</v>
      </c>
      <c r="CE1114" s="38">
        <v>11.534750000000001</v>
      </c>
      <c r="CF1114" s="38">
        <v>4.8772469999999997</v>
      </c>
      <c r="CG1114" s="38">
        <v>2.6228929999999999</v>
      </c>
      <c r="CH1114" s="38">
        <v>2.8234460000000001</v>
      </c>
      <c r="CI1114" s="38">
        <v>1.574735</v>
      </c>
      <c r="CJ1114" s="38">
        <v>0.17706350000000001</v>
      </c>
      <c r="CK1114" s="38">
        <v>0.31622070000000002</v>
      </c>
      <c r="CL1114" s="38">
        <v>-1.2759050000000001</v>
      </c>
      <c r="CM1114" s="38">
        <v>-1.4091199999999999</v>
      </c>
      <c r="CN1114" s="38">
        <v>-1.6502589999999999</v>
      </c>
      <c r="CO1114" s="38">
        <v>-7.0597209999999997</v>
      </c>
      <c r="CP1114" s="38">
        <v>2.86972</v>
      </c>
      <c r="CQ1114" s="38">
        <v>3.3161839999999998</v>
      </c>
      <c r="CR1114" s="38">
        <v>-2.7653439999999998</v>
      </c>
      <c r="CS1114" s="38">
        <v>-1.5996859999999999</v>
      </c>
      <c r="CT1114" s="38">
        <v>0.83642700000000003</v>
      </c>
      <c r="CU1114" s="38">
        <v>0.79199470000000005</v>
      </c>
      <c r="CV1114" s="38">
        <v>2.2497050000000001</v>
      </c>
      <c r="CW1114" s="38">
        <v>8.2445719999999998</v>
      </c>
      <c r="CX1114" s="38">
        <v>10.792439999999999</v>
      </c>
      <c r="CY1114" s="38">
        <v>11.962859999999999</v>
      </c>
      <c r="CZ1114" s="38">
        <v>11.99217</v>
      </c>
      <c r="DA1114" s="38">
        <v>9.8332719999999991</v>
      </c>
      <c r="DB1114" s="38">
        <v>14.175660000000001</v>
      </c>
      <c r="DC1114" s="38">
        <v>12.908759999999999</v>
      </c>
      <c r="DD1114" s="38">
        <v>6.3860380000000001</v>
      </c>
      <c r="DE1114" s="38">
        <v>4.1165950000000002</v>
      </c>
      <c r="DF1114" s="38">
        <v>3.4393020000000001</v>
      </c>
      <c r="DG1114" s="38">
        <v>2.3055620000000001</v>
      </c>
      <c r="DH1114" s="38">
        <v>0.76397599999999999</v>
      </c>
      <c r="DI1114" s="38">
        <v>0.98878379999999999</v>
      </c>
      <c r="DJ1114" s="38">
        <v>-0.58566549999999995</v>
      </c>
      <c r="DK1114" s="38">
        <v>-0.93949289999999996</v>
      </c>
      <c r="DL1114" s="38">
        <v>-1.208404</v>
      </c>
      <c r="DM1114" s="38">
        <v>-6.4767840000000003</v>
      </c>
      <c r="DN1114" s="38">
        <v>3.8313169999999999</v>
      </c>
      <c r="DO1114" s="38">
        <v>4.3367129999999996</v>
      </c>
      <c r="DP1114" s="38">
        <v>-1.5898190000000001</v>
      </c>
      <c r="DQ1114" s="38">
        <v>-1.1643460000000001</v>
      </c>
      <c r="DR1114" s="38">
        <v>1.3112900000000001</v>
      </c>
      <c r="DS1114" s="38">
        <v>1.4839549999999999</v>
      </c>
      <c r="DT1114" s="38">
        <v>2.9729199999999998</v>
      </c>
      <c r="DU1114" s="38">
        <v>9.3312310000000007</v>
      </c>
      <c r="DV1114" s="38">
        <v>11.95139</v>
      </c>
      <c r="DW1114" s="38">
        <v>12.94599</v>
      </c>
      <c r="DX1114" s="38">
        <v>13.28914</v>
      </c>
      <c r="DY1114" s="38">
        <v>11.565110000000001</v>
      </c>
      <c r="DZ1114" s="38">
        <v>15.560919999999999</v>
      </c>
      <c r="EA1114" s="38">
        <v>14.28276</v>
      </c>
      <c r="EB1114" s="38">
        <v>7.8948289999999997</v>
      </c>
      <c r="EC1114" s="38">
        <v>5.6102980000000002</v>
      </c>
      <c r="ED1114" s="38">
        <v>4.3284989999999999</v>
      </c>
      <c r="EE1114" s="38">
        <v>3.3607610000000001</v>
      </c>
      <c r="EF1114" s="38">
        <v>1.6113839999999999</v>
      </c>
      <c r="EG1114" s="38">
        <v>1.9598580000000001</v>
      </c>
      <c r="EH1114" s="38">
        <v>0.41093039999999997</v>
      </c>
      <c r="EI1114" s="38">
        <v>-0.26142530000000003</v>
      </c>
      <c r="EJ1114" s="38">
        <v>-0.57043659999999996</v>
      </c>
      <c r="EK1114" s="38">
        <v>-5.6351170000000002</v>
      </c>
      <c r="EL1114" s="38">
        <v>5.2197110000000002</v>
      </c>
      <c r="EM1114" s="38">
        <v>5.8101950000000002</v>
      </c>
      <c r="EN1114" s="38">
        <v>0.10745250000000001</v>
      </c>
      <c r="EO1114" s="38">
        <v>-0.5357847</v>
      </c>
      <c r="EP1114" s="38">
        <v>1.9969170000000001</v>
      </c>
      <c r="EQ1114" s="38">
        <v>2.4830359999999998</v>
      </c>
      <c r="ER1114" s="38">
        <v>4.0171270000000003</v>
      </c>
      <c r="ES1114" s="38">
        <v>10.90019</v>
      </c>
      <c r="ET1114" s="38">
        <v>13.62473</v>
      </c>
      <c r="EU1114" s="38">
        <v>14.36548</v>
      </c>
      <c r="EV1114" s="38">
        <v>15.16175</v>
      </c>
      <c r="EW1114" s="38">
        <v>14.0656</v>
      </c>
      <c r="EX1114" s="38">
        <v>17.561</v>
      </c>
      <c r="EY1114" s="38">
        <v>16.26661</v>
      </c>
      <c r="EZ1114" s="38">
        <v>10.07328</v>
      </c>
      <c r="FA1114" s="38">
        <v>7.7669670000000002</v>
      </c>
      <c r="FB1114" s="38">
        <v>60.276299999999999</v>
      </c>
      <c r="FC1114" s="38">
        <v>58.59572</v>
      </c>
      <c r="FD1114" s="38">
        <v>58.091299999999997</v>
      </c>
      <c r="FE1114" s="38">
        <v>57.462269999999997</v>
      </c>
      <c r="FF1114" s="38">
        <v>56.253189999999996</v>
      </c>
      <c r="FG1114" s="38">
        <v>55.516570000000002</v>
      </c>
      <c r="FH1114" s="38">
        <v>54.543379999999999</v>
      </c>
      <c r="FI1114" s="38">
        <v>56.084449999999997</v>
      </c>
      <c r="FJ1114" s="38">
        <v>59.038870000000003</v>
      </c>
      <c r="FK1114" s="38">
        <v>62.852449999999997</v>
      </c>
      <c r="FL1114" s="38">
        <v>69.423230000000004</v>
      </c>
      <c r="FM1114" s="38">
        <v>75.603769999999997</v>
      </c>
      <c r="FN1114" s="38">
        <v>81.589079999999996</v>
      </c>
      <c r="FO1114" s="38">
        <v>85.386579999999995</v>
      </c>
      <c r="FP1114" s="38">
        <v>87.712680000000006</v>
      </c>
      <c r="FQ1114" s="38">
        <v>89.168949999999995</v>
      </c>
      <c r="FR1114" s="38">
        <v>88.860550000000003</v>
      </c>
      <c r="FS1114" s="38">
        <v>86.583699999999993</v>
      </c>
      <c r="FT1114" s="38">
        <v>82.774150000000006</v>
      </c>
      <c r="FU1114" s="38">
        <v>78.591740000000001</v>
      </c>
      <c r="FV1114" s="38">
        <v>75.095200000000006</v>
      </c>
      <c r="FW1114">
        <v>71.131529999999998</v>
      </c>
      <c r="FX1114">
        <v>68.490160000000003</v>
      </c>
      <c r="FY1114">
        <v>66.136219999999994</v>
      </c>
      <c r="FZ1114">
        <v>2.1842820000000001</v>
      </c>
      <c r="GA1114">
        <v>18.744520000000001</v>
      </c>
      <c r="GB1114">
        <v>1</v>
      </c>
    </row>
    <row r="1115" spans="1:184" x14ac:dyDescent="0.3">
      <c r="A1115" t="s">
        <v>280</v>
      </c>
      <c r="B1115" t="s">
        <v>1</v>
      </c>
      <c r="C1115" t="s">
        <v>262</v>
      </c>
      <c r="D1115" t="s">
        <v>1</v>
      </c>
      <c r="E1115" t="s">
        <v>1</v>
      </c>
      <c r="F1115" t="s">
        <v>1</v>
      </c>
      <c r="G1115" t="s">
        <v>1</v>
      </c>
      <c r="H1115" s="40" t="s">
        <v>1</v>
      </c>
      <c r="I1115" s="18" t="s">
        <v>1</v>
      </c>
      <c r="J1115" s="38" t="s">
        <v>1</v>
      </c>
      <c r="K1115" s="18">
        <v>44805</v>
      </c>
      <c r="L1115" s="38">
        <v>29</v>
      </c>
      <c r="M1115" s="38">
        <v>29</v>
      </c>
      <c r="N1115" s="38">
        <v>110.49979999999999</v>
      </c>
      <c r="O1115" s="38">
        <v>108.3706</v>
      </c>
      <c r="P1115" s="38">
        <v>105.42189999999999</v>
      </c>
      <c r="Q1115" s="38">
        <v>107.2564</v>
      </c>
      <c r="R1115" s="38">
        <v>115.9063</v>
      </c>
      <c r="S1115" s="38">
        <v>124.7419</v>
      </c>
      <c r="T1115" s="38">
        <v>140.9933</v>
      </c>
      <c r="U1115" s="38">
        <v>156.68219999999999</v>
      </c>
      <c r="V1115" s="38">
        <v>165.6422</v>
      </c>
      <c r="W1115" s="38">
        <v>177.21860000000001</v>
      </c>
      <c r="X1115" s="38">
        <v>186.50299999999999</v>
      </c>
      <c r="Y1115" s="38">
        <v>190.70830000000001</v>
      </c>
      <c r="Z1115" s="38">
        <v>190.50559999999999</v>
      </c>
      <c r="AA1115" s="38">
        <v>197.20570000000001</v>
      </c>
      <c r="AB1115" s="38">
        <v>202.45349999999999</v>
      </c>
      <c r="AC1115" s="38">
        <v>198.7824</v>
      </c>
      <c r="AD1115" s="38">
        <v>186.92500000000001</v>
      </c>
      <c r="AE1115" s="38">
        <v>178.65610000000001</v>
      </c>
      <c r="AF1115" s="38">
        <v>161.14019999999999</v>
      </c>
      <c r="AG1115" s="38">
        <v>145.43119999999999</v>
      </c>
      <c r="AH1115" s="38">
        <v>134.12540000000001</v>
      </c>
      <c r="AI1115" s="38">
        <v>121.66759999999999</v>
      </c>
      <c r="AJ1115" s="38">
        <v>116.6224</v>
      </c>
      <c r="AK1115" s="38">
        <v>112.0063</v>
      </c>
      <c r="AL1115" s="38">
        <v>1.4175500000000001</v>
      </c>
      <c r="AM1115" s="38">
        <v>0.41931550000000001</v>
      </c>
      <c r="AN1115" s="38">
        <v>-1.6224670000000001</v>
      </c>
      <c r="AO1115" s="38">
        <v>-3.6154649999999999</v>
      </c>
      <c r="AP1115" s="38">
        <v>-4.9290320000000003</v>
      </c>
      <c r="AQ1115" s="38">
        <v>-4.2198089999999997</v>
      </c>
      <c r="AR1115" s="38">
        <v>1.6756800000000001</v>
      </c>
      <c r="AS1115" s="38">
        <v>-2.7291460000000001</v>
      </c>
      <c r="AT1115" s="38">
        <v>-0.49988349999999998</v>
      </c>
      <c r="AU1115" s="38">
        <v>-0.30448350000000002</v>
      </c>
      <c r="AV1115" s="38">
        <v>0.1907384</v>
      </c>
      <c r="AW1115" s="38">
        <v>-1.596859</v>
      </c>
      <c r="AX1115" s="38">
        <v>0.9709179</v>
      </c>
      <c r="AY1115" s="38">
        <v>-3.3378190000000001</v>
      </c>
      <c r="AZ1115" s="38">
        <v>1.219522</v>
      </c>
      <c r="BA1115" s="38">
        <v>1.242432</v>
      </c>
      <c r="BB1115" s="38">
        <v>-2.3097530000000002</v>
      </c>
      <c r="BC1115" s="38">
        <v>-6.2130710000000002</v>
      </c>
      <c r="BD1115" s="38">
        <v>-4.5621119999999999</v>
      </c>
      <c r="BE1115" s="38">
        <v>-6.4848710000000001</v>
      </c>
      <c r="BF1115" s="38">
        <v>-3.8200340000000002</v>
      </c>
      <c r="BG1115" s="38">
        <v>-5.3862930000000002</v>
      </c>
      <c r="BH1115" s="38">
        <v>-2.823604</v>
      </c>
      <c r="BI1115" s="38">
        <v>1.2217169999999999</v>
      </c>
      <c r="BJ1115" s="38">
        <v>2.0825330000000002</v>
      </c>
      <c r="BK1115" s="38">
        <v>0.95588099999999998</v>
      </c>
      <c r="BL1115" s="38">
        <v>-1.0609679999999999</v>
      </c>
      <c r="BM1115" s="38">
        <v>-3.0329139999999999</v>
      </c>
      <c r="BN1115" s="38">
        <v>-4.3416740000000003</v>
      </c>
      <c r="BO1115" s="38">
        <v>-3.3655680000000001</v>
      </c>
      <c r="BP1115" s="38">
        <v>2.5025149999999998</v>
      </c>
      <c r="BQ1115" s="38">
        <v>-1.886388</v>
      </c>
      <c r="BR1115" s="38">
        <v>0.75115620000000005</v>
      </c>
      <c r="BS1115" s="38">
        <v>0.73461430000000005</v>
      </c>
      <c r="BT1115" s="38">
        <v>1.2627600000000001</v>
      </c>
      <c r="BU1115" s="38">
        <v>-0.96560849999999998</v>
      </c>
      <c r="BV1115" s="38">
        <v>1.556138</v>
      </c>
      <c r="BW1115" s="38">
        <v>-2.3582200000000002</v>
      </c>
      <c r="BX1115" s="38">
        <v>2.4227500000000002</v>
      </c>
      <c r="BY1115" s="38">
        <v>3.2159460000000002</v>
      </c>
      <c r="BZ1115" s="38">
        <v>5.2155399999999998E-2</v>
      </c>
      <c r="CA1115" s="38">
        <v>-3.9923839999999999</v>
      </c>
      <c r="CB1115" s="38">
        <v>-2.687605</v>
      </c>
      <c r="CC1115" s="38">
        <v>-5.0047629999999996</v>
      </c>
      <c r="CD1115" s="38">
        <v>-2.5361220000000002</v>
      </c>
      <c r="CE1115" s="38">
        <v>-4.0668509999999998</v>
      </c>
      <c r="CF1115" s="38">
        <v>-1.619793</v>
      </c>
      <c r="CG1115" s="38">
        <v>2.542494</v>
      </c>
      <c r="CH1115" s="38">
        <v>2.5430980000000001</v>
      </c>
      <c r="CI1115" s="38">
        <v>1.3275049999999999</v>
      </c>
      <c r="CJ1115" s="38">
        <v>-0.67207550000000005</v>
      </c>
      <c r="CK1115" s="38">
        <v>-2.6294420000000001</v>
      </c>
      <c r="CL1115" s="38">
        <v>-3.9348719999999999</v>
      </c>
      <c r="CM1115" s="38">
        <v>-2.7739229999999999</v>
      </c>
      <c r="CN1115" s="38">
        <v>3.0751780000000002</v>
      </c>
      <c r="CO1115" s="38">
        <v>-1.3026949999999999</v>
      </c>
      <c r="CP1115" s="38">
        <v>1.6176219999999999</v>
      </c>
      <c r="CQ1115" s="38">
        <v>1.4542900000000001</v>
      </c>
      <c r="CR1115" s="38">
        <v>2.005239</v>
      </c>
      <c r="CS1115" s="38">
        <v>-0.52840659999999995</v>
      </c>
      <c r="CT1115" s="38">
        <v>1.9614590000000001</v>
      </c>
      <c r="CU1115" s="38">
        <v>-1.6797519999999999</v>
      </c>
      <c r="CV1115" s="38">
        <v>3.2561010000000001</v>
      </c>
      <c r="CW1115" s="38">
        <v>4.5827970000000002</v>
      </c>
      <c r="CX1115" s="38">
        <v>1.6880059999999999</v>
      </c>
      <c r="CY1115" s="38">
        <v>-2.454342</v>
      </c>
      <c r="CZ1115" s="38">
        <v>-1.389327</v>
      </c>
      <c r="DA1115" s="38">
        <v>-3.979644</v>
      </c>
      <c r="DB1115" s="38">
        <v>-1.6468879999999999</v>
      </c>
      <c r="DC1115" s="38">
        <v>-3.153009</v>
      </c>
      <c r="DD1115" s="38">
        <v>-0.78603670000000003</v>
      </c>
      <c r="DE1115" s="38">
        <v>3.4572600000000002</v>
      </c>
      <c r="DF1115" s="38">
        <v>3.0036640000000001</v>
      </c>
      <c r="DG1115" s="38">
        <v>1.699128</v>
      </c>
      <c r="DH1115" s="38">
        <v>-0.28318300000000002</v>
      </c>
      <c r="DI1115" s="38">
        <v>-2.2259690000000001</v>
      </c>
      <c r="DJ1115" s="38">
        <v>-3.5280689999999999</v>
      </c>
      <c r="DK1115" s="38">
        <v>-2.1822780000000002</v>
      </c>
      <c r="DL1115" s="38">
        <v>3.6478410000000001</v>
      </c>
      <c r="DM1115" s="38">
        <v>-0.71900319999999995</v>
      </c>
      <c r="DN1115" s="38">
        <v>2.484089</v>
      </c>
      <c r="DO1115" s="38">
        <v>2.1739660000000001</v>
      </c>
      <c r="DP1115" s="38">
        <v>2.7477179999999999</v>
      </c>
      <c r="DQ1115" s="38">
        <v>-9.12047E-2</v>
      </c>
      <c r="DR1115" s="38">
        <v>2.366781</v>
      </c>
      <c r="DS1115" s="38">
        <v>-1.001285</v>
      </c>
      <c r="DT1115" s="38">
        <v>4.0894529999999998</v>
      </c>
      <c r="DU1115" s="38">
        <v>5.9496469999999997</v>
      </c>
      <c r="DV1115" s="38">
        <v>3.3238569999999998</v>
      </c>
      <c r="DW1115" s="38">
        <v>-0.91630049999999996</v>
      </c>
      <c r="DX1115" s="38">
        <v>-9.1048599999999993E-2</v>
      </c>
      <c r="DY1115" s="38">
        <v>-2.954526</v>
      </c>
      <c r="DZ1115" s="38">
        <v>-0.75765439999999995</v>
      </c>
      <c r="EA1115" s="38">
        <v>-2.2391679999999998</v>
      </c>
      <c r="EB1115" s="38">
        <v>4.7719499999999998E-2</v>
      </c>
      <c r="EC1115" s="38">
        <v>4.372026</v>
      </c>
      <c r="ED1115" s="38">
        <v>3.668647</v>
      </c>
      <c r="EE1115" s="38">
        <v>2.2356940000000001</v>
      </c>
      <c r="EF1115" s="38">
        <v>0.2783159</v>
      </c>
      <c r="EG1115" s="38">
        <v>-1.643419</v>
      </c>
      <c r="EH1115" s="38">
        <v>-2.9407109999999999</v>
      </c>
      <c r="EI1115" s="38">
        <v>-1.3280369999999999</v>
      </c>
      <c r="EJ1115" s="38">
        <v>4.4746759999999997</v>
      </c>
      <c r="EK1115" s="38">
        <v>0.12375559999999999</v>
      </c>
      <c r="EL1115" s="38">
        <v>3.735128</v>
      </c>
      <c r="EM1115" s="38">
        <v>3.2130640000000001</v>
      </c>
      <c r="EN1115" s="38">
        <v>3.8197399999999999</v>
      </c>
      <c r="EO1115" s="38">
        <v>0.54004540000000001</v>
      </c>
      <c r="EP1115" s="38">
        <v>2.952</v>
      </c>
      <c r="EQ1115" s="38">
        <v>-2.1685599999999999E-2</v>
      </c>
      <c r="ER1115" s="38">
        <v>5.2926799999999998</v>
      </c>
      <c r="ES1115" s="38">
        <v>7.9231619999999996</v>
      </c>
      <c r="ET1115" s="38">
        <v>5.6857660000000001</v>
      </c>
      <c r="EU1115" s="38">
        <v>1.304387</v>
      </c>
      <c r="EV1115" s="38">
        <v>1.7834589999999999</v>
      </c>
      <c r="EW1115" s="38">
        <v>-1.4744170000000001</v>
      </c>
      <c r="EX1115" s="38">
        <v>0.5262578</v>
      </c>
      <c r="EY1115" s="38">
        <v>-0.91972560000000003</v>
      </c>
      <c r="EZ1115" s="38">
        <v>1.2515309999999999</v>
      </c>
      <c r="FA1115" s="38">
        <v>5.6928029999999996</v>
      </c>
      <c r="FB1115" s="38">
        <v>58.182670000000002</v>
      </c>
      <c r="FC1115" s="38">
        <v>55.878680000000003</v>
      </c>
      <c r="FD1115" s="38">
        <v>54.86103</v>
      </c>
      <c r="FE1115" s="38">
        <v>53.566969999999998</v>
      </c>
      <c r="FF1115" s="38">
        <v>51.87135</v>
      </c>
      <c r="FG1115" s="38">
        <v>50.849930000000001</v>
      </c>
      <c r="FH1115" s="38">
        <v>50.541699999999999</v>
      </c>
      <c r="FI1115" s="38">
        <v>51.848109999999998</v>
      </c>
      <c r="FJ1115" s="38">
        <v>56.2911</v>
      </c>
      <c r="FK1115" s="38">
        <v>63.21143</v>
      </c>
      <c r="FL1115" s="38">
        <v>70.235889999999998</v>
      </c>
      <c r="FM1115" s="38">
        <v>78.164090000000002</v>
      </c>
      <c r="FN1115" s="38">
        <v>85.543109999999999</v>
      </c>
      <c r="FO1115" s="38">
        <v>91.557270000000003</v>
      </c>
      <c r="FP1115" s="38">
        <v>95.410610000000005</v>
      </c>
      <c r="FQ1115" s="38">
        <v>96.692859999999996</v>
      </c>
      <c r="FR1115" s="38">
        <v>96.275630000000007</v>
      </c>
      <c r="FS1115" s="38">
        <v>94.208519999999993</v>
      </c>
      <c r="FT1115" s="38">
        <v>89.399550000000005</v>
      </c>
      <c r="FU1115" s="38">
        <v>82.091179999999994</v>
      </c>
      <c r="FV1115" s="38">
        <v>74.121769999999998</v>
      </c>
      <c r="FW1115">
        <v>68.032420000000002</v>
      </c>
      <c r="FX1115">
        <v>63.781619999999997</v>
      </c>
      <c r="FY1115">
        <v>61.035119999999999</v>
      </c>
      <c r="FZ1115">
        <v>2.0202100000000001</v>
      </c>
      <c r="GA1115">
        <v>15.07014</v>
      </c>
      <c r="GB1115">
        <v>1</v>
      </c>
    </row>
    <row r="1116" spans="1:184" x14ac:dyDescent="0.3">
      <c r="A1116" t="s">
        <v>280</v>
      </c>
      <c r="B1116" t="s">
        <v>1</v>
      </c>
      <c r="C1116" t="s">
        <v>262</v>
      </c>
      <c r="D1116" t="s">
        <v>1</v>
      </c>
      <c r="E1116" t="s">
        <v>1</v>
      </c>
      <c r="F1116" t="s">
        <v>1</v>
      </c>
      <c r="G1116" t="s">
        <v>1</v>
      </c>
      <c r="H1116" s="40" t="s">
        <v>1</v>
      </c>
      <c r="I1116" s="18" t="s">
        <v>1</v>
      </c>
      <c r="J1116" s="38" t="s">
        <v>1</v>
      </c>
      <c r="K1116" s="18">
        <v>44809</v>
      </c>
      <c r="L1116" s="38">
        <v>29</v>
      </c>
      <c r="M1116" s="38">
        <v>29</v>
      </c>
      <c r="N1116" s="38">
        <v>114.33459999999999</v>
      </c>
      <c r="O1116" s="38">
        <v>105.02549999999999</v>
      </c>
      <c r="P1116" s="38">
        <v>100.6067</v>
      </c>
      <c r="Q1116" s="38">
        <v>98.947019999999995</v>
      </c>
      <c r="R1116" s="38">
        <v>111.2735</v>
      </c>
      <c r="S1116" s="38">
        <v>117.93429999999999</v>
      </c>
      <c r="T1116" s="38">
        <v>131.4058</v>
      </c>
      <c r="U1116" s="38">
        <v>143.44210000000001</v>
      </c>
      <c r="V1116" s="38">
        <v>153.9872</v>
      </c>
      <c r="W1116" s="38">
        <v>174.4314</v>
      </c>
      <c r="X1116" s="38">
        <v>182.1095</v>
      </c>
      <c r="Y1116" s="38">
        <v>182.75479999999999</v>
      </c>
      <c r="Z1116" s="38">
        <v>175.9819</v>
      </c>
      <c r="AA1116" s="38">
        <v>187.5352</v>
      </c>
      <c r="AB1116" s="38">
        <v>188.96109999999999</v>
      </c>
      <c r="AC1116" s="38">
        <v>189.96270000000001</v>
      </c>
      <c r="AD1116" s="38">
        <v>177.62860000000001</v>
      </c>
      <c r="AE1116" s="38">
        <v>176.72900000000001</v>
      </c>
      <c r="AF1116" s="38">
        <v>161.666</v>
      </c>
      <c r="AG1116" s="38">
        <v>142.84370000000001</v>
      </c>
      <c r="AH1116" s="38">
        <v>139.4015</v>
      </c>
      <c r="AI1116" s="38">
        <v>130.15549999999999</v>
      </c>
      <c r="AJ1116" s="38">
        <v>125.03830000000001</v>
      </c>
      <c r="AK1116" s="38">
        <v>114.59139999999999</v>
      </c>
      <c r="AL1116" s="38">
        <v>-2.3841000000000001</v>
      </c>
      <c r="AM1116" s="38">
        <v>-7.9762430000000002</v>
      </c>
      <c r="AN1116" s="38">
        <v>-16.522390000000001</v>
      </c>
      <c r="AO1116" s="38">
        <v>-15.10403</v>
      </c>
      <c r="AP1116" s="38">
        <v>-6.9849690000000004</v>
      </c>
      <c r="AQ1116" s="38">
        <v>-3.9430040000000002</v>
      </c>
      <c r="AR1116" s="38">
        <v>7.7672840000000001</v>
      </c>
      <c r="AS1116" s="38">
        <v>4.6225709999999998</v>
      </c>
      <c r="AT1116" s="38">
        <v>-1.130654</v>
      </c>
      <c r="AU1116" s="38">
        <v>7.2379360000000004</v>
      </c>
      <c r="AV1116" s="38">
        <v>0.5966669</v>
      </c>
      <c r="AW1116" s="38">
        <v>-4.4254490000000004</v>
      </c>
      <c r="AX1116" s="38">
        <v>-12.18638</v>
      </c>
      <c r="AY1116" s="38">
        <v>-2.105251</v>
      </c>
      <c r="AZ1116" s="38">
        <v>-9.0569199999999999</v>
      </c>
      <c r="BA1116" s="38">
        <v>-4.0932259999999996</v>
      </c>
      <c r="BB1116" s="38">
        <v>-12.25384</v>
      </c>
      <c r="BC1116" s="38">
        <v>-5.0704459999999996</v>
      </c>
      <c r="BD1116" s="38">
        <v>-16.47692</v>
      </c>
      <c r="BE1116" s="38">
        <v>-14.59403</v>
      </c>
      <c r="BF1116" s="38">
        <v>-14.69046</v>
      </c>
      <c r="BG1116" s="38">
        <v>-22.704339999999998</v>
      </c>
      <c r="BH1116" s="38">
        <v>-12.30246</v>
      </c>
      <c r="BI1116" s="38">
        <v>-18.686399999999999</v>
      </c>
      <c r="BJ1116" s="38">
        <v>-0.56287069999999995</v>
      </c>
      <c r="BK1116" s="38">
        <v>-6.3090809999999999</v>
      </c>
      <c r="BL1116" s="38">
        <v>-14.32633</v>
      </c>
      <c r="BM1116" s="38">
        <v>-13.487730000000001</v>
      </c>
      <c r="BN1116" s="38">
        <v>-5.0376050000000001</v>
      </c>
      <c r="BO1116" s="38">
        <v>-1.6965840000000001</v>
      </c>
      <c r="BP1116" s="38">
        <v>9.6047379999999993</v>
      </c>
      <c r="BQ1116" s="38">
        <v>7.1228249999999997</v>
      </c>
      <c r="BR1116" s="38">
        <v>1.565984</v>
      </c>
      <c r="BS1116" s="38">
        <v>9.0432450000000006</v>
      </c>
      <c r="BT1116" s="38">
        <v>4.0296200000000004</v>
      </c>
      <c r="BU1116" s="38">
        <v>-0.89400670000000004</v>
      </c>
      <c r="BV1116" s="38">
        <v>-9.5011100000000006</v>
      </c>
      <c r="BW1116" s="38">
        <v>-0.23471890000000001</v>
      </c>
      <c r="BX1116" s="38">
        <v>-4.5205250000000001</v>
      </c>
      <c r="BY1116" s="38">
        <v>1.6122989999999999</v>
      </c>
      <c r="BZ1116" s="38">
        <v>-8.2051610000000004</v>
      </c>
      <c r="CA1116" s="38">
        <v>-0.15709580000000001</v>
      </c>
      <c r="CB1116" s="38">
        <v>-11.014279999999999</v>
      </c>
      <c r="CC1116" s="38">
        <v>-8.7445959999999996</v>
      </c>
      <c r="CD1116" s="38">
        <v>-8.4613160000000001</v>
      </c>
      <c r="CE1116" s="38">
        <v>-16.20384</v>
      </c>
      <c r="CF1116" s="38">
        <v>-6.0511749999999997</v>
      </c>
      <c r="CG1116" s="38">
        <v>-13.730689999999999</v>
      </c>
      <c r="CH1116" s="38">
        <v>0.6985074</v>
      </c>
      <c r="CI1116" s="38">
        <v>-5.1544090000000002</v>
      </c>
      <c r="CJ1116" s="38">
        <v>-12.805339999999999</v>
      </c>
      <c r="CK1116" s="38">
        <v>-12.36829</v>
      </c>
      <c r="CL1116" s="38">
        <v>-3.688866</v>
      </c>
      <c r="CM1116" s="38">
        <v>-0.14072090000000001</v>
      </c>
      <c r="CN1116" s="38">
        <v>10.87735</v>
      </c>
      <c r="CO1116" s="38">
        <v>8.8544920000000005</v>
      </c>
      <c r="CP1116" s="38">
        <v>3.4336669999999998</v>
      </c>
      <c r="CQ1116" s="38">
        <v>10.2936</v>
      </c>
      <c r="CR1116" s="38">
        <v>6.4072719999999999</v>
      </c>
      <c r="CS1116" s="38">
        <v>1.55186</v>
      </c>
      <c r="CT1116" s="38">
        <v>-7.6412990000000001</v>
      </c>
      <c r="CU1116" s="38">
        <v>1.0608059999999999</v>
      </c>
      <c r="CV1116" s="38">
        <v>-1.378633</v>
      </c>
      <c r="CW1116" s="38">
        <v>5.5639289999999999</v>
      </c>
      <c r="CX1116" s="38">
        <v>-5.4010590000000001</v>
      </c>
      <c r="CY1116" s="38">
        <v>3.245876</v>
      </c>
      <c r="CZ1116" s="38">
        <v>-7.2308640000000004</v>
      </c>
      <c r="DA1116" s="38">
        <v>-4.6932960000000001</v>
      </c>
      <c r="DB1116" s="38">
        <v>-4.1470330000000004</v>
      </c>
      <c r="DC1116" s="38">
        <v>-11.70162</v>
      </c>
      <c r="DD1116" s="38">
        <v>-1.721554</v>
      </c>
      <c r="DE1116" s="38">
        <v>-10.29838</v>
      </c>
      <c r="DF1116" s="38">
        <v>1.9598850000000001</v>
      </c>
      <c r="DG1116" s="38">
        <v>-3.9997379999999998</v>
      </c>
      <c r="DH1116" s="38">
        <v>-11.28435</v>
      </c>
      <c r="DI1116" s="38">
        <v>-11.24884</v>
      </c>
      <c r="DJ1116" s="38">
        <v>-2.340128</v>
      </c>
      <c r="DK1116" s="38">
        <v>1.4151419999999999</v>
      </c>
      <c r="DL1116" s="38">
        <v>12.14997</v>
      </c>
      <c r="DM1116" s="38">
        <v>10.58616</v>
      </c>
      <c r="DN1116" s="38">
        <v>5.3013500000000002</v>
      </c>
      <c r="DO1116" s="38">
        <v>11.543950000000001</v>
      </c>
      <c r="DP1116" s="38">
        <v>8.7849249999999994</v>
      </c>
      <c r="DQ1116" s="38">
        <v>3.9977260000000001</v>
      </c>
      <c r="DR1116" s="38">
        <v>-5.7814880000000004</v>
      </c>
      <c r="DS1116" s="38">
        <v>2.3563299999999998</v>
      </c>
      <c r="DT1116" s="38">
        <v>1.76326</v>
      </c>
      <c r="DU1116" s="38">
        <v>9.5155580000000004</v>
      </c>
      <c r="DV1116" s="38">
        <v>-2.5969570000000002</v>
      </c>
      <c r="DW1116" s="38">
        <v>6.648847</v>
      </c>
      <c r="DX1116" s="38">
        <v>-3.447451</v>
      </c>
      <c r="DY1116" s="38">
        <v>-0.64199640000000002</v>
      </c>
      <c r="DZ1116" s="38">
        <v>0.16724990000000001</v>
      </c>
      <c r="EA1116" s="38">
        <v>-7.1993929999999997</v>
      </c>
      <c r="EB1116" s="38">
        <v>2.6080670000000001</v>
      </c>
      <c r="EC1116" s="38">
        <v>-6.8660639999999997</v>
      </c>
      <c r="ED1116" s="38">
        <v>3.7811149999999998</v>
      </c>
      <c r="EE1116" s="38">
        <v>-2.332576</v>
      </c>
      <c r="EF1116" s="38">
        <v>-9.0882810000000003</v>
      </c>
      <c r="EG1116" s="38">
        <v>-9.6325430000000001</v>
      </c>
      <c r="EH1116" s="38">
        <v>-0.39276339999999998</v>
      </c>
      <c r="EI1116" s="38">
        <v>3.661562</v>
      </c>
      <c r="EJ1116" s="38">
        <v>13.98742</v>
      </c>
      <c r="EK1116" s="38">
        <v>13.086410000000001</v>
      </c>
      <c r="EL1116" s="38">
        <v>7.9979870000000002</v>
      </c>
      <c r="EM1116" s="38">
        <v>13.349259999999999</v>
      </c>
      <c r="EN1116" s="38">
        <v>12.217879999999999</v>
      </c>
      <c r="EO1116" s="38">
        <v>7.5291689999999996</v>
      </c>
      <c r="EP1116" s="38">
        <v>-3.0962160000000001</v>
      </c>
      <c r="EQ1116" s="38">
        <v>4.2268619999999997</v>
      </c>
      <c r="ER1116" s="38">
        <v>6.2996540000000003</v>
      </c>
      <c r="ES1116" s="38">
        <v>15.221080000000001</v>
      </c>
      <c r="ET1116" s="38">
        <v>1.451721</v>
      </c>
      <c r="EU1116" s="38">
        <v>11.562200000000001</v>
      </c>
      <c r="EV1116" s="38">
        <v>2.015196</v>
      </c>
      <c r="EW1116" s="38">
        <v>5.2074369999999996</v>
      </c>
      <c r="EX1116" s="38">
        <v>6.3963890000000001</v>
      </c>
      <c r="EY1116" s="38">
        <v>-0.69889420000000002</v>
      </c>
      <c r="EZ1116" s="38">
        <v>8.8593519999999994</v>
      </c>
      <c r="FA1116" s="38">
        <v>-1.91035</v>
      </c>
      <c r="FB1116" s="38">
        <v>68.242189999999994</v>
      </c>
      <c r="FC1116" s="38">
        <v>68.014290000000003</v>
      </c>
      <c r="FD1116" s="38">
        <v>66.509249999999994</v>
      </c>
      <c r="FE1116" s="38">
        <v>65.136330000000001</v>
      </c>
      <c r="FF1116" s="38">
        <v>63.803780000000003</v>
      </c>
      <c r="FG1116" s="38">
        <v>62.909869999999998</v>
      </c>
      <c r="FH1116" s="38">
        <v>62.493560000000002</v>
      </c>
      <c r="FI1116" s="38">
        <v>64.079369999999997</v>
      </c>
      <c r="FJ1116" s="38">
        <v>70.283910000000006</v>
      </c>
      <c r="FK1116" s="38">
        <v>77.610150000000004</v>
      </c>
      <c r="FL1116" s="38">
        <v>85.046880000000002</v>
      </c>
      <c r="FM1116" s="38">
        <v>92.721490000000003</v>
      </c>
      <c r="FN1116" s="38">
        <v>98.828969999999998</v>
      </c>
      <c r="FO1116" s="38">
        <v>103.4102</v>
      </c>
      <c r="FP1116" s="38">
        <v>108.30970000000001</v>
      </c>
      <c r="FQ1116" s="38">
        <v>110.12309999999999</v>
      </c>
      <c r="FR1116" s="38">
        <v>110.0217</v>
      </c>
      <c r="FS1116" s="38">
        <v>108.584</v>
      </c>
      <c r="FT1116" s="38">
        <v>104.75239999999999</v>
      </c>
      <c r="FU1116" s="38">
        <v>97.993799999999993</v>
      </c>
      <c r="FV1116" s="38">
        <v>92.207419999999999</v>
      </c>
      <c r="FW1116">
        <v>86.244640000000004</v>
      </c>
      <c r="FX1116">
        <v>80.392719999999997</v>
      </c>
      <c r="FY1116">
        <v>76.902469999999994</v>
      </c>
      <c r="FZ1116">
        <v>6.1394710000000003</v>
      </c>
      <c r="GA1116">
        <v>52.831629999999997</v>
      </c>
      <c r="GB1116">
        <v>1</v>
      </c>
    </row>
    <row r="1117" spans="1:184" x14ac:dyDescent="0.3">
      <c r="A1117" t="s">
        <v>280</v>
      </c>
      <c r="B1117" t="s">
        <v>1</v>
      </c>
      <c r="C1117" t="s">
        <v>262</v>
      </c>
      <c r="D1117" t="s">
        <v>1</v>
      </c>
      <c r="E1117" t="s">
        <v>1</v>
      </c>
      <c r="F1117" t="s">
        <v>1</v>
      </c>
      <c r="G1117" t="s">
        <v>1</v>
      </c>
      <c r="H1117" s="40" t="s">
        <v>1</v>
      </c>
      <c r="I1117" s="18" t="s">
        <v>1</v>
      </c>
      <c r="J1117" s="38" t="s">
        <v>1</v>
      </c>
      <c r="K1117" s="18">
        <v>44810</v>
      </c>
      <c r="L1117" s="38">
        <v>29</v>
      </c>
      <c r="M1117" s="38">
        <v>29</v>
      </c>
      <c r="N1117" s="38">
        <v>125.2792</v>
      </c>
      <c r="O1117" s="38">
        <v>120.20529999999999</v>
      </c>
      <c r="P1117" s="38">
        <v>115.9221</v>
      </c>
      <c r="Q1117" s="38">
        <v>117.5078</v>
      </c>
      <c r="R1117" s="38">
        <v>126.0077</v>
      </c>
      <c r="S1117" s="38">
        <v>138.0437</v>
      </c>
      <c r="T1117" s="38">
        <v>157.54900000000001</v>
      </c>
      <c r="U1117" s="38">
        <v>181.33860000000001</v>
      </c>
      <c r="V1117" s="38">
        <v>200.1414</v>
      </c>
      <c r="W1117" s="38">
        <v>209.19710000000001</v>
      </c>
      <c r="X1117" s="38">
        <v>217.25470000000001</v>
      </c>
      <c r="Y1117" s="38">
        <v>220.1559</v>
      </c>
      <c r="Z1117" s="38">
        <v>221.49189999999999</v>
      </c>
      <c r="AA1117" s="38">
        <v>230.56780000000001</v>
      </c>
      <c r="AB1117" s="38">
        <v>222.93770000000001</v>
      </c>
      <c r="AC1117" s="38">
        <v>213.62549999999999</v>
      </c>
      <c r="AD1117" s="38">
        <v>200.00280000000001</v>
      </c>
      <c r="AE1117" s="38">
        <v>196.70500000000001</v>
      </c>
      <c r="AF1117" s="38">
        <v>178.15100000000001</v>
      </c>
      <c r="AG1117" s="38">
        <v>156.63079999999999</v>
      </c>
      <c r="AH1117" s="38">
        <v>151.51169999999999</v>
      </c>
      <c r="AI1117" s="38">
        <v>138.99690000000001</v>
      </c>
      <c r="AJ1117" s="38">
        <v>133.71039999999999</v>
      </c>
      <c r="AK1117" s="38">
        <v>128.4502</v>
      </c>
      <c r="AL1117" s="38">
        <v>-8.2839379999999991</v>
      </c>
      <c r="AM1117" s="38">
        <v>-7.4017799999999996</v>
      </c>
      <c r="AN1117" s="38">
        <v>-9.9287829999999992</v>
      </c>
      <c r="AO1117" s="38">
        <v>-12.61871</v>
      </c>
      <c r="AP1117" s="38">
        <v>-13.20092</v>
      </c>
      <c r="AQ1117" s="38">
        <v>-6.8007479999999996</v>
      </c>
      <c r="AR1117" s="38">
        <v>4.1299200000000003</v>
      </c>
      <c r="AS1117" s="38">
        <v>9.6447660000000006</v>
      </c>
      <c r="AT1117" s="38">
        <v>6.7650350000000001</v>
      </c>
      <c r="AU1117" s="38">
        <v>5.7989610000000003</v>
      </c>
      <c r="AV1117" s="38">
        <v>0.1018825</v>
      </c>
      <c r="AW1117" s="38">
        <v>-5.6012449999999996</v>
      </c>
      <c r="AX1117" s="38">
        <v>-5.0611240000000004</v>
      </c>
      <c r="AY1117" s="38">
        <v>-3.5935820000000001</v>
      </c>
      <c r="AZ1117" s="38">
        <v>-8.9529859999999992</v>
      </c>
      <c r="BA1117" s="38">
        <v>-9.1985159999999997</v>
      </c>
      <c r="BB1117" s="38">
        <v>-8.2861229999999999</v>
      </c>
      <c r="BC1117" s="38">
        <v>1.788149</v>
      </c>
      <c r="BD1117" s="38">
        <v>2.0053350000000001</v>
      </c>
      <c r="BE1117" s="38">
        <v>-5.630846</v>
      </c>
      <c r="BF1117" s="38">
        <v>-5.8150680000000001</v>
      </c>
      <c r="BG1117" s="38">
        <v>-9.0159439999999993</v>
      </c>
      <c r="BH1117" s="38">
        <v>-4.7442140000000004</v>
      </c>
      <c r="BI1117" s="38">
        <v>-5.5643789999999997</v>
      </c>
      <c r="BJ1117" s="38">
        <v>-6.8891549999999997</v>
      </c>
      <c r="BK1117" s="38">
        <v>-5.8228650000000002</v>
      </c>
      <c r="BL1117" s="38">
        <v>-8.3425840000000004</v>
      </c>
      <c r="BM1117" s="38">
        <v>-11.02688</v>
      </c>
      <c r="BN1117" s="38">
        <v>-11.69355</v>
      </c>
      <c r="BO1117" s="38">
        <v>-4.2767660000000003</v>
      </c>
      <c r="BP1117" s="38">
        <v>6.1140699999999999</v>
      </c>
      <c r="BQ1117" s="38">
        <v>11.983980000000001</v>
      </c>
      <c r="BR1117" s="38">
        <v>9.3770399999999992</v>
      </c>
      <c r="BS1117" s="38">
        <v>8.2017399999999991</v>
      </c>
      <c r="BT1117" s="38">
        <v>3.2924310000000001</v>
      </c>
      <c r="BU1117" s="38">
        <v>-3.2994829999999999</v>
      </c>
      <c r="BV1117" s="38">
        <v>-3.5650930000000001</v>
      </c>
      <c r="BW1117" s="38">
        <v>-1.834335</v>
      </c>
      <c r="BX1117" s="38">
        <v>-5.6626630000000002</v>
      </c>
      <c r="BY1117" s="38">
        <v>-6.0588439999999997</v>
      </c>
      <c r="BZ1117" s="38">
        <v>-3.721457</v>
      </c>
      <c r="CA1117" s="38">
        <v>6.0672959999999998</v>
      </c>
      <c r="CB1117" s="38">
        <v>5.9181379999999999</v>
      </c>
      <c r="CC1117" s="38">
        <v>-1.1682360000000001</v>
      </c>
      <c r="CD1117" s="38">
        <v>-1.642153</v>
      </c>
      <c r="CE1117" s="38">
        <v>-5.3815150000000003</v>
      </c>
      <c r="CF1117" s="38">
        <v>-1.235401</v>
      </c>
      <c r="CG1117" s="38">
        <v>-1.900404</v>
      </c>
      <c r="CH1117" s="38">
        <v>-5.923133</v>
      </c>
      <c r="CI1117" s="38">
        <v>-4.7293139999999996</v>
      </c>
      <c r="CJ1117" s="38">
        <v>-7.2439869999999997</v>
      </c>
      <c r="CK1117" s="38">
        <v>-9.9243869999999994</v>
      </c>
      <c r="CL1117" s="38">
        <v>-10.64955</v>
      </c>
      <c r="CM1117" s="38">
        <v>-2.528664</v>
      </c>
      <c r="CN1117" s="38">
        <v>7.4882860000000004</v>
      </c>
      <c r="CO1117" s="38">
        <v>13.60412</v>
      </c>
      <c r="CP1117" s="38">
        <v>11.186109999999999</v>
      </c>
      <c r="CQ1117" s="38">
        <v>9.8658970000000004</v>
      </c>
      <c r="CR1117" s="38">
        <v>5.5021940000000003</v>
      </c>
      <c r="CS1117" s="38">
        <v>-1.70529</v>
      </c>
      <c r="CT1117" s="38">
        <v>-2.5289459999999999</v>
      </c>
      <c r="CU1117" s="38">
        <v>-0.61588620000000005</v>
      </c>
      <c r="CV1117" s="38">
        <v>-3.3837959999999998</v>
      </c>
      <c r="CW1117" s="38">
        <v>-3.8843169999999998</v>
      </c>
      <c r="CX1117" s="38">
        <v>-0.55998239999999999</v>
      </c>
      <c r="CY1117" s="38">
        <v>9.0310199999999998</v>
      </c>
      <c r="CZ1117" s="38">
        <v>8.6281339999999993</v>
      </c>
      <c r="DA1117" s="38">
        <v>1.9225540000000001</v>
      </c>
      <c r="DB1117" s="38">
        <v>1.247995</v>
      </c>
      <c r="DC1117" s="38">
        <v>-2.8643200000000002</v>
      </c>
      <c r="DD1117" s="38">
        <v>1.1947920000000001</v>
      </c>
      <c r="DE1117" s="38">
        <v>0.63725350000000003</v>
      </c>
      <c r="DF1117" s="38">
        <v>-4.9571100000000001</v>
      </c>
      <c r="DG1117" s="38">
        <v>-3.6357629999999999</v>
      </c>
      <c r="DH1117" s="38">
        <v>-6.1453899999999999</v>
      </c>
      <c r="DI1117" s="38">
        <v>-8.8218940000000003</v>
      </c>
      <c r="DJ1117" s="38">
        <v>-9.6055499999999991</v>
      </c>
      <c r="DK1117" s="38">
        <v>-0.78056239999999999</v>
      </c>
      <c r="DL1117" s="38">
        <v>8.8625019999999992</v>
      </c>
      <c r="DM1117" s="38">
        <v>15.22425</v>
      </c>
      <c r="DN1117" s="38">
        <v>12.99517</v>
      </c>
      <c r="DO1117" s="38">
        <v>11.530049999999999</v>
      </c>
      <c r="DP1117" s="38">
        <v>7.7119580000000001</v>
      </c>
      <c r="DQ1117" s="38">
        <v>-0.1110965</v>
      </c>
      <c r="DR1117" s="38">
        <v>-1.492799</v>
      </c>
      <c r="DS1117" s="38">
        <v>0.60256259999999995</v>
      </c>
      <c r="DT1117" s="38">
        <v>-1.1049290000000001</v>
      </c>
      <c r="DU1117" s="38">
        <v>-1.7097899999999999</v>
      </c>
      <c r="DV1117" s="38">
        <v>2.6014919999999999</v>
      </c>
      <c r="DW1117" s="38">
        <v>11.99474</v>
      </c>
      <c r="DX1117" s="38">
        <v>11.33813</v>
      </c>
      <c r="DY1117" s="38">
        <v>5.013344</v>
      </c>
      <c r="DZ1117" s="38">
        <v>4.1381430000000003</v>
      </c>
      <c r="EA1117" s="38">
        <v>-0.34712470000000001</v>
      </c>
      <c r="EB1117" s="38">
        <v>3.6249850000000001</v>
      </c>
      <c r="EC1117" s="38">
        <v>3.1749109999999998</v>
      </c>
      <c r="ED1117" s="38">
        <v>-3.5623279999999999</v>
      </c>
      <c r="EE1117" s="38">
        <v>-2.0568490000000001</v>
      </c>
      <c r="EF1117" s="38">
        <v>-4.5591910000000002</v>
      </c>
      <c r="EG1117" s="38">
        <v>-7.2300690000000003</v>
      </c>
      <c r="EH1117" s="38">
        <v>-8.0981819999999995</v>
      </c>
      <c r="EI1117" s="38">
        <v>1.7434190000000001</v>
      </c>
      <c r="EJ1117" s="38">
        <v>10.84665</v>
      </c>
      <c r="EK1117" s="38">
        <v>17.563469999999999</v>
      </c>
      <c r="EL1117" s="38">
        <v>15.60718</v>
      </c>
      <c r="EM1117" s="38">
        <v>13.932829999999999</v>
      </c>
      <c r="EN1117" s="38">
        <v>10.902509999999999</v>
      </c>
      <c r="EO1117" s="38">
        <v>2.1906650000000001</v>
      </c>
      <c r="EP1117" s="38">
        <v>3.2320000000000001E-3</v>
      </c>
      <c r="EQ1117" s="38">
        <v>2.361809</v>
      </c>
      <c r="ER1117" s="38">
        <v>2.1853929999999999</v>
      </c>
      <c r="ES1117" s="38">
        <v>1.4298820000000001</v>
      </c>
      <c r="ET1117" s="38">
        <v>7.1661590000000004</v>
      </c>
      <c r="EU1117" s="38">
        <v>16.273890000000002</v>
      </c>
      <c r="EV1117" s="38">
        <v>15.25093</v>
      </c>
      <c r="EW1117" s="38">
        <v>9.4759539999999998</v>
      </c>
      <c r="EX1117" s="38">
        <v>8.3110569999999999</v>
      </c>
      <c r="EY1117" s="38">
        <v>3.2873049999999999</v>
      </c>
      <c r="EZ1117" s="38">
        <v>7.1337970000000004</v>
      </c>
      <c r="FA1117" s="38">
        <v>6.8388859999999996</v>
      </c>
      <c r="FB1117" s="38">
        <v>72.973879999999994</v>
      </c>
      <c r="FC1117" s="38">
        <v>72.556629999999998</v>
      </c>
      <c r="FD1117" s="38">
        <v>71.364519999999999</v>
      </c>
      <c r="FE1117" s="38">
        <v>69.118229999999997</v>
      </c>
      <c r="FF1117" s="38">
        <v>68.367379999999997</v>
      </c>
      <c r="FG1117" s="38">
        <v>67.452579999999998</v>
      </c>
      <c r="FH1117" s="38">
        <v>67.565889999999996</v>
      </c>
      <c r="FI1117" s="38">
        <v>69.750500000000002</v>
      </c>
      <c r="FJ1117" s="38">
        <v>75.552610000000001</v>
      </c>
      <c r="FK1117" s="38">
        <v>81.424660000000003</v>
      </c>
      <c r="FL1117" s="38">
        <v>89.541139999999999</v>
      </c>
      <c r="FM1117" s="38">
        <v>97.497050000000002</v>
      </c>
      <c r="FN1117" s="38">
        <v>103.7157</v>
      </c>
      <c r="FO1117" s="38">
        <v>108.72369999999999</v>
      </c>
      <c r="FP1117" s="38">
        <v>105.9396</v>
      </c>
      <c r="FQ1117" s="38">
        <v>104.798</v>
      </c>
      <c r="FR1117" s="38">
        <v>104.2179</v>
      </c>
      <c r="FS1117" s="38">
        <v>100.1397</v>
      </c>
      <c r="FT1117" s="38">
        <v>96.473399999999998</v>
      </c>
      <c r="FU1117" s="38">
        <v>91.039810000000003</v>
      </c>
      <c r="FV1117" s="38">
        <v>85.636170000000007</v>
      </c>
      <c r="FW1117">
        <v>80.884190000000004</v>
      </c>
      <c r="FX1117">
        <v>78.160110000000003</v>
      </c>
      <c r="FY1117">
        <v>76.16816</v>
      </c>
      <c r="FZ1117">
        <v>5.363353</v>
      </c>
      <c r="GA1117">
        <v>33.644390000000001</v>
      </c>
      <c r="GB1117">
        <v>1</v>
      </c>
    </row>
    <row r="1118" spans="1:184" x14ac:dyDescent="0.3">
      <c r="A1118" t="s">
        <v>280</v>
      </c>
      <c r="B1118" t="s">
        <v>1</v>
      </c>
      <c r="C1118" t="s">
        <v>262</v>
      </c>
      <c r="D1118" t="s">
        <v>1</v>
      </c>
      <c r="E1118" t="s">
        <v>1</v>
      </c>
      <c r="F1118" t="s">
        <v>1</v>
      </c>
      <c r="G1118" t="s">
        <v>1</v>
      </c>
      <c r="H1118" s="40" t="s">
        <v>1</v>
      </c>
      <c r="I1118" s="18" t="s">
        <v>1</v>
      </c>
      <c r="J1118" s="38" t="s">
        <v>1</v>
      </c>
      <c r="K1118" s="18">
        <v>44811</v>
      </c>
      <c r="L1118" s="38">
        <v>29</v>
      </c>
      <c r="M1118" s="38">
        <v>29</v>
      </c>
      <c r="N1118" s="38">
        <v>123.6339</v>
      </c>
      <c r="O1118" s="38">
        <v>119.2119</v>
      </c>
      <c r="P1118" s="38">
        <v>116.1619</v>
      </c>
      <c r="Q1118" s="38">
        <v>117.5145</v>
      </c>
      <c r="R1118" s="38">
        <v>125.66070000000001</v>
      </c>
      <c r="S1118" s="38">
        <v>138.72559999999999</v>
      </c>
      <c r="T1118" s="38">
        <v>154.78479999999999</v>
      </c>
      <c r="U1118" s="38">
        <v>176.8322</v>
      </c>
      <c r="V1118" s="38">
        <v>193.99420000000001</v>
      </c>
      <c r="W1118" s="38">
        <v>204.83529999999999</v>
      </c>
      <c r="X1118" s="38">
        <v>212.27670000000001</v>
      </c>
      <c r="Y1118" s="38">
        <v>217.29179999999999</v>
      </c>
      <c r="Z1118" s="38">
        <v>215.79040000000001</v>
      </c>
      <c r="AA1118" s="38">
        <v>223.96510000000001</v>
      </c>
      <c r="AB1118" s="38">
        <v>216.99019999999999</v>
      </c>
      <c r="AC1118" s="38">
        <v>212.911</v>
      </c>
      <c r="AD1118" s="38">
        <v>201.51830000000001</v>
      </c>
      <c r="AE1118" s="38">
        <v>191.61330000000001</v>
      </c>
      <c r="AF1118" s="38">
        <v>170.15690000000001</v>
      </c>
      <c r="AG1118" s="38">
        <v>151.66829999999999</v>
      </c>
      <c r="AH1118" s="38">
        <v>148.34190000000001</v>
      </c>
      <c r="AI1118" s="38">
        <v>138.96960000000001</v>
      </c>
      <c r="AJ1118" s="38">
        <v>129.8365</v>
      </c>
      <c r="AK1118" s="38">
        <v>123.81619999999999</v>
      </c>
      <c r="AL1118" s="38">
        <v>-7.1313529999999998</v>
      </c>
      <c r="AM1118" s="38">
        <v>-8.6677110000000006</v>
      </c>
      <c r="AN1118" s="38">
        <v>-7.777209</v>
      </c>
      <c r="AO1118" s="38">
        <v>-3.9656479999999998</v>
      </c>
      <c r="AP1118" s="38">
        <v>-10.66915</v>
      </c>
      <c r="AQ1118" s="38">
        <v>-9.6814009999999993</v>
      </c>
      <c r="AR1118" s="38">
        <v>-0.27187620000000001</v>
      </c>
      <c r="AS1118" s="38">
        <v>5.4935679999999998</v>
      </c>
      <c r="AT1118" s="38">
        <v>7.8961160000000001</v>
      </c>
      <c r="AU1118" s="38">
        <v>5.7222970000000002</v>
      </c>
      <c r="AV1118" s="38">
        <v>-5.7281500000000003</v>
      </c>
      <c r="AW1118" s="38">
        <v>-5.4126690000000002</v>
      </c>
      <c r="AX1118" s="38">
        <v>-5.4131840000000002</v>
      </c>
      <c r="AY1118" s="38">
        <v>4.1655170000000004</v>
      </c>
      <c r="AZ1118" s="38">
        <v>-3.532181</v>
      </c>
      <c r="BA1118" s="38">
        <v>-0.60460599999999998</v>
      </c>
      <c r="BB1118" s="38">
        <v>2.9268559999999999</v>
      </c>
      <c r="BC1118" s="38">
        <v>0.86951789999999995</v>
      </c>
      <c r="BD1118" s="38">
        <v>-1.872452</v>
      </c>
      <c r="BE1118" s="38">
        <v>-12.45617</v>
      </c>
      <c r="BF1118" s="38">
        <v>-5.6005419999999999</v>
      </c>
      <c r="BG1118" s="38">
        <v>-7.6726470000000004</v>
      </c>
      <c r="BH1118" s="38">
        <v>-8.7581089999999993</v>
      </c>
      <c r="BI1118" s="38">
        <v>-4.7596299999999996</v>
      </c>
      <c r="BJ1118" s="38">
        <v>-5.9366070000000004</v>
      </c>
      <c r="BK1118" s="38">
        <v>-7.099977</v>
      </c>
      <c r="BL1118" s="38">
        <v>-6.4355669999999998</v>
      </c>
      <c r="BM1118" s="38">
        <v>-2.3921070000000002</v>
      </c>
      <c r="BN1118" s="38">
        <v>-9.4841750000000005</v>
      </c>
      <c r="BO1118" s="38">
        <v>-7.405697</v>
      </c>
      <c r="BP1118" s="38">
        <v>1.4052150000000001</v>
      </c>
      <c r="BQ1118" s="38">
        <v>7.3211409999999999</v>
      </c>
      <c r="BR1118" s="38">
        <v>10.283239999999999</v>
      </c>
      <c r="BS1118" s="38">
        <v>7.5738459999999996</v>
      </c>
      <c r="BT1118" s="38">
        <v>-3.6814249999999999</v>
      </c>
      <c r="BU1118" s="38">
        <v>-3.7689849999999998</v>
      </c>
      <c r="BV1118" s="38">
        <v>-4.0027559999999998</v>
      </c>
      <c r="BW1118" s="38">
        <v>5.706588</v>
      </c>
      <c r="BX1118" s="38">
        <v>-1.728774</v>
      </c>
      <c r="BY1118" s="38">
        <v>1.4496929999999999</v>
      </c>
      <c r="BZ1118" s="38">
        <v>6.3602470000000002</v>
      </c>
      <c r="CA1118" s="38">
        <v>3.9576950000000002</v>
      </c>
      <c r="CB1118" s="38">
        <v>1.037471</v>
      </c>
      <c r="CC1118" s="38">
        <v>-8.3327220000000004</v>
      </c>
      <c r="CD1118" s="38">
        <v>-2.4471859999999999</v>
      </c>
      <c r="CE1118" s="38">
        <v>-4.9099240000000002</v>
      </c>
      <c r="CF1118" s="38">
        <v>-6.1164160000000001</v>
      </c>
      <c r="CG1118" s="38">
        <v>-2.0486840000000002</v>
      </c>
      <c r="CH1118" s="38">
        <v>-5.1091300000000004</v>
      </c>
      <c r="CI1118" s="38">
        <v>-6.0141689999999999</v>
      </c>
      <c r="CJ1118" s="38">
        <v>-5.5063510000000004</v>
      </c>
      <c r="CK1118" s="38">
        <v>-1.3022769999999999</v>
      </c>
      <c r="CL1118" s="38">
        <v>-8.6634670000000007</v>
      </c>
      <c r="CM1118" s="38">
        <v>-5.8295510000000004</v>
      </c>
      <c r="CN1118" s="38">
        <v>2.5667629999999999</v>
      </c>
      <c r="CO1118" s="38">
        <v>8.5869129999999991</v>
      </c>
      <c r="CP1118" s="38">
        <v>11.93656</v>
      </c>
      <c r="CQ1118" s="38">
        <v>8.8562239999999992</v>
      </c>
      <c r="CR1118" s="38">
        <v>-2.2638699999999998</v>
      </c>
      <c r="CS1118" s="38">
        <v>-2.6305749999999999</v>
      </c>
      <c r="CT1118" s="38">
        <v>-3.0258980000000002</v>
      </c>
      <c r="CU1118" s="38">
        <v>6.7739289999999999</v>
      </c>
      <c r="CV1118" s="38">
        <v>-0.47974050000000001</v>
      </c>
      <c r="CW1118" s="38">
        <v>2.8724940000000001</v>
      </c>
      <c r="CX1118" s="38">
        <v>8.7382030000000004</v>
      </c>
      <c r="CY1118" s="38">
        <v>6.0965569999999998</v>
      </c>
      <c r="CZ1118" s="38">
        <v>3.0528740000000001</v>
      </c>
      <c r="DA1118" s="38">
        <v>-5.4768369999999997</v>
      </c>
      <c r="DB1118" s="38">
        <v>-0.26318130000000001</v>
      </c>
      <c r="DC1118" s="38">
        <v>-2.9964689999999998</v>
      </c>
      <c r="DD1118" s="38">
        <v>-4.2867870000000003</v>
      </c>
      <c r="DE1118" s="38">
        <v>-0.17109079999999999</v>
      </c>
      <c r="DF1118" s="38">
        <v>-4.2816530000000004</v>
      </c>
      <c r="DG1118" s="38">
        <v>-4.9283599999999996</v>
      </c>
      <c r="DH1118" s="38">
        <v>-4.577134</v>
      </c>
      <c r="DI1118" s="38">
        <v>-0.21244679999999999</v>
      </c>
      <c r="DJ1118" s="38">
        <v>-7.8427600000000002</v>
      </c>
      <c r="DK1118" s="38">
        <v>-4.253406</v>
      </c>
      <c r="DL1118" s="38">
        <v>3.7283110000000002</v>
      </c>
      <c r="DM1118" s="38">
        <v>9.8526849999999992</v>
      </c>
      <c r="DN1118" s="38">
        <v>13.589869999999999</v>
      </c>
      <c r="DO1118" s="38">
        <v>10.1386</v>
      </c>
      <c r="DP1118" s="38">
        <v>-0.84631469999999998</v>
      </c>
      <c r="DQ1118" s="38">
        <v>-1.492165</v>
      </c>
      <c r="DR1118" s="38">
        <v>-2.0490390000000001</v>
      </c>
      <c r="DS1118" s="38">
        <v>7.8412689999999996</v>
      </c>
      <c r="DT1118" s="38">
        <v>0.76929349999999996</v>
      </c>
      <c r="DU1118" s="38">
        <v>4.2952950000000003</v>
      </c>
      <c r="DV1118" s="38">
        <v>11.116160000000001</v>
      </c>
      <c r="DW1118" s="38">
        <v>8.2354179999999992</v>
      </c>
      <c r="DX1118" s="38">
        <v>5.0682770000000001</v>
      </c>
      <c r="DY1118" s="38">
        <v>-2.6209509999999998</v>
      </c>
      <c r="DZ1118" s="38">
        <v>1.9208229999999999</v>
      </c>
      <c r="EA1118" s="38">
        <v>-1.0830150000000001</v>
      </c>
      <c r="EB1118" s="38">
        <v>-2.4571580000000002</v>
      </c>
      <c r="EC1118" s="38">
        <v>1.706502</v>
      </c>
      <c r="ED1118" s="38">
        <v>-3.0869080000000002</v>
      </c>
      <c r="EE1118" s="38">
        <v>-3.3606259999999999</v>
      </c>
      <c r="EF1118" s="38">
        <v>-3.2354919999999998</v>
      </c>
      <c r="EG1118" s="38">
        <v>1.3610949999999999</v>
      </c>
      <c r="EH1118" s="38">
        <v>-6.6577890000000002</v>
      </c>
      <c r="EI1118" s="38">
        <v>-1.9777009999999999</v>
      </c>
      <c r="EJ1118" s="38">
        <v>5.4054029999999997</v>
      </c>
      <c r="EK1118" s="38">
        <v>11.680260000000001</v>
      </c>
      <c r="EL1118" s="38">
        <v>15.977</v>
      </c>
      <c r="EM1118" s="38">
        <v>11.99015</v>
      </c>
      <c r="EN1118" s="38">
        <v>1.20041</v>
      </c>
      <c r="EO1118" s="38">
        <v>0.15151890000000001</v>
      </c>
      <c r="EP1118" s="38">
        <v>-0.63861129999999999</v>
      </c>
      <c r="EQ1118" s="38">
        <v>9.3823399999999992</v>
      </c>
      <c r="ER1118" s="38">
        <v>2.5727000000000002</v>
      </c>
      <c r="ES1118" s="38">
        <v>6.3495939999999997</v>
      </c>
      <c r="ET1118" s="38">
        <v>14.54955</v>
      </c>
      <c r="EU1118" s="38">
        <v>11.323600000000001</v>
      </c>
      <c r="EV1118" s="38">
        <v>7.978199</v>
      </c>
      <c r="EW1118" s="38">
        <v>1.5024930000000001</v>
      </c>
      <c r="EX1118" s="38">
        <v>5.074179</v>
      </c>
      <c r="EY1118" s="38">
        <v>1.67971</v>
      </c>
      <c r="EZ1118" s="38">
        <v>0.18453600000000001</v>
      </c>
      <c r="FA1118" s="38">
        <v>4.4174490000000004</v>
      </c>
      <c r="FB1118" s="38">
        <v>73.984470000000002</v>
      </c>
      <c r="FC1118" s="38">
        <v>71.742999999999995</v>
      </c>
      <c r="FD1118" s="38">
        <v>70.712419999999995</v>
      </c>
      <c r="FE1118" s="38">
        <v>68.818839999999994</v>
      </c>
      <c r="FF1118" s="38">
        <v>67.342979999999997</v>
      </c>
      <c r="FG1118" s="38">
        <v>66.612710000000007</v>
      </c>
      <c r="FH1118" s="38">
        <v>66.187079999999995</v>
      </c>
      <c r="FI1118" s="38">
        <v>67.338830000000002</v>
      </c>
      <c r="FJ1118" s="38">
        <v>71.536490000000001</v>
      </c>
      <c r="FK1118" s="38">
        <v>76.72139</v>
      </c>
      <c r="FL1118" s="38">
        <v>82.097970000000004</v>
      </c>
      <c r="FM1118" s="38">
        <v>86.472849999999994</v>
      </c>
      <c r="FN1118" s="38">
        <v>91.147220000000004</v>
      </c>
      <c r="FO1118" s="38">
        <v>95.248930000000001</v>
      </c>
      <c r="FP1118" s="38">
        <v>98.730829999999997</v>
      </c>
      <c r="FQ1118" s="38">
        <v>100.4812</v>
      </c>
      <c r="FR1118" s="38">
        <v>99.597560000000001</v>
      </c>
      <c r="FS1118" s="38">
        <v>96.896389999999997</v>
      </c>
      <c r="FT1118" s="38">
        <v>92.036140000000003</v>
      </c>
      <c r="FU1118" s="38">
        <v>86.191239999999993</v>
      </c>
      <c r="FV1118" s="38">
        <v>81.710660000000004</v>
      </c>
      <c r="FW1118">
        <v>77.610699999999994</v>
      </c>
      <c r="FX1118">
        <v>73.011210000000005</v>
      </c>
      <c r="FY1118">
        <v>71.115049999999997</v>
      </c>
      <c r="FZ1118">
        <v>3.9059919999999999</v>
      </c>
      <c r="GA1118">
        <v>27.328499999999998</v>
      </c>
      <c r="GB1118">
        <v>1</v>
      </c>
    </row>
    <row r="1119" spans="1:184" x14ac:dyDescent="0.3">
      <c r="A1119" t="s">
        <v>280</v>
      </c>
      <c r="B1119" t="s">
        <v>1</v>
      </c>
      <c r="C1119" t="s">
        <v>262</v>
      </c>
      <c r="D1119" t="s">
        <v>1</v>
      </c>
      <c r="E1119" t="s">
        <v>1</v>
      </c>
      <c r="F1119" t="s">
        <v>1</v>
      </c>
      <c r="G1119" t="s">
        <v>1</v>
      </c>
      <c r="H1119" s="40" t="s">
        <v>1</v>
      </c>
      <c r="I1119" s="18" t="s">
        <v>1</v>
      </c>
      <c r="J1119" s="38" t="s">
        <v>1</v>
      </c>
      <c r="K1119" s="18" t="s">
        <v>2</v>
      </c>
      <c r="L1119" s="38">
        <v>29</v>
      </c>
      <c r="M1119" s="38">
        <v>29</v>
      </c>
      <c r="N1119" s="38">
        <v>111.95780000000001</v>
      </c>
      <c r="O1119" s="38">
        <v>108.9734</v>
      </c>
      <c r="P1119" s="38">
        <v>106.113</v>
      </c>
      <c r="Q1119" s="38">
        <v>107.15089999999999</v>
      </c>
      <c r="R1119" s="38">
        <v>115.5068</v>
      </c>
      <c r="S1119" s="38">
        <v>123.6031</v>
      </c>
      <c r="T1119" s="38">
        <v>139.88229999999999</v>
      </c>
      <c r="U1119" s="38">
        <v>156.23609999999999</v>
      </c>
      <c r="V1119" s="38">
        <v>169.60820000000001</v>
      </c>
      <c r="W1119" s="38">
        <v>179.416</v>
      </c>
      <c r="X1119" s="38">
        <v>186.72909999999999</v>
      </c>
      <c r="Y1119" s="38">
        <v>191.69450000000001</v>
      </c>
      <c r="Z1119" s="38">
        <v>190.76609999999999</v>
      </c>
      <c r="AA1119" s="38">
        <v>197.38079999999999</v>
      </c>
      <c r="AB1119" s="38">
        <v>196.78559999999999</v>
      </c>
      <c r="AC1119" s="38">
        <v>191.05629999999999</v>
      </c>
      <c r="AD1119" s="38">
        <v>178.80619999999999</v>
      </c>
      <c r="AE1119" s="38">
        <v>172.60310000000001</v>
      </c>
      <c r="AF1119" s="38">
        <v>157.1122</v>
      </c>
      <c r="AG1119" s="38">
        <v>142.71979999999999</v>
      </c>
      <c r="AH1119" s="38">
        <v>136.05719999999999</v>
      </c>
      <c r="AI1119" s="38">
        <v>125.3781</v>
      </c>
      <c r="AJ1119" s="38">
        <v>118.6692</v>
      </c>
      <c r="AK1119" s="38">
        <v>113.6409</v>
      </c>
      <c r="AL1119" s="38">
        <v>-1.5350619999999999</v>
      </c>
      <c r="AM1119" s="38">
        <v>-2.363934</v>
      </c>
      <c r="AN1119" s="38">
        <v>-2.0628250000000001</v>
      </c>
      <c r="AO1119" s="38">
        <v>-1.6888430000000001</v>
      </c>
      <c r="AP1119" s="38">
        <v>-3.0031500000000002</v>
      </c>
      <c r="AQ1119" s="38">
        <v>-1.6174059999999999</v>
      </c>
      <c r="AR1119" s="38">
        <v>-1.1889179999999999</v>
      </c>
      <c r="AS1119" s="38">
        <v>-1.1705920000000001</v>
      </c>
      <c r="AT1119" s="38">
        <v>1.281121</v>
      </c>
      <c r="AU1119" s="38">
        <v>1.0103070000000001</v>
      </c>
      <c r="AV1119" s="38">
        <v>-0.76974960000000003</v>
      </c>
      <c r="AW1119" s="38">
        <v>-2.0595159999999999</v>
      </c>
      <c r="AX1119" s="38">
        <v>-1.0047140000000001</v>
      </c>
      <c r="AY1119" s="38">
        <v>-0.97325419999999996</v>
      </c>
      <c r="AZ1119" s="38">
        <v>-1.8498509999999999</v>
      </c>
      <c r="BA1119" s="38">
        <v>-2.714744</v>
      </c>
      <c r="BB1119" s="38">
        <v>-2.0070030000000001</v>
      </c>
      <c r="BC1119" s="38">
        <v>-1.6732929999999999</v>
      </c>
      <c r="BD1119" s="38">
        <v>-0.60750230000000005</v>
      </c>
      <c r="BE1119" s="38">
        <v>-3.7034410000000002</v>
      </c>
      <c r="BF1119" s="38">
        <v>-2.7758129999999999</v>
      </c>
      <c r="BG1119" s="38">
        <v>-4.7086829999999997</v>
      </c>
      <c r="BH1119" s="38">
        <v>-3.4329480000000001</v>
      </c>
      <c r="BI1119" s="38">
        <v>-2.3192080000000002</v>
      </c>
      <c r="BJ1119" s="38">
        <v>-0.80880799999999997</v>
      </c>
      <c r="BK1119" s="38">
        <v>-1.7055750000000001</v>
      </c>
      <c r="BL1119" s="38">
        <v>-1.6056410000000001</v>
      </c>
      <c r="BM1119" s="38">
        <v>-1.1006069999999999</v>
      </c>
      <c r="BN1119" s="38">
        <v>-2.2390699999999999</v>
      </c>
      <c r="BO1119" s="38">
        <v>-0.84844600000000003</v>
      </c>
      <c r="BP1119" s="38">
        <v>-0.45417930000000001</v>
      </c>
      <c r="BQ1119" s="38">
        <v>-0.26329340000000001</v>
      </c>
      <c r="BR1119" s="38">
        <v>2.2441049999999998</v>
      </c>
      <c r="BS1119" s="38">
        <v>1.774637</v>
      </c>
      <c r="BT1119" s="38">
        <v>0.13602159999999999</v>
      </c>
      <c r="BU1119" s="38">
        <v>-1.1753849999999999</v>
      </c>
      <c r="BV1119" s="38">
        <v>-0.51338709999999999</v>
      </c>
      <c r="BW1119" s="38">
        <v>-0.33197939999999998</v>
      </c>
      <c r="BX1119" s="38">
        <v>-0.70623590000000003</v>
      </c>
      <c r="BY1119" s="38">
        <v>-1.466628</v>
      </c>
      <c r="BZ1119" s="38">
        <v>-0.73831800000000003</v>
      </c>
      <c r="CA1119" s="38">
        <v>-0.30101169999999999</v>
      </c>
      <c r="CB1119" s="38">
        <v>0.66072629999999999</v>
      </c>
      <c r="CC1119" s="38">
        <v>-2.13022</v>
      </c>
      <c r="CD1119" s="38">
        <v>-1.020629</v>
      </c>
      <c r="CE1119" s="38">
        <v>-2.996677</v>
      </c>
      <c r="CF1119" s="38">
        <v>-1.9053009999999999</v>
      </c>
      <c r="CG1119" s="38">
        <v>-0.87757039999999997</v>
      </c>
      <c r="CH1119" s="38">
        <v>-0.30580679999999999</v>
      </c>
      <c r="CI1119" s="38">
        <v>-1.249598</v>
      </c>
      <c r="CJ1119" s="38">
        <v>-1.288996</v>
      </c>
      <c r="CK1119" s="38">
        <v>-0.69319589999999998</v>
      </c>
      <c r="CL1119" s="38">
        <v>-1.7098709999999999</v>
      </c>
      <c r="CM1119" s="38">
        <v>-0.31586690000000001</v>
      </c>
      <c r="CN1119" s="38">
        <v>5.46986E-2</v>
      </c>
      <c r="CO1119" s="38">
        <v>0.3650989</v>
      </c>
      <c r="CP1119" s="38">
        <v>2.9110649999999998</v>
      </c>
      <c r="CQ1119" s="38">
        <v>2.3040099999999999</v>
      </c>
      <c r="CR1119" s="38">
        <v>0.76335600000000003</v>
      </c>
      <c r="CS1119" s="38">
        <v>-0.56303879999999995</v>
      </c>
      <c r="CT1119" s="38">
        <v>-0.17309530000000001</v>
      </c>
      <c r="CU1119" s="38">
        <v>0.1121655</v>
      </c>
      <c r="CV1119" s="38">
        <v>8.5828500000000002E-2</v>
      </c>
      <c r="CW1119" s="38">
        <v>-0.6021862</v>
      </c>
      <c r="CX1119" s="38">
        <v>0.1403692</v>
      </c>
      <c r="CY1119" s="38">
        <v>0.64942599999999995</v>
      </c>
      <c r="CZ1119" s="38">
        <v>1.5390980000000001</v>
      </c>
      <c r="DA1119" s="38">
        <v>-1.0406120000000001</v>
      </c>
      <c r="DB1119" s="38">
        <v>0.1950066</v>
      </c>
      <c r="DC1119" s="38">
        <v>-1.8109459999999999</v>
      </c>
      <c r="DD1119" s="38">
        <v>-0.8472577</v>
      </c>
      <c r="DE1119" s="38">
        <v>0.12090339999999999</v>
      </c>
      <c r="DF1119" s="38">
        <v>0.19719449999999999</v>
      </c>
      <c r="DG1119" s="38">
        <v>-0.79362129999999997</v>
      </c>
      <c r="DH1119" s="38">
        <v>-0.97235199999999999</v>
      </c>
      <c r="DI1119" s="38">
        <v>-0.28578500000000001</v>
      </c>
      <c r="DJ1119" s="38">
        <v>-1.1806719999999999</v>
      </c>
      <c r="DK1119" s="38">
        <v>0.21671219999999999</v>
      </c>
      <c r="DL1119" s="38">
        <v>0.56357650000000004</v>
      </c>
      <c r="DM1119" s="38">
        <v>0.99349109999999996</v>
      </c>
      <c r="DN1119" s="38">
        <v>3.5780249999999998</v>
      </c>
      <c r="DO1119" s="38">
        <v>2.833383</v>
      </c>
      <c r="DP1119" s="38">
        <v>1.39069</v>
      </c>
      <c r="DQ1119" s="38">
        <v>4.9307700000000003E-2</v>
      </c>
      <c r="DR1119" s="38">
        <v>0.1671965</v>
      </c>
      <c r="DS1119" s="38">
        <v>0.55631050000000004</v>
      </c>
      <c r="DT1119" s="38">
        <v>0.87789289999999998</v>
      </c>
      <c r="DU1119" s="38">
        <v>0.26225540000000003</v>
      </c>
      <c r="DV1119" s="38">
        <v>1.019056</v>
      </c>
      <c r="DW1119" s="38">
        <v>1.599864</v>
      </c>
      <c r="DX1119" s="38">
        <v>2.4174690000000001</v>
      </c>
      <c r="DY1119" s="38">
        <v>4.8996699999999997E-2</v>
      </c>
      <c r="DZ1119" s="38">
        <v>1.410642</v>
      </c>
      <c r="EA1119" s="38">
        <v>-0.62521610000000005</v>
      </c>
      <c r="EB1119" s="38">
        <v>0.21078569999999999</v>
      </c>
      <c r="EC1119" s="38">
        <v>1.1193770000000001</v>
      </c>
      <c r="ED1119" s="38">
        <v>0.92344839999999995</v>
      </c>
      <c r="EE1119" s="38">
        <v>-0.13526299999999999</v>
      </c>
      <c r="EF1119" s="38">
        <v>-0.51516799999999996</v>
      </c>
      <c r="EG1119" s="38">
        <v>0.30245169999999999</v>
      </c>
      <c r="EH1119" s="38">
        <v>-0.41659279999999999</v>
      </c>
      <c r="EI1119" s="38">
        <v>0.98567179999999999</v>
      </c>
      <c r="EJ1119" s="38">
        <v>1.2983150000000001</v>
      </c>
      <c r="EK1119" s="38">
        <v>1.90079</v>
      </c>
      <c r="EL1119" s="38">
        <v>4.5410089999999999</v>
      </c>
      <c r="EM1119" s="38">
        <v>3.5977130000000002</v>
      </c>
      <c r="EN1119" s="38">
        <v>2.296462</v>
      </c>
      <c r="EO1119" s="38">
        <v>0.93343869999999995</v>
      </c>
      <c r="EP1119" s="38">
        <v>0.65852379999999999</v>
      </c>
      <c r="EQ1119" s="38">
        <v>1.1975849999999999</v>
      </c>
      <c r="ER1119" s="38">
        <v>2.0215079999999999</v>
      </c>
      <c r="ES1119" s="38">
        <v>1.510372</v>
      </c>
      <c r="ET1119" s="38">
        <v>2.287741</v>
      </c>
      <c r="EU1119" s="38">
        <v>2.9721449999999998</v>
      </c>
      <c r="EV1119" s="38">
        <v>3.6856979999999999</v>
      </c>
      <c r="EW1119" s="38">
        <v>1.6222179999999999</v>
      </c>
      <c r="EX1119" s="38">
        <v>3.165826</v>
      </c>
      <c r="EY1119" s="38">
        <v>1.0867899999999999</v>
      </c>
      <c r="EZ1119" s="38">
        <v>1.738432</v>
      </c>
      <c r="FA1119" s="38">
        <v>2.5610149999999998</v>
      </c>
      <c r="FB1119" s="38">
        <v>63.831859999999999</v>
      </c>
      <c r="FC1119" s="38">
        <v>62.341340000000002</v>
      </c>
      <c r="FD1119" s="38">
        <v>60.964060000000003</v>
      </c>
      <c r="FE1119" s="38">
        <v>59.842089999999999</v>
      </c>
      <c r="FF1119" s="38">
        <v>58.792079999999999</v>
      </c>
      <c r="FG1119" s="38">
        <v>57.858330000000002</v>
      </c>
      <c r="FH1119" s="38">
        <v>57.73854</v>
      </c>
      <c r="FI1119" s="38">
        <v>60.157179999999997</v>
      </c>
      <c r="FJ1119" s="38">
        <v>64.67474</v>
      </c>
      <c r="FK1119" s="38">
        <v>70.059079999999994</v>
      </c>
      <c r="FL1119" s="38">
        <v>76.037040000000005</v>
      </c>
      <c r="FM1119" s="38">
        <v>81.911029999999997</v>
      </c>
      <c r="FN1119" s="38">
        <v>87.252120000000005</v>
      </c>
      <c r="FO1119" s="38">
        <v>91.345659999999995</v>
      </c>
      <c r="FP1119" s="38">
        <v>93.103290000000001</v>
      </c>
      <c r="FQ1119" s="38">
        <v>93.390259999999998</v>
      </c>
      <c r="FR1119" s="38">
        <v>92.659710000000004</v>
      </c>
      <c r="FS1119" s="38">
        <v>90.428629999999998</v>
      </c>
      <c r="FT1119" s="38">
        <v>86.872249999999994</v>
      </c>
      <c r="FU1119" s="38">
        <v>82.234179999999995</v>
      </c>
      <c r="FV1119" s="38">
        <v>76.785679999999999</v>
      </c>
      <c r="FW1119">
        <v>72.006110000000007</v>
      </c>
      <c r="FX1119">
        <v>68.728939999999994</v>
      </c>
      <c r="FY1119">
        <v>66.190690000000004</v>
      </c>
      <c r="FZ1119">
        <v>1.673672</v>
      </c>
      <c r="GA1119">
        <v>13.504099999999999</v>
      </c>
      <c r="GB1119">
        <v>1</v>
      </c>
    </row>
    <row r="1120" spans="1:184" x14ac:dyDescent="0.3">
      <c r="A1120" t="s">
        <v>280</v>
      </c>
      <c r="B1120" t="s">
        <v>1</v>
      </c>
      <c r="C1120" t="s">
        <v>278</v>
      </c>
      <c r="D1120" t="s">
        <v>1</v>
      </c>
      <c r="E1120" t="s">
        <v>1</v>
      </c>
      <c r="F1120" t="s">
        <v>1</v>
      </c>
      <c r="G1120" t="s">
        <v>1</v>
      </c>
      <c r="H1120" s="40" t="s">
        <v>1</v>
      </c>
      <c r="I1120" s="18" t="s">
        <v>1</v>
      </c>
      <c r="J1120" s="38" t="s">
        <v>1</v>
      </c>
      <c r="K1120" s="18">
        <v>44722</v>
      </c>
      <c r="L1120" s="38">
        <v>494</v>
      </c>
      <c r="M1120" s="38">
        <v>494</v>
      </c>
      <c r="N1120" s="38">
        <v>227.82050000000001</v>
      </c>
      <c r="O1120" s="38">
        <v>225.5341</v>
      </c>
      <c r="P1120" s="38">
        <v>225.2329</v>
      </c>
      <c r="Q1120" s="38">
        <v>223.8152</v>
      </c>
      <c r="R1120" s="38">
        <v>225.3853</v>
      </c>
      <c r="S1120" s="38">
        <v>229.0651</v>
      </c>
      <c r="T1120" s="38">
        <v>240.47669999999999</v>
      </c>
      <c r="U1120" s="38">
        <v>251.03450000000001</v>
      </c>
      <c r="V1120" s="38">
        <v>258.01650000000001</v>
      </c>
      <c r="W1120" s="38">
        <v>261.69330000000002</v>
      </c>
      <c r="X1120" s="38">
        <v>264.12670000000003</v>
      </c>
      <c r="Y1120" s="38">
        <v>268.46050000000002</v>
      </c>
      <c r="Z1120" s="38">
        <v>269.52569999999997</v>
      </c>
      <c r="AA1120" s="38">
        <v>273.00360000000001</v>
      </c>
      <c r="AB1120" s="38">
        <v>268.36419999999998</v>
      </c>
      <c r="AC1120" s="38">
        <v>262.88159999999999</v>
      </c>
      <c r="AD1120" s="38">
        <v>257.33100000000002</v>
      </c>
      <c r="AE1120" s="38">
        <v>253.39920000000001</v>
      </c>
      <c r="AF1120" s="38">
        <v>251.20939999999999</v>
      </c>
      <c r="AG1120" s="38">
        <v>249.25810000000001</v>
      </c>
      <c r="AH1120" s="38">
        <v>249.72069999999999</v>
      </c>
      <c r="AI1120" s="38">
        <v>246.65199999999999</v>
      </c>
      <c r="AJ1120" s="38">
        <v>240.7337</v>
      </c>
      <c r="AK1120" s="38">
        <v>234.4109</v>
      </c>
      <c r="AL1120" s="38">
        <v>-3.2460279999999999</v>
      </c>
      <c r="AM1120" s="38">
        <v>-2.176876</v>
      </c>
      <c r="AN1120" s="38">
        <v>-6.2364200000000002E-2</v>
      </c>
      <c r="AO1120" s="38">
        <v>-1.0336050000000001</v>
      </c>
      <c r="AP1120" s="38">
        <v>0.21018239999999999</v>
      </c>
      <c r="AQ1120" s="38">
        <v>-2.3122850000000001</v>
      </c>
      <c r="AR1120" s="38">
        <v>-4.1002890000000001</v>
      </c>
      <c r="AS1120" s="38">
        <v>-3.4694479999999999</v>
      </c>
      <c r="AT1120" s="38">
        <v>1.9332700000000001E-2</v>
      </c>
      <c r="AU1120" s="38">
        <v>0.49708079999999999</v>
      </c>
      <c r="AV1120" s="38">
        <v>0.55120190000000002</v>
      </c>
      <c r="AW1120" s="38">
        <v>-1.647135</v>
      </c>
      <c r="AX1120" s="38">
        <v>-2.4814949999999998</v>
      </c>
      <c r="AY1120" s="38">
        <v>-0.4729179</v>
      </c>
      <c r="AZ1120" s="38">
        <v>-3.5496599999999998</v>
      </c>
      <c r="BA1120" s="38">
        <v>-4.5358039999999997</v>
      </c>
      <c r="BB1120" s="38">
        <v>-1.540926</v>
      </c>
      <c r="BC1120" s="38">
        <v>0.78167509999999996</v>
      </c>
      <c r="BD1120" s="38">
        <v>-2.190518</v>
      </c>
      <c r="BE1120" s="38">
        <v>1.5495950000000001</v>
      </c>
      <c r="BF1120" s="38">
        <v>0.51614119999999997</v>
      </c>
      <c r="BG1120" s="38">
        <v>-3.830603</v>
      </c>
      <c r="BH1120" s="38">
        <v>-4.5632799999999998</v>
      </c>
      <c r="BI1120" s="38">
        <v>-6.4207869999999998</v>
      </c>
      <c r="BJ1120" s="38">
        <v>-2.3607469999999999</v>
      </c>
      <c r="BK1120" s="38">
        <v>-1.4616499999999999</v>
      </c>
      <c r="BL1120" s="38">
        <v>0.64684330000000001</v>
      </c>
      <c r="BM1120" s="38">
        <v>-0.35818440000000001</v>
      </c>
      <c r="BN1120" s="38">
        <v>0.83481079999999996</v>
      </c>
      <c r="BO1120" s="38">
        <v>-1.6903790000000001</v>
      </c>
      <c r="BP1120" s="38">
        <v>-3.214391</v>
      </c>
      <c r="BQ1120" s="38">
        <v>-2.5485820000000001</v>
      </c>
      <c r="BR1120" s="38">
        <v>0.85677550000000002</v>
      </c>
      <c r="BS1120" s="38">
        <v>1.3180000000000001</v>
      </c>
      <c r="BT1120" s="38">
        <v>1.39585</v>
      </c>
      <c r="BU1120" s="38">
        <v>-0.82800910000000005</v>
      </c>
      <c r="BV1120" s="38">
        <v>-2.0143960000000001</v>
      </c>
      <c r="BW1120" s="38">
        <v>0.14663209999999999</v>
      </c>
      <c r="BX1120" s="38">
        <v>-2.5858620000000001</v>
      </c>
      <c r="BY1120" s="38">
        <v>-3.4554619999999998</v>
      </c>
      <c r="BZ1120" s="38">
        <v>-0.16396830000000001</v>
      </c>
      <c r="CA1120" s="38">
        <v>2.3157990000000002</v>
      </c>
      <c r="CB1120" s="38">
        <v>-0.52102709999999997</v>
      </c>
      <c r="CC1120" s="38">
        <v>3.1384530000000002</v>
      </c>
      <c r="CD1120" s="38">
        <v>2.5371570000000001</v>
      </c>
      <c r="CE1120" s="38">
        <v>-1.7524789999999999</v>
      </c>
      <c r="CF1120" s="38">
        <v>-2.7056939999999998</v>
      </c>
      <c r="CG1120" s="38">
        <v>-4.6944970000000001</v>
      </c>
      <c r="CH1120" s="38">
        <v>-1.7476039999999999</v>
      </c>
      <c r="CI1120" s="38">
        <v>-0.96628769999999997</v>
      </c>
      <c r="CJ1120" s="38">
        <v>1.1380380000000001</v>
      </c>
      <c r="CK1120" s="38">
        <v>0.10960979999999999</v>
      </c>
      <c r="CL1120" s="38">
        <v>1.2674259999999999</v>
      </c>
      <c r="CM1120" s="38">
        <v>-1.259649</v>
      </c>
      <c r="CN1120" s="38">
        <v>-2.6008200000000001</v>
      </c>
      <c r="CO1120" s="38">
        <v>-1.9107940000000001</v>
      </c>
      <c r="CP1120" s="38">
        <v>1.4367859999999999</v>
      </c>
      <c r="CQ1120" s="38">
        <v>1.886566</v>
      </c>
      <c r="CR1120" s="38">
        <v>1.9808509999999999</v>
      </c>
      <c r="CS1120" s="38">
        <v>-0.26068469999999999</v>
      </c>
      <c r="CT1120" s="38">
        <v>-1.6908840000000001</v>
      </c>
      <c r="CU1120" s="38">
        <v>0.57573059999999998</v>
      </c>
      <c r="CV1120" s="38">
        <v>-1.918339</v>
      </c>
      <c r="CW1120" s="38">
        <v>-2.7072210000000001</v>
      </c>
      <c r="CX1120" s="38">
        <v>0.78970819999999997</v>
      </c>
      <c r="CY1120" s="38">
        <v>3.3783280000000002</v>
      </c>
      <c r="CZ1120" s="38">
        <v>0.63525739999999997</v>
      </c>
      <c r="DA1120" s="38">
        <v>4.2388909999999997</v>
      </c>
      <c r="DB1120" s="38">
        <v>3.936906</v>
      </c>
      <c r="DC1120" s="38">
        <v>-0.31317630000000002</v>
      </c>
      <c r="DD1120" s="38">
        <v>-1.419136</v>
      </c>
      <c r="DE1120" s="38">
        <v>-3.4988730000000001</v>
      </c>
      <c r="DF1120" s="38">
        <v>-1.1344609999999999</v>
      </c>
      <c r="DG1120" s="38">
        <v>-0.47092489999999998</v>
      </c>
      <c r="DH1120" s="38">
        <v>1.6292329999999999</v>
      </c>
      <c r="DI1120" s="38">
        <v>0.57740400000000003</v>
      </c>
      <c r="DJ1120" s="38">
        <v>1.7000420000000001</v>
      </c>
      <c r="DK1120" s="38">
        <v>-0.82891890000000001</v>
      </c>
      <c r="DL1120" s="38">
        <v>-1.987249</v>
      </c>
      <c r="DM1120" s="38">
        <v>-1.2730049999999999</v>
      </c>
      <c r="DN1120" s="38">
        <v>2.0167959999999998</v>
      </c>
      <c r="DO1120" s="38">
        <v>2.4551319999999999</v>
      </c>
      <c r="DP1120" s="38">
        <v>2.565852</v>
      </c>
      <c r="DQ1120" s="38">
        <v>0.30663960000000001</v>
      </c>
      <c r="DR1120" s="38">
        <v>-1.367372</v>
      </c>
      <c r="DS1120" s="38">
        <v>1.004829</v>
      </c>
      <c r="DT1120" s="38">
        <v>-1.250815</v>
      </c>
      <c r="DU1120" s="38">
        <v>-1.958979</v>
      </c>
      <c r="DV1120" s="38">
        <v>1.743385</v>
      </c>
      <c r="DW1120" s="38">
        <v>4.4408570000000003</v>
      </c>
      <c r="DX1120" s="38">
        <v>1.791542</v>
      </c>
      <c r="DY1120" s="38">
        <v>5.3393290000000002</v>
      </c>
      <c r="DZ1120" s="38">
        <v>5.3366550000000004</v>
      </c>
      <c r="EA1120" s="38">
        <v>1.126126</v>
      </c>
      <c r="EB1120" s="38">
        <v>-0.13257840000000001</v>
      </c>
      <c r="EC1120" s="38">
        <v>-2.3032499999999998</v>
      </c>
      <c r="ED1120" s="38">
        <v>-0.2491794</v>
      </c>
      <c r="EE1120" s="38">
        <v>0.2443004</v>
      </c>
      <c r="EF1120" s="38">
        <v>2.338441</v>
      </c>
      <c r="EG1120" s="38">
        <v>1.2528239999999999</v>
      </c>
      <c r="EH1120" s="38">
        <v>2.3246709999999999</v>
      </c>
      <c r="EI1120" s="38">
        <v>-0.2070129</v>
      </c>
      <c r="EJ1120" s="38">
        <v>-1.1013500000000001</v>
      </c>
      <c r="EK1120" s="38">
        <v>-0.3521396</v>
      </c>
      <c r="EL1120" s="38">
        <v>2.8542390000000002</v>
      </c>
      <c r="EM1120" s="38">
        <v>3.2760509999999998</v>
      </c>
      <c r="EN1120" s="38">
        <v>3.410501</v>
      </c>
      <c r="EO1120" s="38">
        <v>1.125766</v>
      </c>
      <c r="EP1120" s="38">
        <v>-0.90027299999999999</v>
      </c>
      <c r="EQ1120" s="38">
        <v>1.624379</v>
      </c>
      <c r="ER1120" s="38">
        <v>-0.28701729999999998</v>
      </c>
      <c r="ES1120" s="38">
        <v>-0.87863740000000001</v>
      </c>
      <c r="ET1120" s="38">
        <v>3.1203419999999999</v>
      </c>
      <c r="EU1120" s="38">
        <v>5.9749809999999997</v>
      </c>
      <c r="EV1120" s="38">
        <v>3.461033</v>
      </c>
      <c r="EW1120" s="38">
        <v>6.9281860000000002</v>
      </c>
      <c r="EX1120" s="38">
        <v>7.3576699999999997</v>
      </c>
      <c r="EY1120" s="38">
        <v>3.2042510000000002</v>
      </c>
      <c r="EZ1120" s="38">
        <v>1.725007</v>
      </c>
      <c r="FA1120" s="38">
        <v>-0.57695890000000005</v>
      </c>
      <c r="FB1120" s="38">
        <v>78.349779999999996</v>
      </c>
      <c r="FC1120" s="38">
        <v>77.100849999999994</v>
      </c>
      <c r="FD1120" s="38">
        <v>75.020099999999999</v>
      </c>
      <c r="FE1120" s="38">
        <v>73.328659999999999</v>
      </c>
      <c r="FF1120" s="38">
        <v>71.902619999999999</v>
      </c>
      <c r="FG1120" s="38">
        <v>71.411119999999997</v>
      </c>
      <c r="FH1120" s="38">
        <v>72.389240000000001</v>
      </c>
      <c r="FI1120" s="38">
        <v>76.410390000000007</v>
      </c>
      <c r="FJ1120" s="38">
        <v>81.042010000000005</v>
      </c>
      <c r="FK1120" s="38">
        <v>84.551590000000004</v>
      </c>
      <c r="FL1120" s="38">
        <v>87.946029999999993</v>
      </c>
      <c r="FM1120" s="38">
        <v>91.30283</v>
      </c>
      <c r="FN1120" s="38">
        <v>93.613690000000005</v>
      </c>
      <c r="FO1120" s="38">
        <v>95.726500000000001</v>
      </c>
      <c r="FP1120" s="38">
        <v>96.920699999999997</v>
      </c>
      <c r="FQ1120" s="38">
        <v>97.762590000000003</v>
      </c>
      <c r="FR1120" s="38">
        <v>98.153360000000006</v>
      </c>
      <c r="FS1120" s="38">
        <v>97.963009999999997</v>
      </c>
      <c r="FT1120" s="38">
        <v>96.473669999999998</v>
      </c>
      <c r="FU1120" s="38">
        <v>94.37106</v>
      </c>
      <c r="FV1120" s="38">
        <v>91.575249999999997</v>
      </c>
      <c r="FW1120">
        <v>88.948949999999996</v>
      </c>
      <c r="FX1120">
        <v>86.331630000000004</v>
      </c>
      <c r="FY1120">
        <v>83.66995</v>
      </c>
      <c r="FZ1120">
        <v>1.9777849999999999</v>
      </c>
      <c r="GA1120">
        <v>16.064730000000001</v>
      </c>
      <c r="GB1120">
        <v>1</v>
      </c>
    </row>
    <row r="1121" spans="1:184" x14ac:dyDescent="0.3">
      <c r="A1121" t="s">
        <v>280</v>
      </c>
      <c r="B1121" t="s">
        <v>1</v>
      </c>
      <c r="C1121" t="s">
        <v>278</v>
      </c>
      <c r="D1121" t="s">
        <v>1</v>
      </c>
      <c r="E1121" t="s">
        <v>1</v>
      </c>
      <c r="F1121" t="s">
        <v>1</v>
      </c>
      <c r="G1121" t="s">
        <v>1</v>
      </c>
      <c r="H1121" s="40" t="s">
        <v>1</v>
      </c>
      <c r="I1121" s="18" t="s">
        <v>1</v>
      </c>
      <c r="J1121" s="38" t="s">
        <v>1</v>
      </c>
      <c r="K1121" s="18">
        <v>44739</v>
      </c>
      <c r="L1121" s="38">
        <v>489</v>
      </c>
      <c r="M1121" s="38">
        <v>489</v>
      </c>
      <c r="N1121" s="38">
        <v>195.24680000000001</v>
      </c>
      <c r="O1121" s="38">
        <v>195.1369</v>
      </c>
      <c r="P1121" s="38">
        <v>195.25540000000001</v>
      </c>
      <c r="Q1121" s="38">
        <v>193.5712</v>
      </c>
      <c r="R1121" s="38">
        <v>196.059</v>
      </c>
      <c r="S1121" s="38">
        <v>203.65620000000001</v>
      </c>
      <c r="T1121" s="38">
        <v>219.77369999999999</v>
      </c>
      <c r="U1121" s="38">
        <v>232.1131</v>
      </c>
      <c r="V1121" s="38">
        <v>239.16970000000001</v>
      </c>
      <c r="W1121" s="38">
        <v>245.27330000000001</v>
      </c>
      <c r="X1121" s="38">
        <v>250.97290000000001</v>
      </c>
      <c r="Y1121" s="38">
        <v>254.65100000000001</v>
      </c>
      <c r="Z1121" s="38">
        <v>257.49090000000001</v>
      </c>
      <c r="AA1121" s="38">
        <v>262.65289999999999</v>
      </c>
      <c r="AB1121" s="38">
        <v>264.00139999999999</v>
      </c>
      <c r="AC1121" s="38">
        <v>260.44690000000003</v>
      </c>
      <c r="AD1121" s="38">
        <v>254.173</v>
      </c>
      <c r="AE1121" s="38">
        <v>247.78710000000001</v>
      </c>
      <c r="AF1121" s="38">
        <v>244.66720000000001</v>
      </c>
      <c r="AG1121" s="38">
        <v>243.99350000000001</v>
      </c>
      <c r="AH1121" s="38">
        <v>242.8914</v>
      </c>
      <c r="AI1121" s="38">
        <v>240.66419999999999</v>
      </c>
      <c r="AJ1121" s="38">
        <v>234.59229999999999</v>
      </c>
      <c r="AK1121" s="38">
        <v>227.47399999999999</v>
      </c>
      <c r="AL1121" s="38">
        <v>-0.68207810000000002</v>
      </c>
      <c r="AM1121" s="38">
        <v>1.480561</v>
      </c>
      <c r="AN1121" s="38">
        <v>2.6896</v>
      </c>
      <c r="AO1121" s="38">
        <v>1.7093339999999999</v>
      </c>
      <c r="AP1121" s="38">
        <v>-1.3761890000000001</v>
      </c>
      <c r="AQ1121" s="38">
        <v>-2.6716980000000001</v>
      </c>
      <c r="AR1121" s="38">
        <v>-2.862419</v>
      </c>
      <c r="AS1121" s="38">
        <v>-5.553159</v>
      </c>
      <c r="AT1121" s="38">
        <v>-4.7002490000000003</v>
      </c>
      <c r="AU1121" s="38">
        <v>-4.5588920000000002</v>
      </c>
      <c r="AV1121" s="38">
        <v>-3.29312</v>
      </c>
      <c r="AW1121" s="38">
        <v>-2.8213810000000001</v>
      </c>
      <c r="AX1121" s="38">
        <v>-3.7553369999999999</v>
      </c>
      <c r="AY1121" s="38">
        <v>-0.69112589999999996</v>
      </c>
      <c r="AZ1121" s="38">
        <v>4.1364650000000003</v>
      </c>
      <c r="BA1121" s="38">
        <v>5.3543710000000004</v>
      </c>
      <c r="BB1121" s="38">
        <v>8.2687790000000003</v>
      </c>
      <c r="BC1121" s="38">
        <v>7.6284229999999997</v>
      </c>
      <c r="BD1121" s="38">
        <v>4.906377</v>
      </c>
      <c r="BE1121" s="38">
        <v>4.5402449999999996</v>
      </c>
      <c r="BF1121" s="38">
        <v>3.528006</v>
      </c>
      <c r="BG1121" s="38">
        <v>0.2783678</v>
      </c>
      <c r="BH1121" s="38">
        <v>-6.1170799999999997E-2</v>
      </c>
      <c r="BI1121" s="38">
        <v>-0.16188279999999999</v>
      </c>
      <c r="BJ1121" s="38">
        <v>0.2126517</v>
      </c>
      <c r="BK1121" s="38">
        <v>2.3478180000000002</v>
      </c>
      <c r="BL1121" s="38">
        <v>3.5669580000000001</v>
      </c>
      <c r="BM1121" s="38">
        <v>2.285501</v>
      </c>
      <c r="BN1121" s="38">
        <v>-0.84712980000000004</v>
      </c>
      <c r="BO1121" s="38">
        <v>-1.9423870000000001</v>
      </c>
      <c r="BP1121" s="38">
        <v>-2.181489</v>
      </c>
      <c r="BQ1121" s="38">
        <v>-4.2501579999999999</v>
      </c>
      <c r="BR1121" s="38">
        <v>-3.908684</v>
      </c>
      <c r="BS1121" s="38">
        <v>-3.674553</v>
      </c>
      <c r="BT1121" s="38">
        <v>-2.6474760000000002</v>
      </c>
      <c r="BU1121" s="38">
        <v>-2.3158099999999999</v>
      </c>
      <c r="BV1121" s="38">
        <v>-3.3420770000000002</v>
      </c>
      <c r="BW1121" s="38">
        <v>-0.16899249999999999</v>
      </c>
      <c r="BX1121" s="38">
        <v>4.7903979999999997</v>
      </c>
      <c r="BY1121" s="38">
        <v>6.1264419999999999</v>
      </c>
      <c r="BZ1121" s="38">
        <v>9.0884169999999997</v>
      </c>
      <c r="CA1121" s="38">
        <v>8.6369249999999997</v>
      </c>
      <c r="CB1121" s="38">
        <v>6.5376779999999997</v>
      </c>
      <c r="CC1121" s="38">
        <v>6.1050870000000002</v>
      </c>
      <c r="CD1121" s="38">
        <v>5.1481960000000004</v>
      </c>
      <c r="CE1121" s="38">
        <v>2.0393460000000001</v>
      </c>
      <c r="CF1121" s="38">
        <v>1.8856379999999999</v>
      </c>
      <c r="CG1121" s="38">
        <v>1.9123520000000001</v>
      </c>
      <c r="CH1121" s="38">
        <v>0.83233880000000005</v>
      </c>
      <c r="CI1121" s="38">
        <v>2.9484780000000002</v>
      </c>
      <c r="CJ1121" s="38">
        <v>4.174614</v>
      </c>
      <c r="CK1121" s="38">
        <v>2.684552</v>
      </c>
      <c r="CL1121" s="38">
        <v>-0.4807053</v>
      </c>
      <c r="CM1121" s="38">
        <v>-1.437268</v>
      </c>
      <c r="CN1121" s="38">
        <v>-1.7098789999999999</v>
      </c>
      <c r="CO1121" s="38">
        <v>-3.3477030000000001</v>
      </c>
      <c r="CP1121" s="38">
        <v>-3.360449</v>
      </c>
      <c r="CQ1121" s="38">
        <v>-3.0620620000000001</v>
      </c>
      <c r="CR1121" s="38">
        <v>-2.2003050000000002</v>
      </c>
      <c r="CS1121" s="38">
        <v>-1.9656530000000001</v>
      </c>
      <c r="CT1121" s="38">
        <v>-3.0558529999999999</v>
      </c>
      <c r="CU1121" s="38">
        <v>0.19263549999999999</v>
      </c>
      <c r="CV1121" s="38">
        <v>5.243309</v>
      </c>
      <c r="CW1121" s="38">
        <v>6.6611760000000002</v>
      </c>
      <c r="CX1121" s="38">
        <v>9.6560959999999998</v>
      </c>
      <c r="CY1121" s="38">
        <v>9.3354099999999995</v>
      </c>
      <c r="CZ1121" s="38">
        <v>7.6675120000000003</v>
      </c>
      <c r="DA1121" s="38">
        <v>7.1888920000000001</v>
      </c>
      <c r="DB1121" s="38">
        <v>6.2703340000000001</v>
      </c>
      <c r="DC1121" s="38">
        <v>3.2589950000000001</v>
      </c>
      <c r="DD1121" s="38">
        <v>3.2339920000000002</v>
      </c>
      <c r="DE1121" s="38">
        <v>3.3489610000000001</v>
      </c>
      <c r="DF1121" s="38">
        <v>1.452026</v>
      </c>
      <c r="DG1121" s="38">
        <v>3.5491389999999998</v>
      </c>
      <c r="DH1121" s="38">
        <v>4.7822699999999996</v>
      </c>
      <c r="DI1121" s="38">
        <v>3.0836039999999998</v>
      </c>
      <c r="DJ1121" s="38">
        <v>-0.1142809</v>
      </c>
      <c r="DK1121" s="38">
        <v>-0.93214889999999995</v>
      </c>
      <c r="DL1121" s="38">
        <v>-1.2382690000000001</v>
      </c>
      <c r="DM1121" s="38">
        <v>-2.445249</v>
      </c>
      <c r="DN1121" s="38">
        <v>-2.812214</v>
      </c>
      <c r="DO1121" s="38">
        <v>-2.4495710000000002</v>
      </c>
      <c r="DP1121" s="38">
        <v>-1.753134</v>
      </c>
      <c r="DQ1121" s="38">
        <v>-1.615496</v>
      </c>
      <c r="DR1121" s="38">
        <v>-2.7696299999999998</v>
      </c>
      <c r="DS1121" s="38">
        <v>0.55426350000000002</v>
      </c>
      <c r="DT1121" s="38">
        <v>5.6962210000000004</v>
      </c>
      <c r="DU1121" s="38">
        <v>7.1959099999999996</v>
      </c>
      <c r="DV1121" s="38">
        <v>10.22377</v>
      </c>
      <c r="DW1121" s="38">
        <v>10.033899999999999</v>
      </c>
      <c r="DX1121" s="38">
        <v>8.7973459999999992</v>
      </c>
      <c r="DY1121" s="38">
        <v>8.2726970000000009</v>
      </c>
      <c r="DZ1121" s="38">
        <v>7.3924729999999998</v>
      </c>
      <c r="EA1121" s="38">
        <v>4.4786429999999999</v>
      </c>
      <c r="EB1121" s="38">
        <v>4.5823460000000003</v>
      </c>
      <c r="EC1121" s="38">
        <v>4.7855699999999999</v>
      </c>
      <c r="ED1121" s="38">
        <v>2.3467560000000001</v>
      </c>
      <c r="EE1121" s="38">
        <v>4.4163969999999999</v>
      </c>
      <c r="EF1121" s="38">
        <v>5.6596289999999998</v>
      </c>
      <c r="EG1121" s="38">
        <v>3.6597710000000001</v>
      </c>
      <c r="EH1121" s="38">
        <v>0.41477789999999998</v>
      </c>
      <c r="EI1121" s="38">
        <v>-0.2028375</v>
      </c>
      <c r="EJ1121" s="38">
        <v>-0.55733909999999998</v>
      </c>
      <c r="EK1121" s="38">
        <v>-1.1422479999999999</v>
      </c>
      <c r="EL1121" s="38">
        <v>-2.0206490000000001</v>
      </c>
      <c r="EM1121" s="38">
        <v>-1.565232</v>
      </c>
      <c r="EN1121" s="38">
        <v>-1.1074900000000001</v>
      </c>
      <c r="EO1121" s="38">
        <v>-1.1099239999999999</v>
      </c>
      <c r="EP1121" s="38">
        <v>-2.3563689999999999</v>
      </c>
      <c r="EQ1121" s="38">
        <v>1.076397</v>
      </c>
      <c r="ER1121" s="38">
        <v>6.3501539999999999</v>
      </c>
      <c r="ES1121" s="38">
        <v>7.9679799999999998</v>
      </c>
      <c r="ET1121" s="38">
        <v>11.04341</v>
      </c>
      <c r="EU1121" s="38">
        <v>11.042400000000001</v>
      </c>
      <c r="EV1121" s="38">
        <v>10.428649999999999</v>
      </c>
      <c r="EW1121" s="38">
        <v>9.8375409999999999</v>
      </c>
      <c r="EX1121" s="38">
        <v>9.0126620000000006</v>
      </c>
      <c r="EY1121" s="38">
        <v>6.2396209999999996</v>
      </c>
      <c r="EZ1121" s="38">
        <v>6.5291550000000003</v>
      </c>
      <c r="FA1121" s="38">
        <v>6.8598049999999997</v>
      </c>
      <c r="FB1121" s="38">
        <v>78.428989999999999</v>
      </c>
      <c r="FC1121" s="38">
        <v>76.717309999999998</v>
      </c>
      <c r="FD1121" s="38">
        <v>74.585560000000001</v>
      </c>
      <c r="FE1121" s="38">
        <v>72.552800000000005</v>
      </c>
      <c r="FF1121" s="38">
        <v>71.613870000000006</v>
      </c>
      <c r="FG1121" s="38">
        <v>70.294640000000001</v>
      </c>
      <c r="FH1121" s="38">
        <v>70.657529999999994</v>
      </c>
      <c r="FI1121" s="38">
        <v>73.897540000000006</v>
      </c>
      <c r="FJ1121" s="38">
        <v>78.284679999999994</v>
      </c>
      <c r="FK1121" s="38">
        <v>82.615679999999998</v>
      </c>
      <c r="FL1121" s="38">
        <v>86.810029999999998</v>
      </c>
      <c r="FM1121" s="38">
        <v>90.55462</v>
      </c>
      <c r="FN1121" s="38">
        <v>93.829610000000002</v>
      </c>
      <c r="FO1121" s="38">
        <v>96.146249999999995</v>
      </c>
      <c r="FP1121" s="38">
        <v>98.136949999999999</v>
      </c>
      <c r="FQ1121" s="38">
        <v>99.242760000000004</v>
      </c>
      <c r="FR1121" s="38">
        <v>99.637339999999995</v>
      </c>
      <c r="FS1121" s="38">
        <v>99.246979999999994</v>
      </c>
      <c r="FT1121" s="38">
        <v>98.106610000000003</v>
      </c>
      <c r="FU1121" s="38">
        <v>95.67</v>
      </c>
      <c r="FV1121" s="38">
        <v>91.591710000000006</v>
      </c>
      <c r="FW1121">
        <v>88.153970000000001</v>
      </c>
      <c r="FX1121">
        <v>85.146870000000007</v>
      </c>
      <c r="FY1121">
        <v>82.692440000000005</v>
      </c>
      <c r="FZ1121">
        <v>1.3682529999999999</v>
      </c>
      <c r="GA1121">
        <v>12.36875</v>
      </c>
      <c r="GB1121">
        <v>1</v>
      </c>
    </row>
    <row r="1122" spans="1:184" x14ac:dyDescent="0.3">
      <c r="A1122" t="s">
        <v>280</v>
      </c>
      <c r="B1122" t="s">
        <v>1</v>
      </c>
      <c r="C1122" t="s">
        <v>278</v>
      </c>
      <c r="D1122" t="s">
        <v>1</v>
      </c>
      <c r="E1122" t="s">
        <v>1</v>
      </c>
      <c r="F1122" t="s">
        <v>1</v>
      </c>
      <c r="G1122" t="s">
        <v>1</v>
      </c>
      <c r="H1122" s="40" t="s">
        <v>1</v>
      </c>
      <c r="I1122" s="18" t="s">
        <v>1</v>
      </c>
      <c r="J1122" s="38" t="s">
        <v>1</v>
      </c>
      <c r="K1122" s="18">
        <v>44753</v>
      </c>
      <c r="L1122" s="38">
        <v>485</v>
      </c>
      <c r="M1122" s="38">
        <v>485</v>
      </c>
      <c r="N1122" s="38">
        <v>196.25540000000001</v>
      </c>
      <c r="O1122" s="38">
        <v>196.4264</v>
      </c>
      <c r="P1122" s="38">
        <v>197.0121</v>
      </c>
      <c r="Q1122" s="38">
        <v>195.8964</v>
      </c>
      <c r="R1122" s="38">
        <v>198.1354</v>
      </c>
      <c r="S1122" s="38">
        <v>205.3143</v>
      </c>
      <c r="T1122" s="38">
        <v>222.6755</v>
      </c>
      <c r="U1122" s="38">
        <v>238.4393</v>
      </c>
      <c r="V1122" s="38">
        <v>247.19499999999999</v>
      </c>
      <c r="W1122" s="38">
        <v>254.05119999999999</v>
      </c>
      <c r="X1122" s="38">
        <v>260.47219999999999</v>
      </c>
      <c r="Y1122" s="38">
        <v>265.36090000000002</v>
      </c>
      <c r="Z1122" s="38">
        <v>268.14049999999997</v>
      </c>
      <c r="AA1122" s="38">
        <v>274.8075</v>
      </c>
      <c r="AB1122" s="38">
        <v>274.00409999999999</v>
      </c>
      <c r="AC1122" s="38">
        <v>268.14830000000001</v>
      </c>
      <c r="AD1122" s="38">
        <v>261.19139999999999</v>
      </c>
      <c r="AE1122" s="38">
        <v>254.88059999999999</v>
      </c>
      <c r="AF1122" s="38">
        <v>251.2783</v>
      </c>
      <c r="AG1122" s="38">
        <v>250.39250000000001</v>
      </c>
      <c r="AH1122" s="38">
        <v>249.62700000000001</v>
      </c>
      <c r="AI1122" s="38">
        <v>246.26179999999999</v>
      </c>
      <c r="AJ1122" s="38">
        <v>241.4956</v>
      </c>
      <c r="AK1122" s="38">
        <v>235.25720000000001</v>
      </c>
      <c r="AL1122" s="38">
        <v>-1.2711429999999999</v>
      </c>
      <c r="AM1122" s="38">
        <v>7.3985700000000001E-2</v>
      </c>
      <c r="AN1122" s="38">
        <v>1.7980769999999999</v>
      </c>
      <c r="AO1122" s="38">
        <v>1.915049</v>
      </c>
      <c r="AP1122" s="38">
        <v>0.82588079999999997</v>
      </c>
      <c r="AQ1122" s="38">
        <v>-0.15931670000000001</v>
      </c>
      <c r="AR1122" s="38">
        <v>-0.28703200000000001</v>
      </c>
      <c r="AS1122" s="38">
        <v>-6.9540170000000003</v>
      </c>
      <c r="AT1122" s="38">
        <v>-6.430714</v>
      </c>
      <c r="AU1122" s="38">
        <v>-6.1007389999999999</v>
      </c>
      <c r="AV1122" s="38">
        <v>-4.4796889999999996</v>
      </c>
      <c r="AW1122" s="38">
        <v>-2.7486169999999999</v>
      </c>
      <c r="AX1122" s="38">
        <v>-0.84129220000000005</v>
      </c>
      <c r="AY1122" s="38">
        <v>0.87246749999999995</v>
      </c>
      <c r="AZ1122" s="38">
        <v>0.95134890000000005</v>
      </c>
      <c r="BA1122" s="38">
        <v>-1.444993</v>
      </c>
      <c r="BB1122" s="38">
        <v>3.0011160000000001</v>
      </c>
      <c r="BC1122" s="38">
        <v>4.0631180000000002</v>
      </c>
      <c r="BD1122" s="38">
        <v>1.19241</v>
      </c>
      <c r="BE1122" s="38">
        <v>1.611955</v>
      </c>
      <c r="BF1122" s="38">
        <v>-0.4703349</v>
      </c>
      <c r="BG1122" s="38">
        <v>-6.436877</v>
      </c>
      <c r="BH1122" s="38">
        <v>-6.1336899999999996</v>
      </c>
      <c r="BI1122" s="38">
        <v>-6.1227049999999998</v>
      </c>
      <c r="BJ1122" s="38">
        <v>-0.2981239</v>
      </c>
      <c r="BK1122" s="38">
        <v>1.038483</v>
      </c>
      <c r="BL1122" s="38">
        <v>2.7042570000000001</v>
      </c>
      <c r="BM1122" s="38">
        <v>2.5818819999999998</v>
      </c>
      <c r="BN1122" s="38">
        <v>1.3448439999999999</v>
      </c>
      <c r="BO1122" s="38">
        <v>0.63499919999999999</v>
      </c>
      <c r="BP1122" s="38">
        <v>0.4112208</v>
      </c>
      <c r="BQ1122" s="38">
        <v>-5.6246130000000001</v>
      </c>
      <c r="BR1122" s="38">
        <v>-5.5573389999999998</v>
      </c>
      <c r="BS1122" s="38">
        <v>-5.1121489999999996</v>
      </c>
      <c r="BT1122" s="38">
        <v>-3.6661809999999999</v>
      </c>
      <c r="BU1122" s="38">
        <v>-2.2079520000000001</v>
      </c>
      <c r="BV1122" s="38">
        <v>-0.4479688</v>
      </c>
      <c r="BW1122" s="38">
        <v>1.5173239999999999</v>
      </c>
      <c r="BX1122" s="38">
        <v>1.8392740000000001</v>
      </c>
      <c r="BY1122" s="38">
        <v>-0.47411389999999998</v>
      </c>
      <c r="BZ1122" s="38">
        <v>4.0299829999999996</v>
      </c>
      <c r="CA1122" s="38">
        <v>5.1261989999999997</v>
      </c>
      <c r="CB1122" s="38">
        <v>2.9194279999999999</v>
      </c>
      <c r="CC1122" s="38">
        <v>3.2568429999999999</v>
      </c>
      <c r="CD1122" s="38">
        <v>1.1635629999999999</v>
      </c>
      <c r="CE1122" s="38">
        <v>-4.5614189999999999</v>
      </c>
      <c r="CF1122" s="38">
        <v>-3.9541200000000001</v>
      </c>
      <c r="CG1122" s="38">
        <v>-3.7787630000000001</v>
      </c>
      <c r="CH1122" s="38">
        <v>0.37578610000000001</v>
      </c>
      <c r="CI1122" s="38">
        <v>1.706491</v>
      </c>
      <c r="CJ1122" s="38">
        <v>3.331874</v>
      </c>
      <c r="CK1122" s="38">
        <v>3.0437280000000002</v>
      </c>
      <c r="CL1122" s="38">
        <v>1.7042759999999999</v>
      </c>
      <c r="CM1122" s="38">
        <v>1.1851400000000001</v>
      </c>
      <c r="CN1122" s="38">
        <v>0.89482870000000003</v>
      </c>
      <c r="CO1122" s="38">
        <v>-4.7038719999999996</v>
      </c>
      <c r="CP1122" s="38">
        <v>-4.9524419999999996</v>
      </c>
      <c r="CQ1122" s="38">
        <v>-4.4274550000000001</v>
      </c>
      <c r="CR1122" s="38">
        <v>-3.1027480000000001</v>
      </c>
      <c r="CS1122" s="38">
        <v>-1.833488</v>
      </c>
      <c r="CT1122" s="38">
        <v>-0.17555409999999999</v>
      </c>
      <c r="CU1122" s="38">
        <v>1.9639500000000001</v>
      </c>
      <c r="CV1122" s="38">
        <v>2.4542480000000002</v>
      </c>
      <c r="CW1122" s="38">
        <v>0.1983144</v>
      </c>
      <c r="CX1122" s="38">
        <v>4.742572</v>
      </c>
      <c r="CY1122" s="38">
        <v>5.8624850000000004</v>
      </c>
      <c r="CZ1122" s="38">
        <v>4.1155559999999998</v>
      </c>
      <c r="DA1122" s="38">
        <v>4.3960879999999998</v>
      </c>
      <c r="DB1122" s="38">
        <v>2.2951969999999999</v>
      </c>
      <c r="DC1122" s="38">
        <v>-3.262483</v>
      </c>
      <c r="DD1122" s="38">
        <v>-2.444556</v>
      </c>
      <c r="DE1122" s="38">
        <v>-2.1553559999999998</v>
      </c>
      <c r="DF1122" s="38">
        <v>1.049696</v>
      </c>
      <c r="DG1122" s="38">
        <v>2.3744990000000001</v>
      </c>
      <c r="DH1122" s="38">
        <v>3.9594909999999999</v>
      </c>
      <c r="DI1122" s="38">
        <v>3.5055740000000002</v>
      </c>
      <c r="DJ1122" s="38">
        <v>2.0637080000000001</v>
      </c>
      <c r="DK1122" s="38">
        <v>1.7352810000000001</v>
      </c>
      <c r="DL1122" s="38">
        <v>1.378436</v>
      </c>
      <c r="DM1122" s="38">
        <v>-3.783131</v>
      </c>
      <c r="DN1122" s="38">
        <v>-4.3475450000000002</v>
      </c>
      <c r="DO1122" s="38">
        <v>-3.7427609999999998</v>
      </c>
      <c r="DP1122" s="38">
        <v>-2.5393150000000002</v>
      </c>
      <c r="DQ1122" s="38">
        <v>-1.4590240000000001</v>
      </c>
      <c r="DR1122" s="38">
        <v>9.6860500000000002E-2</v>
      </c>
      <c r="DS1122" s="38">
        <v>2.4105759999999998</v>
      </c>
      <c r="DT1122" s="38">
        <v>3.0692219999999999</v>
      </c>
      <c r="DU1122" s="38">
        <v>0.87074260000000003</v>
      </c>
      <c r="DV1122" s="38">
        <v>5.4551619999999996</v>
      </c>
      <c r="DW1122" s="38">
        <v>6.5987710000000002</v>
      </c>
      <c r="DX1122" s="38">
        <v>5.3116839999999996</v>
      </c>
      <c r="DY1122" s="38">
        <v>5.5353329999999996</v>
      </c>
      <c r="DZ1122" s="38">
        <v>3.4268299999999998</v>
      </c>
      <c r="EA1122" s="38">
        <v>-1.9635469999999999</v>
      </c>
      <c r="EB1122" s="38">
        <v>-0.93499189999999999</v>
      </c>
      <c r="EC1122" s="38">
        <v>-0.53194969999999997</v>
      </c>
      <c r="ED1122" s="38">
        <v>2.0227149999999998</v>
      </c>
      <c r="EE1122" s="38">
        <v>3.338997</v>
      </c>
      <c r="EF1122" s="38">
        <v>4.8656699999999997</v>
      </c>
      <c r="EG1122" s="38">
        <v>4.1724059999999996</v>
      </c>
      <c r="EH1122" s="38">
        <v>2.5826709999999999</v>
      </c>
      <c r="EI1122" s="38">
        <v>2.5295969999999999</v>
      </c>
      <c r="EJ1122" s="38">
        <v>2.076689</v>
      </c>
      <c r="EK1122" s="38">
        <v>-2.4537270000000002</v>
      </c>
      <c r="EL1122" s="38">
        <v>-3.47417</v>
      </c>
      <c r="EM1122" s="38">
        <v>-2.7541709999999999</v>
      </c>
      <c r="EN1122" s="38">
        <v>-1.7258070000000001</v>
      </c>
      <c r="EO1122" s="38">
        <v>-0.91835860000000002</v>
      </c>
      <c r="EP1122" s="38">
        <v>0.49018400000000001</v>
      </c>
      <c r="EQ1122" s="38">
        <v>3.0554329999999998</v>
      </c>
      <c r="ER1122" s="38">
        <v>3.957147</v>
      </c>
      <c r="ES1122" s="38">
        <v>1.8416220000000001</v>
      </c>
      <c r="ET1122" s="38">
        <v>6.4840289999999996</v>
      </c>
      <c r="EU1122" s="38">
        <v>7.6618519999999997</v>
      </c>
      <c r="EV1122" s="38">
        <v>7.0387019999999998</v>
      </c>
      <c r="EW1122" s="38">
        <v>7.1802210000000004</v>
      </c>
      <c r="EX1122" s="38">
        <v>5.0607280000000001</v>
      </c>
      <c r="EY1122" s="38">
        <v>-8.8089100000000004E-2</v>
      </c>
      <c r="EZ1122" s="38">
        <v>1.2445790000000001</v>
      </c>
      <c r="FA1122" s="38">
        <v>1.811992</v>
      </c>
      <c r="FB1122" s="38">
        <v>78.519930000000002</v>
      </c>
      <c r="FC1122" s="38">
        <v>77.133539999999996</v>
      </c>
      <c r="FD1122" s="38">
        <v>76.153180000000006</v>
      </c>
      <c r="FE1122" s="38">
        <v>75.133179999999996</v>
      </c>
      <c r="FF1122" s="38">
        <v>73.191289999999995</v>
      </c>
      <c r="FG1122" s="38">
        <v>72.328940000000003</v>
      </c>
      <c r="FH1122" s="38">
        <v>72.114500000000007</v>
      </c>
      <c r="FI1122" s="38">
        <v>74.879099999999994</v>
      </c>
      <c r="FJ1122" s="38">
        <v>78.909710000000004</v>
      </c>
      <c r="FK1122" s="38">
        <v>83.726370000000003</v>
      </c>
      <c r="FL1122" s="38">
        <v>87.756100000000004</v>
      </c>
      <c r="FM1122" s="38">
        <v>91.271230000000003</v>
      </c>
      <c r="FN1122" s="38">
        <v>94.366990000000001</v>
      </c>
      <c r="FO1122" s="38">
        <v>96.371160000000003</v>
      </c>
      <c r="FP1122" s="38">
        <v>97.995919999999998</v>
      </c>
      <c r="FQ1122" s="38">
        <v>99.614400000000003</v>
      </c>
      <c r="FR1122" s="38">
        <v>100.28060000000001</v>
      </c>
      <c r="FS1122" s="38">
        <v>99.856470000000002</v>
      </c>
      <c r="FT1122" s="38">
        <v>98.892629999999997</v>
      </c>
      <c r="FU1122" s="38">
        <v>96.3279</v>
      </c>
      <c r="FV1122" s="38">
        <v>92.894210000000001</v>
      </c>
      <c r="FW1122">
        <v>89.514359999999996</v>
      </c>
      <c r="FX1122">
        <v>86.911609999999996</v>
      </c>
      <c r="FY1122">
        <v>83.904750000000007</v>
      </c>
      <c r="FZ1122">
        <v>1.4811479999999999</v>
      </c>
      <c r="GA1122">
        <v>14.388159999999999</v>
      </c>
      <c r="GB1122">
        <v>1</v>
      </c>
    </row>
    <row r="1123" spans="1:184" x14ac:dyDescent="0.3">
      <c r="A1123" t="s">
        <v>280</v>
      </c>
      <c r="B1123" t="s">
        <v>1</v>
      </c>
      <c r="C1123" t="s">
        <v>278</v>
      </c>
      <c r="D1123" t="s">
        <v>1</v>
      </c>
      <c r="E1123" t="s">
        <v>1</v>
      </c>
      <c r="F1123" t="s">
        <v>1</v>
      </c>
      <c r="G1123" t="s">
        <v>1</v>
      </c>
      <c r="H1123" s="40" t="s">
        <v>1</v>
      </c>
      <c r="I1123" s="18" t="s">
        <v>1</v>
      </c>
      <c r="J1123" s="38" t="s">
        <v>1</v>
      </c>
      <c r="K1123" s="18">
        <v>44760</v>
      </c>
      <c r="L1123" s="38">
        <v>485</v>
      </c>
      <c r="M1123" s="38">
        <v>485</v>
      </c>
      <c r="N1123" s="38">
        <v>205.78909999999999</v>
      </c>
      <c r="O1123" s="38">
        <v>205.47790000000001</v>
      </c>
      <c r="P1123" s="38">
        <v>203.8913</v>
      </c>
      <c r="Q1123" s="38">
        <v>202.3278</v>
      </c>
      <c r="R1123" s="38">
        <v>204.85759999999999</v>
      </c>
      <c r="S1123" s="38">
        <v>212.82669999999999</v>
      </c>
      <c r="T1123" s="38">
        <v>231.72190000000001</v>
      </c>
      <c r="U1123" s="38">
        <v>248.649</v>
      </c>
      <c r="V1123" s="38">
        <v>257.83909999999997</v>
      </c>
      <c r="W1123" s="38">
        <v>263.39940000000001</v>
      </c>
      <c r="X1123" s="38">
        <v>269.89609999999999</v>
      </c>
      <c r="Y1123" s="38">
        <v>273.88479999999998</v>
      </c>
      <c r="Z1123" s="38">
        <v>275.65050000000002</v>
      </c>
      <c r="AA1123" s="38">
        <v>280.87950000000001</v>
      </c>
      <c r="AB1123" s="38">
        <v>281.35890000000001</v>
      </c>
      <c r="AC1123" s="38">
        <v>275.65980000000002</v>
      </c>
      <c r="AD1123" s="38">
        <v>268.0727</v>
      </c>
      <c r="AE1123" s="38">
        <v>260.9778</v>
      </c>
      <c r="AF1123" s="38">
        <v>256.45490000000001</v>
      </c>
      <c r="AG1123" s="38">
        <v>253.78229999999999</v>
      </c>
      <c r="AH1123" s="38">
        <v>251.30609999999999</v>
      </c>
      <c r="AI1123" s="38">
        <v>250.2106</v>
      </c>
      <c r="AJ1123" s="38">
        <v>244.5874</v>
      </c>
      <c r="AK1123" s="38">
        <v>238.3587</v>
      </c>
      <c r="AL1123" s="38">
        <v>-0.23567979999999999</v>
      </c>
      <c r="AM1123" s="38">
        <v>0.27604210000000001</v>
      </c>
      <c r="AN1123" s="38">
        <v>-1.048432</v>
      </c>
      <c r="AO1123" s="38">
        <v>0.25759720000000003</v>
      </c>
      <c r="AP1123" s="38">
        <v>-2.6524649999999999</v>
      </c>
      <c r="AQ1123" s="38">
        <v>-4.2465219999999997</v>
      </c>
      <c r="AR1123" s="38">
        <v>-1.104509</v>
      </c>
      <c r="AS1123" s="38">
        <v>-4.6329799999999999</v>
      </c>
      <c r="AT1123" s="38">
        <v>-4.2295210000000001</v>
      </c>
      <c r="AU1123" s="38">
        <v>-3.4637549999999999</v>
      </c>
      <c r="AV1123" s="38">
        <v>-2.5141550000000001</v>
      </c>
      <c r="AW1123" s="38">
        <v>-2.26492</v>
      </c>
      <c r="AX1123" s="38">
        <v>-2.2154159999999998</v>
      </c>
      <c r="AY1123" s="38">
        <v>-0.87720489999999995</v>
      </c>
      <c r="AZ1123" s="38">
        <v>-0.28051959999999998</v>
      </c>
      <c r="BA1123" s="38">
        <v>-2.5780270000000001</v>
      </c>
      <c r="BB1123" s="38">
        <v>-0.36806119999999998</v>
      </c>
      <c r="BC1123" s="38">
        <v>1.6125670000000001</v>
      </c>
      <c r="BD1123" s="38">
        <v>-0.53983309999999995</v>
      </c>
      <c r="BE1123" s="38">
        <v>0.51207080000000005</v>
      </c>
      <c r="BF1123" s="38">
        <v>-4.2681269999999998</v>
      </c>
      <c r="BG1123" s="38">
        <v>-8.1049799999999994</v>
      </c>
      <c r="BH1123" s="38">
        <v>-5.9601410000000001</v>
      </c>
      <c r="BI1123" s="38">
        <v>-5.7376379999999996</v>
      </c>
      <c r="BJ1123" s="38">
        <v>0.7548977</v>
      </c>
      <c r="BK1123" s="38">
        <v>1.276014</v>
      </c>
      <c r="BL1123" s="38">
        <v>-0.12520490000000001</v>
      </c>
      <c r="BM1123" s="38">
        <v>0.99599839999999995</v>
      </c>
      <c r="BN1123" s="38">
        <v>-2.0106869999999999</v>
      </c>
      <c r="BO1123" s="38">
        <v>-3.330349</v>
      </c>
      <c r="BP1123" s="38">
        <v>-0.24977360000000001</v>
      </c>
      <c r="BQ1123" s="38">
        <v>-3.1069390000000001</v>
      </c>
      <c r="BR1123" s="38">
        <v>-3.1937630000000001</v>
      </c>
      <c r="BS1123" s="38">
        <v>-2.3900990000000002</v>
      </c>
      <c r="BT1123" s="38">
        <v>-1.777204</v>
      </c>
      <c r="BU1123" s="38">
        <v>-1.691954</v>
      </c>
      <c r="BV1123" s="38">
        <v>-1.731438</v>
      </c>
      <c r="BW1123" s="38">
        <v>-0.28501149999999997</v>
      </c>
      <c r="BX1123" s="38">
        <v>0.61491059999999997</v>
      </c>
      <c r="BY1123" s="38">
        <v>-1.36459</v>
      </c>
      <c r="BZ1123" s="38">
        <v>0.91335929999999999</v>
      </c>
      <c r="CA1123" s="38">
        <v>2.8073429999999999</v>
      </c>
      <c r="CB1123" s="38">
        <v>1.1595549999999999</v>
      </c>
      <c r="CC1123" s="38">
        <v>2.2269619999999999</v>
      </c>
      <c r="CD1123" s="38">
        <v>-2.472308</v>
      </c>
      <c r="CE1123" s="38">
        <v>-6.1010929999999997</v>
      </c>
      <c r="CF1123" s="38">
        <v>-3.712691</v>
      </c>
      <c r="CG1123" s="38">
        <v>-3.4020419999999998</v>
      </c>
      <c r="CH1123" s="38">
        <v>1.4409689999999999</v>
      </c>
      <c r="CI1123" s="38">
        <v>1.9685919999999999</v>
      </c>
      <c r="CJ1123" s="38">
        <v>0.51421950000000005</v>
      </c>
      <c r="CK1123" s="38">
        <v>1.5074129999999999</v>
      </c>
      <c r="CL1123" s="38">
        <v>-1.5661940000000001</v>
      </c>
      <c r="CM1123" s="38">
        <v>-2.695811</v>
      </c>
      <c r="CN1123" s="38">
        <v>0.3422133</v>
      </c>
      <c r="CO1123" s="38">
        <v>-2.0500069999999999</v>
      </c>
      <c r="CP1123" s="38">
        <v>-2.4764010000000001</v>
      </c>
      <c r="CQ1123" s="38">
        <v>-1.646487</v>
      </c>
      <c r="CR1123" s="38">
        <v>-1.266794</v>
      </c>
      <c r="CS1123" s="38">
        <v>-1.2951189999999999</v>
      </c>
      <c r="CT1123" s="38">
        <v>-1.396237</v>
      </c>
      <c r="CU1123" s="38">
        <v>0.1251398</v>
      </c>
      <c r="CV1123" s="38">
        <v>1.2350829999999999</v>
      </c>
      <c r="CW1123" s="38">
        <v>-0.52416720000000006</v>
      </c>
      <c r="CX1123" s="38">
        <v>1.800867</v>
      </c>
      <c r="CY1123" s="38">
        <v>3.6348419999999999</v>
      </c>
      <c r="CZ1123" s="38">
        <v>2.3365450000000001</v>
      </c>
      <c r="DA1123" s="38">
        <v>3.4146899999999998</v>
      </c>
      <c r="DB1123" s="38">
        <v>-1.228529</v>
      </c>
      <c r="DC1123" s="38">
        <v>-4.7132079999999998</v>
      </c>
      <c r="DD1123" s="38">
        <v>-2.1561140000000001</v>
      </c>
      <c r="DE1123" s="38">
        <v>-1.7844150000000001</v>
      </c>
      <c r="DF1123" s="38">
        <v>2.12704</v>
      </c>
      <c r="DG1123" s="38">
        <v>2.6611690000000001</v>
      </c>
      <c r="DH1123" s="38">
        <v>1.1536439999999999</v>
      </c>
      <c r="DI1123" s="38">
        <v>2.0188269999999999</v>
      </c>
      <c r="DJ1123" s="38">
        <v>-1.1216999999999999</v>
      </c>
      <c r="DK1123" s="38">
        <v>-2.0612720000000002</v>
      </c>
      <c r="DL1123" s="38">
        <v>0.93420029999999998</v>
      </c>
      <c r="DM1123" s="38">
        <v>-0.99307529999999999</v>
      </c>
      <c r="DN1123" s="38">
        <v>-1.7590380000000001</v>
      </c>
      <c r="DO1123" s="38">
        <v>-0.90287629999999996</v>
      </c>
      <c r="DP1123" s="38">
        <v>-0.7563841</v>
      </c>
      <c r="DQ1123" s="38">
        <v>-0.89828470000000005</v>
      </c>
      <c r="DR1123" s="38">
        <v>-1.061035</v>
      </c>
      <c r="DS1123" s="38">
        <v>0.53529110000000002</v>
      </c>
      <c r="DT1123" s="38">
        <v>1.8552550000000001</v>
      </c>
      <c r="DU1123" s="38">
        <v>0.31625550000000002</v>
      </c>
      <c r="DV1123" s="38">
        <v>2.6883750000000002</v>
      </c>
      <c r="DW1123" s="38">
        <v>4.4623400000000002</v>
      </c>
      <c r="DX1123" s="38">
        <v>3.5135360000000002</v>
      </c>
      <c r="DY1123" s="38">
        <v>4.6024180000000001</v>
      </c>
      <c r="DZ1123" s="38">
        <v>1.52496E-2</v>
      </c>
      <c r="EA1123" s="38">
        <v>-3.3253219999999999</v>
      </c>
      <c r="EB1123" s="38">
        <v>-0.59953690000000004</v>
      </c>
      <c r="EC1123" s="38">
        <v>-0.1667883</v>
      </c>
      <c r="ED1123" s="38">
        <v>3.1176170000000001</v>
      </c>
      <c r="EE1123" s="38">
        <v>3.6611410000000002</v>
      </c>
      <c r="EF1123" s="38">
        <v>2.0768710000000001</v>
      </c>
      <c r="EG1123" s="38">
        <v>2.7572290000000002</v>
      </c>
      <c r="EH1123" s="38">
        <v>-0.47992249999999997</v>
      </c>
      <c r="EI1123" s="38">
        <v>-1.1450990000000001</v>
      </c>
      <c r="EJ1123" s="38">
        <v>1.7889349999999999</v>
      </c>
      <c r="EK1123" s="38">
        <v>0.5329663</v>
      </c>
      <c r="EL1123" s="38">
        <v>-0.72328099999999995</v>
      </c>
      <c r="EM1123" s="38">
        <v>0.17078009999999999</v>
      </c>
      <c r="EN1123" s="38">
        <v>-1.9433200000000001E-2</v>
      </c>
      <c r="EO1123" s="38">
        <v>-0.32531870000000002</v>
      </c>
      <c r="EP1123" s="38">
        <v>-0.57705689999999998</v>
      </c>
      <c r="EQ1123" s="38">
        <v>1.1274839999999999</v>
      </c>
      <c r="ER1123" s="38">
        <v>2.7506849999999998</v>
      </c>
      <c r="ES1123" s="38">
        <v>1.5296920000000001</v>
      </c>
      <c r="ET1123" s="38">
        <v>3.9697960000000001</v>
      </c>
      <c r="EU1123" s="38">
        <v>5.6571160000000003</v>
      </c>
      <c r="EV1123" s="38">
        <v>5.2129240000000001</v>
      </c>
      <c r="EW1123" s="38">
        <v>6.31731</v>
      </c>
      <c r="EX1123" s="38">
        <v>1.811069</v>
      </c>
      <c r="EY1123" s="38">
        <v>-1.3214349999999999</v>
      </c>
      <c r="EZ1123" s="38">
        <v>1.647913</v>
      </c>
      <c r="FA1123" s="38">
        <v>2.1688079999999998</v>
      </c>
      <c r="FB1123" s="38">
        <v>82.809309999999996</v>
      </c>
      <c r="FC1123" s="38">
        <v>82.135409999999993</v>
      </c>
      <c r="FD1123" s="38">
        <v>80.748760000000004</v>
      </c>
      <c r="FE1123" s="38">
        <v>78.978790000000004</v>
      </c>
      <c r="FF1123" s="38">
        <v>77.810169999999999</v>
      </c>
      <c r="FG1123" s="38">
        <v>76.31935</v>
      </c>
      <c r="FH1123" s="38">
        <v>76.255679999999998</v>
      </c>
      <c r="FI1123" s="38">
        <v>78.232820000000004</v>
      </c>
      <c r="FJ1123" s="38">
        <v>79.941980000000001</v>
      </c>
      <c r="FK1123" s="38">
        <v>83.816230000000004</v>
      </c>
      <c r="FL1123" s="38">
        <v>88.5274</v>
      </c>
      <c r="FM1123" s="38">
        <v>92.847070000000002</v>
      </c>
      <c r="FN1123" s="38">
        <v>94.949839999999995</v>
      </c>
      <c r="FO1123" s="38">
        <v>97.409809999999993</v>
      </c>
      <c r="FP1123" s="38">
        <v>99.474490000000003</v>
      </c>
      <c r="FQ1123" s="38">
        <v>99.859620000000007</v>
      </c>
      <c r="FR1123" s="38">
        <v>99.678520000000006</v>
      </c>
      <c r="FS1123" s="38">
        <v>99.071209999999994</v>
      </c>
      <c r="FT1123" s="38">
        <v>97.059039999999996</v>
      </c>
      <c r="FU1123" s="38">
        <v>93.995630000000006</v>
      </c>
      <c r="FV1123" s="38">
        <v>90.46078</v>
      </c>
      <c r="FW1123">
        <v>87.903919999999999</v>
      </c>
      <c r="FX1123">
        <v>85.160769999999999</v>
      </c>
      <c r="FY1123">
        <v>82.503079999999997</v>
      </c>
      <c r="FZ1123">
        <v>1.628401</v>
      </c>
      <c r="GA1123">
        <v>15.11786</v>
      </c>
      <c r="GB1123">
        <v>1</v>
      </c>
    </row>
    <row r="1124" spans="1:184" x14ac:dyDescent="0.3">
      <c r="A1124" t="s">
        <v>280</v>
      </c>
      <c r="B1124" t="s">
        <v>1</v>
      </c>
      <c r="C1124" t="s">
        <v>278</v>
      </c>
      <c r="D1124" t="s">
        <v>1</v>
      </c>
      <c r="E1124" t="s">
        <v>1</v>
      </c>
      <c r="F1124" t="s">
        <v>1</v>
      </c>
      <c r="G1124" t="s">
        <v>1</v>
      </c>
      <c r="H1124" s="40" t="s">
        <v>1</v>
      </c>
      <c r="I1124" s="18" t="s">
        <v>1</v>
      </c>
      <c r="J1124" s="38" t="s">
        <v>1</v>
      </c>
      <c r="K1124" s="18">
        <v>44763</v>
      </c>
      <c r="L1124" s="38">
        <v>485</v>
      </c>
      <c r="M1124" s="38">
        <v>485</v>
      </c>
      <c r="N1124" s="38">
        <v>230.39709999999999</v>
      </c>
      <c r="O1124" s="38">
        <v>227.65369999999999</v>
      </c>
      <c r="P1124" s="38">
        <v>224.30529999999999</v>
      </c>
      <c r="Q1124" s="38">
        <v>222.69970000000001</v>
      </c>
      <c r="R1124" s="38">
        <v>224.6669</v>
      </c>
      <c r="S1124" s="38">
        <v>230.51480000000001</v>
      </c>
      <c r="T1124" s="38">
        <v>241.03200000000001</v>
      </c>
      <c r="U1124" s="38">
        <v>251.26939999999999</v>
      </c>
      <c r="V1124" s="38">
        <v>255.5136</v>
      </c>
      <c r="W1124" s="38">
        <v>260.20479999999998</v>
      </c>
      <c r="X1124" s="38">
        <v>263.82589999999999</v>
      </c>
      <c r="Y1124" s="38">
        <v>264.50979999999998</v>
      </c>
      <c r="Z1124" s="38">
        <v>266.61529999999999</v>
      </c>
      <c r="AA1124" s="38">
        <v>271.48450000000003</v>
      </c>
      <c r="AB1124" s="38">
        <v>270.54469999999998</v>
      </c>
      <c r="AC1124" s="38">
        <v>264.14089999999999</v>
      </c>
      <c r="AD1124" s="38">
        <v>258.95600000000002</v>
      </c>
      <c r="AE1124" s="38">
        <v>252.7834</v>
      </c>
      <c r="AF1124" s="38">
        <v>251.5154</v>
      </c>
      <c r="AG1124" s="38">
        <v>249.64070000000001</v>
      </c>
      <c r="AH1124" s="38">
        <v>249.54849999999999</v>
      </c>
      <c r="AI1124" s="38">
        <v>246.80189999999999</v>
      </c>
      <c r="AJ1124" s="38">
        <v>240.16489999999999</v>
      </c>
      <c r="AK1124" s="38">
        <v>233.3424</v>
      </c>
      <c r="AL1124" s="38">
        <v>-2.1718730000000002</v>
      </c>
      <c r="AM1124" s="38">
        <v>-2.1611880000000001</v>
      </c>
      <c r="AN1124" s="38">
        <v>-3.9712809999999998</v>
      </c>
      <c r="AO1124" s="38">
        <v>-1.56168</v>
      </c>
      <c r="AP1124" s="38">
        <v>-2.6253380000000002</v>
      </c>
      <c r="AQ1124" s="38">
        <v>-4.2252640000000001</v>
      </c>
      <c r="AR1124" s="38">
        <v>-1.291453</v>
      </c>
      <c r="AS1124" s="38">
        <v>2.3554520000000001</v>
      </c>
      <c r="AT1124" s="38">
        <v>2.1274459999999999</v>
      </c>
      <c r="AU1124" s="38">
        <v>0.71226719999999999</v>
      </c>
      <c r="AV1124" s="38">
        <v>0.26353310000000002</v>
      </c>
      <c r="AW1124" s="38">
        <v>-3.013979</v>
      </c>
      <c r="AX1124" s="38">
        <v>-3.3433630000000001</v>
      </c>
      <c r="AY1124" s="38">
        <v>0.110806</v>
      </c>
      <c r="AZ1124" s="38">
        <v>0.53465019999999996</v>
      </c>
      <c r="BA1124" s="38">
        <v>4.3887980000000004</v>
      </c>
      <c r="BB1124" s="38">
        <v>2.9423279999999998</v>
      </c>
      <c r="BC1124" s="38">
        <v>2.167624</v>
      </c>
      <c r="BD1124" s="38">
        <v>3.6906690000000002</v>
      </c>
      <c r="BE1124" s="38">
        <v>3.8794200000000001</v>
      </c>
      <c r="BF1124" s="38">
        <v>5.1620410000000003</v>
      </c>
      <c r="BG1124" s="38">
        <v>-4.6512060000000002</v>
      </c>
      <c r="BH1124" s="38">
        <v>-3.1985950000000001</v>
      </c>
      <c r="BI1124" s="38">
        <v>-5.495457</v>
      </c>
      <c r="BJ1124" s="38">
        <v>-1.5661700000000001</v>
      </c>
      <c r="BK1124" s="38">
        <v>-1.6315379999999999</v>
      </c>
      <c r="BL1124" s="38">
        <v>-3.4740850000000001</v>
      </c>
      <c r="BM1124" s="38">
        <v>-1.0533349999999999</v>
      </c>
      <c r="BN1124" s="38">
        <v>-2.1899470000000001</v>
      </c>
      <c r="BO1124" s="38">
        <v>-3.8262100000000001</v>
      </c>
      <c r="BP1124" s="38">
        <v>-0.82340000000000002</v>
      </c>
      <c r="BQ1124" s="38">
        <v>3.0363600000000002</v>
      </c>
      <c r="BR1124" s="38">
        <v>2.8340960000000002</v>
      </c>
      <c r="BS1124" s="38">
        <v>1.639427</v>
      </c>
      <c r="BT1124" s="38">
        <v>0.89943930000000005</v>
      </c>
      <c r="BU1124" s="38">
        <v>-2.5799470000000002</v>
      </c>
      <c r="BV1124" s="38">
        <v>-2.914498</v>
      </c>
      <c r="BW1124" s="38">
        <v>0.53222239999999998</v>
      </c>
      <c r="BX1124" s="38">
        <v>1.009741</v>
      </c>
      <c r="BY1124" s="38">
        <v>5.227913</v>
      </c>
      <c r="BZ1124" s="38">
        <v>3.6152280000000001</v>
      </c>
      <c r="CA1124" s="38">
        <v>2.960242</v>
      </c>
      <c r="CB1124" s="38">
        <v>4.6108359999999999</v>
      </c>
      <c r="CC1124" s="38">
        <v>4.696879</v>
      </c>
      <c r="CD1124" s="38">
        <v>6.0238040000000002</v>
      </c>
      <c r="CE1124" s="38">
        <v>-3.6745930000000002</v>
      </c>
      <c r="CF1124" s="38">
        <v>-2.3294380000000001</v>
      </c>
      <c r="CG1124" s="38">
        <v>-4.5179619999999998</v>
      </c>
      <c r="CH1124" s="38">
        <v>-1.1466620000000001</v>
      </c>
      <c r="CI1124" s="38">
        <v>-1.2647029999999999</v>
      </c>
      <c r="CJ1124" s="38">
        <v>-3.1297290000000002</v>
      </c>
      <c r="CK1124" s="38">
        <v>-0.70125720000000002</v>
      </c>
      <c r="CL1124" s="38">
        <v>-1.8883970000000001</v>
      </c>
      <c r="CM1124" s="38">
        <v>-3.5498280000000002</v>
      </c>
      <c r="CN1124" s="38">
        <v>-0.4992279</v>
      </c>
      <c r="CO1124" s="38">
        <v>3.5079549999999999</v>
      </c>
      <c r="CP1124" s="38">
        <v>3.3235199999999998</v>
      </c>
      <c r="CQ1124" s="38">
        <v>2.281574</v>
      </c>
      <c r="CR1124" s="38">
        <v>1.339866</v>
      </c>
      <c r="CS1124" s="38">
        <v>-2.2793369999999999</v>
      </c>
      <c r="CT1124" s="38">
        <v>-2.6174680000000001</v>
      </c>
      <c r="CU1124" s="38">
        <v>0.82409410000000005</v>
      </c>
      <c r="CV1124" s="38">
        <v>1.3387869999999999</v>
      </c>
      <c r="CW1124" s="38">
        <v>5.8090820000000001</v>
      </c>
      <c r="CX1124" s="38">
        <v>4.081277</v>
      </c>
      <c r="CY1124" s="38">
        <v>3.5092059999999998</v>
      </c>
      <c r="CZ1124" s="38">
        <v>5.2481410000000004</v>
      </c>
      <c r="DA1124" s="38">
        <v>5.2630489999999996</v>
      </c>
      <c r="DB1124" s="38">
        <v>6.6206589999999998</v>
      </c>
      <c r="DC1124" s="38">
        <v>-2.9981939999999998</v>
      </c>
      <c r="DD1124" s="38">
        <v>-1.727463</v>
      </c>
      <c r="DE1124" s="38">
        <v>-3.8409529999999998</v>
      </c>
      <c r="DF1124" s="38">
        <v>-0.72715410000000003</v>
      </c>
      <c r="DG1124" s="38">
        <v>-0.89786900000000003</v>
      </c>
      <c r="DH1124" s="38">
        <v>-2.7853729999999999</v>
      </c>
      <c r="DI1124" s="38">
        <v>-0.34917910000000002</v>
      </c>
      <c r="DJ1124" s="38">
        <v>-1.5868469999999999</v>
      </c>
      <c r="DK1124" s="38">
        <v>-3.2734450000000002</v>
      </c>
      <c r="DL1124" s="38">
        <v>-0.17505589999999999</v>
      </c>
      <c r="DM1124" s="38">
        <v>3.9795500000000001</v>
      </c>
      <c r="DN1124" s="38">
        <v>3.8129439999999999</v>
      </c>
      <c r="DO1124" s="38">
        <v>2.9237220000000002</v>
      </c>
      <c r="DP1124" s="38">
        <v>1.7802929999999999</v>
      </c>
      <c r="DQ1124" s="38">
        <v>-1.978728</v>
      </c>
      <c r="DR1124" s="38">
        <v>-2.3204370000000001</v>
      </c>
      <c r="DS1124" s="38">
        <v>1.115966</v>
      </c>
      <c r="DT1124" s="38">
        <v>1.6678329999999999</v>
      </c>
      <c r="DU1124" s="38">
        <v>6.3902510000000001</v>
      </c>
      <c r="DV1124" s="38">
        <v>4.547326</v>
      </c>
      <c r="DW1124" s="38">
        <v>4.0581709999999998</v>
      </c>
      <c r="DX1124" s="38">
        <v>5.885446</v>
      </c>
      <c r="DY1124" s="38">
        <v>5.829218</v>
      </c>
      <c r="DZ1124" s="38">
        <v>7.2175140000000004</v>
      </c>
      <c r="EA1124" s="38">
        <v>-2.3217949999999998</v>
      </c>
      <c r="EB1124" s="38">
        <v>-1.125488</v>
      </c>
      <c r="EC1124" s="38">
        <v>-3.1639430000000002</v>
      </c>
      <c r="ED1124" s="38">
        <v>-0.12145110000000001</v>
      </c>
      <c r="EE1124" s="38">
        <v>-0.3682185</v>
      </c>
      <c r="EF1124" s="38">
        <v>-2.2881770000000001</v>
      </c>
      <c r="EG1124" s="38">
        <v>0.15916559999999999</v>
      </c>
      <c r="EH1124" s="38">
        <v>-1.151456</v>
      </c>
      <c r="EI1124" s="38">
        <v>-2.8743919999999998</v>
      </c>
      <c r="EJ1124" s="38">
        <v>0.29299700000000001</v>
      </c>
      <c r="EK1124" s="38">
        <v>4.6604580000000002</v>
      </c>
      <c r="EL1124" s="38">
        <v>4.5195939999999997</v>
      </c>
      <c r="EM1124" s="38">
        <v>3.8508810000000002</v>
      </c>
      <c r="EN1124" s="38">
        <v>2.4161990000000002</v>
      </c>
      <c r="EO1124" s="38">
        <v>-1.5446960000000001</v>
      </c>
      <c r="EP1124" s="38">
        <v>-1.891572</v>
      </c>
      <c r="EQ1124" s="38">
        <v>1.537382</v>
      </c>
      <c r="ER1124" s="38">
        <v>2.1429230000000001</v>
      </c>
      <c r="ES1124" s="38">
        <v>7.2293659999999997</v>
      </c>
      <c r="ET1124" s="38">
        <v>5.2202260000000003</v>
      </c>
      <c r="EU1124" s="38">
        <v>4.8507879999999997</v>
      </c>
      <c r="EV1124" s="38">
        <v>6.8056130000000001</v>
      </c>
      <c r="EW1124" s="38">
        <v>6.6466770000000004</v>
      </c>
      <c r="EX1124" s="38">
        <v>8.0792769999999994</v>
      </c>
      <c r="EY1124" s="38">
        <v>-1.345183</v>
      </c>
      <c r="EZ1124" s="38">
        <v>-0.2563317</v>
      </c>
      <c r="FA1124" s="38">
        <v>-2.1864490000000001</v>
      </c>
      <c r="FB1124" s="38">
        <v>80.156149999999997</v>
      </c>
      <c r="FC1124" s="38">
        <v>77.963139999999996</v>
      </c>
      <c r="FD1124" s="38">
        <v>76.167019999999994</v>
      </c>
      <c r="FE1124" s="38">
        <v>74.499560000000002</v>
      </c>
      <c r="FF1124" s="38">
        <v>73.068470000000005</v>
      </c>
      <c r="FG1124" s="38">
        <v>71.384119999999996</v>
      </c>
      <c r="FH1124" s="38">
        <v>70.95308</v>
      </c>
      <c r="FI1124" s="38">
        <v>74.569909999999993</v>
      </c>
      <c r="FJ1124" s="38">
        <v>78.496510000000001</v>
      </c>
      <c r="FK1124" s="38">
        <v>82.754480000000001</v>
      </c>
      <c r="FL1124" s="38">
        <v>87.102329999999995</v>
      </c>
      <c r="FM1124" s="38">
        <v>90.407049999999998</v>
      </c>
      <c r="FN1124" s="38">
        <v>92.873220000000003</v>
      </c>
      <c r="FO1124" s="38">
        <v>94.552660000000003</v>
      </c>
      <c r="FP1124" s="38">
        <v>95.026750000000007</v>
      </c>
      <c r="FQ1124" s="38">
        <v>95.436790000000002</v>
      </c>
      <c r="FR1124" s="38">
        <v>99.105869999999996</v>
      </c>
      <c r="FS1124" s="38">
        <v>98.70626</v>
      </c>
      <c r="FT1124" s="38">
        <v>96.991759999999999</v>
      </c>
      <c r="FU1124" s="38">
        <v>93.973280000000003</v>
      </c>
      <c r="FV1124" s="38">
        <v>90.351510000000005</v>
      </c>
      <c r="FW1124">
        <v>87.264880000000005</v>
      </c>
      <c r="FX1124">
        <v>84.384820000000005</v>
      </c>
      <c r="FY1124">
        <v>81.463939999999994</v>
      </c>
      <c r="FZ1124">
        <v>0.90816209999999997</v>
      </c>
      <c r="GA1124">
        <v>7.3649969999999998</v>
      </c>
      <c r="GB1124">
        <v>1</v>
      </c>
    </row>
    <row r="1125" spans="1:184" x14ac:dyDescent="0.3">
      <c r="A1125" t="s">
        <v>280</v>
      </c>
      <c r="B1125" t="s">
        <v>1</v>
      </c>
      <c r="C1125" t="s">
        <v>278</v>
      </c>
      <c r="D1125" t="s">
        <v>1</v>
      </c>
      <c r="E1125" t="s">
        <v>1</v>
      </c>
      <c r="F1125" t="s">
        <v>1</v>
      </c>
      <c r="G1125" t="s">
        <v>1</v>
      </c>
      <c r="H1125" s="40" t="s">
        <v>1</v>
      </c>
      <c r="I1125" s="18" t="s">
        <v>1</v>
      </c>
      <c r="J1125" s="38" t="s">
        <v>1</v>
      </c>
      <c r="K1125" s="18">
        <v>44789</v>
      </c>
      <c r="L1125" s="38">
        <v>486</v>
      </c>
      <c r="M1125" s="38">
        <v>486</v>
      </c>
      <c r="N1125" s="38">
        <v>264.51229999999998</v>
      </c>
      <c r="O1125" s="38">
        <v>261.00139999999999</v>
      </c>
      <c r="P1125" s="38">
        <v>257.55090000000001</v>
      </c>
      <c r="Q1125" s="38">
        <v>255.15389999999999</v>
      </c>
      <c r="R1125" s="38">
        <v>257.04169999999999</v>
      </c>
      <c r="S1125" s="38">
        <v>263.98320000000001</v>
      </c>
      <c r="T1125" s="38">
        <v>277.03089999999997</v>
      </c>
      <c r="U1125" s="38">
        <v>288.95549999999997</v>
      </c>
      <c r="V1125" s="38">
        <v>293.33460000000002</v>
      </c>
      <c r="W1125" s="38">
        <v>299.68860000000001</v>
      </c>
      <c r="X1125" s="38">
        <v>307.33969999999999</v>
      </c>
      <c r="Y1125" s="38">
        <v>310.87119999999999</v>
      </c>
      <c r="Z1125" s="38">
        <v>314.99149999999997</v>
      </c>
      <c r="AA1125" s="38">
        <v>321.68389999999999</v>
      </c>
      <c r="AB1125" s="38">
        <v>319.53640000000001</v>
      </c>
      <c r="AC1125" s="38">
        <v>312.53230000000002</v>
      </c>
      <c r="AD1125" s="38">
        <v>306.60109999999997</v>
      </c>
      <c r="AE1125" s="38">
        <v>299.13569999999999</v>
      </c>
      <c r="AF1125" s="38">
        <v>298.01949999999999</v>
      </c>
      <c r="AG1125" s="38">
        <v>296.81200000000001</v>
      </c>
      <c r="AH1125" s="38">
        <v>296.03620000000001</v>
      </c>
      <c r="AI1125" s="38">
        <v>291.42009999999999</v>
      </c>
      <c r="AJ1125" s="38">
        <v>284.4196</v>
      </c>
      <c r="AK1125" s="38">
        <v>277.02659999999997</v>
      </c>
      <c r="AL1125" s="38">
        <v>-0.44256069999999997</v>
      </c>
      <c r="AM1125" s="38">
        <v>-6.5706000000000002E-3</v>
      </c>
      <c r="AN1125" s="38">
        <v>-1.04728</v>
      </c>
      <c r="AO1125" s="38">
        <v>0.55110510000000001</v>
      </c>
      <c r="AP1125" s="38">
        <v>-1.3454390000000001</v>
      </c>
      <c r="AQ1125" s="38">
        <v>2.0517289999999999</v>
      </c>
      <c r="AR1125" s="38">
        <v>2.4761500000000001</v>
      </c>
      <c r="AS1125" s="38">
        <v>0.55381910000000001</v>
      </c>
      <c r="AT1125" s="38">
        <v>-4.0421399999999998</v>
      </c>
      <c r="AU1125" s="38">
        <v>-4.1740709999999996</v>
      </c>
      <c r="AV1125" s="38">
        <v>0.2947013</v>
      </c>
      <c r="AW1125" s="38">
        <v>0.75668409999999997</v>
      </c>
      <c r="AX1125" s="38">
        <v>0.97424239999999995</v>
      </c>
      <c r="AY1125" s="38">
        <v>-0.51563579999999998</v>
      </c>
      <c r="AZ1125" s="38">
        <v>-6.1577450000000002</v>
      </c>
      <c r="BA1125" s="38">
        <v>-1.179076</v>
      </c>
      <c r="BB1125" s="38">
        <v>6.6650780000000003</v>
      </c>
      <c r="BC1125" s="38">
        <v>3.892477</v>
      </c>
      <c r="BD1125" s="38">
        <v>5.7805790000000004</v>
      </c>
      <c r="BE1125" s="38">
        <v>6.0880470000000004</v>
      </c>
      <c r="BF1125" s="38">
        <v>7.0601500000000001</v>
      </c>
      <c r="BG1125" s="38">
        <v>4.8850040000000003</v>
      </c>
      <c r="BH1125" s="38">
        <v>3.7689149999999998</v>
      </c>
      <c r="BI1125" s="38">
        <v>2.7346520000000001</v>
      </c>
      <c r="BJ1125" s="38">
        <v>0.29823189999999999</v>
      </c>
      <c r="BK1125" s="38">
        <v>0.53199779999999997</v>
      </c>
      <c r="BL1125" s="38">
        <v>-0.56952670000000005</v>
      </c>
      <c r="BM1125" s="38">
        <v>1.053077</v>
      </c>
      <c r="BN1125" s="38">
        <v>-0.85361509999999996</v>
      </c>
      <c r="BO1125" s="38">
        <v>2.5717509999999999</v>
      </c>
      <c r="BP1125" s="38">
        <v>3.0539049999999999</v>
      </c>
      <c r="BQ1125" s="38">
        <v>1.282513</v>
      </c>
      <c r="BR1125" s="38">
        <v>-3.22641</v>
      </c>
      <c r="BS1125" s="38">
        <v>-3.3180429999999999</v>
      </c>
      <c r="BT1125" s="38">
        <v>0.99101419999999996</v>
      </c>
      <c r="BU1125" s="38">
        <v>1.4494530000000001</v>
      </c>
      <c r="BV1125" s="38">
        <v>1.6788510000000001</v>
      </c>
      <c r="BW1125" s="38">
        <v>0.14244660000000001</v>
      </c>
      <c r="BX1125" s="38">
        <v>-4.6974850000000004</v>
      </c>
      <c r="BY1125" s="38">
        <v>0.37186750000000002</v>
      </c>
      <c r="BZ1125" s="38">
        <v>7.5162110000000002</v>
      </c>
      <c r="CA1125" s="38">
        <v>4.8517380000000001</v>
      </c>
      <c r="CB1125" s="38">
        <v>6.7883899999999997</v>
      </c>
      <c r="CC1125" s="38">
        <v>7.0704820000000002</v>
      </c>
      <c r="CD1125" s="38">
        <v>8.0630179999999996</v>
      </c>
      <c r="CE1125" s="38">
        <v>5.873075</v>
      </c>
      <c r="CF1125" s="38">
        <v>4.707929</v>
      </c>
      <c r="CG1125" s="38">
        <v>3.7034210000000001</v>
      </c>
      <c r="CH1125" s="38">
        <v>0.81130250000000004</v>
      </c>
      <c r="CI1125" s="38">
        <v>0.90500860000000005</v>
      </c>
      <c r="CJ1125" s="38">
        <v>-0.2386363</v>
      </c>
      <c r="CK1125" s="38">
        <v>1.4007419999999999</v>
      </c>
      <c r="CL1125" s="38">
        <v>-0.51297919999999997</v>
      </c>
      <c r="CM1125" s="38">
        <v>2.9319160000000002</v>
      </c>
      <c r="CN1125" s="38">
        <v>3.4540570000000002</v>
      </c>
      <c r="CO1125" s="38">
        <v>1.7872030000000001</v>
      </c>
      <c r="CP1125" s="38">
        <v>-2.6614390000000001</v>
      </c>
      <c r="CQ1125" s="38">
        <v>-2.7251609999999999</v>
      </c>
      <c r="CR1125" s="38">
        <v>1.473279</v>
      </c>
      <c r="CS1125" s="38">
        <v>1.929263</v>
      </c>
      <c r="CT1125" s="38">
        <v>2.1668609999999999</v>
      </c>
      <c r="CU1125" s="38">
        <v>0.5982324</v>
      </c>
      <c r="CV1125" s="38">
        <v>-3.6861139999999999</v>
      </c>
      <c r="CW1125" s="38">
        <v>1.4460459999999999</v>
      </c>
      <c r="CX1125" s="38">
        <v>8.1057020000000009</v>
      </c>
      <c r="CY1125" s="38">
        <v>5.5161189999999998</v>
      </c>
      <c r="CZ1125" s="38">
        <v>7.4863970000000002</v>
      </c>
      <c r="DA1125" s="38">
        <v>7.7509139999999999</v>
      </c>
      <c r="DB1125" s="38">
        <v>8.7576009999999993</v>
      </c>
      <c r="DC1125" s="38">
        <v>6.55741</v>
      </c>
      <c r="DD1125" s="38">
        <v>5.3582869999999998</v>
      </c>
      <c r="DE1125" s="38">
        <v>4.3743869999999996</v>
      </c>
      <c r="DF1125" s="38">
        <v>1.324373</v>
      </c>
      <c r="DG1125" s="38">
        <v>1.278019</v>
      </c>
      <c r="DH1125" s="38">
        <v>9.2254199999999995E-2</v>
      </c>
      <c r="DI1125" s="38">
        <v>1.7484059999999999</v>
      </c>
      <c r="DJ1125" s="38">
        <v>-0.1723433</v>
      </c>
      <c r="DK1125" s="38">
        <v>3.292081</v>
      </c>
      <c r="DL1125" s="38">
        <v>3.8542079999999999</v>
      </c>
      <c r="DM1125" s="38">
        <v>2.2918940000000001</v>
      </c>
      <c r="DN1125" s="38">
        <v>-2.0964670000000001</v>
      </c>
      <c r="DO1125" s="38">
        <v>-2.1322779999999999</v>
      </c>
      <c r="DP1125" s="38">
        <v>1.955543</v>
      </c>
      <c r="DQ1125" s="38">
        <v>2.4090729999999998</v>
      </c>
      <c r="DR1125" s="38">
        <v>2.654871</v>
      </c>
      <c r="DS1125" s="38">
        <v>1.0540179999999999</v>
      </c>
      <c r="DT1125" s="38">
        <v>-2.6747420000000002</v>
      </c>
      <c r="DU1125" s="38">
        <v>2.5202249999999999</v>
      </c>
      <c r="DV1125" s="38">
        <v>8.6951940000000008</v>
      </c>
      <c r="DW1125" s="38">
        <v>6.1805009999999996</v>
      </c>
      <c r="DX1125" s="38">
        <v>8.1844040000000007</v>
      </c>
      <c r="DY1125" s="38">
        <v>8.4313450000000003</v>
      </c>
      <c r="DZ1125" s="38">
        <v>9.4521840000000008</v>
      </c>
      <c r="EA1125" s="38">
        <v>7.2417449999999999</v>
      </c>
      <c r="EB1125" s="38">
        <v>6.0086459999999997</v>
      </c>
      <c r="EC1125" s="38">
        <v>5.0453530000000004</v>
      </c>
      <c r="ED1125" s="38">
        <v>2.0651660000000001</v>
      </c>
      <c r="EE1125" s="38">
        <v>1.8165880000000001</v>
      </c>
      <c r="EF1125" s="38">
        <v>0.5700075</v>
      </c>
      <c r="EG1125" s="38">
        <v>2.2503790000000001</v>
      </c>
      <c r="EH1125" s="38">
        <v>0.31948070000000001</v>
      </c>
      <c r="EI1125" s="38">
        <v>3.812103</v>
      </c>
      <c r="EJ1125" s="38">
        <v>4.4319639999999998</v>
      </c>
      <c r="EK1125" s="38">
        <v>3.0205880000000001</v>
      </c>
      <c r="EL1125" s="38">
        <v>-1.2807390000000001</v>
      </c>
      <c r="EM1125" s="38">
        <v>-1.2762500000000001</v>
      </c>
      <c r="EN1125" s="38">
        <v>2.651856</v>
      </c>
      <c r="EO1125" s="38">
        <v>3.101842</v>
      </c>
      <c r="EP1125" s="38">
        <v>3.3594789999999999</v>
      </c>
      <c r="EQ1125" s="38">
        <v>1.7121010000000001</v>
      </c>
      <c r="ER1125" s="38">
        <v>-1.214483</v>
      </c>
      <c r="ES1125" s="38">
        <v>4.0711690000000003</v>
      </c>
      <c r="ET1125" s="38">
        <v>9.5463269999999998</v>
      </c>
      <c r="EU1125" s="38">
        <v>7.1397620000000002</v>
      </c>
      <c r="EV1125" s="38">
        <v>9.1922160000000002</v>
      </c>
      <c r="EW1125" s="38">
        <v>9.4137799999999991</v>
      </c>
      <c r="EX1125" s="38">
        <v>10.45505</v>
      </c>
      <c r="EY1125" s="38">
        <v>8.2298150000000003</v>
      </c>
      <c r="EZ1125" s="38">
        <v>6.9476589999999998</v>
      </c>
      <c r="FA1125" s="38">
        <v>6.0141220000000004</v>
      </c>
      <c r="FB1125" s="38">
        <v>79.414720000000003</v>
      </c>
      <c r="FC1125" s="38">
        <v>78.403880000000001</v>
      </c>
      <c r="FD1125" s="38">
        <v>76.883930000000007</v>
      </c>
      <c r="FE1125" s="38">
        <v>75.278689999999997</v>
      </c>
      <c r="FF1125" s="38">
        <v>73.286739999999995</v>
      </c>
      <c r="FG1125" s="38">
        <v>72.431129999999996</v>
      </c>
      <c r="FH1125" s="38">
        <v>71.761089999999996</v>
      </c>
      <c r="FI1125" s="38">
        <v>73.764439999999993</v>
      </c>
      <c r="FJ1125" s="38">
        <v>78.120480000000001</v>
      </c>
      <c r="FK1125" s="38">
        <v>83.1447</v>
      </c>
      <c r="FL1125" s="38">
        <v>87.775440000000003</v>
      </c>
      <c r="FM1125" s="38">
        <v>92.034149999999997</v>
      </c>
      <c r="FN1125" s="38">
        <v>96.161060000000006</v>
      </c>
      <c r="FO1125" s="38">
        <v>98.912189999999995</v>
      </c>
      <c r="FP1125" s="38">
        <v>101.09699999999999</v>
      </c>
      <c r="FQ1125" s="38">
        <v>102.2377</v>
      </c>
      <c r="FR1125" s="38">
        <v>102.65179999999999</v>
      </c>
      <c r="FS1125" s="38">
        <v>102.4648</v>
      </c>
      <c r="FT1125" s="38">
        <v>100.9247</v>
      </c>
      <c r="FU1125" s="38">
        <v>98.284599999999998</v>
      </c>
      <c r="FV1125" s="38">
        <v>94.429060000000007</v>
      </c>
      <c r="FW1125">
        <v>90.996459999999999</v>
      </c>
      <c r="FX1125">
        <v>88.116780000000006</v>
      </c>
      <c r="FY1125">
        <v>85.819680000000005</v>
      </c>
      <c r="FZ1125">
        <v>1.1003480000000001</v>
      </c>
      <c r="GA1125">
        <v>7.7097290000000003</v>
      </c>
      <c r="GB1125">
        <v>1</v>
      </c>
    </row>
    <row r="1126" spans="1:184" x14ac:dyDescent="0.3">
      <c r="A1126" t="s">
        <v>280</v>
      </c>
      <c r="B1126" t="s">
        <v>1</v>
      </c>
      <c r="C1126" t="s">
        <v>278</v>
      </c>
      <c r="D1126" t="s">
        <v>1</v>
      </c>
      <c r="E1126" t="s">
        <v>1</v>
      </c>
      <c r="F1126" t="s">
        <v>1</v>
      </c>
      <c r="G1126" t="s">
        <v>1</v>
      </c>
      <c r="H1126" s="40" t="s">
        <v>1</v>
      </c>
      <c r="I1126" s="18" t="s">
        <v>1</v>
      </c>
      <c r="J1126" s="38" t="s">
        <v>1</v>
      </c>
      <c r="K1126" s="18">
        <v>44790</v>
      </c>
      <c r="L1126" s="38">
        <v>486</v>
      </c>
      <c r="M1126" s="38">
        <v>486</v>
      </c>
      <c r="N1126" s="38">
        <v>275.20870000000002</v>
      </c>
      <c r="O1126" s="38">
        <v>271.77300000000002</v>
      </c>
      <c r="P1126" s="38">
        <v>267.35070000000002</v>
      </c>
      <c r="Q1126" s="38">
        <v>265.32299999999998</v>
      </c>
      <c r="R1126" s="38">
        <v>266.80369999999999</v>
      </c>
      <c r="S1126" s="38">
        <v>272.5591</v>
      </c>
      <c r="T1126" s="38">
        <v>285.01940000000002</v>
      </c>
      <c r="U1126" s="38">
        <v>296.39519999999999</v>
      </c>
      <c r="V1126" s="38">
        <v>302.2448</v>
      </c>
      <c r="W1126" s="38">
        <v>306.26029999999997</v>
      </c>
      <c r="X1126" s="38">
        <v>311.67930000000001</v>
      </c>
      <c r="Y1126" s="38">
        <v>315.18849999999998</v>
      </c>
      <c r="Z1126" s="38">
        <v>316.87099999999998</v>
      </c>
      <c r="AA1126" s="38">
        <v>320.53440000000001</v>
      </c>
      <c r="AB1126" s="38">
        <v>316.57479999999998</v>
      </c>
      <c r="AC1126" s="38">
        <v>309.53179999999998</v>
      </c>
      <c r="AD1126" s="38">
        <v>303.0136</v>
      </c>
      <c r="AE1126" s="38">
        <v>296.16019999999997</v>
      </c>
      <c r="AF1126" s="38">
        <v>295.76749999999998</v>
      </c>
      <c r="AG1126" s="38">
        <v>294.92880000000002</v>
      </c>
      <c r="AH1126" s="38">
        <v>294.44150000000002</v>
      </c>
      <c r="AI1126" s="38">
        <v>291.0505</v>
      </c>
      <c r="AJ1126" s="38">
        <v>284.76679999999999</v>
      </c>
      <c r="AK1126" s="38">
        <v>278.5376</v>
      </c>
      <c r="AL1126" s="38">
        <v>8.4712049999999994</v>
      </c>
      <c r="AM1126" s="38">
        <v>6.4477650000000004</v>
      </c>
      <c r="AN1126" s="38">
        <v>5.2079930000000001</v>
      </c>
      <c r="AO1126" s="38">
        <v>2.5850409999999999</v>
      </c>
      <c r="AP1126" s="38">
        <v>1.2651220000000001</v>
      </c>
      <c r="AQ1126" s="38">
        <v>-4.6843529999999998</v>
      </c>
      <c r="AR1126" s="38">
        <v>-8.1997230000000005</v>
      </c>
      <c r="AS1126" s="38">
        <v>-7.7422399999999998</v>
      </c>
      <c r="AT1126" s="38">
        <v>-5.3138550000000002</v>
      </c>
      <c r="AU1126" s="38">
        <v>-4.9882410000000004</v>
      </c>
      <c r="AV1126" s="38">
        <v>-3.085674</v>
      </c>
      <c r="AW1126" s="38">
        <v>0.43417519999999998</v>
      </c>
      <c r="AX1126" s="38">
        <v>0.43344890000000003</v>
      </c>
      <c r="AY1126" s="38">
        <v>-1.369273</v>
      </c>
      <c r="AZ1126" s="38">
        <v>0.97243080000000004</v>
      </c>
      <c r="BA1126" s="38">
        <v>8.2722309999999997</v>
      </c>
      <c r="BB1126" s="38">
        <v>12.508190000000001</v>
      </c>
      <c r="BC1126" s="38">
        <v>10.869590000000001</v>
      </c>
      <c r="BD1126" s="38">
        <v>10.81738</v>
      </c>
      <c r="BE1126" s="38">
        <v>12.177519999999999</v>
      </c>
      <c r="BF1126" s="38">
        <v>8.5482790000000008</v>
      </c>
      <c r="BG1126" s="38">
        <v>4.2137729999999998</v>
      </c>
      <c r="BH1126" s="38">
        <v>2.8606440000000002</v>
      </c>
      <c r="BI1126" s="38">
        <v>3.2907250000000001</v>
      </c>
      <c r="BJ1126" s="38">
        <v>9.17624</v>
      </c>
      <c r="BK1126" s="38">
        <v>7.057607</v>
      </c>
      <c r="BL1126" s="38">
        <v>5.8021010000000004</v>
      </c>
      <c r="BM1126" s="38">
        <v>3.1590950000000002</v>
      </c>
      <c r="BN1126" s="38">
        <v>1.8723970000000001</v>
      </c>
      <c r="BO1126" s="38">
        <v>-3.9583279999999998</v>
      </c>
      <c r="BP1126" s="38">
        <v>-7.5254139999999996</v>
      </c>
      <c r="BQ1126" s="38">
        <v>-7.0956409999999996</v>
      </c>
      <c r="BR1126" s="38">
        <v>-4.5916139999999999</v>
      </c>
      <c r="BS1126" s="38">
        <v>-4.1872749999999996</v>
      </c>
      <c r="BT1126" s="38">
        <v>-2.4435709999999999</v>
      </c>
      <c r="BU1126" s="38">
        <v>0.97475029999999996</v>
      </c>
      <c r="BV1126" s="38">
        <v>0.91953839999999998</v>
      </c>
      <c r="BW1126" s="38">
        <v>-0.78644820000000004</v>
      </c>
      <c r="BX1126" s="38">
        <v>1.8523350000000001</v>
      </c>
      <c r="BY1126" s="38">
        <v>9.5436840000000007</v>
      </c>
      <c r="BZ1126" s="38">
        <v>13.794280000000001</v>
      </c>
      <c r="CA1126" s="38">
        <v>11.92301</v>
      </c>
      <c r="CB1126" s="38">
        <v>11.805070000000001</v>
      </c>
      <c r="CC1126" s="38">
        <v>13.154909999999999</v>
      </c>
      <c r="CD1126" s="38">
        <v>9.4796890000000005</v>
      </c>
      <c r="CE1126" s="38">
        <v>5.25528</v>
      </c>
      <c r="CF1126" s="38">
        <v>3.9679829999999998</v>
      </c>
      <c r="CG1126" s="38">
        <v>4.4748219999999996</v>
      </c>
      <c r="CH1126" s="38">
        <v>9.6645459999999996</v>
      </c>
      <c r="CI1126" s="38">
        <v>7.4799810000000004</v>
      </c>
      <c r="CJ1126" s="38">
        <v>6.2135790000000002</v>
      </c>
      <c r="CK1126" s="38">
        <v>3.556683</v>
      </c>
      <c r="CL1126" s="38">
        <v>2.2929930000000001</v>
      </c>
      <c r="CM1126" s="38">
        <v>-3.4554860000000001</v>
      </c>
      <c r="CN1126" s="38">
        <v>-7.058389</v>
      </c>
      <c r="CO1126" s="38">
        <v>-6.6478089999999996</v>
      </c>
      <c r="CP1126" s="38">
        <v>-4.0913919999999999</v>
      </c>
      <c r="CQ1126" s="38">
        <v>-3.6325280000000002</v>
      </c>
      <c r="CR1126" s="38">
        <v>-1.9988520000000001</v>
      </c>
      <c r="CS1126" s="38">
        <v>1.349151</v>
      </c>
      <c r="CT1126" s="38">
        <v>1.256202</v>
      </c>
      <c r="CU1126" s="38">
        <v>-0.38278519999999999</v>
      </c>
      <c r="CV1126" s="38">
        <v>2.461754</v>
      </c>
      <c r="CW1126" s="38">
        <v>10.424289999999999</v>
      </c>
      <c r="CX1126" s="38">
        <v>14.68502</v>
      </c>
      <c r="CY1126" s="38">
        <v>12.652609999999999</v>
      </c>
      <c r="CZ1126" s="38">
        <v>12.489129999999999</v>
      </c>
      <c r="DA1126" s="38">
        <v>13.831849999999999</v>
      </c>
      <c r="DB1126" s="38">
        <v>10.124779999999999</v>
      </c>
      <c r="DC1126" s="38">
        <v>5.9766240000000002</v>
      </c>
      <c r="DD1126" s="38">
        <v>4.7349220000000001</v>
      </c>
      <c r="DE1126" s="38">
        <v>5.2949250000000001</v>
      </c>
      <c r="DF1126" s="38">
        <v>10.152850000000001</v>
      </c>
      <c r="DG1126" s="38">
        <v>7.9023560000000002</v>
      </c>
      <c r="DH1126" s="38">
        <v>6.6250559999999998</v>
      </c>
      <c r="DI1126" s="38">
        <v>3.9542709999999999</v>
      </c>
      <c r="DJ1126" s="38">
        <v>2.7135889999999998</v>
      </c>
      <c r="DK1126" s="38">
        <v>-2.9526430000000001</v>
      </c>
      <c r="DL1126" s="38">
        <v>-6.5913639999999996</v>
      </c>
      <c r="DM1126" s="38">
        <v>-6.1999769999999996</v>
      </c>
      <c r="DN1126" s="38">
        <v>-3.5911689999999998</v>
      </c>
      <c r="DO1126" s="38">
        <v>-3.0777809999999999</v>
      </c>
      <c r="DP1126" s="38">
        <v>-1.554133</v>
      </c>
      <c r="DQ1126" s="38">
        <v>1.723552</v>
      </c>
      <c r="DR1126" s="38">
        <v>1.592867</v>
      </c>
      <c r="DS1126" s="38">
        <v>2.0877799999999998E-2</v>
      </c>
      <c r="DT1126" s="38">
        <v>3.0711729999999999</v>
      </c>
      <c r="DU1126" s="38">
        <v>11.30489</v>
      </c>
      <c r="DV1126" s="38">
        <v>15.575760000000001</v>
      </c>
      <c r="DW1126" s="38">
        <v>13.382199999999999</v>
      </c>
      <c r="DX1126" s="38">
        <v>13.1732</v>
      </c>
      <c r="DY1126" s="38">
        <v>14.508789999999999</v>
      </c>
      <c r="DZ1126" s="38">
        <v>10.769869999999999</v>
      </c>
      <c r="EA1126" s="38">
        <v>6.6979680000000004</v>
      </c>
      <c r="EB1126" s="38">
        <v>5.501862</v>
      </c>
      <c r="EC1126" s="38">
        <v>6.1150270000000004</v>
      </c>
      <c r="ED1126" s="38">
        <v>10.857889999999999</v>
      </c>
      <c r="EE1126" s="38">
        <v>8.5121979999999997</v>
      </c>
      <c r="EF1126" s="38">
        <v>7.2191650000000003</v>
      </c>
      <c r="EG1126" s="38">
        <v>4.5283249999999997</v>
      </c>
      <c r="EH1126" s="38">
        <v>3.3208630000000001</v>
      </c>
      <c r="EI1126" s="38">
        <v>-2.2266180000000002</v>
      </c>
      <c r="EJ1126" s="38">
        <v>-5.9170540000000003</v>
      </c>
      <c r="EK1126" s="38">
        <v>-5.5533780000000004</v>
      </c>
      <c r="EL1126" s="38">
        <v>-2.8689279999999999</v>
      </c>
      <c r="EM1126" s="38">
        <v>-2.276815</v>
      </c>
      <c r="EN1126" s="38">
        <v>-0.91203049999999997</v>
      </c>
      <c r="EO1126" s="38">
        <v>2.2641269999999998</v>
      </c>
      <c r="EP1126" s="38">
        <v>2.0789559999999998</v>
      </c>
      <c r="EQ1126" s="38">
        <v>0.60370299999999999</v>
      </c>
      <c r="ER1126" s="38">
        <v>3.9510770000000002</v>
      </c>
      <c r="ES1126" s="38">
        <v>12.57635</v>
      </c>
      <c r="ET1126" s="38">
        <v>16.861840000000001</v>
      </c>
      <c r="EU1126" s="38">
        <v>14.43563</v>
      </c>
      <c r="EV1126" s="38">
        <v>14.160880000000001</v>
      </c>
      <c r="EW1126" s="38">
        <v>15.486179999999999</v>
      </c>
      <c r="EX1126" s="38">
        <v>11.701280000000001</v>
      </c>
      <c r="EY1126" s="38">
        <v>7.7394749999999997</v>
      </c>
      <c r="EZ1126" s="38">
        <v>6.6092009999999997</v>
      </c>
      <c r="FA1126" s="38">
        <v>7.2991250000000001</v>
      </c>
      <c r="FB1126" s="38">
        <v>84.135159999999999</v>
      </c>
      <c r="FC1126" s="38">
        <v>82.444119999999998</v>
      </c>
      <c r="FD1126" s="38">
        <v>81.081819999999993</v>
      </c>
      <c r="FE1126" s="38">
        <v>80.013570000000001</v>
      </c>
      <c r="FF1126" s="38">
        <v>79.37706</v>
      </c>
      <c r="FG1126" s="38">
        <v>78.672569999999993</v>
      </c>
      <c r="FH1126" s="38">
        <v>77.639409999999998</v>
      </c>
      <c r="FI1126" s="38">
        <v>78.950339999999997</v>
      </c>
      <c r="FJ1126" s="38">
        <v>82.872709999999998</v>
      </c>
      <c r="FK1126" s="38">
        <v>86.150450000000006</v>
      </c>
      <c r="FL1126" s="38">
        <v>89.446399999999997</v>
      </c>
      <c r="FM1126" s="38">
        <v>92.888409999999993</v>
      </c>
      <c r="FN1126" s="38">
        <v>96.368319999999997</v>
      </c>
      <c r="FO1126" s="38">
        <v>97.787819999999996</v>
      </c>
      <c r="FP1126" s="38">
        <v>98.359200000000001</v>
      </c>
      <c r="FQ1126" s="38">
        <v>98.733329999999995</v>
      </c>
      <c r="FR1126" s="38">
        <v>98.997910000000005</v>
      </c>
      <c r="FS1126" s="38">
        <v>98.913929999999993</v>
      </c>
      <c r="FT1126" s="38">
        <v>97.957149999999999</v>
      </c>
      <c r="FU1126" s="38">
        <v>95.389110000000002</v>
      </c>
      <c r="FV1126" s="38">
        <v>92.181299999999993</v>
      </c>
      <c r="FW1126">
        <v>89.012960000000007</v>
      </c>
      <c r="FX1126">
        <v>85.807929999999999</v>
      </c>
      <c r="FY1126">
        <v>83.536900000000003</v>
      </c>
      <c r="FZ1126">
        <v>1.199511</v>
      </c>
      <c r="GA1126">
        <v>7.9898429999999996</v>
      </c>
      <c r="GB1126">
        <v>1</v>
      </c>
    </row>
    <row r="1127" spans="1:184" x14ac:dyDescent="0.3">
      <c r="A1127" t="s">
        <v>280</v>
      </c>
      <c r="B1127" t="s">
        <v>1</v>
      </c>
      <c r="C1127" t="s">
        <v>278</v>
      </c>
      <c r="D1127" t="s">
        <v>1</v>
      </c>
      <c r="E1127" t="s">
        <v>1</v>
      </c>
      <c r="F1127" t="s">
        <v>1</v>
      </c>
      <c r="G1127" t="s">
        <v>1</v>
      </c>
      <c r="H1127" s="40" t="s">
        <v>1</v>
      </c>
      <c r="I1127" s="18" t="s">
        <v>1</v>
      </c>
      <c r="J1127" s="38" t="s">
        <v>1</v>
      </c>
      <c r="K1127" s="18">
        <v>44792</v>
      </c>
      <c r="L1127" s="38">
        <v>486</v>
      </c>
      <c r="M1127" s="38">
        <v>486</v>
      </c>
      <c r="N1127" s="38">
        <v>270.57859999999999</v>
      </c>
      <c r="O1127" s="38">
        <v>267.4092</v>
      </c>
      <c r="P1127" s="38">
        <v>264.37630000000001</v>
      </c>
      <c r="Q1127" s="38">
        <v>261.12380000000002</v>
      </c>
      <c r="R1127" s="38">
        <v>262.40140000000002</v>
      </c>
      <c r="S1127" s="38">
        <v>266.82990000000001</v>
      </c>
      <c r="T1127" s="38">
        <v>278.10250000000002</v>
      </c>
      <c r="U1127" s="38">
        <v>290.81830000000002</v>
      </c>
      <c r="V1127" s="38">
        <v>295.49450000000002</v>
      </c>
      <c r="W1127" s="38">
        <v>301.48649999999998</v>
      </c>
      <c r="X1127" s="38">
        <v>309.72699999999998</v>
      </c>
      <c r="Y1127" s="38">
        <v>314.1979</v>
      </c>
      <c r="Z1127" s="38">
        <v>316.28899999999999</v>
      </c>
      <c r="AA1127" s="38">
        <v>321.31619999999998</v>
      </c>
      <c r="AB1127" s="38">
        <v>318.8612</v>
      </c>
      <c r="AC1127" s="38">
        <v>312.82260000000002</v>
      </c>
      <c r="AD1127" s="38">
        <v>305.88909999999998</v>
      </c>
      <c r="AE1127" s="38">
        <v>299.5111</v>
      </c>
      <c r="AF1127" s="38">
        <v>299.05279999999999</v>
      </c>
      <c r="AG1127" s="38">
        <v>296.93209999999999</v>
      </c>
      <c r="AH1127" s="38">
        <v>296.50659999999999</v>
      </c>
      <c r="AI1127" s="38">
        <v>291.71980000000002</v>
      </c>
      <c r="AJ1127" s="38">
        <v>284.745</v>
      </c>
      <c r="AK1127" s="38">
        <v>279.93779999999998</v>
      </c>
      <c r="AL1127" s="38">
        <v>-1.372641</v>
      </c>
      <c r="AM1127" s="38">
        <v>1.287615</v>
      </c>
      <c r="AN1127" s="38">
        <v>0.6220405</v>
      </c>
      <c r="AO1127" s="38">
        <v>2.0970469999999999</v>
      </c>
      <c r="AP1127" s="38">
        <v>2.7054290000000001</v>
      </c>
      <c r="AQ1127" s="38">
        <v>1.0408520000000001</v>
      </c>
      <c r="AR1127" s="38">
        <v>-4.0632960000000002</v>
      </c>
      <c r="AS1127" s="38">
        <v>-1.527766</v>
      </c>
      <c r="AT1127" s="38">
        <v>-6.6578229999999996</v>
      </c>
      <c r="AU1127" s="38">
        <v>-6.4325089999999996</v>
      </c>
      <c r="AV1127" s="38">
        <v>-1.112131</v>
      </c>
      <c r="AW1127" s="38">
        <v>2.3550230000000001</v>
      </c>
      <c r="AX1127" s="38">
        <v>-0.57802759999999997</v>
      </c>
      <c r="AY1127" s="38">
        <v>-2.0246680000000001</v>
      </c>
      <c r="AZ1127" s="38">
        <v>-4.6720439999999996</v>
      </c>
      <c r="BA1127" s="38">
        <v>1.34131</v>
      </c>
      <c r="BB1127" s="38">
        <v>7.6498999999999997</v>
      </c>
      <c r="BC1127" s="38">
        <v>5.038983</v>
      </c>
      <c r="BD1127" s="38">
        <v>6.5583200000000001</v>
      </c>
      <c r="BE1127" s="38">
        <v>10.053739999999999</v>
      </c>
      <c r="BF1127" s="38">
        <v>12.68604</v>
      </c>
      <c r="BG1127" s="38">
        <v>10.24178</v>
      </c>
      <c r="BH1127" s="38">
        <v>10.390079999999999</v>
      </c>
      <c r="BI1127" s="38">
        <v>12.445779999999999</v>
      </c>
      <c r="BJ1127" s="38">
        <v>-0.22754099999999999</v>
      </c>
      <c r="BK1127" s="38">
        <v>2.1613129999999998</v>
      </c>
      <c r="BL1127" s="38">
        <v>1.410431</v>
      </c>
      <c r="BM1127" s="38">
        <v>2.8897689999999998</v>
      </c>
      <c r="BN1127" s="38">
        <v>3.274397</v>
      </c>
      <c r="BO1127" s="38">
        <v>1.6592249999999999</v>
      </c>
      <c r="BP1127" s="38">
        <v>-3.03051</v>
      </c>
      <c r="BQ1127" s="38">
        <v>-0.50488820000000001</v>
      </c>
      <c r="BR1127" s="38">
        <v>-5.7494129999999997</v>
      </c>
      <c r="BS1127" s="38">
        <v>-5.5396830000000001</v>
      </c>
      <c r="BT1127" s="38">
        <v>-0.26782840000000002</v>
      </c>
      <c r="BU1127" s="38">
        <v>3.2034280000000002</v>
      </c>
      <c r="BV1127" s="38">
        <v>5.0881000000000003E-2</v>
      </c>
      <c r="BW1127" s="38">
        <v>-1.3173250000000001</v>
      </c>
      <c r="BX1127" s="38">
        <v>-3.7820200000000002</v>
      </c>
      <c r="BY1127" s="38">
        <v>2.3593929999999999</v>
      </c>
      <c r="BZ1127" s="38">
        <v>9.0049299999999999</v>
      </c>
      <c r="CA1127" s="38">
        <v>6.6242479999999997</v>
      </c>
      <c r="CB1127" s="38">
        <v>8.2174469999999999</v>
      </c>
      <c r="CC1127" s="38">
        <v>11.858739999999999</v>
      </c>
      <c r="CD1127" s="38">
        <v>14.640029999999999</v>
      </c>
      <c r="CE1127" s="38">
        <v>12.221410000000001</v>
      </c>
      <c r="CF1127" s="38">
        <v>12.16404</v>
      </c>
      <c r="CG1127" s="38">
        <v>14.061640000000001</v>
      </c>
      <c r="CH1127" s="38">
        <v>0.56555169999999999</v>
      </c>
      <c r="CI1127" s="38">
        <v>2.7664339999999998</v>
      </c>
      <c r="CJ1127" s="38">
        <v>1.956469</v>
      </c>
      <c r="CK1127" s="38">
        <v>3.438806</v>
      </c>
      <c r="CL1127" s="38">
        <v>3.6684619999999999</v>
      </c>
      <c r="CM1127" s="38">
        <v>2.0875080000000001</v>
      </c>
      <c r="CN1127" s="38">
        <v>-2.3152059999999999</v>
      </c>
      <c r="CO1127" s="38">
        <v>0.2035536</v>
      </c>
      <c r="CP1127" s="38">
        <v>-5.1202509999999997</v>
      </c>
      <c r="CQ1127" s="38">
        <v>-4.9213149999999999</v>
      </c>
      <c r="CR1127" s="38">
        <v>0.31693310000000002</v>
      </c>
      <c r="CS1127" s="38">
        <v>3.7910300000000001</v>
      </c>
      <c r="CT1127" s="38">
        <v>0.48646109999999998</v>
      </c>
      <c r="CU1127" s="38">
        <v>-0.82742070000000001</v>
      </c>
      <c r="CV1127" s="38">
        <v>-3.1655920000000002</v>
      </c>
      <c r="CW1127" s="38">
        <v>3.0645150000000001</v>
      </c>
      <c r="CX1127" s="38">
        <v>9.9434199999999997</v>
      </c>
      <c r="CY1127" s="38">
        <v>7.7221970000000004</v>
      </c>
      <c r="CZ1127" s="38">
        <v>9.3665540000000007</v>
      </c>
      <c r="DA1127" s="38">
        <v>13.108890000000001</v>
      </c>
      <c r="DB1127" s="38">
        <v>15.99335</v>
      </c>
      <c r="DC1127" s="38">
        <v>13.59249</v>
      </c>
      <c r="DD1127" s="38">
        <v>13.39268</v>
      </c>
      <c r="DE1127" s="38">
        <v>15.18078</v>
      </c>
      <c r="DF1127" s="38">
        <v>1.358644</v>
      </c>
      <c r="DG1127" s="38">
        <v>3.3715549999999999</v>
      </c>
      <c r="DH1127" s="38">
        <v>2.5025059999999999</v>
      </c>
      <c r="DI1127" s="38">
        <v>3.9878429999999998</v>
      </c>
      <c r="DJ1127" s="38">
        <v>4.0625270000000002</v>
      </c>
      <c r="DK1127" s="38">
        <v>2.5157910000000001</v>
      </c>
      <c r="DL1127" s="38">
        <v>-1.5999019999999999</v>
      </c>
      <c r="DM1127" s="38">
        <v>0.91199529999999995</v>
      </c>
      <c r="DN1127" s="38">
        <v>-4.4910889999999997</v>
      </c>
      <c r="DO1127" s="38">
        <v>-4.3029460000000004</v>
      </c>
      <c r="DP1127" s="38">
        <v>0.90169449999999995</v>
      </c>
      <c r="DQ1127" s="38">
        <v>4.3786329999999998</v>
      </c>
      <c r="DR1127" s="38">
        <v>0.92204129999999995</v>
      </c>
      <c r="DS1127" s="38">
        <v>-0.3375166</v>
      </c>
      <c r="DT1127" s="38">
        <v>-2.5491649999999999</v>
      </c>
      <c r="DU1127" s="38">
        <v>3.7696360000000002</v>
      </c>
      <c r="DV1127" s="38">
        <v>10.88191</v>
      </c>
      <c r="DW1127" s="38">
        <v>8.8201470000000004</v>
      </c>
      <c r="DX1127" s="38">
        <v>10.51566</v>
      </c>
      <c r="DY1127" s="38">
        <v>14.359030000000001</v>
      </c>
      <c r="DZ1127" s="38">
        <v>17.346679999999999</v>
      </c>
      <c r="EA1127" s="38">
        <v>14.96358</v>
      </c>
      <c r="EB1127" s="38">
        <v>14.621320000000001</v>
      </c>
      <c r="EC1127" s="38">
        <v>16.29992</v>
      </c>
      <c r="ED1127" s="38">
        <v>2.5037440000000002</v>
      </c>
      <c r="EE1127" s="38">
        <v>4.2452529999999999</v>
      </c>
      <c r="EF1127" s="38">
        <v>3.2908970000000002</v>
      </c>
      <c r="EG1127" s="38">
        <v>4.7805650000000002</v>
      </c>
      <c r="EH1127" s="38">
        <v>4.631494</v>
      </c>
      <c r="EI1127" s="38">
        <v>3.1341640000000002</v>
      </c>
      <c r="EJ1127" s="38">
        <v>-0.56711630000000002</v>
      </c>
      <c r="EK1127" s="38">
        <v>1.9348730000000001</v>
      </c>
      <c r="EL1127" s="38">
        <v>-3.5826790000000002</v>
      </c>
      <c r="EM1127" s="38">
        <v>-3.41012</v>
      </c>
      <c r="EN1127" s="38">
        <v>1.745997</v>
      </c>
      <c r="EO1127" s="38">
        <v>5.2270380000000003</v>
      </c>
      <c r="EP1127" s="38">
        <v>1.5509500000000001</v>
      </c>
      <c r="EQ1127" s="38">
        <v>0.36982710000000002</v>
      </c>
      <c r="ER1127" s="38">
        <v>-1.659141</v>
      </c>
      <c r="ES1127" s="38">
        <v>4.7877200000000002</v>
      </c>
      <c r="ET1127" s="38">
        <v>12.236940000000001</v>
      </c>
      <c r="EU1127" s="38">
        <v>10.40541</v>
      </c>
      <c r="EV1127" s="38">
        <v>12.17479</v>
      </c>
      <c r="EW1127" s="38">
        <v>16.16404</v>
      </c>
      <c r="EX1127" s="38">
        <v>19.30067</v>
      </c>
      <c r="EY1127" s="38">
        <v>16.943210000000001</v>
      </c>
      <c r="EZ1127" s="38">
        <v>16.39528</v>
      </c>
      <c r="FA1127" s="38">
        <v>17.915780000000002</v>
      </c>
      <c r="FB1127" s="38">
        <v>80.740750000000006</v>
      </c>
      <c r="FC1127" s="38">
        <v>79.350250000000003</v>
      </c>
      <c r="FD1127" s="38">
        <v>77.298000000000002</v>
      </c>
      <c r="FE1127" s="38">
        <v>75.538570000000007</v>
      </c>
      <c r="FF1127" s="38">
        <v>73.639269999999996</v>
      </c>
      <c r="FG1127" s="38">
        <v>73.006820000000005</v>
      </c>
      <c r="FH1127" s="38">
        <v>71.959630000000004</v>
      </c>
      <c r="FI1127" s="38">
        <v>73.641890000000004</v>
      </c>
      <c r="FJ1127" s="38">
        <v>77.235489999999999</v>
      </c>
      <c r="FK1127" s="38">
        <v>81.376829999999998</v>
      </c>
      <c r="FL1127" s="38">
        <v>85.896990000000002</v>
      </c>
      <c r="FM1127" s="38">
        <v>90.261690000000002</v>
      </c>
      <c r="FN1127" s="38">
        <v>93.640699999999995</v>
      </c>
      <c r="FO1127" s="38">
        <v>96.148020000000002</v>
      </c>
      <c r="FP1127" s="38">
        <v>98.661590000000004</v>
      </c>
      <c r="FQ1127" s="38">
        <v>100.2389</v>
      </c>
      <c r="FR1127" s="38">
        <v>100.55549999999999</v>
      </c>
      <c r="FS1127" s="38">
        <v>99.899540000000002</v>
      </c>
      <c r="FT1127" s="38">
        <v>97.964320000000001</v>
      </c>
      <c r="FU1127" s="38">
        <v>94.989450000000005</v>
      </c>
      <c r="FV1127" s="38">
        <v>91.143219999999999</v>
      </c>
      <c r="FW1127">
        <v>87.748289999999997</v>
      </c>
      <c r="FX1127">
        <v>85.034520000000001</v>
      </c>
      <c r="FY1127">
        <v>82.413510000000002</v>
      </c>
      <c r="FZ1127">
        <v>1.997471</v>
      </c>
      <c r="GA1127">
        <v>15.36177</v>
      </c>
      <c r="GB1127">
        <v>1</v>
      </c>
    </row>
    <row r="1128" spans="1:184" x14ac:dyDescent="0.3">
      <c r="A1128" t="s">
        <v>280</v>
      </c>
      <c r="B1128" t="s">
        <v>1</v>
      </c>
      <c r="C1128" t="s">
        <v>278</v>
      </c>
      <c r="D1128" t="s">
        <v>1</v>
      </c>
      <c r="E1128" t="s">
        <v>1</v>
      </c>
      <c r="F1128" t="s">
        <v>1</v>
      </c>
      <c r="G1128" t="s">
        <v>1</v>
      </c>
      <c r="H1128" s="40" t="s">
        <v>1</v>
      </c>
      <c r="I1128" s="18" t="s">
        <v>1</v>
      </c>
      <c r="J1128" s="38" t="s">
        <v>1</v>
      </c>
      <c r="K1128" s="18">
        <v>44805</v>
      </c>
      <c r="L1128" s="38">
        <v>485</v>
      </c>
      <c r="M1128" s="38">
        <v>485</v>
      </c>
      <c r="N1128" s="38">
        <v>280.2987</v>
      </c>
      <c r="O1128" s="38">
        <v>276.73919999999998</v>
      </c>
      <c r="P1128" s="38">
        <v>271.9248</v>
      </c>
      <c r="Q1128" s="38">
        <v>269.63249999999999</v>
      </c>
      <c r="R1128" s="38">
        <v>271.22280000000001</v>
      </c>
      <c r="S1128" s="38">
        <v>277.2998</v>
      </c>
      <c r="T1128" s="38">
        <v>288.87139999999999</v>
      </c>
      <c r="U1128" s="38">
        <v>300.77229999999997</v>
      </c>
      <c r="V1128" s="38">
        <v>309.57459999999998</v>
      </c>
      <c r="W1128" s="38">
        <v>317.8682</v>
      </c>
      <c r="X1128" s="38">
        <v>326.23230000000001</v>
      </c>
      <c r="Y1128" s="38">
        <v>332.35500000000002</v>
      </c>
      <c r="Z1128" s="38">
        <v>337.02609999999999</v>
      </c>
      <c r="AA1128" s="38">
        <v>341.87909999999999</v>
      </c>
      <c r="AB1128" s="38">
        <v>338.70030000000003</v>
      </c>
      <c r="AC1128" s="38">
        <v>330.92910000000001</v>
      </c>
      <c r="AD1128" s="38">
        <v>323.54570000000001</v>
      </c>
      <c r="AE1128" s="38">
        <v>317.005</v>
      </c>
      <c r="AF1128" s="38">
        <v>315.923</v>
      </c>
      <c r="AG1128" s="38">
        <v>313.40039999999999</v>
      </c>
      <c r="AH1128" s="38">
        <v>311.72559999999999</v>
      </c>
      <c r="AI1128" s="38">
        <v>307.476</v>
      </c>
      <c r="AJ1128" s="38">
        <v>300.26240000000001</v>
      </c>
      <c r="AK1128" s="38">
        <v>292.78919999999999</v>
      </c>
      <c r="AL1128" s="38">
        <v>-0.38252920000000001</v>
      </c>
      <c r="AM1128" s="38">
        <v>-2.025318</v>
      </c>
      <c r="AN1128" s="38">
        <v>-4.1511009999999997</v>
      </c>
      <c r="AO1128" s="38">
        <v>-1.0727599999999999</v>
      </c>
      <c r="AP1128" s="38">
        <v>-1.287418</v>
      </c>
      <c r="AQ1128" s="38">
        <v>-1.1602509999999999</v>
      </c>
      <c r="AR1128" s="38">
        <v>-4.185098</v>
      </c>
      <c r="AS1128" s="38">
        <v>4.0838190000000001</v>
      </c>
      <c r="AT1128" s="38">
        <v>2.5726490000000002</v>
      </c>
      <c r="AU1128" s="38">
        <v>2.3775650000000002</v>
      </c>
      <c r="AV1128" s="38">
        <v>0.67070280000000004</v>
      </c>
      <c r="AW1128" s="38">
        <v>3.981976</v>
      </c>
      <c r="AX1128" s="38">
        <v>-1.5364819999999999</v>
      </c>
      <c r="AY1128" s="38">
        <v>-2.6457039999999998</v>
      </c>
      <c r="AZ1128" s="38">
        <v>-2.3348249999999999</v>
      </c>
      <c r="BA1128" s="38">
        <v>3.162601</v>
      </c>
      <c r="BB1128" s="38">
        <v>9.5689899999999994</v>
      </c>
      <c r="BC1128" s="38">
        <v>3.0664889999999998</v>
      </c>
      <c r="BD1128" s="38">
        <v>1.101461</v>
      </c>
      <c r="BE1128" s="38">
        <v>-2.1190639999999998</v>
      </c>
      <c r="BF1128" s="38">
        <v>-0.81966850000000002</v>
      </c>
      <c r="BG1128" s="38">
        <v>-9.7225280000000005</v>
      </c>
      <c r="BH1128" s="38">
        <v>-14.93111</v>
      </c>
      <c r="BI1128" s="38">
        <v>-14.41234</v>
      </c>
      <c r="BJ1128" s="38">
        <v>0.57469519999999996</v>
      </c>
      <c r="BK1128" s="38">
        <v>-1.244982</v>
      </c>
      <c r="BL1128" s="38">
        <v>-3.5085449999999998</v>
      </c>
      <c r="BM1128" s="38">
        <v>-0.41850199999999999</v>
      </c>
      <c r="BN1128" s="38">
        <v>-0.68976329999999997</v>
      </c>
      <c r="BO1128" s="38">
        <v>-0.52499169999999995</v>
      </c>
      <c r="BP1128" s="38">
        <v>-3.4378280000000001</v>
      </c>
      <c r="BQ1128" s="38">
        <v>5.0312859999999997</v>
      </c>
      <c r="BR1128" s="38">
        <v>3.6177700000000002</v>
      </c>
      <c r="BS1128" s="38">
        <v>3.4444240000000002</v>
      </c>
      <c r="BT1128" s="38">
        <v>1.461217</v>
      </c>
      <c r="BU1128" s="38">
        <v>4.5348350000000002</v>
      </c>
      <c r="BV1128" s="38">
        <v>-0.9936507</v>
      </c>
      <c r="BW1128" s="38">
        <v>-2.042859</v>
      </c>
      <c r="BX1128" s="38">
        <v>-1.5858699999999999</v>
      </c>
      <c r="BY1128" s="38">
        <v>3.9862500000000001</v>
      </c>
      <c r="BZ1128" s="38">
        <v>10.58352</v>
      </c>
      <c r="CA1128" s="38">
        <v>4.2054530000000003</v>
      </c>
      <c r="CB1128" s="38">
        <v>2.2685529999999998</v>
      </c>
      <c r="CC1128" s="38">
        <v>-0.86908260000000004</v>
      </c>
      <c r="CD1128" s="38">
        <v>0.3568402</v>
      </c>
      <c r="CE1128" s="38">
        <v>-8.4986409999999992</v>
      </c>
      <c r="CF1128" s="38">
        <v>-13.68258</v>
      </c>
      <c r="CG1128" s="38">
        <v>-13.137029999999999</v>
      </c>
      <c r="CH1128" s="38">
        <v>1.2376659999999999</v>
      </c>
      <c r="CI1128" s="38">
        <v>-0.70452289999999995</v>
      </c>
      <c r="CJ1128" s="38">
        <v>-3.0635129999999999</v>
      </c>
      <c r="CK1128" s="38">
        <v>3.4635399999999997E-2</v>
      </c>
      <c r="CL1128" s="38">
        <v>-0.2758292</v>
      </c>
      <c r="CM1128" s="38">
        <v>-8.5012799999999999E-2</v>
      </c>
      <c r="CN1128" s="38">
        <v>-2.9202720000000002</v>
      </c>
      <c r="CO1128" s="38">
        <v>5.6874979999999997</v>
      </c>
      <c r="CP1128" s="38">
        <v>4.3416170000000003</v>
      </c>
      <c r="CQ1128" s="38">
        <v>4.1833280000000004</v>
      </c>
      <c r="CR1128" s="38">
        <v>2.0087250000000001</v>
      </c>
      <c r="CS1128" s="38">
        <v>4.917745</v>
      </c>
      <c r="CT1128" s="38">
        <v>-0.61768699999999999</v>
      </c>
      <c r="CU1128" s="38">
        <v>-1.6253310000000001</v>
      </c>
      <c r="CV1128" s="38">
        <v>-1.0671459999999999</v>
      </c>
      <c r="CW1128" s="38">
        <v>4.5567080000000004</v>
      </c>
      <c r="CX1128" s="38">
        <v>11.28618</v>
      </c>
      <c r="CY1128" s="38">
        <v>4.9942960000000003</v>
      </c>
      <c r="CZ1128" s="38">
        <v>3.0768779999999998</v>
      </c>
      <c r="DA1128" s="38">
        <v>-3.3492999999999999E-3</v>
      </c>
      <c r="DB1128" s="38">
        <v>1.1716869999999999</v>
      </c>
      <c r="DC1128" s="38">
        <v>-7.6509799999999997</v>
      </c>
      <c r="DD1128" s="38">
        <v>-12.81786</v>
      </c>
      <c r="DE1128" s="38">
        <v>-12.25375</v>
      </c>
      <c r="DF1128" s="38">
        <v>1.9006369999999999</v>
      </c>
      <c r="DG1128" s="38">
        <v>-0.16406409999999999</v>
      </c>
      <c r="DH1128" s="38">
        <v>-2.6184810000000001</v>
      </c>
      <c r="DI1128" s="38">
        <v>0.48777290000000001</v>
      </c>
      <c r="DJ1128" s="38">
        <v>0.1381049</v>
      </c>
      <c r="DK1128" s="38">
        <v>0.354966</v>
      </c>
      <c r="DL1128" s="38">
        <v>-2.4027150000000002</v>
      </c>
      <c r="DM1128" s="38">
        <v>6.3437099999999997</v>
      </c>
      <c r="DN1128" s="38">
        <v>5.0654640000000004</v>
      </c>
      <c r="DO1128" s="38">
        <v>4.922231</v>
      </c>
      <c r="DP1128" s="38">
        <v>2.5562330000000002</v>
      </c>
      <c r="DQ1128" s="38">
        <v>5.3006539999999998</v>
      </c>
      <c r="DR1128" s="38">
        <v>-0.2417233</v>
      </c>
      <c r="DS1128" s="38">
        <v>-1.207802</v>
      </c>
      <c r="DT1128" s="38">
        <v>-0.54842159999999995</v>
      </c>
      <c r="DU1128" s="38">
        <v>5.1271649999999998</v>
      </c>
      <c r="DV1128" s="38">
        <v>11.98884</v>
      </c>
      <c r="DW1128" s="38">
        <v>5.7831390000000003</v>
      </c>
      <c r="DX1128" s="38">
        <v>3.8852030000000002</v>
      </c>
      <c r="DY1128" s="38">
        <v>0.86238400000000004</v>
      </c>
      <c r="DZ1128" s="38">
        <v>1.9865330000000001</v>
      </c>
      <c r="EA1128" s="38">
        <v>-6.8033190000000001</v>
      </c>
      <c r="EB1128" s="38">
        <v>-11.953139999999999</v>
      </c>
      <c r="EC1128" s="38">
        <v>-11.370469999999999</v>
      </c>
      <c r="ED1128" s="38">
        <v>2.8578610000000002</v>
      </c>
      <c r="EE1128" s="38">
        <v>0.6162725</v>
      </c>
      <c r="EF1128" s="38">
        <v>-1.9759249999999999</v>
      </c>
      <c r="EG1128" s="38">
        <v>1.142031</v>
      </c>
      <c r="EH1128" s="38">
        <v>0.73575999999999997</v>
      </c>
      <c r="EI1128" s="38">
        <v>0.99022560000000004</v>
      </c>
      <c r="EJ1128" s="38">
        <v>-1.655446</v>
      </c>
      <c r="EK1128" s="38">
        <v>7.2911770000000002</v>
      </c>
      <c r="EL1128" s="38">
        <v>6.1105850000000004</v>
      </c>
      <c r="EM1128" s="38">
        <v>5.98909</v>
      </c>
      <c r="EN1128" s="38">
        <v>3.3467479999999998</v>
      </c>
      <c r="EO1128" s="38">
        <v>5.8535139999999997</v>
      </c>
      <c r="EP1128" s="38">
        <v>0.3011085</v>
      </c>
      <c r="EQ1128" s="38">
        <v>-0.60495739999999998</v>
      </c>
      <c r="ER1128" s="38">
        <v>0.20053370000000001</v>
      </c>
      <c r="ES1128" s="38">
        <v>5.9508150000000004</v>
      </c>
      <c r="ET1128" s="38">
        <v>13.00338</v>
      </c>
      <c r="EU1128" s="38">
        <v>6.9221029999999999</v>
      </c>
      <c r="EV1128" s="38">
        <v>5.052295</v>
      </c>
      <c r="EW1128" s="38">
        <v>2.112365</v>
      </c>
      <c r="EX1128" s="38">
        <v>3.1630419999999999</v>
      </c>
      <c r="EY1128" s="38">
        <v>-5.5794319999999997</v>
      </c>
      <c r="EZ1128" s="38">
        <v>-10.704610000000001</v>
      </c>
      <c r="FA1128" s="38">
        <v>-10.09516</v>
      </c>
      <c r="FB1128" s="38">
        <v>79.564530000000005</v>
      </c>
      <c r="FC1128" s="38">
        <v>77.791039999999995</v>
      </c>
      <c r="FD1128" s="38">
        <v>76.054130000000001</v>
      </c>
      <c r="FE1128" s="38">
        <v>74.711749999999995</v>
      </c>
      <c r="FF1128" s="38">
        <v>73.502799999999993</v>
      </c>
      <c r="FG1128" s="38">
        <v>72.184380000000004</v>
      </c>
      <c r="FH1128" s="38">
        <v>71.346860000000007</v>
      </c>
      <c r="FI1128" s="38">
        <v>72.879409999999993</v>
      </c>
      <c r="FJ1128" s="38">
        <v>77.532570000000007</v>
      </c>
      <c r="FK1128" s="38">
        <v>82.719440000000006</v>
      </c>
      <c r="FL1128" s="38">
        <v>87.484390000000005</v>
      </c>
      <c r="FM1128" s="38">
        <v>91.254670000000004</v>
      </c>
      <c r="FN1128" s="38">
        <v>94.670720000000003</v>
      </c>
      <c r="FO1128" s="38">
        <v>97.349170000000001</v>
      </c>
      <c r="FP1128" s="38">
        <v>99.806430000000006</v>
      </c>
      <c r="FQ1128" s="38">
        <v>101.24550000000001</v>
      </c>
      <c r="FR1128" s="38">
        <v>101.9492</v>
      </c>
      <c r="FS1128" s="38">
        <v>101.6468</v>
      </c>
      <c r="FT1128" s="38">
        <v>100.6339</v>
      </c>
      <c r="FU1128" s="38">
        <v>96.827789999999993</v>
      </c>
      <c r="FV1128" s="38">
        <v>92.646529999999998</v>
      </c>
      <c r="FW1128">
        <v>88.588260000000005</v>
      </c>
      <c r="FX1128">
        <v>86.29907</v>
      </c>
      <c r="FY1128">
        <v>84.421170000000004</v>
      </c>
      <c r="FZ1128">
        <v>1.16737</v>
      </c>
      <c r="GA1128">
        <v>6.1304650000000001</v>
      </c>
      <c r="GB1128">
        <v>1</v>
      </c>
    </row>
    <row r="1129" spans="1:184" x14ac:dyDescent="0.3">
      <c r="A1129" t="s">
        <v>280</v>
      </c>
      <c r="B1129" t="s">
        <v>1</v>
      </c>
      <c r="C1129" t="s">
        <v>278</v>
      </c>
      <c r="D1129" t="s">
        <v>1</v>
      </c>
      <c r="E1129" t="s">
        <v>1</v>
      </c>
      <c r="F1129" t="s">
        <v>1</v>
      </c>
      <c r="G1129" t="s">
        <v>1</v>
      </c>
      <c r="H1129" s="40" t="s">
        <v>1</v>
      </c>
      <c r="I1129" s="18" t="s">
        <v>1</v>
      </c>
      <c r="J1129" s="38" t="s">
        <v>1</v>
      </c>
      <c r="K1129" s="18">
        <v>44809</v>
      </c>
      <c r="L1129" s="38">
        <v>483</v>
      </c>
      <c r="M1129" s="38">
        <v>485</v>
      </c>
      <c r="N1129" s="38">
        <v>257.67750000000001</v>
      </c>
      <c r="O1129" s="38">
        <v>249.76390000000001</v>
      </c>
      <c r="P1129" s="38">
        <v>245.08850000000001</v>
      </c>
      <c r="Q1129" s="38">
        <v>239.09190000000001</v>
      </c>
      <c r="R1129" s="38">
        <v>237.55080000000001</v>
      </c>
      <c r="S1129" s="38">
        <v>241.345</v>
      </c>
      <c r="T1129" s="38">
        <v>248.14920000000001</v>
      </c>
      <c r="U1129" s="38">
        <v>254.9965</v>
      </c>
      <c r="V1129" s="38">
        <v>261.40129999999999</v>
      </c>
      <c r="W1129" s="38">
        <v>277.44639999999998</v>
      </c>
      <c r="X1129" s="38">
        <v>293.25889999999998</v>
      </c>
      <c r="Y1129" s="38">
        <v>299.34739999999999</v>
      </c>
      <c r="Z1129" s="38">
        <v>303.37779999999998</v>
      </c>
      <c r="AA1129" s="38">
        <v>304.35340000000002</v>
      </c>
      <c r="AB1129" s="38">
        <v>303.20460000000003</v>
      </c>
      <c r="AC1129" s="38">
        <v>300.57929999999999</v>
      </c>
      <c r="AD1129" s="38">
        <v>295.15879999999999</v>
      </c>
      <c r="AE1129" s="38">
        <v>292.51769999999999</v>
      </c>
      <c r="AF1129" s="38">
        <v>292.07170000000002</v>
      </c>
      <c r="AG1129" s="38">
        <v>286.9477</v>
      </c>
      <c r="AH1129" s="38">
        <v>283.42110000000002</v>
      </c>
      <c r="AI1129" s="38">
        <v>281.03809999999999</v>
      </c>
      <c r="AJ1129" s="38">
        <v>277.70479999999998</v>
      </c>
      <c r="AK1129" s="38">
        <v>270.90089999999998</v>
      </c>
      <c r="AL1129" s="38">
        <v>16.034780000000001</v>
      </c>
      <c r="AM1129" s="38">
        <v>6.1250039999999997</v>
      </c>
      <c r="AN1129" s="38">
        <v>0.99265170000000003</v>
      </c>
      <c r="AO1129" s="38">
        <v>-1.191873</v>
      </c>
      <c r="AP1129" s="38">
        <v>-1.3678239999999999</v>
      </c>
      <c r="AQ1129" s="38">
        <v>-2.4164500000000002</v>
      </c>
      <c r="AR1129" s="38">
        <v>-5.7127039999999996</v>
      </c>
      <c r="AS1129" s="38">
        <v>-9.6028129999999994</v>
      </c>
      <c r="AT1129" s="38">
        <v>-9.7257730000000002</v>
      </c>
      <c r="AU1129" s="38">
        <v>-6.4534859999999998</v>
      </c>
      <c r="AV1129" s="38">
        <v>-4.3662210000000004</v>
      </c>
      <c r="AW1129" s="38">
        <v>-1.6003289999999999</v>
      </c>
      <c r="AX1129" s="38">
        <v>-1.571</v>
      </c>
      <c r="AY1129" s="38">
        <v>-5.2039879999999998</v>
      </c>
      <c r="AZ1129" s="38">
        <v>4.6557539999999999</v>
      </c>
      <c r="BA1129" s="38">
        <v>11.162369999999999</v>
      </c>
      <c r="BB1129" s="38">
        <v>13.52125</v>
      </c>
      <c r="BC1129" s="38">
        <v>19.760090000000002</v>
      </c>
      <c r="BD1129" s="38">
        <v>17.016369999999998</v>
      </c>
      <c r="BE1129" s="38">
        <v>-3.8513920000000001</v>
      </c>
      <c r="BF1129" s="38">
        <v>-11.03754</v>
      </c>
      <c r="BG1129" s="38">
        <v>-12.524570000000001</v>
      </c>
      <c r="BH1129" s="38">
        <v>-17.916080000000001</v>
      </c>
      <c r="BI1129" s="38">
        <v>-17.836939999999998</v>
      </c>
      <c r="BJ1129" s="38">
        <v>17.519870000000001</v>
      </c>
      <c r="BK1129" s="38">
        <v>7.5659770000000002</v>
      </c>
      <c r="BL1129" s="38">
        <v>2.2310189999999999</v>
      </c>
      <c r="BM1129" s="38">
        <v>-0.1001152</v>
      </c>
      <c r="BN1129" s="38">
        <v>-0.49156670000000002</v>
      </c>
      <c r="BO1129" s="38">
        <v>-1.4851160000000001</v>
      </c>
      <c r="BP1129" s="38">
        <v>-4.7199400000000002</v>
      </c>
      <c r="BQ1129" s="38">
        <v>-8.5744819999999997</v>
      </c>
      <c r="BR1129" s="38">
        <v>-8.7278210000000005</v>
      </c>
      <c r="BS1129" s="38">
        <v>-4.8565699999999996</v>
      </c>
      <c r="BT1129" s="38">
        <v>-2.4377010000000001</v>
      </c>
      <c r="BU1129" s="38">
        <v>-0.18234030000000001</v>
      </c>
      <c r="BV1129" s="38">
        <v>-0.52227970000000001</v>
      </c>
      <c r="BW1129" s="38">
        <v>-3.8045140000000002</v>
      </c>
      <c r="BX1129" s="38">
        <v>5.87887</v>
      </c>
      <c r="BY1129" s="38">
        <v>13.0326</v>
      </c>
      <c r="BZ1129" s="38">
        <v>15.60239</v>
      </c>
      <c r="CA1129" s="38">
        <v>21.86111</v>
      </c>
      <c r="CB1129" s="38">
        <v>19.04336</v>
      </c>
      <c r="CC1129" s="38">
        <v>-1.3815519999999999</v>
      </c>
      <c r="CD1129" s="38">
        <v>-8.7842669999999998</v>
      </c>
      <c r="CE1129" s="38">
        <v>-10.345319999999999</v>
      </c>
      <c r="CF1129" s="38">
        <v>-15.791</v>
      </c>
      <c r="CG1129" s="38">
        <v>-15.462400000000001</v>
      </c>
      <c r="CH1129" s="38">
        <v>18.548439999999999</v>
      </c>
      <c r="CI1129" s="38">
        <v>8.5639909999999997</v>
      </c>
      <c r="CJ1129" s="38">
        <v>3.088708</v>
      </c>
      <c r="CK1129" s="38">
        <v>0.65603319999999998</v>
      </c>
      <c r="CL1129" s="38">
        <v>0.11532630000000001</v>
      </c>
      <c r="CM1129" s="38">
        <v>-0.84007699999999996</v>
      </c>
      <c r="CN1129" s="38">
        <v>-4.0323539999999998</v>
      </c>
      <c r="CO1129" s="38">
        <v>-7.8622629999999996</v>
      </c>
      <c r="CP1129" s="38">
        <v>-8.0366440000000008</v>
      </c>
      <c r="CQ1129" s="38">
        <v>-3.7505510000000002</v>
      </c>
      <c r="CR1129" s="38">
        <v>-1.102014</v>
      </c>
      <c r="CS1129" s="38">
        <v>0.79975439999999998</v>
      </c>
      <c r="CT1129" s="38">
        <v>0.20406070000000001</v>
      </c>
      <c r="CU1129" s="38">
        <v>-2.8352430000000002</v>
      </c>
      <c r="CV1129" s="38">
        <v>6.7259960000000003</v>
      </c>
      <c r="CW1129" s="38">
        <v>14.327920000000001</v>
      </c>
      <c r="CX1129" s="38">
        <v>17.043769999999999</v>
      </c>
      <c r="CY1129" s="38">
        <v>23.316279999999999</v>
      </c>
      <c r="CZ1129" s="38">
        <v>20.44725</v>
      </c>
      <c r="DA1129" s="38">
        <v>0.32905079999999998</v>
      </c>
      <c r="DB1129" s="38">
        <v>-7.2236580000000004</v>
      </c>
      <c r="DC1129" s="38">
        <v>-8.8359810000000003</v>
      </c>
      <c r="DD1129" s="38">
        <v>-14.319179999999999</v>
      </c>
      <c r="DE1129" s="38">
        <v>-13.81781</v>
      </c>
      <c r="DF1129" s="38">
        <v>19.577000000000002</v>
      </c>
      <c r="DG1129" s="38">
        <v>9.5620039999999999</v>
      </c>
      <c r="DH1129" s="38">
        <v>3.9463970000000002</v>
      </c>
      <c r="DI1129" s="38">
        <v>1.4121809999999999</v>
      </c>
      <c r="DJ1129" s="38">
        <v>0.72221919999999995</v>
      </c>
      <c r="DK1129" s="38">
        <v>-0.19503799999999999</v>
      </c>
      <c r="DL1129" s="38">
        <v>-3.3447689999999999</v>
      </c>
      <c r="DM1129" s="38">
        <v>-7.1500440000000003</v>
      </c>
      <c r="DN1129" s="38">
        <v>-7.3454660000000001</v>
      </c>
      <c r="DO1129" s="38">
        <v>-2.6445319999999999</v>
      </c>
      <c r="DP1129" s="38">
        <v>0.23367280000000001</v>
      </c>
      <c r="DQ1129" s="38">
        <v>1.781849</v>
      </c>
      <c r="DR1129" s="38">
        <v>0.93040120000000004</v>
      </c>
      <c r="DS1129" s="38">
        <v>-1.865971</v>
      </c>
      <c r="DT1129" s="38">
        <v>7.5731219999999997</v>
      </c>
      <c r="DU1129" s="38">
        <v>15.623239999999999</v>
      </c>
      <c r="DV1129" s="38">
        <v>18.48516</v>
      </c>
      <c r="DW1129" s="38">
        <v>24.771439999999998</v>
      </c>
      <c r="DX1129" s="38">
        <v>21.851130000000001</v>
      </c>
      <c r="DY1129" s="38">
        <v>2.0396540000000001</v>
      </c>
      <c r="DZ1129" s="38">
        <v>-5.6630479999999999</v>
      </c>
      <c r="EA1129" s="38">
        <v>-7.3266410000000004</v>
      </c>
      <c r="EB1129" s="38">
        <v>-12.84736</v>
      </c>
      <c r="EC1129" s="38">
        <v>-12.173209999999999</v>
      </c>
      <c r="ED1129" s="38">
        <v>21.062090000000001</v>
      </c>
      <c r="EE1129" s="38">
        <v>11.002980000000001</v>
      </c>
      <c r="EF1129" s="38">
        <v>5.1847640000000004</v>
      </c>
      <c r="EG1129" s="38">
        <v>2.5039400000000001</v>
      </c>
      <c r="EH1129" s="38">
        <v>1.598476</v>
      </c>
      <c r="EI1129" s="38">
        <v>0.7362959</v>
      </c>
      <c r="EJ1129" s="38">
        <v>-2.3520050000000001</v>
      </c>
      <c r="EK1129" s="38">
        <v>-6.1217129999999997</v>
      </c>
      <c r="EL1129" s="38">
        <v>-6.3475159999999997</v>
      </c>
      <c r="EM1129" s="38">
        <v>-1.047617</v>
      </c>
      <c r="EN1129" s="38">
        <v>2.1621929999999998</v>
      </c>
      <c r="EO1129" s="38">
        <v>3.1998380000000002</v>
      </c>
      <c r="EP1129" s="38">
        <v>1.9791209999999999</v>
      </c>
      <c r="EQ1129" s="38">
        <v>-0.46649750000000001</v>
      </c>
      <c r="ER1129" s="38">
        <v>8.7962369999999996</v>
      </c>
      <c r="ES1129" s="38">
        <v>17.493469999999999</v>
      </c>
      <c r="ET1129" s="38">
        <v>20.566289999999999</v>
      </c>
      <c r="EU1129" s="38">
        <v>26.87246</v>
      </c>
      <c r="EV1129" s="38">
        <v>23.878119999999999</v>
      </c>
      <c r="EW1129" s="38">
        <v>4.509493</v>
      </c>
      <c r="EX1129" s="38">
        <v>-3.4097759999999999</v>
      </c>
      <c r="EY1129" s="38">
        <v>-5.147392</v>
      </c>
      <c r="EZ1129" s="38">
        <v>-10.72228</v>
      </c>
      <c r="FA1129" s="38">
        <v>-9.7986760000000004</v>
      </c>
      <c r="FB1129" s="38">
        <v>85.372280000000003</v>
      </c>
      <c r="FC1129" s="38">
        <v>83.992540000000005</v>
      </c>
      <c r="FD1129" s="38">
        <v>82.223669999999998</v>
      </c>
      <c r="FE1129" s="38">
        <v>80.669269999999997</v>
      </c>
      <c r="FF1129" s="38">
        <v>79.300240000000002</v>
      </c>
      <c r="FG1129" s="38">
        <v>78.183000000000007</v>
      </c>
      <c r="FH1129" s="38">
        <v>76.973789999999994</v>
      </c>
      <c r="FI1129" s="38">
        <v>77.727900000000005</v>
      </c>
      <c r="FJ1129" s="38">
        <v>82.322829999999996</v>
      </c>
      <c r="FK1129" s="38">
        <v>87.766549999999995</v>
      </c>
      <c r="FL1129" s="38">
        <v>92.668369999999996</v>
      </c>
      <c r="FM1129" s="38">
        <v>96.418189999999996</v>
      </c>
      <c r="FN1129" s="38">
        <v>100.15300000000001</v>
      </c>
      <c r="FO1129" s="38">
        <v>103.0652</v>
      </c>
      <c r="FP1129" s="38">
        <v>104.77379999999999</v>
      </c>
      <c r="FQ1129" s="38">
        <v>106.31950000000001</v>
      </c>
      <c r="FR1129" s="38">
        <v>106.9045</v>
      </c>
      <c r="FS1129" s="38">
        <v>106.4187</v>
      </c>
      <c r="FT1129" s="38">
        <v>104.6604</v>
      </c>
      <c r="FU1129" s="38">
        <v>100.8796</v>
      </c>
      <c r="FV1129" s="38">
        <v>98.022390000000001</v>
      </c>
      <c r="FW1129">
        <v>94.695729999999998</v>
      </c>
      <c r="FX1129">
        <v>91.305599999999998</v>
      </c>
      <c r="FY1129">
        <v>89.260649999999998</v>
      </c>
      <c r="FZ1129">
        <v>3.381958</v>
      </c>
      <c r="GA1129">
        <v>16.308679999999999</v>
      </c>
      <c r="GB1129">
        <v>1</v>
      </c>
    </row>
    <row r="1130" spans="1:184" x14ac:dyDescent="0.3">
      <c r="A1130" t="s">
        <v>280</v>
      </c>
      <c r="B1130" t="s">
        <v>1</v>
      </c>
      <c r="C1130" t="s">
        <v>278</v>
      </c>
      <c r="D1130" t="s">
        <v>1</v>
      </c>
      <c r="E1130" t="s">
        <v>1</v>
      </c>
      <c r="F1130" t="s">
        <v>1</v>
      </c>
      <c r="G1130" t="s">
        <v>1</v>
      </c>
      <c r="H1130" s="40" t="s">
        <v>1</v>
      </c>
      <c r="I1130" s="18" t="s">
        <v>1</v>
      </c>
      <c r="J1130" s="38" t="s">
        <v>1</v>
      </c>
      <c r="K1130" s="18">
        <v>44810</v>
      </c>
      <c r="L1130" s="38">
        <v>483</v>
      </c>
      <c r="M1130" s="38">
        <v>485</v>
      </c>
      <c r="N1130" s="38">
        <v>273.53449999999998</v>
      </c>
      <c r="O1130" s="38">
        <v>274.57780000000002</v>
      </c>
      <c r="P1130" s="38">
        <v>273.90559999999999</v>
      </c>
      <c r="Q1130" s="38">
        <v>271.4008</v>
      </c>
      <c r="R1130" s="38">
        <v>273.6191</v>
      </c>
      <c r="S1130" s="38">
        <v>280.54950000000002</v>
      </c>
      <c r="T1130" s="38">
        <v>296.4631</v>
      </c>
      <c r="U1130" s="38">
        <v>310.4135</v>
      </c>
      <c r="V1130" s="38">
        <v>322.19990000000001</v>
      </c>
      <c r="W1130" s="38">
        <v>330.96480000000003</v>
      </c>
      <c r="X1130" s="38">
        <v>338.59050000000002</v>
      </c>
      <c r="Y1130" s="38">
        <v>341.81979999999999</v>
      </c>
      <c r="Z1130" s="38">
        <v>344.3279</v>
      </c>
      <c r="AA1130" s="38">
        <v>350.88240000000002</v>
      </c>
      <c r="AB1130" s="38">
        <v>350.42430000000002</v>
      </c>
      <c r="AC1130" s="38">
        <v>344.63490000000002</v>
      </c>
      <c r="AD1130" s="38">
        <v>334.63819999999998</v>
      </c>
      <c r="AE1130" s="38">
        <v>326.55549999999999</v>
      </c>
      <c r="AF1130" s="38">
        <v>321.71069999999997</v>
      </c>
      <c r="AG1130" s="38">
        <v>320.52460000000002</v>
      </c>
      <c r="AH1130" s="38">
        <v>319.44729999999998</v>
      </c>
      <c r="AI1130" s="38">
        <v>316.94159999999999</v>
      </c>
      <c r="AJ1130" s="38">
        <v>310.32209999999998</v>
      </c>
      <c r="AK1130" s="38">
        <v>304.56599999999997</v>
      </c>
      <c r="AL1130" s="38">
        <v>-10.39326</v>
      </c>
      <c r="AM1130" s="38">
        <v>-5.7693709999999996</v>
      </c>
      <c r="AN1130" s="38">
        <v>2.3664689999999999</v>
      </c>
      <c r="AO1130" s="38">
        <v>5.4105189999999999</v>
      </c>
      <c r="AP1130" s="38">
        <v>4.167319</v>
      </c>
      <c r="AQ1130" s="38">
        <v>1.672318</v>
      </c>
      <c r="AR1130" s="38">
        <v>1.445581</v>
      </c>
      <c r="AS1130" s="38">
        <v>-1.6867399999999999</v>
      </c>
      <c r="AT1130" s="38">
        <v>-8.5382189999999998</v>
      </c>
      <c r="AU1130" s="38">
        <v>-7.8969670000000001</v>
      </c>
      <c r="AV1130" s="38">
        <v>-5.9808909999999997</v>
      </c>
      <c r="AW1130" s="38">
        <v>-4.2940100000000001</v>
      </c>
      <c r="AX1130" s="38">
        <v>-3.5637750000000001</v>
      </c>
      <c r="AY1130" s="38">
        <v>2.5600589999999999</v>
      </c>
      <c r="AZ1130" s="38">
        <v>6.2944190000000004</v>
      </c>
      <c r="BA1130" s="38">
        <v>21.54682</v>
      </c>
      <c r="BB1130" s="38">
        <v>22.987269999999999</v>
      </c>
      <c r="BC1130" s="38">
        <v>18.651330000000002</v>
      </c>
      <c r="BD1130" s="38">
        <v>13.37801</v>
      </c>
      <c r="BE1130" s="38">
        <v>2.7866029999999999</v>
      </c>
      <c r="BF1130" s="38">
        <v>-3.7972090000000001</v>
      </c>
      <c r="BG1130" s="38">
        <v>9.5695799999999998E-2</v>
      </c>
      <c r="BH1130" s="38">
        <v>-2.1830699999999998</v>
      </c>
      <c r="BI1130" s="38">
        <v>-5.4390830000000001</v>
      </c>
      <c r="BJ1130" s="38">
        <v>-8.6542349999999999</v>
      </c>
      <c r="BK1130" s="38">
        <v>-4.2099770000000003</v>
      </c>
      <c r="BL1130" s="38">
        <v>3.94313</v>
      </c>
      <c r="BM1130" s="38">
        <v>6.6656610000000001</v>
      </c>
      <c r="BN1130" s="38">
        <v>5.2786530000000003</v>
      </c>
      <c r="BO1130" s="38">
        <v>3.2047669999999999</v>
      </c>
      <c r="BP1130" s="38">
        <v>3.025779</v>
      </c>
      <c r="BQ1130" s="38">
        <v>0.60889519999999997</v>
      </c>
      <c r="BR1130" s="38">
        <v>-6.5341389999999997</v>
      </c>
      <c r="BS1130" s="38">
        <v>-6.1418299999999997</v>
      </c>
      <c r="BT1130" s="38">
        <v>-4.6551299999999998</v>
      </c>
      <c r="BU1130" s="38">
        <v>-3.3026019999999998</v>
      </c>
      <c r="BV1130" s="38">
        <v>-2.7200799999999998</v>
      </c>
      <c r="BW1130" s="38">
        <v>3.452782</v>
      </c>
      <c r="BX1130" s="38">
        <v>7.5358539999999996</v>
      </c>
      <c r="BY1130" s="38">
        <v>23.295680000000001</v>
      </c>
      <c r="BZ1130" s="38">
        <v>24.915690000000001</v>
      </c>
      <c r="CA1130" s="38">
        <v>20.751000000000001</v>
      </c>
      <c r="CB1130" s="38">
        <v>15.82292</v>
      </c>
      <c r="CC1130" s="38">
        <v>5.5244039999999996</v>
      </c>
      <c r="CD1130" s="38">
        <v>-1.064397</v>
      </c>
      <c r="CE1130" s="38">
        <v>3.0161039999999999</v>
      </c>
      <c r="CF1130" s="38">
        <v>0.99354569999999998</v>
      </c>
      <c r="CG1130" s="38">
        <v>-2.1682589999999999</v>
      </c>
      <c r="CH1130" s="38">
        <v>-7.449789</v>
      </c>
      <c r="CI1130" s="38">
        <v>-3.1299459999999999</v>
      </c>
      <c r="CJ1130" s="38">
        <v>5.0351210000000002</v>
      </c>
      <c r="CK1130" s="38">
        <v>7.5349680000000001</v>
      </c>
      <c r="CL1130" s="38">
        <v>6.0483599999999997</v>
      </c>
      <c r="CM1130" s="38">
        <v>4.2661369999999996</v>
      </c>
      <c r="CN1130" s="38">
        <v>4.1202180000000004</v>
      </c>
      <c r="CO1130" s="38">
        <v>2.1988449999999999</v>
      </c>
      <c r="CP1130" s="38">
        <v>-5.1461199999999998</v>
      </c>
      <c r="CQ1130" s="38">
        <v>-4.9262280000000001</v>
      </c>
      <c r="CR1130" s="38">
        <v>-3.7369129999999999</v>
      </c>
      <c r="CS1130" s="38">
        <v>-2.6159560000000002</v>
      </c>
      <c r="CT1130" s="38">
        <v>-2.1357400000000002</v>
      </c>
      <c r="CU1130" s="38">
        <v>4.0710800000000003</v>
      </c>
      <c r="CV1130" s="38">
        <v>8.3956689999999998</v>
      </c>
      <c r="CW1130" s="38">
        <v>24.506930000000001</v>
      </c>
      <c r="CX1130" s="38">
        <v>26.25131</v>
      </c>
      <c r="CY1130" s="38">
        <v>22.205220000000001</v>
      </c>
      <c r="CZ1130" s="38">
        <v>17.516249999999999</v>
      </c>
      <c r="DA1130" s="38">
        <v>7.4205959999999997</v>
      </c>
      <c r="DB1130" s="38">
        <v>0.82834099999999999</v>
      </c>
      <c r="DC1130" s="38">
        <v>5.0387700000000004</v>
      </c>
      <c r="DD1130" s="38">
        <v>3.1936599999999999</v>
      </c>
      <c r="DE1130" s="38">
        <v>9.7103300000000004E-2</v>
      </c>
      <c r="DF1130" s="38">
        <v>-6.2453430000000001</v>
      </c>
      <c r="DG1130" s="38">
        <v>-2.0499139999999998</v>
      </c>
      <c r="DH1130" s="38">
        <v>6.1271120000000003</v>
      </c>
      <c r="DI1130" s="38">
        <v>8.4042750000000002</v>
      </c>
      <c r="DJ1130" s="38">
        <v>6.8180670000000001</v>
      </c>
      <c r="DK1130" s="38">
        <v>5.3275069999999998</v>
      </c>
      <c r="DL1130" s="38">
        <v>5.214658</v>
      </c>
      <c r="DM1130" s="38">
        <v>3.7887949999999999</v>
      </c>
      <c r="DN1130" s="38">
        <v>-3.7581000000000002</v>
      </c>
      <c r="DO1130" s="38">
        <v>-3.7106249999999998</v>
      </c>
      <c r="DP1130" s="38">
        <v>-2.8186960000000001</v>
      </c>
      <c r="DQ1130" s="38">
        <v>-1.9293100000000001</v>
      </c>
      <c r="DR1130" s="38">
        <v>-1.551399</v>
      </c>
      <c r="DS1130" s="38">
        <v>4.6893770000000004</v>
      </c>
      <c r="DT1130" s="38">
        <v>9.2554839999999992</v>
      </c>
      <c r="DU1130" s="38">
        <v>25.71819</v>
      </c>
      <c r="DV1130" s="38">
        <v>27.586919999999999</v>
      </c>
      <c r="DW1130" s="38">
        <v>23.65944</v>
      </c>
      <c r="DX1130" s="38">
        <v>19.209579999999999</v>
      </c>
      <c r="DY1130" s="38">
        <v>9.316789</v>
      </c>
      <c r="DZ1130" s="38">
        <v>2.721079</v>
      </c>
      <c r="EA1130" s="38">
        <v>7.0614359999999996</v>
      </c>
      <c r="EB1130" s="38">
        <v>5.3937749999999998</v>
      </c>
      <c r="EC1130" s="38">
        <v>2.362466</v>
      </c>
      <c r="ED1130" s="38">
        <v>-4.5063149999999998</v>
      </c>
      <c r="EE1130" s="38">
        <v>-0.49052040000000002</v>
      </c>
      <c r="EF1130" s="38">
        <v>7.703773</v>
      </c>
      <c r="EG1130" s="38">
        <v>9.6594160000000002</v>
      </c>
      <c r="EH1130" s="38">
        <v>7.9294010000000004</v>
      </c>
      <c r="EI1130" s="38">
        <v>6.8599560000000004</v>
      </c>
      <c r="EJ1130" s="38">
        <v>6.7948560000000002</v>
      </c>
      <c r="EK1130" s="38">
        <v>6.0844310000000004</v>
      </c>
      <c r="EL1130" s="38">
        <v>-1.7540199999999999</v>
      </c>
      <c r="EM1130" s="38">
        <v>-1.9554879999999999</v>
      </c>
      <c r="EN1130" s="38">
        <v>-1.492936</v>
      </c>
      <c r="EO1130" s="38">
        <v>-0.93790229999999997</v>
      </c>
      <c r="EP1130" s="38">
        <v>-0.70770469999999996</v>
      </c>
      <c r="EQ1130" s="38">
        <v>5.5820999999999996</v>
      </c>
      <c r="ER1130" s="38">
        <v>10.496919999999999</v>
      </c>
      <c r="ES1130" s="38">
        <v>27.467040000000001</v>
      </c>
      <c r="ET1130" s="38">
        <v>29.515339999999998</v>
      </c>
      <c r="EU1130" s="38">
        <v>25.75911</v>
      </c>
      <c r="EV1130" s="38">
        <v>21.65448</v>
      </c>
      <c r="EW1130" s="38">
        <v>12.054589999999999</v>
      </c>
      <c r="EX1130" s="38">
        <v>5.4538909999999996</v>
      </c>
      <c r="EY1130" s="38">
        <v>9.9818449999999999</v>
      </c>
      <c r="EZ1130" s="38">
        <v>8.5703910000000008</v>
      </c>
      <c r="FA1130" s="38">
        <v>5.6332890000000004</v>
      </c>
      <c r="FB1130" s="38">
        <v>86.659450000000007</v>
      </c>
      <c r="FC1130" s="38">
        <v>85.161209999999997</v>
      </c>
      <c r="FD1130" s="38">
        <v>83.744489999999999</v>
      </c>
      <c r="FE1130" s="38">
        <v>82.806939999999997</v>
      </c>
      <c r="FF1130" s="38">
        <v>81.560500000000005</v>
      </c>
      <c r="FG1130" s="38">
        <v>80.943280000000001</v>
      </c>
      <c r="FH1130" s="38">
        <v>80.161280000000005</v>
      </c>
      <c r="FI1130" s="38">
        <v>82.040970000000002</v>
      </c>
      <c r="FJ1130" s="38">
        <v>86.49933</v>
      </c>
      <c r="FK1130" s="38">
        <v>92.508610000000004</v>
      </c>
      <c r="FL1130" s="38">
        <v>97.491739999999993</v>
      </c>
      <c r="FM1130" s="38">
        <v>101.8395</v>
      </c>
      <c r="FN1130" s="38">
        <v>104.9738</v>
      </c>
      <c r="FO1130" s="38">
        <v>107.6728</v>
      </c>
      <c r="FP1130" s="38">
        <v>109.7039</v>
      </c>
      <c r="FQ1130" s="38">
        <v>111.4059</v>
      </c>
      <c r="FR1130" s="38">
        <v>111.468</v>
      </c>
      <c r="FS1130" s="38">
        <v>110.33069999999999</v>
      </c>
      <c r="FT1130" s="38">
        <v>108.083</v>
      </c>
      <c r="FU1130" s="38">
        <v>103.07599999999999</v>
      </c>
      <c r="FV1130" s="38">
        <v>98.530760000000001</v>
      </c>
      <c r="FW1130">
        <v>95.597409999999996</v>
      </c>
      <c r="FX1130">
        <v>93.933310000000006</v>
      </c>
      <c r="FY1130">
        <v>91.288640000000001</v>
      </c>
      <c r="FZ1130">
        <v>2.9736910000000001</v>
      </c>
      <c r="GA1130">
        <v>22.063099999999999</v>
      </c>
      <c r="GB1130">
        <v>1</v>
      </c>
    </row>
    <row r="1131" spans="1:184" x14ac:dyDescent="0.3">
      <c r="A1131" t="s">
        <v>280</v>
      </c>
      <c r="B1131" t="s">
        <v>1</v>
      </c>
      <c r="C1131" t="s">
        <v>278</v>
      </c>
      <c r="D1131" t="s">
        <v>1</v>
      </c>
      <c r="E1131" t="s">
        <v>1</v>
      </c>
      <c r="F1131" t="s">
        <v>1</v>
      </c>
      <c r="G1131" t="s">
        <v>1</v>
      </c>
      <c r="H1131" s="40" t="s">
        <v>1</v>
      </c>
      <c r="I1131" s="18" t="s">
        <v>1</v>
      </c>
      <c r="J1131" s="38" t="s">
        <v>1</v>
      </c>
      <c r="K1131" s="18">
        <v>44811</v>
      </c>
      <c r="L1131" s="38">
        <v>483</v>
      </c>
      <c r="M1131" s="38">
        <v>485</v>
      </c>
      <c r="N1131" s="38">
        <v>295.96170000000001</v>
      </c>
      <c r="O1131" s="38">
        <v>293.93509999999998</v>
      </c>
      <c r="P1131" s="38">
        <v>289.5376</v>
      </c>
      <c r="Q1131" s="38">
        <v>286.7235</v>
      </c>
      <c r="R1131" s="38">
        <v>288.23770000000002</v>
      </c>
      <c r="S1131" s="38">
        <v>292.77870000000001</v>
      </c>
      <c r="T1131" s="38">
        <v>303.37130000000002</v>
      </c>
      <c r="U1131" s="38">
        <v>311.47739999999999</v>
      </c>
      <c r="V1131" s="38">
        <v>322.03300000000002</v>
      </c>
      <c r="W1131" s="38">
        <v>330.36660000000001</v>
      </c>
      <c r="X1131" s="38">
        <v>336.55169999999998</v>
      </c>
      <c r="Y1131" s="38">
        <v>338.96319999999997</v>
      </c>
      <c r="Z1131" s="38">
        <v>340.9024</v>
      </c>
      <c r="AA1131" s="38">
        <v>344.2747</v>
      </c>
      <c r="AB1131" s="38">
        <v>342.0095</v>
      </c>
      <c r="AC1131" s="38">
        <v>334.86099999999999</v>
      </c>
      <c r="AD1131" s="38">
        <v>324.90949999999998</v>
      </c>
      <c r="AE1131" s="38">
        <v>316.0034</v>
      </c>
      <c r="AF1131" s="38">
        <v>313.91590000000002</v>
      </c>
      <c r="AG1131" s="38">
        <v>314.34739999999999</v>
      </c>
      <c r="AH1131" s="38">
        <v>315.2706</v>
      </c>
      <c r="AI1131" s="38">
        <v>313.44560000000001</v>
      </c>
      <c r="AJ1131" s="38">
        <v>306.84719999999999</v>
      </c>
      <c r="AK1131" s="38">
        <v>298.41570000000002</v>
      </c>
      <c r="AL1131" s="38">
        <v>-3.6692450000000001</v>
      </c>
      <c r="AM1131" s="38">
        <v>-4.0020369999999996</v>
      </c>
      <c r="AN1131" s="38">
        <v>-2.4734750000000001</v>
      </c>
      <c r="AO1131" s="38">
        <v>-0.78150620000000004</v>
      </c>
      <c r="AP1131" s="38">
        <v>3.3103699999999998</v>
      </c>
      <c r="AQ1131" s="38">
        <v>5.2958990000000004</v>
      </c>
      <c r="AR1131" s="38">
        <v>-0.67049340000000002</v>
      </c>
      <c r="AS1131" s="38">
        <v>-0.60169439999999996</v>
      </c>
      <c r="AT1131" s="38">
        <v>-1.8427180000000001</v>
      </c>
      <c r="AU1131" s="38">
        <v>-5.619669</v>
      </c>
      <c r="AV1131" s="38">
        <v>-4.7123489999999997</v>
      </c>
      <c r="AW1131" s="38">
        <v>-4.4537529999999999</v>
      </c>
      <c r="AX1131" s="38">
        <v>-2.919327</v>
      </c>
      <c r="AY1131" s="38">
        <v>0.52861219999999998</v>
      </c>
      <c r="AZ1131" s="38">
        <v>8.7109129999999997</v>
      </c>
      <c r="BA1131" s="38">
        <v>16.21011</v>
      </c>
      <c r="BB1131" s="38">
        <v>18.427800000000001</v>
      </c>
      <c r="BC1131" s="38">
        <v>14.17342</v>
      </c>
      <c r="BD1131" s="38">
        <v>11.8231</v>
      </c>
      <c r="BE1131" s="38">
        <v>2.2706810000000002</v>
      </c>
      <c r="BF1131" s="38">
        <v>2.300764</v>
      </c>
      <c r="BG1131" s="38">
        <v>0.8314802</v>
      </c>
      <c r="BH1131" s="38">
        <v>1.0564169999999999</v>
      </c>
      <c r="BI1131" s="38">
        <v>-3.8364259999999999</v>
      </c>
      <c r="BJ1131" s="38">
        <v>-2.391686</v>
      </c>
      <c r="BK1131" s="38">
        <v>-2.8327460000000002</v>
      </c>
      <c r="BL1131" s="38">
        <v>-1.2544109999999999</v>
      </c>
      <c r="BM1131" s="38">
        <v>0.32887820000000001</v>
      </c>
      <c r="BN1131" s="38">
        <v>4.4050849999999997</v>
      </c>
      <c r="BO1131" s="38">
        <v>6.6743959999999998</v>
      </c>
      <c r="BP1131" s="38">
        <v>0.64555479999999998</v>
      </c>
      <c r="BQ1131" s="38">
        <v>1.2186380000000001</v>
      </c>
      <c r="BR1131" s="38">
        <v>-0.19275310000000001</v>
      </c>
      <c r="BS1131" s="38">
        <v>-4.1061500000000004</v>
      </c>
      <c r="BT1131" s="38">
        <v>-3.6091639999999998</v>
      </c>
      <c r="BU1131" s="38">
        <v>-3.5688529999999998</v>
      </c>
      <c r="BV1131" s="38">
        <v>-2.0432920000000001</v>
      </c>
      <c r="BW1131" s="38">
        <v>1.483166</v>
      </c>
      <c r="BX1131" s="38">
        <v>9.832649</v>
      </c>
      <c r="BY1131" s="38">
        <v>17.72758</v>
      </c>
      <c r="BZ1131" s="38">
        <v>20.17736</v>
      </c>
      <c r="CA1131" s="38">
        <v>16.022459999999999</v>
      </c>
      <c r="CB1131" s="38">
        <v>13.80208</v>
      </c>
      <c r="CC1131" s="38">
        <v>4.5686030000000004</v>
      </c>
      <c r="CD1131" s="38">
        <v>4.3462009999999998</v>
      </c>
      <c r="CE1131" s="38">
        <v>2.9764279999999999</v>
      </c>
      <c r="CF1131" s="38">
        <v>3.2240799999999998</v>
      </c>
      <c r="CG1131" s="38">
        <v>-1.507247</v>
      </c>
      <c r="CH1131" s="38">
        <v>-1.5068520000000001</v>
      </c>
      <c r="CI1131" s="38">
        <v>-2.0228989999999998</v>
      </c>
      <c r="CJ1131" s="38">
        <v>-0.41009020000000002</v>
      </c>
      <c r="CK1131" s="38">
        <v>1.0979270000000001</v>
      </c>
      <c r="CL1131" s="38">
        <v>5.1632800000000003</v>
      </c>
      <c r="CM1131" s="38">
        <v>7.6291380000000002</v>
      </c>
      <c r="CN1131" s="38">
        <v>1.5570459999999999</v>
      </c>
      <c r="CO1131" s="38">
        <v>2.4793949999999998</v>
      </c>
      <c r="CP1131" s="38">
        <v>0.95000739999999995</v>
      </c>
      <c r="CQ1131" s="38">
        <v>-3.0578910000000001</v>
      </c>
      <c r="CR1131" s="38">
        <v>-2.8451010000000001</v>
      </c>
      <c r="CS1131" s="38">
        <v>-2.9559739999999999</v>
      </c>
      <c r="CT1131" s="38">
        <v>-1.4365520000000001</v>
      </c>
      <c r="CU1131" s="38">
        <v>2.1442869999999998</v>
      </c>
      <c r="CV1131" s="38">
        <v>10.60956</v>
      </c>
      <c r="CW1131" s="38">
        <v>18.778569999999998</v>
      </c>
      <c r="CX1131" s="38">
        <v>21.389099999999999</v>
      </c>
      <c r="CY1131" s="38">
        <v>17.303100000000001</v>
      </c>
      <c r="CZ1131" s="38">
        <v>15.17271</v>
      </c>
      <c r="DA1131" s="38">
        <v>6.1601359999999996</v>
      </c>
      <c r="DB1131" s="38">
        <v>5.7628649999999997</v>
      </c>
      <c r="DC1131" s="38">
        <v>4.4620129999999998</v>
      </c>
      <c r="DD1131" s="38">
        <v>4.7253970000000001</v>
      </c>
      <c r="DE1131" s="38">
        <v>0.10593610000000001</v>
      </c>
      <c r="DF1131" s="38">
        <v>-0.62201819999999997</v>
      </c>
      <c r="DG1131" s="38">
        <v>-1.2130510000000001</v>
      </c>
      <c r="DH1131" s="38">
        <v>0.43423</v>
      </c>
      <c r="DI1131" s="38">
        <v>1.866976</v>
      </c>
      <c r="DJ1131" s="38">
        <v>5.9214760000000002</v>
      </c>
      <c r="DK1131" s="38">
        <v>8.5838800000000006</v>
      </c>
      <c r="DL1131" s="38">
        <v>2.468537</v>
      </c>
      <c r="DM1131" s="38">
        <v>3.7401520000000001</v>
      </c>
      <c r="DN1131" s="38">
        <v>2.092768</v>
      </c>
      <c r="DO1131" s="38">
        <v>-2.0096319999999999</v>
      </c>
      <c r="DP1131" s="38">
        <v>-2.0810379999999999</v>
      </c>
      <c r="DQ1131" s="38">
        <v>-2.3430949999999999</v>
      </c>
      <c r="DR1131" s="38">
        <v>-0.82981199999999999</v>
      </c>
      <c r="DS1131" s="38">
        <v>2.8054079999999999</v>
      </c>
      <c r="DT1131" s="38">
        <v>11.386469999999999</v>
      </c>
      <c r="DU1131" s="38">
        <v>19.82957</v>
      </c>
      <c r="DV1131" s="38">
        <v>22.600829999999998</v>
      </c>
      <c r="DW1131" s="38">
        <v>18.583739999999999</v>
      </c>
      <c r="DX1131" s="38">
        <v>16.543340000000001</v>
      </c>
      <c r="DY1131" s="38">
        <v>7.7516689999999997</v>
      </c>
      <c r="DZ1131" s="38">
        <v>7.1795280000000004</v>
      </c>
      <c r="EA1131" s="38">
        <v>5.947597</v>
      </c>
      <c r="EB1131" s="38">
        <v>6.2267140000000003</v>
      </c>
      <c r="EC1131" s="38">
        <v>1.7191190000000001</v>
      </c>
      <c r="ED1131" s="38">
        <v>0.65554140000000005</v>
      </c>
      <c r="EE1131" s="38">
        <v>-4.3760100000000003E-2</v>
      </c>
      <c r="EF1131" s="38">
        <v>1.653294</v>
      </c>
      <c r="EG1131" s="38">
        <v>2.97736</v>
      </c>
      <c r="EH1131" s="38">
        <v>7.0161910000000001</v>
      </c>
      <c r="EI1131" s="38">
        <v>9.962377</v>
      </c>
      <c r="EJ1131" s="38">
        <v>3.7845849999999999</v>
      </c>
      <c r="EK1131" s="38">
        <v>5.5604849999999999</v>
      </c>
      <c r="EL1131" s="38">
        <v>3.7427329999999999</v>
      </c>
      <c r="EM1131" s="38">
        <v>-0.49611319999999998</v>
      </c>
      <c r="EN1131" s="38">
        <v>-0.97785200000000005</v>
      </c>
      <c r="EO1131" s="38">
        <v>-1.4581949999999999</v>
      </c>
      <c r="EP1131" s="38">
        <v>4.6223899999999998E-2</v>
      </c>
      <c r="EQ1131" s="38">
        <v>3.7599619999999998</v>
      </c>
      <c r="ER1131" s="38">
        <v>12.50821</v>
      </c>
      <c r="ES1131" s="38">
        <v>21.34704</v>
      </c>
      <c r="ET1131" s="38">
        <v>24.350390000000001</v>
      </c>
      <c r="EU1131" s="38">
        <v>20.432780000000001</v>
      </c>
      <c r="EV1131" s="38">
        <v>18.522310000000001</v>
      </c>
      <c r="EW1131" s="38">
        <v>10.04959</v>
      </c>
      <c r="EX1131" s="38">
        <v>9.2249660000000002</v>
      </c>
      <c r="EY1131" s="38">
        <v>8.0925460000000005</v>
      </c>
      <c r="EZ1131" s="38">
        <v>8.3943770000000004</v>
      </c>
      <c r="FA1131" s="38">
        <v>4.048298</v>
      </c>
      <c r="FB1131" s="38">
        <v>89.724029999999999</v>
      </c>
      <c r="FC1131" s="38">
        <v>87.91592</v>
      </c>
      <c r="FD1131" s="38">
        <v>85.216669999999993</v>
      </c>
      <c r="FE1131" s="38">
        <v>83.902270000000001</v>
      </c>
      <c r="FF1131" s="38">
        <v>82.751459999999994</v>
      </c>
      <c r="FG1131" s="38">
        <v>80.56917</v>
      </c>
      <c r="FH1131" s="38">
        <v>79.835499999999996</v>
      </c>
      <c r="FI1131" s="38">
        <v>80.750519999999995</v>
      </c>
      <c r="FJ1131" s="38">
        <v>86.012309999999999</v>
      </c>
      <c r="FK1131" s="38">
        <v>91.592449999999999</v>
      </c>
      <c r="FL1131" s="38">
        <v>96.982259999999997</v>
      </c>
      <c r="FM1131" s="38">
        <v>100.3451</v>
      </c>
      <c r="FN1131" s="38">
        <v>103.2655</v>
      </c>
      <c r="FO1131" s="38">
        <v>105.2727</v>
      </c>
      <c r="FP1131" s="38">
        <v>106.63079999999999</v>
      </c>
      <c r="FQ1131" s="38">
        <v>107.4306</v>
      </c>
      <c r="FR1131" s="38">
        <v>107.4034</v>
      </c>
      <c r="FS1131" s="38">
        <v>106.09520000000001</v>
      </c>
      <c r="FT1131" s="38">
        <v>103.5378</v>
      </c>
      <c r="FU1131" s="38">
        <v>99.746889999999993</v>
      </c>
      <c r="FV1131" s="38">
        <v>96.830979999999997</v>
      </c>
      <c r="FW1131">
        <v>94.73612</v>
      </c>
      <c r="FX1131">
        <v>91.965639999999993</v>
      </c>
      <c r="FY1131">
        <v>89.042820000000006</v>
      </c>
      <c r="FZ1131">
        <v>2.7326239999999999</v>
      </c>
      <c r="GA1131">
        <v>16.856960000000001</v>
      </c>
      <c r="GB1131">
        <v>1</v>
      </c>
    </row>
    <row r="1132" spans="1:184" x14ac:dyDescent="0.3">
      <c r="A1132" t="s">
        <v>280</v>
      </c>
      <c r="B1132" t="s">
        <v>1</v>
      </c>
      <c r="C1132" t="s">
        <v>278</v>
      </c>
      <c r="D1132" t="s">
        <v>1</v>
      </c>
      <c r="E1132" t="s">
        <v>1</v>
      </c>
      <c r="F1132" t="s">
        <v>1</v>
      </c>
      <c r="G1132" t="s">
        <v>1</v>
      </c>
      <c r="H1132" s="40" t="s">
        <v>1</v>
      </c>
      <c r="I1132" s="18" t="s">
        <v>1</v>
      </c>
      <c r="J1132" s="38" t="s">
        <v>1</v>
      </c>
      <c r="K1132" s="18" t="s">
        <v>2</v>
      </c>
      <c r="L1132" s="38">
        <v>487</v>
      </c>
      <c r="M1132" s="38">
        <v>487</v>
      </c>
      <c r="N1132" s="38">
        <v>247.7483</v>
      </c>
      <c r="O1132" s="38">
        <v>245.9358</v>
      </c>
      <c r="P1132" s="38">
        <v>243.62549999999999</v>
      </c>
      <c r="Q1132" s="38">
        <v>241.5667</v>
      </c>
      <c r="R1132" s="38">
        <v>243.45089999999999</v>
      </c>
      <c r="S1132" s="38">
        <v>249.5247</v>
      </c>
      <c r="T1132" s="38">
        <v>263.0523</v>
      </c>
      <c r="U1132" s="38">
        <v>275.24860000000001</v>
      </c>
      <c r="V1132" s="38">
        <v>282.52960000000002</v>
      </c>
      <c r="W1132" s="38">
        <v>288.6617</v>
      </c>
      <c r="X1132" s="38">
        <v>294.7758</v>
      </c>
      <c r="Y1132" s="38">
        <v>298.40929999999997</v>
      </c>
      <c r="Z1132" s="38">
        <v>300.89749999999998</v>
      </c>
      <c r="AA1132" s="38">
        <v>305.93669999999997</v>
      </c>
      <c r="AB1132" s="38">
        <v>304.19850000000002</v>
      </c>
      <c r="AC1132" s="38">
        <v>298.06689999999998</v>
      </c>
      <c r="AD1132" s="38">
        <v>291.0301</v>
      </c>
      <c r="AE1132" s="38">
        <v>284.45569999999998</v>
      </c>
      <c r="AF1132" s="38">
        <v>282.42570000000001</v>
      </c>
      <c r="AG1132" s="38">
        <v>281.05720000000002</v>
      </c>
      <c r="AH1132" s="38">
        <v>280.43430000000001</v>
      </c>
      <c r="AI1132" s="38">
        <v>277.40730000000002</v>
      </c>
      <c r="AJ1132" s="38">
        <v>271.12</v>
      </c>
      <c r="AK1132" s="38">
        <v>264.51920000000001</v>
      </c>
      <c r="AL1132" s="38">
        <v>-1.115043</v>
      </c>
      <c r="AM1132" s="38">
        <v>-0.2084519</v>
      </c>
      <c r="AN1132" s="38">
        <v>0.20896020000000001</v>
      </c>
      <c r="AO1132" s="38">
        <v>1.1601699999999999</v>
      </c>
      <c r="AP1132" s="38">
        <v>0.36950759999999999</v>
      </c>
      <c r="AQ1132" s="38">
        <v>-0.71446909999999997</v>
      </c>
      <c r="AR1132" s="38">
        <v>-2.0206369999999998</v>
      </c>
      <c r="AS1132" s="38">
        <v>-2.0499230000000002</v>
      </c>
      <c r="AT1132" s="38">
        <v>-3.4541499999999998</v>
      </c>
      <c r="AU1132" s="38">
        <v>-3.3909090000000002</v>
      </c>
      <c r="AV1132" s="38">
        <v>-1.87646</v>
      </c>
      <c r="AW1132" s="38">
        <v>-1.098187</v>
      </c>
      <c r="AX1132" s="38">
        <v>-1.7896540000000001</v>
      </c>
      <c r="AY1132" s="38">
        <v>-0.32454230000000001</v>
      </c>
      <c r="AZ1132" s="38">
        <v>0.55307360000000005</v>
      </c>
      <c r="BA1132" s="38">
        <v>4.3442530000000001</v>
      </c>
      <c r="BB1132" s="38">
        <v>8.1046530000000008</v>
      </c>
      <c r="BC1132" s="38">
        <v>6.6658720000000002</v>
      </c>
      <c r="BD1132" s="38">
        <v>5.5427340000000003</v>
      </c>
      <c r="BE1132" s="38">
        <v>4.5865960000000001</v>
      </c>
      <c r="BF1132" s="38">
        <v>3.3034859999999999</v>
      </c>
      <c r="BG1132" s="38">
        <v>-0.85208660000000003</v>
      </c>
      <c r="BH1132" s="38">
        <v>-1.3055730000000001</v>
      </c>
      <c r="BI1132" s="38">
        <v>-2.1808670000000001</v>
      </c>
      <c r="BJ1132" s="38">
        <v>-0.27496510000000002</v>
      </c>
      <c r="BK1132" s="38">
        <v>0.47215049999999997</v>
      </c>
      <c r="BL1132" s="38">
        <v>0.92248189999999997</v>
      </c>
      <c r="BM1132" s="38">
        <v>1.7427429999999999</v>
      </c>
      <c r="BN1132" s="38">
        <v>0.97145009999999998</v>
      </c>
      <c r="BO1132" s="38">
        <v>2.7579000000000002E-3</v>
      </c>
      <c r="BP1132" s="38">
        <v>-1.1827289999999999</v>
      </c>
      <c r="BQ1132" s="38">
        <v>-0.98659560000000002</v>
      </c>
      <c r="BR1132" s="38">
        <v>-2.3935119999999999</v>
      </c>
      <c r="BS1132" s="38">
        <v>-2.4671280000000002</v>
      </c>
      <c r="BT1132" s="38">
        <v>-1.186383</v>
      </c>
      <c r="BU1132" s="38">
        <v>-0.52306549999999996</v>
      </c>
      <c r="BV1132" s="38">
        <v>-1.2319990000000001</v>
      </c>
      <c r="BW1132" s="38">
        <v>0.29460249999999999</v>
      </c>
      <c r="BX1132" s="38">
        <v>1.394433</v>
      </c>
      <c r="BY1132" s="38">
        <v>5.6296949999999999</v>
      </c>
      <c r="BZ1132" s="38">
        <v>9.4474630000000008</v>
      </c>
      <c r="CA1132" s="38">
        <v>7.9417369999999998</v>
      </c>
      <c r="CB1132" s="38">
        <v>6.8601419999999997</v>
      </c>
      <c r="CC1132" s="38">
        <v>5.8185159999999998</v>
      </c>
      <c r="CD1132" s="38">
        <v>4.6369300000000004</v>
      </c>
      <c r="CE1132" s="38">
        <v>0.70365420000000001</v>
      </c>
      <c r="CF1132" s="38">
        <v>0.20979800000000001</v>
      </c>
      <c r="CG1132" s="38">
        <v>-0.63696410000000003</v>
      </c>
      <c r="CH1132" s="38">
        <v>0.30687009999999998</v>
      </c>
      <c r="CI1132" s="38">
        <v>0.94353359999999997</v>
      </c>
      <c r="CJ1132" s="38">
        <v>1.4166650000000001</v>
      </c>
      <c r="CK1132" s="38">
        <v>2.1462319999999999</v>
      </c>
      <c r="CL1132" s="38">
        <v>1.3883540000000001</v>
      </c>
      <c r="CM1132" s="38">
        <v>0.49950709999999998</v>
      </c>
      <c r="CN1132" s="38">
        <v>-0.60239640000000005</v>
      </c>
      <c r="CO1132" s="38">
        <v>-0.25013839999999998</v>
      </c>
      <c r="CP1132" s="38">
        <v>-1.6589179999999999</v>
      </c>
      <c r="CQ1132" s="38">
        <v>-1.8273200000000001</v>
      </c>
      <c r="CR1132" s="38">
        <v>-0.70843730000000005</v>
      </c>
      <c r="CS1132" s="38">
        <v>-0.1247383</v>
      </c>
      <c r="CT1132" s="38">
        <v>-0.84576830000000003</v>
      </c>
      <c r="CU1132" s="38">
        <v>0.72342030000000002</v>
      </c>
      <c r="CV1132" s="38">
        <v>1.9771559999999999</v>
      </c>
      <c r="CW1132" s="38">
        <v>6.5199889999999998</v>
      </c>
      <c r="CX1132" s="38">
        <v>10.37749</v>
      </c>
      <c r="CY1132" s="38">
        <v>8.8253970000000006</v>
      </c>
      <c r="CZ1132" s="38">
        <v>7.7725739999999996</v>
      </c>
      <c r="DA1132" s="38">
        <v>6.6717409999999999</v>
      </c>
      <c r="DB1132" s="38">
        <v>5.5604690000000003</v>
      </c>
      <c r="DC1132" s="38">
        <v>1.781155</v>
      </c>
      <c r="DD1132" s="38">
        <v>1.2593399999999999</v>
      </c>
      <c r="DE1132" s="38">
        <v>0.43233850000000001</v>
      </c>
      <c r="DF1132" s="38">
        <v>0.88870530000000003</v>
      </c>
      <c r="DG1132" s="38">
        <v>1.414917</v>
      </c>
      <c r="DH1132" s="38">
        <v>1.9108480000000001</v>
      </c>
      <c r="DI1132" s="38">
        <v>2.5497209999999999</v>
      </c>
      <c r="DJ1132" s="38">
        <v>1.8052569999999999</v>
      </c>
      <c r="DK1132" s="38">
        <v>0.99625640000000004</v>
      </c>
      <c r="DL1132" s="38">
        <v>-2.2063900000000001E-2</v>
      </c>
      <c r="DM1132" s="38">
        <v>0.4863188</v>
      </c>
      <c r="DN1132" s="38">
        <v>-0.92432320000000001</v>
      </c>
      <c r="DO1132" s="38">
        <v>-1.1875119999999999</v>
      </c>
      <c r="DP1132" s="38">
        <v>-0.230492</v>
      </c>
      <c r="DQ1132" s="38">
        <v>0.27358890000000002</v>
      </c>
      <c r="DR1132" s="38">
        <v>-0.45953769999999999</v>
      </c>
      <c r="DS1132" s="38">
        <v>1.1522380000000001</v>
      </c>
      <c r="DT1132" s="38">
        <v>2.559879</v>
      </c>
      <c r="DU1132" s="38">
        <v>7.4102829999999997</v>
      </c>
      <c r="DV1132" s="38">
        <v>11.30752</v>
      </c>
      <c r="DW1132" s="38">
        <v>9.7090580000000006</v>
      </c>
      <c r="DX1132" s="38">
        <v>8.6850070000000006</v>
      </c>
      <c r="DY1132" s="38">
        <v>7.5249649999999999</v>
      </c>
      <c r="DZ1132" s="38">
        <v>6.4840080000000002</v>
      </c>
      <c r="EA1132" s="38">
        <v>2.858657</v>
      </c>
      <c r="EB1132" s="38">
        <v>2.308881</v>
      </c>
      <c r="EC1132" s="38">
        <v>1.501641</v>
      </c>
      <c r="ED1132" s="38">
        <v>1.728783</v>
      </c>
      <c r="EE1132" s="38">
        <v>2.0955189999999999</v>
      </c>
      <c r="EF1132" s="38">
        <v>2.6243699999999999</v>
      </c>
      <c r="EG1132" s="38">
        <v>3.1322939999999999</v>
      </c>
      <c r="EH1132" s="38">
        <v>2.4072</v>
      </c>
      <c r="EI1132" s="38">
        <v>1.7134830000000001</v>
      </c>
      <c r="EJ1132" s="38">
        <v>0.81584400000000001</v>
      </c>
      <c r="EK1132" s="38">
        <v>1.5496460000000001</v>
      </c>
      <c r="EL1132" s="38">
        <v>0.13631480000000001</v>
      </c>
      <c r="EM1132" s="38">
        <v>-0.26373099999999999</v>
      </c>
      <c r="EN1132" s="38">
        <v>0.45958510000000002</v>
      </c>
      <c r="EO1132" s="38">
        <v>0.84871010000000002</v>
      </c>
      <c r="EP1132" s="38">
        <v>9.8117899999999994E-2</v>
      </c>
      <c r="EQ1132" s="38">
        <v>1.7713829999999999</v>
      </c>
      <c r="ER1132" s="38">
        <v>3.4012389999999999</v>
      </c>
      <c r="ES1132" s="38">
        <v>8.6957249999999995</v>
      </c>
      <c r="ET1132" s="38">
        <v>12.650320000000001</v>
      </c>
      <c r="EU1132" s="38">
        <v>10.984920000000001</v>
      </c>
      <c r="EV1132" s="38">
        <v>10.002409999999999</v>
      </c>
      <c r="EW1132" s="38">
        <v>8.7568850000000005</v>
      </c>
      <c r="EX1132" s="38">
        <v>7.8174520000000003</v>
      </c>
      <c r="EY1132" s="38">
        <v>4.4143980000000003</v>
      </c>
      <c r="EZ1132" s="38">
        <v>3.824252</v>
      </c>
      <c r="FA1132" s="38">
        <v>3.045544</v>
      </c>
      <c r="FB1132" s="38">
        <v>81.755809999999997</v>
      </c>
      <c r="FC1132" s="38">
        <v>80.282989999999998</v>
      </c>
      <c r="FD1132" s="38">
        <v>78.543300000000002</v>
      </c>
      <c r="FE1132" s="38">
        <v>77.050420000000003</v>
      </c>
      <c r="FF1132" s="38">
        <v>75.675799999999995</v>
      </c>
      <c r="FG1132" s="38">
        <v>74.572289999999995</v>
      </c>
      <c r="FH1132" s="38">
        <v>74.116500000000002</v>
      </c>
      <c r="FI1132" s="38">
        <v>76.385120000000001</v>
      </c>
      <c r="FJ1132" s="38">
        <v>80.543189999999996</v>
      </c>
      <c r="FK1132" s="38">
        <v>85.076130000000006</v>
      </c>
      <c r="FL1132" s="38">
        <v>89.457939999999994</v>
      </c>
      <c r="FM1132" s="38">
        <v>93.237080000000006</v>
      </c>
      <c r="FN1132" s="38">
        <v>96.279439999999994</v>
      </c>
      <c r="FO1132" s="38">
        <v>98.513729999999995</v>
      </c>
      <c r="FP1132" s="38">
        <v>100.2012</v>
      </c>
      <c r="FQ1132" s="38">
        <v>101.247</v>
      </c>
      <c r="FR1132" s="38">
        <v>101.8214</v>
      </c>
      <c r="FS1132" s="38">
        <v>101.3051</v>
      </c>
      <c r="FT1132" s="38">
        <v>99.695179999999993</v>
      </c>
      <c r="FU1132" s="38">
        <v>96.620220000000003</v>
      </c>
      <c r="FV1132" s="38">
        <v>93.006129999999999</v>
      </c>
      <c r="FW1132">
        <v>89.915019999999998</v>
      </c>
      <c r="FX1132">
        <v>87.221000000000004</v>
      </c>
      <c r="FY1132">
        <v>84.631249999999994</v>
      </c>
      <c r="FZ1132">
        <v>1.202947</v>
      </c>
      <c r="GA1132">
        <v>10.321429999999999</v>
      </c>
      <c r="GB1132">
        <v>1</v>
      </c>
    </row>
    <row r="1133" spans="1:184" x14ac:dyDescent="0.3">
      <c r="A1133" t="s">
        <v>280</v>
      </c>
      <c r="B1133" t="s">
        <v>1</v>
      </c>
      <c r="C1133" t="s">
        <v>263</v>
      </c>
      <c r="D1133" t="s">
        <v>1</v>
      </c>
      <c r="E1133" t="s">
        <v>1</v>
      </c>
      <c r="F1133" t="s">
        <v>1</v>
      </c>
      <c r="G1133" t="s">
        <v>1</v>
      </c>
      <c r="H1133" s="40" t="s">
        <v>1</v>
      </c>
      <c r="I1133" s="18" t="s">
        <v>1</v>
      </c>
      <c r="J1133" s="38" t="s">
        <v>1</v>
      </c>
      <c r="K1133" s="18">
        <v>44722</v>
      </c>
      <c r="L1133" s="38">
        <v>101</v>
      </c>
      <c r="M1133" s="38">
        <v>101</v>
      </c>
      <c r="N1133" s="38">
        <v>138.10669999999999</v>
      </c>
      <c r="O1133" s="38">
        <v>137.26300000000001</v>
      </c>
      <c r="P1133" s="38">
        <v>133.7355</v>
      </c>
      <c r="Q1133" s="38">
        <v>134.8586</v>
      </c>
      <c r="R1133" s="38">
        <v>146.685</v>
      </c>
      <c r="S1133" s="38">
        <v>156.0958</v>
      </c>
      <c r="T1133" s="38">
        <v>168.12700000000001</v>
      </c>
      <c r="U1133" s="38">
        <v>181.04480000000001</v>
      </c>
      <c r="V1133" s="38">
        <v>186.30969999999999</v>
      </c>
      <c r="W1133" s="38">
        <v>194.07089999999999</v>
      </c>
      <c r="X1133" s="38">
        <v>195.41300000000001</v>
      </c>
      <c r="Y1133" s="38">
        <v>197.16679999999999</v>
      </c>
      <c r="Z1133" s="38">
        <v>196.601</v>
      </c>
      <c r="AA1133" s="38">
        <v>194.32579999999999</v>
      </c>
      <c r="AB1133" s="38">
        <v>194.0412</v>
      </c>
      <c r="AC1133" s="38">
        <v>187.29740000000001</v>
      </c>
      <c r="AD1133" s="38">
        <v>177.96619999999999</v>
      </c>
      <c r="AE1133" s="38">
        <v>173.53720000000001</v>
      </c>
      <c r="AF1133" s="38">
        <v>164.26390000000001</v>
      </c>
      <c r="AG1133" s="38">
        <v>159.286</v>
      </c>
      <c r="AH1133" s="38">
        <v>155.3665</v>
      </c>
      <c r="AI1133" s="38">
        <v>147.0838</v>
      </c>
      <c r="AJ1133" s="38">
        <v>138.11689999999999</v>
      </c>
      <c r="AK1133" s="38">
        <v>133.35319999999999</v>
      </c>
      <c r="AL1133" s="38">
        <v>0.87029299999999998</v>
      </c>
      <c r="AM1133" s="38">
        <v>-0.44463449999999999</v>
      </c>
      <c r="AN1133" s="38">
        <v>1.0185869999999999</v>
      </c>
      <c r="AO1133" s="38">
        <v>-2.0977420000000002</v>
      </c>
      <c r="AP1133" s="38">
        <v>0.37022290000000002</v>
      </c>
      <c r="AQ1133" s="38">
        <v>-1.03114E-2</v>
      </c>
      <c r="AR1133" s="38">
        <v>-1.1559550000000001</v>
      </c>
      <c r="AS1133" s="38">
        <v>-6.540648</v>
      </c>
      <c r="AT1133" s="38">
        <v>-6.6786300000000001</v>
      </c>
      <c r="AU1133" s="38">
        <v>-5.3529159999999996</v>
      </c>
      <c r="AV1133" s="38">
        <v>-2.0469469999999998</v>
      </c>
      <c r="AW1133" s="38">
        <v>-1.8012300000000001</v>
      </c>
      <c r="AX1133" s="38">
        <v>-4.8547890000000002</v>
      </c>
      <c r="AY1133" s="38">
        <v>-1.96787</v>
      </c>
      <c r="AZ1133" s="38">
        <v>1.100419</v>
      </c>
      <c r="BA1133" s="38">
        <v>2.767274</v>
      </c>
      <c r="BB1133" s="38">
        <v>0.259376</v>
      </c>
      <c r="BC1133" s="38">
        <v>1.435233</v>
      </c>
      <c r="BD1133" s="38">
        <v>-0.74634310000000004</v>
      </c>
      <c r="BE1133" s="38">
        <v>-3.783064</v>
      </c>
      <c r="BF1133" s="38">
        <v>-2.0036130000000001</v>
      </c>
      <c r="BG1133" s="38">
        <v>1.5513779999999999</v>
      </c>
      <c r="BH1133" s="38">
        <v>1.4508460000000001</v>
      </c>
      <c r="BI1133" s="38">
        <v>3.4781300000000002</v>
      </c>
      <c r="BJ1133" s="38">
        <v>2.285288</v>
      </c>
      <c r="BK1133" s="38">
        <v>0.66739360000000003</v>
      </c>
      <c r="BL1133" s="38">
        <v>2.1649720000000001</v>
      </c>
      <c r="BM1133" s="38">
        <v>-1.197289</v>
      </c>
      <c r="BN1133" s="38">
        <v>1.1796310000000001</v>
      </c>
      <c r="BO1133" s="38">
        <v>1.140447</v>
      </c>
      <c r="BP1133" s="38">
        <v>0.37391770000000002</v>
      </c>
      <c r="BQ1133" s="38">
        <v>-5.1928809999999999</v>
      </c>
      <c r="BR1133" s="38">
        <v>-5.1838480000000002</v>
      </c>
      <c r="BS1133" s="38">
        <v>-4.2798829999999999</v>
      </c>
      <c r="BT1133" s="38">
        <v>-0.87649670000000002</v>
      </c>
      <c r="BU1133" s="38">
        <v>-0.62288429999999995</v>
      </c>
      <c r="BV1133" s="38">
        <v>-4.0322129999999996</v>
      </c>
      <c r="BW1133" s="38">
        <v>-0.96112750000000002</v>
      </c>
      <c r="BX1133" s="38">
        <v>3.137826</v>
      </c>
      <c r="BY1133" s="38">
        <v>4.2726730000000002</v>
      </c>
      <c r="BZ1133" s="38">
        <v>1.7383850000000001</v>
      </c>
      <c r="CA1133" s="38">
        <v>3.0194839999999998</v>
      </c>
      <c r="CB1133" s="38">
        <v>0.55316489999999996</v>
      </c>
      <c r="CC1133" s="38">
        <v>-2.205171</v>
      </c>
      <c r="CD1133" s="38">
        <v>-0.7808041</v>
      </c>
      <c r="CE1133" s="38">
        <v>2.526173</v>
      </c>
      <c r="CF1133" s="38">
        <v>2.5599409999999998</v>
      </c>
      <c r="CG1133" s="38">
        <v>4.834918</v>
      </c>
      <c r="CH1133" s="38">
        <v>3.2653099999999999</v>
      </c>
      <c r="CI1133" s="38">
        <v>1.437581</v>
      </c>
      <c r="CJ1133" s="38">
        <v>2.958955</v>
      </c>
      <c r="CK1133" s="38">
        <v>-0.57363839999999999</v>
      </c>
      <c r="CL1133" s="38">
        <v>1.7402249999999999</v>
      </c>
      <c r="CM1133" s="38">
        <v>1.937459</v>
      </c>
      <c r="CN1133" s="38">
        <v>1.433503</v>
      </c>
      <c r="CO1133" s="38">
        <v>-4.2594219999999998</v>
      </c>
      <c r="CP1133" s="38">
        <v>-4.1485659999999998</v>
      </c>
      <c r="CQ1133" s="38">
        <v>-3.5367039999999998</v>
      </c>
      <c r="CR1133" s="38">
        <v>-6.5846699999999994E-2</v>
      </c>
      <c r="CS1133" s="38">
        <v>0.19323399999999999</v>
      </c>
      <c r="CT1133" s="38">
        <v>-3.4624999999999999</v>
      </c>
      <c r="CU1133" s="38">
        <v>-0.26386039999999999</v>
      </c>
      <c r="CV1133" s="38">
        <v>4.5489269999999999</v>
      </c>
      <c r="CW1133" s="38">
        <v>5.3153069999999998</v>
      </c>
      <c r="CX1133" s="38">
        <v>2.7627429999999999</v>
      </c>
      <c r="CY1133" s="38">
        <v>4.1167309999999997</v>
      </c>
      <c r="CZ1133" s="38">
        <v>1.4532</v>
      </c>
      <c r="DA1133" s="38">
        <v>-1.1123270000000001</v>
      </c>
      <c r="DB1133" s="38">
        <v>6.6109500000000002E-2</v>
      </c>
      <c r="DC1133" s="38">
        <v>3.2013129999999999</v>
      </c>
      <c r="DD1133" s="38">
        <v>3.3280979999999998</v>
      </c>
      <c r="DE1133" s="38">
        <v>5.7746259999999996</v>
      </c>
      <c r="DF1133" s="38">
        <v>4.2453310000000002</v>
      </c>
      <c r="DG1133" s="38">
        <v>2.2077680000000002</v>
      </c>
      <c r="DH1133" s="38">
        <v>3.7529370000000002</v>
      </c>
      <c r="DI1133" s="38">
        <v>5.0012599999999997E-2</v>
      </c>
      <c r="DJ1133" s="38">
        <v>2.300818</v>
      </c>
      <c r="DK1133" s="38">
        <v>2.73447</v>
      </c>
      <c r="DL1133" s="38">
        <v>2.4930880000000002</v>
      </c>
      <c r="DM1133" s="38">
        <v>-3.3259629999999998</v>
      </c>
      <c r="DN1133" s="38">
        <v>-3.1132849999999999</v>
      </c>
      <c r="DO1133" s="38">
        <v>-2.7935249999999998</v>
      </c>
      <c r="DP1133" s="38">
        <v>0.74480329999999995</v>
      </c>
      <c r="DQ1133" s="38">
        <v>1.009352</v>
      </c>
      <c r="DR1133" s="38">
        <v>-2.8927870000000002</v>
      </c>
      <c r="DS1133" s="38">
        <v>0.43340669999999998</v>
      </c>
      <c r="DT1133" s="38">
        <v>5.9600289999999996</v>
      </c>
      <c r="DU1133" s="38">
        <v>6.3579410000000003</v>
      </c>
      <c r="DV1133" s="38">
        <v>3.7871000000000001</v>
      </c>
      <c r="DW1133" s="38">
        <v>5.213978</v>
      </c>
      <c r="DX1133" s="38">
        <v>2.3532350000000002</v>
      </c>
      <c r="DY1133" s="38">
        <v>-1.9483899999999998E-2</v>
      </c>
      <c r="DZ1133" s="38">
        <v>0.91302320000000003</v>
      </c>
      <c r="EA1133" s="38">
        <v>3.8764530000000001</v>
      </c>
      <c r="EB1133" s="38">
        <v>4.0962540000000001</v>
      </c>
      <c r="EC1133" s="38">
        <v>6.714334</v>
      </c>
      <c r="ED1133" s="38">
        <v>5.6603260000000004</v>
      </c>
      <c r="EE1133" s="38">
        <v>3.3197960000000002</v>
      </c>
      <c r="EF1133" s="38">
        <v>4.8993219999999997</v>
      </c>
      <c r="EG1133" s="38">
        <v>0.95046540000000002</v>
      </c>
      <c r="EH1133" s="38">
        <v>3.1102259999999999</v>
      </c>
      <c r="EI1133" s="38">
        <v>3.8852289999999998</v>
      </c>
      <c r="EJ1133" s="38">
        <v>4.0229609999999996</v>
      </c>
      <c r="EK1133" s="38">
        <v>-1.978197</v>
      </c>
      <c r="EL1133" s="38">
        <v>-1.6185020000000001</v>
      </c>
      <c r="EM1133" s="38">
        <v>-1.7204919999999999</v>
      </c>
      <c r="EN1133" s="38">
        <v>1.9152530000000001</v>
      </c>
      <c r="EO1133" s="38">
        <v>2.1876980000000001</v>
      </c>
      <c r="EP1133" s="38">
        <v>-2.070211</v>
      </c>
      <c r="EQ1133" s="38">
        <v>1.44015</v>
      </c>
      <c r="ER1133" s="38">
        <v>7.9974360000000004</v>
      </c>
      <c r="ES1133" s="38">
        <v>7.8633389999999999</v>
      </c>
      <c r="ET1133" s="38">
        <v>5.2661090000000002</v>
      </c>
      <c r="EU1133" s="38">
        <v>6.7982290000000001</v>
      </c>
      <c r="EV1133" s="38">
        <v>3.6527430000000001</v>
      </c>
      <c r="EW1133" s="38">
        <v>1.5584089999999999</v>
      </c>
      <c r="EX1133" s="38">
        <v>2.1358320000000002</v>
      </c>
      <c r="EY1133" s="38">
        <v>4.8512469999999999</v>
      </c>
      <c r="EZ1133" s="38">
        <v>5.205349</v>
      </c>
      <c r="FA1133" s="38">
        <v>8.071123</v>
      </c>
      <c r="FB1133" s="38">
        <v>74.525840000000002</v>
      </c>
      <c r="FC1133" s="38">
        <v>73.721149999999994</v>
      </c>
      <c r="FD1133" s="38">
        <v>71.582130000000006</v>
      </c>
      <c r="FE1133" s="38">
        <v>69.411109999999994</v>
      </c>
      <c r="FF1133" s="38">
        <v>68.399969999999996</v>
      </c>
      <c r="FG1133" s="38">
        <v>67.644120000000001</v>
      </c>
      <c r="FH1133" s="38">
        <v>68.568529999999996</v>
      </c>
      <c r="FI1133" s="38">
        <v>73.731719999999996</v>
      </c>
      <c r="FJ1133" s="38">
        <v>79.21378</v>
      </c>
      <c r="FK1133" s="38">
        <v>83.395129999999995</v>
      </c>
      <c r="FL1133" s="38">
        <v>87.342669999999998</v>
      </c>
      <c r="FM1133" s="38">
        <v>91.501410000000007</v>
      </c>
      <c r="FN1133" s="38">
        <v>94.312809999999999</v>
      </c>
      <c r="FO1133" s="38">
        <v>96.080539999999999</v>
      </c>
      <c r="FP1133" s="38">
        <v>97.675939999999997</v>
      </c>
      <c r="FQ1133" s="38">
        <v>98.785880000000006</v>
      </c>
      <c r="FR1133" s="38">
        <v>99.256439999999998</v>
      </c>
      <c r="FS1133" s="38">
        <v>99.662289999999999</v>
      </c>
      <c r="FT1133" s="38">
        <v>98.029529999999994</v>
      </c>
      <c r="FU1133" s="38">
        <v>94.385679999999994</v>
      </c>
      <c r="FV1133" s="38">
        <v>89.06917</v>
      </c>
      <c r="FW1133">
        <v>85.663420000000002</v>
      </c>
      <c r="FX1133">
        <v>82.316980000000001</v>
      </c>
      <c r="FY1133">
        <v>79.361540000000005</v>
      </c>
      <c r="FZ1133">
        <v>1.700045</v>
      </c>
      <c r="GA1133">
        <v>11.565709999999999</v>
      </c>
      <c r="GB1133">
        <v>1</v>
      </c>
    </row>
    <row r="1134" spans="1:184" x14ac:dyDescent="0.3">
      <c r="A1134" t="s">
        <v>280</v>
      </c>
      <c r="B1134" t="s">
        <v>1</v>
      </c>
      <c r="C1134" t="s">
        <v>263</v>
      </c>
      <c r="D1134" t="s">
        <v>1</v>
      </c>
      <c r="E1134" t="s">
        <v>1</v>
      </c>
      <c r="F1134" t="s">
        <v>1</v>
      </c>
      <c r="G1134" t="s">
        <v>1</v>
      </c>
      <c r="H1134" s="40" t="s">
        <v>1</v>
      </c>
      <c r="I1134" s="18" t="s">
        <v>1</v>
      </c>
      <c r="J1134" s="38" t="s">
        <v>1</v>
      </c>
      <c r="K1134" s="18">
        <v>44739</v>
      </c>
      <c r="L1134" s="38">
        <v>101</v>
      </c>
      <c r="M1134" s="38">
        <v>101</v>
      </c>
      <c r="N1134" s="38">
        <v>126.2469</v>
      </c>
      <c r="O1134" s="38">
        <v>126.29940000000001</v>
      </c>
      <c r="P1134" s="38">
        <v>125.8862</v>
      </c>
      <c r="Q1134" s="38">
        <v>129.04560000000001</v>
      </c>
      <c r="R1134" s="38">
        <v>143.37379999999999</v>
      </c>
      <c r="S1134" s="38">
        <v>154.8552</v>
      </c>
      <c r="T1134" s="38">
        <v>164.23169999999999</v>
      </c>
      <c r="U1134" s="38">
        <v>175.3817</v>
      </c>
      <c r="V1134" s="38">
        <v>176.84729999999999</v>
      </c>
      <c r="W1134" s="38">
        <v>184.6429</v>
      </c>
      <c r="X1134" s="38">
        <v>187.21209999999999</v>
      </c>
      <c r="Y1134" s="38">
        <v>190.90649999999999</v>
      </c>
      <c r="Z1134" s="38">
        <v>192.78139999999999</v>
      </c>
      <c r="AA1134" s="38">
        <v>189.91589999999999</v>
      </c>
      <c r="AB1134" s="38">
        <v>190.8365</v>
      </c>
      <c r="AC1134" s="38">
        <v>185.35730000000001</v>
      </c>
      <c r="AD1134" s="38">
        <v>180.26439999999999</v>
      </c>
      <c r="AE1134" s="38">
        <v>179.0874</v>
      </c>
      <c r="AF1134" s="38">
        <v>171.45189999999999</v>
      </c>
      <c r="AG1134" s="38">
        <v>161.3288</v>
      </c>
      <c r="AH1134" s="38">
        <v>155.73310000000001</v>
      </c>
      <c r="AI1134" s="38">
        <v>144.4282</v>
      </c>
      <c r="AJ1134" s="38">
        <v>137.4034</v>
      </c>
      <c r="AK1134" s="38">
        <v>135.1157</v>
      </c>
      <c r="AL1134" s="38">
        <v>-3.7824179999999998</v>
      </c>
      <c r="AM1134" s="38">
        <v>-3.5431680000000001</v>
      </c>
      <c r="AN1134" s="38">
        <v>-1.0989770000000001</v>
      </c>
      <c r="AO1134" s="38">
        <v>3.394161</v>
      </c>
      <c r="AP1134" s="38">
        <v>4.1769080000000001</v>
      </c>
      <c r="AQ1134" s="38">
        <v>3.2154069999999999</v>
      </c>
      <c r="AR1134" s="38">
        <v>-0.25477329999999998</v>
      </c>
      <c r="AS1134" s="38">
        <v>-3.6527050000000001</v>
      </c>
      <c r="AT1134" s="38">
        <v>-11.20055</v>
      </c>
      <c r="AU1134" s="38">
        <v>-6.2632770000000004</v>
      </c>
      <c r="AV1134" s="38">
        <v>-3.8817210000000002</v>
      </c>
      <c r="AW1134" s="38">
        <v>-5.4912910000000004</v>
      </c>
      <c r="AX1134" s="38">
        <v>1.801952</v>
      </c>
      <c r="AY1134" s="38">
        <v>-0.86644840000000001</v>
      </c>
      <c r="AZ1134" s="38">
        <v>2.0238679999999998</v>
      </c>
      <c r="BA1134" s="38">
        <v>-1.9547870000000001</v>
      </c>
      <c r="BB1134" s="38">
        <v>1.2629950000000001</v>
      </c>
      <c r="BC1134" s="38">
        <v>0.98164799999999997</v>
      </c>
      <c r="BD1134" s="38">
        <v>5.0162259999999996</v>
      </c>
      <c r="BE1134" s="38">
        <v>-2.6174940000000002</v>
      </c>
      <c r="BF1134" s="38">
        <v>-1.2426999999999999</v>
      </c>
      <c r="BG1134" s="38">
        <v>-10.29167</v>
      </c>
      <c r="BH1134" s="38">
        <v>-11.08839</v>
      </c>
      <c r="BI1134" s="38">
        <v>-11.56758</v>
      </c>
      <c r="BJ1134" s="38">
        <v>-2.7116739999999999</v>
      </c>
      <c r="BK1134" s="38">
        <v>-2.6144099999999999</v>
      </c>
      <c r="BL1134" s="38">
        <v>-0.27556960000000003</v>
      </c>
      <c r="BM1134" s="38">
        <v>4.4612439999999998</v>
      </c>
      <c r="BN1134" s="38">
        <v>4.95329</v>
      </c>
      <c r="BO1134" s="38">
        <v>4.1759510000000004</v>
      </c>
      <c r="BP1134" s="38">
        <v>0.56301199999999996</v>
      </c>
      <c r="BQ1134" s="38">
        <v>-1.87009</v>
      </c>
      <c r="BR1134" s="38">
        <v>-9.9364969999999992</v>
      </c>
      <c r="BS1134" s="38">
        <v>-5.5297989999999997</v>
      </c>
      <c r="BT1134" s="38">
        <v>-3.074373</v>
      </c>
      <c r="BU1134" s="38">
        <v>-4.8164189999999998</v>
      </c>
      <c r="BV1134" s="38">
        <v>2.5868380000000002</v>
      </c>
      <c r="BW1134" s="38">
        <v>-0.27643220000000002</v>
      </c>
      <c r="BX1134" s="38">
        <v>3.1990150000000002</v>
      </c>
      <c r="BY1134" s="38">
        <v>-0.77360370000000001</v>
      </c>
      <c r="BZ1134" s="38">
        <v>2.905071</v>
      </c>
      <c r="CA1134" s="38">
        <v>2.1636489999999999</v>
      </c>
      <c r="CB1134" s="38">
        <v>6.2945549999999999</v>
      </c>
      <c r="CC1134" s="38">
        <v>-1.266662</v>
      </c>
      <c r="CD1134" s="38">
        <v>0.22970969999999999</v>
      </c>
      <c r="CE1134" s="38">
        <v>-8.6869969999999999</v>
      </c>
      <c r="CF1134" s="38">
        <v>-9.5283580000000008</v>
      </c>
      <c r="CG1134" s="38">
        <v>-9.9443280000000005</v>
      </c>
      <c r="CH1134" s="38">
        <v>-1.9700800000000001</v>
      </c>
      <c r="CI1134" s="38">
        <v>-1.971155</v>
      </c>
      <c r="CJ1134" s="38">
        <v>0.29471999999999998</v>
      </c>
      <c r="CK1134" s="38">
        <v>5.2003029999999999</v>
      </c>
      <c r="CL1134" s="38">
        <v>5.4910100000000002</v>
      </c>
      <c r="CM1134" s="38">
        <v>4.8412199999999999</v>
      </c>
      <c r="CN1134" s="38">
        <v>1.129408</v>
      </c>
      <c r="CO1134" s="38">
        <v>-0.63545580000000002</v>
      </c>
      <c r="CP1134" s="38">
        <v>-9.0610199999999992</v>
      </c>
      <c r="CQ1134" s="38">
        <v>-5.0217960000000001</v>
      </c>
      <c r="CR1134" s="38">
        <v>-2.5152060000000001</v>
      </c>
      <c r="CS1134" s="38">
        <v>-4.349005</v>
      </c>
      <c r="CT1134" s="38">
        <v>3.1304479999999999</v>
      </c>
      <c r="CU1134" s="38">
        <v>0.1322113</v>
      </c>
      <c r="CV1134" s="38">
        <v>4.012918</v>
      </c>
      <c r="CW1134" s="38">
        <v>4.44803E-2</v>
      </c>
      <c r="CX1134" s="38">
        <v>4.0423689999999999</v>
      </c>
      <c r="CY1134" s="38">
        <v>2.9823</v>
      </c>
      <c r="CZ1134" s="38">
        <v>7.1799220000000004</v>
      </c>
      <c r="DA1134" s="38">
        <v>-0.33107999999999999</v>
      </c>
      <c r="DB1134" s="38">
        <v>1.2494959999999999</v>
      </c>
      <c r="DC1134" s="38">
        <v>-7.5756050000000004</v>
      </c>
      <c r="DD1134" s="38">
        <v>-8.4478819999999999</v>
      </c>
      <c r="DE1134" s="38">
        <v>-8.8200649999999996</v>
      </c>
      <c r="DF1134" s="38">
        <v>-1.228486</v>
      </c>
      <c r="DG1134" s="38">
        <v>-1.3279000000000001</v>
      </c>
      <c r="DH1134" s="38">
        <v>0.86500960000000005</v>
      </c>
      <c r="DI1134" s="38">
        <v>5.9393609999999999</v>
      </c>
      <c r="DJ1134" s="38">
        <v>6.0287290000000002</v>
      </c>
      <c r="DK1134" s="38">
        <v>5.5064890000000002</v>
      </c>
      <c r="DL1134" s="38">
        <v>1.6958029999999999</v>
      </c>
      <c r="DM1134" s="38">
        <v>0.59917810000000005</v>
      </c>
      <c r="DN1134" s="38">
        <v>-8.1855429999999991</v>
      </c>
      <c r="DO1134" s="38">
        <v>-4.5137919999999996</v>
      </c>
      <c r="DP1134" s="38">
        <v>-1.95604</v>
      </c>
      <c r="DQ1134" s="38">
        <v>-3.8815909999999998</v>
      </c>
      <c r="DR1134" s="38">
        <v>3.674058</v>
      </c>
      <c r="DS1134" s="38">
        <v>0.54085479999999997</v>
      </c>
      <c r="DT1134" s="38">
        <v>4.8268219999999999</v>
      </c>
      <c r="DU1134" s="38">
        <v>0.86256429999999995</v>
      </c>
      <c r="DV1134" s="38">
        <v>5.1796660000000001</v>
      </c>
      <c r="DW1134" s="38">
        <v>3.8009499999999998</v>
      </c>
      <c r="DX1134" s="38">
        <v>8.0652889999999999</v>
      </c>
      <c r="DY1134" s="38">
        <v>0.60450210000000004</v>
      </c>
      <c r="DZ1134" s="38">
        <v>2.269282</v>
      </c>
      <c r="EA1134" s="38">
        <v>-6.4642119999999998</v>
      </c>
      <c r="EB1134" s="38">
        <v>-7.3674059999999999</v>
      </c>
      <c r="EC1134" s="38">
        <v>-7.6958029999999997</v>
      </c>
      <c r="ED1134" s="38">
        <v>-0.1577423</v>
      </c>
      <c r="EE1134" s="38">
        <v>-0.3991421</v>
      </c>
      <c r="EF1134" s="38">
        <v>1.6884170000000001</v>
      </c>
      <c r="EG1134" s="38">
        <v>7.0064440000000001</v>
      </c>
      <c r="EH1134" s="38">
        <v>6.8051120000000003</v>
      </c>
      <c r="EI1134" s="38">
        <v>6.4670319999999997</v>
      </c>
      <c r="EJ1134" s="38">
        <v>2.5135890000000001</v>
      </c>
      <c r="EK1134" s="38">
        <v>2.381793</v>
      </c>
      <c r="EL1134" s="38">
        <v>-6.921494</v>
      </c>
      <c r="EM1134" s="38">
        <v>-3.7803149999999999</v>
      </c>
      <c r="EN1134" s="38">
        <v>-1.148692</v>
      </c>
      <c r="EO1134" s="38">
        <v>-3.2067190000000001</v>
      </c>
      <c r="EP1134" s="38">
        <v>4.4589449999999999</v>
      </c>
      <c r="EQ1134" s="38">
        <v>1.130871</v>
      </c>
      <c r="ER1134" s="38">
        <v>6.0019689999999999</v>
      </c>
      <c r="ES1134" s="38">
        <v>2.0437479999999999</v>
      </c>
      <c r="ET1134" s="38">
        <v>6.8217429999999997</v>
      </c>
      <c r="EU1134" s="38">
        <v>4.982952</v>
      </c>
      <c r="EV1134" s="38">
        <v>9.3436170000000001</v>
      </c>
      <c r="EW1134" s="38">
        <v>1.9553339999999999</v>
      </c>
      <c r="EX1134" s="38">
        <v>3.7416909999999999</v>
      </c>
      <c r="EY1134" s="38">
        <v>-4.8595389999999998</v>
      </c>
      <c r="EZ1134" s="38">
        <v>-5.8073699999999997</v>
      </c>
      <c r="FA1134" s="38">
        <v>-6.072546</v>
      </c>
      <c r="FB1134" s="38">
        <v>71.541600000000003</v>
      </c>
      <c r="FC1134" s="38">
        <v>69.613829999999993</v>
      </c>
      <c r="FD1134" s="38">
        <v>67.992149999999995</v>
      </c>
      <c r="FE1134" s="38">
        <v>67.084919999999997</v>
      </c>
      <c r="FF1134" s="38">
        <v>65.947029999999998</v>
      </c>
      <c r="FG1134" s="38">
        <v>64.39667</v>
      </c>
      <c r="FH1134" s="38">
        <v>64.304019999999994</v>
      </c>
      <c r="FI1134" s="38">
        <v>67.686390000000003</v>
      </c>
      <c r="FJ1134" s="38">
        <v>71.837909999999994</v>
      </c>
      <c r="FK1134" s="38">
        <v>76.565880000000007</v>
      </c>
      <c r="FL1134" s="38">
        <v>80.976510000000005</v>
      </c>
      <c r="FM1134" s="38">
        <v>85.082009999999997</v>
      </c>
      <c r="FN1134" s="38">
        <v>89.664810000000003</v>
      </c>
      <c r="FO1134" s="38">
        <v>93.032769999999999</v>
      </c>
      <c r="FP1134" s="38">
        <v>96.558760000000007</v>
      </c>
      <c r="FQ1134" s="38">
        <v>99.344239999999999</v>
      </c>
      <c r="FR1134" s="38">
        <v>100.7805</v>
      </c>
      <c r="FS1134" s="38">
        <v>100.9145</v>
      </c>
      <c r="FT1134" s="38">
        <v>98.640749999999997</v>
      </c>
      <c r="FU1134" s="38">
        <v>93.587509999999995</v>
      </c>
      <c r="FV1134" s="38">
        <v>87.099109999999996</v>
      </c>
      <c r="FW1134">
        <v>82.032039999999995</v>
      </c>
      <c r="FX1134">
        <v>77.874809999999997</v>
      </c>
      <c r="FY1134">
        <v>74.472440000000006</v>
      </c>
      <c r="FZ1134">
        <v>1.4849300000000001</v>
      </c>
      <c r="GA1134">
        <v>13.101749999999999</v>
      </c>
      <c r="GB1134">
        <v>1</v>
      </c>
    </row>
    <row r="1135" spans="1:184" x14ac:dyDescent="0.3">
      <c r="A1135" t="s">
        <v>280</v>
      </c>
      <c r="B1135" t="s">
        <v>1</v>
      </c>
      <c r="C1135" t="s">
        <v>263</v>
      </c>
      <c r="D1135" t="s">
        <v>1</v>
      </c>
      <c r="E1135" t="s">
        <v>1</v>
      </c>
      <c r="F1135" t="s">
        <v>1</v>
      </c>
      <c r="G1135" t="s">
        <v>1</v>
      </c>
      <c r="H1135" s="40" t="s">
        <v>1</v>
      </c>
      <c r="I1135" s="18" t="s">
        <v>1</v>
      </c>
      <c r="J1135" s="38" t="s">
        <v>1</v>
      </c>
      <c r="K1135" s="18">
        <v>44753</v>
      </c>
      <c r="L1135" s="38">
        <v>102</v>
      </c>
      <c r="M1135" s="38">
        <v>102</v>
      </c>
      <c r="N1135" s="38">
        <v>132.76490000000001</v>
      </c>
      <c r="O1135" s="38">
        <v>133.0968</v>
      </c>
      <c r="P1135" s="38">
        <v>132.0292</v>
      </c>
      <c r="Q1135" s="38">
        <v>139.1336</v>
      </c>
      <c r="R1135" s="38">
        <v>156.13300000000001</v>
      </c>
      <c r="S1135" s="38">
        <v>168.7097</v>
      </c>
      <c r="T1135" s="38">
        <v>178.43700000000001</v>
      </c>
      <c r="U1135" s="38">
        <v>191.12280000000001</v>
      </c>
      <c r="V1135" s="38">
        <v>195.22839999999999</v>
      </c>
      <c r="W1135" s="38">
        <v>201.37989999999999</v>
      </c>
      <c r="X1135" s="38">
        <v>204.5121</v>
      </c>
      <c r="Y1135" s="38">
        <v>205.59719999999999</v>
      </c>
      <c r="Z1135" s="38">
        <v>205.99959999999999</v>
      </c>
      <c r="AA1135" s="38">
        <v>204.4419</v>
      </c>
      <c r="AB1135" s="38">
        <v>205.864</v>
      </c>
      <c r="AC1135" s="38">
        <v>200.8509</v>
      </c>
      <c r="AD1135" s="38">
        <v>191.40039999999999</v>
      </c>
      <c r="AE1135" s="38">
        <v>188.9417</v>
      </c>
      <c r="AF1135" s="38">
        <v>184.05029999999999</v>
      </c>
      <c r="AG1135" s="38">
        <v>175.25040000000001</v>
      </c>
      <c r="AH1135" s="38">
        <v>170.4853</v>
      </c>
      <c r="AI1135" s="38">
        <v>158.3083</v>
      </c>
      <c r="AJ1135" s="38">
        <v>149.75800000000001</v>
      </c>
      <c r="AK1135" s="38">
        <v>147.3913</v>
      </c>
      <c r="AL1135" s="38">
        <v>-3.655214</v>
      </c>
      <c r="AM1135" s="38">
        <v>-1.1859379999999999</v>
      </c>
      <c r="AN1135" s="38">
        <v>-0.45759240000000001</v>
      </c>
      <c r="AO1135" s="38">
        <v>-0.52569299999999997</v>
      </c>
      <c r="AP1135" s="38">
        <v>0.1039321</v>
      </c>
      <c r="AQ1135" s="38">
        <v>-0.42232579999999997</v>
      </c>
      <c r="AR1135" s="38">
        <v>-3.4544359999999998</v>
      </c>
      <c r="AS1135" s="38">
        <v>-3.2053970000000001</v>
      </c>
      <c r="AT1135" s="38">
        <v>-4.9981819999999999</v>
      </c>
      <c r="AU1135" s="38">
        <v>-4.3624020000000003</v>
      </c>
      <c r="AV1135" s="38">
        <v>-4.4769889999999997</v>
      </c>
      <c r="AW1135" s="38">
        <v>-4.7845079999999998</v>
      </c>
      <c r="AX1135" s="38">
        <v>-2.4649580000000002</v>
      </c>
      <c r="AY1135" s="38">
        <v>-3.966205</v>
      </c>
      <c r="AZ1135" s="38">
        <v>4.8365780000000003</v>
      </c>
      <c r="BA1135" s="38">
        <v>0.82994690000000004</v>
      </c>
      <c r="BB1135" s="38">
        <v>1.5333870000000001</v>
      </c>
      <c r="BC1135" s="38">
        <v>-2.1847620000000001</v>
      </c>
      <c r="BD1135" s="38">
        <v>0.82747910000000002</v>
      </c>
      <c r="BE1135" s="38">
        <v>-1.1762079999999999</v>
      </c>
      <c r="BF1135" s="38">
        <v>-1.322397</v>
      </c>
      <c r="BG1135" s="38">
        <v>-6.0175720000000004</v>
      </c>
      <c r="BH1135" s="38">
        <v>-9.6542809999999992</v>
      </c>
      <c r="BI1135" s="38">
        <v>-9.5674939999999999</v>
      </c>
      <c r="BJ1135" s="38">
        <v>-2.281701</v>
      </c>
      <c r="BK1135" s="38">
        <v>-3.8123999999999998E-2</v>
      </c>
      <c r="BL1135" s="38">
        <v>0.6145777</v>
      </c>
      <c r="BM1135" s="38">
        <v>0.65015020000000001</v>
      </c>
      <c r="BN1135" s="38">
        <v>1.4189130000000001</v>
      </c>
      <c r="BO1135" s="38">
        <v>0.69418829999999998</v>
      </c>
      <c r="BP1135" s="38">
        <v>-2.2847759999999999</v>
      </c>
      <c r="BQ1135" s="38">
        <v>-1.285876</v>
      </c>
      <c r="BR1135" s="38">
        <v>-3.3563010000000002</v>
      </c>
      <c r="BS1135" s="38">
        <v>-3.4322919999999999</v>
      </c>
      <c r="BT1135" s="38">
        <v>-3.1355499999999998</v>
      </c>
      <c r="BU1135" s="38">
        <v>-3.9069600000000002</v>
      </c>
      <c r="BV1135" s="38">
        <v>-1.4912799999999999</v>
      </c>
      <c r="BW1135" s="38">
        <v>-2.9410069999999999</v>
      </c>
      <c r="BX1135" s="38">
        <v>6.2754839999999996</v>
      </c>
      <c r="BY1135" s="38">
        <v>2.235579</v>
      </c>
      <c r="BZ1135" s="38">
        <v>3.2651530000000002</v>
      </c>
      <c r="CA1135" s="38">
        <v>-0.45516129999999999</v>
      </c>
      <c r="CB1135" s="38">
        <v>2.3377919999999999</v>
      </c>
      <c r="CC1135" s="38">
        <v>0.52008869999999996</v>
      </c>
      <c r="CD1135" s="38">
        <v>0.1833765</v>
      </c>
      <c r="CE1135" s="38">
        <v>-4.3418770000000002</v>
      </c>
      <c r="CF1135" s="38">
        <v>-7.8950990000000001</v>
      </c>
      <c r="CG1135" s="38">
        <v>-7.7687340000000003</v>
      </c>
      <c r="CH1135" s="38">
        <v>-1.330411</v>
      </c>
      <c r="CI1135" s="38">
        <v>0.75684819999999997</v>
      </c>
      <c r="CJ1135" s="38">
        <v>1.357159</v>
      </c>
      <c r="CK1135" s="38">
        <v>1.4645360000000001</v>
      </c>
      <c r="CL1135" s="38">
        <v>2.3296640000000002</v>
      </c>
      <c r="CM1135" s="38">
        <v>1.4674830000000001</v>
      </c>
      <c r="CN1135" s="38">
        <v>-1.4746729999999999</v>
      </c>
      <c r="CO1135" s="38">
        <v>4.3578499999999999E-2</v>
      </c>
      <c r="CP1135" s="38">
        <v>-2.2191390000000002</v>
      </c>
      <c r="CQ1135" s="38">
        <v>-2.7881</v>
      </c>
      <c r="CR1135" s="38">
        <v>-2.2064729999999999</v>
      </c>
      <c r="CS1135" s="38">
        <v>-3.2991730000000001</v>
      </c>
      <c r="CT1135" s="38">
        <v>-0.81691400000000003</v>
      </c>
      <c r="CU1135" s="38">
        <v>-2.2309580000000002</v>
      </c>
      <c r="CV1135" s="38">
        <v>7.2720649999999996</v>
      </c>
      <c r="CW1135" s="38">
        <v>3.2091159999999999</v>
      </c>
      <c r="CX1135" s="38">
        <v>4.464569</v>
      </c>
      <c r="CY1135" s="38">
        <v>0.74275449999999998</v>
      </c>
      <c r="CZ1135" s="38">
        <v>3.3838300000000001</v>
      </c>
      <c r="DA1135" s="38">
        <v>1.694939</v>
      </c>
      <c r="DB1135" s="38">
        <v>1.2262710000000001</v>
      </c>
      <c r="DC1135" s="38">
        <v>-3.1812960000000001</v>
      </c>
      <c r="DD1135" s="38">
        <v>-6.6766940000000004</v>
      </c>
      <c r="DE1135" s="38">
        <v>-6.5229179999999998</v>
      </c>
      <c r="DF1135" s="38">
        <v>-0.37912040000000002</v>
      </c>
      <c r="DG1135" s="38">
        <v>1.55182</v>
      </c>
      <c r="DH1135" s="38">
        <v>2.0997409999999999</v>
      </c>
      <c r="DI1135" s="38">
        <v>2.278921</v>
      </c>
      <c r="DJ1135" s="38">
        <v>3.2404160000000002</v>
      </c>
      <c r="DK1135" s="38">
        <v>2.240777</v>
      </c>
      <c r="DL1135" s="38">
        <v>-0.66456990000000005</v>
      </c>
      <c r="DM1135" s="38">
        <v>1.3730329999999999</v>
      </c>
      <c r="DN1135" s="38">
        <v>-1.081977</v>
      </c>
      <c r="DO1135" s="38">
        <v>-2.1439089999999998</v>
      </c>
      <c r="DP1135" s="38">
        <v>-1.277396</v>
      </c>
      <c r="DQ1135" s="38">
        <v>-2.6913860000000001</v>
      </c>
      <c r="DR1135" s="38">
        <v>-0.1425476</v>
      </c>
      <c r="DS1135" s="38">
        <v>-1.5209090000000001</v>
      </c>
      <c r="DT1135" s="38">
        <v>8.2686460000000004</v>
      </c>
      <c r="DU1135" s="38">
        <v>4.182652</v>
      </c>
      <c r="DV1135" s="38">
        <v>5.6639850000000003</v>
      </c>
      <c r="DW1135" s="38">
        <v>1.9406699999999999</v>
      </c>
      <c r="DX1135" s="38">
        <v>4.4298679999999999</v>
      </c>
      <c r="DY1135" s="38">
        <v>2.8697879999999998</v>
      </c>
      <c r="DZ1135" s="38">
        <v>2.2691650000000001</v>
      </c>
      <c r="EA1135" s="38">
        <v>-2.020715</v>
      </c>
      <c r="EB1135" s="38">
        <v>-5.4582889999999997</v>
      </c>
      <c r="EC1135" s="38">
        <v>-5.2771020000000002</v>
      </c>
      <c r="ED1135" s="38">
        <v>0.9943919</v>
      </c>
      <c r="EE1135" s="38">
        <v>2.6996340000000001</v>
      </c>
      <c r="EF1135" s="38">
        <v>3.1719110000000001</v>
      </c>
      <c r="EG1135" s="38">
        <v>3.4547639999999999</v>
      </c>
      <c r="EH1135" s="38">
        <v>4.5553970000000001</v>
      </c>
      <c r="EI1135" s="38">
        <v>3.357291</v>
      </c>
      <c r="EJ1135" s="38">
        <v>0.50509040000000005</v>
      </c>
      <c r="EK1135" s="38">
        <v>3.292554</v>
      </c>
      <c r="EL1135" s="38">
        <v>0.55990390000000001</v>
      </c>
      <c r="EM1135" s="38">
        <v>-1.2137979999999999</v>
      </c>
      <c r="EN1135" s="38">
        <v>6.4044199999999996E-2</v>
      </c>
      <c r="EO1135" s="38">
        <v>-1.813839</v>
      </c>
      <c r="EP1135" s="38">
        <v>0.83113040000000005</v>
      </c>
      <c r="EQ1135" s="38">
        <v>-0.4957106</v>
      </c>
      <c r="ER1135" s="38">
        <v>9.7075510000000005</v>
      </c>
      <c r="ES1135" s="38">
        <v>5.5882849999999999</v>
      </c>
      <c r="ET1135" s="38">
        <v>7.3957509999999997</v>
      </c>
      <c r="EU1135" s="38">
        <v>3.6702699999999999</v>
      </c>
      <c r="EV1135" s="38">
        <v>5.9401809999999999</v>
      </c>
      <c r="EW1135" s="38">
        <v>4.5660850000000002</v>
      </c>
      <c r="EX1135" s="38">
        <v>3.7749389999999998</v>
      </c>
      <c r="EY1135" s="38">
        <v>-0.3450204</v>
      </c>
      <c r="EZ1135" s="38">
        <v>-3.6991070000000001</v>
      </c>
      <c r="FA1135" s="38">
        <v>-3.478342</v>
      </c>
      <c r="FB1135" s="38">
        <v>75.265439999999998</v>
      </c>
      <c r="FC1135" s="38">
        <v>75.575460000000007</v>
      </c>
      <c r="FD1135" s="38">
        <v>74.952539999999999</v>
      </c>
      <c r="FE1135" s="38">
        <v>73.202730000000003</v>
      </c>
      <c r="FF1135" s="38">
        <v>71.224299999999999</v>
      </c>
      <c r="FG1135" s="38">
        <v>69.275019999999998</v>
      </c>
      <c r="FH1135" s="38">
        <v>70.560199999999995</v>
      </c>
      <c r="FI1135" s="38">
        <v>74.465680000000006</v>
      </c>
      <c r="FJ1135" s="38">
        <v>78.733999999999995</v>
      </c>
      <c r="FK1135" s="38">
        <v>83.113979999999998</v>
      </c>
      <c r="FL1135" s="38">
        <v>86.882260000000002</v>
      </c>
      <c r="FM1135" s="38">
        <v>89.623679999999993</v>
      </c>
      <c r="FN1135" s="38">
        <v>92.789010000000005</v>
      </c>
      <c r="FO1135" s="38">
        <v>95.23366</v>
      </c>
      <c r="FP1135" s="38">
        <v>97.140789999999996</v>
      </c>
      <c r="FQ1135" s="38">
        <v>99.619540000000001</v>
      </c>
      <c r="FR1135" s="38">
        <v>100.72</v>
      </c>
      <c r="FS1135" s="38">
        <v>100.6537</v>
      </c>
      <c r="FT1135" s="38">
        <v>98.907660000000007</v>
      </c>
      <c r="FU1135" s="38">
        <v>95.368030000000005</v>
      </c>
      <c r="FV1135" s="38">
        <v>90.436809999999994</v>
      </c>
      <c r="FW1135">
        <v>85.563289999999995</v>
      </c>
      <c r="FX1135">
        <v>81.878110000000007</v>
      </c>
      <c r="FY1135">
        <v>79.974419999999995</v>
      </c>
      <c r="FZ1135">
        <v>1.724847</v>
      </c>
      <c r="GA1135">
        <v>15.20743</v>
      </c>
      <c r="GB1135">
        <v>1</v>
      </c>
    </row>
    <row r="1136" spans="1:184" x14ac:dyDescent="0.3">
      <c r="A1136" t="s">
        <v>280</v>
      </c>
      <c r="B1136" t="s">
        <v>1</v>
      </c>
      <c r="C1136" t="s">
        <v>263</v>
      </c>
      <c r="D1136" t="s">
        <v>1</v>
      </c>
      <c r="E1136" t="s">
        <v>1</v>
      </c>
      <c r="F1136" t="s">
        <v>1</v>
      </c>
      <c r="G1136" t="s">
        <v>1</v>
      </c>
      <c r="H1136" s="40" t="s">
        <v>1</v>
      </c>
      <c r="I1136" s="18" t="s">
        <v>1</v>
      </c>
      <c r="J1136" s="38" t="s">
        <v>1</v>
      </c>
      <c r="K1136" s="18">
        <v>44760</v>
      </c>
      <c r="L1136" s="38">
        <v>102</v>
      </c>
      <c r="M1136" s="38">
        <v>102</v>
      </c>
      <c r="N1136" s="38">
        <v>123.35169999999999</v>
      </c>
      <c r="O1136" s="38">
        <v>124.178</v>
      </c>
      <c r="P1136" s="38">
        <v>124.06570000000001</v>
      </c>
      <c r="Q1136" s="38">
        <v>131.27979999999999</v>
      </c>
      <c r="R1136" s="38">
        <v>147.44659999999999</v>
      </c>
      <c r="S1136" s="38">
        <v>159.23990000000001</v>
      </c>
      <c r="T1136" s="38">
        <v>170.53149999999999</v>
      </c>
      <c r="U1136" s="38">
        <v>182.15530000000001</v>
      </c>
      <c r="V1136" s="38">
        <v>183.7945</v>
      </c>
      <c r="W1136" s="38">
        <v>191.6147</v>
      </c>
      <c r="X1136" s="38">
        <v>196.31780000000001</v>
      </c>
      <c r="Y1136" s="38">
        <v>199.84460000000001</v>
      </c>
      <c r="Z1136" s="38">
        <v>201.40110000000001</v>
      </c>
      <c r="AA1136" s="38">
        <v>197.8655</v>
      </c>
      <c r="AB1136" s="38">
        <v>197.16239999999999</v>
      </c>
      <c r="AC1136" s="38">
        <v>189.8047</v>
      </c>
      <c r="AD1136" s="38">
        <v>179.37549999999999</v>
      </c>
      <c r="AE1136" s="38">
        <v>176.923</v>
      </c>
      <c r="AF1136" s="38">
        <v>171.12459999999999</v>
      </c>
      <c r="AG1136" s="38">
        <v>160.68860000000001</v>
      </c>
      <c r="AH1136" s="38">
        <v>155.72229999999999</v>
      </c>
      <c r="AI1136" s="38">
        <v>145.62729999999999</v>
      </c>
      <c r="AJ1136" s="38">
        <v>137.756</v>
      </c>
      <c r="AK1136" s="38">
        <v>136.6336</v>
      </c>
      <c r="AL1136" s="38">
        <v>-4.2940430000000003</v>
      </c>
      <c r="AM1136" s="38">
        <v>-0.45389829999999998</v>
      </c>
      <c r="AN1136" s="38">
        <v>-0.3988352</v>
      </c>
      <c r="AO1136" s="38">
        <v>0.60041710000000004</v>
      </c>
      <c r="AP1136" s="38">
        <v>1.9733210000000001</v>
      </c>
      <c r="AQ1136" s="38">
        <v>2.457951</v>
      </c>
      <c r="AR1136" s="38">
        <v>-2.695011</v>
      </c>
      <c r="AS1136" s="38">
        <v>-2.0382530000000001</v>
      </c>
      <c r="AT1136" s="38">
        <v>-7.0988559999999996</v>
      </c>
      <c r="AU1136" s="38">
        <v>-8.4669869999999996</v>
      </c>
      <c r="AV1136" s="38">
        <v>-2.1957339999999999</v>
      </c>
      <c r="AW1136" s="38">
        <v>-1.8178639999999999</v>
      </c>
      <c r="AX1136" s="38">
        <v>-1.076344</v>
      </c>
      <c r="AY1136" s="38">
        <v>-1.1737219999999999</v>
      </c>
      <c r="AZ1136" s="38">
        <v>-2.0197970000000001</v>
      </c>
      <c r="BA1136" s="38">
        <v>-3.467956</v>
      </c>
      <c r="BB1136" s="38">
        <v>-2.1402070000000002</v>
      </c>
      <c r="BC1136" s="38">
        <v>-8.8783550000000009</v>
      </c>
      <c r="BD1136" s="38">
        <v>-3.2074639999999999</v>
      </c>
      <c r="BE1136" s="38">
        <v>-3.610849</v>
      </c>
      <c r="BF1136" s="38">
        <v>-4.1251230000000003</v>
      </c>
      <c r="BG1136" s="38">
        <v>-7.5375480000000001</v>
      </c>
      <c r="BH1136" s="38">
        <v>-14.91658</v>
      </c>
      <c r="BI1136" s="38">
        <v>-11.54458</v>
      </c>
      <c r="BJ1136" s="38">
        <v>-3.0376989999999999</v>
      </c>
      <c r="BK1136" s="38">
        <v>0.59877519999999995</v>
      </c>
      <c r="BL1136" s="38">
        <v>0.62102029999999997</v>
      </c>
      <c r="BM1136" s="38">
        <v>1.8422130000000001</v>
      </c>
      <c r="BN1136" s="38">
        <v>3.1157050000000002</v>
      </c>
      <c r="BO1136" s="38">
        <v>3.4617550000000001</v>
      </c>
      <c r="BP1136" s="38">
        <v>-1.526351</v>
      </c>
      <c r="BQ1136" s="38">
        <v>-0.1161575</v>
      </c>
      <c r="BR1136" s="38">
        <v>-5.5842830000000001</v>
      </c>
      <c r="BS1136" s="38">
        <v>-7.4642549999999996</v>
      </c>
      <c r="BT1136" s="38">
        <v>-1.1614469999999999</v>
      </c>
      <c r="BU1136" s="38">
        <v>-0.95997509999999997</v>
      </c>
      <c r="BV1136" s="38">
        <v>-0.17398520000000001</v>
      </c>
      <c r="BW1136" s="38">
        <v>-0.4170122</v>
      </c>
      <c r="BX1136" s="38">
        <v>-0.75900659999999998</v>
      </c>
      <c r="BY1136" s="38">
        <v>-2.124368</v>
      </c>
      <c r="BZ1136" s="38">
        <v>-0.15335309999999999</v>
      </c>
      <c r="CA1136" s="38">
        <v>-6.67014</v>
      </c>
      <c r="CB1136" s="38">
        <v>-1.7305109999999999</v>
      </c>
      <c r="CC1136" s="38">
        <v>-1.9820180000000001</v>
      </c>
      <c r="CD1136" s="38">
        <v>-2.4315009999999999</v>
      </c>
      <c r="CE1136" s="38">
        <v>-5.7869289999999998</v>
      </c>
      <c r="CF1136" s="38">
        <v>-13.13532</v>
      </c>
      <c r="CG1136" s="38">
        <v>-9.6693239999999996</v>
      </c>
      <c r="CH1136" s="38">
        <v>-2.1675599999999999</v>
      </c>
      <c r="CI1136" s="38">
        <v>1.3278540000000001</v>
      </c>
      <c r="CJ1136" s="38">
        <v>1.327369</v>
      </c>
      <c r="CK1136" s="38">
        <v>2.702277</v>
      </c>
      <c r="CL1136" s="38">
        <v>3.9069180000000001</v>
      </c>
      <c r="CM1136" s="38">
        <v>4.1569859999999998</v>
      </c>
      <c r="CN1136" s="38">
        <v>-0.71694159999999996</v>
      </c>
      <c r="CO1136" s="38">
        <v>1.2150799999999999</v>
      </c>
      <c r="CP1136" s="38">
        <v>-4.5352949999999996</v>
      </c>
      <c r="CQ1136" s="38">
        <v>-6.7697659999999997</v>
      </c>
      <c r="CR1136" s="38">
        <v>-0.44510349999999999</v>
      </c>
      <c r="CS1136" s="38">
        <v>-0.36580400000000002</v>
      </c>
      <c r="CT1136" s="38">
        <v>0.45098569999999999</v>
      </c>
      <c r="CU1136" s="38">
        <v>0.1070827</v>
      </c>
      <c r="CV1136" s="38">
        <v>0.1142127</v>
      </c>
      <c r="CW1136" s="38">
        <v>-1.1938029999999999</v>
      </c>
      <c r="CX1136" s="38">
        <v>1.222736</v>
      </c>
      <c r="CY1136" s="38">
        <v>-5.1407369999999997</v>
      </c>
      <c r="CZ1136" s="38">
        <v>-0.70757749999999997</v>
      </c>
      <c r="DA1136" s="38">
        <v>-0.8538945</v>
      </c>
      <c r="DB1136" s="38">
        <v>-1.2585040000000001</v>
      </c>
      <c r="DC1136" s="38">
        <v>-4.5744559999999996</v>
      </c>
      <c r="DD1136" s="38">
        <v>-11.901619999999999</v>
      </c>
      <c r="DE1136" s="38">
        <v>-8.3705250000000007</v>
      </c>
      <c r="DF1136" s="38">
        <v>-1.2974209999999999</v>
      </c>
      <c r="DG1136" s="38">
        <v>2.0569320000000002</v>
      </c>
      <c r="DH1136" s="38">
        <v>2.0337179999999999</v>
      </c>
      <c r="DI1136" s="38">
        <v>3.562341</v>
      </c>
      <c r="DJ1136" s="38">
        <v>4.6981299999999999</v>
      </c>
      <c r="DK1136" s="38">
        <v>4.8522179999999997</v>
      </c>
      <c r="DL1136" s="38">
        <v>9.2468300000000003E-2</v>
      </c>
      <c r="DM1136" s="38">
        <v>2.5463170000000002</v>
      </c>
      <c r="DN1136" s="38">
        <v>-3.4863059999999999</v>
      </c>
      <c r="DO1136" s="38">
        <v>-6.0752769999999998</v>
      </c>
      <c r="DP1136" s="38">
        <v>0.27124029999999999</v>
      </c>
      <c r="DQ1136" s="38">
        <v>0.22836699999999999</v>
      </c>
      <c r="DR1136" s="38">
        <v>1.0759570000000001</v>
      </c>
      <c r="DS1136" s="38">
        <v>0.63117769999999995</v>
      </c>
      <c r="DT1136" s="38">
        <v>0.98743199999999998</v>
      </c>
      <c r="DU1136" s="38">
        <v>-0.26323849999999999</v>
      </c>
      <c r="DV1136" s="38">
        <v>2.5988250000000002</v>
      </c>
      <c r="DW1136" s="38">
        <v>-3.6113339999999998</v>
      </c>
      <c r="DX1136" s="38">
        <v>0.31535560000000001</v>
      </c>
      <c r="DY1136" s="38">
        <v>0.2742289</v>
      </c>
      <c r="DZ1136" s="38">
        <v>-8.5506299999999993E-2</v>
      </c>
      <c r="EA1136" s="38">
        <v>-3.3619829999999999</v>
      </c>
      <c r="EB1136" s="38">
        <v>-10.667920000000001</v>
      </c>
      <c r="EC1136" s="38">
        <v>-7.0717270000000001</v>
      </c>
      <c r="ED1136" s="38">
        <v>-4.1077700000000002E-2</v>
      </c>
      <c r="EE1136" s="38">
        <v>3.1096059999999999</v>
      </c>
      <c r="EF1136" s="38">
        <v>3.0535730000000001</v>
      </c>
      <c r="EG1136" s="38">
        <v>4.8041369999999999</v>
      </c>
      <c r="EH1136" s="38">
        <v>5.8405149999999999</v>
      </c>
      <c r="EI1136" s="38">
        <v>5.8560220000000003</v>
      </c>
      <c r="EJ1136" s="38">
        <v>1.2611270000000001</v>
      </c>
      <c r="EK1136" s="38">
        <v>4.4684119999999998</v>
      </c>
      <c r="EL1136" s="38">
        <v>-1.971733</v>
      </c>
      <c r="EM1136" s="38">
        <v>-5.072546</v>
      </c>
      <c r="EN1136" s="38">
        <v>1.3055270000000001</v>
      </c>
      <c r="EO1136" s="38">
        <v>1.0862560000000001</v>
      </c>
      <c r="EP1136" s="38">
        <v>1.978315</v>
      </c>
      <c r="EQ1136" s="38">
        <v>1.3878870000000001</v>
      </c>
      <c r="ER1136" s="38">
        <v>2.2482220000000002</v>
      </c>
      <c r="ES1136" s="38">
        <v>1.080349</v>
      </c>
      <c r="ET1136" s="38">
        <v>4.5856789999999998</v>
      </c>
      <c r="EU1136" s="38">
        <v>-1.403119</v>
      </c>
      <c r="EV1136" s="38">
        <v>1.7923089999999999</v>
      </c>
      <c r="EW1136" s="38">
        <v>1.90306</v>
      </c>
      <c r="EX1136" s="38">
        <v>1.6081160000000001</v>
      </c>
      <c r="EY1136" s="38">
        <v>-1.611364</v>
      </c>
      <c r="EZ1136" s="38">
        <v>-8.8866510000000005</v>
      </c>
      <c r="FA1136" s="38">
        <v>-5.1964680000000003</v>
      </c>
      <c r="FB1136" s="38">
        <v>77.68477</v>
      </c>
      <c r="FC1136" s="38">
        <v>76.454769999999996</v>
      </c>
      <c r="FD1136" s="38">
        <v>75.853740000000002</v>
      </c>
      <c r="FE1136" s="38">
        <v>74.530959999999993</v>
      </c>
      <c r="FF1136" s="38">
        <v>73.131360000000001</v>
      </c>
      <c r="FG1136" s="38">
        <v>70.710980000000006</v>
      </c>
      <c r="FH1136" s="38">
        <v>70.519109999999998</v>
      </c>
      <c r="FI1136" s="38">
        <v>73.780010000000004</v>
      </c>
      <c r="FJ1136" s="38">
        <v>77.319500000000005</v>
      </c>
      <c r="FK1136" s="38">
        <v>81.501980000000003</v>
      </c>
      <c r="FL1136" s="38">
        <v>84.957250000000002</v>
      </c>
      <c r="FM1136" s="38">
        <v>88.824039999999997</v>
      </c>
      <c r="FN1136" s="38">
        <v>91.865620000000007</v>
      </c>
      <c r="FO1136" s="38">
        <v>95.008780000000002</v>
      </c>
      <c r="FP1136" s="38">
        <v>97.409930000000003</v>
      </c>
      <c r="FQ1136" s="38">
        <v>99.632559999999998</v>
      </c>
      <c r="FR1136" s="38">
        <v>100.3309</v>
      </c>
      <c r="FS1136" s="38">
        <v>99.183509999999998</v>
      </c>
      <c r="FT1136" s="38">
        <v>97.091890000000006</v>
      </c>
      <c r="FU1136" s="38">
        <v>93.573999999999998</v>
      </c>
      <c r="FV1136" s="38">
        <v>87.829769999999996</v>
      </c>
      <c r="FW1136">
        <v>83.786060000000006</v>
      </c>
      <c r="FX1136">
        <v>80.399569999999997</v>
      </c>
      <c r="FY1136">
        <v>77.999570000000006</v>
      </c>
      <c r="FZ1136">
        <v>1.95896</v>
      </c>
      <c r="GA1136">
        <v>16.499970000000001</v>
      </c>
      <c r="GB1136">
        <v>1</v>
      </c>
    </row>
    <row r="1137" spans="1:184" x14ac:dyDescent="0.3">
      <c r="A1137" t="s">
        <v>280</v>
      </c>
      <c r="B1137" t="s">
        <v>1</v>
      </c>
      <c r="C1137" t="s">
        <v>263</v>
      </c>
      <c r="D1137" t="s">
        <v>1</v>
      </c>
      <c r="E1137" t="s">
        <v>1</v>
      </c>
      <c r="F1137" t="s">
        <v>1</v>
      </c>
      <c r="G1137" t="s">
        <v>1</v>
      </c>
      <c r="H1137" s="40" t="s">
        <v>1</v>
      </c>
      <c r="I1137" s="18" t="s">
        <v>1</v>
      </c>
      <c r="J1137" s="38" t="s">
        <v>1</v>
      </c>
      <c r="K1137" s="18">
        <v>44763</v>
      </c>
      <c r="L1137" s="38">
        <v>101</v>
      </c>
      <c r="M1137" s="38">
        <v>101</v>
      </c>
      <c r="N1137" s="38">
        <v>127.8126</v>
      </c>
      <c r="O1137" s="38">
        <v>125.72020000000001</v>
      </c>
      <c r="P1137" s="38">
        <v>123.916</v>
      </c>
      <c r="Q1137" s="38">
        <v>125.92400000000001</v>
      </c>
      <c r="R1137" s="38">
        <v>137.26419999999999</v>
      </c>
      <c r="S1137" s="38">
        <v>144.6147</v>
      </c>
      <c r="T1137" s="38">
        <v>157.2645</v>
      </c>
      <c r="U1137" s="38">
        <v>168.95660000000001</v>
      </c>
      <c r="V1137" s="38">
        <v>172.46979999999999</v>
      </c>
      <c r="W1137" s="38">
        <v>183.7782</v>
      </c>
      <c r="X1137" s="38">
        <v>186.06880000000001</v>
      </c>
      <c r="Y1137" s="38">
        <v>187.8244</v>
      </c>
      <c r="Z1137" s="38">
        <v>190.3485</v>
      </c>
      <c r="AA1137" s="38">
        <v>191.4272</v>
      </c>
      <c r="AB1137" s="38">
        <v>189.2003</v>
      </c>
      <c r="AC1137" s="38">
        <v>183.79409999999999</v>
      </c>
      <c r="AD1137" s="38">
        <v>174.12620000000001</v>
      </c>
      <c r="AE1137" s="38">
        <v>172.2184</v>
      </c>
      <c r="AF1137" s="38">
        <v>163.38050000000001</v>
      </c>
      <c r="AG1137" s="38">
        <v>156.5378</v>
      </c>
      <c r="AH1137" s="38">
        <v>149.47380000000001</v>
      </c>
      <c r="AI1137" s="38">
        <v>142.8143</v>
      </c>
      <c r="AJ1137" s="38">
        <v>136.95330000000001</v>
      </c>
      <c r="AK1137" s="38">
        <v>133.56960000000001</v>
      </c>
      <c r="AL1137" s="38">
        <v>-2.2784010000000001</v>
      </c>
      <c r="AM1137" s="38">
        <v>-4.2132529999999999</v>
      </c>
      <c r="AN1137" s="38">
        <v>-1.498286</v>
      </c>
      <c r="AO1137" s="38">
        <v>-3.2303160000000002</v>
      </c>
      <c r="AP1137" s="38">
        <v>-1.939344</v>
      </c>
      <c r="AQ1137" s="38">
        <v>-5.0310129999999997</v>
      </c>
      <c r="AR1137" s="38">
        <v>-2.698731</v>
      </c>
      <c r="AS1137" s="38">
        <v>2.08541</v>
      </c>
      <c r="AT1137" s="38">
        <v>2.087907</v>
      </c>
      <c r="AU1137" s="38">
        <v>6.0196630000000004</v>
      </c>
      <c r="AV1137" s="38">
        <v>-1.008397</v>
      </c>
      <c r="AW1137" s="38">
        <v>-2.034796</v>
      </c>
      <c r="AX1137" s="38">
        <v>2.3248310000000001</v>
      </c>
      <c r="AY1137" s="38">
        <v>0.66347889999999998</v>
      </c>
      <c r="AZ1137" s="38">
        <v>-3.6283029999999998</v>
      </c>
      <c r="BA1137" s="38">
        <v>-5.8539890000000003</v>
      </c>
      <c r="BB1137" s="38">
        <v>-5.1742739999999996</v>
      </c>
      <c r="BC1137" s="38">
        <v>-6.3097760000000003</v>
      </c>
      <c r="BD1137" s="38">
        <v>-6.4934529999999997</v>
      </c>
      <c r="BE1137" s="38">
        <v>-6.1469189999999996</v>
      </c>
      <c r="BF1137" s="38">
        <v>2.215535</v>
      </c>
      <c r="BG1137" s="38">
        <v>-7.1586090000000002</v>
      </c>
      <c r="BH1137" s="38">
        <v>-4.2734199999999998</v>
      </c>
      <c r="BI1137" s="38">
        <v>-3.17835</v>
      </c>
      <c r="BJ1137" s="38">
        <v>-1.5681419999999999</v>
      </c>
      <c r="BK1137" s="38">
        <v>-3.5076010000000002</v>
      </c>
      <c r="BL1137" s="38">
        <v>-0.9724391</v>
      </c>
      <c r="BM1137" s="38">
        <v>-2.6942189999999999</v>
      </c>
      <c r="BN1137" s="38">
        <v>-1.307671</v>
      </c>
      <c r="BO1137" s="38">
        <v>-4.3674879999999998</v>
      </c>
      <c r="BP1137" s="38">
        <v>-2.006453</v>
      </c>
      <c r="BQ1137" s="38">
        <v>3.0201359999999999</v>
      </c>
      <c r="BR1137" s="38">
        <v>2.8753009999999999</v>
      </c>
      <c r="BS1137" s="38">
        <v>6.6621649999999999</v>
      </c>
      <c r="BT1137" s="38">
        <v>-0.38330379999999997</v>
      </c>
      <c r="BU1137" s="38">
        <v>-1.4752400000000001</v>
      </c>
      <c r="BV1137" s="38">
        <v>2.7436829999999999</v>
      </c>
      <c r="BW1137" s="38">
        <v>1.323793</v>
      </c>
      <c r="BX1137" s="38">
        <v>-2.8881899999999998</v>
      </c>
      <c r="BY1137" s="38">
        <v>-4.9079660000000001</v>
      </c>
      <c r="BZ1137" s="38">
        <v>-4.0744910000000001</v>
      </c>
      <c r="CA1137" s="38">
        <v>-4.9549469999999998</v>
      </c>
      <c r="CB1137" s="38">
        <v>-5.1664399999999997</v>
      </c>
      <c r="CC1137" s="38">
        <v>-4.8908300000000002</v>
      </c>
      <c r="CD1137" s="38">
        <v>3.186871</v>
      </c>
      <c r="CE1137" s="38">
        <v>-6.1866149999999998</v>
      </c>
      <c r="CF1137" s="38">
        <v>-3.3856739999999999</v>
      </c>
      <c r="CG1137" s="38">
        <v>-2.1074190000000002</v>
      </c>
      <c r="CH1137" s="38">
        <v>-1.076219</v>
      </c>
      <c r="CI1137" s="38">
        <v>-3.018869</v>
      </c>
      <c r="CJ1137" s="38">
        <v>-0.60823899999999997</v>
      </c>
      <c r="CK1137" s="38">
        <v>-2.3229199999999999</v>
      </c>
      <c r="CL1137" s="38">
        <v>-0.87017639999999996</v>
      </c>
      <c r="CM1137" s="38">
        <v>-3.9079320000000002</v>
      </c>
      <c r="CN1137" s="38">
        <v>-1.5269839999999999</v>
      </c>
      <c r="CO1137" s="38">
        <v>3.6675239999999998</v>
      </c>
      <c r="CP1137" s="38">
        <v>3.4206470000000002</v>
      </c>
      <c r="CQ1137" s="38">
        <v>7.1071590000000002</v>
      </c>
      <c r="CR1137" s="38">
        <v>4.96341E-2</v>
      </c>
      <c r="CS1137" s="38">
        <v>-1.0876939999999999</v>
      </c>
      <c r="CT1137" s="38">
        <v>3.0337779999999999</v>
      </c>
      <c r="CU1137" s="38">
        <v>1.7811250000000001</v>
      </c>
      <c r="CV1137" s="38">
        <v>-2.3755890000000002</v>
      </c>
      <c r="CW1137" s="38">
        <v>-4.2527540000000004</v>
      </c>
      <c r="CX1137" s="38">
        <v>-3.312783</v>
      </c>
      <c r="CY1137" s="38">
        <v>-4.0165959999999998</v>
      </c>
      <c r="CZ1137" s="38">
        <v>-4.2473549999999998</v>
      </c>
      <c r="DA1137" s="38">
        <v>-4.0208649999999997</v>
      </c>
      <c r="DB1137" s="38">
        <v>3.8596140000000001</v>
      </c>
      <c r="DC1137" s="38">
        <v>-5.5134150000000002</v>
      </c>
      <c r="DD1137" s="38">
        <v>-2.7708240000000002</v>
      </c>
      <c r="DE1137" s="38">
        <v>-1.3656950000000001</v>
      </c>
      <c r="DF1137" s="38">
        <v>-0.58429549999999997</v>
      </c>
      <c r="DG1137" s="38">
        <v>-2.530138</v>
      </c>
      <c r="DH1137" s="38">
        <v>-0.2440389</v>
      </c>
      <c r="DI1137" s="38">
        <v>-1.9516199999999999</v>
      </c>
      <c r="DJ1137" s="38">
        <v>-0.4326816</v>
      </c>
      <c r="DK1137" s="38">
        <v>-3.4483760000000001</v>
      </c>
      <c r="DL1137" s="38">
        <v>-1.047515</v>
      </c>
      <c r="DM1137" s="38">
        <v>4.3149119999999996</v>
      </c>
      <c r="DN1137" s="38">
        <v>3.9659939999999998</v>
      </c>
      <c r="DO1137" s="38">
        <v>7.5521539999999998</v>
      </c>
      <c r="DP1137" s="38">
        <v>0.482572</v>
      </c>
      <c r="DQ1137" s="38">
        <v>-0.70014710000000002</v>
      </c>
      <c r="DR1137" s="38">
        <v>3.323874</v>
      </c>
      <c r="DS1137" s="38">
        <v>2.2384559999999998</v>
      </c>
      <c r="DT1137" s="38">
        <v>-1.862989</v>
      </c>
      <c r="DU1137" s="38">
        <v>-3.5975410000000001</v>
      </c>
      <c r="DV1137" s="38">
        <v>-2.5510760000000001</v>
      </c>
      <c r="DW1137" s="38">
        <v>-3.078246</v>
      </c>
      <c r="DX1137" s="38">
        <v>-3.3282699999999998</v>
      </c>
      <c r="DY1137" s="38">
        <v>-3.1509019999999999</v>
      </c>
      <c r="DZ1137" s="38">
        <v>4.5323580000000003</v>
      </c>
      <c r="EA1137" s="38">
        <v>-4.8402149999999997</v>
      </c>
      <c r="EB1137" s="38">
        <v>-2.1559729999999999</v>
      </c>
      <c r="EC1137" s="38">
        <v>-0.62397150000000001</v>
      </c>
      <c r="ED1137" s="38">
        <v>0.12596350000000001</v>
      </c>
      <c r="EE1137" s="38">
        <v>-1.8244860000000001</v>
      </c>
      <c r="EF1137" s="38">
        <v>0.28180830000000001</v>
      </c>
      <c r="EG1137" s="38">
        <v>-1.4155230000000001</v>
      </c>
      <c r="EH1137" s="38">
        <v>0.19899149999999999</v>
      </c>
      <c r="EI1137" s="38">
        <v>-2.78485</v>
      </c>
      <c r="EJ1137" s="38">
        <v>-0.35523779999999999</v>
      </c>
      <c r="EK1137" s="38">
        <v>5.2496369999999999</v>
      </c>
      <c r="EL1137" s="38">
        <v>4.753387</v>
      </c>
      <c r="EM1137" s="38">
        <v>8.1946549999999991</v>
      </c>
      <c r="EN1137" s="38">
        <v>1.107666</v>
      </c>
      <c r="EO1137" s="38">
        <v>-0.14059140000000001</v>
      </c>
      <c r="EP1137" s="38">
        <v>3.7427260000000002</v>
      </c>
      <c r="EQ1137" s="38">
        <v>2.898771</v>
      </c>
      <c r="ER1137" s="38">
        <v>-1.1228750000000001</v>
      </c>
      <c r="ES1137" s="38">
        <v>-2.6515179999999998</v>
      </c>
      <c r="ET1137" s="38">
        <v>-1.451292</v>
      </c>
      <c r="EU1137" s="38">
        <v>-1.723417</v>
      </c>
      <c r="EV1137" s="38">
        <v>-2.0012569999999998</v>
      </c>
      <c r="EW1137" s="38">
        <v>-1.8948119999999999</v>
      </c>
      <c r="EX1137" s="38">
        <v>5.5036930000000002</v>
      </c>
      <c r="EY1137" s="38">
        <v>-3.8682219999999998</v>
      </c>
      <c r="EZ1137" s="38">
        <v>-1.268227</v>
      </c>
      <c r="FA1137" s="38">
        <v>0.44695950000000001</v>
      </c>
      <c r="FB1137" s="38">
        <v>72.566090000000003</v>
      </c>
      <c r="FC1137" s="38">
        <v>70.200770000000006</v>
      </c>
      <c r="FD1137" s="38">
        <v>68.300319999999999</v>
      </c>
      <c r="FE1137" s="38">
        <v>66.51773</v>
      </c>
      <c r="FF1137" s="38">
        <v>64.53604</v>
      </c>
      <c r="FG1137" s="38">
        <v>63.227879999999999</v>
      </c>
      <c r="FH1137" s="38">
        <v>63.37679</v>
      </c>
      <c r="FI1137" s="38">
        <v>66.585769999999997</v>
      </c>
      <c r="FJ1137" s="38">
        <v>70.459810000000004</v>
      </c>
      <c r="FK1137" s="38">
        <v>74.680539999999993</v>
      </c>
      <c r="FL1137" s="38">
        <v>79.20917</v>
      </c>
      <c r="FM1137" s="38">
        <v>84.401240000000001</v>
      </c>
      <c r="FN1137" s="38">
        <v>88.030969999999996</v>
      </c>
      <c r="FO1137" s="38">
        <v>91.779390000000006</v>
      </c>
      <c r="FP1137" s="38">
        <v>94.636470000000003</v>
      </c>
      <c r="FQ1137" s="38">
        <v>97.018789999999996</v>
      </c>
      <c r="FR1137" s="38">
        <v>98.257840000000002</v>
      </c>
      <c r="FS1137" s="38">
        <v>97.893950000000004</v>
      </c>
      <c r="FT1137" s="38">
        <v>95.89667</v>
      </c>
      <c r="FU1137" s="38">
        <v>91.731319999999997</v>
      </c>
      <c r="FV1137" s="38">
        <v>85.901290000000003</v>
      </c>
      <c r="FW1137">
        <v>80.792619999999999</v>
      </c>
      <c r="FX1137">
        <v>77.874179999999996</v>
      </c>
      <c r="FY1137">
        <v>75.118350000000007</v>
      </c>
      <c r="FZ1137">
        <v>1.4239710000000001</v>
      </c>
      <c r="GA1137">
        <v>10.47795</v>
      </c>
      <c r="GB1137">
        <v>1</v>
      </c>
    </row>
    <row r="1138" spans="1:184" x14ac:dyDescent="0.3">
      <c r="A1138" t="s">
        <v>280</v>
      </c>
      <c r="B1138" t="s">
        <v>1</v>
      </c>
      <c r="C1138" t="s">
        <v>263</v>
      </c>
      <c r="D1138" t="s">
        <v>1</v>
      </c>
      <c r="E1138" t="s">
        <v>1</v>
      </c>
      <c r="F1138" t="s">
        <v>1</v>
      </c>
      <c r="G1138" t="s">
        <v>1</v>
      </c>
      <c r="H1138" s="40" t="s">
        <v>1</v>
      </c>
      <c r="I1138" s="18" t="s">
        <v>1</v>
      </c>
      <c r="J1138" s="38" t="s">
        <v>1</v>
      </c>
      <c r="K1138" s="18">
        <v>44789</v>
      </c>
      <c r="L1138" s="38">
        <v>101</v>
      </c>
      <c r="M1138" s="38">
        <v>101</v>
      </c>
      <c r="N1138" s="38">
        <v>142.66759999999999</v>
      </c>
      <c r="O1138" s="38">
        <v>140.9332</v>
      </c>
      <c r="P1138" s="38">
        <v>140.26859999999999</v>
      </c>
      <c r="Q1138" s="38">
        <v>144.10579999999999</v>
      </c>
      <c r="R1138" s="38">
        <v>158.73920000000001</v>
      </c>
      <c r="S1138" s="38">
        <v>169.46879999999999</v>
      </c>
      <c r="T1138" s="38">
        <v>183.4555</v>
      </c>
      <c r="U1138" s="38">
        <v>200.84039999999999</v>
      </c>
      <c r="V1138" s="38">
        <v>209.38730000000001</v>
      </c>
      <c r="W1138" s="38">
        <v>221.8075</v>
      </c>
      <c r="X1138" s="38">
        <v>227.57550000000001</v>
      </c>
      <c r="Y1138" s="38">
        <v>232.0822</v>
      </c>
      <c r="Z1138" s="38">
        <v>233.37029999999999</v>
      </c>
      <c r="AA1138" s="38">
        <v>231.01089999999999</v>
      </c>
      <c r="AB1138" s="38">
        <v>228.3655</v>
      </c>
      <c r="AC1138" s="38">
        <v>218.27369999999999</v>
      </c>
      <c r="AD1138" s="38">
        <v>204.79</v>
      </c>
      <c r="AE1138" s="38">
        <v>200.83619999999999</v>
      </c>
      <c r="AF1138" s="38">
        <v>188.92769999999999</v>
      </c>
      <c r="AG1138" s="38">
        <v>181.17310000000001</v>
      </c>
      <c r="AH1138" s="38">
        <v>173.23779999999999</v>
      </c>
      <c r="AI1138" s="38">
        <v>163.5788</v>
      </c>
      <c r="AJ1138" s="38">
        <v>155.4811</v>
      </c>
      <c r="AK1138" s="38">
        <v>151.08750000000001</v>
      </c>
      <c r="AL1138" s="38">
        <v>1.050886</v>
      </c>
      <c r="AM1138" s="38">
        <v>-2.053785</v>
      </c>
      <c r="AN1138" s="38">
        <v>-0.45896290000000001</v>
      </c>
      <c r="AO1138" s="38">
        <v>-1.915977</v>
      </c>
      <c r="AP1138" s="38">
        <v>-2.9386559999999999</v>
      </c>
      <c r="AQ1138" s="38">
        <v>0.21116080000000001</v>
      </c>
      <c r="AR1138" s="38">
        <v>-1.446736</v>
      </c>
      <c r="AS1138" s="38">
        <v>-2.369758</v>
      </c>
      <c r="AT1138" s="38">
        <v>-5.8892579999999999</v>
      </c>
      <c r="AU1138" s="38">
        <v>-0.13516059999999999</v>
      </c>
      <c r="AV1138" s="38">
        <v>4.6733830000000003</v>
      </c>
      <c r="AW1138" s="38">
        <v>3.6271520000000002</v>
      </c>
      <c r="AX1138" s="38">
        <v>-4.020168</v>
      </c>
      <c r="AY1138" s="38">
        <v>-7.1151280000000003</v>
      </c>
      <c r="AZ1138" s="38">
        <v>-3.5058630000000002</v>
      </c>
      <c r="BA1138" s="38">
        <v>-3.0019550000000002</v>
      </c>
      <c r="BB1138" s="38">
        <v>-4.427727</v>
      </c>
      <c r="BC1138" s="38">
        <v>-7.0593630000000003</v>
      </c>
      <c r="BD1138" s="38">
        <v>-9.6014800000000005</v>
      </c>
      <c r="BE1138" s="38">
        <v>-11.42417</v>
      </c>
      <c r="BF1138" s="38">
        <v>-7.1950950000000002</v>
      </c>
      <c r="BG1138" s="38">
        <v>-6.708348</v>
      </c>
      <c r="BH1138" s="38">
        <v>-3.4041800000000002</v>
      </c>
      <c r="BI1138" s="38">
        <v>-2.075685</v>
      </c>
      <c r="BJ1138" s="38">
        <v>1.7350989999999999</v>
      </c>
      <c r="BK1138" s="38">
        <v>-1.3070299999999999</v>
      </c>
      <c r="BL1138" s="38">
        <v>0.1988646</v>
      </c>
      <c r="BM1138" s="38">
        <v>-1.323928</v>
      </c>
      <c r="BN1138" s="38">
        <v>-2.1688459999999998</v>
      </c>
      <c r="BO1138" s="38">
        <v>1.1587350000000001</v>
      </c>
      <c r="BP1138" s="38">
        <v>-0.41113189999999999</v>
      </c>
      <c r="BQ1138" s="38">
        <v>-1.5105010000000001</v>
      </c>
      <c r="BR1138" s="38">
        <v>-5.09551</v>
      </c>
      <c r="BS1138" s="38">
        <v>0.78648569999999995</v>
      </c>
      <c r="BT1138" s="38">
        <v>5.5667970000000002</v>
      </c>
      <c r="BU1138" s="38">
        <v>4.3856070000000003</v>
      </c>
      <c r="BV1138" s="38">
        <v>-3.4782060000000001</v>
      </c>
      <c r="BW1138" s="38">
        <v>-6.1561219999999999</v>
      </c>
      <c r="BX1138" s="38">
        <v>-2.065474</v>
      </c>
      <c r="BY1138" s="38">
        <v>-1.3469359999999999</v>
      </c>
      <c r="BZ1138" s="38">
        <v>-2.918479</v>
      </c>
      <c r="CA1138" s="38">
        <v>-5.5609729999999997</v>
      </c>
      <c r="CB1138" s="38">
        <v>-8.0522869999999998</v>
      </c>
      <c r="CC1138" s="38">
        <v>-10.16573</v>
      </c>
      <c r="CD1138" s="38">
        <v>-6.1454829999999996</v>
      </c>
      <c r="CE1138" s="38">
        <v>-5.8188420000000001</v>
      </c>
      <c r="CF1138" s="38">
        <v>-2.5274420000000002</v>
      </c>
      <c r="CG1138" s="38">
        <v>-1.0836410000000001</v>
      </c>
      <c r="CH1138" s="38">
        <v>2.2089819999999998</v>
      </c>
      <c r="CI1138" s="38">
        <v>-0.78982929999999996</v>
      </c>
      <c r="CJ1138" s="38">
        <v>0.654474</v>
      </c>
      <c r="CK1138" s="38">
        <v>-0.91387739999999995</v>
      </c>
      <c r="CL1138" s="38">
        <v>-1.6356790000000001</v>
      </c>
      <c r="CM1138" s="38">
        <v>1.815021</v>
      </c>
      <c r="CN1138" s="38">
        <v>0.30612410000000001</v>
      </c>
      <c r="CO1138" s="38">
        <v>-0.91538169999999996</v>
      </c>
      <c r="CP1138" s="38">
        <v>-4.545763</v>
      </c>
      <c r="CQ1138" s="38">
        <v>1.4248149999999999</v>
      </c>
      <c r="CR1138" s="38">
        <v>6.1855729999999998</v>
      </c>
      <c r="CS1138" s="38">
        <v>4.9109100000000003</v>
      </c>
      <c r="CT1138" s="38">
        <v>-3.1028449999999999</v>
      </c>
      <c r="CU1138" s="38">
        <v>-5.4919169999999999</v>
      </c>
      <c r="CV1138" s="38">
        <v>-1.0678639999999999</v>
      </c>
      <c r="CW1138" s="38">
        <v>-0.2006753</v>
      </c>
      <c r="CX1138" s="38">
        <v>-1.8731789999999999</v>
      </c>
      <c r="CY1138" s="38">
        <v>-4.5231919999999999</v>
      </c>
      <c r="CZ1138" s="38">
        <v>-6.9793209999999997</v>
      </c>
      <c r="DA1138" s="38">
        <v>-9.2941310000000001</v>
      </c>
      <c r="DB1138" s="38">
        <v>-5.418526</v>
      </c>
      <c r="DC1138" s="38">
        <v>-5.2027739999999998</v>
      </c>
      <c r="DD1138" s="38">
        <v>-1.9202159999999999</v>
      </c>
      <c r="DE1138" s="38">
        <v>-0.39655439999999997</v>
      </c>
      <c r="DF1138" s="38">
        <v>2.6828660000000002</v>
      </c>
      <c r="DG1138" s="38">
        <v>-0.2726288</v>
      </c>
      <c r="DH1138" s="38">
        <v>1.1100829999999999</v>
      </c>
      <c r="DI1138" s="38">
        <v>-0.50382629999999995</v>
      </c>
      <c r="DJ1138" s="38">
        <v>-1.102511</v>
      </c>
      <c r="DK1138" s="38">
        <v>2.4713080000000001</v>
      </c>
      <c r="DL1138" s="38">
        <v>1.02338</v>
      </c>
      <c r="DM1138" s="38">
        <v>-0.32026250000000001</v>
      </c>
      <c r="DN1138" s="38">
        <v>-3.9960149999999999</v>
      </c>
      <c r="DO1138" s="38">
        <v>2.063145</v>
      </c>
      <c r="DP1138" s="38">
        <v>6.8043480000000001</v>
      </c>
      <c r="DQ1138" s="38">
        <v>5.4362130000000004</v>
      </c>
      <c r="DR1138" s="38">
        <v>-2.727484</v>
      </c>
      <c r="DS1138" s="38">
        <v>-4.8277130000000001</v>
      </c>
      <c r="DT1138" s="38">
        <v>-7.0255200000000004E-2</v>
      </c>
      <c r="DU1138" s="38">
        <v>0.94558580000000003</v>
      </c>
      <c r="DV1138" s="38">
        <v>-0.82787880000000003</v>
      </c>
      <c r="DW1138" s="38">
        <v>-3.4854120000000002</v>
      </c>
      <c r="DX1138" s="38">
        <v>-5.9063540000000003</v>
      </c>
      <c r="DY1138" s="38">
        <v>-8.4225370000000002</v>
      </c>
      <c r="DZ1138" s="38">
        <v>-4.6915680000000002</v>
      </c>
      <c r="EA1138" s="38">
        <v>-4.5867050000000003</v>
      </c>
      <c r="EB1138" s="38">
        <v>-1.312989</v>
      </c>
      <c r="EC1138" s="38">
        <v>0.29053240000000002</v>
      </c>
      <c r="ED1138" s="38">
        <v>3.3670779999999998</v>
      </c>
      <c r="EE1138" s="38">
        <v>0.47412660000000001</v>
      </c>
      <c r="EF1138" s="38">
        <v>1.767911</v>
      </c>
      <c r="EG1138" s="38">
        <v>8.8222400000000006E-2</v>
      </c>
      <c r="EH1138" s="38">
        <v>-0.33270129999999998</v>
      </c>
      <c r="EI1138" s="38">
        <v>3.418882</v>
      </c>
      <c r="EJ1138" s="38">
        <v>2.0589840000000001</v>
      </c>
      <c r="EK1138" s="38">
        <v>0.53899509999999995</v>
      </c>
      <c r="EL1138" s="38">
        <v>-3.202267</v>
      </c>
      <c r="EM1138" s="38">
        <v>2.984791</v>
      </c>
      <c r="EN1138" s="38">
        <v>7.697762</v>
      </c>
      <c r="EO1138" s="38">
        <v>6.1946680000000001</v>
      </c>
      <c r="EP1138" s="38">
        <v>-2.1855220000000002</v>
      </c>
      <c r="EQ1138" s="38">
        <v>-3.868706</v>
      </c>
      <c r="ER1138" s="38">
        <v>1.370134</v>
      </c>
      <c r="ES1138" s="38">
        <v>2.6006049999999998</v>
      </c>
      <c r="ET1138" s="38">
        <v>0.6813688</v>
      </c>
      <c r="EU1138" s="38">
        <v>-1.9870220000000001</v>
      </c>
      <c r="EV1138" s="38">
        <v>-4.3571619999999998</v>
      </c>
      <c r="EW1138" s="38">
        <v>-7.1640930000000003</v>
      </c>
      <c r="EX1138" s="38">
        <v>-3.6419570000000001</v>
      </c>
      <c r="EY1138" s="38">
        <v>-3.6971989999999999</v>
      </c>
      <c r="EZ1138" s="38">
        <v>-0.43625130000000001</v>
      </c>
      <c r="FA1138" s="38">
        <v>1.2825770000000001</v>
      </c>
      <c r="FB1138" s="38">
        <v>74.012739999999994</v>
      </c>
      <c r="FC1138" s="38">
        <v>71.486789999999999</v>
      </c>
      <c r="FD1138" s="38">
        <v>70.041330000000002</v>
      </c>
      <c r="FE1138" s="38">
        <v>68.637180000000001</v>
      </c>
      <c r="FF1138" s="38">
        <v>67.148979999999995</v>
      </c>
      <c r="FG1138" s="38">
        <v>65.909450000000007</v>
      </c>
      <c r="FH1138" s="38">
        <v>66.548659999999998</v>
      </c>
      <c r="FI1138" s="38">
        <v>70.827020000000005</v>
      </c>
      <c r="FJ1138" s="38">
        <v>77.532709999999994</v>
      </c>
      <c r="FK1138" s="38">
        <v>83.395949999999999</v>
      </c>
      <c r="FL1138" s="38">
        <v>88.097260000000006</v>
      </c>
      <c r="FM1138" s="38">
        <v>91.739400000000003</v>
      </c>
      <c r="FN1138" s="38">
        <v>95.056610000000006</v>
      </c>
      <c r="FO1138" s="38">
        <v>98.352850000000004</v>
      </c>
      <c r="FP1138" s="38">
        <v>100.6317</v>
      </c>
      <c r="FQ1138" s="38">
        <v>102.06699999999999</v>
      </c>
      <c r="FR1138" s="38">
        <v>102.82089999999999</v>
      </c>
      <c r="FS1138" s="38">
        <v>102.8652</v>
      </c>
      <c r="FT1138" s="38">
        <v>101.8103</v>
      </c>
      <c r="FU1138" s="38">
        <v>97.228250000000003</v>
      </c>
      <c r="FV1138" s="38">
        <v>91.583529999999996</v>
      </c>
      <c r="FW1138">
        <v>87.115750000000006</v>
      </c>
      <c r="FX1138">
        <v>83.349770000000007</v>
      </c>
      <c r="FY1138">
        <v>81.032139999999998</v>
      </c>
      <c r="FZ1138">
        <v>1.579412</v>
      </c>
      <c r="GA1138">
        <v>10.928000000000001</v>
      </c>
      <c r="GB1138">
        <v>1</v>
      </c>
    </row>
    <row r="1139" spans="1:184" x14ac:dyDescent="0.3">
      <c r="A1139" t="s">
        <v>280</v>
      </c>
      <c r="B1139" t="s">
        <v>1</v>
      </c>
      <c r="C1139" t="s">
        <v>263</v>
      </c>
      <c r="D1139" t="s">
        <v>1</v>
      </c>
      <c r="E1139" t="s">
        <v>1</v>
      </c>
      <c r="F1139" t="s">
        <v>1</v>
      </c>
      <c r="G1139" t="s">
        <v>1</v>
      </c>
      <c r="H1139" s="40" t="s">
        <v>1</v>
      </c>
      <c r="I1139" s="18" t="s">
        <v>1</v>
      </c>
      <c r="J1139" s="38" t="s">
        <v>1</v>
      </c>
      <c r="K1139" s="18">
        <v>44790</v>
      </c>
      <c r="L1139" s="38">
        <v>101</v>
      </c>
      <c r="M1139" s="38">
        <v>101</v>
      </c>
      <c r="N1139" s="38">
        <v>146.94479999999999</v>
      </c>
      <c r="O1139" s="38">
        <v>145.86330000000001</v>
      </c>
      <c r="P1139" s="38">
        <v>144.33860000000001</v>
      </c>
      <c r="Q1139" s="38">
        <v>149.8433</v>
      </c>
      <c r="R1139" s="38">
        <v>163.05289999999999</v>
      </c>
      <c r="S1139" s="38">
        <v>172.21010000000001</v>
      </c>
      <c r="T1139" s="38">
        <v>190.53229999999999</v>
      </c>
      <c r="U1139" s="38">
        <v>206.65870000000001</v>
      </c>
      <c r="V1139" s="38">
        <v>213.58629999999999</v>
      </c>
      <c r="W1139" s="38">
        <v>224.31829999999999</v>
      </c>
      <c r="X1139" s="38">
        <v>229.75899999999999</v>
      </c>
      <c r="Y1139" s="38">
        <v>231.7544</v>
      </c>
      <c r="Z1139" s="38">
        <v>231.89590000000001</v>
      </c>
      <c r="AA1139" s="38">
        <v>230.2276</v>
      </c>
      <c r="AB1139" s="38">
        <v>223.45609999999999</v>
      </c>
      <c r="AC1139" s="38">
        <v>211.8202</v>
      </c>
      <c r="AD1139" s="38">
        <v>189.22839999999999</v>
      </c>
      <c r="AE1139" s="38">
        <v>186.87530000000001</v>
      </c>
      <c r="AF1139" s="38">
        <v>182.05869999999999</v>
      </c>
      <c r="AG1139" s="38">
        <v>174.4495</v>
      </c>
      <c r="AH1139" s="38">
        <v>168.69829999999999</v>
      </c>
      <c r="AI1139" s="38">
        <v>159.96019999999999</v>
      </c>
      <c r="AJ1139" s="38">
        <v>153.143</v>
      </c>
      <c r="AK1139" s="38">
        <v>148.4366</v>
      </c>
      <c r="AL1139" s="38">
        <v>-1.9016949999999999</v>
      </c>
      <c r="AM1139" s="38">
        <v>1.9489970000000001</v>
      </c>
      <c r="AN1139" s="38">
        <v>2.6208130000000001</v>
      </c>
      <c r="AO1139" s="38">
        <v>-1.943791</v>
      </c>
      <c r="AP1139" s="38">
        <v>-3.011158</v>
      </c>
      <c r="AQ1139" s="38">
        <v>0.37652920000000001</v>
      </c>
      <c r="AR1139" s="38">
        <v>0.59011840000000004</v>
      </c>
      <c r="AS1139" s="38">
        <v>-2.9683519999999999</v>
      </c>
      <c r="AT1139" s="38">
        <v>-6.821752</v>
      </c>
      <c r="AU1139" s="38">
        <v>-4.3449309999999999</v>
      </c>
      <c r="AV1139" s="38">
        <v>-3.036775</v>
      </c>
      <c r="AW1139" s="38">
        <v>-2.0216789999999998</v>
      </c>
      <c r="AX1139" s="38">
        <v>-2.5070640000000002</v>
      </c>
      <c r="AY1139" s="38">
        <v>2.2391649999999998</v>
      </c>
      <c r="AZ1139" s="38">
        <v>-0.62146040000000002</v>
      </c>
      <c r="BA1139" s="38">
        <v>-3.4305150000000002</v>
      </c>
      <c r="BB1139" s="38">
        <v>-11.285130000000001</v>
      </c>
      <c r="BC1139" s="38">
        <v>-12.530889999999999</v>
      </c>
      <c r="BD1139" s="38">
        <v>-4.8804600000000002</v>
      </c>
      <c r="BE1139" s="38">
        <v>-5.178655</v>
      </c>
      <c r="BF1139" s="38">
        <v>-3.9770750000000001</v>
      </c>
      <c r="BG1139" s="38">
        <v>-1.71183</v>
      </c>
      <c r="BH1139" s="38">
        <v>-3.663618</v>
      </c>
      <c r="BI1139" s="38">
        <v>-4.2788130000000004</v>
      </c>
      <c r="BJ1139" s="38">
        <v>-0.92196089999999997</v>
      </c>
      <c r="BK1139" s="38">
        <v>2.8615010000000001</v>
      </c>
      <c r="BL1139" s="38">
        <v>3.4404629999999998</v>
      </c>
      <c r="BM1139" s="38">
        <v>-1.0042260000000001</v>
      </c>
      <c r="BN1139" s="38">
        <v>-2.0829080000000002</v>
      </c>
      <c r="BO1139" s="38">
        <v>1.5015270000000001</v>
      </c>
      <c r="BP1139" s="38">
        <v>2.0485280000000001</v>
      </c>
      <c r="BQ1139" s="38">
        <v>-1.878288</v>
      </c>
      <c r="BR1139" s="38">
        <v>-5.4028219999999996</v>
      </c>
      <c r="BS1139" s="38">
        <v>-3.2408269999999999</v>
      </c>
      <c r="BT1139" s="38">
        <v>-2.1106500000000001</v>
      </c>
      <c r="BU1139" s="38">
        <v>-1.343666</v>
      </c>
      <c r="BV1139" s="38">
        <v>-1.91852</v>
      </c>
      <c r="BW1139" s="38">
        <v>2.9883500000000001</v>
      </c>
      <c r="BX1139" s="38">
        <v>0.52049279999999998</v>
      </c>
      <c r="BY1139" s="38">
        <v>-1.896382</v>
      </c>
      <c r="BZ1139" s="38">
        <v>-9.9007810000000003</v>
      </c>
      <c r="CA1139" s="38">
        <v>-10.1869</v>
      </c>
      <c r="CB1139" s="38">
        <v>-3.3152520000000001</v>
      </c>
      <c r="CC1139" s="38">
        <v>-3.7862529999999999</v>
      </c>
      <c r="CD1139" s="38">
        <v>-2.6294680000000001</v>
      </c>
      <c r="CE1139" s="38">
        <v>-0.56813809999999998</v>
      </c>
      <c r="CF1139" s="38">
        <v>-2.3416510000000001</v>
      </c>
      <c r="CG1139" s="38">
        <v>-2.9025059999999998</v>
      </c>
      <c r="CH1139" s="38">
        <v>-0.24340039999999999</v>
      </c>
      <c r="CI1139" s="38">
        <v>3.4935</v>
      </c>
      <c r="CJ1139" s="38">
        <v>4.0081499999999997</v>
      </c>
      <c r="CK1139" s="38">
        <v>-0.35348590000000002</v>
      </c>
      <c r="CL1139" s="38">
        <v>-1.440005</v>
      </c>
      <c r="CM1139" s="38">
        <v>2.280697</v>
      </c>
      <c r="CN1139" s="38">
        <v>3.0586190000000002</v>
      </c>
      <c r="CO1139" s="38">
        <v>-1.1233120000000001</v>
      </c>
      <c r="CP1139" s="38">
        <v>-4.4200739999999996</v>
      </c>
      <c r="CQ1139" s="38">
        <v>-2.476127</v>
      </c>
      <c r="CR1139" s="38">
        <v>-1.4692179999999999</v>
      </c>
      <c r="CS1139" s="38">
        <v>-0.87407670000000004</v>
      </c>
      <c r="CT1139" s="38">
        <v>-1.510896</v>
      </c>
      <c r="CU1139" s="38">
        <v>3.5072329999999998</v>
      </c>
      <c r="CV1139" s="38">
        <v>1.3114060000000001</v>
      </c>
      <c r="CW1139" s="38">
        <v>-0.83384579999999997</v>
      </c>
      <c r="CX1139" s="38">
        <v>-8.9419869999999992</v>
      </c>
      <c r="CY1139" s="38">
        <v>-8.563466</v>
      </c>
      <c r="CZ1139" s="38">
        <v>-2.2311939999999999</v>
      </c>
      <c r="DA1139" s="38">
        <v>-2.8218800000000002</v>
      </c>
      <c r="DB1139" s="38">
        <v>-1.6961200000000001</v>
      </c>
      <c r="DC1139" s="38">
        <v>0.22397919999999999</v>
      </c>
      <c r="DD1139" s="38">
        <v>-1.4260600000000001</v>
      </c>
      <c r="DE1139" s="38">
        <v>-1.9492799999999999</v>
      </c>
      <c r="DF1139" s="38">
        <v>0.4351602</v>
      </c>
      <c r="DG1139" s="38">
        <v>4.1254970000000002</v>
      </c>
      <c r="DH1139" s="38">
        <v>4.5758369999999999</v>
      </c>
      <c r="DI1139" s="38">
        <v>0.29725390000000002</v>
      </c>
      <c r="DJ1139" s="38">
        <v>-0.79710150000000002</v>
      </c>
      <c r="DK1139" s="38">
        <v>3.0598670000000001</v>
      </c>
      <c r="DL1139" s="38">
        <v>4.0687090000000001</v>
      </c>
      <c r="DM1139" s="38">
        <v>-0.36833709999999997</v>
      </c>
      <c r="DN1139" s="38">
        <v>-3.4373279999999999</v>
      </c>
      <c r="DO1139" s="38">
        <v>-1.7114279999999999</v>
      </c>
      <c r="DP1139" s="38">
        <v>-0.82778640000000003</v>
      </c>
      <c r="DQ1139" s="38">
        <v>-0.40448699999999999</v>
      </c>
      <c r="DR1139" s="38">
        <v>-1.1032729999999999</v>
      </c>
      <c r="DS1139" s="38">
        <v>4.026116</v>
      </c>
      <c r="DT1139" s="38">
        <v>2.102319</v>
      </c>
      <c r="DU1139" s="38">
        <v>0.22869010000000001</v>
      </c>
      <c r="DV1139" s="38">
        <v>-7.983193</v>
      </c>
      <c r="DW1139" s="38">
        <v>-6.940029</v>
      </c>
      <c r="DX1139" s="38">
        <v>-1.147135</v>
      </c>
      <c r="DY1139" s="38">
        <v>-1.857507</v>
      </c>
      <c r="DZ1139" s="38">
        <v>-0.76277110000000004</v>
      </c>
      <c r="EA1139" s="38">
        <v>1.0160960000000001</v>
      </c>
      <c r="EB1139" s="38">
        <v>-0.51046999999999998</v>
      </c>
      <c r="EC1139" s="38">
        <v>-0.99605339999999998</v>
      </c>
      <c r="ED1139" s="38">
        <v>1.4148940000000001</v>
      </c>
      <c r="EE1139" s="38">
        <v>5.0380019999999996</v>
      </c>
      <c r="EF1139" s="38">
        <v>5.395486</v>
      </c>
      <c r="EG1139" s="38">
        <v>1.2368189999999999</v>
      </c>
      <c r="EH1139" s="38">
        <v>0.1311486</v>
      </c>
      <c r="EI1139" s="38">
        <v>4.1848650000000003</v>
      </c>
      <c r="EJ1139" s="38">
        <v>5.5271189999999999</v>
      </c>
      <c r="EK1139" s="38">
        <v>0.72172740000000002</v>
      </c>
      <c r="EL1139" s="38">
        <v>-2.0183970000000002</v>
      </c>
      <c r="EM1139" s="38">
        <v>-0.60732319999999995</v>
      </c>
      <c r="EN1139" s="38">
        <v>9.8339200000000002E-2</v>
      </c>
      <c r="EO1139" s="38">
        <v>0.27352589999999999</v>
      </c>
      <c r="EP1139" s="38">
        <v>-0.51472870000000004</v>
      </c>
      <c r="EQ1139" s="38">
        <v>4.7753009999999998</v>
      </c>
      <c r="ER1139" s="38">
        <v>3.2442730000000002</v>
      </c>
      <c r="ES1139" s="38">
        <v>1.762823</v>
      </c>
      <c r="ET1139" s="38">
        <v>-6.5988470000000001</v>
      </c>
      <c r="EU1139" s="38">
        <v>-4.5960450000000002</v>
      </c>
      <c r="EV1139" s="38">
        <v>0.41807260000000002</v>
      </c>
      <c r="EW1139" s="38">
        <v>-0.4651054</v>
      </c>
      <c r="EX1139" s="38">
        <v>0.58483600000000002</v>
      </c>
      <c r="EY1139" s="38">
        <v>2.1597879999999998</v>
      </c>
      <c r="EZ1139" s="38">
        <v>0.81149700000000002</v>
      </c>
      <c r="FA1139" s="38">
        <v>0.38025379999999998</v>
      </c>
      <c r="FB1139" s="38">
        <v>77.954319999999996</v>
      </c>
      <c r="FC1139" s="38">
        <v>76.877390000000005</v>
      </c>
      <c r="FD1139" s="38">
        <v>76.546549999999996</v>
      </c>
      <c r="FE1139" s="38">
        <v>74.946430000000007</v>
      </c>
      <c r="FF1139" s="38">
        <v>73.665840000000003</v>
      </c>
      <c r="FG1139" s="38">
        <v>72.181470000000004</v>
      </c>
      <c r="FH1139" s="38">
        <v>70.99136</v>
      </c>
      <c r="FI1139" s="38">
        <v>74.201769999999996</v>
      </c>
      <c r="FJ1139" s="38">
        <v>80.666679999999999</v>
      </c>
      <c r="FK1139" s="38">
        <v>84.568579999999997</v>
      </c>
      <c r="FL1139" s="38">
        <v>86.560810000000004</v>
      </c>
      <c r="FM1139" s="38">
        <v>89.453950000000006</v>
      </c>
      <c r="FN1139" s="38">
        <v>91.137630000000001</v>
      </c>
      <c r="FO1139" s="38">
        <v>92.430019999999999</v>
      </c>
      <c r="FP1139" s="38">
        <v>92.576580000000007</v>
      </c>
      <c r="FQ1139" s="38">
        <v>93.427670000000006</v>
      </c>
      <c r="FR1139" s="38">
        <v>92.918660000000003</v>
      </c>
      <c r="FS1139" s="38">
        <v>91.822500000000005</v>
      </c>
      <c r="FT1139" s="38">
        <v>90.821489999999997</v>
      </c>
      <c r="FU1139" s="38">
        <v>89.346760000000003</v>
      </c>
      <c r="FV1139" s="38">
        <v>85.219610000000003</v>
      </c>
      <c r="FW1139">
        <v>80.388660000000002</v>
      </c>
      <c r="FX1139">
        <v>78.127260000000007</v>
      </c>
      <c r="FY1139">
        <v>76.298289999999994</v>
      </c>
      <c r="FZ1139">
        <v>1.8003210000000001</v>
      </c>
      <c r="GA1139">
        <v>12.328329999999999</v>
      </c>
      <c r="GB1139">
        <v>1</v>
      </c>
    </row>
    <row r="1140" spans="1:184" x14ac:dyDescent="0.3">
      <c r="A1140" t="s">
        <v>280</v>
      </c>
      <c r="B1140" t="s">
        <v>1</v>
      </c>
      <c r="C1140" t="s">
        <v>263</v>
      </c>
      <c r="D1140" t="s">
        <v>1</v>
      </c>
      <c r="E1140" t="s">
        <v>1</v>
      </c>
      <c r="F1140" t="s">
        <v>1</v>
      </c>
      <c r="G1140" t="s">
        <v>1</v>
      </c>
      <c r="H1140" s="40" t="s">
        <v>1</v>
      </c>
      <c r="I1140" s="18" t="s">
        <v>1</v>
      </c>
      <c r="J1140" s="38" t="s">
        <v>1</v>
      </c>
      <c r="K1140" s="18">
        <v>44792</v>
      </c>
      <c r="L1140" s="38">
        <v>101</v>
      </c>
      <c r="M1140" s="38">
        <v>101</v>
      </c>
      <c r="N1140" s="38">
        <v>144.68090000000001</v>
      </c>
      <c r="O1140" s="38">
        <v>143.52160000000001</v>
      </c>
      <c r="P1140" s="38">
        <v>140.61449999999999</v>
      </c>
      <c r="Q1140" s="38">
        <v>143.09950000000001</v>
      </c>
      <c r="R1140" s="38">
        <v>156.18299999999999</v>
      </c>
      <c r="S1140" s="38">
        <v>165.619</v>
      </c>
      <c r="T1140" s="38">
        <v>178.99850000000001</v>
      </c>
      <c r="U1140" s="38">
        <v>192.63339999999999</v>
      </c>
      <c r="V1140" s="38">
        <v>198.8312</v>
      </c>
      <c r="W1140" s="38">
        <v>213.1343</v>
      </c>
      <c r="X1140" s="38">
        <v>217.52699999999999</v>
      </c>
      <c r="Y1140" s="38">
        <v>222.17769999999999</v>
      </c>
      <c r="Z1140" s="38">
        <v>223.59450000000001</v>
      </c>
      <c r="AA1140" s="38">
        <v>220.69970000000001</v>
      </c>
      <c r="AB1140" s="38">
        <v>217.59559999999999</v>
      </c>
      <c r="AC1140" s="38">
        <v>206.21</v>
      </c>
      <c r="AD1140" s="38">
        <v>193.7225</v>
      </c>
      <c r="AE1140" s="38">
        <v>188.93350000000001</v>
      </c>
      <c r="AF1140" s="38">
        <v>176.93889999999999</v>
      </c>
      <c r="AG1140" s="38">
        <v>169.0831</v>
      </c>
      <c r="AH1140" s="38">
        <v>162.64109999999999</v>
      </c>
      <c r="AI1140" s="38">
        <v>153.9194</v>
      </c>
      <c r="AJ1140" s="38">
        <v>145.0247</v>
      </c>
      <c r="AK1140" s="38">
        <v>139.7467</v>
      </c>
      <c r="AL1140" s="38">
        <v>-7.342028</v>
      </c>
      <c r="AM1140" s="38">
        <v>-3.044413</v>
      </c>
      <c r="AN1140" s="38">
        <v>-4.9188229999999997</v>
      </c>
      <c r="AO1140" s="38">
        <v>1.108055</v>
      </c>
      <c r="AP1140" s="38">
        <v>4.0674049999999999</v>
      </c>
      <c r="AQ1140" s="38">
        <v>1.6904239999999999</v>
      </c>
      <c r="AR1140" s="38">
        <v>-2.7393860000000001</v>
      </c>
      <c r="AS1140" s="38">
        <v>-4.6791049999999998</v>
      </c>
      <c r="AT1140" s="38">
        <v>-1.7269909999999999</v>
      </c>
      <c r="AU1140" s="38">
        <v>0.89746139999999996</v>
      </c>
      <c r="AV1140" s="38">
        <v>1.1520030000000001</v>
      </c>
      <c r="AW1140" s="38">
        <v>-1.765023</v>
      </c>
      <c r="AX1140" s="38">
        <v>0.8840827</v>
      </c>
      <c r="AY1140" s="38">
        <v>-4.6040020000000004</v>
      </c>
      <c r="AZ1140" s="38">
        <v>-4.138045</v>
      </c>
      <c r="BA1140" s="38">
        <v>-8.9392709999999997</v>
      </c>
      <c r="BB1140" s="38">
        <v>-7.6009929999999999</v>
      </c>
      <c r="BC1140" s="38">
        <v>-9.6828489999999992</v>
      </c>
      <c r="BD1140" s="38">
        <v>-12.45134</v>
      </c>
      <c r="BE1140" s="38">
        <v>-13.10914</v>
      </c>
      <c r="BF1140" s="38">
        <v>-8.7837589999999999</v>
      </c>
      <c r="BG1140" s="38">
        <v>-9.3655100000000004</v>
      </c>
      <c r="BH1140" s="38">
        <v>-12.342639999999999</v>
      </c>
      <c r="BI1140" s="38">
        <v>-11.685359999999999</v>
      </c>
      <c r="BJ1140" s="38">
        <v>-5.8857189999999999</v>
      </c>
      <c r="BK1140" s="38">
        <v>-1.997687</v>
      </c>
      <c r="BL1140" s="38">
        <v>-3.7927050000000002</v>
      </c>
      <c r="BM1140" s="38">
        <v>1.9260740000000001</v>
      </c>
      <c r="BN1140" s="38">
        <v>4.7336609999999997</v>
      </c>
      <c r="BO1140" s="38">
        <v>2.7440929999999999</v>
      </c>
      <c r="BP1140" s="38">
        <v>-1.4352860000000001</v>
      </c>
      <c r="BQ1140" s="38">
        <v>-3.568889</v>
      </c>
      <c r="BR1140" s="38">
        <v>-0.52352940000000003</v>
      </c>
      <c r="BS1140" s="38">
        <v>1.898547</v>
      </c>
      <c r="BT1140" s="38">
        <v>2.46868</v>
      </c>
      <c r="BU1140" s="38">
        <v>-0.57682040000000001</v>
      </c>
      <c r="BV1140" s="38">
        <v>1.605037</v>
      </c>
      <c r="BW1140" s="38">
        <v>-3.5787589999999998</v>
      </c>
      <c r="BX1140" s="38">
        <v>-1.911405</v>
      </c>
      <c r="BY1140" s="38">
        <v>-7.3753080000000004</v>
      </c>
      <c r="BZ1140" s="38">
        <v>-5.8679180000000004</v>
      </c>
      <c r="CA1140" s="38">
        <v>-7.857348</v>
      </c>
      <c r="CB1140" s="38">
        <v>-10.86957</v>
      </c>
      <c r="CC1140" s="38">
        <v>-11.344189999999999</v>
      </c>
      <c r="CD1140" s="38">
        <v>-7.3834119999999999</v>
      </c>
      <c r="CE1140" s="38">
        <v>-8.530564</v>
      </c>
      <c r="CF1140" s="38">
        <v>-11.37336</v>
      </c>
      <c r="CG1140" s="38">
        <v>-10.35793</v>
      </c>
      <c r="CH1140" s="38">
        <v>-4.877084</v>
      </c>
      <c r="CI1140" s="38">
        <v>-1.2727280000000001</v>
      </c>
      <c r="CJ1140" s="38">
        <v>-3.0127579999999998</v>
      </c>
      <c r="CK1140" s="38">
        <v>2.4926309999999998</v>
      </c>
      <c r="CL1140" s="38">
        <v>5.1951070000000001</v>
      </c>
      <c r="CM1140" s="38">
        <v>3.4738609999999999</v>
      </c>
      <c r="CN1140" s="38">
        <v>-0.5320705</v>
      </c>
      <c r="CO1140" s="38">
        <v>-2.7999559999999999</v>
      </c>
      <c r="CP1140" s="38">
        <v>0.3099847</v>
      </c>
      <c r="CQ1140" s="38">
        <v>2.5918960000000002</v>
      </c>
      <c r="CR1140" s="38">
        <v>3.3806069999999999</v>
      </c>
      <c r="CS1140" s="38">
        <v>0.24612510000000001</v>
      </c>
      <c r="CT1140" s="38">
        <v>2.104368</v>
      </c>
      <c r="CU1140" s="38">
        <v>-2.8686790000000002</v>
      </c>
      <c r="CV1140" s="38">
        <v>-0.36924170000000001</v>
      </c>
      <c r="CW1140" s="38">
        <v>-6.2921110000000002</v>
      </c>
      <c r="CX1140" s="38">
        <v>-4.6675950000000004</v>
      </c>
      <c r="CY1140" s="38">
        <v>-6.5930109999999997</v>
      </c>
      <c r="CZ1140" s="38">
        <v>-9.7740349999999996</v>
      </c>
      <c r="DA1140" s="38">
        <v>-10.121790000000001</v>
      </c>
      <c r="DB1140" s="38">
        <v>-6.4135359999999997</v>
      </c>
      <c r="DC1140" s="38">
        <v>-7.9522830000000004</v>
      </c>
      <c r="DD1140" s="38">
        <v>-10.70205</v>
      </c>
      <c r="DE1140" s="38">
        <v>-9.4385519999999996</v>
      </c>
      <c r="DF1140" s="38">
        <v>-3.868449</v>
      </c>
      <c r="DG1140" s="38">
        <v>-0.54776919999999996</v>
      </c>
      <c r="DH1140" s="38">
        <v>-2.232812</v>
      </c>
      <c r="DI1140" s="38">
        <v>3.0591889999999999</v>
      </c>
      <c r="DJ1140" s="38">
        <v>5.6565539999999999</v>
      </c>
      <c r="DK1140" s="38">
        <v>4.2036290000000003</v>
      </c>
      <c r="DL1140" s="38">
        <v>0.371145</v>
      </c>
      <c r="DM1140" s="38">
        <v>-2.0310239999999999</v>
      </c>
      <c r="DN1140" s="38">
        <v>1.143499</v>
      </c>
      <c r="DO1140" s="38">
        <v>3.2852450000000002</v>
      </c>
      <c r="DP1140" s="38">
        <v>4.2925329999999997</v>
      </c>
      <c r="DQ1140" s="38">
        <v>1.0690710000000001</v>
      </c>
      <c r="DR1140" s="38">
        <v>2.6036990000000002</v>
      </c>
      <c r="DS1140" s="38">
        <v>-2.1585999999999999</v>
      </c>
      <c r="DT1140" s="38">
        <v>1.172922</v>
      </c>
      <c r="DU1140" s="38">
        <v>-5.2089150000000002</v>
      </c>
      <c r="DV1140" s="38">
        <v>-3.467273</v>
      </c>
      <c r="DW1140" s="38">
        <v>-5.3286749999999996</v>
      </c>
      <c r="DX1140" s="38">
        <v>-8.6785029999999992</v>
      </c>
      <c r="DY1140" s="38">
        <v>-8.8993850000000005</v>
      </c>
      <c r="DZ1140" s="38">
        <v>-5.4436600000000004</v>
      </c>
      <c r="EA1140" s="38">
        <v>-7.3740019999999999</v>
      </c>
      <c r="EB1140" s="38">
        <v>-10.03073</v>
      </c>
      <c r="EC1140" s="38">
        <v>-8.5191780000000001</v>
      </c>
      <c r="ED1140" s="38">
        <v>-2.4121410000000001</v>
      </c>
      <c r="EE1140" s="38">
        <v>0.49895659999999997</v>
      </c>
      <c r="EF1140" s="38">
        <v>-1.1066929999999999</v>
      </c>
      <c r="EG1140" s="38">
        <v>3.877208</v>
      </c>
      <c r="EH1140" s="38">
        <v>6.3228099999999996</v>
      </c>
      <c r="EI1140" s="38">
        <v>5.2572979999999996</v>
      </c>
      <c r="EJ1140" s="38">
        <v>1.6752450000000001</v>
      </c>
      <c r="EK1140" s="38">
        <v>-0.92080720000000005</v>
      </c>
      <c r="EL1140" s="38">
        <v>2.3469609999999999</v>
      </c>
      <c r="EM1140" s="38">
        <v>4.2863309999999997</v>
      </c>
      <c r="EN1140" s="38">
        <v>5.60921</v>
      </c>
      <c r="EO1140" s="38">
        <v>2.2572730000000001</v>
      </c>
      <c r="EP1140" s="38">
        <v>3.3246540000000002</v>
      </c>
      <c r="EQ1140" s="38">
        <v>-1.1333569999999999</v>
      </c>
      <c r="ER1140" s="38">
        <v>3.3995609999999998</v>
      </c>
      <c r="ES1140" s="38">
        <v>-3.6449509999999998</v>
      </c>
      <c r="ET1140" s="38">
        <v>-1.734197</v>
      </c>
      <c r="EU1140" s="38">
        <v>-3.503174</v>
      </c>
      <c r="EV1140" s="38">
        <v>-7.0967289999999998</v>
      </c>
      <c r="EW1140" s="38">
        <v>-7.1344310000000002</v>
      </c>
      <c r="EX1140" s="38">
        <v>-4.0433130000000004</v>
      </c>
      <c r="EY1140" s="38">
        <v>-6.5390550000000003</v>
      </c>
      <c r="EZ1140" s="38">
        <v>-9.0614489999999996</v>
      </c>
      <c r="FA1140" s="38">
        <v>-7.1917479999999996</v>
      </c>
      <c r="FB1140" s="38">
        <v>74.761700000000005</v>
      </c>
      <c r="FC1140" s="38">
        <v>73.609489999999994</v>
      </c>
      <c r="FD1140" s="38">
        <v>71.507019999999997</v>
      </c>
      <c r="FE1140" s="38">
        <v>68.925460000000001</v>
      </c>
      <c r="FF1140" s="38">
        <v>67.072400000000002</v>
      </c>
      <c r="FG1140" s="38">
        <v>65.191270000000003</v>
      </c>
      <c r="FH1140" s="38">
        <v>65.057969999999997</v>
      </c>
      <c r="FI1140" s="38">
        <v>68.811310000000006</v>
      </c>
      <c r="FJ1140" s="38">
        <v>73.030690000000007</v>
      </c>
      <c r="FK1140" s="38">
        <v>77.173910000000006</v>
      </c>
      <c r="FL1140" s="38">
        <v>82.643860000000004</v>
      </c>
      <c r="FM1140" s="38">
        <v>86.897279999999995</v>
      </c>
      <c r="FN1140" s="38">
        <v>91.305909999999997</v>
      </c>
      <c r="FO1140" s="38">
        <v>94.047219999999996</v>
      </c>
      <c r="FP1140" s="38">
        <v>96.993129999999994</v>
      </c>
      <c r="FQ1140" s="38">
        <v>98.403859999999995</v>
      </c>
      <c r="FR1140" s="38">
        <v>99.798270000000002</v>
      </c>
      <c r="FS1140" s="38">
        <v>99.512510000000006</v>
      </c>
      <c r="FT1140" s="38">
        <v>97.040809999999993</v>
      </c>
      <c r="FU1140" s="38">
        <v>92.137969999999996</v>
      </c>
      <c r="FV1140" s="38">
        <v>85.631230000000002</v>
      </c>
      <c r="FW1140">
        <v>81.077659999999995</v>
      </c>
      <c r="FX1140">
        <v>77.955860000000001</v>
      </c>
      <c r="FY1140">
        <v>75.359889999999993</v>
      </c>
      <c r="FZ1140">
        <v>2.0194420000000002</v>
      </c>
      <c r="GA1140">
        <v>13.539199999999999</v>
      </c>
      <c r="GB1140">
        <v>1</v>
      </c>
    </row>
    <row r="1141" spans="1:184" x14ac:dyDescent="0.3">
      <c r="A1141" t="s">
        <v>280</v>
      </c>
      <c r="B1141" t="s">
        <v>1</v>
      </c>
      <c r="C1141" t="s">
        <v>263</v>
      </c>
      <c r="D1141" t="s">
        <v>1</v>
      </c>
      <c r="E1141" t="s">
        <v>1</v>
      </c>
      <c r="F1141" t="s">
        <v>1</v>
      </c>
      <c r="G1141" t="s">
        <v>1</v>
      </c>
      <c r="H1141" s="40" t="s">
        <v>1</v>
      </c>
      <c r="I1141" s="18" t="s">
        <v>1</v>
      </c>
      <c r="J1141" s="38" t="s">
        <v>1</v>
      </c>
      <c r="K1141" s="18">
        <v>44805</v>
      </c>
      <c r="L1141" s="38">
        <v>101</v>
      </c>
      <c r="M1141" s="38">
        <v>101</v>
      </c>
      <c r="N1141" s="38">
        <v>129.8913</v>
      </c>
      <c r="O1141" s="38">
        <v>127.6464</v>
      </c>
      <c r="P1141" s="38">
        <v>126.226</v>
      </c>
      <c r="Q1141" s="38">
        <v>128.6003</v>
      </c>
      <c r="R1141" s="38">
        <v>141.28120000000001</v>
      </c>
      <c r="S1141" s="38">
        <v>151.4119</v>
      </c>
      <c r="T1141" s="38">
        <v>164.05549999999999</v>
      </c>
      <c r="U1141" s="38">
        <v>178.887</v>
      </c>
      <c r="V1141" s="38">
        <v>188.06630000000001</v>
      </c>
      <c r="W1141" s="38">
        <v>202.01769999999999</v>
      </c>
      <c r="X1141" s="38">
        <v>208.59899999999999</v>
      </c>
      <c r="Y1141" s="38">
        <v>214.0377</v>
      </c>
      <c r="Z1141" s="38">
        <v>217.11680000000001</v>
      </c>
      <c r="AA1141" s="38">
        <v>216.00579999999999</v>
      </c>
      <c r="AB1141" s="38">
        <v>213.67250000000001</v>
      </c>
      <c r="AC1141" s="38">
        <v>205.15770000000001</v>
      </c>
      <c r="AD1141" s="38">
        <v>192.38339999999999</v>
      </c>
      <c r="AE1141" s="38">
        <v>187.2474</v>
      </c>
      <c r="AF1141" s="38">
        <v>176.3852</v>
      </c>
      <c r="AG1141" s="38">
        <v>169.35509999999999</v>
      </c>
      <c r="AH1141" s="38">
        <v>162.00139999999999</v>
      </c>
      <c r="AI1141" s="38">
        <v>153.48650000000001</v>
      </c>
      <c r="AJ1141" s="38">
        <v>146.7911</v>
      </c>
      <c r="AK1141" s="38">
        <v>142.45179999999999</v>
      </c>
      <c r="AL1141" s="38">
        <v>1.1788620000000001</v>
      </c>
      <c r="AM1141" s="38">
        <v>-0.68472029999999995</v>
      </c>
      <c r="AN1141" s="38">
        <v>1.036764</v>
      </c>
      <c r="AO1141" s="38">
        <v>1.2559819999999999</v>
      </c>
      <c r="AP1141" s="38">
        <v>-1.5904320000000001</v>
      </c>
      <c r="AQ1141" s="38">
        <v>-3.0259049999999998</v>
      </c>
      <c r="AR1141" s="38">
        <v>-1.883527</v>
      </c>
      <c r="AS1141" s="38">
        <v>-4.7429389999999998</v>
      </c>
      <c r="AT1141" s="38">
        <v>-3.073769</v>
      </c>
      <c r="AU1141" s="38">
        <v>-3.3749769999999999</v>
      </c>
      <c r="AV1141" s="38">
        <v>-2.5149710000000001</v>
      </c>
      <c r="AW1141" s="38">
        <v>-4.0978719999999997</v>
      </c>
      <c r="AX1141" s="38">
        <v>1.0168600000000001</v>
      </c>
      <c r="AY1141" s="38">
        <v>1.4230119999999999</v>
      </c>
      <c r="AZ1141" s="38">
        <v>-1.6006149999999999</v>
      </c>
      <c r="BA1141" s="38">
        <v>-3.161937</v>
      </c>
      <c r="BB1141" s="38">
        <v>0.84939129999999996</v>
      </c>
      <c r="BC1141" s="38">
        <v>0.27549859999999998</v>
      </c>
      <c r="BD1141" s="38">
        <v>-0.69128259999999997</v>
      </c>
      <c r="BE1141" s="38">
        <v>0.15895819999999999</v>
      </c>
      <c r="BF1141" s="38">
        <v>-0.71038230000000002</v>
      </c>
      <c r="BG1141" s="38">
        <v>2.503711</v>
      </c>
      <c r="BH1141" s="38">
        <v>2.6829510000000001</v>
      </c>
      <c r="BI1141" s="38">
        <v>6.206035</v>
      </c>
      <c r="BJ1141" s="38">
        <v>1.809782</v>
      </c>
      <c r="BK1141" s="38">
        <v>2.8375899999999999E-2</v>
      </c>
      <c r="BL1141" s="38">
        <v>1.652803</v>
      </c>
      <c r="BM1141" s="38">
        <v>1.8159380000000001</v>
      </c>
      <c r="BN1141" s="38">
        <v>-1.0236339999999999</v>
      </c>
      <c r="BO1141" s="38">
        <v>-2.2316829999999999</v>
      </c>
      <c r="BP1141" s="38">
        <v>-0.76681500000000002</v>
      </c>
      <c r="BQ1141" s="38">
        <v>-3.8234240000000002</v>
      </c>
      <c r="BR1141" s="38">
        <v>-2.4520599999999999</v>
      </c>
      <c r="BS1141" s="38">
        <v>-2.6647699999999999</v>
      </c>
      <c r="BT1141" s="38">
        <v>-1.8257300000000001</v>
      </c>
      <c r="BU1141" s="38">
        <v>-3.3477860000000002</v>
      </c>
      <c r="BV1141" s="38">
        <v>1.593278</v>
      </c>
      <c r="BW1141" s="38">
        <v>2.4673970000000001</v>
      </c>
      <c r="BX1141" s="38">
        <v>-0.19220660000000001</v>
      </c>
      <c r="BY1141" s="38">
        <v>-1.4497249999999999</v>
      </c>
      <c r="BZ1141" s="38">
        <v>2.2534930000000002</v>
      </c>
      <c r="CA1141" s="38">
        <v>1.6463509999999999</v>
      </c>
      <c r="CB1141" s="38">
        <v>0.65539519999999996</v>
      </c>
      <c r="CC1141" s="38">
        <v>1.279379</v>
      </c>
      <c r="CD1141" s="38">
        <v>0.20279559999999999</v>
      </c>
      <c r="CE1141" s="38">
        <v>3.2920159999999998</v>
      </c>
      <c r="CF1141" s="38">
        <v>3.4965120000000001</v>
      </c>
      <c r="CG1141" s="38">
        <v>7.22553</v>
      </c>
      <c r="CH1141" s="38">
        <v>2.2467549999999998</v>
      </c>
      <c r="CI1141" s="38">
        <v>0.52226410000000001</v>
      </c>
      <c r="CJ1141" s="38">
        <v>2.079469</v>
      </c>
      <c r="CK1141" s="38">
        <v>2.2037629999999999</v>
      </c>
      <c r="CL1141" s="38">
        <v>-0.6310713</v>
      </c>
      <c r="CM1141" s="38">
        <v>-1.681608</v>
      </c>
      <c r="CN1141" s="38">
        <v>6.6160999999999998E-3</v>
      </c>
      <c r="CO1141" s="38">
        <v>-3.1865709999999998</v>
      </c>
      <c r="CP1141" s="38">
        <v>-2.0214660000000002</v>
      </c>
      <c r="CQ1141" s="38">
        <v>-2.172882</v>
      </c>
      <c r="CR1141" s="38">
        <v>-1.3483639999999999</v>
      </c>
      <c r="CS1141" s="38">
        <v>-2.8282790000000002</v>
      </c>
      <c r="CT1141" s="38">
        <v>1.9925029999999999</v>
      </c>
      <c r="CU1141" s="38">
        <v>3.1907350000000001</v>
      </c>
      <c r="CV1141" s="38">
        <v>0.78325299999999998</v>
      </c>
      <c r="CW1141" s="38">
        <v>-0.26385160000000002</v>
      </c>
      <c r="CX1141" s="38">
        <v>3.2259690000000001</v>
      </c>
      <c r="CY1141" s="38">
        <v>2.595799</v>
      </c>
      <c r="CZ1141" s="38">
        <v>1.5881000000000001</v>
      </c>
      <c r="DA1141" s="38">
        <v>2.05538</v>
      </c>
      <c r="DB1141" s="38">
        <v>0.83525990000000006</v>
      </c>
      <c r="DC1141" s="38">
        <v>3.8379940000000001</v>
      </c>
      <c r="DD1141" s="38">
        <v>4.0599809999999996</v>
      </c>
      <c r="DE1141" s="38">
        <v>7.931629</v>
      </c>
      <c r="DF1141" s="38">
        <v>2.6837279999999999</v>
      </c>
      <c r="DG1141" s="38">
        <v>1.0161519999999999</v>
      </c>
      <c r="DH1141" s="38">
        <v>2.5061360000000001</v>
      </c>
      <c r="DI1141" s="38">
        <v>2.5915870000000001</v>
      </c>
      <c r="DJ1141" s="38">
        <v>-0.23850869999999999</v>
      </c>
      <c r="DK1141" s="38">
        <v>-1.131532</v>
      </c>
      <c r="DL1141" s="38">
        <v>0.78004709999999999</v>
      </c>
      <c r="DM1141" s="38">
        <v>-2.5497179999999999</v>
      </c>
      <c r="DN1141" s="38">
        <v>-1.5908720000000001</v>
      </c>
      <c r="DO1141" s="38">
        <v>-1.6809940000000001</v>
      </c>
      <c r="DP1141" s="38">
        <v>-0.87099780000000004</v>
      </c>
      <c r="DQ1141" s="38">
        <v>-2.308773</v>
      </c>
      <c r="DR1141" s="38">
        <v>2.3917280000000001</v>
      </c>
      <c r="DS1141" s="38">
        <v>3.9140730000000001</v>
      </c>
      <c r="DT1141" s="38">
        <v>1.758713</v>
      </c>
      <c r="DU1141" s="38">
        <v>0.9220216</v>
      </c>
      <c r="DV1141" s="38">
        <v>4.1984459999999997</v>
      </c>
      <c r="DW1141" s="38">
        <v>3.5452469999999998</v>
      </c>
      <c r="DX1141" s="38">
        <v>2.5208050000000002</v>
      </c>
      <c r="DY1141" s="38">
        <v>2.8313799999999998</v>
      </c>
      <c r="DZ1141" s="38">
        <v>1.467724</v>
      </c>
      <c r="EA1141" s="38">
        <v>4.3839709999999998</v>
      </c>
      <c r="EB1141" s="38">
        <v>4.6234510000000002</v>
      </c>
      <c r="EC1141" s="38">
        <v>8.6377290000000002</v>
      </c>
      <c r="ED1141" s="38">
        <v>3.314648</v>
      </c>
      <c r="EE1141" s="38">
        <v>1.729249</v>
      </c>
      <c r="EF1141" s="38">
        <v>3.1221749999999999</v>
      </c>
      <c r="EG1141" s="38">
        <v>3.1515430000000002</v>
      </c>
      <c r="EH1141" s="38">
        <v>0.32828930000000001</v>
      </c>
      <c r="EI1141" s="38">
        <v>-0.33731050000000001</v>
      </c>
      <c r="EJ1141" s="38">
        <v>1.8967590000000001</v>
      </c>
      <c r="EK1141" s="38">
        <v>-1.630204</v>
      </c>
      <c r="EL1141" s="38">
        <v>-0.96916219999999997</v>
      </c>
      <c r="EM1141" s="38">
        <v>-0.97078679999999995</v>
      </c>
      <c r="EN1141" s="38">
        <v>-0.18175720000000001</v>
      </c>
      <c r="EO1141" s="38">
        <v>-1.5586869999999999</v>
      </c>
      <c r="EP1141" s="38">
        <v>2.968146</v>
      </c>
      <c r="EQ1141" s="38">
        <v>4.9584580000000003</v>
      </c>
      <c r="ER1141" s="38">
        <v>3.1671209999999999</v>
      </c>
      <c r="ES1141" s="38">
        <v>2.6342340000000002</v>
      </c>
      <c r="ET1141" s="38">
        <v>5.6025470000000004</v>
      </c>
      <c r="EU1141" s="38">
        <v>4.9161000000000001</v>
      </c>
      <c r="EV1141" s="38">
        <v>3.867483</v>
      </c>
      <c r="EW1141" s="38">
        <v>3.9518019999999998</v>
      </c>
      <c r="EX1141" s="38">
        <v>2.3809019999999999</v>
      </c>
      <c r="EY1141" s="38">
        <v>5.1722760000000001</v>
      </c>
      <c r="EZ1141" s="38">
        <v>5.437011</v>
      </c>
      <c r="FA1141" s="38">
        <v>9.6572230000000001</v>
      </c>
      <c r="FB1141" s="38">
        <v>72.160319999999999</v>
      </c>
      <c r="FC1141" s="38">
        <v>69.299310000000006</v>
      </c>
      <c r="FD1141" s="38">
        <v>67.400570000000002</v>
      </c>
      <c r="FE1141" s="38">
        <v>65.992009999999993</v>
      </c>
      <c r="FF1141" s="38">
        <v>65.819559999999996</v>
      </c>
      <c r="FG1141" s="38">
        <v>63.431449999999998</v>
      </c>
      <c r="FH1141" s="38">
        <v>63.23603</v>
      </c>
      <c r="FI1141" s="38">
        <v>67.378519999999995</v>
      </c>
      <c r="FJ1141" s="38">
        <v>74.029129999999995</v>
      </c>
      <c r="FK1141" s="38">
        <v>79.329269999999994</v>
      </c>
      <c r="FL1141" s="38">
        <v>84.751689999999996</v>
      </c>
      <c r="FM1141" s="38">
        <v>89.620310000000003</v>
      </c>
      <c r="FN1141" s="38">
        <v>93.649770000000004</v>
      </c>
      <c r="FO1141" s="38">
        <v>97.178619999999995</v>
      </c>
      <c r="FP1141" s="38">
        <v>99.395769999999999</v>
      </c>
      <c r="FQ1141" s="38">
        <v>101.3096</v>
      </c>
      <c r="FR1141" s="38">
        <v>101.95140000000001</v>
      </c>
      <c r="FS1141" s="38">
        <v>101.625</v>
      </c>
      <c r="FT1141" s="38">
        <v>100.10429999999999</v>
      </c>
      <c r="FU1141" s="38">
        <v>95.036580000000001</v>
      </c>
      <c r="FV1141" s="38">
        <v>89.377070000000003</v>
      </c>
      <c r="FW1141">
        <v>84.716729999999998</v>
      </c>
      <c r="FX1141">
        <v>81.604129999999998</v>
      </c>
      <c r="FY1141">
        <v>79.616839999999996</v>
      </c>
      <c r="FZ1141">
        <v>1.382228</v>
      </c>
      <c r="GA1141">
        <v>9.638439</v>
      </c>
      <c r="GB1141">
        <v>1</v>
      </c>
    </row>
    <row r="1142" spans="1:184" x14ac:dyDescent="0.3">
      <c r="A1142" t="s">
        <v>280</v>
      </c>
      <c r="B1142" t="s">
        <v>1</v>
      </c>
      <c r="C1142" t="s">
        <v>263</v>
      </c>
      <c r="D1142" t="s">
        <v>1</v>
      </c>
      <c r="E1142" t="s">
        <v>1</v>
      </c>
      <c r="F1142" t="s">
        <v>1</v>
      </c>
      <c r="G1142" t="s">
        <v>1</v>
      </c>
      <c r="H1142" s="40" t="s">
        <v>1</v>
      </c>
      <c r="I1142" s="18" t="s">
        <v>1</v>
      </c>
      <c r="J1142" s="38" t="s">
        <v>1</v>
      </c>
      <c r="K1142" s="18">
        <v>44809</v>
      </c>
      <c r="L1142" s="38">
        <v>98</v>
      </c>
      <c r="M1142" s="38">
        <v>101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38">
        <v>0</v>
      </c>
      <c r="V1142" s="38">
        <v>0</v>
      </c>
      <c r="W1142" s="38">
        <v>0</v>
      </c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38">
        <v>0</v>
      </c>
      <c r="AF1142" s="38">
        <v>0</v>
      </c>
      <c r="AG1142" s="38">
        <v>0</v>
      </c>
      <c r="AH1142" s="38">
        <v>0</v>
      </c>
      <c r="AI1142" s="38">
        <v>0</v>
      </c>
      <c r="AJ1142" s="38">
        <v>0</v>
      </c>
      <c r="AK1142" s="38">
        <v>0</v>
      </c>
      <c r="AL1142" s="38">
        <v>0</v>
      </c>
      <c r="AM1142" s="38">
        <v>0</v>
      </c>
      <c r="AN1142" s="38">
        <v>0</v>
      </c>
      <c r="AO1142" s="38">
        <v>0</v>
      </c>
      <c r="AP1142" s="38">
        <v>0</v>
      </c>
      <c r="AQ1142" s="38">
        <v>0</v>
      </c>
      <c r="AR1142" s="38">
        <v>0</v>
      </c>
      <c r="AS1142" s="38">
        <v>0</v>
      </c>
      <c r="AT1142" s="38">
        <v>0</v>
      </c>
      <c r="AU1142" s="38">
        <v>0</v>
      </c>
      <c r="AV1142" s="38">
        <v>0</v>
      </c>
      <c r="AW1142" s="38">
        <v>0</v>
      </c>
      <c r="AX1142" s="38">
        <v>0</v>
      </c>
      <c r="AY1142" s="38">
        <v>0</v>
      </c>
      <c r="AZ1142" s="38">
        <v>0</v>
      </c>
      <c r="BA1142" s="38">
        <v>0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0</v>
      </c>
      <c r="BH1142" s="38">
        <v>0</v>
      </c>
      <c r="BI1142" s="38">
        <v>0</v>
      </c>
      <c r="BJ1142" s="38">
        <v>0</v>
      </c>
      <c r="BK1142" s="38">
        <v>0</v>
      </c>
      <c r="BL1142" s="38">
        <v>0</v>
      </c>
      <c r="BM1142" s="38">
        <v>0</v>
      </c>
      <c r="BN1142" s="38">
        <v>0</v>
      </c>
      <c r="BO1142" s="38">
        <v>0</v>
      </c>
      <c r="BP1142" s="38">
        <v>0</v>
      </c>
      <c r="BQ1142" s="38">
        <v>0</v>
      </c>
      <c r="BR1142" s="38">
        <v>0</v>
      </c>
      <c r="BS1142" s="38">
        <v>0</v>
      </c>
      <c r="BT1142" s="38">
        <v>0</v>
      </c>
      <c r="BU1142" s="38">
        <v>0</v>
      </c>
      <c r="BV1142" s="38">
        <v>0</v>
      </c>
      <c r="BW1142" s="38">
        <v>0</v>
      </c>
      <c r="BX1142" s="38">
        <v>0</v>
      </c>
      <c r="BY1142" s="38">
        <v>0</v>
      </c>
      <c r="BZ1142" s="38">
        <v>0</v>
      </c>
      <c r="CA1142" s="38">
        <v>0</v>
      </c>
      <c r="CB1142" s="38">
        <v>0</v>
      </c>
      <c r="CC1142" s="38">
        <v>0</v>
      </c>
      <c r="CD1142" s="38">
        <v>0</v>
      </c>
      <c r="CE1142" s="38">
        <v>0</v>
      </c>
      <c r="CF1142" s="38">
        <v>0</v>
      </c>
      <c r="CG1142" s="38">
        <v>0</v>
      </c>
      <c r="CH1142" s="38">
        <v>0</v>
      </c>
      <c r="CI1142" s="38">
        <v>0</v>
      </c>
      <c r="CJ1142" s="38">
        <v>0</v>
      </c>
      <c r="CK1142" s="38">
        <v>0</v>
      </c>
      <c r="CL1142" s="38">
        <v>0</v>
      </c>
      <c r="CM1142" s="38">
        <v>0</v>
      </c>
      <c r="CN1142" s="38">
        <v>0</v>
      </c>
      <c r="CO1142" s="38">
        <v>0</v>
      </c>
      <c r="CP1142" s="38">
        <v>0</v>
      </c>
      <c r="CQ1142" s="38">
        <v>0</v>
      </c>
      <c r="CR1142" s="38">
        <v>0</v>
      </c>
      <c r="CS1142" s="38">
        <v>0</v>
      </c>
      <c r="CT1142" s="38">
        <v>0</v>
      </c>
      <c r="CU1142" s="38">
        <v>0</v>
      </c>
      <c r="CV1142" s="38">
        <v>0</v>
      </c>
      <c r="CW1142" s="38">
        <v>0</v>
      </c>
      <c r="CX1142" s="38">
        <v>0</v>
      </c>
      <c r="CY1142" s="38">
        <v>0</v>
      </c>
      <c r="CZ1142" s="38">
        <v>0</v>
      </c>
      <c r="DA1142" s="38">
        <v>0</v>
      </c>
      <c r="DB1142" s="38">
        <v>0</v>
      </c>
      <c r="DC1142" s="38">
        <v>0</v>
      </c>
      <c r="DD1142" s="38">
        <v>0</v>
      </c>
      <c r="DE1142" s="38">
        <v>0</v>
      </c>
      <c r="DF1142" s="38">
        <v>0</v>
      </c>
      <c r="DG1142" s="38">
        <v>0</v>
      </c>
      <c r="DH1142" s="38">
        <v>0</v>
      </c>
      <c r="DI1142" s="38">
        <v>0</v>
      </c>
      <c r="DJ1142" s="38">
        <v>0</v>
      </c>
      <c r="DK1142" s="38">
        <v>0</v>
      </c>
      <c r="DL1142" s="38">
        <v>0</v>
      </c>
      <c r="DM1142" s="38">
        <v>0</v>
      </c>
      <c r="DN1142" s="38">
        <v>0</v>
      </c>
      <c r="DO1142" s="38">
        <v>0</v>
      </c>
      <c r="DP1142" s="38">
        <v>0</v>
      </c>
      <c r="DQ1142" s="38">
        <v>0</v>
      </c>
      <c r="DR1142" s="38">
        <v>0</v>
      </c>
      <c r="DS1142" s="38">
        <v>0</v>
      </c>
      <c r="DT1142" s="38">
        <v>0</v>
      </c>
      <c r="DU1142" s="38">
        <v>0</v>
      </c>
      <c r="DV1142" s="38">
        <v>0</v>
      </c>
      <c r="DW1142" s="38">
        <v>0</v>
      </c>
      <c r="DX1142" s="38">
        <v>0</v>
      </c>
      <c r="DY1142" s="38">
        <v>0</v>
      </c>
      <c r="DZ1142" s="38">
        <v>0</v>
      </c>
      <c r="EA1142" s="38">
        <v>0</v>
      </c>
      <c r="EB1142" s="38">
        <v>0</v>
      </c>
      <c r="EC1142" s="38">
        <v>0</v>
      </c>
      <c r="ED1142" s="38">
        <v>0</v>
      </c>
      <c r="EE1142" s="38">
        <v>0</v>
      </c>
      <c r="EF1142" s="38">
        <v>0</v>
      </c>
      <c r="EG1142" s="38">
        <v>0</v>
      </c>
      <c r="EH1142" s="38">
        <v>0</v>
      </c>
      <c r="EI1142" s="38">
        <v>0</v>
      </c>
      <c r="EJ1142" s="38">
        <v>0</v>
      </c>
      <c r="EK1142" s="38">
        <v>0</v>
      </c>
      <c r="EL1142" s="38">
        <v>0</v>
      </c>
      <c r="EM1142" s="38">
        <v>0</v>
      </c>
      <c r="EN1142" s="38">
        <v>0</v>
      </c>
      <c r="EO1142" s="38">
        <v>0</v>
      </c>
      <c r="EP1142" s="38">
        <v>0</v>
      </c>
      <c r="EQ1142" s="38">
        <v>0</v>
      </c>
      <c r="ER1142" s="38">
        <v>0</v>
      </c>
      <c r="ES1142" s="38">
        <v>0</v>
      </c>
      <c r="ET1142" s="38">
        <v>0</v>
      </c>
      <c r="EU1142" s="38">
        <v>0</v>
      </c>
      <c r="EV1142" s="38">
        <v>0</v>
      </c>
      <c r="EW1142" s="38">
        <v>0</v>
      </c>
      <c r="EX1142" s="38">
        <v>0</v>
      </c>
      <c r="EY1142" s="38">
        <v>0</v>
      </c>
      <c r="EZ1142" s="38">
        <v>0</v>
      </c>
      <c r="FA1142" s="38">
        <v>0</v>
      </c>
      <c r="FB1142" s="38">
        <v>0</v>
      </c>
      <c r="FC1142" s="38">
        <v>0</v>
      </c>
      <c r="FD1142" s="38">
        <v>0</v>
      </c>
      <c r="FE1142" s="38">
        <v>0</v>
      </c>
      <c r="FF1142" s="38">
        <v>0</v>
      </c>
      <c r="FG1142" s="38">
        <v>0</v>
      </c>
      <c r="FH1142" s="38">
        <v>0</v>
      </c>
      <c r="FI1142" s="38">
        <v>0</v>
      </c>
      <c r="FJ1142" s="38">
        <v>0</v>
      </c>
      <c r="FK1142" s="38">
        <v>0</v>
      </c>
      <c r="FL1142" s="38">
        <v>0</v>
      </c>
      <c r="FM1142" s="38">
        <v>0</v>
      </c>
      <c r="FN1142" s="38">
        <v>0</v>
      </c>
      <c r="FO1142" s="38">
        <v>0</v>
      </c>
      <c r="FP1142" s="38">
        <v>0</v>
      </c>
      <c r="FQ1142" s="38">
        <v>0</v>
      </c>
      <c r="FR1142" s="38">
        <v>0</v>
      </c>
      <c r="FS1142" s="38">
        <v>0</v>
      </c>
      <c r="FT1142" s="38">
        <v>0</v>
      </c>
      <c r="FU1142" s="38">
        <v>0</v>
      </c>
      <c r="FV1142" s="38">
        <v>0</v>
      </c>
      <c r="FW1142">
        <v>0</v>
      </c>
      <c r="FX1142">
        <v>0</v>
      </c>
      <c r="FY1142">
        <v>0</v>
      </c>
      <c r="FZ1142">
        <v>0</v>
      </c>
      <c r="GA1142">
        <v>0</v>
      </c>
      <c r="GB1142">
        <v>0</v>
      </c>
    </row>
    <row r="1143" spans="1:184" x14ac:dyDescent="0.3">
      <c r="A1143" t="s">
        <v>280</v>
      </c>
      <c r="B1143" t="s">
        <v>1</v>
      </c>
      <c r="C1143" t="s">
        <v>263</v>
      </c>
      <c r="D1143" t="s">
        <v>1</v>
      </c>
      <c r="E1143" t="s">
        <v>1</v>
      </c>
      <c r="F1143" t="s">
        <v>1</v>
      </c>
      <c r="G1143" t="s">
        <v>1</v>
      </c>
      <c r="H1143" s="40" t="s">
        <v>1</v>
      </c>
      <c r="I1143" s="18" t="s">
        <v>1</v>
      </c>
      <c r="J1143" s="38" t="s">
        <v>1</v>
      </c>
      <c r="K1143" s="18">
        <v>44810</v>
      </c>
      <c r="L1143" s="38">
        <v>98</v>
      </c>
      <c r="M1143" s="38">
        <v>101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  <c r="CF1143" s="38">
        <v>0</v>
      </c>
      <c r="CG1143" s="38">
        <v>0</v>
      </c>
      <c r="CH1143" s="38">
        <v>0</v>
      </c>
      <c r="CI1143" s="38">
        <v>0</v>
      </c>
      <c r="CJ1143" s="38">
        <v>0</v>
      </c>
      <c r="CK1143" s="38">
        <v>0</v>
      </c>
      <c r="CL1143" s="38">
        <v>0</v>
      </c>
      <c r="CM1143" s="38">
        <v>0</v>
      </c>
      <c r="CN1143" s="38">
        <v>0</v>
      </c>
      <c r="CO1143" s="38">
        <v>0</v>
      </c>
      <c r="CP1143" s="38">
        <v>0</v>
      </c>
      <c r="CQ1143" s="38">
        <v>0</v>
      </c>
      <c r="CR1143" s="38">
        <v>0</v>
      </c>
      <c r="CS1143" s="38">
        <v>0</v>
      </c>
      <c r="CT1143" s="38">
        <v>0</v>
      </c>
      <c r="CU1143" s="38">
        <v>0</v>
      </c>
      <c r="CV1143" s="38">
        <v>0</v>
      </c>
      <c r="CW1143" s="38">
        <v>0</v>
      </c>
      <c r="CX1143" s="38">
        <v>0</v>
      </c>
      <c r="CY1143" s="38">
        <v>0</v>
      </c>
      <c r="CZ1143" s="38">
        <v>0</v>
      </c>
      <c r="DA1143" s="38">
        <v>0</v>
      </c>
      <c r="DB1143" s="38">
        <v>0</v>
      </c>
      <c r="DC1143" s="38">
        <v>0</v>
      </c>
      <c r="DD1143" s="38">
        <v>0</v>
      </c>
      <c r="DE1143" s="38">
        <v>0</v>
      </c>
      <c r="DF1143" s="38">
        <v>0</v>
      </c>
      <c r="DG1143" s="38">
        <v>0</v>
      </c>
      <c r="DH1143" s="38">
        <v>0</v>
      </c>
      <c r="DI1143" s="38">
        <v>0</v>
      </c>
      <c r="DJ1143" s="38">
        <v>0</v>
      </c>
      <c r="DK1143" s="38">
        <v>0</v>
      </c>
      <c r="DL1143" s="38">
        <v>0</v>
      </c>
      <c r="DM1143" s="38">
        <v>0</v>
      </c>
      <c r="DN1143" s="38">
        <v>0</v>
      </c>
      <c r="DO1143" s="38">
        <v>0</v>
      </c>
      <c r="DP1143" s="38">
        <v>0</v>
      </c>
      <c r="DQ1143" s="38">
        <v>0</v>
      </c>
      <c r="DR1143" s="38">
        <v>0</v>
      </c>
      <c r="DS1143" s="38">
        <v>0</v>
      </c>
      <c r="DT1143" s="38">
        <v>0</v>
      </c>
      <c r="DU1143" s="38">
        <v>0</v>
      </c>
      <c r="DV1143" s="38">
        <v>0</v>
      </c>
      <c r="DW1143" s="38">
        <v>0</v>
      </c>
      <c r="DX1143" s="38">
        <v>0</v>
      </c>
      <c r="DY1143" s="38">
        <v>0</v>
      </c>
      <c r="DZ1143" s="38">
        <v>0</v>
      </c>
      <c r="EA1143" s="38">
        <v>0</v>
      </c>
      <c r="EB1143" s="38">
        <v>0</v>
      </c>
      <c r="EC1143" s="38">
        <v>0</v>
      </c>
      <c r="ED1143" s="38">
        <v>0</v>
      </c>
      <c r="EE1143" s="38">
        <v>0</v>
      </c>
      <c r="EF1143" s="38">
        <v>0</v>
      </c>
      <c r="EG1143" s="38">
        <v>0</v>
      </c>
      <c r="EH1143" s="38">
        <v>0</v>
      </c>
      <c r="EI1143" s="38">
        <v>0</v>
      </c>
      <c r="EJ1143" s="38">
        <v>0</v>
      </c>
      <c r="EK1143" s="38">
        <v>0</v>
      </c>
      <c r="EL1143" s="38">
        <v>0</v>
      </c>
      <c r="EM1143" s="38">
        <v>0</v>
      </c>
      <c r="EN1143" s="38">
        <v>0</v>
      </c>
      <c r="EO1143" s="38">
        <v>0</v>
      </c>
      <c r="EP1143" s="38">
        <v>0</v>
      </c>
      <c r="EQ1143" s="38">
        <v>0</v>
      </c>
      <c r="ER1143" s="38">
        <v>0</v>
      </c>
      <c r="ES1143" s="38">
        <v>0</v>
      </c>
      <c r="ET1143" s="38">
        <v>0</v>
      </c>
      <c r="EU1143" s="38">
        <v>0</v>
      </c>
      <c r="EV1143" s="38">
        <v>0</v>
      </c>
      <c r="EW1143" s="38">
        <v>0</v>
      </c>
      <c r="EX1143" s="38">
        <v>0</v>
      </c>
      <c r="EY1143" s="38">
        <v>0</v>
      </c>
      <c r="EZ1143" s="38">
        <v>0</v>
      </c>
      <c r="FA1143" s="38">
        <v>0</v>
      </c>
      <c r="FB1143" s="38">
        <v>0</v>
      </c>
      <c r="FC1143" s="38">
        <v>0</v>
      </c>
      <c r="FD1143" s="38">
        <v>0</v>
      </c>
      <c r="FE1143" s="38">
        <v>0</v>
      </c>
      <c r="FF1143" s="38">
        <v>0</v>
      </c>
      <c r="FG1143" s="38">
        <v>0</v>
      </c>
      <c r="FH1143" s="38">
        <v>0</v>
      </c>
      <c r="FI1143" s="38">
        <v>0</v>
      </c>
      <c r="FJ1143" s="38">
        <v>0</v>
      </c>
      <c r="FK1143" s="38">
        <v>0</v>
      </c>
      <c r="FL1143" s="38">
        <v>0</v>
      </c>
      <c r="FM1143" s="38">
        <v>0</v>
      </c>
      <c r="FN1143" s="38">
        <v>0</v>
      </c>
      <c r="FO1143" s="38">
        <v>0</v>
      </c>
      <c r="FP1143" s="38">
        <v>0</v>
      </c>
      <c r="FQ1143" s="38">
        <v>0</v>
      </c>
      <c r="FR1143" s="38">
        <v>0</v>
      </c>
      <c r="FS1143" s="38">
        <v>0</v>
      </c>
      <c r="FT1143" s="38">
        <v>0</v>
      </c>
      <c r="FU1143" s="38">
        <v>0</v>
      </c>
      <c r="FV1143" s="38">
        <v>0</v>
      </c>
      <c r="FW1143">
        <v>0</v>
      </c>
      <c r="FX1143">
        <v>0</v>
      </c>
      <c r="FY1143">
        <v>0</v>
      </c>
      <c r="FZ1143">
        <v>0</v>
      </c>
      <c r="GA1143">
        <v>0</v>
      </c>
      <c r="GB1143">
        <v>0</v>
      </c>
    </row>
    <row r="1144" spans="1:184" x14ac:dyDescent="0.3">
      <c r="A1144" t="s">
        <v>280</v>
      </c>
      <c r="B1144" t="s">
        <v>1</v>
      </c>
      <c r="C1144" t="s">
        <v>263</v>
      </c>
      <c r="D1144" t="s">
        <v>1</v>
      </c>
      <c r="E1144" t="s">
        <v>1</v>
      </c>
      <c r="F1144" t="s">
        <v>1</v>
      </c>
      <c r="G1144" t="s">
        <v>1</v>
      </c>
      <c r="H1144" s="40" t="s">
        <v>1</v>
      </c>
      <c r="I1144" s="18" t="s">
        <v>1</v>
      </c>
      <c r="J1144" s="38" t="s">
        <v>1</v>
      </c>
      <c r="K1144" s="18">
        <v>44811</v>
      </c>
      <c r="L1144" s="38">
        <v>98</v>
      </c>
      <c r="M1144" s="38">
        <v>101</v>
      </c>
      <c r="N1144" s="38">
        <v>143.08150000000001</v>
      </c>
      <c r="O1144" s="38">
        <v>140.10040000000001</v>
      </c>
      <c r="P1144" s="38">
        <v>140.10589999999999</v>
      </c>
      <c r="Q1144" s="38">
        <v>150.2158</v>
      </c>
      <c r="R1144" s="38">
        <v>164.7578</v>
      </c>
      <c r="S1144" s="38">
        <v>172.9847</v>
      </c>
      <c r="T1144" s="38">
        <v>190.19069999999999</v>
      </c>
      <c r="U1144" s="38">
        <v>204.51300000000001</v>
      </c>
      <c r="V1144" s="38">
        <v>206.37039999999999</v>
      </c>
      <c r="W1144" s="38">
        <v>217.6266</v>
      </c>
      <c r="X1144" s="38">
        <v>223.90219999999999</v>
      </c>
      <c r="Y1144" s="38">
        <v>227.001</v>
      </c>
      <c r="Z1144" s="38">
        <v>228.62819999999999</v>
      </c>
      <c r="AA1144" s="38">
        <v>223.71260000000001</v>
      </c>
      <c r="AB1144" s="38">
        <v>223.4776</v>
      </c>
      <c r="AC1144" s="38">
        <v>212.67349999999999</v>
      </c>
      <c r="AD1144" s="38">
        <v>200.1849</v>
      </c>
      <c r="AE1144" s="38">
        <v>197.64570000000001</v>
      </c>
      <c r="AF1144" s="38">
        <v>186.36429999999999</v>
      </c>
      <c r="AG1144" s="38">
        <v>178.10919999999999</v>
      </c>
      <c r="AH1144" s="38">
        <v>171.52170000000001</v>
      </c>
      <c r="AI1144" s="38">
        <v>161.38499999999999</v>
      </c>
      <c r="AJ1144" s="38">
        <v>151.02449999999999</v>
      </c>
      <c r="AK1144" s="38">
        <v>145.19200000000001</v>
      </c>
      <c r="AL1144" s="38">
        <v>-3.9927600000000001</v>
      </c>
      <c r="AM1144" s="38">
        <v>-3.9538669999999998</v>
      </c>
      <c r="AN1144" s="38">
        <v>-1.877761</v>
      </c>
      <c r="AO1144" s="38">
        <v>4.4240360000000001</v>
      </c>
      <c r="AP1144" s="38">
        <v>0.36286059999999998</v>
      </c>
      <c r="AQ1144" s="38">
        <v>-2.2629299999999999</v>
      </c>
      <c r="AR1144" s="38">
        <v>1.360304</v>
      </c>
      <c r="AS1144" s="38">
        <v>-1.8098209999999999</v>
      </c>
      <c r="AT1144" s="38">
        <v>-9.9379639999999991</v>
      </c>
      <c r="AU1144" s="38">
        <v>-9.3237279999999991</v>
      </c>
      <c r="AV1144" s="38">
        <v>-6.7616699999999996</v>
      </c>
      <c r="AW1144" s="38">
        <v>-3.9427129999999999</v>
      </c>
      <c r="AX1144" s="38">
        <v>-0.2728932</v>
      </c>
      <c r="AY1144" s="38">
        <v>-2.8434759999999999</v>
      </c>
      <c r="AZ1144" s="38">
        <v>2.9017789999999999</v>
      </c>
      <c r="BA1144" s="38">
        <v>2.5284650000000002</v>
      </c>
      <c r="BB1144" s="38">
        <v>5.3979860000000004</v>
      </c>
      <c r="BC1144" s="38">
        <v>6.6776859999999996</v>
      </c>
      <c r="BD1144" s="38">
        <v>-0.77974770000000004</v>
      </c>
      <c r="BE1144" s="38">
        <v>1.9049210000000001</v>
      </c>
      <c r="BF1144" s="38">
        <v>5.135942</v>
      </c>
      <c r="BG1144" s="38">
        <v>-0.88234279999999998</v>
      </c>
      <c r="BH1144" s="38">
        <v>-6.0607090000000001</v>
      </c>
      <c r="BI1144" s="38">
        <v>-5.7786470000000003</v>
      </c>
      <c r="BJ1144" s="38">
        <v>-2.041604</v>
      </c>
      <c r="BK1144" s="38">
        <v>-2.3709570000000002</v>
      </c>
      <c r="BL1144" s="38">
        <v>-0.47224440000000001</v>
      </c>
      <c r="BM1144" s="38">
        <v>5.7326249999999996</v>
      </c>
      <c r="BN1144" s="38">
        <v>1.7520359999999999</v>
      </c>
      <c r="BO1144" s="38">
        <v>-1.025863</v>
      </c>
      <c r="BP1144" s="38">
        <v>2.8699089999999998</v>
      </c>
      <c r="BQ1144" s="38">
        <v>1.3037699999999999E-2</v>
      </c>
      <c r="BR1144" s="38">
        <v>-8.2156459999999996</v>
      </c>
      <c r="BS1144" s="38">
        <v>-7.4993369999999997</v>
      </c>
      <c r="BT1144" s="38">
        <v>-5.2200430000000004</v>
      </c>
      <c r="BU1144" s="38">
        <v>-2.7018879999999998</v>
      </c>
      <c r="BV1144" s="38">
        <v>0.68360600000000005</v>
      </c>
      <c r="BW1144" s="38">
        <v>-1.5004919999999999</v>
      </c>
      <c r="BX1144" s="38">
        <v>5.1652230000000001</v>
      </c>
      <c r="BY1144" s="38">
        <v>5.2928499999999996</v>
      </c>
      <c r="BZ1144" s="38">
        <v>8.1815770000000008</v>
      </c>
      <c r="CA1144" s="38">
        <v>10.065530000000001</v>
      </c>
      <c r="CB1144" s="38">
        <v>2.1621839999999999</v>
      </c>
      <c r="CC1144" s="38">
        <v>5.1997419999999996</v>
      </c>
      <c r="CD1144" s="38">
        <v>8.0631649999999997</v>
      </c>
      <c r="CE1144" s="38">
        <v>1.263018</v>
      </c>
      <c r="CF1144" s="38">
        <v>-3.8477579999999998</v>
      </c>
      <c r="CG1144" s="38">
        <v>-3.3423189999999998</v>
      </c>
      <c r="CH1144" s="38">
        <v>-0.69023900000000005</v>
      </c>
      <c r="CI1144" s="38">
        <v>-1.2746379999999999</v>
      </c>
      <c r="CJ1144" s="38">
        <v>0.5012124</v>
      </c>
      <c r="CK1144" s="38">
        <v>6.6389509999999996</v>
      </c>
      <c r="CL1144" s="38">
        <v>2.714175</v>
      </c>
      <c r="CM1144" s="38">
        <v>-0.16907430000000001</v>
      </c>
      <c r="CN1144" s="38">
        <v>3.915457</v>
      </c>
      <c r="CO1144" s="38">
        <v>1.275544</v>
      </c>
      <c r="CP1144" s="38">
        <v>-7.0227740000000001</v>
      </c>
      <c r="CQ1144" s="38">
        <v>-6.2357699999999996</v>
      </c>
      <c r="CR1144" s="38">
        <v>-4.152317</v>
      </c>
      <c r="CS1144" s="38">
        <v>-1.8424959999999999</v>
      </c>
      <c r="CT1144" s="38">
        <v>1.346074</v>
      </c>
      <c r="CU1144" s="38">
        <v>-0.57034479999999999</v>
      </c>
      <c r="CV1144" s="38">
        <v>6.7328770000000002</v>
      </c>
      <c r="CW1144" s="38">
        <v>7.2074540000000002</v>
      </c>
      <c r="CX1144" s="38">
        <v>10.10948</v>
      </c>
      <c r="CY1144" s="38">
        <v>12.41193</v>
      </c>
      <c r="CZ1144" s="38">
        <v>4.199757</v>
      </c>
      <c r="DA1144" s="38">
        <v>7.4817239999999998</v>
      </c>
      <c r="DB1144" s="38">
        <v>10.09055</v>
      </c>
      <c r="DC1144" s="38">
        <v>2.748888</v>
      </c>
      <c r="DD1144" s="38">
        <v>-2.3150740000000001</v>
      </c>
      <c r="DE1144" s="38">
        <v>-1.6549259999999999</v>
      </c>
      <c r="DF1144" s="38">
        <v>0.66112579999999999</v>
      </c>
      <c r="DG1144" s="38">
        <v>-0.1783189</v>
      </c>
      <c r="DH1144" s="38">
        <v>1.474669</v>
      </c>
      <c r="DI1144" s="38">
        <v>7.5452760000000003</v>
      </c>
      <c r="DJ1144" s="38">
        <v>3.6763140000000001</v>
      </c>
      <c r="DK1144" s="38">
        <v>0.68771450000000001</v>
      </c>
      <c r="DL1144" s="38">
        <v>4.961004</v>
      </c>
      <c r="DM1144" s="38">
        <v>2.5380509999999998</v>
      </c>
      <c r="DN1144" s="38">
        <v>-5.8299010000000004</v>
      </c>
      <c r="DO1144" s="38">
        <v>-4.9722020000000002</v>
      </c>
      <c r="DP1144" s="38">
        <v>-3.0845910000000001</v>
      </c>
      <c r="DQ1144" s="38">
        <v>-0.98310489999999995</v>
      </c>
      <c r="DR1144" s="38">
        <v>2.008543</v>
      </c>
      <c r="DS1144" s="38">
        <v>0.35980200000000001</v>
      </c>
      <c r="DT1144" s="38">
        <v>8.3005300000000002</v>
      </c>
      <c r="DU1144" s="38">
        <v>9.1220590000000001</v>
      </c>
      <c r="DV1144" s="38">
        <v>12.03739</v>
      </c>
      <c r="DW1144" s="38">
        <v>14.75834</v>
      </c>
      <c r="DX1144" s="38">
        <v>6.2373289999999999</v>
      </c>
      <c r="DY1144" s="38">
        <v>9.7637070000000001</v>
      </c>
      <c r="DZ1144" s="38">
        <v>12.117940000000001</v>
      </c>
      <c r="EA1144" s="38">
        <v>4.2347580000000002</v>
      </c>
      <c r="EB1144" s="38">
        <v>-0.78238989999999997</v>
      </c>
      <c r="EC1144" s="38">
        <v>3.2467299999999998E-2</v>
      </c>
      <c r="ED1144" s="38">
        <v>2.612282</v>
      </c>
      <c r="EE1144" s="38">
        <v>1.4045909999999999</v>
      </c>
      <c r="EF1144" s="38">
        <v>2.8801860000000001</v>
      </c>
      <c r="EG1144" s="38">
        <v>8.853866</v>
      </c>
      <c r="EH1144" s="38">
        <v>5.0654899999999996</v>
      </c>
      <c r="EI1144" s="38">
        <v>1.9247810000000001</v>
      </c>
      <c r="EJ1144" s="38">
        <v>6.4706089999999996</v>
      </c>
      <c r="EK1144" s="38">
        <v>4.3609099999999996</v>
      </c>
      <c r="EL1144" s="38">
        <v>-4.107583</v>
      </c>
      <c r="EM1144" s="38">
        <v>-3.1478109999999999</v>
      </c>
      <c r="EN1144" s="38">
        <v>-1.542964</v>
      </c>
      <c r="EO1144" s="38">
        <v>0.2577198</v>
      </c>
      <c r="EP1144" s="38">
        <v>2.965042</v>
      </c>
      <c r="EQ1144" s="38">
        <v>1.7027859999999999</v>
      </c>
      <c r="ER1144" s="38">
        <v>10.563969999999999</v>
      </c>
      <c r="ES1144" s="38">
        <v>11.88644</v>
      </c>
      <c r="ET1144" s="38">
        <v>14.82098</v>
      </c>
      <c r="EU1144" s="38">
        <v>18.146180000000001</v>
      </c>
      <c r="EV1144" s="38">
        <v>9.1792610000000003</v>
      </c>
      <c r="EW1144" s="38">
        <v>13.058529999999999</v>
      </c>
      <c r="EX1144" s="38">
        <v>15.045159999999999</v>
      </c>
      <c r="EY1144" s="38">
        <v>6.3801189999999997</v>
      </c>
      <c r="EZ1144" s="38">
        <v>1.4305619999999999</v>
      </c>
      <c r="FA1144" s="38">
        <v>2.4687950000000001</v>
      </c>
      <c r="FB1144" s="38">
        <v>82.262309999999999</v>
      </c>
      <c r="FC1144" s="38">
        <v>83.080759999999998</v>
      </c>
      <c r="FD1144" s="38">
        <v>81.206680000000006</v>
      </c>
      <c r="FE1144" s="38">
        <v>80.419759999999997</v>
      </c>
      <c r="FF1144" s="38">
        <v>79.475560000000002</v>
      </c>
      <c r="FG1144" s="38">
        <v>77.986720000000005</v>
      </c>
      <c r="FH1144" s="38">
        <v>76.92501</v>
      </c>
      <c r="FI1144" s="38">
        <v>78.933920000000001</v>
      </c>
      <c r="FJ1144" s="38">
        <v>85.035539999999997</v>
      </c>
      <c r="FK1144" s="38">
        <v>90.351389999999995</v>
      </c>
      <c r="FL1144" s="38">
        <v>93.894840000000002</v>
      </c>
      <c r="FM1144" s="38">
        <v>96.860370000000003</v>
      </c>
      <c r="FN1144" s="38">
        <v>99.99821</v>
      </c>
      <c r="FO1144" s="38">
        <v>102.6931</v>
      </c>
      <c r="FP1144" s="38">
        <v>104.746</v>
      </c>
      <c r="FQ1144" s="38">
        <v>105.7214</v>
      </c>
      <c r="FR1144" s="38">
        <v>106.5783</v>
      </c>
      <c r="FS1144" s="38">
        <v>106.3181</v>
      </c>
      <c r="FT1144" s="38">
        <v>101.3827</v>
      </c>
      <c r="FU1144" s="38">
        <v>95.151949999999999</v>
      </c>
      <c r="FV1144" s="38">
        <v>90.688689999999994</v>
      </c>
      <c r="FW1144">
        <v>88.211619999999996</v>
      </c>
      <c r="FX1144">
        <v>85.080410000000001</v>
      </c>
      <c r="FY1144">
        <v>83.174160000000001</v>
      </c>
      <c r="FZ1144">
        <v>3.9053290000000001</v>
      </c>
      <c r="GA1144">
        <v>30.00046</v>
      </c>
      <c r="GB1144">
        <v>1</v>
      </c>
    </row>
    <row r="1145" spans="1:184" x14ac:dyDescent="0.3">
      <c r="A1145" t="s">
        <v>280</v>
      </c>
      <c r="B1145" t="s">
        <v>1</v>
      </c>
      <c r="C1145" t="s">
        <v>263</v>
      </c>
      <c r="D1145" t="s">
        <v>1</v>
      </c>
      <c r="E1145" t="s">
        <v>1</v>
      </c>
      <c r="F1145" t="s">
        <v>1</v>
      </c>
      <c r="G1145" t="s">
        <v>1</v>
      </c>
      <c r="H1145" s="40" t="s">
        <v>1</v>
      </c>
      <c r="I1145" s="18" t="s">
        <v>1</v>
      </c>
      <c r="J1145" s="38" t="s">
        <v>1</v>
      </c>
      <c r="K1145" s="18" t="s">
        <v>2</v>
      </c>
      <c r="L1145" s="38">
        <v>101</v>
      </c>
      <c r="M1145" s="38">
        <v>101</v>
      </c>
      <c r="N1145" s="38">
        <v>133.4367</v>
      </c>
      <c r="O1145" s="38">
        <v>132.79230000000001</v>
      </c>
      <c r="P1145" s="38">
        <v>131.68680000000001</v>
      </c>
      <c r="Q1145" s="38">
        <v>136.6771</v>
      </c>
      <c r="R1145" s="38">
        <v>150.87190000000001</v>
      </c>
      <c r="S1145" s="38">
        <v>161.49690000000001</v>
      </c>
      <c r="T1145" s="38">
        <v>174.4342</v>
      </c>
      <c r="U1145" s="38">
        <v>188.12889999999999</v>
      </c>
      <c r="V1145" s="38">
        <v>192.97319999999999</v>
      </c>
      <c r="W1145" s="38">
        <v>203.40940000000001</v>
      </c>
      <c r="X1145" s="38">
        <v>207.8503</v>
      </c>
      <c r="Y1145" s="38">
        <v>211.35640000000001</v>
      </c>
      <c r="Z1145" s="38">
        <v>212.45330000000001</v>
      </c>
      <c r="AA1145" s="38">
        <v>209.65299999999999</v>
      </c>
      <c r="AB1145" s="38">
        <v>208.35919999999999</v>
      </c>
      <c r="AC1145" s="38">
        <v>199.81229999999999</v>
      </c>
      <c r="AD1145" s="38">
        <v>188.2062</v>
      </c>
      <c r="AE1145" s="38">
        <v>184.8708</v>
      </c>
      <c r="AF1145" s="38">
        <v>176.23339999999999</v>
      </c>
      <c r="AG1145" s="38">
        <v>167.99029999999999</v>
      </c>
      <c r="AH1145" s="38">
        <v>162.1361</v>
      </c>
      <c r="AI1145" s="38">
        <v>152.32149999999999</v>
      </c>
      <c r="AJ1145" s="38">
        <v>144.17160000000001</v>
      </c>
      <c r="AK1145" s="38">
        <v>140.5735</v>
      </c>
      <c r="AL1145" s="38">
        <v>-2.4175179999999998</v>
      </c>
      <c r="AM1145" s="38">
        <v>-1.6219479999999999</v>
      </c>
      <c r="AN1145" s="38">
        <v>-0.87846440000000003</v>
      </c>
      <c r="AO1145" s="38">
        <v>0.7224218</v>
      </c>
      <c r="AP1145" s="38">
        <v>0.87527259999999996</v>
      </c>
      <c r="AQ1145" s="38">
        <v>0.67605079999999995</v>
      </c>
      <c r="AR1145" s="38">
        <v>-0.3206116</v>
      </c>
      <c r="AS1145" s="38">
        <v>-1.9841070000000001</v>
      </c>
      <c r="AT1145" s="38">
        <v>-5.668107</v>
      </c>
      <c r="AU1145" s="38">
        <v>-4.2447499999999998</v>
      </c>
      <c r="AV1145" s="38">
        <v>-1.989768</v>
      </c>
      <c r="AW1145" s="38">
        <v>-2.4277350000000002</v>
      </c>
      <c r="AX1145" s="38">
        <v>-0.52354409999999996</v>
      </c>
      <c r="AY1145" s="38">
        <v>-1.9522539999999999</v>
      </c>
      <c r="AZ1145" s="38">
        <v>1.305509</v>
      </c>
      <c r="BA1145" s="38">
        <v>1.2973500000000001E-2</v>
      </c>
      <c r="BB1145" s="38">
        <v>0.99028519999999998</v>
      </c>
      <c r="BC1145" s="38">
        <v>-0.542157</v>
      </c>
      <c r="BD1145" s="38">
        <v>-0.88945059999999998</v>
      </c>
      <c r="BE1145" s="38">
        <v>-2.3863289999999999</v>
      </c>
      <c r="BF1145" s="38">
        <v>-0.17645279999999999</v>
      </c>
      <c r="BG1145" s="38">
        <v>-3.2340589999999998</v>
      </c>
      <c r="BH1145" s="38">
        <v>-5.352258</v>
      </c>
      <c r="BI1145" s="38">
        <v>-4.1894450000000001</v>
      </c>
      <c r="BJ1145" s="38">
        <v>-1.424496</v>
      </c>
      <c r="BK1145" s="38">
        <v>-0.8177219</v>
      </c>
      <c r="BL1145" s="38">
        <v>-7.4197799999999994E-2</v>
      </c>
      <c r="BM1145" s="38">
        <v>1.398155</v>
      </c>
      <c r="BN1145" s="38">
        <v>1.4668380000000001</v>
      </c>
      <c r="BO1145" s="38">
        <v>1.5022629999999999</v>
      </c>
      <c r="BP1145" s="38">
        <v>0.52302459999999995</v>
      </c>
      <c r="BQ1145" s="38">
        <v>-1.0151950000000001</v>
      </c>
      <c r="BR1145" s="38">
        <v>-4.5489040000000003</v>
      </c>
      <c r="BS1145" s="38">
        <v>-3.2439740000000001</v>
      </c>
      <c r="BT1145" s="38">
        <v>-1.150039</v>
      </c>
      <c r="BU1145" s="38">
        <v>-1.630941</v>
      </c>
      <c r="BV1145" s="38">
        <v>3.8957800000000001E-2</v>
      </c>
      <c r="BW1145" s="38">
        <v>-1.182588</v>
      </c>
      <c r="BX1145" s="38">
        <v>2.3052540000000001</v>
      </c>
      <c r="BY1145" s="38">
        <v>1.1985060000000001</v>
      </c>
      <c r="BZ1145" s="38">
        <v>2.2814179999999999</v>
      </c>
      <c r="CA1145" s="38">
        <v>0.93617649999999997</v>
      </c>
      <c r="CB1145" s="38">
        <v>0.46101839999999999</v>
      </c>
      <c r="CC1145" s="38">
        <v>-1.0125150000000001</v>
      </c>
      <c r="CD1145" s="38">
        <v>1.093164</v>
      </c>
      <c r="CE1145" s="38">
        <v>-2.0235150000000002</v>
      </c>
      <c r="CF1145" s="38">
        <v>-4.17157</v>
      </c>
      <c r="CG1145" s="38">
        <v>-2.7793760000000001</v>
      </c>
      <c r="CH1145" s="38">
        <v>-0.73673299999999997</v>
      </c>
      <c r="CI1145" s="38">
        <v>-0.26071749999999999</v>
      </c>
      <c r="CJ1145" s="38">
        <v>0.48283490000000001</v>
      </c>
      <c r="CK1145" s="38">
        <v>1.866166</v>
      </c>
      <c r="CL1145" s="38">
        <v>1.876555</v>
      </c>
      <c r="CM1145" s="38">
        <v>2.0744959999999999</v>
      </c>
      <c r="CN1145" s="38">
        <v>1.107324</v>
      </c>
      <c r="CO1145" s="38">
        <v>-0.3441303</v>
      </c>
      <c r="CP1145" s="38">
        <v>-3.7737479999999999</v>
      </c>
      <c r="CQ1145" s="38">
        <v>-2.5508389999999999</v>
      </c>
      <c r="CR1145" s="38">
        <v>-0.56844439999999996</v>
      </c>
      <c r="CS1145" s="38">
        <v>-1.0790839999999999</v>
      </c>
      <c r="CT1145" s="38">
        <v>0.42854490000000001</v>
      </c>
      <c r="CU1145" s="38">
        <v>-0.64951959999999997</v>
      </c>
      <c r="CV1145" s="38">
        <v>2.9976739999999999</v>
      </c>
      <c r="CW1145" s="38">
        <v>2.019603</v>
      </c>
      <c r="CX1145" s="38">
        <v>3.1756519999999999</v>
      </c>
      <c r="CY1145" s="38">
        <v>1.9600660000000001</v>
      </c>
      <c r="CZ1145" s="38">
        <v>1.3963490000000001</v>
      </c>
      <c r="DA1145" s="38">
        <v>-6.1015100000000003E-2</v>
      </c>
      <c r="DB1145" s="38">
        <v>1.9724969999999999</v>
      </c>
      <c r="DC1145" s="38">
        <v>-1.185095</v>
      </c>
      <c r="DD1145" s="38">
        <v>-3.3538290000000002</v>
      </c>
      <c r="DE1145" s="38">
        <v>-1.8027660000000001</v>
      </c>
      <c r="DF1145" s="38">
        <v>-4.8969600000000002E-2</v>
      </c>
      <c r="DG1145" s="38">
        <v>0.29628690000000002</v>
      </c>
      <c r="DH1145" s="38">
        <v>1.039868</v>
      </c>
      <c r="DI1145" s="38">
        <v>2.3341769999999999</v>
      </c>
      <c r="DJ1145" s="38">
        <v>2.2862719999999999</v>
      </c>
      <c r="DK1145" s="38">
        <v>2.646728</v>
      </c>
      <c r="DL1145" s="38">
        <v>1.691624</v>
      </c>
      <c r="DM1145" s="38">
        <v>0.32693480000000003</v>
      </c>
      <c r="DN1145" s="38">
        <v>-2.9985919999999999</v>
      </c>
      <c r="DO1145" s="38">
        <v>-1.8577049999999999</v>
      </c>
      <c r="DP1145" s="38">
        <v>1.31498E-2</v>
      </c>
      <c r="DQ1145" s="38">
        <v>-0.52722659999999999</v>
      </c>
      <c r="DR1145" s="38">
        <v>0.81813199999999997</v>
      </c>
      <c r="DS1145" s="38">
        <v>-0.1164512</v>
      </c>
      <c r="DT1145" s="38">
        <v>3.6900940000000002</v>
      </c>
      <c r="DU1145" s="38">
        <v>2.8407</v>
      </c>
      <c r="DV1145" s="38">
        <v>4.0698869999999996</v>
      </c>
      <c r="DW1145" s="38">
        <v>2.9839549999999999</v>
      </c>
      <c r="DX1145" s="38">
        <v>2.33168</v>
      </c>
      <c r="DY1145" s="38">
        <v>0.89048459999999996</v>
      </c>
      <c r="DZ1145" s="38">
        <v>2.8518300000000001</v>
      </c>
      <c r="EA1145" s="38">
        <v>-0.34667609999999999</v>
      </c>
      <c r="EB1145" s="38">
        <v>-2.5360879999999999</v>
      </c>
      <c r="EC1145" s="38">
        <v>-0.82615620000000001</v>
      </c>
      <c r="ED1145" s="38">
        <v>0.94405159999999999</v>
      </c>
      <c r="EE1145" s="38">
        <v>1.1005130000000001</v>
      </c>
      <c r="EF1145" s="38">
        <v>1.8441339999999999</v>
      </c>
      <c r="EG1145" s="38">
        <v>3.0099109999999998</v>
      </c>
      <c r="EH1145" s="38">
        <v>2.877837</v>
      </c>
      <c r="EI1145" s="38">
        <v>3.4729410000000001</v>
      </c>
      <c r="EJ1145" s="38">
        <v>2.5352600000000001</v>
      </c>
      <c r="EK1145" s="38">
        <v>1.2958460000000001</v>
      </c>
      <c r="EL1145" s="38">
        <v>-1.8793899999999999</v>
      </c>
      <c r="EM1145" s="38">
        <v>-0.85692829999999998</v>
      </c>
      <c r="EN1145" s="38">
        <v>0.85287950000000001</v>
      </c>
      <c r="EO1145" s="38">
        <v>0.26956730000000001</v>
      </c>
      <c r="EP1145" s="38">
        <v>1.3806339999999999</v>
      </c>
      <c r="EQ1145" s="38">
        <v>0.65321499999999999</v>
      </c>
      <c r="ER1145" s="38">
        <v>4.689838</v>
      </c>
      <c r="ES1145" s="38">
        <v>4.0262330000000004</v>
      </c>
      <c r="ET1145" s="38">
        <v>5.3610189999999998</v>
      </c>
      <c r="EU1145" s="38">
        <v>4.4622890000000002</v>
      </c>
      <c r="EV1145" s="38">
        <v>3.6821489999999999</v>
      </c>
      <c r="EW1145" s="38">
        <v>2.2642989999999998</v>
      </c>
      <c r="EX1145" s="38">
        <v>4.1214469999999999</v>
      </c>
      <c r="EY1145" s="38">
        <v>0.86386819999999997</v>
      </c>
      <c r="EZ1145" s="38">
        <v>-1.3554010000000001</v>
      </c>
      <c r="FA1145" s="38">
        <v>0.58391329999999997</v>
      </c>
      <c r="FB1145" s="38">
        <v>75.891080000000002</v>
      </c>
      <c r="FC1145" s="38">
        <v>74.683049999999994</v>
      </c>
      <c r="FD1145" s="38">
        <v>73.269919999999999</v>
      </c>
      <c r="FE1145" s="38">
        <v>71.647940000000006</v>
      </c>
      <c r="FF1145" s="38">
        <v>70.347759999999994</v>
      </c>
      <c r="FG1145" s="38">
        <v>68.749719999999996</v>
      </c>
      <c r="FH1145" s="38">
        <v>68.647819999999996</v>
      </c>
      <c r="FI1145" s="38">
        <v>72.277029999999996</v>
      </c>
      <c r="FJ1145" s="38">
        <v>77.649100000000004</v>
      </c>
      <c r="FK1145" s="38">
        <v>82.341319999999996</v>
      </c>
      <c r="FL1145" s="38">
        <v>86.513710000000003</v>
      </c>
      <c r="FM1145" s="38">
        <v>90.434039999999996</v>
      </c>
      <c r="FN1145" s="38">
        <v>93.788269999999997</v>
      </c>
      <c r="FO1145" s="38">
        <v>96.583399999999997</v>
      </c>
      <c r="FP1145" s="38">
        <v>98.772440000000003</v>
      </c>
      <c r="FQ1145" s="38">
        <v>100.51949999999999</v>
      </c>
      <c r="FR1145" s="38">
        <v>101.2231</v>
      </c>
      <c r="FS1145" s="38">
        <v>100.849</v>
      </c>
      <c r="FT1145" s="38">
        <v>98.662570000000002</v>
      </c>
      <c r="FU1145" s="38">
        <v>94.158580000000001</v>
      </c>
      <c r="FV1145" s="38">
        <v>88.696820000000002</v>
      </c>
      <c r="FW1145">
        <v>84.488979999999998</v>
      </c>
      <c r="FX1145">
        <v>81.256439999999998</v>
      </c>
      <c r="FY1145">
        <v>78.793220000000005</v>
      </c>
      <c r="FZ1145">
        <v>1.4870909999999999</v>
      </c>
      <c r="GA1145">
        <v>11.57343</v>
      </c>
      <c r="GB1145">
        <v>1</v>
      </c>
    </row>
    <row r="1146" spans="1:184" x14ac:dyDescent="0.3">
      <c r="A1146" t="s">
        <v>280</v>
      </c>
      <c r="B1146" t="s">
        <v>1</v>
      </c>
      <c r="C1146" t="s">
        <v>264</v>
      </c>
      <c r="D1146" t="s">
        <v>1</v>
      </c>
      <c r="E1146" t="s">
        <v>1</v>
      </c>
      <c r="F1146" t="s">
        <v>1</v>
      </c>
      <c r="G1146" t="s">
        <v>1</v>
      </c>
      <c r="H1146" s="40" t="s">
        <v>1</v>
      </c>
      <c r="I1146" s="18" t="s">
        <v>1</v>
      </c>
      <c r="J1146" s="38" t="s">
        <v>1</v>
      </c>
      <c r="K1146" s="18">
        <v>44722</v>
      </c>
      <c r="L1146" s="38">
        <v>128</v>
      </c>
      <c r="M1146" s="38">
        <v>128</v>
      </c>
      <c r="N1146" s="38">
        <v>181.8372</v>
      </c>
      <c r="O1146" s="38">
        <v>179.40010000000001</v>
      </c>
      <c r="P1146" s="38">
        <v>170.66229999999999</v>
      </c>
      <c r="Q1146" s="38">
        <v>172.31379999999999</v>
      </c>
      <c r="R1146" s="38">
        <v>180.62289999999999</v>
      </c>
      <c r="S1146" s="38">
        <v>199.51759999999999</v>
      </c>
      <c r="T1146" s="38">
        <v>218.3603</v>
      </c>
      <c r="U1146" s="38">
        <v>222.3888</v>
      </c>
      <c r="V1146" s="38">
        <v>231.24109999999999</v>
      </c>
      <c r="W1146" s="38">
        <v>236.73849999999999</v>
      </c>
      <c r="X1146" s="38">
        <v>230.73410000000001</v>
      </c>
      <c r="Y1146" s="38">
        <v>229.0393</v>
      </c>
      <c r="Z1146" s="38">
        <v>221.11240000000001</v>
      </c>
      <c r="AA1146" s="38">
        <v>221.6147</v>
      </c>
      <c r="AB1146" s="38">
        <v>216.98480000000001</v>
      </c>
      <c r="AC1146" s="38">
        <v>211.5686</v>
      </c>
      <c r="AD1146" s="38">
        <v>208.31649999999999</v>
      </c>
      <c r="AE1146" s="38">
        <v>198.7311</v>
      </c>
      <c r="AF1146" s="38">
        <v>188.3245</v>
      </c>
      <c r="AG1146" s="38">
        <v>183.55189999999999</v>
      </c>
      <c r="AH1146" s="38">
        <v>178.6396</v>
      </c>
      <c r="AI1146" s="38">
        <v>175.03210000000001</v>
      </c>
      <c r="AJ1146" s="38">
        <v>167.2381</v>
      </c>
      <c r="AK1146" s="38">
        <v>163.99539999999999</v>
      </c>
      <c r="AL1146" s="38">
        <v>-9.3518430000000006</v>
      </c>
      <c r="AM1146" s="38">
        <v>-8.9091419999999992</v>
      </c>
      <c r="AN1146" s="38">
        <v>-9.958691</v>
      </c>
      <c r="AO1146" s="38">
        <v>-5.277228</v>
      </c>
      <c r="AP1146" s="38">
        <v>-6.2845000000000004</v>
      </c>
      <c r="AQ1146" s="38">
        <v>-4.0997009999999996</v>
      </c>
      <c r="AR1146" s="38">
        <v>1.0506580000000001</v>
      </c>
      <c r="AS1146" s="38">
        <v>-1.378938</v>
      </c>
      <c r="AT1146" s="38">
        <v>4.6309459999999998</v>
      </c>
      <c r="AU1146" s="38">
        <v>1.282133</v>
      </c>
      <c r="AV1146" s="38">
        <v>-5.3011369999999998</v>
      </c>
      <c r="AW1146" s="38">
        <v>-5.75197</v>
      </c>
      <c r="AX1146" s="38">
        <v>-10.35505</v>
      </c>
      <c r="AY1146" s="38">
        <v>-0.67110899999999996</v>
      </c>
      <c r="AZ1146" s="38">
        <v>5.6071749999999998</v>
      </c>
      <c r="BA1146" s="38">
        <v>1.5004109999999999</v>
      </c>
      <c r="BB1146" s="38">
        <v>0.81472529999999999</v>
      </c>
      <c r="BC1146" s="38">
        <v>-3.5729920000000002</v>
      </c>
      <c r="BD1146" s="38">
        <v>-9.8224420000000006</v>
      </c>
      <c r="BE1146" s="38">
        <v>-10.37561</v>
      </c>
      <c r="BF1146" s="38">
        <v>-16.49241</v>
      </c>
      <c r="BG1146" s="38">
        <v>-14.480510000000001</v>
      </c>
      <c r="BH1146" s="38">
        <v>-12.70316</v>
      </c>
      <c r="BI1146" s="38">
        <v>-7.8306950000000004</v>
      </c>
      <c r="BJ1146" s="38">
        <v>-7.2106219999999999</v>
      </c>
      <c r="BK1146" s="38">
        <v>-6.6556850000000001</v>
      </c>
      <c r="BL1146" s="38">
        <v>-8.0148039999999998</v>
      </c>
      <c r="BM1146" s="38">
        <v>-3.8285520000000002</v>
      </c>
      <c r="BN1146" s="38">
        <v>-4.5822700000000003</v>
      </c>
      <c r="BO1146" s="38">
        <v>-2.373945</v>
      </c>
      <c r="BP1146" s="38">
        <v>3.7600509999999998</v>
      </c>
      <c r="BQ1146" s="38">
        <v>0.5149205</v>
      </c>
      <c r="BR1146" s="38">
        <v>6.7963560000000003</v>
      </c>
      <c r="BS1146" s="38">
        <v>3.7155649999999998</v>
      </c>
      <c r="BT1146" s="38">
        <v>-3.2910910000000002</v>
      </c>
      <c r="BU1146" s="38">
        <v>-3.9141710000000001</v>
      </c>
      <c r="BV1146" s="38">
        <v>-9.0873550000000005</v>
      </c>
      <c r="BW1146" s="38">
        <v>1.3819090000000001</v>
      </c>
      <c r="BX1146" s="38">
        <v>7.4843039999999998</v>
      </c>
      <c r="BY1146" s="38">
        <v>4.183573</v>
      </c>
      <c r="BZ1146" s="38">
        <v>3.4205589999999999</v>
      </c>
      <c r="CA1146" s="38">
        <v>-0.66966829999999999</v>
      </c>
      <c r="CB1146" s="38">
        <v>-5.6745640000000002</v>
      </c>
      <c r="CC1146" s="38">
        <v>-6.6067999999999998</v>
      </c>
      <c r="CD1146" s="38">
        <v>-12.79153</v>
      </c>
      <c r="CE1146" s="38">
        <v>-11.13308</v>
      </c>
      <c r="CF1146" s="38">
        <v>-9.0031359999999996</v>
      </c>
      <c r="CG1146" s="38">
        <v>-4.0767749999999996</v>
      </c>
      <c r="CH1146" s="38">
        <v>-5.7276189999999998</v>
      </c>
      <c r="CI1146" s="38">
        <v>-5.0949479999999996</v>
      </c>
      <c r="CJ1146" s="38">
        <v>-6.6684739999999998</v>
      </c>
      <c r="CK1146" s="38">
        <v>-2.8252030000000001</v>
      </c>
      <c r="CL1146" s="38">
        <v>-3.403311</v>
      </c>
      <c r="CM1146" s="38">
        <v>-1.1786909999999999</v>
      </c>
      <c r="CN1146" s="38">
        <v>5.6365689999999997</v>
      </c>
      <c r="CO1146" s="38">
        <v>1.8266009999999999</v>
      </c>
      <c r="CP1146" s="38">
        <v>8.2961130000000001</v>
      </c>
      <c r="CQ1146" s="38">
        <v>5.4009539999999996</v>
      </c>
      <c r="CR1146" s="38">
        <v>-1.8989389999999999</v>
      </c>
      <c r="CS1146" s="38">
        <v>-2.6413180000000001</v>
      </c>
      <c r="CT1146" s="38">
        <v>-8.2093500000000006</v>
      </c>
      <c r="CU1146" s="38">
        <v>2.803823</v>
      </c>
      <c r="CV1146" s="38">
        <v>8.7843979999999995</v>
      </c>
      <c r="CW1146" s="38">
        <v>6.0419229999999997</v>
      </c>
      <c r="CX1146" s="38">
        <v>5.2253509999999999</v>
      </c>
      <c r="CY1146" s="38">
        <v>1.3411649999999999</v>
      </c>
      <c r="CZ1146" s="38">
        <v>-2.8017560000000001</v>
      </c>
      <c r="DA1146" s="38">
        <v>-3.9965359999999999</v>
      </c>
      <c r="DB1146" s="38">
        <v>-10.22832</v>
      </c>
      <c r="DC1146" s="38">
        <v>-8.814667</v>
      </c>
      <c r="DD1146" s="38">
        <v>-6.4405080000000003</v>
      </c>
      <c r="DE1146" s="38">
        <v>-1.47682</v>
      </c>
      <c r="DF1146" s="38">
        <v>-4.2446159999999997</v>
      </c>
      <c r="DG1146" s="38">
        <v>-3.534211</v>
      </c>
      <c r="DH1146" s="38">
        <v>-5.3221439999999998</v>
      </c>
      <c r="DI1146" s="38">
        <v>-1.8218540000000001</v>
      </c>
      <c r="DJ1146" s="38">
        <v>-2.2243529999999998</v>
      </c>
      <c r="DK1146" s="38">
        <v>1.6562299999999999E-2</v>
      </c>
      <c r="DL1146" s="38">
        <v>7.5130860000000004</v>
      </c>
      <c r="DM1146" s="38">
        <v>3.1382810000000001</v>
      </c>
      <c r="DN1146" s="38">
        <v>9.7958700000000007</v>
      </c>
      <c r="DO1146" s="38">
        <v>7.0863420000000001</v>
      </c>
      <c r="DP1146" s="38">
        <v>-0.50678719999999999</v>
      </c>
      <c r="DQ1146" s="38">
        <v>-1.3684639999999999</v>
      </c>
      <c r="DR1146" s="38">
        <v>-7.3313449999999998</v>
      </c>
      <c r="DS1146" s="38">
        <v>4.2257379999999998</v>
      </c>
      <c r="DT1146" s="38">
        <v>10.084490000000001</v>
      </c>
      <c r="DU1146" s="38">
        <v>7.9002720000000002</v>
      </c>
      <c r="DV1146" s="38">
        <v>7.0301429999999998</v>
      </c>
      <c r="DW1146" s="38">
        <v>3.351998</v>
      </c>
      <c r="DX1146" s="38">
        <v>7.1051199999999995E-2</v>
      </c>
      <c r="DY1146" s="38">
        <v>-1.3862730000000001</v>
      </c>
      <c r="DZ1146" s="38">
        <v>-7.6651040000000004</v>
      </c>
      <c r="EA1146" s="38">
        <v>-6.4962499999999999</v>
      </c>
      <c r="EB1146" s="38">
        <v>-3.8778809999999999</v>
      </c>
      <c r="EC1146" s="38">
        <v>1.1231340000000001</v>
      </c>
      <c r="ED1146" s="38">
        <v>-2.1033949999999999</v>
      </c>
      <c r="EE1146" s="38">
        <v>-1.2807539999999999</v>
      </c>
      <c r="EF1146" s="38">
        <v>-3.3782580000000002</v>
      </c>
      <c r="EG1146" s="38">
        <v>-0.3731777</v>
      </c>
      <c r="EH1146" s="38">
        <v>-0.52212329999999996</v>
      </c>
      <c r="EI1146" s="38">
        <v>1.742319</v>
      </c>
      <c r="EJ1146" s="38">
        <v>10.222479999999999</v>
      </c>
      <c r="EK1146" s="38">
        <v>5.0321389999999999</v>
      </c>
      <c r="EL1146" s="38">
        <v>11.96128</v>
      </c>
      <c r="EM1146" s="38">
        <v>9.5197749999999992</v>
      </c>
      <c r="EN1146" s="38">
        <v>1.5032589999999999</v>
      </c>
      <c r="EO1146" s="38">
        <v>0.46933469999999999</v>
      </c>
      <c r="EP1146" s="38">
        <v>-6.0636460000000003</v>
      </c>
      <c r="EQ1146" s="38">
        <v>6.2787559999999996</v>
      </c>
      <c r="ER1146" s="38">
        <v>11.96162</v>
      </c>
      <c r="ES1146" s="38">
        <v>10.58343</v>
      </c>
      <c r="ET1146" s="38">
        <v>9.6359770000000005</v>
      </c>
      <c r="EU1146" s="38">
        <v>6.2553219999999996</v>
      </c>
      <c r="EV1146" s="38">
        <v>4.2189290000000002</v>
      </c>
      <c r="EW1146" s="38">
        <v>2.382533</v>
      </c>
      <c r="EX1146" s="38">
        <v>-3.964229</v>
      </c>
      <c r="EY1146" s="38">
        <v>-3.1488239999999998</v>
      </c>
      <c r="EZ1146" s="38">
        <v>-0.1778537</v>
      </c>
      <c r="FA1146" s="38">
        <v>4.8770540000000002</v>
      </c>
      <c r="FB1146" s="38">
        <v>77.538600000000002</v>
      </c>
      <c r="FC1146" s="38">
        <v>76.252669999999995</v>
      </c>
      <c r="FD1146" s="38">
        <v>73.983930000000001</v>
      </c>
      <c r="FE1146" s="38">
        <v>72.574870000000004</v>
      </c>
      <c r="FF1146" s="38">
        <v>72.204639999999998</v>
      </c>
      <c r="FG1146" s="38">
        <v>71.314400000000006</v>
      </c>
      <c r="FH1146" s="38">
        <v>71.379810000000006</v>
      </c>
      <c r="FI1146" s="38">
        <v>74.364090000000004</v>
      </c>
      <c r="FJ1146" s="38">
        <v>78.530270000000002</v>
      </c>
      <c r="FK1146" s="38">
        <v>82.777569999999997</v>
      </c>
      <c r="FL1146" s="38">
        <v>86.849109999999996</v>
      </c>
      <c r="FM1146" s="38">
        <v>90.764899999999997</v>
      </c>
      <c r="FN1146" s="38">
        <v>93.268330000000006</v>
      </c>
      <c r="FO1146" s="38">
        <v>96.258240000000001</v>
      </c>
      <c r="FP1146" s="38">
        <v>97.660740000000004</v>
      </c>
      <c r="FQ1146" s="38">
        <v>98.999570000000006</v>
      </c>
      <c r="FR1146" s="38">
        <v>99.438959999999994</v>
      </c>
      <c r="FS1146" s="38">
        <v>97.366389999999996</v>
      </c>
      <c r="FT1146" s="38">
        <v>94.285510000000002</v>
      </c>
      <c r="FU1146" s="38">
        <v>91.231449999999995</v>
      </c>
      <c r="FV1146" s="38">
        <v>88.745949999999993</v>
      </c>
      <c r="FW1146">
        <v>85.815889999999996</v>
      </c>
      <c r="FX1146">
        <v>83.87527</v>
      </c>
      <c r="FY1146">
        <v>81.466660000000005</v>
      </c>
      <c r="FZ1146">
        <v>4.198804</v>
      </c>
      <c r="GA1146">
        <v>31.56006</v>
      </c>
      <c r="GB1146">
        <v>1</v>
      </c>
    </row>
    <row r="1147" spans="1:184" x14ac:dyDescent="0.3">
      <c r="A1147" t="s">
        <v>280</v>
      </c>
      <c r="B1147" t="s">
        <v>1</v>
      </c>
      <c r="C1147" t="s">
        <v>264</v>
      </c>
      <c r="D1147" t="s">
        <v>1</v>
      </c>
      <c r="E1147" t="s">
        <v>1</v>
      </c>
      <c r="F1147" t="s">
        <v>1</v>
      </c>
      <c r="G1147" t="s">
        <v>1</v>
      </c>
      <c r="H1147" s="40" t="s">
        <v>1</v>
      </c>
      <c r="I1147" s="18" t="s">
        <v>1</v>
      </c>
      <c r="J1147" s="38" t="s">
        <v>1</v>
      </c>
      <c r="K1147" s="18">
        <v>44739</v>
      </c>
      <c r="L1147" s="38">
        <v>128</v>
      </c>
      <c r="M1147" s="38">
        <v>128</v>
      </c>
      <c r="N1147" s="38">
        <v>146.5531</v>
      </c>
      <c r="O1147" s="38">
        <v>139.94309999999999</v>
      </c>
      <c r="P1147" s="38">
        <v>129.6986</v>
      </c>
      <c r="Q1147" s="38">
        <v>134.75909999999999</v>
      </c>
      <c r="R1147" s="38">
        <v>149.39850000000001</v>
      </c>
      <c r="S1147" s="38">
        <v>169.31489999999999</v>
      </c>
      <c r="T1147" s="38">
        <v>200.6216</v>
      </c>
      <c r="U1147" s="38">
        <v>211.58160000000001</v>
      </c>
      <c r="V1147" s="38">
        <v>221.26580000000001</v>
      </c>
      <c r="W1147" s="38">
        <v>231.66540000000001</v>
      </c>
      <c r="X1147" s="38">
        <v>233.53469999999999</v>
      </c>
      <c r="Y1147" s="38">
        <v>236.36779999999999</v>
      </c>
      <c r="Z1147" s="38">
        <v>234.30289999999999</v>
      </c>
      <c r="AA1147" s="38">
        <v>231.9409</v>
      </c>
      <c r="AB1147" s="38">
        <v>224.4332</v>
      </c>
      <c r="AC1147" s="38">
        <v>222.346</v>
      </c>
      <c r="AD1147" s="38">
        <v>214.97489999999999</v>
      </c>
      <c r="AE1147" s="38">
        <v>204.5095</v>
      </c>
      <c r="AF1147" s="38">
        <v>204.042</v>
      </c>
      <c r="AG1147" s="38">
        <v>199.32589999999999</v>
      </c>
      <c r="AH1147" s="38">
        <v>195.08279999999999</v>
      </c>
      <c r="AI1147" s="38">
        <v>202.11259999999999</v>
      </c>
      <c r="AJ1147" s="38">
        <v>198.6156</v>
      </c>
      <c r="AK1147" s="38">
        <v>195.828</v>
      </c>
      <c r="AL1147" s="38">
        <v>1.8747450000000001</v>
      </c>
      <c r="AM1147" s="38">
        <v>-3.9211830000000001</v>
      </c>
      <c r="AN1147" s="38">
        <v>-12.8361</v>
      </c>
      <c r="AO1147" s="38">
        <v>-8.2475149999999999</v>
      </c>
      <c r="AP1147" s="38">
        <v>-9.3682230000000004</v>
      </c>
      <c r="AQ1147" s="38">
        <v>-8.1039060000000003</v>
      </c>
      <c r="AR1147" s="38">
        <v>6.4766510000000004</v>
      </c>
      <c r="AS1147" s="38">
        <v>7.7331849999999998</v>
      </c>
      <c r="AT1147" s="38">
        <v>-3.736046</v>
      </c>
      <c r="AU1147" s="38">
        <v>-7.1969139999999996</v>
      </c>
      <c r="AV1147" s="38">
        <v>-8.3497190000000003</v>
      </c>
      <c r="AW1147" s="38">
        <v>1.9129609999999999</v>
      </c>
      <c r="AX1147" s="38">
        <v>-2.197079</v>
      </c>
      <c r="AY1147" s="38">
        <v>-5.7556399999999996</v>
      </c>
      <c r="AZ1147" s="38">
        <v>-2.9855239999999998</v>
      </c>
      <c r="BA1147" s="38">
        <v>-0.84447589999999995</v>
      </c>
      <c r="BB1147" s="38">
        <v>2.0871270000000002</v>
      </c>
      <c r="BC1147" s="38">
        <v>-1.1605730000000001</v>
      </c>
      <c r="BD1147" s="38">
        <v>0.96640700000000002</v>
      </c>
      <c r="BE1147" s="38">
        <v>-2.1744810000000001</v>
      </c>
      <c r="BF1147" s="38">
        <v>-3.2103809999999999</v>
      </c>
      <c r="BG1147" s="38">
        <v>1.7484930000000001</v>
      </c>
      <c r="BH1147" s="38">
        <v>-0.59192230000000001</v>
      </c>
      <c r="BI1147" s="38">
        <v>-5.0247089999999996</v>
      </c>
      <c r="BJ1147" s="38">
        <v>3.5542600000000002</v>
      </c>
      <c r="BK1147" s="38">
        <v>-0.68536109999999995</v>
      </c>
      <c r="BL1147" s="38">
        <v>-9.7708910000000007</v>
      </c>
      <c r="BM1147" s="38">
        <v>-6.0573240000000004</v>
      </c>
      <c r="BN1147" s="38">
        <v>-7.4381789999999999</v>
      </c>
      <c r="BO1147" s="38">
        <v>-6.3057189999999999</v>
      </c>
      <c r="BP1147" s="38">
        <v>9.3845679999999998</v>
      </c>
      <c r="BQ1147" s="38">
        <v>9.2714110000000005</v>
      </c>
      <c r="BR1147" s="38">
        <v>-2.5016250000000002</v>
      </c>
      <c r="BS1147" s="38">
        <v>-5.5638329999999998</v>
      </c>
      <c r="BT1147" s="38">
        <v>-6.4573270000000003</v>
      </c>
      <c r="BU1147" s="38">
        <v>4.4160950000000003</v>
      </c>
      <c r="BV1147" s="38">
        <v>0.16613620000000001</v>
      </c>
      <c r="BW1147" s="38">
        <v>-3.6829619999999998</v>
      </c>
      <c r="BX1147" s="38">
        <v>-1.1021700000000001</v>
      </c>
      <c r="BY1147" s="38">
        <v>0.85673889999999997</v>
      </c>
      <c r="BZ1147" s="38">
        <v>3.6885020000000002</v>
      </c>
      <c r="CA1147" s="38">
        <v>1.111577</v>
      </c>
      <c r="CB1147" s="38">
        <v>4.9564839999999997</v>
      </c>
      <c r="CC1147" s="38">
        <v>1.6156539999999999</v>
      </c>
      <c r="CD1147" s="38">
        <v>0.68407929999999995</v>
      </c>
      <c r="CE1147" s="38">
        <v>4.5264369999999996</v>
      </c>
      <c r="CF1147" s="38">
        <v>2.4691070000000002</v>
      </c>
      <c r="CG1147" s="38">
        <v>-1.4998750000000001</v>
      </c>
      <c r="CH1147" s="38">
        <v>4.7174870000000002</v>
      </c>
      <c r="CI1147" s="38">
        <v>1.5557589999999999</v>
      </c>
      <c r="CJ1147" s="38">
        <v>-7.6479379999999999</v>
      </c>
      <c r="CK1147" s="38">
        <v>-4.5404049999999998</v>
      </c>
      <c r="CL1147" s="38">
        <v>-6.1014359999999996</v>
      </c>
      <c r="CM1147" s="38">
        <v>-5.0603009999999999</v>
      </c>
      <c r="CN1147" s="38">
        <v>11.398580000000001</v>
      </c>
      <c r="CO1147" s="38">
        <v>10.336779999999999</v>
      </c>
      <c r="CP1147" s="38">
        <v>-1.646668</v>
      </c>
      <c r="CQ1147" s="38">
        <v>-4.432766</v>
      </c>
      <c r="CR1147" s="38">
        <v>-5.1466630000000002</v>
      </c>
      <c r="CS1147" s="38">
        <v>6.1497570000000001</v>
      </c>
      <c r="CT1147" s="38">
        <v>1.8028919999999999</v>
      </c>
      <c r="CU1147" s="38">
        <v>-2.2474319999999999</v>
      </c>
      <c r="CV1147" s="38">
        <v>0.202236</v>
      </c>
      <c r="CW1147" s="38">
        <v>2.0349949999999999</v>
      </c>
      <c r="CX1147" s="38">
        <v>4.7976099999999997</v>
      </c>
      <c r="CY1147" s="38">
        <v>2.6852610000000001</v>
      </c>
      <c r="CZ1147" s="38">
        <v>7.72</v>
      </c>
      <c r="DA1147" s="38">
        <v>4.2406889999999997</v>
      </c>
      <c r="DB1147" s="38">
        <v>3.3813710000000001</v>
      </c>
      <c r="DC1147" s="38">
        <v>6.4504320000000002</v>
      </c>
      <c r="DD1147" s="38">
        <v>4.5891669999999998</v>
      </c>
      <c r="DE1147" s="38">
        <v>0.94141490000000005</v>
      </c>
      <c r="DF1147" s="38">
        <v>5.8807140000000002</v>
      </c>
      <c r="DG1147" s="38">
        <v>3.7968799999999998</v>
      </c>
      <c r="DH1147" s="38">
        <v>-5.5249839999999999</v>
      </c>
      <c r="DI1147" s="38">
        <v>-3.0234860000000001</v>
      </c>
      <c r="DJ1147" s="38">
        <v>-4.7646930000000003</v>
      </c>
      <c r="DK1147" s="38">
        <v>-3.814883</v>
      </c>
      <c r="DL1147" s="38">
        <v>13.412599999999999</v>
      </c>
      <c r="DM1147" s="38">
        <v>11.402150000000001</v>
      </c>
      <c r="DN1147" s="38">
        <v>-0.79171100000000005</v>
      </c>
      <c r="DO1147" s="38">
        <v>-3.3016990000000002</v>
      </c>
      <c r="DP1147" s="38">
        <v>-3.8359990000000002</v>
      </c>
      <c r="DQ1147" s="38">
        <v>7.8834200000000001</v>
      </c>
      <c r="DR1147" s="38">
        <v>3.439648</v>
      </c>
      <c r="DS1147" s="38">
        <v>-0.81190150000000005</v>
      </c>
      <c r="DT1147" s="38">
        <v>1.506642</v>
      </c>
      <c r="DU1147" s="38">
        <v>3.2132510000000001</v>
      </c>
      <c r="DV1147" s="38">
        <v>5.9067170000000004</v>
      </c>
      <c r="DW1147" s="38">
        <v>4.2589449999999998</v>
      </c>
      <c r="DX1147" s="38">
        <v>10.483510000000001</v>
      </c>
      <c r="DY1147" s="38">
        <v>6.8657250000000003</v>
      </c>
      <c r="DZ1147" s="38">
        <v>6.0786619999999996</v>
      </c>
      <c r="EA1147" s="38">
        <v>8.3744270000000007</v>
      </c>
      <c r="EB1147" s="38">
        <v>6.7092260000000001</v>
      </c>
      <c r="EC1147" s="38">
        <v>3.3827039999999999</v>
      </c>
      <c r="ED1147" s="38">
        <v>7.5602289999999996</v>
      </c>
      <c r="EE1147" s="38">
        <v>7.0327010000000003</v>
      </c>
      <c r="EF1147" s="38">
        <v>-2.4597760000000002</v>
      </c>
      <c r="EG1147" s="38">
        <v>-0.83329589999999998</v>
      </c>
      <c r="EH1147" s="38">
        <v>-2.8346480000000001</v>
      </c>
      <c r="EI1147" s="38">
        <v>-2.0166970000000002</v>
      </c>
      <c r="EJ1147" s="38">
        <v>16.320509999999999</v>
      </c>
      <c r="EK1147" s="38">
        <v>12.940379999999999</v>
      </c>
      <c r="EL1147" s="38">
        <v>0.44271080000000002</v>
      </c>
      <c r="EM1147" s="38">
        <v>-1.6686179999999999</v>
      </c>
      <c r="EN1147" s="38">
        <v>-1.943608</v>
      </c>
      <c r="EO1147" s="38">
        <v>10.38655</v>
      </c>
      <c r="EP1147" s="38">
        <v>5.8028639999999996</v>
      </c>
      <c r="EQ1147" s="38">
        <v>1.2607759999999999</v>
      </c>
      <c r="ER1147" s="38">
        <v>3.3899970000000001</v>
      </c>
      <c r="ES1147" s="38">
        <v>4.914466</v>
      </c>
      <c r="ET1147" s="38">
        <v>7.5080920000000004</v>
      </c>
      <c r="EU1147" s="38">
        <v>6.5310959999999998</v>
      </c>
      <c r="EV1147" s="38">
        <v>14.47359</v>
      </c>
      <c r="EW1147" s="38">
        <v>10.655860000000001</v>
      </c>
      <c r="EX1147" s="38">
        <v>9.9731229999999993</v>
      </c>
      <c r="EY1147" s="38">
        <v>11.152369999999999</v>
      </c>
      <c r="EZ1147" s="38">
        <v>9.7702559999999998</v>
      </c>
      <c r="FA1147" s="38">
        <v>6.9075389999999999</v>
      </c>
      <c r="FB1147" s="38">
        <v>70.871629999999996</v>
      </c>
      <c r="FC1147" s="38">
        <v>68.694980000000001</v>
      </c>
      <c r="FD1147" s="38">
        <v>67.342140000000001</v>
      </c>
      <c r="FE1147" s="38">
        <v>66.380579999999995</v>
      </c>
      <c r="FF1147" s="38">
        <v>65.466579999999993</v>
      </c>
      <c r="FG1147" s="38">
        <v>65.315690000000004</v>
      </c>
      <c r="FH1147" s="38">
        <v>64.459779999999995</v>
      </c>
      <c r="FI1147" s="38">
        <v>66.504620000000003</v>
      </c>
      <c r="FJ1147" s="38">
        <v>71.651009999999999</v>
      </c>
      <c r="FK1147" s="38">
        <v>75.736369999999994</v>
      </c>
      <c r="FL1147" s="38">
        <v>81.167670000000001</v>
      </c>
      <c r="FM1147" s="38">
        <v>85.276979999999995</v>
      </c>
      <c r="FN1147" s="38">
        <v>89.119749999999996</v>
      </c>
      <c r="FO1147" s="38">
        <v>93</v>
      </c>
      <c r="FP1147" s="38">
        <v>95.372990000000001</v>
      </c>
      <c r="FQ1147" s="38">
        <v>95.811840000000004</v>
      </c>
      <c r="FR1147" s="38">
        <v>94.290149999999997</v>
      </c>
      <c r="FS1147" s="38">
        <v>93.706059999999994</v>
      </c>
      <c r="FT1147" s="38">
        <v>93.049859999999995</v>
      </c>
      <c r="FU1147" s="38">
        <v>90.494569999999996</v>
      </c>
      <c r="FV1147" s="38">
        <v>86.059830000000005</v>
      </c>
      <c r="FW1147">
        <v>80.938850000000002</v>
      </c>
      <c r="FX1147">
        <v>77.52046</v>
      </c>
      <c r="FY1147">
        <v>75.088120000000004</v>
      </c>
      <c r="FZ1147">
        <v>3.9333589999999998</v>
      </c>
      <c r="GA1147">
        <v>30.619800000000001</v>
      </c>
      <c r="GB1147">
        <v>1</v>
      </c>
    </row>
    <row r="1148" spans="1:184" x14ac:dyDescent="0.3">
      <c r="A1148" t="s">
        <v>280</v>
      </c>
      <c r="B1148" t="s">
        <v>1</v>
      </c>
      <c r="C1148" t="s">
        <v>264</v>
      </c>
      <c r="D1148" t="s">
        <v>1</v>
      </c>
      <c r="E1148" t="s">
        <v>1</v>
      </c>
      <c r="F1148" t="s">
        <v>1</v>
      </c>
      <c r="G1148" t="s">
        <v>1</v>
      </c>
      <c r="H1148" s="40" t="s">
        <v>1</v>
      </c>
      <c r="I1148" s="18" t="s">
        <v>1</v>
      </c>
      <c r="J1148" s="38" t="s">
        <v>1</v>
      </c>
      <c r="K1148" s="18">
        <v>44753</v>
      </c>
      <c r="L1148" s="38">
        <v>125</v>
      </c>
      <c r="M1148" s="38">
        <v>125</v>
      </c>
      <c r="N1148" s="38">
        <v>140.70160000000001</v>
      </c>
      <c r="O1148" s="38">
        <v>133.2895</v>
      </c>
      <c r="P1148" s="38">
        <v>124.1615</v>
      </c>
      <c r="Q1148" s="38">
        <v>130.36269999999999</v>
      </c>
      <c r="R1148" s="38">
        <v>145.37629999999999</v>
      </c>
      <c r="S1148" s="38">
        <v>160.2287</v>
      </c>
      <c r="T1148" s="38">
        <v>190.25550000000001</v>
      </c>
      <c r="U1148" s="38">
        <v>204.9512</v>
      </c>
      <c r="V1148" s="38">
        <v>216.2414</v>
      </c>
      <c r="W1148" s="38">
        <v>234.06540000000001</v>
      </c>
      <c r="X1148" s="38">
        <v>232.49529999999999</v>
      </c>
      <c r="Y1148" s="38">
        <v>236.28870000000001</v>
      </c>
      <c r="Z1148" s="38">
        <v>227.4768</v>
      </c>
      <c r="AA1148" s="38">
        <v>234.0016</v>
      </c>
      <c r="AB1148" s="38">
        <v>226.27250000000001</v>
      </c>
      <c r="AC1148" s="38">
        <v>224.89680000000001</v>
      </c>
      <c r="AD1148" s="38">
        <v>216.20079999999999</v>
      </c>
      <c r="AE1148" s="38">
        <v>203.98859999999999</v>
      </c>
      <c r="AF1148" s="38">
        <v>198.38300000000001</v>
      </c>
      <c r="AG1148" s="38">
        <v>194.1182</v>
      </c>
      <c r="AH1148" s="38">
        <v>192.76759999999999</v>
      </c>
      <c r="AI1148" s="38">
        <v>206.60300000000001</v>
      </c>
      <c r="AJ1148" s="38">
        <v>206.05860000000001</v>
      </c>
      <c r="AK1148" s="38">
        <v>199.17179999999999</v>
      </c>
      <c r="AL1148" s="38">
        <v>5.0846900000000002</v>
      </c>
      <c r="AM1148" s="38">
        <v>-1.933081</v>
      </c>
      <c r="AN1148" s="38">
        <v>-6.9512109999999998</v>
      </c>
      <c r="AO1148" s="38">
        <v>-9.6860140000000001</v>
      </c>
      <c r="AP1148" s="38">
        <v>-14.210419999999999</v>
      </c>
      <c r="AQ1148" s="38">
        <v>-14.905279999999999</v>
      </c>
      <c r="AR1148" s="38">
        <v>-7.5219259999999997</v>
      </c>
      <c r="AS1148" s="38">
        <v>3.3284479999999999</v>
      </c>
      <c r="AT1148" s="38">
        <v>2.7069969999999999</v>
      </c>
      <c r="AU1148" s="38">
        <v>2.298384</v>
      </c>
      <c r="AV1148" s="38">
        <v>-1.359464</v>
      </c>
      <c r="AW1148" s="38">
        <v>-2.641257</v>
      </c>
      <c r="AX1148" s="38">
        <v>-4.5533960000000002</v>
      </c>
      <c r="AY1148" s="38">
        <v>-5.4914120000000004</v>
      </c>
      <c r="AZ1148" s="38">
        <v>-5.567266</v>
      </c>
      <c r="BA1148" s="38">
        <v>2.1571359999999999</v>
      </c>
      <c r="BB1148" s="38">
        <v>-0.50143369999999998</v>
      </c>
      <c r="BC1148" s="38">
        <v>-9.8186020000000003</v>
      </c>
      <c r="BD1148" s="38">
        <v>-12.181660000000001</v>
      </c>
      <c r="BE1148" s="38">
        <v>-9.2763629999999999</v>
      </c>
      <c r="BF1148" s="38">
        <v>-8.0916809999999995</v>
      </c>
      <c r="BG1148" s="38">
        <v>4.1384189999999998</v>
      </c>
      <c r="BH1148" s="38">
        <v>8.2664709999999992</v>
      </c>
      <c r="BI1148" s="38">
        <v>10.685980000000001</v>
      </c>
      <c r="BJ1148" s="38">
        <v>7.7628019999999998</v>
      </c>
      <c r="BK1148" s="38">
        <v>0.68652950000000001</v>
      </c>
      <c r="BL1148" s="38">
        <v>-3.690547</v>
      </c>
      <c r="BM1148" s="38">
        <v>-7.2394610000000004</v>
      </c>
      <c r="BN1148" s="38">
        <v>-12.48232</v>
      </c>
      <c r="BO1148" s="38">
        <v>-12.360609999999999</v>
      </c>
      <c r="BP1148" s="38">
        <v>-3.5407670000000002</v>
      </c>
      <c r="BQ1148" s="38">
        <v>5.7527439999999999</v>
      </c>
      <c r="BR1148" s="38">
        <v>5.2925409999999999</v>
      </c>
      <c r="BS1148" s="38">
        <v>5.8621879999999997</v>
      </c>
      <c r="BT1148" s="38">
        <v>1.406134</v>
      </c>
      <c r="BU1148" s="38">
        <v>0.16491549999999999</v>
      </c>
      <c r="BV1148" s="38">
        <v>-2.765962</v>
      </c>
      <c r="BW1148" s="38">
        <v>-3.4395389999999999</v>
      </c>
      <c r="BX1148" s="38">
        <v>-3.0227460000000002</v>
      </c>
      <c r="BY1148" s="38">
        <v>4.8125999999999998</v>
      </c>
      <c r="BZ1148" s="38">
        <v>2.7278859999999998</v>
      </c>
      <c r="CA1148" s="38">
        <v>-6.4616629999999997</v>
      </c>
      <c r="CB1148" s="38">
        <v>-8.3127279999999999</v>
      </c>
      <c r="CC1148" s="38">
        <v>-5.5826589999999996</v>
      </c>
      <c r="CD1148" s="38">
        <v>-3.8971879999999999</v>
      </c>
      <c r="CE1148" s="38">
        <v>7.6307850000000004</v>
      </c>
      <c r="CF1148" s="38">
        <v>12.52703</v>
      </c>
      <c r="CG1148" s="38">
        <v>15.14096</v>
      </c>
      <c r="CH1148" s="38">
        <v>9.6176539999999999</v>
      </c>
      <c r="CI1148" s="38">
        <v>2.500864</v>
      </c>
      <c r="CJ1148" s="38">
        <v>-1.432221</v>
      </c>
      <c r="CK1148" s="38">
        <v>-5.5449859999999997</v>
      </c>
      <c r="CL1148" s="38">
        <v>-11.285450000000001</v>
      </c>
      <c r="CM1148" s="38">
        <v>-10.598190000000001</v>
      </c>
      <c r="CN1148" s="38">
        <v>-0.78342940000000005</v>
      </c>
      <c r="CO1148" s="38">
        <v>7.4318039999999996</v>
      </c>
      <c r="CP1148" s="38">
        <v>7.0832810000000004</v>
      </c>
      <c r="CQ1148" s="38">
        <v>8.3304679999999998</v>
      </c>
      <c r="CR1148" s="38">
        <v>3.3215789999999998</v>
      </c>
      <c r="CS1148" s="38">
        <v>2.1084619999999998</v>
      </c>
      <c r="CT1148" s="38">
        <v>-1.52799</v>
      </c>
      <c r="CU1148" s="38">
        <v>-2.0184190000000002</v>
      </c>
      <c r="CV1148" s="38">
        <v>-1.2604200000000001</v>
      </c>
      <c r="CW1148" s="38">
        <v>6.6517670000000004</v>
      </c>
      <c r="CX1148" s="38">
        <v>4.9645029999999997</v>
      </c>
      <c r="CY1148" s="38">
        <v>-4.1366579999999997</v>
      </c>
      <c r="CZ1148" s="38">
        <v>-5.633114</v>
      </c>
      <c r="DA1148" s="38">
        <v>-3.0244110000000002</v>
      </c>
      <c r="DB1148" s="38">
        <v>-0.99209460000000005</v>
      </c>
      <c r="DC1148" s="38">
        <v>10.04959</v>
      </c>
      <c r="DD1148" s="38">
        <v>15.47789</v>
      </c>
      <c r="DE1148" s="38">
        <v>18.226469999999999</v>
      </c>
      <c r="DF1148" s="38">
        <v>11.47251</v>
      </c>
      <c r="DG1148" s="38">
        <v>4.3151979999999996</v>
      </c>
      <c r="DH1148" s="38">
        <v>0.82610510000000004</v>
      </c>
      <c r="DI1148" s="38">
        <v>-3.8505099999999999</v>
      </c>
      <c r="DJ1148" s="38">
        <v>-10.088570000000001</v>
      </c>
      <c r="DK1148" s="38">
        <v>-8.8357600000000005</v>
      </c>
      <c r="DL1148" s="38">
        <v>1.9739089999999999</v>
      </c>
      <c r="DM1148" s="38">
        <v>9.1108650000000004</v>
      </c>
      <c r="DN1148" s="38">
        <v>8.8740210000000008</v>
      </c>
      <c r="DO1148" s="38">
        <v>10.79875</v>
      </c>
      <c r="DP1148" s="38">
        <v>5.2370239999999999</v>
      </c>
      <c r="DQ1148" s="38">
        <v>4.0520079999999998</v>
      </c>
      <c r="DR1148" s="38">
        <v>-0.2900181</v>
      </c>
      <c r="DS1148" s="38">
        <v>-0.59729790000000005</v>
      </c>
      <c r="DT1148" s="38">
        <v>0.50190650000000003</v>
      </c>
      <c r="DU1148" s="38">
        <v>8.4909330000000001</v>
      </c>
      <c r="DV1148" s="38">
        <v>7.2011200000000004</v>
      </c>
      <c r="DW1148" s="38">
        <v>-1.811652</v>
      </c>
      <c r="DX1148" s="38">
        <v>-2.9535</v>
      </c>
      <c r="DY1148" s="38">
        <v>-0.46616259999999998</v>
      </c>
      <c r="DZ1148" s="38">
        <v>1.9129989999999999</v>
      </c>
      <c r="EA1148" s="38">
        <v>12.468389999999999</v>
      </c>
      <c r="EB1148" s="38">
        <v>18.428740000000001</v>
      </c>
      <c r="EC1148" s="38">
        <v>21.311969999999999</v>
      </c>
      <c r="ED1148" s="38">
        <v>14.15062</v>
      </c>
      <c r="EE1148" s="38">
        <v>6.9348089999999996</v>
      </c>
      <c r="EF1148" s="38">
        <v>4.0867690000000003</v>
      </c>
      <c r="EG1148" s="38">
        <v>-1.4039569999999999</v>
      </c>
      <c r="EH1148" s="38">
        <v>-8.3604760000000002</v>
      </c>
      <c r="EI1148" s="38">
        <v>-6.2910969999999997</v>
      </c>
      <c r="EJ1148" s="38">
        <v>5.9550669999999997</v>
      </c>
      <c r="EK1148" s="38">
        <v>11.535159999999999</v>
      </c>
      <c r="EL1148" s="38">
        <v>11.45956</v>
      </c>
      <c r="EM1148" s="38">
        <v>14.362550000000001</v>
      </c>
      <c r="EN1148" s="38">
        <v>8.0026229999999998</v>
      </c>
      <c r="EO1148" s="38">
        <v>6.8581810000000001</v>
      </c>
      <c r="EP1148" s="38">
        <v>1.4974160000000001</v>
      </c>
      <c r="EQ1148" s="38">
        <v>1.454575</v>
      </c>
      <c r="ER1148" s="38">
        <v>3.0464259999999999</v>
      </c>
      <c r="ES1148" s="38">
        <v>11.1464</v>
      </c>
      <c r="ET1148" s="38">
        <v>10.430440000000001</v>
      </c>
      <c r="EU1148" s="38">
        <v>1.5452859999999999</v>
      </c>
      <c r="EV1148" s="38">
        <v>0.91543699999999995</v>
      </c>
      <c r="EW1148" s="38">
        <v>3.2275420000000001</v>
      </c>
      <c r="EX1148" s="38">
        <v>6.1074919999999997</v>
      </c>
      <c r="EY1148" s="38">
        <v>15.960750000000001</v>
      </c>
      <c r="EZ1148" s="38">
        <v>22.689299999999999</v>
      </c>
      <c r="FA1148" s="38">
        <v>25.766950000000001</v>
      </c>
      <c r="FB1148" s="38">
        <v>78.510720000000006</v>
      </c>
      <c r="FC1148" s="38">
        <v>78.3446</v>
      </c>
      <c r="FD1148" s="38">
        <v>75.647760000000005</v>
      </c>
      <c r="FE1148" s="38">
        <v>74.615030000000004</v>
      </c>
      <c r="FF1148" s="38">
        <v>73.895539999999997</v>
      </c>
      <c r="FG1148" s="38">
        <v>73.338759999999994</v>
      </c>
      <c r="FH1148" s="38">
        <v>72.618470000000002</v>
      </c>
      <c r="FI1148" s="38">
        <v>74.966099999999997</v>
      </c>
      <c r="FJ1148" s="38">
        <v>79.618939999999995</v>
      </c>
      <c r="FK1148" s="38">
        <v>85.136369999999999</v>
      </c>
      <c r="FL1148" s="38">
        <v>88.248829999999998</v>
      </c>
      <c r="FM1148" s="38">
        <v>91.122569999999996</v>
      </c>
      <c r="FN1148" s="38">
        <v>93.151139999999998</v>
      </c>
      <c r="FO1148" s="38">
        <v>95.562160000000006</v>
      </c>
      <c r="FP1148" s="38">
        <v>97.5</v>
      </c>
      <c r="FQ1148" s="38">
        <v>99.444630000000004</v>
      </c>
      <c r="FR1148" s="38">
        <v>99.929169999999999</v>
      </c>
      <c r="FS1148" s="38">
        <v>98.971360000000004</v>
      </c>
      <c r="FT1148" s="38">
        <v>96.987369999999999</v>
      </c>
      <c r="FU1148" s="38">
        <v>93.489289999999997</v>
      </c>
      <c r="FV1148" s="38">
        <v>87.529619999999994</v>
      </c>
      <c r="FW1148">
        <v>83.564580000000007</v>
      </c>
      <c r="FX1148">
        <v>81.050799999999995</v>
      </c>
      <c r="FY1148">
        <v>78.529240000000001</v>
      </c>
      <c r="FZ1148">
        <v>4.5766629999999999</v>
      </c>
      <c r="GA1148">
        <v>35.357729999999997</v>
      </c>
      <c r="GB1148">
        <v>1</v>
      </c>
    </row>
    <row r="1149" spans="1:184" x14ac:dyDescent="0.3">
      <c r="A1149" t="s">
        <v>280</v>
      </c>
      <c r="B1149" t="s">
        <v>1</v>
      </c>
      <c r="C1149" t="s">
        <v>264</v>
      </c>
      <c r="D1149" t="s">
        <v>1</v>
      </c>
      <c r="E1149" t="s">
        <v>1</v>
      </c>
      <c r="F1149" t="s">
        <v>1</v>
      </c>
      <c r="G1149" t="s">
        <v>1</v>
      </c>
      <c r="H1149" s="40" t="s">
        <v>1</v>
      </c>
      <c r="I1149" s="18" t="s">
        <v>1</v>
      </c>
      <c r="J1149" s="38" t="s">
        <v>1</v>
      </c>
      <c r="K1149" s="18">
        <v>44760</v>
      </c>
      <c r="L1149" s="38">
        <v>125</v>
      </c>
      <c r="M1149" s="38">
        <v>125</v>
      </c>
      <c r="N1149" s="38">
        <v>156.55779999999999</v>
      </c>
      <c r="O1149" s="38">
        <v>150.33709999999999</v>
      </c>
      <c r="P1149" s="38">
        <v>143.5514</v>
      </c>
      <c r="Q1149" s="38">
        <v>146.58600000000001</v>
      </c>
      <c r="R1149" s="38">
        <v>160.1901</v>
      </c>
      <c r="S1149" s="38">
        <v>176.92400000000001</v>
      </c>
      <c r="T1149" s="38">
        <v>204.91470000000001</v>
      </c>
      <c r="U1149" s="38">
        <v>215.75739999999999</v>
      </c>
      <c r="V1149" s="38">
        <v>226.1147</v>
      </c>
      <c r="W1149" s="38">
        <v>236.1002</v>
      </c>
      <c r="X1149" s="38">
        <v>237.44489999999999</v>
      </c>
      <c r="Y1149" s="38">
        <v>232.5634</v>
      </c>
      <c r="Z1149" s="38">
        <v>223.39699999999999</v>
      </c>
      <c r="AA1149" s="38">
        <v>232.37909999999999</v>
      </c>
      <c r="AB1149" s="38">
        <v>227.33340000000001</v>
      </c>
      <c r="AC1149" s="38">
        <v>226.81110000000001</v>
      </c>
      <c r="AD1149" s="38">
        <v>219.6601</v>
      </c>
      <c r="AE1149" s="38">
        <v>207.66390000000001</v>
      </c>
      <c r="AF1149" s="38">
        <v>205.75790000000001</v>
      </c>
      <c r="AG1149" s="38">
        <v>203.48820000000001</v>
      </c>
      <c r="AH1149" s="38">
        <v>200.1181</v>
      </c>
      <c r="AI1149" s="38">
        <v>213.87690000000001</v>
      </c>
      <c r="AJ1149" s="38">
        <v>211.8843</v>
      </c>
      <c r="AK1149" s="38">
        <v>203.72929999999999</v>
      </c>
      <c r="AL1149" s="38">
        <v>5.5231440000000003</v>
      </c>
      <c r="AM1149" s="38">
        <v>1.334759</v>
      </c>
      <c r="AN1149" s="38">
        <v>-3.732723</v>
      </c>
      <c r="AO1149" s="38">
        <v>-6.9735050000000003</v>
      </c>
      <c r="AP1149" s="38">
        <v>-10.4008</v>
      </c>
      <c r="AQ1149" s="38">
        <v>-8.6010480000000005</v>
      </c>
      <c r="AR1149" s="38">
        <v>-8.4209630000000004</v>
      </c>
      <c r="AS1149" s="38">
        <v>-9.6553769999999997</v>
      </c>
      <c r="AT1149" s="38">
        <v>-0.74329160000000005</v>
      </c>
      <c r="AU1149" s="38">
        <v>1.517622</v>
      </c>
      <c r="AV1149" s="38">
        <v>4.6228860000000003</v>
      </c>
      <c r="AW1149" s="38">
        <v>-3.2790460000000001</v>
      </c>
      <c r="AX1149" s="38">
        <v>-8.8525290000000005</v>
      </c>
      <c r="AY1149" s="38">
        <v>-1.852938</v>
      </c>
      <c r="AZ1149" s="38">
        <v>-4.7800349999999998</v>
      </c>
      <c r="BA1149" s="38">
        <v>-3.2039430000000002</v>
      </c>
      <c r="BB1149" s="38">
        <v>-2.7684929999999999</v>
      </c>
      <c r="BC1149" s="38">
        <v>-6.6240829999999997</v>
      </c>
      <c r="BD1149" s="38">
        <v>-7.8322859999999999</v>
      </c>
      <c r="BE1149" s="38">
        <v>-8.6023589999999999</v>
      </c>
      <c r="BF1149" s="38">
        <v>-6.2539949999999997</v>
      </c>
      <c r="BG1149" s="38">
        <v>4.7619579999999999</v>
      </c>
      <c r="BH1149" s="38">
        <v>7.099729</v>
      </c>
      <c r="BI1149" s="38">
        <v>-3.9149370000000001</v>
      </c>
      <c r="BJ1149" s="38">
        <v>7.240863</v>
      </c>
      <c r="BK1149" s="38">
        <v>3.485792</v>
      </c>
      <c r="BL1149" s="38">
        <v>-1.128568</v>
      </c>
      <c r="BM1149" s="38">
        <v>-4.9139400000000002</v>
      </c>
      <c r="BN1149" s="38">
        <v>-9.0396859999999997</v>
      </c>
      <c r="BO1149" s="38">
        <v>-6.4743459999999997</v>
      </c>
      <c r="BP1149" s="38">
        <v>-3.460785</v>
      </c>
      <c r="BQ1149" s="38">
        <v>-7.5272379999999997</v>
      </c>
      <c r="BR1149" s="38">
        <v>1.5704560000000001</v>
      </c>
      <c r="BS1149" s="38">
        <v>3.8823729999999999</v>
      </c>
      <c r="BT1149" s="38">
        <v>6.6906809999999997</v>
      </c>
      <c r="BU1149" s="38">
        <v>-1.1884650000000001</v>
      </c>
      <c r="BV1149" s="38">
        <v>-7.226064</v>
      </c>
      <c r="BW1149" s="38">
        <v>8.7537500000000004E-2</v>
      </c>
      <c r="BX1149" s="38">
        <v>-2.6561119999999998</v>
      </c>
      <c r="BY1149" s="38">
        <v>-1.01831</v>
      </c>
      <c r="BZ1149" s="38">
        <v>-2.0898E-2</v>
      </c>
      <c r="CA1149" s="38">
        <v>-3.5562930000000001</v>
      </c>
      <c r="CB1149" s="38">
        <v>-4.0377330000000002</v>
      </c>
      <c r="CC1149" s="38">
        <v>-4.936979</v>
      </c>
      <c r="CD1149" s="38">
        <v>-2.222394</v>
      </c>
      <c r="CE1149" s="38">
        <v>8.0981860000000001</v>
      </c>
      <c r="CF1149" s="38">
        <v>10.89263</v>
      </c>
      <c r="CG1149" s="38">
        <v>0.57397189999999998</v>
      </c>
      <c r="CH1149" s="38">
        <v>8.4305509999999995</v>
      </c>
      <c r="CI1149" s="38">
        <v>4.9755909999999997</v>
      </c>
      <c r="CJ1149" s="38">
        <v>0.67506270000000002</v>
      </c>
      <c r="CK1149" s="38">
        <v>-3.487492</v>
      </c>
      <c r="CL1149" s="38">
        <v>-8.0969850000000001</v>
      </c>
      <c r="CM1149" s="38">
        <v>-5.0013990000000002</v>
      </c>
      <c r="CN1149" s="38">
        <v>-2.53805E-2</v>
      </c>
      <c r="CO1149" s="38">
        <v>-6.0532959999999996</v>
      </c>
      <c r="CP1149" s="38">
        <v>3.1729509999999999</v>
      </c>
      <c r="CQ1149" s="38">
        <v>5.5201929999999999</v>
      </c>
      <c r="CR1149" s="38">
        <v>8.1228289999999994</v>
      </c>
      <c r="CS1149" s="38">
        <v>0.25946520000000001</v>
      </c>
      <c r="CT1149" s="38">
        <v>-6.0995799999999996</v>
      </c>
      <c r="CU1149" s="38">
        <v>1.431505</v>
      </c>
      <c r="CV1149" s="38">
        <v>-1.1850890000000001</v>
      </c>
      <c r="CW1149" s="38">
        <v>0.49545270000000002</v>
      </c>
      <c r="CX1149" s="38">
        <v>1.8820779999999999</v>
      </c>
      <c r="CY1149" s="38">
        <v>-1.4315519999999999</v>
      </c>
      <c r="CZ1149" s="38">
        <v>-1.409637</v>
      </c>
      <c r="DA1149" s="38">
        <v>-2.3983490000000001</v>
      </c>
      <c r="DB1149" s="38">
        <v>0.56988099999999997</v>
      </c>
      <c r="DC1149" s="38">
        <v>10.408849999999999</v>
      </c>
      <c r="DD1149" s="38">
        <v>13.519579999999999</v>
      </c>
      <c r="DE1149" s="38">
        <v>3.682976</v>
      </c>
      <c r="DF1149" s="38">
        <v>9.6202380000000005</v>
      </c>
      <c r="DG1149" s="38">
        <v>6.4653900000000002</v>
      </c>
      <c r="DH1149" s="38">
        <v>2.4786929999999998</v>
      </c>
      <c r="DI1149" s="38">
        <v>-2.0610439999999999</v>
      </c>
      <c r="DJ1149" s="38">
        <v>-7.1542839999999996</v>
      </c>
      <c r="DK1149" s="38">
        <v>-3.5284520000000001</v>
      </c>
      <c r="DL1149" s="38">
        <v>3.4100239999999999</v>
      </c>
      <c r="DM1149" s="38">
        <v>-4.5793540000000004</v>
      </c>
      <c r="DN1149" s="38">
        <v>4.7754450000000004</v>
      </c>
      <c r="DO1149" s="38">
        <v>7.1580120000000003</v>
      </c>
      <c r="DP1149" s="38">
        <v>9.5549780000000002</v>
      </c>
      <c r="DQ1149" s="38">
        <v>1.707395</v>
      </c>
      <c r="DR1149" s="38">
        <v>-4.973096</v>
      </c>
      <c r="DS1149" s="38">
        <v>2.7754720000000002</v>
      </c>
      <c r="DT1149" s="38">
        <v>0.28593380000000002</v>
      </c>
      <c r="DU1149" s="38">
        <v>2.0092150000000002</v>
      </c>
      <c r="DV1149" s="38">
        <v>3.7850540000000001</v>
      </c>
      <c r="DW1149" s="38">
        <v>0.69319030000000004</v>
      </c>
      <c r="DX1149" s="38">
        <v>1.218459</v>
      </c>
      <c r="DY1149" s="38">
        <v>0.14028160000000001</v>
      </c>
      <c r="DZ1149" s="38">
        <v>3.3621560000000001</v>
      </c>
      <c r="EA1149" s="38">
        <v>12.71951</v>
      </c>
      <c r="EB1149" s="38">
        <v>16.146529999999998</v>
      </c>
      <c r="EC1149" s="38">
        <v>6.7919809999999998</v>
      </c>
      <c r="ED1149" s="38">
        <v>11.337960000000001</v>
      </c>
      <c r="EE1149" s="38">
        <v>8.6164229999999993</v>
      </c>
      <c r="EF1149" s="38">
        <v>5.0828490000000004</v>
      </c>
      <c r="EG1149" s="38">
        <v>-1.4794000000000001E-3</v>
      </c>
      <c r="EH1149" s="38">
        <v>-5.7931730000000003</v>
      </c>
      <c r="EI1149" s="38">
        <v>-1.4017500000000001</v>
      </c>
      <c r="EJ1149" s="38">
        <v>8.3702020000000008</v>
      </c>
      <c r="EK1149" s="38">
        <v>-2.4512149999999999</v>
      </c>
      <c r="EL1149" s="38">
        <v>7.0891929999999999</v>
      </c>
      <c r="EM1149" s="38">
        <v>9.5227629999999994</v>
      </c>
      <c r="EN1149" s="38">
        <v>11.622769999999999</v>
      </c>
      <c r="EO1149" s="38">
        <v>3.7979759999999998</v>
      </c>
      <c r="EP1149" s="38">
        <v>-3.3466320000000001</v>
      </c>
      <c r="EQ1149" s="38">
        <v>4.7159469999999999</v>
      </c>
      <c r="ER1149" s="38">
        <v>2.4098570000000001</v>
      </c>
      <c r="ES1149" s="38">
        <v>4.1948480000000004</v>
      </c>
      <c r="ET1149" s="38">
        <v>6.5326500000000003</v>
      </c>
      <c r="EU1149" s="38">
        <v>3.76098</v>
      </c>
      <c r="EV1149" s="38">
        <v>5.0130119999999998</v>
      </c>
      <c r="EW1149" s="38">
        <v>3.8056610000000002</v>
      </c>
      <c r="EX1149" s="38">
        <v>7.3937569999999999</v>
      </c>
      <c r="EY1149" s="38">
        <v>16.055730000000001</v>
      </c>
      <c r="EZ1149" s="38">
        <v>19.939419999999998</v>
      </c>
      <c r="FA1149" s="38">
        <v>11.280889999999999</v>
      </c>
      <c r="FB1149" s="38">
        <v>79.490970000000004</v>
      </c>
      <c r="FC1149" s="38">
        <v>79.094070000000002</v>
      </c>
      <c r="FD1149" s="38">
        <v>77.657589999999999</v>
      </c>
      <c r="FE1149" s="38">
        <v>75.324910000000003</v>
      </c>
      <c r="FF1149" s="38">
        <v>74.844679999999997</v>
      </c>
      <c r="FG1149" s="38">
        <v>73.537790000000001</v>
      </c>
      <c r="FH1149" s="38">
        <v>74.502920000000003</v>
      </c>
      <c r="FI1149" s="38">
        <v>75.558149999999998</v>
      </c>
      <c r="FJ1149" s="38">
        <v>78.641080000000002</v>
      </c>
      <c r="FK1149" s="38">
        <v>82.751930000000002</v>
      </c>
      <c r="FL1149" s="38">
        <v>85.970569999999995</v>
      </c>
      <c r="FM1149" s="38">
        <v>90.961119999999994</v>
      </c>
      <c r="FN1149" s="38">
        <v>93.920779999999993</v>
      </c>
      <c r="FO1149" s="38">
        <v>96.357339999999994</v>
      </c>
      <c r="FP1149" s="38">
        <v>98.230950000000007</v>
      </c>
      <c r="FQ1149" s="38">
        <v>98.67268</v>
      </c>
      <c r="FR1149" s="38">
        <v>98.105580000000003</v>
      </c>
      <c r="FS1149" s="38">
        <v>97.505809999999997</v>
      </c>
      <c r="FT1149" s="38">
        <v>95.422259999999994</v>
      </c>
      <c r="FU1149" s="38">
        <v>91.39864</v>
      </c>
      <c r="FV1149" s="38">
        <v>86.467519999999993</v>
      </c>
      <c r="FW1149">
        <v>82.333929999999995</v>
      </c>
      <c r="FX1149">
        <v>79.783670000000001</v>
      </c>
      <c r="FY1149">
        <v>77.623649999999998</v>
      </c>
      <c r="FZ1149">
        <v>4.3248959999999999</v>
      </c>
      <c r="GA1149">
        <v>32.895420000000001</v>
      </c>
      <c r="GB1149">
        <v>1</v>
      </c>
    </row>
    <row r="1150" spans="1:184" x14ac:dyDescent="0.3">
      <c r="A1150" t="s">
        <v>280</v>
      </c>
      <c r="B1150" t="s">
        <v>1</v>
      </c>
      <c r="C1150" t="s">
        <v>264</v>
      </c>
      <c r="D1150" t="s">
        <v>1</v>
      </c>
      <c r="E1150" t="s">
        <v>1</v>
      </c>
      <c r="F1150" t="s">
        <v>1</v>
      </c>
      <c r="G1150" t="s">
        <v>1</v>
      </c>
      <c r="H1150" s="40" t="s">
        <v>1</v>
      </c>
      <c r="I1150" s="18" t="s">
        <v>1</v>
      </c>
      <c r="J1150" s="38" t="s">
        <v>1</v>
      </c>
      <c r="K1150" s="18">
        <v>44763</v>
      </c>
      <c r="L1150" s="38">
        <v>125</v>
      </c>
      <c r="M1150" s="38">
        <v>125</v>
      </c>
      <c r="N1150" s="38">
        <v>182.00579999999999</v>
      </c>
      <c r="O1150" s="38">
        <v>178.33420000000001</v>
      </c>
      <c r="P1150" s="38">
        <v>174.39830000000001</v>
      </c>
      <c r="Q1150" s="38">
        <v>174.565</v>
      </c>
      <c r="R1150" s="38">
        <v>183.8159</v>
      </c>
      <c r="S1150" s="38">
        <v>207.43260000000001</v>
      </c>
      <c r="T1150" s="38">
        <v>223.7415</v>
      </c>
      <c r="U1150" s="38">
        <v>223.7432</v>
      </c>
      <c r="V1150" s="38">
        <v>225.36590000000001</v>
      </c>
      <c r="W1150" s="38">
        <v>231.69589999999999</v>
      </c>
      <c r="X1150" s="38">
        <v>228.98150000000001</v>
      </c>
      <c r="Y1150" s="38">
        <v>230.07689999999999</v>
      </c>
      <c r="Z1150" s="38">
        <v>224.5977</v>
      </c>
      <c r="AA1150" s="38">
        <v>230.40100000000001</v>
      </c>
      <c r="AB1150" s="38">
        <v>226.69149999999999</v>
      </c>
      <c r="AC1150" s="38">
        <v>220.62690000000001</v>
      </c>
      <c r="AD1150" s="38">
        <v>213.4271</v>
      </c>
      <c r="AE1150" s="38">
        <v>206.34530000000001</v>
      </c>
      <c r="AF1150" s="38">
        <v>207.41</v>
      </c>
      <c r="AG1150" s="38">
        <v>204.76130000000001</v>
      </c>
      <c r="AH1150" s="38">
        <v>198.73089999999999</v>
      </c>
      <c r="AI1150" s="38">
        <v>206.6978</v>
      </c>
      <c r="AJ1150" s="38">
        <v>198.12979999999999</v>
      </c>
      <c r="AK1150" s="38">
        <v>190.983</v>
      </c>
      <c r="AL1150" s="38">
        <v>-5.0365510000000002</v>
      </c>
      <c r="AM1150" s="38">
        <v>-8.3885290000000001</v>
      </c>
      <c r="AN1150" s="38">
        <v>-3.7927680000000001</v>
      </c>
      <c r="AO1150" s="38">
        <v>-4.851699</v>
      </c>
      <c r="AP1150" s="38">
        <v>-3.1798760000000001</v>
      </c>
      <c r="AQ1150" s="38">
        <v>1.077569</v>
      </c>
      <c r="AR1150" s="38">
        <v>0.7874042</v>
      </c>
      <c r="AS1150" s="38">
        <v>0.45701540000000002</v>
      </c>
      <c r="AT1150" s="38">
        <v>-4.9438209999999998</v>
      </c>
      <c r="AU1150" s="38">
        <v>-7.3618170000000003</v>
      </c>
      <c r="AV1150" s="38">
        <v>-12.76402</v>
      </c>
      <c r="AW1150" s="38">
        <v>-6.5829750000000002</v>
      </c>
      <c r="AX1150" s="38">
        <v>-5.5749250000000004</v>
      </c>
      <c r="AY1150" s="38">
        <v>2.257457</v>
      </c>
      <c r="AZ1150" s="38">
        <v>4.6118030000000001</v>
      </c>
      <c r="BA1150" s="38">
        <v>0.1029138</v>
      </c>
      <c r="BB1150" s="38">
        <v>0.41100979999999998</v>
      </c>
      <c r="BC1150" s="38">
        <v>-1.130172</v>
      </c>
      <c r="BD1150" s="38">
        <v>2.0043289999999998</v>
      </c>
      <c r="BE1150" s="38">
        <v>-0.88423680000000004</v>
      </c>
      <c r="BF1150" s="38">
        <v>2.4692889999999998</v>
      </c>
      <c r="BG1150" s="38">
        <v>1.8481209999999999</v>
      </c>
      <c r="BH1150" s="38">
        <v>-5.8526389999999999</v>
      </c>
      <c r="BI1150" s="38">
        <v>-12.05186</v>
      </c>
      <c r="BJ1150" s="38">
        <v>-2.497055</v>
      </c>
      <c r="BK1150" s="38">
        <v>-6.1495069999999998</v>
      </c>
      <c r="BL1150" s="38">
        <v>-1.8758030000000001</v>
      </c>
      <c r="BM1150" s="38">
        <v>-3.305866</v>
      </c>
      <c r="BN1150" s="38">
        <v>-1.674671</v>
      </c>
      <c r="BO1150" s="38">
        <v>2.787598</v>
      </c>
      <c r="BP1150" s="38">
        <v>3.0024869999999999</v>
      </c>
      <c r="BQ1150" s="38">
        <v>2.0138950000000002</v>
      </c>
      <c r="BR1150" s="38">
        <v>-2.9117280000000001</v>
      </c>
      <c r="BS1150" s="38">
        <v>-5.2585449999999998</v>
      </c>
      <c r="BT1150" s="38">
        <v>-10.773680000000001</v>
      </c>
      <c r="BU1150" s="38">
        <v>-4.8206889999999998</v>
      </c>
      <c r="BV1150" s="38">
        <v>-3.7473489999999998</v>
      </c>
      <c r="BW1150" s="38">
        <v>4.4528040000000004</v>
      </c>
      <c r="BX1150" s="38">
        <v>6.3881940000000004</v>
      </c>
      <c r="BY1150" s="38">
        <v>1.810022</v>
      </c>
      <c r="BZ1150" s="38">
        <v>2.070163</v>
      </c>
      <c r="CA1150" s="38">
        <v>0.54488970000000003</v>
      </c>
      <c r="CB1150" s="38">
        <v>4.0876219999999996</v>
      </c>
      <c r="CC1150" s="38">
        <v>1.165886</v>
      </c>
      <c r="CD1150" s="38">
        <v>4.8813649999999997</v>
      </c>
      <c r="CE1150" s="38">
        <v>3.9724840000000001</v>
      </c>
      <c r="CF1150" s="38">
        <v>-2.997487</v>
      </c>
      <c r="CG1150" s="38">
        <v>-8.9261370000000007</v>
      </c>
      <c r="CH1150" s="38">
        <v>-0.73820810000000003</v>
      </c>
      <c r="CI1150" s="38">
        <v>-4.5987660000000004</v>
      </c>
      <c r="CJ1150" s="38">
        <v>-0.5481201</v>
      </c>
      <c r="CK1150" s="38">
        <v>-2.2352280000000002</v>
      </c>
      <c r="CL1150" s="38">
        <v>-0.63217060000000003</v>
      </c>
      <c r="CM1150" s="38">
        <v>3.971959</v>
      </c>
      <c r="CN1150" s="38">
        <v>4.5366470000000003</v>
      </c>
      <c r="CO1150" s="38">
        <v>3.0921850000000002</v>
      </c>
      <c r="CP1150" s="38">
        <v>-1.5043070000000001</v>
      </c>
      <c r="CQ1150" s="38">
        <v>-3.801825</v>
      </c>
      <c r="CR1150" s="38">
        <v>-9.3951750000000001</v>
      </c>
      <c r="CS1150" s="38">
        <v>-3.6001349999999999</v>
      </c>
      <c r="CT1150" s="38">
        <v>-2.4815749999999999</v>
      </c>
      <c r="CU1150" s="38">
        <v>5.9732950000000002</v>
      </c>
      <c r="CV1150" s="38">
        <v>7.6185159999999996</v>
      </c>
      <c r="CW1150" s="38">
        <v>2.9923600000000001</v>
      </c>
      <c r="CX1150" s="38">
        <v>3.2192880000000001</v>
      </c>
      <c r="CY1150" s="38">
        <v>1.7050320000000001</v>
      </c>
      <c r="CZ1150" s="38">
        <v>5.5305049999999998</v>
      </c>
      <c r="DA1150" s="38">
        <v>2.5857939999999999</v>
      </c>
      <c r="DB1150" s="38">
        <v>6.5519610000000004</v>
      </c>
      <c r="DC1150" s="38">
        <v>5.4438120000000003</v>
      </c>
      <c r="DD1150" s="38">
        <v>-1.0200180000000001</v>
      </c>
      <c r="DE1150" s="38">
        <v>-6.7612719999999999</v>
      </c>
      <c r="DF1150" s="38">
        <v>1.0206390000000001</v>
      </c>
      <c r="DG1150" s="38">
        <v>-3.0480260000000001</v>
      </c>
      <c r="DH1150" s="38">
        <v>0.77956320000000001</v>
      </c>
      <c r="DI1150" s="38">
        <v>-1.1645890000000001</v>
      </c>
      <c r="DJ1150" s="38">
        <v>0.41032980000000002</v>
      </c>
      <c r="DK1150" s="38">
        <v>5.1563210000000002</v>
      </c>
      <c r="DL1150" s="38">
        <v>6.0708070000000003</v>
      </c>
      <c r="DM1150" s="38">
        <v>4.1704749999999997</v>
      </c>
      <c r="DN1150" s="38">
        <v>-9.6886100000000003E-2</v>
      </c>
      <c r="DO1150" s="38">
        <v>-2.3451050000000002</v>
      </c>
      <c r="DP1150" s="38">
        <v>-8.0166719999999998</v>
      </c>
      <c r="DQ1150" s="38">
        <v>-2.3795820000000001</v>
      </c>
      <c r="DR1150" s="38">
        <v>-1.2158009999999999</v>
      </c>
      <c r="DS1150" s="38">
        <v>7.4937860000000001</v>
      </c>
      <c r="DT1150" s="38">
        <v>8.8488389999999999</v>
      </c>
      <c r="DU1150" s="38">
        <v>4.1746970000000001</v>
      </c>
      <c r="DV1150" s="38">
        <v>4.3684130000000003</v>
      </c>
      <c r="DW1150" s="38">
        <v>2.8651749999999998</v>
      </c>
      <c r="DX1150" s="38">
        <v>6.9733869999999998</v>
      </c>
      <c r="DY1150" s="38">
        <v>4.0057029999999996</v>
      </c>
      <c r="DZ1150" s="38">
        <v>8.2225570000000001</v>
      </c>
      <c r="EA1150" s="38">
        <v>6.9151400000000001</v>
      </c>
      <c r="EB1150" s="38">
        <v>0.95745150000000001</v>
      </c>
      <c r="EC1150" s="38">
        <v>-4.5964070000000001</v>
      </c>
      <c r="ED1150" s="38">
        <v>3.5601349999999998</v>
      </c>
      <c r="EE1150" s="38">
        <v>-0.80900349999999999</v>
      </c>
      <c r="EF1150" s="38">
        <v>2.6965270000000001</v>
      </c>
      <c r="EG1150" s="38">
        <v>0.38124370000000002</v>
      </c>
      <c r="EH1150" s="38">
        <v>1.915535</v>
      </c>
      <c r="EI1150" s="38">
        <v>6.8663499999999997</v>
      </c>
      <c r="EJ1150" s="38">
        <v>8.2858909999999995</v>
      </c>
      <c r="EK1150" s="38">
        <v>5.7273540000000001</v>
      </c>
      <c r="EL1150" s="38">
        <v>1.935206</v>
      </c>
      <c r="EM1150" s="38">
        <v>-0.2418332</v>
      </c>
      <c r="EN1150" s="38">
        <v>-6.026332</v>
      </c>
      <c r="EO1150" s="38">
        <v>-0.61729579999999995</v>
      </c>
      <c r="EP1150" s="38">
        <v>0.61177539999999997</v>
      </c>
      <c r="EQ1150" s="38">
        <v>9.6891339999999992</v>
      </c>
      <c r="ER1150" s="38">
        <v>10.62523</v>
      </c>
      <c r="ES1150" s="38">
        <v>5.8818049999999999</v>
      </c>
      <c r="ET1150" s="38">
        <v>6.0275670000000003</v>
      </c>
      <c r="EU1150" s="38">
        <v>4.5402370000000003</v>
      </c>
      <c r="EV1150" s="38">
        <v>9.0566809999999993</v>
      </c>
      <c r="EW1150" s="38">
        <v>6.0558259999999997</v>
      </c>
      <c r="EX1150" s="38">
        <v>10.63463</v>
      </c>
      <c r="EY1150" s="38">
        <v>9.0395029999999998</v>
      </c>
      <c r="EZ1150" s="38">
        <v>3.8126030000000002</v>
      </c>
      <c r="FA1150" s="38">
        <v>-1.4706859999999999</v>
      </c>
      <c r="FB1150" s="38">
        <v>72.431209999999993</v>
      </c>
      <c r="FC1150" s="38">
        <v>71.018410000000003</v>
      </c>
      <c r="FD1150" s="38">
        <v>70.054029999999997</v>
      </c>
      <c r="FE1150" s="38">
        <v>68.225250000000003</v>
      </c>
      <c r="FF1150" s="38">
        <v>66.900090000000006</v>
      </c>
      <c r="FG1150" s="38">
        <v>65.463059999999999</v>
      </c>
      <c r="FH1150" s="38">
        <v>65.963419999999999</v>
      </c>
      <c r="FI1150" s="38">
        <v>67.539289999999994</v>
      </c>
      <c r="FJ1150" s="38">
        <v>70.709239999999994</v>
      </c>
      <c r="FK1150" s="38">
        <v>74.472210000000004</v>
      </c>
      <c r="FL1150" s="38">
        <v>79.071920000000006</v>
      </c>
      <c r="FM1150" s="38">
        <v>81.853710000000007</v>
      </c>
      <c r="FN1150" s="38">
        <v>85.275859999999994</v>
      </c>
      <c r="FO1150" s="38">
        <v>88.203050000000005</v>
      </c>
      <c r="FP1150" s="38">
        <v>91.040539999999993</v>
      </c>
      <c r="FQ1150" s="38">
        <v>93.861000000000004</v>
      </c>
      <c r="FR1150" s="38">
        <v>95.695620000000005</v>
      </c>
      <c r="FS1150" s="38">
        <v>96.545559999999995</v>
      </c>
      <c r="FT1150" s="38">
        <v>93.943569999999994</v>
      </c>
      <c r="FU1150" s="38">
        <v>90.372069999999994</v>
      </c>
      <c r="FV1150" s="38">
        <v>85.449389999999994</v>
      </c>
      <c r="FW1150">
        <v>80.225359999999995</v>
      </c>
      <c r="FX1150">
        <v>77.304360000000003</v>
      </c>
      <c r="FY1150">
        <v>76.136539999999997</v>
      </c>
      <c r="FZ1150">
        <v>2.2623829999999998</v>
      </c>
      <c r="GA1150">
        <v>19.724049999999998</v>
      </c>
      <c r="GB1150">
        <v>1</v>
      </c>
    </row>
    <row r="1151" spans="1:184" x14ac:dyDescent="0.3">
      <c r="A1151" t="s">
        <v>280</v>
      </c>
      <c r="B1151" t="s">
        <v>1</v>
      </c>
      <c r="C1151" t="s">
        <v>264</v>
      </c>
      <c r="D1151" t="s">
        <v>1</v>
      </c>
      <c r="E1151" t="s">
        <v>1</v>
      </c>
      <c r="F1151" t="s">
        <v>1</v>
      </c>
      <c r="G1151" t="s">
        <v>1</v>
      </c>
      <c r="H1151" s="40" t="s">
        <v>1</v>
      </c>
      <c r="I1151" s="18" t="s">
        <v>1</v>
      </c>
      <c r="J1151" s="38" t="s">
        <v>1</v>
      </c>
      <c r="K1151" s="18">
        <v>44789</v>
      </c>
      <c r="L1151" s="38">
        <v>126</v>
      </c>
      <c r="M1151" s="38">
        <v>126</v>
      </c>
      <c r="N1151" s="38">
        <v>187.328</v>
      </c>
      <c r="O1151" s="38">
        <v>183.63900000000001</v>
      </c>
      <c r="P1151" s="38">
        <v>175.47800000000001</v>
      </c>
      <c r="Q1151" s="38">
        <v>174.15090000000001</v>
      </c>
      <c r="R1151" s="38">
        <v>185.39750000000001</v>
      </c>
      <c r="S1151" s="38">
        <v>207.79230000000001</v>
      </c>
      <c r="T1151" s="38">
        <v>230.10210000000001</v>
      </c>
      <c r="U1151" s="38">
        <v>237.93799999999999</v>
      </c>
      <c r="V1151" s="38">
        <v>246.41300000000001</v>
      </c>
      <c r="W1151" s="38">
        <v>260.46120000000002</v>
      </c>
      <c r="X1151" s="38">
        <v>260.00920000000002</v>
      </c>
      <c r="Y1151" s="38">
        <v>265.00979999999998</v>
      </c>
      <c r="Z1151" s="38">
        <v>261.13240000000002</v>
      </c>
      <c r="AA1151" s="38">
        <v>266.2022</v>
      </c>
      <c r="AB1151" s="38">
        <v>260.23759999999999</v>
      </c>
      <c r="AC1151" s="38">
        <v>254.06829999999999</v>
      </c>
      <c r="AD1151" s="38">
        <v>244.25649999999999</v>
      </c>
      <c r="AE1151" s="38">
        <v>229.02610000000001</v>
      </c>
      <c r="AF1151" s="38">
        <v>224.071</v>
      </c>
      <c r="AG1151" s="38">
        <v>220.47479999999999</v>
      </c>
      <c r="AH1151" s="38">
        <v>216.42250000000001</v>
      </c>
      <c r="AI1151" s="38">
        <v>227.60740000000001</v>
      </c>
      <c r="AJ1151" s="38">
        <v>220.0052</v>
      </c>
      <c r="AK1151" s="38">
        <v>213.50239999999999</v>
      </c>
      <c r="AL1151" s="38">
        <v>-20.727620000000002</v>
      </c>
      <c r="AM1151" s="38">
        <v>-17.730879999999999</v>
      </c>
      <c r="AN1151" s="38">
        <v>-16.851120000000002</v>
      </c>
      <c r="AO1151" s="38">
        <v>-13.035500000000001</v>
      </c>
      <c r="AP1151" s="38">
        <v>-7.2045700000000004</v>
      </c>
      <c r="AQ1151" s="38">
        <v>-0.33012079999999999</v>
      </c>
      <c r="AR1151" s="38">
        <v>3.8410359999999999</v>
      </c>
      <c r="AS1151" s="38">
        <v>8.6383939999999999</v>
      </c>
      <c r="AT1151" s="38">
        <v>9.4504319999999993</v>
      </c>
      <c r="AU1151" s="38">
        <v>9.8703529999999997</v>
      </c>
      <c r="AV1151" s="38">
        <v>-5.5550790000000001</v>
      </c>
      <c r="AW1151" s="38">
        <v>-12.880660000000001</v>
      </c>
      <c r="AX1151" s="38">
        <v>-6.5604589999999998</v>
      </c>
      <c r="AY1151" s="38">
        <v>1.328695</v>
      </c>
      <c r="AZ1151" s="38">
        <v>0.55848339999999996</v>
      </c>
      <c r="BA1151" s="38">
        <v>8.2563700000000004</v>
      </c>
      <c r="BB1151" s="38">
        <v>12.37284</v>
      </c>
      <c r="BC1151" s="38">
        <v>1.236626</v>
      </c>
      <c r="BD1151" s="38">
        <v>-12.055070000000001</v>
      </c>
      <c r="BE1151" s="38">
        <v>-11.70703</v>
      </c>
      <c r="BF1151" s="38">
        <v>-9.0866209999999992</v>
      </c>
      <c r="BG1151" s="38">
        <v>-5.3595709999999999</v>
      </c>
      <c r="BH1151" s="38">
        <v>-10.666919999999999</v>
      </c>
      <c r="BI1151" s="38">
        <v>-6.7975199999999996</v>
      </c>
      <c r="BJ1151" s="38">
        <v>-18.096250000000001</v>
      </c>
      <c r="BK1151" s="38">
        <v>-15.40401</v>
      </c>
      <c r="BL1151" s="38">
        <v>-14.154170000000001</v>
      </c>
      <c r="BM1151" s="38">
        <v>-11.17686</v>
      </c>
      <c r="BN1151" s="38">
        <v>-5.4111719999999996</v>
      </c>
      <c r="BO1151" s="38">
        <v>1.8324119999999999</v>
      </c>
      <c r="BP1151" s="38">
        <v>6.2468240000000002</v>
      </c>
      <c r="BQ1151" s="38">
        <v>10.848409999999999</v>
      </c>
      <c r="BR1151" s="38">
        <v>12.293290000000001</v>
      </c>
      <c r="BS1151" s="38">
        <v>12.87433</v>
      </c>
      <c r="BT1151" s="38">
        <v>-2.4834540000000001</v>
      </c>
      <c r="BU1151" s="38">
        <v>-10.392530000000001</v>
      </c>
      <c r="BV1151" s="38">
        <v>-4.3285179999999999</v>
      </c>
      <c r="BW1151" s="38">
        <v>3.6756280000000001</v>
      </c>
      <c r="BX1151" s="38">
        <v>2.9536259999999999</v>
      </c>
      <c r="BY1151" s="38">
        <v>10.900410000000001</v>
      </c>
      <c r="BZ1151" s="38">
        <v>15.16545</v>
      </c>
      <c r="CA1151" s="38">
        <v>4.7614280000000004</v>
      </c>
      <c r="CB1151" s="38">
        <v>-7.616981</v>
      </c>
      <c r="CC1151" s="38">
        <v>-7.526268</v>
      </c>
      <c r="CD1151" s="38">
        <v>-4.8017950000000003</v>
      </c>
      <c r="CE1151" s="38">
        <v>-1.6206700000000001</v>
      </c>
      <c r="CF1151" s="38">
        <v>-6.4172269999999996</v>
      </c>
      <c r="CG1151" s="38">
        <v>-2.1963979999999999</v>
      </c>
      <c r="CH1151" s="38">
        <v>-16.273779999999999</v>
      </c>
      <c r="CI1151" s="38">
        <v>-13.79243</v>
      </c>
      <c r="CJ1151" s="38">
        <v>-12.28627</v>
      </c>
      <c r="CK1151" s="38">
        <v>-9.8895680000000006</v>
      </c>
      <c r="CL1151" s="38">
        <v>-4.1690709999999997</v>
      </c>
      <c r="CM1151" s="38">
        <v>3.3301759999999998</v>
      </c>
      <c r="CN1151" s="38">
        <v>7.9130649999999996</v>
      </c>
      <c r="CO1151" s="38">
        <v>12.379060000000001</v>
      </c>
      <c r="CP1151" s="38">
        <v>14.26225</v>
      </c>
      <c r="CQ1151" s="38">
        <v>14.954879999999999</v>
      </c>
      <c r="CR1151" s="38">
        <v>-0.3560565</v>
      </c>
      <c r="CS1151" s="38">
        <v>-8.6692540000000005</v>
      </c>
      <c r="CT1151" s="38">
        <v>-2.7826819999999999</v>
      </c>
      <c r="CU1151" s="38">
        <v>5.301107</v>
      </c>
      <c r="CV1151" s="38">
        <v>4.612495</v>
      </c>
      <c r="CW1151" s="38">
        <v>12.731669999999999</v>
      </c>
      <c r="CX1151" s="38">
        <v>17.099609999999998</v>
      </c>
      <c r="CY1151" s="38">
        <v>7.2026950000000003</v>
      </c>
      <c r="CZ1151" s="38">
        <v>-4.5431730000000003</v>
      </c>
      <c r="DA1151" s="38">
        <v>-4.6306890000000003</v>
      </c>
      <c r="DB1151" s="38">
        <v>-1.8341369999999999</v>
      </c>
      <c r="DC1151" s="38">
        <v>0.96888099999999999</v>
      </c>
      <c r="DD1151" s="38">
        <v>-3.4739040000000001</v>
      </c>
      <c r="DE1151" s="38">
        <v>0.99032469999999995</v>
      </c>
      <c r="DF1151" s="38">
        <v>-14.4513</v>
      </c>
      <c r="DG1151" s="38">
        <v>-12.18085</v>
      </c>
      <c r="DH1151" s="38">
        <v>-10.418369999999999</v>
      </c>
      <c r="DI1151" s="38">
        <v>-8.6022780000000001</v>
      </c>
      <c r="DJ1151" s="38">
        <v>-2.9269690000000002</v>
      </c>
      <c r="DK1151" s="38">
        <v>4.8279399999999999</v>
      </c>
      <c r="DL1151" s="38">
        <v>9.579307</v>
      </c>
      <c r="DM1151" s="38">
        <v>13.90972</v>
      </c>
      <c r="DN1151" s="38">
        <v>16.231200000000001</v>
      </c>
      <c r="DO1151" s="38">
        <v>17.035430000000002</v>
      </c>
      <c r="DP1151" s="38">
        <v>1.7713410000000001</v>
      </c>
      <c r="DQ1151" s="38">
        <v>-6.9459799999999996</v>
      </c>
      <c r="DR1151" s="38">
        <v>-1.2368459999999999</v>
      </c>
      <c r="DS1151" s="38">
        <v>6.9265860000000004</v>
      </c>
      <c r="DT1151" s="38">
        <v>6.2713640000000002</v>
      </c>
      <c r="DU1151" s="38">
        <v>14.56293</v>
      </c>
      <c r="DV1151" s="38">
        <v>19.033760000000001</v>
      </c>
      <c r="DW1151" s="38">
        <v>9.6439629999999994</v>
      </c>
      <c r="DX1151" s="38">
        <v>-1.4693659999999999</v>
      </c>
      <c r="DY1151" s="38">
        <v>-1.7351099999999999</v>
      </c>
      <c r="DZ1151" s="38">
        <v>1.133521</v>
      </c>
      <c r="EA1151" s="38">
        <v>3.5584319999999998</v>
      </c>
      <c r="EB1151" s="38">
        <v>-0.53058139999999998</v>
      </c>
      <c r="EC1151" s="38">
        <v>4.177047</v>
      </c>
      <c r="ED1151" s="38">
        <v>-11.819929999999999</v>
      </c>
      <c r="EE1151" s="38">
        <v>-9.8539890000000003</v>
      </c>
      <c r="EF1151" s="38">
        <v>-7.7214140000000002</v>
      </c>
      <c r="EG1151" s="38">
        <v>-6.7436350000000003</v>
      </c>
      <c r="EH1151" s="38">
        <v>-1.1335710000000001</v>
      </c>
      <c r="EI1151" s="38">
        <v>6.9904719999999996</v>
      </c>
      <c r="EJ1151" s="38">
        <v>11.98509</v>
      </c>
      <c r="EK1151" s="38">
        <v>16.119730000000001</v>
      </c>
      <c r="EL1151" s="38">
        <v>19.074059999999999</v>
      </c>
      <c r="EM1151" s="38">
        <v>20.03942</v>
      </c>
      <c r="EN1151" s="38">
        <v>4.8429659999999997</v>
      </c>
      <c r="EO1151" s="38">
        <v>-4.4578449999999998</v>
      </c>
      <c r="EP1151" s="38">
        <v>0.99509499999999995</v>
      </c>
      <c r="EQ1151" s="38">
        <v>9.2735199999999995</v>
      </c>
      <c r="ER1151" s="38">
        <v>8.6665069999999993</v>
      </c>
      <c r="ES1151" s="38">
        <v>17.206980000000001</v>
      </c>
      <c r="ET1151" s="38">
        <v>21.82638</v>
      </c>
      <c r="EU1151" s="38">
        <v>13.16877</v>
      </c>
      <c r="EV1151" s="38">
        <v>2.9687229999999998</v>
      </c>
      <c r="EW1151" s="38">
        <v>2.4456470000000001</v>
      </c>
      <c r="EX1151" s="38">
        <v>5.4183469999999998</v>
      </c>
      <c r="EY1151" s="38">
        <v>7.2973330000000001</v>
      </c>
      <c r="EZ1151" s="38">
        <v>3.7191100000000001</v>
      </c>
      <c r="FA1151" s="38">
        <v>8.7781690000000001</v>
      </c>
      <c r="FB1151" s="38">
        <v>78.939970000000002</v>
      </c>
      <c r="FC1151" s="38">
        <v>76.645049999999998</v>
      </c>
      <c r="FD1151" s="38">
        <v>75.754810000000006</v>
      </c>
      <c r="FE1151" s="38">
        <v>74.337010000000006</v>
      </c>
      <c r="FF1151" s="38">
        <v>72.924099999999996</v>
      </c>
      <c r="FG1151" s="38">
        <v>72.440470000000005</v>
      </c>
      <c r="FH1151" s="38">
        <v>70.962680000000006</v>
      </c>
      <c r="FI1151" s="38">
        <v>71.973020000000005</v>
      </c>
      <c r="FJ1151" s="38">
        <v>75.95778</v>
      </c>
      <c r="FK1151" s="38">
        <v>80.5</v>
      </c>
      <c r="FL1151" s="38">
        <v>83.809749999999994</v>
      </c>
      <c r="FM1151" s="38">
        <v>87.444730000000007</v>
      </c>
      <c r="FN1151" s="38">
        <v>92.298270000000002</v>
      </c>
      <c r="FO1151" s="38">
        <v>96.0364</v>
      </c>
      <c r="FP1151" s="38">
        <v>99.413669999999996</v>
      </c>
      <c r="FQ1151" s="38">
        <v>101.3342</v>
      </c>
      <c r="FR1151" s="38">
        <v>102.7227</v>
      </c>
      <c r="FS1151" s="38">
        <v>103.58029999999999</v>
      </c>
      <c r="FT1151" s="38">
        <v>102.96729999999999</v>
      </c>
      <c r="FU1151" s="38">
        <v>100.3839</v>
      </c>
      <c r="FV1151" s="38">
        <v>95.486249999999998</v>
      </c>
      <c r="FW1151">
        <v>92.128680000000003</v>
      </c>
      <c r="FX1151">
        <v>86.718199999999996</v>
      </c>
      <c r="FY1151">
        <v>82.960890000000006</v>
      </c>
      <c r="FZ1151">
        <v>4.7782869999999997</v>
      </c>
      <c r="GA1151">
        <v>35.585059999999999</v>
      </c>
      <c r="GB1151">
        <v>1</v>
      </c>
    </row>
    <row r="1152" spans="1:184" x14ac:dyDescent="0.3">
      <c r="A1152" t="s">
        <v>280</v>
      </c>
      <c r="B1152" t="s">
        <v>1</v>
      </c>
      <c r="C1152" t="s">
        <v>264</v>
      </c>
      <c r="D1152" t="s">
        <v>1</v>
      </c>
      <c r="E1152" t="s">
        <v>1</v>
      </c>
      <c r="F1152" t="s">
        <v>1</v>
      </c>
      <c r="G1152" t="s">
        <v>1</v>
      </c>
      <c r="H1152" s="40" t="s">
        <v>1</v>
      </c>
      <c r="I1152" s="18" t="s">
        <v>1</v>
      </c>
      <c r="J1152" s="38" t="s">
        <v>1</v>
      </c>
      <c r="K1152" s="18">
        <v>44790</v>
      </c>
      <c r="L1152" s="38">
        <v>126</v>
      </c>
      <c r="M1152" s="38">
        <v>126</v>
      </c>
      <c r="N1152" s="38">
        <v>210.5078</v>
      </c>
      <c r="O1152" s="38">
        <v>206.0027</v>
      </c>
      <c r="P1152" s="38">
        <v>201.60149999999999</v>
      </c>
      <c r="Q1152" s="38">
        <v>194.3843</v>
      </c>
      <c r="R1152" s="38">
        <v>202.82919999999999</v>
      </c>
      <c r="S1152" s="38">
        <v>215.89830000000001</v>
      </c>
      <c r="T1152" s="38">
        <v>239.30099999999999</v>
      </c>
      <c r="U1152" s="38">
        <v>256.57470000000001</v>
      </c>
      <c r="V1152" s="38">
        <v>260.37909999999999</v>
      </c>
      <c r="W1152" s="38">
        <v>267.79969999999997</v>
      </c>
      <c r="X1152" s="38">
        <v>264.11750000000001</v>
      </c>
      <c r="Y1152" s="38">
        <v>262.54719999999998</v>
      </c>
      <c r="Z1152" s="38">
        <v>253.97839999999999</v>
      </c>
      <c r="AA1152" s="38">
        <v>265.93529999999998</v>
      </c>
      <c r="AB1152" s="38">
        <v>264.0496</v>
      </c>
      <c r="AC1152" s="38">
        <v>255.24340000000001</v>
      </c>
      <c r="AD1152" s="38">
        <v>251.9051</v>
      </c>
      <c r="AE1152" s="38">
        <v>234.9684</v>
      </c>
      <c r="AF1152" s="38">
        <v>229.5949</v>
      </c>
      <c r="AG1152" s="38">
        <v>227.2252</v>
      </c>
      <c r="AH1152" s="38">
        <v>221.19489999999999</v>
      </c>
      <c r="AI1152" s="38">
        <v>232.23920000000001</v>
      </c>
      <c r="AJ1152" s="38">
        <v>224.61410000000001</v>
      </c>
      <c r="AK1152" s="38">
        <v>217.8271</v>
      </c>
      <c r="AL1152" s="38">
        <v>-2.3482310000000002</v>
      </c>
      <c r="AM1152" s="38">
        <v>-1.4355070000000001</v>
      </c>
      <c r="AN1152" s="38">
        <v>4.0213890000000001</v>
      </c>
      <c r="AO1152" s="38">
        <v>-1.1076330000000001</v>
      </c>
      <c r="AP1152" s="38">
        <v>-3.696577</v>
      </c>
      <c r="AQ1152" s="38">
        <v>-15.115690000000001</v>
      </c>
      <c r="AR1152" s="38">
        <v>-24.430859999999999</v>
      </c>
      <c r="AS1152" s="38">
        <v>-6.6114560000000004</v>
      </c>
      <c r="AT1152" s="38">
        <v>-15.220330000000001</v>
      </c>
      <c r="AU1152" s="38">
        <v>-6.2788870000000001</v>
      </c>
      <c r="AV1152" s="38">
        <v>-7.723109</v>
      </c>
      <c r="AW1152" s="38">
        <v>-2.4777369999999999</v>
      </c>
      <c r="AX1152" s="38">
        <v>-7.2100109999999997</v>
      </c>
      <c r="AY1152" s="38">
        <v>-2.14541</v>
      </c>
      <c r="AZ1152" s="38">
        <v>-4.6563800000000004</v>
      </c>
      <c r="BA1152" s="38">
        <v>-3.0190480000000002</v>
      </c>
      <c r="BB1152" s="38">
        <v>13.37811</v>
      </c>
      <c r="BC1152" s="38">
        <v>10.49737</v>
      </c>
      <c r="BD1152" s="38">
        <v>1.544559</v>
      </c>
      <c r="BE1152" s="38">
        <v>-0.88983060000000003</v>
      </c>
      <c r="BF1152" s="38">
        <v>-3.9525890000000001</v>
      </c>
      <c r="BG1152" s="38">
        <v>-0.1947914</v>
      </c>
      <c r="BH1152" s="38">
        <v>-7.7225989999999998</v>
      </c>
      <c r="BI1152" s="38">
        <v>-8.9698250000000002</v>
      </c>
      <c r="BJ1152" s="38">
        <v>0.52705400000000002</v>
      </c>
      <c r="BK1152" s="38">
        <v>2.086328</v>
      </c>
      <c r="BL1152" s="38">
        <v>6.4398970000000002</v>
      </c>
      <c r="BM1152" s="38">
        <v>0.91288150000000001</v>
      </c>
      <c r="BN1152" s="38">
        <v>-1.487031</v>
      </c>
      <c r="BO1152" s="38">
        <v>-10.16886</v>
      </c>
      <c r="BP1152" s="38">
        <v>-16.12519</v>
      </c>
      <c r="BQ1152" s="38">
        <v>-3.1520609999999998</v>
      </c>
      <c r="BR1152" s="38">
        <v>-12.52849</v>
      </c>
      <c r="BS1152" s="38">
        <v>-3.7254960000000001</v>
      </c>
      <c r="BT1152" s="38">
        <v>-5.2949039999999998</v>
      </c>
      <c r="BU1152" s="38">
        <v>-0.66871590000000003</v>
      </c>
      <c r="BV1152" s="38">
        <v>-4.7691970000000001</v>
      </c>
      <c r="BW1152" s="38">
        <v>1.237541</v>
      </c>
      <c r="BX1152" s="38">
        <v>-0.14685490000000001</v>
      </c>
      <c r="BY1152" s="38">
        <v>2.4036149999999998</v>
      </c>
      <c r="BZ1152" s="38">
        <v>19.245509999999999</v>
      </c>
      <c r="CA1152" s="38">
        <v>13.91563</v>
      </c>
      <c r="CB1152" s="38">
        <v>5.3731210000000003</v>
      </c>
      <c r="CC1152" s="38">
        <v>2.7178909999999998</v>
      </c>
      <c r="CD1152" s="38">
        <v>-0.3114884</v>
      </c>
      <c r="CE1152" s="38">
        <v>3.2647439999999999</v>
      </c>
      <c r="CF1152" s="38">
        <v>-3.5160040000000001</v>
      </c>
      <c r="CG1152" s="38">
        <v>-5.1902819999999998</v>
      </c>
      <c r="CH1152" s="38">
        <v>2.5184669999999998</v>
      </c>
      <c r="CI1152" s="38">
        <v>4.5255390000000002</v>
      </c>
      <c r="CJ1152" s="38">
        <v>8.1149480000000001</v>
      </c>
      <c r="CK1152" s="38">
        <v>2.312284</v>
      </c>
      <c r="CL1152" s="38">
        <v>4.3294100000000002E-2</v>
      </c>
      <c r="CM1152" s="38">
        <v>-6.7427060000000001</v>
      </c>
      <c r="CN1152" s="38">
        <v>-10.3727</v>
      </c>
      <c r="CO1152" s="38">
        <v>-0.75609380000000004</v>
      </c>
      <c r="CP1152" s="38">
        <v>-10.66414</v>
      </c>
      <c r="CQ1152" s="38">
        <v>-1.957025</v>
      </c>
      <c r="CR1152" s="38">
        <v>-3.6131359999999999</v>
      </c>
      <c r="CS1152" s="38">
        <v>0.58420660000000002</v>
      </c>
      <c r="CT1152" s="38">
        <v>-3.0786959999999999</v>
      </c>
      <c r="CU1152" s="38">
        <v>3.580562</v>
      </c>
      <c r="CV1152" s="38">
        <v>2.976429</v>
      </c>
      <c r="CW1152" s="38">
        <v>6.1593359999999997</v>
      </c>
      <c r="CX1152" s="38">
        <v>23.309249999999999</v>
      </c>
      <c r="CY1152" s="38">
        <v>16.283110000000001</v>
      </c>
      <c r="CZ1152" s="38">
        <v>8.0247709999999994</v>
      </c>
      <c r="DA1152" s="38">
        <v>5.2165869999999996</v>
      </c>
      <c r="DB1152" s="38">
        <v>2.2103269999999999</v>
      </c>
      <c r="DC1152" s="38">
        <v>5.6608080000000003</v>
      </c>
      <c r="DD1152" s="38">
        <v>-0.6025298</v>
      </c>
      <c r="DE1152" s="38">
        <v>-2.5725829999999998</v>
      </c>
      <c r="DF1152" s="38">
        <v>4.509881</v>
      </c>
      <c r="DG1152" s="38">
        <v>6.9647509999999997</v>
      </c>
      <c r="DH1152" s="38">
        <v>9.7899999999999991</v>
      </c>
      <c r="DI1152" s="38">
        <v>3.7116859999999998</v>
      </c>
      <c r="DJ1152" s="38">
        <v>1.5736190000000001</v>
      </c>
      <c r="DK1152" s="38">
        <v>-3.3165499999999999</v>
      </c>
      <c r="DL1152" s="38">
        <v>-4.6202160000000001</v>
      </c>
      <c r="DM1152" s="38">
        <v>1.6398729999999999</v>
      </c>
      <c r="DN1152" s="38">
        <v>-8.7997859999999992</v>
      </c>
      <c r="DO1152" s="38">
        <v>-0.18855359999999999</v>
      </c>
      <c r="DP1152" s="38">
        <v>-1.9313689999999999</v>
      </c>
      <c r="DQ1152" s="38">
        <v>1.837129</v>
      </c>
      <c r="DR1152" s="38">
        <v>-1.388196</v>
      </c>
      <c r="DS1152" s="38">
        <v>5.9235829999999998</v>
      </c>
      <c r="DT1152" s="38">
        <v>6.0997120000000002</v>
      </c>
      <c r="DU1152" s="38">
        <v>9.9150559999999999</v>
      </c>
      <c r="DV1152" s="38">
        <v>27.372990000000001</v>
      </c>
      <c r="DW1152" s="38">
        <v>18.650590000000001</v>
      </c>
      <c r="DX1152" s="38">
        <v>10.67642</v>
      </c>
      <c r="DY1152" s="38">
        <v>7.7152839999999996</v>
      </c>
      <c r="DZ1152" s="38">
        <v>4.7321419999999996</v>
      </c>
      <c r="EA1152" s="38">
        <v>8.0568720000000003</v>
      </c>
      <c r="EB1152" s="38">
        <v>2.3109449999999998</v>
      </c>
      <c r="EC1152" s="38">
        <v>4.5115700000000002E-2</v>
      </c>
      <c r="ED1152" s="38">
        <v>7.3851659999999999</v>
      </c>
      <c r="EE1152" s="38">
        <v>10.48659</v>
      </c>
      <c r="EF1152" s="38">
        <v>12.20851</v>
      </c>
      <c r="EG1152" s="38">
        <v>5.732202</v>
      </c>
      <c r="EH1152" s="38">
        <v>3.7831649999999999</v>
      </c>
      <c r="EI1152" s="38">
        <v>1.6302760000000001</v>
      </c>
      <c r="EJ1152" s="38">
        <v>3.685457</v>
      </c>
      <c r="EK1152" s="38">
        <v>5.0992680000000004</v>
      </c>
      <c r="EL1152" s="38">
        <v>-6.1079540000000003</v>
      </c>
      <c r="EM1152" s="38">
        <v>2.3648370000000001</v>
      </c>
      <c r="EN1152" s="38">
        <v>0.49683660000000002</v>
      </c>
      <c r="EO1152" s="38">
        <v>3.64615</v>
      </c>
      <c r="EP1152" s="38">
        <v>1.0526180000000001</v>
      </c>
      <c r="EQ1152" s="38">
        <v>9.3065339999999992</v>
      </c>
      <c r="ER1152" s="38">
        <v>10.60924</v>
      </c>
      <c r="ES1152" s="38">
        <v>15.337719999999999</v>
      </c>
      <c r="ET1152" s="38">
        <v>33.240389999999998</v>
      </c>
      <c r="EU1152" s="38">
        <v>22.068850000000001</v>
      </c>
      <c r="EV1152" s="38">
        <v>14.50498</v>
      </c>
      <c r="EW1152" s="38">
        <v>11.323</v>
      </c>
      <c r="EX1152" s="38">
        <v>8.3732430000000004</v>
      </c>
      <c r="EY1152" s="38">
        <v>11.51641</v>
      </c>
      <c r="EZ1152" s="38">
        <v>6.5175400000000003</v>
      </c>
      <c r="FA1152" s="38">
        <v>3.8246570000000002</v>
      </c>
      <c r="FB1152" s="38">
        <v>82.278019999999998</v>
      </c>
      <c r="FC1152" s="38">
        <v>81.742930000000001</v>
      </c>
      <c r="FD1152" s="38">
        <v>79.406109999999998</v>
      </c>
      <c r="FE1152" s="38">
        <v>77.491309999999999</v>
      </c>
      <c r="FF1152" s="38">
        <v>77.327759999999998</v>
      </c>
      <c r="FG1152" s="38">
        <v>79.113299999999995</v>
      </c>
      <c r="FH1152" s="38">
        <v>77.273709999999994</v>
      </c>
      <c r="FI1152" s="38">
        <v>77.423410000000004</v>
      </c>
      <c r="FJ1152" s="38">
        <v>80.020849999999996</v>
      </c>
      <c r="FK1152" s="38">
        <v>82.776250000000005</v>
      </c>
      <c r="FL1152" s="38">
        <v>84.221360000000004</v>
      </c>
      <c r="FM1152" s="38">
        <v>87.295820000000006</v>
      </c>
      <c r="FN1152" s="38">
        <v>89.20617</v>
      </c>
      <c r="FO1152" s="38">
        <v>89.220569999999995</v>
      </c>
      <c r="FP1152" s="38">
        <v>89.203029999999998</v>
      </c>
      <c r="FQ1152" s="38">
        <v>88.211399999999998</v>
      </c>
      <c r="FR1152" s="38">
        <v>89.103470000000002</v>
      </c>
      <c r="FS1152" s="38">
        <v>91.898039999999995</v>
      </c>
      <c r="FT1152" s="38">
        <v>92.708110000000005</v>
      </c>
      <c r="FU1152" s="38">
        <v>89.635499999999993</v>
      </c>
      <c r="FV1152" s="38">
        <v>87.137110000000007</v>
      </c>
      <c r="FW1152">
        <v>83.908670000000001</v>
      </c>
      <c r="FX1152">
        <v>80.507140000000007</v>
      </c>
      <c r="FY1152">
        <v>78.575810000000004</v>
      </c>
      <c r="FZ1152">
        <v>4.8441049999999999</v>
      </c>
      <c r="GA1152">
        <v>34.746079999999999</v>
      </c>
      <c r="GB1152">
        <v>1</v>
      </c>
    </row>
    <row r="1153" spans="1:184" x14ac:dyDescent="0.3">
      <c r="A1153" t="s">
        <v>280</v>
      </c>
      <c r="B1153" t="s">
        <v>1</v>
      </c>
      <c r="C1153" t="s">
        <v>264</v>
      </c>
      <c r="D1153" t="s">
        <v>1</v>
      </c>
      <c r="E1153" t="s">
        <v>1</v>
      </c>
      <c r="F1153" t="s">
        <v>1</v>
      </c>
      <c r="G1153" t="s">
        <v>1</v>
      </c>
      <c r="H1153" s="40" t="s">
        <v>1</v>
      </c>
      <c r="I1153" s="18" t="s">
        <v>1</v>
      </c>
      <c r="J1153" s="38" t="s">
        <v>1</v>
      </c>
      <c r="K1153" s="18">
        <v>44792</v>
      </c>
      <c r="L1153" s="38">
        <v>126</v>
      </c>
      <c r="M1153" s="38">
        <v>126</v>
      </c>
      <c r="N1153" s="38">
        <v>198.57499999999999</v>
      </c>
      <c r="O1153" s="38">
        <v>197.45660000000001</v>
      </c>
      <c r="P1153" s="38">
        <v>191.1045</v>
      </c>
      <c r="Q1153" s="38">
        <v>186.0771</v>
      </c>
      <c r="R1153" s="38">
        <v>191.31389999999999</v>
      </c>
      <c r="S1153" s="38">
        <v>213.07140000000001</v>
      </c>
      <c r="T1153" s="38">
        <v>235.9665</v>
      </c>
      <c r="U1153" s="38">
        <v>234.31950000000001</v>
      </c>
      <c r="V1153" s="38">
        <v>244.5154</v>
      </c>
      <c r="W1153" s="38">
        <v>246.47139999999999</v>
      </c>
      <c r="X1153" s="38">
        <v>247.0488</v>
      </c>
      <c r="Y1153" s="38">
        <v>241.2253</v>
      </c>
      <c r="Z1153" s="38">
        <v>232.41390000000001</v>
      </c>
      <c r="AA1153" s="38">
        <v>236.40620000000001</v>
      </c>
      <c r="AB1153" s="38">
        <v>233.5855</v>
      </c>
      <c r="AC1153" s="38">
        <v>227.39609999999999</v>
      </c>
      <c r="AD1153" s="38">
        <v>221.49260000000001</v>
      </c>
      <c r="AE1153" s="38">
        <v>211.55109999999999</v>
      </c>
      <c r="AF1153" s="38">
        <v>206.97470000000001</v>
      </c>
      <c r="AG1153" s="38">
        <v>203.9392</v>
      </c>
      <c r="AH1153" s="38">
        <v>197.80279999999999</v>
      </c>
      <c r="AI1153" s="38">
        <v>197.0061</v>
      </c>
      <c r="AJ1153" s="38">
        <v>184.68620000000001</v>
      </c>
      <c r="AK1153" s="38">
        <v>179.83090000000001</v>
      </c>
      <c r="AL1153" s="38">
        <v>-8.6150549999999999</v>
      </c>
      <c r="AM1153" s="38">
        <v>-0.2954465</v>
      </c>
      <c r="AN1153" s="38">
        <v>0.39335639999999999</v>
      </c>
      <c r="AO1153" s="38">
        <v>-6.3142839999999998</v>
      </c>
      <c r="AP1153" s="38">
        <v>-12.605869999999999</v>
      </c>
      <c r="AQ1153" s="38">
        <v>-0.69098490000000001</v>
      </c>
      <c r="AR1153" s="38">
        <v>0.16800979999999999</v>
      </c>
      <c r="AS1153" s="38">
        <v>-7.288532</v>
      </c>
      <c r="AT1153" s="38">
        <v>2.5081349999999998</v>
      </c>
      <c r="AU1153" s="38">
        <v>-3.5161400000000002E-2</v>
      </c>
      <c r="AV1153" s="38">
        <v>9.1429109999999998</v>
      </c>
      <c r="AW1153" s="38">
        <v>-5.0334940000000001</v>
      </c>
      <c r="AX1153" s="38">
        <v>-3.2031580000000002</v>
      </c>
      <c r="AY1153" s="38">
        <v>-3.6972900000000002</v>
      </c>
      <c r="AZ1153" s="38">
        <v>-8.0172810000000005</v>
      </c>
      <c r="BA1153" s="38">
        <v>-8.4431709999999995</v>
      </c>
      <c r="BB1153" s="38">
        <v>-5.9243129999999997</v>
      </c>
      <c r="BC1153" s="38">
        <v>-4.2342240000000002</v>
      </c>
      <c r="BD1153" s="38">
        <v>-7.017722</v>
      </c>
      <c r="BE1153" s="38">
        <v>-8.7256540000000005</v>
      </c>
      <c r="BF1153" s="38">
        <v>-8.3685220000000005</v>
      </c>
      <c r="BG1153" s="38">
        <v>-4.677816</v>
      </c>
      <c r="BH1153" s="38">
        <v>-7.0106869999999999</v>
      </c>
      <c r="BI1153" s="38">
        <v>-10.858129999999999</v>
      </c>
      <c r="BJ1153" s="38">
        <v>-6.0217039999999997</v>
      </c>
      <c r="BK1153" s="38">
        <v>1.833801</v>
      </c>
      <c r="BL1153" s="38">
        <v>1.8944780000000001</v>
      </c>
      <c r="BM1153" s="38">
        <v>-5.0803779999999996</v>
      </c>
      <c r="BN1153" s="38">
        <v>-11.36026</v>
      </c>
      <c r="BO1153" s="38">
        <v>0.75722579999999995</v>
      </c>
      <c r="BP1153" s="38">
        <v>2.5611190000000001</v>
      </c>
      <c r="BQ1153" s="38">
        <v>-5.3484069999999999</v>
      </c>
      <c r="BR1153" s="38">
        <v>4.4273490000000004</v>
      </c>
      <c r="BS1153" s="38">
        <v>1.8227089999999999</v>
      </c>
      <c r="BT1153" s="38">
        <v>10.95115</v>
      </c>
      <c r="BU1153" s="38">
        <v>-3.3234729999999999</v>
      </c>
      <c r="BV1153" s="38">
        <v>-2.1273049999999998</v>
      </c>
      <c r="BW1153" s="38">
        <v>-2.038357</v>
      </c>
      <c r="BX1153" s="38">
        <v>-6.7236649999999996</v>
      </c>
      <c r="BY1153" s="38">
        <v>-6.7774580000000002</v>
      </c>
      <c r="BZ1153" s="38">
        <v>-4.1077219999999999</v>
      </c>
      <c r="CA1153" s="38">
        <v>-1.9753510000000001</v>
      </c>
      <c r="CB1153" s="38">
        <v>-3.9967679999999999</v>
      </c>
      <c r="CC1153" s="38">
        <v>-6.2664520000000001</v>
      </c>
      <c r="CD1153" s="38">
        <v>-5.9243949999999996</v>
      </c>
      <c r="CE1153" s="38">
        <v>-2.6915689999999999</v>
      </c>
      <c r="CF1153" s="38">
        <v>-4.4586430000000004</v>
      </c>
      <c r="CG1153" s="38">
        <v>-8.5680499999999995</v>
      </c>
      <c r="CH1153" s="38">
        <v>-4.2255560000000001</v>
      </c>
      <c r="CI1153" s="38">
        <v>3.3085110000000002</v>
      </c>
      <c r="CJ1153" s="38">
        <v>2.9341499999999998</v>
      </c>
      <c r="CK1153" s="38">
        <v>-4.225778</v>
      </c>
      <c r="CL1153" s="38">
        <v>-10.49756</v>
      </c>
      <c r="CM1153" s="38">
        <v>1.7602519999999999</v>
      </c>
      <c r="CN1153" s="38">
        <v>4.2185790000000001</v>
      </c>
      <c r="CO1153" s="38">
        <v>-4.004683</v>
      </c>
      <c r="CP1153" s="38">
        <v>5.7565910000000002</v>
      </c>
      <c r="CQ1153" s="38">
        <v>3.1094650000000001</v>
      </c>
      <c r="CR1153" s="38">
        <v>12.203530000000001</v>
      </c>
      <c r="CS1153" s="38">
        <v>-2.1391170000000002</v>
      </c>
      <c r="CT1153" s="38">
        <v>-1.3821730000000001</v>
      </c>
      <c r="CU1153" s="38">
        <v>-0.88938629999999996</v>
      </c>
      <c r="CV1153" s="38">
        <v>-5.8277109999999999</v>
      </c>
      <c r="CW1153" s="38">
        <v>-5.6237899999999996</v>
      </c>
      <c r="CX1153" s="38">
        <v>-2.849558</v>
      </c>
      <c r="CY1153" s="38">
        <v>-0.41086279999999997</v>
      </c>
      <c r="CZ1153" s="38">
        <v>-1.9044639999999999</v>
      </c>
      <c r="DA1153" s="38">
        <v>-4.5632169999999999</v>
      </c>
      <c r="DB1153" s="38">
        <v>-4.2315990000000001</v>
      </c>
      <c r="DC1153" s="38">
        <v>-1.3159000000000001</v>
      </c>
      <c r="DD1153" s="38">
        <v>-2.6911049999999999</v>
      </c>
      <c r="DE1153" s="38">
        <v>-6.9819459999999998</v>
      </c>
      <c r="DF1153" s="38">
        <v>-2.4294090000000002</v>
      </c>
      <c r="DG1153" s="38">
        <v>4.7832220000000003</v>
      </c>
      <c r="DH1153" s="38">
        <v>3.9738220000000002</v>
      </c>
      <c r="DI1153" s="38">
        <v>-3.371178</v>
      </c>
      <c r="DJ1153" s="38">
        <v>-9.6348509999999994</v>
      </c>
      <c r="DK1153" s="38">
        <v>2.7632780000000001</v>
      </c>
      <c r="DL1153" s="38">
        <v>5.8760389999999996</v>
      </c>
      <c r="DM1153" s="38">
        <v>-2.6609579999999999</v>
      </c>
      <c r="DN1153" s="38">
        <v>7.0858340000000002</v>
      </c>
      <c r="DO1153" s="38">
        <v>4.3962209999999997</v>
      </c>
      <c r="DP1153" s="38">
        <v>13.455920000000001</v>
      </c>
      <c r="DQ1153" s="38">
        <v>-0.95476170000000005</v>
      </c>
      <c r="DR1153" s="38">
        <v>-0.63704119999999997</v>
      </c>
      <c r="DS1153" s="38">
        <v>0.25958500000000001</v>
      </c>
      <c r="DT1153" s="38">
        <v>-4.9317570000000002</v>
      </c>
      <c r="DU1153" s="38">
        <v>-4.4701219999999999</v>
      </c>
      <c r="DV1153" s="38">
        <v>-1.5913930000000001</v>
      </c>
      <c r="DW1153" s="38">
        <v>1.1536249999999999</v>
      </c>
      <c r="DX1153" s="38">
        <v>0.1878389</v>
      </c>
      <c r="DY1153" s="38">
        <v>-2.859982</v>
      </c>
      <c r="DZ1153" s="38">
        <v>-2.5388039999999998</v>
      </c>
      <c r="EA1153" s="38">
        <v>5.9769200000000001E-2</v>
      </c>
      <c r="EB1153" s="38">
        <v>-0.92356729999999998</v>
      </c>
      <c r="EC1153" s="38">
        <v>-5.395842</v>
      </c>
      <c r="ED1153" s="38">
        <v>0.1639419</v>
      </c>
      <c r="EE1153" s="38">
        <v>6.9124689999999998</v>
      </c>
      <c r="EF1153" s="38">
        <v>5.4749439999999998</v>
      </c>
      <c r="EG1153" s="38">
        <v>-2.1372719999999998</v>
      </c>
      <c r="EH1153" s="38">
        <v>-8.3892399999999991</v>
      </c>
      <c r="EI1153" s="38">
        <v>4.2114890000000003</v>
      </c>
      <c r="EJ1153" s="38">
        <v>8.2691479999999995</v>
      </c>
      <c r="EK1153" s="38">
        <v>-0.72083280000000005</v>
      </c>
      <c r="EL1153" s="38">
        <v>9.0050480000000004</v>
      </c>
      <c r="EM1153" s="38">
        <v>6.2540909999999998</v>
      </c>
      <c r="EN1153" s="38">
        <v>15.26416</v>
      </c>
      <c r="EO1153" s="38">
        <v>0.75525949999999997</v>
      </c>
      <c r="EP1153" s="38">
        <v>0.43881110000000001</v>
      </c>
      <c r="EQ1153" s="38">
        <v>1.918517</v>
      </c>
      <c r="ER1153" s="38">
        <v>-3.6381420000000002</v>
      </c>
      <c r="ES1153" s="38">
        <v>-2.8044090000000002</v>
      </c>
      <c r="ET1153" s="38">
        <v>0.22519739999999999</v>
      </c>
      <c r="EU1153" s="38">
        <v>3.4124979999999998</v>
      </c>
      <c r="EV1153" s="38">
        <v>3.208793</v>
      </c>
      <c r="EW1153" s="38">
        <v>-0.4007809</v>
      </c>
      <c r="EX1153" s="38">
        <v>-9.4676700000000003E-2</v>
      </c>
      <c r="EY1153" s="38">
        <v>2.046017</v>
      </c>
      <c r="EZ1153" s="38">
        <v>1.628477</v>
      </c>
      <c r="FA1153" s="38">
        <v>-3.1057600000000001</v>
      </c>
      <c r="FB1153" s="38">
        <v>76.225800000000007</v>
      </c>
      <c r="FC1153" s="38">
        <v>73.915130000000005</v>
      </c>
      <c r="FD1153" s="38">
        <v>72.947659999999999</v>
      </c>
      <c r="FE1153" s="38">
        <v>70.586259999999996</v>
      </c>
      <c r="FF1153" s="38">
        <v>69.679280000000006</v>
      </c>
      <c r="FG1153" s="38">
        <v>68.263109999999998</v>
      </c>
      <c r="FH1153" s="38">
        <v>66.876599999999996</v>
      </c>
      <c r="FI1153" s="38">
        <v>68.388900000000007</v>
      </c>
      <c r="FJ1153" s="38">
        <v>72.333240000000004</v>
      </c>
      <c r="FK1153" s="38">
        <v>76.360020000000006</v>
      </c>
      <c r="FL1153" s="38">
        <v>80.422479999999993</v>
      </c>
      <c r="FM1153" s="38">
        <v>84.398449999999997</v>
      </c>
      <c r="FN1153" s="38">
        <v>89.159109999999998</v>
      </c>
      <c r="FO1153" s="38">
        <v>92.0715</v>
      </c>
      <c r="FP1153" s="38">
        <v>94.965289999999996</v>
      </c>
      <c r="FQ1153" s="38">
        <v>97.333879999999994</v>
      </c>
      <c r="FR1153" s="38">
        <v>97.748699999999999</v>
      </c>
      <c r="FS1153" s="38">
        <v>96.678259999999995</v>
      </c>
      <c r="FT1153" s="38">
        <v>93.63843</v>
      </c>
      <c r="FU1153" s="38">
        <v>89.629829999999998</v>
      </c>
      <c r="FV1153" s="38">
        <v>85.684489999999997</v>
      </c>
      <c r="FW1153">
        <v>80.813760000000002</v>
      </c>
      <c r="FX1153">
        <v>78.365780000000001</v>
      </c>
      <c r="FY1153">
        <v>76.912800000000004</v>
      </c>
      <c r="FZ1153">
        <v>2.8759540000000001</v>
      </c>
      <c r="GA1153">
        <v>19.84609</v>
      </c>
      <c r="GB1153">
        <v>1</v>
      </c>
    </row>
    <row r="1154" spans="1:184" x14ac:dyDescent="0.3">
      <c r="A1154" t="s">
        <v>280</v>
      </c>
      <c r="B1154" t="s">
        <v>1</v>
      </c>
      <c r="C1154" t="s">
        <v>264</v>
      </c>
      <c r="D1154" t="s">
        <v>1</v>
      </c>
      <c r="E1154" t="s">
        <v>1</v>
      </c>
      <c r="F1154" t="s">
        <v>1</v>
      </c>
      <c r="G1154" t="s">
        <v>1</v>
      </c>
      <c r="H1154" s="40" t="s">
        <v>1</v>
      </c>
      <c r="I1154" s="18" t="s">
        <v>1</v>
      </c>
      <c r="J1154" s="38" t="s">
        <v>1</v>
      </c>
      <c r="K1154" s="18">
        <v>44805</v>
      </c>
      <c r="L1154" s="38">
        <v>126</v>
      </c>
      <c r="M1154" s="38">
        <v>126</v>
      </c>
      <c r="N1154" s="38">
        <v>194.65440000000001</v>
      </c>
      <c r="O1154" s="38">
        <v>189.977</v>
      </c>
      <c r="P1154" s="38">
        <v>181.8107</v>
      </c>
      <c r="Q1154" s="38">
        <v>180.7183</v>
      </c>
      <c r="R1154" s="38">
        <v>192.4478</v>
      </c>
      <c r="S1154" s="38">
        <v>214.51949999999999</v>
      </c>
      <c r="T1154" s="38">
        <v>235.75810000000001</v>
      </c>
      <c r="U1154" s="38">
        <v>238.01140000000001</v>
      </c>
      <c r="V1154" s="38">
        <v>241.3503</v>
      </c>
      <c r="W1154" s="38">
        <v>251.75659999999999</v>
      </c>
      <c r="X1154" s="38">
        <v>249.12520000000001</v>
      </c>
      <c r="Y1154" s="38">
        <v>246.17240000000001</v>
      </c>
      <c r="Z1154" s="38">
        <v>245.2294</v>
      </c>
      <c r="AA1154" s="38">
        <v>250.9907</v>
      </c>
      <c r="AB1154" s="38">
        <v>247.91900000000001</v>
      </c>
      <c r="AC1154" s="38">
        <v>241.10409999999999</v>
      </c>
      <c r="AD1154" s="38">
        <v>234.62280000000001</v>
      </c>
      <c r="AE1154" s="38">
        <v>220.06899999999999</v>
      </c>
      <c r="AF1154" s="38">
        <v>218.85480000000001</v>
      </c>
      <c r="AG1154" s="38">
        <v>216.58420000000001</v>
      </c>
      <c r="AH1154" s="38">
        <v>212.63839999999999</v>
      </c>
      <c r="AI1154" s="38">
        <v>217.65459999999999</v>
      </c>
      <c r="AJ1154" s="38">
        <v>210.55</v>
      </c>
      <c r="AK1154" s="38">
        <v>205.5454</v>
      </c>
      <c r="AL1154" s="38">
        <v>-9.1756329999999995</v>
      </c>
      <c r="AM1154" s="38">
        <v>-5.6041509999999999</v>
      </c>
      <c r="AN1154" s="38">
        <v>-4.8603909999999999</v>
      </c>
      <c r="AO1154" s="38">
        <v>2.454968</v>
      </c>
      <c r="AP1154" s="38">
        <v>6.0159269999999996</v>
      </c>
      <c r="AQ1154" s="38">
        <v>1.0777399999999999</v>
      </c>
      <c r="AR1154" s="38">
        <v>-4.3251480000000004</v>
      </c>
      <c r="AS1154" s="38">
        <v>-6.1800490000000003</v>
      </c>
      <c r="AT1154" s="38">
        <v>-9.6587150000000008</v>
      </c>
      <c r="AU1154" s="38">
        <v>0.9604741</v>
      </c>
      <c r="AV1154" s="38">
        <v>-4.6389180000000003</v>
      </c>
      <c r="AW1154" s="38">
        <v>-6.7883659999999999</v>
      </c>
      <c r="AX1154" s="38">
        <v>0.50222420000000001</v>
      </c>
      <c r="AY1154" s="38">
        <v>2.453506</v>
      </c>
      <c r="AZ1154" s="38">
        <v>-3.307636</v>
      </c>
      <c r="BA1154" s="38">
        <v>-4.6825429999999999</v>
      </c>
      <c r="BB1154" s="38">
        <v>-1.8702840000000001</v>
      </c>
      <c r="BC1154" s="38">
        <v>-3.734648</v>
      </c>
      <c r="BD1154" s="38">
        <v>-3.9085760000000001</v>
      </c>
      <c r="BE1154" s="38">
        <v>-3.5184510000000002</v>
      </c>
      <c r="BF1154" s="38">
        <v>9.9486500000000005E-2</v>
      </c>
      <c r="BG1154" s="38">
        <v>-1.702979</v>
      </c>
      <c r="BH1154" s="38">
        <v>-3.8561909999999999</v>
      </c>
      <c r="BI1154" s="38">
        <v>-6.4198719999999998</v>
      </c>
      <c r="BJ1154" s="38">
        <v>-7.1959010000000001</v>
      </c>
      <c r="BK1154" s="38">
        <v>-3.6159059999999998</v>
      </c>
      <c r="BL1154" s="38">
        <v>-2.9781759999999999</v>
      </c>
      <c r="BM1154" s="38">
        <v>3.9262769999999998</v>
      </c>
      <c r="BN1154" s="38">
        <v>7.59321</v>
      </c>
      <c r="BO1154" s="38">
        <v>3.161664</v>
      </c>
      <c r="BP1154" s="38">
        <v>-2.01647</v>
      </c>
      <c r="BQ1154" s="38">
        <v>-4.4791369999999997</v>
      </c>
      <c r="BR1154" s="38">
        <v>-7.3111410000000001</v>
      </c>
      <c r="BS1154" s="38">
        <v>3.5764809999999998</v>
      </c>
      <c r="BT1154" s="38">
        <v>-2.5326409999999999</v>
      </c>
      <c r="BU1154" s="38">
        <v>-5.0834530000000004</v>
      </c>
      <c r="BV1154" s="38">
        <v>2.0707429999999998</v>
      </c>
      <c r="BW1154" s="38">
        <v>4.2120059999999997</v>
      </c>
      <c r="BX1154" s="38">
        <v>-1.490016</v>
      </c>
      <c r="BY1154" s="38">
        <v>-2.1762709999999998</v>
      </c>
      <c r="BZ1154" s="38">
        <v>0.51728870000000005</v>
      </c>
      <c r="CA1154" s="38">
        <v>-1.2357419999999999</v>
      </c>
      <c r="CB1154" s="38">
        <v>-0.48420489999999999</v>
      </c>
      <c r="CC1154" s="38">
        <v>-0.25664870000000001</v>
      </c>
      <c r="CD1154" s="38">
        <v>3.398927</v>
      </c>
      <c r="CE1154" s="38">
        <v>1.4091100000000001</v>
      </c>
      <c r="CF1154" s="38">
        <v>-0.46028970000000002</v>
      </c>
      <c r="CG1154" s="38">
        <v>-2.7490320000000001</v>
      </c>
      <c r="CH1154" s="38">
        <v>-5.8247439999999999</v>
      </c>
      <c r="CI1154" s="38">
        <v>-2.2388530000000002</v>
      </c>
      <c r="CJ1154" s="38">
        <v>-1.6745589999999999</v>
      </c>
      <c r="CK1154" s="38">
        <v>4.9453009999999997</v>
      </c>
      <c r="CL1154" s="38">
        <v>8.6856310000000008</v>
      </c>
      <c r="CM1154" s="38">
        <v>4.6049829999999998</v>
      </c>
      <c r="CN1154" s="38">
        <v>-0.41748679999999999</v>
      </c>
      <c r="CO1154" s="38">
        <v>-3.3010899999999999</v>
      </c>
      <c r="CP1154" s="38">
        <v>-5.685219</v>
      </c>
      <c r="CQ1154" s="38">
        <v>5.3883200000000002</v>
      </c>
      <c r="CR1154" s="38">
        <v>-1.073841</v>
      </c>
      <c r="CS1154" s="38">
        <v>-3.9026360000000002</v>
      </c>
      <c r="CT1154" s="38">
        <v>3.157095</v>
      </c>
      <c r="CU1154" s="38">
        <v>5.4299369999999998</v>
      </c>
      <c r="CV1154" s="38">
        <v>-0.23113880000000001</v>
      </c>
      <c r="CW1154" s="38">
        <v>-0.44043510000000002</v>
      </c>
      <c r="CX1154" s="38">
        <v>2.1709139999999998</v>
      </c>
      <c r="CY1154" s="38">
        <v>0.4949926</v>
      </c>
      <c r="CZ1154" s="38">
        <v>1.8875040000000001</v>
      </c>
      <c r="DA1154" s="38">
        <v>2.0024660000000001</v>
      </c>
      <c r="DB1154" s="38">
        <v>5.6841100000000004</v>
      </c>
      <c r="DC1154" s="38">
        <v>3.564533</v>
      </c>
      <c r="DD1154" s="38">
        <v>1.8917010000000001</v>
      </c>
      <c r="DE1154" s="38">
        <v>-0.2066201</v>
      </c>
      <c r="DF1154" s="38">
        <v>-4.4535869999999997</v>
      </c>
      <c r="DG1154" s="38">
        <v>-0.86180009999999996</v>
      </c>
      <c r="DH1154" s="38">
        <v>-0.3709423</v>
      </c>
      <c r="DI1154" s="38">
        <v>5.9643249999999997</v>
      </c>
      <c r="DJ1154" s="38">
        <v>9.7780520000000006</v>
      </c>
      <c r="DK1154" s="38">
        <v>6.0483029999999998</v>
      </c>
      <c r="DL1154" s="38">
        <v>1.1814960000000001</v>
      </c>
      <c r="DM1154" s="38">
        <v>-2.1230440000000002</v>
      </c>
      <c r="DN1154" s="38">
        <v>-4.0592969999999999</v>
      </c>
      <c r="DO1154" s="38">
        <v>7.2001590000000002</v>
      </c>
      <c r="DP1154" s="38">
        <v>0.38495980000000002</v>
      </c>
      <c r="DQ1154" s="38">
        <v>-2.7218179999999998</v>
      </c>
      <c r="DR1154" s="38">
        <v>4.2434459999999996</v>
      </c>
      <c r="DS1154" s="38">
        <v>6.6478679999999999</v>
      </c>
      <c r="DT1154" s="38">
        <v>1.027739</v>
      </c>
      <c r="DU1154" s="38">
        <v>1.295401</v>
      </c>
      <c r="DV1154" s="38">
        <v>3.8245399999999998</v>
      </c>
      <c r="DW1154" s="38">
        <v>2.225727</v>
      </c>
      <c r="DX1154" s="38">
        <v>4.2592140000000001</v>
      </c>
      <c r="DY1154" s="38">
        <v>4.2615800000000004</v>
      </c>
      <c r="DZ1154" s="38">
        <v>7.9692920000000003</v>
      </c>
      <c r="EA1154" s="38">
        <v>5.7199559999999998</v>
      </c>
      <c r="EB1154" s="38">
        <v>4.2436910000000001</v>
      </c>
      <c r="EC1154" s="38">
        <v>2.3357920000000001</v>
      </c>
      <c r="ED1154" s="38">
        <v>-2.4738540000000002</v>
      </c>
      <c r="EE1154" s="38">
        <v>1.1264449999999999</v>
      </c>
      <c r="EF1154" s="38">
        <v>1.5112730000000001</v>
      </c>
      <c r="EG1154" s="38">
        <v>7.4356340000000003</v>
      </c>
      <c r="EH1154" s="38">
        <v>11.35533</v>
      </c>
      <c r="EI1154" s="38">
        <v>8.1322270000000003</v>
      </c>
      <c r="EJ1154" s="38">
        <v>3.4901740000000001</v>
      </c>
      <c r="EK1154" s="38">
        <v>-0.4221316</v>
      </c>
      <c r="EL1154" s="38">
        <v>-1.7117230000000001</v>
      </c>
      <c r="EM1154" s="38">
        <v>9.8161660000000008</v>
      </c>
      <c r="EN1154" s="38">
        <v>2.4912359999999998</v>
      </c>
      <c r="EO1154" s="38">
        <v>-1.0169049999999999</v>
      </c>
      <c r="EP1154" s="38">
        <v>5.8119649999999998</v>
      </c>
      <c r="EQ1154" s="38">
        <v>8.4063669999999995</v>
      </c>
      <c r="ER1154" s="38">
        <v>2.8453580000000001</v>
      </c>
      <c r="ES1154" s="38">
        <v>3.8016730000000001</v>
      </c>
      <c r="ET1154" s="38">
        <v>6.2121120000000003</v>
      </c>
      <c r="EU1154" s="38">
        <v>4.7246329999999999</v>
      </c>
      <c r="EV1154" s="38">
        <v>7.683586</v>
      </c>
      <c r="EW1154" s="38">
        <v>7.5233829999999999</v>
      </c>
      <c r="EX1154" s="38">
        <v>11.26873</v>
      </c>
      <c r="EY1154" s="38">
        <v>8.8320450000000008</v>
      </c>
      <c r="EZ1154" s="38">
        <v>7.6395929999999996</v>
      </c>
      <c r="FA1154" s="38">
        <v>6.0066319999999997</v>
      </c>
      <c r="FB1154" s="38">
        <v>73.444460000000007</v>
      </c>
      <c r="FC1154" s="38">
        <v>72.899749999999997</v>
      </c>
      <c r="FD1154" s="38">
        <v>72</v>
      </c>
      <c r="FE1154" s="38">
        <v>72.032520000000005</v>
      </c>
      <c r="FF1154" s="38">
        <v>71.533869999999993</v>
      </c>
      <c r="FG1154" s="38">
        <v>71.083430000000007</v>
      </c>
      <c r="FH1154" s="38">
        <v>69.722660000000005</v>
      </c>
      <c r="FI1154" s="38">
        <v>69.490620000000007</v>
      </c>
      <c r="FJ1154" s="38">
        <v>72.801540000000003</v>
      </c>
      <c r="FK1154" s="38">
        <v>78.036389999999997</v>
      </c>
      <c r="FL1154" s="38">
        <v>82.139499999999998</v>
      </c>
      <c r="FM1154" s="38">
        <v>86.325329999999994</v>
      </c>
      <c r="FN1154" s="38">
        <v>90.878720000000001</v>
      </c>
      <c r="FO1154" s="38">
        <v>94.286100000000005</v>
      </c>
      <c r="FP1154" s="38">
        <v>97.677989999999994</v>
      </c>
      <c r="FQ1154" s="38">
        <v>100.07</v>
      </c>
      <c r="FR1154" s="38">
        <v>101.01779999999999</v>
      </c>
      <c r="FS1154" s="38">
        <v>101.48139999999999</v>
      </c>
      <c r="FT1154" s="38">
        <v>99.963319999999996</v>
      </c>
      <c r="FU1154" s="38">
        <v>94.465389999999999</v>
      </c>
      <c r="FV1154" s="38">
        <v>89.920370000000005</v>
      </c>
      <c r="FW1154">
        <v>86.751850000000005</v>
      </c>
      <c r="FX1154">
        <v>83.318010000000001</v>
      </c>
      <c r="FY1154">
        <v>81.3416</v>
      </c>
      <c r="FZ1154">
        <v>3.553607</v>
      </c>
      <c r="GA1154">
        <v>29.291519999999998</v>
      </c>
      <c r="GB1154">
        <v>1</v>
      </c>
    </row>
    <row r="1155" spans="1:184" x14ac:dyDescent="0.3">
      <c r="A1155" t="s">
        <v>280</v>
      </c>
      <c r="B1155" t="s">
        <v>1</v>
      </c>
      <c r="C1155" t="s">
        <v>264</v>
      </c>
      <c r="D1155" t="s">
        <v>1</v>
      </c>
      <c r="E1155" t="s">
        <v>1</v>
      </c>
      <c r="F1155" t="s">
        <v>1</v>
      </c>
      <c r="G1155" t="s">
        <v>1</v>
      </c>
      <c r="H1155" s="40" t="s">
        <v>1</v>
      </c>
      <c r="I1155" s="18" t="s">
        <v>1</v>
      </c>
      <c r="J1155" s="38" t="s">
        <v>1</v>
      </c>
      <c r="K1155" s="18">
        <v>44809</v>
      </c>
      <c r="L1155" s="38">
        <v>126</v>
      </c>
      <c r="M1155" s="38">
        <v>126</v>
      </c>
      <c r="N1155" s="38">
        <v>149.27879999999999</v>
      </c>
      <c r="O1155" s="38">
        <v>143.64269999999999</v>
      </c>
      <c r="P1155" s="38">
        <v>137.065</v>
      </c>
      <c r="Q1155" s="38">
        <v>144.94820000000001</v>
      </c>
      <c r="R1155" s="38">
        <v>149.4187</v>
      </c>
      <c r="S1155" s="38">
        <v>152.3263</v>
      </c>
      <c r="T1155" s="38">
        <v>154.34469999999999</v>
      </c>
      <c r="U1155" s="38">
        <v>163.1763</v>
      </c>
      <c r="V1155" s="38">
        <v>168.8681</v>
      </c>
      <c r="W1155" s="38">
        <v>172.9342</v>
      </c>
      <c r="X1155" s="38">
        <v>182.21209999999999</v>
      </c>
      <c r="Y1155" s="38">
        <v>191.4503</v>
      </c>
      <c r="Z1155" s="38">
        <v>184.55600000000001</v>
      </c>
      <c r="AA1155" s="38">
        <v>187.8407</v>
      </c>
      <c r="AB1155" s="38">
        <v>190.18790000000001</v>
      </c>
      <c r="AC1155" s="38">
        <v>189.90770000000001</v>
      </c>
      <c r="AD1155" s="38">
        <v>185.00919999999999</v>
      </c>
      <c r="AE1155" s="38">
        <v>175.1283</v>
      </c>
      <c r="AF1155" s="38">
        <v>169.18510000000001</v>
      </c>
      <c r="AG1155" s="38">
        <v>165.55420000000001</v>
      </c>
      <c r="AH1155" s="38">
        <v>158.84299999999999</v>
      </c>
      <c r="AI1155" s="38">
        <v>158.14179999999999</v>
      </c>
      <c r="AJ1155" s="38">
        <v>150.09970000000001</v>
      </c>
      <c r="AK1155" s="38">
        <v>147.28630000000001</v>
      </c>
      <c r="AL1155" s="38">
        <v>1.4200969999999999</v>
      </c>
      <c r="AM1155" s="38">
        <v>2.6160610000000002</v>
      </c>
      <c r="AN1155" s="38">
        <v>-4.5314750000000004</v>
      </c>
      <c r="AO1155" s="38">
        <v>3.7972649999999999</v>
      </c>
      <c r="AP1155" s="38">
        <v>4.8832979999999999</v>
      </c>
      <c r="AQ1155" s="38">
        <v>-2.7089829999999999</v>
      </c>
      <c r="AR1155" s="38">
        <v>-15.683999999999999</v>
      </c>
      <c r="AS1155" s="38">
        <v>-8.8700460000000003</v>
      </c>
      <c r="AT1155" s="38">
        <v>-5.2199770000000001</v>
      </c>
      <c r="AU1155" s="38">
        <v>-14.674950000000001</v>
      </c>
      <c r="AV1155" s="38">
        <v>-3.61761</v>
      </c>
      <c r="AW1155" s="38">
        <v>-1.5875570000000001</v>
      </c>
      <c r="AX1155" s="38">
        <v>-3.4462869999999999</v>
      </c>
      <c r="AY1155" s="38">
        <v>-2.4204919999999999</v>
      </c>
      <c r="AZ1155" s="38">
        <v>-4.1591769999999997</v>
      </c>
      <c r="BA1155" s="38">
        <v>-5.5918460000000003</v>
      </c>
      <c r="BB1155" s="38">
        <v>-8.8094180000000009</v>
      </c>
      <c r="BC1155" s="38">
        <v>-16.944569999999999</v>
      </c>
      <c r="BD1155" s="38">
        <v>-26.474720000000001</v>
      </c>
      <c r="BE1155" s="38">
        <v>-30.892969999999998</v>
      </c>
      <c r="BF1155" s="38">
        <v>-30.738150000000001</v>
      </c>
      <c r="BG1155" s="38">
        <v>-41.731780000000001</v>
      </c>
      <c r="BH1155" s="38">
        <v>-53.888350000000003</v>
      </c>
      <c r="BI1155" s="38">
        <v>-52.099170000000001</v>
      </c>
      <c r="BJ1155" s="38">
        <v>3.2516120000000002</v>
      </c>
      <c r="BK1155" s="38">
        <v>4.3410700000000002</v>
      </c>
      <c r="BL1155" s="38">
        <v>-2.2793480000000002</v>
      </c>
      <c r="BM1155" s="38">
        <v>5.6859469999999996</v>
      </c>
      <c r="BN1155" s="38">
        <v>7.35548</v>
      </c>
      <c r="BO1155" s="38">
        <v>0.66351360000000004</v>
      </c>
      <c r="BP1155" s="38">
        <v>-13.339700000000001</v>
      </c>
      <c r="BQ1155" s="38">
        <v>-5.1721130000000004</v>
      </c>
      <c r="BR1155" s="38">
        <v>-2.3915850000000001</v>
      </c>
      <c r="BS1155" s="38">
        <v>-11.141439999999999</v>
      </c>
      <c r="BT1155" s="38">
        <v>-1.5006170000000001</v>
      </c>
      <c r="BU1155" s="38">
        <v>0.5087566</v>
      </c>
      <c r="BV1155" s="38">
        <v>-2.0293139999999998</v>
      </c>
      <c r="BW1155" s="38">
        <v>-0.33913670000000001</v>
      </c>
      <c r="BX1155" s="38">
        <v>-1.939781</v>
      </c>
      <c r="BY1155" s="38">
        <v>-3.2866590000000002</v>
      </c>
      <c r="BZ1155" s="38">
        <v>-5.6233339999999998</v>
      </c>
      <c r="CA1155" s="38">
        <v>-13.36415</v>
      </c>
      <c r="CB1155" s="38">
        <v>-22.257110000000001</v>
      </c>
      <c r="CC1155" s="38">
        <v>-25.852820000000001</v>
      </c>
      <c r="CD1155" s="38">
        <v>-26.248830000000002</v>
      </c>
      <c r="CE1155" s="38">
        <v>-36.188000000000002</v>
      </c>
      <c r="CF1155" s="38">
        <v>-47.240299999999998</v>
      </c>
      <c r="CG1155" s="38">
        <v>-45.657789999999999</v>
      </c>
      <c r="CH1155" s="38">
        <v>4.5201149999999997</v>
      </c>
      <c r="CI1155" s="38">
        <v>5.535806</v>
      </c>
      <c r="CJ1155" s="38">
        <v>-0.71953100000000003</v>
      </c>
      <c r="CK1155" s="38">
        <v>6.9940420000000003</v>
      </c>
      <c r="CL1155" s="38">
        <v>9.0677050000000001</v>
      </c>
      <c r="CM1155" s="38">
        <v>2.9992939999999999</v>
      </c>
      <c r="CN1155" s="38">
        <v>-11.716049999999999</v>
      </c>
      <c r="CO1155" s="38">
        <v>-2.6109369999999998</v>
      </c>
      <c r="CP1155" s="38">
        <v>-0.43264940000000002</v>
      </c>
      <c r="CQ1155" s="38">
        <v>-8.6941439999999997</v>
      </c>
      <c r="CR1155" s="38">
        <v>-3.4395000000000002E-2</v>
      </c>
      <c r="CS1155" s="38">
        <v>1.9606570000000001</v>
      </c>
      <c r="CT1155" s="38">
        <v>-1.0479229999999999</v>
      </c>
      <c r="CU1155" s="38">
        <v>1.1024039999999999</v>
      </c>
      <c r="CV1155" s="38">
        <v>-0.4026344</v>
      </c>
      <c r="CW1155" s="38">
        <v>-1.6900930000000001</v>
      </c>
      <c r="CX1155" s="38">
        <v>-3.4166629999999998</v>
      </c>
      <c r="CY1155" s="38">
        <v>-10.884359999999999</v>
      </c>
      <c r="CZ1155" s="38">
        <v>-19.335999999999999</v>
      </c>
      <c r="DA1155" s="38">
        <v>-22.362020000000001</v>
      </c>
      <c r="DB1155" s="38">
        <v>-23.13955</v>
      </c>
      <c r="DC1155" s="38">
        <v>-32.348390000000002</v>
      </c>
      <c r="DD1155" s="38">
        <v>-42.635890000000003</v>
      </c>
      <c r="DE1155" s="38">
        <v>-41.196510000000004</v>
      </c>
      <c r="DF1155" s="38">
        <v>5.7886170000000003</v>
      </c>
      <c r="DG1155" s="38">
        <v>6.7305419999999998</v>
      </c>
      <c r="DH1155" s="38">
        <v>0.84028550000000002</v>
      </c>
      <c r="DI1155" s="38">
        <v>8.3021370000000001</v>
      </c>
      <c r="DJ1155" s="38">
        <v>10.77993</v>
      </c>
      <c r="DK1155" s="38">
        <v>5.3350749999999998</v>
      </c>
      <c r="DL1155" s="38">
        <v>-10.0924</v>
      </c>
      <c r="DM1155" s="38">
        <v>-4.9760600000000002E-2</v>
      </c>
      <c r="DN1155" s="38">
        <v>1.526286</v>
      </c>
      <c r="DO1155" s="38">
        <v>-6.2468459999999997</v>
      </c>
      <c r="DP1155" s="38">
        <v>1.431827</v>
      </c>
      <c r="DQ1155" s="38">
        <v>3.4125580000000002</v>
      </c>
      <c r="DR1155" s="38">
        <v>-6.6531199999999999E-2</v>
      </c>
      <c r="DS1155" s="38">
        <v>2.5439440000000002</v>
      </c>
      <c r="DT1155" s="38">
        <v>1.1345130000000001</v>
      </c>
      <c r="DU1155" s="38">
        <v>-9.3526600000000001E-2</v>
      </c>
      <c r="DV1155" s="38">
        <v>-1.209992</v>
      </c>
      <c r="DW1155" s="38">
        <v>-8.4045729999999992</v>
      </c>
      <c r="DX1155" s="38">
        <v>-16.41489</v>
      </c>
      <c r="DY1155" s="38">
        <v>-18.871230000000001</v>
      </c>
      <c r="DZ1155" s="38">
        <v>-20.030270000000002</v>
      </c>
      <c r="EA1155" s="38">
        <v>-28.508790000000001</v>
      </c>
      <c r="EB1155" s="38">
        <v>-38.031469999999999</v>
      </c>
      <c r="EC1155" s="38">
        <v>-36.735219999999998</v>
      </c>
      <c r="ED1155" s="38">
        <v>7.620133</v>
      </c>
      <c r="EE1155" s="38">
        <v>8.4555520000000008</v>
      </c>
      <c r="EF1155" s="38">
        <v>3.0924130000000001</v>
      </c>
      <c r="EG1155" s="38">
        <v>10.19082</v>
      </c>
      <c r="EH1155" s="38">
        <v>13.25211</v>
      </c>
      <c r="EI1155" s="38">
        <v>8.7075709999999997</v>
      </c>
      <c r="EJ1155" s="38">
        <v>-7.7480960000000003</v>
      </c>
      <c r="EK1155" s="38">
        <v>3.6481710000000001</v>
      </c>
      <c r="EL1155" s="38">
        <v>4.3546779999999998</v>
      </c>
      <c r="EM1155" s="38">
        <v>-2.713336</v>
      </c>
      <c r="EN1155" s="38">
        <v>3.5488200000000001</v>
      </c>
      <c r="EO1155" s="38">
        <v>5.5088720000000002</v>
      </c>
      <c r="EP1155" s="38">
        <v>1.3504419999999999</v>
      </c>
      <c r="EQ1155" s="38">
        <v>4.625299</v>
      </c>
      <c r="ER1155" s="38">
        <v>3.3539089999999998</v>
      </c>
      <c r="ES1155" s="38">
        <v>2.2116609999999999</v>
      </c>
      <c r="ET1155" s="38">
        <v>1.976091</v>
      </c>
      <c r="EU1155" s="38">
        <v>-4.8241519999999998</v>
      </c>
      <c r="EV1155" s="38">
        <v>-12.197279999999999</v>
      </c>
      <c r="EW1155" s="38">
        <v>-13.83108</v>
      </c>
      <c r="EX1155" s="38">
        <v>-15.54095</v>
      </c>
      <c r="EY1155" s="38">
        <v>-22.965009999999999</v>
      </c>
      <c r="EZ1155" s="38">
        <v>-31.383430000000001</v>
      </c>
      <c r="FA1155" s="38">
        <v>-30.293839999999999</v>
      </c>
      <c r="FB1155" s="38">
        <v>84.039289999999994</v>
      </c>
      <c r="FC1155" s="38">
        <v>82.564480000000003</v>
      </c>
      <c r="FD1155" s="38">
        <v>80.691239999999993</v>
      </c>
      <c r="FE1155" s="38">
        <v>79.112560000000002</v>
      </c>
      <c r="FF1155" s="38">
        <v>78.677679999999995</v>
      </c>
      <c r="FG1155" s="38">
        <v>77.736559999999997</v>
      </c>
      <c r="FH1155" s="38">
        <v>76.390270000000001</v>
      </c>
      <c r="FI1155" s="38">
        <v>75.205539999999999</v>
      </c>
      <c r="FJ1155" s="38">
        <v>79.397670000000005</v>
      </c>
      <c r="FK1155" s="38">
        <v>85.019120000000001</v>
      </c>
      <c r="FL1155" s="38">
        <v>89.499219999999994</v>
      </c>
      <c r="FM1155" s="38">
        <v>93.999650000000003</v>
      </c>
      <c r="FN1155" s="38">
        <v>98.280079999999998</v>
      </c>
      <c r="FO1155" s="38">
        <v>100.67230000000001</v>
      </c>
      <c r="FP1155" s="38">
        <v>104.0467</v>
      </c>
      <c r="FQ1155" s="38">
        <v>106.46850000000001</v>
      </c>
      <c r="FR1155" s="38">
        <v>107.9337</v>
      </c>
      <c r="FS1155" s="38">
        <v>107.9151</v>
      </c>
      <c r="FT1155" s="38">
        <v>106.4007</v>
      </c>
      <c r="FU1155" s="38">
        <v>102.8866</v>
      </c>
      <c r="FV1155" s="38">
        <v>100.251</v>
      </c>
      <c r="FW1155">
        <v>96.214079999999996</v>
      </c>
      <c r="FX1155">
        <v>92.799509999999998</v>
      </c>
      <c r="FY1155">
        <v>91.36327</v>
      </c>
      <c r="FZ1155">
        <v>4.8414809999999999</v>
      </c>
      <c r="GA1155">
        <v>38.182780000000001</v>
      </c>
      <c r="GB1155">
        <v>1</v>
      </c>
    </row>
    <row r="1156" spans="1:184" x14ac:dyDescent="0.3">
      <c r="A1156" t="s">
        <v>280</v>
      </c>
      <c r="B1156" t="s">
        <v>1</v>
      </c>
      <c r="C1156" t="s">
        <v>264</v>
      </c>
      <c r="D1156" t="s">
        <v>1</v>
      </c>
      <c r="E1156" t="s">
        <v>1</v>
      </c>
      <c r="F1156" t="s">
        <v>1</v>
      </c>
      <c r="G1156" t="s">
        <v>1</v>
      </c>
      <c r="H1156" s="40" t="s">
        <v>1</v>
      </c>
      <c r="I1156" s="18" t="s">
        <v>1</v>
      </c>
      <c r="J1156" s="38" t="s">
        <v>1</v>
      </c>
      <c r="K1156" s="18">
        <v>44810</v>
      </c>
      <c r="L1156" s="38">
        <v>126</v>
      </c>
      <c r="M1156" s="38">
        <v>126</v>
      </c>
      <c r="N1156" s="38">
        <v>182.84729999999999</v>
      </c>
      <c r="O1156" s="38">
        <v>178.2518</v>
      </c>
      <c r="P1156" s="38">
        <v>166.61590000000001</v>
      </c>
      <c r="Q1156" s="38">
        <v>171.2723</v>
      </c>
      <c r="R1156" s="38">
        <v>188.6337</v>
      </c>
      <c r="S1156" s="38">
        <v>211.6121</v>
      </c>
      <c r="T1156" s="38">
        <v>243.93510000000001</v>
      </c>
      <c r="U1156" s="38">
        <v>247.90620000000001</v>
      </c>
      <c r="V1156" s="38">
        <v>262.18689999999998</v>
      </c>
      <c r="W1156" s="38">
        <v>281.89109999999999</v>
      </c>
      <c r="X1156" s="38">
        <v>273.36090000000002</v>
      </c>
      <c r="Y1156" s="38">
        <v>268.66559999999998</v>
      </c>
      <c r="Z1156" s="38">
        <v>257.71859999999998</v>
      </c>
      <c r="AA1156" s="38">
        <v>277.19229999999999</v>
      </c>
      <c r="AB1156" s="38">
        <v>269.471</v>
      </c>
      <c r="AC1156" s="38">
        <v>271.05669999999998</v>
      </c>
      <c r="AD1156" s="38">
        <v>261.41759999999999</v>
      </c>
      <c r="AE1156" s="38">
        <v>239.6677</v>
      </c>
      <c r="AF1156" s="38">
        <v>233.7141</v>
      </c>
      <c r="AG1156" s="38">
        <v>234.70820000000001</v>
      </c>
      <c r="AH1156" s="38">
        <v>231.85489999999999</v>
      </c>
      <c r="AI1156" s="38">
        <v>259.36110000000002</v>
      </c>
      <c r="AJ1156" s="38">
        <v>250.97069999999999</v>
      </c>
      <c r="AK1156" s="38">
        <v>238.63650000000001</v>
      </c>
      <c r="AL1156" s="38">
        <v>-6.8600510000000003</v>
      </c>
      <c r="AM1156" s="38">
        <v>-11.12106</v>
      </c>
      <c r="AN1156" s="38">
        <v>-19.31035</v>
      </c>
      <c r="AO1156" s="38">
        <v>-14.659610000000001</v>
      </c>
      <c r="AP1156" s="38">
        <v>-10.231640000000001</v>
      </c>
      <c r="AQ1156" s="38">
        <v>-11.56719</v>
      </c>
      <c r="AR1156" s="38">
        <v>-10.00705</v>
      </c>
      <c r="AS1156" s="38">
        <v>-8.8907640000000008</v>
      </c>
      <c r="AT1156" s="38">
        <v>-0.94906650000000004</v>
      </c>
      <c r="AU1156" s="38">
        <v>7.2341689999999996</v>
      </c>
      <c r="AV1156" s="38">
        <v>-15.55175</v>
      </c>
      <c r="AW1156" s="38">
        <v>-17.264410000000002</v>
      </c>
      <c r="AX1156" s="38">
        <v>-16.056139999999999</v>
      </c>
      <c r="AY1156" s="38">
        <v>4.8104060000000004</v>
      </c>
      <c r="AZ1156" s="38">
        <v>-1.9603489999999999</v>
      </c>
      <c r="BA1156" s="38">
        <v>4.7378200000000001</v>
      </c>
      <c r="BB1156" s="38">
        <v>8.6576339999999998</v>
      </c>
      <c r="BC1156" s="38">
        <v>-10.898720000000001</v>
      </c>
      <c r="BD1156" s="38">
        <v>-13.041600000000001</v>
      </c>
      <c r="BE1156" s="38">
        <v>-5.5592899999999998</v>
      </c>
      <c r="BF1156" s="38">
        <v>-1.691257</v>
      </c>
      <c r="BG1156" s="38">
        <v>22.143229999999999</v>
      </c>
      <c r="BH1156" s="38">
        <v>13.12717</v>
      </c>
      <c r="BI1156" s="38">
        <v>-1.6642859999999999</v>
      </c>
      <c r="BJ1156" s="38">
        <v>-2.2683119999999999</v>
      </c>
      <c r="BK1156" s="38">
        <v>-5.3627010000000004</v>
      </c>
      <c r="BL1156" s="38">
        <v>-12.380990000000001</v>
      </c>
      <c r="BM1156" s="38">
        <v>-10.614739999999999</v>
      </c>
      <c r="BN1156" s="38">
        <v>-6.8166289999999998</v>
      </c>
      <c r="BO1156" s="38">
        <v>-6.618455</v>
      </c>
      <c r="BP1156" s="38">
        <v>-2.0870359999999999</v>
      </c>
      <c r="BQ1156" s="38">
        <v>-3.3446639999999999</v>
      </c>
      <c r="BR1156" s="38">
        <v>5.3014419999999998</v>
      </c>
      <c r="BS1156" s="38">
        <v>13.518380000000001</v>
      </c>
      <c r="BT1156" s="38">
        <v>-10.118209999999999</v>
      </c>
      <c r="BU1156" s="38">
        <v>-12.09582</v>
      </c>
      <c r="BV1156" s="38">
        <v>-11.52262</v>
      </c>
      <c r="BW1156" s="38">
        <v>9.8532840000000004</v>
      </c>
      <c r="BX1156" s="38">
        <v>3.9931830000000001</v>
      </c>
      <c r="BY1156" s="38">
        <v>10.602449999999999</v>
      </c>
      <c r="BZ1156" s="38">
        <v>14.9651</v>
      </c>
      <c r="CA1156" s="38">
        <v>-3.960785</v>
      </c>
      <c r="CB1156" s="38">
        <v>-4.9726090000000003</v>
      </c>
      <c r="CC1156" s="38">
        <v>2.5262440000000002</v>
      </c>
      <c r="CD1156" s="38">
        <v>6.9345420000000004</v>
      </c>
      <c r="CE1156" s="38">
        <v>29.82715</v>
      </c>
      <c r="CF1156" s="38">
        <v>21.926259999999999</v>
      </c>
      <c r="CG1156" s="38">
        <v>7.8488860000000003</v>
      </c>
      <c r="CH1156" s="38">
        <v>0.91191219999999995</v>
      </c>
      <c r="CI1156" s="38">
        <v>-1.374479</v>
      </c>
      <c r="CJ1156" s="38">
        <v>-7.5817249999999996</v>
      </c>
      <c r="CK1156" s="38">
        <v>-7.8132720000000004</v>
      </c>
      <c r="CL1156" s="38">
        <v>-4.4513999999999996</v>
      </c>
      <c r="CM1156" s="38">
        <v>-3.190976</v>
      </c>
      <c r="CN1156" s="38">
        <v>3.398342</v>
      </c>
      <c r="CO1156" s="38">
        <v>0.49654809999999999</v>
      </c>
      <c r="CP1156" s="38">
        <v>9.6305259999999997</v>
      </c>
      <c r="CQ1156" s="38">
        <v>17.870809999999999</v>
      </c>
      <c r="CR1156" s="38">
        <v>-6.354959</v>
      </c>
      <c r="CS1156" s="38">
        <v>-8.5160619999999998</v>
      </c>
      <c r="CT1156" s="38">
        <v>-8.3827189999999998</v>
      </c>
      <c r="CU1156" s="38">
        <v>13.345969999999999</v>
      </c>
      <c r="CV1156" s="38">
        <v>8.1165819999999993</v>
      </c>
      <c r="CW1156" s="38">
        <v>14.66428</v>
      </c>
      <c r="CX1156" s="38">
        <v>19.333629999999999</v>
      </c>
      <c r="CY1156" s="38">
        <v>0.84440459999999995</v>
      </c>
      <c r="CZ1156" s="38">
        <v>0.61595239999999996</v>
      </c>
      <c r="DA1156" s="38">
        <v>8.1262609999999995</v>
      </c>
      <c r="DB1156" s="38">
        <v>12.90874</v>
      </c>
      <c r="DC1156" s="38">
        <v>35.149009999999997</v>
      </c>
      <c r="DD1156" s="38">
        <v>28.020489999999999</v>
      </c>
      <c r="DE1156" s="38">
        <v>14.43768</v>
      </c>
      <c r="DF1156" s="38">
        <v>4.092136</v>
      </c>
      <c r="DG1156" s="38">
        <v>2.6137429999999999</v>
      </c>
      <c r="DH1156" s="38">
        <v>-2.7824650000000002</v>
      </c>
      <c r="DI1156" s="38">
        <v>-5.0118049999999998</v>
      </c>
      <c r="DJ1156" s="38">
        <v>-2.0861719999999999</v>
      </c>
      <c r="DK1156" s="38">
        <v>0.2365025</v>
      </c>
      <c r="DL1156" s="38">
        <v>8.8837200000000003</v>
      </c>
      <c r="DM1156" s="38">
        <v>4.3377600000000003</v>
      </c>
      <c r="DN1156" s="38">
        <v>13.95961</v>
      </c>
      <c r="DO1156" s="38">
        <v>22.223240000000001</v>
      </c>
      <c r="DP1156" s="38">
        <v>-2.5917050000000001</v>
      </c>
      <c r="DQ1156" s="38">
        <v>-4.9363070000000002</v>
      </c>
      <c r="DR1156" s="38">
        <v>-5.2428150000000002</v>
      </c>
      <c r="DS1156" s="38">
        <v>16.838650000000001</v>
      </c>
      <c r="DT1156" s="38">
        <v>12.239979999999999</v>
      </c>
      <c r="DU1156" s="38">
        <v>18.726109999999998</v>
      </c>
      <c r="DV1156" s="38">
        <v>23.702159999999999</v>
      </c>
      <c r="DW1156" s="38">
        <v>5.6495939999999996</v>
      </c>
      <c r="DX1156" s="38">
        <v>6.2045139999999996</v>
      </c>
      <c r="DY1156" s="38">
        <v>13.726279999999999</v>
      </c>
      <c r="DZ1156" s="38">
        <v>18.882950000000001</v>
      </c>
      <c r="EA1156" s="38">
        <v>40.470869999999998</v>
      </c>
      <c r="EB1156" s="38">
        <v>34.114710000000002</v>
      </c>
      <c r="EC1156" s="38">
        <v>21.02647</v>
      </c>
      <c r="ED1156" s="38">
        <v>8.6838750000000005</v>
      </c>
      <c r="EE1156" s="38">
        <v>8.3721029999999992</v>
      </c>
      <c r="EF1156" s="38">
        <v>4.1469040000000001</v>
      </c>
      <c r="EG1156" s="38">
        <v>-0.96693090000000004</v>
      </c>
      <c r="EH1156" s="38">
        <v>1.328843</v>
      </c>
      <c r="EI1156" s="38">
        <v>5.1852369999999999</v>
      </c>
      <c r="EJ1156" s="38">
        <v>16.803740000000001</v>
      </c>
      <c r="EK1156" s="38">
        <v>9.8838609999999996</v>
      </c>
      <c r="EL1156" s="38">
        <v>20.21012</v>
      </c>
      <c r="EM1156" s="38">
        <v>28.507459999999998</v>
      </c>
      <c r="EN1156" s="38">
        <v>2.8418359999999998</v>
      </c>
      <c r="EO1156" s="38">
        <v>0.232291</v>
      </c>
      <c r="EP1156" s="38">
        <v>-0.70929310000000001</v>
      </c>
      <c r="EQ1156" s="38">
        <v>21.881530000000001</v>
      </c>
      <c r="ER1156" s="38">
        <v>18.19351</v>
      </c>
      <c r="ES1156" s="38">
        <v>24.59074</v>
      </c>
      <c r="ET1156" s="38">
        <v>30.009620000000002</v>
      </c>
      <c r="EU1156" s="38">
        <v>12.58752</v>
      </c>
      <c r="EV1156" s="38">
        <v>14.27351</v>
      </c>
      <c r="EW1156" s="38">
        <v>21.811810000000001</v>
      </c>
      <c r="EX1156" s="38">
        <v>27.50874</v>
      </c>
      <c r="EY1156" s="38">
        <v>48.154789999999998</v>
      </c>
      <c r="EZ1156" s="38">
        <v>42.913800000000002</v>
      </c>
      <c r="FA1156" s="38">
        <v>30.539650000000002</v>
      </c>
      <c r="FB1156" s="38">
        <v>87.719300000000004</v>
      </c>
      <c r="FC1156" s="38">
        <v>86.846339999999998</v>
      </c>
      <c r="FD1156" s="38">
        <v>86.5</v>
      </c>
      <c r="FE1156" s="38">
        <v>85.39828</v>
      </c>
      <c r="FF1156" s="38">
        <v>83.215770000000006</v>
      </c>
      <c r="FG1156" s="38">
        <v>82.954359999999994</v>
      </c>
      <c r="FH1156" s="38">
        <v>82.042839999999998</v>
      </c>
      <c r="FI1156" s="38">
        <v>83.186229999999995</v>
      </c>
      <c r="FJ1156" s="38">
        <v>88.819800000000001</v>
      </c>
      <c r="FK1156" s="38">
        <v>93.513170000000002</v>
      </c>
      <c r="FL1156" s="38">
        <v>96.893299999999996</v>
      </c>
      <c r="FM1156" s="38">
        <v>99.820359999999994</v>
      </c>
      <c r="FN1156" s="38">
        <v>103.20480000000001</v>
      </c>
      <c r="FO1156" s="38">
        <v>107.57250000000001</v>
      </c>
      <c r="FP1156" s="38">
        <v>110.4644</v>
      </c>
      <c r="FQ1156" s="38">
        <v>113.3723</v>
      </c>
      <c r="FR1156" s="38">
        <v>112.3866</v>
      </c>
      <c r="FS1156" s="38">
        <v>109.9252</v>
      </c>
      <c r="FT1156" s="38">
        <v>106</v>
      </c>
      <c r="FU1156" s="38">
        <v>100.0518</v>
      </c>
      <c r="FV1156" s="38">
        <v>95</v>
      </c>
      <c r="FW1156">
        <v>93.471950000000007</v>
      </c>
      <c r="FX1156">
        <v>90.872320000000002</v>
      </c>
      <c r="FY1156">
        <v>88.230400000000003</v>
      </c>
      <c r="FZ1156">
        <v>9.9030319999999996</v>
      </c>
      <c r="GA1156">
        <v>73.188379999999995</v>
      </c>
      <c r="GB1156">
        <v>1</v>
      </c>
    </row>
    <row r="1157" spans="1:184" x14ac:dyDescent="0.3">
      <c r="A1157" t="s">
        <v>280</v>
      </c>
      <c r="B1157" t="s">
        <v>1</v>
      </c>
      <c r="C1157" t="s">
        <v>264</v>
      </c>
      <c r="D1157" t="s">
        <v>1</v>
      </c>
      <c r="E1157" t="s">
        <v>1</v>
      </c>
      <c r="F1157" t="s">
        <v>1</v>
      </c>
      <c r="G1157" t="s">
        <v>1</v>
      </c>
      <c r="H1157" s="40" t="s">
        <v>1</v>
      </c>
      <c r="I1157" s="18" t="s">
        <v>1</v>
      </c>
      <c r="J1157" s="38" t="s">
        <v>1</v>
      </c>
      <c r="K1157" s="18">
        <v>44811</v>
      </c>
      <c r="L1157" s="38">
        <v>126</v>
      </c>
      <c r="M1157" s="38">
        <v>126</v>
      </c>
      <c r="N1157" s="38">
        <v>225.4641</v>
      </c>
      <c r="O1157" s="38">
        <v>217.88329999999999</v>
      </c>
      <c r="P1157" s="38">
        <v>203.97989999999999</v>
      </c>
      <c r="Q1157" s="38">
        <v>198.62649999999999</v>
      </c>
      <c r="R1157" s="38">
        <v>208.09819999999999</v>
      </c>
      <c r="S1157" s="38">
        <v>231.5932</v>
      </c>
      <c r="T1157" s="38">
        <v>250.89019999999999</v>
      </c>
      <c r="U1157" s="38">
        <v>257.81349999999998</v>
      </c>
      <c r="V1157" s="38">
        <v>266.45710000000003</v>
      </c>
      <c r="W1157" s="38">
        <v>269.02359999999999</v>
      </c>
      <c r="X1157" s="38">
        <v>264.70780000000002</v>
      </c>
      <c r="Y1157" s="38">
        <v>260.44600000000003</v>
      </c>
      <c r="Z1157" s="38">
        <v>257.59820000000002</v>
      </c>
      <c r="AA1157" s="38">
        <v>270.25049999999999</v>
      </c>
      <c r="AB1157" s="38">
        <v>264.37419999999997</v>
      </c>
      <c r="AC1157" s="38">
        <v>260.99360000000001</v>
      </c>
      <c r="AD1157" s="38">
        <v>252.24690000000001</v>
      </c>
      <c r="AE1157" s="38">
        <v>235.631</v>
      </c>
      <c r="AF1157" s="38">
        <v>233.19329999999999</v>
      </c>
      <c r="AG1157" s="38">
        <v>231.38550000000001</v>
      </c>
      <c r="AH1157" s="38">
        <v>223.88720000000001</v>
      </c>
      <c r="AI1157" s="38">
        <v>242.3193</v>
      </c>
      <c r="AJ1157" s="38">
        <v>232.55760000000001</v>
      </c>
      <c r="AK1157" s="38">
        <v>223.7389</v>
      </c>
      <c r="AL1157" s="38">
        <v>3.4375610000000001</v>
      </c>
      <c r="AM1157" s="38">
        <v>0.18211630000000001</v>
      </c>
      <c r="AN1157" s="38">
        <v>-9.8641819999999996</v>
      </c>
      <c r="AO1157" s="38">
        <v>-7.06921</v>
      </c>
      <c r="AP1157" s="38">
        <v>-9.4210250000000002</v>
      </c>
      <c r="AQ1157" s="38">
        <v>-6.4606769999999996</v>
      </c>
      <c r="AR1157" s="38">
        <v>-7.416982</v>
      </c>
      <c r="AS1157" s="38">
        <v>-11.447850000000001</v>
      </c>
      <c r="AT1157" s="38">
        <v>-9.2828040000000005</v>
      </c>
      <c r="AU1157" s="38">
        <v>-10.383570000000001</v>
      </c>
      <c r="AV1157" s="38">
        <v>-12.10609</v>
      </c>
      <c r="AW1157" s="38">
        <v>-9.3414090000000005</v>
      </c>
      <c r="AX1157" s="38">
        <v>-19.21884</v>
      </c>
      <c r="AY1157" s="38">
        <v>4.9105790000000002</v>
      </c>
      <c r="AZ1157" s="38">
        <v>2.1874579999999999</v>
      </c>
      <c r="BA1157" s="38">
        <v>3.71753</v>
      </c>
      <c r="BB1157" s="38">
        <v>8.7622210000000003</v>
      </c>
      <c r="BC1157" s="38">
        <v>-5.5487529999999996</v>
      </c>
      <c r="BD1157" s="38">
        <v>-3.9184320000000001</v>
      </c>
      <c r="BE1157" s="38">
        <v>-3.6828219999999998</v>
      </c>
      <c r="BF1157" s="38">
        <v>-10.712199999999999</v>
      </c>
      <c r="BG1157" s="38">
        <v>5.7060149999999998</v>
      </c>
      <c r="BH1157" s="38">
        <v>-12.14992</v>
      </c>
      <c r="BI1157" s="38">
        <v>-16.146380000000001</v>
      </c>
      <c r="BJ1157" s="38">
        <v>6.9992710000000002</v>
      </c>
      <c r="BK1157" s="38">
        <v>4.0517880000000002</v>
      </c>
      <c r="BL1157" s="38">
        <v>-4.8297040000000004</v>
      </c>
      <c r="BM1157" s="38">
        <v>-3.7851240000000002</v>
      </c>
      <c r="BN1157" s="38">
        <v>-5.7036499999999997</v>
      </c>
      <c r="BO1157" s="38">
        <v>-3.2157830000000001</v>
      </c>
      <c r="BP1157" s="38">
        <v>-2.3164380000000002</v>
      </c>
      <c r="BQ1157" s="38">
        <v>-7.0242100000000001</v>
      </c>
      <c r="BR1157" s="38">
        <v>-4.145105</v>
      </c>
      <c r="BS1157" s="38">
        <v>-5.4862770000000003</v>
      </c>
      <c r="BT1157" s="38">
        <v>-7.2846409999999997</v>
      </c>
      <c r="BU1157" s="38">
        <v>-5.6168279999999999</v>
      </c>
      <c r="BV1157" s="38">
        <v>-15.85866</v>
      </c>
      <c r="BW1157" s="38">
        <v>8.6023680000000002</v>
      </c>
      <c r="BX1157" s="38">
        <v>5.8907049999999996</v>
      </c>
      <c r="BY1157" s="38">
        <v>8.1095729999999993</v>
      </c>
      <c r="BZ1157" s="38">
        <v>13.273709999999999</v>
      </c>
      <c r="CA1157" s="38">
        <v>0.66888000000000003</v>
      </c>
      <c r="CB1157" s="38">
        <v>3.364773</v>
      </c>
      <c r="CC1157" s="38">
        <v>3.2301280000000001</v>
      </c>
      <c r="CD1157" s="38">
        <v>-3.3747479999999999</v>
      </c>
      <c r="CE1157" s="38">
        <v>12.56757</v>
      </c>
      <c r="CF1157" s="38">
        <v>-3.3911319999999998</v>
      </c>
      <c r="CG1157" s="38">
        <v>-8.3709509999999998</v>
      </c>
      <c r="CH1157" s="38">
        <v>9.4661010000000001</v>
      </c>
      <c r="CI1157" s="38">
        <v>6.7319110000000002</v>
      </c>
      <c r="CJ1157" s="38">
        <v>-1.34284</v>
      </c>
      <c r="CK1157" s="38">
        <v>-1.5105759999999999</v>
      </c>
      <c r="CL1157" s="38">
        <v>-3.1290070000000001</v>
      </c>
      <c r="CM1157" s="38">
        <v>-0.96838000000000002</v>
      </c>
      <c r="CN1157" s="38">
        <v>1.216183</v>
      </c>
      <c r="CO1157" s="38">
        <v>-3.9604110000000001</v>
      </c>
      <c r="CP1157" s="38">
        <v>-0.58675049999999995</v>
      </c>
      <c r="CQ1157" s="38">
        <v>-2.0944289999999999</v>
      </c>
      <c r="CR1157" s="38">
        <v>-3.9453230000000001</v>
      </c>
      <c r="CS1157" s="38">
        <v>-3.0371950000000001</v>
      </c>
      <c r="CT1157" s="38">
        <v>-13.531420000000001</v>
      </c>
      <c r="CU1157" s="38">
        <v>11.15929</v>
      </c>
      <c r="CV1157" s="38">
        <v>8.4555629999999997</v>
      </c>
      <c r="CW1157" s="38">
        <v>11.151490000000001</v>
      </c>
      <c r="CX1157" s="38">
        <v>16.398350000000001</v>
      </c>
      <c r="CY1157" s="38">
        <v>4.9751940000000001</v>
      </c>
      <c r="CZ1157" s="38">
        <v>8.4090989999999994</v>
      </c>
      <c r="DA1157" s="38">
        <v>8.0180159999999994</v>
      </c>
      <c r="DB1157" s="38">
        <v>1.707149</v>
      </c>
      <c r="DC1157" s="38">
        <v>17.319859999999998</v>
      </c>
      <c r="DD1157" s="38">
        <v>2.675179</v>
      </c>
      <c r="DE1157" s="38">
        <v>-2.9857140000000002</v>
      </c>
      <c r="DF1157" s="38">
        <v>11.932930000000001</v>
      </c>
      <c r="DG1157" s="38">
        <v>9.4120329999999992</v>
      </c>
      <c r="DH1157" s="38">
        <v>2.1440239999999999</v>
      </c>
      <c r="DI1157" s="38">
        <v>0.76397210000000004</v>
      </c>
      <c r="DJ1157" s="38">
        <v>-0.55436370000000001</v>
      </c>
      <c r="DK1157" s="38">
        <v>1.279023</v>
      </c>
      <c r="DL1157" s="38">
        <v>4.7488049999999999</v>
      </c>
      <c r="DM1157" s="38">
        <v>-0.89661219999999997</v>
      </c>
      <c r="DN1157" s="38">
        <v>2.9716040000000001</v>
      </c>
      <c r="DO1157" s="38">
        <v>1.2974190000000001</v>
      </c>
      <c r="DP1157" s="38">
        <v>-0.60600569999999998</v>
      </c>
      <c r="DQ1157" s="38">
        <v>-0.45756170000000002</v>
      </c>
      <c r="DR1157" s="38">
        <v>-11.20417</v>
      </c>
      <c r="DS1157" s="38">
        <v>13.71621</v>
      </c>
      <c r="DT1157" s="38">
        <v>11.02042</v>
      </c>
      <c r="DU1157" s="38">
        <v>14.19341</v>
      </c>
      <c r="DV1157" s="38">
        <v>19.52299</v>
      </c>
      <c r="DW1157" s="38">
        <v>9.2815069999999995</v>
      </c>
      <c r="DX1157" s="38">
        <v>13.453419999999999</v>
      </c>
      <c r="DY1157" s="38">
        <v>12.805899999999999</v>
      </c>
      <c r="DZ1157" s="38">
        <v>6.7890459999999999</v>
      </c>
      <c r="EA1157" s="38">
        <v>22.072150000000001</v>
      </c>
      <c r="EB1157" s="38">
        <v>8.7414889999999996</v>
      </c>
      <c r="EC1157" s="38">
        <v>2.3995229999999999</v>
      </c>
      <c r="ED1157" s="38">
        <v>15.49464</v>
      </c>
      <c r="EE1157" s="38">
        <v>13.281700000000001</v>
      </c>
      <c r="EF1157" s="38">
        <v>7.1785019999999999</v>
      </c>
      <c r="EG1157" s="38">
        <v>4.0480580000000002</v>
      </c>
      <c r="EH1157" s="38">
        <v>3.1630120000000002</v>
      </c>
      <c r="EI1157" s="38">
        <v>4.5239159999999998</v>
      </c>
      <c r="EJ1157" s="38">
        <v>9.8493480000000009</v>
      </c>
      <c r="EK1157" s="38">
        <v>3.5270269999999999</v>
      </c>
      <c r="EL1157" s="38">
        <v>8.1093030000000006</v>
      </c>
      <c r="EM1157" s="38">
        <v>6.1947080000000003</v>
      </c>
      <c r="EN1157" s="38">
        <v>4.2154389999999999</v>
      </c>
      <c r="EO1157" s="38">
        <v>3.2670189999999999</v>
      </c>
      <c r="EP1157" s="38">
        <v>-7.8439990000000002</v>
      </c>
      <c r="EQ1157" s="38">
        <v>17.408000000000001</v>
      </c>
      <c r="ER1157" s="38">
        <v>14.72367</v>
      </c>
      <c r="ES1157" s="38">
        <v>18.585450000000002</v>
      </c>
      <c r="ET1157" s="38">
        <v>24.034469999999999</v>
      </c>
      <c r="EU1157" s="38">
        <v>15.499140000000001</v>
      </c>
      <c r="EV1157" s="38">
        <v>20.736630000000002</v>
      </c>
      <c r="EW1157" s="38">
        <v>19.71885</v>
      </c>
      <c r="EX1157" s="38">
        <v>14.1265</v>
      </c>
      <c r="EY1157" s="38">
        <v>28.933710000000001</v>
      </c>
      <c r="EZ1157" s="38">
        <v>17.50028</v>
      </c>
      <c r="FA1157" s="38">
        <v>10.174950000000001</v>
      </c>
      <c r="FB1157" s="38">
        <v>87.468900000000005</v>
      </c>
      <c r="FC1157" s="38">
        <v>86.496380000000002</v>
      </c>
      <c r="FD1157" s="38">
        <v>84.124039999999994</v>
      </c>
      <c r="FE1157" s="38">
        <v>84.177660000000003</v>
      </c>
      <c r="FF1157" s="38">
        <v>83.146079999999998</v>
      </c>
      <c r="FG1157" s="38">
        <v>80.266409999999993</v>
      </c>
      <c r="FH1157" s="38">
        <v>78.822909999999993</v>
      </c>
      <c r="FI1157" s="38">
        <v>78.225520000000003</v>
      </c>
      <c r="FJ1157" s="38">
        <v>82.103380000000001</v>
      </c>
      <c r="FK1157" s="38">
        <v>87.08672</v>
      </c>
      <c r="FL1157" s="38">
        <v>91.519739999999999</v>
      </c>
      <c r="FM1157" s="38">
        <v>94.444540000000003</v>
      </c>
      <c r="FN1157" s="38">
        <v>98.358289999999997</v>
      </c>
      <c r="FO1157" s="38">
        <v>101.5855</v>
      </c>
      <c r="FP1157" s="38">
        <v>104.48269999999999</v>
      </c>
      <c r="FQ1157" s="38">
        <v>104.92919999999999</v>
      </c>
      <c r="FR1157" s="38">
        <v>104.4447</v>
      </c>
      <c r="FS1157" s="38">
        <v>102.5</v>
      </c>
      <c r="FT1157" s="38">
        <v>100.44629999999999</v>
      </c>
      <c r="FU1157" s="38">
        <v>96.415599999999998</v>
      </c>
      <c r="FV1157" s="38">
        <v>93.351259999999996</v>
      </c>
      <c r="FW1157">
        <v>91.365110000000001</v>
      </c>
      <c r="FX1157">
        <v>88.128799999999998</v>
      </c>
      <c r="FY1157">
        <v>85.924629999999993</v>
      </c>
      <c r="FZ1157">
        <v>8.0030719999999995</v>
      </c>
      <c r="GA1157">
        <v>63.131880000000002</v>
      </c>
      <c r="GB1157">
        <v>1</v>
      </c>
    </row>
    <row r="1158" spans="1:184" x14ac:dyDescent="0.3">
      <c r="A1158" t="s">
        <v>280</v>
      </c>
      <c r="B1158" t="s">
        <v>1</v>
      </c>
      <c r="C1158" t="s">
        <v>264</v>
      </c>
      <c r="D1158" t="s">
        <v>1</v>
      </c>
      <c r="E1158" t="s">
        <v>1</v>
      </c>
      <c r="F1158" t="s">
        <v>1</v>
      </c>
      <c r="G1158" t="s">
        <v>1</v>
      </c>
      <c r="H1158" s="40" t="s">
        <v>1</v>
      </c>
      <c r="I1158" s="18" t="s">
        <v>1</v>
      </c>
      <c r="J1158" s="38" t="s">
        <v>1</v>
      </c>
      <c r="K1158" s="18" t="s">
        <v>2</v>
      </c>
      <c r="L1158" s="38">
        <v>126</v>
      </c>
      <c r="M1158" s="38">
        <v>126</v>
      </c>
      <c r="N1158" s="38">
        <v>182.4521</v>
      </c>
      <c r="O1158" s="38">
        <v>177.67670000000001</v>
      </c>
      <c r="P1158" s="38">
        <v>169.36189999999999</v>
      </c>
      <c r="Q1158" s="38">
        <v>169.42429999999999</v>
      </c>
      <c r="R1158" s="38">
        <v>180.72829999999999</v>
      </c>
      <c r="S1158" s="38">
        <v>200.71260000000001</v>
      </c>
      <c r="T1158" s="38">
        <v>224.88990000000001</v>
      </c>
      <c r="U1158" s="38">
        <v>231.9032</v>
      </c>
      <c r="V1158" s="38">
        <v>240.13390000000001</v>
      </c>
      <c r="W1158" s="38">
        <v>249.77959999999999</v>
      </c>
      <c r="X1158" s="38">
        <v>247.40600000000001</v>
      </c>
      <c r="Y1158" s="38">
        <v>246.20689999999999</v>
      </c>
      <c r="Z1158" s="38">
        <v>239.89519999999999</v>
      </c>
      <c r="AA1158" s="38">
        <v>247.0147</v>
      </c>
      <c r="AB1158" s="38">
        <v>241.9281</v>
      </c>
      <c r="AC1158" s="38">
        <v>237.81720000000001</v>
      </c>
      <c r="AD1158" s="38">
        <v>230.76929999999999</v>
      </c>
      <c r="AE1158" s="38">
        <v>217.46440000000001</v>
      </c>
      <c r="AF1158" s="38">
        <v>213.66139999999999</v>
      </c>
      <c r="AG1158" s="38">
        <v>210.86349999999999</v>
      </c>
      <c r="AH1158" s="38">
        <v>206.27959999999999</v>
      </c>
      <c r="AI1158" s="38">
        <v>216.39949999999999</v>
      </c>
      <c r="AJ1158" s="38">
        <v>209.5574</v>
      </c>
      <c r="AK1158" s="38">
        <v>202.97239999999999</v>
      </c>
      <c r="AL1158" s="38">
        <v>-2.5356420000000002</v>
      </c>
      <c r="AM1158" s="38">
        <v>-2.898822</v>
      </c>
      <c r="AN1158" s="38">
        <v>-5.3156220000000003</v>
      </c>
      <c r="AO1158" s="38">
        <v>-5.213984</v>
      </c>
      <c r="AP1158" s="38">
        <v>-6.0956549999999998</v>
      </c>
      <c r="AQ1158" s="38">
        <v>-4.0148789999999996</v>
      </c>
      <c r="AR1158" s="38">
        <v>-0.34823609999999999</v>
      </c>
      <c r="AS1158" s="38">
        <v>-1.242453</v>
      </c>
      <c r="AT1158" s="38">
        <v>-1.0508379999999999</v>
      </c>
      <c r="AU1158" s="38">
        <v>1.3711450000000001</v>
      </c>
      <c r="AV1158" s="38">
        <v>-3.6001449999999999</v>
      </c>
      <c r="AW1158" s="38">
        <v>-3.8074789999999998</v>
      </c>
      <c r="AX1158" s="38">
        <v>-5.8424189999999996</v>
      </c>
      <c r="AY1158" s="38">
        <v>2.0692780000000002</v>
      </c>
      <c r="AZ1158" s="38">
        <v>0.42422379999999998</v>
      </c>
      <c r="BA1158" s="38">
        <v>2.5134180000000002</v>
      </c>
      <c r="BB1158" s="38">
        <v>5.7904169999999997</v>
      </c>
      <c r="BC1158" s="38">
        <v>-4.8958700000000001E-2</v>
      </c>
      <c r="BD1158" s="38">
        <v>-1.982145</v>
      </c>
      <c r="BE1158" s="38">
        <v>-2.098128</v>
      </c>
      <c r="BF1158" s="38">
        <v>-2.1992769999999999</v>
      </c>
      <c r="BG1158" s="38">
        <v>4.6544999999999996</v>
      </c>
      <c r="BH1158" s="38">
        <v>1.6382080000000001</v>
      </c>
      <c r="BI1158" s="38">
        <v>-1.3479449999999999</v>
      </c>
      <c r="BJ1158" s="38">
        <v>-0.88849800000000001</v>
      </c>
      <c r="BK1158" s="38">
        <v>-1.3764400000000001</v>
      </c>
      <c r="BL1158" s="38">
        <v>-3.6505429999999999</v>
      </c>
      <c r="BM1158" s="38">
        <v>-4.0034260000000002</v>
      </c>
      <c r="BN1158" s="38">
        <v>-4.8058969999999999</v>
      </c>
      <c r="BO1158" s="38">
        <v>-2.666312</v>
      </c>
      <c r="BP1158" s="38">
        <v>1.2954030000000001</v>
      </c>
      <c r="BQ1158" s="38">
        <v>0.4327667</v>
      </c>
      <c r="BR1158" s="38">
        <v>1.0784339999999999</v>
      </c>
      <c r="BS1158" s="38">
        <v>3.1510180000000001</v>
      </c>
      <c r="BT1158" s="38">
        <v>-1.9066719999999999</v>
      </c>
      <c r="BU1158" s="38">
        <v>-2.8147920000000002</v>
      </c>
      <c r="BV1158" s="38">
        <v>-4.6743639999999997</v>
      </c>
      <c r="BW1158" s="38">
        <v>3.2004950000000001</v>
      </c>
      <c r="BX1158" s="38">
        <v>1.903068</v>
      </c>
      <c r="BY1158" s="38">
        <v>4.0804099999999996</v>
      </c>
      <c r="BZ1158" s="38">
        <v>7.5012790000000003</v>
      </c>
      <c r="CA1158" s="38">
        <v>1.5659339999999999</v>
      </c>
      <c r="CB1158" s="38">
        <v>4.1730000000000003E-2</v>
      </c>
      <c r="CC1158" s="38">
        <v>-0.2371896</v>
      </c>
      <c r="CD1158" s="38">
        <v>-5.6501599999999999E-2</v>
      </c>
      <c r="CE1158" s="38">
        <v>6.4639559999999996</v>
      </c>
      <c r="CF1158" s="38">
        <v>3.457843</v>
      </c>
      <c r="CG1158" s="38">
        <v>0.37718610000000002</v>
      </c>
      <c r="CH1158" s="38">
        <v>0.25230859999999999</v>
      </c>
      <c r="CI1158" s="38">
        <v>-0.32204250000000001</v>
      </c>
      <c r="CJ1158" s="38">
        <v>-2.497315</v>
      </c>
      <c r="CK1158" s="38">
        <v>-3.1649970000000001</v>
      </c>
      <c r="CL1158" s="38">
        <v>-3.912614</v>
      </c>
      <c r="CM1158" s="38">
        <v>-1.732299</v>
      </c>
      <c r="CN1158" s="38">
        <v>2.4337819999999999</v>
      </c>
      <c r="CO1158" s="38">
        <v>1.593019</v>
      </c>
      <c r="CP1158" s="38">
        <v>2.5531600000000001</v>
      </c>
      <c r="CQ1158" s="38">
        <v>4.3837529999999996</v>
      </c>
      <c r="CR1158" s="38">
        <v>-0.73377789999999998</v>
      </c>
      <c r="CS1158" s="38">
        <v>-2.1272609999999998</v>
      </c>
      <c r="CT1158" s="38">
        <v>-3.8653719999999998</v>
      </c>
      <c r="CU1158" s="38">
        <v>3.9839720000000001</v>
      </c>
      <c r="CV1158" s="38">
        <v>2.927311</v>
      </c>
      <c r="CW1158" s="38">
        <v>5.1657039999999999</v>
      </c>
      <c r="CX1158" s="38">
        <v>8.6862169999999992</v>
      </c>
      <c r="CY1158" s="38">
        <v>2.6844039999999998</v>
      </c>
      <c r="CZ1158" s="38">
        <v>1.44346</v>
      </c>
      <c r="DA1158" s="38">
        <v>1.0516909999999999</v>
      </c>
      <c r="DB1158" s="38">
        <v>1.427578</v>
      </c>
      <c r="DC1158" s="38">
        <v>7.7171789999999998</v>
      </c>
      <c r="DD1158" s="38">
        <v>4.7181170000000003</v>
      </c>
      <c r="DE1158" s="38">
        <v>1.572006</v>
      </c>
      <c r="DF1158" s="38">
        <v>1.3931150000000001</v>
      </c>
      <c r="DG1158" s="38">
        <v>0.73235459999999997</v>
      </c>
      <c r="DH1158" s="38">
        <v>-1.344087</v>
      </c>
      <c r="DI1158" s="38">
        <v>-2.3265669999999998</v>
      </c>
      <c r="DJ1158" s="38">
        <v>-3.0193310000000002</v>
      </c>
      <c r="DK1158" s="38">
        <v>-0.79828529999999998</v>
      </c>
      <c r="DL1158" s="38">
        <v>3.5721609999999999</v>
      </c>
      <c r="DM1158" s="38">
        <v>2.7532700000000001</v>
      </c>
      <c r="DN1158" s="38">
        <v>4.0278869999999998</v>
      </c>
      <c r="DO1158" s="38">
        <v>5.6164880000000004</v>
      </c>
      <c r="DP1158" s="38">
        <v>0.43911620000000001</v>
      </c>
      <c r="DQ1158" s="38">
        <v>-1.439729</v>
      </c>
      <c r="DR1158" s="38">
        <v>-3.0563799999999999</v>
      </c>
      <c r="DS1158" s="38">
        <v>4.767449</v>
      </c>
      <c r="DT1158" s="38">
        <v>3.9515539999999998</v>
      </c>
      <c r="DU1158" s="38">
        <v>6.2509980000000001</v>
      </c>
      <c r="DV1158" s="38">
        <v>9.8711559999999992</v>
      </c>
      <c r="DW1158" s="38">
        <v>3.8028729999999999</v>
      </c>
      <c r="DX1158" s="38">
        <v>2.8451900000000001</v>
      </c>
      <c r="DY1158" s="38">
        <v>2.3405710000000002</v>
      </c>
      <c r="DZ1158" s="38">
        <v>2.9116580000000001</v>
      </c>
      <c r="EA1158" s="38">
        <v>8.9704029999999992</v>
      </c>
      <c r="EB1158" s="38">
        <v>5.9783910000000002</v>
      </c>
      <c r="EC1158" s="38">
        <v>2.7668270000000001</v>
      </c>
      <c r="ED1158" s="38">
        <v>3.0402589999999998</v>
      </c>
      <c r="EE1158" s="38">
        <v>2.2547359999999999</v>
      </c>
      <c r="EF1158" s="38">
        <v>0.32099129999999998</v>
      </c>
      <c r="EG1158" s="38">
        <v>-1.116009</v>
      </c>
      <c r="EH1158" s="38">
        <v>-1.7295720000000001</v>
      </c>
      <c r="EI1158" s="38">
        <v>0.55028160000000004</v>
      </c>
      <c r="EJ1158" s="38">
        <v>5.2157989999999996</v>
      </c>
      <c r="EK1158" s="38">
        <v>4.42849</v>
      </c>
      <c r="EL1158" s="38">
        <v>6.1571579999999999</v>
      </c>
      <c r="EM1158" s="38">
        <v>7.3963609999999997</v>
      </c>
      <c r="EN1158" s="38">
        <v>2.1325889999999998</v>
      </c>
      <c r="EO1158" s="38">
        <v>-0.44704240000000001</v>
      </c>
      <c r="EP1158" s="38">
        <v>-1.8883239999999999</v>
      </c>
      <c r="EQ1158" s="38">
        <v>5.8986660000000004</v>
      </c>
      <c r="ER1158" s="38">
        <v>5.4303980000000003</v>
      </c>
      <c r="ES1158" s="38">
        <v>7.8179910000000001</v>
      </c>
      <c r="ET1158" s="38">
        <v>11.58202</v>
      </c>
      <c r="EU1158" s="38">
        <v>5.4177660000000003</v>
      </c>
      <c r="EV1158" s="38">
        <v>4.869065</v>
      </c>
      <c r="EW1158" s="38">
        <v>4.2015099999999999</v>
      </c>
      <c r="EX1158" s="38">
        <v>5.0544339999999996</v>
      </c>
      <c r="EY1158" s="38">
        <v>10.779859999999999</v>
      </c>
      <c r="EZ1158" s="38">
        <v>7.7980270000000003</v>
      </c>
      <c r="FA1158" s="38">
        <v>4.4919580000000003</v>
      </c>
      <c r="FB1158" s="38">
        <v>78.626050000000006</v>
      </c>
      <c r="FC1158" s="38">
        <v>77.446430000000007</v>
      </c>
      <c r="FD1158" s="38">
        <v>75.943309999999997</v>
      </c>
      <c r="FE1158" s="38">
        <v>74.648319999999998</v>
      </c>
      <c r="FF1158" s="38">
        <v>73.738630000000001</v>
      </c>
      <c r="FG1158" s="38">
        <v>73.005650000000003</v>
      </c>
      <c r="FH1158" s="38">
        <v>72.235900000000001</v>
      </c>
      <c r="FI1158" s="38">
        <v>73.417069999999995</v>
      </c>
      <c r="FJ1158" s="38">
        <v>77.378739999999993</v>
      </c>
      <c r="FK1158" s="38">
        <v>81.739519999999999</v>
      </c>
      <c r="FL1158" s="38">
        <v>85.481350000000006</v>
      </c>
      <c r="FM1158" s="38">
        <v>89.062020000000004</v>
      </c>
      <c r="FN1158" s="38">
        <v>92.530289999999994</v>
      </c>
      <c r="FO1158" s="38">
        <v>95.46799</v>
      </c>
      <c r="FP1158" s="38">
        <v>97.817920000000001</v>
      </c>
      <c r="FQ1158" s="38">
        <v>99.27467</v>
      </c>
      <c r="FR1158" s="38">
        <v>99.533879999999996</v>
      </c>
      <c r="FS1158" s="38">
        <v>99.102980000000002</v>
      </c>
      <c r="FT1158" s="38">
        <v>97.216269999999994</v>
      </c>
      <c r="FU1158" s="38">
        <v>93.413030000000006</v>
      </c>
      <c r="FV1158" s="38">
        <v>89.165559999999999</v>
      </c>
      <c r="FW1158">
        <v>85.574150000000003</v>
      </c>
      <c r="FX1158">
        <v>82.493520000000004</v>
      </c>
      <c r="FY1158">
        <v>80.252830000000003</v>
      </c>
      <c r="FZ1158">
        <v>2.1596579999999999</v>
      </c>
      <c r="GA1158">
        <v>15.419919999999999</v>
      </c>
      <c r="GB1158">
        <v>1</v>
      </c>
    </row>
    <row r="1159" spans="1:184" x14ac:dyDescent="0.3">
      <c r="A1159" t="s">
        <v>280</v>
      </c>
      <c r="B1159" t="s">
        <v>185</v>
      </c>
      <c r="C1159" t="s">
        <v>1</v>
      </c>
      <c r="D1159" t="s">
        <v>1</v>
      </c>
      <c r="E1159" t="s">
        <v>1</v>
      </c>
      <c r="F1159" t="s">
        <v>1</v>
      </c>
      <c r="G1159" t="s">
        <v>1</v>
      </c>
      <c r="H1159" s="40" t="s">
        <v>1</v>
      </c>
      <c r="I1159" s="18" t="s">
        <v>1</v>
      </c>
      <c r="J1159" s="38" t="s">
        <v>1</v>
      </c>
      <c r="K1159" s="18">
        <v>44722</v>
      </c>
      <c r="L1159" s="38">
        <v>100</v>
      </c>
      <c r="M1159" s="38">
        <v>100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38">
        <v>0</v>
      </c>
      <c r="W1159" s="38">
        <v>0</v>
      </c>
      <c r="X1159" s="38">
        <v>0</v>
      </c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38">
        <v>0</v>
      </c>
      <c r="AE1159" s="38">
        <v>0</v>
      </c>
      <c r="AF1159" s="38">
        <v>0</v>
      </c>
      <c r="AG1159" s="38">
        <v>0</v>
      </c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38">
        <v>0</v>
      </c>
      <c r="AN1159" s="38">
        <v>0</v>
      </c>
      <c r="AO1159" s="38">
        <v>0</v>
      </c>
      <c r="AP1159" s="38">
        <v>0</v>
      </c>
      <c r="AQ1159" s="38">
        <v>0</v>
      </c>
      <c r="AR1159" s="38">
        <v>0</v>
      </c>
      <c r="AS1159" s="38">
        <v>0</v>
      </c>
      <c r="AT1159" s="38">
        <v>0</v>
      </c>
      <c r="AU1159" s="38">
        <v>0</v>
      </c>
      <c r="AV1159" s="38">
        <v>0</v>
      </c>
      <c r="AW1159" s="38">
        <v>0</v>
      </c>
      <c r="AX1159" s="38">
        <v>0</v>
      </c>
      <c r="AY1159" s="38">
        <v>0</v>
      </c>
      <c r="AZ1159" s="38">
        <v>0</v>
      </c>
      <c r="BA1159" s="38">
        <v>0</v>
      </c>
      <c r="BB1159" s="38">
        <v>0</v>
      </c>
      <c r="BC1159" s="38">
        <v>0</v>
      </c>
      <c r="BD1159" s="38">
        <v>0</v>
      </c>
      <c r="BE1159" s="38">
        <v>0</v>
      </c>
      <c r="BF1159" s="38">
        <v>0</v>
      </c>
      <c r="BG1159" s="38">
        <v>0</v>
      </c>
      <c r="BH1159" s="38">
        <v>0</v>
      </c>
      <c r="BI1159" s="38">
        <v>0</v>
      </c>
      <c r="BJ1159" s="38">
        <v>0</v>
      </c>
      <c r="BK1159" s="38">
        <v>0</v>
      </c>
      <c r="BL1159" s="38">
        <v>0</v>
      </c>
      <c r="BM1159" s="38">
        <v>0</v>
      </c>
      <c r="BN1159" s="38">
        <v>0</v>
      </c>
      <c r="BO1159" s="38">
        <v>0</v>
      </c>
      <c r="BP1159" s="38">
        <v>0</v>
      </c>
      <c r="BQ1159" s="38">
        <v>0</v>
      </c>
      <c r="BR1159" s="38">
        <v>0</v>
      </c>
      <c r="BS1159" s="38">
        <v>0</v>
      </c>
      <c r="BT1159" s="38">
        <v>0</v>
      </c>
      <c r="BU1159" s="38">
        <v>0</v>
      </c>
      <c r="BV1159" s="38">
        <v>0</v>
      </c>
      <c r="BW1159" s="38">
        <v>0</v>
      </c>
      <c r="BX1159" s="38">
        <v>0</v>
      </c>
      <c r="BY1159" s="38">
        <v>0</v>
      </c>
      <c r="BZ1159" s="38">
        <v>0</v>
      </c>
      <c r="CA1159" s="38">
        <v>0</v>
      </c>
      <c r="CB1159" s="38">
        <v>0</v>
      </c>
      <c r="CC1159" s="38">
        <v>0</v>
      </c>
      <c r="CD1159" s="38">
        <v>0</v>
      </c>
      <c r="CE1159" s="38">
        <v>0</v>
      </c>
      <c r="CF1159" s="38">
        <v>0</v>
      </c>
      <c r="CG1159" s="38">
        <v>0</v>
      </c>
      <c r="CH1159" s="38">
        <v>0</v>
      </c>
      <c r="CI1159" s="38">
        <v>0</v>
      </c>
      <c r="CJ1159" s="38">
        <v>0</v>
      </c>
      <c r="CK1159" s="38">
        <v>0</v>
      </c>
      <c r="CL1159" s="38">
        <v>0</v>
      </c>
      <c r="CM1159" s="38">
        <v>0</v>
      </c>
      <c r="CN1159" s="38">
        <v>0</v>
      </c>
      <c r="CO1159" s="38">
        <v>0</v>
      </c>
      <c r="CP1159" s="38">
        <v>0</v>
      </c>
      <c r="CQ1159" s="38">
        <v>0</v>
      </c>
      <c r="CR1159" s="38">
        <v>0</v>
      </c>
      <c r="CS1159" s="38">
        <v>0</v>
      </c>
      <c r="CT1159" s="38">
        <v>0</v>
      </c>
      <c r="CU1159" s="38">
        <v>0</v>
      </c>
      <c r="CV1159" s="38">
        <v>0</v>
      </c>
      <c r="CW1159" s="38">
        <v>0</v>
      </c>
      <c r="CX1159" s="38">
        <v>0</v>
      </c>
      <c r="CY1159" s="38">
        <v>0</v>
      </c>
      <c r="CZ1159" s="38">
        <v>0</v>
      </c>
      <c r="DA1159" s="38">
        <v>0</v>
      </c>
      <c r="DB1159" s="38">
        <v>0</v>
      </c>
      <c r="DC1159" s="38">
        <v>0</v>
      </c>
      <c r="DD1159" s="38">
        <v>0</v>
      </c>
      <c r="DE1159" s="38">
        <v>0</v>
      </c>
      <c r="DF1159" s="38">
        <v>0</v>
      </c>
      <c r="DG1159" s="38">
        <v>0</v>
      </c>
      <c r="DH1159" s="38">
        <v>0</v>
      </c>
      <c r="DI1159" s="38">
        <v>0</v>
      </c>
      <c r="DJ1159" s="38">
        <v>0</v>
      </c>
      <c r="DK1159" s="38">
        <v>0</v>
      </c>
      <c r="DL1159" s="38">
        <v>0</v>
      </c>
      <c r="DM1159" s="38">
        <v>0</v>
      </c>
      <c r="DN1159" s="38">
        <v>0</v>
      </c>
      <c r="DO1159" s="38">
        <v>0</v>
      </c>
      <c r="DP1159" s="38">
        <v>0</v>
      </c>
      <c r="DQ1159" s="38">
        <v>0</v>
      </c>
      <c r="DR1159" s="38">
        <v>0</v>
      </c>
      <c r="DS1159" s="38">
        <v>0</v>
      </c>
      <c r="DT1159" s="38">
        <v>0</v>
      </c>
      <c r="DU1159" s="38">
        <v>0</v>
      </c>
      <c r="DV1159" s="38">
        <v>0</v>
      </c>
      <c r="DW1159" s="38">
        <v>0</v>
      </c>
      <c r="DX1159" s="38">
        <v>0</v>
      </c>
      <c r="DY1159" s="38">
        <v>0</v>
      </c>
      <c r="DZ1159" s="38">
        <v>0</v>
      </c>
      <c r="EA1159" s="38">
        <v>0</v>
      </c>
      <c r="EB1159" s="38">
        <v>0</v>
      </c>
      <c r="EC1159" s="38">
        <v>0</v>
      </c>
      <c r="ED1159" s="38">
        <v>0</v>
      </c>
      <c r="EE1159" s="38">
        <v>0</v>
      </c>
      <c r="EF1159" s="38">
        <v>0</v>
      </c>
      <c r="EG1159" s="38">
        <v>0</v>
      </c>
      <c r="EH1159" s="38">
        <v>0</v>
      </c>
      <c r="EI1159" s="38">
        <v>0</v>
      </c>
      <c r="EJ1159" s="38">
        <v>0</v>
      </c>
      <c r="EK1159" s="38">
        <v>0</v>
      </c>
      <c r="EL1159" s="38">
        <v>0</v>
      </c>
      <c r="EM1159" s="38">
        <v>0</v>
      </c>
      <c r="EN1159" s="38">
        <v>0</v>
      </c>
      <c r="EO1159" s="38">
        <v>0</v>
      </c>
      <c r="EP1159" s="38">
        <v>0</v>
      </c>
      <c r="EQ1159" s="38">
        <v>0</v>
      </c>
      <c r="ER1159" s="38">
        <v>0</v>
      </c>
      <c r="ES1159" s="38">
        <v>0</v>
      </c>
      <c r="ET1159" s="38">
        <v>0</v>
      </c>
      <c r="EU1159" s="38">
        <v>0</v>
      </c>
      <c r="EV1159" s="38">
        <v>0</v>
      </c>
      <c r="EW1159" s="38">
        <v>0</v>
      </c>
      <c r="EX1159" s="38">
        <v>0</v>
      </c>
      <c r="EY1159" s="38">
        <v>0</v>
      </c>
      <c r="EZ1159" s="38">
        <v>0</v>
      </c>
      <c r="FA1159" s="38">
        <v>0</v>
      </c>
      <c r="FB1159" s="38">
        <v>0</v>
      </c>
      <c r="FC1159" s="38">
        <v>0</v>
      </c>
      <c r="FD1159" s="38">
        <v>0</v>
      </c>
      <c r="FE1159" s="38">
        <v>0</v>
      </c>
      <c r="FF1159" s="38">
        <v>0</v>
      </c>
      <c r="FG1159" s="38">
        <v>0</v>
      </c>
      <c r="FH1159" s="38">
        <v>0</v>
      </c>
      <c r="FI1159" s="38">
        <v>0</v>
      </c>
      <c r="FJ1159" s="38">
        <v>0</v>
      </c>
      <c r="FK1159" s="38">
        <v>0</v>
      </c>
      <c r="FL1159" s="38">
        <v>0</v>
      </c>
      <c r="FM1159" s="38">
        <v>0</v>
      </c>
      <c r="FN1159" s="38">
        <v>0</v>
      </c>
      <c r="FO1159" s="38">
        <v>0</v>
      </c>
      <c r="FP1159" s="38">
        <v>0</v>
      </c>
      <c r="FQ1159" s="38">
        <v>0</v>
      </c>
      <c r="FR1159" s="38">
        <v>0</v>
      </c>
      <c r="FS1159" s="38">
        <v>0</v>
      </c>
      <c r="FT1159" s="38">
        <v>0</v>
      </c>
      <c r="FU1159" s="38">
        <v>0</v>
      </c>
      <c r="FV1159" s="38">
        <v>0</v>
      </c>
      <c r="FW1159">
        <v>0</v>
      </c>
      <c r="FX1159">
        <v>0</v>
      </c>
      <c r="FY1159">
        <v>0</v>
      </c>
      <c r="FZ1159">
        <v>0</v>
      </c>
      <c r="GA1159">
        <v>0</v>
      </c>
      <c r="GB1159">
        <v>0</v>
      </c>
    </row>
    <row r="1160" spans="1:184" x14ac:dyDescent="0.3">
      <c r="A1160" t="s">
        <v>280</v>
      </c>
      <c r="B1160" t="s">
        <v>185</v>
      </c>
      <c r="C1160" t="s">
        <v>1</v>
      </c>
      <c r="D1160" t="s">
        <v>1</v>
      </c>
      <c r="E1160" t="s">
        <v>1</v>
      </c>
      <c r="F1160" t="s">
        <v>1</v>
      </c>
      <c r="G1160" t="s">
        <v>1</v>
      </c>
      <c r="H1160" s="40" t="s">
        <v>1</v>
      </c>
      <c r="I1160" s="18" t="s">
        <v>1</v>
      </c>
      <c r="J1160" s="38" t="s">
        <v>1</v>
      </c>
      <c r="K1160" s="18">
        <v>44739</v>
      </c>
      <c r="L1160" s="38">
        <v>98</v>
      </c>
      <c r="M1160" s="38">
        <v>98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38">
        <v>0</v>
      </c>
      <c r="W1160" s="38">
        <v>0</v>
      </c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38">
        <v>0</v>
      </c>
      <c r="AE1160" s="38">
        <v>0</v>
      </c>
      <c r="AF1160" s="38">
        <v>0</v>
      </c>
      <c r="AG1160" s="38">
        <v>0</v>
      </c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38">
        <v>0</v>
      </c>
      <c r="AN1160" s="38">
        <v>0</v>
      </c>
      <c r="AO1160" s="38">
        <v>0</v>
      </c>
      <c r="AP1160" s="38">
        <v>0</v>
      </c>
      <c r="AQ1160" s="38">
        <v>0</v>
      </c>
      <c r="AR1160" s="38">
        <v>0</v>
      </c>
      <c r="AS1160" s="38">
        <v>0</v>
      </c>
      <c r="AT1160" s="38">
        <v>0</v>
      </c>
      <c r="AU1160" s="38">
        <v>0</v>
      </c>
      <c r="AV1160" s="38">
        <v>0</v>
      </c>
      <c r="AW1160" s="38">
        <v>0</v>
      </c>
      <c r="AX1160" s="38">
        <v>0</v>
      </c>
      <c r="AY1160" s="38">
        <v>0</v>
      </c>
      <c r="AZ1160" s="38">
        <v>0</v>
      </c>
      <c r="BA1160" s="38">
        <v>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0</v>
      </c>
      <c r="BJ1160" s="38">
        <v>0</v>
      </c>
      <c r="BK1160" s="38">
        <v>0</v>
      </c>
      <c r="BL1160" s="38">
        <v>0</v>
      </c>
      <c r="BM1160" s="38">
        <v>0</v>
      </c>
      <c r="BN1160" s="38">
        <v>0</v>
      </c>
      <c r="BO1160" s="38">
        <v>0</v>
      </c>
      <c r="BP1160" s="38">
        <v>0</v>
      </c>
      <c r="BQ1160" s="38">
        <v>0</v>
      </c>
      <c r="BR1160" s="38">
        <v>0</v>
      </c>
      <c r="BS1160" s="38">
        <v>0</v>
      </c>
      <c r="BT1160" s="38">
        <v>0</v>
      </c>
      <c r="BU1160" s="38">
        <v>0</v>
      </c>
      <c r="BV1160" s="38">
        <v>0</v>
      </c>
      <c r="BW1160" s="38">
        <v>0</v>
      </c>
      <c r="BX1160" s="38">
        <v>0</v>
      </c>
      <c r="BY1160" s="38">
        <v>0</v>
      </c>
      <c r="BZ1160" s="38">
        <v>0</v>
      </c>
      <c r="CA1160" s="38">
        <v>0</v>
      </c>
      <c r="CB1160" s="38">
        <v>0</v>
      </c>
      <c r="CC1160" s="38">
        <v>0</v>
      </c>
      <c r="CD1160" s="38">
        <v>0</v>
      </c>
      <c r="CE1160" s="38">
        <v>0</v>
      </c>
      <c r="CF1160" s="38">
        <v>0</v>
      </c>
      <c r="CG1160" s="38">
        <v>0</v>
      </c>
      <c r="CH1160" s="38">
        <v>0</v>
      </c>
      <c r="CI1160" s="38">
        <v>0</v>
      </c>
      <c r="CJ1160" s="38">
        <v>0</v>
      </c>
      <c r="CK1160" s="38">
        <v>0</v>
      </c>
      <c r="CL1160" s="38">
        <v>0</v>
      </c>
      <c r="CM1160" s="38">
        <v>0</v>
      </c>
      <c r="CN1160" s="38">
        <v>0</v>
      </c>
      <c r="CO1160" s="38">
        <v>0</v>
      </c>
      <c r="CP1160" s="38">
        <v>0</v>
      </c>
      <c r="CQ1160" s="38">
        <v>0</v>
      </c>
      <c r="CR1160" s="38">
        <v>0</v>
      </c>
      <c r="CS1160" s="38">
        <v>0</v>
      </c>
      <c r="CT1160" s="38">
        <v>0</v>
      </c>
      <c r="CU1160" s="38">
        <v>0</v>
      </c>
      <c r="CV1160" s="38">
        <v>0</v>
      </c>
      <c r="CW1160" s="38">
        <v>0</v>
      </c>
      <c r="CX1160" s="38">
        <v>0</v>
      </c>
      <c r="CY1160" s="38">
        <v>0</v>
      </c>
      <c r="CZ1160" s="38">
        <v>0</v>
      </c>
      <c r="DA1160" s="38">
        <v>0</v>
      </c>
      <c r="DB1160" s="38">
        <v>0</v>
      </c>
      <c r="DC1160" s="38">
        <v>0</v>
      </c>
      <c r="DD1160" s="38">
        <v>0</v>
      </c>
      <c r="DE1160" s="38">
        <v>0</v>
      </c>
      <c r="DF1160" s="38">
        <v>0</v>
      </c>
      <c r="DG1160" s="38">
        <v>0</v>
      </c>
      <c r="DH1160" s="38">
        <v>0</v>
      </c>
      <c r="DI1160" s="38">
        <v>0</v>
      </c>
      <c r="DJ1160" s="38">
        <v>0</v>
      </c>
      <c r="DK1160" s="38">
        <v>0</v>
      </c>
      <c r="DL1160" s="38">
        <v>0</v>
      </c>
      <c r="DM1160" s="38">
        <v>0</v>
      </c>
      <c r="DN1160" s="38">
        <v>0</v>
      </c>
      <c r="DO1160" s="38">
        <v>0</v>
      </c>
      <c r="DP1160" s="38">
        <v>0</v>
      </c>
      <c r="DQ1160" s="38">
        <v>0</v>
      </c>
      <c r="DR1160" s="38">
        <v>0</v>
      </c>
      <c r="DS1160" s="38">
        <v>0</v>
      </c>
      <c r="DT1160" s="38">
        <v>0</v>
      </c>
      <c r="DU1160" s="38">
        <v>0</v>
      </c>
      <c r="DV1160" s="38">
        <v>0</v>
      </c>
      <c r="DW1160" s="38">
        <v>0</v>
      </c>
      <c r="DX1160" s="38">
        <v>0</v>
      </c>
      <c r="DY1160" s="38">
        <v>0</v>
      </c>
      <c r="DZ1160" s="38">
        <v>0</v>
      </c>
      <c r="EA1160" s="38">
        <v>0</v>
      </c>
      <c r="EB1160" s="38">
        <v>0</v>
      </c>
      <c r="EC1160" s="38">
        <v>0</v>
      </c>
      <c r="ED1160" s="38">
        <v>0</v>
      </c>
      <c r="EE1160" s="38">
        <v>0</v>
      </c>
      <c r="EF1160" s="38">
        <v>0</v>
      </c>
      <c r="EG1160" s="38">
        <v>0</v>
      </c>
      <c r="EH1160" s="38">
        <v>0</v>
      </c>
      <c r="EI1160" s="38">
        <v>0</v>
      </c>
      <c r="EJ1160" s="38">
        <v>0</v>
      </c>
      <c r="EK1160" s="38">
        <v>0</v>
      </c>
      <c r="EL1160" s="38">
        <v>0</v>
      </c>
      <c r="EM1160" s="38">
        <v>0</v>
      </c>
      <c r="EN1160" s="38">
        <v>0</v>
      </c>
      <c r="EO1160" s="38">
        <v>0</v>
      </c>
      <c r="EP1160" s="38">
        <v>0</v>
      </c>
      <c r="EQ1160" s="38">
        <v>0</v>
      </c>
      <c r="ER1160" s="38">
        <v>0</v>
      </c>
      <c r="ES1160" s="38">
        <v>0</v>
      </c>
      <c r="ET1160" s="38">
        <v>0</v>
      </c>
      <c r="EU1160" s="38">
        <v>0</v>
      </c>
      <c r="EV1160" s="38">
        <v>0</v>
      </c>
      <c r="EW1160" s="38">
        <v>0</v>
      </c>
      <c r="EX1160" s="38">
        <v>0</v>
      </c>
      <c r="EY1160" s="38">
        <v>0</v>
      </c>
      <c r="EZ1160" s="38">
        <v>0</v>
      </c>
      <c r="FA1160" s="38">
        <v>0</v>
      </c>
      <c r="FB1160" s="38">
        <v>0</v>
      </c>
      <c r="FC1160" s="38">
        <v>0</v>
      </c>
      <c r="FD1160" s="38">
        <v>0</v>
      </c>
      <c r="FE1160" s="38">
        <v>0</v>
      </c>
      <c r="FF1160" s="38">
        <v>0</v>
      </c>
      <c r="FG1160" s="38">
        <v>0</v>
      </c>
      <c r="FH1160" s="38">
        <v>0</v>
      </c>
      <c r="FI1160" s="38">
        <v>0</v>
      </c>
      <c r="FJ1160" s="38">
        <v>0</v>
      </c>
      <c r="FK1160" s="38">
        <v>0</v>
      </c>
      <c r="FL1160" s="38">
        <v>0</v>
      </c>
      <c r="FM1160" s="38">
        <v>0</v>
      </c>
      <c r="FN1160" s="38">
        <v>0</v>
      </c>
      <c r="FO1160" s="38">
        <v>0</v>
      </c>
      <c r="FP1160" s="38">
        <v>0</v>
      </c>
      <c r="FQ1160" s="38">
        <v>0</v>
      </c>
      <c r="FR1160" s="38">
        <v>0</v>
      </c>
      <c r="FS1160" s="38">
        <v>0</v>
      </c>
      <c r="FT1160" s="38">
        <v>0</v>
      </c>
      <c r="FU1160" s="38">
        <v>0</v>
      </c>
      <c r="FV1160" s="38">
        <v>0</v>
      </c>
      <c r="FW1160">
        <v>0</v>
      </c>
      <c r="FX1160">
        <v>0</v>
      </c>
      <c r="FY1160">
        <v>0</v>
      </c>
      <c r="FZ1160">
        <v>0</v>
      </c>
      <c r="GA1160">
        <v>0</v>
      </c>
      <c r="GB1160">
        <v>0</v>
      </c>
    </row>
    <row r="1161" spans="1:184" x14ac:dyDescent="0.3">
      <c r="A1161" t="s">
        <v>280</v>
      </c>
      <c r="B1161" t="s">
        <v>185</v>
      </c>
      <c r="C1161" t="s">
        <v>1</v>
      </c>
      <c r="D1161" t="s">
        <v>1</v>
      </c>
      <c r="E1161" t="s">
        <v>1</v>
      </c>
      <c r="F1161" t="s">
        <v>1</v>
      </c>
      <c r="G1161" t="s">
        <v>1</v>
      </c>
      <c r="H1161" s="40" t="s">
        <v>1</v>
      </c>
      <c r="I1161" s="18" t="s">
        <v>1</v>
      </c>
      <c r="J1161" s="38" t="s">
        <v>1</v>
      </c>
      <c r="K1161" s="18">
        <v>44753</v>
      </c>
      <c r="L1161" s="38">
        <v>98</v>
      </c>
      <c r="M1161" s="38">
        <v>98</v>
      </c>
      <c r="N1161" s="38">
        <v>0</v>
      </c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38">
        <v>0</v>
      </c>
      <c r="V1161" s="38">
        <v>0</v>
      </c>
      <c r="W1161" s="38">
        <v>0</v>
      </c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38">
        <v>0</v>
      </c>
      <c r="AF1161" s="38">
        <v>0</v>
      </c>
      <c r="AG1161" s="38">
        <v>0</v>
      </c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38">
        <v>0</v>
      </c>
      <c r="AN1161" s="38">
        <v>0</v>
      </c>
      <c r="AO1161" s="38">
        <v>0</v>
      </c>
      <c r="AP1161" s="38">
        <v>0</v>
      </c>
      <c r="AQ1161" s="38">
        <v>0</v>
      </c>
      <c r="AR1161" s="38">
        <v>0</v>
      </c>
      <c r="AS1161" s="38">
        <v>0</v>
      </c>
      <c r="AT1161" s="38">
        <v>0</v>
      </c>
      <c r="AU1161" s="38">
        <v>0</v>
      </c>
      <c r="AV1161" s="38">
        <v>0</v>
      </c>
      <c r="AW1161" s="38">
        <v>0</v>
      </c>
      <c r="AX1161" s="38">
        <v>0</v>
      </c>
      <c r="AY1161" s="38">
        <v>0</v>
      </c>
      <c r="AZ1161" s="38">
        <v>0</v>
      </c>
      <c r="BA1161" s="38">
        <v>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0</v>
      </c>
      <c r="BJ1161" s="38">
        <v>0</v>
      </c>
      <c r="BK1161" s="38">
        <v>0</v>
      </c>
      <c r="BL1161" s="38">
        <v>0</v>
      </c>
      <c r="BM1161" s="38">
        <v>0</v>
      </c>
      <c r="BN1161" s="38">
        <v>0</v>
      </c>
      <c r="BO1161" s="38">
        <v>0</v>
      </c>
      <c r="BP1161" s="38">
        <v>0</v>
      </c>
      <c r="BQ1161" s="38">
        <v>0</v>
      </c>
      <c r="BR1161" s="38">
        <v>0</v>
      </c>
      <c r="BS1161" s="38">
        <v>0</v>
      </c>
      <c r="BT1161" s="38">
        <v>0</v>
      </c>
      <c r="BU1161" s="38">
        <v>0</v>
      </c>
      <c r="BV1161" s="38">
        <v>0</v>
      </c>
      <c r="BW1161" s="38">
        <v>0</v>
      </c>
      <c r="BX1161" s="38">
        <v>0</v>
      </c>
      <c r="BY1161" s="38">
        <v>0</v>
      </c>
      <c r="BZ1161" s="38">
        <v>0</v>
      </c>
      <c r="CA1161" s="38">
        <v>0</v>
      </c>
      <c r="CB1161" s="38">
        <v>0</v>
      </c>
      <c r="CC1161" s="38">
        <v>0</v>
      </c>
      <c r="CD1161" s="38">
        <v>0</v>
      </c>
      <c r="CE1161" s="38">
        <v>0</v>
      </c>
      <c r="CF1161" s="38">
        <v>0</v>
      </c>
      <c r="CG1161" s="38">
        <v>0</v>
      </c>
      <c r="CH1161" s="38">
        <v>0</v>
      </c>
      <c r="CI1161" s="38">
        <v>0</v>
      </c>
      <c r="CJ1161" s="38">
        <v>0</v>
      </c>
      <c r="CK1161" s="38">
        <v>0</v>
      </c>
      <c r="CL1161" s="38">
        <v>0</v>
      </c>
      <c r="CM1161" s="38">
        <v>0</v>
      </c>
      <c r="CN1161" s="38">
        <v>0</v>
      </c>
      <c r="CO1161" s="38">
        <v>0</v>
      </c>
      <c r="CP1161" s="38">
        <v>0</v>
      </c>
      <c r="CQ1161" s="38">
        <v>0</v>
      </c>
      <c r="CR1161" s="38">
        <v>0</v>
      </c>
      <c r="CS1161" s="38">
        <v>0</v>
      </c>
      <c r="CT1161" s="38">
        <v>0</v>
      </c>
      <c r="CU1161" s="38">
        <v>0</v>
      </c>
      <c r="CV1161" s="38">
        <v>0</v>
      </c>
      <c r="CW1161" s="38">
        <v>0</v>
      </c>
      <c r="CX1161" s="38">
        <v>0</v>
      </c>
      <c r="CY1161" s="38">
        <v>0</v>
      </c>
      <c r="CZ1161" s="38">
        <v>0</v>
      </c>
      <c r="DA1161" s="38">
        <v>0</v>
      </c>
      <c r="DB1161" s="38">
        <v>0</v>
      </c>
      <c r="DC1161" s="38">
        <v>0</v>
      </c>
      <c r="DD1161" s="38">
        <v>0</v>
      </c>
      <c r="DE1161" s="38">
        <v>0</v>
      </c>
      <c r="DF1161" s="38">
        <v>0</v>
      </c>
      <c r="DG1161" s="38">
        <v>0</v>
      </c>
      <c r="DH1161" s="38">
        <v>0</v>
      </c>
      <c r="DI1161" s="38">
        <v>0</v>
      </c>
      <c r="DJ1161" s="38">
        <v>0</v>
      </c>
      <c r="DK1161" s="38">
        <v>0</v>
      </c>
      <c r="DL1161" s="38">
        <v>0</v>
      </c>
      <c r="DM1161" s="38">
        <v>0</v>
      </c>
      <c r="DN1161" s="38">
        <v>0</v>
      </c>
      <c r="DO1161" s="38">
        <v>0</v>
      </c>
      <c r="DP1161" s="38">
        <v>0</v>
      </c>
      <c r="DQ1161" s="38">
        <v>0</v>
      </c>
      <c r="DR1161" s="38">
        <v>0</v>
      </c>
      <c r="DS1161" s="38">
        <v>0</v>
      </c>
      <c r="DT1161" s="38">
        <v>0</v>
      </c>
      <c r="DU1161" s="38">
        <v>0</v>
      </c>
      <c r="DV1161" s="38">
        <v>0</v>
      </c>
      <c r="DW1161" s="38">
        <v>0</v>
      </c>
      <c r="DX1161" s="38">
        <v>0</v>
      </c>
      <c r="DY1161" s="38">
        <v>0</v>
      </c>
      <c r="DZ1161" s="38">
        <v>0</v>
      </c>
      <c r="EA1161" s="38">
        <v>0</v>
      </c>
      <c r="EB1161" s="38">
        <v>0</v>
      </c>
      <c r="EC1161" s="38">
        <v>0</v>
      </c>
      <c r="ED1161" s="38">
        <v>0</v>
      </c>
      <c r="EE1161" s="38">
        <v>0</v>
      </c>
      <c r="EF1161" s="38">
        <v>0</v>
      </c>
      <c r="EG1161" s="38">
        <v>0</v>
      </c>
      <c r="EH1161" s="38">
        <v>0</v>
      </c>
      <c r="EI1161" s="38">
        <v>0</v>
      </c>
      <c r="EJ1161" s="38">
        <v>0</v>
      </c>
      <c r="EK1161" s="38">
        <v>0</v>
      </c>
      <c r="EL1161" s="38">
        <v>0</v>
      </c>
      <c r="EM1161" s="38">
        <v>0</v>
      </c>
      <c r="EN1161" s="38">
        <v>0</v>
      </c>
      <c r="EO1161" s="38">
        <v>0</v>
      </c>
      <c r="EP1161" s="38">
        <v>0</v>
      </c>
      <c r="EQ1161" s="38">
        <v>0</v>
      </c>
      <c r="ER1161" s="38">
        <v>0</v>
      </c>
      <c r="ES1161" s="38">
        <v>0</v>
      </c>
      <c r="ET1161" s="38">
        <v>0</v>
      </c>
      <c r="EU1161" s="38">
        <v>0</v>
      </c>
      <c r="EV1161" s="38">
        <v>0</v>
      </c>
      <c r="EW1161" s="38">
        <v>0</v>
      </c>
      <c r="EX1161" s="38">
        <v>0</v>
      </c>
      <c r="EY1161" s="38">
        <v>0</v>
      </c>
      <c r="EZ1161" s="38">
        <v>0</v>
      </c>
      <c r="FA1161" s="38">
        <v>0</v>
      </c>
      <c r="FB1161" s="38">
        <v>0</v>
      </c>
      <c r="FC1161" s="38">
        <v>0</v>
      </c>
      <c r="FD1161" s="38">
        <v>0</v>
      </c>
      <c r="FE1161" s="38">
        <v>0</v>
      </c>
      <c r="FF1161" s="38">
        <v>0</v>
      </c>
      <c r="FG1161" s="38">
        <v>0</v>
      </c>
      <c r="FH1161" s="38">
        <v>0</v>
      </c>
      <c r="FI1161" s="38">
        <v>0</v>
      </c>
      <c r="FJ1161" s="38">
        <v>0</v>
      </c>
      <c r="FK1161" s="38">
        <v>0</v>
      </c>
      <c r="FL1161" s="38">
        <v>0</v>
      </c>
      <c r="FM1161" s="38">
        <v>0</v>
      </c>
      <c r="FN1161" s="38">
        <v>0</v>
      </c>
      <c r="FO1161" s="38">
        <v>0</v>
      </c>
      <c r="FP1161" s="38">
        <v>0</v>
      </c>
      <c r="FQ1161" s="38">
        <v>0</v>
      </c>
      <c r="FR1161" s="38">
        <v>0</v>
      </c>
      <c r="FS1161" s="38">
        <v>0</v>
      </c>
      <c r="FT1161" s="38">
        <v>0</v>
      </c>
      <c r="FU1161" s="38">
        <v>0</v>
      </c>
      <c r="FV1161" s="38">
        <v>0</v>
      </c>
      <c r="FW1161">
        <v>0</v>
      </c>
      <c r="FX1161">
        <v>0</v>
      </c>
      <c r="FY1161">
        <v>0</v>
      </c>
      <c r="FZ1161">
        <v>0</v>
      </c>
      <c r="GA1161">
        <v>0</v>
      </c>
      <c r="GB1161">
        <v>0</v>
      </c>
    </row>
    <row r="1162" spans="1:184" x14ac:dyDescent="0.3">
      <c r="A1162" t="s">
        <v>280</v>
      </c>
      <c r="B1162" t="s">
        <v>185</v>
      </c>
      <c r="C1162" t="s">
        <v>1</v>
      </c>
      <c r="D1162" t="s">
        <v>1</v>
      </c>
      <c r="E1162" t="s">
        <v>1</v>
      </c>
      <c r="F1162" t="s">
        <v>1</v>
      </c>
      <c r="G1162" t="s">
        <v>1</v>
      </c>
      <c r="H1162" s="40" t="s">
        <v>1</v>
      </c>
      <c r="I1162" s="18" t="s">
        <v>1</v>
      </c>
      <c r="J1162" s="38" t="s">
        <v>1</v>
      </c>
      <c r="K1162" s="18">
        <v>44760</v>
      </c>
      <c r="L1162" s="38">
        <v>98</v>
      </c>
      <c r="M1162" s="38">
        <v>98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  <c r="AF1162" s="38">
        <v>0</v>
      </c>
      <c r="AG1162" s="38">
        <v>0</v>
      </c>
      <c r="AH1162" s="38">
        <v>0</v>
      </c>
      <c r="AI1162" s="38">
        <v>0</v>
      </c>
      <c r="AJ1162" s="38">
        <v>0</v>
      </c>
      <c r="AK1162" s="38">
        <v>0</v>
      </c>
      <c r="AL1162" s="38">
        <v>0</v>
      </c>
      <c r="AM1162" s="38">
        <v>0</v>
      </c>
      <c r="AN1162" s="38">
        <v>0</v>
      </c>
      <c r="AO1162" s="38">
        <v>0</v>
      </c>
      <c r="AP1162" s="38">
        <v>0</v>
      </c>
      <c r="AQ1162" s="38">
        <v>0</v>
      </c>
      <c r="AR1162" s="38">
        <v>0</v>
      </c>
      <c r="AS1162" s="38">
        <v>0</v>
      </c>
      <c r="AT1162" s="38">
        <v>0</v>
      </c>
      <c r="AU1162" s="38">
        <v>0</v>
      </c>
      <c r="AV1162" s="38">
        <v>0</v>
      </c>
      <c r="AW1162" s="38">
        <v>0</v>
      </c>
      <c r="AX1162" s="38">
        <v>0</v>
      </c>
      <c r="AY1162" s="38">
        <v>0</v>
      </c>
      <c r="AZ1162" s="38">
        <v>0</v>
      </c>
      <c r="BA1162" s="38">
        <v>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0</v>
      </c>
      <c r="BJ1162" s="38">
        <v>0</v>
      </c>
      <c r="BK1162" s="38">
        <v>0</v>
      </c>
      <c r="BL1162" s="38">
        <v>0</v>
      </c>
      <c r="BM1162" s="38">
        <v>0</v>
      </c>
      <c r="BN1162" s="38">
        <v>0</v>
      </c>
      <c r="BO1162" s="38">
        <v>0</v>
      </c>
      <c r="BP1162" s="38">
        <v>0</v>
      </c>
      <c r="BQ1162" s="38">
        <v>0</v>
      </c>
      <c r="BR1162" s="38">
        <v>0</v>
      </c>
      <c r="BS1162" s="38">
        <v>0</v>
      </c>
      <c r="BT1162" s="38">
        <v>0</v>
      </c>
      <c r="BU1162" s="38">
        <v>0</v>
      </c>
      <c r="BV1162" s="38">
        <v>0</v>
      </c>
      <c r="BW1162" s="38">
        <v>0</v>
      </c>
      <c r="BX1162" s="38">
        <v>0</v>
      </c>
      <c r="BY1162" s="38">
        <v>0</v>
      </c>
      <c r="BZ1162" s="38">
        <v>0</v>
      </c>
      <c r="CA1162" s="38">
        <v>0</v>
      </c>
      <c r="CB1162" s="38">
        <v>0</v>
      </c>
      <c r="CC1162" s="38">
        <v>0</v>
      </c>
      <c r="CD1162" s="38">
        <v>0</v>
      </c>
      <c r="CE1162" s="38">
        <v>0</v>
      </c>
      <c r="CF1162" s="38">
        <v>0</v>
      </c>
      <c r="CG1162" s="38">
        <v>0</v>
      </c>
      <c r="CH1162" s="38">
        <v>0</v>
      </c>
      <c r="CI1162" s="38">
        <v>0</v>
      </c>
      <c r="CJ1162" s="38">
        <v>0</v>
      </c>
      <c r="CK1162" s="38">
        <v>0</v>
      </c>
      <c r="CL1162" s="38">
        <v>0</v>
      </c>
      <c r="CM1162" s="38">
        <v>0</v>
      </c>
      <c r="CN1162" s="38">
        <v>0</v>
      </c>
      <c r="CO1162" s="38">
        <v>0</v>
      </c>
      <c r="CP1162" s="38">
        <v>0</v>
      </c>
      <c r="CQ1162" s="38">
        <v>0</v>
      </c>
      <c r="CR1162" s="38">
        <v>0</v>
      </c>
      <c r="CS1162" s="38">
        <v>0</v>
      </c>
      <c r="CT1162" s="38">
        <v>0</v>
      </c>
      <c r="CU1162" s="38">
        <v>0</v>
      </c>
      <c r="CV1162" s="38">
        <v>0</v>
      </c>
      <c r="CW1162" s="38">
        <v>0</v>
      </c>
      <c r="CX1162" s="38">
        <v>0</v>
      </c>
      <c r="CY1162" s="38">
        <v>0</v>
      </c>
      <c r="CZ1162" s="38">
        <v>0</v>
      </c>
      <c r="DA1162" s="38">
        <v>0</v>
      </c>
      <c r="DB1162" s="38">
        <v>0</v>
      </c>
      <c r="DC1162" s="38">
        <v>0</v>
      </c>
      <c r="DD1162" s="38">
        <v>0</v>
      </c>
      <c r="DE1162" s="38">
        <v>0</v>
      </c>
      <c r="DF1162" s="38">
        <v>0</v>
      </c>
      <c r="DG1162" s="38">
        <v>0</v>
      </c>
      <c r="DH1162" s="38">
        <v>0</v>
      </c>
      <c r="DI1162" s="38">
        <v>0</v>
      </c>
      <c r="DJ1162" s="38">
        <v>0</v>
      </c>
      <c r="DK1162" s="38">
        <v>0</v>
      </c>
      <c r="DL1162" s="38">
        <v>0</v>
      </c>
      <c r="DM1162" s="38">
        <v>0</v>
      </c>
      <c r="DN1162" s="38">
        <v>0</v>
      </c>
      <c r="DO1162" s="38">
        <v>0</v>
      </c>
      <c r="DP1162" s="38">
        <v>0</v>
      </c>
      <c r="DQ1162" s="38">
        <v>0</v>
      </c>
      <c r="DR1162" s="38">
        <v>0</v>
      </c>
      <c r="DS1162" s="38">
        <v>0</v>
      </c>
      <c r="DT1162" s="38">
        <v>0</v>
      </c>
      <c r="DU1162" s="38">
        <v>0</v>
      </c>
      <c r="DV1162" s="38">
        <v>0</v>
      </c>
      <c r="DW1162" s="38">
        <v>0</v>
      </c>
      <c r="DX1162" s="38">
        <v>0</v>
      </c>
      <c r="DY1162" s="38">
        <v>0</v>
      </c>
      <c r="DZ1162" s="38">
        <v>0</v>
      </c>
      <c r="EA1162" s="38">
        <v>0</v>
      </c>
      <c r="EB1162" s="38">
        <v>0</v>
      </c>
      <c r="EC1162" s="38">
        <v>0</v>
      </c>
      <c r="ED1162" s="38">
        <v>0</v>
      </c>
      <c r="EE1162" s="38">
        <v>0</v>
      </c>
      <c r="EF1162" s="38">
        <v>0</v>
      </c>
      <c r="EG1162" s="38">
        <v>0</v>
      </c>
      <c r="EH1162" s="38">
        <v>0</v>
      </c>
      <c r="EI1162" s="38">
        <v>0</v>
      </c>
      <c r="EJ1162" s="38">
        <v>0</v>
      </c>
      <c r="EK1162" s="38">
        <v>0</v>
      </c>
      <c r="EL1162" s="38">
        <v>0</v>
      </c>
      <c r="EM1162" s="38">
        <v>0</v>
      </c>
      <c r="EN1162" s="38">
        <v>0</v>
      </c>
      <c r="EO1162" s="38">
        <v>0</v>
      </c>
      <c r="EP1162" s="38">
        <v>0</v>
      </c>
      <c r="EQ1162" s="38">
        <v>0</v>
      </c>
      <c r="ER1162" s="38">
        <v>0</v>
      </c>
      <c r="ES1162" s="38">
        <v>0</v>
      </c>
      <c r="ET1162" s="38">
        <v>0</v>
      </c>
      <c r="EU1162" s="38">
        <v>0</v>
      </c>
      <c r="EV1162" s="38">
        <v>0</v>
      </c>
      <c r="EW1162" s="38">
        <v>0</v>
      </c>
      <c r="EX1162" s="38">
        <v>0</v>
      </c>
      <c r="EY1162" s="38">
        <v>0</v>
      </c>
      <c r="EZ1162" s="38">
        <v>0</v>
      </c>
      <c r="FA1162" s="38">
        <v>0</v>
      </c>
      <c r="FB1162" s="38">
        <v>0</v>
      </c>
      <c r="FC1162" s="38">
        <v>0</v>
      </c>
      <c r="FD1162" s="38">
        <v>0</v>
      </c>
      <c r="FE1162" s="38">
        <v>0</v>
      </c>
      <c r="FF1162" s="38">
        <v>0</v>
      </c>
      <c r="FG1162" s="38">
        <v>0</v>
      </c>
      <c r="FH1162" s="38">
        <v>0</v>
      </c>
      <c r="FI1162" s="38">
        <v>0</v>
      </c>
      <c r="FJ1162" s="38">
        <v>0</v>
      </c>
      <c r="FK1162" s="38">
        <v>0</v>
      </c>
      <c r="FL1162" s="38">
        <v>0</v>
      </c>
      <c r="FM1162" s="38">
        <v>0</v>
      </c>
      <c r="FN1162" s="38">
        <v>0</v>
      </c>
      <c r="FO1162" s="38">
        <v>0</v>
      </c>
      <c r="FP1162" s="38">
        <v>0</v>
      </c>
      <c r="FQ1162" s="38">
        <v>0</v>
      </c>
      <c r="FR1162" s="38">
        <v>0</v>
      </c>
      <c r="FS1162" s="38">
        <v>0</v>
      </c>
      <c r="FT1162" s="38">
        <v>0</v>
      </c>
      <c r="FU1162" s="38">
        <v>0</v>
      </c>
      <c r="FV1162" s="38">
        <v>0</v>
      </c>
      <c r="FW1162">
        <v>0</v>
      </c>
      <c r="FX1162">
        <v>0</v>
      </c>
      <c r="FY1162">
        <v>0</v>
      </c>
      <c r="FZ1162">
        <v>0</v>
      </c>
      <c r="GA1162">
        <v>0</v>
      </c>
      <c r="GB1162">
        <v>0</v>
      </c>
    </row>
    <row r="1163" spans="1:184" x14ac:dyDescent="0.3">
      <c r="A1163" t="s">
        <v>280</v>
      </c>
      <c r="B1163" t="s">
        <v>185</v>
      </c>
      <c r="C1163" t="s">
        <v>1</v>
      </c>
      <c r="D1163" t="s">
        <v>1</v>
      </c>
      <c r="E1163" t="s">
        <v>1</v>
      </c>
      <c r="F1163" t="s">
        <v>1</v>
      </c>
      <c r="G1163" t="s">
        <v>1</v>
      </c>
      <c r="H1163" s="40" t="s">
        <v>1</v>
      </c>
      <c r="I1163" s="18" t="s">
        <v>1</v>
      </c>
      <c r="J1163" s="38" t="s">
        <v>1</v>
      </c>
      <c r="K1163" s="18">
        <v>44763</v>
      </c>
      <c r="L1163" s="38">
        <v>97</v>
      </c>
      <c r="M1163" s="38">
        <v>97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  <c r="AF1163" s="38">
        <v>0</v>
      </c>
      <c r="AG1163" s="38">
        <v>0</v>
      </c>
      <c r="AH1163" s="38">
        <v>0</v>
      </c>
      <c r="AI1163" s="38">
        <v>0</v>
      </c>
      <c r="AJ1163" s="38">
        <v>0</v>
      </c>
      <c r="AK1163" s="38">
        <v>0</v>
      </c>
      <c r="AL1163" s="38">
        <v>0</v>
      </c>
      <c r="AM1163" s="38">
        <v>0</v>
      </c>
      <c r="AN1163" s="38">
        <v>0</v>
      </c>
      <c r="AO1163" s="38">
        <v>0</v>
      </c>
      <c r="AP1163" s="38">
        <v>0</v>
      </c>
      <c r="AQ1163" s="38">
        <v>0</v>
      </c>
      <c r="AR1163" s="38">
        <v>0</v>
      </c>
      <c r="AS1163" s="38">
        <v>0</v>
      </c>
      <c r="AT1163" s="38">
        <v>0</v>
      </c>
      <c r="AU1163" s="38">
        <v>0</v>
      </c>
      <c r="AV1163" s="38">
        <v>0</v>
      </c>
      <c r="AW1163" s="38">
        <v>0</v>
      </c>
      <c r="AX1163" s="38">
        <v>0</v>
      </c>
      <c r="AY1163" s="38">
        <v>0</v>
      </c>
      <c r="AZ1163" s="38">
        <v>0</v>
      </c>
      <c r="BA1163" s="38">
        <v>0</v>
      </c>
      <c r="BB1163" s="38">
        <v>0</v>
      </c>
      <c r="BC1163" s="38">
        <v>0</v>
      </c>
      <c r="BD1163" s="38">
        <v>0</v>
      </c>
      <c r="BE1163" s="38">
        <v>0</v>
      </c>
      <c r="BF1163" s="38">
        <v>0</v>
      </c>
      <c r="BG1163" s="38">
        <v>0</v>
      </c>
      <c r="BH1163" s="38">
        <v>0</v>
      </c>
      <c r="BI1163" s="38">
        <v>0</v>
      </c>
      <c r="BJ1163" s="38">
        <v>0</v>
      </c>
      <c r="BK1163" s="38">
        <v>0</v>
      </c>
      <c r="BL1163" s="38">
        <v>0</v>
      </c>
      <c r="BM1163" s="38">
        <v>0</v>
      </c>
      <c r="BN1163" s="38">
        <v>0</v>
      </c>
      <c r="BO1163" s="38">
        <v>0</v>
      </c>
      <c r="BP1163" s="38">
        <v>0</v>
      </c>
      <c r="BQ1163" s="38">
        <v>0</v>
      </c>
      <c r="BR1163" s="38">
        <v>0</v>
      </c>
      <c r="BS1163" s="38">
        <v>0</v>
      </c>
      <c r="BT1163" s="38">
        <v>0</v>
      </c>
      <c r="BU1163" s="38">
        <v>0</v>
      </c>
      <c r="BV1163" s="38">
        <v>0</v>
      </c>
      <c r="BW1163" s="38">
        <v>0</v>
      </c>
      <c r="BX1163" s="38">
        <v>0</v>
      </c>
      <c r="BY1163" s="38">
        <v>0</v>
      </c>
      <c r="BZ1163" s="38">
        <v>0</v>
      </c>
      <c r="CA1163" s="38">
        <v>0</v>
      </c>
      <c r="CB1163" s="38">
        <v>0</v>
      </c>
      <c r="CC1163" s="38">
        <v>0</v>
      </c>
      <c r="CD1163" s="38">
        <v>0</v>
      </c>
      <c r="CE1163" s="38">
        <v>0</v>
      </c>
      <c r="CF1163" s="38">
        <v>0</v>
      </c>
      <c r="CG1163" s="38">
        <v>0</v>
      </c>
      <c r="CH1163" s="38">
        <v>0</v>
      </c>
      <c r="CI1163" s="38">
        <v>0</v>
      </c>
      <c r="CJ1163" s="38">
        <v>0</v>
      </c>
      <c r="CK1163" s="38">
        <v>0</v>
      </c>
      <c r="CL1163" s="38">
        <v>0</v>
      </c>
      <c r="CM1163" s="38">
        <v>0</v>
      </c>
      <c r="CN1163" s="38">
        <v>0</v>
      </c>
      <c r="CO1163" s="38">
        <v>0</v>
      </c>
      <c r="CP1163" s="38">
        <v>0</v>
      </c>
      <c r="CQ1163" s="38">
        <v>0</v>
      </c>
      <c r="CR1163" s="38">
        <v>0</v>
      </c>
      <c r="CS1163" s="38">
        <v>0</v>
      </c>
      <c r="CT1163" s="38">
        <v>0</v>
      </c>
      <c r="CU1163" s="38">
        <v>0</v>
      </c>
      <c r="CV1163" s="38">
        <v>0</v>
      </c>
      <c r="CW1163" s="38">
        <v>0</v>
      </c>
      <c r="CX1163" s="38">
        <v>0</v>
      </c>
      <c r="CY1163" s="38">
        <v>0</v>
      </c>
      <c r="CZ1163" s="38">
        <v>0</v>
      </c>
      <c r="DA1163" s="38">
        <v>0</v>
      </c>
      <c r="DB1163" s="38">
        <v>0</v>
      </c>
      <c r="DC1163" s="38">
        <v>0</v>
      </c>
      <c r="DD1163" s="38">
        <v>0</v>
      </c>
      <c r="DE1163" s="38">
        <v>0</v>
      </c>
      <c r="DF1163" s="38">
        <v>0</v>
      </c>
      <c r="DG1163" s="38">
        <v>0</v>
      </c>
      <c r="DH1163" s="38">
        <v>0</v>
      </c>
      <c r="DI1163" s="38">
        <v>0</v>
      </c>
      <c r="DJ1163" s="38">
        <v>0</v>
      </c>
      <c r="DK1163" s="38">
        <v>0</v>
      </c>
      <c r="DL1163" s="38">
        <v>0</v>
      </c>
      <c r="DM1163" s="38">
        <v>0</v>
      </c>
      <c r="DN1163" s="38">
        <v>0</v>
      </c>
      <c r="DO1163" s="38">
        <v>0</v>
      </c>
      <c r="DP1163" s="38">
        <v>0</v>
      </c>
      <c r="DQ1163" s="38">
        <v>0</v>
      </c>
      <c r="DR1163" s="38">
        <v>0</v>
      </c>
      <c r="DS1163" s="38">
        <v>0</v>
      </c>
      <c r="DT1163" s="38">
        <v>0</v>
      </c>
      <c r="DU1163" s="38">
        <v>0</v>
      </c>
      <c r="DV1163" s="38">
        <v>0</v>
      </c>
      <c r="DW1163" s="38">
        <v>0</v>
      </c>
      <c r="DX1163" s="38">
        <v>0</v>
      </c>
      <c r="DY1163" s="38">
        <v>0</v>
      </c>
      <c r="DZ1163" s="38">
        <v>0</v>
      </c>
      <c r="EA1163" s="38">
        <v>0</v>
      </c>
      <c r="EB1163" s="38">
        <v>0</v>
      </c>
      <c r="EC1163" s="38">
        <v>0</v>
      </c>
      <c r="ED1163" s="38">
        <v>0</v>
      </c>
      <c r="EE1163" s="38">
        <v>0</v>
      </c>
      <c r="EF1163" s="38">
        <v>0</v>
      </c>
      <c r="EG1163" s="38">
        <v>0</v>
      </c>
      <c r="EH1163" s="38">
        <v>0</v>
      </c>
      <c r="EI1163" s="38">
        <v>0</v>
      </c>
      <c r="EJ1163" s="38">
        <v>0</v>
      </c>
      <c r="EK1163" s="38">
        <v>0</v>
      </c>
      <c r="EL1163" s="38">
        <v>0</v>
      </c>
      <c r="EM1163" s="38">
        <v>0</v>
      </c>
      <c r="EN1163" s="38">
        <v>0</v>
      </c>
      <c r="EO1163" s="38">
        <v>0</v>
      </c>
      <c r="EP1163" s="38">
        <v>0</v>
      </c>
      <c r="EQ1163" s="38">
        <v>0</v>
      </c>
      <c r="ER1163" s="38">
        <v>0</v>
      </c>
      <c r="ES1163" s="38">
        <v>0</v>
      </c>
      <c r="ET1163" s="38">
        <v>0</v>
      </c>
      <c r="EU1163" s="38">
        <v>0</v>
      </c>
      <c r="EV1163" s="38">
        <v>0</v>
      </c>
      <c r="EW1163" s="38">
        <v>0</v>
      </c>
      <c r="EX1163" s="38">
        <v>0</v>
      </c>
      <c r="EY1163" s="38">
        <v>0</v>
      </c>
      <c r="EZ1163" s="38">
        <v>0</v>
      </c>
      <c r="FA1163" s="38">
        <v>0</v>
      </c>
      <c r="FB1163" s="38">
        <v>0</v>
      </c>
      <c r="FC1163" s="38">
        <v>0</v>
      </c>
      <c r="FD1163" s="38">
        <v>0</v>
      </c>
      <c r="FE1163" s="38">
        <v>0</v>
      </c>
      <c r="FF1163" s="38">
        <v>0</v>
      </c>
      <c r="FG1163" s="38">
        <v>0</v>
      </c>
      <c r="FH1163" s="38">
        <v>0</v>
      </c>
      <c r="FI1163" s="38">
        <v>0</v>
      </c>
      <c r="FJ1163" s="38">
        <v>0</v>
      </c>
      <c r="FK1163" s="38">
        <v>0</v>
      </c>
      <c r="FL1163" s="38">
        <v>0</v>
      </c>
      <c r="FM1163" s="38">
        <v>0</v>
      </c>
      <c r="FN1163" s="38">
        <v>0</v>
      </c>
      <c r="FO1163" s="38">
        <v>0</v>
      </c>
      <c r="FP1163" s="38">
        <v>0</v>
      </c>
      <c r="FQ1163" s="38">
        <v>0</v>
      </c>
      <c r="FR1163" s="38">
        <v>0</v>
      </c>
      <c r="FS1163" s="38">
        <v>0</v>
      </c>
      <c r="FT1163" s="38">
        <v>0</v>
      </c>
      <c r="FU1163" s="38">
        <v>0</v>
      </c>
      <c r="FV1163" s="38">
        <v>0</v>
      </c>
      <c r="FW1163">
        <v>0</v>
      </c>
      <c r="FX1163">
        <v>0</v>
      </c>
      <c r="FY1163">
        <v>0</v>
      </c>
      <c r="FZ1163">
        <v>0</v>
      </c>
      <c r="GA1163">
        <v>0</v>
      </c>
      <c r="GB1163">
        <v>0</v>
      </c>
    </row>
    <row r="1164" spans="1:184" x14ac:dyDescent="0.3">
      <c r="A1164" t="s">
        <v>280</v>
      </c>
      <c r="B1164" t="s">
        <v>185</v>
      </c>
      <c r="C1164" t="s">
        <v>1</v>
      </c>
      <c r="D1164" t="s">
        <v>1</v>
      </c>
      <c r="E1164" t="s">
        <v>1</v>
      </c>
      <c r="F1164" t="s">
        <v>1</v>
      </c>
      <c r="G1164" t="s">
        <v>1</v>
      </c>
      <c r="H1164" s="40" t="s">
        <v>1</v>
      </c>
      <c r="I1164" s="18" t="s">
        <v>1</v>
      </c>
      <c r="J1164" s="38" t="s">
        <v>1</v>
      </c>
      <c r="K1164" s="18">
        <v>44789</v>
      </c>
      <c r="L1164" s="38">
        <v>97</v>
      </c>
      <c r="M1164" s="38">
        <v>97</v>
      </c>
      <c r="N1164" s="38">
        <v>206.911</v>
      </c>
      <c r="O1164" s="38">
        <v>197.0891</v>
      </c>
      <c r="P1164" s="38">
        <v>191.28700000000001</v>
      </c>
      <c r="Q1164" s="38">
        <v>186.4357</v>
      </c>
      <c r="R1164" s="38">
        <v>198.0266</v>
      </c>
      <c r="S1164" s="38">
        <v>205.41849999999999</v>
      </c>
      <c r="T1164" s="38">
        <v>223.9237</v>
      </c>
      <c r="U1164" s="38">
        <v>225.47540000000001</v>
      </c>
      <c r="V1164" s="38">
        <v>235.84039999999999</v>
      </c>
      <c r="W1164" s="38">
        <v>246.8845</v>
      </c>
      <c r="X1164" s="38">
        <v>255.94210000000001</v>
      </c>
      <c r="Y1164" s="38">
        <v>268.41520000000003</v>
      </c>
      <c r="Z1164" s="38">
        <v>272.27390000000003</v>
      </c>
      <c r="AA1164" s="38">
        <v>295.50170000000003</v>
      </c>
      <c r="AB1164" s="38">
        <v>297.42849999999999</v>
      </c>
      <c r="AC1164" s="38">
        <v>296.88670000000002</v>
      </c>
      <c r="AD1164" s="38">
        <v>300.50490000000002</v>
      </c>
      <c r="AE1164" s="38">
        <v>286.42360000000002</v>
      </c>
      <c r="AF1164" s="38">
        <v>271.64980000000003</v>
      </c>
      <c r="AG1164" s="38">
        <v>260.23579999999998</v>
      </c>
      <c r="AH1164" s="38">
        <v>262.05360000000002</v>
      </c>
      <c r="AI1164" s="38">
        <v>246.56039999999999</v>
      </c>
      <c r="AJ1164" s="38">
        <v>232.92779999999999</v>
      </c>
      <c r="AK1164" s="38">
        <v>218.96530000000001</v>
      </c>
      <c r="AL1164" s="38">
        <v>6.2685599999999999</v>
      </c>
      <c r="AM1164" s="38">
        <v>3.7052670000000001</v>
      </c>
      <c r="AN1164" s="38">
        <v>5.7653879999999997</v>
      </c>
      <c r="AO1164" s="38">
        <v>1.5601210000000001</v>
      </c>
      <c r="AP1164" s="38">
        <v>2.7241740000000001</v>
      </c>
      <c r="AQ1164" s="38">
        <v>-2.443791</v>
      </c>
      <c r="AR1164" s="38">
        <v>0.27530900000000003</v>
      </c>
      <c r="AS1164" s="38">
        <v>-8.0912310000000005</v>
      </c>
      <c r="AT1164" s="38">
        <v>-23.708079999999999</v>
      </c>
      <c r="AU1164" s="38">
        <v>-19.774010000000001</v>
      </c>
      <c r="AV1164" s="38">
        <v>2.9407450000000002</v>
      </c>
      <c r="AW1164" s="38">
        <v>0.72452269999999996</v>
      </c>
      <c r="AX1164" s="38">
        <v>2.4305509999999999</v>
      </c>
      <c r="AY1164" s="38">
        <v>-4.6335329999999999</v>
      </c>
      <c r="AZ1164" s="38">
        <v>-28.124030000000001</v>
      </c>
      <c r="BA1164" s="38">
        <v>-20.28256</v>
      </c>
      <c r="BB1164" s="38">
        <v>3.1843750000000002</v>
      </c>
      <c r="BC1164" s="38">
        <v>1.705694</v>
      </c>
      <c r="BD1164" s="38">
        <v>-2.650852</v>
      </c>
      <c r="BE1164" s="38">
        <v>-8.2649880000000007</v>
      </c>
      <c r="BF1164" s="38">
        <v>1.740731</v>
      </c>
      <c r="BG1164" s="38">
        <v>-2.8908269999999998</v>
      </c>
      <c r="BH1164" s="38">
        <v>-5.0753209999999997</v>
      </c>
      <c r="BI1164" s="38">
        <v>-2.8391169999999999</v>
      </c>
      <c r="BJ1164" s="38">
        <v>8.585604</v>
      </c>
      <c r="BK1164" s="38">
        <v>4.6536090000000003</v>
      </c>
      <c r="BL1164" s="38">
        <v>6.5961639999999999</v>
      </c>
      <c r="BM1164" s="38">
        <v>2.4848650000000001</v>
      </c>
      <c r="BN1164" s="38">
        <v>3.7072059999999998</v>
      </c>
      <c r="BO1164" s="38">
        <v>-1.503366</v>
      </c>
      <c r="BP1164" s="38">
        <v>1.517798</v>
      </c>
      <c r="BQ1164" s="38">
        <v>-6.6043820000000002</v>
      </c>
      <c r="BR1164" s="38">
        <v>-21.004709999999999</v>
      </c>
      <c r="BS1164" s="38">
        <v>-17.753979999999999</v>
      </c>
      <c r="BT1164" s="38">
        <v>4.9875160000000003</v>
      </c>
      <c r="BU1164" s="38">
        <v>3.1623899999999998</v>
      </c>
      <c r="BV1164" s="38">
        <v>4.7129810000000001</v>
      </c>
      <c r="BW1164" s="38">
        <v>-3.090703</v>
      </c>
      <c r="BX1164" s="38">
        <v>-21.73696</v>
      </c>
      <c r="BY1164" s="38">
        <v>-13.42422</v>
      </c>
      <c r="BZ1164" s="38">
        <v>4.8854170000000003</v>
      </c>
      <c r="CA1164" s="38">
        <v>3.3601670000000001</v>
      </c>
      <c r="CB1164" s="38">
        <v>-0.93066629999999995</v>
      </c>
      <c r="CC1164" s="38">
        <v>-6.4016359999999999</v>
      </c>
      <c r="CD1164" s="38">
        <v>3.6503450000000002</v>
      </c>
      <c r="CE1164" s="38">
        <v>-1.148158</v>
      </c>
      <c r="CF1164" s="38">
        <v>-3.6089419999999999</v>
      </c>
      <c r="CG1164" s="38">
        <v>-1.5124070000000001</v>
      </c>
      <c r="CH1164" s="38">
        <v>10.190379999999999</v>
      </c>
      <c r="CI1164" s="38">
        <v>5.3104279999999999</v>
      </c>
      <c r="CJ1164" s="38">
        <v>7.171557</v>
      </c>
      <c r="CK1164" s="38">
        <v>3.12534</v>
      </c>
      <c r="CL1164" s="38">
        <v>4.3880509999999999</v>
      </c>
      <c r="CM1164" s="38">
        <v>-0.85203059999999997</v>
      </c>
      <c r="CN1164" s="38">
        <v>2.378342</v>
      </c>
      <c r="CO1164" s="38">
        <v>-5.5745940000000003</v>
      </c>
      <c r="CP1164" s="38">
        <v>-19.132370000000002</v>
      </c>
      <c r="CQ1164" s="38">
        <v>-16.35491</v>
      </c>
      <c r="CR1164" s="38">
        <v>6.4051039999999997</v>
      </c>
      <c r="CS1164" s="38">
        <v>4.8508490000000002</v>
      </c>
      <c r="CT1164" s="38">
        <v>6.2937859999999999</v>
      </c>
      <c r="CU1164" s="38">
        <v>-2.0221450000000001</v>
      </c>
      <c r="CV1164" s="38">
        <v>-17.313300000000002</v>
      </c>
      <c r="CW1164" s="38">
        <v>-8.6741489999999999</v>
      </c>
      <c r="CX1164" s="38">
        <v>6.0635529999999997</v>
      </c>
      <c r="CY1164" s="38">
        <v>4.5060500000000001</v>
      </c>
      <c r="CZ1164" s="38">
        <v>0.2607294</v>
      </c>
      <c r="DA1164" s="38">
        <v>-5.111084</v>
      </c>
      <c r="DB1164" s="38">
        <v>4.9729369999999999</v>
      </c>
      <c r="DC1164" s="38">
        <v>5.8808699999999998E-2</v>
      </c>
      <c r="DD1164" s="38">
        <v>-2.5933329999999999</v>
      </c>
      <c r="DE1164" s="38">
        <v>-0.59353100000000003</v>
      </c>
      <c r="DF1164" s="38">
        <v>11.795159999999999</v>
      </c>
      <c r="DG1164" s="38">
        <v>5.9672470000000004</v>
      </c>
      <c r="DH1164" s="38">
        <v>7.74695</v>
      </c>
      <c r="DI1164" s="38">
        <v>3.7658140000000002</v>
      </c>
      <c r="DJ1164" s="38">
        <v>5.0688959999999996</v>
      </c>
      <c r="DK1164" s="38">
        <v>-0.20069509999999999</v>
      </c>
      <c r="DL1164" s="38">
        <v>3.2388859999999999</v>
      </c>
      <c r="DM1164" s="38">
        <v>-4.5448069999999996</v>
      </c>
      <c r="DN1164" s="38">
        <v>-17.260020000000001</v>
      </c>
      <c r="DO1164" s="38">
        <v>-14.95584</v>
      </c>
      <c r="DP1164" s="38">
        <v>7.8226909999999998</v>
      </c>
      <c r="DQ1164" s="38">
        <v>6.5393080000000001</v>
      </c>
      <c r="DR1164" s="38">
        <v>7.8745909999999997</v>
      </c>
      <c r="DS1164" s="38">
        <v>-0.95358580000000004</v>
      </c>
      <c r="DT1164" s="38">
        <v>-12.88964</v>
      </c>
      <c r="DU1164" s="38">
        <v>-3.9240819999999998</v>
      </c>
      <c r="DV1164" s="38">
        <v>7.2416900000000002</v>
      </c>
      <c r="DW1164" s="38">
        <v>5.6519329999999997</v>
      </c>
      <c r="DX1164" s="38">
        <v>1.4521250000000001</v>
      </c>
      <c r="DY1164" s="38">
        <v>-3.820532</v>
      </c>
      <c r="DZ1164" s="38">
        <v>6.2955290000000002</v>
      </c>
      <c r="EA1164" s="38">
        <v>1.265776</v>
      </c>
      <c r="EB1164" s="38">
        <v>-1.5777239999999999</v>
      </c>
      <c r="EC1164" s="38">
        <v>0.32534459999999998</v>
      </c>
      <c r="ED1164" s="38">
        <v>14.1122</v>
      </c>
      <c r="EE1164" s="38">
        <v>6.9155879999999996</v>
      </c>
      <c r="EF1164" s="38">
        <v>8.5777249999999992</v>
      </c>
      <c r="EG1164" s="38">
        <v>4.6905580000000002</v>
      </c>
      <c r="EH1164" s="38">
        <v>6.0519280000000002</v>
      </c>
      <c r="EI1164" s="38">
        <v>0.73972990000000005</v>
      </c>
      <c r="EJ1164" s="38">
        <v>4.4813749999999999</v>
      </c>
      <c r="EK1164" s="38">
        <v>-3.0579580000000002</v>
      </c>
      <c r="EL1164" s="38">
        <v>-14.556649999999999</v>
      </c>
      <c r="EM1164" s="38">
        <v>-12.93581</v>
      </c>
      <c r="EN1164" s="38">
        <v>9.8694629999999997</v>
      </c>
      <c r="EO1164" s="38">
        <v>8.9771750000000008</v>
      </c>
      <c r="EP1164" s="38">
        <v>10.157019999999999</v>
      </c>
      <c r="EQ1164" s="38">
        <v>0.58924339999999997</v>
      </c>
      <c r="ER1164" s="38">
        <v>-6.50258</v>
      </c>
      <c r="ES1164" s="38">
        <v>2.9342600000000001</v>
      </c>
      <c r="ET1164" s="38">
        <v>8.9427319999999995</v>
      </c>
      <c r="EU1164" s="38">
        <v>7.306406</v>
      </c>
      <c r="EV1164" s="38">
        <v>3.1723110000000001</v>
      </c>
      <c r="EW1164" s="38">
        <v>-1.9571799999999999</v>
      </c>
      <c r="EX1164" s="38">
        <v>8.2051429999999996</v>
      </c>
      <c r="EY1164" s="38">
        <v>3.008445</v>
      </c>
      <c r="EZ1164" s="38">
        <v>-0.1113459</v>
      </c>
      <c r="FA1164" s="38">
        <v>1.6520550000000001</v>
      </c>
      <c r="FB1164" s="38">
        <v>75.420469999999995</v>
      </c>
      <c r="FC1164" s="38">
        <v>74.266080000000002</v>
      </c>
      <c r="FD1164" s="38">
        <v>72.879869999999997</v>
      </c>
      <c r="FE1164" s="38">
        <v>71.262569999999997</v>
      </c>
      <c r="FF1164" s="38">
        <v>69.868290000000002</v>
      </c>
      <c r="FG1164" s="38">
        <v>69.185310000000001</v>
      </c>
      <c r="FH1164" s="38">
        <v>68.550309999999996</v>
      </c>
      <c r="FI1164" s="38">
        <v>70.379649999999998</v>
      </c>
      <c r="FJ1164" s="38">
        <v>74.988370000000003</v>
      </c>
      <c r="FK1164" s="38">
        <v>80.167379999999994</v>
      </c>
      <c r="FL1164" s="38">
        <v>84.691010000000006</v>
      </c>
      <c r="FM1164" s="38">
        <v>89.245350000000002</v>
      </c>
      <c r="FN1164" s="38">
        <v>93.353530000000006</v>
      </c>
      <c r="FO1164" s="38">
        <v>96.383610000000004</v>
      </c>
      <c r="FP1164" s="38">
        <v>98.611760000000004</v>
      </c>
      <c r="FQ1164" s="38">
        <v>99.604600000000005</v>
      </c>
      <c r="FR1164" s="38">
        <v>99.687520000000006</v>
      </c>
      <c r="FS1164" s="38">
        <v>98.418719999999993</v>
      </c>
      <c r="FT1164" s="38">
        <v>96.603669999999994</v>
      </c>
      <c r="FU1164" s="38">
        <v>93.265000000000001</v>
      </c>
      <c r="FV1164" s="38">
        <v>88.491609999999994</v>
      </c>
      <c r="FW1164">
        <v>84.940610000000007</v>
      </c>
      <c r="FX1164">
        <v>82.511300000000006</v>
      </c>
      <c r="FY1164">
        <v>80.784540000000007</v>
      </c>
      <c r="FZ1164">
        <v>1.605882</v>
      </c>
      <c r="GA1164">
        <v>10.15408</v>
      </c>
      <c r="GB1164">
        <v>1</v>
      </c>
    </row>
    <row r="1165" spans="1:184" x14ac:dyDescent="0.3">
      <c r="A1165" t="s">
        <v>280</v>
      </c>
      <c r="B1165" t="s">
        <v>185</v>
      </c>
      <c r="C1165" t="s">
        <v>1</v>
      </c>
      <c r="D1165" t="s">
        <v>1</v>
      </c>
      <c r="E1165" t="s">
        <v>1</v>
      </c>
      <c r="F1165" t="s">
        <v>1</v>
      </c>
      <c r="G1165" t="s">
        <v>1</v>
      </c>
      <c r="H1165" s="40" t="s">
        <v>1</v>
      </c>
      <c r="I1165" s="18" t="s">
        <v>1</v>
      </c>
      <c r="J1165" s="38" t="s">
        <v>1</v>
      </c>
      <c r="K1165" s="18">
        <v>44790</v>
      </c>
      <c r="L1165" s="38">
        <v>97</v>
      </c>
      <c r="M1165" s="38">
        <v>97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  <c r="AF1165" s="38">
        <v>0</v>
      </c>
      <c r="AG1165" s="38">
        <v>0</v>
      </c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38">
        <v>0</v>
      </c>
      <c r="AN1165" s="38">
        <v>0</v>
      </c>
      <c r="AO1165" s="38">
        <v>0</v>
      </c>
      <c r="AP1165" s="38">
        <v>0</v>
      </c>
      <c r="AQ1165" s="38">
        <v>0</v>
      </c>
      <c r="AR1165" s="38">
        <v>0</v>
      </c>
      <c r="AS1165" s="38">
        <v>0</v>
      </c>
      <c r="AT1165" s="38">
        <v>0</v>
      </c>
      <c r="AU1165" s="38">
        <v>0</v>
      </c>
      <c r="AV1165" s="38">
        <v>0</v>
      </c>
      <c r="AW1165" s="38">
        <v>0</v>
      </c>
      <c r="AX1165" s="38">
        <v>0</v>
      </c>
      <c r="AY1165" s="38">
        <v>0</v>
      </c>
      <c r="AZ1165" s="38">
        <v>0</v>
      </c>
      <c r="BA1165" s="38">
        <v>0</v>
      </c>
      <c r="BB1165" s="38">
        <v>0</v>
      </c>
      <c r="BC1165" s="38">
        <v>0</v>
      </c>
      <c r="BD1165" s="38">
        <v>0</v>
      </c>
      <c r="BE1165" s="38">
        <v>0</v>
      </c>
      <c r="BF1165" s="38">
        <v>0</v>
      </c>
      <c r="BG1165" s="38">
        <v>0</v>
      </c>
      <c r="BH1165" s="38">
        <v>0</v>
      </c>
      <c r="BI1165" s="38">
        <v>0</v>
      </c>
      <c r="BJ1165" s="38">
        <v>0</v>
      </c>
      <c r="BK1165" s="38">
        <v>0</v>
      </c>
      <c r="BL1165" s="38">
        <v>0</v>
      </c>
      <c r="BM1165" s="38">
        <v>0</v>
      </c>
      <c r="BN1165" s="38">
        <v>0</v>
      </c>
      <c r="BO1165" s="38">
        <v>0</v>
      </c>
      <c r="BP1165" s="38">
        <v>0</v>
      </c>
      <c r="BQ1165" s="38">
        <v>0</v>
      </c>
      <c r="BR1165" s="38">
        <v>0</v>
      </c>
      <c r="BS1165" s="38">
        <v>0</v>
      </c>
      <c r="BT1165" s="38">
        <v>0</v>
      </c>
      <c r="BU1165" s="38">
        <v>0</v>
      </c>
      <c r="BV1165" s="38">
        <v>0</v>
      </c>
      <c r="BW1165" s="38">
        <v>0</v>
      </c>
      <c r="BX1165" s="38">
        <v>0</v>
      </c>
      <c r="BY1165" s="38">
        <v>0</v>
      </c>
      <c r="BZ1165" s="38">
        <v>0</v>
      </c>
      <c r="CA1165" s="38">
        <v>0</v>
      </c>
      <c r="CB1165" s="38">
        <v>0</v>
      </c>
      <c r="CC1165" s="38">
        <v>0</v>
      </c>
      <c r="CD1165" s="38">
        <v>0</v>
      </c>
      <c r="CE1165" s="38">
        <v>0</v>
      </c>
      <c r="CF1165" s="38">
        <v>0</v>
      </c>
      <c r="CG1165" s="38">
        <v>0</v>
      </c>
      <c r="CH1165" s="38">
        <v>0</v>
      </c>
      <c r="CI1165" s="38">
        <v>0</v>
      </c>
      <c r="CJ1165" s="38">
        <v>0</v>
      </c>
      <c r="CK1165" s="38">
        <v>0</v>
      </c>
      <c r="CL1165" s="38">
        <v>0</v>
      </c>
      <c r="CM1165" s="38">
        <v>0</v>
      </c>
      <c r="CN1165" s="38">
        <v>0</v>
      </c>
      <c r="CO1165" s="38">
        <v>0</v>
      </c>
      <c r="CP1165" s="38">
        <v>0</v>
      </c>
      <c r="CQ1165" s="38">
        <v>0</v>
      </c>
      <c r="CR1165" s="38">
        <v>0</v>
      </c>
      <c r="CS1165" s="38">
        <v>0</v>
      </c>
      <c r="CT1165" s="38">
        <v>0</v>
      </c>
      <c r="CU1165" s="38">
        <v>0</v>
      </c>
      <c r="CV1165" s="38">
        <v>0</v>
      </c>
      <c r="CW1165" s="38">
        <v>0</v>
      </c>
      <c r="CX1165" s="38">
        <v>0</v>
      </c>
      <c r="CY1165" s="38">
        <v>0</v>
      </c>
      <c r="CZ1165" s="38">
        <v>0</v>
      </c>
      <c r="DA1165" s="38">
        <v>0</v>
      </c>
      <c r="DB1165" s="38">
        <v>0</v>
      </c>
      <c r="DC1165" s="38">
        <v>0</v>
      </c>
      <c r="DD1165" s="38">
        <v>0</v>
      </c>
      <c r="DE1165" s="38">
        <v>0</v>
      </c>
      <c r="DF1165" s="38">
        <v>0</v>
      </c>
      <c r="DG1165" s="38">
        <v>0</v>
      </c>
      <c r="DH1165" s="38">
        <v>0</v>
      </c>
      <c r="DI1165" s="38">
        <v>0</v>
      </c>
      <c r="DJ1165" s="38">
        <v>0</v>
      </c>
      <c r="DK1165" s="38">
        <v>0</v>
      </c>
      <c r="DL1165" s="38">
        <v>0</v>
      </c>
      <c r="DM1165" s="38">
        <v>0</v>
      </c>
      <c r="DN1165" s="38">
        <v>0</v>
      </c>
      <c r="DO1165" s="38">
        <v>0</v>
      </c>
      <c r="DP1165" s="38">
        <v>0</v>
      </c>
      <c r="DQ1165" s="38">
        <v>0</v>
      </c>
      <c r="DR1165" s="38">
        <v>0</v>
      </c>
      <c r="DS1165" s="38">
        <v>0</v>
      </c>
      <c r="DT1165" s="38">
        <v>0</v>
      </c>
      <c r="DU1165" s="38">
        <v>0</v>
      </c>
      <c r="DV1165" s="38">
        <v>0</v>
      </c>
      <c r="DW1165" s="38">
        <v>0</v>
      </c>
      <c r="DX1165" s="38">
        <v>0</v>
      </c>
      <c r="DY1165" s="38">
        <v>0</v>
      </c>
      <c r="DZ1165" s="38">
        <v>0</v>
      </c>
      <c r="EA1165" s="38">
        <v>0</v>
      </c>
      <c r="EB1165" s="38">
        <v>0</v>
      </c>
      <c r="EC1165" s="38">
        <v>0</v>
      </c>
      <c r="ED1165" s="38">
        <v>0</v>
      </c>
      <c r="EE1165" s="38">
        <v>0</v>
      </c>
      <c r="EF1165" s="38">
        <v>0</v>
      </c>
      <c r="EG1165" s="38">
        <v>0</v>
      </c>
      <c r="EH1165" s="38">
        <v>0</v>
      </c>
      <c r="EI1165" s="38">
        <v>0</v>
      </c>
      <c r="EJ1165" s="38">
        <v>0</v>
      </c>
      <c r="EK1165" s="38">
        <v>0</v>
      </c>
      <c r="EL1165" s="38">
        <v>0</v>
      </c>
      <c r="EM1165" s="38">
        <v>0</v>
      </c>
      <c r="EN1165" s="38">
        <v>0</v>
      </c>
      <c r="EO1165" s="38">
        <v>0</v>
      </c>
      <c r="EP1165" s="38">
        <v>0</v>
      </c>
      <c r="EQ1165" s="38">
        <v>0</v>
      </c>
      <c r="ER1165" s="38">
        <v>0</v>
      </c>
      <c r="ES1165" s="38">
        <v>0</v>
      </c>
      <c r="ET1165" s="38">
        <v>0</v>
      </c>
      <c r="EU1165" s="38">
        <v>0</v>
      </c>
      <c r="EV1165" s="38">
        <v>0</v>
      </c>
      <c r="EW1165" s="38">
        <v>0</v>
      </c>
      <c r="EX1165" s="38">
        <v>0</v>
      </c>
      <c r="EY1165" s="38">
        <v>0</v>
      </c>
      <c r="EZ1165" s="38">
        <v>0</v>
      </c>
      <c r="FA1165" s="38">
        <v>0</v>
      </c>
      <c r="FB1165" s="38">
        <v>0</v>
      </c>
      <c r="FC1165" s="38">
        <v>0</v>
      </c>
      <c r="FD1165" s="38">
        <v>0</v>
      </c>
      <c r="FE1165" s="38">
        <v>0</v>
      </c>
      <c r="FF1165" s="38">
        <v>0</v>
      </c>
      <c r="FG1165" s="38">
        <v>0</v>
      </c>
      <c r="FH1165" s="38">
        <v>0</v>
      </c>
      <c r="FI1165" s="38">
        <v>0</v>
      </c>
      <c r="FJ1165" s="38">
        <v>0</v>
      </c>
      <c r="FK1165" s="38">
        <v>0</v>
      </c>
      <c r="FL1165" s="38">
        <v>0</v>
      </c>
      <c r="FM1165" s="38">
        <v>0</v>
      </c>
      <c r="FN1165" s="38">
        <v>0</v>
      </c>
      <c r="FO1165" s="38">
        <v>0</v>
      </c>
      <c r="FP1165" s="38">
        <v>0</v>
      </c>
      <c r="FQ1165" s="38">
        <v>0</v>
      </c>
      <c r="FR1165" s="38">
        <v>0</v>
      </c>
      <c r="FS1165" s="38">
        <v>0</v>
      </c>
      <c r="FT1165" s="38">
        <v>0</v>
      </c>
      <c r="FU1165" s="38">
        <v>0</v>
      </c>
      <c r="FV1165" s="38">
        <v>0</v>
      </c>
      <c r="FW1165">
        <v>0</v>
      </c>
      <c r="FX1165">
        <v>0</v>
      </c>
      <c r="FY1165">
        <v>0</v>
      </c>
      <c r="FZ1165">
        <v>0</v>
      </c>
      <c r="GA1165">
        <v>0</v>
      </c>
      <c r="GB1165">
        <v>0</v>
      </c>
    </row>
    <row r="1166" spans="1:184" x14ac:dyDescent="0.3">
      <c r="A1166" t="s">
        <v>280</v>
      </c>
      <c r="B1166" t="s">
        <v>185</v>
      </c>
      <c r="C1166" t="s">
        <v>1</v>
      </c>
      <c r="D1166" t="s">
        <v>1</v>
      </c>
      <c r="E1166" t="s">
        <v>1</v>
      </c>
      <c r="F1166" t="s">
        <v>1</v>
      </c>
      <c r="G1166" t="s">
        <v>1</v>
      </c>
      <c r="H1166" s="40" t="s">
        <v>1</v>
      </c>
      <c r="I1166" s="18" t="s">
        <v>1</v>
      </c>
      <c r="J1166" s="38" t="s">
        <v>1</v>
      </c>
      <c r="K1166" s="18">
        <v>44792</v>
      </c>
      <c r="L1166" s="38">
        <v>97</v>
      </c>
      <c r="M1166" s="38">
        <v>97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  <c r="AF1166" s="38">
        <v>0</v>
      </c>
      <c r="AG1166" s="38">
        <v>0</v>
      </c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38">
        <v>0</v>
      </c>
      <c r="AN1166" s="38">
        <v>0</v>
      </c>
      <c r="AO1166" s="38">
        <v>0</v>
      </c>
      <c r="AP1166" s="38">
        <v>0</v>
      </c>
      <c r="AQ1166" s="38">
        <v>0</v>
      </c>
      <c r="AR1166" s="38">
        <v>0</v>
      </c>
      <c r="AS1166" s="38">
        <v>0</v>
      </c>
      <c r="AT1166" s="38">
        <v>0</v>
      </c>
      <c r="AU1166" s="38">
        <v>0</v>
      </c>
      <c r="AV1166" s="38">
        <v>0</v>
      </c>
      <c r="AW1166" s="38">
        <v>0</v>
      </c>
      <c r="AX1166" s="38">
        <v>0</v>
      </c>
      <c r="AY1166" s="38">
        <v>0</v>
      </c>
      <c r="AZ1166" s="38">
        <v>0</v>
      </c>
      <c r="BA1166" s="38">
        <v>0</v>
      </c>
      <c r="BB1166" s="38">
        <v>0</v>
      </c>
      <c r="BC1166" s="38">
        <v>0</v>
      </c>
      <c r="BD1166" s="38">
        <v>0</v>
      </c>
      <c r="BE1166" s="38">
        <v>0</v>
      </c>
      <c r="BF1166" s="38">
        <v>0</v>
      </c>
      <c r="BG1166" s="38">
        <v>0</v>
      </c>
      <c r="BH1166" s="38">
        <v>0</v>
      </c>
      <c r="BI1166" s="38">
        <v>0</v>
      </c>
      <c r="BJ1166" s="38">
        <v>0</v>
      </c>
      <c r="BK1166" s="38">
        <v>0</v>
      </c>
      <c r="BL1166" s="38">
        <v>0</v>
      </c>
      <c r="BM1166" s="38">
        <v>0</v>
      </c>
      <c r="BN1166" s="38">
        <v>0</v>
      </c>
      <c r="BO1166" s="38">
        <v>0</v>
      </c>
      <c r="BP1166" s="38">
        <v>0</v>
      </c>
      <c r="BQ1166" s="38">
        <v>0</v>
      </c>
      <c r="BR1166" s="38">
        <v>0</v>
      </c>
      <c r="BS1166" s="38">
        <v>0</v>
      </c>
      <c r="BT1166" s="38">
        <v>0</v>
      </c>
      <c r="BU1166" s="38">
        <v>0</v>
      </c>
      <c r="BV1166" s="38">
        <v>0</v>
      </c>
      <c r="BW1166" s="38">
        <v>0</v>
      </c>
      <c r="BX1166" s="38">
        <v>0</v>
      </c>
      <c r="BY1166" s="38">
        <v>0</v>
      </c>
      <c r="BZ1166" s="38">
        <v>0</v>
      </c>
      <c r="CA1166" s="38">
        <v>0</v>
      </c>
      <c r="CB1166" s="38">
        <v>0</v>
      </c>
      <c r="CC1166" s="38">
        <v>0</v>
      </c>
      <c r="CD1166" s="38">
        <v>0</v>
      </c>
      <c r="CE1166" s="38">
        <v>0</v>
      </c>
      <c r="CF1166" s="38">
        <v>0</v>
      </c>
      <c r="CG1166" s="38">
        <v>0</v>
      </c>
      <c r="CH1166" s="38">
        <v>0</v>
      </c>
      <c r="CI1166" s="38">
        <v>0</v>
      </c>
      <c r="CJ1166" s="38">
        <v>0</v>
      </c>
      <c r="CK1166" s="38">
        <v>0</v>
      </c>
      <c r="CL1166" s="38">
        <v>0</v>
      </c>
      <c r="CM1166" s="38">
        <v>0</v>
      </c>
      <c r="CN1166" s="38">
        <v>0</v>
      </c>
      <c r="CO1166" s="38">
        <v>0</v>
      </c>
      <c r="CP1166" s="38">
        <v>0</v>
      </c>
      <c r="CQ1166" s="38">
        <v>0</v>
      </c>
      <c r="CR1166" s="38">
        <v>0</v>
      </c>
      <c r="CS1166" s="38">
        <v>0</v>
      </c>
      <c r="CT1166" s="38">
        <v>0</v>
      </c>
      <c r="CU1166" s="38">
        <v>0</v>
      </c>
      <c r="CV1166" s="38">
        <v>0</v>
      </c>
      <c r="CW1166" s="38">
        <v>0</v>
      </c>
      <c r="CX1166" s="38">
        <v>0</v>
      </c>
      <c r="CY1166" s="38">
        <v>0</v>
      </c>
      <c r="CZ1166" s="38">
        <v>0</v>
      </c>
      <c r="DA1166" s="38">
        <v>0</v>
      </c>
      <c r="DB1166" s="38">
        <v>0</v>
      </c>
      <c r="DC1166" s="38">
        <v>0</v>
      </c>
      <c r="DD1166" s="38">
        <v>0</v>
      </c>
      <c r="DE1166" s="38">
        <v>0</v>
      </c>
      <c r="DF1166" s="38">
        <v>0</v>
      </c>
      <c r="DG1166" s="38">
        <v>0</v>
      </c>
      <c r="DH1166" s="38">
        <v>0</v>
      </c>
      <c r="DI1166" s="38">
        <v>0</v>
      </c>
      <c r="DJ1166" s="38">
        <v>0</v>
      </c>
      <c r="DK1166" s="38">
        <v>0</v>
      </c>
      <c r="DL1166" s="38">
        <v>0</v>
      </c>
      <c r="DM1166" s="38">
        <v>0</v>
      </c>
      <c r="DN1166" s="38">
        <v>0</v>
      </c>
      <c r="DO1166" s="38">
        <v>0</v>
      </c>
      <c r="DP1166" s="38">
        <v>0</v>
      </c>
      <c r="DQ1166" s="38">
        <v>0</v>
      </c>
      <c r="DR1166" s="38">
        <v>0</v>
      </c>
      <c r="DS1166" s="38">
        <v>0</v>
      </c>
      <c r="DT1166" s="38">
        <v>0</v>
      </c>
      <c r="DU1166" s="38">
        <v>0</v>
      </c>
      <c r="DV1166" s="38">
        <v>0</v>
      </c>
      <c r="DW1166" s="38">
        <v>0</v>
      </c>
      <c r="DX1166" s="38">
        <v>0</v>
      </c>
      <c r="DY1166" s="38">
        <v>0</v>
      </c>
      <c r="DZ1166" s="38">
        <v>0</v>
      </c>
      <c r="EA1166" s="38">
        <v>0</v>
      </c>
      <c r="EB1166" s="38">
        <v>0</v>
      </c>
      <c r="EC1166" s="38">
        <v>0</v>
      </c>
      <c r="ED1166" s="38">
        <v>0</v>
      </c>
      <c r="EE1166" s="38">
        <v>0</v>
      </c>
      <c r="EF1166" s="38">
        <v>0</v>
      </c>
      <c r="EG1166" s="38">
        <v>0</v>
      </c>
      <c r="EH1166" s="38">
        <v>0</v>
      </c>
      <c r="EI1166" s="38">
        <v>0</v>
      </c>
      <c r="EJ1166" s="38">
        <v>0</v>
      </c>
      <c r="EK1166" s="38">
        <v>0</v>
      </c>
      <c r="EL1166" s="38">
        <v>0</v>
      </c>
      <c r="EM1166" s="38">
        <v>0</v>
      </c>
      <c r="EN1166" s="38">
        <v>0</v>
      </c>
      <c r="EO1166" s="38">
        <v>0</v>
      </c>
      <c r="EP1166" s="38">
        <v>0</v>
      </c>
      <c r="EQ1166" s="38">
        <v>0</v>
      </c>
      <c r="ER1166" s="38">
        <v>0</v>
      </c>
      <c r="ES1166" s="38">
        <v>0</v>
      </c>
      <c r="ET1166" s="38">
        <v>0</v>
      </c>
      <c r="EU1166" s="38">
        <v>0</v>
      </c>
      <c r="EV1166" s="38">
        <v>0</v>
      </c>
      <c r="EW1166" s="38">
        <v>0</v>
      </c>
      <c r="EX1166" s="38">
        <v>0</v>
      </c>
      <c r="EY1166" s="38">
        <v>0</v>
      </c>
      <c r="EZ1166" s="38">
        <v>0</v>
      </c>
      <c r="FA1166" s="38">
        <v>0</v>
      </c>
      <c r="FB1166" s="38">
        <v>0</v>
      </c>
      <c r="FC1166" s="38">
        <v>0</v>
      </c>
      <c r="FD1166" s="38">
        <v>0</v>
      </c>
      <c r="FE1166" s="38">
        <v>0</v>
      </c>
      <c r="FF1166" s="38">
        <v>0</v>
      </c>
      <c r="FG1166" s="38">
        <v>0</v>
      </c>
      <c r="FH1166" s="38">
        <v>0</v>
      </c>
      <c r="FI1166" s="38">
        <v>0</v>
      </c>
      <c r="FJ1166" s="38">
        <v>0</v>
      </c>
      <c r="FK1166" s="38">
        <v>0</v>
      </c>
      <c r="FL1166" s="38">
        <v>0</v>
      </c>
      <c r="FM1166" s="38">
        <v>0</v>
      </c>
      <c r="FN1166" s="38">
        <v>0</v>
      </c>
      <c r="FO1166" s="38">
        <v>0</v>
      </c>
      <c r="FP1166" s="38">
        <v>0</v>
      </c>
      <c r="FQ1166" s="38">
        <v>0</v>
      </c>
      <c r="FR1166" s="38">
        <v>0</v>
      </c>
      <c r="FS1166" s="38">
        <v>0</v>
      </c>
      <c r="FT1166" s="38">
        <v>0</v>
      </c>
      <c r="FU1166" s="38">
        <v>0</v>
      </c>
      <c r="FV1166" s="38">
        <v>0</v>
      </c>
      <c r="FW1166">
        <v>0</v>
      </c>
      <c r="FX1166">
        <v>0</v>
      </c>
      <c r="FY1166">
        <v>0</v>
      </c>
      <c r="FZ1166">
        <v>0</v>
      </c>
      <c r="GA1166">
        <v>0</v>
      </c>
      <c r="GB1166">
        <v>0</v>
      </c>
    </row>
    <row r="1167" spans="1:184" x14ac:dyDescent="0.3">
      <c r="A1167" t="s">
        <v>280</v>
      </c>
      <c r="B1167" t="s">
        <v>185</v>
      </c>
      <c r="C1167" t="s">
        <v>1</v>
      </c>
      <c r="D1167" t="s">
        <v>1</v>
      </c>
      <c r="E1167" t="s">
        <v>1</v>
      </c>
      <c r="F1167" t="s">
        <v>1</v>
      </c>
      <c r="G1167" t="s">
        <v>1</v>
      </c>
      <c r="H1167" s="40" t="s">
        <v>1</v>
      </c>
      <c r="I1167" s="18" t="s">
        <v>1</v>
      </c>
      <c r="J1167" s="38" t="s">
        <v>1</v>
      </c>
      <c r="K1167" s="18">
        <v>44805</v>
      </c>
      <c r="L1167" s="38">
        <v>97</v>
      </c>
      <c r="M1167" s="38">
        <v>97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  <c r="AF1167" s="38">
        <v>0</v>
      </c>
      <c r="AG1167" s="38">
        <v>0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38">
        <v>0</v>
      </c>
      <c r="AN1167" s="38">
        <v>0</v>
      </c>
      <c r="AO1167" s="38">
        <v>0</v>
      </c>
      <c r="AP1167" s="38">
        <v>0</v>
      </c>
      <c r="AQ1167" s="38">
        <v>0</v>
      </c>
      <c r="AR1167" s="38">
        <v>0</v>
      </c>
      <c r="AS1167" s="38">
        <v>0</v>
      </c>
      <c r="AT1167" s="38">
        <v>0</v>
      </c>
      <c r="AU1167" s="38">
        <v>0</v>
      </c>
      <c r="AV1167" s="38">
        <v>0</v>
      </c>
      <c r="AW1167" s="38">
        <v>0</v>
      </c>
      <c r="AX1167" s="38">
        <v>0</v>
      </c>
      <c r="AY1167" s="38">
        <v>0</v>
      </c>
      <c r="AZ1167" s="38">
        <v>0</v>
      </c>
      <c r="BA1167" s="38">
        <v>0</v>
      </c>
      <c r="BB1167" s="38">
        <v>0</v>
      </c>
      <c r="BC1167" s="38">
        <v>0</v>
      </c>
      <c r="BD1167" s="38">
        <v>0</v>
      </c>
      <c r="BE1167" s="38">
        <v>0</v>
      </c>
      <c r="BF1167" s="38">
        <v>0</v>
      </c>
      <c r="BG1167" s="38">
        <v>0</v>
      </c>
      <c r="BH1167" s="38">
        <v>0</v>
      </c>
      <c r="BI1167" s="38">
        <v>0</v>
      </c>
      <c r="BJ1167" s="38">
        <v>0</v>
      </c>
      <c r="BK1167" s="38">
        <v>0</v>
      </c>
      <c r="BL1167" s="38">
        <v>0</v>
      </c>
      <c r="BM1167" s="38">
        <v>0</v>
      </c>
      <c r="BN1167" s="38">
        <v>0</v>
      </c>
      <c r="BO1167" s="38">
        <v>0</v>
      </c>
      <c r="BP1167" s="38">
        <v>0</v>
      </c>
      <c r="BQ1167" s="38">
        <v>0</v>
      </c>
      <c r="BR1167" s="38">
        <v>0</v>
      </c>
      <c r="BS1167" s="38">
        <v>0</v>
      </c>
      <c r="BT1167" s="38">
        <v>0</v>
      </c>
      <c r="BU1167" s="38">
        <v>0</v>
      </c>
      <c r="BV1167" s="38">
        <v>0</v>
      </c>
      <c r="BW1167" s="38">
        <v>0</v>
      </c>
      <c r="BX1167" s="38">
        <v>0</v>
      </c>
      <c r="BY1167" s="38">
        <v>0</v>
      </c>
      <c r="BZ1167" s="38">
        <v>0</v>
      </c>
      <c r="CA1167" s="38">
        <v>0</v>
      </c>
      <c r="CB1167" s="38">
        <v>0</v>
      </c>
      <c r="CC1167" s="38">
        <v>0</v>
      </c>
      <c r="CD1167" s="38">
        <v>0</v>
      </c>
      <c r="CE1167" s="38">
        <v>0</v>
      </c>
      <c r="CF1167" s="38">
        <v>0</v>
      </c>
      <c r="CG1167" s="38">
        <v>0</v>
      </c>
      <c r="CH1167" s="38">
        <v>0</v>
      </c>
      <c r="CI1167" s="38">
        <v>0</v>
      </c>
      <c r="CJ1167" s="38">
        <v>0</v>
      </c>
      <c r="CK1167" s="38">
        <v>0</v>
      </c>
      <c r="CL1167" s="38">
        <v>0</v>
      </c>
      <c r="CM1167" s="38">
        <v>0</v>
      </c>
      <c r="CN1167" s="38">
        <v>0</v>
      </c>
      <c r="CO1167" s="38">
        <v>0</v>
      </c>
      <c r="CP1167" s="38">
        <v>0</v>
      </c>
      <c r="CQ1167" s="38">
        <v>0</v>
      </c>
      <c r="CR1167" s="38">
        <v>0</v>
      </c>
      <c r="CS1167" s="38">
        <v>0</v>
      </c>
      <c r="CT1167" s="38">
        <v>0</v>
      </c>
      <c r="CU1167" s="38">
        <v>0</v>
      </c>
      <c r="CV1167" s="38">
        <v>0</v>
      </c>
      <c r="CW1167" s="38">
        <v>0</v>
      </c>
      <c r="CX1167" s="38">
        <v>0</v>
      </c>
      <c r="CY1167" s="38">
        <v>0</v>
      </c>
      <c r="CZ1167" s="38">
        <v>0</v>
      </c>
      <c r="DA1167" s="38">
        <v>0</v>
      </c>
      <c r="DB1167" s="38">
        <v>0</v>
      </c>
      <c r="DC1167" s="38">
        <v>0</v>
      </c>
      <c r="DD1167" s="38">
        <v>0</v>
      </c>
      <c r="DE1167" s="38">
        <v>0</v>
      </c>
      <c r="DF1167" s="38">
        <v>0</v>
      </c>
      <c r="DG1167" s="38">
        <v>0</v>
      </c>
      <c r="DH1167" s="38">
        <v>0</v>
      </c>
      <c r="DI1167" s="38">
        <v>0</v>
      </c>
      <c r="DJ1167" s="38">
        <v>0</v>
      </c>
      <c r="DK1167" s="38">
        <v>0</v>
      </c>
      <c r="DL1167" s="38">
        <v>0</v>
      </c>
      <c r="DM1167" s="38">
        <v>0</v>
      </c>
      <c r="DN1167" s="38">
        <v>0</v>
      </c>
      <c r="DO1167" s="38">
        <v>0</v>
      </c>
      <c r="DP1167" s="38">
        <v>0</v>
      </c>
      <c r="DQ1167" s="38">
        <v>0</v>
      </c>
      <c r="DR1167" s="38">
        <v>0</v>
      </c>
      <c r="DS1167" s="38">
        <v>0</v>
      </c>
      <c r="DT1167" s="38">
        <v>0</v>
      </c>
      <c r="DU1167" s="38">
        <v>0</v>
      </c>
      <c r="DV1167" s="38">
        <v>0</v>
      </c>
      <c r="DW1167" s="38">
        <v>0</v>
      </c>
      <c r="DX1167" s="38">
        <v>0</v>
      </c>
      <c r="DY1167" s="38">
        <v>0</v>
      </c>
      <c r="DZ1167" s="38">
        <v>0</v>
      </c>
      <c r="EA1167" s="38">
        <v>0</v>
      </c>
      <c r="EB1167" s="38">
        <v>0</v>
      </c>
      <c r="EC1167" s="38">
        <v>0</v>
      </c>
      <c r="ED1167" s="38">
        <v>0</v>
      </c>
      <c r="EE1167" s="38">
        <v>0</v>
      </c>
      <c r="EF1167" s="38">
        <v>0</v>
      </c>
      <c r="EG1167" s="38">
        <v>0</v>
      </c>
      <c r="EH1167" s="38">
        <v>0</v>
      </c>
      <c r="EI1167" s="38">
        <v>0</v>
      </c>
      <c r="EJ1167" s="38">
        <v>0</v>
      </c>
      <c r="EK1167" s="38">
        <v>0</v>
      </c>
      <c r="EL1167" s="38">
        <v>0</v>
      </c>
      <c r="EM1167" s="38">
        <v>0</v>
      </c>
      <c r="EN1167" s="38">
        <v>0</v>
      </c>
      <c r="EO1167" s="38">
        <v>0</v>
      </c>
      <c r="EP1167" s="38">
        <v>0</v>
      </c>
      <c r="EQ1167" s="38">
        <v>0</v>
      </c>
      <c r="ER1167" s="38">
        <v>0</v>
      </c>
      <c r="ES1167" s="38">
        <v>0</v>
      </c>
      <c r="ET1167" s="38">
        <v>0</v>
      </c>
      <c r="EU1167" s="38">
        <v>0</v>
      </c>
      <c r="EV1167" s="38">
        <v>0</v>
      </c>
      <c r="EW1167" s="38">
        <v>0</v>
      </c>
      <c r="EX1167" s="38">
        <v>0</v>
      </c>
      <c r="EY1167" s="38">
        <v>0</v>
      </c>
      <c r="EZ1167" s="38">
        <v>0</v>
      </c>
      <c r="FA1167" s="38">
        <v>0</v>
      </c>
      <c r="FB1167" s="38">
        <v>0</v>
      </c>
      <c r="FC1167" s="38">
        <v>0</v>
      </c>
      <c r="FD1167" s="38">
        <v>0</v>
      </c>
      <c r="FE1167" s="38">
        <v>0</v>
      </c>
      <c r="FF1167" s="38">
        <v>0</v>
      </c>
      <c r="FG1167" s="38">
        <v>0</v>
      </c>
      <c r="FH1167" s="38">
        <v>0</v>
      </c>
      <c r="FI1167" s="38">
        <v>0</v>
      </c>
      <c r="FJ1167" s="38">
        <v>0</v>
      </c>
      <c r="FK1167" s="38">
        <v>0</v>
      </c>
      <c r="FL1167" s="38">
        <v>0</v>
      </c>
      <c r="FM1167" s="38">
        <v>0</v>
      </c>
      <c r="FN1167" s="38">
        <v>0</v>
      </c>
      <c r="FO1167" s="38">
        <v>0</v>
      </c>
      <c r="FP1167" s="38">
        <v>0</v>
      </c>
      <c r="FQ1167" s="38">
        <v>0</v>
      </c>
      <c r="FR1167" s="38">
        <v>0</v>
      </c>
      <c r="FS1167" s="38">
        <v>0</v>
      </c>
      <c r="FT1167" s="38">
        <v>0</v>
      </c>
      <c r="FU1167" s="38">
        <v>0</v>
      </c>
      <c r="FV1167" s="38">
        <v>0</v>
      </c>
      <c r="FW1167">
        <v>0</v>
      </c>
      <c r="FX1167">
        <v>0</v>
      </c>
      <c r="FY1167">
        <v>0</v>
      </c>
      <c r="FZ1167">
        <v>0</v>
      </c>
      <c r="GA1167">
        <v>0</v>
      </c>
      <c r="GB1167">
        <v>0</v>
      </c>
    </row>
    <row r="1168" spans="1:184" x14ac:dyDescent="0.3">
      <c r="A1168" t="s">
        <v>280</v>
      </c>
      <c r="B1168" t="s">
        <v>185</v>
      </c>
      <c r="C1168" t="s">
        <v>1</v>
      </c>
      <c r="D1168" t="s">
        <v>1</v>
      </c>
      <c r="E1168" t="s">
        <v>1</v>
      </c>
      <c r="F1168" t="s">
        <v>1</v>
      </c>
      <c r="G1168" t="s">
        <v>1</v>
      </c>
      <c r="H1168" s="40" t="s">
        <v>1</v>
      </c>
      <c r="I1168" s="18" t="s">
        <v>1</v>
      </c>
      <c r="J1168" s="38" t="s">
        <v>1</v>
      </c>
      <c r="K1168" s="18">
        <v>44809</v>
      </c>
      <c r="L1168" s="38">
        <v>97</v>
      </c>
      <c r="M1168" s="38">
        <v>97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38">
        <v>0</v>
      </c>
      <c r="AF1168" s="38">
        <v>0</v>
      </c>
      <c r="AG1168" s="38">
        <v>0</v>
      </c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38">
        <v>0</v>
      </c>
      <c r="AN1168" s="38">
        <v>0</v>
      </c>
      <c r="AO1168" s="38">
        <v>0</v>
      </c>
      <c r="AP1168" s="38">
        <v>0</v>
      </c>
      <c r="AQ1168" s="38">
        <v>0</v>
      </c>
      <c r="AR1168" s="38">
        <v>0</v>
      </c>
      <c r="AS1168" s="38">
        <v>0</v>
      </c>
      <c r="AT1168" s="38">
        <v>0</v>
      </c>
      <c r="AU1168" s="38">
        <v>0</v>
      </c>
      <c r="AV1168" s="38">
        <v>0</v>
      </c>
      <c r="AW1168" s="38">
        <v>0</v>
      </c>
      <c r="AX1168" s="38">
        <v>0</v>
      </c>
      <c r="AY1168" s="38">
        <v>0</v>
      </c>
      <c r="AZ1168" s="38">
        <v>0</v>
      </c>
      <c r="BA1168" s="38">
        <v>0</v>
      </c>
      <c r="BB1168" s="38">
        <v>0</v>
      </c>
      <c r="BC1168" s="38">
        <v>0</v>
      </c>
      <c r="BD1168" s="38">
        <v>0</v>
      </c>
      <c r="BE1168" s="38">
        <v>0</v>
      </c>
      <c r="BF1168" s="38">
        <v>0</v>
      </c>
      <c r="BG1168" s="38">
        <v>0</v>
      </c>
      <c r="BH1168" s="38">
        <v>0</v>
      </c>
      <c r="BI1168" s="38">
        <v>0</v>
      </c>
      <c r="BJ1168" s="38">
        <v>0</v>
      </c>
      <c r="BK1168" s="38">
        <v>0</v>
      </c>
      <c r="BL1168" s="38">
        <v>0</v>
      </c>
      <c r="BM1168" s="38">
        <v>0</v>
      </c>
      <c r="BN1168" s="38">
        <v>0</v>
      </c>
      <c r="BO1168" s="38">
        <v>0</v>
      </c>
      <c r="BP1168" s="38">
        <v>0</v>
      </c>
      <c r="BQ1168" s="38">
        <v>0</v>
      </c>
      <c r="BR1168" s="38">
        <v>0</v>
      </c>
      <c r="BS1168" s="38">
        <v>0</v>
      </c>
      <c r="BT1168" s="38">
        <v>0</v>
      </c>
      <c r="BU1168" s="38">
        <v>0</v>
      </c>
      <c r="BV1168" s="38">
        <v>0</v>
      </c>
      <c r="BW1168" s="38">
        <v>0</v>
      </c>
      <c r="BX1168" s="38">
        <v>0</v>
      </c>
      <c r="BY1168" s="38">
        <v>0</v>
      </c>
      <c r="BZ1168" s="38">
        <v>0</v>
      </c>
      <c r="CA1168" s="38">
        <v>0</v>
      </c>
      <c r="CB1168" s="38">
        <v>0</v>
      </c>
      <c r="CC1168" s="38">
        <v>0</v>
      </c>
      <c r="CD1168" s="38">
        <v>0</v>
      </c>
      <c r="CE1168" s="38">
        <v>0</v>
      </c>
      <c r="CF1168" s="38">
        <v>0</v>
      </c>
      <c r="CG1168" s="38">
        <v>0</v>
      </c>
      <c r="CH1168" s="38">
        <v>0</v>
      </c>
      <c r="CI1168" s="38">
        <v>0</v>
      </c>
      <c r="CJ1168" s="38">
        <v>0</v>
      </c>
      <c r="CK1168" s="38">
        <v>0</v>
      </c>
      <c r="CL1168" s="38">
        <v>0</v>
      </c>
      <c r="CM1168" s="38">
        <v>0</v>
      </c>
      <c r="CN1168" s="38">
        <v>0</v>
      </c>
      <c r="CO1168" s="38">
        <v>0</v>
      </c>
      <c r="CP1168" s="38">
        <v>0</v>
      </c>
      <c r="CQ1168" s="38">
        <v>0</v>
      </c>
      <c r="CR1168" s="38">
        <v>0</v>
      </c>
      <c r="CS1168" s="38">
        <v>0</v>
      </c>
      <c r="CT1168" s="38">
        <v>0</v>
      </c>
      <c r="CU1168" s="38">
        <v>0</v>
      </c>
      <c r="CV1168" s="38">
        <v>0</v>
      </c>
      <c r="CW1168" s="38">
        <v>0</v>
      </c>
      <c r="CX1168" s="38">
        <v>0</v>
      </c>
      <c r="CY1168" s="38">
        <v>0</v>
      </c>
      <c r="CZ1168" s="38">
        <v>0</v>
      </c>
      <c r="DA1168" s="38">
        <v>0</v>
      </c>
      <c r="DB1168" s="38">
        <v>0</v>
      </c>
      <c r="DC1168" s="38">
        <v>0</v>
      </c>
      <c r="DD1168" s="38">
        <v>0</v>
      </c>
      <c r="DE1168" s="38">
        <v>0</v>
      </c>
      <c r="DF1168" s="38">
        <v>0</v>
      </c>
      <c r="DG1168" s="38">
        <v>0</v>
      </c>
      <c r="DH1168" s="38">
        <v>0</v>
      </c>
      <c r="DI1168" s="38">
        <v>0</v>
      </c>
      <c r="DJ1168" s="38">
        <v>0</v>
      </c>
      <c r="DK1168" s="38">
        <v>0</v>
      </c>
      <c r="DL1168" s="38">
        <v>0</v>
      </c>
      <c r="DM1168" s="38">
        <v>0</v>
      </c>
      <c r="DN1168" s="38">
        <v>0</v>
      </c>
      <c r="DO1168" s="38">
        <v>0</v>
      </c>
      <c r="DP1168" s="38">
        <v>0</v>
      </c>
      <c r="DQ1168" s="38">
        <v>0</v>
      </c>
      <c r="DR1168" s="38">
        <v>0</v>
      </c>
      <c r="DS1168" s="38">
        <v>0</v>
      </c>
      <c r="DT1168" s="38">
        <v>0</v>
      </c>
      <c r="DU1168" s="38">
        <v>0</v>
      </c>
      <c r="DV1168" s="38">
        <v>0</v>
      </c>
      <c r="DW1168" s="38">
        <v>0</v>
      </c>
      <c r="DX1168" s="38">
        <v>0</v>
      </c>
      <c r="DY1168" s="38">
        <v>0</v>
      </c>
      <c r="DZ1168" s="38">
        <v>0</v>
      </c>
      <c r="EA1168" s="38">
        <v>0</v>
      </c>
      <c r="EB1168" s="38">
        <v>0</v>
      </c>
      <c r="EC1168" s="38">
        <v>0</v>
      </c>
      <c r="ED1168" s="38">
        <v>0</v>
      </c>
      <c r="EE1168" s="38">
        <v>0</v>
      </c>
      <c r="EF1168" s="38">
        <v>0</v>
      </c>
      <c r="EG1168" s="38">
        <v>0</v>
      </c>
      <c r="EH1168" s="38">
        <v>0</v>
      </c>
      <c r="EI1168" s="38">
        <v>0</v>
      </c>
      <c r="EJ1168" s="38">
        <v>0</v>
      </c>
      <c r="EK1168" s="38">
        <v>0</v>
      </c>
      <c r="EL1168" s="38">
        <v>0</v>
      </c>
      <c r="EM1168" s="38">
        <v>0</v>
      </c>
      <c r="EN1168" s="38">
        <v>0</v>
      </c>
      <c r="EO1168" s="38">
        <v>0</v>
      </c>
      <c r="EP1168" s="38">
        <v>0</v>
      </c>
      <c r="EQ1168" s="38">
        <v>0</v>
      </c>
      <c r="ER1168" s="38">
        <v>0</v>
      </c>
      <c r="ES1168" s="38">
        <v>0</v>
      </c>
      <c r="ET1168" s="38">
        <v>0</v>
      </c>
      <c r="EU1168" s="38">
        <v>0</v>
      </c>
      <c r="EV1168" s="38">
        <v>0</v>
      </c>
      <c r="EW1168" s="38">
        <v>0</v>
      </c>
      <c r="EX1168" s="38">
        <v>0</v>
      </c>
      <c r="EY1168" s="38">
        <v>0</v>
      </c>
      <c r="EZ1168" s="38">
        <v>0</v>
      </c>
      <c r="FA1168" s="38">
        <v>0</v>
      </c>
      <c r="FB1168" s="38">
        <v>0</v>
      </c>
      <c r="FC1168" s="38">
        <v>0</v>
      </c>
      <c r="FD1168" s="38">
        <v>0</v>
      </c>
      <c r="FE1168" s="38">
        <v>0</v>
      </c>
      <c r="FF1168" s="38">
        <v>0</v>
      </c>
      <c r="FG1168" s="38">
        <v>0</v>
      </c>
      <c r="FH1168" s="38">
        <v>0</v>
      </c>
      <c r="FI1168" s="38">
        <v>0</v>
      </c>
      <c r="FJ1168" s="38">
        <v>0</v>
      </c>
      <c r="FK1168" s="38">
        <v>0</v>
      </c>
      <c r="FL1168" s="38">
        <v>0</v>
      </c>
      <c r="FM1168" s="38">
        <v>0</v>
      </c>
      <c r="FN1168" s="38">
        <v>0</v>
      </c>
      <c r="FO1168" s="38">
        <v>0</v>
      </c>
      <c r="FP1168" s="38">
        <v>0</v>
      </c>
      <c r="FQ1168" s="38">
        <v>0</v>
      </c>
      <c r="FR1168" s="38">
        <v>0</v>
      </c>
      <c r="FS1168" s="38">
        <v>0</v>
      </c>
      <c r="FT1168" s="38">
        <v>0</v>
      </c>
      <c r="FU1168" s="38">
        <v>0</v>
      </c>
      <c r="FV1168" s="38">
        <v>0</v>
      </c>
      <c r="FW1168">
        <v>0</v>
      </c>
      <c r="FX1168">
        <v>0</v>
      </c>
      <c r="FY1168">
        <v>0</v>
      </c>
      <c r="FZ1168">
        <v>0</v>
      </c>
      <c r="GA1168">
        <v>0</v>
      </c>
      <c r="GB1168">
        <v>0</v>
      </c>
    </row>
    <row r="1169" spans="1:184" x14ac:dyDescent="0.3">
      <c r="A1169" t="s">
        <v>280</v>
      </c>
      <c r="B1169" t="s">
        <v>185</v>
      </c>
      <c r="C1169" t="s">
        <v>1</v>
      </c>
      <c r="D1169" t="s">
        <v>1</v>
      </c>
      <c r="E1169" t="s">
        <v>1</v>
      </c>
      <c r="F1169" t="s">
        <v>1</v>
      </c>
      <c r="G1169" t="s">
        <v>1</v>
      </c>
      <c r="H1169" s="40" t="s">
        <v>1</v>
      </c>
      <c r="I1169" s="18" t="s">
        <v>1</v>
      </c>
      <c r="J1169" s="38" t="s">
        <v>1</v>
      </c>
      <c r="K1169" s="18">
        <v>44810</v>
      </c>
      <c r="L1169" s="38">
        <v>97</v>
      </c>
      <c r="M1169" s="38">
        <v>97</v>
      </c>
      <c r="N1169" s="38">
        <v>0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38">
        <v>0</v>
      </c>
      <c r="W1169" s="38">
        <v>0</v>
      </c>
      <c r="X1169" s="38">
        <v>0</v>
      </c>
      <c r="Y1169" s="38">
        <v>0</v>
      </c>
      <c r="Z1169" s="38">
        <v>0</v>
      </c>
      <c r="AA1169" s="38">
        <v>0</v>
      </c>
      <c r="AB1169" s="38">
        <v>0</v>
      </c>
      <c r="AC1169" s="38">
        <v>0</v>
      </c>
      <c r="AD1169" s="38">
        <v>0</v>
      </c>
      <c r="AE1169" s="38">
        <v>0</v>
      </c>
      <c r="AF1169" s="38">
        <v>0</v>
      </c>
      <c r="AG1169" s="38">
        <v>0</v>
      </c>
      <c r="AH1169" s="38">
        <v>0</v>
      </c>
      <c r="AI1169" s="38">
        <v>0</v>
      </c>
      <c r="AJ1169" s="38">
        <v>0</v>
      </c>
      <c r="AK1169" s="38">
        <v>0</v>
      </c>
      <c r="AL1169" s="38">
        <v>0</v>
      </c>
      <c r="AM1169" s="38">
        <v>0</v>
      </c>
      <c r="AN1169" s="38">
        <v>0</v>
      </c>
      <c r="AO1169" s="38">
        <v>0</v>
      </c>
      <c r="AP1169" s="38">
        <v>0</v>
      </c>
      <c r="AQ1169" s="38">
        <v>0</v>
      </c>
      <c r="AR1169" s="38">
        <v>0</v>
      </c>
      <c r="AS1169" s="38">
        <v>0</v>
      </c>
      <c r="AT1169" s="38">
        <v>0</v>
      </c>
      <c r="AU1169" s="38">
        <v>0</v>
      </c>
      <c r="AV1169" s="38">
        <v>0</v>
      </c>
      <c r="AW1169" s="38">
        <v>0</v>
      </c>
      <c r="AX1169" s="38">
        <v>0</v>
      </c>
      <c r="AY1169" s="38">
        <v>0</v>
      </c>
      <c r="AZ1169" s="38">
        <v>0</v>
      </c>
      <c r="BA1169" s="38">
        <v>0</v>
      </c>
      <c r="BB1169" s="38">
        <v>0</v>
      </c>
      <c r="BC1169" s="38">
        <v>0</v>
      </c>
      <c r="BD1169" s="38">
        <v>0</v>
      </c>
      <c r="BE1169" s="38">
        <v>0</v>
      </c>
      <c r="BF1169" s="38">
        <v>0</v>
      </c>
      <c r="BG1169" s="38">
        <v>0</v>
      </c>
      <c r="BH1169" s="38">
        <v>0</v>
      </c>
      <c r="BI1169" s="38">
        <v>0</v>
      </c>
      <c r="BJ1169" s="38">
        <v>0</v>
      </c>
      <c r="BK1169" s="38">
        <v>0</v>
      </c>
      <c r="BL1169" s="38">
        <v>0</v>
      </c>
      <c r="BM1169" s="38">
        <v>0</v>
      </c>
      <c r="BN1169" s="38">
        <v>0</v>
      </c>
      <c r="BO1169" s="38">
        <v>0</v>
      </c>
      <c r="BP1169" s="38">
        <v>0</v>
      </c>
      <c r="BQ1169" s="38">
        <v>0</v>
      </c>
      <c r="BR1169" s="38">
        <v>0</v>
      </c>
      <c r="BS1169" s="38">
        <v>0</v>
      </c>
      <c r="BT1169" s="38">
        <v>0</v>
      </c>
      <c r="BU1169" s="38">
        <v>0</v>
      </c>
      <c r="BV1169" s="38">
        <v>0</v>
      </c>
      <c r="BW1169" s="38">
        <v>0</v>
      </c>
      <c r="BX1169" s="38">
        <v>0</v>
      </c>
      <c r="BY1169" s="38">
        <v>0</v>
      </c>
      <c r="BZ1169" s="38">
        <v>0</v>
      </c>
      <c r="CA1169" s="38">
        <v>0</v>
      </c>
      <c r="CB1169" s="38">
        <v>0</v>
      </c>
      <c r="CC1169" s="38">
        <v>0</v>
      </c>
      <c r="CD1169" s="38">
        <v>0</v>
      </c>
      <c r="CE1169" s="38">
        <v>0</v>
      </c>
      <c r="CF1169" s="38">
        <v>0</v>
      </c>
      <c r="CG1169" s="38">
        <v>0</v>
      </c>
      <c r="CH1169" s="38">
        <v>0</v>
      </c>
      <c r="CI1169" s="38">
        <v>0</v>
      </c>
      <c r="CJ1169" s="38">
        <v>0</v>
      </c>
      <c r="CK1169" s="38">
        <v>0</v>
      </c>
      <c r="CL1169" s="38">
        <v>0</v>
      </c>
      <c r="CM1169" s="38">
        <v>0</v>
      </c>
      <c r="CN1169" s="38">
        <v>0</v>
      </c>
      <c r="CO1169" s="38">
        <v>0</v>
      </c>
      <c r="CP1169" s="38">
        <v>0</v>
      </c>
      <c r="CQ1169" s="38">
        <v>0</v>
      </c>
      <c r="CR1169" s="38">
        <v>0</v>
      </c>
      <c r="CS1169" s="38">
        <v>0</v>
      </c>
      <c r="CT1169" s="38">
        <v>0</v>
      </c>
      <c r="CU1169" s="38">
        <v>0</v>
      </c>
      <c r="CV1169" s="38">
        <v>0</v>
      </c>
      <c r="CW1169" s="38">
        <v>0</v>
      </c>
      <c r="CX1169" s="38">
        <v>0</v>
      </c>
      <c r="CY1169" s="38">
        <v>0</v>
      </c>
      <c r="CZ1169" s="38">
        <v>0</v>
      </c>
      <c r="DA1169" s="38">
        <v>0</v>
      </c>
      <c r="DB1169" s="38">
        <v>0</v>
      </c>
      <c r="DC1169" s="38">
        <v>0</v>
      </c>
      <c r="DD1169" s="38">
        <v>0</v>
      </c>
      <c r="DE1169" s="38">
        <v>0</v>
      </c>
      <c r="DF1169" s="38">
        <v>0</v>
      </c>
      <c r="DG1169" s="38">
        <v>0</v>
      </c>
      <c r="DH1169" s="38">
        <v>0</v>
      </c>
      <c r="DI1169" s="38">
        <v>0</v>
      </c>
      <c r="DJ1169" s="38">
        <v>0</v>
      </c>
      <c r="DK1169" s="38">
        <v>0</v>
      </c>
      <c r="DL1169" s="38">
        <v>0</v>
      </c>
      <c r="DM1169" s="38">
        <v>0</v>
      </c>
      <c r="DN1169" s="38">
        <v>0</v>
      </c>
      <c r="DO1169" s="38">
        <v>0</v>
      </c>
      <c r="DP1169" s="38">
        <v>0</v>
      </c>
      <c r="DQ1169" s="38">
        <v>0</v>
      </c>
      <c r="DR1169" s="38">
        <v>0</v>
      </c>
      <c r="DS1169" s="38">
        <v>0</v>
      </c>
      <c r="DT1169" s="38">
        <v>0</v>
      </c>
      <c r="DU1169" s="38">
        <v>0</v>
      </c>
      <c r="DV1169" s="38">
        <v>0</v>
      </c>
      <c r="DW1169" s="38">
        <v>0</v>
      </c>
      <c r="DX1169" s="38">
        <v>0</v>
      </c>
      <c r="DY1169" s="38">
        <v>0</v>
      </c>
      <c r="DZ1169" s="38">
        <v>0</v>
      </c>
      <c r="EA1169" s="38">
        <v>0</v>
      </c>
      <c r="EB1169" s="38">
        <v>0</v>
      </c>
      <c r="EC1169" s="38">
        <v>0</v>
      </c>
      <c r="ED1169" s="38">
        <v>0</v>
      </c>
      <c r="EE1169" s="38">
        <v>0</v>
      </c>
      <c r="EF1169" s="38">
        <v>0</v>
      </c>
      <c r="EG1169" s="38">
        <v>0</v>
      </c>
      <c r="EH1169" s="38">
        <v>0</v>
      </c>
      <c r="EI1169" s="38">
        <v>0</v>
      </c>
      <c r="EJ1169" s="38">
        <v>0</v>
      </c>
      <c r="EK1169" s="38">
        <v>0</v>
      </c>
      <c r="EL1169" s="38">
        <v>0</v>
      </c>
      <c r="EM1169" s="38">
        <v>0</v>
      </c>
      <c r="EN1169" s="38">
        <v>0</v>
      </c>
      <c r="EO1169" s="38">
        <v>0</v>
      </c>
      <c r="EP1169" s="38">
        <v>0</v>
      </c>
      <c r="EQ1169" s="38">
        <v>0</v>
      </c>
      <c r="ER1169" s="38">
        <v>0</v>
      </c>
      <c r="ES1169" s="38">
        <v>0</v>
      </c>
      <c r="ET1169" s="38">
        <v>0</v>
      </c>
      <c r="EU1169" s="38">
        <v>0</v>
      </c>
      <c r="EV1169" s="38">
        <v>0</v>
      </c>
      <c r="EW1169" s="38">
        <v>0</v>
      </c>
      <c r="EX1169" s="38">
        <v>0</v>
      </c>
      <c r="EY1169" s="38">
        <v>0</v>
      </c>
      <c r="EZ1169" s="38">
        <v>0</v>
      </c>
      <c r="FA1169" s="38">
        <v>0</v>
      </c>
      <c r="FB1169" s="38">
        <v>0</v>
      </c>
      <c r="FC1169" s="38">
        <v>0</v>
      </c>
      <c r="FD1169" s="38">
        <v>0</v>
      </c>
      <c r="FE1169" s="38">
        <v>0</v>
      </c>
      <c r="FF1169" s="38">
        <v>0</v>
      </c>
      <c r="FG1169" s="38">
        <v>0</v>
      </c>
      <c r="FH1169" s="38">
        <v>0</v>
      </c>
      <c r="FI1169" s="38">
        <v>0</v>
      </c>
      <c r="FJ1169" s="38">
        <v>0</v>
      </c>
      <c r="FK1169" s="38">
        <v>0</v>
      </c>
      <c r="FL1169" s="38">
        <v>0</v>
      </c>
      <c r="FM1169" s="38">
        <v>0</v>
      </c>
      <c r="FN1169" s="38">
        <v>0</v>
      </c>
      <c r="FO1169" s="38">
        <v>0</v>
      </c>
      <c r="FP1169" s="38">
        <v>0</v>
      </c>
      <c r="FQ1169" s="38">
        <v>0</v>
      </c>
      <c r="FR1169" s="38">
        <v>0</v>
      </c>
      <c r="FS1169" s="38">
        <v>0</v>
      </c>
      <c r="FT1169" s="38">
        <v>0</v>
      </c>
      <c r="FU1169" s="38">
        <v>0</v>
      </c>
      <c r="FV1169" s="38">
        <v>0</v>
      </c>
      <c r="FW1169">
        <v>0</v>
      </c>
      <c r="FX1169">
        <v>0</v>
      </c>
      <c r="FY1169">
        <v>0</v>
      </c>
      <c r="FZ1169">
        <v>0</v>
      </c>
      <c r="GA1169">
        <v>0</v>
      </c>
      <c r="GB1169">
        <v>0</v>
      </c>
    </row>
    <row r="1170" spans="1:184" x14ac:dyDescent="0.3">
      <c r="A1170" t="s">
        <v>280</v>
      </c>
      <c r="B1170" t="s">
        <v>185</v>
      </c>
      <c r="C1170" t="s">
        <v>1</v>
      </c>
      <c r="D1170" t="s">
        <v>1</v>
      </c>
      <c r="E1170" t="s">
        <v>1</v>
      </c>
      <c r="F1170" t="s">
        <v>1</v>
      </c>
      <c r="G1170" t="s">
        <v>1</v>
      </c>
      <c r="H1170" s="40" t="s">
        <v>1</v>
      </c>
      <c r="I1170" s="18" t="s">
        <v>1</v>
      </c>
      <c r="J1170" s="38" t="s">
        <v>1</v>
      </c>
      <c r="K1170" s="18">
        <v>44811</v>
      </c>
      <c r="L1170" s="38">
        <v>97</v>
      </c>
      <c r="M1170" s="38">
        <v>97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38">
        <v>0</v>
      </c>
      <c r="W1170" s="38">
        <v>0</v>
      </c>
      <c r="X1170" s="38">
        <v>0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38">
        <v>0</v>
      </c>
      <c r="AE1170" s="38">
        <v>0</v>
      </c>
      <c r="AF1170" s="38">
        <v>0</v>
      </c>
      <c r="AG1170" s="38">
        <v>0</v>
      </c>
      <c r="AH1170" s="38">
        <v>0</v>
      </c>
      <c r="AI1170" s="38">
        <v>0</v>
      </c>
      <c r="AJ1170" s="38">
        <v>0</v>
      </c>
      <c r="AK1170" s="38">
        <v>0</v>
      </c>
      <c r="AL1170" s="38">
        <v>0</v>
      </c>
      <c r="AM1170" s="38">
        <v>0</v>
      </c>
      <c r="AN1170" s="38">
        <v>0</v>
      </c>
      <c r="AO1170" s="38">
        <v>0</v>
      </c>
      <c r="AP1170" s="38">
        <v>0</v>
      </c>
      <c r="AQ1170" s="38">
        <v>0</v>
      </c>
      <c r="AR1170" s="38">
        <v>0</v>
      </c>
      <c r="AS1170" s="38">
        <v>0</v>
      </c>
      <c r="AT1170" s="38">
        <v>0</v>
      </c>
      <c r="AU1170" s="38">
        <v>0</v>
      </c>
      <c r="AV1170" s="38">
        <v>0</v>
      </c>
      <c r="AW1170" s="38">
        <v>0</v>
      </c>
      <c r="AX1170" s="38">
        <v>0</v>
      </c>
      <c r="AY1170" s="38">
        <v>0</v>
      </c>
      <c r="AZ1170" s="38">
        <v>0</v>
      </c>
      <c r="BA1170" s="38">
        <v>0</v>
      </c>
      <c r="BB1170" s="38">
        <v>0</v>
      </c>
      <c r="BC1170" s="38">
        <v>0</v>
      </c>
      <c r="BD1170" s="38">
        <v>0</v>
      </c>
      <c r="BE1170" s="38">
        <v>0</v>
      </c>
      <c r="BF1170" s="38">
        <v>0</v>
      </c>
      <c r="BG1170" s="38">
        <v>0</v>
      </c>
      <c r="BH1170" s="38">
        <v>0</v>
      </c>
      <c r="BI1170" s="38">
        <v>0</v>
      </c>
      <c r="BJ1170" s="38">
        <v>0</v>
      </c>
      <c r="BK1170" s="38">
        <v>0</v>
      </c>
      <c r="BL1170" s="38">
        <v>0</v>
      </c>
      <c r="BM1170" s="38">
        <v>0</v>
      </c>
      <c r="BN1170" s="38">
        <v>0</v>
      </c>
      <c r="BO1170" s="38">
        <v>0</v>
      </c>
      <c r="BP1170" s="38">
        <v>0</v>
      </c>
      <c r="BQ1170" s="38">
        <v>0</v>
      </c>
      <c r="BR1170" s="38">
        <v>0</v>
      </c>
      <c r="BS1170" s="38">
        <v>0</v>
      </c>
      <c r="BT1170" s="38">
        <v>0</v>
      </c>
      <c r="BU1170" s="38">
        <v>0</v>
      </c>
      <c r="BV1170" s="38">
        <v>0</v>
      </c>
      <c r="BW1170" s="38">
        <v>0</v>
      </c>
      <c r="BX1170" s="38">
        <v>0</v>
      </c>
      <c r="BY1170" s="38">
        <v>0</v>
      </c>
      <c r="BZ1170" s="38">
        <v>0</v>
      </c>
      <c r="CA1170" s="38">
        <v>0</v>
      </c>
      <c r="CB1170" s="38">
        <v>0</v>
      </c>
      <c r="CC1170" s="38">
        <v>0</v>
      </c>
      <c r="CD1170" s="38">
        <v>0</v>
      </c>
      <c r="CE1170" s="38">
        <v>0</v>
      </c>
      <c r="CF1170" s="38">
        <v>0</v>
      </c>
      <c r="CG1170" s="38">
        <v>0</v>
      </c>
      <c r="CH1170" s="38">
        <v>0</v>
      </c>
      <c r="CI1170" s="38">
        <v>0</v>
      </c>
      <c r="CJ1170" s="38">
        <v>0</v>
      </c>
      <c r="CK1170" s="38">
        <v>0</v>
      </c>
      <c r="CL1170" s="38">
        <v>0</v>
      </c>
      <c r="CM1170" s="38">
        <v>0</v>
      </c>
      <c r="CN1170" s="38">
        <v>0</v>
      </c>
      <c r="CO1170" s="38">
        <v>0</v>
      </c>
      <c r="CP1170" s="38">
        <v>0</v>
      </c>
      <c r="CQ1170" s="38">
        <v>0</v>
      </c>
      <c r="CR1170" s="38">
        <v>0</v>
      </c>
      <c r="CS1170" s="38">
        <v>0</v>
      </c>
      <c r="CT1170" s="38">
        <v>0</v>
      </c>
      <c r="CU1170" s="38">
        <v>0</v>
      </c>
      <c r="CV1170" s="38">
        <v>0</v>
      </c>
      <c r="CW1170" s="38">
        <v>0</v>
      </c>
      <c r="CX1170" s="38">
        <v>0</v>
      </c>
      <c r="CY1170" s="38">
        <v>0</v>
      </c>
      <c r="CZ1170" s="38">
        <v>0</v>
      </c>
      <c r="DA1170" s="38">
        <v>0</v>
      </c>
      <c r="DB1170" s="38">
        <v>0</v>
      </c>
      <c r="DC1170" s="38">
        <v>0</v>
      </c>
      <c r="DD1170" s="38">
        <v>0</v>
      </c>
      <c r="DE1170" s="38">
        <v>0</v>
      </c>
      <c r="DF1170" s="38">
        <v>0</v>
      </c>
      <c r="DG1170" s="38">
        <v>0</v>
      </c>
      <c r="DH1170" s="38">
        <v>0</v>
      </c>
      <c r="DI1170" s="38">
        <v>0</v>
      </c>
      <c r="DJ1170" s="38">
        <v>0</v>
      </c>
      <c r="DK1170" s="38">
        <v>0</v>
      </c>
      <c r="DL1170" s="38">
        <v>0</v>
      </c>
      <c r="DM1170" s="38">
        <v>0</v>
      </c>
      <c r="DN1170" s="38">
        <v>0</v>
      </c>
      <c r="DO1170" s="38">
        <v>0</v>
      </c>
      <c r="DP1170" s="38">
        <v>0</v>
      </c>
      <c r="DQ1170" s="38">
        <v>0</v>
      </c>
      <c r="DR1170" s="38">
        <v>0</v>
      </c>
      <c r="DS1170" s="38">
        <v>0</v>
      </c>
      <c r="DT1170" s="38">
        <v>0</v>
      </c>
      <c r="DU1170" s="38">
        <v>0</v>
      </c>
      <c r="DV1170" s="38">
        <v>0</v>
      </c>
      <c r="DW1170" s="38">
        <v>0</v>
      </c>
      <c r="DX1170" s="38">
        <v>0</v>
      </c>
      <c r="DY1170" s="38">
        <v>0</v>
      </c>
      <c r="DZ1170" s="38">
        <v>0</v>
      </c>
      <c r="EA1170" s="38">
        <v>0</v>
      </c>
      <c r="EB1170" s="38">
        <v>0</v>
      </c>
      <c r="EC1170" s="38">
        <v>0</v>
      </c>
      <c r="ED1170" s="38">
        <v>0</v>
      </c>
      <c r="EE1170" s="38">
        <v>0</v>
      </c>
      <c r="EF1170" s="38">
        <v>0</v>
      </c>
      <c r="EG1170" s="38">
        <v>0</v>
      </c>
      <c r="EH1170" s="38">
        <v>0</v>
      </c>
      <c r="EI1170" s="38">
        <v>0</v>
      </c>
      <c r="EJ1170" s="38">
        <v>0</v>
      </c>
      <c r="EK1170" s="38">
        <v>0</v>
      </c>
      <c r="EL1170" s="38">
        <v>0</v>
      </c>
      <c r="EM1170" s="38">
        <v>0</v>
      </c>
      <c r="EN1170" s="38">
        <v>0</v>
      </c>
      <c r="EO1170" s="38">
        <v>0</v>
      </c>
      <c r="EP1170" s="38">
        <v>0</v>
      </c>
      <c r="EQ1170" s="38">
        <v>0</v>
      </c>
      <c r="ER1170" s="38">
        <v>0</v>
      </c>
      <c r="ES1170" s="38">
        <v>0</v>
      </c>
      <c r="ET1170" s="38">
        <v>0</v>
      </c>
      <c r="EU1170" s="38">
        <v>0</v>
      </c>
      <c r="EV1170" s="38">
        <v>0</v>
      </c>
      <c r="EW1170" s="38">
        <v>0</v>
      </c>
      <c r="EX1170" s="38">
        <v>0</v>
      </c>
      <c r="EY1170" s="38">
        <v>0</v>
      </c>
      <c r="EZ1170" s="38">
        <v>0</v>
      </c>
      <c r="FA1170" s="38">
        <v>0</v>
      </c>
      <c r="FB1170" s="38">
        <v>0</v>
      </c>
      <c r="FC1170" s="38">
        <v>0</v>
      </c>
      <c r="FD1170" s="38">
        <v>0</v>
      </c>
      <c r="FE1170" s="38">
        <v>0</v>
      </c>
      <c r="FF1170" s="38">
        <v>0</v>
      </c>
      <c r="FG1170" s="38">
        <v>0</v>
      </c>
      <c r="FH1170" s="38">
        <v>0</v>
      </c>
      <c r="FI1170" s="38">
        <v>0</v>
      </c>
      <c r="FJ1170" s="38">
        <v>0</v>
      </c>
      <c r="FK1170" s="38">
        <v>0</v>
      </c>
      <c r="FL1170" s="38">
        <v>0</v>
      </c>
      <c r="FM1170" s="38">
        <v>0</v>
      </c>
      <c r="FN1170" s="38">
        <v>0</v>
      </c>
      <c r="FO1170" s="38">
        <v>0</v>
      </c>
      <c r="FP1170" s="38">
        <v>0</v>
      </c>
      <c r="FQ1170" s="38">
        <v>0</v>
      </c>
      <c r="FR1170" s="38">
        <v>0</v>
      </c>
      <c r="FS1170" s="38">
        <v>0</v>
      </c>
      <c r="FT1170" s="38">
        <v>0</v>
      </c>
      <c r="FU1170" s="38">
        <v>0</v>
      </c>
      <c r="FV1170" s="38">
        <v>0</v>
      </c>
      <c r="FW1170">
        <v>0</v>
      </c>
      <c r="FX1170">
        <v>0</v>
      </c>
      <c r="FY1170">
        <v>0</v>
      </c>
      <c r="FZ1170">
        <v>0</v>
      </c>
      <c r="GA1170">
        <v>0</v>
      </c>
      <c r="GB1170">
        <v>0</v>
      </c>
    </row>
    <row r="1171" spans="1:184" x14ac:dyDescent="0.3">
      <c r="A1171" t="s">
        <v>280</v>
      </c>
      <c r="B1171" t="s">
        <v>185</v>
      </c>
      <c r="C1171" t="s">
        <v>1</v>
      </c>
      <c r="D1171" t="s">
        <v>1</v>
      </c>
      <c r="E1171" t="s">
        <v>1</v>
      </c>
      <c r="F1171" t="s">
        <v>1</v>
      </c>
      <c r="G1171" t="s">
        <v>1</v>
      </c>
      <c r="H1171" s="40" t="s">
        <v>1</v>
      </c>
      <c r="I1171" s="18" t="s">
        <v>1</v>
      </c>
      <c r="J1171" s="38" t="s">
        <v>1</v>
      </c>
      <c r="K1171" s="18" t="s">
        <v>2</v>
      </c>
      <c r="L1171" s="38">
        <v>97</v>
      </c>
      <c r="M1171" s="38">
        <v>97</v>
      </c>
      <c r="N1171" s="38">
        <v>0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38">
        <v>0</v>
      </c>
      <c r="V1171" s="38">
        <v>0</v>
      </c>
      <c r="W1171" s="38">
        <v>0</v>
      </c>
      <c r="X1171" s="38">
        <v>0</v>
      </c>
      <c r="Y1171" s="38">
        <v>0</v>
      </c>
      <c r="Z1171" s="38">
        <v>0</v>
      </c>
      <c r="AA1171" s="38">
        <v>0</v>
      </c>
      <c r="AB1171" s="38">
        <v>0</v>
      </c>
      <c r="AC1171" s="38">
        <v>0</v>
      </c>
      <c r="AD1171" s="38">
        <v>0</v>
      </c>
      <c r="AE1171" s="38">
        <v>0</v>
      </c>
      <c r="AF1171" s="38">
        <v>0</v>
      </c>
      <c r="AG1171" s="38">
        <v>0</v>
      </c>
      <c r="AH1171" s="38">
        <v>0</v>
      </c>
      <c r="AI1171" s="38">
        <v>0</v>
      </c>
      <c r="AJ1171" s="38">
        <v>0</v>
      </c>
      <c r="AK1171" s="38">
        <v>0</v>
      </c>
      <c r="AL1171" s="38">
        <v>0</v>
      </c>
      <c r="AM1171" s="38">
        <v>0</v>
      </c>
      <c r="AN1171" s="38">
        <v>0</v>
      </c>
      <c r="AO1171" s="38">
        <v>0</v>
      </c>
      <c r="AP1171" s="38">
        <v>0</v>
      </c>
      <c r="AQ1171" s="38">
        <v>0</v>
      </c>
      <c r="AR1171" s="38">
        <v>0</v>
      </c>
      <c r="AS1171" s="38">
        <v>0</v>
      </c>
      <c r="AT1171" s="38">
        <v>0</v>
      </c>
      <c r="AU1171" s="38">
        <v>0</v>
      </c>
      <c r="AV1171" s="38">
        <v>0</v>
      </c>
      <c r="AW1171" s="38">
        <v>0</v>
      </c>
      <c r="AX1171" s="38">
        <v>0</v>
      </c>
      <c r="AY1171" s="38">
        <v>0</v>
      </c>
      <c r="AZ1171" s="38">
        <v>0</v>
      </c>
      <c r="BA1171" s="38">
        <v>0</v>
      </c>
      <c r="BB1171" s="38">
        <v>0</v>
      </c>
      <c r="BC1171" s="38">
        <v>0</v>
      </c>
      <c r="BD1171" s="38">
        <v>0</v>
      </c>
      <c r="BE1171" s="38">
        <v>0</v>
      </c>
      <c r="BF1171" s="38">
        <v>0</v>
      </c>
      <c r="BG1171" s="38">
        <v>0</v>
      </c>
      <c r="BH1171" s="38">
        <v>0</v>
      </c>
      <c r="BI1171" s="38">
        <v>0</v>
      </c>
      <c r="BJ1171" s="38">
        <v>0</v>
      </c>
      <c r="BK1171" s="38">
        <v>0</v>
      </c>
      <c r="BL1171" s="38">
        <v>0</v>
      </c>
      <c r="BM1171" s="38">
        <v>0</v>
      </c>
      <c r="BN1171" s="38">
        <v>0</v>
      </c>
      <c r="BO1171" s="38">
        <v>0</v>
      </c>
      <c r="BP1171" s="38">
        <v>0</v>
      </c>
      <c r="BQ1171" s="38">
        <v>0</v>
      </c>
      <c r="BR1171" s="38">
        <v>0</v>
      </c>
      <c r="BS1171" s="38">
        <v>0</v>
      </c>
      <c r="BT1171" s="38">
        <v>0</v>
      </c>
      <c r="BU1171" s="38">
        <v>0</v>
      </c>
      <c r="BV1171" s="38">
        <v>0</v>
      </c>
      <c r="BW1171" s="38">
        <v>0</v>
      </c>
      <c r="BX1171" s="38">
        <v>0</v>
      </c>
      <c r="BY1171" s="38">
        <v>0</v>
      </c>
      <c r="BZ1171" s="38">
        <v>0</v>
      </c>
      <c r="CA1171" s="38">
        <v>0</v>
      </c>
      <c r="CB1171" s="38">
        <v>0</v>
      </c>
      <c r="CC1171" s="38">
        <v>0</v>
      </c>
      <c r="CD1171" s="38">
        <v>0</v>
      </c>
      <c r="CE1171" s="38">
        <v>0</v>
      </c>
      <c r="CF1171" s="38">
        <v>0</v>
      </c>
      <c r="CG1171" s="38">
        <v>0</v>
      </c>
      <c r="CH1171" s="38">
        <v>0</v>
      </c>
      <c r="CI1171" s="38">
        <v>0</v>
      </c>
      <c r="CJ1171" s="38">
        <v>0</v>
      </c>
      <c r="CK1171" s="38">
        <v>0</v>
      </c>
      <c r="CL1171" s="38">
        <v>0</v>
      </c>
      <c r="CM1171" s="38">
        <v>0</v>
      </c>
      <c r="CN1171" s="38">
        <v>0</v>
      </c>
      <c r="CO1171" s="38">
        <v>0</v>
      </c>
      <c r="CP1171" s="38">
        <v>0</v>
      </c>
      <c r="CQ1171" s="38">
        <v>0</v>
      </c>
      <c r="CR1171" s="38">
        <v>0</v>
      </c>
      <c r="CS1171" s="38">
        <v>0</v>
      </c>
      <c r="CT1171" s="38">
        <v>0</v>
      </c>
      <c r="CU1171" s="38">
        <v>0</v>
      </c>
      <c r="CV1171" s="38">
        <v>0</v>
      </c>
      <c r="CW1171" s="38">
        <v>0</v>
      </c>
      <c r="CX1171" s="38">
        <v>0</v>
      </c>
      <c r="CY1171" s="38">
        <v>0</v>
      </c>
      <c r="CZ1171" s="38">
        <v>0</v>
      </c>
      <c r="DA1171" s="38">
        <v>0</v>
      </c>
      <c r="DB1171" s="38">
        <v>0</v>
      </c>
      <c r="DC1171" s="38">
        <v>0</v>
      </c>
      <c r="DD1171" s="38">
        <v>0</v>
      </c>
      <c r="DE1171" s="38">
        <v>0</v>
      </c>
      <c r="DF1171" s="38">
        <v>0</v>
      </c>
      <c r="DG1171" s="38">
        <v>0</v>
      </c>
      <c r="DH1171" s="38">
        <v>0</v>
      </c>
      <c r="DI1171" s="38">
        <v>0</v>
      </c>
      <c r="DJ1171" s="38">
        <v>0</v>
      </c>
      <c r="DK1171" s="38">
        <v>0</v>
      </c>
      <c r="DL1171" s="38">
        <v>0</v>
      </c>
      <c r="DM1171" s="38">
        <v>0</v>
      </c>
      <c r="DN1171" s="38">
        <v>0</v>
      </c>
      <c r="DO1171" s="38">
        <v>0</v>
      </c>
      <c r="DP1171" s="38">
        <v>0</v>
      </c>
      <c r="DQ1171" s="38">
        <v>0</v>
      </c>
      <c r="DR1171" s="38">
        <v>0</v>
      </c>
      <c r="DS1171" s="38">
        <v>0</v>
      </c>
      <c r="DT1171" s="38">
        <v>0</v>
      </c>
      <c r="DU1171" s="38">
        <v>0</v>
      </c>
      <c r="DV1171" s="38">
        <v>0</v>
      </c>
      <c r="DW1171" s="38">
        <v>0</v>
      </c>
      <c r="DX1171" s="38">
        <v>0</v>
      </c>
      <c r="DY1171" s="38">
        <v>0</v>
      </c>
      <c r="DZ1171" s="38">
        <v>0</v>
      </c>
      <c r="EA1171" s="38">
        <v>0</v>
      </c>
      <c r="EB1171" s="38">
        <v>0</v>
      </c>
      <c r="EC1171" s="38">
        <v>0</v>
      </c>
      <c r="ED1171" s="38">
        <v>0</v>
      </c>
      <c r="EE1171" s="38">
        <v>0</v>
      </c>
      <c r="EF1171" s="38">
        <v>0</v>
      </c>
      <c r="EG1171" s="38">
        <v>0</v>
      </c>
      <c r="EH1171" s="38">
        <v>0</v>
      </c>
      <c r="EI1171" s="38">
        <v>0</v>
      </c>
      <c r="EJ1171" s="38">
        <v>0</v>
      </c>
      <c r="EK1171" s="38">
        <v>0</v>
      </c>
      <c r="EL1171" s="38">
        <v>0</v>
      </c>
      <c r="EM1171" s="38">
        <v>0</v>
      </c>
      <c r="EN1171" s="38">
        <v>0</v>
      </c>
      <c r="EO1171" s="38">
        <v>0</v>
      </c>
      <c r="EP1171" s="38">
        <v>0</v>
      </c>
      <c r="EQ1171" s="38">
        <v>0</v>
      </c>
      <c r="ER1171" s="38">
        <v>0</v>
      </c>
      <c r="ES1171" s="38">
        <v>0</v>
      </c>
      <c r="ET1171" s="38">
        <v>0</v>
      </c>
      <c r="EU1171" s="38">
        <v>0</v>
      </c>
      <c r="EV1171" s="38">
        <v>0</v>
      </c>
      <c r="EW1171" s="38">
        <v>0</v>
      </c>
      <c r="EX1171" s="38">
        <v>0</v>
      </c>
      <c r="EY1171" s="38">
        <v>0</v>
      </c>
      <c r="EZ1171" s="38">
        <v>0</v>
      </c>
      <c r="FA1171" s="38">
        <v>0</v>
      </c>
      <c r="FB1171" s="38">
        <v>0</v>
      </c>
      <c r="FC1171" s="38">
        <v>0</v>
      </c>
      <c r="FD1171" s="38">
        <v>0</v>
      </c>
      <c r="FE1171" s="38">
        <v>0</v>
      </c>
      <c r="FF1171" s="38">
        <v>0</v>
      </c>
      <c r="FG1171" s="38">
        <v>0</v>
      </c>
      <c r="FH1171" s="38">
        <v>0</v>
      </c>
      <c r="FI1171" s="38">
        <v>0</v>
      </c>
      <c r="FJ1171" s="38">
        <v>0</v>
      </c>
      <c r="FK1171" s="38">
        <v>0</v>
      </c>
      <c r="FL1171" s="38">
        <v>0</v>
      </c>
      <c r="FM1171" s="38">
        <v>0</v>
      </c>
      <c r="FN1171" s="38">
        <v>0</v>
      </c>
      <c r="FO1171" s="38">
        <v>0</v>
      </c>
      <c r="FP1171" s="38">
        <v>0</v>
      </c>
      <c r="FQ1171" s="38">
        <v>0</v>
      </c>
      <c r="FR1171" s="38">
        <v>0</v>
      </c>
      <c r="FS1171" s="38">
        <v>0</v>
      </c>
      <c r="FT1171" s="38">
        <v>0</v>
      </c>
      <c r="FU1171" s="38">
        <v>0</v>
      </c>
      <c r="FV1171" s="38">
        <v>0</v>
      </c>
      <c r="FW1171">
        <v>0</v>
      </c>
      <c r="FX1171">
        <v>0</v>
      </c>
      <c r="FY1171">
        <v>0</v>
      </c>
      <c r="FZ1171">
        <v>0</v>
      </c>
      <c r="GA1171">
        <v>0</v>
      </c>
      <c r="GB1171">
        <v>0</v>
      </c>
    </row>
    <row r="1172" spans="1:184" x14ac:dyDescent="0.3">
      <c r="A1172" t="s">
        <v>280</v>
      </c>
      <c r="B1172" t="s">
        <v>186</v>
      </c>
      <c r="C1172" t="s">
        <v>1</v>
      </c>
      <c r="D1172" t="s">
        <v>1</v>
      </c>
      <c r="E1172" t="s">
        <v>1</v>
      </c>
      <c r="F1172" t="s">
        <v>1</v>
      </c>
      <c r="G1172" t="s">
        <v>1</v>
      </c>
      <c r="H1172" s="40" t="s">
        <v>1</v>
      </c>
      <c r="I1172" s="18" t="s">
        <v>1</v>
      </c>
      <c r="J1172" s="38" t="s">
        <v>1</v>
      </c>
      <c r="K1172" s="18">
        <v>44722</v>
      </c>
      <c r="L1172" s="38">
        <v>188</v>
      </c>
      <c r="M1172" s="38">
        <v>188</v>
      </c>
      <c r="N1172" s="38">
        <v>308.95440000000002</v>
      </c>
      <c r="O1172" s="38">
        <v>304.74619999999999</v>
      </c>
      <c r="P1172" s="38">
        <v>301.00009999999997</v>
      </c>
      <c r="Q1172" s="38">
        <v>300.69380000000001</v>
      </c>
      <c r="R1172" s="38">
        <v>315.78429999999997</v>
      </c>
      <c r="S1172" s="38">
        <v>338.44600000000003</v>
      </c>
      <c r="T1172" s="38">
        <v>360.85410000000002</v>
      </c>
      <c r="U1172" s="38">
        <v>374.0643</v>
      </c>
      <c r="V1172" s="38">
        <v>381.81760000000003</v>
      </c>
      <c r="W1172" s="38">
        <v>384.8236</v>
      </c>
      <c r="X1172" s="38">
        <v>386.12540000000001</v>
      </c>
      <c r="Y1172" s="38">
        <v>386.45850000000002</v>
      </c>
      <c r="Z1172" s="38">
        <v>382.67</v>
      </c>
      <c r="AA1172" s="38">
        <v>382.37400000000002</v>
      </c>
      <c r="AB1172" s="38">
        <v>368.9941</v>
      </c>
      <c r="AC1172" s="38">
        <v>356.4633</v>
      </c>
      <c r="AD1172" s="38">
        <v>344.92950000000002</v>
      </c>
      <c r="AE1172" s="38">
        <v>336.85640000000001</v>
      </c>
      <c r="AF1172" s="38">
        <v>326.68639999999999</v>
      </c>
      <c r="AG1172" s="38">
        <v>320.72820000000002</v>
      </c>
      <c r="AH1172" s="38">
        <v>315.80509999999998</v>
      </c>
      <c r="AI1172" s="38">
        <v>311.05759999999998</v>
      </c>
      <c r="AJ1172" s="38">
        <v>298.26139999999998</v>
      </c>
      <c r="AK1172" s="38">
        <v>288.21429999999998</v>
      </c>
      <c r="AL1172" s="38">
        <v>-3.699039</v>
      </c>
      <c r="AM1172" s="38">
        <v>-3.930901</v>
      </c>
      <c r="AN1172" s="38">
        <v>-0.10498929999999999</v>
      </c>
      <c r="AO1172" s="38">
        <v>-3.0280390000000001</v>
      </c>
      <c r="AP1172" s="38">
        <v>-3.9526940000000002</v>
      </c>
      <c r="AQ1172" s="38">
        <v>-1.2415780000000001</v>
      </c>
      <c r="AR1172" s="38">
        <v>-4.638547</v>
      </c>
      <c r="AS1172" s="38">
        <v>-3.813234</v>
      </c>
      <c r="AT1172" s="38">
        <v>0.48046480000000003</v>
      </c>
      <c r="AU1172" s="38">
        <v>-2.3937249999999999</v>
      </c>
      <c r="AV1172" s="38">
        <v>-2.6977069999999999</v>
      </c>
      <c r="AW1172" s="38">
        <v>-4.6525780000000001</v>
      </c>
      <c r="AX1172" s="38">
        <v>-6.7706460000000002</v>
      </c>
      <c r="AY1172" s="38">
        <v>6.4304700000000006E-2</v>
      </c>
      <c r="AZ1172" s="38">
        <v>3.2035300000000002</v>
      </c>
      <c r="BA1172" s="38">
        <v>5.6168420000000001</v>
      </c>
      <c r="BB1172" s="38">
        <v>12.365780000000001</v>
      </c>
      <c r="BC1172" s="38">
        <v>14.79608</v>
      </c>
      <c r="BD1172" s="38">
        <v>8.2039329999999993</v>
      </c>
      <c r="BE1172" s="38">
        <v>12.050789999999999</v>
      </c>
      <c r="BF1172" s="38">
        <v>15.040940000000001</v>
      </c>
      <c r="BG1172" s="38">
        <v>10.62299</v>
      </c>
      <c r="BH1172" s="38">
        <v>5.1939190000000002</v>
      </c>
      <c r="BI1172" s="38">
        <v>4.2311899999999998</v>
      </c>
      <c r="BJ1172" s="38">
        <v>-1.8464290000000001</v>
      </c>
      <c r="BK1172" s="38">
        <v>-2.604419</v>
      </c>
      <c r="BL1172" s="38">
        <v>1.3483369999999999</v>
      </c>
      <c r="BM1172" s="38">
        <v>-1.888803</v>
      </c>
      <c r="BN1172" s="38">
        <v>-2.8193090000000001</v>
      </c>
      <c r="BO1172" s="38">
        <v>0.13217180000000001</v>
      </c>
      <c r="BP1172" s="38">
        <v>-3.3636439999999999</v>
      </c>
      <c r="BQ1172" s="38">
        <v>-2.2986460000000002</v>
      </c>
      <c r="BR1172" s="38">
        <v>1.9299360000000001</v>
      </c>
      <c r="BS1172" s="38">
        <v>-0.92677560000000003</v>
      </c>
      <c r="BT1172" s="38">
        <v>-1.5321210000000001</v>
      </c>
      <c r="BU1172" s="38">
        <v>-3.5882869999999998</v>
      </c>
      <c r="BV1172" s="38">
        <v>-5.8872049999999998</v>
      </c>
      <c r="BW1172" s="38">
        <v>1.117548</v>
      </c>
      <c r="BX1172" s="38">
        <v>4.4666810000000003</v>
      </c>
      <c r="BY1172" s="38">
        <v>7.0990710000000004</v>
      </c>
      <c r="BZ1172" s="38">
        <v>14.04692</v>
      </c>
      <c r="CA1172" s="38">
        <v>16.562560000000001</v>
      </c>
      <c r="CB1172" s="38">
        <v>10.38481</v>
      </c>
      <c r="CC1172" s="38">
        <v>14.42362</v>
      </c>
      <c r="CD1172" s="38">
        <v>17.763359999999999</v>
      </c>
      <c r="CE1172" s="38">
        <v>13.379810000000001</v>
      </c>
      <c r="CF1172" s="38">
        <v>7.9900260000000003</v>
      </c>
      <c r="CG1172" s="38">
        <v>7.0412759999999999</v>
      </c>
      <c r="CH1172" s="38">
        <v>-0.56331750000000003</v>
      </c>
      <c r="CI1172" s="38">
        <v>-1.685702</v>
      </c>
      <c r="CJ1172" s="38">
        <v>2.3549069999999999</v>
      </c>
      <c r="CK1172" s="38">
        <v>-1.0997710000000001</v>
      </c>
      <c r="CL1172" s="38">
        <v>-2.0343290000000001</v>
      </c>
      <c r="CM1172" s="38">
        <v>1.083626</v>
      </c>
      <c r="CN1172" s="38">
        <v>-2.4806490000000001</v>
      </c>
      <c r="CO1172" s="38">
        <v>-1.249647</v>
      </c>
      <c r="CP1172" s="38">
        <v>2.9338350000000002</v>
      </c>
      <c r="CQ1172" s="38">
        <v>8.9228799999999997E-2</v>
      </c>
      <c r="CR1172" s="38">
        <v>-0.72484000000000004</v>
      </c>
      <c r="CS1172" s="38">
        <v>-2.8511630000000001</v>
      </c>
      <c r="CT1172" s="38">
        <v>-5.2753360000000002</v>
      </c>
      <c r="CU1172" s="38">
        <v>1.847021</v>
      </c>
      <c r="CV1172" s="38">
        <v>5.3415369999999998</v>
      </c>
      <c r="CW1172" s="38">
        <v>8.1256579999999996</v>
      </c>
      <c r="CX1172" s="38">
        <v>15.211270000000001</v>
      </c>
      <c r="CY1172" s="38">
        <v>17.786010000000001</v>
      </c>
      <c r="CZ1172" s="38">
        <v>11.89528</v>
      </c>
      <c r="DA1172" s="38">
        <v>16.067029999999999</v>
      </c>
      <c r="DB1172" s="38">
        <v>19.648900000000001</v>
      </c>
      <c r="DC1172" s="38">
        <v>15.28917</v>
      </c>
      <c r="DD1172" s="38">
        <v>9.9266009999999998</v>
      </c>
      <c r="DE1172" s="38">
        <v>8.9875330000000009</v>
      </c>
      <c r="DF1172" s="38">
        <v>0.71979420000000005</v>
      </c>
      <c r="DG1172" s="38">
        <v>-0.76698440000000001</v>
      </c>
      <c r="DH1172" s="38">
        <v>3.3614760000000001</v>
      </c>
      <c r="DI1172" s="38">
        <v>-0.31073869999999998</v>
      </c>
      <c r="DJ1172" s="38">
        <v>-1.24935</v>
      </c>
      <c r="DK1172" s="38">
        <v>2.0350809999999999</v>
      </c>
      <c r="DL1172" s="38">
        <v>-1.597655</v>
      </c>
      <c r="DM1172" s="38">
        <v>-0.20064760000000001</v>
      </c>
      <c r="DN1172" s="38">
        <v>3.937735</v>
      </c>
      <c r="DO1172" s="38">
        <v>1.1052329999999999</v>
      </c>
      <c r="DP1172" s="38">
        <v>8.2441E-2</v>
      </c>
      <c r="DQ1172" s="38">
        <v>-2.1140379999999999</v>
      </c>
      <c r="DR1172" s="38">
        <v>-4.6634679999999999</v>
      </c>
      <c r="DS1172" s="38">
        <v>2.5764939999999998</v>
      </c>
      <c r="DT1172" s="38">
        <v>6.2163930000000001</v>
      </c>
      <c r="DU1172" s="38">
        <v>9.1522459999999999</v>
      </c>
      <c r="DV1172" s="38">
        <v>16.375610000000002</v>
      </c>
      <c r="DW1172" s="38">
        <v>19.00947</v>
      </c>
      <c r="DX1172" s="38">
        <v>13.40574</v>
      </c>
      <c r="DY1172" s="38">
        <v>17.710450000000002</v>
      </c>
      <c r="DZ1172" s="38">
        <v>21.53445</v>
      </c>
      <c r="EA1172" s="38">
        <v>17.198530000000002</v>
      </c>
      <c r="EB1172" s="38">
        <v>11.86318</v>
      </c>
      <c r="EC1172" s="38">
        <v>10.93379</v>
      </c>
      <c r="ED1172" s="38">
        <v>2.5724040000000001</v>
      </c>
      <c r="EE1172" s="38">
        <v>0.55949740000000003</v>
      </c>
      <c r="EF1172" s="38">
        <v>4.8148030000000004</v>
      </c>
      <c r="EG1172" s="38">
        <v>0.82849799999999996</v>
      </c>
      <c r="EH1172" s="38">
        <v>-0.1159646</v>
      </c>
      <c r="EI1172" s="38">
        <v>3.40883</v>
      </c>
      <c r="EJ1172" s="38">
        <v>-0.32275189999999998</v>
      </c>
      <c r="EK1172" s="38">
        <v>1.3139400000000001</v>
      </c>
      <c r="EL1172" s="38">
        <v>5.3872059999999999</v>
      </c>
      <c r="EM1172" s="38">
        <v>2.5721820000000002</v>
      </c>
      <c r="EN1172" s="38">
        <v>1.2480260000000001</v>
      </c>
      <c r="EO1172" s="38">
        <v>-1.0497479999999999</v>
      </c>
      <c r="EP1172" s="38">
        <v>-3.780027</v>
      </c>
      <c r="EQ1172" s="38">
        <v>3.629737</v>
      </c>
      <c r="ER1172" s="38">
        <v>7.4795449999999999</v>
      </c>
      <c r="ES1172" s="38">
        <v>10.63447</v>
      </c>
      <c r="ET1172" s="38">
        <v>18.056750000000001</v>
      </c>
      <c r="EU1172" s="38">
        <v>20.775950000000002</v>
      </c>
      <c r="EV1172" s="38">
        <v>15.58662</v>
      </c>
      <c r="EW1172" s="38">
        <v>20.083279999999998</v>
      </c>
      <c r="EX1172" s="38">
        <v>24.256869999999999</v>
      </c>
      <c r="EY1172" s="38">
        <v>19.955349999999999</v>
      </c>
      <c r="EZ1172" s="38">
        <v>14.659280000000001</v>
      </c>
      <c r="FA1172" s="38">
        <v>13.743869999999999</v>
      </c>
      <c r="FB1172" s="38">
        <v>78.913920000000005</v>
      </c>
      <c r="FC1172" s="38">
        <v>77.489400000000003</v>
      </c>
      <c r="FD1172" s="38">
        <v>75.14555</v>
      </c>
      <c r="FE1172" s="38">
        <v>73.322040000000001</v>
      </c>
      <c r="FF1172" s="38">
        <v>72.074349999999995</v>
      </c>
      <c r="FG1172" s="38">
        <v>71.476219999999998</v>
      </c>
      <c r="FH1172" s="38">
        <v>72.289760000000001</v>
      </c>
      <c r="FI1172" s="38">
        <v>76.052509999999998</v>
      </c>
      <c r="FJ1172" s="38">
        <v>80.75394</v>
      </c>
      <c r="FK1172" s="38">
        <v>84.320939999999993</v>
      </c>
      <c r="FL1172" s="38">
        <v>87.589299999999994</v>
      </c>
      <c r="FM1172" s="38">
        <v>90.90446</v>
      </c>
      <c r="FN1172" s="38">
        <v>93.330529999999996</v>
      </c>
      <c r="FO1172" s="38">
        <v>95.739930000000001</v>
      </c>
      <c r="FP1172" s="38">
        <v>97.186120000000003</v>
      </c>
      <c r="FQ1172" s="38">
        <v>98.354870000000005</v>
      </c>
      <c r="FR1172" s="38">
        <v>98.634119999999996</v>
      </c>
      <c r="FS1172" s="38">
        <v>98.523089999999996</v>
      </c>
      <c r="FT1172" s="38">
        <v>97.126350000000002</v>
      </c>
      <c r="FU1172" s="38">
        <v>95.28595</v>
      </c>
      <c r="FV1172" s="38">
        <v>92.412840000000003</v>
      </c>
      <c r="FW1172">
        <v>89.565600000000003</v>
      </c>
      <c r="FX1172">
        <v>86.615920000000003</v>
      </c>
      <c r="FY1172">
        <v>83.912509999999997</v>
      </c>
      <c r="FZ1172">
        <v>2.0612699999999999</v>
      </c>
      <c r="GA1172">
        <v>16.791799999999999</v>
      </c>
      <c r="GB1172">
        <v>1</v>
      </c>
    </row>
    <row r="1173" spans="1:184" x14ac:dyDescent="0.3">
      <c r="A1173" t="s">
        <v>280</v>
      </c>
      <c r="B1173" t="s">
        <v>186</v>
      </c>
      <c r="C1173" t="s">
        <v>1</v>
      </c>
      <c r="D1173" t="s">
        <v>1</v>
      </c>
      <c r="E1173" t="s">
        <v>1</v>
      </c>
      <c r="F1173" t="s">
        <v>1</v>
      </c>
      <c r="G1173" t="s">
        <v>1</v>
      </c>
      <c r="H1173" s="40" t="s">
        <v>1</v>
      </c>
      <c r="I1173" s="18" t="s">
        <v>1</v>
      </c>
      <c r="J1173" s="38" t="s">
        <v>1</v>
      </c>
      <c r="K1173" s="18">
        <v>44739</v>
      </c>
      <c r="L1173" s="38">
        <v>187</v>
      </c>
      <c r="M1173" s="38">
        <v>187</v>
      </c>
      <c r="N1173" s="38">
        <v>248.4409</v>
      </c>
      <c r="O1173" s="38">
        <v>248.9359</v>
      </c>
      <c r="P1173" s="38">
        <v>251.18029999999999</v>
      </c>
      <c r="Q1173" s="38">
        <v>259.22019999999998</v>
      </c>
      <c r="R1173" s="38">
        <v>280.61489999999998</v>
      </c>
      <c r="S1173" s="38">
        <v>315.1198</v>
      </c>
      <c r="T1173" s="38">
        <v>348.28089999999997</v>
      </c>
      <c r="U1173" s="38">
        <v>362.09870000000001</v>
      </c>
      <c r="V1173" s="38">
        <v>373.8229</v>
      </c>
      <c r="W1173" s="38">
        <v>378.78230000000002</v>
      </c>
      <c r="X1173" s="38">
        <v>379.98700000000002</v>
      </c>
      <c r="Y1173" s="38">
        <v>382.33679999999998</v>
      </c>
      <c r="Z1173" s="38">
        <v>384.68360000000001</v>
      </c>
      <c r="AA1173" s="38">
        <v>383.7296</v>
      </c>
      <c r="AB1173" s="38">
        <v>373.5009</v>
      </c>
      <c r="AC1173" s="38">
        <v>361.38</v>
      </c>
      <c r="AD1173" s="38">
        <v>350.79660000000001</v>
      </c>
      <c r="AE1173" s="38">
        <v>345.4529</v>
      </c>
      <c r="AF1173" s="38">
        <v>344.00630000000001</v>
      </c>
      <c r="AG1173" s="38">
        <v>340.96980000000002</v>
      </c>
      <c r="AH1173" s="38">
        <v>337.25580000000002</v>
      </c>
      <c r="AI1173" s="38">
        <v>337.92680000000001</v>
      </c>
      <c r="AJ1173" s="38">
        <v>331.88069999999999</v>
      </c>
      <c r="AK1173" s="38">
        <v>318.79790000000003</v>
      </c>
      <c r="AL1173" s="38">
        <v>-1.09236</v>
      </c>
      <c r="AM1173" s="38">
        <v>-3.1866780000000001</v>
      </c>
      <c r="AN1173" s="38">
        <v>0.1235735</v>
      </c>
      <c r="AO1173" s="38">
        <v>2.2188270000000001</v>
      </c>
      <c r="AP1173" s="38">
        <v>-2.0554410000000001</v>
      </c>
      <c r="AQ1173" s="38">
        <v>-5.7533599999999998</v>
      </c>
      <c r="AR1173" s="38">
        <v>-4.0487279999999997</v>
      </c>
      <c r="AS1173" s="38">
        <v>-1.366584</v>
      </c>
      <c r="AT1173" s="38">
        <v>-3.157972</v>
      </c>
      <c r="AU1173" s="38">
        <v>-10.44605</v>
      </c>
      <c r="AV1173" s="38">
        <v>-9.8536420000000007</v>
      </c>
      <c r="AW1173" s="38">
        <v>-2.0000179999999999</v>
      </c>
      <c r="AX1173" s="38">
        <v>-4.4265480000000004</v>
      </c>
      <c r="AY1173" s="38">
        <v>1.6937759999999999</v>
      </c>
      <c r="AZ1173" s="38">
        <v>1.3077700000000001</v>
      </c>
      <c r="BA1173" s="38">
        <v>-2.6385290000000001</v>
      </c>
      <c r="BB1173" s="38">
        <v>0.2260653</v>
      </c>
      <c r="BC1173" s="38">
        <v>1.2149779999999999</v>
      </c>
      <c r="BD1173" s="38">
        <v>1.352511</v>
      </c>
      <c r="BE1173" s="38">
        <v>-0.58658520000000003</v>
      </c>
      <c r="BF1173" s="38">
        <v>2.1698770000000001</v>
      </c>
      <c r="BG1173" s="38">
        <v>-0.14186029999999999</v>
      </c>
      <c r="BH1173" s="38">
        <v>-1.1437809999999999</v>
      </c>
      <c r="BI1173" s="38">
        <v>-1.1626300000000001</v>
      </c>
      <c r="BJ1173" s="38">
        <v>0.24710979999999999</v>
      </c>
      <c r="BK1173" s="38">
        <v>-1.7952319999999999</v>
      </c>
      <c r="BL1173" s="38">
        <v>1.4774659999999999</v>
      </c>
      <c r="BM1173" s="38">
        <v>3.488003</v>
      </c>
      <c r="BN1173" s="38">
        <v>-0.96698320000000004</v>
      </c>
      <c r="BO1173" s="38">
        <v>-4.1662169999999996</v>
      </c>
      <c r="BP1173" s="38">
        <v>-2.688993</v>
      </c>
      <c r="BQ1173" s="38">
        <v>5.6203700000000002E-2</v>
      </c>
      <c r="BR1173" s="38">
        <v>-1.889543</v>
      </c>
      <c r="BS1173" s="38">
        <v>-8.7784929999999992</v>
      </c>
      <c r="BT1173" s="38">
        <v>-8.4953970000000005</v>
      </c>
      <c r="BU1173" s="38">
        <v>-0.78904399999999997</v>
      </c>
      <c r="BV1173" s="38">
        <v>-3.487851</v>
      </c>
      <c r="BW1173" s="38">
        <v>2.8667720000000001</v>
      </c>
      <c r="BX1173" s="38">
        <v>2.5390259999999998</v>
      </c>
      <c r="BY1173" s="38">
        <v>-0.88510339999999998</v>
      </c>
      <c r="BZ1173" s="38">
        <v>2.3624299999999998</v>
      </c>
      <c r="CA1173" s="38">
        <v>3.3043330000000002</v>
      </c>
      <c r="CB1173" s="38">
        <v>3.7218149999999999</v>
      </c>
      <c r="CC1173" s="38">
        <v>1.8304290000000001</v>
      </c>
      <c r="CD1173" s="38">
        <v>5.0303050000000002</v>
      </c>
      <c r="CE1173" s="38">
        <v>2.5295679999999998</v>
      </c>
      <c r="CF1173" s="38">
        <v>1.4170640000000001</v>
      </c>
      <c r="CG1173" s="38">
        <v>1.4043429999999999</v>
      </c>
      <c r="CH1173" s="38">
        <v>1.174823</v>
      </c>
      <c r="CI1173" s="38">
        <v>-0.83152099999999995</v>
      </c>
      <c r="CJ1173" s="38">
        <v>2.4151669999999998</v>
      </c>
      <c r="CK1173" s="38">
        <v>4.3670309999999999</v>
      </c>
      <c r="CL1173" s="38">
        <v>-0.21312039999999999</v>
      </c>
      <c r="CM1173" s="38">
        <v>-3.0669659999999999</v>
      </c>
      <c r="CN1173" s="38">
        <v>-1.7472449999999999</v>
      </c>
      <c r="CO1173" s="38">
        <v>1.041622</v>
      </c>
      <c r="CP1173" s="38">
        <v>-1.0110330000000001</v>
      </c>
      <c r="CQ1173" s="38">
        <v>-7.6235470000000003</v>
      </c>
      <c r="CR1173" s="38">
        <v>-7.5546790000000001</v>
      </c>
      <c r="CS1173" s="38">
        <v>4.96727E-2</v>
      </c>
      <c r="CT1173" s="38">
        <v>-2.8377119999999998</v>
      </c>
      <c r="CU1173" s="38">
        <v>3.6791849999999999</v>
      </c>
      <c r="CV1173" s="38">
        <v>3.391791</v>
      </c>
      <c r="CW1173" s="38">
        <v>0.32931369999999999</v>
      </c>
      <c r="CX1173" s="38">
        <v>3.8420700000000001</v>
      </c>
      <c r="CY1173" s="38">
        <v>4.7514149999999997</v>
      </c>
      <c r="CZ1173" s="38">
        <v>5.3627880000000001</v>
      </c>
      <c r="DA1173" s="38">
        <v>3.5044460000000002</v>
      </c>
      <c r="DB1173" s="38">
        <v>7.0114299999999998</v>
      </c>
      <c r="DC1173" s="38">
        <v>4.3797920000000001</v>
      </c>
      <c r="DD1173" s="38">
        <v>3.1906970000000001</v>
      </c>
      <c r="DE1173" s="38">
        <v>3.1822210000000002</v>
      </c>
      <c r="DF1173" s="38">
        <v>2.1025360000000002</v>
      </c>
      <c r="DG1173" s="38">
        <v>0.13219</v>
      </c>
      <c r="DH1173" s="38">
        <v>3.3528690000000001</v>
      </c>
      <c r="DI1173" s="38">
        <v>5.2460579999999997</v>
      </c>
      <c r="DJ1173" s="38">
        <v>0.54074239999999996</v>
      </c>
      <c r="DK1173" s="38">
        <v>-1.967716</v>
      </c>
      <c r="DL1173" s="38">
        <v>-0.8054964</v>
      </c>
      <c r="DM1173" s="38">
        <v>2.02704</v>
      </c>
      <c r="DN1173" s="38">
        <v>-0.13252259999999999</v>
      </c>
      <c r="DO1173" s="38">
        <v>-6.4686009999999996</v>
      </c>
      <c r="DP1173" s="38">
        <v>-6.6139619999999999</v>
      </c>
      <c r="DQ1173" s="38">
        <v>0.88838930000000005</v>
      </c>
      <c r="DR1173" s="38">
        <v>-2.1875740000000001</v>
      </c>
      <c r="DS1173" s="38">
        <v>4.4915989999999999</v>
      </c>
      <c r="DT1173" s="38">
        <v>4.2445550000000001</v>
      </c>
      <c r="DU1173" s="38">
        <v>1.543731</v>
      </c>
      <c r="DV1173" s="38">
        <v>5.3217100000000004</v>
      </c>
      <c r="DW1173" s="38">
        <v>6.1984959999999996</v>
      </c>
      <c r="DX1173" s="38">
        <v>7.0037599999999998</v>
      </c>
      <c r="DY1173" s="38">
        <v>5.1784629999999998</v>
      </c>
      <c r="DZ1173" s="38">
        <v>8.9925540000000002</v>
      </c>
      <c r="EA1173" s="38">
        <v>6.2300149999999999</v>
      </c>
      <c r="EB1173" s="38">
        <v>4.9643300000000004</v>
      </c>
      <c r="EC1173" s="38">
        <v>4.9600989999999996</v>
      </c>
      <c r="ED1173" s="38">
        <v>3.4420060000000001</v>
      </c>
      <c r="EE1173" s="38">
        <v>1.523636</v>
      </c>
      <c r="EF1173" s="38">
        <v>4.7067610000000002</v>
      </c>
      <c r="EG1173" s="38">
        <v>6.5152349999999997</v>
      </c>
      <c r="EH1173" s="38">
        <v>1.6292009999999999</v>
      </c>
      <c r="EI1173" s="38">
        <v>-0.38057299999999999</v>
      </c>
      <c r="EJ1173" s="38">
        <v>0.55423869999999997</v>
      </c>
      <c r="EK1173" s="38">
        <v>3.4498280000000001</v>
      </c>
      <c r="EL1173" s="38">
        <v>1.135907</v>
      </c>
      <c r="EM1173" s="38">
        <v>-4.8010429999999999</v>
      </c>
      <c r="EN1173" s="38">
        <v>-5.2557159999999996</v>
      </c>
      <c r="EO1173" s="38">
        <v>2.0993629999999999</v>
      </c>
      <c r="EP1173" s="38">
        <v>-1.248877</v>
      </c>
      <c r="EQ1173" s="38">
        <v>5.6645950000000003</v>
      </c>
      <c r="ER1173" s="38">
        <v>5.4758110000000002</v>
      </c>
      <c r="ES1173" s="38">
        <v>3.2971560000000002</v>
      </c>
      <c r="ET1173" s="38">
        <v>7.458075</v>
      </c>
      <c r="EU1173" s="38">
        <v>8.2878520000000009</v>
      </c>
      <c r="EV1173" s="38">
        <v>9.3730639999999994</v>
      </c>
      <c r="EW1173" s="38">
        <v>7.595478</v>
      </c>
      <c r="EX1173" s="38">
        <v>11.852980000000001</v>
      </c>
      <c r="EY1173" s="38">
        <v>8.9014430000000004</v>
      </c>
      <c r="EZ1173" s="38">
        <v>7.5251739999999998</v>
      </c>
      <c r="FA1173" s="38">
        <v>7.5270720000000004</v>
      </c>
      <c r="FB1173" s="38">
        <v>78.166820000000001</v>
      </c>
      <c r="FC1173" s="38">
        <v>76.45429</v>
      </c>
      <c r="FD1173" s="38">
        <v>74.413510000000002</v>
      </c>
      <c r="FE1173" s="38">
        <v>72.424419999999998</v>
      </c>
      <c r="FF1173" s="38">
        <v>71.363150000000005</v>
      </c>
      <c r="FG1173" s="38">
        <v>70.063010000000006</v>
      </c>
      <c r="FH1173" s="38">
        <v>69.963459999999998</v>
      </c>
      <c r="FI1173" s="38">
        <v>72.810490000000001</v>
      </c>
      <c r="FJ1173" s="38">
        <v>77.813829999999996</v>
      </c>
      <c r="FK1173" s="38">
        <v>81.896469999999994</v>
      </c>
      <c r="FL1173" s="38">
        <v>86.094949999999997</v>
      </c>
      <c r="FM1173" s="38">
        <v>89.793620000000004</v>
      </c>
      <c r="FN1173" s="38">
        <v>93.311490000000006</v>
      </c>
      <c r="FO1173" s="38">
        <v>96.001869999999997</v>
      </c>
      <c r="FP1173" s="38">
        <v>98.284419999999997</v>
      </c>
      <c r="FQ1173" s="38">
        <v>99.799189999999996</v>
      </c>
      <c r="FR1173" s="38">
        <v>100.1275</v>
      </c>
      <c r="FS1173" s="38">
        <v>99.755350000000007</v>
      </c>
      <c r="FT1173" s="38">
        <v>98.477779999999996</v>
      </c>
      <c r="FU1173" s="38">
        <v>95.952269999999999</v>
      </c>
      <c r="FV1173" s="38">
        <v>91.663110000000003</v>
      </c>
      <c r="FW1173">
        <v>87.821430000000007</v>
      </c>
      <c r="FX1173">
        <v>84.732860000000002</v>
      </c>
      <c r="FY1173">
        <v>82.473780000000005</v>
      </c>
      <c r="FZ1173">
        <v>2.1422639999999999</v>
      </c>
      <c r="GA1173">
        <v>14.005750000000001</v>
      </c>
      <c r="GB1173">
        <v>1</v>
      </c>
    </row>
    <row r="1174" spans="1:184" x14ac:dyDescent="0.3">
      <c r="A1174" t="s">
        <v>280</v>
      </c>
      <c r="B1174" t="s">
        <v>186</v>
      </c>
      <c r="C1174" t="s">
        <v>1</v>
      </c>
      <c r="D1174" t="s">
        <v>1</v>
      </c>
      <c r="E1174" t="s">
        <v>1</v>
      </c>
      <c r="F1174" t="s">
        <v>1</v>
      </c>
      <c r="G1174" t="s">
        <v>1</v>
      </c>
      <c r="H1174" s="40" t="s">
        <v>1</v>
      </c>
      <c r="I1174" s="18" t="s">
        <v>1</v>
      </c>
      <c r="J1174" s="38" t="s">
        <v>1</v>
      </c>
      <c r="K1174" s="18">
        <v>44753</v>
      </c>
      <c r="L1174" s="38">
        <v>186</v>
      </c>
      <c r="M1174" s="38">
        <v>186</v>
      </c>
      <c r="N1174" s="38">
        <v>238.80119999999999</v>
      </c>
      <c r="O1174" s="38">
        <v>241.71960000000001</v>
      </c>
      <c r="P1174" s="38">
        <v>244.65969999999999</v>
      </c>
      <c r="Q1174" s="38">
        <v>254.88</v>
      </c>
      <c r="R1174" s="38">
        <v>276.5127</v>
      </c>
      <c r="S1174" s="38">
        <v>308.6687</v>
      </c>
      <c r="T1174" s="38">
        <v>342.74130000000002</v>
      </c>
      <c r="U1174" s="38">
        <v>363.08800000000002</v>
      </c>
      <c r="V1174" s="38">
        <v>370.8279</v>
      </c>
      <c r="W1174" s="38">
        <v>376.71609999999998</v>
      </c>
      <c r="X1174" s="38">
        <v>377.33710000000002</v>
      </c>
      <c r="Y1174" s="38">
        <v>377.65679999999998</v>
      </c>
      <c r="Z1174" s="38">
        <v>378.05739999999997</v>
      </c>
      <c r="AA1174" s="38">
        <v>384.24</v>
      </c>
      <c r="AB1174" s="38">
        <v>376.214</v>
      </c>
      <c r="AC1174" s="38">
        <v>362.42290000000003</v>
      </c>
      <c r="AD1174" s="38">
        <v>350.59589999999997</v>
      </c>
      <c r="AE1174" s="38">
        <v>343.47609999999997</v>
      </c>
      <c r="AF1174" s="38">
        <v>338.76150000000001</v>
      </c>
      <c r="AG1174" s="38">
        <v>336.71390000000002</v>
      </c>
      <c r="AH1174" s="38">
        <v>334.80250000000001</v>
      </c>
      <c r="AI1174" s="38">
        <v>333.97969999999998</v>
      </c>
      <c r="AJ1174" s="38">
        <v>329.62990000000002</v>
      </c>
      <c r="AK1174" s="38">
        <v>318.69549999999998</v>
      </c>
      <c r="AL1174" s="38">
        <v>-4.7998950000000002</v>
      </c>
      <c r="AM1174" s="38">
        <v>-3.3302879999999999</v>
      </c>
      <c r="AN1174" s="38">
        <v>3.0270999999999999E-2</v>
      </c>
      <c r="AO1174" s="38">
        <v>-4.3955450000000003</v>
      </c>
      <c r="AP1174" s="38">
        <v>-4.6922790000000001</v>
      </c>
      <c r="AQ1174" s="38">
        <v>-2.1087889999999998</v>
      </c>
      <c r="AR1174" s="38">
        <v>-1.319337</v>
      </c>
      <c r="AS1174" s="38">
        <v>-3.2687210000000002</v>
      </c>
      <c r="AT1174" s="38">
        <v>-2.5931860000000002</v>
      </c>
      <c r="AU1174" s="38">
        <v>-1.796592</v>
      </c>
      <c r="AV1174" s="38">
        <v>-1.340622</v>
      </c>
      <c r="AW1174" s="38">
        <v>-8.1950610000000008</v>
      </c>
      <c r="AX1174" s="38">
        <v>-6.2861070000000003</v>
      </c>
      <c r="AY1174" s="38">
        <v>1.303139</v>
      </c>
      <c r="AZ1174" s="38">
        <v>2.4712399999999999</v>
      </c>
      <c r="BA1174" s="38">
        <v>0.4548239</v>
      </c>
      <c r="BB1174" s="38">
        <v>-5.2206029999999997</v>
      </c>
      <c r="BC1174" s="38">
        <v>-2.1574209999999998</v>
      </c>
      <c r="BD1174" s="38">
        <v>-4.369542</v>
      </c>
      <c r="BE1174" s="38">
        <v>-1.5954680000000001</v>
      </c>
      <c r="BF1174" s="38">
        <v>-4.5472429999999999</v>
      </c>
      <c r="BG1174" s="38">
        <v>-5.6191469999999999</v>
      </c>
      <c r="BH1174" s="38">
        <v>-7.6686629999999996</v>
      </c>
      <c r="BI1174" s="38">
        <v>-9.0115110000000005</v>
      </c>
      <c r="BJ1174" s="38">
        <v>-3.2537310000000002</v>
      </c>
      <c r="BK1174" s="38">
        <v>-1.8261829999999999</v>
      </c>
      <c r="BL1174" s="38">
        <v>1.375337</v>
      </c>
      <c r="BM1174" s="38">
        <v>-3.186242</v>
      </c>
      <c r="BN1174" s="38">
        <v>-3.5243169999999999</v>
      </c>
      <c r="BO1174" s="38">
        <v>-0.50339639999999997</v>
      </c>
      <c r="BP1174" s="38">
        <v>-1.2231799999999999E-2</v>
      </c>
      <c r="BQ1174" s="38">
        <v>-1.7822480000000001</v>
      </c>
      <c r="BR1174" s="38">
        <v>-1.167578</v>
      </c>
      <c r="BS1174" s="38">
        <v>-2.2428199999999999E-2</v>
      </c>
      <c r="BT1174" s="38">
        <v>-8.4119100000000002E-2</v>
      </c>
      <c r="BU1174" s="38">
        <v>-6.8913900000000003</v>
      </c>
      <c r="BV1174" s="38">
        <v>-5.3327980000000004</v>
      </c>
      <c r="BW1174" s="38">
        <v>2.5662660000000002</v>
      </c>
      <c r="BX1174" s="38">
        <v>3.8887260000000001</v>
      </c>
      <c r="BY1174" s="38">
        <v>2.1028030000000002</v>
      </c>
      <c r="BZ1174" s="38">
        <v>-2.9787979999999998</v>
      </c>
      <c r="CA1174" s="38">
        <v>5.3317099999999999E-2</v>
      </c>
      <c r="CB1174" s="38">
        <v>-1.955767</v>
      </c>
      <c r="CC1174" s="38">
        <v>0.67469129999999999</v>
      </c>
      <c r="CD1174" s="38">
        <v>-1.747187</v>
      </c>
      <c r="CE1174" s="38">
        <v>-2.9651770000000002</v>
      </c>
      <c r="CF1174" s="38">
        <v>-5.0078139999999998</v>
      </c>
      <c r="CG1174" s="38">
        <v>-6.3452250000000001</v>
      </c>
      <c r="CH1174" s="38">
        <v>-2.1828630000000002</v>
      </c>
      <c r="CI1174" s="38">
        <v>-0.78444550000000002</v>
      </c>
      <c r="CJ1174" s="38">
        <v>2.3069259999999998</v>
      </c>
      <c r="CK1174" s="38">
        <v>-2.3486829999999999</v>
      </c>
      <c r="CL1174" s="38">
        <v>-2.7153909999999999</v>
      </c>
      <c r="CM1174" s="38">
        <v>0.60849379999999997</v>
      </c>
      <c r="CN1174" s="38">
        <v>0.8930652</v>
      </c>
      <c r="CO1174" s="38">
        <v>-0.7527218</v>
      </c>
      <c r="CP1174" s="38">
        <v>-0.18020610000000001</v>
      </c>
      <c r="CQ1174" s="38">
        <v>1.2063520000000001</v>
      </c>
      <c r="CR1174" s="38">
        <v>0.78613129999999998</v>
      </c>
      <c r="CS1174" s="38">
        <v>-5.9884719999999998</v>
      </c>
      <c r="CT1174" s="38">
        <v>-4.6725399999999997</v>
      </c>
      <c r="CU1174" s="38">
        <v>3.4411040000000002</v>
      </c>
      <c r="CV1174" s="38">
        <v>4.8704710000000002</v>
      </c>
      <c r="CW1174" s="38">
        <v>3.244189</v>
      </c>
      <c r="CX1174" s="38">
        <v>-1.426131</v>
      </c>
      <c r="CY1174" s="38">
        <v>1.584468</v>
      </c>
      <c r="CZ1174" s="38">
        <v>-0.28399390000000002</v>
      </c>
      <c r="DA1174" s="38">
        <v>2.2469969999999999</v>
      </c>
      <c r="DB1174" s="38">
        <v>0.19212309999999999</v>
      </c>
      <c r="DC1174" s="38">
        <v>-1.1270450000000001</v>
      </c>
      <c r="DD1174" s="38">
        <v>-3.1649189999999998</v>
      </c>
      <c r="DE1174" s="38">
        <v>-4.498564</v>
      </c>
      <c r="DF1174" s="38">
        <v>-1.1119950000000001</v>
      </c>
      <c r="DG1174" s="38">
        <v>0.25729249999999998</v>
      </c>
      <c r="DH1174" s="38">
        <v>3.2385139999999999</v>
      </c>
      <c r="DI1174" s="38">
        <v>-1.5111239999999999</v>
      </c>
      <c r="DJ1174" s="38">
        <v>-1.9064639999999999</v>
      </c>
      <c r="DK1174" s="38">
        <v>1.7203839999999999</v>
      </c>
      <c r="DL1174" s="38">
        <v>1.798362</v>
      </c>
      <c r="DM1174" s="38">
        <v>0.27680470000000001</v>
      </c>
      <c r="DN1174" s="38">
        <v>0.80716569999999999</v>
      </c>
      <c r="DO1174" s="38">
        <v>2.435133</v>
      </c>
      <c r="DP1174" s="38">
        <v>1.656382</v>
      </c>
      <c r="DQ1174" s="38">
        <v>-5.085553</v>
      </c>
      <c r="DR1174" s="38">
        <v>-4.0122819999999999</v>
      </c>
      <c r="DS1174" s="38">
        <v>4.3159409999999996</v>
      </c>
      <c r="DT1174" s="38">
        <v>5.8522179999999997</v>
      </c>
      <c r="DU1174" s="38">
        <v>4.3855740000000001</v>
      </c>
      <c r="DV1174" s="38">
        <v>0.12653639999999999</v>
      </c>
      <c r="DW1174" s="38">
        <v>3.115618</v>
      </c>
      <c r="DX1174" s="38">
        <v>1.3877790000000001</v>
      </c>
      <c r="DY1174" s="38">
        <v>3.819302</v>
      </c>
      <c r="DZ1174" s="38">
        <v>2.1314329999999999</v>
      </c>
      <c r="EA1174" s="38">
        <v>0.71108649999999995</v>
      </c>
      <c r="EB1174" s="38">
        <v>-1.3220229999999999</v>
      </c>
      <c r="EC1174" s="38">
        <v>-2.6519020000000002</v>
      </c>
      <c r="ED1174" s="38">
        <v>0.43416840000000001</v>
      </c>
      <c r="EE1174" s="38">
        <v>1.7613970000000001</v>
      </c>
      <c r="EF1174" s="38">
        <v>4.5835800000000004</v>
      </c>
      <c r="EG1174" s="38">
        <v>-0.30182160000000002</v>
      </c>
      <c r="EH1174" s="38">
        <v>-0.73850229999999994</v>
      </c>
      <c r="EI1174" s="38">
        <v>3.325777</v>
      </c>
      <c r="EJ1174" s="38">
        <v>3.105467</v>
      </c>
      <c r="EK1174" s="38">
        <v>1.7632779999999999</v>
      </c>
      <c r="EL1174" s="38">
        <v>2.232774</v>
      </c>
      <c r="EM1174" s="38">
        <v>4.2092970000000003</v>
      </c>
      <c r="EN1174" s="38">
        <v>2.9128850000000002</v>
      </c>
      <c r="EO1174" s="38">
        <v>-3.781882</v>
      </c>
      <c r="EP1174" s="38">
        <v>-3.0589729999999999</v>
      </c>
      <c r="EQ1174" s="38">
        <v>5.5790680000000004</v>
      </c>
      <c r="ER1174" s="38">
        <v>7.2697029999999998</v>
      </c>
      <c r="ES1174" s="38">
        <v>6.0335530000000004</v>
      </c>
      <c r="ET1174" s="38">
        <v>2.368341</v>
      </c>
      <c r="EU1174" s="38">
        <v>5.3263559999999996</v>
      </c>
      <c r="EV1174" s="38">
        <v>3.8015539999999999</v>
      </c>
      <c r="EW1174" s="38">
        <v>6.089461</v>
      </c>
      <c r="EX1174" s="38">
        <v>4.931489</v>
      </c>
      <c r="EY1174" s="38">
        <v>3.3650570000000002</v>
      </c>
      <c r="EZ1174" s="38">
        <v>1.3388249999999999</v>
      </c>
      <c r="FA1174" s="38">
        <v>1.43832E-2</v>
      </c>
      <c r="FB1174" s="38">
        <v>79.035219999999995</v>
      </c>
      <c r="FC1174" s="38">
        <v>77.628820000000005</v>
      </c>
      <c r="FD1174" s="38">
        <v>76.694050000000004</v>
      </c>
      <c r="FE1174" s="38">
        <v>75.609920000000002</v>
      </c>
      <c r="FF1174" s="38">
        <v>73.416499999999999</v>
      </c>
      <c r="FG1174" s="38">
        <v>72.722560000000001</v>
      </c>
      <c r="FH1174" s="38">
        <v>72.332220000000007</v>
      </c>
      <c r="FI1174" s="38">
        <v>74.863569999999996</v>
      </c>
      <c r="FJ1174" s="38">
        <v>78.749660000000006</v>
      </c>
      <c r="FK1174" s="38">
        <v>83.400670000000005</v>
      </c>
      <c r="FL1174" s="38">
        <v>87.383799999999994</v>
      </c>
      <c r="FM1174" s="38">
        <v>90.956000000000003</v>
      </c>
      <c r="FN1174" s="38">
        <v>94.190510000000003</v>
      </c>
      <c r="FO1174" s="38">
        <v>96.296390000000002</v>
      </c>
      <c r="FP1174" s="38">
        <v>97.861990000000006</v>
      </c>
      <c r="FQ1174" s="38">
        <v>99.645420000000001</v>
      </c>
      <c r="FR1174" s="38">
        <v>100.48779999999999</v>
      </c>
      <c r="FS1174" s="38">
        <v>99.851179999999999</v>
      </c>
      <c r="FT1174" s="38">
        <v>98.521540000000002</v>
      </c>
      <c r="FU1174" s="38">
        <v>96.059719999999999</v>
      </c>
      <c r="FV1174" s="38">
        <v>92.76482</v>
      </c>
      <c r="FW1174">
        <v>89.299359999999993</v>
      </c>
      <c r="FX1174">
        <v>86.709440000000001</v>
      </c>
      <c r="FY1174">
        <v>83.612269999999995</v>
      </c>
      <c r="FZ1174">
        <v>2.4146380000000001</v>
      </c>
      <c r="GA1174">
        <v>16.876359999999998</v>
      </c>
      <c r="GB1174">
        <v>1</v>
      </c>
    </row>
    <row r="1175" spans="1:184" x14ac:dyDescent="0.3">
      <c r="A1175" t="s">
        <v>280</v>
      </c>
      <c r="B1175" t="s">
        <v>186</v>
      </c>
      <c r="C1175" t="s">
        <v>1</v>
      </c>
      <c r="D1175" t="s">
        <v>1</v>
      </c>
      <c r="E1175" t="s">
        <v>1</v>
      </c>
      <c r="F1175" t="s">
        <v>1</v>
      </c>
      <c r="G1175" t="s">
        <v>1</v>
      </c>
      <c r="H1175" s="40" t="s">
        <v>1</v>
      </c>
      <c r="I1175" s="18" t="s">
        <v>1</v>
      </c>
      <c r="J1175" s="38" t="s">
        <v>1</v>
      </c>
      <c r="K1175" s="18">
        <v>44760</v>
      </c>
      <c r="L1175" s="38">
        <v>186</v>
      </c>
      <c r="M1175" s="38">
        <v>186</v>
      </c>
      <c r="N1175" s="38">
        <v>250.55520000000001</v>
      </c>
      <c r="O1175" s="38">
        <v>251.27420000000001</v>
      </c>
      <c r="P1175" s="38">
        <v>253.37780000000001</v>
      </c>
      <c r="Q1175" s="38">
        <v>263.75970000000001</v>
      </c>
      <c r="R1175" s="38">
        <v>285.13589999999999</v>
      </c>
      <c r="S1175" s="38">
        <v>319.51220000000001</v>
      </c>
      <c r="T1175" s="38">
        <v>358.39819999999997</v>
      </c>
      <c r="U1175" s="38">
        <v>381.55180000000001</v>
      </c>
      <c r="V1175" s="38">
        <v>389.74560000000002</v>
      </c>
      <c r="W1175" s="38">
        <v>396.11369999999999</v>
      </c>
      <c r="X1175" s="38">
        <v>398.4991</v>
      </c>
      <c r="Y1175" s="38">
        <v>402.56150000000002</v>
      </c>
      <c r="Z1175" s="38">
        <v>406.68389999999999</v>
      </c>
      <c r="AA1175" s="38">
        <v>408.65260000000001</v>
      </c>
      <c r="AB1175" s="38">
        <v>398.95650000000001</v>
      </c>
      <c r="AC1175" s="38">
        <v>383.39179999999999</v>
      </c>
      <c r="AD1175" s="38">
        <v>369.15280000000001</v>
      </c>
      <c r="AE1175" s="38">
        <v>361.75700000000001</v>
      </c>
      <c r="AF1175" s="38">
        <v>357.73970000000003</v>
      </c>
      <c r="AG1175" s="38">
        <v>353.33100000000002</v>
      </c>
      <c r="AH1175" s="38">
        <v>350.54259999999999</v>
      </c>
      <c r="AI1175" s="38">
        <v>349.6284</v>
      </c>
      <c r="AJ1175" s="38">
        <v>345.61590000000001</v>
      </c>
      <c r="AK1175" s="38">
        <v>332.7158</v>
      </c>
      <c r="AL1175" s="38">
        <v>-5.9967240000000004</v>
      </c>
      <c r="AM1175" s="38">
        <v>-5.2855879999999997</v>
      </c>
      <c r="AN1175" s="38">
        <v>-4.9359580000000003</v>
      </c>
      <c r="AO1175" s="38">
        <v>-6.6035700000000003E-2</v>
      </c>
      <c r="AP1175" s="38">
        <v>-0.93724390000000002</v>
      </c>
      <c r="AQ1175" s="38">
        <v>-1.5040500000000001</v>
      </c>
      <c r="AR1175" s="38">
        <v>2.6011820000000001</v>
      </c>
      <c r="AS1175" s="38">
        <v>-3.4602279999999999</v>
      </c>
      <c r="AT1175" s="38">
        <v>-4.6541699999999997</v>
      </c>
      <c r="AU1175" s="38">
        <v>-6.4093609999999996</v>
      </c>
      <c r="AV1175" s="38">
        <v>-10.540749999999999</v>
      </c>
      <c r="AW1175" s="38">
        <v>-10.403600000000001</v>
      </c>
      <c r="AX1175" s="38">
        <v>-7.9385649999999996</v>
      </c>
      <c r="AY1175" s="38">
        <v>6.3317649999999999</v>
      </c>
      <c r="AZ1175" s="38">
        <v>8.1244929999999993</v>
      </c>
      <c r="BA1175" s="38">
        <v>3.188574</v>
      </c>
      <c r="BB1175" s="38">
        <v>0.7903057</v>
      </c>
      <c r="BC1175" s="38">
        <v>-5.0916309999999996</v>
      </c>
      <c r="BD1175" s="38">
        <v>-3.866406</v>
      </c>
      <c r="BE1175" s="38">
        <v>-2.6262340000000002</v>
      </c>
      <c r="BF1175" s="38">
        <v>-6.4390890000000001</v>
      </c>
      <c r="BG1175" s="38">
        <v>-7.7969650000000001</v>
      </c>
      <c r="BH1175" s="38">
        <v>-3.6502279999999998</v>
      </c>
      <c r="BI1175" s="38">
        <v>-6.2798100000000003</v>
      </c>
      <c r="BJ1175" s="38">
        <v>-4.6114790000000001</v>
      </c>
      <c r="BK1175" s="38">
        <v>-3.9347859999999999</v>
      </c>
      <c r="BL1175" s="38">
        <v>-3.6237089999999998</v>
      </c>
      <c r="BM1175" s="38">
        <v>1.182707</v>
      </c>
      <c r="BN1175" s="38">
        <v>0.18241479999999999</v>
      </c>
      <c r="BO1175" s="38">
        <v>0.1097414</v>
      </c>
      <c r="BP1175" s="38">
        <v>4.0298980000000002</v>
      </c>
      <c r="BQ1175" s="38">
        <v>-2.0452810000000001</v>
      </c>
      <c r="BR1175" s="38">
        <v>-3.3367879999999999</v>
      </c>
      <c r="BS1175" s="38">
        <v>-4.6996270000000004</v>
      </c>
      <c r="BT1175" s="38">
        <v>-9.3085319999999996</v>
      </c>
      <c r="BU1175" s="38">
        <v>-9.1278220000000001</v>
      </c>
      <c r="BV1175" s="38">
        <v>-7.046824</v>
      </c>
      <c r="BW1175" s="38">
        <v>7.5554870000000003</v>
      </c>
      <c r="BX1175" s="38">
        <v>9.4173679999999997</v>
      </c>
      <c r="BY1175" s="38">
        <v>4.7702809999999998</v>
      </c>
      <c r="BZ1175" s="38">
        <v>2.8921190000000001</v>
      </c>
      <c r="CA1175" s="38">
        <v>-2.9739239999999998</v>
      </c>
      <c r="CB1175" s="38">
        <v>-1.602201</v>
      </c>
      <c r="CC1175" s="38">
        <v>-0.50632790000000005</v>
      </c>
      <c r="CD1175" s="38">
        <v>-3.7920859999999998</v>
      </c>
      <c r="CE1175" s="38">
        <v>-5.3335800000000004</v>
      </c>
      <c r="CF1175" s="38">
        <v>-1.284618</v>
      </c>
      <c r="CG1175" s="38">
        <v>-3.8089219999999999</v>
      </c>
      <c r="CH1175" s="38">
        <v>-3.6520630000000001</v>
      </c>
      <c r="CI1175" s="38">
        <v>-2.9992239999999999</v>
      </c>
      <c r="CJ1175" s="38">
        <v>-2.7148490000000001</v>
      </c>
      <c r="CK1175" s="38">
        <v>2.0475829999999999</v>
      </c>
      <c r="CL1175" s="38">
        <v>0.95788700000000004</v>
      </c>
      <c r="CM1175" s="38">
        <v>1.2274480000000001</v>
      </c>
      <c r="CN1175" s="38">
        <v>5.0194219999999996</v>
      </c>
      <c r="CO1175" s="38">
        <v>-1.065293</v>
      </c>
      <c r="CP1175" s="38">
        <v>-2.4243730000000001</v>
      </c>
      <c r="CQ1175" s="38">
        <v>-3.5154709999999998</v>
      </c>
      <c r="CR1175" s="38">
        <v>-8.4551010000000009</v>
      </c>
      <c r="CS1175" s="38">
        <v>-8.2442220000000006</v>
      </c>
      <c r="CT1175" s="38">
        <v>-6.4292069999999999</v>
      </c>
      <c r="CU1175" s="38">
        <v>8.4030330000000006</v>
      </c>
      <c r="CV1175" s="38">
        <v>10.312810000000001</v>
      </c>
      <c r="CW1175" s="38">
        <v>5.865767</v>
      </c>
      <c r="CX1175" s="38">
        <v>4.3478289999999999</v>
      </c>
      <c r="CY1175" s="38">
        <v>-1.507206</v>
      </c>
      <c r="CZ1175" s="38">
        <v>-3.4019599999999997E-2</v>
      </c>
      <c r="DA1175" s="38">
        <v>0.9619122</v>
      </c>
      <c r="DB1175" s="38">
        <v>-1.95878</v>
      </c>
      <c r="DC1175" s="38">
        <v>-3.6274470000000001</v>
      </c>
      <c r="DD1175" s="38">
        <v>0.35379519999999998</v>
      </c>
      <c r="DE1175" s="38">
        <v>-2.0975920000000001</v>
      </c>
      <c r="DF1175" s="38">
        <v>-2.692647</v>
      </c>
      <c r="DG1175" s="38">
        <v>-2.063663</v>
      </c>
      <c r="DH1175" s="38">
        <v>-1.8059890000000001</v>
      </c>
      <c r="DI1175" s="38">
        <v>2.912458</v>
      </c>
      <c r="DJ1175" s="38">
        <v>1.7333590000000001</v>
      </c>
      <c r="DK1175" s="38">
        <v>2.3451550000000001</v>
      </c>
      <c r="DL1175" s="38">
        <v>6.0089459999999999</v>
      </c>
      <c r="DM1175" s="38">
        <v>-8.5305400000000003E-2</v>
      </c>
      <c r="DN1175" s="38">
        <v>-1.5119590000000001</v>
      </c>
      <c r="DO1175" s="38">
        <v>-2.331315</v>
      </c>
      <c r="DP1175" s="38">
        <v>-7.6016700000000004</v>
      </c>
      <c r="DQ1175" s="38">
        <v>-7.3606210000000001</v>
      </c>
      <c r="DR1175" s="38">
        <v>-5.8115899999999998</v>
      </c>
      <c r="DS1175" s="38">
        <v>9.2505799999999994</v>
      </c>
      <c r="DT1175" s="38">
        <v>11.20825</v>
      </c>
      <c r="DU1175" s="38">
        <v>6.9612540000000003</v>
      </c>
      <c r="DV1175" s="38">
        <v>5.8035389999999998</v>
      </c>
      <c r="DW1175" s="38">
        <v>-4.0488299999999998E-2</v>
      </c>
      <c r="DX1175" s="38">
        <v>1.534162</v>
      </c>
      <c r="DY1175" s="38">
        <v>2.4301520000000001</v>
      </c>
      <c r="DZ1175" s="38">
        <v>-0.12547359999999999</v>
      </c>
      <c r="EA1175" s="38">
        <v>-1.921314</v>
      </c>
      <c r="EB1175" s="38">
        <v>1.9922089999999999</v>
      </c>
      <c r="EC1175" s="38">
        <v>-0.38626260000000001</v>
      </c>
      <c r="ED1175" s="38">
        <v>-1.3074030000000001</v>
      </c>
      <c r="EE1175" s="38">
        <v>-0.71286050000000001</v>
      </c>
      <c r="EF1175" s="38">
        <v>-0.49373990000000001</v>
      </c>
      <c r="EG1175" s="38">
        <v>4.1612010000000001</v>
      </c>
      <c r="EH1175" s="38">
        <v>2.8530180000000001</v>
      </c>
      <c r="EI1175" s="38">
        <v>3.9589460000000001</v>
      </c>
      <c r="EJ1175" s="38">
        <v>7.4376620000000004</v>
      </c>
      <c r="EK1175" s="38">
        <v>1.329642</v>
      </c>
      <c r="EL1175" s="38">
        <v>-0.19457720000000001</v>
      </c>
      <c r="EM1175" s="38">
        <v>-0.62158100000000005</v>
      </c>
      <c r="EN1175" s="38">
        <v>-6.3694519999999999</v>
      </c>
      <c r="EO1175" s="38">
        <v>-6.0848420000000001</v>
      </c>
      <c r="EP1175" s="38">
        <v>-4.9198490000000001</v>
      </c>
      <c r="EQ1175" s="38">
        <v>10.474299999999999</v>
      </c>
      <c r="ER1175" s="38">
        <v>12.50113</v>
      </c>
      <c r="ES1175" s="38">
        <v>8.542961</v>
      </c>
      <c r="ET1175" s="38">
        <v>7.9053529999999999</v>
      </c>
      <c r="EU1175" s="38">
        <v>2.0772189999999999</v>
      </c>
      <c r="EV1175" s="38">
        <v>3.7983669999999998</v>
      </c>
      <c r="EW1175" s="38">
        <v>4.5500579999999999</v>
      </c>
      <c r="EX1175" s="38">
        <v>2.5215299999999998</v>
      </c>
      <c r="EY1175" s="38">
        <v>0.54207050000000001</v>
      </c>
      <c r="EZ1175" s="38">
        <v>4.357818</v>
      </c>
      <c r="FA1175" s="38">
        <v>2.0846260000000001</v>
      </c>
      <c r="FB1175" s="38">
        <v>82.694730000000007</v>
      </c>
      <c r="FC1175" s="38">
        <v>81.995949999999993</v>
      </c>
      <c r="FD1175" s="38">
        <v>80.645290000000003</v>
      </c>
      <c r="FE1175" s="38">
        <v>78.972179999999994</v>
      </c>
      <c r="FF1175" s="38">
        <v>77.737949999999998</v>
      </c>
      <c r="FG1175" s="38">
        <v>76.437550000000002</v>
      </c>
      <c r="FH1175" s="38">
        <v>76.294139999999999</v>
      </c>
      <c r="FI1175" s="38">
        <v>78.062299999999993</v>
      </c>
      <c r="FJ1175" s="38">
        <v>80.177440000000004</v>
      </c>
      <c r="FK1175" s="38">
        <v>83.884299999999996</v>
      </c>
      <c r="FL1175" s="38">
        <v>88.37782</v>
      </c>
      <c r="FM1175" s="38">
        <v>92.706249999999997</v>
      </c>
      <c r="FN1175" s="38">
        <v>93.571960000000004</v>
      </c>
      <c r="FO1175" s="38">
        <v>95.957899999999995</v>
      </c>
      <c r="FP1175" s="38">
        <v>98.696560000000005</v>
      </c>
      <c r="FQ1175" s="38">
        <v>99.604579999999999</v>
      </c>
      <c r="FR1175" s="38">
        <v>99.582229999999996</v>
      </c>
      <c r="FS1175" s="38">
        <v>98.871769999999998</v>
      </c>
      <c r="FT1175" s="38">
        <v>97.215299999999999</v>
      </c>
      <c r="FU1175" s="38">
        <v>94.250119999999995</v>
      </c>
      <c r="FV1175" s="38">
        <v>91.008570000000006</v>
      </c>
      <c r="FW1175">
        <v>88.218969999999999</v>
      </c>
      <c r="FX1175">
        <v>85.669830000000005</v>
      </c>
      <c r="FY1175">
        <v>82.753680000000003</v>
      </c>
      <c r="FZ1175">
        <v>2.2746149999999998</v>
      </c>
      <c r="GA1175">
        <v>15.291550000000001</v>
      </c>
      <c r="GB1175">
        <v>1</v>
      </c>
    </row>
    <row r="1176" spans="1:184" x14ac:dyDescent="0.3">
      <c r="A1176" t="s">
        <v>280</v>
      </c>
      <c r="B1176" t="s">
        <v>186</v>
      </c>
      <c r="C1176" t="s">
        <v>1</v>
      </c>
      <c r="D1176" t="s">
        <v>1</v>
      </c>
      <c r="E1176" t="s">
        <v>1</v>
      </c>
      <c r="F1176" t="s">
        <v>1</v>
      </c>
      <c r="G1176" t="s">
        <v>1</v>
      </c>
      <c r="H1176" s="40" t="s">
        <v>1</v>
      </c>
      <c r="I1176" s="18" t="s">
        <v>1</v>
      </c>
      <c r="J1176" s="38" t="s">
        <v>1</v>
      </c>
      <c r="K1176" s="18">
        <v>44763</v>
      </c>
      <c r="L1176" s="38">
        <v>186</v>
      </c>
      <c r="M1176" s="38">
        <v>186</v>
      </c>
      <c r="N1176" s="38">
        <v>321.65879999999999</v>
      </c>
      <c r="O1176" s="38">
        <v>313.9753</v>
      </c>
      <c r="P1176" s="38">
        <v>310.44720000000001</v>
      </c>
      <c r="Q1176" s="38">
        <v>315.8963</v>
      </c>
      <c r="R1176" s="38">
        <v>332.613</v>
      </c>
      <c r="S1176" s="38">
        <v>356.9153</v>
      </c>
      <c r="T1176" s="38">
        <v>380.52690000000001</v>
      </c>
      <c r="U1176" s="38">
        <v>389.10469999999998</v>
      </c>
      <c r="V1176" s="38">
        <v>395.68119999999999</v>
      </c>
      <c r="W1176" s="38">
        <v>401.46440000000001</v>
      </c>
      <c r="X1176" s="38">
        <v>404.06400000000002</v>
      </c>
      <c r="Y1176" s="38">
        <v>404.03680000000003</v>
      </c>
      <c r="Z1176" s="38">
        <v>407.3014</v>
      </c>
      <c r="AA1176" s="38">
        <v>407.49790000000002</v>
      </c>
      <c r="AB1176" s="38">
        <v>397.0829</v>
      </c>
      <c r="AC1176" s="38">
        <v>380.70319999999998</v>
      </c>
      <c r="AD1176" s="38">
        <v>368.66090000000003</v>
      </c>
      <c r="AE1176" s="38">
        <v>361.75119999999998</v>
      </c>
      <c r="AF1176" s="38">
        <v>359.0498</v>
      </c>
      <c r="AG1176" s="38">
        <v>353.26420000000002</v>
      </c>
      <c r="AH1176" s="38">
        <v>349.84440000000001</v>
      </c>
      <c r="AI1176" s="38">
        <v>353.21289999999999</v>
      </c>
      <c r="AJ1176" s="38">
        <v>349.041</v>
      </c>
      <c r="AK1176" s="38">
        <v>337.27510000000001</v>
      </c>
      <c r="AL1176" s="38">
        <v>-5.3524159999999998</v>
      </c>
      <c r="AM1176" s="38">
        <v>-11.01416</v>
      </c>
      <c r="AN1176" s="38">
        <v>-10.01473</v>
      </c>
      <c r="AO1176" s="38">
        <v>-4.1142880000000002</v>
      </c>
      <c r="AP1176" s="38">
        <v>-3.536314</v>
      </c>
      <c r="AQ1176" s="38">
        <v>-6.0793169999999996</v>
      </c>
      <c r="AR1176" s="38">
        <v>-4.8282480000000003</v>
      </c>
      <c r="AS1176" s="38">
        <v>-2.8981490000000001</v>
      </c>
      <c r="AT1176" s="38">
        <v>1.147591</v>
      </c>
      <c r="AU1176" s="38">
        <v>3.085334</v>
      </c>
      <c r="AV1176" s="38">
        <v>1.2439260000000001</v>
      </c>
      <c r="AW1176" s="38">
        <v>-12.54111</v>
      </c>
      <c r="AX1176" s="38">
        <v>-8.9099570000000003</v>
      </c>
      <c r="AY1176" s="38">
        <v>-4.2594900000000004</v>
      </c>
      <c r="AZ1176" s="38">
        <v>6.2021439999999997</v>
      </c>
      <c r="BA1176" s="38">
        <v>12.05585</v>
      </c>
      <c r="BB1176" s="38">
        <v>4.2239440000000004</v>
      </c>
      <c r="BC1176" s="38">
        <v>7.055123</v>
      </c>
      <c r="BD1176" s="38">
        <v>7.807061</v>
      </c>
      <c r="BE1176" s="38">
        <v>8.9264890000000001</v>
      </c>
      <c r="BF1176" s="38">
        <v>10.97043</v>
      </c>
      <c r="BG1176" s="38">
        <v>9.8187049999999996</v>
      </c>
      <c r="BH1176" s="38">
        <v>13.33168</v>
      </c>
      <c r="BI1176" s="38">
        <v>7.952623</v>
      </c>
      <c r="BJ1176" s="38">
        <v>-3.5665110000000002</v>
      </c>
      <c r="BK1176" s="38">
        <v>-9.3650110000000009</v>
      </c>
      <c r="BL1176" s="38">
        <v>-8.5266850000000005</v>
      </c>
      <c r="BM1176" s="38">
        <v>-2.6780059999999999</v>
      </c>
      <c r="BN1176" s="38">
        <v>-2.4070019999999999</v>
      </c>
      <c r="BO1176" s="38">
        <v>-4.8219830000000004</v>
      </c>
      <c r="BP1176" s="38">
        <v>-3.462745</v>
      </c>
      <c r="BQ1176" s="38">
        <v>-1.395486</v>
      </c>
      <c r="BR1176" s="38">
        <v>2.718963</v>
      </c>
      <c r="BS1176" s="38">
        <v>4.8072290000000004</v>
      </c>
      <c r="BT1176" s="38">
        <v>2.9497239999999998</v>
      </c>
      <c r="BU1176" s="38">
        <v>-11.46156</v>
      </c>
      <c r="BV1176" s="38">
        <v>-8.0283540000000002</v>
      </c>
      <c r="BW1176" s="38">
        <v>-3.2767599999999999</v>
      </c>
      <c r="BX1176" s="38">
        <v>7.4493359999999997</v>
      </c>
      <c r="BY1176" s="38">
        <v>13.56672</v>
      </c>
      <c r="BZ1176" s="38">
        <v>5.9835950000000002</v>
      </c>
      <c r="CA1176" s="38">
        <v>9.1103149999999999</v>
      </c>
      <c r="CB1176" s="38">
        <v>10.171200000000001</v>
      </c>
      <c r="CC1176" s="38">
        <v>11.4282</v>
      </c>
      <c r="CD1176" s="38">
        <v>13.637230000000001</v>
      </c>
      <c r="CE1176" s="38">
        <v>12.352349999999999</v>
      </c>
      <c r="CF1176" s="38">
        <v>15.92206</v>
      </c>
      <c r="CG1176" s="38">
        <v>10.59449</v>
      </c>
      <c r="CH1176" s="38">
        <v>-2.329599</v>
      </c>
      <c r="CI1176" s="38">
        <v>-8.2228159999999999</v>
      </c>
      <c r="CJ1176" s="38">
        <v>-7.4960709999999997</v>
      </c>
      <c r="CK1176" s="38">
        <v>-1.683241</v>
      </c>
      <c r="CL1176" s="38">
        <v>-1.624843</v>
      </c>
      <c r="CM1176" s="38">
        <v>-3.9511579999999999</v>
      </c>
      <c r="CN1176" s="38">
        <v>-2.5170029999999999</v>
      </c>
      <c r="CO1176" s="38">
        <v>-0.35474670000000003</v>
      </c>
      <c r="CP1176" s="38">
        <v>3.8072910000000002</v>
      </c>
      <c r="CQ1176" s="38">
        <v>5.9998069999999997</v>
      </c>
      <c r="CR1176" s="38">
        <v>4.1311540000000004</v>
      </c>
      <c r="CS1176" s="38">
        <v>-10.71387</v>
      </c>
      <c r="CT1176" s="38">
        <v>-7.4177580000000001</v>
      </c>
      <c r="CU1176" s="38">
        <v>-2.596123</v>
      </c>
      <c r="CV1176" s="38">
        <v>8.3131380000000004</v>
      </c>
      <c r="CW1176" s="38">
        <v>14.61314</v>
      </c>
      <c r="CX1176" s="38">
        <v>7.2023239999999999</v>
      </c>
      <c r="CY1176" s="38">
        <v>10.53374</v>
      </c>
      <c r="CZ1176" s="38">
        <v>11.808590000000001</v>
      </c>
      <c r="DA1176" s="38">
        <v>13.160880000000001</v>
      </c>
      <c r="DB1176" s="38">
        <v>15.484249999999999</v>
      </c>
      <c r="DC1176" s="38">
        <v>14.107139999999999</v>
      </c>
      <c r="DD1176" s="38">
        <v>17.716149999999999</v>
      </c>
      <c r="DE1176" s="38">
        <v>12.424250000000001</v>
      </c>
      <c r="DF1176" s="38">
        <v>-1.092687</v>
      </c>
      <c r="DG1176" s="38">
        <v>-7.0806209999999998</v>
      </c>
      <c r="DH1176" s="38">
        <v>-6.4654579999999999</v>
      </c>
      <c r="DI1176" s="38">
        <v>-0.68847630000000004</v>
      </c>
      <c r="DJ1176" s="38">
        <v>-0.84268509999999996</v>
      </c>
      <c r="DK1176" s="38">
        <v>-3.0803319999999998</v>
      </c>
      <c r="DL1176" s="38">
        <v>-1.5712600000000001</v>
      </c>
      <c r="DM1176" s="38">
        <v>0.68599299999999996</v>
      </c>
      <c r="DN1176" s="38">
        <v>4.8956179999999998</v>
      </c>
      <c r="DO1176" s="38">
        <v>7.1923859999999999</v>
      </c>
      <c r="DP1176" s="38">
        <v>5.3125840000000002</v>
      </c>
      <c r="DQ1176" s="38">
        <v>-9.9661829999999991</v>
      </c>
      <c r="DR1176" s="38">
        <v>-6.8071619999999999</v>
      </c>
      <c r="DS1176" s="38">
        <v>-1.9154869999999999</v>
      </c>
      <c r="DT1176" s="38">
        <v>9.1769400000000001</v>
      </c>
      <c r="DU1176" s="38">
        <v>15.659560000000001</v>
      </c>
      <c r="DV1176" s="38">
        <v>8.4210530000000006</v>
      </c>
      <c r="DW1176" s="38">
        <v>11.95716</v>
      </c>
      <c r="DX1176" s="38">
        <v>13.44599</v>
      </c>
      <c r="DY1176" s="38">
        <v>14.893560000000001</v>
      </c>
      <c r="DZ1176" s="38">
        <v>17.33127</v>
      </c>
      <c r="EA1176" s="38">
        <v>15.861929999999999</v>
      </c>
      <c r="EB1176" s="38">
        <v>19.51023</v>
      </c>
      <c r="EC1176" s="38">
        <v>14.254</v>
      </c>
      <c r="ED1176" s="38">
        <v>0.69321679999999997</v>
      </c>
      <c r="EE1176" s="38">
        <v>-5.4314730000000004</v>
      </c>
      <c r="EF1176" s="38">
        <v>-4.977417</v>
      </c>
      <c r="EG1176" s="38">
        <v>0.74780619999999998</v>
      </c>
      <c r="EH1176" s="38">
        <v>0.28662739999999998</v>
      </c>
      <c r="EI1176" s="38">
        <v>-1.822999</v>
      </c>
      <c r="EJ1176" s="38">
        <v>-0.20575830000000001</v>
      </c>
      <c r="EK1176" s="38">
        <v>2.1886559999999999</v>
      </c>
      <c r="EL1176" s="38">
        <v>6.46699</v>
      </c>
      <c r="EM1176" s="38">
        <v>8.9142810000000008</v>
      </c>
      <c r="EN1176" s="38">
        <v>7.0183819999999999</v>
      </c>
      <c r="EO1176" s="38">
        <v>-8.8866379999999996</v>
      </c>
      <c r="EP1176" s="38">
        <v>-5.9255589999999998</v>
      </c>
      <c r="EQ1176" s="38">
        <v>-0.93275669999999999</v>
      </c>
      <c r="ER1176" s="38">
        <v>10.42413</v>
      </c>
      <c r="ES1176" s="38">
        <v>17.17043</v>
      </c>
      <c r="ET1176" s="38">
        <v>10.1807</v>
      </c>
      <c r="EU1176" s="38">
        <v>14.01235</v>
      </c>
      <c r="EV1176" s="38">
        <v>15.810129999999999</v>
      </c>
      <c r="EW1176" s="38">
        <v>17.39527</v>
      </c>
      <c r="EX1176" s="38">
        <v>19.998069999999998</v>
      </c>
      <c r="EY1176" s="38">
        <v>18.395569999999999</v>
      </c>
      <c r="EZ1176" s="38">
        <v>22.100619999999999</v>
      </c>
      <c r="FA1176" s="38">
        <v>16.895869999999999</v>
      </c>
      <c r="FB1176" s="38">
        <v>79.451970000000003</v>
      </c>
      <c r="FC1176" s="38">
        <v>77.365459999999999</v>
      </c>
      <c r="FD1176" s="38">
        <v>75.582710000000006</v>
      </c>
      <c r="FE1176" s="38">
        <v>74.103999999999999</v>
      </c>
      <c r="FF1176" s="38">
        <v>72.55668</v>
      </c>
      <c r="FG1176" s="38">
        <v>70.916330000000002</v>
      </c>
      <c r="FH1176" s="38">
        <v>70.565150000000003</v>
      </c>
      <c r="FI1176" s="38">
        <v>73.438379999999995</v>
      </c>
      <c r="FJ1176" s="38">
        <v>77.17944</v>
      </c>
      <c r="FK1176" s="38">
        <v>81.657169999999994</v>
      </c>
      <c r="FL1176" s="38">
        <v>86.396090000000001</v>
      </c>
      <c r="FM1176" s="38">
        <v>89.666480000000007</v>
      </c>
      <c r="FN1176" s="38">
        <v>92.514179999999996</v>
      </c>
      <c r="FO1176" s="38">
        <v>94.480410000000006</v>
      </c>
      <c r="FP1176" s="38">
        <v>95.629300000000001</v>
      </c>
      <c r="FQ1176" s="38">
        <v>96.709559999999996</v>
      </c>
      <c r="FR1176" s="38">
        <v>99.570719999999994</v>
      </c>
      <c r="FS1176" s="38">
        <v>99.060310000000001</v>
      </c>
      <c r="FT1176" s="38">
        <v>97.372010000000003</v>
      </c>
      <c r="FU1176" s="38">
        <v>94.505700000000004</v>
      </c>
      <c r="FV1176" s="38">
        <v>90.769120000000001</v>
      </c>
      <c r="FW1176">
        <v>87.156649999999999</v>
      </c>
      <c r="FX1176">
        <v>84.046980000000005</v>
      </c>
      <c r="FY1176">
        <v>80.638739999999999</v>
      </c>
      <c r="FZ1176">
        <v>1.5649519999999999</v>
      </c>
      <c r="GA1176">
        <v>6.4900589999999996</v>
      </c>
      <c r="GB1176">
        <v>1</v>
      </c>
    </row>
    <row r="1177" spans="1:184" x14ac:dyDescent="0.3">
      <c r="A1177" t="s">
        <v>280</v>
      </c>
      <c r="B1177" t="s">
        <v>186</v>
      </c>
      <c r="C1177" t="s">
        <v>1</v>
      </c>
      <c r="D1177" t="s">
        <v>1</v>
      </c>
      <c r="E1177" t="s">
        <v>1</v>
      </c>
      <c r="F1177" t="s">
        <v>1</v>
      </c>
      <c r="G1177" t="s">
        <v>1</v>
      </c>
      <c r="H1177" s="40" t="s">
        <v>1</v>
      </c>
      <c r="I1177" s="18" t="s">
        <v>1</v>
      </c>
      <c r="J1177" s="38" t="s">
        <v>1</v>
      </c>
      <c r="K1177" s="18">
        <v>44789</v>
      </c>
      <c r="L1177" s="38">
        <v>185</v>
      </c>
      <c r="M1177" s="38">
        <v>185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0</v>
      </c>
      <c r="AG1177" s="38">
        <v>0</v>
      </c>
      <c r="AH1177" s="38">
        <v>0</v>
      </c>
      <c r="AI1177" s="38">
        <v>0</v>
      </c>
      <c r="AJ1177" s="38">
        <v>0</v>
      </c>
      <c r="AK1177" s="38">
        <v>0</v>
      </c>
      <c r="AL1177" s="38">
        <v>0</v>
      </c>
      <c r="AM1177" s="38">
        <v>0</v>
      </c>
      <c r="AN1177" s="38">
        <v>0</v>
      </c>
      <c r="AO1177" s="38">
        <v>0</v>
      </c>
      <c r="AP1177" s="38">
        <v>0</v>
      </c>
      <c r="AQ1177" s="38">
        <v>0</v>
      </c>
      <c r="AR1177" s="38">
        <v>0</v>
      </c>
      <c r="AS1177" s="38">
        <v>0</v>
      </c>
      <c r="AT1177" s="38">
        <v>0</v>
      </c>
      <c r="AU1177" s="38">
        <v>0</v>
      </c>
      <c r="AV1177" s="38">
        <v>0</v>
      </c>
      <c r="AW1177" s="38">
        <v>0</v>
      </c>
      <c r="AX1177" s="38">
        <v>0</v>
      </c>
      <c r="AY1177" s="38">
        <v>0</v>
      </c>
      <c r="AZ1177" s="38">
        <v>0</v>
      </c>
      <c r="BA1177" s="38">
        <v>0</v>
      </c>
      <c r="BB1177" s="38">
        <v>0</v>
      </c>
      <c r="BC1177" s="38">
        <v>0</v>
      </c>
      <c r="BD1177" s="38">
        <v>0</v>
      </c>
      <c r="BE1177" s="38">
        <v>0</v>
      </c>
      <c r="BF1177" s="38">
        <v>0</v>
      </c>
      <c r="BG1177" s="38">
        <v>0</v>
      </c>
      <c r="BH1177" s="38">
        <v>0</v>
      </c>
      <c r="BI1177" s="38">
        <v>0</v>
      </c>
      <c r="BJ1177" s="38">
        <v>0</v>
      </c>
      <c r="BK1177" s="38">
        <v>0</v>
      </c>
      <c r="BL1177" s="38">
        <v>0</v>
      </c>
      <c r="BM1177" s="38">
        <v>0</v>
      </c>
      <c r="BN1177" s="38">
        <v>0</v>
      </c>
      <c r="BO1177" s="38">
        <v>0</v>
      </c>
      <c r="BP1177" s="38">
        <v>0</v>
      </c>
      <c r="BQ1177" s="38">
        <v>0</v>
      </c>
      <c r="BR1177" s="38">
        <v>0</v>
      </c>
      <c r="BS1177" s="38">
        <v>0</v>
      </c>
      <c r="BT1177" s="38">
        <v>0</v>
      </c>
      <c r="BU1177" s="38">
        <v>0</v>
      </c>
      <c r="BV1177" s="38">
        <v>0</v>
      </c>
      <c r="BW1177" s="38">
        <v>0</v>
      </c>
      <c r="BX1177" s="38">
        <v>0</v>
      </c>
      <c r="BY1177" s="38">
        <v>0</v>
      </c>
      <c r="BZ1177" s="38">
        <v>0</v>
      </c>
      <c r="CA1177" s="38">
        <v>0</v>
      </c>
      <c r="CB1177" s="38">
        <v>0</v>
      </c>
      <c r="CC1177" s="38">
        <v>0</v>
      </c>
      <c r="CD1177" s="38">
        <v>0</v>
      </c>
      <c r="CE1177" s="38">
        <v>0</v>
      </c>
      <c r="CF1177" s="38">
        <v>0</v>
      </c>
      <c r="CG1177" s="38">
        <v>0</v>
      </c>
      <c r="CH1177" s="38">
        <v>0</v>
      </c>
      <c r="CI1177" s="38">
        <v>0</v>
      </c>
      <c r="CJ1177" s="38">
        <v>0</v>
      </c>
      <c r="CK1177" s="38">
        <v>0</v>
      </c>
      <c r="CL1177" s="38">
        <v>0</v>
      </c>
      <c r="CM1177" s="38">
        <v>0</v>
      </c>
      <c r="CN1177" s="38">
        <v>0</v>
      </c>
      <c r="CO1177" s="38">
        <v>0</v>
      </c>
      <c r="CP1177" s="38">
        <v>0</v>
      </c>
      <c r="CQ1177" s="38">
        <v>0</v>
      </c>
      <c r="CR1177" s="38">
        <v>0</v>
      </c>
      <c r="CS1177" s="38">
        <v>0</v>
      </c>
      <c r="CT1177" s="38">
        <v>0</v>
      </c>
      <c r="CU1177" s="38">
        <v>0</v>
      </c>
      <c r="CV1177" s="38">
        <v>0</v>
      </c>
      <c r="CW1177" s="38">
        <v>0</v>
      </c>
      <c r="CX1177" s="38">
        <v>0</v>
      </c>
      <c r="CY1177" s="38">
        <v>0</v>
      </c>
      <c r="CZ1177" s="38">
        <v>0</v>
      </c>
      <c r="DA1177" s="38">
        <v>0</v>
      </c>
      <c r="DB1177" s="38">
        <v>0</v>
      </c>
      <c r="DC1177" s="38">
        <v>0</v>
      </c>
      <c r="DD1177" s="38">
        <v>0</v>
      </c>
      <c r="DE1177" s="38">
        <v>0</v>
      </c>
      <c r="DF1177" s="38">
        <v>0</v>
      </c>
      <c r="DG1177" s="38">
        <v>0</v>
      </c>
      <c r="DH1177" s="38">
        <v>0</v>
      </c>
      <c r="DI1177" s="38">
        <v>0</v>
      </c>
      <c r="DJ1177" s="38">
        <v>0</v>
      </c>
      <c r="DK1177" s="38">
        <v>0</v>
      </c>
      <c r="DL1177" s="38">
        <v>0</v>
      </c>
      <c r="DM1177" s="38">
        <v>0</v>
      </c>
      <c r="DN1177" s="38">
        <v>0</v>
      </c>
      <c r="DO1177" s="38">
        <v>0</v>
      </c>
      <c r="DP1177" s="38">
        <v>0</v>
      </c>
      <c r="DQ1177" s="38">
        <v>0</v>
      </c>
      <c r="DR1177" s="38">
        <v>0</v>
      </c>
      <c r="DS1177" s="38">
        <v>0</v>
      </c>
      <c r="DT1177" s="38">
        <v>0</v>
      </c>
      <c r="DU1177" s="38">
        <v>0</v>
      </c>
      <c r="DV1177" s="38">
        <v>0</v>
      </c>
      <c r="DW1177" s="38">
        <v>0</v>
      </c>
      <c r="DX1177" s="38">
        <v>0</v>
      </c>
      <c r="DY1177" s="38">
        <v>0</v>
      </c>
      <c r="DZ1177" s="38">
        <v>0</v>
      </c>
      <c r="EA1177" s="38">
        <v>0</v>
      </c>
      <c r="EB1177" s="38">
        <v>0</v>
      </c>
      <c r="EC1177" s="38">
        <v>0</v>
      </c>
      <c r="ED1177" s="38">
        <v>0</v>
      </c>
      <c r="EE1177" s="38">
        <v>0</v>
      </c>
      <c r="EF1177" s="38">
        <v>0</v>
      </c>
      <c r="EG1177" s="38">
        <v>0</v>
      </c>
      <c r="EH1177" s="38">
        <v>0</v>
      </c>
      <c r="EI1177" s="38">
        <v>0</v>
      </c>
      <c r="EJ1177" s="38">
        <v>0</v>
      </c>
      <c r="EK1177" s="38">
        <v>0</v>
      </c>
      <c r="EL1177" s="38">
        <v>0</v>
      </c>
      <c r="EM1177" s="38">
        <v>0</v>
      </c>
      <c r="EN1177" s="38">
        <v>0</v>
      </c>
      <c r="EO1177" s="38">
        <v>0</v>
      </c>
      <c r="EP1177" s="38">
        <v>0</v>
      </c>
      <c r="EQ1177" s="38">
        <v>0</v>
      </c>
      <c r="ER1177" s="38">
        <v>0</v>
      </c>
      <c r="ES1177" s="38">
        <v>0</v>
      </c>
      <c r="ET1177" s="38">
        <v>0</v>
      </c>
      <c r="EU1177" s="38">
        <v>0</v>
      </c>
      <c r="EV1177" s="38">
        <v>0</v>
      </c>
      <c r="EW1177" s="38">
        <v>0</v>
      </c>
      <c r="EX1177" s="38">
        <v>0</v>
      </c>
      <c r="EY1177" s="38">
        <v>0</v>
      </c>
      <c r="EZ1177" s="38">
        <v>0</v>
      </c>
      <c r="FA1177" s="38">
        <v>0</v>
      </c>
      <c r="FB1177" s="38">
        <v>0</v>
      </c>
      <c r="FC1177" s="38">
        <v>0</v>
      </c>
      <c r="FD1177" s="38">
        <v>0</v>
      </c>
      <c r="FE1177" s="38">
        <v>0</v>
      </c>
      <c r="FF1177" s="38">
        <v>0</v>
      </c>
      <c r="FG1177" s="38">
        <v>0</v>
      </c>
      <c r="FH1177" s="38">
        <v>0</v>
      </c>
      <c r="FI1177" s="38">
        <v>0</v>
      </c>
      <c r="FJ1177" s="38">
        <v>0</v>
      </c>
      <c r="FK1177" s="38">
        <v>0</v>
      </c>
      <c r="FL1177" s="38">
        <v>0</v>
      </c>
      <c r="FM1177" s="38">
        <v>0</v>
      </c>
      <c r="FN1177" s="38">
        <v>0</v>
      </c>
      <c r="FO1177" s="38">
        <v>0</v>
      </c>
      <c r="FP1177" s="38">
        <v>0</v>
      </c>
      <c r="FQ1177" s="38">
        <v>0</v>
      </c>
      <c r="FR1177" s="38">
        <v>0</v>
      </c>
      <c r="FS1177" s="38">
        <v>0</v>
      </c>
      <c r="FT1177" s="38">
        <v>0</v>
      </c>
      <c r="FU1177" s="38">
        <v>0</v>
      </c>
      <c r="FV1177" s="38">
        <v>0</v>
      </c>
      <c r="FW1177">
        <v>0</v>
      </c>
      <c r="FX1177">
        <v>0</v>
      </c>
      <c r="FY1177">
        <v>0</v>
      </c>
      <c r="FZ1177">
        <v>0</v>
      </c>
      <c r="GA1177">
        <v>0</v>
      </c>
      <c r="GB1177">
        <v>0</v>
      </c>
    </row>
    <row r="1178" spans="1:184" x14ac:dyDescent="0.3">
      <c r="A1178" t="s">
        <v>280</v>
      </c>
      <c r="B1178" t="s">
        <v>186</v>
      </c>
      <c r="C1178" t="s">
        <v>1</v>
      </c>
      <c r="D1178" t="s">
        <v>1</v>
      </c>
      <c r="E1178" t="s">
        <v>1</v>
      </c>
      <c r="F1178" t="s">
        <v>1</v>
      </c>
      <c r="G1178" t="s">
        <v>1</v>
      </c>
      <c r="H1178" s="40" t="s">
        <v>1</v>
      </c>
      <c r="I1178" s="18" t="s">
        <v>1</v>
      </c>
      <c r="J1178" s="38" t="s">
        <v>1</v>
      </c>
      <c r="K1178" s="18">
        <v>44790</v>
      </c>
      <c r="L1178" s="38">
        <v>185</v>
      </c>
      <c r="M1178" s="38">
        <v>185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  <c r="AF1178" s="38">
        <v>0</v>
      </c>
      <c r="AG1178" s="38">
        <v>0</v>
      </c>
      <c r="AH1178" s="38">
        <v>0</v>
      </c>
      <c r="AI1178" s="38">
        <v>0</v>
      </c>
      <c r="AJ1178" s="38">
        <v>0</v>
      </c>
      <c r="AK1178" s="38">
        <v>0</v>
      </c>
      <c r="AL1178" s="38">
        <v>0</v>
      </c>
      <c r="AM1178" s="38">
        <v>0</v>
      </c>
      <c r="AN1178" s="38">
        <v>0</v>
      </c>
      <c r="AO1178" s="38">
        <v>0</v>
      </c>
      <c r="AP1178" s="38">
        <v>0</v>
      </c>
      <c r="AQ1178" s="38">
        <v>0</v>
      </c>
      <c r="AR1178" s="38">
        <v>0</v>
      </c>
      <c r="AS1178" s="38">
        <v>0</v>
      </c>
      <c r="AT1178" s="38">
        <v>0</v>
      </c>
      <c r="AU1178" s="38">
        <v>0</v>
      </c>
      <c r="AV1178" s="38">
        <v>0</v>
      </c>
      <c r="AW1178" s="38">
        <v>0</v>
      </c>
      <c r="AX1178" s="38">
        <v>0</v>
      </c>
      <c r="AY1178" s="38">
        <v>0</v>
      </c>
      <c r="AZ1178" s="38">
        <v>0</v>
      </c>
      <c r="BA1178" s="38">
        <v>0</v>
      </c>
      <c r="BB1178" s="38">
        <v>0</v>
      </c>
      <c r="BC1178" s="38">
        <v>0</v>
      </c>
      <c r="BD1178" s="38">
        <v>0</v>
      </c>
      <c r="BE1178" s="38">
        <v>0</v>
      </c>
      <c r="BF1178" s="38">
        <v>0</v>
      </c>
      <c r="BG1178" s="38">
        <v>0</v>
      </c>
      <c r="BH1178" s="38">
        <v>0</v>
      </c>
      <c r="BI1178" s="38">
        <v>0</v>
      </c>
      <c r="BJ1178" s="38">
        <v>0</v>
      </c>
      <c r="BK1178" s="38">
        <v>0</v>
      </c>
      <c r="BL1178" s="38">
        <v>0</v>
      </c>
      <c r="BM1178" s="38">
        <v>0</v>
      </c>
      <c r="BN1178" s="38">
        <v>0</v>
      </c>
      <c r="BO1178" s="38">
        <v>0</v>
      </c>
      <c r="BP1178" s="38">
        <v>0</v>
      </c>
      <c r="BQ1178" s="38">
        <v>0</v>
      </c>
      <c r="BR1178" s="38">
        <v>0</v>
      </c>
      <c r="BS1178" s="38">
        <v>0</v>
      </c>
      <c r="BT1178" s="38">
        <v>0</v>
      </c>
      <c r="BU1178" s="38">
        <v>0</v>
      </c>
      <c r="BV1178" s="38">
        <v>0</v>
      </c>
      <c r="BW1178" s="38">
        <v>0</v>
      </c>
      <c r="BX1178" s="38">
        <v>0</v>
      </c>
      <c r="BY1178" s="38">
        <v>0</v>
      </c>
      <c r="BZ1178" s="38">
        <v>0</v>
      </c>
      <c r="CA1178" s="38">
        <v>0</v>
      </c>
      <c r="CB1178" s="38">
        <v>0</v>
      </c>
      <c r="CC1178" s="38">
        <v>0</v>
      </c>
      <c r="CD1178" s="38">
        <v>0</v>
      </c>
      <c r="CE1178" s="38">
        <v>0</v>
      </c>
      <c r="CF1178" s="38">
        <v>0</v>
      </c>
      <c r="CG1178" s="38">
        <v>0</v>
      </c>
      <c r="CH1178" s="38">
        <v>0</v>
      </c>
      <c r="CI1178" s="38">
        <v>0</v>
      </c>
      <c r="CJ1178" s="38">
        <v>0</v>
      </c>
      <c r="CK1178" s="38">
        <v>0</v>
      </c>
      <c r="CL1178" s="38">
        <v>0</v>
      </c>
      <c r="CM1178" s="38">
        <v>0</v>
      </c>
      <c r="CN1178" s="38">
        <v>0</v>
      </c>
      <c r="CO1178" s="38">
        <v>0</v>
      </c>
      <c r="CP1178" s="38">
        <v>0</v>
      </c>
      <c r="CQ1178" s="38">
        <v>0</v>
      </c>
      <c r="CR1178" s="38">
        <v>0</v>
      </c>
      <c r="CS1178" s="38">
        <v>0</v>
      </c>
      <c r="CT1178" s="38">
        <v>0</v>
      </c>
      <c r="CU1178" s="38">
        <v>0</v>
      </c>
      <c r="CV1178" s="38">
        <v>0</v>
      </c>
      <c r="CW1178" s="38">
        <v>0</v>
      </c>
      <c r="CX1178" s="38">
        <v>0</v>
      </c>
      <c r="CY1178" s="38">
        <v>0</v>
      </c>
      <c r="CZ1178" s="38">
        <v>0</v>
      </c>
      <c r="DA1178" s="38">
        <v>0</v>
      </c>
      <c r="DB1178" s="38">
        <v>0</v>
      </c>
      <c r="DC1178" s="38">
        <v>0</v>
      </c>
      <c r="DD1178" s="38">
        <v>0</v>
      </c>
      <c r="DE1178" s="38">
        <v>0</v>
      </c>
      <c r="DF1178" s="38">
        <v>0</v>
      </c>
      <c r="DG1178" s="38">
        <v>0</v>
      </c>
      <c r="DH1178" s="38">
        <v>0</v>
      </c>
      <c r="DI1178" s="38">
        <v>0</v>
      </c>
      <c r="DJ1178" s="38">
        <v>0</v>
      </c>
      <c r="DK1178" s="38">
        <v>0</v>
      </c>
      <c r="DL1178" s="38">
        <v>0</v>
      </c>
      <c r="DM1178" s="38">
        <v>0</v>
      </c>
      <c r="DN1178" s="38">
        <v>0</v>
      </c>
      <c r="DO1178" s="38">
        <v>0</v>
      </c>
      <c r="DP1178" s="38">
        <v>0</v>
      </c>
      <c r="DQ1178" s="38">
        <v>0</v>
      </c>
      <c r="DR1178" s="38">
        <v>0</v>
      </c>
      <c r="DS1178" s="38">
        <v>0</v>
      </c>
      <c r="DT1178" s="38">
        <v>0</v>
      </c>
      <c r="DU1178" s="38">
        <v>0</v>
      </c>
      <c r="DV1178" s="38">
        <v>0</v>
      </c>
      <c r="DW1178" s="38">
        <v>0</v>
      </c>
      <c r="DX1178" s="38">
        <v>0</v>
      </c>
      <c r="DY1178" s="38">
        <v>0</v>
      </c>
      <c r="DZ1178" s="38">
        <v>0</v>
      </c>
      <c r="EA1178" s="38">
        <v>0</v>
      </c>
      <c r="EB1178" s="38">
        <v>0</v>
      </c>
      <c r="EC1178" s="38">
        <v>0</v>
      </c>
      <c r="ED1178" s="38">
        <v>0</v>
      </c>
      <c r="EE1178" s="38">
        <v>0</v>
      </c>
      <c r="EF1178" s="38">
        <v>0</v>
      </c>
      <c r="EG1178" s="38">
        <v>0</v>
      </c>
      <c r="EH1178" s="38">
        <v>0</v>
      </c>
      <c r="EI1178" s="38">
        <v>0</v>
      </c>
      <c r="EJ1178" s="38">
        <v>0</v>
      </c>
      <c r="EK1178" s="38">
        <v>0</v>
      </c>
      <c r="EL1178" s="38">
        <v>0</v>
      </c>
      <c r="EM1178" s="38">
        <v>0</v>
      </c>
      <c r="EN1178" s="38">
        <v>0</v>
      </c>
      <c r="EO1178" s="38">
        <v>0</v>
      </c>
      <c r="EP1178" s="38">
        <v>0</v>
      </c>
      <c r="EQ1178" s="38">
        <v>0</v>
      </c>
      <c r="ER1178" s="38">
        <v>0</v>
      </c>
      <c r="ES1178" s="38">
        <v>0</v>
      </c>
      <c r="ET1178" s="38">
        <v>0</v>
      </c>
      <c r="EU1178" s="38">
        <v>0</v>
      </c>
      <c r="EV1178" s="38">
        <v>0</v>
      </c>
      <c r="EW1178" s="38">
        <v>0</v>
      </c>
      <c r="EX1178" s="38">
        <v>0</v>
      </c>
      <c r="EY1178" s="38">
        <v>0</v>
      </c>
      <c r="EZ1178" s="38">
        <v>0</v>
      </c>
      <c r="FA1178" s="38">
        <v>0</v>
      </c>
      <c r="FB1178" s="38">
        <v>0</v>
      </c>
      <c r="FC1178" s="38">
        <v>0</v>
      </c>
      <c r="FD1178" s="38">
        <v>0</v>
      </c>
      <c r="FE1178" s="38">
        <v>0</v>
      </c>
      <c r="FF1178" s="38">
        <v>0</v>
      </c>
      <c r="FG1178" s="38">
        <v>0</v>
      </c>
      <c r="FH1178" s="38">
        <v>0</v>
      </c>
      <c r="FI1178" s="38">
        <v>0</v>
      </c>
      <c r="FJ1178" s="38">
        <v>0</v>
      </c>
      <c r="FK1178" s="38">
        <v>0</v>
      </c>
      <c r="FL1178" s="38">
        <v>0</v>
      </c>
      <c r="FM1178" s="38">
        <v>0</v>
      </c>
      <c r="FN1178" s="38">
        <v>0</v>
      </c>
      <c r="FO1178" s="38">
        <v>0</v>
      </c>
      <c r="FP1178" s="38">
        <v>0</v>
      </c>
      <c r="FQ1178" s="38">
        <v>0</v>
      </c>
      <c r="FR1178" s="38">
        <v>0</v>
      </c>
      <c r="FS1178" s="38">
        <v>0</v>
      </c>
      <c r="FT1178" s="38">
        <v>0</v>
      </c>
      <c r="FU1178" s="38">
        <v>0</v>
      </c>
      <c r="FV1178" s="38">
        <v>0</v>
      </c>
      <c r="FW1178">
        <v>0</v>
      </c>
      <c r="FX1178">
        <v>0</v>
      </c>
      <c r="FY1178">
        <v>0</v>
      </c>
      <c r="FZ1178">
        <v>0</v>
      </c>
      <c r="GA1178">
        <v>0</v>
      </c>
      <c r="GB1178">
        <v>0</v>
      </c>
    </row>
    <row r="1179" spans="1:184" x14ac:dyDescent="0.3">
      <c r="A1179" t="s">
        <v>280</v>
      </c>
      <c r="B1179" t="s">
        <v>186</v>
      </c>
      <c r="C1179" t="s">
        <v>1</v>
      </c>
      <c r="D1179" t="s">
        <v>1</v>
      </c>
      <c r="E1179" t="s">
        <v>1</v>
      </c>
      <c r="F1179" t="s">
        <v>1</v>
      </c>
      <c r="G1179" t="s">
        <v>1</v>
      </c>
      <c r="H1179" s="40" t="s">
        <v>1</v>
      </c>
      <c r="I1179" s="18" t="s">
        <v>1</v>
      </c>
      <c r="J1179" s="38" t="s">
        <v>1</v>
      </c>
      <c r="K1179" s="18">
        <v>44792</v>
      </c>
      <c r="L1179" s="38">
        <v>185</v>
      </c>
      <c r="M1179" s="38">
        <v>185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  <c r="AF1179" s="38">
        <v>0</v>
      </c>
      <c r="AG1179" s="38">
        <v>0</v>
      </c>
      <c r="AH1179" s="38">
        <v>0</v>
      </c>
      <c r="AI1179" s="38">
        <v>0</v>
      </c>
      <c r="AJ1179" s="38">
        <v>0</v>
      </c>
      <c r="AK1179" s="38">
        <v>0</v>
      </c>
      <c r="AL1179" s="38">
        <v>0</v>
      </c>
      <c r="AM1179" s="38">
        <v>0</v>
      </c>
      <c r="AN1179" s="38">
        <v>0</v>
      </c>
      <c r="AO1179" s="38">
        <v>0</v>
      </c>
      <c r="AP1179" s="38">
        <v>0</v>
      </c>
      <c r="AQ1179" s="38">
        <v>0</v>
      </c>
      <c r="AR1179" s="38">
        <v>0</v>
      </c>
      <c r="AS1179" s="38">
        <v>0</v>
      </c>
      <c r="AT1179" s="38">
        <v>0</v>
      </c>
      <c r="AU1179" s="38">
        <v>0</v>
      </c>
      <c r="AV1179" s="38">
        <v>0</v>
      </c>
      <c r="AW1179" s="38">
        <v>0</v>
      </c>
      <c r="AX1179" s="38">
        <v>0</v>
      </c>
      <c r="AY1179" s="38">
        <v>0</v>
      </c>
      <c r="AZ1179" s="38">
        <v>0</v>
      </c>
      <c r="BA1179" s="38">
        <v>0</v>
      </c>
      <c r="BB1179" s="38">
        <v>0</v>
      </c>
      <c r="BC1179" s="38">
        <v>0</v>
      </c>
      <c r="BD1179" s="38">
        <v>0</v>
      </c>
      <c r="BE1179" s="38">
        <v>0</v>
      </c>
      <c r="BF1179" s="38">
        <v>0</v>
      </c>
      <c r="BG1179" s="38">
        <v>0</v>
      </c>
      <c r="BH1179" s="38">
        <v>0</v>
      </c>
      <c r="BI1179" s="38">
        <v>0</v>
      </c>
      <c r="BJ1179" s="38">
        <v>0</v>
      </c>
      <c r="BK1179" s="38">
        <v>0</v>
      </c>
      <c r="BL1179" s="38">
        <v>0</v>
      </c>
      <c r="BM1179" s="38">
        <v>0</v>
      </c>
      <c r="BN1179" s="38">
        <v>0</v>
      </c>
      <c r="BO1179" s="38">
        <v>0</v>
      </c>
      <c r="BP1179" s="38">
        <v>0</v>
      </c>
      <c r="BQ1179" s="38">
        <v>0</v>
      </c>
      <c r="BR1179" s="38">
        <v>0</v>
      </c>
      <c r="BS1179" s="38">
        <v>0</v>
      </c>
      <c r="BT1179" s="38">
        <v>0</v>
      </c>
      <c r="BU1179" s="38">
        <v>0</v>
      </c>
      <c r="BV1179" s="38">
        <v>0</v>
      </c>
      <c r="BW1179" s="38">
        <v>0</v>
      </c>
      <c r="BX1179" s="38">
        <v>0</v>
      </c>
      <c r="BY1179" s="38">
        <v>0</v>
      </c>
      <c r="BZ1179" s="38">
        <v>0</v>
      </c>
      <c r="CA1179" s="38">
        <v>0</v>
      </c>
      <c r="CB1179" s="38">
        <v>0</v>
      </c>
      <c r="CC1179" s="38">
        <v>0</v>
      </c>
      <c r="CD1179" s="38">
        <v>0</v>
      </c>
      <c r="CE1179" s="38">
        <v>0</v>
      </c>
      <c r="CF1179" s="38">
        <v>0</v>
      </c>
      <c r="CG1179" s="38">
        <v>0</v>
      </c>
      <c r="CH1179" s="38">
        <v>0</v>
      </c>
      <c r="CI1179" s="38">
        <v>0</v>
      </c>
      <c r="CJ1179" s="38">
        <v>0</v>
      </c>
      <c r="CK1179" s="38">
        <v>0</v>
      </c>
      <c r="CL1179" s="38">
        <v>0</v>
      </c>
      <c r="CM1179" s="38">
        <v>0</v>
      </c>
      <c r="CN1179" s="38">
        <v>0</v>
      </c>
      <c r="CO1179" s="38">
        <v>0</v>
      </c>
      <c r="CP1179" s="38">
        <v>0</v>
      </c>
      <c r="CQ1179" s="38">
        <v>0</v>
      </c>
      <c r="CR1179" s="38">
        <v>0</v>
      </c>
      <c r="CS1179" s="38">
        <v>0</v>
      </c>
      <c r="CT1179" s="38">
        <v>0</v>
      </c>
      <c r="CU1179" s="38">
        <v>0</v>
      </c>
      <c r="CV1179" s="38">
        <v>0</v>
      </c>
      <c r="CW1179" s="38">
        <v>0</v>
      </c>
      <c r="CX1179" s="38">
        <v>0</v>
      </c>
      <c r="CY1179" s="38">
        <v>0</v>
      </c>
      <c r="CZ1179" s="38">
        <v>0</v>
      </c>
      <c r="DA1179" s="38">
        <v>0</v>
      </c>
      <c r="DB1179" s="38">
        <v>0</v>
      </c>
      <c r="DC1179" s="38">
        <v>0</v>
      </c>
      <c r="DD1179" s="38">
        <v>0</v>
      </c>
      <c r="DE1179" s="38">
        <v>0</v>
      </c>
      <c r="DF1179" s="38">
        <v>0</v>
      </c>
      <c r="DG1179" s="38">
        <v>0</v>
      </c>
      <c r="DH1179" s="38">
        <v>0</v>
      </c>
      <c r="DI1179" s="38">
        <v>0</v>
      </c>
      <c r="DJ1179" s="38">
        <v>0</v>
      </c>
      <c r="DK1179" s="38">
        <v>0</v>
      </c>
      <c r="DL1179" s="38">
        <v>0</v>
      </c>
      <c r="DM1179" s="38">
        <v>0</v>
      </c>
      <c r="DN1179" s="38">
        <v>0</v>
      </c>
      <c r="DO1179" s="38">
        <v>0</v>
      </c>
      <c r="DP1179" s="38">
        <v>0</v>
      </c>
      <c r="DQ1179" s="38">
        <v>0</v>
      </c>
      <c r="DR1179" s="38">
        <v>0</v>
      </c>
      <c r="DS1179" s="38">
        <v>0</v>
      </c>
      <c r="DT1179" s="38">
        <v>0</v>
      </c>
      <c r="DU1179" s="38">
        <v>0</v>
      </c>
      <c r="DV1179" s="38">
        <v>0</v>
      </c>
      <c r="DW1179" s="38">
        <v>0</v>
      </c>
      <c r="DX1179" s="38">
        <v>0</v>
      </c>
      <c r="DY1179" s="38">
        <v>0</v>
      </c>
      <c r="DZ1179" s="38">
        <v>0</v>
      </c>
      <c r="EA1179" s="38">
        <v>0</v>
      </c>
      <c r="EB1179" s="38">
        <v>0</v>
      </c>
      <c r="EC1179" s="38">
        <v>0</v>
      </c>
      <c r="ED1179" s="38">
        <v>0</v>
      </c>
      <c r="EE1179" s="38">
        <v>0</v>
      </c>
      <c r="EF1179" s="38">
        <v>0</v>
      </c>
      <c r="EG1179" s="38">
        <v>0</v>
      </c>
      <c r="EH1179" s="38">
        <v>0</v>
      </c>
      <c r="EI1179" s="38">
        <v>0</v>
      </c>
      <c r="EJ1179" s="38">
        <v>0</v>
      </c>
      <c r="EK1179" s="38">
        <v>0</v>
      </c>
      <c r="EL1179" s="38">
        <v>0</v>
      </c>
      <c r="EM1179" s="38">
        <v>0</v>
      </c>
      <c r="EN1179" s="38">
        <v>0</v>
      </c>
      <c r="EO1179" s="38">
        <v>0</v>
      </c>
      <c r="EP1179" s="38">
        <v>0</v>
      </c>
      <c r="EQ1179" s="38">
        <v>0</v>
      </c>
      <c r="ER1179" s="38">
        <v>0</v>
      </c>
      <c r="ES1179" s="38">
        <v>0</v>
      </c>
      <c r="ET1179" s="38">
        <v>0</v>
      </c>
      <c r="EU1179" s="38">
        <v>0</v>
      </c>
      <c r="EV1179" s="38">
        <v>0</v>
      </c>
      <c r="EW1179" s="38">
        <v>0</v>
      </c>
      <c r="EX1179" s="38">
        <v>0</v>
      </c>
      <c r="EY1179" s="38">
        <v>0</v>
      </c>
      <c r="EZ1179" s="38">
        <v>0</v>
      </c>
      <c r="FA1179" s="38">
        <v>0</v>
      </c>
      <c r="FB1179" s="38">
        <v>0</v>
      </c>
      <c r="FC1179" s="38">
        <v>0</v>
      </c>
      <c r="FD1179" s="38">
        <v>0</v>
      </c>
      <c r="FE1179" s="38">
        <v>0</v>
      </c>
      <c r="FF1179" s="38">
        <v>0</v>
      </c>
      <c r="FG1179" s="38">
        <v>0</v>
      </c>
      <c r="FH1179" s="38">
        <v>0</v>
      </c>
      <c r="FI1179" s="38">
        <v>0</v>
      </c>
      <c r="FJ1179" s="38">
        <v>0</v>
      </c>
      <c r="FK1179" s="38">
        <v>0</v>
      </c>
      <c r="FL1179" s="38">
        <v>0</v>
      </c>
      <c r="FM1179" s="38">
        <v>0</v>
      </c>
      <c r="FN1179" s="38">
        <v>0</v>
      </c>
      <c r="FO1179" s="38">
        <v>0</v>
      </c>
      <c r="FP1179" s="38">
        <v>0</v>
      </c>
      <c r="FQ1179" s="38">
        <v>0</v>
      </c>
      <c r="FR1179" s="38">
        <v>0</v>
      </c>
      <c r="FS1179" s="38">
        <v>0</v>
      </c>
      <c r="FT1179" s="38">
        <v>0</v>
      </c>
      <c r="FU1179" s="38">
        <v>0</v>
      </c>
      <c r="FV1179" s="38">
        <v>0</v>
      </c>
      <c r="FW1179">
        <v>0</v>
      </c>
      <c r="FX1179">
        <v>0</v>
      </c>
      <c r="FY1179">
        <v>0</v>
      </c>
      <c r="FZ1179">
        <v>0</v>
      </c>
      <c r="GA1179">
        <v>0</v>
      </c>
      <c r="GB1179">
        <v>0</v>
      </c>
    </row>
    <row r="1180" spans="1:184" x14ac:dyDescent="0.3">
      <c r="A1180" t="s">
        <v>280</v>
      </c>
      <c r="B1180" t="s">
        <v>186</v>
      </c>
      <c r="C1180" t="s">
        <v>1</v>
      </c>
      <c r="D1180" t="s">
        <v>1</v>
      </c>
      <c r="E1180" t="s">
        <v>1</v>
      </c>
      <c r="F1180" t="s">
        <v>1</v>
      </c>
      <c r="G1180" t="s">
        <v>1</v>
      </c>
      <c r="H1180" s="40" t="s">
        <v>1</v>
      </c>
      <c r="I1180" s="18" t="s">
        <v>1</v>
      </c>
      <c r="J1180" s="38" t="s">
        <v>1</v>
      </c>
      <c r="K1180" s="18">
        <v>44805</v>
      </c>
      <c r="L1180" s="38">
        <v>185</v>
      </c>
      <c r="M1180" s="38">
        <v>185</v>
      </c>
      <c r="N1180" s="38">
        <v>445.62</v>
      </c>
      <c r="O1180" s="38">
        <v>436.8963</v>
      </c>
      <c r="P1180" s="38">
        <v>432.04340000000002</v>
      </c>
      <c r="Q1180" s="38">
        <v>433.94589999999999</v>
      </c>
      <c r="R1180" s="38">
        <v>448.95519999999999</v>
      </c>
      <c r="S1180" s="38">
        <v>477.94979999999998</v>
      </c>
      <c r="T1180" s="38">
        <v>504.37549999999999</v>
      </c>
      <c r="U1180" s="38">
        <v>516.09199999999998</v>
      </c>
      <c r="V1180" s="38">
        <v>519.38109999999995</v>
      </c>
      <c r="W1180" s="38">
        <v>523.75289999999995</v>
      </c>
      <c r="X1180" s="38">
        <v>529.98469999999998</v>
      </c>
      <c r="Y1180" s="38">
        <v>535.0652</v>
      </c>
      <c r="Z1180" s="38">
        <v>541.78779999999995</v>
      </c>
      <c r="AA1180" s="38">
        <v>542.36630000000002</v>
      </c>
      <c r="AB1180" s="38">
        <v>530.74900000000002</v>
      </c>
      <c r="AC1180" s="38">
        <v>515.80740000000003</v>
      </c>
      <c r="AD1180" s="38">
        <v>503.32650000000001</v>
      </c>
      <c r="AE1180" s="38">
        <v>495.74900000000002</v>
      </c>
      <c r="AF1180" s="38">
        <v>491.73099999999999</v>
      </c>
      <c r="AG1180" s="38">
        <v>484.53160000000003</v>
      </c>
      <c r="AH1180" s="38">
        <v>479.14269999999999</v>
      </c>
      <c r="AI1180" s="38">
        <v>481.08769999999998</v>
      </c>
      <c r="AJ1180" s="38">
        <v>473.14420000000001</v>
      </c>
      <c r="AK1180" s="38">
        <v>460.04480000000001</v>
      </c>
      <c r="AL1180" s="38">
        <v>-13.808949999999999</v>
      </c>
      <c r="AM1180" s="38">
        <v>-15.619770000000001</v>
      </c>
      <c r="AN1180" s="38">
        <v>-6.5731460000000004</v>
      </c>
      <c r="AO1180" s="38">
        <v>2.0612620000000001</v>
      </c>
      <c r="AP1180" s="38">
        <v>5.261997</v>
      </c>
      <c r="AQ1180" s="38">
        <v>7.2078639999999998</v>
      </c>
      <c r="AR1180" s="38">
        <v>6.0701650000000003</v>
      </c>
      <c r="AS1180" s="38">
        <v>6.5669370000000002</v>
      </c>
      <c r="AT1180" s="38">
        <v>-2.3784909999999999</v>
      </c>
      <c r="AU1180" s="38">
        <v>-8.3789850000000001</v>
      </c>
      <c r="AV1180" s="38">
        <v>-3.0326409999999999</v>
      </c>
      <c r="AW1180" s="38">
        <v>0.63721720000000004</v>
      </c>
      <c r="AX1180" s="38">
        <v>0.82593689999999997</v>
      </c>
      <c r="AY1180" s="38">
        <v>-1.0398890000000001</v>
      </c>
      <c r="AZ1180" s="38">
        <v>-4.3632929999999996</v>
      </c>
      <c r="BA1180" s="38">
        <v>-4.4767010000000003</v>
      </c>
      <c r="BB1180" s="38">
        <v>-0.88792990000000005</v>
      </c>
      <c r="BC1180" s="38">
        <v>0.89430339999999997</v>
      </c>
      <c r="BD1180" s="38">
        <v>-0.80000420000000005</v>
      </c>
      <c r="BE1180" s="38">
        <v>-8.1227579999999993</v>
      </c>
      <c r="BF1180" s="38">
        <v>-10.345940000000001</v>
      </c>
      <c r="BG1180" s="38">
        <v>-16.596219999999999</v>
      </c>
      <c r="BH1180" s="38">
        <v>-15.38031</v>
      </c>
      <c r="BI1180" s="38">
        <v>-19.55771</v>
      </c>
      <c r="BJ1180" s="38">
        <v>-12.397790000000001</v>
      </c>
      <c r="BK1180" s="38">
        <v>-14.275219999999999</v>
      </c>
      <c r="BL1180" s="38">
        <v>-5.4386910000000004</v>
      </c>
      <c r="BM1180" s="38">
        <v>3.223293</v>
      </c>
      <c r="BN1180" s="38">
        <v>6.3278319999999999</v>
      </c>
      <c r="BO1180" s="38">
        <v>8.2828529999999994</v>
      </c>
      <c r="BP1180" s="38">
        <v>7.317018</v>
      </c>
      <c r="BQ1180" s="38">
        <v>8.1623760000000001</v>
      </c>
      <c r="BR1180" s="38">
        <v>-0.76039650000000003</v>
      </c>
      <c r="BS1180" s="38">
        <v>-6.7810879999999996</v>
      </c>
      <c r="BT1180" s="38">
        <v>-1.5729340000000001</v>
      </c>
      <c r="BU1180" s="38">
        <v>1.5682389999999999</v>
      </c>
      <c r="BV1180" s="38">
        <v>1.6967620000000001</v>
      </c>
      <c r="BW1180" s="38">
        <v>1.2091899999999999E-2</v>
      </c>
      <c r="BX1180" s="38">
        <v>-3.186715</v>
      </c>
      <c r="BY1180" s="38">
        <v>-2.9578380000000002</v>
      </c>
      <c r="BZ1180" s="38">
        <v>1.1710199999999999</v>
      </c>
      <c r="CA1180" s="38">
        <v>3.1429849999999999</v>
      </c>
      <c r="CB1180" s="38">
        <v>1.4148339999999999</v>
      </c>
      <c r="CC1180" s="38">
        <v>-5.8169930000000001</v>
      </c>
      <c r="CD1180" s="38">
        <v>-7.880115</v>
      </c>
      <c r="CE1180" s="38">
        <v>-14.089700000000001</v>
      </c>
      <c r="CF1180" s="38">
        <v>-12.822430000000001</v>
      </c>
      <c r="CG1180" s="38">
        <v>-16.981839999999998</v>
      </c>
      <c r="CH1180" s="38">
        <v>-11.42042</v>
      </c>
      <c r="CI1180" s="38">
        <v>-13.343999999999999</v>
      </c>
      <c r="CJ1180" s="38">
        <v>-4.6529699999999998</v>
      </c>
      <c r="CK1180" s="38">
        <v>4.0281130000000003</v>
      </c>
      <c r="CL1180" s="38">
        <v>7.0660259999999999</v>
      </c>
      <c r="CM1180" s="38">
        <v>9.0273880000000002</v>
      </c>
      <c r="CN1180" s="38">
        <v>8.1805839999999996</v>
      </c>
      <c r="CO1180" s="38">
        <v>9.2673729999999992</v>
      </c>
      <c r="CP1180" s="38">
        <v>0.36029099999999997</v>
      </c>
      <c r="CQ1180" s="38">
        <v>-5.6743889999999997</v>
      </c>
      <c r="CR1180" s="38">
        <v>-0.56194469999999996</v>
      </c>
      <c r="CS1180" s="38">
        <v>2.2130619999999999</v>
      </c>
      <c r="CT1180" s="38">
        <v>2.299893</v>
      </c>
      <c r="CU1180" s="38">
        <v>0.74069090000000004</v>
      </c>
      <c r="CV1180" s="38">
        <v>-2.37182</v>
      </c>
      <c r="CW1180" s="38">
        <v>-1.905877</v>
      </c>
      <c r="CX1180" s="38">
        <v>2.5970430000000002</v>
      </c>
      <c r="CY1180" s="38">
        <v>4.7004159999999997</v>
      </c>
      <c r="CZ1180" s="38">
        <v>2.9488249999999998</v>
      </c>
      <c r="DA1180" s="38">
        <v>-4.220027</v>
      </c>
      <c r="DB1180" s="38">
        <v>-6.1722939999999999</v>
      </c>
      <c r="DC1180" s="38">
        <v>-12.35369</v>
      </c>
      <c r="DD1180" s="38">
        <v>-11.050850000000001</v>
      </c>
      <c r="DE1180" s="38">
        <v>-15.197789999999999</v>
      </c>
      <c r="DF1180" s="38">
        <v>-10.443059999999999</v>
      </c>
      <c r="DG1180" s="38">
        <v>-12.41277</v>
      </c>
      <c r="DH1180" s="38">
        <v>-3.8672499999999999</v>
      </c>
      <c r="DI1180" s="38">
        <v>4.8329319999999996</v>
      </c>
      <c r="DJ1180" s="38">
        <v>7.8042199999999999</v>
      </c>
      <c r="DK1180" s="38">
        <v>9.771922</v>
      </c>
      <c r="DL1180" s="38">
        <v>9.0441500000000001</v>
      </c>
      <c r="DM1180" s="38">
        <v>10.37237</v>
      </c>
      <c r="DN1180" s="38">
        <v>1.480979</v>
      </c>
      <c r="DO1180" s="38">
        <v>-4.5676909999999999</v>
      </c>
      <c r="DP1180" s="38">
        <v>0.44904440000000001</v>
      </c>
      <c r="DQ1180" s="38">
        <v>2.857885</v>
      </c>
      <c r="DR1180" s="38">
        <v>2.9030239999999998</v>
      </c>
      <c r="DS1180" s="38">
        <v>1.46929</v>
      </c>
      <c r="DT1180" s="38">
        <v>-1.556926</v>
      </c>
      <c r="DU1180" s="38">
        <v>-0.85391689999999998</v>
      </c>
      <c r="DV1180" s="38">
        <v>4.023066</v>
      </c>
      <c r="DW1180" s="38">
        <v>6.2578459999999998</v>
      </c>
      <c r="DX1180" s="38">
        <v>4.4828150000000004</v>
      </c>
      <c r="DY1180" s="38">
        <v>-2.623062</v>
      </c>
      <c r="DZ1180" s="38">
        <v>-4.4644719999999998</v>
      </c>
      <c r="EA1180" s="38">
        <v>-10.61768</v>
      </c>
      <c r="EB1180" s="38">
        <v>-9.2792670000000008</v>
      </c>
      <c r="EC1180" s="38">
        <v>-13.41375</v>
      </c>
      <c r="ED1180" s="38">
        <v>-9.0318950000000005</v>
      </c>
      <c r="EE1180" s="38">
        <v>-11.06822</v>
      </c>
      <c r="EF1180" s="38">
        <v>-2.7327949999999999</v>
      </c>
      <c r="EG1180" s="38">
        <v>5.9949640000000004</v>
      </c>
      <c r="EH1180" s="38">
        <v>8.8700550000000007</v>
      </c>
      <c r="EI1180" s="38">
        <v>10.846909999999999</v>
      </c>
      <c r="EJ1180" s="38">
        <v>10.291</v>
      </c>
      <c r="EK1180" s="38">
        <v>11.96781</v>
      </c>
      <c r="EL1180" s="38">
        <v>3.0990730000000002</v>
      </c>
      <c r="EM1180" s="38">
        <v>-2.9697939999999998</v>
      </c>
      <c r="EN1180" s="38">
        <v>1.908752</v>
      </c>
      <c r="EO1180" s="38">
        <v>3.7889059999999999</v>
      </c>
      <c r="EP1180" s="38">
        <v>3.7738489999999998</v>
      </c>
      <c r="EQ1180" s="38">
        <v>2.521271</v>
      </c>
      <c r="ER1180" s="38">
        <v>-0.38034780000000001</v>
      </c>
      <c r="ES1180" s="38">
        <v>0.6649467</v>
      </c>
      <c r="ET1180" s="38">
        <v>6.0820160000000003</v>
      </c>
      <c r="EU1180" s="38">
        <v>8.5065279999999994</v>
      </c>
      <c r="EV1180" s="38">
        <v>6.6976529999999999</v>
      </c>
      <c r="EW1180" s="38">
        <v>-0.3172971</v>
      </c>
      <c r="EX1180" s="38">
        <v>-1.9986489999999999</v>
      </c>
      <c r="EY1180" s="38">
        <v>-8.1111640000000005</v>
      </c>
      <c r="EZ1180" s="38">
        <v>-6.7213859999999999</v>
      </c>
      <c r="FA1180" s="38">
        <v>-10.837870000000001</v>
      </c>
      <c r="FB1180" s="38">
        <v>79.904979999999995</v>
      </c>
      <c r="FC1180" s="38">
        <v>77.822770000000006</v>
      </c>
      <c r="FD1180" s="38">
        <v>76.072490000000002</v>
      </c>
      <c r="FE1180" s="38">
        <v>74.705870000000004</v>
      </c>
      <c r="FF1180" s="38">
        <v>73.287710000000004</v>
      </c>
      <c r="FG1180" s="38">
        <v>72.05865</v>
      </c>
      <c r="FH1180" s="38">
        <v>71.383780000000002</v>
      </c>
      <c r="FI1180" s="38">
        <v>72.743520000000004</v>
      </c>
      <c r="FJ1180" s="38">
        <v>77.05</v>
      </c>
      <c r="FK1180" s="38">
        <v>81.890259999999998</v>
      </c>
      <c r="FL1180" s="38">
        <v>86.932079999999999</v>
      </c>
      <c r="FM1180" s="38">
        <v>90.76567</v>
      </c>
      <c r="FN1180" s="38">
        <v>94.374560000000002</v>
      </c>
      <c r="FO1180" s="38">
        <v>97.22587</v>
      </c>
      <c r="FP1180" s="38">
        <v>99.7804</v>
      </c>
      <c r="FQ1180" s="38">
        <v>101.57940000000001</v>
      </c>
      <c r="FR1180" s="38">
        <v>102.5074</v>
      </c>
      <c r="FS1180" s="38">
        <v>102.1367</v>
      </c>
      <c r="FT1180" s="38">
        <v>101.08929999999999</v>
      </c>
      <c r="FU1180" s="38">
        <v>97.213489999999993</v>
      </c>
      <c r="FV1180" s="38">
        <v>92.930210000000002</v>
      </c>
      <c r="FW1180">
        <v>88.552980000000005</v>
      </c>
      <c r="FX1180">
        <v>86.513229999999993</v>
      </c>
      <c r="FY1180">
        <v>84.915450000000007</v>
      </c>
      <c r="FZ1180">
        <v>2.1513529999999998</v>
      </c>
      <c r="GA1180">
        <v>7.226591</v>
      </c>
      <c r="GB1180">
        <v>1</v>
      </c>
    </row>
    <row r="1181" spans="1:184" x14ac:dyDescent="0.3">
      <c r="A1181" t="s">
        <v>280</v>
      </c>
      <c r="B1181" t="s">
        <v>186</v>
      </c>
      <c r="C1181" t="s">
        <v>1</v>
      </c>
      <c r="D1181" t="s">
        <v>1</v>
      </c>
      <c r="E1181" t="s">
        <v>1</v>
      </c>
      <c r="F1181" t="s">
        <v>1</v>
      </c>
      <c r="G1181" t="s">
        <v>1</v>
      </c>
      <c r="H1181" s="40" t="s">
        <v>1</v>
      </c>
      <c r="I1181" s="18" t="s">
        <v>1</v>
      </c>
      <c r="J1181" s="38" t="s">
        <v>1</v>
      </c>
      <c r="K1181" s="18">
        <v>44809</v>
      </c>
      <c r="L1181" s="38">
        <v>182</v>
      </c>
      <c r="M1181" s="38">
        <v>185</v>
      </c>
      <c r="N1181" s="38">
        <v>0</v>
      </c>
      <c r="O1181" s="38">
        <v>0</v>
      </c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38">
        <v>0</v>
      </c>
      <c r="V1181" s="38">
        <v>0</v>
      </c>
      <c r="W1181" s="38">
        <v>0</v>
      </c>
      <c r="X1181" s="38">
        <v>0</v>
      </c>
      <c r="Y1181" s="38">
        <v>0</v>
      </c>
      <c r="Z1181" s="38">
        <v>0</v>
      </c>
      <c r="AA1181" s="38">
        <v>0</v>
      </c>
      <c r="AB1181" s="38">
        <v>0</v>
      </c>
      <c r="AC1181" s="38">
        <v>0</v>
      </c>
      <c r="AD1181" s="38">
        <v>0</v>
      </c>
      <c r="AE1181" s="38">
        <v>0</v>
      </c>
      <c r="AF1181" s="38">
        <v>0</v>
      </c>
      <c r="AG1181" s="38">
        <v>0</v>
      </c>
      <c r="AH1181" s="38">
        <v>0</v>
      </c>
      <c r="AI1181" s="38">
        <v>0</v>
      </c>
      <c r="AJ1181" s="38">
        <v>0</v>
      </c>
      <c r="AK1181" s="38">
        <v>0</v>
      </c>
      <c r="AL1181" s="38">
        <v>0</v>
      </c>
      <c r="AM1181" s="38">
        <v>0</v>
      </c>
      <c r="AN1181" s="38">
        <v>0</v>
      </c>
      <c r="AO1181" s="38">
        <v>0</v>
      </c>
      <c r="AP1181" s="38">
        <v>0</v>
      </c>
      <c r="AQ1181" s="38">
        <v>0</v>
      </c>
      <c r="AR1181" s="38">
        <v>0</v>
      </c>
      <c r="AS1181" s="38">
        <v>0</v>
      </c>
      <c r="AT1181" s="38">
        <v>0</v>
      </c>
      <c r="AU1181" s="38">
        <v>0</v>
      </c>
      <c r="AV1181" s="38">
        <v>0</v>
      </c>
      <c r="AW1181" s="38">
        <v>0</v>
      </c>
      <c r="AX1181" s="38">
        <v>0</v>
      </c>
      <c r="AY1181" s="38">
        <v>0</v>
      </c>
      <c r="AZ1181" s="38">
        <v>0</v>
      </c>
      <c r="BA1181" s="38">
        <v>0</v>
      </c>
      <c r="BB1181" s="38">
        <v>0</v>
      </c>
      <c r="BC1181" s="38">
        <v>0</v>
      </c>
      <c r="BD1181" s="38">
        <v>0</v>
      </c>
      <c r="BE1181" s="38">
        <v>0</v>
      </c>
      <c r="BF1181" s="38">
        <v>0</v>
      </c>
      <c r="BG1181" s="38">
        <v>0</v>
      </c>
      <c r="BH1181" s="38">
        <v>0</v>
      </c>
      <c r="BI1181" s="38">
        <v>0</v>
      </c>
      <c r="BJ1181" s="38">
        <v>0</v>
      </c>
      <c r="BK1181" s="38">
        <v>0</v>
      </c>
      <c r="BL1181" s="38">
        <v>0</v>
      </c>
      <c r="BM1181" s="38">
        <v>0</v>
      </c>
      <c r="BN1181" s="38">
        <v>0</v>
      </c>
      <c r="BO1181" s="38">
        <v>0</v>
      </c>
      <c r="BP1181" s="38">
        <v>0</v>
      </c>
      <c r="BQ1181" s="38">
        <v>0</v>
      </c>
      <c r="BR1181" s="38">
        <v>0</v>
      </c>
      <c r="BS1181" s="38">
        <v>0</v>
      </c>
      <c r="BT1181" s="38">
        <v>0</v>
      </c>
      <c r="BU1181" s="38">
        <v>0</v>
      </c>
      <c r="BV1181" s="38">
        <v>0</v>
      </c>
      <c r="BW1181" s="38">
        <v>0</v>
      </c>
      <c r="BX1181" s="38">
        <v>0</v>
      </c>
      <c r="BY1181" s="38">
        <v>0</v>
      </c>
      <c r="BZ1181" s="38">
        <v>0</v>
      </c>
      <c r="CA1181" s="38">
        <v>0</v>
      </c>
      <c r="CB1181" s="38">
        <v>0</v>
      </c>
      <c r="CC1181" s="38">
        <v>0</v>
      </c>
      <c r="CD1181" s="38">
        <v>0</v>
      </c>
      <c r="CE1181" s="38">
        <v>0</v>
      </c>
      <c r="CF1181" s="38">
        <v>0</v>
      </c>
      <c r="CG1181" s="38">
        <v>0</v>
      </c>
      <c r="CH1181" s="38">
        <v>0</v>
      </c>
      <c r="CI1181" s="38">
        <v>0</v>
      </c>
      <c r="CJ1181" s="38">
        <v>0</v>
      </c>
      <c r="CK1181" s="38">
        <v>0</v>
      </c>
      <c r="CL1181" s="38">
        <v>0</v>
      </c>
      <c r="CM1181" s="38">
        <v>0</v>
      </c>
      <c r="CN1181" s="38">
        <v>0</v>
      </c>
      <c r="CO1181" s="38">
        <v>0</v>
      </c>
      <c r="CP1181" s="38">
        <v>0</v>
      </c>
      <c r="CQ1181" s="38">
        <v>0</v>
      </c>
      <c r="CR1181" s="38">
        <v>0</v>
      </c>
      <c r="CS1181" s="38">
        <v>0</v>
      </c>
      <c r="CT1181" s="38">
        <v>0</v>
      </c>
      <c r="CU1181" s="38">
        <v>0</v>
      </c>
      <c r="CV1181" s="38">
        <v>0</v>
      </c>
      <c r="CW1181" s="38">
        <v>0</v>
      </c>
      <c r="CX1181" s="38">
        <v>0</v>
      </c>
      <c r="CY1181" s="38">
        <v>0</v>
      </c>
      <c r="CZ1181" s="38">
        <v>0</v>
      </c>
      <c r="DA1181" s="38">
        <v>0</v>
      </c>
      <c r="DB1181" s="38">
        <v>0</v>
      </c>
      <c r="DC1181" s="38">
        <v>0</v>
      </c>
      <c r="DD1181" s="38">
        <v>0</v>
      </c>
      <c r="DE1181" s="38">
        <v>0</v>
      </c>
      <c r="DF1181" s="38">
        <v>0</v>
      </c>
      <c r="DG1181" s="38">
        <v>0</v>
      </c>
      <c r="DH1181" s="38">
        <v>0</v>
      </c>
      <c r="DI1181" s="38">
        <v>0</v>
      </c>
      <c r="DJ1181" s="38">
        <v>0</v>
      </c>
      <c r="DK1181" s="38">
        <v>0</v>
      </c>
      <c r="DL1181" s="38">
        <v>0</v>
      </c>
      <c r="DM1181" s="38">
        <v>0</v>
      </c>
      <c r="DN1181" s="38">
        <v>0</v>
      </c>
      <c r="DO1181" s="38">
        <v>0</v>
      </c>
      <c r="DP1181" s="38">
        <v>0</v>
      </c>
      <c r="DQ1181" s="38">
        <v>0</v>
      </c>
      <c r="DR1181" s="38">
        <v>0</v>
      </c>
      <c r="DS1181" s="38">
        <v>0</v>
      </c>
      <c r="DT1181" s="38">
        <v>0</v>
      </c>
      <c r="DU1181" s="38">
        <v>0</v>
      </c>
      <c r="DV1181" s="38">
        <v>0</v>
      </c>
      <c r="DW1181" s="38">
        <v>0</v>
      </c>
      <c r="DX1181" s="38">
        <v>0</v>
      </c>
      <c r="DY1181" s="38">
        <v>0</v>
      </c>
      <c r="DZ1181" s="38">
        <v>0</v>
      </c>
      <c r="EA1181" s="38">
        <v>0</v>
      </c>
      <c r="EB1181" s="38">
        <v>0</v>
      </c>
      <c r="EC1181" s="38">
        <v>0</v>
      </c>
      <c r="ED1181" s="38">
        <v>0</v>
      </c>
      <c r="EE1181" s="38">
        <v>0</v>
      </c>
      <c r="EF1181" s="38">
        <v>0</v>
      </c>
      <c r="EG1181" s="38">
        <v>0</v>
      </c>
      <c r="EH1181" s="38">
        <v>0</v>
      </c>
      <c r="EI1181" s="38">
        <v>0</v>
      </c>
      <c r="EJ1181" s="38">
        <v>0</v>
      </c>
      <c r="EK1181" s="38">
        <v>0</v>
      </c>
      <c r="EL1181" s="38">
        <v>0</v>
      </c>
      <c r="EM1181" s="38">
        <v>0</v>
      </c>
      <c r="EN1181" s="38">
        <v>0</v>
      </c>
      <c r="EO1181" s="38">
        <v>0</v>
      </c>
      <c r="EP1181" s="38">
        <v>0</v>
      </c>
      <c r="EQ1181" s="38">
        <v>0</v>
      </c>
      <c r="ER1181" s="38">
        <v>0</v>
      </c>
      <c r="ES1181" s="38">
        <v>0</v>
      </c>
      <c r="ET1181" s="38">
        <v>0</v>
      </c>
      <c r="EU1181" s="38">
        <v>0</v>
      </c>
      <c r="EV1181" s="38">
        <v>0</v>
      </c>
      <c r="EW1181" s="38">
        <v>0</v>
      </c>
      <c r="EX1181" s="38">
        <v>0</v>
      </c>
      <c r="EY1181" s="38">
        <v>0</v>
      </c>
      <c r="EZ1181" s="38">
        <v>0</v>
      </c>
      <c r="FA1181" s="38">
        <v>0</v>
      </c>
      <c r="FB1181" s="38">
        <v>0</v>
      </c>
      <c r="FC1181" s="38">
        <v>0</v>
      </c>
      <c r="FD1181" s="38">
        <v>0</v>
      </c>
      <c r="FE1181" s="38">
        <v>0</v>
      </c>
      <c r="FF1181" s="38">
        <v>0</v>
      </c>
      <c r="FG1181" s="38">
        <v>0</v>
      </c>
      <c r="FH1181" s="38">
        <v>0</v>
      </c>
      <c r="FI1181" s="38">
        <v>0</v>
      </c>
      <c r="FJ1181" s="38">
        <v>0</v>
      </c>
      <c r="FK1181" s="38">
        <v>0</v>
      </c>
      <c r="FL1181" s="38">
        <v>0</v>
      </c>
      <c r="FM1181" s="38">
        <v>0</v>
      </c>
      <c r="FN1181" s="38">
        <v>0</v>
      </c>
      <c r="FO1181" s="38">
        <v>0</v>
      </c>
      <c r="FP1181" s="38">
        <v>0</v>
      </c>
      <c r="FQ1181" s="38">
        <v>0</v>
      </c>
      <c r="FR1181" s="38">
        <v>0</v>
      </c>
      <c r="FS1181" s="38">
        <v>0</v>
      </c>
      <c r="FT1181" s="38">
        <v>0</v>
      </c>
      <c r="FU1181" s="38">
        <v>0</v>
      </c>
      <c r="FV1181" s="38">
        <v>0</v>
      </c>
      <c r="FW1181">
        <v>0</v>
      </c>
      <c r="FX1181">
        <v>0</v>
      </c>
      <c r="FY1181">
        <v>0</v>
      </c>
      <c r="FZ1181">
        <v>0</v>
      </c>
      <c r="GA1181">
        <v>0</v>
      </c>
      <c r="GB1181">
        <v>0</v>
      </c>
    </row>
    <row r="1182" spans="1:184" x14ac:dyDescent="0.3">
      <c r="A1182" t="s">
        <v>280</v>
      </c>
      <c r="B1182" t="s">
        <v>186</v>
      </c>
      <c r="C1182" t="s">
        <v>1</v>
      </c>
      <c r="D1182" t="s">
        <v>1</v>
      </c>
      <c r="E1182" t="s">
        <v>1</v>
      </c>
      <c r="F1182" t="s">
        <v>1</v>
      </c>
      <c r="G1182" t="s">
        <v>1</v>
      </c>
      <c r="H1182" s="40" t="s">
        <v>1</v>
      </c>
      <c r="I1182" s="18" t="s">
        <v>1</v>
      </c>
      <c r="J1182" s="38" t="s">
        <v>1</v>
      </c>
      <c r="K1182" s="18">
        <v>44810</v>
      </c>
      <c r="L1182" s="38">
        <v>182</v>
      </c>
      <c r="M1182" s="38">
        <v>185</v>
      </c>
      <c r="N1182" s="38">
        <v>387.2303</v>
      </c>
      <c r="O1182" s="38">
        <v>388.27440000000001</v>
      </c>
      <c r="P1182" s="38">
        <v>391.13310000000001</v>
      </c>
      <c r="Q1182" s="38">
        <v>402.83269999999999</v>
      </c>
      <c r="R1182" s="38">
        <v>430.8877</v>
      </c>
      <c r="S1182" s="38">
        <v>471.43029999999999</v>
      </c>
      <c r="T1182" s="38">
        <v>513.10180000000003</v>
      </c>
      <c r="U1182" s="38">
        <v>536.93259999999998</v>
      </c>
      <c r="V1182" s="38">
        <v>543.83630000000005</v>
      </c>
      <c r="W1182" s="38">
        <v>550.31820000000005</v>
      </c>
      <c r="X1182" s="38">
        <v>554.02610000000004</v>
      </c>
      <c r="Y1182" s="38">
        <v>555.00149999999996</v>
      </c>
      <c r="Z1182" s="38">
        <v>556.96669999999995</v>
      </c>
      <c r="AA1182" s="38">
        <v>559.9316</v>
      </c>
      <c r="AB1182" s="38">
        <v>548.14369999999997</v>
      </c>
      <c r="AC1182" s="38">
        <v>536.04100000000005</v>
      </c>
      <c r="AD1182" s="38">
        <v>518.47749999999996</v>
      </c>
      <c r="AE1182" s="38">
        <v>509.31439999999998</v>
      </c>
      <c r="AF1182" s="38">
        <v>501.84109999999998</v>
      </c>
      <c r="AG1182" s="38">
        <v>495.94740000000002</v>
      </c>
      <c r="AH1182" s="38">
        <v>493.4975</v>
      </c>
      <c r="AI1182" s="38">
        <v>489.99509999999998</v>
      </c>
      <c r="AJ1182" s="38">
        <v>481.93799999999999</v>
      </c>
      <c r="AK1182" s="38">
        <v>469.89839999999998</v>
      </c>
      <c r="AL1182" s="38">
        <v>-2.6401729999999999</v>
      </c>
      <c r="AM1182" s="38">
        <v>-7.1438069999999998</v>
      </c>
      <c r="AN1182" s="38">
        <v>-11.58527</v>
      </c>
      <c r="AO1182" s="38">
        <v>0.32733600000000002</v>
      </c>
      <c r="AP1182" s="38">
        <v>1.6985209999999999</v>
      </c>
      <c r="AQ1182" s="38">
        <v>1.5507059999999999</v>
      </c>
      <c r="AR1182" s="38">
        <v>0.80879630000000002</v>
      </c>
      <c r="AS1182" s="38">
        <v>2.6492810000000002</v>
      </c>
      <c r="AT1182" s="38">
        <v>-3.5469119999999998</v>
      </c>
      <c r="AU1182" s="38">
        <v>-4.9130649999999996</v>
      </c>
      <c r="AV1182" s="38">
        <v>-9.3072060000000008</v>
      </c>
      <c r="AW1182" s="38">
        <v>-8.4731559999999995</v>
      </c>
      <c r="AX1182" s="38">
        <v>-7.6724589999999999</v>
      </c>
      <c r="AY1182" s="38">
        <v>7.6648079999999998</v>
      </c>
      <c r="AZ1182" s="38">
        <v>8.9914520000000007</v>
      </c>
      <c r="BA1182" s="38">
        <v>6.7736359999999998</v>
      </c>
      <c r="BB1182" s="38">
        <v>-1.3783479999999999</v>
      </c>
      <c r="BC1182" s="38">
        <v>-5.4432330000000002</v>
      </c>
      <c r="BD1182" s="38">
        <v>-2.0858089999999998</v>
      </c>
      <c r="BE1182" s="38">
        <v>-6.7843590000000003</v>
      </c>
      <c r="BF1182" s="38">
        <v>-10.247479999999999</v>
      </c>
      <c r="BG1182" s="38">
        <v>-11.804</v>
      </c>
      <c r="BH1182" s="38">
        <v>-10.9963</v>
      </c>
      <c r="BI1182" s="38">
        <v>-19.851900000000001</v>
      </c>
      <c r="BJ1182" s="38">
        <v>-0.32343699999999997</v>
      </c>
      <c r="BK1182" s="38">
        <v>-4.8958399999999997</v>
      </c>
      <c r="BL1182" s="38">
        <v>-9.5574209999999997</v>
      </c>
      <c r="BM1182" s="38">
        <v>2.2711450000000002</v>
      </c>
      <c r="BN1182" s="38">
        <v>3.1901039999999998</v>
      </c>
      <c r="BO1182" s="38">
        <v>3.6626430000000001</v>
      </c>
      <c r="BP1182" s="38">
        <v>2.9016459999999999</v>
      </c>
      <c r="BQ1182" s="38">
        <v>4.8710610000000001</v>
      </c>
      <c r="BR1182" s="38">
        <v>-1.1535219999999999</v>
      </c>
      <c r="BS1182" s="38">
        <v>-2.1772230000000001</v>
      </c>
      <c r="BT1182" s="38">
        <v>-7.2376579999999997</v>
      </c>
      <c r="BU1182" s="38">
        <v>-6.815906</v>
      </c>
      <c r="BV1182" s="38">
        <v>-6.1213550000000003</v>
      </c>
      <c r="BW1182" s="38">
        <v>9.2798829999999999</v>
      </c>
      <c r="BX1182" s="38">
        <v>10.97532</v>
      </c>
      <c r="BY1182" s="38">
        <v>8.9764490000000006</v>
      </c>
      <c r="BZ1182" s="38">
        <v>1.342427</v>
      </c>
      <c r="CA1182" s="38">
        <v>-2.388433</v>
      </c>
      <c r="CB1182" s="38">
        <v>1.177521</v>
      </c>
      <c r="CC1182" s="38">
        <v>-3.50291</v>
      </c>
      <c r="CD1182" s="38">
        <v>-6.413068</v>
      </c>
      <c r="CE1182" s="38">
        <v>-8.1711270000000003</v>
      </c>
      <c r="CF1182" s="38">
        <v>-7.038589</v>
      </c>
      <c r="CG1182" s="38">
        <v>-15.82611</v>
      </c>
      <c r="CH1182" s="38">
        <v>1.2811269999999999</v>
      </c>
      <c r="CI1182" s="38">
        <v>-3.338905</v>
      </c>
      <c r="CJ1182" s="38">
        <v>-8.1529360000000004</v>
      </c>
      <c r="CK1182" s="38">
        <v>3.6174219999999999</v>
      </c>
      <c r="CL1182" s="38">
        <v>4.2231699999999996</v>
      </c>
      <c r="CM1182" s="38">
        <v>5.1253650000000004</v>
      </c>
      <c r="CN1182" s="38">
        <v>4.3511470000000001</v>
      </c>
      <c r="CO1182" s="38">
        <v>6.409859</v>
      </c>
      <c r="CP1182" s="38">
        <v>0.50413240000000004</v>
      </c>
      <c r="CQ1182" s="38">
        <v>-0.28238770000000002</v>
      </c>
      <c r="CR1182" s="38">
        <v>-5.8042949999999998</v>
      </c>
      <c r="CS1182" s="38">
        <v>-5.6680999999999999</v>
      </c>
      <c r="CT1182" s="38">
        <v>-5.0470639999999998</v>
      </c>
      <c r="CU1182" s="38">
        <v>10.398479999999999</v>
      </c>
      <c r="CV1182" s="38">
        <v>12.34934</v>
      </c>
      <c r="CW1182" s="38">
        <v>10.50211</v>
      </c>
      <c r="CX1182" s="38">
        <v>3.2268279999999998</v>
      </c>
      <c r="CY1182" s="38">
        <v>-0.27268819999999999</v>
      </c>
      <c r="CZ1182" s="38">
        <v>3.4376929999999999</v>
      </c>
      <c r="DA1182" s="38">
        <v>-1.2301880000000001</v>
      </c>
      <c r="DB1182" s="38">
        <v>-3.7573639999999999</v>
      </c>
      <c r="DC1182" s="38">
        <v>-5.655011</v>
      </c>
      <c r="DD1182" s="38">
        <v>-4.2974889999999997</v>
      </c>
      <c r="DE1182" s="38">
        <v>-13.03786</v>
      </c>
      <c r="DF1182" s="38">
        <v>2.885691</v>
      </c>
      <c r="DG1182" s="38">
        <v>-1.7819700000000001</v>
      </c>
      <c r="DH1182" s="38">
        <v>-6.7484510000000002</v>
      </c>
      <c r="DI1182" s="38">
        <v>4.9636979999999999</v>
      </c>
      <c r="DJ1182" s="38">
        <v>5.2562360000000004</v>
      </c>
      <c r="DK1182" s="38">
        <v>6.5880869999999998</v>
      </c>
      <c r="DL1182" s="38">
        <v>5.8006479999999998</v>
      </c>
      <c r="DM1182" s="38">
        <v>7.948658</v>
      </c>
      <c r="DN1182" s="38">
        <v>2.1617869999999999</v>
      </c>
      <c r="DO1182" s="38">
        <v>1.6124480000000001</v>
      </c>
      <c r="DP1182" s="38">
        <v>-4.370933</v>
      </c>
      <c r="DQ1182" s="38">
        <v>-4.5202939999999998</v>
      </c>
      <c r="DR1182" s="38">
        <v>-3.9727739999999998</v>
      </c>
      <c r="DS1182" s="38">
        <v>11.51708</v>
      </c>
      <c r="DT1182" s="38">
        <v>13.72336</v>
      </c>
      <c r="DU1182" s="38">
        <v>12.02777</v>
      </c>
      <c r="DV1182" s="38">
        <v>5.1112279999999997</v>
      </c>
      <c r="DW1182" s="38">
        <v>1.8430569999999999</v>
      </c>
      <c r="DX1182" s="38">
        <v>5.6978650000000002</v>
      </c>
      <c r="DY1182" s="38">
        <v>1.0425340000000001</v>
      </c>
      <c r="DZ1182" s="38">
        <v>-1.1016600000000001</v>
      </c>
      <c r="EA1182" s="38">
        <v>-3.1388940000000001</v>
      </c>
      <c r="EB1182" s="38">
        <v>-1.556389</v>
      </c>
      <c r="EC1182" s="38">
        <v>-10.249599999999999</v>
      </c>
      <c r="ED1182" s="38">
        <v>5.2024270000000001</v>
      </c>
      <c r="EE1182" s="38">
        <v>0.46599669999999999</v>
      </c>
      <c r="EF1182" s="38">
        <v>-4.7205979999999998</v>
      </c>
      <c r="EG1182" s="38">
        <v>6.907508</v>
      </c>
      <c r="EH1182" s="38">
        <v>6.7478189999999998</v>
      </c>
      <c r="EI1182" s="38">
        <v>8.7000250000000001</v>
      </c>
      <c r="EJ1182" s="38">
        <v>7.8934980000000001</v>
      </c>
      <c r="EK1182" s="38">
        <v>10.170439999999999</v>
      </c>
      <c r="EL1182" s="38">
        <v>4.5551769999999996</v>
      </c>
      <c r="EM1182" s="38">
        <v>4.3482890000000003</v>
      </c>
      <c r="EN1182" s="38">
        <v>-2.3013840000000001</v>
      </c>
      <c r="EO1182" s="38">
        <v>-2.8630429999999998</v>
      </c>
      <c r="EP1182" s="38">
        <v>-2.4216700000000002</v>
      </c>
      <c r="EQ1182" s="38">
        <v>13.132149999999999</v>
      </c>
      <c r="ER1182" s="38">
        <v>15.707229999999999</v>
      </c>
      <c r="ES1182" s="38">
        <v>14.230589999999999</v>
      </c>
      <c r="ET1182" s="38">
        <v>7.8320040000000004</v>
      </c>
      <c r="EU1182" s="38">
        <v>4.8978570000000001</v>
      </c>
      <c r="EV1182" s="38">
        <v>8.961195</v>
      </c>
      <c r="EW1182" s="38">
        <v>4.3239840000000003</v>
      </c>
      <c r="EX1182" s="38">
        <v>2.732755</v>
      </c>
      <c r="EY1182" s="38">
        <v>0.49397920000000001</v>
      </c>
      <c r="EZ1182" s="38">
        <v>2.4013239999999998</v>
      </c>
      <c r="FA1182" s="38">
        <v>-6.2238100000000003</v>
      </c>
      <c r="FB1182" s="38">
        <v>87.012339999999995</v>
      </c>
      <c r="FC1182" s="38">
        <v>84.995819999999995</v>
      </c>
      <c r="FD1182" s="38">
        <v>83.234759999999994</v>
      </c>
      <c r="FE1182" s="38">
        <v>82.469459999999998</v>
      </c>
      <c r="FF1182" s="38">
        <v>81.421130000000005</v>
      </c>
      <c r="FG1182" s="38">
        <v>80.942260000000005</v>
      </c>
      <c r="FH1182" s="38">
        <v>80.391649999999998</v>
      </c>
      <c r="FI1182" s="38">
        <v>81.984369999999998</v>
      </c>
      <c r="FJ1182" s="38">
        <v>86.097309999999993</v>
      </c>
      <c r="FK1182" s="38">
        <v>92.341620000000006</v>
      </c>
      <c r="FL1182" s="38">
        <v>97.0702</v>
      </c>
      <c r="FM1182" s="38">
        <v>101.291</v>
      </c>
      <c r="FN1182" s="38">
        <v>104.221</v>
      </c>
      <c r="FO1182" s="38">
        <v>107.227</v>
      </c>
      <c r="FP1182" s="38">
        <v>109.2604</v>
      </c>
      <c r="FQ1182" s="38">
        <v>111.1343</v>
      </c>
      <c r="FR1182" s="38">
        <v>111.86320000000001</v>
      </c>
      <c r="FS1182" s="38">
        <v>111.0736</v>
      </c>
      <c r="FT1182" s="38">
        <v>108.7247</v>
      </c>
      <c r="FU1182" s="38">
        <v>103.5943</v>
      </c>
      <c r="FV1182" s="38">
        <v>98.996269999999996</v>
      </c>
      <c r="FW1182">
        <v>96.103840000000005</v>
      </c>
      <c r="FX1182">
        <v>94.869569999999996</v>
      </c>
      <c r="FY1182">
        <v>92.261359999999996</v>
      </c>
      <c r="FZ1182">
        <v>3.3804180000000001</v>
      </c>
      <c r="GA1182">
        <v>25.209409999999998</v>
      </c>
      <c r="GB1182">
        <v>1</v>
      </c>
    </row>
    <row r="1183" spans="1:184" x14ac:dyDescent="0.3">
      <c r="A1183" t="s">
        <v>280</v>
      </c>
      <c r="B1183" t="s">
        <v>186</v>
      </c>
      <c r="C1183" t="s">
        <v>1</v>
      </c>
      <c r="D1183" t="s">
        <v>1</v>
      </c>
      <c r="E1183" t="s">
        <v>1</v>
      </c>
      <c r="F1183" t="s">
        <v>1</v>
      </c>
      <c r="G1183" t="s">
        <v>1</v>
      </c>
      <c r="H1183" s="40" t="s">
        <v>1</v>
      </c>
      <c r="I1183" s="18" t="s">
        <v>1</v>
      </c>
      <c r="J1183" s="38" t="s">
        <v>1</v>
      </c>
      <c r="K1183" s="18">
        <v>44811</v>
      </c>
      <c r="L1183" s="38">
        <v>182</v>
      </c>
      <c r="M1183" s="38">
        <v>185</v>
      </c>
      <c r="N1183" s="38">
        <v>473.10640000000001</v>
      </c>
      <c r="O1183" s="38">
        <v>466.60320000000002</v>
      </c>
      <c r="P1183" s="38">
        <v>462.12220000000002</v>
      </c>
      <c r="Q1183" s="38">
        <v>465.6662</v>
      </c>
      <c r="R1183" s="38">
        <v>477.96789999999999</v>
      </c>
      <c r="S1183" s="38">
        <v>506.08800000000002</v>
      </c>
      <c r="T1183" s="38">
        <v>536.74549999999999</v>
      </c>
      <c r="U1183" s="38">
        <v>546.23360000000002</v>
      </c>
      <c r="V1183" s="38">
        <v>547.29089999999997</v>
      </c>
      <c r="W1183" s="38">
        <v>550.81179999999995</v>
      </c>
      <c r="X1183" s="38">
        <v>554.0394</v>
      </c>
      <c r="Y1183" s="38">
        <v>555.80370000000005</v>
      </c>
      <c r="Z1183" s="38">
        <v>559.73720000000003</v>
      </c>
      <c r="AA1183" s="38">
        <v>551.55319999999995</v>
      </c>
      <c r="AB1183" s="38">
        <v>538.80939999999998</v>
      </c>
      <c r="AC1183" s="38">
        <v>526.23990000000003</v>
      </c>
      <c r="AD1183" s="38">
        <v>509.89760000000001</v>
      </c>
      <c r="AE1183" s="38">
        <v>500.73669999999998</v>
      </c>
      <c r="AF1183" s="38">
        <v>496.85309999999998</v>
      </c>
      <c r="AG1183" s="38">
        <v>491.48090000000002</v>
      </c>
      <c r="AH1183" s="38">
        <v>485.81849999999997</v>
      </c>
      <c r="AI1183" s="38">
        <v>488.1628</v>
      </c>
      <c r="AJ1183" s="38">
        <v>486.51389999999998</v>
      </c>
      <c r="AK1183" s="38">
        <v>472.32260000000002</v>
      </c>
      <c r="AL1183" s="38">
        <v>-3.9828700000000001</v>
      </c>
      <c r="AM1183" s="38">
        <v>-9.1666880000000006</v>
      </c>
      <c r="AN1183" s="38">
        <v>-17.506229999999999</v>
      </c>
      <c r="AO1183" s="38">
        <v>-13.158110000000001</v>
      </c>
      <c r="AP1183" s="38">
        <v>-5.0082550000000001</v>
      </c>
      <c r="AQ1183" s="38">
        <v>-1.1600200000000001</v>
      </c>
      <c r="AR1183" s="38">
        <v>6.237673</v>
      </c>
      <c r="AS1183" s="38">
        <v>11.95707</v>
      </c>
      <c r="AT1183" s="38">
        <v>11.60707</v>
      </c>
      <c r="AU1183" s="38">
        <v>10.183450000000001</v>
      </c>
      <c r="AV1183" s="38">
        <v>9.3977880000000003</v>
      </c>
      <c r="AW1183" s="38">
        <v>-3.2531189999999999</v>
      </c>
      <c r="AX1183" s="38">
        <v>-3.1496300000000002</v>
      </c>
      <c r="AY1183" s="38">
        <v>-0.80765730000000002</v>
      </c>
      <c r="AZ1183" s="38">
        <v>-3.0232579999999998</v>
      </c>
      <c r="BA1183" s="38">
        <v>-6.0528969999999997</v>
      </c>
      <c r="BB1183" s="38">
        <v>-3.1771020000000001</v>
      </c>
      <c r="BC1183" s="38">
        <v>-7.0749959999999996</v>
      </c>
      <c r="BD1183" s="38">
        <v>-10.71097</v>
      </c>
      <c r="BE1183" s="38">
        <v>-15.964880000000001</v>
      </c>
      <c r="BF1183" s="38">
        <v>-19.009840000000001</v>
      </c>
      <c r="BG1183" s="38">
        <v>-16.378250000000001</v>
      </c>
      <c r="BH1183" s="38">
        <v>-18.92296</v>
      </c>
      <c r="BI1183" s="38">
        <v>-29.548369999999998</v>
      </c>
      <c r="BJ1183" s="38">
        <v>-2.0377540000000001</v>
      </c>
      <c r="BK1183" s="38">
        <v>-7.5019270000000002</v>
      </c>
      <c r="BL1183" s="38">
        <v>-15.950570000000001</v>
      </c>
      <c r="BM1183" s="38">
        <v>-11.457079999999999</v>
      </c>
      <c r="BN1183" s="38">
        <v>-3.5421610000000001</v>
      </c>
      <c r="BO1183" s="38">
        <v>0.38555859999999997</v>
      </c>
      <c r="BP1183" s="38">
        <v>7.7743270000000004</v>
      </c>
      <c r="BQ1183" s="38">
        <v>13.85974</v>
      </c>
      <c r="BR1183" s="38">
        <v>13.658469999999999</v>
      </c>
      <c r="BS1183" s="38">
        <v>12.240399999999999</v>
      </c>
      <c r="BT1183" s="38">
        <v>11.07626</v>
      </c>
      <c r="BU1183" s="38">
        <v>-1.973266</v>
      </c>
      <c r="BV1183" s="38">
        <v>-1.7803370000000001</v>
      </c>
      <c r="BW1183" s="38">
        <v>0.39987050000000002</v>
      </c>
      <c r="BX1183" s="38">
        <v>-1.2505440000000001</v>
      </c>
      <c r="BY1183" s="38">
        <v>-4.0672420000000002</v>
      </c>
      <c r="BZ1183" s="38">
        <v>-0.84416769999999997</v>
      </c>
      <c r="CA1183" s="38">
        <v>-4.507314</v>
      </c>
      <c r="CB1183" s="38">
        <v>-8.2352319999999999</v>
      </c>
      <c r="CC1183" s="38">
        <v>-13.421860000000001</v>
      </c>
      <c r="CD1183" s="38">
        <v>-16.32047</v>
      </c>
      <c r="CE1183" s="38">
        <v>-13.597759999999999</v>
      </c>
      <c r="CF1183" s="38">
        <v>-16.056329999999999</v>
      </c>
      <c r="CG1183" s="38">
        <v>-26.713100000000001</v>
      </c>
      <c r="CH1183" s="38">
        <v>-0.69057259999999998</v>
      </c>
      <c r="CI1183" s="38">
        <v>-6.3489190000000004</v>
      </c>
      <c r="CJ1183" s="38">
        <v>-14.87313</v>
      </c>
      <c r="CK1183" s="38">
        <v>-10.27895</v>
      </c>
      <c r="CL1183" s="38">
        <v>-2.5267490000000001</v>
      </c>
      <c r="CM1183" s="38">
        <v>1.456021</v>
      </c>
      <c r="CN1183" s="38">
        <v>8.8386089999999999</v>
      </c>
      <c r="CO1183" s="38">
        <v>15.177519999999999</v>
      </c>
      <c r="CP1183" s="38">
        <v>15.079269999999999</v>
      </c>
      <c r="CQ1183" s="38">
        <v>13.665039999999999</v>
      </c>
      <c r="CR1183" s="38">
        <v>12.238759999999999</v>
      </c>
      <c r="CS1183" s="38">
        <v>-1.0868439999999999</v>
      </c>
      <c r="CT1183" s="38">
        <v>-0.83196820000000005</v>
      </c>
      <c r="CU1183" s="38">
        <v>1.2362010000000001</v>
      </c>
      <c r="CV1183" s="38">
        <v>-2.27674E-2</v>
      </c>
      <c r="CW1183" s="38">
        <v>-2.6919840000000002</v>
      </c>
      <c r="CX1183" s="38">
        <v>0.77161559999999996</v>
      </c>
      <c r="CY1183" s="38">
        <v>-2.728945</v>
      </c>
      <c r="CZ1183" s="38">
        <v>-6.5205450000000003</v>
      </c>
      <c r="DA1183" s="38">
        <v>-11.66058</v>
      </c>
      <c r="DB1183" s="38">
        <v>-14.45782</v>
      </c>
      <c r="DC1183" s="38">
        <v>-11.671989999999999</v>
      </c>
      <c r="DD1183" s="38">
        <v>-14.07091</v>
      </c>
      <c r="DE1183" s="38">
        <v>-24.749400000000001</v>
      </c>
      <c r="DF1183" s="38">
        <v>0.65660879999999999</v>
      </c>
      <c r="DG1183" s="38">
        <v>-5.1959109999999997</v>
      </c>
      <c r="DH1183" s="38">
        <v>-13.79569</v>
      </c>
      <c r="DI1183" s="38">
        <v>-9.1008259999999996</v>
      </c>
      <c r="DJ1183" s="38">
        <v>-1.5113369999999999</v>
      </c>
      <c r="DK1183" s="38">
        <v>2.526484</v>
      </c>
      <c r="DL1183" s="38">
        <v>9.9028910000000003</v>
      </c>
      <c r="DM1183" s="38">
        <v>16.49531</v>
      </c>
      <c r="DN1183" s="38">
        <v>16.500070000000001</v>
      </c>
      <c r="DO1183" s="38">
        <v>15.08968</v>
      </c>
      <c r="DP1183" s="38">
        <v>13.40127</v>
      </c>
      <c r="DQ1183" s="38">
        <v>-0.2004225</v>
      </c>
      <c r="DR1183" s="38">
        <v>0.1164004</v>
      </c>
      <c r="DS1183" s="38">
        <v>2.0725310000000001</v>
      </c>
      <c r="DT1183" s="38">
        <v>1.205009</v>
      </c>
      <c r="DU1183" s="38">
        <v>-1.3167249999999999</v>
      </c>
      <c r="DV1183" s="38">
        <v>2.3873989999999998</v>
      </c>
      <c r="DW1183" s="38">
        <v>-0.95057619999999998</v>
      </c>
      <c r="DX1183" s="38">
        <v>-4.8058589999999999</v>
      </c>
      <c r="DY1183" s="38">
        <v>-9.8992880000000003</v>
      </c>
      <c r="DZ1183" s="38">
        <v>-12.59516</v>
      </c>
      <c r="EA1183" s="38">
        <v>-9.7462289999999996</v>
      </c>
      <c r="EB1183" s="38">
        <v>-12.08549</v>
      </c>
      <c r="EC1183" s="38">
        <v>-22.785710000000002</v>
      </c>
      <c r="ED1183" s="38">
        <v>2.6017250000000001</v>
      </c>
      <c r="EE1183" s="38">
        <v>-3.5311509999999999</v>
      </c>
      <c r="EF1183" s="38">
        <v>-12.240030000000001</v>
      </c>
      <c r="EG1183" s="38">
        <v>-7.3997970000000004</v>
      </c>
      <c r="EH1183" s="38">
        <v>-4.5243499999999999E-2</v>
      </c>
      <c r="EI1183" s="38">
        <v>4.0720619999999998</v>
      </c>
      <c r="EJ1183" s="38">
        <v>11.439539999999999</v>
      </c>
      <c r="EK1183" s="38">
        <v>18.397970000000001</v>
      </c>
      <c r="EL1183" s="38">
        <v>18.551480000000002</v>
      </c>
      <c r="EM1183" s="38">
        <v>17.146640000000001</v>
      </c>
      <c r="EN1183" s="38">
        <v>15.079739999999999</v>
      </c>
      <c r="EO1183" s="38">
        <v>1.0794299999999999</v>
      </c>
      <c r="EP1183" s="38">
        <v>1.4856940000000001</v>
      </c>
      <c r="EQ1183" s="38">
        <v>3.2800579999999999</v>
      </c>
      <c r="ER1183" s="38">
        <v>2.9777230000000001</v>
      </c>
      <c r="ES1183" s="38">
        <v>0.66892929999999995</v>
      </c>
      <c r="ET1183" s="38">
        <v>4.7203330000000001</v>
      </c>
      <c r="EU1183" s="38">
        <v>1.6171059999999999</v>
      </c>
      <c r="EV1183" s="38">
        <v>-2.3301229999999999</v>
      </c>
      <c r="EW1183" s="38">
        <v>-7.356268</v>
      </c>
      <c r="EX1183" s="38">
        <v>-9.9057870000000001</v>
      </c>
      <c r="EY1183" s="38">
        <v>-6.965732</v>
      </c>
      <c r="EZ1183" s="38">
        <v>-9.2188660000000002</v>
      </c>
      <c r="FA1183" s="38">
        <v>-19.95044</v>
      </c>
      <c r="FB1183" s="38">
        <v>90.96866</v>
      </c>
      <c r="FC1183" s="38">
        <v>88.625529999999998</v>
      </c>
      <c r="FD1183" s="38">
        <v>85.780940000000001</v>
      </c>
      <c r="FE1183" s="38">
        <v>84.556479999999993</v>
      </c>
      <c r="FF1183" s="38">
        <v>83.152169999999998</v>
      </c>
      <c r="FG1183" s="38">
        <v>80.807140000000004</v>
      </c>
      <c r="FH1183" s="38">
        <v>80.043549999999996</v>
      </c>
      <c r="FI1183" s="38">
        <v>80.145619999999994</v>
      </c>
      <c r="FJ1183" s="38">
        <v>84.722920000000002</v>
      </c>
      <c r="FK1183" s="38">
        <v>90.550700000000006</v>
      </c>
      <c r="FL1183" s="38">
        <v>96.295299999999997</v>
      </c>
      <c r="FM1183" s="38">
        <v>99.954279999999997</v>
      </c>
      <c r="FN1183" s="38">
        <v>103.178</v>
      </c>
      <c r="FO1183" s="38">
        <v>105.4075</v>
      </c>
      <c r="FP1183" s="38">
        <v>106.87990000000001</v>
      </c>
      <c r="FQ1183" s="38">
        <v>108.1294</v>
      </c>
      <c r="FR1183" s="38">
        <v>108.4075</v>
      </c>
      <c r="FS1183" s="38">
        <v>106.9114</v>
      </c>
      <c r="FT1183" s="38">
        <v>104.4863</v>
      </c>
      <c r="FU1183" s="38">
        <v>100.3905</v>
      </c>
      <c r="FV1183" s="38">
        <v>97.528469999999999</v>
      </c>
      <c r="FW1183">
        <v>95.168340000000001</v>
      </c>
      <c r="FX1183">
        <v>92.637659999999997</v>
      </c>
      <c r="FY1183">
        <v>89.265860000000004</v>
      </c>
      <c r="FZ1183">
        <v>2.5028480000000002</v>
      </c>
      <c r="GA1183">
        <v>16.027349999999998</v>
      </c>
      <c r="GB1183">
        <v>1</v>
      </c>
    </row>
    <row r="1184" spans="1:184" x14ac:dyDescent="0.3">
      <c r="A1184" t="s">
        <v>280</v>
      </c>
      <c r="B1184" t="s">
        <v>186</v>
      </c>
      <c r="C1184" t="s">
        <v>1</v>
      </c>
      <c r="D1184" t="s">
        <v>1</v>
      </c>
      <c r="E1184" t="s">
        <v>1</v>
      </c>
      <c r="F1184" t="s">
        <v>1</v>
      </c>
      <c r="G1184" t="s">
        <v>1</v>
      </c>
      <c r="H1184" s="40" t="s">
        <v>1</v>
      </c>
      <c r="I1184" s="18" t="s">
        <v>1</v>
      </c>
      <c r="J1184" s="38" t="s">
        <v>1</v>
      </c>
      <c r="K1184" s="18" t="s">
        <v>2</v>
      </c>
      <c r="L1184" s="38">
        <v>186</v>
      </c>
      <c r="M1184" s="38">
        <v>186</v>
      </c>
      <c r="N1184" s="38">
        <v>363.91969999999998</v>
      </c>
      <c r="O1184" s="38">
        <v>359.89049999999997</v>
      </c>
      <c r="P1184" s="38">
        <v>358.12979999999999</v>
      </c>
      <c r="Q1184" s="38">
        <v>362.85860000000002</v>
      </c>
      <c r="R1184" s="38">
        <v>380.48</v>
      </c>
      <c r="S1184" s="38">
        <v>410.23090000000002</v>
      </c>
      <c r="T1184" s="38">
        <v>439.51499999999999</v>
      </c>
      <c r="U1184" s="38">
        <v>453.79500000000002</v>
      </c>
      <c r="V1184" s="38">
        <v>460.26609999999999</v>
      </c>
      <c r="W1184" s="38">
        <v>465.3329</v>
      </c>
      <c r="X1184" s="38">
        <v>468.83659999999998</v>
      </c>
      <c r="Y1184" s="38">
        <v>470.53219999999999</v>
      </c>
      <c r="Z1184" s="38">
        <v>472.57010000000002</v>
      </c>
      <c r="AA1184" s="38">
        <v>471.89769999999999</v>
      </c>
      <c r="AB1184" s="38">
        <v>460.32159999999999</v>
      </c>
      <c r="AC1184" s="38">
        <v>446.3168</v>
      </c>
      <c r="AD1184" s="38">
        <v>433.28629999999998</v>
      </c>
      <c r="AE1184" s="38">
        <v>425.50049999999999</v>
      </c>
      <c r="AF1184" s="38">
        <v>421.08139999999997</v>
      </c>
      <c r="AG1184" s="38">
        <v>416.32479999999998</v>
      </c>
      <c r="AH1184" s="38">
        <v>412.24419999999998</v>
      </c>
      <c r="AI1184" s="38">
        <v>411.59320000000002</v>
      </c>
      <c r="AJ1184" s="38">
        <v>404.99540000000002</v>
      </c>
      <c r="AK1184" s="38">
        <v>393.26069999999999</v>
      </c>
      <c r="AL1184" s="38">
        <v>-4.0408530000000003</v>
      </c>
      <c r="AM1184" s="38">
        <v>-5.2254009999999997</v>
      </c>
      <c r="AN1184" s="38">
        <v>-4.9782700000000002</v>
      </c>
      <c r="AO1184" s="38">
        <v>-1.4219999999999999</v>
      </c>
      <c r="AP1184" s="38">
        <v>-1.228855</v>
      </c>
      <c r="AQ1184" s="38">
        <v>6.5547599999999998E-2</v>
      </c>
      <c r="AR1184" s="38">
        <v>5.7001200000000002E-2</v>
      </c>
      <c r="AS1184" s="38">
        <v>0.37294699999999997</v>
      </c>
      <c r="AT1184" s="38">
        <v>-0.44500149999999999</v>
      </c>
      <c r="AU1184" s="38">
        <v>-2.270769</v>
      </c>
      <c r="AV1184" s="38">
        <v>-2.0429309999999998</v>
      </c>
      <c r="AW1184" s="38">
        <v>-3.9775</v>
      </c>
      <c r="AX1184" s="38">
        <v>-4.2448709999999998</v>
      </c>
      <c r="AY1184" s="38">
        <v>0.68846339999999995</v>
      </c>
      <c r="AZ1184" s="38">
        <v>2.2323759999999999</v>
      </c>
      <c r="BA1184" s="38">
        <v>2.588943</v>
      </c>
      <c r="BB1184" s="38">
        <v>3.1082209999999999</v>
      </c>
      <c r="BC1184" s="38">
        <v>2.1674190000000002</v>
      </c>
      <c r="BD1184" s="38">
        <v>1.7218530000000001</v>
      </c>
      <c r="BE1184" s="38">
        <v>0.91695610000000005</v>
      </c>
      <c r="BF1184" s="38">
        <v>-2.5240420000000001</v>
      </c>
      <c r="BG1184" s="38">
        <v>-3.7016249999999999</v>
      </c>
      <c r="BH1184" s="38">
        <v>-2.963657</v>
      </c>
      <c r="BI1184" s="38">
        <v>-8.8714259999999996</v>
      </c>
      <c r="BJ1184" s="38">
        <v>-2.7246239999999999</v>
      </c>
      <c r="BK1184" s="38">
        <v>-4.0602200000000002</v>
      </c>
      <c r="BL1184" s="38">
        <v>-3.82186</v>
      </c>
      <c r="BM1184" s="38">
        <v>-0.29911910000000003</v>
      </c>
      <c r="BN1184" s="38">
        <v>-0.26841490000000001</v>
      </c>
      <c r="BO1184" s="38">
        <v>1.1533450000000001</v>
      </c>
      <c r="BP1184" s="38">
        <v>1.4659770000000001</v>
      </c>
      <c r="BQ1184" s="38">
        <v>1.9362360000000001</v>
      </c>
      <c r="BR1184" s="38">
        <v>0.94436010000000004</v>
      </c>
      <c r="BS1184" s="38">
        <v>-0.98066750000000003</v>
      </c>
      <c r="BT1184" s="38">
        <v>-0.99183279999999996</v>
      </c>
      <c r="BU1184" s="38">
        <v>-3.0021100000000001</v>
      </c>
      <c r="BV1184" s="38">
        <v>-3.4258860000000002</v>
      </c>
      <c r="BW1184" s="38">
        <v>1.606285</v>
      </c>
      <c r="BX1184" s="38">
        <v>3.5381649999999998</v>
      </c>
      <c r="BY1184" s="38">
        <v>4.1328050000000003</v>
      </c>
      <c r="BZ1184" s="38">
        <v>4.7695650000000001</v>
      </c>
      <c r="CA1184" s="38">
        <v>3.8567770000000001</v>
      </c>
      <c r="CB1184" s="38">
        <v>3.4804029999999999</v>
      </c>
      <c r="CC1184" s="38">
        <v>2.6572610000000001</v>
      </c>
      <c r="CD1184" s="38">
        <v>-0.33940589999999998</v>
      </c>
      <c r="CE1184" s="38">
        <v>-1.611613</v>
      </c>
      <c r="CF1184" s="38">
        <v>-0.86468140000000004</v>
      </c>
      <c r="CG1184" s="38">
        <v>-5.9902559999999996</v>
      </c>
      <c r="CH1184" s="38">
        <v>-1.813008</v>
      </c>
      <c r="CI1184" s="38">
        <v>-3.2532190000000001</v>
      </c>
      <c r="CJ1184" s="38">
        <v>-3.0209329999999999</v>
      </c>
      <c r="CK1184" s="38">
        <v>0.47858460000000003</v>
      </c>
      <c r="CL1184" s="38">
        <v>0.39678279999999999</v>
      </c>
      <c r="CM1184" s="38">
        <v>1.9067499999999999</v>
      </c>
      <c r="CN1184" s="38">
        <v>2.4418299999999999</v>
      </c>
      <c r="CO1184" s="38">
        <v>3.0189650000000001</v>
      </c>
      <c r="CP1184" s="38">
        <v>1.906628</v>
      </c>
      <c r="CQ1184" s="38">
        <v>-8.7146799999999996E-2</v>
      </c>
      <c r="CR1184" s="38">
        <v>-0.26384570000000002</v>
      </c>
      <c r="CS1184" s="38">
        <v>-2.3265570000000002</v>
      </c>
      <c r="CT1184" s="38">
        <v>-2.85866</v>
      </c>
      <c r="CU1184" s="38">
        <v>2.2419660000000001</v>
      </c>
      <c r="CV1184" s="38">
        <v>4.4425499999999998</v>
      </c>
      <c r="CW1184" s="38">
        <v>5.2020790000000003</v>
      </c>
      <c r="CX1184" s="38">
        <v>5.9202070000000004</v>
      </c>
      <c r="CY1184" s="38">
        <v>5.026821</v>
      </c>
      <c r="CZ1184" s="38">
        <v>4.6983689999999996</v>
      </c>
      <c r="DA1184" s="38">
        <v>3.8625910000000001</v>
      </c>
      <c r="DB1184" s="38">
        <v>1.1736660000000001</v>
      </c>
      <c r="DC1184" s="38">
        <v>-0.16407720000000001</v>
      </c>
      <c r="DD1184" s="38">
        <v>0.58906289999999994</v>
      </c>
      <c r="DE1184" s="38">
        <v>-3.994767</v>
      </c>
      <c r="DF1184" s="38">
        <v>-0.90139199999999997</v>
      </c>
      <c r="DG1184" s="38">
        <v>-2.4462169999999999</v>
      </c>
      <c r="DH1184" s="38">
        <v>-2.2200069999999998</v>
      </c>
      <c r="DI1184" s="38">
        <v>1.2562880000000001</v>
      </c>
      <c r="DJ1184" s="38">
        <v>1.0619810000000001</v>
      </c>
      <c r="DK1184" s="38">
        <v>2.660155</v>
      </c>
      <c r="DL1184" s="38">
        <v>3.4176820000000001</v>
      </c>
      <c r="DM1184" s="38">
        <v>4.1016940000000002</v>
      </c>
      <c r="DN1184" s="38">
        <v>2.8688950000000002</v>
      </c>
      <c r="DO1184" s="38">
        <v>0.80637380000000003</v>
      </c>
      <c r="DP1184" s="38">
        <v>0.46414129999999998</v>
      </c>
      <c r="DQ1184" s="38">
        <v>-1.6510039999999999</v>
      </c>
      <c r="DR1184" s="38">
        <v>-2.2914330000000001</v>
      </c>
      <c r="DS1184" s="38">
        <v>2.8776459999999999</v>
      </c>
      <c r="DT1184" s="38">
        <v>5.3469360000000004</v>
      </c>
      <c r="DU1184" s="38">
        <v>6.2713530000000004</v>
      </c>
      <c r="DV1184" s="38">
        <v>7.0708489999999999</v>
      </c>
      <c r="DW1184" s="38">
        <v>6.1968649999999998</v>
      </c>
      <c r="DX1184" s="38">
        <v>5.916334</v>
      </c>
      <c r="DY1184" s="38">
        <v>5.0679210000000001</v>
      </c>
      <c r="DZ1184" s="38">
        <v>2.6867380000000001</v>
      </c>
      <c r="EA1184" s="38">
        <v>1.2834589999999999</v>
      </c>
      <c r="EB1184" s="38">
        <v>2.0428069999999998</v>
      </c>
      <c r="EC1184" s="38">
        <v>-1.999279</v>
      </c>
      <c r="ED1184" s="38">
        <v>0.4148367</v>
      </c>
      <c r="EE1184" s="38">
        <v>-1.2810360000000001</v>
      </c>
      <c r="EF1184" s="38">
        <v>-1.063596</v>
      </c>
      <c r="EG1184" s="38">
        <v>2.3791690000000001</v>
      </c>
      <c r="EH1184" s="38">
        <v>2.0224199999999999</v>
      </c>
      <c r="EI1184" s="38">
        <v>3.7479529999999999</v>
      </c>
      <c r="EJ1184" s="38">
        <v>4.8266580000000001</v>
      </c>
      <c r="EK1184" s="38">
        <v>5.6649820000000002</v>
      </c>
      <c r="EL1184" s="38">
        <v>4.2582570000000004</v>
      </c>
      <c r="EM1184" s="38">
        <v>2.096476</v>
      </c>
      <c r="EN1184" s="38">
        <v>1.515239</v>
      </c>
      <c r="EO1184" s="38">
        <v>-0.67561360000000004</v>
      </c>
      <c r="EP1184" s="38">
        <v>-1.472448</v>
      </c>
      <c r="EQ1184" s="38">
        <v>3.7954680000000001</v>
      </c>
      <c r="ER1184" s="38">
        <v>6.6527240000000001</v>
      </c>
      <c r="ES1184" s="38">
        <v>7.8152150000000002</v>
      </c>
      <c r="ET1184" s="38">
        <v>8.7321930000000005</v>
      </c>
      <c r="EU1184" s="38">
        <v>7.8862220000000001</v>
      </c>
      <c r="EV1184" s="38">
        <v>7.6748830000000003</v>
      </c>
      <c r="EW1184" s="38">
        <v>6.8082260000000003</v>
      </c>
      <c r="EX1184" s="38">
        <v>4.8713740000000003</v>
      </c>
      <c r="EY1184" s="38">
        <v>3.3734709999999999</v>
      </c>
      <c r="EZ1184" s="38">
        <v>4.1417830000000002</v>
      </c>
      <c r="FA1184" s="38">
        <v>0.88189050000000002</v>
      </c>
      <c r="FB1184" s="38">
        <v>82.297229999999999</v>
      </c>
      <c r="FC1184" s="38">
        <v>80.6357</v>
      </c>
      <c r="FD1184" s="38">
        <v>78.807339999999996</v>
      </c>
      <c r="FE1184" s="38">
        <v>77.28519</v>
      </c>
      <c r="FF1184" s="38">
        <v>75.834879999999998</v>
      </c>
      <c r="FG1184" s="38">
        <v>74.727549999999994</v>
      </c>
      <c r="FH1184" s="38">
        <v>74.231769999999997</v>
      </c>
      <c r="FI1184" s="38">
        <v>76.079890000000006</v>
      </c>
      <c r="FJ1184" s="38">
        <v>80.101820000000004</v>
      </c>
      <c r="FK1184" s="38">
        <v>84.538589999999999</v>
      </c>
      <c r="FL1184" s="38">
        <v>88.909819999999996</v>
      </c>
      <c r="FM1184" s="38">
        <v>92.710710000000006</v>
      </c>
      <c r="FN1184" s="38">
        <v>95.758009999999999</v>
      </c>
      <c r="FO1184" s="38">
        <v>98.260189999999994</v>
      </c>
      <c r="FP1184" s="38">
        <v>100.2775</v>
      </c>
      <c r="FQ1184" s="38">
        <v>101.7302</v>
      </c>
      <c r="FR1184" s="38">
        <v>102.4868</v>
      </c>
      <c r="FS1184" s="38">
        <v>101.94880000000001</v>
      </c>
      <c r="FT1184" s="38">
        <v>100.4061</v>
      </c>
      <c r="FU1184" s="38">
        <v>97.382000000000005</v>
      </c>
      <c r="FV1184" s="38">
        <v>93.759770000000003</v>
      </c>
      <c r="FW1184">
        <v>90.436400000000006</v>
      </c>
      <c r="FX1184">
        <v>87.738969999999995</v>
      </c>
      <c r="FY1184">
        <v>85.070970000000003</v>
      </c>
      <c r="FZ1184">
        <v>1.4700660000000001</v>
      </c>
      <c r="GA1184">
        <v>12.947279999999999</v>
      </c>
      <c r="GB1184">
        <v>1</v>
      </c>
    </row>
    <row r="1185" spans="1:184" x14ac:dyDescent="0.3">
      <c r="A1185" t="s">
        <v>280</v>
      </c>
      <c r="B1185" t="s">
        <v>187</v>
      </c>
      <c r="C1185" t="s">
        <v>1</v>
      </c>
      <c r="D1185" t="s">
        <v>1</v>
      </c>
      <c r="E1185" t="s">
        <v>1</v>
      </c>
      <c r="F1185" t="s">
        <v>1</v>
      </c>
      <c r="G1185" t="s">
        <v>1</v>
      </c>
      <c r="H1185" s="40" t="s">
        <v>1</v>
      </c>
      <c r="I1185" s="18" t="s">
        <v>1</v>
      </c>
      <c r="J1185" s="38" t="s">
        <v>1</v>
      </c>
      <c r="K1185" s="18">
        <v>44722</v>
      </c>
      <c r="L1185" s="38">
        <v>188</v>
      </c>
      <c r="M1185" s="38">
        <v>188</v>
      </c>
      <c r="N1185" s="38">
        <v>256.52910000000003</v>
      </c>
      <c r="O1185" s="38">
        <v>249.78899999999999</v>
      </c>
      <c r="P1185" s="38">
        <v>245.8203</v>
      </c>
      <c r="Q1185" s="38">
        <v>245.05529999999999</v>
      </c>
      <c r="R1185" s="38">
        <v>252.714</v>
      </c>
      <c r="S1185" s="38">
        <v>266</v>
      </c>
      <c r="T1185" s="38">
        <v>288.33789999999999</v>
      </c>
      <c r="U1185" s="38">
        <v>309.1087</v>
      </c>
      <c r="V1185" s="38">
        <v>328.53289999999998</v>
      </c>
      <c r="W1185" s="38">
        <v>343.5634</v>
      </c>
      <c r="X1185" s="38">
        <v>359.36360000000002</v>
      </c>
      <c r="Y1185" s="38">
        <v>366.76569999999998</v>
      </c>
      <c r="Z1185" s="38">
        <v>372.80079999999998</v>
      </c>
      <c r="AA1185" s="38">
        <v>378.56979999999999</v>
      </c>
      <c r="AB1185" s="38">
        <v>383.77820000000003</v>
      </c>
      <c r="AC1185" s="38">
        <v>384.58069999999998</v>
      </c>
      <c r="AD1185" s="38">
        <v>381.68979999999999</v>
      </c>
      <c r="AE1185" s="38">
        <v>367.53390000000002</v>
      </c>
      <c r="AF1185" s="38">
        <v>341.74639999999999</v>
      </c>
      <c r="AG1185" s="38">
        <v>326.5693</v>
      </c>
      <c r="AH1185" s="38">
        <v>311.01220000000001</v>
      </c>
      <c r="AI1185" s="38">
        <v>297.09910000000002</v>
      </c>
      <c r="AJ1185" s="38">
        <v>284.19630000000001</v>
      </c>
      <c r="AK1185" s="38">
        <v>273.24419999999998</v>
      </c>
      <c r="AL1185" s="38">
        <v>0.2303268</v>
      </c>
      <c r="AM1185" s="38">
        <v>-0.57935610000000004</v>
      </c>
      <c r="AN1185" s="38">
        <v>0.93874670000000004</v>
      </c>
      <c r="AO1185" s="38">
        <v>1.516672</v>
      </c>
      <c r="AP1185" s="38">
        <v>0.58294409999999997</v>
      </c>
      <c r="AQ1185" s="38">
        <v>-0.81281610000000004</v>
      </c>
      <c r="AR1185" s="38">
        <v>-4.0414580000000004</v>
      </c>
      <c r="AS1185" s="38">
        <v>-2.2518440000000002</v>
      </c>
      <c r="AT1185" s="38">
        <v>-6.5322139999999997</v>
      </c>
      <c r="AU1185" s="38">
        <v>-7.0867459999999998</v>
      </c>
      <c r="AV1185" s="38">
        <v>-4.5364250000000004</v>
      </c>
      <c r="AW1185" s="38">
        <v>-4.5494469999999998</v>
      </c>
      <c r="AX1185" s="38">
        <v>0.26051079999999999</v>
      </c>
      <c r="AY1185" s="38">
        <v>1.939616</v>
      </c>
      <c r="AZ1185" s="38">
        <v>0.1743104</v>
      </c>
      <c r="BA1185" s="38">
        <v>-2.7338550000000001</v>
      </c>
      <c r="BB1185" s="38">
        <v>-7.035374</v>
      </c>
      <c r="BC1185" s="38">
        <v>-5.2808089999999996</v>
      </c>
      <c r="BD1185" s="38">
        <v>-6.3935380000000004</v>
      </c>
      <c r="BE1185" s="38">
        <v>-5.4036679999999997</v>
      </c>
      <c r="BF1185" s="38">
        <v>-6.1208130000000001</v>
      </c>
      <c r="BG1185" s="38">
        <v>-4.9351929999999999</v>
      </c>
      <c r="BH1185" s="38">
        <v>-3.946393</v>
      </c>
      <c r="BI1185" s="38">
        <v>-3.9571860000000001</v>
      </c>
      <c r="BJ1185" s="38">
        <v>1.0799700000000001</v>
      </c>
      <c r="BK1185" s="38">
        <v>0.2150734</v>
      </c>
      <c r="BL1185" s="38">
        <v>1.438115</v>
      </c>
      <c r="BM1185" s="38">
        <v>1.972504</v>
      </c>
      <c r="BN1185" s="38">
        <v>1.2425040000000001</v>
      </c>
      <c r="BO1185" s="38">
        <v>-0.1054771</v>
      </c>
      <c r="BP1185" s="38">
        <v>-3.2366429999999999</v>
      </c>
      <c r="BQ1185" s="38">
        <v>-1.2854840000000001</v>
      </c>
      <c r="BR1185" s="38">
        <v>-5.5477550000000004</v>
      </c>
      <c r="BS1185" s="38">
        <v>-6.0872900000000003</v>
      </c>
      <c r="BT1185" s="38">
        <v>-3.7616450000000001</v>
      </c>
      <c r="BU1185" s="38">
        <v>-3.8241160000000001</v>
      </c>
      <c r="BV1185" s="38">
        <v>0.84451600000000004</v>
      </c>
      <c r="BW1185" s="38">
        <v>2.5411320000000002</v>
      </c>
      <c r="BX1185" s="38">
        <v>0.92492819999999998</v>
      </c>
      <c r="BY1185" s="38">
        <v>-1.8264530000000001</v>
      </c>
      <c r="BZ1185" s="38">
        <v>-5.7339359999999999</v>
      </c>
      <c r="CA1185" s="38">
        <v>-3.7486079999999999</v>
      </c>
      <c r="CB1185" s="38">
        <v>-4.9832219999999996</v>
      </c>
      <c r="CC1185" s="38">
        <v>-4.0396989999999997</v>
      </c>
      <c r="CD1185" s="38">
        <v>-4.9186069999999997</v>
      </c>
      <c r="CE1185" s="38">
        <v>-3.8987539999999998</v>
      </c>
      <c r="CF1185" s="38">
        <v>-3.0615610000000002</v>
      </c>
      <c r="CG1185" s="38">
        <v>-2.9754909999999999</v>
      </c>
      <c r="CH1185" s="38">
        <v>1.6684300000000001</v>
      </c>
      <c r="CI1185" s="38">
        <v>0.76529290000000005</v>
      </c>
      <c r="CJ1185" s="38">
        <v>1.7839769999999999</v>
      </c>
      <c r="CK1185" s="38">
        <v>2.288211</v>
      </c>
      <c r="CL1185" s="38">
        <v>1.6993130000000001</v>
      </c>
      <c r="CM1185" s="38">
        <v>0.38442379999999998</v>
      </c>
      <c r="CN1185" s="38">
        <v>-2.6792310000000001</v>
      </c>
      <c r="CO1185" s="38">
        <v>-0.61618569999999995</v>
      </c>
      <c r="CP1185" s="38">
        <v>-4.8659210000000002</v>
      </c>
      <c r="CQ1185" s="38">
        <v>-5.3950699999999996</v>
      </c>
      <c r="CR1185" s="38">
        <v>-3.2250350000000001</v>
      </c>
      <c r="CS1185" s="38">
        <v>-3.3217530000000002</v>
      </c>
      <c r="CT1185" s="38">
        <v>1.248996</v>
      </c>
      <c r="CU1185" s="38">
        <v>2.9577399999999998</v>
      </c>
      <c r="CV1185" s="38">
        <v>1.444804</v>
      </c>
      <c r="CW1185" s="38">
        <v>-1.1979900000000001</v>
      </c>
      <c r="CX1185" s="38">
        <v>-4.8325639999999996</v>
      </c>
      <c r="CY1185" s="38">
        <v>-2.6874099999999999</v>
      </c>
      <c r="CZ1185" s="38">
        <v>-4.0064419999999998</v>
      </c>
      <c r="DA1185" s="38">
        <v>-3.095018</v>
      </c>
      <c r="DB1185" s="38">
        <v>-4.0859629999999996</v>
      </c>
      <c r="DC1185" s="38">
        <v>-3.18092</v>
      </c>
      <c r="DD1185" s="38">
        <v>-2.4487290000000002</v>
      </c>
      <c r="DE1185" s="38">
        <v>-2.2955719999999999</v>
      </c>
      <c r="DF1185" s="38">
        <v>2.2568899999999998</v>
      </c>
      <c r="DG1185" s="38">
        <v>1.315512</v>
      </c>
      <c r="DH1185" s="38">
        <v>2.1298379999999999</v>
      </c>
      <c r="DI1185" s="38">
        <v>2.6039189999999999</v>
      </c>
      <c r="DJ1185" s="38">
        <v>2.1561219999999999</v>
      </c>
      <c r="DK1185" s="38">
        <v>0.87432460000000001</v>
      </c>
      <c r="DL1185" s="38">
        <v>-2.1218189999999999</v>
      </c>
      <c r="DM1185" s="38">
        <v>5.31125E-2</v>
      </c>
      <c r="DN1185" s="38">
        <v>-4.1840869999999999</v>
      </c>
      <c r="DO1185" s="38">
        <v>-4.7028489999999996</v>
      </c>
      <c r="DP1185" s="38">
        <v>-2.6884260000000002</v>
      </c>
      <c r="DQ1185" s="38">
        <v>-2.819391</v>
      </c>
      <c r="DR1185" s="38">
        <v>1.6534759999999999</v>
      </c>
      <c r="DS1185" s="38">
        <v>3.3743479999999999</v>
      </c>
      <c r="DT1185" s="38">
        <v>1.9646790000000001</v>
      </c>
      <c r="DU1185" s="38">
        <v>-0.56952709999999995</v>
      </c>
      <c r="DV1185" s="38">
        <v>-3.9311929999999999</v>
      </c>
      <c r="DW1185" s="38">
        <v>-1.626212</v>
      </c>
      <c r="DX1185" s="38">
        <v>-3.0296609999999999</v>
      </c>
      <c r="DY1185" s="38">
        <v>-2.1503369999999999</v>
      </c>
      <c r="DZ1185" s="38">
        <v>-3.2533180000000002</v>
      </c>
      <c r="EA1185" s="38">
        <v>-2.4630860000000001</v>
      </c>
      <c r="EB1185" s="38">
        <v>-1.8358969999999999</v>
      </c>
      <c r="EC1185" s="38">
        <v>-1.6156520000000001</v>
      </c>
      <c r="ED1185" s="38">
        <v>3.1065330000000002</v>
      </c>
      <c r="EE1185" s="38">
        <v>2.1099420000000002</v>
      </c>
      <c r="EF1185" s="38">
        <v>2.6292059999999999</v>
      </c>
      <c r="EG1185" s="38">
        <v>3.0597509999999999</v>
      </c>
      <c r="EH1185" s="38">
        <v>2.8156819999999998</v>
      </c>
      <c r="EI1185" s="38">
        <v>1.581664</v>
      </c>
      <c r="EJ1185" s="38">
        <v>-1.3170040000000001</v>
      </c>
      <c r="EK1185" s="38">
        <v>1.0194730000000001</v>
      </c>
      <c r="EL1185" s="38">
        <v>-3.1996280000000001</v>
      </c>
      <c r="EM1185" s="38">
        <v>-3.7033930000000002</v>
      </c>
      <c r="EN1185" s="38">
        <v>-1.913646</v>
      </c>
      <c r="EO1185" s="38">
        <v>-2.0940590000000001</v>
      </c>
      <c r="EP1185" s="38">
        <v>2.237482</v>
      </c>
      <c r="EQ1185" s="38">
        <v>3.9758640000000001</v>
      </c>
      <c r="ER1185" s="38">
        <v>2.7152970000000001</v>
      </c>
      <c r="ES1185" s="38">
        <v>0.3378738</v>
      </c>
      <c r="ET1185" s="38">
        <v>-2.6297549999999998</v>
      </c>
      <c r="EU1185" s="38">
        <v>-9.4010700000000003E-2</v>
      </c>
      <c r="EV1185" s="38">
        <v>-1.619345</v>
      </c>
      <c r="EW1185" s="38">
        <v>-0.78636859999999997</v>
      </c>
      <c r="EX1185" s="38">
        <v>-2.0511119999999998</v>
      </c>
      <c r="EY1185" s="38">
        <v>-1.426647</v>
      </c>
      <c r="EZ1185" s="38">
        <v>-0.9510653</v>
      </c>
      <c r="FA1185" s="38">
        <v>-0.63395670000000004</v>
      </c>
      <c r="FB1185" s="38">
        <v>76.282579999999996</v>
      </c>
      <c r="FC1185" s="38">
        <v>74.976129999999998</v>
      </c>
      <c r="FD1185" s="38">
        <v>72.752250000000004</v>
      </c>
      <c r="FE1185" s="38">
        <v>71.278080000000003</v>
      </c>
      <c r="FF1185" s="38">
        <v>70.469880000000003</v>
      </c>
      <c r="FG1185" s="38">
        <v>69.85257</v>
      </c>
      <c r="FH1185" s="38">
        <v>70.379009999999994</v>
      </c>
      <c r="FI1185" s="38">
        <v>74.006810000000002</v>
      </c>
      <c r="FJ1185" s="38">
        <v>78.251009999999994</v>
      </c>
      <c r="FK1185" s="38">
        <v>82.076400000000007</v>
      </c>
      <c r="FL1185" s="38">
        <v>85.575850000000003</v>
      </c>
      <c r="FM1185" s="38">
        <v>88.722759999999994</v>
      </c>
      <c r="FN1185" s="38">
        <v>91.692189999999997</v>
      </c>
      <c r="FO1185" s="38">
        <v>93.57593</v>
      </c>
      <c r="FP1185" s="38">
        <v>94.582549999999998</v>
      </c>
      <c r="FQ1185" s="38">
        <v>95.361310000000003</v>
      </c>
      <c r="FR1185" s="38">
        <v>95.234129999999993</v>
      </c>
      <c r="FS1185" s="38">
        <v>94.324010000000001</v>
      </c>
      <c r="FT1185" s="38">
        <v>93.334329999999994</v>
      </c>
      <c r="FU1185" s="38">
        <v>91.160390000000007</v>
      </c>
      <c r="FV1185" s="38">
        <v>88.08372</v>
      </c>
      <c r="FW1185">
        <v>85.617410000000007</v>
      </c>
      <c r="FX1185">
        <v>82.840789999999998</v>
      </c>
      <c r="FY1185">
        <v>80.281229999999994</v>
      </c>
      <c r="FZ1185">
        <v>1.4471609999999999</v>
      </c>
      <c r="GA1185">
        <v>10.16128</v>
      </c>
      <c r="GB1185">
        <v>1</v>
      </c>
    </row>
    <row r="1186" spans="1:184" x14ac:dyDescent="0.3">
      <c r="A1186" t="s">
        <v>280</v>
      </c>
      <c r="B1186" t="s">
        <v>187</v>
      </c>
      <c r="C1186" t="s">
        <v>1</v>
      </c>
      <c r="D1186" t="s">
        <v>1</v>
      </c>
      <c r="E1186" t="s">
        <v>1</v>
      </c>
      <c r="F1186" t="s">
        <v>1</v>
      </c>
      <c r="G1186" t="s">
        <v>1</v>
      </c>
      <c r="H1186" s="40" t="s">
        <v>1</v>
      </c>
      <c r="I1186" s="18" t="s">
        <v>1</v>
      </c>
      <c r="J1186" s="38" t="s">
        <v>1</v>
      </c>
      <c r="K1186" s="18">
        <v>44739</v>
      </c>
      <c r="L1186" s="38">
        <v>188</v>
      </c>
      <c r="M1186" s="38">
        <v>188</v>
      </c>
      <c r="N1186" s="38">
        <v>241.1866</v>
      </c>
      <c r="O1186" s="38">
        <v>236.51560000000001</v>
      </c>
      <c r="P1186" s="38">
        <v>235.75569999999999</v>
      </c>
      <c r="Q1186" s="38">
        <v>238.12029999999999</v>
      </c>
      <c r="R1186" s="38">
        <v>248.59110000000001</v>
      </c>
      <c r="S1186" s="38">
        <v>265.9477</v>
      </c>
      <c r="T1186" s="38">
        <v>287.91379999999998</v>
      </c>
      <c r="U1186" s="38">
        <v>306.03739999999999</v>
      </c>
      <c r="V1186" s="38">
        <v>320.53980000000001</v>
      </c>
      <c r="W1186" s="38">
        <v>332.0487</v>
      </c>
      <c r="X1186" s="38">
        <v>342.03019999999998</v>
      </c>
      <c r="Y1186" s="38">
        <v>349.67469999999997</v>
      </c>
      <c r="Z1186" s="38">
        <v>356.24900000000002</v>
      </c>
      <c r="AA1186" s="38">
        <v>366.5641</v>
      </c>
      <c r="AB1186" s="38">
        <v>371.04059999999998</v>
      </c>
      <c r="AC1186" s="38">
        <v>372.3202</v>
      </c>
      <c r="AD1186" s="38">
        <v>371.21019999999999</v>
      </c>
      <c r="AE1186" s="38">
        <v>356.464</v>
      </c>
      <c r="AF1186" s="38">
        <v>333.2928</v>
      </c>
      <c r="AG1186" s="38">
        <v>315.4794</v>
      </c>
      <c r="AH1186" s="38">
        <v>299.05669999999998</v>
      </c>
      <c r="AI1186" s="38">
        <v>283.8793</v>
      </c>
      <c r="AJ1186" s="38">
        <v>271.30399999999997</v>
      </c>
      <c r="AK1186" s="38">
        <v>261.22739999999999</v>
      </c>
      <c r="AL1186" s="38">
        <v>-9.2033070000000006</v>
      </c>
      <c r="AM1186" s="38">
        <v>-8.3334820000000001</v>
      </c>
      <c r="AN1186" s="38">
        <v>-3.9304130000000002</v>
      </c>
      <c r="AO1186" s="38">
        <v>-0.53802510000000003</v>
      </c>
      <c r="AP1186" s="38">
        <v>-0.88723920000000001</v>
      </c>
      <c r="AQ1186" s="38">
        <v>-1.055288</v>
      </c>
      <c r="AR1186" s="38">
        <v>2.2287499999999998</v>
      </c>
      <c r="AS1186" s="38">
        <v>2.4776440000000002</v>
      </c>
      <c r="AT1186" s="38">
        <v>-0.72463699999999998</v>
      </c>
      <c r="AU1186" s="38">
        <v>0.69691530000000002</v>
      </c>
      <c r="AV1186" s="38">
        <v>-3.8263099999999999</v>
      </c>
      <c r="AW1186" s="38">
        <v>-4.55267</v>
      </c>
      <c r="AX1186" s="38">
        <v>-1.477697</v>
      </c>
      <c r="AY1186" s="38">
        <v>0.83859609999999996</v>
      </c>
      <c r="AZ1186" s="38">
        <v>2.261228</v>
      </c>
      <c r="BA1186" s="38">
        <v>1.7225790000000001</v>
      </c>
      <c r="BB1186" s="38">
        <v>3.2813750000000002</v>
      </c>
      <c r="BC1186" s="38">
        <v>1.0504169999999999</v>
      </c>
      <c r="BD1186" s="38">
        <v>-2.6685759999999998</v>
      </c>
      <c r="BE1186" s="38">
        <v>-7.1924039999999998</v>
      </c>
      <c r="BF1186" s="38">
        <v>-6.0159549999999999</v>
      </c>
      <c r="BG1186" s="38">
        <v>-2.887788</v>
      </c>
      <c r="BH1186" s="38">
        <v>-1.2213830000000001</v>
      </c>
      <c r="BI1186" s="38">
        <v>-1.4673240000000001</v>
      </c>
      <c r="BJ1186" s="38">
        <v>-8.1083020000000001</v>
      </c>
      <c r="BK1186" s="38">
        <v>-7.4066090000000004</v>
      </c>
      <c r="BL1186" s="38">
        <v>-3.2687469999999998</v>
      </c>
      <c r="BM1186" s="38">
        <v>8.7592000000000003E-2</v>
      </c>
      <c r="BN1186" s="38">
        <v>-0.24401239999999999</v>
      </c>
      <c r="BO1186" s="38">
        <v>-0.37647199999999997</v>
      </c>
      <c r="BP1186" s="38">
        <v>3.0980669999999999</v>
      </c>
      <c r="BQ1186" s="38">
        <v>3.4744100000000002</v>
      </c>
      <c r="BR1186" s="38">
        <v>0.50856800000000002</v>
      </c>
      <c r="BS1186" s="38">
        <v>1.815264</v>
      </c>
      <c r="BT1186" s="38">
        <v>-3.2242670000000002</v>
      </c>
      <c r="BU1186" s="38">
        <v>-3.6389879999999999</v>
      </c>
      <c r="BV1186" s="38">
        <v>-1.0880050000000001</v>
      </c>
      <c r="BW1186" s="38">
        <v>1.4752989999999999</v>
      </c>
      <c r="BX1186" s="38">
        <v>2.9679739999999999</v>
      </c>
      <c r="BY1186" s="38">
        <v>2.6688700000000001</v>
      </c>
      <c r="BZ1186" s="38">
        <v>4.3355730000000001</v>
      </c>
      <c r="CA1186" s="38">
        <v>2.1019260000000002</v>
      </c>
      <c r="CB1186" s="38">
        <v>-1.6237790000000001</v>
      </c>
      <c r="CC1186" s="38">
        <v>-6.1729339999999997</v>
      </c>
      <c r="CD1186" s="38">
        <v>-5.0532690000000002</v>
      </c>
      <c r="CE1186" s="38">
        <v>-2.0197080000000001</v>
      </c>
      <c r="CF1186" s="38">
        <v>-0.1124135</v>
      </c>
      <c r="CG1186" s="38">
        <v>-0.27065939999999999</v>
      </c>
      <c r="CH1186" s="38">
        <v>-7.3499049999999997</v>
      </c>
      <c r="CI1186" s="38">
        <v>-6.7646600000000001</v>
      </c>
      <c r="CJ1186" s="38">
        <v>-2.8104789999999999</v>
      </c>
      <c r="CK1186" s="38">
        <v>0.52089240000000003</v>
      </c>
      <c r="CL1186" s="38">
        <v>0.20148450000000001</v>
      </c>
      <c r="CM1186" s="38">
        <v>9.3674199999999999E-2</v>
      </c>
      <c r="CN1186" s="38">
        <v>3.7001529999999998</v>
      </c>
      <c r="CO1186" s="38">
        <v>4.1647670000000003</v>
      </c>
      <c r="CP1186" s="38">
        <v>1.3626819999999999</v>
      </c>
      <c r="CQ1186" s="38">
        <v>2.5898279999999998</v>
      </c>
      <c r="CR1186" s="38">
        <v>-2.807293</v>
      </c>
      <c r="CS1186" s="38">
        <v>-3.0061740000000001</v>
      </c>
      <c r="CT1186" s="38">
        <v>-0.81810570000000005</v>
      </c>
      <c r="CU1186" s="38">
        <v>1.9162779999999999</v>
      </c>
      <c r="CV1186" s="38">
        <v>3.4574639999999999</v>
      </c>
      <c r="CW1186" s="38">
        <v>3.324268</v>
      </c>
      <c r="CX1186" s="38">
        <v>5.0657069999999997</v>
      </c>
      <c r="CY1186" s="38">
        <v>2.8301980000000002</v>
      </c>
      <c r="CZ1186" s="38">
        <v>-0.90015659999999997</v>
      </c>
      <c r="DA1186" s="38">
        <v>-5.4668520000000003</v>
      </c>
      <c r="DB1186" s="38">
        <v>-4.3865160000000003</v>
      </c>
      <c r="DC1186" s="38">
        <v>-1.418479</v>
      </c>
      <c r="DD1186" s="38">
        <v>0.65565530000000005</v>
      </c>
      <c r="DE1186" s="38">
        <v>0.55814730000000001</v>
      </c>
      <c r="DF1186" s="38">
        <v>-6.5915080000000001</v>
      </c>
      <c r="DG1186" s="38">
        <v>-6.1227109999999998</v>
      </c>
      <c r="DH1186" s="38">
        <v>-2.3522110000000001</v>
      </c>
      <c r="DI1186" s="38">
        <v>0.95419290000000001</v>
      </c>
      <c r="DJ1186" s="38">
        <v>0.64698140000000004</v>
      </c>
      <c r="DK1186" s="38">
        <v>0.56382030000000005</v>
      </c>
      <c r="DL1186" s="38">
        <v>4.3022390000000001</v>
      </c>
      <c r="DM1186" s="38">
        <v>4.855124</v>
      </c>
      <c r="DN1186" s="38">
        <v>2.216796</v>
      </c>
      <c r="DO1186" s="38">
        <v>3.3643930000000002</v>
      </c>
      <c r="DP1186" s="38">
        <v>-2.39032</v>
      </c>
      <c r="DQ1186" s="38">
        <v>-2.3733610000000001</v>
      </c>
      <c r="DR1186" s="38">
        <v>-0.54820630000000004</v>
      </c>
      <c r="DS1186" s="38">
        <v>2.3572570000000002</v>
      </c>
      <c r="DT1186" s="38">
        <v>3.9469539999999999</v>
      </c>
      <c r="DU1186" s="38">
        <v>3.9796659999999999</v>
      </c>
      <c r="DV1186" s="38">
        <v>5.7958420000000004</v>
      </c>
      <c r="DW1186" s="38">
        <v>3.5584699999999998</v>
      </c>
      <c r="DX1186" s="38">
        <v>-0.17653369999999999</v>
      </c>
      <c r="DY1186" s="38">
        <v>-4.7607689999999998</v>
      </c>
      <c r="DZ1186" s="38">
        <v>-3.7197629999999999</v>
      </c>
      <c r="EA1186" s="38">
        <v>-0.81725000000000003</v>
      </c>
      <c r="EB1186" s="38">
        <v>1.423724</v>
      </c>
      <c r="EC1186" s="38">
        <v>1.386954</v>
      </c>
      <c r="ED1186" s="38">
        <v>-5.4965029999999997</v>
      </c>
      <c r="EE1186" s="38">
        <v>-5.1958380000000002</v>
      </c>
      <c r="EF1186" s="38">
        <v>-1.690545</v>
      </c>
      <c r="EG1186" s="38">
        <v>1.5798099999999999</v>
      </c>
      <c r="EH1186" s="38">
        <v>1.290208</v>
      </c>
      <c r="EI1186" s="38">
        <v>1.242637</v>
      </c>
      <c r="EJ1186" s="38">
        <v>5.1715559999999998</v>
      </c>
      <c r="EK1186" s="38">
        <v>5.8518889999999999</v>
      </c>
      <c r="EL1186" s="38">
        <v>3.4500009999999999</v>
      </c>
      <c r="EM1186" s="38">
        <v>4.4827409999999999</v>
      </c>
      <c r="EN1186" s="38">
        <v>-1.788276</v>
      </c>
      <c r="EO1186" s="38">
        <v>-1.459678</v>
      </c>
      <c r="EP1186" s="38">
        <v>-0.1585143</v>
      </c>
      <c r="EQ1186" s="38">
        <v>2.99396</v>
      </c>
      <c r="ER1186" s="38">
        <v>4.6536999999999997</v>
      </c>
      <c r="ES1186" s="38">
        <v>4.9259560000000002</v>
      </c>
      <c r="ET1186" s="38">
        <v>6.8500389999999998</v>
      </c>
      <c r="EU1186" s="38">
        <v>4.6099779999999999</v>
      </c>
      <c r="EV1186" s="38">
        <v>0.86826270000000005</v>
      </c>
      <c r="EW1186" s="38">
        <v>-3.7412990000000002</v>
      </c>
      <c r="EX1186" s="38">
        <v>-2.7570770000000002</v>
      </c>
      <c r="EY1186" s="38">
        <v>5.0829399999999997E-2</v>
      </c>
      <c r="EZ1186" s="38">
        <v>2.5326930000000001</v>
      </c>
      <c r="FA1186" s="38">
        <v>2.5836190000000001</v>
      </c>
      <c r="FB1186" s="38">
        <v>74.107169999999996</v>
      </c>
      <c r="FC1186" s="38">
        <v>72.53013</v>
      </c>
      <c r="FD1186" s="38">
        <v>70.918629999999993</v>
      </c>
      <c r="FE1186" s="38">
        <v>69.528480000000002</v>
      </c>
      <c r="FF1186" s="38">
        <v>68.692989999999995</v>
      </c>
      <c r="FG1186" s="38">
        <v>67.618219999999994</v>
      </c>
      <c r="FH1186" s="38">
        <v>67.29025</v>
      </c>
      <c r="FI1186" s="38">
        <v>69.511020000000002</v>
      </c>
      <c r="FJ1186" s="38">
        <v>73.299549999999996</v>
      </c>
      <c r="FK1186" s="38">
        <v>76.914090000000002</v>
      </c>
      <c r="FL1186" s="38">
        <v>81.148449999999997</v>
      </c>
      <c r="FM1186" s="38">
        <v>84.968980000000002</v>
      </c>
      <c r="FN1186" s="38">
        <v>88.336420000000004</v>
      </c>
      <c r="FO1186" s="38">
        <v>91.183760000000007</v>
      </c>
      <c r="FP1186" s="38">
        <v>93.117829999999998</v>
      </c>
      <c r="FQ1186" s="38">
        <v>94.598349999999996</v>
      </c>
      <c r="FR1186" s="38">
        <v>94.437179999999998</v>
      </c>
      <c r="FS1186" s="38">
        <v>94.072689999999994</v>
      </c>
      <c r="FT1186" s="38">
        <v>92.974810000000005</v>
      </c>
      <c r="FU1186" s="38">
        <v>90.164460000000005</v>
      </c>
      <c r="FV1186" s="38">
        <v>85.912930000000003</v>
      </c>
      <c r="FW1186">
        <v>82.6935</v>
      </c>
      <c r="FX1186">
        <v>80.107600000000005</v>
      </c>
      <c r="FY1186">
        <v>77.70384</v>
      </c>
      <c r="FZ1186">
        <v>0.98006040000000005</v>
      </c>
      <c r="GA1186">
        <v>6.2416340000000003</v>
      </c>
      <c r="GB1186">
        <v>1</v>
      </c>
    </row>
    <row r="1187" spans="1:184" x14ac:dyDescent="0.3">
      <c r="A1187" t="s">
        <v>280</v>
      </c>
      <c r="B1187" t="s">
        <v>187</v>
      </c>
      <c r="C1187" t="s">
        <v>1</v>
      </c>
      <c r="D1187" t="s">
        <v>1</v>
      </c>
      <c r="E1187" t="s">
        <v>1</v>
      </c>
      <c r="F1187" t="s">
        <v>1</v>
      </c>
      <c r="G1187" t="s">
        <v>1</v>
      </c>
      <c r="H1187" s="40" t="s">
        <v>1</v>
      </c>
      <c r="I1187" s="18" t="s">
        <v>1</v>
      </c>
      <c r="J1187" s="38" t="s">
        <v>1</v>
      </c>
      <c r="K1187" s="18">
        <v>44753</v>
      </c>
      <c r="L1187" s="38">
        <v>188</v>
      </c>
      <c r="M1187" s="38">
        <v>188</v>
      </c>
      <c r="N1187" s="38">
        <v>238.7647</v>
      </c>
      <c r="O1187" s="38">
        <v>234.49019999999999</v>
      </c>
      <c r="P1187" s="38">
        <v>232.91040000000001</v>
      </c>
      <c r="Q1187" s="38">
        <v>236.7295</v>
      </c>
      <c r="R1187" s="38">
        <v>248.44229999999999</v>
      </c>
      <c r="S1187" s="38">
        <v>265.68470000000002</v>
      </c>
      <c r="T1187" s="38">
        <v>288.10359999999997</v>
      </c>
      <c r="U1187" s="38">
        <v>308.04430000000002</v>
      </c>
      <c r="V1187" s="38">
        <v>322.6422</v>
      </c>
      <c r="W1187" s="38">
        <v>333.36279999999999</v>
      </c>
      <c r="X1187" s="38">
        <v>340.77109999999999</v>
      </c>
      <c r="Y1187" s="38">
        <v>346.286</v>
      </c>
      <c r="Z1187" s="38">
        <v>353.89060000000001</v>
      </c>
      <c r="AA1187" s="38">
        <v>362.4624</v>
      </c>
      <c r="AB1187" s="38">
        <v>366.72629999999998</v>
      </c>
      <c r="AC1187" s="38">
        <v>369.20729999999998</v>
      </c>
      <c r="AD1187" s="38">
        <v>368.55009999999999</v>
      </c>
      <c r="AE1187" s="38">
        <v>352.40269999999998</v>
      </c>
      <c r="AF1187" s="38">
        <v>328.57150000000001</v>
      </c>
      <c r="AG1187" s="38">
        <v>311.36200000000002</v>
      </c>
      <c r="AH1187" s="38">
        <v>296.87709999999998</v>
      </c>
      <c r="AI1187" s="38">
        <v>282.4522</v>
      </c>
      <c r="AJ1187" s="38">
        <v>270.73410000000001</v>
      </c>
      <c r="AK1187" s="38">
        <v>259.26510000000002</v>
      </c>
      <c r="AL1187" s="38">
        <v>-2.9046919999999998</v>
      </c>
      <c r="AM1187" s="38">
        <v>-3.222512</v>
      </c>
      <c r="AN1187" s="38">
        <v>-1.7502819999999999</v>
      </c>
      <c r="AO1187" s="38">
        <v>2.196637</v>
      </c>
      <c r="AP1187" s="38">
        <v>0.8657802</v>
      </c>
      <c r="AQ1187" s="38">
        <v>1.2280040000000001</v>
      </c>
      <c r="AR1187" s="38">
        <v>-2.5891790000000001</v>
      </c>
      <c r="AS1187" s="38">
        <v>-2.267417</v>
      </c>
      <c r="AT1187" s="38">
        <v>-3.8060239999999999</v>
      </c>
      <c r="AU1187" s="38">
        <v>-5.3034910000000002</v>
      </c>
      <c r="AV1187" s="38">
        <v>-7.9107289999999999</v>
      </c>
      <c r="AW1187" s="38">
        <v>-9.4521169999999994</v>
      </c>
      <c r="AX1187" s="38">
        <v>-0.35756080000000001</v>
      </c>
      <c r="AY1187" s="38">
        <v>4.0404730000000004</v>
      </c>
      <c r="AZ1187" s="38">
        <v>4.7652650000000003</v>
      </c>
      <c r="BA1187" s="38">
        <v>2.4825780000000002</v>
      </c>
      <c r="BB1187" s="38">
        <v>3.0963590000000001</v>
      </c>
      <c r="BC1187" s="38">
        <v>-1.4748410000000001</v>
      </c>
      <c r="BD1187" s="38">
        <v>-2.080635</v>
      </c>
      <c r="BE1187" s="38">
        <v>-6.9528559999999997</v>
      </c>
      <c r="BF1187" s="38">
        <v>-6.3841720000000004</v>
      </c>
      <c r="BG1187" s="38">
        <v>-6.0023229999999996</v>
      </c>
      <c r="BH1187" s="38">
        <v>-6.6617230000000003</v>
      </c>
      <c r="BI1187" s="38">
        <v>-5.5802449999999997</v>
      </c>
      <c r="BJ1187" s="38">
        <v>-1.8772660000000001</v>
      </c>
      <c r="BK1187" s="38">
        <v>-2.311245</v>
      </c>
      <c r="BL1187" s="38">
        <v>-1.0422469999999999</v>
      </c>
      <c r="BM1187" s="38">
        <v>2.876058</v>
      </c>
      <c r="BN1187" s="38">
        <v>1.5157639999999999</v>
      </c>
      <c r="BO1187" s="38">
        <v>1.97739</v>
      </c>
      <c r="BP1187" s="38">
        <v>-1.534144</v>
      </c>
      <c r="BQ1187" s="38">
        <v>-1.2008829999999999</v>
      </c>
      <c r="BR1187" s="38">
        <v>-2.4130319999999998</v>
      </c>
      <c r="BS1187" s="38">
        <v>-4.025334</v>
      </c>
      <c r="BT1187" s="38">
        <v>-7.2444689999999996</v>
      </c>
      <c r="BU1187" s="38">
        <v>-8.3488900000000008</v>
      </c>
      <c r="BV1187" s="38">
        <v>0.14118600000000001</v>
      </c>
      <c r="BW1187" s="38">
        <v>4.7618999999999998</v>
      </c>
      <c r="BX1187" s="38">
        <v>5.6048900000000001</v>
      </c>
      <c r="BY1187" s="38">
        <v>3.634166</v>
      </c>
      <c r="BZ1187" s="38">
        <v>4.447171</v>
      </c>
      <c r="CA1187" s="38">
        <v>1.81458E-2</v>
      </c>
      <c r="CB1187" s="38">
        <v>-0.64409859999999997</v>
      </c>
      <c r="CC1187" s="38">
        <v>-5.7335820000000002</v>
      </c>
      <c r="CD1187" s="38">
        <v>-5.2059249999999997</v>
      </c>
      <c r="CE1187" s="38">
        <v>-5.0026210000000004</v>
      </c>
      <c r="CF1187" s="38">
        <v>-5.4857519999999997</v>
      </c>
      <c r="CG1187" s="38">
        <v>-4.2914680000000001</v>
      </c>
      <c r="CH1187" s="38">
        <v>-1.165673</v>
      </c>
      <c r="CI1187" s="38">
        <v>-1.680104</v>
      </c>
      <c r="CJ1187" s="38">
        <v>-0.55186480000000004</v>
      </c>
      <c r="CK1187" s="38">
        <v>3.3466230000000001</v>
      </c>
      <c r="CL1187" s="38">
        <v>1.9659420000000001</v>
      </c>
      <c r="CM1187" s="38">
        <v>2.496413</v>
      </c>
      <c r="CN1187" s="38">
        <v>-0.80342999999999998</v>
      </c>
      <c r="CO1187" s="38">
        <v>-0.46220430000000001</v>
      </c>
      <c r="CP1187" s="38">
        <v>-1.44825</v>
      </c>
      <c r="CQ1187" s="38">
        <v>-3.1400860000000002</v>
      </c>
      <c r="CR1187" s="38">
        <v>-6.7830199999999996</v>
      </c>
      <c r="CS1187" s="38">
        <v>-7.5847980000000002</v>
      </c>
      <c r="CT1187" s="38">
        <v>0.48661660000000001</v>
      </c>
      <c r="CU1187" s="38">
        <v>5.261558</v>
      </c>
      <c r="CV1187" s="38">
        <v>6.1864109999999997</v>
      </c>
      <c r="CW1187" s="38">
        <v>4.4317529999999996</v>
      </c>
      <c r="CX1187" s="38">
        <v>5.3827400000000001</v>
      </c>
      <c r="CY1187" s="38">
        <v>1.052184</v>
      </c>
      <c r="CZ1187" s="38">
        <v>0.35084189999999998</v>
      </c>
      <c r="DA1187" s="38">
        <v>-4.8891159999999996</v>
      </c>
      <c r="DB1187" s="38">
        <v>-4.389875</v>
      </c>
      <c r="DC1187" s="38">
        <v>-4.3102299999999998</v>
      </c>
      <c r="DD1187" s="38">
        <v>-4.671278</v>
      </c>
      <c r="DE1187" s="38">
        <v>-3.3988649999999998</v>
      </c>
      <c r="DF1187" s="38">
        <v>-0.45408110000000002</v>
      </c>
      <c r="DG1187" s="38">
        <v>-1.048964</v>
      </c>
      <c r="DH1187" s="38">
        <v>-6.1482299999999997E-2</v>
      </c>
      <c r="DI1187" s="38">
        <v>3.8171889999999999</v>
      </c>
      <c r="DJ1187" s="38">
        <v>2.4161190000000001</v>
      </c>
      <c r="DK1187" s="38">
        <v>3.0154359999999998</v>
      </c>
      <c r="DL1187" s="38">
        <v>-7.2716100000000006E-2</v>
      </c>
      <c r="DM1187" s="38">
        <v>0.27647430000000001</v>
      </c>
      <c r="DN1187" s="38">
        <v>-0.48346800000000001</v>
      </c>
      <c r="DO1187" s="38">
        <v>-2.2548379999999999</v>
      </c>
      <c r="DP1187" s="38">
        <v>-6.3215700000000004</v>
      </c>
      <c r="DQ1187" s="38">
        <v>-6.8207060000000004</v>
      </c>
      <c r="DR1187" s="38">
        <v>0.83204710000000004</v>
      </c>
      <c r="DS1187" s="38">
        <v>5.7612160000000001</v>
      </c>
      <c r="DT1187" s="38">
        <v>6.7679330000000002</v>
      </c>
      <c r="DU1187" s="38">
        <v>5.2293399999999997</v>
      </c>
      <c r="DV1187" s="38">
        <v>6.318308</v>
      </c>
      <c r="DW1187" s="38">
        <v>2.0862219999999998</v>
      </c>
      <c r="DX1187" s="38">
        <v>1.345782</v>
      </c>
      <c r="DY1187" s="38">
        <v>-4.0446499999999999</v>
      </c>
      <c r="DZ1187" s="38">
        <v>-3.5738259999999999</v>
      </c>
      <c r="EA1187" s="38">
        <v>-3.617839</v>
      </c>
      <c r="EB1187" s="38">
        <v>-3.8568030000000002</v>
      </c>
      <c r="EC1187" s="38">
        <v>-2.506262</v>
      </c>
      <c r="ED1187" s="38">
        <v>0.5733452</v>
      </c>
      <c r="EE1187" s="38">
        <v>-0.1376964</v>
      </c>
      <c r="EF1187" s="38">
        <v>0.64655220000000002</v>
      </c>
      <c r="EG1187" s="38">
        <v>4.4966100000000004</v>
      </c>
      <c r="EH1187" s="38">
        <v>3.066103</v>
      </c>
      <c r="EI1187" s="38">
        <v>3.7648229999999998</v>
      </c>
      <c r="EJ1187" s="38">
        <v>0.98231869999999999</v>
      </c>
      <c r="EK1187" s="38">
        <v>1.3430089999999999</v>
      </c>
      <c r="EL1187" s="38">
        <v>0.90952409999999995</v>
      </c>
      <c r="EM1187" s="38">
        <v>-0.97668109999999997</v>
      </c>
      <c r="EN1187" s="38">
        <v>-5.6553100000000001</v>
      </c>
      <c r="EO1187" s="38">
        <v>-5.717479</v>
      </c>
      <c r="EP1187" s="38">
        <v>1.330794</v>
      </c>
      <c r="EQ1187" s="38">
        <v>6.4826430000000004</v>
      </c>
      <c r="ER1187" s="38">
        <v>7.607558</v>
      </c>
      <c r="ES1187" s="38">
        <v>6.3809279999999999</v>
      </c>
      <c r="ET1187" s="38">
        <v>7.6691200000000004</v>
      </c>
      <c r="EU1187" s="38">
        <v>3.5792090000000001</v>
      </c>
      <c r="EV1187" s="38">
        <v>2.7823180000000001</v>
      </c>
      <c r="EW1187" s="38">
        <v>-2.8253750000000002</v>
      </c>
      <c r="EX1187" s="38">
        <v>-2.3955790000000001</v>
      </c>
      <c r="EY1187" s="38">
        <v>-2.6181359999999998</v>
      </c>
      <c r="EZ1187" s="38">
        <v>-2.6808320000000001</v>
      </c>
      <c r="FA1187" s="38">
        <v>-1.217484</v>
      </c>
      <c r="FB1187" s="38">
        <v>75.808549999999997</v>
      </c>
      <c r="FC1187" s="38">
        <v>74.740880000000004</v>
      </c>
      <c r="FD1187" s="38">
        <v>73.68038</v>
      </c>
      <c r="FE1187" s="38">
        <v>72.225290000000001</v>
      </c>
      <c r="FF1187" s="38">
        <v>70.578959999999995</v>
      </c>
      <c r="FG1187" s="38">
        <v>70.056780000000003</v>
      </c>
      <c r="FH1187" s="38">
        <v>69.468069999999997</v>
      </c>
      <c r="FI1187" s="38">
        <v>72.029750000000007</v>
      </c>
      <c r="FJ1187" s="38">
        <v>75.764110000000002</v>
      </c>
      <c r="FK1187" s="38">
        <v>80.057259999999999</v>
      </c>
      <c r="FL1187" s="38">
        <v>83.625860000000003</v>
      </c>
      <c r="FM1187" s="38">
        <v>86.595789999999994</v>
      </c>
      <c r="FN1187" s="38">
        <v>89.247699999999995</v>
      </c>
      <c r="FO1187" s="38">
        <v>91.513109999999998</v>
      </c>
      <c r="FP1187" s="38">
        <v>93.122889999999998</v>
      </c>
      <c r="FQ1187" s="38">
        <v>94.539569999999998</v>
      </c>
      <c r="FR1187" s="38">
        <v>94.969549999999998</v>
      </c>
      <c r="FS1187" s="38">
        <v>94.560680000000005</v>
      </c>
      <c r="FT1187" s="38">
        <v>93.968729999999994</v>
      </c>
      <c r="FU1187" s="38">
        <v>91.689449999999994</v>
      </c>
      <c r="FV1187" s="38">
        <v>87.967339999999993</v>
      </c>
      <c r="FW1187">
        <v>84.773610000000005</v>
      </c>
      <c r="FX1187">
        <v>82.416589999999999</v>
      </c>
      <c r="FY1187">
        <v>79.404719999999998</v>
      </c>
      <c r="FZ1187">
        <v>1.3084100000000001</v>
      </c>
      <c r="GA1187">
        <v>8.7943429999999996</v>
      </c>
      <c r="GB1187">
        <v>1</v>
      </c>
    </row>
    <row r="1188" spans="1:184" x14ac:dyDescent="0.3">
      <c r="A1188" t="s">
        <v>280</v>
      </c>
      <c r="B1188" t="s">
        <v>187</v>
      </c>
      <c r="C1188" t="s">
        <v>1</v>
      </c>
      <c r="D1188" t="s">
        <v>1</v>
      </c>
      <c r="E1188" t="s">
        <v>1</v>
      </c>
      <c r="F1188" t="s">
        <v>1</v>
      </c>
      <c r="G1188" t="s">
        <v>1</v>
      </c>
      <c r="H1188" s="40" t="s">
        <v>1</v>
      </c>
      <c r="I1188" s="18" t="s">
        <v>1</v>
      </c>
      <c r="J1188" s="38" t="s">
        <v>1</v>
      </c>
      <c r="K1188" s="18">
        <v>44760</v>
      </c>
      <c r="L1188" s="38">
        <v>188</v>
      </c>
      <c r="M1188" s="38">
        <v>188</v>
      </c>
      <c r="N1188" s="38">
        <v>247.05680000000001</v>
      </c>
      <c r="O1188" s="38">
        <v>242.93719999999999</v>
      </c>
      <c r="P1188" s="38">
        <v>239.89169999999999</v>
      </c>
      <c r="Q1188" s="38">
        <v>243.47229999999999</v>
      </c>
      <c r="R1188" s="38">
        <v>255.2492</v>
      </c>
      <c r="S1188" s="38">
        <v>272.25540000000001</v>
      </c>
      <c r="T1188" s="38">
        <v>294.74299999999999</v>
      </c>
      <c r="U1188" s="38">
        <v>316.3784</v>
      </c>
      <c r="V1188" s="38">
        <v>332.32920000000001</v>
      </c>
      <c r="W1188" s="38">
        <v>342.3809</v>
      </c>
      <c r="X1188" s="38">
        <v>351.9341</v>
      </c>
      <c r="Y1188" s="38">
        <v>357.8116</v>
      </c>
      <c r="Z1188" s="38">
        <v>363.23480000000001</v>
      </c>
      <c r="AA1188" s="38">
        <v>370.34500000000003</v>
      </c>
      <c r="AB1188" s="38">
        <v>374.58690000000001</v>
      </c>
      <c r="AC1188" s="38">
        <v>376.49040000000002</v>
      </c>
      <c r="AD1188" s="38">
        <v>375.82369999999997</v>
      </c>
      <c r="AE1188" s="38">
        <v>358.2593</v>
      </c>
      <c r="AF1188" s="38">
        <v>333.80059999999997</v>
      </c>
      <c r="AG1188" s="38">
        <v>312.50029999999998</v>
      </c>
      <c r="AH1188" s="38">
        <v>297.0308</v>
      </c>
      <c r="AI1188" s="38">
        <v>283.57499999999999</v>
      </c>
      <c r="AJ1188" s="38">
        <v>271.303</v>
      </c>
      <c r="AK1188" s="38">
        <v>258.80770000000001</v>
      </c>
      <c r="AL1188" s="38">
        <v>-2.5434290000000002</v>
      </c>
      <c r="AM1188" s="38">
        <v>-0.1934507</v>
      </c>
      <c r="AN1188" s="38">
        <v>-0.9593372</v>
      </c>
      <c r="AO1188" s="38">
        <v>2.483654</v>
      </c>
      <c r="AP1188" s="38">
        <v>1.1930810000000001</v>
      </c>
      <c r="AQ1188" s="38">
        <v>-2.7559619999999998</v>
      </c>
      <c r="AR1188" s="38">
        <v>-5.6955479999999996</v>
      </c>
      <c r="AS1188" s="38">
        <v>-2.4731230000000002</v>
      </c>
      <c r="AT1188" s="38">
        <v>-3.3938250000000001</v>
      </c>
      <c r="AU1188" s="38">
        <v>-2.3311760000000001</v>
      </c>
      <c r="AV1188" s="38">
        <v>-3.5049380000000001</v>
      </c>
      <c r="AW1188" s="38">
        <v>-5.9770190000000003</v>
      </c>
      <c r="AX1188" s="38">
        <v>-2.0552060000000001</v>
      </c>
      <c r="AY1188" s="38">
        <v>-0.15891060000000001</v>
      </c>
      <c r="AZ1188" s="38">
        <v>2.1568000000000001</v>
      </c>
      <c r="BA1188" s="38">
        <v>5.3718120000000003</v>
      </c>
      <c r="BB1188" s="38">
        <v>5.5040060000000004</v>
      </c>
      <c r="BC1188" s="38">
        <v>7.5335580000000002</v>
      </c>
      <c r="BD1188" s="38">
        <v>3.304322</v>
      </c>
      <c r="BE1188" s="38">
        <v>-4.6985029999999997</v>
      </c>
      <c r="BF1188" s="38">
        <v>-4.3960850000000002</v>
      </c>
      <c r="BG1188" s="38">
        <v>-3.0720269999999998</v>
      </c>
      <c r="BH1188" s="38">
        <v>-5.2142160000000004</v>
      </c>
      <c r="BI1188" s="38">
        <v>-4.6965909999999997</v>
      </c>
      <c r="BJ1188" s="38">
        <v>-1.4028659999999999</v>
      </c>
      <c r="BK1188" s="38">
        <v>0.73652229999999996</v>
      </c>
      <c r="BL1188" s="38">
        <v>-0.22291830000000001</v>
      </c>
      <c r="BM1188" s="38">
        <v>3.1284260000000002</v>
      </c>
      <c r="BN1188" s="38">
        <v>1.82555</v>
      </c>
      <c r="BO1188" s="38">
        <v>-2.0507230000000001</v>
      </c>
      <c r="BP1188" s="38">
        <v>-4.550783</v>
      </c>
      <c r="BQ1188" s="38">
        <v>-1.412447</v>
      </c>
      <c r="BR1188" s="38">
        <v>-1.960045</v>
      </c>
      <c r="BS1188" s="38">
        <v>-1.089942</v>
      </c>
      <c r="BT1188" s="38">
        <v>-2.8108749999999998</v>
      </c>
      <c r="BU1188" s="38">
        <v>-4.9382000000000001</v>
      </c>
      <c r="BV1188" s="38">
        <v>-1.4817020000000001</v>
      </c>
      <c r="BW1188" s="38">
        <v>0.61623939999999999</v>
      </c>
      <c r="BX1188" s="38">
        <v>3.1900689999999998</v>
      </c>
      <c r="BY1188" s="38">
        <v>6.6114990000000002</v>
      </c>
      <c r="BZ1188" s="38">
        <v>6.9081089999999996</v>
      </c>
      <c r="CA1188" s="38">
        <v>9.0312249999999992</v>
      </c>
      <c r="CB1188" s="38">
        <v>4.8459729999999999</v>
      </c>
      <c r="CC1188" s="38">
        <v>-3.276567</v>
      </c>
      <c r="CD1188" s="38">
        <v>-3.064349</v>
      </c>
      <c r="CE1188" s="38">
        <v>-1.9454530000000001</v>
      </c>
      <c r="CF1188" s="38">
        <v>-3.9421439999999999</v>
      </c>
      <c r="CG1188" s="38">
        <v>-3.3971390000000001</v>
      </c>
      <c r="CH1188" s="38">
        <v>-0.61291490000000004</v>
      </c>
      <c r="CI1188" s="38">
        <v>1.380619</v>
      </c>
      <c r="CJ1188" s="38">
        <v>0.28712310000000002</v>
      </c>
      <c r="CK1188" s="38">
        <v>3.5749939999999998</v>
      </c>
      <c r="CL1188" s="38">
        <v>2.2635960000000002</v>
      </c>
      <c r="CM1188" s="38">
        <v>-1.5622769999999999</v>
      </c>
      <c r="CN1188" s="38">
        <v>-3.7579210000000001</v>
      </c>
      <c r="CO1188" s="38">
        <v>-0.67782679999999995</v>
      </c>
      <c r="CP1188" s="38">
        <v>-0.96701349999999997</v>
      </c>
      <c r="CQ1188" s="38">
        <v>-0.23026779999999999</v>
      </c>
      <c r="CR1188" s="38">
        <v>-2.3301699999999999</v>
      </c>
      <c r="CS1188" s="38">
        <v>-4.2187169999999998</v>
      </c>
      <c r="CT1188" s="38">
        <v>-1.084495</v>
      </c>
      <c r="CU1188" s="38">
        <v>1.153106</v>
      </c>
      <c r="CV1188" s="38">
        <v>3.9057080000000002</v>
      </c>
      <c r="CW1188" s="38">
        <v>7.4701019999999998</v>
      </c>
      <c r="CX1188" s="38">
        <v>7.8805870000000002</v>
      </c>
      <c r="CY1188" s="38">
        <v>10.06851</v>
      </c>
      <c r="CZ1188" s="38">
        <v>5.9137149999999998</v>
      </c>
      <c r="DA1188" s="38">
        <v>-2.2917380000000001</v>
      </c>
      <c r="DB1188" s="38">
        <v>-2.1419920000000001</v>
      </c>
      <c r="DC1188" s="38">
        <v>-1.165192</v>
      </c>
      <c r="DD1188" s="38">
        <v>-3.0611109999999999</v>
      </c>
      <c r="DE1188" s="38">
        <v>-2.4971420000000002</v>
      </c>
      <c r="DF1188" s="38">
        <v>0.177036</v>
      </c>
      <c r="DG1188" s="38">
        <v>2.024715</v>
      </c>
      <c r="DH1188" s="38">
        <v>0.7971646</v>
      </c>
      <c r="DI1188" s="38">
        <v>4.0215610000000002</v>
      </c>
      <c r="DJ1188" s="38">
        <v>2.7016429999999998</v>
      </c>
      <c r="DK1188" s="38">
        <v>-1.073831</v>
      </c>
      <c r="DL1188" s="38">
        <v>-2.9650599999999998</v>
      </c>
      <c r="DM1188" s="38">
        <v>5.6793700000000003E-2</v>
      </c>
      <c r="DN1188" s="38">
        <v>2.6017999999999999E-2</v>
      </c>
      <c r="DO1188" s="38">
        <v>0.62940689999999999</v>
      </c>
      <c r="DP1188" s="38">
        <v>-1.8494649999999999</v>
      </c>
      <c r="DQ1188" s="38">
        <v>-3.499234</v>
      </c>
      <c r="DR1188" s="38">
        <v>-0.68728849999999997</v>
      </c>
      <c r="DS1188" s="38">
        <v>1.6899729999999999</v>
      </c>
      <c r="DT1188" s="38">
        <v>4.6213470000000001</v>
      </c>
      <c r="DU1188" s="38">
        <v>8.3287060000000004</v>
      </c>
      <c r="DV1188" s="38">
        <v>8.8530639999999998</v>
      </c>
      <c r="DW1188" s="38">
        <v>11.105790000000001</v>
      </c>
      <c r="DX1188" s="38">
        <v>6.9814569999999998</v>
      </c>
      <c r="DY1188" s="38">
        <v>-1.306908</v>
      </c>
      <c r="DZ1188" s="38">
        <v>-1.2196359999999999</v>
      </c>
      <c r="EA1188" s="38">
        <v>-0.3849301</v>
      </c>
      <c r="EB1188" s="38">
        <v>-2.1800790000000001</v>
      </c>
      <c r="EC1188" s="38">
        <v>-1.597146</v>
      </c>
      <c r="ED1188" s="38">
        <v>1.3176000000000001</v>
      </c>
      <c r="EE1188" s="38">
        <v>2.954688</v>
      </c>
      <c r="EF1188" s="38">
        <v>1.5335840000000001</v>
      </c>
      <c r="EG1188" s="38">
        <v>4.666334</v>
      </c>
      <c r="EH1188" s="38">
        <v>3.334111</v>
      </c>
      <c r="EI1188" s="38">
        <v>-0.36859189999999997</v>
      </c>
      <c r="EJ1188" s="38">
        <v>-1.8202940000000001</v>
      </c>
      <c r="EK1188" s="38">
        <v>1.117469</v>
      </c>
      <c r="EL1188" s="38">
        <v>1.4597979999999999</v>
      </c>
      <c r="EM1188" s="38">
        <v>1.870641</v>
      </c>
      <c r="EN1188" s="38">
        <v>-1.155403</v>
      </c>
      <c r="EO1188" s="38">
        <v>-2.4604149999999998</v>
      </c>
      <c r="EP1188" s="38">
        <v>-0.1137847</v>
      </c>
      <c r="EQ1188" s="38">
        <v>2.4651230000000002</v>
      </c>
      <c r="ER1188" s="38">
        <v>5.6546159999999999</v>
      </c>
      <c r="ES1188" s="38">
        <v>9.5683930000000004</v>
      </c>
      <c r="ET1188" s="38">
        <v>10.25717</v>
      </c>
      <c r="EU1188" s="38">
        <v>12.60345</v>
      </c>
      <c r="EV1188" s="38">
        <v>8.5231080000000006</v>
      </c>
      <c r="EW1188" s="38">
        <v>0.1150284</v>
      </c>
      <c r="EX1188" s="38">
        <v>0.1121008</v>
      </c>
      <c r="EY1188" s="38">
        <v>0.74164359999999996</v>
      </c>
      <c r="EZ1188" s="38">
        <v>-0.90800670000000006</v>
      </c>
      <c r="FA1188" s="38">
        <v>-0.29769370000000001</v>
      </c>
      <c r="FB1188" s="38">
        <v>77.023610000000005</v>
      </c>
      <c r="FC1188" s="38">
        <v>76.285650000000004</v>
      </c>
      <c r="FD1188" s="38">
        <v>75.114580000000004</v>
      </c>
      <c r="FE1188" s="38">
        <v>73.883269999999996</v>
      </c>
      <c r="FF1188" s="38">
        <v>72.870649999999998</v>
      </c>
      <c r="FG1188" s="38">
        <v>72.054019999999994</v>
      </c>
      <c r="FH1188" s="38">
        <v>71.822940000000003</v>
      </c>
      <c r="FI1188" s="38">
        <v>73.170969999999997</v>
      </c>
      <c r="FJ1188" s="38">
        <v>75.709370000000007</v>
      </c>
      <c r="FK1188" s="38">
        <v>79.116990000000001</v>
      </c>
      <c r="FL1188" s="38">
        <v>83.298910000000006</v>
      </c>
      <c r="FM1188" s="38">
        <v>87.341030000000003</v>
      </c>
      <c r="FN1188" s="38">
        <v>88.200159999999997</v>
      </c>
      <c r="FO1188" s="38">
        <v>90.264830000000003</v>
      </c>
      <c r="FP1188" s="38">
        <v>92.165310000000005</v>
      </c>
      <c r="FQ1188" s="38">
        <v>92.972080000000005</v>
      </c>
      <c r="FR1188" s="38">
        <v>93.235389999999995</v>
      </c>
      <c r="FS1188" s="38">
        <v>92.050979999999996</v>
      </c>
      <c r="FT1188" s="38">
        <v>91.166129999999995</v>
      </c>
      <c r="FU1188" s="38">
        <v>88.100089999999994</v>
      </c>
      <c r="FV1188" s="38">
        <v>84.774119999999996</v>
      </c>
      <c r="FW1188">
        <v>82.6721</v>
      </c>
      <c r="FX1188">
        <v>80.457329999999999</v>
      </c>
      <c r="FY1188">
        <v>77.50497</v>
      </c>
      <c r="FZ1188">
        <v>1.841143</v>
      </c>
      <c r="GA1188">
        <v>10.6602</v>
      </c>
      <c r="GB1188">
        <v>1</v>
      </c>
    </row>
    <row r="1189" spans="1:184" x14ac:dyDescent="0.3">
      <c r="A1189" t="s">
        <v>280</v>
      </c>
      <c r="B1189" t="s">
        <v>187</v>
      </c>
      <c r="C1189" t="s">
        <v>1</v>
      </c>
      <c r="D1189" t="s">
        <v>1</v>
      </c>
      <c r="E1189" t="s">
        <v>1</v>
      </c>
      <c r="F1189" t="s">
        <v>1</v>
      </c>
      <c r="G1189" t="s">
        <v>1</v>
      </c>
      <c r="H1189" s="40" t="s">
        <v>1</v>
      </c>
      <c r="I1189" s="18" t="s">
        <v>1</v>
      </c>
      <c r="J1189" s="38" t="s">
        <v>1</v>
      </c>
      <c r="K1189" s="18">
        <v>44763</v>
      </c>
      <c r="L1189" s="38">
        <v>188</v>
      </c>
      <c r="M1189" s="38">
        <v>188</v>
      </c>
      <c r="N1189" s="38">
        <v>237.0566</v>
      </c>
      <c r="O1189" s="38">
        <v>232.2773</v>
      </c>
      <c r="P1189" s="38">
        <v>232.76339999999999</v>
      </c>
      <c r="Q1189" s="38">
        <v>233.5675</v>
      </c>
      <c r="R1189" s="38">
        <v>240.3819</v>
      </c>
      <c r="S1189" s="38">
        <v>254.44589999999999</v>
      </c>
      <c r="T1189" s="38">
        <v>276.18979999999999</v>
      </c>
      <c r="U1189" s="38">
        <v>290.0249</v>
      </c>
      <c r="V1189" s="38">
        <v>304.84339999999997</v>
      </c>
      <c r="W1189" s="38">
        <v>314.8723</v>
      </c>
      <c r="X1189" s="38">
        <v>327.4332</v>
      </c>
      <c r="Y1189" s="38">
        <v>336.77019999999999</v>
      </c>
      <c r="Z1189" s="38">
        <v>339.52080000000001</v>
      </c>
      <c r="AA1189" s="38">
        <v>347.8322</v>
      </c>
      <c r="AB1189" s="38">
        <v>353.6422</v>
      </c>
      <c r="AC1189" s="38">
        <v>355.53960000000001</v>
      </c>
      <c r="AD1189" s="38">
        <v>358.36020000000002</v>
      </c>
      <c r="AE1189" s="38">
        <v>347.23910000000001</v>
      </c>
      <c r="AF1189" s="38">
        <v>324.50069999999999</v>
      </c>
      <c r="AG1189" s="38">
        <v>310.4119</v>
      </c>
      <c r="AH1189" s="38">
        <v>293.13479999999998</v>
      </c>
      <c r="AI1189" s="38">
        <v>279.28109999999998</v>
      </c>
      <c r="AJ1189" s="38">
        <v>267.5523</v>
      </c>
      <c r="AK1189" s="38">
        <v>253.85669999999999</v>
      </c>
      <c r="AL1189" s="38">
        <v>0.62172780000000005</v>
      </c>
      <c r="AM1189" s="38">
        <v>-1.5492319999999999</v>
      </c>
      <c r="AN1189" s="38">
        <v>-4.8737219999999999</v>
      </c>
      <c r="AO1189" s="38">
        <v>-2.7173829999999999</v>
      </c>
      <c r="AP1189" s="38">
        <v>-1.325007</v>
      </c>
      <c r="AQ1189" s="38">
        <v>-4.5520400000000003E-2</v>
      </c>
      <c r="AR1189" s="38">
        <v>-0.28326129999999999</v>
      </c>
      <c r="AS1189" s="38">
        <v>-2.081515</v>
      </c>
      <c r="AT1189" s="38">
        <v>0.247945</v>
      </c>
      <c r="AU1189" s="38">
        <v>-3.1193810000000002</v>
      </c>
      <c r="AV1189" s="38">
        <v>-1.5802309999999999</v>
      </c>
      <c r="AW1189" s="38">
        <v>-0.15498129999999999</v>
      </c>
      <c r="AX1189" s="38">
        <v>-2.008702</v>
      </c>
      <c r="AY1189" s="38">
        <v>-1.1412530000000001</v>
      </c>
      <c r="AZ1189" s="38">
        <v>-0.65161659999999999</v>
      </c>
      <c r="BA1189" s="38">
        <v>0.72767329999999997</v>
      </c>
      <c r="BB1189" s="38">
        <v>3.0691670000000002</v>
      </c>
      <c r="BC1189" s="38">
        <v>5.0655960000000002</v>
      </c>
      <c r="BD1189" s="38">
        <v>0.18482750000000001</v>
      </c>
      <c r="BE1189" s="38">
        <v>0.1884644</v>
      </c>
      <c r="BF1189" s="38">
        <v>-1.3866890000000001</v>
      </c>
      <c r="BG1189" s="38">
        <v>-1.989557</v>
      </c>
      <c r="BH1189" s="38">
        <v>-0.45356010000000002</v>
      </c>
      <c r="BI1189" s="38">
        <v>-2.9928780000000001</v>
      </c>
      <c r="BJ1189" s="38">
        <v>1.7728809999999999</v>
      </c>
      <c r="BK1189" s="38">
        <v>-0.52150989999999997</v>
      </c>
      <c r="BL1189" s="38">
        <v>-4.4874419999999997</v>
      </c>
      <c r="BM1189" s="38">
        <v>-2.255763</v>
      </c>
      <c r="BN1189" s="38">
        <v>-0.89268519999999996</v>
      </c>
      <c r="BO1189" s="38">
        <v>0.4876315</v>
      </c>
      <c r="BP1189" s="38">
        <v>0.43812590000000001</v>
      </c>
      <c r="BQ1189" s="38">
        <v>-1.1898310000000001</v>
      </c>
      <c r="BR1189" s="38">
        <v>1.068789</v>
      </c>
      <c r="BS1189" s="38">
        <v>-2.3973360000000001</v>
      </c>
      <c r="BT1189" s="38">
        <v>-0.93392410000000003</v>
      </c>
      <c r="BU1189" s="38">
        <v>0.33227459999999998</v>
      </c>
      <c r="BV1189" s="38">
        <v>-1.6255379999999999</v>
      </c>
      <c r="BW1189" s="38">
        <v>-0.70607520000000001</v>
      </c>
      <c r="BX1189" s="38">
        <v>-3.3345399999999997E-2</v>
      </c>
      <c r="BY1189" s="38">
        <v>1.285212</v>
      </c>
      <c r="BZ1189" s="38">
        <v>3.7399239999999998</v>
      </c>
      <c r="CA1189" s="38">
        <v>5.8360630000000002</v>
      </c>
      <c r="CB1189" s="38">
        <v>1.1459710000000001</v>
      </c>
      <c r="CC1189" s="38">
        <v>1.095715</v>
      </c>
      <c r="CD1189" s="38">
        <v>-0.55871340000000003</v>
      </c>
      <c r="CE1189" s="38">
        <v>-1.293458</v>
      </c>
      <c r="CF1189" s="38">
        <v>0.1719116</v>
      </c>
      <c r="CG1189" s="38">
        <v>-2.3569819999999999</v>
      </c>
      <c r="CH1189" s="38">
        <v>2.5701670000000001</v>
      </c>
      <c r="CI1189" s="38">
        <v>0.19028709999999999</v>
      </c>
      <c r="CJ1189" s="38">
        <v>-4.2199049999999998</v>
      </c>
      <c r="CK1189" s="38">
        <v>-1.9360470000000001</v>
      </c>
      <c r="CL1189" s="38">
        <v>-0.59326040000000002</v>
      </c>
      <c r="CM1189" s="38">
        <v>0.85689090000000001</v>
      </c>
      <c r="CN1189" s="38">
        <v>0.93775649999999999</v>
      </c>
      <c r="CO1189" s="38">
        <v>-0.57225329999999996</v>
      </c>
      <c r="CP1189" s="38">
        <v>1.637303</v>
      </c>
      <c r="CQ1189" s="38">
        <v>-1.8972500000000001</v>
      </c>
      <c r="CR1189" s="38">
        <v>-0.48629420000000001</v>
      </c>
      <c r="CS1189" s="38">
        <v>0.66974650000000002</v>
      </c>
      <c r="CT1189" s="38">
        <v>-1.36016</v>
      </c>
      <c r="CU1189" s="38">
        <v>-0.4046727</v>
      </c>
      <c r="CV1189" s="38">
        <v>0.39486739999999998</v>
      </c>
      <c r="CW1189" s="38">
        <v>1.6713610000000001</v>
      </c>
      <c r="CX1189" s="38">
        <v>4.2044879999999996</v>
      </c>
      <c r="CY1189" s="38">
        <v>6.3696869999999999</v>
      </c>
      <c r="CZ1189" s="38">
        <v>1.8116559999999999</v>
      </c>
      <c r="DA1189" s="38">
        <v>1.724073</v>
      </c>
      <c r="DB1189" s="38">
        <v>1.47399E-2</v>
      </c>
      <c r="DC1189" s="38">
        <v>-0.81134119999999998</v>
      </c>
      <c r="DD1189" s="38">
        <v>0.60511139999999997</v>
      </c>
      <c r="DE1189" s="38">
        <v>-1.9165620000000001</v>
      </c>
      <c r="DF1189" s="38">
        <v>3.3674520000000001</v>
      </c>
      <c r="DG1189" s="38">
        <v>0.90208410000000006</v>
      </c>
      <c r="DH1189" s="38">
        <v>-3.9523679999999999</v>
      </c>
      <c r="DI1189" s="38">
        <v>-1.616331</v>
      </c>
      <c r="DJ1189" s="38">
        <v>-0.29383559999999997</v>
      </c>
      <c r="DK1189" s="38">
        <v>1.2261500000000001</v>
      </c>
      <c r="DL1189" s="38">
        <v>1.437387</v>
      </c>
      <c r="DM1189" s="38">
        <v>4.5324400000000001E-2</v>
      </c>
      <c r="DN1189" s="38">
        <v>2.2058179999999998</v>
      </c>
      <c r="DO1189" s="38">
        <v>-1.3971640000000001</v>
      </c>
      <c r="DP1189" s="38">
        <v>-3.8664299999999999E-2</v>
      </c>
      <c r="DQ1189" s="38">
        <v>1.0072179999999999</v>
      </c>
      <c r="DR1189" s="38">
        <v>-1.0947819999999999</v>
      </c>
      <c r="DS1189" s="38">
        <v>-0.10327020000000001</v>
      </c>
      <c r="DT1189" s="38">
        <v>0.82308020000000004</v>
      </c>
      <c r="DU1189" s="38">
        <v>2.0575109999999999</v>
      </c>
      <c r="DV1189" s="38">
        <v>4.6690529999999999</v>
      </c>
      <c r="DW1189" s="38">
        <v>6.9033100000000003</v>
      </c>
      <c r="DX1189" s="38">
        <v>2.477341</v>
      </c>
      <c r="DY1189" s="38">
        <v>2.3524319999999999</v>
      </c>
      <c r="DZ1189" s="38">
        <v>0.58819319999999997</v>
      </c>
      <c r="EA1189" s="38">
        <v>-0.32922459999999998</v>
      </c>
      <c r="EB1189" s="38">
        <v>1.038311</v>
      </c>
      <c r="EC1189" s="38">
        <v>-1.4761409999999999</v>
      </c>
      <c r="ED1189" s="38">
        <v>4.518605</v>
      </c>
      <c r="EE1189" s="38">
        <v>1.9298059999999999</v>
      </c>
      <c r="EF1189" s="38">
        <v>-3.5660880000000001</v>
      </c>
      <c r="EG1189" s="38">
        <v>-1.154711</v>
      </c>
      <c r="EH1189" s="38">
        <v>0.13848630000000001</v>
      </c>
      <c r="EI1189" s="38">
        <v>1.7593019999999999</v>
      </c>
      <c r="EJ1189" s="38">
        <v>2.1587740000000002</v>
      </c>
      <c r="EK1189" s="38">
        <v>0.93700850000000002</v>
      </c>
      <c r="EL1189" s="38">
        <v>3.026662</v>
      </c>
      <c r="EM1189" s="38">
        <v>-0.67511869999999996</v>
      </c>
      <c r="EN1189" s="38">
        <v>0.60764209999999996</v>
      </c>
      <c r="EO1189" s="38">
        <v>1.4944740000000001</v>
      </c>
      <c r="EP1189" s="38">
        <v>-0.7116188</v>
      </c>
      <c r="EQ1189" s="38">
        <v>0.33190710000000001</v>
      </c>
      <c r="ER1189" s="38">
        <v>1.441351</v>
      </c>
      <c r="ES1189" s="38">
        <v>2.6150500000000001</v>
      </c>
      <c r="ET1189" s="38">
        <v>5.3398089999999998</v>
      </c>
      <c r="EU1189" s="38">
        <v>7.6737780000000004</v>
      </c>
      <c r="EV1189" s="38">
        <v>3.438485</v>
      </c>
      <c r="EW1189" s="38">
        <v>3.2596820000000002</v>
      </c>
      <c r="EX1189" s="38">
        <v>1.416169</v>
      </c>
      <c r="EY1189" s="38">
        <v>0.36687510000000001</v>
      </c>
      <c r="EZ1189" s="38">
        <v>1.663783</v>
      </c>
      <c r="FA1189" s="38">
        <v>-0.84024469999999996</v>
      </c>
      <c r="FB1189" s="38">
        <v>73.09254</v>
      </c>
      <c r="FC1189" s="38">
        <v>71.590159999999997</v>
      </c>
      <c r="FD1189" s="38">
        <v>70.373949999999994</v>
      </c>
      <c r="FE1189" s="38">
        <v>69.086010000000002</v>
      </c>
      <c r="FF1189" s="38">
        <v>68.151650000000004</v>
      </c>
      <c r="FG1189" s="38">
        <v>66.93665</v>
      </c>
      <c r="FH1189" s="38">
        <v>66.34169</v>
      </c>
      <c r="FI1189" s="38">
        <v>68.289429999999996</v>
      </c>
      <c r="FJ1189" s="38">
        <v>71.437290000000004</v>
      </c>
      <c r="FK1189" s="38">
        <v>75.276079999999993</v>
      </c>
      <c r="FL1189" s="38">
        <v>79.486949999999993</v>
      </c>
      <c r="FM1189" s="38">
        <v>82.842740000000006</v>
      </c>
      <c r="FN1189" s="38">
        <v>85.697990000000004</v>
      </c>
      <c r="FO1189" s="38">
        <v>88.044420000000002</v>
      </c>
      <c r="FP1189" s="38">
        <v>89.715580000000003</v>
      </c>
      <c r="FQ1189" s="38">
        <v>90.373729999999995</v>
      </c>
      <c r="FR1189" s="38">
        <v>91.92389</v>
      </c>
      <c r="FS1189" s="38">
        <v>91.535510000000002</v>
      </c>
      <c r="FT1189" s="38">
        <v>90.60436</v>
      </c>
      <c r="FU1189" s="38">
        <v>87.466369999999998</v>
      </c>
      <c r="FV1189" s="38">
        <v>83.763339999999999</v>
      </c>
      <c r="FW1189">
        <v>80.662679999999995</v>
      </c>
      <c r="FX1189">
        <v>78.105369999999994</v>
      </c>
      <c r="FY1189">
        <v>75.084239999999994</v>
      </c>
      <c r="FZ1189">
        <v>0.9697171</v>
      </c>
      <c r="GA1189">
        <v>7.1542450000000004</v>
      </c>
      <c r="GB1189">
        <v>1</v>
      </c>
    </row>
    <row r="1190" spans="1:184" x14ac:dyDescent="0.3">
      <c r="A1190" t="s">
        <v>280</v>
      </c>
      <c r="B1190" t="s">
        <v>187</v>
      </c>
      <c r="C1190" t="s">
        <v>1</v>
      </c>
      <c r="D1190" t="s">
        <v>1</v>
      </c>
      <c r="E1190" t="s">
        <v>1</v>
      </c>
      <c r="F1190" t="s">
        <v>1</v>
      </c>
      <c r="G1190" t="s">
        <v>1</v>
      </c>
      <c r="H1190" s="40" t="s">
        <v>1</v>
      </c>
      <c r="I1190" s="18" t="s">
        <v>1</v>
      </c>
      <c r="J1190" s="38" t="s">
        <v>1</v>
      </c>
      <c r="K1190" s="18">
        <v>44789</v>
      </c>
      <c r="L1190" s="38">
        <v>189</v>
      </c>
      <c r="M1190" s="38">
        <v>189</v>
      </c>
      <c r="N1190" s="38">
        <v>242.53380000000001</v>
      </c>
      <c r="O1190" s="38">
        <v>238.20509999999999</v>
      </c>
      <c r="P1190" s="38">
        <v>234.8021</v>
      </c>
      <c r="Q1190" s="38">
        <v>234.59780000000001</v>
      </c>
      <c r="R1190" s="38">
        <v>241.90889999999999</v>
      </c>
      <c r="S1190" s="38">
        <v>257.52670000000001</v>
      </c>
      <c r="T1190" s="38">
        <v>280.94009999999997</v>
      </c>
      <c r="U1190" s="38">
        <v>304.06619999999998</v>
      </c>
      <c r="V1190" s="38">
        <v>322.3048</v>
      </c>
      <c r="W1190" s="38">
        <v>337.77569999999997</v>
      </c>
      <c r="X1190" s="38">
        <v>355.4409</v>
      </c>
      <c r="Y1190" s="38">
        <v>367.06259999999997</v>
      </c>
      <c r="Z1190" s="38">
        <v>371.97669999999999</v>
      </c>
      <c r="AA1190" s="38">
        <v>379.71440000000001</v>
      </c>
      <c r="AB1190" s="38">
        <v>384.06799999999998</v>
      </c>
      <c r="AC1190" s="38">
        <v>385.40629999999999</v>
      </c>
      <c r="AD1190" s="38">
        <v>384.20679999999999</v>
      </c>
      <c r="AE1190" s="38">
        <v>367.93860000000001</v>
      </c>
      <c r="AF1190" s="38">
        <v>340.1857</v>
      </c>
      <c r="AG1190" s="38">
        <v>323.26459999999997</v>
      </c>
      <c r="AH1190" s="38">
        <v>304.12099999999998</v>
      </c>
      <c r="AI1190" s="38">
        <v>288.64550000000003</v>
      </c>
      <c r="AJ1190" s="38">
        <v>276.56659999999999</v>
      </c>
      <c r="AK1190" s="38">
        <v>263.87569999999999</v>
      </c>
      <c r="AL1190" s="38">
        <v>-5.5414300000000001</v>
      </c>
      <c r="AM1190" s="38">
        <v>-1.3913219999999999</v>
      </c>
      <c r="AN1190" s="38">
        <v>-0.38011600000000001</v>
      </c>
      <c r="AO1190" s="38">
        <v>-1.3975010000000001</v>
      </c>
      <c r="AP1190" s="38">
        <v>-2.439168</v>
      </c>
      <c r="AQ1190" s="38">
        <v>-1.5225249999999999</v>
      </c>
      <c r="AR1190" s="38">
        <v>-0.23773069999999999</v>
      </c>
      <c r="AS1190" s="38">
        <v>2.0574650000000001</v>
      </c>
      <c r="AT1190" s="38">
        <v>-7.9468499999999997E-2</v>
      </c>
      <c r="AU1190" s="38">
        <v>-1.1071880000000001</v>
      </c>
      <c r="AV1190" s="38">
        <v>1.3129729999999999</v>
      </c>
      <c r="AW1190" s="38">
        <v>1.0195780000000001</v>
      </c>
      <c r="AX1190" s="38">
        <v>-2.529957</v>
      </c>
      <c r="AY1190" s="38">
        <v>-1.1778960000000001</v>
      </c>
      <c r="AZ1190" s="38">
        <v>-1.410577</v>
      </c>
      <c r="BA1190" s="38">
        <v>-3.1510470000000002</v>
      </c>
      <c r="BB1190" s="38">
        <v>-0.25610830000000001</v>
      </c>
      <c r="BC1190" s="38">
        <v>3.3862700000000001</v>
      </c>
      <c r="BD1190" s="38">
        <v>-0.53051289999999995</v>
      </c>
      <c r="BE1190" s="38">
        <v>5.6629199999999998E-2</v>
      </c>
      <c r="BF1190" s="38">
        <v>1.553029</v>
      </c>
      <c r="BG1190" s="38">
        <v>1.1483220000000001</v>
      </c>
      <c r="BH1190" s="38">
        <v>1.8885259999999999</v>
      </c>
      <c r="BI1190" s="38">
        <v>0.95295819999999998</v>
      </c>
      <c r="BJ1190" s="38">
        <v>-4.8355959999999998</v>
      </c>
      <c r="BK1190" s="38">
        <v>-0.80931790000000003</v>
      </c>
      <c r="BL1190" s="38">
        <v>4.8738799999999999E-2</v>
      </c>
      <c r="BM1190" s="38">
        <v>-0.92887129999999996</v>
      </c>
      <c r="BN1190" s="38">
        <v>-1.9670259999999999</v>
      </c>
      <c r="BO1190" s="38">
        <v>-0.94702140000000001</v>
      </c>
      <c r="BP1190" s="38">
        <v>0.477217</v>
      </c>
      <c r="BQ1190" s="38">
        <v>2.7870720000000002</v>
      </c>
      <c r="BR1190" s="38">
        <v>0.83272420000000003</v>
      </c>
      <c r="BS1190" s="38">
        <v>-0.11803379999999999</v>
      </c>
      <c r="BT1190" s="38">
        <v>2.0265399999999998</v>
      </c>
      <c r="BU1190" s="38">
        <v>1.5390600000000001</v>
      </c>
      <c r="BV1190" s="38">
        <v>-2.0514709999999998</v>
      </c>
      <c r="BW1190" s="38">
        <v>-0.63241610000000004</v>
      </c>
      <c r="BX1190" s="38">
        <v>-0.74233260000000001</v>
      </c>
      <c r="BY1190" s="38">
        <v>-2.4017379999999999</v>
      </c>
      <c r="BZ1190" s="38">
        <v>0.60301380000000004</v>
      </c>
      <c r="CA1190" s="38">
        <v>4.3224619999999998</v>
      </c>
      <c r="CB1190" s="38">
        <v>0.57073580000000002</v>
      </c>
      <c r="CC1190" s="38">
        <v>1.1149629999999999</v>
      </c>
      <c r="CD1190" s="38">
        <v>2.5885989999999999</v>
      </c>
      <c r="CE1190" s="38">
        <v>2.0927120000000001</v>
      </c>
      <c r="CF1190" s="38">
        <v>2.7484639999999998</v>
      </c>
      <c r="CG1190" s="38">
        <v>1.715441</v>
      </c>
      <c r="CH1190" s="38">
        <v>-4.3467370000000001</v>
      </c>
      <c r="CI1190" s="38">
        <v>-0.40622350000000002</v>
      </c>
      <c r="CJ1190" s="38">
        <v>0.34576240000000003</v>
      </c>
      <c r="CK1190" s="38">
        <v>-0.60430010000000001</v>
      </c>
      <c r="CL1190" s="38">
        <v>-1.640021</v>
      </c>
      <c r="CM1190" s="38">
        <v>-0.54842939999999996</v>
      </c>
      <c r="CN1190" s="38">
        <v>0.97238760000000002</v>
      </c>
      <c r="CO1190" s="38">
        <v>3.2923960000000001</v>
      </c>
      <c r="CP1190" s="38">
        <v>1.4645060000000001</v>
      </c>
      <c r="CQ1190" s="38">
        <v>0.56705150000000004</v>
      </c>
      <c r="CR1190" s="38">
        <v>2.5207549999999999</v>
      </c>
      <c r="CS1190" s="38">
        <v>1.8988510000000001</v>
      </c>
      <c r="CT1190" s="38">
        <v>-1.720073</v>
      </c>
      <c r="CU1190" s="38">
        <v>-0.25461810000000001</v>
      </c>
      <c r="CV1190" s="38">
        <v>-0.27950839999999999</v>
      </c>
      <c r="CW1190" s="38">
        <v>-1.8827689999999999</v>
      </c>
      <c r="CX1190" s="38">
        <v>1.1980390000000001</v>
      </c>
      <c r="CY1190" s="38">
        <v>4.9708649999999999</v>
      </c>
      <c r="CZ1190" s="38">
        <v>1.3334569999999999</v>
      </c>
      <c r="DA1190" s="38">
        <v>1.8479620000000001</v>
      </c>
      <c r="DB1190" s="38">
        <v>3.3058320000000001</v>
      </c>
      <c r="DC1190" s="38">
        <v>2.746794</v>
      </c>
      <c r="DD1190" s="38">
        <v>3.344055</v>
      </c>
      <c r="DE1190" s="38">
        <v>2.2435339999999999</v>
      </c>
      <c r="DF1190" s="38">
        <v>-3.8578790000000001</v>
      </c>
      <c r="DG1190" s="38">
        <v>-3.1289999999999998E-3</v>
      </c>
      <c r="DH1190" s="38">
        <v>0.64278599999999997</v>
      </c>
      <c r="DI1190" s="38">
        <v>-0.2797289</v>
      </c>
      <c r="DJ1190" s="38">
        <v>-1.3130170000000001</v>
      </c>
      <c r="DK1190" s="38">
        <v>-0.14983740000000001</v>
      </c>
      <c r="DL1190" s="38">
        <v>1.4675579999999999</v>
      </c>
      <c r="DM1190" s="38">
        <v>3.7977189999999998</v>
      </c>
      <c r="DN1190" s="38">
        <v>2.0962879999999999</v>
      </c>
      <c r="DO1190" s="38">
        <v>1.2521370000000001</v>
      </c>
      <c r="DP1190" s="38">
        <v>3.0149699999999999</v>
      </c>
      <c r="DQ1190" s="38">
        <v>2.258642</v>
      </c>
      <c r="DR1190" s="38">
        <v>-1.3886750000000001</v>
      </c>
      <c r="DS1190" s="38">
        <v>0.12317980000000001</v>
      </c>
      <c r="DT1190" s="38">
        <v>0.1833159</v>
      </c>
      <c r="DU1190" s="38">
        <v>-1.3637999999999999</v>
      </c>
      <c r="DV1190" s="38">
        <v>1.793064</v>
      </c>
      <c r="DW1190" s="38">
        <v>5.6192690000000001</v>
      </c>
      <c r="DX1190" s="38">
        <v>2.0961789999999998</v>
      </c>
      <c r="DY1190" s="38">
        <v>2.5809609999999998</v>
      </c>
      <c r="DZ1190" s="38">
        <v>4.0230649999999999</v>
      </c>
      <c r="EA1190" s="38">
        <v>3.4008759999999998</v>
      </c>
      <c r="EB1190" s="38">
        <v>3.9396450000000001</v>
      </c>
      <c r="EC1190" s="38">
        <v>2.7716270000000001</v>
      </c>
      <c r="ED1190" s="38">
        <v>-3.1520450000000002</v>
      </c>
      <c r="EE1190" s="38">
        <v>0.57887540000000004</v>
      </c>
      <c r="EF1190" s="38">
        <v>1.0716410000000001</v>
      </c>
      <c r="EG1190" s="38">
        <v>0.1889004</v>
      </c>
      <c r="EH1190" s="38">
        <v>-0.84087449999999997</v>
      </c>
      <c r="EI1190" s="38">
        <v>0.42566619999999999</v>
      </c>
      <c r="EJ1190" s="38">
        <v>2.1825060000000001</v>
      </c>
      <c r="EK1190" s="38">
        <v>4.5273269999999997</v>
      </c>
      <c r="EL1190" s="38">
        <v>3.0084810000000002</v>
      </c>
      <c r="EM1190" s="38">
        <v>2.2412909999999999</v>
      </c>
      <c r="EN1190" s="38">
        <v>3.7285370000000002</v>
      </c>
      <c r="EO1190" s="38">
        <v>2.778124</v>
      </c>
      <c r="EP1190" s="38">
        <v>-0.91018869999999996</v>
      </c>
      <c r="EQ1190" s="38">
        <v>0.66866000000000003</v>
      </c>
      <c r="ER1190" s="38">
        <v>0.85156069999999995</v>
      </c>
      <c r="ES1190" s="38">
        <v>-0.61449069999999995</v>
      </c>
      <c r="ET1190" s="38">
        <v>2.6521870000000001</v>
      </c>
      <c r="EU1190" s="38">
        <v>6.5554600000000001</v>
      </c>
      <c r="EV1190" s="38">
        <v>3.1974269999999998</v>
      </c>
      <c r="EW1190" s="38">
        <v>3.6392959999999999</v>
      </c>
      <c r="EX1190" s="38">
        <v>5.0586349999999998</v>
      </c>
      <c r="EY1190" s="38">
        <v>4.3452669999999998</v>
      </c>
      <c r="EZ1190" s="38">
        <v>4.7995840000000003</v>
      </c>
      <c r="FA1190" s="38">
        <v>3.5341100000000001</v>
      </c>
      <c r="FB1190" s="38">
        <v>75.537030000000001</v>
      </c>
      <c r="FC1190" s="38">
        <v>74.675039999999996</v>
      </c>
      <c r="FD1190" s="38">
        <v>73.133809999999997</v>
      </c>
      <c r="FE1190" s="38">
        <v>71.768680000000003</v>
      </c>
      <c r="FF1190" s="38">
        <v>70.075090000000003</v>
      </c>
      <c r="FG1190" s="38">
        <v>69.294240000000002</v>
      </c>
      <c r="FH1190" s="38">
        <v>68.396320000000003</v>
      </c>
      <c r="FI1190" s="38">
        <v>69.967730000000003</v>
      </c>
      <c r="FJ1190" s="38">
        <v>74.156970000000001</v>
      </c>
      <c r="FK1190" s="38">
        <v>79.379350000000002</v>
      </c>
      <c r="FL1190" s="38">
        <v>83.918899999999994</v>
      </c>
      <c r="FM1190" s="38">
        <v>87.977680000000007</v>
      </c>
      <c r="FN1190" s="38">
        <v>92.136949999999999</v>
      </c>
      <c r="FO1190" s="38">
        <v>95.424139999999994</v>
      </c>
      <c r="FP1190" s="38">
        <v>97.514719999999997</v>
      </c>
      <c r="FQ1190" s="38">
        <v>98.768230000000003</v>
      </c>
      <c r="FR1190" s="38">
        <v>98.826679999999996</v>
      </c>
      <c r="FS1190" s="38">
        <v>98.130529999999993</v>
      </c>
      <c r="FT1190" s="38">
        <v>97.284099999999995</v>
      </c>
      <c r="FU1190" s="38">
        <v>94.325289999999995</v>
      </c>
      <c r="FV1190" s="38">
        <v>90.001819999999995</v>
      </c>
      <c r="FW1190">
        <v>86.406589999999994</v>
      </c>
      <c r="FX1190">
        <v>83.942589999999996</v>
      </c>
      <c r="FY1190">
        <v>81.889719999999997</v>
      </c>
      <c r="FZ1190">
        <v>1.113739</v>
      </c>
      <c r="GA1190">
        <v>7.9993309999999997</v>
      </c>
      <c r="GB1190">
        <v>1</v>
      </c>
    </row>
    <row r="1191" spans="1:184" x14ac:dyDescent="0.3">
      <c r="A1191" t="s">
        <v>280</v>
      </c>
      <c r="B1191" t="s">
        <v>187</v>
      </c>
      <c r="C1191" t="s">
        <v>1</v>
      </c>
      <c r="D1191" t="s">
        <v>1</v>
      </c>
      <c r="E1191" t="s">
        <v>1</v>
      </c>
      <c r="F1191" t="s">
        <v>1</v>
      </c>
      <c r="G1191" t="s">
        <v>1</v>
      </c>
      <c r="H1191" s="40" t="s">
        <v>1</v>
      </c>
      <c r="I1191" s="18" t="s">
        <v>1</v>
      </c>
      <c r="J1191" s="38" t="s">
        <v>1</v>
      </c>
      <c r="K1191" s="18">
        <v>44790</v>
      </c>
      <c r="L1191" s="38">
        <v>189</v>
      </c>
      <c r="M1191" s="38">
        <v>189</v>
      </c>
      <c r="N1191" s="38">
        <v>257.74189999999999</v>
      </c>
      <c r="O1191" s="38">
        <v>252.62370000000001</v>
      </c>
      <c r="P1191" s="38">
        <v>247.3486</v>
      </c>
      <c r="Q1191" s="38">
        <v>248.256</v>
      </c>
      <c r="R1191" s="38">
        <v>257.51249999999999</v>
      </c>
      <c r="S1191" s="38">
        <v>271.22280000000001</v>
      </c>
      <c r="T1191" s="38">
        <v>293.11579999999998</v>
      </c>
      <c r="U1191" s="38">
        <v>314.9076</v>
      </c>
      <c r="V1191" s="38">
        <v>330.98849999999999</v>
      </c>
      <c r="W1191" s="38">
        <v>339.36520000000002</v>
      </c>
      <c r="X1191" s="38">
        <v>350.72289999999998</v>
      </c>
      <c r="Y1191" s="38">
        <v>358.05689999999998</v>
      </c>
      <c r="Z1191" s="38">
        <v>361.71120000000002</v>
      </c>
      <c r="AA1191" s="38">
        <v>367.077</v>
      </c>
      <c r="AB1191" s="38">
        <v>370.20280000000002</v>
      </c>
      <c r="AC1191" s="38">
        <v>373.54790000000003</v>
      </c>
      <c r="AD1191" s="38">
        <v>372.81479999999999</v>
      </c>
      <c r="AE1191" s="38">
        <v>355.3913</v>
      </c>
      <c r="AF1191" s="38">
        <v>331.88819999999998</v>
      </c>
      <c r="AG1191" s="38">
        <v>315.84559999999999</v>
      </c>
      <c r="AH1191" s="38">
        <v>299.62049999999999</v>
      </c>
      <c r="AI1191" s="38">
        <v>284.20850000000002</v>
      </c>
      <c r="AJ1191" s="38">
        <v>272.43520000000001</v>
      </c>
      <c r="AK1191" s="38">
        <v>260.69150000000002</v>
      </c>
      <c r="AL1191" s="38">
        <v>4.0473619999999997</v>
      </c>
      <c r="AM1191" s="38">
        <v>3.9939990000000001</v>
      </c>
      <c r="AN1191" s="38">
        <v>3.699557</v>
      </c>
      <c r="AO1191" s="38">
        <v>2.3261310000000002</v>
      </c>
      <c r="AP1191" s="38">
        <v>1.6190960000000001</v>
      </c>
      <c r="AQ1191" s="38">
        <v>-1.882455</v>
      </c>
      <c r="AR1191" s="38">
        <v>-3.3673829999999998</v>
      </c>
      <c r="AS1191" s="38">
        <v>0.71771339999999995</v>
      </c>
      <c r="AT1191" s="38">
        <v>-6.4353259999999999</v>
      </c>
      <c r="AU1191" s="38">
        <v>-10.349500000000001</v>
      </c>
      <c r="AV1191" s="38">
        <v>-10.662050000000001</v>
      </c>
      <c r="AW1191" s="38">
        <v>2.1056270000000001</v>
      </c>
      <c r="AX1191" s="38">
        <v>3.7427260000000002</v>
      </c>
      <c r="AY1191" s="38">
        <v>0.24555150000000001</v>
      </c>
      <c r="AZ1191" s="38">
        <v>-0.24803249999999999</v>
      </c>
      <c r="BA1191" s="38">
        <v>8.4530609999999999</v>
      </c>
      <c r="BB1191" s="38">
        <v>8.4617570000000004</v>
      </c>
      <c r="BC1191" s="38">
        <v>1.8990739999999999</v>
      </c>
      <c r="BD1191" s="38">
        <v>1.0376920000000001</v>
      </c>
      <c r="BE1191" s="38">
        <v>0.4423549</v>
      </c>
      <c r="BF1191" s="38">
        <v>1.1267370000000001</v>
      </c>
      <c r="BG1191" s="38">
        <v>-0.87655989999999995</v>
      </c>
      <c r="BH1191" s="38">
        <v>-0.46430860000000002</v>
      </c>
      <c r="BI1191" s="38">
        <v>1.262813</v>
      </c>
      <c r="BJ1191" s="38">
        <v>4.8979410000000003</v>
      </c>
      <c r="BK1191" s="38">
        <v>4.7442339999999996</v>
      </c>
      <c r="BL1191" s="38">
        <v>4.1854639999999996</v>
      </c>
      <c r="BM1191" s="38">
        <v>2.8295080000000001</v>
      </c>
      <c r="BN1191" s="38">
        <v>2.1759010000000001</v>
      </c>
      <c r="BO1191" s="38">
        <v>-1.32294</v>
      </c>
      <c r="BP1191" s="38">
        <v>-2.6189239999999998</v>
      </c>
      <c r="BQ1191" s="38">
        <v>1.4632959999999999</v>
      </c>
      <c r="BR1191" s="38">
        <v>-5.3597419999999998</v>
      </c>
      <c r="BS1191" s="38">
        <v>-9.4667429999999992</v>
      </c>
      <c r="BT1191" s="38">
        <v>-9.9280609999999996</v>
      </c>
      <c r="BU1191" s="38">
        <v>2.6383079999999999</v>
      </c>
      <c r="BV1191" s="38">
        <v>4.1855180000000001</v>
      </c>
      <c r="BW1191" s="38">
        <v>0.73503229999999997</v>
      </c>
      <c r="BX1191" s="38">
        <v>0.68179429999999996</v>
      </c>
      <c r="BY1191" s="38">
        <v>9.2613109999999992</v>
      </c>
      <c r="BZ1191" s="38">
        <v>9.4956370000000003</v>
      </c>
      <c r="CA1191" s="38">
        <v>3.1074459999999999</v>
      </c>
      <c r="CB1191" s="38">
        <v>2.2156470000000001</v>
      </c>
      <c r="CC1191" s="38">
        <v>1.699579</v>
      </c>
      <c r="CD1191" s="38">
        <v>2.2748149999999998</v>
      </c>
      <c r="CE1191" s="38">
        <v>0.17817040000000001</v>
      </c>
      <c r="CF1191" s="38">
        <v>0.55987520000000002</v>
      </c>
      <c r="CG1191" s="38">
        <v>2.2461009999999999</v>
      </c>
      <c r="CH1191" s="38">
        <v>5.4870479999999997</v>
      </c>
      <c r="CI1191" s="38">
        <v>5.2638439999999997</v>
      </c>
      <c r="CJ1191" s="38">
        <v>4.5220019999999996</v>
      </c>
      <c r="CK1191" s="38">
        <v>3.1781459999999999</v>
      </c>
      <c r="CL1191" s="38">
        <v>2.5615429999999999</v>
      </c>
      <c r="CM1191" s="38">
        <v>-0.93542130000000001</v>
      </c>
      <c r="CN1191" s="38">
        <v>-2.1005440000000002</v>
      </c>
      <c r="CO1191" s="38">
        <v>1.979684</v>
      </c>
      <c r="CP1191" s="38">
        <v>-4.6147960000000001</v>
      </c>
      <c r="CQ1191" s="38">
        <v>-8.8553490000000004</v>
      </c>
      <c r="CR1191" s="38">
        <v>-9.4197000000000006</v>
      </c>
      <c r="CS1191" s="38">
        <v>3.0072420000000002</v>
      </c>
      <c r="CT1191" s="38">
        <v>4.4921949999999997</v>
      </c>
      <c r="CU1191" s="38">
        <v>1.0740449999999999</v>
      </c>
      <c r="CV1191" s="38">
        <v>1.32579</v>
      </c>
      <c r="CW1191" s="38">
        <v>9.8211010000000005</v>
      </c>
      <c r="CX1191" s="38">
        <v>10.2117</v>
      </c>
      <c r="CY1191" s="38">
        <v>3.9443609999999998</v>
      </c>
      <c r="CZ1191" s="38">
        <v>3.0314950000000001</v>
      </c>
      <c r="DA1191" s="38">
        <v>2.5703290000000001</v>
      </c>
      <c r="DB1191" s="38">
        <v>3.0699700000000001</v>
      </c>
      <c r="DC1191" s="38">
        <v>0.90867330000000002</v>
      </c>
      <c r="DD1191" s="38">
        <v>1.2692220000000001</v>
      </c>
      <c r="DE1191" s="38">
        <v>2.9271240000000001</v>
      </c>
      <c r="DF1191" s="38">
        <v>6.0761560000000001</v>
      </c>
      <c r="DG1191" s="38">
        <v>5.7834529999999997</v>
      </c>
      <c r="DH1191" s="38">
        <v>4.8585399999999996</v>
      </c>
      <c r="DI1191" s="38">
        <v>3.526783</v>
      </c>
      <c r="DJ1191" s="38">
        <v>2.9471850000000002</v>
      </c>
      <c r="DK1191" s="38">
        <v>-0.54790260000000002</v>
      </c>
      <c r="DL1191" s="38">
        <v>-1.5821639999999999</v>
      </c>
      <c r="DM1191" s="38">
        <v>2.4960719999999998</v>
      </c>
      <c r="DN1191" s="38">
        <v>-3.8698489999999999</v>
      </c>
      <c r="DO1191" s="38">
        <v>-8.2439540000000004</v>
      </c>
      <c r="DP1191" s="38">
        <v>-8.9113389999999999</v>
      </c>
      <c r="DQ1191" s="38">
        <v>3.3761749999999999</v>
      </c>
      <c r="DR1191" s="38">
        <v>4.7988720000000002</v>
      </c>
      <c r="DS1191" s="38">
        <v>1.4130579999999999</v>
      </c>
      <c r="DT1191" s="38">
        <v>1.9697849999999999</v>
      </c>
      <c r="DU1191" s="38">
        <v>10.380890000000001</v>
      </c>
      <c r="DV1191" s="38">
        <v>10.927759999999999</v>
      </c>
      <c r="DW1191" s="38">
        <v>4.7812749999999999</v>
      </c>
      <c r="DX1191" s="38">
        <v>3.847343</v>
      </c>
      <c r="DY1191" s="38">
        <v>3.4410780000000001</v>
      </c>
      <c r="DZ1191" s="38">
        <v>3.8651260000000001</v>
      </c>
      <c r="EA1191" s="38">
        <v>1.639176</v>
      </c>
      <c r="EB1191" s="38">
        <v>1.978569</v>
      </c>
      <c r="EC1191" s="38">
        <v>3.6081460000000001</v>
      </c>
      <c r="ED1191" s="38">
        <v>6.9267339999999997</v>
      </c>
      <c r="EE1191" s="38">
        <v>6.5336879999999997</v>
      </c>
      <c r="EF1191" s="38">
        <v>5.3444469999999997</v>
      </c>
      <c r="EG1191" s="38">
        <v>4.0301600000000004</v>
      </c>
      <c r="EH1191" s="38">
        <v>3.5039899999999999</v>
      </c>
      <c r="EI1191" s="38">
        <v>1.1612900000000001E-2</v>
      </c>
      <c r="EJ1191" s="38">
        <v>-0.83370509999999998</v>
      </c>
      <c r="EK1191" s="38">
        <v>3.2416550000000002</v>
      </c>
      <c r="EL1191" s="38">
        <v>-2.7942650000000002</v>
      </c>
      <c r="EM1191" s="38">
        <v>-7.3611959999999996</v>
      </c>
      <c r="EN1191" s="38">
        <v>-8.1773469999999993</v>
      </c>
      <c r="EO1191" s="38">
        <v>3.9088560000000001</v>
      </c>
      <c r="EP1191" s="38">
        <v>5.2416640000000001</v>
      </c>
      <c r="EQ1191" s="38">
        <v>1.902539</v>
      </c>
      <c r="ER1191" s="38">
        <v>2.8996119999999999</v>
      </c>
      <c r="ES1191" s="38">
        <v>11.18914</v>
      </c>
      <c r="ET1191" s="38">
        <v>11.961639999999999</v>
      </c>
      <c r="EU1191" s="38">
        <v>5.9896469999999997</v>
      </c>
      <c r="EV1191" s="38">
        <v>5.0252980000000003</v>
      </c>
      <c r="EW1191" s="38">
        <v>4.6983030000000001</v>
      </c>
      <c r="EX1191" s="38">
        <v>5.013204</v>
      </c>
      <c r="EY1191" s="38">
        <v>2.6939069999999998</v>
      </c>
      <c r="EZ1191" s="38">
        <v>3.0027520000000001</v>
      </c>
      <c r="FA1191" s="38">
        <v>4.5914339999999996</v>
      </c>
      <c r="FB1191" s="38">
        <v>79.941559999999996</v>
      </c>
      <c r="FC1191" s="38">
        <v>78.586879999999994</v>
      </c>
      <c r="FD1191" s="38">
        <v>76.927880000000002</v>
      </c>
      <c r="FE1191" s="38">
        <v>75.688999999999993</v>
      </c>
      <c r="FF1191" s="38">
        <v>75.526489999999995</v>
      </c>
      <c r="FG1191" s="38">
        <v>74.856409999999997</v>
      </c>
      <c r="FH1191" s="38">
        <v>74.068020000000004</v>
      </c>
      <c r="FI1191" s="38">
        <v>74.619150000000005</v>
      </c>
      <c r="FJ1191" s="38">
        <v>78.128050000000002</v>
      </c>
      <c r="FK1191" s="38">
        <v>80.598429999999993</v>
      </c>
      <c r="FL1191" s="38">
        <v>83.190989999999999</v>
      </c>
      <c r="FM1191" s="38">
        <v>86.170839999999998</v>
      </c>
      <c r="FN1191" s="38">
        <v>89.32423</v>
      </c>
      <c r="FO1191" s="38">
        <v>91.279290000000003</v>
      </c>
      <c r="FP1191" s="38">
        <v>92.183980000000005</v>
      </c>
      <c r="FQ1191" s="38">
        <v>92.796980000000005</v>
      </c>
      <c r="FR1191" s="38">
        <v>92.899839999999998</v>
      </c>
      <c r="FS1191" s="38">
        <v>92.536320000000003</v>
      </c>
      <c r="FT1191" s="38">
        <v>92.353719999999996</v>
      </c>
      <c r="FU1191" s="38">
        <v>89.750470000000007</v>
      </c>
      <c r="FV1191" s="38">
        <v>86.393100000000004</v>
      </c>
      <c r="FW1191">
        <v>82.868930000000006</v>
      </c>
      <c r="FX1191">
        <v>80.144750000000002</v>
      </c>
      <c r="FY1191">
        <v>77.918880000000001</v>
      </c>
      <c r="FZ1191">
        <v>1.4151739999999999</v>
      </c>
      <c r="GA1191">
        <v>10.251709999999999</v>
      </c>
      <c r="GB1191">
        <v>1</v>
      </c>
    </row>
    <row r="1192" spans="1:184" x14ac:dyDescent="0.3">
      <c r="A1192" t="s">
        <v>280</v>
      </c>
      <c r="B1192" t="s">
        <v>187</v>
      </c>
      <c r="C1192" t="s">
        <v>1</v>
      </c>
      <c r="D1192" t="s">
        <v>1</v>
      </c>
      <c r="E1192" t="s">
        <v>1</v>
      </c>
      <c r="F1192" t="s">
        <v>1</v>
      </c>
      <c r="G1192" t="s">
        <v>1</v>
      </c>
      <c r="H1192" s="40" t="s">
        <v>1</v>
      </c>
      <c r="I1192" s="18" t="s">
        <v>1</v>
      </c>
      <c r="J1192" s="38" t="s">
        <v>1</v>
      </c>
      <c r="K1192" s="18">
        <v>44792</v>
      </c>
      <c r="L1192" s="38">
        <v>189</v>
      </c>
      <c r="M1192" s="38">
        <v>189</v>
      </c>
      <c r="N1192" s="38">
        <v>251.64320000000001</v>
      </c>
      <c r="O1192" s="38">
        <v>245.78890000000001</v>
      </c>
      <c r="P1192" s="38">
        <v>241.5925</v>
      </c>
      <c r="Q1192" s="38">
        <v>240.85169999999999</v>
      </c>
      <c r="R1192" s="38">
        <v>246.44030000000001</v>
      </c>
      <c r="S1192" s="38">
        <v>258.9622</v>
      </c>
      <c r="T1192" s="38">
        <v>279.37970000000001</v>
      </c>
      <c r="U1192" s="38">
        <v>298.59109999999998</v>
      </c>
      <c r="V1192" s="38">
        <v>312.7097</v>
      </c>
      <c r="W1192" s="38">
        <v>326.09030000000001</v>
      </c>
      <c r="X1192" s="38">
        <v>343.07080000000002</v>
      </c>
      <c r="Y1192" s="38">
        <v>351.96480000000003</v>
      </c>
      <c r="Z1192" s="38">
        <v>356.26299999999998</v>
      </c>
      <c r="AA1192" s="38">
        <v>363.00880000000001</v>
      </c>
      <c r="AB1192" s="38">
        <v>369.70940000000002</v>
      </c>
      <c r="AC1192" s="38">
        <v>371.24700000000001</v>
      </c>
      <c r="AD1192" s="38">
        <v>368.96019999999999</v>
      </c>
      <c r="AE1192" s="38">
        <v>352.79140000000001</v>
      </c>
      <c r="AF1192" s="38">
        <v>328.80840000000001</v>
      </c>
      <c r="AG1192" s="38">
        <v>312.1164</v>
      </c>
      <c r="AH1192" s="38">
        <v>295.36</v>
      </c>
      <c r="AI1192" s="38">
        <v>281.00080000000003</v>
      </c>
      <c r="AJ1192" s="38">
        <v>270.08479999999997</v>
      </c>
      <c r="AK1192" s="38">
        <v>259.7285</v>
      </c>
      <c r="AL1192" s="38">
        <v>1.8851260000000001</v>
      </c>
      <c r="AM1192" s="38">
        <v>1.360006</v>
      </c>
      <c r="AN1192" s="38">
        <v>1.8662719999999999</v>
      </c>
      <c r="AO1192" s="38">
        <v>1.9268879999999999</v>
      </c>
      <c r="AP1192" s="38">
        <v>0.45250430000000003</v>
      </c>
      <c r="AQ1192" s="38">
        <v>-0.79874040000000002</v>
      </c>
      <c r="AR1192" s="38">
        <v>-1.124107</v>
      </c>
      <c r="AS1192" s="38">
        <v>-4.2799889999999996</v>
      </c>
      <c r="AT1192" s="38">
        <v>-8.2335700000000003</v>
      </c>
      <c r="AU1192" s="38">
        <v>-3.6718549999999999</v>
      </c>
      <c r="AV1192" s="38">
        <v>-0.2091238</v>
      </c>
      <c r="AW1192" s="38">
        <v>-2.904827</v>
      </c>
      <c r="AX1192" s="38">
        <v>-0.43074610000000002</v>
      </c>
      <c r="AY1192" s="38">
        <v>0.19516629999999999</v>
      </c>
      <c r="AZ1192" s="38">
        <v>-1.301212</v>
      </c>
      <c r="BA1192" s="38">
        <v>2.6910150000000002</v>
      </c>
      <c r="BB1192" s="38">
        <v>0.74918379999999996</v>
      </c>
      <c r="BC1192" s="38">
        <v>4.1099550000000002</v>
      </c>
      <c r="BD1192" s="38">
        <v>2.6360410000000001</v>
      </c>
      <c r="BE1192" s="38">
        <v>2.8191950000000001</v>
      </c>
      <c r="BF1192" s="38">
        <v>3.7711860000000001</v>
      </c>
      <c r="BG1192" s="38">
        <v>3.3319519999999998</v>
      </c>
      <c r="BH1192" s="38">
        <v>3.421427</v>
      </c>
      <c r="BI1192" s="38">
        <v>2.2493910000000001</v>
      </c>
      <c r="BJ1192" s="38">
        <v>2.7986149999999999</v>
      </c>
      <c r="BK1192" s="38">
        <v>2.0978479999999999</v>
      </c>
      <c r="BL1192" s="38">
        <v>2.518211</v>
      </c>
      <c r="BM1192" s="38">
        <v>2.487768</v>
      </c>
      <c r="BN1192" s="38">
        <v>1.1053040000000001</v>
      </c>
      <c r="BO1192" s="38">
        <v>-0.1160393</v>
      </c>
      <c r="BP1192" s="38">
        <v>-0.3767162</v>
      </c>
      <c r="BQ1192" s="38">
        <v>-3.5413999999999999</v>
      </c>
      <c r="BR1192" s="38">
        <v>-7.1575499999999996</v>
      </c>
      <c r="BS1192" s="38">
        <v>-2.5570379999999999</v>
      </c>
      <c r="BT1192" s="38">
        <v>0.76435569999999997</v>
      </c>
      <c r="BU1192" s="38">
        <v>-2.3573149999999998</v>
      </c>
      <c r="BV1192" s="38">
        <v>0.1154507</v>
      </c>
      <c r="BW1192" s="38">
        <v>0.79048339999999995</v>
      </c>
      <c r="BX1192" s="38">
        <v>-0.60637830000000004</v>
      </c>
      <c r="BY1192" s="38">
        <v>3.515368</v>
      </c>
      <c r="BZ1192" s="38">
        <v>2.080508</v>
      </c>
      <c r="CA1192" s="38">
        <v>5.3679199999999998</v>
      </c>
      <c r="CB1192" s="38">
        <v>3.5164240000000002</v>
      </c>
      <c r="CC1192" s="38">
        <v>3.878517</v>
      </c>
      <c r="CD1192" s="38">
        <v>4.7472130000000003</v>
      </c>
      <c r="CE1192" s="38">
        <v>4.3058199999999998</v>
      </c>
      <c r="CF1192" s="38">
        <v>4.3254710000000003</v>
      </c>
      <c r="CG1192" s="38">
        <v>3.11633</v>
      </c>
      <c r="CH1192" s="38">
        <v>3.4312960000000001</v>
      </c>
      <c r="CI1192" s="38">
        <v>2.608876</v>
      </c>
      <c r="CJ1192" s="38">
        <v>2.969741</v>
      </c>
      <c r="CK1192" s="38">
        <v>2.8762319999999999</v>
      </c>
      <c r="CL1192" s="38">
        <v>1.5574319999999999</v>
      </c>
      <c r="CM1192" s="38">
        <v>0.35679739999999999</v>
      </c>
      <c r="CN1192" s="38">
        <v>0.14092470000000001</v>
      </c>
      <c r="CO1192" s="38">
        <v>-3.0298560000000001</v>
      </c>
      <c r="CP1192" s="38">
        <v>-6.4123020000000004</v>
      </c>
      <c r="CQ1192" s="38">
        <v>-1.7849189999999999</v>
      </c>
      <c r="CR1192" s="38">
        <v>1.438585</v>
      </c>
      <c r="CS1192" s="38">
        <v>-1.97811</v>
      </c>
      <c r="CT1192" s="38">
        <v>0.49374489999999999</v>
      </c>
      <c r="CU1192" s="38">
        <v>1.202798</v>
      </c>
      <c r="CV1192" s="38">
        <v>-0.12513830000000001</v>
      </c>
      <c r="CW1192" s="38">
        <v>4.0863120000000004</v>
      </c>
      <c r="CX1192" s="38">
        <v>3.00258</v>
      </c>
      <c r="CY1192" s="38">
        <v>6.2391819999999996</v>
      </c>
      <c r="CZ1192" s="38">
        <v>4.1261749999999999</v>
      </c>
      <c r="DA1192" s="38">
        <v>4.6121999999999996</v>
      </c>
      <c r="DB1192" s="38">
        <v>5.4232069999999997</v>
      </c>
      <c r="DC1192" s="38">
        <v>4.9803179999999996</v>
      </c>
      <c r="DD1192" s="38">
        <v>4.9516099999999996</v>
      </c>
      <c r="DE1192" s="38">
        <v>3.7167699999999999</v>
      </c>
      <c r="DF1192" s="38">
        <v>4.0639760000000003</v>
      </c>
      <c r="DG1192" s="38">
        <v>3.1199029999999999</v>
      </c>
      <c r="DH1192" s="38">
        <v>3.4212720000000001</v>
      </c>
      <c r="DI1192" s="38">
        <v>3.2646950000000001</v>
      </c>
      <c r="DJ1192" s="38">
        <v>2.0095589999999999</v>
      </c>
      <c r="DK1192" s="38">
        <v>0.82963410000000004</v>
      </c>
      <c r="DL1192" s="38">
        <v>0.65856559999999997</v>
      </c>
      <c r="DM1192" s="38">
        <v>-2.5183110000000002</v>
      </c>
      <c r="DN1192" s="38">
        <v>-5.6670530000000001</v>
      </c>
      <c r="DO1192" s="38">
        <v>-1.0127999999999999</v>
      </c>
      <c r="DP1192" s="38">
        <v>2.1128140000000002</v>
      </c>
      <c r="DQ1192" s="38">
        <v>-1.598905</v>
      </c>
      <c r="DR1192" s="38">
        <v>0.87203900000000001</v>
      </c>
      <c r="DS1192" s="38">
        <v>1.615113</v>
      </c>
      <c r="DT1192" s="38">
        <v>0.35610180000000002</v>
      </c>
      <c r="DU1192" s="38">
        <v>4.6572570000000004</v>
      </c>
      <c r="DV1192" s="38">
        <v>3.9246509999999999</v>
      </c>
      <c r="DW1192" s="38">
        <v>7.1104450000000003</v>
      </c>
      <c r="DX1192" s="38">
        <v>4.7359260000000001</v>
      </c>
      <c r="DY1192" s="38">
        <v>5.3458829999999997</v>
      </c>
      <c r="DZ1192" s="38">
        <v>6.0992009999999999</v>
      </c>
      <c r="EA1192" s="38">
        <v>5.6548160000000003</v>
      </c>
      <c r="EB1192" s="38">
        <v>5.5777479999999997</v>
      </c>
      <c r="EC1192" s="38">
        <v>4.3172090000000001</v>
      </c>
      <c r="ED1192" s="38">
        <v>4.9774649999999996</v>
      </c>
      <c r="EE1192" s="38">
        <v>3.8577460000000001</v>
      </c>
      <c r="EF1192" s="38">
        <v>4.0732100000000004</v>
      </c>
      <c r="EG1192" s="38">
        <v>3.8255759999999999</v>
      </c>
      <c r="EH1192" s="38">
        <v>2.6623600000000001</v>
      </c>
      <c r="EI1192" s="38">
        <v>1.512335</v>
      </c>
      <c r="EJ1192" s="38">
        <v>1.4059569999999999</v>
      </c>
      <c r="EK1192" s="38">
        <v>-1.779722</v>
      </c>
      <c r="EL1192" s="38">
        <v>-4.5910330000000004</v>
      </c>
      <c r="EM1192" s="38">
        <v>0.1020167</v>
      </c>
      <c r="EN1192" s="38">
        <v>3.086293</v>
      </c>
      <c r="EO1192" s="38">
        <v>-1.051393</v>
      </c>
      <c r="EP1192" s="38">
        <v>1.4182360000000001</v>
      </c>
      <c r="EQ1192" s="38">
        <v>2.2104300000000001</v>
      </c>
      <c r="ER1192" s="38">
        <v>1.0509360000000001</v>
      </c>
      <c r="ES1192" s="38">
        <v>5.4816089999999997</v>
      </c>
      <c r="ET1192" s="38">
        <v>5.2559760000000004</v>
      </c>
      <c r="EU1192" s="38">
        <v>8.3684100000000008</v>
      </c>
      <c r="EV1192" s="38">
        <v>5.6163090000000002</v>
      </c>
      <c r="EW1192" s="38">
        <v>6.4052059999999997</v>
      </c>
      <c r="EX1192" s="38">
        <v>7.0752290000000002</v>
      </c>
      <c r="EY1192" s="38">
        <v>6.6286839999999998</v>
      </c>
      <c r="EZ1192" s="38">
        <v>6.4817920000000004</v>
      </c>
      <c r="FA1192" s="38">
        <v>5.1841489999999997</v>
      </c>
      <c r="FB1192" s="38">
        <v>75.194820000000007</v>
      </c>
      <c r="FC1192" s="38">
        <v>74.011889999999994</v>
      </c>
      <c r="FD1192" s="38">
        <v>72.416460000000001</v>
      </c>
      <c r="FE1192" s="38">
        <v>71.198800000000006</v>
      </c>
      <c r="FF1192" s="38">
        <v>69.832740000000001</v>
      </c>
      <c r="FG1192" s="38">
        <v>69.436099999999996</v>
      </c>
      <c r="FH1192" s="38">
        <v>68.285240000000002</v>
      </c>
      <c r="FI1192" s="38">
        <v>69.263339999999999</v>
      </c>
      <c r="FJ1192" s="38">
        <v>71.962649999999996</v>
      </c>
      <c r="FK1192" s="38">
        <v>75.546909999999997</v>
      </c>
      <c r="FL1192" s="38">
        <v>79.717339999999993</v>
      </c>
      <c r="FM1192" s="38">
        <v>83.631680000000003</v>
      </c>
      <c r="FN1192" s="38">
        <v>86.689909999999998</v>
      </c>
      <c r="FO1192" s="38">
        <v>89.427620000000005</v>
      </c>
      <c r="FP1192" s="38">
        <v>92.163390000000007</v>
      </c>
      <c r="FQ1192" s="38">
        <v>93.630459999999999</v>
      </c>
      <c r="FR1192" s="38">
        <v>94.045779999999993</v>
      </c>
      <c r="FS1192" s="38">
        <v>93.154769999999999</v>
      </c>
      <c r="FT1192" s="38">
        <v>91.959209999999999</v>
      </c>
      <c r="FU1192" s="38">
        <v>89.012150000000005</v>
      </c>
      <c r="FV1192" s="38">
        <v>85.138319999999993</v>
      </c>
      <c r="FW1192">
        <v>82.454750000000004</v>
      </c>
      <c r="FX1192">
        <v>80.049930000000003</v>
      </c>
      <c r="FY1192">
        <v>77.500929999999997</v>
      </c>
      <c r="FZ1192">
        <v>1.007652</v>
      </c>
      <c r="GA1192">
        <v>7.1628509999999999</v>
      </c>
      <c r="GB1192">
        <v>1</v>
      </c>
    </row>
    <row r="1193" spans="1:184" x14ac:dyDescent="0.3">
      <c r="A1193" t="s">
        <v>280</v>
      </c>
      <c r="B1193" t="s">
        <v>187</v>
      </c>
      <c r="C1193" t="s">
        <v>1</v>
      </c>
      <c r="D1193" t="s">
        <v>1</v>
      </c>
      <c r="E1193" t="s">
        <v>1</v>
      </c>
      <c r="F1193" t="s">
        <v>1</v>
      </c>
      <c r="G1193" t="s">
        <v>1</v>
      </c>
      <c r="H1193" s="40" t="s">
        <v>1</v>
      </c>
      <c r="I1193" s="18" t="s">
        <v>1</v>
      </c>
      <c r="J1193" s="38" t="s">
        <v>1</v>
      </c>
      <c r="K1193" s="18">
        <v>44805</v>
      </c>
      <c r="L1193" s="38">
        <v>189</v>
      </c>
      <c r="M1193" s="38">
        <v>189</v>
      </c>
      <c r="N1193" s="38">
        <v>239.99760000000001</v>
      </c>
      <c r="O1193" s="38">
        <v>235.91329999999999</v>
      </c>
      <c r="P1193" s="38">
        <v>232.97280000000001</v>
      </c>
      <c r="Q1193" s="38">
        <v>232.8914</v>
      </c>
      <c r="R1193" s="38">
        <v>239.97810000000001</v>
      </c>
      <c r="S1193" s="38">
        <v>255.23269999999999</v>
      </c>
      <c r="T1193" s="38">
        <v>277.77370000000002</v>
      </c>
      <c r="U1193" s="38">
        <v>298.8605</v>
      </c>
      <c r="V1193" s="38">
        <v>315.89909999999998</v>
      </c>
      <c r="W1193" s="38">
        <v>329.46300000000002</v>
      </c>
      <c r="X1193" s="38">
        <v>345.40550000000002</v>
      </c>
      <c r="Y1193" s="38">
        <v>356.6705</v>
      </c>
      <c r="Z1193" s="38">
        <v>360.96469999999999</v>
      </c>
      <c r="AA1193" s="38">
        <v>368.52449999999999</v>
      </c>
      <c r="AB1193" s="38">
        <v>373.42129999999997</v>
      </c>
      <c r="AC1193" s="38">
        <v>375.02140000000003</v>
      </c>
      <c r="AD1193" s="38">
        <v>374.41160000000002</v>
      </c>
      <c r="AE1193" s="38">
        <v>358.50069999999999</v>
      </c>
      <c r="AF1193" s="38">
        <v>332.54259999999999</v>
      </c>
      <c r="AG1193" s="38">
        <v>314.48719999999997</v>
      </c>
      <c r="AH1193" s="38">
        <v>295.87189999999998</v>
      </c>
      <c r="AI1193" s="38">
        <v>279.76350000000002</v>
      </c>
      <c r="AJ1193" s="38">
        <v>269.25450000000001</v>
      </c>
      <c r="AK1193" s="38">
        <v>258.20949999999999</v>
      </c>
      <c r="AL1193" s="38">
        <v>-3.6144069999999999</v>
      </c>
      <c r="AM1193" s="38">
        <v>-1.701082</v>
      </c>
      <c r="AN1193" s="38">
        <v>-0.28053319999999998</v>
      </c>
      <c r="AO1193" s="38">
        <v>-1.837086</v>
      </c>
      <c r="AP1193" s="38">
        <v>-1.2795970000000001</v>
      </c>
      <c r="AQ1193" s="38">
        <v>-2.052079</v>
      </c>
      <c r="AR1193" s="38">
        <v>-1.7428380000000001</v>
      </c>
      <c r="AS1193" s="38">
        <v>2.3353799999999998</v>
      </c>
      <c r="AT1193" s="38">
        <v>0.17645430000000001</v>
      </c>
      <c r="AU1193" s="38">
        <v>0.21739120000000001</v>
      </c>
      <c r="AV1193" s="38">
        <v>1.257647</v>
      </c>
      <c r="AW1193" s="38">
        <v>1.59023</v>
      </c>
      <c r="AX1193" s="38">
        <v>-1.3204750000000001</v>
      </c>
      <c r="AY1193" s="38">
        <v>-0.5775207</v>
      </c>
      <c r="AZ1193" s="38">
        <v>-2.954574</v>
      </c>
      <c r="BA1193" s="38">
        <v>-5.4579630000000003</v>
      </c>
      <c r="BB1193" s="38">
        <v>-4.8940510000000002</v>
      </c>
      <c r="BC1193" s="38">
        <v>-6.1565149999999997</v>
      </c>
      <c r="BD1193" s="38">
        <v>-6.2750620000000001</v>
      </c>
      <c r="BE1193" s="38">
        <v>-3.17272</v>
      </c>
      <c r="BF1193" s="38">
        <v>-4.7298289999999996</v>
      </c>
      <c r="BG1193" s="38">
        <v>-5.7506209999999998</v>
      </c>
      <c r="BH1193" s="38">
        <v>-5.5143190000000004</v>
      </c>
      <c r="BI1193" s="38">
        <v>-4.1646799999999997</v>
      </c>
      <c r="BJ1193" s="38">
        <v>-2.9803799999999998</v>
      </c>
      <c r="BK1193" s="38">
        <v>-1.126371</v>
      </c>
      <c r="BL1193" s="38">
        <v>0.1192704</v>
      </c>
      <c r="BM1193" s="38">
        <v>-1.4087050000000001</v>
      </c>
      <c r="BN1193" s="38">
        <v>-0.88233419999999996</v>
      </c>
      <c r="BO1193" s="38">
        <v>-1.592284</v>
      </c>
      <c r="BP1193" s="38">
        <v>-1.107901</v>
      </c>
      <c r="BQ1193" s="38">
        <v>2.9787590000000002</v>
      </c>
      <c r="BR1193" s="38">
        <v>1.0105729999999999</v>
      </c>
      <c r="BS1193" s="38">
        <v>1.0494920000000001</v>
      </c>
      <c r="BT1193" s="38">
        <v>1.8680680000000001</v>
      </c>
      <c r="BU1193" s="38">
        <v>2.0659999999999998</v>
      </c>
      <c r="BV1193" s="38">
        <v>-0.90372810000000003</v>
      </c>
      <c r="BW1193" s="38">
        <v>-9.9089800000000006E-2</v>
      </c>
      <c r="BX1193" s="38">
        <v>-2.3251149999999998</v>
      </c>
      <c r="BY1193" s="38">
        <v>-4.7495719999999997</v>
      </c>
      <c r="BZ1193" s="38">
        <v>-4.1506610000000004</v>
      </c>
      <c r="CA1193" s="38">
        <v>-5.3110039999999996</v>
      </c>
      <c r="CB1193" s="38">
        <v>-5.2902449999999996</v>
      </c>
      <c r="CC1193" s="38">
        <v>-2.3165559999999998</v>
      </c>
      <c r="CD1193" s="38">
        <v>-3.8438669999999999</v>
      </c>
      <c r="CE1193" s="38">
        <v>-4.9186439999999996</v>
      </c>
      <c r="CF1193" s="38">
        <v>-4.7658430000000003</v>
      </c>
      <c r="CG1193" s="38">
        <v>-3.5041259999999999</v>
      </c>
      <c r="CH1193" s="38">
        <v>-2.5412560000000002</v>
      </c>
      <c r="CI1193" s="38">
        <v>-0.72832839999999999</v>
      </c>
      <c r="CJ1193" s="38">
        <v>0.3961732</v>
      </c>
      <c r="CK1193" s="38">
        <v>-1.1120099999999999</v>
      </c>
      <c r="CL1193" s="38">
        <v>-0.60719120000000004</v>
      </c>
      <c r="CM1193" s="38">
        <v>-1.2738320000000001</v>
      </c>
      <c r="CN1193" s="38">
        <v>-0.66814479999999998</v>
      </c>
      <c r="CO1193" s="38">
        <v>3.4243619999999999</v>
      </c>
      <c r="CP1193" s="38">
        <v>1.588282</v>
      </c>
      <c r="CQ1193" s="38">
        <v>1.6258030000000001</v>
      </c>
      <c r="CR1193" s="38">
        <v>2.2908430000000002</v>
      </c>
      <c r="CS1193" s="38">
        <v>2.3955160000000002</v>
      </c>
      <c r="CT1193" s="38">
        <v>-0.61509049999999998</v>
      </c>
      <c r="CU1193" s="38">
        <v>0.23227</v>
      </c>
      <c r="CV1193" s="38">
        <v>-1.8891530000000001</v>
      </c>
      <c r="CW1193" s="38">
        <v>-4.2589420000000002</v>
      </c>
      <c r="CX1193" s="38">
        <v>-3.6357919999999999</v>
      </c>
      <c r="CY1193" s="38">
        <v>-4.7254060000000004</v>
      </c>
      <c r="CZ1193" s="38">
        <v>-4.6081630000000002</v>
      </c>
      <c r="DA1193" s="38">
        <v>-1.7235799999999999</v>
      </c>
      <c r="DB1193" s="38">
        <v>-3.2302529999999998</v>
      </c>
      <c r="DC1193" s="38">
        <v>-4.3424189999999996</v>
      </c>
      <c r="DD1193" s="38">
        <v>-4.2474509999999999</v>
      </c>
      <c r="DE1193" s="38">
        <v>-3.0466280000000001</v>
      </c>
      <c r="DF1193" s="38">
        <v>-2.102131</v>
      </c>
      <c r="DG1193" s="38">
        <v>-0.33028560000000001</v>
      </c>
      <c r="DH1193" s="38">
        <v>0.67307589999999995</v>
      </c>
      <c r="DI1193" s="38">
        <v>-0.81531489999999995</v>
      </c>
      <c r="DJ1193" s="38">
        <v>-0.33204830000000002</v>
      </c>
      <c r="DK1193" s="38">
        <v>-0.95537910000000004</v>
      </c>
      <c r="DL1193" s="38">
        <v>-0.2283888</v>
      </c>
      <c r="DM1193" s="38">
        <v>3.869964</v>
      </c>
      <c r="DN1193" s="38">
        <v>2.1659899999999999</v>
      </c>
      <c r="DO1193" s="38">
        <v>2.2021139999999999</v>
      </c>
      <c r="DP1193" s="38">
        <v>2.7136179999999999</v>
      </c>
      <c r="DQ1193" s="38">
        <v>2.7250329999999998</v>
      </c>
      <c r="DR1193" s="38">
        <v>-0.32645289999999999</v>
      </c>
      <c r="DS1193" s="38">
        <v>0.56362970000000001</v>
      </c>
      <c r="DT1193" s="38">
        <v>-1.4531909999999999</v>
      </c>
      <c r="DU1193" s="38">
        <v>-3.7683119999999999</v>
      </c>
      <c r="DV1193" s="38">
        <v>-3.1209229999999999</v>
      </c>
      <c r="DW1193" s="38">
        <v>-4.1398080000000004</v>
      </c>
      <c r="DX1193" s="38">
        <v>-3.9260809999999999</v>
      </c>
      <c r="DY1193" s="38">
        <v>-1.1306039999999999</v>
      </c>
      <c r="DZ1193" s="38">
        <v>-2.6166390000000002</v>
      </c>
      <c r="EA1193" s="38">
        <v>-3.766194</v>
      </c>
      <c r="EB1193" s="38">
        <v>-3.7290589999999999</v>
      </c>
      <c r="EC1193" s="38">
        <v>-2.5891299999999999</v>
      </c>
      <c r="ED1193" s="38">
        <v>-1.468105</v>
      </c>
      <c r="EE1193" s="38">
        <v>0.244425</v>
      </c>
      <c r="EF1193" s="38">
        <v>1.0728800000000001</v>
      </c>
      <c r="EG1193" s="38">
        <v>-0.38693430000000001</v>
      </c>
      <c r="EH1193" s="38">
        <v>6.5214400000000006E-2</v>
      </c>
      <c r="EI1193" s="38">
        <v>-0.49558419999999997</v>
      </c>
      <c r="EJ1193" s="38">
        <v>0.40654889999999999</v>
      </c>
      <c r="EK1193" s="38">
        <v>4.5133429999999999</v>
      </c>
      <c r="EL1193" s="38">
        <v>3.0001090000000001</v>
      </c>
      <c r="EM1193" s="38">
        <v>3.034214</v>
      </c>
      <c r="EN1193" s="38">
        <v>3.3240379999999998</v>
      </c>
      <c r="EO1193" s="38">
        <v>3.2008019999999999</v>
      </c>
      <c r="EP1193" s="38">
        <v>9.0293999999999999E-2</v>
      </c>
      <c r="EQ1193" s="38">
        <v>1.0420609999999999</v>
      </c>
      <c r="ER1193" s="38">
        <v>-0.8237314</v>
      </c>
      <c r="ES1193" s="38">
        <v>-3.0599210000000001</v>
      </c>
      <c r="ET1193" s="38">
        <v>-2.3775339999999998</v>
      </c>
      <c r="EU1193" s="38">
        <v>-3.2942969999999998</v>
      </c>
      <c r="EV1193" s="38">
        <v>-2.9412630000000002</v>
      </c>
      <c r="EW1193" s="38">
        <v>-0.27444089999999999</v>
      </c>
      <c r="EX1193" s="38">
        <v>-1.730677</v>
      </c>
      <c r="EY1193" s="38">
        <v>-2.9342169999999999</v>
      </c>
      <c r="EZ1193" s="38">
        <v>-2.9805830000000002</v>
      </c>
      <c r="FA1193" s="38">
        <v>-1.9285760000000001</v>
      </c>
      <c r="FB1193" s="38">
        <v>74.230090000000004</v>
      </c>
      <c r="FC1193" s="38">
        <v>72.845960000000005</v>
      </c>
      <c r="FD1193" s="38">
        <v>71.644480000000001</v>
      </c>
      <c r="FE1193" s="38">
        <v>70.313100000000006</v>
      </c>
      <c r="FF1193" s="38">
        <v>69.160589999999999</v>
      </c>
      <c r="FG1193" s="38">
        <v>68.306370000000001</v>
      </c>
      <c r="FH1193" s="38">
        <v>67.579859999999996</v>
      </c>
      <c r="FI1193" s="38">
        <v>68.70393</v>
      </c>
      <c r="FJ1193" s="38">
        <v>72.725650000000002</v>
      </c>
      <c r="FK1193" s="38">
        <v>77.606070000000003</v>
      </c>
      <c r="FL1193" s="38">
        <v>82.319800000000001</v>
      </c>
      <c r="FM1193" s="38">
        <v>86.553079999999994</v>
      </c>
      <c r="FN1193" s="38">
        <v>90.492080000000001</v>
      </c>
      <c r="FO1193" s="38">
        <v>93.563090000000003</v>
      </c>
      <c r="FP1193" s="38">
        <v>95.967929999999996</v>
      </c>
      <c r="FQ1193" s="38">
        <v>97.329189999999997</v>
      </c>
      <c r="FR1193" s="38">
        <v>97.59008</v>
      </c>
      <c r="FS1193" s="38">
        <v>96.7791</v>
      </c>
      <c r="FT1193" s="38">
        <v>96.038929999999993</v>
      </c>
      <c r="FU1193" s="38">
        <v>91.831699999999998</v>
      </c>
      <c r="FV1193" s="38">
        <v>87.284499999999994</v>
      </c>
      <c r="FW1193">
        <v>83.404539999999997</v>
      </c>
      <c r="FX1193">
        <v>81.209149999999994</v>
      </c>
      <c r="FY1193">
        <v>79.457369999999997</v>
      </c>
      <c r="FZ1193">
        <v>0.92051459999999996</v>
      </c>
      <c r="GA1193">
        <v>6.3312140000000001</v>
      </c>
      <c r="GB1193">
        <v>1</v>
      </c>
    </row>
    <row r="1194" spans="1:184" x14ac:dyDescent="0.3">
      <c r="A1194" t="s">
        <v>280</v>
      </c>
      <c r="B1194" t="s">
        <v>187</v>
      </c>
      <c r="C1194" t="s">
        <v>1</v>
      </c>
      <c r="D1194" t="s">
        <v>1</v>
      </c>
      <c r="E1194" t="s">
        <v>1</v>
      </c>
      <c r="F1194" t="s">
        <v>1</v>
      </c>
      <c r="G1194" t="s">
        <v>1</v>
      </c>
      <c r="H1194" s="40" t="s">
        <v>1</v>
      </c>
      <c r="I1194" s="18" t="s">
        <v>1</v>
      </c>
      <c r="J1194" s="38" t="s">
        <v>1</v>
      </c>
      <c r="K1194" s="18">
        <v>44809</v>
      </c>
      <c r="L1194" s="38">
        <v>189</v>
      </c>
      <c r="M1194" s="38">
        <v>189</v>
      </c>
      <c r="N1194" s="38">
        <v>266.70269999999999</v>
      </c>
      <c r="O1194" s="38">
        <v>258.34140000000002</v>
      </c>
      <c r="P1194" s="38">
        <v>253.5925</v>
      </c>
      <c r="Q1194" s="38">
        <v>250.70269999999999</v>
      </c>
      <c r="R1194" s="38">
        <v>252.0153</v>
      </c>
      <c r="S1194" s="38">
        <v>252.75219999999999</v>
      </c>
      <c r="T1194" s="38">
        <v>253.9606</v>
      </c>
      <c r="U1194" s="38">
        <v>263.14449999999999</v>
      </c>
      <c r="V1194" s="38">
        <v>277.3426</v>
      </c>
      <c r="W1194" s="38">
        <v>294.423</v>
      </c>
      <c r="X1194" s="38">
        <v>307.31180000000001</v>
      </c>
      <c r="Y1194" s="38">
        <v>315.81029999999998</v>
      </c>
      <c r="Z1194" s="38">
        <v>322.30869999999999</v>
      </c>
      <c r="AA1194" s="38">
        <v>328.39319999999998</v>
      </c>
      <c r="AB1194" s="38">
        <v>331.45260000000002</v>
      </c>
      <c r="AC1194" s="38">
        <v>333.35180000000003</v>
      </c>
      <c r="AD1194" s="38">
        <v>333.09039999999999</v>
      </c>
      <c r="AE1194" s="38">
        <v>329.63889999999998</v>
      </c>
      <c r="AF1194" s="38">
        <v>327.63549999999998</v>
      </c>
      <c r="AG1194" s="38">
        <v>317.58139999999997</v>
      </c>
      <c r="AH1194" s="38">
        <v>302.41559999999998</v>
      </c>
      <c r="AI1194" s="38">
        <v>292.23090000000002</v>
      </c>
      <c r="AJ1194" s="38">
        <v>282.27499999999998</v>
      </c>
      <c r="AK1194" s="38">
        <v>273.34429999999998</v>
      </c>
      <c r="AL1194" s="38">
        <v>15.90498</v>
      </c>
      <c r="AM1194" s="38">
        <v>11.791880000000001</v>
      </c>
      <c r="AN1194" s="38">
        <v>9.7246749999999995</v>
      </c>
      <c r="AO1194" s="38">
        <v>6.0906070000000003</v>
      </c>
      <c r="AP1194" s="38">
        <v>-0.90629400000000004</v>
      </c>
      <c r="AQ1194" s="38">
        <v>-12.500529999999999</v>
      </c>
      <c r="AR1194" s="38">
        <v>-20.962949999999999</v>
      </c>
      <c r="AS1194" s="38">
        <v>-14.35948</v>
      </c>
      <c r="AT1194" s="38">
        <v>-8.1048179999999999</v>
      </c>
      <c r="AU1194" s="38">
        <v>-1.4244079999999999</v>
      </c>
      <c r="AV1194" s="38">
        <v>0.112147</v>
      </c>
      <c r="AW1194" s="38">
        <v>0.15486710000000001</v>
      </c>
      <c r="AX1194" s="38">
        <v>0.94789129999999999</v>
      </c>
      <c r="AY1194" s="38">
        <v>-1.0345679999999999</v>
      </c>
      <c r="AZ1194" s="38">
        <v>-6.175516</v>
      </c>
      <c r="BA1194" s="38">
        <v>-3.218753</v>
      </c>
      <c r="BB1194" s="38">
        <v>-9.6974079999999994</v>
      </c>
      <c r="BC1194" s="38">
        <v>-7.5146790000000001</v>
      </c>
      <c r="BD1194" s="38">
        <v>7.8069E-2</v>
      </c>
      <c r="BE1194" s="38">
        <v>5.1192339999999996</v>
      </c>
      <c r="BF1194" s="38">
        <v>2.1648719999999999</v>
      </c>
      <c r="BG1194" s="38">
        <v>2.0905849999999999</v>
      </c>
      <c r="BH1194" s="38">
        <v>4.3925669999999997</v>
      </c>
      <c r="BI1194" s="38">
        <v>7.3821630000000003</v>
      </c>
      <c r="BJ1194" s="38">
        <v>17.242159999999998</v>
      </c>
      <c r="BK1194" s="38">
        <v>12.61354</v>
      </c>
      <c r="BL1194" s="38">
        <v>10.569179999999999</v>
      </c>
      <c r="BM1194" s="38">
        <v>6.9439929999999999</v>
      </c>
      <c r="BN1194" s="38">
        <v>0.2332564</v>
      </c>
      <c r="BO1194" s="38">
        <v>-11.829879999999999</v>
      </c>
      <c r="BP1194" s="38">
        <v>-20.109470000000002</v>
      </c>
      <c r="BQ1194" s="38">
        <v>-13.400829999999999</v>
      </c>
      <c r="BR1194" s="38">
        <v>-6.9746680000000003</v>
      </c>
      <c r="BS1194" s="38">
        <v>5.4484200000000003E-2</v>
      </c>
      <c r="BT1194" s="38">
        <v>0.8865113</v>
      </c>
      <c r="BU1194" s="38">
        <v>1.3315090000000001</v>
      </c>
      <c r="BV1194" s="38">
        <v>1.6055539999999999</v>
      </c>
      <c r="BW1194" s="38">
        <v>-0.28603099999999998</v>
      </c>
      <c r="BX1194" s="38">
        <v>-4.9160510000000004</v>
      </c>
      <c r="BY1194" s="38">
        <v>-1.7331639999999999</v>
      </c>
      <c r="BZ1194" s="38">
        <v>-8.0516819999999996</v>
      </c>
      <c r="CA1194" s="38">
        <v>-5.2132829999999997</v>
      </c>
      <c r="CB1194" s="38">
        <v>3.3174100000000002</v>
      </c>
      <c r="CC1194" s="38">
        <v>8.4538010000000003</v>
      </c>
      <c r="CD1194" s="38">
        <v>5.4340029999999997</v>
      </c>
      <c r="CE1194" s="38">
        <v>5.0825100000000001</v>
      </c>
      <c r="CF1194" s="38">
        <v>7.0984949999999998</v>
      </c>
      <c r="CG1194" s="38">
        <v>10.03097</v>
      </c>
      <c r="CH1194" s="38">
        <v>18.168289999999999</v>
      </c>
      <c r="CI1194" s="38">
        <v>13.18262</v>
      </c>
      <c r="CJ1194" s="38">
        <v>11.15408</v>
      </c>
      <c r="CK1194" s="38">
        <v>7.5350450000000002</v>
      </c>
      <c r="CL1194" s="38">
        <v>1.0225059999999999</v>
      </c>
      <c r="CM1194" s="38">
        <v>-11.36539</v>
      </c>
      <c r="CN1194" s="38">
        <v>-19.518350000000002</v>
      </c>
      <c r="CO1194" s="38">
        <v>-12.73687</v>
      </c>
      <c r="CP1194" s="38">
        <v>-6.1919279999999999</v>
      </c>
      <c r="CQ1194" s="38">
        <v>1.0787610000000001</v>
      </c>
      <c r="CR1194" s="38">
        <v>1.4228339999999999</v>
      </c>
      <c r="CS1194" s="38">
        <v>2.1464470000000002</v>
      </c>
      <c r="CT1194" s="38">
        <v>2.0610499999999998</v>
      </c>
      <c r="CU1194" s="38">
        <v>0.2324032</v>
      </c>
      <c r="CV1194" s="38">
        <v>-4.0437500000000002</v>
      </c>
      <c r="CW1194" s="38">
        <v>-0.70424920000000002</v>
      </c>
      <c r="CX1194" s="38">
        <v>-6.9118589999999998</v>
      </c>
      <c r="CY1194" s="38">
        <v>-3.6193420000000001</v>
      </c>
      <c r="CZ1194" s="38">
        <v>5.5609669999999998</v>
      </c>
      <c r="DA1194" s="38">
        <v>10.763310000000001</v>
      </c>
      <c r="DB1194" s="38">
        <v>7.698194</v>
      </c>
      <c r="DC1194" s="38">
        <v>7.1547090000000004</v>
      </c>
      <c r="DD1194" s="38">
        <v>8.9726119999999998</v>
      </c>
      <c r="DE1194" s="38">
        <v>11.86552</v>
      </c>
      <c r="DF1194" s="38">
        <v>19.09441</v>
      </c>
      <c r="DG1194" s="38">
        <v>13.7517</v>
      </c>
      <c r="DH1194" s="38">
        <v>11.73898</v>
      </c>
      <c r="DI1194" s="38">
        <v>8.1260969999999997</v>
      </c>
      <c r="DJ1194" s="38">
        <v>1.811755</v>
      </c>
      <c r="DK1194" s="38">
        <v>-10.90089</v>
      </c>
      <c r="DL1194" s="38">
        <v>-18.927230000000002</v>
      </c>
      <c r="DM1194" s="38">
        <v>-12.072900000000001</v>
      </c>
      <c r="DN1194" s="38">
        <v>-5.4091889999999996</v>
      </c>
      <c r="DO1194" s="38">
        <v>2.103037</v>
      </c>
      <c r="DP1194" s="38">
        <v>1.9591559999999999</v>
      </c>
      <c r="DQ1194" s="38">
        <v>2.9613849999999999</v>
      </c>
      <c r="DR1194" s="38">
        <v>2.5165449999999998</v>
      </c>
      <c r="DS1194" s="38">
        <v>0.75083759999999999</v>
      </c>
      <c r="DT1194" s="38">
        <v>-3.1714479999999998</v>
      </c>
      <c r="DU1194" s="38">
        <v>0.32466519999999999</v>
      </c>
      <c r="DV1194" s="38">
        <v>-5.7720349999999998</v>
      </c>
      <c r="DW1194" s="38">
        <v>-2.0254020000000001</v>
      </c>
      <c r="DX1194" s="38">
        <v>7.8045249999999999</v>
      </c>
      <c r="DY1194" s="38">
        <v>13.07282</v>
      </c>
      <c r="DZ1194" s="38">
        <v>9.9623840000000001</v>
      </c>
      <c r="EA1194" s="38">
        <v>9.2269079999999999</v>
      </c>
      <c r="EB1194" s="38">
        <v>10.846730000000001</v>
      </c>
      <c r="EC1194" s="38">
        <v>13.70008</v>
      </c>
      <c r="ED1194" s="38">
        <v>20.43159</v>
      </c>
      <c r="EE1194" s="38">
        <v>14.573359999999999</v>
      </c>
      <c r="EF1194" s="38">
        <v>12.583489999999999</v>
      </c>
      <c r="EG1194" s="38">
        <v>8.9794830000000001</v>
      </c>
      <c r="EH1194" s="38">
        <v>2.9513050000000001</v>
      </c>
      <c r="EI1194" s="38">
        <v>-10.23024</v>
      </c>
      <c r="EJ1194" s="38">
        <v>-18.07375</v>
      </c>
      <c r="EK1194" s="38">
        <v>-11.11425</v>
      </c>
      <c r="EL1194" s="38">
        <v>-4.2790379999999999</v>
      </c>
      <c r="EM1194" s="38">
        <v>3.5819299999999998</v>
      </c>
      <c r="EN1194" s="38">
        <v>2.7335210000000001</v>
      </c>
      <c r="EO1194" s="38">
        <v>4.138026</v>
      </c>
      <c r="EP1194" s="38">
        <v>3.1742080000000001</v>
      </c>
      <c r="EQ1194" s="38">
        <v>1.499374</v>
      </c>
      <c r="ER1194" s="38">
        <v>-1.911983</v>
      </c>
      <c r="ES1194" s="38">
        <v>1.810254</v>
      </c>
      <c r="ET1194" s="38">
        <v>-4.126309</v>
      </c>
      <c r="EU1194" s="38">
        <v>0.27599499999999999</v>
      </c>
      <c r="EV1194" s="38">
        <v>11.04387</v>
      </c>
      <c r="EW1194" s="38">
        <v>16.407389999999999</v>
      </c>
      <c r="EX1194" s="38">
        <v>13.23151</v>
      </c>
      <c r="EY1194" s="38">
        <v>12.218830000000001</v>
      </c>
      <c r="EZ1194" s="38">
        <v>13.552659999999999</v>
      </c>
      <c r="FA1194" s="38">
        <v>16.348880000000001</v>
      </c>
      <c r="FB1194" s="38">
        <v>81.407859999999999</v>
      </c>
      <c r="FC1194" s="38">
        <v>80.255589999999998</v>
      </c>
      <c r="FD1194" s="38">
        <v>78.738330000000005</v>
      </c>
      <c r="FE1194" s="38">
        <v>77.405659999999997</v>
      </c>
      <c r="FF1194" s="38">
        <v>76.489769999999993</v>
      </c>
      <c r="FG1194" s="38">
        <v>75.872479999999996</v>
      </c>
      <c r="FH1194" s="38">
        <v>74.731570000000005</v>
      </c>
      <c r="FI1194" s="38">
        <v>75.352419999999995</v>
      </c>
      <c r="FJ1194" s="38">
        <v>79.866029999999995</v>
      </c>
      <c r="FK1194" s="38">
        <v>85.23151</v>
      </c>
      <c r="FL1194" s="38">
        <v>90.110950000000003</v>
      </c>
      <c r="FM1194" s="38">
        <v>93.909610000000001</v>
      </c>
      <c r="FN1194" s="38">
        <v>98.405060000000006</v>
      </c>
      <c r="FO1194" s="38">
        <v>101.74890000000001</v>
      </c>
      <c r="FP1194" s="38">
        <v>103.55710000000001</v>
      </c>
      <c r="FQ1194" s="38">
        <v>105.0158</v>
      </c>
      <c r="FR1194" s="38">
        <v>105.7559</v>
      </c>
      <c r="FS1194" s="38">
        <v>105.057</v>
      </c>
      <c r="FT1194" s="38">
        <v>102.5962</v>
      </c>
      <c r="FU1194" s="38">
        <v>98.22439</v>
      </c>
      <c r="FV1194" s="38">
        <v>94.687470000000005</v>
      </c>
      <c r="FW1194">
        <v>91.140079999999998</v>
      </c>
      <c r="FX1194">
        <v>88.386510000000001</v>
      </c>
      <c r="FY1194">
        <v>86.782330000000002</v>
      </c>
      <c r="FZ1194">
        <v>3.2161529999999998</v>
      </c>
      <c r="GA1194">
        <v>25.784680000000002</v>
      </c>
      <c r="GB1194">
        <v>1</v>
      </c>
    </row>
    <row r="1195" spans="1:184" x14ac:dyDescent="0.3">
      <c r="A1195" t="s">
        <v>280</v>
      </c>
      <c r="B1195" t="s">
        <v>187</v>
      </c>
      <c r="C1195" t="s">
        <v>1</v>
      </c>
      <c r="D1195" t="s">
        <v>1</v>
      </c>
      <c r="E1195" t="s">
        <v>1</v>
      </c>
      <c r="F1195" t="s">
        <v>1</v>
      </c>
      <c r="G1195" t="s">
        <v>1</v>
      </c>
      <c r="H1195" s="40" t="s">
        <v>1</v>
      </c>
      <c r="I1195" s="18" t="s">
        <v>1</v>
      </c>
      <c r="J1195" s="38" t="s">
        <v>1</v>
      </c>
      <c r="K1195" s="18">
        <v>44810</v>
      </c>
      <c r="L1195" s="38">
        <v>189</v>
      </c>
      <c r="M1195" s="38">
        <v>189</v>
      </c>
      <c r="N1195" s="38">
        <v>261.0111</v>
      </c>
      <c r="O1195" s="38">
        <v>259.59109999999998</v>
      </c>
      <c r="P1195" s="38">
        <v>255.36250000000001</v>
      </c>
      <c r="Q1195" s="38">
        <v>256.96859999999998</v>
      </c>
      <c r="R1195" s="38">
        <v>269.53480000000002</v>
      </c>
      <c r="S1195" s="38">
        <v>293.62040000000002</v>
      </c>
      <c r="T1195" s="38">
        <v>316.72989999999999</v>
      </c>
      <c r="U1195" s="38">
        <v>346.82510000000002</v>
      </c>
      <c r="V1195" s="38">
        <v>366.7208</v>
      </c>
      <c r="W1195" s="38">
        <v>384.24650000000003</v>
      </c>
      <c r="X1195" s="38">
        <v>401.46230000000003</v>
      </c>
      <c r="Y1195" s="38">
        <v>410.2749</v>
      </c>
      <c r="Z1195" s="38">
        <v>417.95170000000002</v>
      </c>
      <c r="AA1195" s="38">
        <v>426.56200000000001</v>
      </c>
      <c r="AB1195" s="38">
        <v>432.12819999999999</v>
      </c>
      <c r="AC1195" s="38">
        <v>430.73320000000001</v>
      </c>
      <c r="AD1195" s="38">
        <v>423.88209999999998</v>
      </c>
      <c r="AE1195" s="38">
        <v>398.7826</v>
      </c>
      <c r="AF1195" s="38">
        <v>367.18819999999999</v>
      </c>
      <c r="AG1195" s="38">
        <v>340.07420000000002</v>
      </c>
      <c r="AH1195" s="38">
        <v>321.5532</v>
      </c>
      <c r="AI1195" s="38">
        <v>303.18529999999998</v>
      </c>
      <c r="AJ1195" s="38">
        <v>292.51560000000001</v>
      </c>
      <c r="AK1195" s="38">
        <v>279.74</v>
      </c>
      <c r="AL1195" s="38">
        <v>2.1540919999999999</v>
      </c>
      <c r="AM1195" s="38">
        <v>2.4219390000000001</v>
      </c>
      <c r="AN1195" s="38">
        <v>-2.2225899999999998</v>
      </c>
      <c r="AO1195" s="38">
        <v>0.1878534</v>
      </c>
      <c r="AP1195" s="38">
        <v>-1.242766</v>
      </c>
      <c r="AQ1195" s="38">
        <v>-10.432169999999999</v>
      </c>
      <c r="AR1195" s="38">
        <v>-7.4123530000000004</v>
      </c>
      <c r="AS1195" s="38">
        <v>4.8841029999999996</v>
      </c>
      <c r="AT1195" s="38">
        <v>-3.5133130000000001</v>
      </c>
      <c r="AU1195" s="38">
        <v>-10.501910000000001</v>
      </c>
      <c r="AV1195" s="38">
        <v>-8.6213460000000008</v>
      </c>
      <c r="AW1195" s="38">
        <v>-11.277710000000001</v>
      </c>
      <c r="AX1195" s="38">
        <v>-0.49054629999999999</v>
      </c>
      <c r="AY1195" s="38">
        <v>2.5802589999999999</v>
      </c>
      <c r="AZ1195" s="38">
        <v>7.6078669999999997</v>
      </c>
      <c r="BA1195" s="38">
        <v>12.43539</v>
      </c>
      <c r="BB1195" s="38">
        <v>19.682079999999999</v>
      </c>
      <c r="BC1195" s="38">
        <v>12.40619</v>
      </c>
      <c r="BD1195" s="38">
        <v>4.3234269999999997</v>
      </c>
      <c r="BE1195" s="38">
        <v>2.3511739999999999</v>
      </c>
      <c r="BF1195" s="38">
        <v>1.4129830000000001</v>
      </c>
      <c r="BG1195" s="38">
        <v>-5.3439180000000004</v>
      </c>
      <c r="BH1195" s="38">
        <v>-1.3708370000000001</v>
      </c>
      <c r="BI1195" s="38">
        <v>0.87759140000000002</v>
      </c>
      <c r="BJ1195" s="38">
        <v>4.1249459999999996</v>
      </c>
      <c r="BK1195" s="38">
        <v>3.871308</v>
      </c>
      <c r="BL1195" s="38">
        <v>-1.105002</v>
      </c>
      <c r="BM1195" s="38">
        <v>1.4035530000000001</v>
      </c>
      <c r="BN1195" s="38">
        <v>0.1065319</v>
      </c>
      <c r="BO1195" s="38">
        <v>-8.8461320000000008</v>
      </c>
      <c r="BP1195" s="38">
        <v>-5.9510170000000002</v>
      </c>
      <c r="BQ1195" s="38">
        <v>6.6373420000000003</v>
      </c>
      <c r="BR1195" s="38">
        <v>-1.0067090000000001</v>
      </c>
      <c r="BS1195" s="38">
        <v>-8.0162019999999998</v>
      </c>
      <c r="BT1195" s="38">
        <v>-6.9780610000000003</v>
      </c>
      <c r="BU1195" s="38">
        <v>-9.9002040000000004</v>
      </c>
      <c r="BV1195" s="38">
        <v>0.63954750000000005</v>
      </c>
      <c r="BW1195" s="38">
        <v>3.8074050000000002</v>
      </c>
      <c r="BX1195" s="38">
        <v>8.9236970000000007</v>
      </c>
      <c r="BY1195" s="38">
        <v>14.26764</v>
      </c>
      <c r="BZ1195" s="38">
        <v>22.311260000000001</v>
      </c>
      <c r="CA1195" s="38">
        <v>15.26849</v>
      </c>
      <c r="CB1195" s="38">
        <v>7.0288040000000001</v>
      </c>
      <c r="CC1195" s="38">
        <v>5.3531690000000003</v>
      </c>
      <c r="CD1195" s="38">
        <v>4.2726879999999996</v>
      </c>
      <c r="CE1195" s="38">
        <v>-2.6783700000000001</v>
      </c>
      <c r="CF1195" s="38">
        <v>1.1529860000000001</v>
      </c>
      <c r="CG1195" s="38">
        <v>3.1466349999999998</v>
      </c>
      <c r="CH1195" s="38">
        <v>5.489954</v>
      </c>
      <c r="CI1195" s="38">
        <v>4.8751360000000004</v>
      </c>
      <c r="CJ1195" s="38">
        <v>-0.33096330000000002</v>
      </c>
      <c r="CK1195" s="38">
        <v>2.2455440000000002</v>
      </c>
      <c r="CL1195" s="38">
        <v>1.0410520000000001</v>
      </c>
      <c r="CM1195" s="38">
        <v>-7.7476500000000001</v>
      </c>
      <c r="CN1195" s="38">
        <v>-4.9389000000000003</v>
      </c>
      <c r="CO1195" s="38">
        <v>7.8516310000000002</v>
      </c>
      <c r="CP1195" s="38">
        <v>0.72935740000000004</v>
      </c>
      <c r="CQ1195" s="38">
        <v>-6.2946059999999999</v>
      </c>
      <c r="CR1195" s="38">
        <v>-5.8399270000000003</v>
      </c>
      <c r="CS1195" s="38">
        <v>-8.9461449999999996</v>
      </c>
      <c r="CT1195" s="38">
        <v>1.422247</v>
      </c>
      <c r="CU1195" s="38">
        <v>4.6573229999999999</v>
      </c>
      <c r="CV1195" s="38">
        <v>9.8350380000000008</v>
      </c>
      <c r="CW1195" s="38">
        <v>15.53665</v>
      </c>
      <c r="CX1195" s="38">
        <v>24.132210000000001</v>
      </c>
      <c r="CY1195" s="38">
        <v>17.250920000000001</v>
      </c>
      <c r="CZ1195" s="38">
        <v>8.9025400000000001</v>
      </c>
      <c r="DA1195" s="38">
        <v>7.4323420000000002</v>
      </c>
      <c r="DB1195" s="38">
        <v>6.2533120000000002</v>
      </c>
      <c r="DC1195" s="38">
        <v>-0.8322195</v>
      </c>
      <c r="DD1195" s="38">
        <v>2.900979</v>
      </c>
      <c r="DE1195" s="38">
        <v>4.7181680000000004</v>
      </c>
      <c r="DF1195" s="38">
        <v>6.8549610000000003</v>
      </c>
      <c r="DG1195" s="38">
        <v>5.878965</v>
      </c>
      <c r="DH1195" s="38">
        <v>0.4430752</v>
      </c>
      <c r="DI1195" s="38">
        <v>3.0875339999999998</v>
      </c>
      <c r="DJ1195" s="38">
        <v>1.975571</v>
      </c>
      <c r="DK1195" s="38">
        <v>-6.6491670000000003</v>
      </c>
      <c r="DL1195" s="38">
        <v>-3.9267840000000001</v>
      </c>
      <c r="DM1195" s="38">
        <v>9.0659200000000002</v>
      </c>
      <c r="DN1195" s="38">
        <v>2.4654240000000001</v>
      </c>
      <c r="DO1195" s="38">
        <v>-4.5730110000000002</v>
      </c>
      <c r="DP1195" s="38">
        <v>-4.7017930000000003</v>
      </c>
      <c r="DQ1195" s="38">
        <v>-7.9920859999999996</v>
      </c>
      <c r="DR1195" s="38">
        <v>2.2049470000000002</v>
      </c>
      <c r="DS1195" s="38">
        <v>5.5072409999999996</v>
      </c>
      <c r="DT1195" s="38">
        <v>10.74638</v>
      </c>
      <c r="DU1195" s="38">
        <v>16.80566</v>
      </c>
      <c r="DV1195" s="38">
        <v>25.95317</v>
      </c>
      <c r="DW1195" s="38">
        <v>19.233339999999998</v>
      </c>
      <c r="DX1195" s="38">
        <v>10.77628</v>
      </c>
      <c r="DY1195" s="38">
        <v>9.5115149999999993</v>
      </c>
      <c r="DZ1195" s="38">
        <v>8.2339339999999996</v>
      </c>
      <c r="EA1195" s="38">
        <v>1.0139309999999999</v>
      </c>
      <c r="EB1195" s="38">
        <v>4.6489719999999997</v>
      </c>
      <c r="EC1195" s="38">
        <v>6.289701</v>
      </c>
      <c r="ED1195" s="38">
        <v>8.8258150000000004</v>
      </c>
      <c r="EE1195" s="38">
        <v>7.3283339999999999</v>
      </c>
      <c r="EF1195" s="38">
        <v>1.5606640000000001</v>
      </c>
      <c r="EG1195" s="38">
        <v>4.3032339999999998</v>
      </c>
      <c r="EH1195" s="38">
        <v>3.3248690000000001</v>
      </c>
      <c r="EI1195" s="38">
        <v>-5.0631329999999997</v>
      </c>
      <c r="EJ1195" s="38">
        <v>-2.4654479999999999</v>
      </c>
      <c r="EK1195" s="38">
        <v>10.81916</v>
      </c>
      <c r="EL1195" s="38">
        <v>4.9720279999999999</v>
      </c>
      <c r="EM1195" s="38">
        <v>-2.0873010000000001</v>
      </c>
      <c r="EN1195" s="38">
        <v>-3.0585079999999998</v>
      </c>
      <c r="EO1195" s="38">
        <v>-6.6145759999999996</v>
      </c>
      <c r="EP1195" s="38">
        <v>3.3350399999999998</v>
      </c>
      <c r="EQ1195" s="38">
        <v>6.7343869999999999</v>
      </c>
      <c r="ER1195" s="38">
        <v>12.06221</v>
      </c>
      <c r="ES1195" s="38">
        <v>18.637920000000001</v>
      </c>
      <c r="ET1195" s="38">
        <v>28.582350000000002</v>
      </c>
      <c r="EU1195" s="38">
        <v>22.09564</v>
      </c>
      <c r="EV1195" s="38">
        <v>13.48165</v>
      </c>
      <c r="EW1195" s="38">
        <v>12.51351</v>
      </c>
      <c r="EX1195" s="38">
        <v>11.093640000000001</v>
      </c>
      <c r="EY1195" s="38">
        <v>3.6794790000000002</v>
      </c>
      <c r="EZ1195" s="38">
        <v>7.1727949999999998</v>
      </c>
      <c r="FA1195" s="38">
        <v>8.558745</v>
      </c>
      <c r="FB1195" s="38">
        <v>84.137370000000004</v>
      </c>
      <c r="FC1195" s="38">
        <v>82.533510000000007</v>
      </c>
      <c r="FD1195" s="38">
        <v>80.967730000000003</v>
      </c>
      <c r="FE1195" s="38">
        <v>79.994050000000001</v>
      </c>
      <c r="FF1195" s="38">
        <v>78.980819999999994</v>
      </c>
      <c r="FG1195" s="38">
        <v>78.398030000000006</v>
      </c>
      <c r="FH1195" s="38">
        <v>78.052999999999997</v>
      </c>
      <c r="FI1195" s="38">
        <v>79.836150000000004</v>
      </c>
      <c r="FJ1195" s="38">
        <v>84.344070000000002</v>
      </c>
      <c r="FK1195" s="38">
        <v>90.230860000000007</v>
      </c>
      <c r="FL1195" s="38">
        <v>94.769180000000006</v>
      </c>
      <c r="FM1195" s="38">
        <v>99.433580000000006</v>
      </c>
      <c r="FN1195" s="38">
        <v>102.8342</v>
      </c>
      <c r="FO1195" s="38">
        <v>105.6576</v>
      </c>
      <c r="FP1195" s="38">
        <v>106.4516</v>
      </c>
      <c r="FQ1195" s="38">
        <v>107.0703</v>
      </c>
      <c r="FR1195" s="38">
        <v>107.0253</v>
      </c>
      <c r="FS1195" s="38">
        <v>105.40519999999999</v>
      </c>
      <c r="FT1195" s="38">
        <v>103.21980000000001</v>
      </c>
      <c r="FU1195" s="38">
        <v>98.715130000000002</v>
      </c>
      <c r="FV1195" s="38">
        <v>94.295330000000007</v>
      </c>
      <c r="FW1195">
        <v>91.739130000000003</v>
      </c>
      <c r="FX1195">
        <v>90.148470000000003</v>
      </c>
      <c r="FY1195">
        <v>87.676839999999999</v>
      </c>
      <c r="FZ1195">
        <v>3.4022969999999999</v>
      </c>
      <c r="GA1195">
        <v>24.16348</v>
      </c>
      <c r="GB1195">
        <v>1</v>
      </c>
    </row>
    <row r="1196" spans="1:184" x14ac:dyDescent="0.3">
      <c r="A1196" t="s">
        <v>280</v>
      </c>
      <c r="B1196" t="s">
        <v>187</v>
      </c>
      <c r="C1196" t="s">
        <v>1</v>
      </c>
      <c r="D1196" t="s">
        <v>1</v>
      </c>
      <c r="E1196" t="s">
        <v>1</v>
      </c>
      <c r="F1196" t="s">
        <v>1</v>
      </c>
      <c r="G1196" t="s">
        <v>1</v>
      </c>
      <c r="H1196" s="40" t="s">
        <v>1</v>
      </c>
      <c r="I1196" s="18" t="s">
        <v>1</v>
      </c>
      <c r="J1196" s="38" t="s">
        <v>1</v>
      </c>
      <c r="K1196" s="18">
        <v>44811</v>
      </c>
      <c r="L1196" s="38">
        <v>189</v>
      </c>
      <c r="M1196" s="38">
        <v>189</v>
      </c>
      <c r="N1196" s="38">
        <v>273.7792</v>
      </c>
      <c r="O1196" s="38">
        <v>269.4085</v>
      </c>
      <c r="P1196" s="38">
        <v>265.63869999999997</v>
      </c>
      <c r="Q1196" s="38">
        <v>265.89409999999998</v>
      </c>
      <c r="R1196" s="38">
        <v>274.83620000000002</v>
      </c>
      <c r="S1196" s="38">
        <v>289.37619999999998</v>
      </c>
      <c r="T1196" s="38">
        <v>313.71199999999999</v>
      </c>
      <c r="U1196" s="38">
        <v>337.58199999999999</v>
      </c>
      <c r="V1196" s="38">
        <v>354.37959999999998</v>
      </c>
      <c r="W1196" s="38">
        <v>365.54070000000002</v>
      </c>
      <c r="X1196" s="38">
        <v>383.09879999999998</v>
      </c>
      <c r="Y1196" s="38">
        <v>391.4545</v>
      </c>
      <c r="Z1196" s="38">
        <v>394.9135</v>
      </c>
      <c r="AA1196" s="38">
        <v>400.5872</v>
      </c>
      <c r="AB1196" s="38">
        <v>404.99869999999999</v>
      </c>
      <c r="AC1196" s="38">
        <v>408.13900000000001</v>
      </c>
      <c r="AD1196" s="38">
        <v>406.81599999999997</v>
      </c>
      <c r="AE1196" s="38">
        <v>386.58890000000002</v>
      </c>
      <c r="AF1196" s="38">
        <v>356.75119999999998</v>
      </c>
      <c r="AG1196" s="38">
        <v>335.8116</v>
      </c>
      <c r="AH1196" s="38">
        <v>318.79509999999999</v>
      </c>
      <c r="AI1196" s="38">
        <v>304.1748</v>
      </c>
      <c r="AJ1196" s="38">
        <v>292.72320000000002</v>
      </c>
      <c r="AK1196" s="38">
        <v>277.94310000000002</v>
      </c>
      <c r="AL1196" s="38">
        <v>1.9421870000000001</v>
      </c>
      <c r="AM1196" s="38">
        <v>2.187513</v>
      </c>
      <c r="AN1196" s="38">
        <v>3.0986600000000002</v>
      </c>
      <c r="AO1196" s="38">
        <v>5.0529799999999998</v>
      </c>
      <c r="AP1196" s="38">
        <v>4.1183680000000003</v>
      </c>
      <c r="AQ1196" s="38">
        <v>-9.3447150000000008</v>
      </c>
      <c r="AR1196" s="38">
        <v>-6.2901600000000002</v>
      </c>
      <c r="AS1196" s="38">
        <v>-2.945484</v>
      </c>
      <c r="AT1196" s="38">
        <v>-3.321809</v>
      </c>
      <c r="AU1196" s="38">
        <v>-9.1161729999999999</v>
      </c>
      <c r="AV1196" s="38">
        <v>-4.8984059999999996</v>
      </c>
      <c r="AW1196" s="38">
        <v>-3.3760699999999999</v>
      </c>
      <c r="AX1196" s="38">
        <v>3.0402749999999998</v>
      </c>
      <c r="AY1196" s="38">
        <v>4.9650600000000003E-2</v>
      </c>
      <c r="AZ1196" s="38">
        <v>0.57808530000000002</v>
      </c>
      <c r="BA1196" s="38">
        <v>0.37248369999999997</v>
      </c>
      <c r="BB1196" s="38">
        <v>2.7911820000000001</v>
      </c>
      <c r="BC1196" s="38">
        <v>6.2576349999999996</v>
      </c>
      <c r="BD1196" s="38">
        <v>-1.100115</v>
      </c>
      <c r="BE1196" s="38">
        <v>0.74059609999999998</v>
      </c>
      <c r="BF1196" s="38">
        <v>1.0003139999999999</v>
      </c>
      <c r="BG1196" s="38">
        <v>3.0590109999999999</v>
      </c>
      <c r="BH1196" s="38">
        <v>2.5883820000000002</v>
      </c>
      <c r="BI1196" s="38">
        <v>0.3640178</v>
      </c>
      <c r="BJ1196" s="38">
        <v>3.5170629999999998</v>
      </c>
      <c r="BK1196" s="38">
        <v>3.2358349999999998</v>
      </c>
      <c r="BL1196" s="38">
        <v>3.9953289999999999</v>
      </c>
      <c r="BM1196" s="38">
        <v>5.8951010000000004</v>
      </c>
      <c r="BN1196" s="38">
        <v>5.0976119999999998</v>
      </c>
      <c r="BO1196" s="38">
        <v>-8.3124330000000004</v>
      </c>
      <c r="BP1196" s="38">
        <v>-5.0677070000000004</v>
      </c>
      <c r="BQ1196" s="38">
        <v>-1.767204</v>
      </c>
      <c r="BR1196" s="38">
        <v>-1.6658850000000001</v>
      </c>
      <c r="BS1196" s="38">
        <v>-7.4714640000000001</v>
      </c>
      <c r="BT1196" s="38">
        <v>-3.698645</v>
      </c>
      <c r="BU1196" s="38">
        <v>-2.650836</v>
      </c>
      <c r="BV1196" s="38">
        <v>3.8003439999999999</v>
      </c>
      <c r="BW1196" s="38">
        <v>0.91176559999999995</v>
      </c>
      <c r="BX1196" s="38">
        <v>1.669219</v>
      </c>
      <c r="BY1196" s="38">
        <v>1.7776240000000001</v>
      </c>
      <c r="BZ1196" s="38">
        <v>4.8357539999999997</v>
      </c>
      <c r="CA1196" s="38">
        <v>8.4603699999999993</v>
      </c>
      <c r="CB1196" s="38">
        <v>1.4255199999999999</v>
      </c>
      <c r="CC1196" s="38">
        <v>3.4461919999999999</v>
      </c>
      <c r="CD1196" s="38">
        <v>3.4876909999999999</v>
      </c>
      <c r="CE1196" s="38">
        <v>5.2123720000000002</v>
      </c>
      <c r="CF1196" s="38">
        <v>4.6057750000000004</v>
      </c>
      <c r="CG1196" s="38">
        <v>2.2587389999999998</v>
      </c>
      <c r="CH1196" s="38">
        <v>4.6078169999999998</v>
      </c>
      <c r="CI1196" s="38">
        <v>3.9619</v>
      </c>
      <c r="CJ1196" s="38">
        <v>4.6163590000000001</v>
      </c>
      <c r="CK1196" s="38">
        <v>6.478351</v>
      </c>
      <c r="CL1196" s="38">
        <v>5.7758349999999998</v>
      </c>
      <c r="CM1196" s="38">
        <v>-7.5974789999999999</v>
      </c>
      <c r="CN1196" s="38">
        <v>-4.2210400000000003</v>
      </c>
      <c r="CO1196" s="38">
        <v>-0.95113179999999997</v>
      </c>
      <c r="CP1196" s="38">
        <v>-0.51899680000000004</v>
      </c>
      <c r="CQ1196" s="38">
        <v>-6.3323450000000001</v>
      </c>
      <c r="CR1196" s="38">
        <v>-2.8676949999999999</v>
      </c>
      <c r="CS1196" s="38">
        <v>-2.1485409999999998</v>
      </c>
      <c r="CT1196" s="38">
        <v>4.3267660000000001</v>
      </c>
      <c r="CU1196" s="38">
        <v>1.508864</v>
      </c>
      <c r="CV1196" s="38">
        <v>2.4249360000000002</v>
      </c>
      <c r="CW1196" s="38">
        <v>2.75082</v>
      </c>
      <c r="CX1196" s="38">
        <v>6.2518180000000001</v>
      </c>
      <c r="CY1196" s="38">
        <v>9.9859770000000001</v>
      </c>
      <c r="CZ1196" s="38">
        <v>3.1747670000000001</v>
      </c>
      <c r="DA1196" s="38">
        <v>5.3200789999999998</v>
      </c>
      <c r="DB1196" s="38">
        <v>5.2104400000000002</v>
      </c>
      <c r="DC1196" s="38">
        <v>6.7037839999999997</v>
      </c>
      <c r="DD1196" s="38">
        <v>6.0030150000000004</v>
      </c>
      <c r="DE1196" s="38">
        <v>3.571018</v>
      </c>
      <c r="DF1196" s="38">
        <v>5.6985720000000004</v>
      </c>
      <c r="DG1196" s="38">
        <v>4.687964</v>
      </c>
      <c r="DH1196" s="38">
        <v>5.2373900000000004</v>
      </c>
      <c r="DI1196" s="38">
        <v>7.0616009999999996</v>
      </c>
      <c r="DJ1196" s="38">
        <v>6.4540569999999997</v>
      </c>
      <c r="DK1196" s="38">
        <v>-6.8825240000000001</v>
      </c>
      <c r="DL1196" s="38">
        <v>-3.3743729999999998</v>
      </c>
      <c r="DM1196" s="38">
        <v>-0.13505909999999999</v>
      </c>
      <c r="DN1196" s="38">
        <v>0.62789139999999999</v>
      </c>
      <c r="DO1196" s="38">
        <v>-5.193225</v>
      </c>
      <c r="DP1196" s="38">
        <v>-2.0367449999999998</v>
      </c>
      <c r="DQ1196" s="38">
        <v>-1.646247</v>
      </c>
      <c r="DR1196" s="38">
        <v>4.8531880000000003</v>
      </c>
      <c r="DS1196" s="38">
        <v>2.1059619999999999</v>
      </c>
      <c r="DT1196" s="38">
        <v>3.1806519999999998</v>
      </c>
      <c r="DU1196" s="38">
        <v>3.7240160000000002</v>
      </c>
      <c r="DV1196" s="38">
        <v>7.6678810000000004</v>
      </c>
      <c r="DW1196" s="38">
        <v>11.51158</v>
      </c>
      <c r="DX1196" s="38">
        <v>4.9240149999999998</v>
      </c>
      <c r="DY1196" s="38">
        <v>7.1939669999999998</v>
      </c>
      <c r="DZ1196" s="38">
        <v>6.9331899999999997</v>
      </c>
      <c r="EA1196" s="38">
        <v>8.195195</v>
      </c>
      <c r="EB1196" s="38">
        <v>7.4002549999999996</v>
      </c>
      <c r="EC1196" s="38">
        <v>4.8832959999999996</v>
      </c>
      <c r="ED1196" s="38">
        <v>7.2734480000000001</v>
      </c>
      <c r="EE1196" s="38">
        <v>5.7362869999999999</v>
      </c>
      <c r="EF1196" s="38">
        <v>6.1340579999999996</v>
      </c>
      <c r="EG1196" s="38">
        <v>7.9037220000000001</v>
      </c>
      <c r="EH1196" s="38">
        <v>7.4333010000000002</v>
      </c>
      <c r="EI1196" s="38">
        <v>-5.8502429999999999</v>
      </c>
      <c r="EJ1196" s="38">
        <v>-2.1519200000000001</v>
      </c>
      <c r="EK1196" s="38">
        <v>1.04322</v>
      </c>
      <c r="EL1196" s="38">
        <v>2.2838159999999998</v>
      </c>
      <c r="EM1196" s="38">
        <v>-3.5485169999999999</v>
      </c>
      <c r="EN1196" s="38">
        <v>-0.83698530000000004</v>
      </c>
      <c r="EO1196" s="38">
        <v>-0.92101310000000003</v>
      </c>
      <c r="EP1196" s="38">
        <v>5.6132569999999999</v>
      </c>
      <c r="EQ1196" s="38">
        <v>2.9680770000000001</v>
      </c>
      <c r="ER1196" s="38">
        <v>4.2717859999999996</v>
      </c>
      <c r="ES1196" s="38">
        <v>5.1291570000000002</v>
      </c>
      <c r="ET1196" s="38">
        <v>9.712453</v>
      </c>
      <c r="EU1196" s="38">
        <v>13.714320000000001</v>
      </c>
      <c r="EV1196" s="38">
        <v>7.4496500000000001</v>
      </c>
      <c r="EW1196" s="38">
        <v>9.8995630000000006</v>
      </c>
      <c r="EX1196" s="38">
        <v>9.4205670000000001</v>
      </c>
      <c r="EY1196" s="38">
        <v>10.348560000000001</v>
      </c>
      <c r="EZ1196" s="38">
        <v>9.4176470000000005</v>
      </c>
      <c r="FA1196" s="38">
        <v>6.7780170000000002</v>
      </c>
      <c r="FB1196" s="38">
        <v>86.164879999999997</v>
      </c>
      <c r="FC1196" s="38">
        <v>84.124499999999998</v>
      </c>
      <c r="FD1196" s="38">
        <v>81.65625</v>
      </c>
      <c r="FE1196" s="38">
        <v>80.602019999999996</v>
      </c>
      <c r="FF1196" s="38">
        <v>79.369259999999997</v>
      </c>
      <c r="FG1196" s="38">
        <v>77.399559999999994</v>
      </c>
      <c r="FH1196" s="38">
        <v>76.524699999999996</v>
      </c>
      <c r="FI1196" s="38">
        <v>77.114189999999994</v>
      </c>
      <c r="FJ1196" s="38">
        <v>81.471410000000006</v>
      </c>
      <c r="FK1196" s="38">
        <v>86.080860000000001</v>
      </c>
      <c r="FL1196" s="38">
        <v>90.867009999999993</v>
      </c>
      <c r="FM1196" s="38">
        <v>94.465289999999996</v>
      </c>
      <c r="FN1196" s="38">
        <v>97.942260000000005</v>
      </c>
      <c r="FO1196" s="38">
        <v>100.08459999999999</v>
      </c>
      <c r="FP1196" s="38">
        <v>101.8289</v>
      </c>
      <c r="FQ1196" s="38">
        <v>103.2501</v>
      </c>
      <c r="FR1196" s="38">
        <v>103.0595</v>
      </c>
      <c r="FS1196" s="38">
        <v>101.474</v>
      </c>
      <c r="FT1196" s="38">
        <v>98.778779999999998</v>
      </c>
      <c r="FU1196" s="38">
        <v>95.103970000000004</v>
      </c>
      <c r="FV1196" s="38">
        <v>92.089010000000002</v>
      </c>
      <c r="FW1196">
        <v>90.251429999999999</v>
      </c>
      <c r="FX1196">
        <v>87.850740000000002</v>
      </c>
      <c r="FY1196">
        <v>84.806129999999996</v>
      </c>
      <c r="FZ1196">
        <v>2.885866</v>
      </c>
      <c r="GA1196">
        <v>19.711569999999998</v>
      </c>
      <c r="GB1196">
        <v>1</v>
      </c>
    </row>
    <row r="1197" spans="1:184" x14ac:dyDescent="0.3">
      <c r="A1197" t="s">
        <v>280</v>
      </c>
      <c r="B1197" t="s">
        <v>187</v>
      </c>
      <c r="C1197" t="s">
        <v>1</v>
      </c>
      <c r="D1197" t="s">
        <v>1</v>
      </c>
      <c r="E1197" t="s">
        <v>1</v>
      </c>
      <c r="F1197" t="s">
        <v>1</v>
      </c>
      <c r="G1197" t="s">
        <v>1</v>
      </c>
      <c r="H1197" s="40" t="s">
        <v>1</v>
      </c>
      <c r="I1197" s="18" t="s">
        <v>1</v>
      </c>
      <c r="J1197" s="38" t="s">
        <v>1</v>
      </c>
      <c r="K1197" s="18" t="s">
        <v>2</v>
      </c>
      <c r="L1197" s="38">
        <v>189</v>
      </c>
      <c r="M1197" s="38">
        <v>189</v>
      </c>
      <c r="N1197" s="38">
        <v>249.76310000000001</v>
      </c>
      <c r="O1197" s="38">
        <v>245.2397</v>
      </c>
      <c r="P1197" s="38">
        <v>242.26660000000001</v>
      </c>
      <c r="Q1197" s="38">
        <v>243.31569999999999</v>
      </c>
      <c r="R1197" s="38">
        <v>252.3331</v>
      </c>
      <c r="S1197" s="38">
        <v>268.21499999999997</v>
      </c>
      <c r="T1197" s="38">
        <v>290.6377</v>
      </c>
      <c r="U1197" s="38">
        <v>311.86529999999999</v>
      </c>
      <c r="V1197" s="38">
        <v>328.36110000000002</v>
      </c>
      <c r="W1197" s="38">
        <v>340.7989</v>
      </c>
      <c r="X1197" s="38">
        <v>354.62020000000001</v>
      </c>
      <c r="Y1197" s="38">
        <v>362.98939999999999</v>
      </c>
      <c r="Z1197" s="38">
        <v>368.14210000000003</v>
      </c>
      <c r="AA1197" s="38">
        <v>375.57490000000001</v>
      </c>
      <c r="AB1197" s="38">
        <v>380.39780000000002</v>
      </c>
      <c r="AC1197" s="38">
        <v>382.02879999999999</v>
      </c>
      <c r="AD1197" s="38">
        <v>380.61860000000001</v>
      </c>
      <c r="AE1197" s="38">
        <v>363.81630000000001</v>
      </c>
      <c r="AF1197" s="38">
        <v>338.12259999999998</v>
      </c>
      <c r="AG1197" s="38">
        <v>319.81659999999999</v>
      </c>
      <c r="AH1197" s="38">
        <v>302.95350000000002</v>
      </c>
      <c r="AI1197" s="38">
        <v>287.93740000000003</v>
      </c>
      <c r="AJ1197" s="38">
        <v>276.2475</v>
      </c>
      <c r="AK1197" s="38">
        <v>264.23950000000002</v>
      </c>
      <c r="AL1197" s="38">
        <v>-0.93857349999999995</v>
      </c>
      <c r="AM1197" s="38">
        <v>-0.45198169999999999</v>
      </c>
      <c r="AN1197" s="38">
        <v>-0.44506859999999998</v>
      </c>
      <c r="AO1197" s="38">
        <v>0.91167849999999995</v>
      </c>
      <c r="AP1197" s="38">
        <v>0.43367820000000001</v>
      </c>
      <c r="AQ1197" s="38">
        <v>-2.5831089999999999</v>
      </c>
      <c r="AR1197" s="38">
        <v>-2.394002</v>
      </c>
      <c r="AS1197" s="38">
        <v>0.14209640000000001</v>
      </c>
      <c r="AT1197" s="38">
        <v>-2.5910310000000001</v>
      </c>
      <c r="AU1197" s="38">
        <v>-4.1967549999999996</v>
      </c>
      <c r="AV1197" s="38">
        <v>-3.9578869999999999</v>
      </c>
      <c r="AW1197" s="38">
        <v>-3.1808269999999998</v>
      </c>
      <c r="AX1197" s="38">
        <v>-0.17592440000000001</v>
      </c>
      <c r="AY1197" s="38">
        <v>0.96460429999999997</v>
      </c>
      <c r="AZ1197" s="38">
        <v>1.3047660000000001</v>
      </c>
      <c r="BA1197" s="38">
        <v>1.9648810000000001</v>
      </c>
      <c r="BB1197" s="38">
        <v>3.2290670000000001</v>
      </c>
      <c r="BC1197" s="38">
        <v>3.0300039999999999</v>
      </c>
      <c r="BD1197" s="38">
        <v>-5.0349400000000002E-2</v>
      </c>
      <c r="BE1197" s="38">
        <v>-1.1423270000000001</v>
      </c>
      <c r="BF1197" s="38">
        <v>-1.2744420000000001</v>
      </c>
      <c r="BG1197" s="38">
        <v>-1.610762</v>
      </c>
      <c r="BH1197" s="38">
        <v>-0.8999161</v>
      </c>
      <c r="BI1197" s="38">
        <v>-0.85281870000000004</v>
      </c>
      <c r="BJ1197" s="38">
        <v>4.2268999999999996E-3</v>
      </c>
      <c r="BK1197" s="38">
        <v>0.32349339999999999</v>
      </c>
      <c r="BL1197" s="38">
        <v>0.19471620000000001</v>
      </c>
      <c r="BM1197" s="38">
        <v>1.4934510000000001</v>
      </c>
      <c r="BN1197" s="38">
        <v>0.94238829999999996</v>
      </c>
      <c r="BO1197" s="38">
        <v>-1.887742</v>
      </c>
      <c r="BP1197" s="38">
        <v>-1.700178</v>
      </c>
      <c r="BQ1197" s="38">
        <v>0.83357539999999997</v>
      </c>
      <c r="BR1197" s="38">
        <v>-1.707117</v>
      </c>
      <c r="BS1197" s="38">
        <v>-3.2815729999999999</v>
      </c>
      <c r="BT1197" s="38">
        <v>-3.0969069999999999</v>
      </c>
      <c r="BU1197" s="38">
        <v>-2.5488040000000001</v>
      </c>
      <c r="BV1197" s="38">
        <v>0.29775940000000001</v>
      </c>
      <c r="BW1197" s="38">
        <v>1.4323900000000001</v>
      </c>
      <c r="BX1197" s="38">
        <v>1.967136</v>
      </c>
      <c r="BY1197" s="38">
        <v>3.0478450000000001</v>
      </c>
      <c r="BZ1197" s="38">
        <v>4.483892</v>
      </c>
      <c r="CA1197" s="38">
        <v>4.2100470000000003</v>
      </c>
      <c r="CB1197" s="38">
        <v>1.005592</v>
      </c>
      <c r="CC1197" s="38">
        <v>-0.1428749</v>
      </c>
      <c r="CD1197" s="38">
        <v>-0.25046040000000003</v>
      </c>
      <c r="CE1197" s="38">
        <v>-0.69854139999999998</v>
      </c>
      <c r="CF1197" s="38">
        <v>-8.3084699999999997E-2</v>
      </c>
      <c r="CG1197" s="38">
        <v>-0.10261380000000001</v>
      </c>
      <c r="CH1197" s="38">
        <v>0.65720749999999994</v>
      </c>
      <c r="CI1197" s="38">
        <v>0.86058509999999999</v>
      </c>
      <c r="CJ1197" s="38">
        <v>0.63782919999999999</v>
      </c>
      <c r="CK1197" s="38">
        <v>1.8963840000000001</v>
      </c>
      <c r="CL1197" s="38">
        <v>1.294719</v>
      </c>
      <c r="CM1197" s="38">
        <v>-1.4061330000000001</v>
      </c>
      <c r="CN1197" s="38">
        <v>-1.219638</v>
      </c>
      <c r="CO1197" s="38">
        <v>1.312492</v>
      </c>
      <c r="CP1197" s="38">
        <v>-1.094921</v>
      </c>
      <c r="CQ1197" s="38">
        <v>-2.6477210000000002</v>
      </c>
      <c r="CR1197" s="38">
        <v>-2.500594</v>
      </c>
      <c r="CS1197" s="38">
        <v>-2.1110669999999998</v>
      </c>
      <c r="CT1197" s="38">
        <v>0.62583140000000004</v>
      </c>
      <c r="CU1197" s="38">
        <v>1.7563770000000001</v>
      </c>
      <c r="CV1197" s="38">
        <v>2.4258920000000002</v>
      </c>
      <c r="CW1197" s="38">
        <v>3.7979020000000001</v>
      </c>
      <c r="CX1197" s="38">
        <v>5.3529799999999996</v>
      </c>
      <c r="CY1197" s="38">
        <v>5.0273409999999998</v>
      </c>
      <c r="CZ1197" s="38">
        <v>1.7369330000000001</v>
      </c>
      <c r="DA1197" s="38">
        <v>0.54934269999999996</v>
      </c>
      <c r="DB1197" s="38">
        <v>0.45874599999999999</v>
      </c>
      <c r="DC1197" s="38">
        <v>-6.6740499999999994E-2</v>
      </c>
      <c r="DD1197" s="38">
        <v>0.48265019999999997</v>
      </c>
      <c r="DE1197" s="38">
        <v>0.41697580000000001</v>
      </c>
      <c r="DF1197" s="38">
        <v>1.3101879999999999</v>
      </c>
      <c r="DG1197" s="38">
        <v>1.3976770000000001</v>
      </c>
      <c r="DH1197" s="38">
        <v>1.0809420000000001</v>
      </c>
      <c r="DI1197" s="38">
        <v>2.299318</v>
      </c>
      <c r="DJ1197" s="38">
        <v>1.6470499999999999</v>
      </c>
      <c r="DK1197" s="38">
        <v>-0.92452420000000002</v>
      </c>
      <c r="DL1197" s="38">
        <v>-0.73909829999999999</v>
      </c>
      <c r="DM1197" s="38">
        <v>1.7914079999999999</v>
      </c>
      <c r="DN1197" s="38">
        <v>-0.48272470000000001</v>
      </c>
      <c r="DO1197" s="38">
        <v>-2.013868</v>
      </c>
      <c r="DP1197" s="38">
        <v>-1.9042809999999999</v>
      </c>
      <c r="DQ1197" s="38">
        <v>-1.67333</v>
      </c>
      <c r="DR1197" s="38">
        <v>0.95390339999999996</v>
      </c>
      <c r="DS1197" s="38">
        <v>2.0803639999999999</v>
      </c>
      <c r="DT1197" s="38">
        <v>2.8846479999999999</v>
      </c>
      <c r="DU1197" s="38">
        <v>4.5479589999999996</v>
      </c>
      <c r="DV1197" s="38">
        <v>6.2220680000000002</v>
      </c>
      <c r="DW1197" s="38">
        <v>5.8446350000000002</v>
      </c>
      <c r="DX1197" s="38">
        <v>2.4682750000000002</v>
      </c>
      <c r="DY1197" s="38">
        <v>1.24156</v>
      </c>
      <c r="DZ1197" s="38">
        <v>1.167953</v>
      </c>
      <c r="EA1197" s="38">
        <v>0.56506040000000002</v>
      </c>
      <c r="EB1197" s="38">
        <v>1.0483849999999999</v>
      </c>
      <c r="EC1197" s="38">
        <v>0.93656539999999999</v>
      </c>
      <c r="ED1197" s="38">
        <v>2.2529889999999999</v>
      </c>
      <c r="EE1197" s="38">
        <v>2.173152</v>
      </c>
      <c r="EF1197" s="38">
        <v>1.7207269999999999</v>
      </c>
      <c r="EG1197" s="38">
        <v>2.8810899999999999</v>
      </c>
      <c r="EH1197" s="38">
        <v>2.155761</v>
      </c>
      <c r="EI1197" s="38">
        <v>-0.22915759999999999</v>
      </c>
      <c r="EJ1197" s="38">
        <v>-4.52749E-2</v>
      </c>
      <c r="EK1197" s="38">
        <v>2.4828869999999998</v>
      </c>
      <c r="EL1197" s="38">
        <v>0.40118930000000003</v>
      </c>
      <c r="EM1197" s="38">
        <v>-1.0986860000000001</v>
      </c>
      <c r="EN1197" s="38">
        <v>-1.0432999999999999</v>
      </c>
      <c r="EO1197" s="38">
        <v>-1.041307</v>
      </c>
      <c r="EP1197" s="38">
        <v>1.4275869999999999</v>
      </c>
      <c r="EQ1197" s="38">
        <v>2.548149</v>
      </c>
      <c r="ER1197" s="38">
        <v>3.547018</v>
      </c>
      <c r="ES1197" s="38">
        <v>5.6309230000000001</v>
      </c>
      <c r="ET1197" s="38">
        <v>7.4768929999999996</v>
      </c>
      <c r="EU1197" s="38">
        <v>7.0246789999999999</v>
      </c>
      <c r="EV1197" s="38">
        <v>3.524216</v>
      </c>
      <c r="EW1197" s="38">
        <v>2.2410130000000001</v>
      </c>
      <c r="EX1197" s="38">
        <v>2.1919339999999998</v>
      </c>
      <c r="EY1197" s="38">
        <v>1.4772810000000001</v>
      </c>
      <c r="EZ1197" s="38">
        <v>1.8652169999999999</v>
      </c>
      <c r="FA1197" s="38">
        <v>1.6867700000000001</v>
      </c>
      <c r="FB1197" s="38">
        <v>77.398489999999995</v>
      </c>
      <c r="FC1197" s="38">
        <v>76.072460000000007</v>
      </c>
      <c r="FD1197" s="38">
        <v>74.499179999999996</v>
      </c>
      <c r="FE1197" s="38">
        <v>73.226100000000002</v>
      </c>
      <c r="FF1197" s="38">
        <v>72.140249999999995</v>
      </c>
      <c r="FG1197" s="38">
        <v>71.270359999999997</v>
      </c>
      <c r="FH1197" s="38">
        <v>70.729900000000001</v>
      </c>
      <c r="FI1197" s="38">
        <v>72.396609999999995</v>
      </c>
      <c r="FJ1197" s="38">
        <v>76.104349999999997</v>
      </c>
      <c r="FK1197" s="38">
        <v>80.24615</v>
      </c>
      <c r="FL1197" s="38">
        <v>84.333269999999999</v>
      </c>
      <c r="FM1197" s="38">
        <v>88.036330000000007</v>
      </c>
      <c r="FN1197" s="38">
        <v>91.111310000000003</v>
      </c>
      <c r="FO1197" s="38">
        <v>93.614050000000006</v>
      </c>
      <c r="FP1197" s="38">
        <v>95.326580000000007</v>
      </c>
      <c r="FQ1197" s="38">
        <v>96.406940000000006</v>
      </c>
      <c r="FR1197" s="38">
        <v>96.638509999999997</v>
      </c>
      <c r="FS1197" s="38">
        <v>95.803150000000002</v>
      </c>
      <c r="FT1197" s="38">
        <v>94.685010000000005</v>
      </c>
      <c r="FU1197" s="38">
        <v>91.568079999999995</v>
      </c>
      <c r="FV1197" s="38">
        <v>87.77937</v>
      </c>
      <c r="FW1197">
        <v>84.856859999999998</v>
      </c>
      <c r="FX1197">
        <v>82.468310000000002</v>
      </c>
      <c r="FY1197">
        <v>79.921840000000003</v>
      </c>
      <c r="FZ1197">
        <v>1.2193259999999999</v>
      </c>
      <c r="GA1197">
        <v>9.726566</v>
      </c>
      <c r="GB1197">
        <v>1</v>
      </c>
    </row>
    <row r="1198" spans="1:184" x14ac:dyDescent="0.3">
      <c r="A1198" t="s">
        <v>280</v>
      </c>
      <c r="B1198" t="s">
        <v>278</v>
      </c>
      <c r="C1198" t="s">
        <v>1</v>
      </c>
      <c r="D1198" t="s">
        <v>1</v>
      </c>
      <c r="E1198" t="s">
        <v>1</v>
      </c>
      <c r="F1198" t="s">
        <v>1</v>
      </c>
      <c r="G1198" t="s">
        <v>1</v>
      </c>
      <c r="H1198" s="40" t="s">
        <v>1</v>
      </c>
      <c r="I1198" s="18" t="s">
        <v>1</v>
      </c>
      <c r="J1198" s="38" t="s">
        <v>1</v>
      </c>
      <c r="K1198" s="18">
        <v>44722</v>
      </c>
      <c r="L1198" s="38">
        <v>24</v>
      </c>
      <c r="M1198" s="38">
        <v>24</v>
      </c>
      <c r="N1198" s="38">
        <v>121.60980000000001</v>
      </c>
      <c r="O1198" s="38">
        <v>121.8873</v>
      </c>
      <c r="P1198" s="38">
        <v>116.4402</v>
      </c>
      <c r="Q1198" s="38">
        <v>119.0031</v>
      </c>
      <c r="R1198" s="38">
        <v>120.9696</v>
      </c>
      <c r="S1198" s="38">
        <v>131.16550000000001</v>
      </c>
      <c r="T1198" s="38">
        <v>140.70480000000001</v>
      </c>
      <c r="U1198" s="38">
        <v>144.63120000000001</v>
      </c>
      <c r="V1198" s="38">
        <v>159.0642</v>
      </c>
      <c r="W1198" s="38">
        <v>160.26089999999999</v>
      </c>
      <c r="X1198" s="38">
        <v>164.93879999999999</v>
      </c>
      <c r="Y1198" s="38">
        <v>167.75479999999999</v>
      </c>
      <c r="Z1198" s="38">
        <v>168.60380000000001</v>
      </c>
      <c r="AA1198" s="38">
        <v>169.0026</v>
      </c>
      <c r="AB1198" s="38">
        <v>167.62010000000001</v>
      </c>
      <c r="AC1198" s="38">
        <v>157.32730000000001</v>
      </c>
      <c r="AD1198" s="38">
        <v>147.26419999999999</v>
      </c>
      <c r="AE1198" s="38">
        <v>140.18639999999999</v>
      </c>
      <c r="AF1198" s="38">
        <v>129.26490000000001</v>
      </c>
      <c r="AG1198" s="38">
        <v>124.4965</v>
      </c>
      <c r="AH1198" s="38">
        <v>126.76439999999999</v>
      </c>
      <c r="AI1198" s="38">
        <v>130.39189999999999</v>
      </c>
      <c r="AJ1198" s="38">
        <v>134.1523</v>
      </c>
      <c r="AK1198" s="38">
        <v>134.0557</v>
      </c>
      <c r="AL1198" s="38">
        <v>-3.7952819999999998</v>
      </c>
      <c r="AM1198" s="38">
        <v>-2.0988169999999999</v>
      </c>
      <c r="AN1198" s="38">
        <v>-5.3157569999999996</v>
      </c>
      <c r="AO1198" s="38">
        <v>-5.2516439999999998</v>
      </c>
      <c r="AP1198" s="38">
        <v>-3.577623</v>
      </c>
      <c r="AQ1198" s="38">
        <v>-15.02661</v>
      </c>
      <c r="AR1198" s="38">
        <v>-2.7627570000000001</v>
      </c>
      <c r="AS1198" s="38">
        <v>-3.6859739999999999</v>
      </c>
      <c r="AT1198" s="38">
        <v>-2.1339239999999999</v>
      </c>
      <c r="AU1198" s="38">
        <v>-0.7473419</v>
      </c>
      <c r="AV1198" s="38">
        <v>2.1065670000000001</v>
      </c>
      <c r="AW1198" s="38">
        <v>-4.5261829999999996</v>
      </c>
      <c r="AX1198" s="38">
        <v>-3.7469739999999998</v>
      </c>
      <c r="AY1198" s="38">
        <v>-4.4016999999999999</v>
      </c>
      <c r="AZ1198" s="38">
        <v>-4.300332</v>
      </c>
      <c r="BA1198" s="38">
        <v>-15.446400000000001</v>
      </c>
      <c r="BB1198" s="38">
        <v>-9.3862570000000005</v>
      </c>
      <c r="BC1198" s="38">
        <v>-6.3379070000000004</v>
      </c>
      <c r="BD1198" s="38">
        <v>-5.0367449999999998</v>
      </c>
      <c r="BE1198" s="38">
        <v>-3.1496189999999999</v>
      </c>
      <c r="BF1198" s="38">
        <v>-6.008038</v>
      </c>
      <c r="BG1198" s="38">
        <v>-9.0014289999999999</v>
      </c>
      <c r="BH1198" s="38">
        <v>-4.437335</v>
      </c>
      <c r="BI1198" s="38">
        <v>-4.6436500000000001</v>
      </c>
      <c r="BJ1198" s="38">
        <v>-1.286241</v>
      </c>
      <c r="BK1198" s="38">
        <v>0.7432628</v>
      </c>
      <c r="BL1198" s="38">
        <v>-2.5130789999999998</v>
      </c>
      <c r="BM1198" s="38">
        <v>-3.1565919999999998</v>
      </c>
      <c r="BN1198" s="38">
        <v>-1.745981</v>
      </c>
      <c r="BO1198" s="38">
        <v>-12.75949</v>
      </c>
      <c r="BP1198" s="38">
        <v>-0.8358331</v>
      </c>
      <c r="BQ1198" s="38">
        <v>-0.98122710000000002</v>
      </c>
      <c r="BR1198" s="38">
        <v>1.7083189999999999</v>
      </c>
      <c r="BS1198" s="38">
        <v>2.2793779999999999</v>
      </c>
      <c r="BT1198" s="38">
        <v>4.1395169999999997</v>
      </c>
      <c r="BU1198" s="38">
        <v>-2.841018</v>
      </c>
      <c r="BV1198" s="38">
        <v>-2.7500800000000001</v>
      </c>
      <c r="BW1198" s="38">
        <v>-2.4474420000000001</v>
      </c>
      <c r="BX1198" s="38">
        <v>-2.0781000000000001</v>
      </c>
      <c r="BY1198" s="38">
        <v>-12.18113</v>
      </c>
      <c r="BZ1198" s="38">
        <v>-6.6865350000000001</v>
      </c>
      <c r="CA1198" s="38">
        <v>-3.1167579999999999</v>
      </c>
      <c r="CB1198" s="38">
        <v>-1.8916200000000001</v>
      </c>
      <c r="CC1198" s="38">
        <v>0.2107889</v>
      </c>
      <c r="CD1198" s="38">
        <v>-2.5940300000000001</v>
      </c>
      <c r="CE1198" s="38">
        <v>-5.2180429999999998</v>
      </c>
      <c r="CF1198" s="38">
        <v>0.34826430000000003</v>
      </c>
      <c r="CG1198" s="38">
        <v>0.42817119999999997</v>
      </c>
      <c r="CH1198" s="38">
        <v>0.4515131</v>
      </c>
      <c r="CI1198" s="38">
        <v>2.7116790000000002</v>
      </c>
      <c r="CJ1198" s="38">
        <v>-0.57195309999999999</v>
      </c>
      <c r="CK1198" s="38">
        <v>-1.705565</v>
      </c>
      <c r="CL1198" s="38">
        <v>-0.4773907</v>
      </c>
      <c r="CM1198" s="38">
        <v>-11.18928</v>
      </c>
      <c r="CN1198" s="38">
        <v>0.49874879999999999</v>
      </c>
      <c r="CO1198" s="38">
        <v>0.89207239999999999</v>
      </c>
      <c r="CP1198" s="38">
        <v>4.3694449999999998</v>
      </c>
      <c r="CQ1198" s="38">
        <v>4.3756760000000003</v>
      </c>
      <c r="CR1198" s="38">
        <v>5.5475329999999996</v>
      </c>
      <c r="CS1198" s="38">
        <v>-1.6738789999999999</v>
      </c>
      <c r="CT1198" s="38">
        <v>-2.059634</v>
      </c>
      <c r="CU1198" s="38">
        <v>-1.0939289999999999</v>
      </c>
      <c r="CV1198" s="38">
        <v>-0.53898950000000001</v>
      </c>
      <c r="CW1198" s="38">
        <v>-9.9196190000000009</v>
      </c>
      <c r="CX1198" s="38">
        <v>-4.8167160000000004</v>
      </c>
      <c r="CY1198" s="38">
        <v>-0.88579989999999997</v>
      </c>
      <c r="CZ1198" s="38">
        <v>0.28668339999999998</v>
      </c>
      <c r="DA1198" s="38">
        <v>2.5381969999999998</v>
      </c>
      <c r="DB1198" s="38">
        <v>-0.22949919999999999</v>
      </c>
      <c r="DC1198" s="38">
        <v>-2.5976819999999998</v>
      </c>
      <c r="DD1198" s="38">
        <v>3.6627559999999999</v>
      </c>
      <c r="DE1198" s="38">
        <v>3.9408989999999999</v>
      </c>
      <c r="DF1198" s="38">
        <v>2.1892670000000001</v>
      </c>
      <c r="DG1198" s="38">
        <v>4.6800940000000004</v>
      </c>
      <c r="DH1198" s="38">
        <v>1.369173</v>
      </c>
      <c r="DI1198" s="38">
        <v>-0.25453799999999999</v>
      </c>
      <c r="DJ1198" s="38">
        <v>0.7911994</v>
      </c>
      <c r="DK1198" s="38">
        <v>-9.6190809999999995</v>
      </c>
      <c r="DL1198" s="38">
        <v>1.833331</v>
      </c>
      <c r="DM1198" s="38">
        <v>2.7653720000000002</v>
      </c>
      <c r="DN1198" s="38">
        <v>7.0305710000000001</v>
      </c>
      <c r="DO1198" s="38">
        <v>6.4719730000000002</v>
      </c>
      <c r="DP1198" s="38">
        <v>6.9555480000000003</v>
      </c>
      <c r="DQ1198" s="38">
        <v>-0.50673889999999999</v>
      </c>
      <c r="DR1198" s="38">
        <v>-1.369189</v>
      </c>
      <c r="DS1198" s="38">
        <v>0.25958399999999998</v>
      </c>
      <c r="DT1198" s="38">
        <v>1.000121</v>
      </c>
      <c r="DU1198" s="38">
        <v>-7.6581039999999998</v>
      </c>
      <c r="DV1198" s="38">
        <v>-2.9468969999999999</v>
      </c>
      <c r="DW1198" s="38">
        <v>1.3451580000000001</v>
      </c>
      <c r="DX1198" s="38">
        <v>2.4649869999999998</v>
      </c>
      <c r="DY1198" s="38">
        <v>4.8656059999999997</v>
      </c>
      <c r="DZ1198" s="38">
        <v>2.1350319999999998</v>
      </c>
      <c r="EA1198" s="38">
        <v>2.2678500000000001E-2</v>
      </c>
      <c r="EB1198" s="38">
        <v>6.9772470000000002</v>
      </c>
      <c r="EC1198" s="38">
        <v>7.453627</v>
      </c>
      <c r="ED1198" s="38">
        <v>4.6983079999999999</v>
      </c>
      <c r="EE1198" s="38">
        <v>7.5221739999999997</v>
      </c>
      <c r="EF1198" s="38">
        <v>4.1718510000000002</v>
      </c>
      <c r="EG1198" s="38">
        <v>1.840514</v>
      </c>
      <c r="EH1198" s="38">
        <v>2.6228419999999999</v>
      </c>
      <c r="EI1198" s="38">
        <v>-7.3519569999999996</v>
      </c>
      <c r="EJ1198" s="38">
        <v>3.7602549999999999</v>
      </c>
      <c r="EK1198" s="38">
        <v>5.4701190000000004</v>
      </c>
      <c r="EL1198" s="38">
        <v>10.872809999999999</v>
      </c>
      <c r="EM1198" s="38">
        <v>9.4986929999999994</v>
      </c>
      <c r="EN1198" s="38">
        <v>8.9884989999999991</v>
      </c>
      <c r="EO1198" s="38">
        <v>1.178426</v>
      </c>
      <c r="EP1198" s="38">
        <v>-0.37229469999999998</v>
      </c>
      <c r="EQ1198" s="38">
        <v>2.2138420000000001</v>
      </c>
      <c r="ER1198" s="38">
        <v>3.222353</v>
      </c>
      <c r="ES1198" s="38">
        <v>-4.392836</v>
      </c>
      <c r="ET1198" s="38">
        <v>-0.24717459999999999</v>
      </c>
      <c r="EU1198" s="38">
        <v>4.5663080000000003</v>
      </c>
      <c r="EV1198" s="38">
        <v>5.6101109999999998</v>
      </c>
      <c r="EW1198" s="38">
        <v>8.226013</v>
      </c>
      <c r="EX1198" s="38">
        <v>5.5490399999999998</v>
      </c>
      <c r="EY1198" s="38">
        <v>3.8060640000000001</v>
      </c>
      <c r="EZ1198" s="38">
        <v>11.76285</v>
      </c>
      <c r="FA1198" s="38">
        <v>12.525449999999999</v>
      </c>
      <c r="FB1198" s="38">
        <v>80.95581</v>
      </c>
      <c r="FC1198" s="38">
        <v>78.824889999999996</v>
      </c>
      <c r="FD1198" s="38">
        <v>76.077500000000001</v>
      </c>
      <c r="FE1198" s="38">
        <v>74.048259999999999</v>
      </c>
      <c r="FF1198" s="38">
        <v>73.026449999999997</v>
      </c>
      <c r="FG1198" s="38">
        <v>72.343379999999996</v>
      </c>
      <c r="FH1198" s="38">
        <v>72.688059999999993</v>
      </c>
      <c r="FI1198" s="38">
        <v>76.660409999999999</v>
      </c>
      <c r="FJ1198" s="38">
        <v>81.152439999999999</v>
      </c>
      <c r="FK1198" s="38">
        <v>84.574809999999999</v>
      </c>
      <c r="FL1198" s="38">
        <v>87.980509999999995</v>
      </c>
      <c r="FM1198" s="38">
        <v>91.438230000000004</v>
      </c>
      <c r="FN1198" s="38">
        <v>94.193470000000005</v>
      </c>
      <c r="FO1198" s="38">
        <v>96.010639999999995</v>
      </c>
      <c r="FP1198" s="38">
        <v>97.03322</v>
      </c>
      <c r="FQ1198" s="38">
        <v>98.084270000000004</v>
      </c>
      <c r="FR1198" s="38">
        <v>97.943730000000002</v>
      </c>
      <c r="FS1198" s="38">
        <v>97.599369999999993</v>
      </c>
      <c r="FT1198" s="38">
        <v>96.870990000000006</v>
      </c>
      <c r="FU1198" s="38">
        <v>95.095370000000003</v>
      </c>
      <c r="FV1198" s="38">
        <v>92.415019999999998</v>
      </c>
      <c r="FW1198">
        <v>90.046260000000004</v>
      </c>
      <c r="FX1198">
        <v>87.209559999999996</v>
      </c>
      <c r="FY1198">
        <v>84.414879999999997</v>
      </c>
      <c r="FZ1198">
        <v>3.8524310000000002</v>
      </c>
      <c r="GA1198">
        <v>32.43938</v>
      </c>
      <c r="GB1198">
        <v>1</v>
      </c>
    </row>
    <row r="1199" spans="1:184" x14ac:dyDescent="0.3">
      <c r="A1199" t="s">
        <v>280</v>
      </c>
      <c r="B1199" t="s">
        <v>278</v>
      </c>
      <c r="C1199" t="s">
        <v>1</v>
      </c>
      <c r="D1199" t="s">
        <v>1</v>
      </c>
      <c r="E1199" t="s">
        <v>1</v>
      </c>
      <c r="F1199" t="s">
        <v>1</v>
      </c>
      <c r="G1199" t="s">
        <v>1</v>
      </c>
      <c r="H1199" s="40" t="s">
        <v>1</v>
      </c>
      <c r="I1199" s="18" t="s">
        <v>1</v>
      </c>
      <c r="J1199" s="38" t="s">
        <v>1</v>
      </c>
      <c r="K1199" s="18">
        <v>44739</v>
      </c>
      <c r="L1199" s="38">
        <v>24</v>
      </c>
      <c r="M1199" s="38">
        <v>24</v>
      </c>
      <c r="N1199" s="38">
        <v>135.70480000000001</v>
      </c>
      <c r="O1199" s="38">
        <v>131.37790000000001</v>
      </c>
      <c r="P1199" s="38">
        <v>128.9639</v>
      </c>
      <c r="Q1199" s="38">
        <v>135.95740000000001</v>
      </c>
      <c r="R1199" s="38">
        <v>143.34870000000001</v>
      </c>
      <c r="S1199" s="38">
        <v>159.94110000000001</v>
      </c>
      <c r="T1199" s="38">
        <v>173.1104</v>
      </c>
      <c r="U1199" s="38">
        <v>176.0566</v>
      </c>
      <c r="V1199" s="38">
        <v>179.0342</v>
      </c>
      <c r="W1199" s="38">
        <v>176.35230000000001</v>
      </c>
      <c r="X1199" s="38">
        <v>178.88640000000001</v>
      </c>
      <c r="Y1199" s="38">
        <v>181.2012</v>
      </c>
      <c r="Z1199" s="38">
        <v>182.893</v>
      </c>
      <c r="AA1199" s="38">
        <v>179.4391</v>
      </c>
      <c r="AB1199" s="38">
        <v>176.9511</v>
      </c>
      <c r="AC1199" s="38">
        <v>173.2269</v>
      </c>
      <c r="AD1199" s="38">
        <v>166.88290000000001</v>
      </c>
      <c r="AE1199" s="38">
        <v>155.7458</v>
      </c>
      <c r="AF1199" s="38">
        <v>142.3887</v>
      </c>
      <c r="AG1199" s="38">
        <v>137.49889999999999</v>
      </c>
      <c r="AH1199" s="38">
        <v>142.227</v>
      </c>
      <c r="AI1199" s="38">
        <v>145.4589</v>
      </c>
      <c r="AJ1199" s="38">
        <v>143.61179999999999</v>
      </c>
      <c r="AK1199" s="38">
        <v>141.50069999999999</v>
      </c>
      <c r="AL1199" s="38">
        <v>6.8889589999999998</v>
      </c>
      <c r="AM1199" s="38">
        <v>5.9674060000000004</v>
      </c>
      <c r="AN1199" s="38">
        <v>3.409233</v>
      </c>
      <c r="AO1199" s="38">
        <v>4.9081950000000001</v>
      </c>
      <c r="AP1199" s="38">
        <v>-9.6280699999999992</v>
      </c>
      <c r="AQ1199" s="38">
        <v>-10.81845</v>
      </c>
      <c r="AR1199" s="38">
        <v>-3.1698949999999999</v>
      </c>
      <c r="AS1199" s="38">
        <v>-10.754060000000001</v>
      </c>
      <c r="AT1199" s="38">
        <v>-10.76032</v>
      </c>
      <c r="AU1199" s="38">
        <v>-11.704079999999999</v>
      </c>
      <c r="AV1199" s="38">
        <v>-11.542909999999999</v>
      </c>
      <c r="AW1199" s="38">
        <v>-4.8510400000000002E-2</v>
      </c>
      <c r="AX1199" s="38">
        <v>5.6011819999999997</v>
      </c>
      <c r="AY1199" s="38">
        <v>-7.8846499999999997</v>
      </c>
      <c r="AZ1199" s="38">
        <v>-1.382069</v>
      </c>
      <c r="BA1199" s="38">
        <v>1.060198</v>
      </c>
      <c r="BB1199" s="38">
        <v>-6.6142580000000004</v>
      </c>
      <c r="BC1199" s="38">
        <v>-7.3272199999999996</v>
      </c>
      <c r="BD1199" s="38">
        <v>-2.5392779999999999</v>
      </c>
      <c r="BE1199" s="38">
        <v>-1.8270949999999999</v>
      </c>
      <c r="BF1199" s="38">
        <v>-1.9852449999999999</v>
      </c>
      <c r="BG1199" s="38">
        <v>-2.7877320000000001</v>
      </c>
      <c r="BH1199" s="38">
        <v>-2.7407750000000002</v>
      </c>
      <c r="BI1199" s="38">
        <v>1.369192</v>
      </c>
      <c r="BJ1199" s="38">
        <v>8.0768470000000008</v>
      </c>
      <c r="BK1199" s="38">
        <v>7.1146260000000003</v>
      </c>
      <c r="BL1199" s="38">
        <v>4.4294510000000002</v>
      </c>
      <c r="BM1199" s="38">
        <v>7.5748119999999997</v>
      </c>
      <c r="BN1199" s="38">
        <v>-7.1172649999999997</v>
      </c>
      <c r="BO1199" s="38">
        <v>-8.5433199999999996</v>
      </c>
      <c r="BP1199" s="38">
        <v>-2.4335140000000002</v>
      </c>
      <c r="BQ1199" s="38">
        <v>-8.5458200000000009</v>
      </c>
      <c r="BR1199" s="38">
        <v>-7.6373930000000003</v>
      </c>
      <c r="BS1199" s="38">
        <v>-8.9109479999999994</v>
      </c>
      <c r="BT1199" s="38">
        <v>-10.27413</v>
      </c>
      <c r="BU1199" s="38">
        <v>1.3592219999999999</v>
      </c>
      <c r="BV1199" s="38">
        <v>7.0903210000000003</v>
      </c>
      <c r="BW1199" s="38">
        <v>-5.2130270000000003</v>
      </c>
      <c r="BX1199" s="38">
        <v>0.94527660000000002</v>
      </c>
      <c r="BY1199" s="38">
        <v>3.4053100000000001</v>
      </c>
      <c r="BZ1199" s="38">
        <v>-2.4068290000000001</v>
      </c>
      <c r="CA1199" s="38">
        <v>-4.3875570000000002</v>
      </c>
      <c r="CB1199" s="38">
        <v>0.98871690000000001</v>
      </c>
      <c r="CC1199" s="38">
        <v>2.0860340000000002</v>
      </c>
      <c r="CD1199" s="38">
        <v>2.6682939999999999</v>
      </c>
      <c r="CE1199" s="38">
        <v>2.5149520000000001</v>
      </c>
      <c r="CF1199" s="38">
        <v>2.4637370000000001</v>
      </c>
      <c r="CG1199" s="38">
        <v>6.9136829999999998</v>
      </c>
      <c r="CH1199" s="38">
        <v>8.8995750000000005</v>
      </c>
      <c r="CI1199" s="38">
        <v>7.9091870000000002</v>
      </c>
      <c r="CJ1199" s="38">
        <v>5.1360510000000001</v>
      </c>
      <c r="CK1199" s="38">
        <v>9.4217019999999998</v>
      </c>
      <c r="CL1199" s="38">
        <v>-5.3782899999999998</v>
      </c>
      <c r="CM1199" s="38">
        <v>-6.9675719999999997</v>
      </c>
      <c r="CN1199" s="38">
        <v>-1.9234979999999999</v>
      </c>
      <c r="CO1199" s="38">
        <v>-7.0163979999999997</v>
      </c>
      <c r="CP1199" s="38">
        <v>-5.4744640000000002</v>
      </c>
      <c r="CQ1199" s="38">
        <v>-6.9764309999999998</v>
      </c>
      <c r="CR1199" s="38">
        <v>-9.3953779999999991</v>
      </c>
      <c r="CS1199" s="38">
        <v>2.3342130000000001</v>
      </c>
      <c r="CT1199" s="38">
        <v>8.1216939999999997</v>
      </c>
      <c r="CU1199" s="38">
        <v>-3.3626680000000002</v>
      </c>
      <c r="CV1199" s="38">
        <v>2.5571890000000002</v>
      </c>
      <c r="CW1199" s="38">
        <v>5.0295269999999999</v>
      </c>
      <c r="CX1199" s="38">
        <v>0.50722259999999997</v>
      </c>
      <c r="CY1199" s="38">
        <v>-2.3515549999999998</v>
      </c>
      <c r="CZ1199" s="38">
        <v>3.4321950000000001</v>
      </c>
      <c r="DA1199" s="38">
        <v>4.7962550000000004</v>
      </c>
      <c r="DB1199" s="38">
        <v>5.8913209999999996</v>
      </c>
      <c r="DC1199" s="38">
        <v>6.1875749999999998</v>
      </c>
      <c r="DD1199" s="38">
        <v>6.0683670000000003</v>
      </c>
      <c r="DE1199" s="38">
        <v>10.753780000000001</v>
      </c>
      <c r="DF1199" s="38">
        <v>9.7223030000000001</v>
      </c>
      <c r="DG1199" s="38">
        <v>8.7037490000000002</v>
      </c>
      <c r="DH1199" s="38">
        <v>5.842651</v>
      </c>
      <c r="DI1199" s="38">
        <v>11.26859</v>
      </c>
      <c r="DJ1199" s="38">
        <v>-3.6393140000000002</v>
      </c>
      <c r="DK1199" s="38">
        <v>-5.3918229999999996</v>
      </c>
      <c r="DL1199" s="38">
        <v>-1.4134819999999999</v>
      </c>
      <c r="DM1199" s="38">
        <v>-5.4869760000000003</v>
      </c>
      <c r="DN1199" s="38">
        <v>-3.3115359999999998</v>
      </c>
      <c r="DO1199" s="38">
        <v>-5.0419140000000002</v>
      </c>
      <c r="DP1199" s="38">
        <v>-8.5166249999999994</v>
      </c>
      <c r="DQ1199" s="38">
        <v>3.3092039999999998</v>
      </c>
      <c r="DR1199" s="38">
        <v>9.1530670000000001</v>
      </c>
      <c r="DS1199" s="38">
        <v>-1.51231</v>
      </c>
      <c r="DT1199" s="38">
        <v>4.1691019999999996</v>
      </c>
      <c r="DU1199" s="38">
        <v>6.6537439999999997</v>
      </c>
      <c r="DV1199" s="38">
        <v>3.4212750000000001</v>
      </c>
      <c r="DW1199" s="38">
        <v>-0.31555240000000001</v>
      </c>
      <c r="DX1199" s="38">
        <v>5.8756740000000001</v>
      </c>
      <c r="DY1199" s="38">
        <v>7.5064760000000001</v>
      </c>
      <c r="DZ1199" s="38">
        <v>9.1143470000000004</v>
      </c>
      <c r="EA1199" s="38">
        <v>9.8601980000000005</v>
      </c>
      <c r="EB1199" s="38">
        <v>9.6729959999999995</v>
      </c>
      <c r="EC1199" s="38">
        <v>14.59388</v>
      </c>
      <c r="ED1199" s="38">
        <v>10.91019</v>
      </c>
      <c r="EE1199" s="38">
        <v>9.8509679999999999</v>
      </c>
      <c r="EF1199" s="38">
        <v>6.8628689999999999</v>
      </c>
      <c r="EG1199" s="38">
        <v>13.93521</v>
      </c>
      <c r="EH1199" s="38">
        <v>-1.128509</v>
      </c>
      <c r="EI1199" s="38">
        <v>-3.1166930000000002</v>
      </c>
      <c r="EJ1199" s="38">
        <v>-0.67710020000000004</v>
      </c>
      <c r="EK1199" s="38">
        <v>-3.2787320000000002</v>
      </c>
      <c r="EL1199" s="38">
        <v>-0.1886111</v>
      </c>
      <c r="EM1199" s="38">
        <v>-2.24878</v>
      </c>
      <c r="EN1199" s="38">
        <v>-7.2478449999999999</v>
      </c>
      <c r="EO1199" s="38">
        <v>4.7169369999999997</v>
      </c>
      <c r="EP1199" s="38">
        <v>10.64221</v>
      </c>
      <c r="EQ1199" s="38">
        <v>1.159314</v>
      </c>
      <c r="ER1199" s="38">
        <v>6.4964490000000001</v>
      </c>
      <c r="ES1199" s="38">
        <v>8.9988550000000007</v>
      </c>
      <c r="ET1199" s="38">
        <v>7.6287029999999998</v>
      </c>
      <c r="EU1199" s="38">
        <v>2.6241110000000001</v>
      </c>
      <c r="EV1199" s="38">
        <v>9.4036679999999997</v>
      </c>
      <c r="EW1199" s="38">
        <v>11.41961</v>
      </c>
      <c r="EX1199" s="38">
        <v>13.76789</v>
      </c>
      <c r="EY1199" s="38">
        <v>15.162879999999999</v>
      </c>
      <c r="EZ1199" s="38">
        <v>14.877509999999999</v>
      </c>
      <c r="FA1199" s="38">
        <v>20.138369999999998</v>
      </c>
      <c r="FB1199" s="38">
        <v>79.632000000000005</v>
      </c>
      <c r="FC1199" s="38">
        <v>77.897580000000005</v>
      </c>
      <c r="FD1199" s="38">
        <v>76.247860000000003</v>
      </c>
      <c r="FE1199" s="38">
        <v>74.269739999999999</v>
      </c>
      <c r="FF1199" s="38">
        <v>72.663799999999995</v>
      </c>
      <c r="FG1199" s="38">
        <v>70.979389999999995</v>
      </c>
      <c r="FH1199" s="38">
        <v>71.210279999999997</v>
      </c>
      <c r="FI1199" s="38">
        <v>74.424260000000004</v>
      </c>
      <c r="FJ1199" s="38">
        <v>79.139660000000006</v>
      </c>
      <c r="FK1199" s="38">
        <v>82.617339999999999</v>
      </c>
      <c r="FL1199" s="38">
        <v>86.561959999999999</v>
      </c>
      <c r="FM1199" s="38">
        <v>90.743229999999997</v>
      </c>
      <c r="FN1199" s="38">
        <v>93.810500000000005</v>
      </c>
      <c r="FO1199" s="38">
        <v>96.723969999999994</v>
      </c>
      <c r="FP1199" s="38">
        <v>98.726860000000002</v>
      </c>
      <c r="FQ1199" s="38">
        <v>100.3019</v>
      </c>
      <c r="FR1199" s="38">
        <v>100.5622</v>
      </c>
      <c r="FS1199" s="38">
        <v>100.33410000000001</v>
      </c>
      <c r="FT1199" s="38">
        <v>99.850009999999997</v>
      </c>
      <c r="FU1199" s="38">
        <v>97.402950000000004</v>
      </c>
      <c r="FV1199" s="38">
        <v>93.103129999999993</v>
      </c>
      <c r="FW1199">
        <v>89.748249999999999</v>
      </c>
      <c r="FX1199">
        <v>86.955309999999997</v>
      </c>
      <c r="FY1199">
        <v>84.743319999999997</v>
      </c>
      <c r="FZ1199">
        <v>4.9394169999999997</v>
      </c>
      <c r="GA1199">
        <v>46.950290000000003</v>
      </c>
      <c r="GB1199">
        <v>1</v>
      </c>
    </row>
    <row r="1200" spans="1:184" x14ac:dyDescent="0.3">
      <c r="A1200" t="s">
        <v>280</v>
      </c>
      <c r="B1200" t="s">
        <v>278</v>
      </c>
      <c r="C1200" t="s">
        <v>1</v>
      </c>
      <c r="D1200" t="s">
        <v>1</v>
      </c>
      <c r="E1200" t="s">
        <v>1</v>
      </c>
      <c r="F1200" t="s">
        <v>1</v>
      </c>
      <c r="G1200" t="s">
        <v>1</v>
      </c>
      <c r="H1200" s="40" t="s">
        <v>1</v>
      </c>
      <c r="I1200" s="18" t="s">
        <v>1</v>
      </c>
      <c r="J1200" s="38" t="s">
        <v>1</v>
      </c>
      <c r="K1200" s="18">
        <v>44753</v>
      </c>
      <c r="L1200" s="38">
        <v>24</v>
      </c>
      <c r="M1200" s="38">
        <v>24</v>
      </c>
      <c r="N1200" s="38">
        <v>153.25409999999999</v>
      </c>
      <c r="O1200" s="38">
        <v>153.36609999999999</v>
      </c>
      <c r="P1200" s="38">
        <v>149.71719999999999</v>
      </c>
      <c r="Q1200" s="38">
        <v>156.8245</v>
      </c>
      <c r="R1200" s="38">
        <v>158.98869999999999</v>
      </c>
      <c r="S1200" s="38">
        <v>173.11439999999999</v>
      </c>
      <c r="T1200" s="38">
        <v>183.55090000000001</v>
      </c>
      <c r="U1200" s="38">
        <v>186.71559999999999</v>
      </c>
      <c r="V1200" s="38">
        <v>189.73349999999999</v>
      </c>
      <c r="W1200" s="38">
        <v>186.7388</v>
      </c>
      <c r="X1200" s="38">
        <v>187.59030000000001</v>
      </c>
      <c r="Y1200" s="38">
        <v>189.04929999999999</v>
      </c>
      <c r="Z1200" s="38">
        <v>190.01849999999999</v>
      </c>
      <c r="AA1200" s="38">
        <v>188.47309999999999</v>
      </c>
      <c r="AB1200" s="38">
        <v>186.4897</v>
      </c>
      <c r="AC1200" s="38">
        <v>180.27850000000001</v>
      </c>
      <c r="AD1200" s="38">
        <v>176.2638</v>
      </c>
      <c r="AE1200" s="38">
        <v>168.26679999999999</v>
      </c>
      <c r="AF1200" s="38">
        <v>152.6772</v>
      </c>
      <c r="AG1200" s="38">
        <v>147.36940000000001</v>
      </c>
      <c r="AH1200" s="38">
        <v>150.2808</v>
      </c>
      <c r="AI1200" s="38">
        <v>151.76779999999999</v>
      </c>
      <c r="AJ1200" s="38">
        <v>152.32079999999999</v>
      </c>
      <c r="AK1200" s="38">
        <v>151.0247</v>
      </c>
      <c r="AL1200" s="38">
        <v>2.34606</v>
      </c>
      <c r="AM1200" s="38">
        <v>6.2292420000000002</v>
      </c>
      <c r="AN1200" s="38">
        <v>3.6691539999999998</v>
      </c>
      <c r="AO1200" s="38">
        <v>-0.67617139999999998</v>
      </c>
      <c r="AP1200" s="38">
        <v>-9.0423469999999995</v>
      </c>
      <c r="AQ1200" s="38">
        <v>-3.560257</v>
      </c>
      <c r="AR1200" s="38">
        <v>-2.2678029999999998</v>
      </c>
      <c r="AS1200" s="38">
        <v>-9.2608739999999994</v>
      </c>
      <c r="AT1200" s="38">
        <v>-17.35051</v>
      </c>
      <c r="AU1200" s="38">
        <v>-9.5715009999999996</v>
      </c>
      <c r="AV1200" s="38">
        <v>-2.5626829999999998</v>
      </c>
      <c r="AW1200" s="38">
        <v>-3.7263809999999999</v>
      </c>
      <c r="AX1200" s="38">
        <v>-6.157095</v>
      </c>
      <c r="AY1200" s="38">
        <v>-5.3455789999999999</v>
      </c>
      <c r="AZ1200" s="38">
        <v>1.185289</v>
      </c>
      <c r="BA1200" s="38">
        <v>12.93191</v>
      </c>
      <c r="BB1200" s="38">
        <v>16.7242</v>
      </c>
      <c r="BC1200" s="38">
        <v>21.74428</v>
      </c>
      <c r="BD1200" s="38">
        <v>24.038550000000001</v>
      </c>
      <c r="BE1200" s="38">
        <v>32.103920000000002</v>
      </c>
      <c r="BF1200" s="38">
        <v>25.98875</v>
      </c>
      <c r="BG1200" s="38">
        <v>16.026230000000002</v>
      </c>
      <c r="BH1200" s="38">
        <v>11.61477</v>
      </c>
      <c r="BI1200" s="38">
        <v>11.086639999999999</v>
      </c>
      <c r="BJ1200" s="38">
        <v>4.1157339999999998</v>
      </c>
      <c r="BK1200" s="38">
        <v>8.0626549999999995</v>
      </c>
      <c r="BL1200" s="38">
        <v>5.0854080000000002</v>
      </c>
      <c r="BM1200" s="38">
        <v>2.244434</v>
      </c>
      <c r="BN1200" s="38">
        <v>-6.7026789999999998</v>
      </c>
      <c r="BO1200" s="38">
        <v>-0.95631900000000003</v>
      </c>
      <c r="BP1200" s="38">
        <v>-0.41076410000000002</v>
      </c>
      <c r="BQ1200" s="38">
        <v>-6.5001160000000002</v>
      </c>
      <c r="BR1200" s="38">
        <v>-14.3506</v>
      </c>
      <c r="BS1200" s="38">
        <v>-6.567863</v>
      </c>
      <c r="BT1200" s="38">
        <v>-1.0495460000000001</v>
      </c>
      <c r="BU1200" s="38">
        <v>-2.0827110000000002</v>
      </c>
      <c r="BV1200" s="38">
        <v>-4.6171759999999997</v>
      </c>
      <c r="BW1200" s="38">
        <v>-2.3579289999999999</v>
      </c>
      <c r="BX1200" s="38">
        <v>3.436696</v>
      </c>
      <c r="BY1200" s="38">
        <v>16.011749999999999</v>
      </c>
      <c r="BZ1200" s="38">
        <v>20.83061</v>
      </c>
      <c r="CA1200" s="38">
        <v>24.931329999999999</v>
      </c>
      <c r="CB1200" s="38">
        <v>27.64489</v>
      </c>
      <c r="CC1200" s="38">
        <v>35.899590000000003</v>
      </c>
      <c r="CD1200" s="38">
        <v>30.255040000000001</v>
      </c>
      <c r="CE1200" s="38">
        <v>21.03989</v>
      </c>
      <c r="CF1200" s="38">
        <v>16.77017</v>
      </c>
      <c r="CG1200" s="38">
        <v>16.632660000000001</v>
      </c>
      <c r="CH1200" s="38">
        <v>5.3414039999999998</v>
      </c>
      <c r="CI1200" s="38">
        <v>9.3324719999999992</v>
      </c>
      <c r="CJ1200" s="38">
        <v>6.0663020000000003</v>
      </c>
      <c r="CK1200" s="38">
        <v>4.2672369999999997</v>
      </c>
      <c r="CL1200" s="38">
        <v>-5.0822320000000003</v>
      </c>
      <c r="CM1200" s="38">
        <v>0.84716060000000004</v>
      </c>
      <c r="CN1200" s="38">
        <v>0.87541530000000001</v>
      </c>
      <c r="CO1200" s="38">
        <v>-4.5880239999999999</v>
      </c>
      <c r="CP1200" s="38">
        <v>-12.272869999999999</v>
      </c>
      <c r="CQ1200" s="38">
        <v>-4.487552</v>
      </c>
      <c r="CR1200" s="38">
        <v>-1.5517E-3</v>
      </c>
      <c r="CS1200" s="38">
        <v>-0.9443106</v>
      </c>
      <c r="CT1200" s="38">
        <v>-3.5506319999999998</v>
      </c>
      <c r="CU1200" s="38">
        <v>-0.2886918</v>
      </c>
      <c r="CV1200" s="38">
        <v>4.9960129999999996</v>
      </c>
      <c r="CW1200" s="38">
        <v>18.144839999999999</v>
      </c>
      <c r="CX1200" s="38">
        <v>23.674700000000001</v>
      </c>
      <c r="CY1200" s="38">
        <v>27.138670000000001</v>
      </c>
      <c r="CZ1200" s="38">
        <v>30.14263</v>
      </c>
      <c r="DA1200" s="38">
        <v>38.528469999999999</v>
      </c>
      <c r="DB1200" s="38">
        <v>33.209850000000003</v>
      </c>
      <c r="DC1200" s="38">
        <v>24.512339999999998</v>
      </c>
      <c r="DD1200" s="38">
        <v>20.340789999999998</v>
      </c>
      <c r="DE1200" s="38">
        <v>20.47381</v>
      </c>
      <c r="DF1200" s="38">
        <v>6.5670739999999999</v>
      </c>
      <c r="DG1200" s="38">
        <v>10.60229</v>
      </c>
      <c r="DH1200" s="38">
        <v>7.0471950000000003</v>
      </c>
      <c r="DI1200" s="38">
        <v>6.2900390000000002</v>
      </c>
      <c r="DJ1200" s="38">
        <v>-3.4617840000000002</v>
      </c>
      <c r="DK1200" s="38">
        <v>2.6506400000000001</v>
      </c>
      <c r="DL1200" s="38">
        <v>2.1615950000000002</v>
      </c>
      <c r="DM1200" s="38">
        <v>-2.675932</v>
      </c>
      <c r="DN1200" s="38">
        <v>-10.19514</v>
      </c>
      <c r="DO1200" s="38">
        <v>-2.4072420000000001</v>
      </c>
      <c r="DP1200" s="38">
        <v>1.046443</v>
      </c>
      <c r="DQ1200" s="38">
        <v>0.19409009999999999</v>
      </c>
      <c r="DR1200" s="38">
        <v>-2.4840879999999999</v>
      </c>
      <c r="DS1200" s="38">
        <v>1.780545</v>
      </c>
      <c r="DT1200" s="38">
        <v>6.5553299999999997</v>
      </c>
      <c r="DU1200" s="38">
        <v>20.277920000000002</v>
      </c>
      <c r="DV1200" s="38">
        <v>26.518789999999999</v>
      </c>
      <c r="DW1200" s="38">
        <v>29.34601</v>
      </c>
      <c r="DX1200" s="38">
        <v>32.640369999999997</v>
      </c>
      <c r="DY1200" s="38">
        <v>41.157339999999998</v>
      </c>
      <c r="DZ1200" s="38">
        <v>36.164670000000001</v>
      </c>
      <c r="EA1200" s="38">
        <v>27.98479</v>
      </c>
      <c r="EB1200" s="38">
        <v>23.91141</v>
      </c>
      <c r="EC1200" s="38">
        <v>24.314959999999999</v>
      </c>
      <c r="ED1200" s="38">
        <v>8.3367470000000008</v>
      </c>
      <c r="EE1200" s="38">
        <v>12.435700000000001</v>
      </c>
      <c r="EF1200" s="38">
        <v>8.4634490000000007</v>
      </c>
      <c r="EG1200" s="38">
        <v>9.2106449999999995</v>
      </c>
      <c r="EH1200" s="38">
        <v>-1.1221159999999999</v>
      </c>
      <c r="EI1200" s="38">
        <v>5.2545789999999997</v>
      </c>
      <c r="EJ1200" s="38">
        <v>4.0186339999999996</v>
      </c>
      <c r="EK1200" s="38">
        <v>8.4825899999999996E-2</v>
      </c>
      <c r="EL1200" s="38">
        <v>-7.1952249999999998</v>
      </c>
      <c r="EM1200" s="38">
        <v>0.5963965</v>
      </c>
      <c r="EN1200" s="38">
        <v>2.55958</v>
      </c>
      <c r="EO1200" s="38">
        <v>1.8377600000000001</v>
      </c>
      <c r="EP1200" s="38">
        <v>-0.94416860000000002</v>
      </c>
      <c r="EQ1200" s="38">
        <v>4.7681950000000004</v>
      </c>
      <c r="ER1200" s="38">
        <v>8.8067360000000008</v>
      </c>
      <c r="ES1200" s="38">
        <v>23.357759999999999</v>
      </c>
      <c r="ET1200" s="38">
        <v>30.6252</v>
      </c>
      <c r="EU1200" s="38">
        <v>32.533059999999999</v>
      </c>
      <c r="EV1200" s="38">
        <v>36.24671</v>
      </c>
      <c r="EW1200" s="38">
        <v>44.953020000000002</v>
      </c>
      <c r="EX1200" s="38">
        <v>40.430950000000003</v>
      </c>
      <c r="EY1200" s="38">
        <v>32.998440000000002</v>
      </c>
      <c r="EZ1200" s="38">
        <v>29.06682</v>
      </c>
      <c r="FA1200" s="38">
        <v>29.860969999999998</v>
      </c>
      <c r="FB1200" s="38">
        <v>80.263360000000006</v>
      </c>
      <c r="FC1200" s="38">
        <v>79.110720000000001</v>
      </c>
      <c r="FD1200" s="38">
        <v>77.510819999999995</v>
      </c>
      <c r="FE1200" s="38">
        <v>76.078609999999998</v>
      </c>
      <c r="FF1200" s="38">
        <v>74.078569999999999</v>
      </c>
      <c r="FG1200" s="38">
        <v>73.127939999999995</v>
      </c>
      <c r="FH1200" s="38">
        <v>72.390870000000007</v>
      </c>
      <c r="FI1200" s="38">
        <v>74.954899999999995</v>
      </c>
      <c r="FJ1200" s="38">
        <v>79.223690000000005</v>
      </c>
      <c r="FK1200" s="38">
        <v>84.035570000000007</v>
      </c>
      <c r="FL1200" s="38">
        <v>87.704759999999993</v>
      </c>
      <c r="FM1200" s="38">
        <v>90.905349999999999</v>
      </c>
      <c r="FN1200" s="38">
        <v>93.853340000000003</v>
      </c>
      <c r="FO1200" s="38">
        <v>96.396699999999996</v>
      </c>
      <c r="FP1200" s="38">
        <v>98.274839999999998</v>
      </c>
      <c r="FQ1200" s="38">
        <v>99.958219999999997</v>
      </c>
      <c r="FR1200" s="38">
        <v>100.102</v>
      </c>
      <c r="FS1200" s="38">
        <v>99.896159999999995</v>
      </c>
      <c r="FT1200" s="38">
        <v>99.434139999999999</v>
      </c>
      <c r="FU1200" s="38">
        <v>97.409739999999999</v>
      </c>
      <c r="FV1200" s="38">
        <v>93.758189999999999</v>
      </c>
      <c r="FW1200">
        <v>90.462800000000001</v>
      </c>
      <c r="FX1200">
        <v>88.023099999999999</v>
      </c>
      <c r="FY1200">
        <v>84.883430000000004</v>
      </c>
      <c r="FZ1200">
        <v>4.7059670000000002</v>
      </c>
      <c r="GA1200">
        <v>44.710810000000002</v>
      </c>
      <c r="GB1200">
        <v>1</v>
      </c>
    </row>
    <row r="1201" spans="1:184" x14ac:dyDescent="0.3">
      <c r="A1201" t="s">
        <v>280</v>
      </c>
      <c r="B1201" t="s">
        <v>278</v>
      </c>
      <c r="C1201" t="s">
        <v>1</v>
      </c>
      <c r="D1201" t="s">
        <v>1</v>
      </c>
      <c r="E1201" t="s">
        <v>1</v>
      </c>
      <c r="F1201" t="s">
        <v>1</v>
      </c>
      <c r="G1201" t="s">
        <v>1</v>
      </c>
      <c r="H1201" s="40" t="s">
        <v>1</v>
      </c>
      <c r="I1201" s="18" t="s">
        <v>1</v>
      </c>
      <c r="J1201" s="38" t="s">
        <v>1</v>
      </c>
      <c r="K1201" s="18">
        <v>44760</v>
      </c>
      <c r="L1201" s="38">
        <v>24</v>
      </c>
      <c r="M1201" s="38">
        <v>24</v>
      </c>
      <c r="N1201" s="38">
        <v>125.10769999999999</v>
      </c>
      <c r="O1201" s="38">
        <v>123.7574</v>
      </c>
      <c r="P1201" s="38">
        <v>119.9883</v>
      </c>
      <c r="Q1201" s="38">
        <v>125.8472</v>
      </c>
      <c r="R1201" s="38">
        <v>135.9186</v>
      </c>
      <c r="S1201" s="38">
        <v>154.3485</v>
      </c>
      <c r="T1201" s="38">
        <v>170.3297</v>
      </c>
      <c r="U1201" s="38">
        <v>177.93430000000001</v>
      </c>
      <c r="V1201" s="38">
        <v>184.79580000000001</v>
      </c>
      <c r="W1201" s="38">
        <v>184.95429999999999</v>
      </c>
      <c r="X1201" s="38">
        <v>189.2346</v>
      </c>
      <c r="Y1201" s="38">
        <v>194.27610000000001</v>
      </c>
      <c r="Z1201" s="38">
        <v>193.8527</v>
      </c>
      <c r="AA1201" s="38">
        <v>191.40190000000001</v>
      </c>
      <c r="AB1201" s="38">
        <v>188.5471</v>
      </c>
      <c r="AC1201" s="38">
        <v>171.13839999999999</v>
      </c>
      <c r="AD1201" s="38">
        <v>168.5436</v>
      </c>
      <c r="AE1201" s="38">
        <v>164.67619999999999</v>
      </c>
      <c r="AF1201" s="38">
        <v>149.215</v>
      </c>
      <c r="AG1201" s="38">
        <v>145.76259999999999</v>
      </c>
      <c r="AH1201" s="38">
        <v>148.78210000000001</v>
      </c>
      <c r="AI1201" s="38">
        <v>149.3708</v>
      </c>
      <c r="AJ1201" s="38">
        <v>147.43389999999999</v>
      </c>
      <c r="AK1201" s="38">
        <v>145.27340000000001</v>
      </c>
      <c r="AL1201" s="38">
        <v>-10.160349999999999</v>
      </c>
      <c r="AM1201" s="38">
        <v>-7.72471</v>
      </c>
      <c r="AN1201" s="38">
        <v>-18.517430000000001</v>
      </c>
      <c r="AO1201" s="38">
        <v>-15.3931</v>
      </c>
      <c r="AP1201" s="38">
        <v>-3.9736039999999999</v>
      </c>
      <c r="AQ1201" s="38">
        <v>3.4804460000000002</v>
      </c>
      <c r="AR1201" s="38">
        <v>6.2089530000000002</v>
      </c>
      <c r="AS1201" s="38">
        <v>5.7453830000000004</v>
      </c>
      <c r="AT1201" s="38">
        <v>3.1814939999999998</v>
      </c>
      <c r="AU1201" s="38">
        <v>-6.464658</v>
      </c>
      <c r="AV1201" s="38">
        <v>-1.6681859999999999</v>
      </c>
      <c r="AW1201" s="38">
        <v>5.1865880000000004</v>
      </c>
      <c r="AX1201" s="38">
        <v>-4.7926169999999999</v>
      </c>
      <c r="AY1201" s="38">
        <v>-11.8208</v>
      </c>
      <c r="AZ1201" s="38">
        <v>-5.70716</v>
      </c>
      <c r="BA1201" s="38">
        <v>-19.926100000000002</v>
      </c>
      <c r="BB1201" s="38">
        <v>-9.3713119999999996</v>
      </c>
      <c r="BC1201" s="38">
        <v>7.5478360000000002</v>
      </c>
      <c r="BD1201" s="38">
        <v>0.37650099999999997</v>
      </c>
      <c r="BE1201" s="38">
        <v>7.1680300000000002E-2</v>
      </c>
      <c r="BF1201" s="38">
        <v>-7.040813</v>
      </c>
      <c r="BG1201" s="38">
        <v>-9.8398830000000004</v>
      </c>
      <c r="BH1201" s="38">
        <v>-13.701280000000001</v>
      </c>
      <c r="BI1201" s="38">
        <v>-15.18045</v>
      </c>
      <c r="BJ1201" s="38">
        <v>-7.9542210000000004</v>
      </c>
      <c r="BK1201" s="38">
        <v>-5.8190239999999998</v>
      </c>
      <c r="BL1201" s="38">
        <v>-16.928650000000001</v>
      </c>
      <c r="BM1201" s="38">
        <v>-12.252409999999999</v>
      </c>
      <c r="BN1201" s="38">
        <v>-1.495814</v>
      </c>
      <c r="BO1201" s="38">
        <v>5.9645429999999999</v>
      </c>
      <c r="BP1201" s="38">
        <v>8.4601310000000005</v>
      </c>
      <c r="BQ1201" s="38">
        <v>8.8659870000000005</v>
      </c>
      <c r="BR1201" s="38">
        <v>6.5502279999999997</v>
      </c>
      <c r="BS1201" s="38">
        <v>-3.5338479999999999</v>
      </c>
      <c r="BT1201" s="38">
        <v>4.88151E-2</v>
      </c>
      <c r="BU1201" s="38">
        <v>7.086468</v>
      </c>
      <c r="BV1201" s="38">
        <v>-3.027739</v>
      </c>
      <c r="BW1201" s="38">
        <v>-8.9566049999999997</v>
      </c>
      <c r="BX1201" s="38">
        <v>-2.8540969999999999</v>
      </c>
      <c r="BY1201" s="38">
        <v>-16.754159999999999</v>
      </c>
      <c r="BZ1201" s="38">
        <v>-4.6981809999999999</v>
      </c>
      <c r="CA1201" s="38">
        <v>11.540469999999999</v>
      </c>
      <c r="CB1201" s="38">
        <v>4.4233890000000002</v>
      </c>
      <c r="CC1201" s="38">
        <v>4.5220330000000004</v>
      </c>
      <c r="CD1201" s="38">
        <v>-1.9730430000000001</v>
      </c>
      <c r="CE1201" s="38">
        <v>-4.3488360000000004</v>
      </c>
      <c r="CF1201" s="38">
        <v>-8.1232799999999994</v>
      </c>
      <c r="CG1201" s="38">
        <v>-9.2395449999999997</v>
      </c>
      <c r="CH1201" s="38">
        <v>-6.4262629999999996</v>
      </c>
      <c r="CI1201" s="38">
        <v>-4.4991519999999996</v>
      </c>
      <c r="CJ1201" s="38">
        <v>-15.82827</v>
      </c>
      <c r="CK1201" s="38">
        <v>-10.07718</v>
      </c>
      <c r="CL1201" s="38">
        <v>0.22029670000000001</v>
      </c>
      <c r="CM1201" s="38">
        <v>7.6850199999999997</v>
      </c>
      <c r="CN1201" s="38">
        <v>10.01929</v>
      </c>
      <c r="CO1201" s="38">
        <v>11.02731</v>
      </c>
      <c r="CP1201" s="38">
        <v>8.8834020000000002</v>
      </c>
      <c r="CQ1201" s="38">
        <v>-1.503978</v>
      </c>
      <c r="CR1201" s="38">
        <v>1.238005</v>
      </c>
      <c r="CS1201" s="38">
        <v>8.4023179999999993</v>
      </c>
      <c r="CT1201" s="38">
        <v>-1.8053900000000001</v>
      </c>
      <c r="CU1201" s="38">
        <v>-6.9728760000000003</v>
      </c>
      <c r="CV1201" s="38">
        <v>-0.87807389999999996</v>
      </c>
      <c r="CW1201" s="38">
        <v>-14.55728</v>
      </c>
      <c r="CX1201" s="38">
        <v>-1.461584</v>
      </c>
      <c r="CY1201" s="38">
        <v>14.305759999999999</v>
      </c>
      <c r="CZ1201" s="38">
        <v>7.2262519999999997</v>
      </c>
      <c r="DA1201" s="38">
        <v>7.6043329999999996</v>
      </c>
      <c r="DB1201" s="38">
        <v>1.5368790000000001</v>
      </c>
      <c r="DC1201" s="38">
        <v>-0.54575359999999995</v>
      </c>
      <c r="DD1201" s="38">
        <v>-4.2599739999999997</v>
      </c>
      <c r="DE1201" s="38">
        <v>-5.1248930000000001</v>
      </c>
      <c r="DF1201" s="38">
        <v>-4.8983059999999998</v>
      </c>
      <c r="DG1201" s="38">
        <v>-3.1792799999999999</v>
      </c>
      <c r="DH1201" s="38">
        <v>-14.727880000000001</v>
      </c>
      <c r="DI1201" s="38">
        <v>-7.9019459999999997</v>
      </c>
      <c r="DJ1201" s="38">
        <v>1.936407</v>
      </c>
      <c r="DK1201" s="38">
        <v>9.4054990000000007</v>
      </c>
      <c r="DL1201" s="38">
        <v>11.57845</v>
      </c>
      <c r="DM1201" s="38">
        <v>13.18863</v>
      </c>
      <c r="DN1201" s="38">
        <v>11.21658</v>
      </c>
      <c r="DO1201" s="38">
        <v>0.52589249999999998</v>
      </c>
      <c r="DP1201" s="38">
        <v>2.4271950000000002</v>
      </c>
      <c r="DQ1201" s="38">
        <v>9.7181680000000004</v>
      </c>
      <c r="DR1201" s="38">
        <v>-0.58304140000000004</v>
      </c>
      <c r="DS1201" s="38">
        <v>-4.989147</v>
      </c>
      <c r="DT1201" s="38">
        <v>1.0979490000000001</v>
      </c>
      <c r="DU1201" s="38">
        <v>-12.36041</v>
      </c>
      <c r="DV1201" s="38">
        <v>1.775013</v>
      </c>
      <c r="DW1201" s="38">
        <v>17.07105</v>
      </c>
      <c r="DX1201" s="38">
        <v>10.029109999999999</v>
      </c>
      <c r="DY1201" s="38">
        <v>10.686629999999999</v>
      </c>
      <c r="DZ1201" s="38">
        <v>5.0468010000000003</v>
      </c>
      <c r="EA1201" s="38">
        <v>3.2573289999999999</v>
      </c>
      <c r="EB1201" s="38">
        <v>-0.39666790000000002</v>
      </c>
      <c r="EC1201" s="38">
        <v>-1.01024</v>
      </c>
      <c r="ED1201" s="38">
        <v>-2.6921780000000002</v>
      </c>
      <c r="EE1201" s="38">
        <v>-1.273595</v>
      </c>
      <c r="EF1201" s="38">
        <v>-13.139099999999999</v>
      </c>
      <c r="EG1201" s="38">
        <v>-4.7612579999999998</v>
      </c>
      <c r="EH1201" s="38">
        <v>4.4141979999999998</v>
      </c>
      <c r="EI1201" s="38">
        <v>11.88959</v>
      </c>
      <c r="EJ1201" s="38">
        <v>13.82962</v>
      </c>
      <c r="EK1201" s="38">
        <v>16.309229999999999</v>
      </c>
      <c r="EL1201" s="38">
        <v>14.58531</v>
      </c>
      <c r="EM1201" s="38">
        <v>3.4567030000000001</v>
      </c>
      <c r="EN1201" s="38">
        <v>4.1441970000000001</v>
      </c>
      <c r="EO1201" s="38">
        <v>11.61805</v>
      </c>
      <c r="EP1201" s="38">
        <v>1.1818360000000001</v>
      </c>
      <c r="EQ1201" s="38">
        <v>-2.1249570000000002</v>
      </c>
      <c r="ER1201" s="38">
        <v>3.9510130000000001</v>
      </c>
      <c r="ES1201" s="38">
        <v>-9.1884680000000003</v>
      </c>
      <c r="ET1201" s="38">
        <v>6.4481440000000001</v>
      </c>
      <c r="EU1201" s="38">
        <v>21.063690000000001</v>
      </c>
      <c r="EV1201" s="38">
        <v>14.076000000000001</v>
      </c>
      <c r="EW1201" s="38">
        <v>15.136990000000001</v>
      </c>
      <c r="EX1201" s="38">
        <v>10.114570000000001</v>
      </c>
      <c r="EY1201" s="38">
        <v>8.7483749999999993</v>
      </c>
      <c r="EZ1201" s="38">
        <v>5.1813320000000003</v>
      </c>
      <c r="FA1201" s="38">
        <v>4.9306650000000003</v>
      </c>
      <c r="FB1201" s="38">
        <v>83.060230000000004</v>
      </c>
      <c r="FC1201" s="38">
        <v>82.250910000000005</v>
      </c>
      <c r="FD1201" s="38">
        <v>81.018950000000004</v>
      </c>
      <c r="FE1201" s="38">
        <v>79.375230000000002</v>
      </c>
      <c r="FF1201" s="38">
        <v>78.264269999999996</v>
      </c>
      <c r="FG1201" s="38">
        <v>76.749430000000004</v>
      </c>
      <c r="FH1201" s="38">
        <v>76.758939999999996</v>
      </c>
      <c r="FI1201" s="38">
        <v>78.487880000000004</v>
      </c>
      <c r="FJ1201" s="38">
        <v>80.167619999999999</v>
      </c>
      <c r="FK1201" s="38">
        <v>83.811809999999994</v>
      </c>
      <c r="FL1201" s="38">
        <v>88.078649999999996</v>
      </c>
      <c r="FM1201" s="38">
        <v>92.397239999999996</v>
      </c>
      <c r="FN1201" s="38">
        <v>93.674999999999997</v>
      </c>
      <c r="FO1201" s="38">
        <v>95.841800000000006</v>
      </c>
      <c r="FP1201" s="38">
        <v>98.138149999999996</v>
      </c>
      <c r="FQ1201" s="38">
        <v>99.159869999999998</v>
      </c>
      <c r="FR1201" s="38">
        <v>99.292919999999995</v>
      </c>
      <c r="FS1201" s="38">
        <v>98.29374</v>
      </c>
      <c r="FT1201" s="38">
        <v>96.833770000000001</v>
      </c>
      <c r="FU1201" s="38">
        <v>93.973140000000001</v>
      </c>
      <c r="FV1201" s="38">
        <v>91.115679999999998</v>
      </c>
      <c r="FW1201">
        <v>89.094700000000003</v>
      </c>
      <c r="FX1201">
        <v>86.732680000000002</v>
      </c>
      <c r="FY1201">
        <v>83.618430000000004</v>
      </c>
      <c r="FZ1201">
        <v>5.7251130000000003</v>
      </c>
      <c r="GA1201">
        <v>51.086910000000003</v>
      </c>
      <c r="GB1201">
        <v>1</v>
      </c>
    </row>
    <row r="1202" spans="1:184" x14ac:dyDescent="0.3">
      <c r="A1202" t="s">
        <v>280</v>
      </c>
      <c r="B1202" t="s">
        <v>278</v>
      </c>
      <c r="C1202" t="s">
        <v>1</v>
      </c>
      <c r="D1202" t="s">
        <v>1</v>
      </c>
      <c r="E1202" t="s">
        <v>1</v>
      </c>
      <c r="F1202" t="s">
        <v>1</v>
      </c>
      <c r="G1202" t="s">
        <v>1</v>
      </c>
      <c r="H1202" s="40" t="s">
        <v>1</v>
      </c>
      <c r="I1202" s="18" t="s">
        <v>1</v>
      </c>
      <c r="J1202" s="38" t="s">
        <v>1</v>
      </c>
      <c r="K1202" s="18">
        <v>44763</v>
      </c>
      <c r="L1202" s="38">
        <v>24</v>
      </c>
      <c r="M1202" s="38">
        <v>24</v>
      </c>
      <c r="N1202" s="38">
        <v>139.64080000000001</v>
      </c>
      <c r="O1202" s="38">
        <v>139.18360000000001</v>
      </c>
      <c r="P1202" s="38">
        <v>136.1131</v>
      </c>
      <c r="Q1202" s="38">
        <v>139.536</v>
      </c>
      <c r="R1202" s="38">
        <v>146.24770000000001</v>
      </c>
      <c r="S1202" s="38">
        <v>160.2226</v>
      </c>
      <c r="T1202" s="38">
        <v>171.0633</v>
      </c>
      <c r="U1202" s="38">
        <v>170.97839999999999</v>
      </c>
      <c r="V1202" s="38">
        <v>175.7962</v>
      </c>
      <c r="W1202" s="38">
        <v>172.83080000000001</v>
      </c>
      <c r="X1202" s="38">
        <v>174.66210000000001</v>
      </c>
      <c r="Y1202" s="38">
        <v>176.18899999999999</v>
      </c>
      <c r="Z1202" s="38">
        <v>179.39850000000001</v>
      </c>
      <c r="AA1202" s="38">
        <v>178.62049999999999</v>
      </c>
      <c r="AB1202" s="38">
        <v>175.47020000000001</v>
      </c>
      <c r="AC1202" s="38">
        <v>167.49340000000001</v>
      </c>
      <c r="AD1202" s="38">
        <v>165.74690000000001</v>
      </c>
      <c r="AE1202" s="38">
        <v>154.24299999999999</v>
      </c>
      <c r="AF1202" s="38">
        <v>141.40889999999999</v>
      </c>
      <c r="AG1202" s="38">
        <v>136.1704</v>
      </c>
      <c r="AH1202" s="38">
        <v>141.22569999999999</v>
      </c>
      <c r="AI1202" s="38">
        <v>145.1566</v>
      </c>
      <c r="AJ1202" s="38">
        <v>143.209</v>
      </c>
      <c r="AK1202" s="38">
        <v>140.24090000000001</v>
      </c>
      <c r="AL1202" s="38">
        <v>-4.7956120000000002</v>
      </c>
      <c r="AM1202" s="38">
        <v>-12.85242</v>
      </c>
      <c r="AN1202" s="38">
        <v>-13.04438</v>
      </c>
      <c r="AO1202" s="38">
        <v>-9.3354330000000001</v>
      </c>
      <c r="AP1202" s="38">
        <v>-0.32511469999999998</v>
      </c>
      <c r="AQ1202" s="38">
        <v>0.89510840000000003</v>
      </c>
      <c r="AR1202" s="38">
        <v>8.5355559999999997</v>
      </c>
      <c r="AS1202" s="38">
        <v>3.3348360000000001</v>
      </c>
      <c r="AT1202" s="38">
        <v>2.803668</v>
      </c>
      <c r="AU1202" s="38">
        <v>1.9693259999999999</v>
      </c>
      <c r="AV1202" s="38">
        <v>3.6304669999999999</v>
      </c>
      <c r="AW1202" s="38">
        <v>-1.0087680000000001</v>
      </c>
      <c r="AX1202" s="38">
        <v>-1.624941</v>
      </c>
      <c r="AY1202" s="38">
        <v>-1.1105069999999999</v>
      </c>
      <c r="AZ1202" s="38">
        <v>-7.9893720000000004</v>
      </c>
      <c r="BA1202" s="38">
        <v>-8.6379149999999996</v>
      </c>
      <c r="BB1202" s="38">
        <v>-5.1523469999999998</v>
      </c>
      <c r="BC1202" s="38">
        <v>-7.4730400000000001</v>
      </c>
      <c r="BD1202" s="38">
        <v>-11.285640000000001</v>
      </c>
      <c r="BE1202" s="38">
        <v>-10.59628</v>
      </c>
      <c r="BF1202" s="38">
        <v>-11.19163</v>
      </c>
      <c r="BG1202" s="38">
        <v>-15.75811</v>
      </c>
      <c r="BH1202" s="38">
        <v>-17.223369999999999</v>
      </c>
      <c r="BI1202" s="38">
        <v>-17.442589999999999</v>
      </c>
      <c r="BJ1202" s="38">
        <v>-3.3029630000000001</v>
      </c>
      <c r="BK1202" s="38">
        <v>-11.313000000000001</v>
      </c>
      <c r="BL1202" s="38">
        <v>-11.706</v>
      </c>
      <c r="BM1202" s="38">
        <v>-7.6276659999999996</v>
      </c>
      <c r="BN1202" s="38">
        <v>0.48237429999999998</v>
      </c>
      <c r="BO1202" s="38">
        <v>2.4551699999999999</v>
      </c>
      <c r="BP1202" s="38">
        <v>9.9621879999999994</v>
      </c>
      <c r="BQ1202" s="38">
        <v>5.231636</v>
      </c>
      <c r="BR1202" s="38">
        <v>4.2007469999999998</v>
      </c>
      <c r="BS1202" s="38">
        <v>3.0506150000000001</v>
      </c>
      <c r="BT1202" s="38">
        <v>4.7203290000000004</v>
      </c>
      <c r="BU1202" s="38">
        <v>-0.1541776</v>
      </c>
      <c r="BV1202" s="38">
        <v>-0.73000560000000003</v>
      </c>
      <c r="BW1202" s="38">
        <v>-0.11965439999999999</v>
      </c>
      <c r="BX1202" s="38">
        <v>-6.7885070000000001</v>
      </c>
      <c r="BY1202" s="38">
        <v>-6.8454319999999997</v>
      </c>
      <c r="BZ1202" s="38">
        <v>-3.3875410000000001</v>
      </c>
      <c r="CA1202" s="38">
        <v>-5.3536109999999999</v>
      </c>
      <c r="CB1202" s="38">
        <v>-9.1773559999999996</v>
      </c>
      <c r="CC1202" s="38">
        <v>-8.5034279999999995</v>
      </c>
      <c r="CD1202" s="38">
        <v>-9.4705899999999996</v>
      </c>
      <c r="CE1202" s="38">
        <v>-14.092079999999999</v>
      </c>
      <c r="CF1202" s="38">
        <v>-15.50633</v>
      </c>
      <c r="CG1202" s="38">
        <v>-15.610569999999999</v>
      </c>
      <c r="CH1202" s="38">
        <v>-2.2691590000000001</v>
      </c>
      <c r="CI1202" s="38">
        <v>-10.2468</v>
      </c>
      <c r="CJ1202" s="38">
        <v>-10.77904</v>
      </c>
      <c r="CK1202" s="38">
        <v>-6.4448720000000002</v>
      </c>
      <c r="CL1202" s="38">
        <v>1.041639</v>
      </c>
      <c r="CM1202" s="38">
        <v>3.5356640000000001</v>
      </c>
      <c r="CN1202" s="38">
        <v>10.95027</v>
      </c>
      <c r="CO1202" s="38">
        <v>6.5453530000000004</v>
      </c>
      <c r="CP1202" s="38">
        <v>5.1683599999999998</v>
      </c>
      <c r="CQ1202" s="38">
        <v>3.7995130000000001</v>
      </c>
      <c r="CR1202" s="38">
        <v>5.4751640000000004</v>
      </c>
      <c r="CS1202" s="38">
        <v>0.43770930000000002</v>
      </c>
      <c r="CT1202" s="38">
        <v>-0.1101761</v>
      </c>
      <c r="CU1202" s="38">
        <v>0.56660710000000003</v>
      </c>
      <c r="CV1202" s="38">
        <v>-5.9567920000000001</v>
      </c>
      <c r="CW1202" s="38">
        <v>-5.6039630000000002</v>
      </c>
      <c r="CX1202" s="38">
        <v>-2.165241</v>
      </c>
      <c r="CY1202" s="38">
        <v>-3.8856999999999999</v>
      </c>
      <c r="CZ1202" s="38">
        <v>-7.7171649999999996</v>
      </c>
      <c r="DA1202" s="38">
        <v>-7.053922</v>
      </c>
      <c r="DB1202" s="38">
        <v>-8.2786039999999996</v>
      </c>
      <c r="DC1202" s="38">
        <v>-12.938190000000001</v>
      </c>
      <c r="DD1202" s="38">
        <v>-14.317119999999999</v>
      </c>
      <c r="DE1202" s="38">
        <v>-14.341710000000001</v>
      </c>
      <c r="DF1202" s="38">
        <v>-1.235355</v>
      </c>
      <c r="DG1202" s="38">
        <v>-9.1806029999999996</v>
      </c>
      <c r="DH1202" s="38">
        <v>-9.8520810000000001</v>
      </c>
      <c r="DI1202" s="38">
        <v>-5.2620779999999998</v>
      </c>
      <c r="DJ1202" s="38">
        <v>1.600903</v>
      </c>
      <c r="DK1202" s="38">
        <v>4.6161580000000004</v>
      </c>
      <c r="DL1202" s="38">
        <v>11.93835</v>
      </c>
      <c r="DM1202" s="38">
        <v>7.85907</v>
      </c>
      <c r="DN1202" s="38">
        <v>6.1359729999999999</v>
      </c>
      <c r="DO1202" s="38">
        <v>4.5484099999999996</v>
      </c>
      <c r="DP1202" s="38">
        <v>6.2299990000000003</v>
      </c>
      <c r="DQ1202" s="38">
        <v>1.029596</v>
      </c>
      <c r="DR1202" s="38">
        <v>0.50965349999999998</v>
      </c>
      <c r="DS1202" s="38">
        <v>1.252869</v>
      </c>
      <c r="DT1202" s="38">
        <v>-5.1250770000000001</v>
      </c>
      <c r="DU1202" s="38">
        <v>-4.362495</v>
      </c>
      <c r="DV1202" s="38">
        <v>-0.94294149999999999</v>
      </c>
      <c r="DW1202" s="38">
        <v>-2.4177900000000001</v>
      </c>
      <c r="DX1202" s="38">
        <v>-6.2569759999999999</v>
      </c>
      <c r="DY1202" s="38">
        <v>-5.6044169999999998</v>
      </c>
      <c r="DZ1202" s="38">
        <v>-7.0866170000000004</v>
      </c>
      <c r="EA1202" s="38">
        <v>-11.78431</v>
      </c>
      <c r="EB1202" s="38">
        <v>-13.12791</v>
      </c>
      <c r="EC1202" s="38">
        <v>-13.072850000000001</v>
      </c>
      <c r="ED1202" s="38">
        <v>0.25729390000000002</v>
      </c>
      <c r="EE1202" s="38">
        <v>-7.641184</v>
      </c>
      <c r="EF1202" s="38">
        <v>-8.5136990000000008</v>
      </c>
      <c r="EG1202" s="38">
        <v>-3.5543119999999999</v>
      </c>
      <c r="EH1202" s="38">
        <v>2.4083920000000001</v>
      </c>
      <c r="EI1202" s="38">
        <v>6.1762199999999998</v>
      </c>
      <c r="EJ1202" s="38">
        <v>13.364979999999999</v>
      </c>
      <c r="EK1202" s="38">
        <v>9.7558699999999998</v>
      </c>
      <c r="EL1202" s="38">
        <v>7.5330519999999996</v>
      </c>
      <c r="EM1202" s="38">
        <v>5.6296989999999996</v>
      </c>
      <c r="EN1202" s="38">
        <v>7.3198610000000004</v>
      </c>
      <c r="EO1202" s="38">
        <v>1.8841870000000001</v>
      </c>
      <c r="EP1202" s="38">
        <v>1.4045890000000001</v>
      </c>
      <c r="EQ1202" s="38">
        <v>2.2437209999999999</v>
      </c>
      <c r="ER1202" s="38">
        <v>-3.9242119999999998</v>
      </c>
      <c r="ES1202" s="38">
        <v>-2.5700120000000002</v>
      </c>
      <c r="ET1202" s="38">
        <v>0.82186479999999995</v>
      </c>
      <c r="EU1202" s="38">
        <v>-0.29836020000000002</v>
      </c>
      <c r="EV1202" s="38">
        <v>-4.1486929999999997</v>
      </c>
      <c r="EW1202" s="38">
        <v>-3.5115609999999999</v>
      </c>
      <c r="EX1202" s="38">
        <v>-5.3655799999999996</v>
      </c>
      <c r="EY1202" s="38">
        <v>-10.11828</v>
      </c>
      <c r="EZ1202" s="38">
        <v>-11.410880000000001</v>
      </c>
      <c r="FA1202" s="38">
        <v>-11.240830000000001</v>
      </c>
      <c r="FB1202" s="38">
        <v>80.603539999999995</v>
      </c>
      <c r="FC1202" s="38">
        <v>77.886799999999994</v>
      </c>
      <c r="FD1202" s="38">
        <v>76.120320000000007</v>
      </c>
      <c r="FE1202" s="38">
        <v>74.646780000000007</v>
      </c>
      <c r="FF1202" s="38">
        <v>73.12003</v>
      </c>
      <c r="FG1202" s="38">
        <v>71.245450000000005</v>
      </c>
      <c r="FH1202" s="38">
        <v>70.942390000000003</v>
      </c>
      <c r="FI1202" s="38">
        <v>74.698509999999999</v>
      </c>
      <c r="FJ1202" s="38">
        <v>78.671310000000005</v>
      </c>
      <c r="FK1202" s="38">
        <v>82.629400000000004</v>
      </c>
      <c r="FL1202" s="38">
        <v>87.10266</v>
      </c>
      <c r="FM1202" s="38">
        <v>89.645169999999993</v>
      </c>
      <c r="FN1202" s="38">
        <v>92.280389999999997</v>
      </c>
      <c r="FO1202" s="38">
        <v>94.432019999999994</v>
      </c>
      <c r="FP1202" s="38">
        <v>95.453230000000005</v>
      </c>
      <c r="FQ1202" s="38">
        <v>96.000429999999994</v>
      </c>
      <c r="FR1202" s="38">
        <v>99.472049999999996</v>
      </c>
      <c r="FS1202" s="38">
        <v>98.932270000000003</v>
      </c>
      <c r="FT1202" s="38">
        <v>97.864239999999995</v>
      </c>
      <c r="FU1202" s="38">
        <v>95.214680000000001</v>
      </c>
      <c r="FV1202" s="38">
        <v>91.618430000000004</v>
      </c>
      <c r="FW1202">
        <v>88.214349999999996</v>
      </c>
      <c r="FX1202">
        <v>85.232680000000002</v>
      </c>
      <c r="FY1202">
        <v>82.020660000000007</v>
      </c>
      <c r="FZ1202">
        <v>2.37921</v>
      </c>
      <c r="GA1202">
        <v>19.448550000000001</v>
      </c>
      <c r="GB1202">
        <v>1</v>
      </c>
    </row>
    <row r="1203" spans="1:184" x14ac:dyDescent="0.3">
      <c r="A1203" t="s">
        <v>280</v>
      </c>
      <c r="B1203" t="s">
        <v>278</v>
      </c>
      <c r="C1203" t="s">
        <v>1</v>
      </c>
      <c r="D1203" t="s">
        <v>1</v>
      </c>
      <c r="E1203" t="s">
        <v>1</v>
      </c>
      <c r="F1203" t="s">
        <v>1</v>
      </c>
      <c r="G1203" t="s">
        <v>1</v>
      </c>
      <c r="H1203" s="40" t="s">
        <v>1</v>
      </c>
      <c r="I1203" s="18" t="s">
        <v>1</v>
      </c>
      <c r="J1203" s="38" t="s">
        <v>1</v>
      </c>
      <c r="K1203" s="18">
        <v>44789</v>
      </c>
      <c r="L1203" s="38">
        <v>24</v>
      </c>
      <c r="M1203" s="38">
        <v>24</v>
      </c>
      <c r="N1203" s="38">
        <v>128.52860000000001</v>
      </c>
      <c r="O1203" s="38">
        <v>127.1407</v>
      </c>
      <c r="P1203" s="38">
        <v>124.1069</v>
      </c>
      <c r="Q1203" s="38">
        <v>129.51990000000001</v>
      </c>
      <c r="R1203" s="38">
        <v>134.46109999999999</v>
      </c>
      <c r="S1203" s="38">
        <v>147.69649999999999</v>
      </c>
      <c r="T1203" s="38">
        <v>158.22040000000001</v>
      </c>
      <c r="U1203" s="38">
        <v>159.9462</v>
      </c>
      <c r="V1203" s="38">
        <v>165.2276</v>
      </c>
      <c r="W1203" s="38">
        <v>166.4701</v>
      </c>
      <c r="X1203" s="38">
        <v>169.96530000000001</v>
      </c>
      <c r="Y1203" s="38">
        <v>173.1045</v>
      </c>
      <c r="Z1203" s="38">
        <v>174.97229999999999</v>
      </c>
      <c r="AA1203" s="38">
        <v>175.72970000000001</v>
      </c>
      <c r="AB1203" s="38">
        <v>173.30029999999999</v>
      </c>
      <c r="AC1203" s="38">
        <v>170.92959999999999</v>
      </c>
      <c r="AD1203" s="38">
        <v>166.4014</v>
      </c>
      <c r="AE1203" s="38">
        <v>159.7415</v>
      </c>
      <c r="AF1203" s="38">
        <v>141.7672</v>
      </c>
      <c r="AG1203" s="38">
        <v>137.27879999999999</v>
      </c>
      <c r="AH1203" s="38">
        <v>141.38460000000001</v>
      </c>
      <c r="AI1203" s="38">
        <v>142.42830000000001</v>
      </c>
      <c r="AJ1203" s="38">
        <v>140.51730000000001</v>
      </c>
      <c r="AK1203" s="38">
        <v>140.41589999999999</v>
      </c>
      <c r="AL1203" s="38">
        <v>1.0053110000000001</v>
      </c>
      <c r="AM1203" s="38">
        <v>3.1818029999999999</v>
      </c>
      <c r="AN1203" s="38">
        <v>2.5474649999999999</v>
      </c>
      <c r="AO1203" s="38">
        <v>1.2834570000000001</v>
      </c>
      <c r="AP1203" s="38">
        <v>-1.8811990000000001</v>
      </c>
      <c r="AQ1203" s="38">
        <v>-1.8709249999999999</v>
      </c>
      <c r="AR1203" s="38">
        <v>-7.0358609999999997</v>
      </c>
      <c r="AS1203" s="38">
        <v>-11.711360000000001</v>
      </c>
      <c r="AT1203" s="38">
        <v>-4.3164009999999999</v>
      </c>
      <c r="AU1203" s="38">
        <v>-4.9234840000000002</v>
      </c>
      <c r="AV1203" s="38">
        <v>-11.143610000000001</v>
      </c>
      <c r="AW1203" s="38">
        <v>-1.6229340000000001</v>
      </c>
      <c r="AX1203" s="38">
        <v>4.6844840000000003</v>
      </c>
      <c r="AY1203" s="38">
        <v>0.38084129999999999</v>
      </c>
      <c r="AZ1203" s="38">
        <v>-2.1101700000000001</v>
      </c>
      <c r="BA1203" s="38">
        <v>5.3952419999999996</v>
      </c>
      <c r="BB1203" s="38">
        <v>-0.49782779999999999</v>
      </c>
      <c r="BC1203" s="38">
        <v>-1.2475560000000001</v>
      </c>
      <c r="BD1203" s="38">
        <v>-12.95309</v>
      </c>
      <c r="BE1203" s="38">
        <v>-14.847239999999999</v>
      </c>
      <c r="BF1203" s="38">
        <v>-6.0048620000000001</v>
      </c>
      <c r="BG1203" s="38">
        <v>-7.0423270000000002</v>
      </c>
      <c r="BH1203" s="38">
        <v>-7.2840639999999999</v>
      </c>
      <c r="BI1203" s="38">
        <v>-1.4444870000000001</v>
      </c>
      <c r="BJ1203" s="38">
        <v>2.726788</v>
      </c>
      <c r="BK1203" s="38">
        <v>4.8467440000000002</v>
      </c>
      <c r="BL1203" s="38">
        <v>3.8715480000000002</v>
      </c>
      <c r="BM1203" s="38">
        <v>2.7121379999999999</v>
      </c>
      <c r="BN1203" s="38">
        <v>-0.93197249999999998</v>
      </c>
      <c r="BO1203" s="38">
        <v>-0.4686263</v>
      </c>
      <c r="BP1203" s="38">
        <v>-5.4644779999999997</v>
      </c>
      <c r="BQ1203" s="38">
        <v>-9.624409</v>
      </c>
      <c r="BR1203" s="38">
        <v>-2.521598</v>
      </c>
      <c r="BS1203" s="38">
        <v>-3.4975299999999998</v>
      </c>
      <c r="BT1203" s="38">
        <v>-10.22287</v>
      </c>
      <c r="BU1203" s="38">
        <v>-0.46826430000000002</v>
      </c>
      <c r="BV1203" s="38">
        <v>5.7068409999999998</v>
      </c>
      <c r="BW1203" s="38">
        <v>1.5163180000000001</v>
      </c>
      <c r="BX1203" s="38">
        <v>-0.53656959999999998</v>
      </c>
      <c r="BY1203" s="38">
        <v>6.9264520000000003</v>
      </c>
      <c r="BZ1203" s="38">
        <v>1.3768959999999999</v>
      </c>
      <c r="CA1203" s="38">
        <v>1.4066909999999999</v>
      </c>
      <c r="CB1203" s="38">
        <v>-10.333869999999999</v>
      </c>
      <c r="CC1203" s="38">
        <v>-11.670780000000001</v>
      </c>
      <c r="CD1203" s="38">
        <v>-2.7277480000000001</v>
      </c>
      <c r="CE1203" s="38">
        <v>-4.4478229999999996</v>
      </c>
      <c r="CF1203" s="38">
        <v>-4.5059589999999998</v>
      </c>
      <c r="CG1203" s="38">
        <v>1.4250100000000001</v>
      </c>
      <c r="CH1203" s="38">
        <v>3.9190779999999998</v>
      </c>
      <c r="CI1203" s="38">
        <v>5.9998760000000004</v>
      </c>
      <c r="CJ1203" s="38">
        <v>4.7886040000000003</v>
      </c>
      <c r="CK1203" s="38">
        <v>3.701638</v>
      </c>
      <c r="CL1203" s="38">
        <v>-0.27454129999999999</v>
      </c>
      <c r="CM1203" s="38">
        <v>0.50260159999999998</v>
      </c>
      <c r="CN1203" s="38">
        <v>-4.3761429999999999</v>
      </c>
      <c r="CO1203" s="38">
        <v>-8.1789939999999994</v>
      </c>
      <c r="CP1203" s="38">
        <v>-1.2785230000000001</v>
      </c>
      <c r="CQ1203" s="38">
        <v>-2.509919</v>
      </c>
      <c r="CR1203" s="38">
        <v>-9.5851629999999997</v>
      </c>
      <c r="CS1203" s="38">
        <v>0.3314568</v>
      </c>
      <c r="CT1203" s="38">
        <v>6.4149229999999999</v>
      </c>
      <c r="CU1203" s="38">
        <v>2.302746</v>
      </c>
      <c r="CV1203" s="38">
        <v>0.55330120000000005</v>
      </c>
      <c r="CW1203" s="38">
        <v>7.9869640000000004</v>
      </c>
      <c r="CX1203" s="38">
        <v>2.6753239999999998</v>
      </c>
      <c r="CY1203" s="38">
        <v>3.245015</v>
      </c>
      <c r="CZ1203" s="38">
        <v>-8.5198</v>
      </c>
      <c r="DA1203" s="38">
        <v>-9.4707779999999993</v>
      </c>
      <c r="DB1203" s="38">
        <v>-0.45802870000000001</v>
      </c>
      <c r="DC1203" s="38">
        <v>-2.6508780000000001</v>
      </c>
      <c r="DD1203" s="38">
        <v>-2.5818509999999999</v>
      </c>
      <c r="DE1203" s="38">
        <v>3.4124150000000002</v>
      </c>
      <c r="DF1203" s="38">
        <v>5.1113679999999997</v>
      </c>
      <c r="DG1203" s="38">
        <v>7.153009</v>
      </c>
      <c r="DH1203" s="38">
        <v>5.7056589999999998</v>
      </c>
      <c r="DI1203" s="38">
        <v>4.6911389999999997</v>
      </c>
      <c r="DJ1203" s="38">
        <v>0.3828898</v>
      </c>
      <c r="DK1203" s="38">
        <v>1.4738290000000001</v>
      </c>
      <c r="DL1203" s="38">
        <v>-3.2878069999999999</v>
      </c>
      <c r="DM1203" s="38">
        <v>-6.7335799999999999</v>
      </c>
      <c r="DN1203" s="38">
        <v>-3.5447800000000002E-2</v>
      </c>
      <c r="DO1203" s="38">
        <v>-1.522308</v>
      </c>
      <c r="DP1203" s="38">
        <v>-8.9474599999999995</v>
      </c>
      <c r="DQ1203" s="38">
        <v>1.131178</v>
      </c>
      <c r="DR1203" s="38">
        <v>7.1230039999999999</v>
      </c>
      <c r="DS1203" s="38">
        <v>3.0891739999999999</v>
      </c>
      <c r="DT1203" s="38">
        <v>1.6431720000000001</v>
      </c>
      <c r="DU1203" s="38">
        <v>9.0474750000000004</v>
      </c>
      <c r="DV1203" s="38">
        <v>3.9737520000000002</v>
      </c>
      <c r="DW1203" s="38">
        <v>5.0833380000000004</v>
      </c>
      <c r="DX1203" s="38">
        <v>-6.7057349999999998</v>
      </c>
      <c r="DY1203" s="38">
        <v>-7.270772</v>
      </c>
      <c r="DZ1203" s="38">
        <v>1.8116909999999999</v>
      </c>
      <c r="EA1203" s="38">
        <v>-0.85393209999999997</v>
      </c>
      <c r="EB1203" s="38">
        <v>-0.65774379999999999</v>
      </c>
      <c r="EC1203" s="38">
        <v>5.3998200000000001</v>
      </c>
      <c r="ED1203" s="38">
        <v>6.8328449999999998</v>
      </c>
      <c r="EE1203" s="38">
        <v>8.8179490000000005</v>
      </c>
      <c r="EF1203" s="38">
        <v>7.0297419999999997</v>
      </c>
      <c r="EG1203" s="38">
        <v>6.1198199999999998</v>
      </c>
      <c r="EH1203" s="38">
        <v>1.3321160000000001</v>
      </c>
      <c r="EI1203" s="38">
        <v>2.876128</v>
      </c>
      <c r="EJ1203" s="38">
        <v>-1.7164239999999999</v>
      </c>
      <c r="EK1203" s="38">
        <v>-4.6466310000000002</v>
      </c>
      <c r="EL1203" s="38">
        <v>1.759355</v>
      </c>
      <c r="EM1203" s="38">
        <v>-9.63537E-2</v>
      </c>
      <c r="EN1203" s="38">
        <v>-8.0267169999999997</v>
      </c>
      <c r="EO1203" s="38">
        <v>2.2858480000000001</v>
      </c>
      <c r="EP1203" s="38">
        <v>8.1453609999999994</v>
      </c>
      <c r="EQ1203" s="38">
        <v>4.2246499999999996</v>
      </c>
      <c r="ER1203" s="38">
        <v>3.2167729999999999</v>
      </c>
      <c r="ES1203" s="38">
        <v>10.57868</v>
      </c>
      <c r="ET1203" s="38">
        <v>5.8484759999999998</v>
      </c>
      <c r="EU1203" s="38">
        <v>7.7375860000000003</v>
      </c>
      <c r="EV1203" s="38">
        <v>-4.0865140000000002</v>
      </c>
      <c r="EW1203" s="38">
        <v>-4.0943139999999998</v>
      </c>
      <c r="EX1203" s="38">
        <v>5.0888049999999998</v>
      </c>
      <c r="EY1203" s="38">
        <v>1.740572</v>
      </c>
      <c r="EZ1203" s="38">
        <v>2.1203620000000001</v>
      </c>
      <c r="FA1203" s="38">
        <v>8.2693180000000002</v>
      </c>
      <c r="FB1203" s="38">
        <v>80.000659999999996</v>
      </c>
      <c r="FC1203" s="38">
        <v>78.784850000000006</v>
      </c>
      <c r="FD1203" s="38">
        <v>76.98939</v>
      </c>
      <c r="FE1203" s="38">
        <v>75.19923</v>
      </c>
      <c r="FF1203" s="38">
        <v>73.083889999999997</v>
      </c>
      <c r="FG1203" s="38">
        <v>71.62576</v>
      </c>
      <c r="FH1203" s="38">
        <v>70.350480000000005</v>
      </c>
      <c r="FI1203" s="38">
        <v>72.399060000000006</v>
      </c>
      <c r="FJ1203" s="38">
        <v>77.148259999999993</v>
      </c>
      <c r="FK1203" s="38">
        <v>82.373239999999996</v>
      </c>
      <c r="FL1203" s="38">
        <v>87.002759999999995</v>
      </c>
      <c r="FM1203" s="38">
        <v>91.309489999999997</v>
      </c>
      <c r="FN1203" s="38">
        <v>95.613950000000003</v>
      </c>
      <c r="FO1203" s="38">
        <v>98.997380000000007</v>
      </c>
      <c r="FP1203" s="38">
        <v>101.5112</v>
      </c>
      <c r="FQ1203" s="38">
        <v>102.3514</v>
      </c>
      <c r="FR1203" s="38">
        <v>102.8912</v>
      </c>
      <c r="FS1203" s="38">
        <v>102.6925</v>
      </c>
      <c r="FT1203" s="38">
        <v>101.22929999999999</v>
      </c>
      <c r="FU1203" s="38">
        <v>98.202870000000004</v>
      </c>
      <c r="FV1203" s="38">
        <v>94.183670000000006</v>
      </c>
      <c r="FW1203">
        <v>90.775850000000005</v>
      </c>
      <c r="FX1203">
        <v>87.911180000000002</v>
      </c>
      <c r="FY1203">
        <v>86.198849999999993</v>
      </c>
      <c r="FZ1203">
        <v>3.279785</v>
      </c>
      <c r="GA1203">
        <v>29.284859999999998</v>
      </c>
      <c r="GB1203">
        <v>1</v>
      </c>
    </row>
    <row r="1204" spans="1:184" x14ac:dyDescent="0.3">
      <c r="A1204" t="s">
        <v>280</v>
      </c>
      <c r="B1204" t="s">
        <v>278</v>
      </c>
      <c r="C1204" t="s">
        <v>1</v>
      </c>
      <c r="D1204" t="s">
        <v>1</v>
      </c>
      <c r="E1204" t="s">
        <v>1</v>
      </c>
      <c r="F1204" t="s">
        <v>1</v>
      </c>
      <c r="G1204" t="s">
        <v>1</v>
      </c>
      <c r="H1204" s="40" t="s">
        <v>1</v>
      </c>
      <c r="I1204" s="18" t="s">
        <v>1</v>
      </c>
      <c r="J1204" s="38" t="s">
        <v>1</v>
      </c>
      <c r="K1204" s="18">
        <v>44790</v>
      </c>
      <c r="L1204" s="38">
        <v>24</v>
      </c>
      <c r="M1204" s="38">
        <v>24</v>
      </c>
      <c r="N1204" s="38">
        <v>136.69</v>
      </c>
      <c r="O1204" s="38">
        <v>138.10489999999999</v>
      </c>
      <c r="P1204" s="38">
        <v>133.34979999999999</v>
      </c>
      <c r="Q1204" s="38">
        <v>137.8844</v>
      </c>
      <c r="R1204" s="38">
        <v>143.09280000000001</v>
      </c>
      <c r="S1204" s="38">
        <v>154.62</v>
      </c>
      <c r="T1204" s="38">
        <v>165.02529999999999</v>
      </c>
      <c r="U1204" s="38">
        <v>166.87289999999999</v>
      </c>
      <c r="V1204" s="38">
        <v>172.8536</v>
      </c>
      <c r="W1204" s="38">
        <v>168.71250000000001</v>
      </c>
      <c r="X1204" s="38">
        <v>168.5797</v>
      </c>
      <c r="Y1204" s="38">
        <v>170.626</v>
      </c>
      <c r="Z1204" s="38">
        <v>171.27789999999999</v>
      </c>
      <c r="AA1204" s="38">
        <v>171.5856</v>
      </c>
      <c r="AB1204" s="38">
        <v>168.9111</v>
      </c>
      <c r="AC1204" s="38">
        <v>154.39240000000001</v>
      </c>
      <c r="AD1204" s="38">
        <v>155.41059999999999</v>
      </c>
      <c r="AE1204" s="38">
        <v>154.9205</v>
      </c>
      <c r="AF1204" s="38">
        <v>139.85910000000001</v>
      </c>
      <c r="AG1204" s="38">
        <v>136.6344</v>
      </c>
      <c r="AH1204" s="38">
        <v>138.708</v>
      </c>
      <c r="AI1204" s="38">
        <v>137.78210000000001</v>
      </c>
      <c r="AJ1204" s="38">
        <v>136.1096</v>
      </c>
      <c r="AK1204" s="38">
        <v>135.5215</v>
      </c>
      <c r="AL1204" s="38">
        <v>-3.2357809999999998</v>
      </c>
      <c r="AM1204" s="38">
        <v>-0.37345319999999999</v>
      </c>
      <c r="AN1204" s="38">
        <v>-2.4684020000000002</v>
      </c>
      <c r="AO1204" s="38">
        <v>-1.0661499999999999</v>
      </c>
      <c r="AP1204" s="38">
        <v>0.61307109999999998</v>
      </c>
      <c r="AQ1204" s="38">
        <v>-3.8433090000000001</v>
      </c>
      <c r="AR1204" s="38">
        <v>-0.60326219999999997</v>
      </c>
      <c r="AS1204" s="38">
        <v>-3.49858</v>
      </c>
      <c r="AT1204" s="38">
        <v>-9.6655420000000003</v>
      </c>
      <c r="AU1204" s="38">
        <v>-8.0849469999999997</v>
      </c>
      <c r="AV1204" s="38">
        <v>-6.1948600000000003</v>
      </c>
      <c r="AW1204" s="38">
        <v>-1.977992</v>
      </c>
      <c r="AX1204" s="38">
        <v>-2.6189269999999998</v>
      </c>
      <c r="AY1204" s="38">
        <v>0.64545719999999995</v>
      </c>
      <c r="AZ1204" s="38">
        <v>-6.6315000000000002E-3</v>
      </c>
      <c r="BA1204" s="38">
        <v>-2.7805010000000001</v>
      </c>
      <c r="BB1204" s="38">
        <v>-6.3353619999999999</v>
      </c>
      <c r="BC1204" s="38">
        <v>1.864304</v>
      </c>
      <c r="BD1204" s="38">
        <v>-0.66436589999999995</v>
      </c>
      <c r="BE1204" s="38">
        <v>-1.3519909999999999</v>
      </c>
      <c r="BF1204" s="38">
        <v>-1.29243</v>
      </c>
      <c r="BG1204" s="38">
        <v>-2.7102900000000001</v>
      </c>
      <c r="BH1204" s="38">
        <v>-0.76339330000000005</v>
      </c>
      <c r="BI1204" s="38">
        <v>1.7342630000000001</v>
      </c>
      <c r="BJ1204" s="38">
        <v>-0.87736590000000003</v>
      </c>
      <c r="BK1204" s="38">
        <v>1.5875779999999999</v>
      </c>
      <c r="BL1204" s="38">
        <v>-0.83471059999999997</v>
      </c>
      <c r="BM1204" s="38">
        <v>0.80551430000000002</v>
      </c>
      <c r="BN1204" s="38">
        <v>1.8243259999999999</v>
      </c>
      <c r="BO1204" s="38">
        <v>-1.5525869999999999</v>
      </c>
      <c r="BP1204" s="38">
        <v>1.2785</v>
      </c>
      <c r="BQ1204" s="38">
        <v>-1.0956630000000001</v>
      </c>
      <c r="BR1204" s="38">
        <v>-7.8098599999999996</v>
      </c>
      <c r="BS1204" s="38">
        <v>-6.3453679999999997</v>
      </c>
      <c r="BT1204" s="38">
        <v>-5.0935110000000003</v>
      </c>
      <c r="BU1204" s="38">
        <v>-0.78783289999999995</v>
      </c>
      <c r="BV1204" s="38">
        <v>-1.680633</v>
      </c>
      <c r="BW1204" s="38">
        <v>1.790694</v>
      </c>
      <c r="BX1204" s="38">
        <v>1.6704209999999999</v>
      </c>
      <c r="BY1204" s="38">
        <v>0.10973049999999999</v>
      </c>
      <c r="BZ1204" s="38">
        <v>-3.52475</v>
      </c>
      <c r="CA1204" s="38">
        <v>5.4290229999999999</v>
      </c>
      <c r="CB1204" s="38">
        <v>1.888439</v>
      </c>
      <c r="CC1204" s="38">
        <v>1.8102990000000001</v>
      </c>
      <c r="CD1204" s="38">
        <v>2.249063</v>
      </c>
      <c r="CE1204" s="38">
        <v>2.9064999999999998E-3</v>
      </c>
      <c r="CF1204" s="38">
        <v>2.010786</v>
      </c>
      <c r="CG1204" s="38">
        <v>4.3889849999999999</v>
      </c>
      <c r="CH1204" s="38">
        <v>0.7560654</v>
      </c>
      <c r="CI1204" s="38">
        <v>2.9457819999999999</v>
      </c>
      <c r="CJ1204" s="38">
        <v>0.29677880000000001</v>
      </c>
      <c r="CK1204" s="38">
        <v>2.1018240000000001</v>
      </c>
      <c r="CL1204" s="38">
        <v>2.6632370000000001</v>
      </c>
      <c r="CM1204" s="38">
        <v>3.39601E-2</v>
      </c>
      <c r="CN1204" s="38">
        <v>2.5818029999999998</v>
      </c>
      <c r="CO1204" s="38">
        <v>0.56858949999999997</v>
      </c>
      <c r="CP1204" s="38">
        <v>-6.5246209999999998</v>
      </c>
      <c r="CQ1204" s="38">
        <v>-5.1405409999999998</v>
      </c>
      <c r="CR1204" s="38">
        <v>-4.3307200000000003</v>
      </c>
      <c r="CS1204" s="38">
        <v>3.6467600000000003E-2</v>
      </c>
      <c r="CT1204" s="38">
        <v>-1.0307729999999999</v>
      </c>
      <c r="CU1204" s="38">
        <v>2.583882</v>
      </c>
      <c r="CV1204" s="38">
        <v>2.8319420000000002</v>
      </c>
      <c r="CW1204" s="38">
        <v>2.1114959999999998</v>
      </c>
      <c r="CX1204" s="38">
        <v>-1.5781289999999999</v>
      </c>
      <c r="CY1204" s="38">
        <v>7.8979359999999996</v>
      </c>
      <c r="CZ1204" s="38">
        <v>3.6565029999999998</v>
      </c>
      <c r="DA1204" s="38">
        <v>4.0004920000000004</v>
      </c>
      <c r="DB1204" s="38">
        <v>4.7018899999999997</v>
      </c>
      <c r="DC1204" s="38">
        <v>1.882058</v>
      </c>
      <c r="DD1204" s="38">
        <v>3.9321730000000001</v>
      </c>
      <c r="DE1204" s="38">
        <v>6.2276369999999996</v>
      </c>
      <c r="DF1204" s="38">
        <v>2.389497</v>
      </c>
      <c r="DG1204" s="38">
        <v>4.3039860000000001</v>
      </c>
      <c r="DH1204" s="38">
        <v>1.4282680000000001</v>
      </c>
      <c r="DI1204" s="38">
        <v>3.3981330000000001</v>
      </c>
      <c r="DJ1204" s="38">
        <v>3.502148</v>
      </c>
      <c r="DK1204" s="38">
        <v>1.6205069999999999</v>
      </c>
      <c r="DL1204" s="38">
        <v>3.8851059999999999</v>
      </c>
      <c r="DM1204" s="38">
        <v>2.2328420000000002</v>
      </c>
      <c r="DN1204" s="38">
        <v>-5.2393830000000001</v>
      </c>
      <c r="DO1204" s="38">
        <v>-3.9357139999999999</v>
      </c>
      <c r="DP1204" s="38">
        <v>-3.5679289999999999</v>
      </c>
      <c r="DQ1204" s="38">
        <v>0.86076819999999998</v>
      </c>
      <c r="DR1204" s="38">
        <v>-0.38091390000000003</v>
      </c>
      <c r="DS1204" s="38">
        <v>3.3770699999999998</v>
      </c>
      <c r="DT1204" s="38">
        <v>3.9934630000000002</v>
      </c>
      <c r="DU1204" s="38">
        <v>4.1132609999999996</v>
      </c>
      <c r="DV1204" s="38">
        <v>0.36849199999999999</v>
      </c>
      <c r="DW1204" s="38">
        <v>10.366849999999999</v>
      </c>
      <c r="DX1204" s="38">
        <v>5.4245679999999998</v>
      </c>
      <c r="DY1204" s="38">
        <v>6.1906850000000002</v>
      </c>
      <c r="DZ1204" s="38">
        <v>7.1547179999999999</v>
      </c>
      <c r="EA1204" s="38">
        <v>3.761209</v>
      </c>
      <c r="EB1204" s="38">
        <v>5.853561</v>
      </c>
      <c r="EC1204" s="38">
        <v>8.0662889999999994</v>
      </c>
      <c r="ED1204" s="38">
        <v>4.7479120000000004</v>
      </c>
      <c r="EE1204" s="38">
        <v>6.2650170000000003</v>
      </c>
      <c r="EF1204" s="38">
        <v>3.0619589999999999</v>
      </c>
      <c r="EG1204" s="38">
        <v>5.2697969999999996</v>
      </c>
      <c r="EH1204" s="38">
        <v>4.7134029999999996</v>
      </c>
      <c r="EI1204" s="38">
        <v>3.9112300000000002</v>
      </c>
      <c r="EJ1204" s="38">
        <v>5.7668679999999997</v>
      </c>
      <c r="EK1204" s="38">
        <v>4.6357590000000002</v>
      </c>
      <c r="EL1204" s="38">
        <v>-3.383702</v>
      </c>
      <c r="EM1204" s="38">
        <v>-2.1961360000000001</v>
      </c>
      <c r="EN1204" s="38">
        <v>-2.4665810000000001</v>
      </c>
      <c r="EO1204" s="38">
        <v>2.0509270000000002</v>
      </c>
      <c r="EP1204" s="38">
        <v>0.55738010000000004</v>
      </c>
      <c r="EQ1204" s="38">
        <v>4.5223069999999996</v>
      </c>
      <c r="ER1204" s="38">
        <v>5.670515</v>
      </c>
      <c r="ES1204" s="38">
        <v>7.0034919999999996</v>
      </c>
      <c r="ET1204" s="38">
        <v>3.1791040000000002</v>
      </c>
      <c r="EU1204" s="38">
        <v>13.931570000000001</v>
      </c>
      <c r="EV1204" s="38">
        <v>7.977373</v>
      </c>
      <c r="EW1204" s="38">
        <v>9.3529750000000007</v>
      </c>
      <c r="EX1204" s="38">
        <v>10.696210000000001</v>
      </c>
      <c r="EY1204" s="38">
        <v>6.4744060000000001</v>
      </c>
      <c r="EZ1204" s="38">
        <v>8.6277399999999993</v>
      </c>
      <c r="FA1204" s="38">
        <v>10.72101</v>
      </c>
      <c r="FB1204" s="38">
        <v>84.526899999999998</v>
      </c>
      <c r="FC1204" s="38">
        <v>83.055160000000001</v>
      </c>
      <c r="FD1204" s="38">
        <v>81.292559999999995</v>
      </c>
      <c r="FE1204" s="38">
        <v>79.983469999999997</v>
      </c>
      <c r="FF1204" s="38">
        <v>79.134330000000006</v>
      </c>
      <c r="FG1204" s="38">
        <v>78.236159999999998</v>
      </c>
      <c r="FH1204" s="38">
        <v>77.292490000000001</v>
      </c>
      <c r="FI1204" s="38">
        <v>78.567809999999994</v>
      </c>
      <c r="FJ1204" s="38">
        <v>82.105829999999997</v>
      </c>
      <c r="FK1204" s="38">
        <v>84.634839999999997</v>
      </c>
      <c r="FL1204" s="38">
        <v>88.28613</v>
      </c>
      <c r="FM1204" s="38">
        <v>91.856409999999997</v>
      </c>
      <c r="FN1204" s="38">
        <v>95.534090000000006</v>
      </c>
      <c r="FO1204" s="38">
        <v>97.652850000000001</v>
      </c>
      <c r="FP1204" s="38">
        <v>98.377340000000004</v>
      </c>
      <c r="FQ1204" s="38">
        <v>99.384699999999995</v>
      </c>
      <c r="FR1204" s="38">
        <v>99.771960000000007</v>
      </c>
      <c r="FS1204" s="38">
        <v>99.563789999999997</v>
      </c>
      <c r="FT1204" s="38">
        <v>98.74342</v>
      </c>
      <c r="FU1204" s="38">
        <v>96.47654</v>
      </c>
      <c r="FV1204" s="38">
        <v>92.798730000000006</v>
      </c>
      <c r="FW1204">
        <v>89.167240000000007</v>
      </c>
      <c r="FX1204">
        <v>85.968670000000003</v>
      </c>
      <c r="FY1204">
        <v>83.325530000000001</v>
      </c>
      <c r="FZ1204">
        <v>4.0151459999999997</v>
      </c>
      <c r="GA1204">
        <v>29.643730000000001</v>
      </c>
      <c r="GB1204">
        <v>1</v>
      </c>
    </row>
    <row r="1205" spans="1:184" x14ac:dyDescent="0.3">
      <c r="A1205" t="s">
        <v>280</v>
      </c>
      <c r="B1205" t="s">
        <v>278</v>
      </c>
      <c r="C1205" t="s">
        <v>1</v>
      </c>
      <c r="D1205" t="s">
        <v>1</v>
      </c>
      <c r="E1205" t="s">
        <v>1</v>
      </c>
      <c r="F1205" t="s">
        <v>1</v>
      </c>
      <c r="G1205" t="s">
        <v>1</v>
      </c>
      <c r="H1205" s="40" t="s">
        <v>1</v>
      </c>
      <c r="I1205" s="18" t="s">
        <v>1</v>
      </c>
      <c r="J1205" s="38" t="s">
        <v>1</v>
      </c>
      <c r="K1205" s="18">
        <v>44792</v>
      </c>
      <c r="L1205" s="38">
        <v>24</v>
      </c>
      <c r="M1205" s="38">
        <v>24</v>
      </c>
      <c r="N1205" s="38">
        <v>145.5231</v>
      </c>
      <c r="O1205" s="38">
        <v>145.0847</v>
      </c>
      <c r="P1205" s="38">
        <v>140.2184</v>
      </c>
      <c r="Q1205" s="38">
        <v>141.39060000000001</v>
      </c>
      <c r="R1205" s="38">
        <v>149.3296</v>
      </c>
      <c r="S1205" s="38">
        <v>159.8347</v>
      </c>
      <c r="T1205" s="38">
        <v>169.93010000000001</v>
      </c>
      <c r="U1205" s="38">
        <v>170.3057</v>
      </c>
      <c r="V1205" s="38">
        <v>177.6</v>
      </c>
      <c r="W1205" s="38">
        <v>174.0453</v>
      </c>
      <c r="X1205" s="38">
        <v>175.3451</v>
      </c>
      <c r="Y1205" s="38">
        <v>178.9331</v>
      </c>
      <c r="Z1205" s="38">
        <v>180.40559999999999</v>
      </c>
      <c r="AA1205" s="38">
        <v>176.8537</v>
      </c>
      <c r="AB1205" s="38">
        <v>177.0668</v>
      </c>
      <c r="AC1205" s="38">
        <v>170.7406</v>
      </c>
      <c r="AD1205" s="38">
        <v>160.05160000000001</v>
      </c>
      <c r="AE1205" s="38">
        <v>148.51419999999999</v>
      </c>
      <c r="AF1205" s="38">
        <v>138.26849999999999</v>
      </c>
      <c r="AG1205" s="38">
        <v>134.4289</v>
      </c>
      <c r="AH1205" s="38">
        <v>139.67910000000001</v>
      </c>
      <c r="AI1205" s="38">
        <v>145.31559999999999</v>
      </c>
      <c r="AJ1205" s="38">
        <v>146.2577</v>
      </c>
      <c r="AK1205" s="38">
        <v>143.4384</v>
      </c>
      <c r="AL1205" s="38">
        <v>-3.4797720000000001</v>
      </c>
      <c r="AM1205" s="38">
        <v>-1.51167E-2</v>
      </c>
      <c r="AN1205" s="38">
        <v>2.1675699999999999E-2</v>
      </c>
      <c r="AO1205" s="38">
        <v>4.1054890000000004</v>
      </c>
      <c r="AP1205" s="38">
        <v>-0.26308880000000001</v>
      </c>
      <c r="AQ1205" s="38">
        <v>-6.6037319999999999</v>
      </c>
      <c r="AR1205" s="38">
        <v>-3.7095690000000001</v>
      </c>
      <c r="AS1205" s="38">
        <v>-6.329631</v>
      </c>
      <c r="AT1205" s="38">
        <v>-8.2589450000000006</v>
      </c>
      <c r="AU1205" s="38">
        <v>-13.894349999999999</v>
      </c>
      <c r="AV1205" s="38">
        <v>-5.4800899999999997</v>
      </c>
      <c r="AW1205" s="38">
        <v>-7.9862190000000002</v>
      </c>
      <c r="AX1205" s="38">
        <v>-5.1321060000000003</v>
      </c>
      <c r="AY1205" s="38">
        <v>-1.181754</v>
      </c>
      <c r="AZ1205" s="38">
        <v>6.3661669999999999</v>
      </c>
      <c r="BA1205" s="38">
        <v>4.1414140000000002</v>
      </c>
      <c r="BB1205" s="38">
        <v>1.484934</v>
      </c>
      <c r="BC1205" s="38">
        <v>6.4461240000000002</v>
      </c>
      <c r="BD1205" s="38">
        <v>0.3605025</v>
      </c>
      <c r="BE1205" s="38">
        <v>6.9238270000000002</v>
      </c>
      <c r="BF1205" s="38">
        <v>12.97002</v>
      </c>
      <c r="BG1205" s="38">
        <v>11.81127</v>
      </c>
      <c r="BH1205" s="38">
        <v>9.355442</v>
      </c>
      <c r="BI1205" s="38">
        <v>1.9441930000000001</v>
      </c>
      <c r="BJ1205" s="38">
        <v>-0.86994959999999999</v>
      </c>
      <c r="BK1205" s="38">
        <v>2.7486640000000002</v>
      </c>
      <c r="BL1205" s="38">
        <v>2.9227630000000002</v>
      </c>
      <c r="BM1205" s="38">
        <v>5.8610670000000002</v>
      </c>
      <c r="BN1205" s="38">
        <v>1.667238</v>
      </c>
      <c r="BO1205" s="38">
        <v>-4.5797670000000004</v>
      </c>
      <c r="BP1205" s="38">
        <v>-2.3616570000000001</v>
      </c>
      <c r="BQ1205" s="38">
        <v>-3.980953</v>
      </c>
      <c r="BR1205" s="38">
        <v>-4.7694919999999996</v>
      </c>
      <c r="BS1205" s="38">
        <v>-10.913650000000001</v>
      </c>
      <c r="BT1205" s="38">
        <v>-3.5858759999999998</v>
      </c>
      <c r="BU1205" s="38">
        <v>-6.4166999999999996</v>
      </c>
      <c r="BV1205" s="38">
        <v>-4.4749980000000003</v>
      </c>
      <c r="BW1205" s="38">
        <v>0.70184290000000005</v>
      </c>
      <c r="BX1205" s="38">
        <v>8.2582199999999997</v>
      </c>
      <c r="BY1205" s="38">
        <v>6.2587099999999998</v>
      </c>
      <c r="BZ1205" s="38">
        <v>2.8692069999999998</v>
      </c>
      <c r="CA1205" s="38">
        <v>8.8495509999999999</v>
      </c>
      <c r="CB1205" s="38">
        <v>3.114633</v>
      </c>
      <c r="CC1205" s="38">
        <v>9.9259819999999994</v>
      </c>
      <c r="CD1205" s="38">
        <v>15.72316</v>
      </c>
      <c r="CE1205" s="38">
        <v>14.953720000000001</v>
      </c>
      <c r="CF1205" s="38">
        <v>13.43924</v>
      </c>
      <c r="CG1205" s="38">
        <v>6.521674</v>
      </c>
      <c r="CH1205" s="38">
        <v>0.93760560000000004</v>
      </c>
      <c r="CI1205" s="38">
        <v>4.6628489999999996</v>
      </c>
      <c r="CJ1205" s="38">
        <v>4.9320469999999998</v>
      </c>
      <c r="CK1205" s="38">
        <v>7.076975</v>
      </c>
      <c r="CL1205" s="38">
        <v>3.0041760000000002</v>
      </c>
      <c r="CM1205" s="38">
        <v>-3.1779760000000001</v>
      </c>
      <c r="CN1205" s="38">
        <v>-1.4280980000000001</v>
      </c>
      <c r="CO1205" s="38">
        <v>-2.354266</v>
      </c>
      <c r="CP1205" s="38">
        <v>-2.3527089999999999</v>
      </c>
      <c r="CQ1205" s="38">
        <v>-8.8492300000000004</v>
      </c>
      <c r="CR1205" s="38">
        <v>-2.2739500000000001</v>
      </c>
      <c r="CS1205" s="38">
        <v>-5.3296559999999999</v>
      </c>
      <c r="CT1205" s="38">
        <v>-4.0198869999999998</v>
      </c>
      <c r="CU1205" s="38">
        <v>2.0064160000000002</v>
      </c>
      <c r="CV1205" s="38">
        <v>9.5686499999999999</v>
      </c>
      <c r="CW1205" s="38">
        <v>7.7251430000000001</v>
      </c>
      <c r="CX1205" s="38">
        <v>3.8279510000000001</v>
      </c>
      <c r="CY1205" s="38">
        <v>10.51416</v>
      </c>
      <c r="CZ1205" s="38">
        <v>5.0221349999999996</v>
      </c>
      <c r="DA1205" s="38">
        <v>12.00526</v>
      </c>
      <c r="DB1205" s="38">
        <v>17.62998</v>
      </c>
      <c r="DC1205" s="38">
        <v>17.13017</v>
      </c>
      <c r="DD1205" s="38">
        <v>16.267659999999999</v>
      </c>
      <c r="DE1205" s="38">
        <v>9.6920230000000007</v>
      </c>
      <c r="DF1205" s="38">
        <v>2.745161</v>
      </c>
      <c r="DG1205" s="38">
        <v>6.5770350000000004</v>
      </c>
      <c r="DH1205" s="38">
        <v>6.9413309999999999</v>
      </c>
      <c r="DI1205" s="38">
        <v>8.2928829999999998</v>
      </c>
      <c r="DJ1205" s="38">
        <v>4.3411140000000001</v>
      </c>
      <c r="DK1205" s="38">
        <v>-1.776184</v>
      </c>
      <c r="DL1205" s="38">
        <v>-0.49453809999999998</v>
      </c>
      <c r="DM1205" s="38">
        <v>-0.72757910000000003</v>
      </c>
      <c r="DN1205" s="38">
        <v>6.4075199999999999E-2</v>
      </c>
      <c r="DO1205" s="38">
        <v>-6.7848090000000001</v>
      </c>
      <c r="DP1205" s="38">
        <v>-0.96202410000000005</v>
      </c>
      <c r="DQ1205" s="38">
        <v>-4.2426110000000001</v>
      </c>
      <c r="DR1205" s="38">
        <v>-3.5647769999999999</v>
      </c>
      <c r="DS1205" s="38">
        <v>3.3109890000000002</v>
      </c>
      <c r="DT1205" s="38">
        <v>10.87908</v>
      </c>
      <c r="DU1205" s="38">
        <v>9.1915759999999995</v>
      </c>
      <c r="DV1205" s="38">
        <v>4.7866949999999999</v>
      </c>
      <c r="DW1205" s="38">
        <v>12.17876</v>
      </c>
      <c r="DX1205" s="38">
        <v>6.9296369999999996</v>
      </c>
      <c r="DY1205" s="38">
        <v>14.08455</v>
      </c>
      <c r="DZ1205" s="38">
        <v>19.536799999999999</v>
      </c>
      <c r="EA1205" s="38">
        <v>19.306619999999999</v>
      </c>
      <c r="EB1205" s="38">
        <v>19.09609</v>
      </c>
      <c r="EC1205" s="38">
        <v>12.86237</v>
      </c>
      <c r="ED1205" s="38">
        <v>5.3549829999999998</v>
      </c>
      <c r="EE1205" s="38">
        <v>9.3408160000000002</v>
      </c>
      <c r="EF1205" s="38">
        <v>9.8424180000000003</v>
      </c>
      <c r="EG1205" s="38">
        <v>10.04846</v>
      </c>
      <c r="EH1205" s="38">
        <v>6.2714410000000003</v>
      </c>
      <c r="EI1205" s="38">
        <v>0.2477799</v>
      </c>
      <c r="EJ1205" s="38">
        <v>0.85337350000000001</v>
      </c>
      <c r="EK1205" s="38">
        <v>1.6210990000000001</v>
      </c>
      <c r="EL1205" s="38">
        <v>3.5535269999999999</v>
      </c>
      <c r="EM1205" s="38">
        <v>-3.8041119999999999</v>
      </c>
      <c r="EN1205" s="38">
        <v>0.93218900000000005</v>
      </c>
      <c r="EO1205" s="38">
        <v>-2.673092</v>
      </c>
      <c r="EP1205" s="38">
        <v>-2.9076689999999998</v>
      </c>
      <c r="EQ1205" s="38">
        <v>5.1945860000000001</v>
      </c>
      <c r="ER1205" s="38">
        <v>12.771129999999999</v>
      </c>
      <c r="ES1205" s="38">
        <v>11.308870000000001</v>
      </c>
      <c r="ET1205" s="38">
        <v>6.1709680000000002</v>
      </c>
      <c r="EU1205" s="38">
        <v>14.582190000000001</v>
      </c>
      <c r="EV1205" s="38">
        <v>9.6837669999999996</v>
      </c>
      <c r="EW1205" s="38">
        <v>17.0867</v>
      </c>
      <c r="EX1205" s="38">
        <v>22.289950000000001</v>
      </c>
      <c r="EY1205" s="38">
        <v>22.449059999999999</v>
      </c>
      <c r="EZ1205" s="38">
        <v>23.17989</v>
      </c>
      <c r="FA1205" s="38">
        <v>17.43985</v>
      </c>
      <c r="FB1205" s="38">
        <v>80.558729999999997</v>
      </c>
      <c r="FC1205" s="38">
        <v>79.248850000000004</v>
      </c>
      <c r="FD1205" s="38">
        <v>77.317049999999995</v>
      </c>
      <c r="FE1205" s="38">
        <v>75.573269999999994</v>
      </c>
      <c r="FF1205" s="38">
        <v>73.033159999999995</v>
      </c>
      <c r="FG1205" s="38">
        <v>71.709490000000002</v>
      </c>
      <c r="FH1205" s="38">
        <v>70.800799999999995</v>
      </c>
      <c r="FI1205" s="38">
        <v>73.143810000000002</v>
      </c>
      <c r="FJ1205" s="38">
        <v>76.751159999999999</v>
      </c>
      <c r="FK1205" s="38">
        <v>80.246769999999998</v>
      </c>
      <c r="FL1205" s="38">
        <v>84.400509999999997</v>
      </c>
      <c r="FM1205" s="38">
        <v>88.531679999999994</v>
      </c>
      <c r="FN1205" s="38">
        <v>92.117769999999993</v>
      </c>
      <c r="FO1205" s="38">
        <v>94.894840000000002</v>
      </c>
      <c r="FP1205" s="38">
        <v>97.686779999999999</v>
      </c>
      <c r="FQ1205" s="38">
        <v>99.259900000000002</v>
      </c>
      <c r="FR1205" s="38">
        <v>99.981669999999994</v>
      </c>
      <c r="FS1205" s="38">
        <v>99.277950000000004</v>
      </c>
      <c r="FT1205" s="38">
        <v>97.941460000000006</v>
      </c>
      <c r="FU1205" s="38">
        <v>94.945629999999994</v>
      </c>
      <c r="FV1205" s="38">
        <v>91.066699999999997</v>
      </c>
      <c r="FW1205">
        <v>88.129850000000005</v>
      </c>
      <c r="FX1205">
        <v>85.012069999999994</v>
      </c>
      <c r="FY1205">
        <v>82.256550000000004</v>
      </c>
      <c r="FZ1205">
        <v>2.9824760000000001</v>
      </c>
      <c r="GA1205">
        <v>27.5686</v>
      </c>
      <c r="GB1205">
        <v>1</v>
      </c>
    </row>
    <row r="1206" spans="1:184" x14ac:dyDescent="0.3">
      <c r="A1206" t="s">
        <v>280</v>
      </c>
      <c r="B1206" t="s">
        <v>278</v>
      </c>
      <c r="C1206" t="s">
        <v>1</v>
      </c>
      <c r="D1206" t="s">
        <v>1</v>
      </c>
      <c r="E1206" t="s">
        <v>1</v>
      </c>
      <c r="F1206" t="s">
        <v>1</v>
      </c>
      <c r="G1206" t="s">
        <v>1</v>
      </c>
      <c r="H1206" s="40" t="s">
        <v>1</v>
      </c>
      <c r="I1206" s="18" t="s">
        <v>1</v>
      </c>
      <c r="J1206" s="38" t="s">
        <v>1</v>
      </c>
      <c r="K1206" s="18">
        <v>44805</v>
      </c>
      <c r="L1206" s="38">
        <v>24</v>
      </c>
      <c r="M1206" s="38">
        <v>24</v>
      </c>
      <c r="N1206" s="38">
        <v>133.05529999999999</v>
      </c>
      <c r="O1206" s="38">
        <v>131.2105</v>
      </c>
      <c r="P1206" s="38">
        <v>128.53059999999999</v>
      </c>
      <c r="Q1206" s="38">
        <v>133.78469999999999</v>
      </c>
      <c r="R1206" s="38">
        <v>136.82079999999999</v>
      </c>
      <c r="S1206" s="38">
        <v>149.4485</v>
      </c>
      <c r="T1206" s="38">
        <v>159.0703</v>
      </c>
      <c r="U1206" s="38">
        <v>159.5744</v>
      </c>
      <c r="V1206" s="38">
        <v>163.82929999999999</v>
      </c>
      <c r="W1206" s="38">
        <v>163.67230000000001</v>
      </c>
      <c r="X1206" s="38">
        <v>165.5976</v>
      </c>
      <c r="Y1206" s="38">
        <v>167.3091</v>
      </c>
      <c r="Z1206" s="38">
        <v>169.8922</v>
      </c>
      <c r="AA1206" s="38">
        <v>170.58690000000001</v>
      </c>
      <c r="AB1206" s="38">
        <v>168.03890000000001</v>
      </c>
      <c r="AC1206" s="38">
        <v>169.16890000000001</v>
      </c>
      <c r="AD1206" s="38">
        <v>163.48349999999999</v>
      </c>
      <c r="AE1206" s="38">
        <v>153.6884</v>
      </c>
      <c r="AF1206" s="38">
        <v>138.06489999999999</v>
      </c>
      <c r="AG1206" s="38">
        <v>133.21340000000001</v>
      </c>
      <c r="AH1206" s="38">
        <v>137.0077</v>
      </c>
      <c r="AI1206" s="38">
        <v>138.1542</v>
      </c>
      <c r="AJ1206" s="38">
        <v>136.77770000000001</v>
      </c>
      <c r="AK1206" s="38">
        <v>136.44569999999999</v>
      </c>
      <c r="AL1206" s="38">
        <v>9.3556349999999995</v>
      </c>
      <c r="AM1206" s="38">
        <v>4.7410019999999999</v>
      </c>
      <c r="AN1206" s="38">
        <v>5.0453239999999999</v>
      </c>
      <c r="AO1206" s="38">
        <v>9.7214320000000001</v>
      </c>
      <c r="AP1206" s="38">
        <v>-0.76939849999999999</v>
      </c>
      <c r="AQ1206" s="38">
        <v>-9.7317420000000006</v>
      </c>
      <c r="AR1206" s="38">
        <v>-9.3267880000000005</v>
      </c>
      <c r="AS1206" s="38">
        <v>-11.514189999999999</v>
      </c>
      <c r="AT1206" s="38">
        <v>-12.963839999999999</v>
      </c>
      <c r="AU1206" s="38">
        <v>-7.3724959999999999</v>
      </c>
      <c r="AV1206" s="38">
        <v>-5.7312310000000002</v>
      </c>
      <c r="AW1206" s="38">
        <v>-8.6702729999999999</v>
      </c>
      <c r="AX1206" s="38">
        <v>-8.1147310000000008</v>
      </c>
      <c r="AY1206" s="38">
        <v>5.9981119999999999</v>
      </c>
      <c r="AZ1206" s="38">
        <v>7.9690130000000003</v>
      </c>
      <c r="BA1206" s="38">
        <v>16.536760000000001</v>
      </c>
      <c r="BB1206" s="38">
        <v>9.4833090000000002</v>
      </c>
      <c r="BC1206" s="38">
        <v>4.4404539999999999</v>
      </c>
      <c r="BD1206" s="38">
        <v>-2.3218390000000002</v>
      </c>
      <c r="BE1206" s="38">
        <v>-0.52595650000000005</v>
      </c>
      <c r="BF1206" s="38">
        <v>8.8476859999999995</v>
      </c>
      <c r="BG1206" s="38">
        <v>-0.46932970000000002</v>
      </c>
      <c r="BH1206" s="38">
        <v>0.76881840000000001</v>
      </c>
      <c r="BI1206" s="38">
        <v>6.0362730000000004</v>
      </c>
      <c r="BJ1206" s="38">
        <v>10.82527</v>
      </c>
      <c r="BK1206" s="38">
        <v>6.1131789999999997</v>
      </c>
      <c r="BL1206" s="38">
        <v>6.1900040000000001</v>
      </c>
      <c r="BM1206" s="38">
        <v>11.046279999999999</v>
      </c>
      <c r="BN1206" s="38">
        <v>-3.5314000000000001E-3</v>
      </c>
      <c r="BO1206" s="38">
        <v>-8.5206890000000008</v>
      </c>
      <c r="BP1206" s="38">
        <v>-7.8776950000000001</v>
      </c>
      <c r="BQ1206" s="38">
        <v>-9.4422899999999998</v>
      </c>
      <c r="BR1206" s="38">
        <v>-11.34957</v>
      </c>
      <c r="BS1206" s="38">
        <v>-6.2769170000000001</v>
      </c>
      <c r="BT1206" s="38">
        <v>-4.8824300000000003</v>
      </c>
      <c r="BU1206" s="38">
        <v>-7.790057</v>
      </c>
      <c r="BV1206" s="38">
        <v>-7.1684380000000001</v>
      </c>
      <c r="BW1206" s="38">
        <v>6.8895080000000002</v>
      </c>
      <c r="BX1206" s="38">
        <v>9.476559</v>
      </c>
      <c r="BY1206" s="38">
        <v>17.9069</v>
      </c>
      <c r="BZ1206" s="38">
        <v>11.07653</v>
      </c>
      <c r="CA1206" s="38">
        <v>6.4626299999999999</v>
      </c>
      <c r="CB1206" s="38">
        <v>-0.1169457</v>
      </c>
      <c r="CC1206" s="38">
        <v>1.722837</v>
      </c>
      <c r="CD1206" s="38">
        <v>11.284890000000001</v>
      </c>
      <c r="CE1206" s="38">
        <v>1.6683939999999999</v>
      </c>
      <c r="CF1206" s="38">
        <v>2.9765220000000001</v>
      </c>
      <c r="CG1206" s="38">
        <v>8.2550749999999997</v>
      </c>
      <c r="CH1206" s="38">
        <v>11.84314</v>
      </c>
      <c r="CI1206" s="38">
        <v>7.0635440000000003</v>
      </c>
      <c r="CJ1206" s="38">
        <v>6.9828060000000001</v>
      </c>
      <c r="CK1206" s="38">
        <v>11.96387</v>
      </c>
      <c r="CL1206" s="38">
        <v>0.52690590000000004</v>
      </c>
      <c r="CM1206" s="38">
        <v>-7.6819179999999996</v>
      </c>
      <c r="CN1206" s="38">
        <v>-6.8740579999999998</v>
      </c>
      <c r="CO1206" s="38">
        <v>-8.0072980000000005</v>
      </c>
      <c r="CP1206" s="38">
        <v>-10.231529999999999</v>
      </c>
      <c r="CQ1206" s="38">
        <v>-5.5181209999999998</v>
      </c>
      <c r="CR1206" s="38">
        <v>-4.2945529999999996</v>
      </c>
      <c r="CS1206" s="38">
        <v>-7.1804209999999999</v>
      </c>
      <c r="CT1206" s="38">
        <v>-6.513039</v>
      </c>
      <c r="CU1206" s="38">
        <v>7.5068859999999997</v>
      </c>
      <c r="CV1206" s="38">
        <v>10.52068</v>
      </c>
      <c r="CW1206" s="38">
        <v>18.85586</v>
      </c>
      <c r="CX1206" s="38">
        <v>12.18</v>
      </c>
      <c r="CY1206" s="38">
        <v>7.8631830000000003</v>
      </c>
      <c r="CZ1206" s="38">
        <v>1.4101570000000001</v>
      </c>
      <c r="DA1206" s="38">
        <v>3.2803450000000001</v>
      </c>
      <c r="DB1206" s="38">
        <v>12.97289</v>
      </c>
      <c r="DC1206" s="38">
        <v>3.1489750000000001</v>
      </c>
      <c r="DD1206" s="38">
        <v>4.5055709999999998</v>
      </c>
      <c r="DE1206" s="38">
        <v>9.7918090000000007</v>
      </c>
      <c r="DF1206" s="38">
        <v>12.86101</v>
      </c>
      <c r="DG1206" s="38">
        <v>8.0139089999999999</v>
      </c>
      <c r="DH1206" s="38">
        <v>7.7756080000000001</v>
      </c>
      <c r="DI1206" s="38">
        <v>12.881460000000001</v>
      </c>
      <c r="DJ1206" s="38">
        <v>1.0573429999999999</v>
      </c>
      <c r="DK1206" s="38">
        <v>-6.843146</v>
      </c>
      <c r="DL1206" s="38">
        <v>-5.8704200000000002</v>
      </c>
      <c r="DM1206" s="38">
        <v>-6.5723039999999999</v>
      </c>
      <c r="DN1206" s="38">
        <v>-9.1134920000000008</v>
      </c>
      <c r="DO1206" s="38">
        <v>-4.7593259999999997</v>
      </c>
      <c r="DP1206" s="38">
        <v>-3.7066759999999999</v>
      </c>
      <c r="DQ1206" s="38">
        <v>-6.570786</v>
      </c>
      <c r="DR1206" s="38">
        <v>-5.8576389999999998</v>
      </c>
      <c r="DS1206" s="38">
        <v>8.1242640000000002</v>
      </c>
      <c r="DT1206" s="38">
        <v>11.5648</v>
      </c>
      <c r="DU1206" s="38">
        <v>19.804819999999999</v>
      </c>
      <c r="DV1206" s="38">
        <v>13.28346</v>
      </c>
      <c r="DW1206" s="38">
        <v>9.2637370000000008</v>
      </c>
      <c r="DX1206" s="38">
        <v>2.9372590000000001</v>
      </c>
      <c r="DY1206" s="38">
        <v>4.837853</v>
      </c>
      <c r="DZ1206" s="38">
        <v>14.66089</v>
      </c>
      <c r="EA1206" s="38">
        <v>4.6295549999999999</v>
      </c>
      <c r="EB1206" s="38">
        <v>6.0346200000000003</v>
      </c>
      <c r="EC1206" s="38">
        <v>11.32854</v>
      </c>
      <c r="ED1206" s="38">
        <v>14.33065</v>
      </c>
      <c r="EE1206" s="38">
        <v>9.3860860000000006</v>
      </c>
      <c r="EF1206" s="38">
        <v>8.9202879999999993</v>
      </c>
      <c r="EG1206" s="38">
        <v>14.20631</v>
      </c>
      <c r="EH1206" s="38">
        <v>1.82321</v>
      </c>
      <c r="EI1206" s="38">
        <v>-5.6320930000000002</v>
      </c>
      <c r="EJ1206" s="38">
        <v>-4.4213279999999999</v>
      </c>
      <c r="EK1206" s="38">
        <v>-4.5004020000000002</v>
      </c>
      <c r="EL1206" s="38">
        <v>-7.4992200000000002</v>
      </c>
      <c r="EM1206" s="38">
        <v>-3.6637469999999999</v>
      </c>
      <c r="EN1206" s="38">
        <v>-2.8578749999999999</v>
      </c>
      <c r="EO1206" s="38">
        <v>-5.690569</v>
      </c>
      <c r="EP1206" s="38">
        <v>-4.911346</v>
      </c>
      <c r="EQ1206" s="38">
        <v>9.0156600000000005</v>
      </c>
      <c r="ER1206" s="38">
        <v>13.07235</v>
      </c>
      <c r="ES1206" s="38">
        <v>21.174959999999999</v>
      </c>
      <c r="ET1206" s="38">
        <v>14.87669</v>
      </c>
      <c r="EU1206" s="38">
        <v>11.285909999999999</v>
      </c>
      <c r="EV1206" s="38">
        <v>5.1421520000000003</v>
      </c>
      <c r="EW1206" s="38">
        <v>7.0866470000000001</v>
      </c>
      <c r="EX1206" s="38">
        <v>17.098089999999999</v>
      </c>
      <c r="EY1206" s="38">
        <v>6.7672790000000003</v>
      </c>
      <c r="EZ1206" s="38">
        <v>8.2423230000000007</v>
      </c>
      <c r="FA1206" s="38">
        <v>13.54735</v>
      </c>
      <c r="FB1206" s="38">
        <v>79.400819999999996</v>
      </c>
      <c r="FC1206" s="38">
        <v>76.795460000000006</v>
      </c>
      <c r="FD1206" s="38">
        <v>74.98903</v>
      </c>
      <c r="FE1206" s="38">
        <v>73.745500000000007</v>
      </c>
      <c r="FF1206" s="38">
        <v>71.97569</v>
      </c>
      <c r="FG1206" s="38">
        <v>69.679119999999998</v>
      </c>
      <c r="FH1206" s="38">
        <v>69.361379999999997</v>
      </c>
      <c r="FI1206" s="38">
        <v>71.748270000000005</v>
      </c>
      <c r="FJ1206" s="38">
        <v>76.508589999999998</v>
      </c>
      <c r="FK1206" s="38">
        <v>81.146730000000005</v>
      </c>
      <c r="FL1206" s="38">
        <v>85.782120000000006</v>
      </c>
      <c r="FM1206" s="38">
        <v>89.763080000000002</v>
      </c>
      <c r="FN1206" s="38">
        <v>93.5749</v>
      </c>
      <c r="FO1206" s="38">
        <v>96.907020000000003</v>
      </c>
      <c r="FP1206" s="38">
        <v>99.538560000000004</v>
      </c>
      <c r="FQ1206" s="38">
        <v>101.00749999999999</v>
      </c>
      <c r="FR1206" s="38">
        <v>101.4003</v>
      </c>
      <c r="FS1206" s="38">
        <v>100.7521</v>
      </c>
      <c r="FT1206" s="38">
        <v>99.963650000000001</v>
      </c>
      <c r="FU1206" s="38">
        <v>95.944509999999994</v>
      </c>
      <c r="FV1206" s="38">
        <v>91.631510000000006</v>
      </c>
      <c r="FW1206">
        <v>87.54128</v>
      </c>
      <c r="FX1206">
        <v>85.378140000000002</v>
      </c>
      <c r="FY1206">
        <v>83.738969999999995</v>
      </c>
      <c r="FZ1206">
        <v>2.417589</v>
      </c>
      <c r="GA1206">
        <v>21.94567</v>
      </c>
      <c r="GB1206">
        <v>1</v>
      </c>
    </row>
    <row r="1207" spans="1:184" x14ac:dyDescent="0.3">
      <c r="A1207" t="s">
        <v>280</v>
      </c>
      <c r="B1207" t="s">
        <v>278</v>
      </c>
      <c r="C1207" t="s">
        <v>1</v>
      </c>
      <c r="D1207" t="s">
        <v>1</v>
      </c>
      <c r="E1207" t="s">
        <v>1</v>
      </c>
      <c r="F1207" t="s">
        <v>1</v>
      </c>
      <c r="G1207" t="s">
        <v>1</v>
      </c>
      <c r="H1207" s="40" t="s">
        <v>1</v>
      </c>
      <c r="I1207" s="18" t="s">
        <v>1</v>
      </c>
      <c r="J1207" s="38" t="s">
        <v>1</v>
      </c>
      <c r="K1207" s="18">
        <v>44809</v>
      </c>
      <c r="L1207" s="38">
        <v>24</v>
      </c>
      <c r="M1207" s="38">
        <v>24</v>
      </c>
      <c r="N1207" s="38">
        <v>0</v>
      </c>
      <c r="O1207" s="38">
        <v>0</v>
      </c>
      <c r="P1207" s="38">
        <v>0</v>
      </c>
      <c r="Q1207" s="38">
        <v>0</v>
      </c>
      <c r="R1207" s="38">
        <v>0</v>
      </c>
      <c r="S1207" s="38">
        <v>0</v>
      </c>
      <c r="T1207" s="38">
        <v>0</v>
      </c>
      <c r="U1207" s="38">
        <v>0</v>
      </c>
      <c r="V1207" s="38">
        <v>0</v>
      </c>
      <c r="W1207" s="38">
        <v>0</v>
      </c>
      <c r="X1207" s="38">
        <v>0</v>
      </c>
      <c r="Y1207" s="38">
        <v>0</v>
      </c>
      <c r="Z1207" s="38">
        <v>0</v>
      </c>
      <c r="AA1207" s="38">
        <v>0</v>
      </c>
      <c r="AB1207" s="38">
        <v>0</v>
      </c>
      <c r="AC1207" s="38">
        <v>0</v>
      </c>
      <c r="AD1207" s="38">
        <v>0</v>
      </c>
      <c r="AE1207" s="38">
        <v>0</v>
      </c>
      <c r="AF1207" s="38">
        <v>0</v>
      </c>
      <c r="AG1207" s="38">
        <v>0</v>
      </c>
      <c r="AH1207" s="38">
        <v>0</v>
      </c>
      <c r="AI1207" s="38">
        <v>0</v>
      </c>
      <c r="AJ1207" s="38">
        <v>0</v>
      </c>
      <c r="AK1207" s="38">
        <v>0</v>
      </c>
      <c r="AL1207" s="38">
        <v>0</v>
      </c>
      <c r="AM1207" s="38">
        <v>0</v>
      </c>
      <c r="AN1207" s="38">
        <v>0</v>
      </c>
      <c r="AO1207" s="38">
        <v>0</v>
      </c>
      <c r="AP1207" s="38">
        <v>0</v>
      </c>
      <c r="AQ1207" s="38">
        <v>0</v>
      </c>
      <c r="AR1207" s="38">
        <v>0</v>
      </c>
      <c r="AS1207" s="38">
        <v>0</v>
      </c>
      <c r="AT1207" s="38">
        <v>0</v>
      </c>
      <c r="AU1207" s="38">
        <v>0</v>
      </c>
      <c r="AV1207" s="38">
        <v>0</v>
      </c>
      <c r="AW1207" s="38">
        <v>0</v>
      </c>
      <c r="AX1207" s="38">
        <v>0</v>
      </c>
      <c r="AY1207" s="38">
        <v>0</v>
      </c>
      <c r="AZ1207" s="38">
        <v>0</v>
      </c>
      <c r="BA1207" s="38">
        <v>0</v>
      </c>
      <c r="BB1207" s="38">
        <v>0</v>
      </c>
      <c r="BC1207" s="38">
        <v>0</v>
      </c>
      <c r="BD1207" s="38">
        <v>0</v>
      </c>
      <c r="BE1207" s="38">
        <v>0</v>
      </c>
      <c r="BF1207" s="38">
        <v>0</v>
      </c>
      <c r="BG1207" s="38">
        <v>0</v>
      </c>
      <c r="BH1207" s="38">
        <v>0</v>
      </c>
      <c r="BI1207" s="38">
        <v>0</v>
      </c>
      <c r="BJ1207" s="38">
        <v>0</v>
      </c>
      <c r="BK1207" s="38">
        <v>0</v>
      </c>
      <c r="BL1207" s="38">
        <v>0</v>
      </c>
      <c r="BM1207" s="38">
        <v>0</v>
      </c>
      <c r="BN1207" s="38">
        <v>0</v>
      </c>
      <c r="BO1207" s="38">
        <v>0</v>
      </c>
      <c r="BP1207" s="38">
        <v>0</v>
      </c>
      <c r="BQ1207" s="38">
        <v>0</v>
      </c>
      <c r="BR1207" s="38">
        <v>0</v>
      </c>
      <c r="BS1207" s="38">
        <v>0</v>
      </c>
      <c r="BT1207" s="38">
        <v>0</v>
      </c>
      <c r="BU1207" s="38">
        <v>0</v>
      </c>
      <c r="BV1207" s="38">
        <v>0</v>
      </c>
      <c r="BW1207" s="38">
        <v>0</v>
      </c>
      <c r="BX1207" s="38">
        <v>0</v>
      </c>
      <c r="BY1207" s="38">
        <v>0</v>
      </c>
      <c r="BZ1207" s="38">
        <v>0</v>
      </c>
      <c r="CA1207" s="38">
        <v>0</v>
      </c>
      <c r="CB1207" s="38">
        <v>0</v>
      </c>
      <c r="CC1207" s="38">
        <v>0</v>
      </c>
      <c r="CD1207" s="38">
        <v>0</v>
      </c>
      <c r="CE1207" s="38">
        <v>0</v>
      </c>
      <c r="CF1207" s="38">
        <v>0</v>
      </c>
      <c r="CG1207" s="38">
        <v>0</v>
      </c>
      <c r="CH1207" s="38">
        <v>0</v>
      </c>
      <c r="CI1207" s="38">
        <v>0</v>
      </c>
      <c r="CJ1207" s="38">
        <v>0</v>
      </c>
      <c r="CK1207" s="38">
        <v>0</v>
      </c>
      <c r="CL1207" s="38">
        <v>0</v>
      </c>
      <c r="CM1207" s="38">
        <v>0</v>
      </c>
      <c r="CN1207" s="38">
        <v>0</v>
      </c>
      <c r="CO1207" s="38">
        <v>0</v>
      </c>
      <c r="CP1207" s="38">
        <v>0</v>
      </c>
      <c r="CQ1207" s="38">
        <v>0</v>
      </c>
      <c r="CR1207" s="38">
        <v>0</v>
      </c>
      <c r="CS1207" s="38">
        <v>0</v>
      </c>
      <c r="CT1207" s="38">
        <v>0</v>
      </c>
      <c r="CU1207" s="38">
        <v>0</v>
      </c>
      <c r="CV1207" s="38">
        <v>0</v>
      </c>
      <c r="CW1207" s="38">
        <v>0</v>
      </c>
      <c r="CX1207" s="38">
        <v>0</v>
      </c>
      <c r="CY1207" s="38">
        <v>0</v>
      </c>
      <c r="CZ1207" s="38">
        <v>0</v>
      </c>
      <c r="DA1207" s="38">
        <v>0</v>
      </c>
      <c r="DB1207" s="38">
        <v>0</v>
      </c>
      <c r="DC1207" s="38">
        <v>0</v>
      </c>
      <c r="DD1207" s="38">
        <v>0</v>
      </c>
      <c r="DE1207" s="38">
        <v>0</v>
      </c>
      <c r="DF1207" s="38">
        <v>0</v>
      </c>
      <c r="DG1207" s="38">
        <v>0</v>
      </c>
      <c r="DH1207" s="38">
        <v>0</v>
      </c>
      <c r="DI1207" s="38">
        <v>0</v>
      </c>
      <c r="DJ1207" s="38">
        <v>0</v>
      </c>
      <c r="DK1207" s="38">
        <v>0</v>
      </c>
      <c r="DL1207" s="38">
        <v>0</v>
      </c>
      <c r="DM1207" s="38">
        <v>0</v>
      </c>
      <c r="DN1207" s="38">
        <v>0</v>
      </c>
      <c r="DO1207" s="38">
        <v>0</v>
      </c>
      <c r="DP1207" s="38">
        <v>0</v>
      </c>
      <c r="DQ1207" s="38">
        <v>0</v>
      </c>
      <c r="DR1207" s="38">
        <v>0</v>
      </c>
      <c r="DS1207" s="38">
        <v>0</v>
      </c>
      <c r="DT1207" s="38">
        <v>0</v>
      </c>
      <c r="DU1207" s="38">
        <v>0</v>
      </c>
      <c r="DV1207" s="38">
        <v>0</v>
      </c>
      <c r="DW1207" s="38">
        <v>0</v>
      </c>
      <c r="DX1207" s="38">
        <v>0</v>
      </c>
      <c r="DY1207" s="38">
        <v>0</v>
      </c>
      <c r="DZ1207" s="38">
        <v>0</v>
      </c>
      <c r="EA1207" s="38">
        <v>0</v>
      </c>
      <c r="EB1207" s="38">
        <v>0</v>
      </c>
      <c r="EC1207" s="38">
        <v>0</v>
      </c>
      <c r="ED1207" s="38">
        <v>0</v>
      </c>
      <c r="EE1207" s="38">
        <v>0</v>
      </c>
      <c r="EF1207" s="38">
        <v>0</v>
      </c>
      <c r="EG1207" s="38">
        <v>0</v>
      </c>
      <c r="EH1207" s="38">
        <v>0</v>
      </c>
      <c r="EI1207" s="38">
        <v>0</v>
      </c>
      <c r="EJ1207" s="38">
        <v>0</v>
      </c>
      <c r="EK1207" s="38">
        <v>0</v>
      </c>
      <c r="EL1207" s="38">
        <v>0</v>
      </c>
      <c r="EM1207" s="38">
        <v>0</v>
      </c>
      <c r="EN1207" s="38">
        <v>0</v>
      </c>
      <c r="EO1207" s="38">
        <v>0</v>
      </c>
      <c r="EP1207" s="38">
        <v>0</v>
      </c>
      <c r="EQ1207" s="38">
        <v>0</v>
      </c>
      <c r="ER1207" s="38">
        <v>0</v>
      </c>
      <c r="ES1207" s="38">
        <v>0</v>
      </c>
      <c r="ET1207" s="38">
        <v>0</v>
      </c>
      <c r="EU1207" s="38">
        <v>0</v>
      </c>
      <c r="EV1207" s="38">
        <v>0</v>
      </c>
      <c r="EW1207" s="38">
        <v>0</v>
      </c>
      <c r="EX1207" s="38">
        <v>0</v>
      </c>
      <c r="EY1207" s="38">
        <v>0</v>
      </c>
      <c r="EZ1207" s="38">
        <v>0</v>
      </c>
      <c r="FA1207" s="38">
        <v>0</v>
      </c>
      <c r="FB1207" s="38">
        <v>0</v>
      </c>
      <c r="FC1207" s="38">
        <v>0</v>
      </c>
      <c r="FD1207" s="38">
        <v>0</v>
      </c>
      <c r="FE1207" s="38">
        <v>0</v>
      </c>
      <c r="FF1207" s="38">
        <v>0</v>
      </c>
      <c r="FG1207" s="38">
        <v>0</v>
      </c>
      <c r="FH1207" s="38">
        <v>0</v>
      </c>
      <c r="FI1207" s="38">
        <v>0</v>
      </c>
      <c r="FJ1207" s="38">
        <v>0</v>
      </c>
      <c r="FK1207" s="38">
        <v>0</v>
      </c>
      <c r="FL1207" s="38">
        <v>0</v>
      </c>
      <c r="FM1207" s="38">
        <v>0</v>
      </c>
      <c r="FN1207" s="38">
        <v>0</v>
      </c>
      <c r="FO1207" s="38">
        <v>0</v>
      </c>
      <c r="FP1207" s="38">
        <v>0</v>
      </c>
      <c r="FQ1207" s="38">
        <v>0</v>
      </c>
      <c r="FR1207" s="38">
        <v>0</v>
      </c>
      <c r="FS1207" s="38">
        <v>0</v>
      </c>
      <c r="FT1207" s="38">
        <v>0</v>
      </c>
      <c r="FU1207" s="38">
        <v>0</v>
      </c>
      <c r="FV1207" s="38">
        <v>0</v>
      </c>
      <c r="FW1207">
        <v>0</v>
      </c>
      <c r="FX1207">
        <v>0</v>
      </c>
      <c r="FY1207">
        <v>0</v>
      </c>
      <c r="FZ1207">
        <v>0</v>
      </c>
      <c r="GA1207">
        <v>0</v>
      </c>
      <c r="GB1207">
        <v>0</v>
      </c>
    </row>
    <row r="1208" spans="1:184" x14ac:dyDescent="0.3">
      <c r="A1208" t="s">
        <v>280</v>
      </c>
      <c r="B1208" t="s">
        <v>278</v>
      </c>
      <c r="C1208" t="s">
        <v>1</v>
      </c>
      <c r="D1208" t="s">
        <v>1</v>
      </c>
      <c r="E1208" t="s">
        <v>1</v>
      </c>
      <c r="F1208" t="s">
        <v>1</v>
      </c>
      <c r="G1208" t="s">
        <v>1</v>
      </c>
      <c r="H1208" s="40" t="s">
        <v>1</v>
      </c>
      <c r="I1208" s="18" t="s">
        <v>1</v>
      </c>
      <c r="J1208" s="38" t="s">
        <v>1</v>
      </c>
      <c r="K1208" s="18">
        <v>44810</v>
      </c>
      <c r="L1208" s="38">
        <v>24</v>
      </c>
      <c r="M1208" s="38">
        <v>24</v>
      </c>
      <c r="N1208" s="38">
        <v>121.3442</v>
      </c>
      <c r="O1208" s="38">
        <v>115.28870000000001</v>
      </c>
      <c r="P1208" s="38">
        <v>112.44750000000001</v>
      </c>
      <c r="Q1208" s="38">
        <v>123.0067</v>
      </c>
      <c r="R1208" s="38">
        <v>127.0607</v>
      </c>
      <c r="S1208" s="38">
        <v>141.56139999999999</v>
      </c>
      <c r="T1208" s="38">
        <v>155.19040000000001</v>
      </c>
      <c r="U1208" s="38">
        <v>159.1386</v>
      </c>
      <c r="V1208" s="38">
        <v>163.75470000000001</v>
      </c>
      <c r="W1208" s="38">
        <v>161.82599999999999</v>
      </c>
      <c r="X1208" s="38">
        <v>168.0635</v>
      </c>
      <c r="Y1208" s="38">
        <v>174.32040000000001</v>
      </c>
      <c r="Z1208" s="38">
        <v>171.52979999999999</v>
      </c>
      <c r="AA1208" s="38">
        <v>169.5384</v>
      </c>
      <c r="AB1208" s="38">
        <v>172.75069999999999</v>
      </c>
      <c r="AC1208" s="38">
        <v>163.94880000000001</v>
      </c>
      <c r="AD1208" s="38">
        <v>166.61660000000001</v>
      </c>
      <c r="AE1208" s="38">
        <v>169.81989999999999</v>
      </c>
      <c r="AF1208" s="38">
        <v>146.15969999999999</v>
      </c>
      <c r="AG1208" s="38">
        <v>147.02889999999999</v>
      </c>
      <c r="AH1208" s="38">
        <v>149.18549999999999</v>
      </c>
      <c r="AI1208" s="38">
        <v>144.30350000000001</v>
      </c>
      <c r="AJ1208" s="38">
        <v>142.00729999999999</v>
      </c>
      <c r="AK1208" s="38">
        <v>142.18549999999999</v>
      </c>
      <c r="AL1208" s="38">
        <v>-10.66629</v>
      </c>
      <c r="AM1208" s="38">
        <v>-11.19337</v>
      </c>
      <c r="AN1208" s="38">
        <v>-14.05499</v>
      </c>
      <c r="AO1208" s="38">
        <v>-11.3879</v>
      </c>
      <c r="AP1208" s="38">
        <v>-5.9458060000000001</v>
      </c>
      <c r="AQ1208" s="38">
        <v>-3.5210409999999999</v>
      </c>
      <c r="AR1208" s="38">
        <v>4.6971189999999998</v>
      </c>
      <c r="AS1208" s="38">
        <v>2.1871019999999999</v>
      </c>
      <c r="AT1208" s="38">
        <v>-7.4408289999999999</v>
      </c>
      <c r="AU1208" s="38">
        <v>-16.581479999999999</v>
      </c>
      <c r="AV1208" s="38">
        <v>-5.1181700000000001</v>
      </c>
      <c r="AW1208" s="38">
        <v>1.6366890000000001</v>
      </c>
      <c r="AX1208" s="38">
        <v>-6.8866899999999995E-2</v>
      </c>
      <c r="AY1208" s="38">
        <v>-19.529019999999999</v>
      </c>
      <c r="AZ1208" s="38">
        <v>-5.1555</v>
      </c>
      <c r="BA1208" s="38">
        <v>-5.7985499999999996</v>
      </c>
      <c r="BB1208" s="38">
        <v>1.697187</v>
      </c>
      <c r="BC1208" s="38">
        <v>5.9587240000000001</v>
      </c>
      <c r="BD1208" s="38">
        <v>3.7003400000000002</v>
      </c>
      <c r="BE1208" s="38">
        <v>-1.784348</v>
      </c>
      <c r="BF1208" s="38">
        <v>0.90978910000000002</v>
      </c>
      <c r="BG1208" s="38">
        <v>-7.5296339999999997</v>
      </c>
      <c r="BH1208" s="38">
        <v>-21.840879999999999</v>
      </c>
      <c r="BI1208" s="38">
        <v>-22.726500000000001</v>
      </c>
      <c r="BJ1208" s="38">
        <v>-5.9577920000000004</v>
      </c>
      <c r="BK1208" s="38">
        <v>-6.6048850000000003</v>
      </c>
      <c r="BL1208" s="38">
        <v>-10.249739999999999</v>
      </c>
      <c r="BM1208" s="38">
        <v>-7.148568</v>
      </c>
      <c r="BN1208" s="38">
        <v>-2.8625539999999998</v>
      </c>
      <c r="BO1208" s="38">
        <v>0.39158120000000002</v>
      </c>
      <c r="BP1208" s="38">
        <v>8.3068120000000008</v>
      </c>
      <c r="BQ1208" s="38">
        <v>6.7436119999999997</v>
      </c>
      <c r="BR1208" s="38">
        <v>-2.701111</v>
      </c>
      <c r="BS1208" s="38">
        <v>-11.72213</v>
      </c>
      <c r="BT1208" s="38">
        <v>-2.2849010000000001</v>
      </c>
      <c r="BU1208" s="38">
        <v>5.1086970000000003</v>
      </c>
      <c r="BV1208" s="38">
        <v>2.3459530000000002</v>
      </c>
      <c r="BW1208" s="38">
        <v>-15.460900000000001</v>
      </c>
      <c r="BX1208" s="38">
        <v>-1.035183</v>
      </c>
      <c r="BY1208" s="38">
        <v>-0.64495610000000003</v>
      </c>
      <c r="BZ1208" s="38">
        <v>7.3943070000000004</v>
      </c>
      <c r="CA1208" s="38">
        <v>13.168839999999999</v>
      </c>
      <c r="CB1208" s="38">
        <v>9.5155770000000004</v>
      </c>
      <c r="CC1208" s="38">
        <v>5.9830709999999998</v>
      </c>
      <c r="CD1208" s="38">
        <v>9.8084000000000007</v>
      </c>
      <c r="CE1208" s="38">
        <v>-3.1449400000000002E-2</v>
      </c>
      <c r="CF1208" s="38">
        <v>-15.02683</v>
      </c>
      <c r="CG1208" s="38">
        <v>-16.006270000000001</v>
      </c>
      <c r="CH1208" s="38">
        <v>-2.6966999999999999</v>
      </c>
      <c r="CI1208" s="38">
        <v>-3.4269180000000001</v>
      </c>
      <c r="CJ1208" s="38">
        <v>-7.6142329999999996</v>
      </c>
      <c r="CK1208" s="38">
        <v>-4.2124199999999998</v>
      </c>
      <c r="CL1208" s="38">
        <v>-0.72710319999999995</v>
      </c>
      <c r="CM1208" s="38">
        <v>3.1014520000000001</v>
      </c>
      <c r="CN1208" s="38">
        <v>10.80687</v>
      </c>
      <c r="CO1208" s="38">
        <v>9.8994370000000007</v>
      </c>
      <c r="CP1208" s="38">
        <v>0.58160299999999998</v>
      </c>
      <c r="CQ1208" s="38">
        <v>-8.3565579999999997</v>
      </c>
      <c r="CR1208" s="38">
        <v>-0.32258769999999998</v>
      </c>
      <c r="CS1208" s="38">
        <v>7.5133989999999997</v>
      </c>
      <c r="CT1208" s="38">
        <v>4.0184499999999996</v>
      </c>
      <c r="CU1208" s="38">
        <v>-12.643330000000001</v>
      </c>
      <c r="CV1208" s="38">
        <v>1.8185359999999999</v>
      </c>
      <c r="CW1208" s="38">
        <v>2.924407</v>
      </c>
      <c r="CX1208" s="38">
        <v>11.340120000000001</v>
      </c>
      <c r="CY1208" s="38">
        <v>18.16255</v>
      </c>
      <c r="CZ1208" s="38">
        <v>13.543189999999999</v>
      </c>
      <c r="DA1208" s="38">
        <v>11.36276</v>
      </c>
      <c r="DB1208" s="38">
        <v>15.971550000000001</v>
      </c>
      <c r="DC1208" s="38">
        <v>5.1617709999999999</v>
      </c>
      <c r="DD1208" s="38">
        <v>-10.307449999999999</v>
      </c>
      <c r="DE1208" s="38">
        <v>-11.35187</v>
      </c>
      <c r="DF1208" s="38">
        <v>0.56439260000000002</v>
      </c>
      <c r="DG1208" s="38">
        <v>-0.2489509</v>
      </c>
      <c r="DH1208" s="38">
        <v>-4.9787280000000003</v>
      </c>
      <c r="DI1208" s="38">
        <v>-1.276273</v>
      </c>
      <c r="DJ1208" s="38">
        <v>1.4083479999999999</v>
      </c>
      <c r="DK1208" s="38">
        <v>5.8113219999999997</v>
      </c>
      <c r="DL1208" s="38">
        <v>13.306940000000001</v>
      </c>
      <c r="DM1208" s="38">
        <v>13.055260000000001</v>
      </c>
      <c r="DN1208" s="38">
        <v>3.8643169999999998</v>
      </c>
      <c r="DO1208" s="38">
        <v>-4.9909869999999996</v>
      </c>
      <c r="DP1208" s="38">
        <v>1.639726</v>
      </c>
      <c r="DQ1208" s="38">
        <v>9.9181000000000008</v>
      </c>
      <c r="DR1208" s="38">
        <v>5.6909470000000004</v>
      </c>
      <c r="DS1208" s="38">
        <v>-9.8257680000000001</v>
      </c>
      <c r="DT1208" s="38">
        <v>4.672256</v>
      </c>
      <c r="DU1208" s="38">
        <v>6.4937699999999996</v>
      </c>
      <c r="DV1208" s="38">
        <v>15.285920000000001</v>
      </c>
      <c r="DW1208" s="38">
        <v>23.15626</v>
      </c>
      <c r="DX1208" s="38">
        <v>17.570810000000002</v>
      </c>
      <c r="DY1208" s="38">
        <v>16.742450000000002</v>
      </c>
      <c r="DZ1208" s="38">
        <v>22.134699999999999</v>
      </c>
      <c r="EA1208" s="38">
        <v>10.354990000000001</v>
      </c>
      <c r="EB1208" s="38">
        <v>-5.5880580000000002</v>
      </c>
      <c r="EC1208" s="38">
        <v>-6.6974609999999997</v>
      </c>
      <c r="ED1208" s="38">
        <v>5.2728919999999997</v>
      </c>
      <c r="EE1208" s="38">
        <v>4.3395289999999997</v>
      </c>
      <c r="EF1208" s="38">
        <v>-1.1734770000000001</v>
      </c>
      <c r="EG1208" s="38">
        <v>2.9630570000000001</v>
      </c>
      <c r="EH1208" s="38">
        <v>4.4916</v>
      </c>
      <c r="EI1208" s="38">
        <v>9.7239450000000005</v>
      </c>
      <c r="EJ1208" s="38">
        <v>16.916630000000001</v>
      </c>
      <c r="EK1208" s="38">
        <v>17.61177</v>
      </c>
      <c r="EL1208" s="38">
        <v>8.6040349999999997</v>
      </c>
      <c r="EM1208" s="38">
        <v>-0.13163720000000001</v>
      </c>
      <c r="EN1208" s="38">
        <v>4.4729939999999999</v>
      </c>
      <c r="EO1208" s="38">
        <v>13.39011</v>
      </c>
      <c r="EP1208" s="38">
        <v>8.1057659999999991</v>
      </c>
      <c r="EQ1208" s="38">
        <v>-5.7576520000000002</v>
      </c>
      <c r="ER1208" s="38">
        <v>8.7925730000000009</v>
      </c>
      <c r="ES1208" s="38">
        <v>11.647360000000001</v>
      </c>
      <c r="ET1208" s="38">
        <v>20.983039999999999</v>
      </c>
      <c r="EU1208" s="38">
        <v>30.366379999999999</v>
      </c>
      <c r="EV1208" s="38">
        <v>23.386050000000001</v>
      </c>
      <c r="EW1208" s="38">
        <v>24.509869999999999</v>
      </c>
      <c r="EX1208" s="38">
        <v>31.03331</v>
      </c>
      <c r="EY1208" s="38">
        <v>17.853179999999998</v>
      </c>
      <c r="EZ1208" s="38">
        <v>1.2259880000000001</v>
      </c>
      <c r="FA1208" s="38">
        <v>2.2762600000000001E-2</v>
      </c>
      <c r="FB1208" s="38">
        <v>85.197869999999995</v>
      </c>
      <c r="FC1208" s="38">
        <v>83.988209999999995</v>
      </c>
      <c r="FD1208" s="38">
        <v>82.108609999999999</v>
      </c>
      <c r="FE1208" s="38">
        <v>80.646929999999998</v>
      </c>
      <c r="FF1208" s="38">
        <v>79.388279999999995</v>
      </c>
      <c r="FG1208" s="38">
        <v>79.066389999999998</v>
      </c>
      <c r="FH1208" s="38">
        <v>78.675340000000006</v>
      </c>
      <c r="FI1208" s="38">
        <v>80.75027</v>
      </c>
      <c r="FJ1208" s="38">
        <v>85.62379</v>
      </c>
      <c r="FK1208" s="38">
        <v>91.334879999999998</v>
      </c>
      <c r="FL1208" s="38">
        <v>96.152109999999993</v>
      </c>
      <c r="FM1208" s="38">
        <v>100.7835</v>
      </c>
      <c r="FN1208" s="38">
        <v>104.49</v>
      </c>
      <c r="FO1208" s="38">
        <v>107.2891</v>
      </c>
      <c r="FP1208" s="38">
        <v>109.571</v>
      </c>
      <c r="FQ1208" s="38">
        <v>110.6194</v>
      </c>
      <c r="FR1208" s="38">
        <v>110.2407</v>
      </c>
      <c r="FS1208" s="38">
        <v>108.27889999999999</v>
      </c>
      <c r="FT1208" s="38">
        <v>106.18</v>
      </c>
      <c r="FU1208" s="38">
        <v>100.8657</v>
      </c>
      <c r="FV1208" s="38">
        <v>96.541020000000003</v>
      </c>
      <c r="FW1208">
        <v>94.020259999999993</v>
      </c>
      <c r="FX1208">
        <v>92.285049999999998</v>
      </c>
      <c r="FY1208">
        <v>89.386780000000002</v>
      </c>
      <c r="FZ1208">
        <v>8.9370290000000008</v>
      </c>
      <c r="GA1208">
        <v>71.225849999999994</v>
      </c>
      <c r="GB1208">
        <v>1</v>
      </c>
    </row>
    <row r="1209" spans="1:184" x14ac:dyDescent="0.3">
      <c r="A1209" t="s">
        <v>280</v>
      </c>
      <c r="B1209" t="s">
        <v>278</v>
      </c>
      <c r="C1209" t="s">
        <v>1</v>
      </c>
      <c r="D1209" t="s">
        <v>1</v>
      </c>
      <c r="E1209" t="s">
        <v>1</v>
      </c>
      <c r="F1209" t="s">
        <v>1</v>
      </c>
      <c r="G1209" t="s">
        <v>1</v>
      </c>
      <c r="H1209" s="40" t="s">
        <v>1</v>
      </c>
      <c r="I1209" s="18" t="s">
        <v>1</v>
      </c>
      <c r="J1209" s="38" t="s">
        <v>1</v>
      </c>
      <c r="K1209" s="18">
        <v>44811</v>
      </c>
      <c r="L1209" s="38">
        <v>24</v>
      </c>
      <c r="M1209" s="38">
        <v>24</v>
      </c>
      <c r="N1209" s="38">
        <v>131.011</v>
      </c>
      <c r="O1209" s="38">
        <v>127.62649999999999</v>
      </c>
      <c r="P1209" s="38">
        <v>122.3409</v>
      </c>
      <c r="Q1209" s="38">
        <v>130.131</v>
      </c>
      <c r="R1209" s="38">
        <v>140.7944</v>
      </c>
      <c r="S1209" s="38">
        <v>151.14439999999999</v>
      </c>
      <c r="T1209" s="38">
        <v>164.58580000000001</v>
      </c>
      <c r="U1209" s="38">
        <v>165.11259999999999</v>
      </c>
      <c r="V1209" s="38">
        <v>170.44309999999999</v>
      </c>
      <c r="W1209" s="38">
        <v>163.18729999999999</v>
      </c>
      <c r="X1209" s="38">
        <v>163.44900000000001</v>
      </c>
      <c r="Y1209" s="38">
        <v>167.3895</v>
      </c>
      <c r="Z1209" s="38">
        <v>166.404</v>
      </c>
      <c r="AA1209" s="38">
        <v>164.87549999999999</v>
      </c>
      <c r="AB1209" s="38">
        <v>164.95660000000001</v>
      </c>
      <c r="AC1209" s="38">
        <v>155.0395</v>
      </c>
      <c r="AD1209" s="38">
        <v>158.91139999999999</v>
      </c>
      <c r="AE1209" s="38">
        <v>161.96860000000001</v>
      </c>
      <c r="AF1209" s="38">
        <v>140.19749999999999</v>
      </c>
      <c r="AG1209" s="38">
        <v>140.97579999999999</v>
      </c>
      <c r="AH1209" s="38">
        <v>143.5189</v>
      </c>
      <c r="AI1209" s="38">
        <v>141.357</v>
      </c>
      <c r="AJ1209" s="38">
        <v>139.88050000000001</v>
      </c>
      <c r="AK1209" s="38">
        <v>139.50460000000001</v>
      </c>
      <c r="AL1209" s="38">
        <v>-25.424679999999999</v>
      </c>
      <c r="AM1209" s="38">
        <v>-24.10689</v>
      </c>
      <c r="AN1209" s="38">
        <v>-13.657450000000001</v>
      </c>
      <c r="AO1209" s="38">
        <v>-13.66874</v>
      </c>
      <c r="AP1209" s="38">
        <v>3.1157750000000002</v>
      </c>
      <c r="AQ1209" s="38">
        <v>-2.5220129999999998</v>
      </c>
      <c r="AR1209" s="38">
        <v>11.28242</v>
      </c>
      <c r="AS1209" s="38">
        <v>7.4367479999999997</v>
      </c>
      <c r="AT1209" s="38">
        <v>6.8933770000000001</v>
      </c>
      <c r="AU1209" s="38">
        <v>-5.603129</v>
      </c>
      <c r="AV1209" s="38">
        <v>-4.6592890000000002</v>
      </c>
      <c r="AW1209" s="38">
        <v>-0.3162835</v>
      </c>
      <c r="AX1209" s="38">
        <v>-4.2130770000000002</v>
      </c>
      <c r="AY1209" s="38">
        <v>-8.0608649999999997</v>
      </c>
      <c r="AZ1209" s="38">
        <v>-4.4379150000000003</v>
      </c>
      <c r="BA1209" s="38">
        <v>-11.16877</v>
      </c>
      <c r="BB1209" s="38">
        <v>-16.198540000000001</v>
      </c>
      <c r="BC1209" s="38">
        <v>1.24939</v>
      </c>
      <c r="BD1209" s="38">
        <v>-9.5912679999999995</v>
      </c>
      <c r="BE1209" s="38">
        <v>-17.6873</v>
      </c>
      <c r="BF1209" s="38">
        <v>1.4950479999999999</v>
      </c>
      <c r="BG1209" s="38">
        <v>2.4195289999999998</v>
      </c>
      <c r="BH1209" s="38">
        <v>-16.667200000000001</v>
      </c>
      <c r="BI1209" s="38">
        <v>-13.686640000000001</v>
      </c>
      <c r="BJ1209" s="38">
        <v>-21.039829999999998</v>
      </c>
      <c r="BK1209" s="38">
        <v>-20.328600000000002</v>
      </c>
      <c r="BL1209" s="38">
        <v>-10.26821</v>
      </c>
      <c r="BM1209" s="38">
        <v>-10.064439999999999</v>
      </c>
      <c r="BN1209" s="38">
        <v>4.9305130000000004</v>
      </c>
      <c r="BO1209" s="38">
        <v>0.30329830000000002</v>
      </c>
      <c r="BP1209" s="38">
        <v>14.14392</v>
      </c>
      <c r="BQ1209" s="38">
        <v>11.48415</v>
      </c>
      <c r="BR1209" s="38">
        <v>10.727029999999999</v>
      </c>
      <c r="BS1209" s="38">
        <v>-1.941692</v>
      </c>
      <c r="BT1209" s="38">
        <v>-2.1945920000000001</v>
      </c>
      <c r="BU1209" s="38">
        <v>2.2825959999999998</v>
      </c>
      <c r="BV1209" s="38">
        <v>-2.3535240000000002</v>
      </c>
      <c r="BW1209" s="38">
        <v>-5.2764709999999999</v>
      </c>
      <c r="BX1209" s="38">
        <v>-1.234885</v>
      </c>
      <c r="BY1209" s="38">
        <v>-7.921119</v>
      </c>
      <c r="BZ1209" s="38">
        <v>-12.145910000000001</v>
      </c>
      <c r="CA1209" s="38">
        <v>6.9746410000000001</v>
      </c>
      <c r="CB1209" s="38">
        <v>-5.1129100000000003</v>
      </c>
      <c r="CC1209" s="38">
        <v>-11.71622</v>
      </c>
      <c r="CD1209" s="38">
        <v>8.2952089999999998</v>
      </c>
      <c r="CE1209" s="38">
        <v>7.1778880000000003</v>
      </c>
      <c r="CF1209" s="38">
        <v>-12.002470000000001</v>
      </c>
      <c r="CG1209" s="38">
        <v>-8.9823140000000006</v>
      </c>
      <c r="CH1209" s="38">
        <v>-18.002890000000001</v>
      </c>
      <c r="CI1209" s="38">
        <v>-17.711770000000001</v>
      </c>
      <c r="CJ1209" s="38">
        <v>-7.9208249999999998</v>
      </c>
      <c r="CK1209" s="38">
        <v>-7.5681060000000002</v>
      </c>
      <c r="CL1209" s="38">
        <v>6.1873959999999997</v>
      </c>
      <c r="CM1209" s="38">
        <v>2.2601</v>
      </c>
      <c r="CN1209" s="38">
        <v>16.125779999999999</v>
      </c>
      <c r="CO1209" s="38">
        <v>14.287369999999999</v>
      </c>
      <c r="CP1209" s="38">
        <v>13.382210000000001</v>
      </c>
      <c r="CQ1209" s="38">
        <v>0.59420810000000002</v>
      </c>
      <c r="CR1209" s="38">
        <v>-0.48755019999999999</v>
      </c>
      <c r="CS1209" s="38">
        <v>4.0825719999999999</v>
      </c>
      <c r="CT1209" s="38">
        <v>-1.0656030000000001</v>
      </c>
      <c r="CU1209" s="38">
        <v>-3.3480080000000001</v>
      </c>
      <c r="CV1209" s="38">
        <v>0.98352379999999995</v>
      </c>
      <c r="CW1209" s="38">
        <v>-5.6718060000000001</v>
      </c>
      <c r="CX1209" s="38">
        <v>-9.3390749999999993</v>
      </c>
      <c r="CY1209" s="38">
        <v>10.93993</v>
      </c>
      <c r="CZ1209" s="38">
        <v>-2.0112139999999998</v>
      </c>
      <c r="DA1209" s="38">
        <v>-7.5806709999999997</v>
      </c>
      <c r="DB1209" s="38">
        <v>13.00498</v>
      </c>
      <c r="DC1209" s="38">
        <v>10.473509999999999</v>
      </c>
      <c r="DD1209" s="38">
        <v>-8.7716879999999993</v>
      </c>
      <c r="DE1209" s="38">
        <v>-5.7241099999999996</v>
      </c>
      <c r="DF1209" s="38">
        <v>-14.965960000000001</v>
      </c>
      <c r="DG1209" s="38">
        <v>-15.094939999999999</v>
      </c>
      <c r="DH1209" s="38">
        <v>-5.5734430000000001</v>
      </c>
      <c r="DI1209" s="38">
        <v>-5.0717749999999997</v>
      </c>
      <c r="DJ1209" s="38">
        <v>7.4442779999999997</v>
      </c>
      <c r="DK1209" s="38">
        <v>4.2169020000000002</v>
      </c>
      <c r="DL1209" s="38">
        <v>18.10764</v>
      </c>
      <c r="DM1209" s="38">
        <v>17.090589999999999</v>
      </c>
      <c r="DN1209" s="38">
        <v>16.037379999999999</v>
      </c>
      <c r="DO1209" s="38">
        <v>3.1301079999999999</v>
      </c>
      <c r="DP1209" s="38">
        <v>1.2194910000000001</v>
      </c>
      <c r="DQ1209" s="38">
        <v>5.8825469999999997</v>
      </c>
      <c r="DR1209" s="38">
        <v>0.2223173</v>
      </c>
      <c r="DS1209" s="38">
        <v>-1.419546</v>
      </c>
      <c r="DT1209" s="38">
        <v>3.2019329999999999</v>
      </c>
      <c r="DU1209" s="38">
        <v>-3.4224939999999999</v>
      </c>
      <c r="DV1209" s="38">
        <v>-6.5322380000000004</v>
      </c>
      <c r="DW1209" s="38">
        <v>14.90522</v>
      </c>
      <c r="DX1209" s="38">
        <v>1.0904830000000001</v>
      </c>
      <c r="DY1209" s="38">
        <v>-3.4451179999999999</v>
      </c>
      <c r="DZ1209" s="38">
        <v>17.714749999999999</v>
      </c>
      <c r="EA1209" s="38">
        <v>13.76914</v>
      </c>
      <c r="EB1209" s="38">
        <v>-5.5409079999999999</v>
      </c>
      <c r="EC1209" s="38">
        <v>-2.4659059999999999</v>
      </c>
      <c r="ED1209" s="38">
        <v>-10.581099999999999</v>
      </c>
      <c r="EE1209" s="38">
        <v>-11.316649999999999</v>
      </c>
      <c r="EF1209" s="38">
        <v>-2.1841979999999999</v>
      </c>
      <c r="EG1209" s="38">
        <v>-1.4674689999999999</v>
      </c>
      <c r="EH1209" s="38">
        <v>9.2590160000000008</v>
      </c>
      <c r="EI1209" s="38">
        <v>7.0422130000000003</v>
      </c>
      <c r="EJ1209" s="38">
        <v>20.96913</v>
      </c>
      <c r="EK1209" s="38">
        <v>21.138000000000002</v>
      </c>
      <c r="EL1209" s="38">
        <v>19.871030000000001</v>
      </c>
      <c r="EM1209" s="38">
        <v>6.7915460000000003</v>
      </c>
      <c r="EN1209" s="38">
        <v>3.6841879999999998</v>
      </c>
      <c r="EO1209" s="38">
        <v>8.4814260000000008</v>
      </c>
      <c r="EP1209" s="38">
        <v>2.0818699999999999</v>
      </c>
      <c r="EQ1209" s="38">
        <v>1.364849</v>
      </c>
      <c r="ER1209" s="38">
        <v>6.4049630000000004</v>
      </c>
      <c r="ES1209" s="38">
        <v>-0.17484359999999999</v>
      </c>
      <c r="ET1209" s="38">
        <v>-2.4796100000000001</v>
      </c>
      <c r="EU1209" s="38">
        <v>20.630479999999999</v>
      </c>
      <c r="EV1209" s="38">
        <v>5.5688399999999998</v>
      </c>
      <c r="EW1209" s="38">
        <v>2.5259619999999998</v>
      </c>
      <c r="EX1209" s="38">
        <v>24.51491</v>
      </c>
      <c r="EY1209" s="38">
        <v>18.5275</v>
      </c>
      <c r="EZ1209" s="38">
        <v>-0.8761736</v>
      </c>
      <c r="FA1209" s="38">
        <v>2.2384219999999999</v>
      </c>
      <c r="FB1209" s="38">
        <v>88.064530000000005</v>
      </c>
      <c r="FC1209" s="38">
        <v>87.325990000000004</v>
      </c>
      <c r="FD1209" s="38">
        <v>84.501379999999997</v>
      </c>
      <c r="FE1209" s="38">
        <v>83.288200000000003</v>
      </c>
      <c r="FF1209" s="38">
        <v>81.307749999999999</v>
      </c>
      <c r="FG1209" s="38">
        <v>78.979749999999996</v>
      </c>
      <c r="FH1209" s="38">
        <v>78.371759999999995</v>
      </c>
      <c r="FI1209" s="38">
        <v>79.511250000000004</v>
      </c>
      <c r="FJ1209" s="38">
        <v>84.363479999999996</v>
      </c>
      <c r="FK1209" s="38">
        <v>89.597239999999999</v>
      </c>
      <c r="FL1209" s="38">
        <v>94.866730000000004</v>
      </c>
      <c r="FM1209" s="38">
        <v>98.433269999999993</v>
      </c>
      <c r="FN1209" s="38">
        <v>101.56270000000001</v>
      </c>
      <c r="FO1209" s="38">
        <v>104.3954</v>
      </c>
      <c r="FP1209" s="38">
        <v>106.1785</v>
      </c>
      <c r="FQ1209" s="38">
        <v>107.1097</v>
      </c>
      <c r="FR1209" s="38">
        <v>106.49460000000001</v>
      </c>
      <c r="FS1209" s="38">
        <v>105.0936</v>
      </c>
      <c r="FT1209" s="38">
        <v>102.8711</v>
      </c>
      <c r="FU1209" s="38">
        <v>98.303120000000007</v>
      </c>
      <c r="FV1209" s="38">
        <v>96.000929999999997</v>
      </c>
      <c r="FW1209">
        <v>93.772369999999995</v>
      </c>
      <c r="FX1209">
        <v>90.492599999999996</v>
      </c>
      <c r="FY1209">
        <v>87.832669999999993</v>
      </c>
      <c r="FZ1209">
        <v>6.8266020000000003</v>
      </c>
      <c r="GA1209">
        <v>54.504649999999998</v>
      </c>
      <c r="GB1209">
        <v>1</v>
      </c>
    </row>
    <row r="1210" spans="1:184" x14ac:dyDescent="0.3">
      <c r="A1210" t="s">
        <v>280</v>
      </c>
      <c r="B1210" t="s">
        <v>278</v>
      </c>
      <c r="C1210" t="s">
        <v>1</v>
      </c>
      <c r="D1210" t="s">
        <v>1</v>
      </c>
      <c r="E1210" t="s">
        <v>1</v>
      </c>
      <c r="F1210" t="s">
        <v>1</v>
      </c>
      <c r="G1210" t="s">
        <v>1</v>
      </c>
      <c r="H1210" s="40" t="s">
        <v>1</v>
      </c>
      <c r="I1210" s="18" t="s">
        <v>1</v>
      </c>
      <c r="J1210" s="38" t="s">
        <v>1</v>
      </c>
      <c r="K1210" s="18" t="s">
        <v>2</v>
      </c>
      <c r="L1210" s="38">
        <v>24</v>
      </c>
      <c r="M1210" s="38">
        <v>24</v>
      </c>
      <c r="N1210" s="38">
        <v>133.76990000000001</v>
      </c>
      <c r="O1210" s="38">
        <v>132.18440000000001</v>
      </c>
      <c r="P1210" s="38">
        <v>128.38329999999999</v>
      </c>
      <c r="Q1210" s="38">
        <v>133.89869999999999</v>
      </c>
      <c r="R1210" s="38">
        <v>139.7302</v>
      </c>
      <c r="S1210" s="38">
        <v>153.00890000000001</v>
      </c>
      <c r="T1210" s="38">
        <v>164.6165</v>
      </c>
      <c r="U1210" s="38">
        <v>167.02420000000001</v>
      </c>
      <c r="V1210" s="38">
        <v>172.9211</v>
      </c>
      <c r="W1210" s="38">
        <v>170.8228</v>
      </c>
      <c r="X1210" s="38">
        <v>173.30109999999999</v>
      </c>
      <c r="Y1210" s="38">
        <v>176.3775</v>
      </c>
      <c r="Z1210" s="38">
        <v>177.20439999999999</v>
      </c>
      <c r="AA1210" s="38">
        <v>176.00970000000001</v>
      </c>
      <c r="AB1210" s="38">
        <v>174.5548</v>
      </c>
      <c r="AC1210" s="38">
        <v>166.6986</v>
      </c>
      <c r="AD1210" s="38">
        <v>163.23419999999999</v>
      </c>
      <c r="AE1210" s="38">
        <v>157.43379999999999</v>
      </c>
      <c r="AF1210" s="38">
        <v>141.75200000000001</v>
      </c>
      <c r="AG1210" s="38">
        <v>138.25980000000001</v>
      </c>
      <c r="AH1210" s="38">
        <v>141.70580000000001</v>
      </c>
      <c r="AI1210" s="38">
        <v>142.86240000000001</v>
      </c>
      <c r="AJ1210" s="38">
        <v>142.02529999999999</v>
      </c>
      <c r="AK1210" s="38">
        <v>140.8734</v>
      </c>
      <c r="AL1210" s="38">
        <v>-3.4472550000000002</v>
      </c>
      <c r="AM1210" s="38">
        <v>-3.2769270000000001</v>
      </c>
      <c r="AN1210" s="38">
        <v>-4.9836669999999996</v>
      </c>
      <c r="AO1210" s="38">
        <v>-2.9155540000000002</v>
      </c>
      <c r="AP1210" s="38">
        <v>-1.468683</v>
      </c>
      <c r="AQ1210" s="38">
        <v>-3.69618</v>
      </c>
      <c r="AR1210" s="38">
        <v>8.2845699999999994E-2</v>
      </c>
      <c r="AS1210" s="38">
        <v>-2.7094299999999998</v>
      </c>
      <c r="AT1210" s="38">
        <v>-4.496893</v>
      </c>
      <c r="AU1210" s="38">
        <v>-6.1328849999999999</v>
      </c>
      <c r="AV1210" s="38">
        <v>-4.3558630000000003</v>
      </c>
      <c r="AW1210" s="38">
        <v>-1.3107489999999999</v>
      </c>
      <c r="AX1210" s="38">
        <v>-2.1981570000000001</v>
      </c>
      <c r="AY1210" s="38">
        <v>-3.480416</v>
      </c>
      <c r="AZ1210" s="38">
        <v>-0.58990379999999998</v>
      </c>
      <c r="BA1210" s="38">
        <v>-2.0299930000000002</v>
      </c>
      <c r="BB1210" s="38">
        <v>-0.48068749999999999</v>
      </c>
      <c r="BC1210" s="38">
        <v>4.2761610000000001</v>
      </c>
      <c r="BD1210" s="38">
        <v>0.35478579999999998</v>
      </c>
      <c r="BE1210" s="38">
        <v>0.69049450000000001</v>
      </c>
      <c r="BF1210" s="38">
        <v>3.2401279999999999</v>
      </c>
      <c r="BG1210" s="38">
        <v>-0.60915140000000001</v>
      </c>
      <c r="BH1210" s="38">
        <v>-3.8960900000000001</v>
      </c>
      <c r="BI1210" s="38">
        <v>-2.8410500000000001</v>
      </c>
      <c r="BJ1210" s="38">
        <v>-1.2627060000000001</v>
      </c>
      <c r="BK1210" s="38">
        <v>-1.0862670000000001</v>
      </c>
      <c r="BL1210" s="38">
        <v>-2.8186990000000001</v>
      </c>
      <c r="BM1210" s="38">
        <v>-0.73513910000000005</v>
      </c>
      <c r="BN1210" s="38">
        <v>-0.50944650000000002</v>
      </c>
      <c r="BO1210" s="38">
        <v>-2.1059830000000002</v>
      </c>
      <c r="BP1210" s="38">
        <v>2.0349339999999998</v>
      </c>
      <c r="BQ1210" s="38">
        <v>-0.40641240000000001</v>
      </c>
      <c r="BR1210" s="38">
        <v>-2.148908</v>
      </c>
      <c r="BS1210" s="38">
        <v>-4.3664329999999998</v>
      </c>
      <c r="BT1210" s="38">
        <v>-2.772297</v>
      </c>
      <c r="BU1210" s="38">
        <v>-0.1061391</v>
      </c>
      <c r="BV1210" s="38">
        <v>-0.98540749999999999</v>
      </c>
      <c r="BW1210" s="38">
        <v>-2.108581</v>
      </c>
      <c r="BX1210" s="38">
        <v>1.179562</v>
      </c>
      <c r="BY1210" s="38">
        <v>0.62088180000000004</v>
      </c>
      <c r="BZ1210" s="38">
        <v>1.6748019999999999</v>
      </c>
      <c r="CA1210" s="38">
        <v>6.7417850000000001</v>
      </c>
      <c r="CB1210" s="38">
        <v>2.6411549999999999</v>
      </c>
      <c r="CC1210" s="38">
        <v>3.5057119999999999</v>
      </c>
      <c r="CD1210" s="38">
        <v>6.4794650000000003</v>
      </c>
      <c r="CE1210" s="38">
        <v>2.4235500000000001</v>
      </c>
      <c r="CF1210" s="38">
        <v>-0.81334799999999996</v>
      </c>
      <c r="CG1210" s="38">
        <v>0.32790200000000003</v>
      </c>
      <c r="CH1210" s="38">
        <v>0.25030629999999998</v>
      </c>
      <c r="CI1210" s="38">
        <v>0.43097730000000001</v>
      </c>
      <c r="CJ1210" s="38">
        <v>-1.319248</v>
      </c>
      <c r="CK1210" s="38">
        <v>0.77500950000000002</v>
      </c>
      <c r="CL1210" s="38">
        <v>0.15491759999999999</v>
      </c>
      <c r="CM1210" s="38">
        <v>-1.0046170000000001</v>
      </c>
      <c r="CN1210" s="38">
        <v>3.3869440000000002</v>
      </c>
      <c r="CO1210" s="38">
        <v>1.18865</v>
      </c>
      <c r="CP1210" s="38">
        <v>-0.52270019999999995</v>
      </c>
      <c r="CQ1210" s="38">
        <v>-3.1429939999999998</v>
      </c>
      <c r="CR1210" s="38">
        <v>-1.6755230000000001</v>
      </c>
      <c r="CS1210" s="38">
        <v>0.72816990000000004</v>
      </c>
      <c r="CT1210" s="38">
        <v>-0.1454608</v>
      </c>
      <c r="CU1210" s="38">
        <v>-1.158452</v>
      </c>
      <c r="CV1210" s="38">
        <v>2.4050889999999998</v>
      </c>
      <c r="CW1210" s="38">
        <v>2.4568690000000002</v>
      </c>
      <c r="CX1210" s="38">
        <v>3.1676880000000001</v>
      </c>
      <c r="CY1210" s="38">
        <v>8.4494690000000006</v>
      </c>
      <c r="CZ1210" s="38">
        <v>4.2246880000000004</v>
      </c>
      <c r="DA1210" s="38">
        <v>5.4555230000000003</v>
      </c>
      <c r="DB1210" s="38">
        <v>8.72302</v>
      </c>
      <c r="DC1210" s="38">
        <v>4.5239900000000004</v>
      </c>
      <c r="DD1210" s="38">
        <v>1.3217490000000001</v>
      </c>
      <c r="DE1210" s="38">
        <v>2.5227080000000002</v>
      </c>
      <c r="DF1210" s="38">
        <v>1.7633179999999999</v>
      </c>
      <c r="DG1210" s="38">
        <v>1.9482219999999999</v>
      </c>
      <c r="DH1210" s="38">
        <v>0.18020240000000001</v>
      </c>
      <c r="DI1210" s="38">
        <v>2.285158</v>
      </c>
      <c r="DJ1210" s="38">
        <v>0.8192817</v>
      </c>
      <c r="DK1210" s="38">
        <v>9.6748100000000004E-2</v>
      </c>
      <c r="DL1210" s="38">
        <v>4.7389539999999997</v>
      </c>
      <c r="DM1210" s="38">
        <v>2.7837130000000001</v>
      </c>
      <c r="DN1210" s="38">
        <v>1.103507</v>
      </c>
      <c r="DO1210" s="38">
        <v>-1.9195549999999999</v>
      </c>
      <c r="DP1210" s="38">
        <v>-0.57874970000000003</v>
      </c>
      <c r="DQ1210" s="38">
        <v>1.562479</v>
      </c>
      <c r="DR1210" s="38">
        <v>0.69448589999999999</v>
      </c>
      <c r="DS1210" s="38">
        <v>-0.20832310000000001</v>
      </c>
      <c r="DT1210" s="38">
        <v>3.6306159999999998</v>
      </c>
      <c r="DU1210" s="38">
        <v>4.2928569999999997</v>
      </c>
      <c r="DV1210" s="38">
        <v>4.6605730000000003</v>
      </c>
      <c r="DW1210" s="38">
        <v>10.15715</v>
      </c>
      <c r="DX1210" s="38">
        <v>5.8082209999999996</v>
      </c>
      <c r="DY1210" s="38">
        <v>7.4053339999999999</v>
      </c>
      <c r="DZ1210" s="38">
        <v>10.966570000000001</v>
      </c>
      <c r="EA1210" s="38">
        <v>6.6244300000000003</v>
      </c>
      <c r="EB1210" s="38">
        <v>3.4568469999999998</v>
      </c>
      <c r="EC1210" s="38">
        <v>4.7175149999999997</v>
      </c>
      <c r="ED1210" s="38">
        <v>3.9478680000000002</v>
      </c>
      <c r="EE1210" s="38">
        <v>4.1388819999999997</v>
      </c>
      <c r="EF1210" s="38">
        <v>2.3451710000000001</v>
      </c>
      <c r="EG1210" s="38">
        <v>4.4655719999999999</v>
      </c>
      <c r="EH1210" s="38">
        <v>1.778518</v>
      </c>
      <c r="EI1210" s="38">
        <v>1.6869449999999999</v>
      </c>
      <c r="EJ1210" s="38">
        <v>6.6910410000000002</v>
      </c>
      <c r="EK1210" s="38">
        <v>5.0867300000000002</v>
      </c>
      <c r="EL1210" s="38">
        <v>3.4514930000000001</v>
      </c>
      <c r="EM1210" s="38">
        <v>-0.1531033</v>
      </c>
      <c r="EN1210" s="38">
        <v>1.0048170000000001</v>
      </c>
      <c r="EO1210" s="38">
        <v>2.7670880000000002</v>
      </c>
      <c r="EP1210" s="38">
        <v>1.9072359999999999</v>
      </c>
      <c r="EQ1210" s="38">
        <v>1.1635120000000001</v>
      </c>
      <c r="ER1210" s="38">
        <v>5.4000820000000003</v>
      </c>
      <c r="ES1210" s="38">
        <v>6.9437309999999997</v>
      </c>
      <c r="ET1210" s="38">
        <v>6.8160629999999998</v>
      </c>
      <c r="EU1210" s="38">
        <v>12.622780000000001</v>
      </c>
      <c r="EV1210" s="38">
        <v>8.0945900000000002</v>
      </c>
      <c r="EW1210" s="38">
        <v>10.220549999999999</v>
      </c>
      <c r="EX1210" s="38">
        <v>14.205909999999999</v>
      </c>
      <c r="EY1210" s="38">
        <v>9.6571320000000007</v>
      </c>
      <c r="EZ1210" s="38">
        <v>6.5395880000000002</v>
      </c>
      <c r="FA1210" s="38">
        <v>7.8864669999999997</v>
      </c>
      <c r="FB1210" s="38">
        <v>82.024050000000003</v>
      </c>
      <c r="FC1210" s="38">
        <v>80.469949999999997</v>
      </c>
      <c r="FD1210" s="38">
        <v>78.561229999999995</v>
      </c>
      <c r="FE1210" s="38">
        <v>76.986840000000001</v>
      </c>
      <c r="FF1210" s="38">
        <v>75.370570000000001</v>
      </c>
      <c r="FG1210" s="38">
        <v>73.976569999999995</v>
      </c>
      <c r="FH1210" s="38">
        <v>73.531170000000003</v>
      </c>
      <c r="FI1210" s="38">
        <v>75.940579999999997</v>
      </c>
      <c r="FJ1210" s="38">
        <v>80.077799999999996</v>
      </c>
      <c r="FK1210" s="38">
        <v>84.272959999999998</v>
      </c>
      <c r="FL1210" s="38">
        <v>88.538079999999994</v>
      </c>
      <c r="FM1210" s="38">
        <v>92.346050000000005</v>
      </c>
      <c r="FN1210" s="38">
        <v>95.518730000000005</v>
      </c>
      <c r="FO1210" s="38">
        <v>98.140169999999998</v>
      </c>
      <c r="FP1210" s="38">
        <v>100.0445</v>
      </c>
      <c r="FQ1210" s="38">
        <v>101.2034</v>
      </c>
      <c r="FR1210" s="38">
        <v>101.6503</v>
      </c>
      <c r="FS1210" s="38">
        <v>100.974</v>
      </c>
      <c r="FT1210" s="38">
        <v>99.798360000000002</v>
      </c>
      <c r="FU1210" s="38">
        <v>96.712199999999996</v>
      </c>
      <c r="FV1210" s="38">
        <v>93.112089999999995</v>
      </c>
      <c r="FW1210">
        <v>90.088470000000001</v>
      </c>
      <c r="FX1210">
        <v>87.381910000000005</v>
      </c>
      <c r="FY1210">
        <v>84.765460000000004</v>
      </c>
      <c r="FZ1210">
        <v>3.1535540000000002</v>
      </c>
      <c r="GA1210">
        <v>28.436779999999999</v>
      </c>
      <c r="GB1210">
        <v>1</v>
      </c>
    </row>
    <row r="1211" spans="1:184" x14ac:dyDescent="0.3">
      <c r="A1211" t="s">
        <v>280</v>
      </c>
      <c r="B1211" t="s">
        <v>188</v>
      </c>
      <c r="C1211" t="s">
        <v>1</v>
      </c>
      <c r="D1211" t="s">
        <v>1</v>
      </c>
      <c r="E1211" t="s">
        <v>1</v>
      </c>
      <c r="F1211" t="s">
        <v>1</v>
      </c>
      <c r="G1211" t="s">
        <v>1</v>
      </c>
      <c r="H1211" s="40" t="s">
        <v>1</v>
      </c>
      <c r="I1211" s="18" t="s">
        <v>1</v>
      </c>
      <c r="J1211" s="38" t="s">
        <v>1</v>
      </c>
      <c r="K1211" s="18">
        <v>44722</v>
      </c>
      <c r="L1211" s="38">
        <v>56</v>
      </c>
      <c r="M1211" s="38">
        <v>56</v>
      </c>
      <c r="N1211" s="38">
        <v>193.81319999999999</v>
      </c>
      <c r="O1211" s="38">
        <v>187.97649999999999</v>
      </c>
      <c r="P1211" s="38">
        <v>184.2321</v>
      </c>
      <c r="Q1211" s="38">
        <v>185.1977</v>
      </c>
      <c r="R1211" s="38">
        <v>191.7449</v>
      </c>
      <c r="S1211" s="38">
        <v>198.93819999999999</v>
      </c>
      <c r="T1211" s="38">
        <v>205.79310000000001</v>
      </c>
      <c r="U1211" s="38">
        <v>214.9966</v>
      </c>
      <c r="V1211" s="38">
        <v>216.88409999999999</v>
      </c>
      <c r="W1211" s="38">
        <v>228.79</v>
      </c>
      <c r="X1211" s="38">
        <v>238.59630000000001</v>
      </c>
      <c r="Y1211" s="38">
        <v>244.76769999999999</v>
      </c>
      <c r="Z1211" s="38">
        <v>255.04660000000001</v>
      </c>
      <c r="AA1211" s="38">
        <v>268.26209999999998</v>
      </c>
      <c r="AB1211" s="38">
        <v>279.70659999999998</v>
      </c>
      <c r="AC1211" s="38">
        <v>288.63400000000001</v>
      </c>
      <c r="AD1211" s="38">
        <v>289.86900000000003</v>
      </c>
      <c r="AE1211" s="38">
        <v>293.92880000000002</v>
      </c>
      <c r="AF1211" s="38">
        <v>296.17880000000002</v>
      </c>
      <c r="AG1211" s="38">
        <v>285.8494</v>
      </c>
      <c r="AH1211" s="38">
        <v>273.23289999999997</v>
      </c>
      <c r="AI1211" s="38">
        <v>244.6859</v>
      </c>
      <c r="AJ1211" s="38">
        <v>224.93719999999999</v>
      </c>
      <c r="AK1211" s="38">
        <v>204.58340000000001</v>
      </c>
      <c r="AL1211" s="38">
        <v>-5.2139100000000003</v>
      </c>
      <c r="AM1211" s="38">
        <v>-3.0667710000000001</v>
      </c>
      <c r="AN1211" s="38">
        <v>-1.002915</v>
      </c>
      <c r="AO1211" s="38">
        <v>1.767509</v>
      </c>
      <c r="AP1211" s="38">
        <v>2.7310669999999999</v>
      </c>
      <c r="AQ1211" s="38">
        <v>-2.798108</v>
      </c>
      <c r="AR1211" s="38">
        <v>-0.75345249999999997</v>
      </c>
      <c r="AS1211" s="38">
        <v>-3.5829270000000002</v>
      </c>
      <c r="AT1211" s="38">
        <v>-3.741822</v>
      </c>
      <c r="AU1211" s="38">
        <v>-5.4350269999999998</v>
      </c>
      <c r="AV1211" s="38">
        <v>-3.6149300000000002</v>
      </c>
      <c r="AW1211" s="38">
        <v>-1.082927</v>
      </c>
      <c r="AX1211" s="38">
        <v>-1.031803</v>
      </c>
      <c r="AY1211" s="38">
        <v>-4.6444970000000003</v>
      </c>
      <c r="AZ1211" s="38">
        <v>-0.1835485</v>
      </c>
      <c r="BA1211" s="38">
        <v>1.8853329999999999</v>
      </c>
      <c r="BB1211" s="38">
        <v>-0.38597169999999997</v>
      </c>
      <c r="BC1211" s="38">
        <v>-1.1878580000000001</v>
      </c>
      <c r="BD1211" s="38">
        <v>-1.924337</v>
      </c>
      <c r="BE1211" s="38">
        <v>-8.6047890000000002</v>
      </c>
      <c r="BF1211" s="38">
        <v>-10.39522</v>
      </c>
      <c r="BG1211" s="38">
        <v>-12.76961</v>
      </c>
      <c r="BH1211" s="38">
        <v>-14.874409999999999</v>
      </c>
      <c r="BI1211" s="38">
        <v>-17.923649999999999</v>
      </c>
      <c r="BJ1211" s="38">
        <v>-4.1733269999999996</v>
      </c>
      <c r="BK1211" s="38">
        <v>-2.127872</v>
      </c>
      <c r="BL1211" s="38">
        <v>-0.4490654</v>
      </c>
      <c r="BM1211" s="38">
        <v>2.4323299999999999</v>
      </c>
      <c r="BN1211" s="38">
        <v>3.4951810000000001</v>
      </c>
      <c r="BO1211" s="38">
        <v>-2.1849129999999999</v>
      </c>
      <c r="BP1211" s="38">
        <v>0.4719005</v>
      </c>
      <c r="BQ1211" s="38">
        <v>-2.7207569999999999</v>
      </c>
      <c r="BR1211" s="38">
        <v>-2.208488</v>
      </c>
      <c r="BS1211" s="38">
        <v>-3.7204290000000002</v>
      </c>
      <c r="BT1211" s="38">
        <v>-2.3445390000000002</v>
      </c>
      <c r="BU1211" s="38">
        <v>-5.3861399999999997E-2</v>
      </c>
      <c r="BV1211" s="38">
        <v>-0.35545929999999998</v>
      </c>
      <c r="BW1211" s="38">
        <v>-3.8077749999999999</v>
      </c>
      <c r="BX1211" s="38">
        <v>1.0531509999999999</v>
      </c>
      <c r="BY1211" s="38">
        <v>3.2765520000000001</v>
      </c>
      <c r="BZ1211" s="38">
        <v>1.3323339999999999</v>
      </c>
      <c r="CA1211" s="38">
        <v>0.26222089999999998</v>
      </c>
      <c r="CB1211" s="38">
        <v>-0.40155210000000002</v>
      </c>
      <c r="CC1211" s="38">
        <v>-7.1246559999999999</v>
      </c>
      <c r="CD1211" s="38">
        <v>-8.5836760000000005</v>
      </c>
      <c r="CE1211" s="38">
        <v>-10.672969999999999</v>
      </c>
      <c r="CF1211" s="38">
        <v>-12.83046</v>
      </c>
      <c r="CG1211" s="38">
        <v>-15.744759999999999</v>
      </c>
      <c r="CH1211" s="38">
        <v>-3.452623</v>
      </c>
      <c r="CI1211" s="38">
        <v>-1.4775940000000001</v>
      </c>
      <c r="CJ1211" s="38">
        <v>-6.5470600000000004E-2</v>
      </c>
      <c r="CK1211" s="38">
        <v>2.8927839999999998</v>
      </c>
      <c r="CL1211" s="38">
        <v>4.0244039999999996</v>
      </c>
      <c r="CM1211" s="38">
        <v>-1.760216</v>
      </c>
      <c r="CN1211" s="38">
        <v>1.320576</v>
      </c>
      <c r="CO1211" s="38">
        <v>-2.1236199999999998</v>
      </c>
      <c r="CP1211" s="38">
        <v>-1.146506</v>
      </c>
      <c r="CQ1211" s="38">
        <v>-2.5329039999999998</v>
      </c>
      <c r="CR1211" s="38">
        <v>-1.4646699999999999</v>
      </c>
      <c r="CS1211" s="38">
        <v>0.65886610000000001</v>
      </c>
      <c r="CT1211" s="38">
        <v>0.11297409999999999</v>
      </c>
      <c r="CU1211" s="38">
        <v>-3.2282630000000001</v>
      </c>
      <c r="CV1211" s="38">
        <v>1.909686</v>
      </c>
      <c r="CW1211" s="38">
        <v>4.2401059999999999</v>
      </c>
      <c r="CX1211" s="38">
        <v>2.522427</v>
      </c>
      <c r="CY1211" s="38">
        <v>1.2665409999999999</v>
      </c>
      <c r="CZ1211" s="38">
        <v>0.65312389999999998</v>
      </c>
      <c r="DA1211" s="38">
        <v>-6.0995210000000002</v>
      </c>
      <c r="DB1211" s="38">
        <v>-7.329008</v>
      </c>
      <c r="DC1211" s="38">
        <v>-9.2208410000000001</v>
      </c>
      <c r="DD1211" s="38">
        <v>-11.41483</v>
      </c>
      <c r="DE1211" s="38">
        <v>-14.235670000000001</v>
      </c>
      <c r="DF1211" s="38">
        <v>-2.731919</v>
      </c>
      <c r="DG1211" s="38">
        <v>-0.82731529999999998</v>
      </c>
      <c r="DH1211" s="38">
        <v>0.31812420000000002</v>
      </c>
      <c r="DI1211" s="38">
        <v>3.353237</v>
      </c>
      <c r="DJ1211" s="38">
        <v>4.5536269999999996</v>
      </c>
      <c r="DK1211" s="38">
        <v>-1.3355189999999999</v>
      </c>
      <c r="DL1211" s="38">
        <v>2.1692520000000002</v>
      </c>
      <c r="DM1211" s="38">
        <v>-1.526483</v>
      </c>
      <c r="DN1211" s="38">
        <v>-8.4523500000000001E-2</v>
      </c>
      <c r="DO1211" s="38">
        <v>-1.3453790000000001</v>
      </c>
      <c r="DP1211" s="38">
        <v>-0.58480100000000002</v>
      </c>
      <c r="DQ1211" s="38">
        <v>1.371594</v>
      </c>
      <c r="DR1211" s="38">
        <v>0.58140760000000002</v>
      </c>
      <c r="DS1211" s="38">
        <v>-2.6487509999999999</v>
      </c>
      <c r="DT1211" s="38">
        <v>2.7662200000000001</v>
      </c>
      <c r="DU1211" s="38">
        <v>5.2036600000000002</v>
      </c>
      <c r="DV1211" s="38">
        <v>3.71252</v>
      </c>
      <c r="DW1211" s="38">
        <v>2.2708620000000002</v>
      </c>
      <c r="DX1211" s="38">
        <v>1.7078</v>
      </c>
      <c r="DY1211" s="38">
        <v>-5.0743850000000004</v>
      </c>
      <c r="DZ1211" s="38">
        <v>-6.0743390000000002</v>
      </c>
      <c r="EA1211" s="38">
        <v>-7.7687140000000001</v>
      </c>
      <c r="EB1211" s="38">
        <v>-9.9992009999999993</v>
      </c>
      <c r="EC1211" s="38">
        <v>-12.72658</v>
      </c>
      <c r="ED1211" s="38">
        <v>-1.691336</v>
      </c>
      <c r="EE1211" s="38">
        <v>0.1115835</v>
      </c>
      <c r="EF1211" s="38">
        <v>0.87197409999999997</v>
      </c>
      <c r="EG1211" s="38">
        <v>4.0180579999999999</v>
      </c>
      <c r="EH1211" s="38">
        <v>5.3177409999999998</v>
      </c>
      <c r="EI1211" s="38">
        <v>-0.72232350000000001</v>
      </c>
      <c r="EJ1211" s="38">
        <v>3.3946049999999999</v>
      </c>
      <c r="EK1211" s="38">
        <v>-0.66431280000000004</v>
      </c>
      <c r="EL1211" s="38">
        <v>1.4488099999999999</v>
      </c>
      <c r="EM1211" s="38">
        <v>0.36921870000000001</v>
      </c>
      <c r="EN1211" s="38">
        <v>0.68559009999999998</v>
      </c>
      <c r="EO1211" s="38">
        <v>2.4006590000000001</v>
      </c>
      <c r="EP1211" s="38">
        <v>1.2577510000000001</v>
      </c>
      <c r="EQ1211" s="38">
        <v>-1.812028</v>
      </c>
      <c r="ER1211" s="38">
        <v>4.0029199999999996</v>
      </c>
      <c r="ES1211" s="38">
        <v>6.5948779999999996</v>
      </c>
      <c r="ET1211" s="38">
        <v>5.4308259999999997</v>
      </c>
      <c r="EU1211" s="38">
        <v>3.7209409999999998</v>
      </c>
      <c r="EV1211" s="38">
        <v>3.230585</v>
      </c>
      <c r="EW1211" s="38">
        <v>-3.594252</v>
      </c>
      <c r="EX1211" s="38">
        <v>-4.2627969999999999</v>
      </c>
      <c r="EY1211" s="38">
        <v>-5.6720740000000003</v>
      </c>
      <c r="EZ1211" s="38">
        <v>-7.9552550000000002</v>
      </c>
      <c r="FA1211" s="38">
        <v>-10.547689999999999</v>
      </c>
      <c r="FB1211" s="38">
        <v>76.320369999999997</v>
      </c>
      <c r="FC1211" s="38">
        <v>74.920019999999994</v>
      </c>
      <c r="FD1211" s="38">
        <v>72.934290000000004</v>
      </c>
      <c r="FE1211" s="38">
        <v>71.041449999999998</v>
      </c>
      <c r="FF1211" s="38">
        <v>69.77131</v>
      </c>
      <c r="FG1211" s="38">
        <v>69.354129999999998</v>
      </c>
      <c r="FH1211" s="38">
        <v>70.462710000000001</v>
      </c>
      <c r="FI1211" s="38">
        <v>74.376320000000007</v>
      </c>
      <c r="FJ1211" s="38">
        <v>79.549099999999996</v>
      </c>
      <c r="FK1211" s="38">
        <v>83.445049999999995</v>
      </c>
      <c r="FL1211" s="38">
        <v>87.009190000000004</v>
      </c>
      <c r="FM1211" s="38">
        <v>90.993799999999993</v>
      </c>
      <c r="FN1211" s="38">
        <v>93.550179999999997</v>
      </c>
      <c r="FO1211" s="38">
        <v>96.185890000000001</v>
      </c>
      <c r="FP1211" s="38">
        <v>97.287880000000001</v>
      </c>
      <c r="FQ1211" s="38">
        <v>98.020510000000002</v>
      </c>
      <c r="FR1211" s="38">
        <v>97.756320000000002</v>
      </c>
      <c r="FS1211" s="38">
        <v>96.232190000000003</v>
      </c>
      <c r="FT1211" s="38">
        <v>93.64752</v>
      </c>
      <c r="FU1211" s="38">
        <v>91.006990000000002</v>
      </c>
      <c r="FV1211" s="38">
        <v>87.978629999999995</v>
      </c>
      <c r="FW1211">
        <v>85.288240000000002</v>
      </c>
      <c r="FX1211">
        <v>82.858289999999997</v>
      </c>
      <c r="FY1211">
        <v>80.752880000000005</v>
      </c>
      <c r="FZ1211">
        <v>1.4450700000000001</v>
      </c>
      <c r="GA1211">
        <v>10.6008</v>
      </c>
      <c r="GB1211">
        <v>1</v>
      </c>
    </row>
    <row r="1212" spans="1:184" x14ac:dyDescent="0.3">
      <c r="A1212" t="s">
        <v>280</v>
      </c>
      <c r="B1212" t="s">
        <v>188</v>
      </c>
      <c r="C1212" t="s">
        <v>1</v>
      </c>
      <c r="D1212" t="s">
        <v>1</v>
      </c>
      <c r="E1212" t="s">
        <v>1</v>
      </c>
      <c r="F1212" t="s">
        <v>1</v>
      </c>
      <c r="G1212" t="s">
        <v>1</v>
      </c>
      <c r="H1212" s="40" t="s">
        <v>1</v>
      </c>
      <c r="I1212" s="18" t="s">
        <v>1</v>
      </c>
      <c r="J1212" s="38" t="s">
        <v>1</v>
      </c>
      <c r="K1212" s="18">
        <v>44739</v>
      </c>
      <c r="L1212" s="38">
        <v>55</v>
      </c>
      <c r="M1212" s="38">
        <v>55</v>
      </c>
      <c r="N1212" s="38">
        <v>183.4854</v>
      </c>
      <c r="O1212" s="38">
        <v>181.6206</v>
      </c>
      <c r="P1212" s="38">
        <v>180.2295</v>
      </c>
      <c r="Q1212" s="38">
        <v>185.27090000000001</v>
      </c>
      <c r="R1212" s="38">
        <v>192.72569999999999</v>
      </c>
      <c r="S1212" s="38">
        <v>202.01230000000001</v>
      </c>
      <c r="T1212" s="38">
        <v>206.95320000000001</v>
      </c>
      <c r="U1212" s="38">
        <v>215.0196</v>
      </c>
      <c r="V1212" s="38">
        <v>218.78120000000001</v>
      </c>
      <c r="W1212" s="38">
        <v>226.03319999999999</v>
      </c>
      <c r="X1212" s="38">
        <v>233.2748</v>
      </c>
      <c r="Y1212" s="38">
        <v>240.65940000000001</v>
      </c>
      <c r="Z1212" s="38">
        <v>254.1388</v>
      </c>
      <c r="AA1212" s="38">
        <v>266.79570000000001</v>
      </c>
      <c r="AB1212" s="38">
        <v>279.20370000000003</v>
      </c>
      <c r="AC1212" s="38">
        <v>287.15820000000002</v>
      </c>
      <c r="AD1212" s="38">
        <v>291.30889999999999</v>
      </c>
      <c r="AE1212" s="38">
        <v>297.94170000000003</v>
      </c>
      <c r="AF1212" s="38">
        <v>301.22449999999998</v>
      </c>
      <c r="AG1212" s="38">
        <v>293.40410000000003</v>
      </c>
      <c r="AH1212" s="38">
        <v>278.27850000000001</v>
      </c>
      <c r="AI1212" s="38">
        <v>248.4616</v>
      </c>
      <c r="AJ1212" s="38">
        <v>228.81059999999999</v>
      </c>
      <c r="AK1212" s="38">
        <v>213.60239999999999</v>
      </c>
      <c r="AL1212" s="38">
        <v>-2.8335689999999998</v>
      </c>
      <c r="AM1212" s="38">
        <v>-1.011674</v>
      </c>
      <c r="AN1212" s="38">
        <v>-3.597823</v>
      </c>
      <c r="AO1212" s="38">
        <v>2.7675589999999999</v>
      </c>
      <c r="AP1212" s="38">
        <v>-0.45998169999999999</v>
      </c>
      <c r="AQ1212" s="38">
        <v>-2.5051480000000002</v>
      </c>
      <c r="AR1212" s="38">
        <v>1.30477</v>
      </c>
      <c r="AS1212" s="38">
        <v>-0.27878720000000001</v>
      </c>
      <c r="AT1212" s="38">
        <v>-4.2567849999999998</v>
      </c>
      <c r="AU1212" s="38">
        <v>-6.3649230000000001</v>
      </c>
      <c r="AV1212" s="38">
        <v>-4.9341999999999997E-3</v>
      </c>
      <c r="AW1212" s="38">
        <v>-3.7401620000000002</v>
      </c>
      <c r="AX1212" s="38">
        <v>-0.35913460000000003</v>
      </c>
      <c r="AY1212" s="38">
        <v>-0.80117039999999995</v>
      </c>
      <c r="AZ1212" s="38">
        <v>-1.874684</v>
      </c>
      <c r="BA1212" s="38">
        <v>-2.6935730000000002</v>
      </c>
      <c r="BB1212" s="38">
        <v>-1.067537</v>
      </c>
      <c r="BC1212" s="38">
        <v>0.84234120000000001</v>
      </c>
      <c r="BD1212" s="38">
        <v>4.2645540000000004</v>
      </c>
      <c r="BE1212" s="38">
        <v>-2.3108970000000002</v>
      </c>
      <c r="BF1212" s="38">
        <v>0.76970819999999995</v>
      </c>
      <c r="BG1212" s="38">
        <v>-1.5338099999999999</v>
      </c>
      <c r="BH1212" s="38">
        <v>-8.2295990000000003</v>
      </c>
      <c r="BI1212" s="38">
        <v>-4.8134969999999999</v>
      </c>
      <c r="BJ1212" s="38">
        <v>-1.8163260000000001</v>
      </c>
      <c r="BK1212" s="38">
        <v>-0.22135959999999999</v>
      </c>
      <c r="BL1212" s="38">
        <v>-2.78687</v>
      </c>
      <c r="BM1212" s="38">
        <v>3.2781370000000001</v>
      </c>
      <c r="BN1212" s="38">
        <v>2.35385E-2</v>
      </c>
      <c r="BO1212" s="38">
        <v>-1.9780180000000001</v>
      </c>
      <c r="BP1212" s="38">
        <v>2.0743589999999998</v>
      </c>
      <c r="BQ1212" s="38">
        <v>0.80608109999999999</v>
      </c>
      <c r="BR1212" s="38">
        <v>-3.1431179999999999</v>
      </c>
      <c r="BS1212" s="38">
        <v>-5.5665319999999996</v>
      </c>
      <c r="BT1212" s="38">
        <v>0.61954580000000004</v>
      </c>
      <c r="BU1212" s="38">
        <v>-2.8688030000000002</v>
      </c>
      <c r="BV1212" s="38">
        <v>0.2479983</v>
      </c>
      <c r="BW1212" s="38">
        <v>-0.26745930000000001</v>
      </c>
      <c r="BX1212" s="38">
        <v>-0.96430130000000003</v>
      </c>
      <c r="BY1212" s="38">
        <v>-1.3637889999999999</v>
      </c>
      <c r="BZ1212" s="38">
        <v>3.4320000000000002E-3</v>
      </c>
      <c r="CA1212" s="38">
        <v>2.307998</v>
      </c>
      <c r="CB1212" s="38">
        <v>5.2967300000000002</v>
      </c>
      <c r="CC1212" s="38">
        <v>-1.3232820000000001</v>
      </c>
      <c r="CD1212" s="38">
        <v>1.5294639999999999</v>
      </c>
      <c r="CE1212" s="38">
        <v>-0.51354489999999997</v>
      </c>
      <c r="CF1212" s="38">
        <v>-7.2024670000000004</v>
      </c>
      <c r="CG1212" s="38">
        <v>-4.1355399999999998</v>
      </c>
      <c r="CH1212" s="38">
        <v>-1.1117870000000001</v>
      </c>
      <c r="CI1212" s="38">
        <v>0.32600970000000001</v>
      </c>
      <c r="CJ1212" s="38">
        <v>-2.2252070000000002</v>
      </c>
      <c r="CK1212" s="38">
        <v>3.6317620000000002</v>
      </c>
      <c r="CL1212" s="38">
        <v>0.35842299999999999</v>
      </c>
      <c r="CM1212" s="38">
        <v>-1.6129290000000001</v>
      </c>
      <c r="CN1212" s="38">
        <v>2.6073750000000002</v>
      </c>
      <c r="CO1212" s="38">
        <v>1.557458</v>
      </c>
      <c r="CP1212" s="38">
        <v>-2.3717959999999998</v>
      </c>
      <c r="CQ1212" s="38">
        <v>-5.0135690000000004</v>
      </c>
      <c r="CR1212" s="38">
        <v>1.0520590000000001</v>
      </c>
      <c r="CS1212" s="38">
        <v>-2.265301</v>
      </c>
      <c r="CT1212" s="38">
        <v>0.6684968</v>
      </c>
      <c r="CU1212" s="38">
        <v>0.1021875</v>
      </c>
      <c r="CV1212" s="38">
        <v>-0.33377299999999999</v>
      </c>
      <c r="CW1212" s="38">
        <v>-0.44278509999999999</v>
      </c>
      <c r="CX1212" s="38">
        <v>0.74518189999999995</v>
      </c>
      <c r="CY1212" s="38">
        <v>3.3231069999999998</v>
      </c>
      <c r="CZ1212" s="38">
        <v>6.0116110000000003</v>
      </c>
      <c r="DA1212" s="38">
        <v>-0.63926280000000002</v>
      </c>
      <c r="DB1212" s="38">
        <v>2.0556679999999998</v>
      </c>
      <c r="DC1212" s="38">
        <v>0.19308719999999999</v>
      </c>
      <c r="DD1212" s="38">
        <v>-6.4910779999999999</v>
      </c>
      <c r="DE1212" s="38">
        <v>-3.6659890000000002</v>
      </c>
      <c r="DF1212" s="38">
        <v>-0.4072479</v>
      </c>
      <c r="DG1212" s="38">
        <v>0.87337889999999996</v>
      </c>
      <c r="DH1212" s="38">
        <v>-1.663543</v>
      </c>
      <c r="DI1212" s="38">
        <v>3.9853860000000001</v>
      </c>
      <c r="DJ1212" s="38">
        <v>0.69330760000000002</v>
      </c>
      <c r="DK1212" s="38">
        <v>-1.247841</v>
      </c>
      <c r="DL1212" s="38">
        <v>3.14039</v>
      </c>
      <c r="DM1212" s="38">
        <v>2.3088340000000001</v>
      </c>
      <c r="DN1212" s="38">
        <v>-1.600474</v>
      </c>
      <c r="DO1212" s="38">
        <v>-4.4606060000000003</v>
      </c>
      <c r="DP1212" s="38">
        <v>1.484572</v>
      </c>
      <c r="DQ1212" s="38">
        <v>-1.6617999999999999</v>
      </c>
      <c r="DR1212" s="38">
        <v>1.0889949999999999</v>
      </c>
      <c r="DS1212" s="38">
        <v>0.47183419999999998</v>
      </c>
      <c r="DT1212" s="38">
        <v>0.2967553</v>
      </c>
      <c r="DU1212" s="38">
        <v>0.47821900000000001</v>
      </c>
      <c r="DV1212" s="38">
        <v>1.4869319999999999</v>
      </c>
      <c r="DW1212" s="38">
        <v>4.3382160000000001</v>
      </c>
      <c r="DX1212" s="38">
        <v>6.7264920000000004</v>
      </c>
      <c r="DY1212" s="38">
        <v>4.4756499999999998E-2</v>
      </c>
      <c r="DZ1212" s="38">
        <v>2.5818720000000002</v>
      </c>
      <c r="EA1212" s="38">
        <v>0.89971939999999995</v>
      </c>
      <c r="EB1212" s="38">
        <v>-5.7796890000000003</v>
      </c>
      <c r="EC1212" s="38">
        <v>-3.1964380000000001</v>
      </c>
      <c r="ED1212" s="38">
        <v>0.60999490000000001</v>
      </c>
      <c r="EE1212" s="38">
        <v>1.6636930000000001</v>
      </c>
      <c r="EF1212" s="38">
        <v>-0.85259039999999997</v>
      </c>
      <c r="EG1212" s="38">
        <v>4.495965</v>
      </c>
      <c r="EH1212" s="38">
        <v>1.176828</v>
      </c>
      <c r="EI1212" s="38">
        <v>-0.7207112</v>
      </c>
      <c r="EJ1212" s="38">
        <v>3.90998</v>
      </c>
      <c r="EK1212" s="38">
        <v>3.3937020000000002</v>
      </c>
      <c r="EL1212" s="38">
        <v>-0.48680699999999999</v>
      </c>
      <c r="EM1212" s="38">
        <v>-3.6622150000000002</v>
      </c>
      <c r="EN1212" s="38">
        <v>2.1090520000000001</v>
      </c>
      <c r="EO1212" s="38">
        <v>-0.7904407</v>
      </c>
      <c r="EP1212" s="38">
        <v>1.6961280000000001</v>
      </c>
      <c r="EQ1212" s="38">
        <v>1.0055449999999999</v>
      </c>
      <c r="ER1212" s="38">
        <v>1.207138</v>
      </c>
      <c r="ES1212" s="38">
        <v>1.808003</v>
      </c>
      <c r="ET1212" s="38">
        <v>2.5579010000000002</v>
      </c>
      <c r="EU1212" s="38">
        <v>5.8038730000000003</v>
      </c>
      <c r="EV1212" s="38">
        <v>7.7586680000000001</v>
      </c>
      <c r="EW1212" s="38">
        <v>1.0323720000000001</v>
      </c>
      <c r="EX1212" s="38">
        <v>3.341628</v>
      </c>
      <c r="EY1212" s="38">
        <v>1.9199839999999999</v>
      </c>
      <c r="EZ1212" s="38">
        <v>-4.7525560000000002</v>
      </c>
      <c r="FA1212" s="38">
        <v>-2.518481</v>
      </c>
      <c r="FB1212" s="38">
        <v>73.749949999999998</v>
      </c>
      <c r="FC1212" s="38">
        <v>71.671120000000002</v>
      </c>
      <c r="FD1212" s="38">
        <v>70.165180000000007</v>
      </c>
      <c r="FE1212" s="38">
        <v>68.728129999999993</v>
      </c>
      <c r="FF1212" s="38">
        <v>67.710949999999997</v>
      </c>
      <c r="FG1212" s="38">
        <v>66.978020000000001</v>
      </c>
      <c r="FH1212" s="38">
        <v>67.174390000000002</v>
      </c>
      <c r="FI1212" s="38">
        <v>69.637829999999994</v>
      </c>
      <c r="FJ1212" s="38">
        <v>74.106960000000001</v>
      </c>
      <c r="FK1212" s="38">
        <v>78.546139999999994</v>
      </c>
      <c r="FL1212" s="38">
        <v>83.382900000000006</v>
      </c>
      <c r="FM1212" s="38">
        <v>87.599819999999994</v>
      </c>
      <c r="FN1212" s="38">
        <v>91.072590000000005</v>
      </c>
      <c r="FO1212" s="38">
        <v>94.236940000000004</v>
      </c>
      <c r="FP1212" s="38">
        <v>96.516909999999996</v>
      </c>
      <c r="FQ1212" s="38">
        <v>97.574160000000006</v>
      </c>
      <c r="FR1212" s="38">
        <v>96.948250000000002</v>
      </c>
      <c r="FS1212" s="38">
        <v>96.236140000000006</v>
      </c>
      <c r="FT1212" s="38">
        <v>94.547790000000006</v>
      </c>
      <c r="FU1212" s="38">
        <v>91.509060000000005</v>
      </c>
      <c r="FV1212" s="38">
        <v>86.912469999999999</v>
      </c>
      <c r="FW1212">
        <v>83.133399999999995</v>
      </c>
      <c r="FX1212">
        <v>79.959289999999996</v>
      </c>
      <c r="FY1212">
        <v>77.814480000000003</v>
      </c>
      <c r="FZ1212">
        <v>1.1964159999999999</v>
      </c>
      <c r="GA1212">
        <v>7.2732150000000004</v>
      </c>
      <c r="GB1212">
        <v>1</v>
      </c>
    </row>
    <row r="1213" spans="1:184" x14ac:dyDescent="0.3">
      <c r="A1213" t="s">
        <v>280</v>
      </c>
      <c r="B1213" t="s">
        <v>188</v>
      </c>
      <c r="C1213" t="s">
        <v>1</v>
      </c>
      <c r="D1213" t="s">
        <v>1</v>
      </c>
      <c r="E1213" t="s">
        <v>1</v>
      </c>
      <c r="F1213" t="s">
        <v>1</v>
      </c>
      <c r="G1213" t="s">
        <v>1</v>
      </c>
      <c r="H1213" s="40" t="s">
        <v>1</v>
      </c>
      <c r="I1213" s="18" t="s">
        <v>1</v>
      </c>
      <c r="J1213" s="38" t="s">
        <v>1</v>
      </c>
      <c r="K1213" s="18">
        <v>44753</v>
      </c>
      <c r="L1213" s="38">
        <v>54</v>
      </c>
      <c r="M1213" s="38">
        <v>54</v>
      </c>
      <c r="N1213" s="38">
        <v>187.55340000000001</v>
      </c>
      <c r="O1213" s="38">
        <v>186.035</v>
      </c>
      <c r="P1213" s="38">
        <v>184.58019999999999</v>
      </c>
      <c r="Q1213" s="38">
        <v>190.27330000000001</v>
      </c>
      <c r="R1213" s="38">
        <v>198.0558</v>
      </c>
      <c r="S1213" s="38">
        <v>206.2722</v>
      </c>
      <c r="T1213" s="38">
        <v>211.39529999999999</v>
      </c>
      <c r="U1213" s="38">
        <v>220.9795</v>
      </c>
      <c r="V1213" s="38">
        <v>224.99109999999999</v>
      </c>
      <c r="W1213" s="38">
        <v>235.80719999999999</v>
      </c>
      <c r="X1213" s="38">
        <v>242.74700000000001</v>
      </c>
      <c r="Y1213" s="38">
        <v>250.65710000000001</v>
      </c>
      <c r="Z1213" s="38">
        <v>262.3021</v>
      </c>
      <c r="AA1213" s="38">
        <v>278.46280000000002</v>
      </c>
      <c r="AB1213" s="38">
        <v>291.05220000000003</v>
      </c>
      <c r="AC1213" s="38">
        <v>298.1678</v>
      </c>
      <c r="AD1213" s="38">
        <v>301.00420000000003</v>
      </c>
      <c r="AE1213" s="38">
        <v>306.76679999999999</v>
      </c>
      <c r="AF1213" s="38">
        <v>308.81330000000003</v>
      </c>
      <c r="AG1213" s="38">
        <v>299.4991</v>
      </c>
      <c r="AH1213" s="38">
        <v>284.35950000000003</v>
      </c>
      <c r="AI1213" s="38">
        <v>252.84450000000001</v>
      </c>
      <c r="AJ1213" s="38">
        <v>234.9803</v>
      </c>
      <c r="AK1213" s="38">
        <v>217.91079999999999</v>
      </c>
      <c r="AL1213" s="38">
        <v>-1.7849139999999999</v>
      </c>
      <c r="AM1213" s="38">
        <v>1.183805</v>
      </c>
      <c r="AN1213" s="38">
        <v>-2.522033</v>
      </c>
      <c r="AO1213" s="38">
        <v>2.3573650000000002</v>
      </c>
      <c r="AP1213" s="38">
        <v>3.2569650000000001</v>
      </c>
      <c r="AQ1213" s="38">
        <v>0.46587840000000003</v>
      </c>
      <c r="AR1213" s="38">
        <v>0.18548519999999999</v>
      </c>
      <c r="AS1213" s="38">
        <v>0.60353639999999997</v>
      </c>
      <c r="AT1213" s="38">
        <v>-6.816338</v>
      </c>
      <c r="AU1213" s="38">
        <v>-5.5890870000000001</v>
      </c>
      <c r="AV1213" s="38">
        <v>-7.5386100000000003</v>
      </c>
      <c r="AW1213" s="38">
        <v>-3.1697549999999999</v>
      </c>
      <c r="AX1213" s="38">
        <v>0.22550519999999999</v>
      </c>
      <c r="AY1213" s="38">
        <v>2.2643260000000001</v>
      </c>
      <c r="AZ1213" s="38">
        <v>4.052854</v>
      </c>
      <c r="BA1213" s="38">
        <v>3.9734980000000002</v>
      </c>
      <c r="BB1213" s="38">
        <v>1.5001789999999999</v>
      </c>
      <c r="BC1213" s="38">
        <v>-1.075529</v>
      </c>
      <c r="BD1213" s="38">
        <v>-1.750119</v>
      </c>
      <c r="BE1213" s="38">
        <v>-3.3968280000000002</v>
      </c>
      <c r="BF1213" s="38">
        <v>-7.7087669999999999</v>
      </c>
      <c r="BG1213" s="38">
        <v>-12.49546</v>
      </c>
      <c r="BH1213" s="38">
        <v>-5.8834010000000001</v>
      </c>
      <c r="BI1213" s="38">
        <v>-6.0633059999999999</v>
      </c>
      <c r="BJ1213" s="38">
        <v>-0.48995640000000001</v>
      </c>
      <c r="BK1213" s="38">
        <v>2.1626370000000001</v>
      </c>
      <c r="BL1213" s="38">
        <v>-1.623729</v>
      </c>
      <c r="BM1213" s="38">
        <v>3.0247579999999998</v>
      </c>
      <c r="BN1213" s="38">
        <v>3.9042409999999999</v>
      </c>
      <c r="BO1213" s="38">
        <v>1.159591</v>
      </c>
      <c r="BP1213" s="38">
        <v>1.304986</v>
      </c>
      <c r="BQ1213" s="38">
        <v>1.8720380000000001</v>
      </c>
      <c r="BR1213" s="38">
        <v>-5.484191</v>
      </c>
      <c r="BS1213" s="38">
        <v>-4.4190069999999997</v>
      </c>
      <c r="BT1213" s="38">
        <v>-6.6973339999999997</v>
      </c>
      <c r="BU1213" s="38">
        <v>-2.136714</v>
      </c>
      <c r="BV1213" s="38">
        <v>0.83417640000000004</v>
      </c>
      <c r="BW1213" s="38">
        <v>2.9933200000000002</v>
      </c>
      <c r="BX1213" s="38">
        <v>5.487114</v>
      </c>
      <c r="BY1213" s="38">
        <v>5.5135350000000001</v>
      </c>
      <c r="BZ1213" s="38">
        <v>3.0872160000000002</v>
      </c>
      <c r="CA1213" s="38">
        <v>0.65948640000000003</v>
      </c>
      <c r="CB1213" s="38">
        <v>-0.44003189999999998</v>
      </c>
      <c r="CC1213" s="38">
        <v>-2.1011700000000002</v>
      </c>
      <c r="CD1213" s="38">
        <v>-6.5453739999999998</v>
      </c>
      <c r="CE1213" s="38">
        <v>-11.162369999999999</v>
      </c>
      <c r="CF1213" s="38">
        <v>-4.7394600000000002</v>
      </c>
      <c r="CG1213" s="38">
        <v>-5.0154750000000003</v>
      </c>
      <c r="CH1213" s="38">
        <v>0.40692729999999999</v>
      </c>
      <c r="CI1213" s="38">
        <v>2.840573</v>
      </c>
      <c r="CJ1213" s="38">
        <v>-1.0015670000000001</v>
      </c>
      <c r="CK1213" s="38">
        <v>3.4869919999999999</v>
      </c>
      <c r="CL1213" s="38">
        <v>4.3525419999999997</v>
      </c>
      <c r="CM1213" s="38">
        <v>1.6400539999999999</v>
      </c>
      <c r="CN1213" s="38">
        <v>2.0803479999999999</v>
      </c>
      <c r="CO1213" s="38">
        <v>2.7505989999999998</v>
      </c>
      <c r="CP1213" s="38">
        <v>-4.5615500000000004</v>
      </c>
      <c r="CQ1213" s="38">
        <v>-3.6086140000000002</v>
      </c>
      <c r="CR1213" s="38">
        <v>-6.1146700000000003</v>
      </c>
      <c r="CS1213" s="38">
        <v>-1.421233</v>
      </c>
      <c r="CT1213" s="38">
        <v>1.2557400000000001</v>
      </c>
      <c r="CU1213" s="38">
        <v>3.4982190000000002</v>
      </c>
      <c r="CV1213" s="38">
        <v>6.4804789999999999</v>
      </c>
      <c r="CW1213" s="38">
        <v>6.5801610000000004</v>
      </c>
      <c r="CX1213" s="38">
        <v>4.1863939999999999</v>
      </c>
      <c r="CY1213" s="38">
        <v>1.8611530000000001</v>
      </c>
      <c r="CZ1213" s="38">
        <v>0.46733049999999998</v>
      </c>
      <c r="DA1213" s="38">
        <v>-1.2038009999999999</v>
      </c>
      <c r="DB1213" s="38">
        <v>-5.7396120000000002</v>
      </c>
      <c r="DC1213" s="38">
        <v>-10.23907</v>
      </c>
      <c r="DD1213" s="38">
        <v>-3.9471699999999998</v>
      </c>
      <c r="DE1213" s="38">
        <v>-4.2897509999999999</v>
      </c>
      <c r="DF1213" s="38">
        <v>1.3038110000000001</v>
      </c>
      <c r="DG1213" s="38">
        <v>3.5185089999999999</v>
      </c>
      <c r="DH1213" s="38">
        <v>-0.37940380000000001</v>
      </c>
      <c r="DI1213" s="38">
        <v>3.949227</v>
      </c>
      <c r="DJ1213" s="38">
        <v>4.8008439999999997</v>
      </c>
      <c r="DK1213" s="38">
        <v>2.1205180000000001</v>
      </c>
      <c r="DL1213" s="38">
        <v>2.8557109999999999</v>
      </c>
      <c r="DM1213" s="38">
        <v>3.629159</v>
      </c>
      <c r="DN1213" s="38">
        <v>-3.6389089999999999</v>
      </c>
      <c r="DO1213" s="38">
        <v>-2.7982209999999998</v>
      </c>
      <c r="DP1213" s="38">
        <v>-5.5320049999999998</v>
      </c>
      <c r="DQ1213" s="38">
        <v>-0.70575189999999999</v>
      </c>
      <c r="DR1213" s="38">
        <v>1.6773039999999999</v>
      </c>
      <c r="DS1213" s="38">
        <v>4.0031189999999999</v>
      </c>
      <c r="DT1213" s="38">
        <v>7.4738439999999997</v>
      </c>
      <c r="DU1213" s="38">
        <v>7.6467859999999996</v>
      </c>
      <c r="DV1213" s="38">
        <v>5.285571</v>
      </c>
      <c r="DW1213" s="38">
        <v>3.0628190000000002</v>
      </c>
      <c r="DX1213" s="38">
        <v>1.3746929999999999</v>
      </c>
      <c r="DY1213" s="38">
        <v>-0.30643209999999999</v>
      </c>
      <c r="DZ1213" s="38">
        <v>-4.9338490000000004</v>
      </c>
      <c r="EA1213" s="38">
        <v>-9.3157709999999998</v>
      </c>
      <c r="EB1213" s="38">
        <v>-3.1548790000000002</v>
      </c>
      <c r="EC1213" s="38">
        <v>-3.5640260000000001</v>
      </c>
      <c r="ED1213" s="38">
        <v>2.5987689999999999</v>
      </c>
      <c r="EE1213" s="38">
        <v>4.4973419999999997</v>
      </c>
      <c r="EF1213" s="38">
        <v>0.51890040000000004</v>
      </c>
      <c r="EG1213" s="38">
        <v>4.6166200000000002</v>
      </c>
      <c r="EH1213" s="38">
        <v>5.4481200000000003</v>
      </c>
      <c r="EI1213" s="38">
        <v>2.8142299999999998</v>
      </c>
      <c r="EJ1213" s="38">
        <v>3.9752109999999998</v>
      </c>
      <c r="EK1213" s="38">
        <v>4.8976610000000003</v>
      </c>
      <c r="EL1213" s="38">
        <v>-2.3067630000000001</v>
      </c>
      <c r="EM1213" s="38">
        <v>-1.6281410000000001</v>
      </c>
      <c r="EN1213" s="38">
        <v>-4.6907300000000003</v>
      </c>
      <c r="EO1213" s="38">
        <v>0.3272892</v>
      </c>
      <c r="EP1213" s="38">
        <v>2.2859750000000001</v>
      </c>
      <c r="EQ1213" s="38">
        <v>4.732113</v>
      </c>
      <c r="ER1213" s="38">
        <v>8.9081050000000008</v>
      </c>
      <c r="ES1213" s="38">
        <v>9.1868239999999997</v>
      </c>
      <c r="ET1213" s="38">
        <v>6.8726089999999997</v>
      </c>
      <c r="EU1213" s="38">
        <v>4.7978350000000001</v>
      </c>
      <c r="EV1213" s="38">
        <v>2.6847799999999999</v>
      </c>
      <c r="EW1213" s="38">
        <v>0.98922600000000005</v>
      </c>
      <c r="EX1213" s="38">
        <v>-3.7704569999999999</v>
      </c>
      <c r="EY1213" s="38">
        <v>-7.9826750000000004</v>
      </c>
      <c r="EZ1213" s="38">
        <v>-2.0109379999999999</v>
      </c>
      <c r="FA1213" s="38">
        <v>-2.5161950000000002</v>
      </c>
      <c r="FB1213" s="38">
        <v>77.080439999999996</v>
      </c>
      <c r="FC1213" s="38">
        <v>76.083979999999997</v>
      </c>
      <c r="FD1213" s="38">
        <v>74.389939999999996</v>
      </c>
      <c r="FE1213" s="38">
        <v>72.803979999999996</v>
      </c>
      <c r="FF1213" s="38">
        <v>71.096080000000001</v>
      </c>
      <c r="FG1213" s="38">
        <v>70.44614</v>
      </c>
      <c r="FH1213" s="38">
        <v>70.455650000000006</v>
      </c>
      <c r="FI1213" s="38">
        <v>73.202610000000007</v>
      </c>
      <c r="FJ1213" s="38">
        <v>77.643299999999996</v>
      </c>
      <c r="FK1213" s="38">
        <v>82.594539999999995</v>
      </c>
      <c r="FL1213" s="38">
        <v>86.936999999999998</v>
      </c>
      <c r="FM1213" s="38">
        <v>90.568340000000006</v>
      </c>
      <c r="FN1213" s="38">
        <v>93.166830000000004</v>
      </c>
      <c r="FO1213" s="38">
        <v>95.426699999999997</v>
      </c>
      <c r="FP1213" s="38">
        <v>97.208759999999998</v>
      </c>
      <c r="FQ1213" s="38">
        <v>98.692099999999996</v>
      </c>
      <c r="FR1213" s="38">
        <v>98.977779999999996</v>
      </c>
      <c r="FS1213" s="38">
        <v>97.730969999999999</v>
      </c>
      <c r="FT1213" s="38">
        <v>95.797240000000002</v>
      </c>
      <c r="FU1213" s="38">
        <v>92.454710000000006</v>
      </c>
      <c r="FV1213" s="38">
        <v>88.170010000000005</v>
      </c>
      <c r="FW1213">
        <v>84.786749999999998</v>
      </c>
      <c r="FX1213">
        <v>81.878039999999999</v>
      </c>
      <c r="FY1213">
        <v>79.265199999999993</v>
      </c>
      <c r="FZ1213">
        <v>1.5399929999999999</v>
      </c>
      <c r="GA1213">
        <v>8.7634919999999994</v>
      </c>
      <c r="GB1213">
        <v>1</v>
      </c>
    </row>
    <row r="1214" spans="1:184" x14ac:dyDescent="0.3">
      <c r="A1214" t="s">
        <v>280</v>
      </c>
      <c r="B1214" t="s">
        <v>188</v>
      </c>
      <c r="C1214" t="s">
        <v>1</v>
      </c>
      <c r="D1214" t="s">
        <v>1</v>
      </c>
      <c r="E1214" t="s">
        <v>1</v>
      </c>
      <c r="F1214" t="s">
        <v>1</v>
      </c>
      <c r="G1214" t="s">
        <v>1</v>
      </c>
      <c r="H1214" s="40" t="s">
        <v>1</v>
      </c>
      <c r="I1214" s="18" t="s">
        <v>1</v>
      </c>
      <c r="J1214" s="38" t="s">
        <v>1</v>
      </c>
      <c r="K1214" s="18">
        <v>44760</v>
      </c>
      <c r="L1214" s="38">
        <v>54</v>
      </c>
      <c r="M1214" s="38">
        <v>54</v>
      </c>
      <c r="N1214" s="38">
        <v>197.94990000000001</v>
      </c>
      <c r="O1214" s="38">
        <v>195.90440000000001</v>
      </c>
      <c r="P1214" s="38">
        <v>192.82509999999999</v>
      </c>
      <c r="Q1214" s="38">
        <v>198.00129999999999</v>
      </c>
      <c r="R1214" s="38">
        <v>206.14689999999999</v>
      </c>
      <c r="S1214" s="38">
        <v>214.2578</v>
      </c>
      <c r="T1214" s="38">
        <v>220.14609999999999</v>
      </c>
      <c r="U1214" s="38">
        <v>230.53659999999999</v>
      </c>
      <c r="V1214" s="38">
        <v>236.3672</v>
      </c>
      <c r="W1214" s="38">
        <v>250.93770000000001</v>
      </c>
      <c r="X1214" s="38">
        <v>260.03309999999999</v>
      </c>
      <c r="Y1214" s="38">
        <v>268.76870000000002</v>
      </c>
      <c r="Z1214" s="38">
        <v>281.73759999999999</v>
      </c>
      <c r="AA1214" s="38">
        <v>297.54500000000002</v>
      </c>
      <c r="AB1214" s="38">
        <v>310.7527</v>
      </c>
      <c r="AC1214" s="38">
        <v>313.95139999999998</v>
      </c>
      <c r="AD1214" s="38">
        <v>314.858</v>
      </c>
      <c r="AE1214" s="38">
        <v>318.46960000000001</v>
      </c>
      <c r="AF1214" s="38">
        <v>319.48680000000002</v>
      </c>
      <c r="AG1214" s="38">
        <v>308.89569999999998</v>
      </c>
      <c r="AH1214" s="38">
        <v>293.59620000000001</v>
      </c>
      <c r="AI1214" s="38">
        <v>263.54390000000001</v>
      </c>
      <c r="AJ1214" s="38">
        <v>241.63220000000001</v>
      </c>
      <c r="AK1214" s="38">
        <v>224.46</v>
      </c>
      <c r="AL1214" s="38">
        <v>-3.0791010000000001</v>
      </c>
      <c r="AM1214" s="38">
        <v>-4.1433929999999997</v>
      </c>
      <c r="AN1214" s="38">
        <v>-3.837437</v>
      </c>
      <c r="AO1214" s="38">
        <v>0.79695640000000001</v>
      </c>
      <c r="AP1214" s="38">
        <v>1.7120930000000001</v>
      </c>
      <c r="AQ1214" s="38">
        <v>-3.0641250000000002</v>
      </c>
      <c r="AR1214" s="38">
        <v>-1.5000150000000001</v>
      </c>
      <c r="AS1214" s="38">
        <v>2.0374819999999998</v>
      </c>
      <c r="AT1214" s="38">
        <v>-0.95033710000000005</v>
      </c>
      <c r="AU1214" s="38">
        <v>-1.0165690000000001</v>
      </c>
      <c r="AV1214" s="38">
        <v>-4.5109529999999998</v>
      </c>
      <c r="AW1214" s="38">
        <v>-6.559374</v>
      </c>
      <c r="AX1214" s="38">
        <v>0.63429939999999996</v>
      </c>
      <c r="AY1214" s="38">
        <v>0.85094860000000005</v>
      </c>
      <c r="AZ1214" s="38">
        <v>2.8373189999999999</v>
      </c>
      <c r="BA1214" s="38">
        <v>5.4424409999999996</v>
      </c>
      <c r="BB1214" s="38">
        <v>2.737479</v>
      </c>
      <c r="BC1214" s="38">
        <v>6.0158129999999996</v>
      </c>
      <c r="BD1214" s="38">
        <v>10.06442</v>
      </c>
      <c r="BE1214" s="38">
        <v>3.9514279999999999</v>
      </c>
      <c r="BF1214" s="38">
        <v>-1.702685</v>
      </c>
      <c r="BG1214" s="38">
        <v>-6.2586139999999997</v>
      </c>
      <c r="BH1214" s="38">
        <v>-0.36381760000000002</v>
      </c>
      <c r="BI1214" s="38">
        <v>-4.496899</v>
      </c>
      <c r="BJ1214" s="38">
        <v>-1.8237779999999999</v>
      </c>
      <c r="BK1214" s="38">
        <v>-3.1008469999999999</v>
      </c>
      <c r="BL1214" s="38">
        <v>-2.8693550000000001</v>
      </c>
      <c r="BM1214" s="38">
        <v>1.4951680000000001</v>
      </c>
      <c r="BN1214" s="38">
        <v>2.4814880000000001</v>
      </c>
      <c r="BO1214" s="38">
        <v>-2.370431</v>
      </c>
      <c r="BP1214" s="38">
        <v>-0.44406519999999999</v>
      </c>
      <c r="BQ1214" s="38">
        <v>3.2849840000000001</v>
      </c>
      <c r="BR1214" s="38">
        <v>0.46997290000000003</v>
      </c>
      <c r="BS1214" s="38">
        <v>0.28042440000000002</v>
      </c>
      <c r="BT1214" s="38">
        <v>-3.6642049999999999</v>
      </c>
      <c r="BU1214" s="38">
        <v>-5.4935600000000004</v>
      </c>
      <c r="BV1214" s="38">
        <v>1.242238</v>
      </c>
      <c r="BW1214" s="38">
        <v>1.5510170000000001</v>
      </c>
      <c r="BX1214" s="38">
        <v>4.4334629999999997</v>
      </c>
      <c r="BY1214" s="38">
        <v>7.3727220000000004</v>
      </c>
      <c r="BZ1214" s="38">
        <v>4.4535520000000002</v>
      </c>
      <c r="CA1214" s="38">
        <v>7.6875429999999998</v>
      </c>
      <c r="CB1214" s="38">
        <v>11.446059999999999</v>
      </c>
      <c r="CC1214" s="38">
        <v>5.2238249999999997</v>
      </c>
      <c r="CD1214" s="38">
        <v>-0.49662590000000001</v>
      </c>
      <c r="CE1214" s="38">
        <v>-4.7561679999999997</v>
      </c>
      <c r="CF1214" s="38">
        <v>0.93991000000000002</v>
      </c>
      <c r="CG1214" s="38">
        <v>-3.5263110000000002</v>
      </c>
      <c r="CH1214" s="38">
        <v>-0.95434450000000004</v>
      </c>
      <c r="CI1214" s="38">
        <v>-2.3787829999999999</v>
      </c>
      <c r="CJ1214" s="38">
        <v>-2.1988639999999999</v>
      </c>
      <c r="CK1214" s="38">
        <v>1.978747</v>
      </c>
      <c r="CL1214" s="38">
        <v>3.0143689999999999</v>
      </c>
      <c r="CM1214" s="38">
        <v>-1.8899809999999999</v>
      </c>
      <c r="CN1214" s="38">
        <v>0.2872826</v>
      </c>
      <c r="CO1214" s="38">
        <v>4.149</v>
      </c>
      <c r="CP1214" s="38">
        <v>1.4536750000000001</v>
      </c>
      <c r="CQ1214" s="38">
        <v>1.1787179999999999</v>
      </c>
      <c r="CR1214" s="38">
        <v>-3.07775</v>
      </c>
      <c r="CS1214" s="38">
        <v>-4.7553809999999999</v>
      </c>
      <c r="CT1214" s="38">
        <v>1.6632940000000001</v>
      </c>
      <c r="CU1214" s="38">
        <v>2.035882</v>
      </c>
      <c r="CV1214" s="38">
        <v>5.5389470000000003</v>
      </c>
      <c r="CW1214" s="38">
        <v>8.7096280000000004</v>
      </c>
      <c r="CX1214" s="38">
        <v>5.6420979999999998</v>
      </c>
      <c r="CY1214" s="38">
        <v>8.8453780000000002</v>
      </c>
      <c r="CZ1214" s="38">
        <v>12.402979999999999</v>
      </c>
      <c r="DA1214" s="38">
        <v>6.1050829999999996</v>
      </c>
      <c r="DB1214" s="38">
        <v>0.33868700000000002</v>
      </c>
      <c r="DC1214" s="38">
        <v>-3.715579</v>
      </c>
      <c r="DD1214" s="38">
        <v>1.842868</v>
      </c>
      <c r="DE1214" s="38">
        <v>-2.854085</v>
      </c>
      <c r="DF1214" s="38">
        <v>-8.4911299999999995E-2</v>
      </c>
      <c r="DG1214" s="38">
        <v>-1.6567179999999999</v>
      </c>
      <c r="DH1214" s="38">
        <v>-1.5283739999999999</v>
      </c>
      <c r="DI1214" s="38">
        <v>2.4623270000000002</v>
      </c>
      <c r="DJ1214" s="38">
        <v>3.5472489999999999</v>
      </c>
      <c r="DK1214" s="38">
        <v>-1.4095299999999999</v>
      </c>
      <c r="DL1214" s="38">
        <v>1.0186299999999999</v>
      </c>
      <c r="DM1214" s="38">
        <v>5.0130160000000004</v>
      </c>
      <c r="DN1214" s="38">
        <v>2.4373779999999998</v>
      </c>
      <c r="DO1214" s="38">
        <v>2.0770119999999999</v>
      </c>
      <c r="DP1214" s="38">
        <v>-2.4912939999999999</v>
      </c>
      <c r="DQ1214" s="38">
        <v>-4.017201</v>
      </c>
      <c r="DR1214" s="38">
        <v>2.0843500000000001</v>
      </c>
      <c r="DS1214" s="38">
        <v>2.5207459999999999</v>
      </c>
      <c r="DT1214" s="38">
        <v>6.644431</v>
      </c>
      <c r="DU1214" s="38">
        <v>10.046530000000001</v>
      </c>
      <c r="DV1214" s="38">
        <v>6.8306440000000004</v>
      </c>
      <c r="DW1214" s="38">
        <v>10.003209999999999</v>
      </c>
      <c r="DX1214" s="38">
        <v>13.3599</v>
      </c>
      <c r="DY1214" s="38">
        <v>6.9863419999999996</v>
      </c>
      <c r="DZ1214" s="38">
        <v>1.1739999999999999</v>
      </c>
      <c r="EA1214" s="38">
        <v>-2.6749900000000002</v>
      </c>
      <c r="EB1214" s="38">
        <v>2.7458260000000001</v>
      </c>
      <c r="EC1214" s="38">
        <v>-2.1818590000000002</v>
      </c>
      <c r="ED1214" s="38">
        <v>1.170412</v>
      </c>
      <c r="EE1214" s="38">
        <v>-0.61417219999999995</v>
      </c>
      <c r="EF1214" s="38">
        <v>-0.5602916</v>
      </c>
      <c r="EG1214" s="38">
        <v>3.1605379999999998</v>
      </c>
      <c r="EH1214" s="38">
        <v>4.3166440000000001</v>
      </c>
      <c r="EI1214" s="38">
        <v>-0.71583660000000005</v>
      </c>
      <c r="EJ1214" s="38">
        <v>2.0745800000000001</v>
      </c>
      <c r="EK1214" s="38">
        <v>6.2605190000000004</v>
      </c>
      <c r="EL1214" s="38">
        <v>3.857688</v>
      </c>
      <c r="EM1214" s="38">
        <v>3.3740049999999999</v>
      </c>
      <c r="EN1214" s="38">
        <v>-1.6445460000000001</v>
      </c>
      <c r="EO1214" s="38">
        <v>-2.951387</v>
      </c>
      <c r="EP1214" s="38">
        <v>2.692288</v>
      </c>
      <c r="EQ1214" s="38">
        <v>3.2208139999999998</v>
      </c>
      <c r="ER1214" s="38">
        <v>8.2405740000000005</v>
      </c>
      <c r="ES1214" s="38">
        <v>11.97681</v>
      </c>
      <c r="ET1214" s="38">
        <v>8.5467169999999992</v>
      </c>
      <c r="EU1214" s="38">
        <v>11.674939999999999</v>
      </c>
      <c r="EV1214" s="38">
        <v>14.741540000000001</v>
      </c>
      <c r="EW1214" s="38">
        <v>8.2587390000000003</v>
      </c>
      <c r="EX1214" s="38">
        <v>2.3800590000000001</v>
      </c>
      <c r="EY1214" s="38">
        <v>-1.172544</v>
      </c>
      <c r="EZ1214" s="38">
        <v>4.0495530000000004</v>
      </c>
      <c r="FA1214" s="38">
        <v>-1.211271</v>
      </c>
      <c r="FB1214" s="38">
        <v>78.917950000000005</v>
      </c>
      <c r="FC1214" s="38">
        <v>78.346540000000005</v>
      </c>
      <c r="FD1214" s="38">
        <v>77.14931</v>
      </c>
      <c r="FE1214" s="38">
        <v>75.188339999999997</v>
      </c>
      <c r="FF1214" s="38">
        <v>74.001469999999998</v>
      </c>
      <c r="FG1214" s="38">
        <v>72.887789999999995</v>
      </c>
      <c r="FH1214" s="38">
        <v>73.167180000000002</v>
      </c>
      <c r="FI1214" s="38">
        <v>75.083759999999998</v>
      </c>
      <c r="FJ1214" s="38">
        <v>78.155379999999994</v>
      </c>
      <c r="FK1214" s="38">
        <v>82.096540000000005</v>
      </c>
      <c r="FL1214" s="38">
        <v>86.172470000000004</v>
      </c>
      <c r="FM1214" s="38">
        <v>90.724559999999997</v>
      </c>
      <c r="FN1214" s="38">
        <v>92.728610000000003</v>
      </c>
      <c r="FO1214" s="38">
        <v>95.198859999999996</v>
      </c>
      <c r="FP1214" s="38">
        <v>97.456130000000002</v>
      </c>
      <c r="FQ1214" s="38">
        <v>98.042730000000006</v>
      </c>
      <c r="FR1214" s="38">
        <v>97.751220000000004</v>
      </c>
      <c r="FS1214" s="38">
        <v>96.943529999999996</v>
      </c>
      <c r="FT1214" s="38">
        <v>94.625519999999995</v>
      </c>
      <c r="FU1214" s="38">
        <v>91.043570000000003</v>
      </c>
      <c r="FV1214" s="38">
        <v>87.073650000000001</v>
      </c>
      <c r="FW1214">
        <v>84.543809999999993</v>
      </c>
      <c r="FX1214">
        <v>81.346019999999996</v>
      </c>
      <c r="FY1214">
        <v>78.848600000000005</v>
      </c>
      <c r="FZ1214">
        <v>1.4273</v>
      </c>
      <c r="GA1214">
        <v>8.0387950000000004</v>
      </c>
      <c r="GB1214">
        <v>1</v>
      </c>
    </row>
    <row r="1215" spans="1:184" x14ac:dyDescent="0.3">
      <c r="A1215" t="s">
        <v>280</v>
      </c>
      <c r="B1215" t="s">
        <v>188</v>
      </c>
      <c r="C1215" t="s">
        <v>1</v>
      </c>
      <c r="D1215" t="s">
        <v>1</v>
      </c>
      <c r="E1215" t="s">
        <v>1</v>
      </c>
      <c r="F1215" t="s">
        <v>1</v>
      </c>
      <c r="G1215" t="s">
        <v>1</v>
      </c>
      <c r="H1215" s="40" t="s">
        <v>1</v>
      </c>
      <c r="I1215" s="18" t="s">
        <v>1</v>
      </c>
      <c r="J1215" s="38" t="s">
        <v>1</v>
      </c>
      <c r="K1215" s="18">
        <v>44763</v>
      </c>
      <c r="L1215" s="38">
        <v>54</v>
      </c>
      <c r="M1215" s="38">
        <v>54</v>
      </c>
      <c r="N1215" s="38">
        <v>212.7578</v>
      </c>
      <c r="O1215" s="38">
        <v>206.89490000000001</v>
      </c>
      <c r="P1215" s="38">
        <v>203.18780000000001</v>
      </c>
      <c r="Q1215" s="38">
        <v>203.8939</v>
      </c>
      <c r="R1215" s="38">
        <v>207.54130000000001</v>
      </c>
      <c r="S1215" s="38">
        <v>217.33430000000001</v>
      </c>
      <c r="T1215" s="38">
        <v>221.06569999999999</v>
      </c>
      <c r="U1215" s="38">
        <v>227.75380000000001</v>
      </c>
      <c r="V1215" s="38">
        <v>230.6112</v>
      </c>
      <c r="W1215" s="38">
        <v>236.65199999999999</v>
      </c>
      <c r="X1215" s="38">
        <v>243.0196</v>
      </c>
      <c r="Y1215" s="38">
        <v>248.90289999999999</v>
      </c>
      <c r="Z1215" s="38">
        <v>259.11020000000002</v>
      </c>
      <c r="AA1215" s="38">
        <v>271.29140000000001</v>
      </c>
      <c r="AB1215" s="38">
        <v>284.63709999999998</v>
      </c>
      <c r="AC1215" s="38">
        <v>289.255</v>
      </c>
      <c r="AD1215" s="38">
        <v>294.86020000000002</v>
      </c>
      <c r="AE1215" s="38">
        <v>301.78089999999997</v>
      </c>
      <c r="AF1215" s="38">
        <v>304.88850000000002</v>
      </c>
      <c r="AG1215" s="38">
        <v>297.78309999999999</v>
      </c>
      <c r="AH1215" s="38">
        <v>285.46699999999998</v>
      </c>
      <c r="AI1215" s="38">
        <v>258.15839999999997</v>
      </c>
      <c r="AJ1215" s="38">
        <v>237.85069999999999</v>
      </c>
      <c r="AK1215" s="38">
        <v>224.8519</v>
      </c>
      <c r="AL1215" s="38">
        <v>-2.4015469999999999</v>
      </c>
      <c r="AM1215" s="38">
        <v>-5.1671139999999998</v>
      </c>
      <c r="AN1215" s="38">
        <v>-1.0456859999999999</v>
      </c>
      <c r="AO1215" s="38">
        <v>-1.1516059999999999</v>
      </c>
      <c r="AP1215" s="38">
        <v>0.48412840000000001</v>
      </c>
      <c r="AQ1215" s="38">
        <v>3.9080840000000001</v>
      </c>
      <c r="AR1215" s="38">
        <v>2.344338</v>
      </c>
      <c r="AS1215" s="38">
        <v>1.7418290000000001</v>
      </c>
      <c r="AT1215" s="38">
        <v>-5.2840490000000004</v>
      </c>
      <c r="AU1215" s="38">
        <v>-2.1839300000000001</v>
      </c>
      <c r="AV1215" s="38">
        <v>-0.45187630000000001</v>
      </c>
      <c r="AW1215" s="38">
        <v>-2.4154420000000001</v>
      </c>
      <c r="AX1215" s="38">
        <v>0.42788959999999998</v>
      </c>
      <c r="AY1215" s="38">
        <v>1.4188449999999999</v>
      </c>
      <c r="AZ1215" s="38">
        <v>-2.1513879999999999</v>
      </c>
      <c r="BA1215" s="38">
        <v>0.91064579999999995</v>
      </c>
      <c r="BB1215" s="38">
        <v>-0.89667960000000002</v>
      </c>
      <c r="BC1215" s="38">
        <v>0.46278550000000002</v>
      </c>
      <c r="BD1215" s="38">
        <v>0.61775550000000001</v>
      </c>
      <c r="BE1215" s="38">
        <v>-0.35728219999999999</v>
      </c>
      <c r="BF1215" s="38">
        <v>2.7899310000000002</v>
      </c>
      <c r="BG1215" s="38">
        <v>1.5340309999999999</v>
      </c>
      <c r="BH1215" s="38">
        <v>3.6535709999999999</v>
      </c>
      <c r="BI1215" s="38">
        <v>7.2836809999999996</v>
      </c>
      <c r="BJ1215" s="38">
        <v>-1.9037029999999999</v>
      </c>
      <c r="BK1215" s="38">
        <v>-4.647259</v>
      </c>
      <c r="BL1215" s="38">
        <v>-0.61733289999999996</v>
      </c>
      <c r="BM1215" s="38">
        <v>-0.65739040000000004</v>
      </c>
      <c r="BN1215" s="38">
        <v>1.06311</v>
      </c>
      <c r="BO1215" s="38">
        <v>4.4592929999999997</v>
      </c>
      <c r="BP1215" s="38">
        <v>2.8828269999999998</v>
      </c>
      <c r="BQ1215" s="38">
        <v>2.2829510000000002</v>
      </c>
      <c r="BR1215" s="38">
        <v>-4.4564120000000003</v>
      </c>
      <c r="BS1215" s="38">
        <v>-1.3710469999999999</v>
      </c>
      <c r="BT1215" s="38">
        <v>0.2506987</v>
      </c>
      <c r="BU1215" s="38">
        <v>-1.886968</v>
      </c>
      <c r="BV1215" s="38">
        <v>0.91196679999999997</v>
      </c>
      <c r="BW1215" s="38">
        <v>2.0498210000000001</v>
      </c>
      <c r="BX1215" s="38">
        <v>-1.4709859999999999</v>
      </c>
      <c r="BY1215" s="38">
        <v>1.681921</v>
      </c>
      <c r="BZ1215" s="38">
        <v>1.4143000000000001E-3</v>
      </c>
      <c r="CA1215" s="38">
        <v>1.2619400000000001</v>
      </c>
      <c r="CB1215" s="38">
        <v>1.6312930000000001</v>
      </c>
      <c r="CC1215" s="38">
        <v>0.50415129999999997</v>
      </c>
      <c r="CD1215" s="38">
        <v>3.5874380000000001</v>
      </c>
      <c r="CE1215" s="38">
        <v>2.6631309999999999</v>
      </c>
      <c r="CF1215" s="38">
        <v>4.7089920000000003</v>
      </c>
      <c r="CG1215" s="38">
        <v>8.4912539999999996</v>
      </c>
      <c r="CH1215" s="38">
        <v>-1.558897</v>
      </c>
      <c r="CI1215" s="38">
        <v>-4.28721</v>
      </c>
      <c r="CJ1215" s="38">
        <v>-0.32065660000000001</v>
      </c>
      <c r="CK1215" s="38">
        <v>-0.31509809999999999</v>
      </c>
      <c r="CL1215" s="38">
        <v>1.46411</v>
      </c>
      <c r="CM1215" s="38">
        <v>4.8410589999999996</v>
      </c>
      <c r="CN1215" s="38">
        <v>3.255782</v>
      </c>
      <c r="CO1215" s="38">
        <v>2.6577299999999999</v>
      </c>
      <c r="CP1215" s="38">
        <v>-3.8831929999999999</v>
      </c>
      <c r="CQ1215" s="38">
        <v>-0.80804620000000005</v>
      </c>
      <c r="CR1215" s="38">
        <v>0.73730010000000001</v>
      </c>
      <c r="CS1215" s="38">
        <v>-1.5209490000000001</v>
      </c>
      <c r="CT1215" s="38">
        <v>1.2472369999999999</v>
      </c>
      <c r="CU1215" s="38">
        <v>2.4868329999999998</v>
      </c>
      <c r="CV1215" s="38">
        <v>-0.99974110000000005</v>
      </c>
      <c r="CW1215" s="38">
        <v>2.2161050000000002</v>
      </c>
      <c r="CX1215" s="38">
        <v>0.62343139999999997</v>
      </c>
      <c r="CY1215" s="38">
        <v>1.8154330000000001</v>
      </c>
      <c r="CZ1215" s="38">
        <v>2.3332660000000001</v>
      </c>
      <c r="DA1215" s="38">
        <v>1.100778</v>
      </c>
      <c r="DB1215" s="38">
        <v>4.1397890000000004</v>
      </c>
      <c r="DC1215" s="38">
        <v>3.4451429999999998</v>
      </c>
      <c r="DD1215" s="38">
        <v>5.4399740000000003</v>
      </c>
      <c r="DE1215" s="38">
        <v>9.3276160000000008</v>
      </c>
      <c r="DF1215" s="38">
        <v>-1.2140919999999999</v>
      </c>
      <c r="DG1215" s="38">
        <v>-3.9271600000000002</v>
      </c>
      <c r="DH1215" s="38">
        <v>-2.39803E-2</v>
      </c>
      <c r="DI1215" s="38">
        <v>2.7194200000000002E-2</v>
      </c>
      <c r="DJ1215" s="38">
        <v>1.865111</v>
      </c>
      <c r="DK1215" s="38">
        <v>5.2228250000000003</v>
      </c>
      <c r="DL1215" s="38">
        <v>3.6287370000000001</v>
      </c>
      <c r="DM1215" s="38">
        <v>3.0325090000000001</v>
      </c>
      <c r="DN1215" s="38">
        <v>-3.3099750000000001</v>
      </c>
      <c r="DO1215" s="38">
        <v>-0.24504580000000001</v>
      </c>
      <c r="DP1215" s="38">
        <v>1.2239009999999999</v>
      </c>
      <c r="DQ1215" s="38">
        <v>-1.15493</v>
      </c>
      <c r="DR1215" s="38">
        <v>1.582508</v>
      </c>
      <c r="DS1215" s="38">
        <v>2.9238460000000002</v>
      </c>
      <c r="DT1215" s="38">
        <v>-0.52849639999999998</v>
      </c>
      <c r="DU1215" s="38">
        <v>2.7502879999999998</v>
      </c>
      <c r="DV1215" s="38">
        <v>1.245449</v>
      </c>
      <c r="DW1215" s="38">
        <v>2.3689249999999999</v>
      </c>
      <c r="DX1215" s="38">
        <v>3.0352380000000001</v>
      </c>
      <c r="DY1215" s="38">
        <v>1.6974039999999999</v>
      </c>
      <c r="DZ1215" s="38">
        <v>4.6921400000000002</v>
      </c>
      <c r="EA1215" s="38">
        <v>4.2271539999999996</v>
      </c>
      <c r="EB1215" s="38">
        <v>6.1709550000000002</v>
      </c>
      <c r="EC1215" s="38">
        <v>10.16398</v>
      </c>
      <c r="ED1215" s="38">
        <v>-0.71624690000000002</v>
      </c>
      <c r="EE1215" s="38">
        <v>-3.407305</v>
      </c>
      <c r="EF1215" s="38">
        <v>0.40437329999999999</v>
      </c>
      <c r="EG1215" s="38">
        <v>0.52140989999999998</v>
      </c>
      <c r="EH1215" s="38">
        <v>2.4440919999999999</v>
      </c>
      <c r="EI1215" s="38">
        <v>5.7740340000000003</v>
      </c>
      <c r="EJ1215" s="38">
        <v>4.1672250000000002</v>
      </c>
      <c r="EK1215" s="38">
        <v>3.5736300000000001</v>
      </c>
      <c r="EL1215" s="38">
        <v>-2.4823379999999999</v>
      </c>
      <c r="EM1215" s="38">
        <v>0.56783729999999999</v>
      </c>
      <c r="EN1215" s="38">
        <v>1.9264760000000001</v>
      </c>
      <c r="EO1215" s="38">
        <v>-0.62645669999999998</v>
      </c>
      <c r="EP1215" s="38">
        <v>2.0665849999999999</v>
      </c>
      <c r="EQ1215" s="38">
        <v>3.5548220000000001</v>
      </c>
      <c r="ER1215" s="38">
        <v>0.15190600000000001</v>
      </c>
      <c r="ES1215" s="38">
        <v>3.521563</v>
      </c>
      <c r="ET1215" s="38">
        <v>2.1435430000000002</v>
      </c>
      <c r="EU1215" s="38">
        <v>3.1680799999999998</v>
      </c>
      <c r="EV1215" s="38">
        <v>4.0487760000000002</v>
      </c>
      <c r="EW1215" s="38">
        <v>2.558837</v>
      </c>
      <c r="EX1215" s="38">
        <v>5.4896469999999997</v>
      </c>
      <c r="EY1215" s="38">
        <v>5.356255</v>
      </c>
      <c r="EZ1215" s="38">
        <v>7.2263760000000001</v>
      </c>
      <c r="FA1215" s="38">
        <v>11.371549999999999</v>
      </c>
      <c r="FB1215" s="38">
        <v>74.694019999999995</v>
      </c>
      <c r="FC1215" s="38">
        <v>72.976780000000005</v>
      </c>
      <c r="FD1215" s="38">
        <v>71.544989999999999</v>
      </c>
      <c r="FE1215" s="38">
        <v>69.942250000000001</v>
      </c>
      <c r="FF1215" s="38">
        <v>68.441050000000004</v>
      </c>
      <c r="FG1215" s="38">
        <v>67.436009999999996</v>
      </c>
      <c r="FH1215" s="38">
        <v>67.49409</v>
      </c>
      <c r="FI1215" s="38">
        <v>69.726799999999997</v>
      </c>
      <c r="FJ1215" s="38">
        <v>73.678219999999996</v>
      </c>
      <c r="FK1215" s="38">
        <v>78.089439999999996</v>
      </c>
      <c r="FL1215" s="38">
        <v>82.933620000000005</v>
      </c>
      <c r="FM1215" s="38">
        <v>86.342290000000006</v>
      </c>
      <c r="FN1215" s="38">
        <v>89.42295</v>
      </c>
      <c r="FO1215" s="38">
        <v>91.564089999999993</v>
      </c>
      <c r="FP1215" s="38">
        <v>93.242099999999994</v>
      </c>
      <c r="FQ1215" s="38">
        <v>94.425479999999993</v>
      </c>
      <c r="FR1215" s="38">
        <v>96.602930000000001</v>
      </c>
      <c r="FS1215" s="38">
        <v>96.205550000000002</v>
      </c>
      <c r="FT1215" s="38">
        <v>93.911159999999995</v>
      </c>
      <c r="FU1215" s="38">
        <v>90.386489999999995</v>
      </c>
      <c r="FV1215" s="38">
        <v>85.974450000000004</v>
      </c>
      <c r="FW1215">
        <v>82.338899999999995</v>
      </c>
      <c r="FX1215">
        <v>78.896500000000003</v>
      </c>
      <c r="FY1215">
        <v>76.402270000000001</v>
      </c>
      <c r="FZ1215">
        <v>0.82664269999999995</v>
      </c>
      <c r="GA1215">
        <v>5.5511410000000003</v>
      </c>
      <c r="GB1215">
        <v>1</v>
      </c>
    </row>
    <row r="1216" spans="1:184" x14ac:dyDescent="0.3">
      <c r="A1216" t="s">
        <v>280</v>
      </c>
      <c r="B1216" t="s">
        <v>188</v>
      </c>
      <c r="C1216" t="s">
        <v>1</v>
      </c>
      <c r="D1216" t="s">
        <v>1</v>
      </c>
      <c r="E1216" t="s">
        <v>1</v>
      </c>
      <c r="F1216" t="s">
        <v>1</v>
      </c>
      <c r="G1216" t="s">
        <v>1</v>
      </c>
      <c r="H1216" s="40" t="s">
        <v>1</v>
      </c>
      <c r="I1216" s="18" t="s">
        <v>1</v>
      </c>
      <c r="J1216" s="38" t="s">
        <v>1</v>
      </c>
      <c r="K1216" s="18">
        <v>44789</v>
      </c>
      <c r="L1216" s="38">
        <v>53</v>
      </c>
      <c r="M1216" s="38">
        <v>53</v>
      </c>
      <c r="N1216" s="38">
        <v>211.13740000000001</v>
      </c>
      <c r="O1216" s="38">
        <v>204.51910000000001</v>
      </c>
      <c r="P1216" s="38">
        <v>200.4254</v>
      </c>
      <c r="Q1216" s="38">
        <v>201.88390000000001</v>
      </c>
      <c r="R1216" s="38">
        <v>206.8595</v>
      </c>
      <c r="S1216" s="38">
        <v>216.9581</v>
      </c>
      <c r="T1216" s="38">
        <v>219.69489999999999</v>
      </c>
      <c r="U1216" s="38">
        <v>226.2782</v>
      </c>
      <c r="V1216" s="38">
        <v>230.55099999999999</v>
      </c>
      <c r="W1216" s="38">
        <v>242.3794</v>
      </c>
      <c r="X1216" s="38">
        <v>250.1259</v>
      </c>
      <c r="Y1216" s="38">
        <v>258.459</v>
      </c>
      <c r="Z1216" s="38">
        <v>271.58670000000001</v>
      </c>
      <c r="AA1216" s="38">
        <v>284.46879999999999</v>
      </c>
      <c r="AB1216" s="38">
        <v>297.8904</v>
      </c>
      <c r="AC1216" s="38">
        <v>304.47179999999997</v>
      </c>
      <c r="AD1216" s="38">
        <v>310.29349999999999</v>
      </c>
      <c r="AE1216" s="38">
        <v>317.19720000000001</v>
      </c>
      <c r="AF1216" s="38">
        <v>321.02749999999997</v>
      </c>
      <c r="AG1216" s="38">
        <v>312.16489999999999</v>
      </c>
      <c r="AH1216" s="38">
        <v>298.75490000000002</v>
      </c>
      <c r="AI1216" s="38">
        <v>269.74689999999998</v>
      </c>
      <c r="AJ1216" s="38">
        <v>246.92509999999999</v>
      </c>
      <c r="AK1216" s="38">
        <v>230.5367</v>
      </c>
      <c r="AL1216" s="38">
        <v>-2.508146</v>
      </c>
      <c r="AM1216" s="38">
        <v>-2.3186140000000002</v>
      </c>
      <c r="AN1216" s="38">
        <v>-4.726299</v>
      </c>
      <c r="AO1216" s="38">
        <v>-2.596422</v>
      </c>
      <c r="AP1216" s="38">
        <v>5.1164000000000001E-3</v>
      </c>
      <c r="AQ1216" s="38">
        <v>1.7254020000000001</v>
      </c>
      <c r="AR1216" s="38">
        <v>3.6266259999999999</v>
      </c>
      <c r="AS1216" s="38">
        <v>-3.805183</v>
      </c>
      <c r="AT1216" s="38">
        <v>-5.0130160000000004</v>
      </c>
      <c r="AU1216" s="38">
        <v>0.6261023</v>
      </c>
      <c r="AV1216" s="38">
        <v>0.44404100000000002</v>
      </c>
      <c r="AW1216" s="38">
        <v>1.792384</v>
      </c>
      <c r="AX1216" s="38">
        <v>1.5115179999999999</v>
      </c>
      <c r="AY1216" s="38">
        <v>-6.3106080000000002</v>
      </c>
      <c r="AZ1216" s="38">
        <v>-5.4742920000000002</v>
      </c>
      <c r="BA1216" s="38">
        <v>-1.294414</v>
      </c>
      <c r="BB1216" s="38">
        <v>-0.68399169999999998</v>
      </c>
      <c r="BC1216" s="38">
        <v>3.9264260000000002</v>
      </c>
      <c r="BD1216" s="38">
        <v>0.39107419999999998</v>
      </c>
      <c r="BE1216" s="38">
        <v>0.16839509999999999</v>
      </c>
      <c r="BF1216" s="38">
        <v>-1.272546</v>
      </c>
      <c r="BG1216" s="38">
        <v>0.12377589999999999</v>
      </c>
      <c r="BH1216" s="38">
        <v>0.64607060000000005</v>
      </c>
      <c r="BI1216" s="38">
        <v>-1.931378</v>
      </c>
      <c r="BJ1216" s="38">
        <v>-1.9019299999999999</v>
      </c>
      <c r="BK1216" s="38">
        <v>-1.683314</v>
      </c>
      <c r="BL1216" s="38">
        <v>-4.2149599999999996</v>
      </c>
      <c r="BM1216" s="38">
        <v>-2.0389270000000002</v>
      </c>
      <c r="BN1216" s="38">
        <v>0.57326410000000005</v>
      </c>
      <c r="BO1216" s="38">
        <v>2.1954829999999999</v>
      </c>
      <c r="BP1216" s="38">
        <v>4.2292810000000003</v>
      </c>
      <c r="BQ1216" s="38">
        <v>-3.162798</v>
      </c>
      <c r="BR1216" s="38">
        <v>-3.9617900000000001</v>
      </c>
      <c r="BS1216" s="38">
        <v>1.6234789999999999</v>
      </c>
      <c r="BT1216" s="38">
        <v>1.3046390000000001</v>
      </c>
      <c r="BU1216" s="38">
        <v>2.5450680000000001</v>
      </c>
      <c r="BV1216" s="38">
        <v>2.0666669999999998</v>
      </c>
      <c r="BW1216" s="38">
        <v>-5.4620240000000004</v>
      </c>
      <c r="BX1216" s="38">
        <v>-4.6643530000000002</v>
      </c>
      <c r="BY1216" s="38">
        <v>-0.23142099999999999</v>
      </c>
      <c r="BZ1216" s="38">
        <v>0.41469159999999999</v>
      </c>
      <c r="CA1216" s="38">
        <v>4.9367239999999999</v>
      </c>
      <c r="CB1216" s="38">
        <v>1.602902</v>
      </c>
      <c r="CC1216" s="38">
        <v>1.466955</v>
      </c>
      <c r="CD1216" s="38">
        <v>-4.4543300000000001E-2</v>
      </c>
      <c r="CE1216" s="38">
        <v>1.58565</v>
      </c>
      <c r="CF1216" s="38">
        <v>1.948024</v>
      </c>
      <c r="CG1216" s="38">
        <v>-0.64610210000000001</v>
      </c>
      <c r="CH1216" s="38">
        <v>-1.4820660000000001</v>
      </c>
      <c r="CI1216" s="38">
        <v>-1.2433069999999999</v>
      </c>
      <c r="CJ1216" s="38">
        <v>-3.8608069999999999</v>
      </c>
      <c r="CK1216" s="38">
        <v>-1.6528069999999999</v>
      </c>
      <c r="CL1216" s="38">
        <v>0.96676139999999999</v>
      </c>
      <c r="CM1216" s="38">
        <v>2.5210590000000002</v>
      </c>
      <c r="CN1216" s="38">
        <v>4.6466779999999996</v>
      </c>
      <c r="CO1216" s="38">
        <v>-2.7178840000000002</v>
      </c>
      <c r="CP1216" s="38">
        <v>-3.233714</v>
      </c>
      <c r="CQ1216" s="38">
        <v>2.3142580000000001</v>
      </c>
      <c r="CR1216" s="38">
        <v>1.900687</v>
      </c>
      <c r="CS1216" s="38">
        <v>3.0663740000000002</v>
      </c>
      <c r="CT1216" s="38">
        <v>2.4511609999999999</v>
      </c>
      <c r="CU1216" s="38">
        <v>-4.8742970000000003</v>
      </c>
      <c r="CV1216" s="38">
        <v>-4.1033929999999996</v>
      </c>
      <c r="CW1216" s="38">
        <v>0.50480440000000004</v>
      </c>
      <c r="CX1216" s="38">
        <v>1.1756359999999999</v>
      </c>
      <c r="CY1216" s="38">
        <v>5.6364530000000004</v>
      </c>
      <c r="CZ1216" s="38">
        <v>2.4422109999999999</v>
      </c>
      <c r="DA1216" s="38">
        <v>2.3663340000000002</v>
      </c>
      <c r="DB1216" s="38">
        <v>0.80596760000000001</v>
      </c>
      <c r="DC1216" s="38">
        <v>2.5981399999999999</v>
      </c>
      <c r="DD1216" s="38">
        <v>2.8497530000000002</v>
      </c>
      <c r="DE1216" s="38">
        <v>0.24407570000000001</v>
      </c>
      <c r="DF1216" s="38">
        <v>-1.0622020000000001</v>
      </c>
      <c r="DG1216" s="38">
        <v>-0.80330009999999996</v>
      </c>
      <c r="DH1216" s="38">
        <v>-3.5066549999999999</v>
      </c>
      <c r="DI1216" s="38">
        <v>-1.266688</v>
      </c>
      <c r="DJ1216" s="38">
        <v>1.3602590000000001</v>
      </c>
      <c r="DK1216" s="38">
        <v>2.846635</v>
      </c>
      <c r="DL1216" s="38">
        <v>5.0640749999999999</v>
      </c>
      <c r="DM1216" s="38">
        <v>-2.2729699999999999</v>
      </c>
      <c r="DN1216" s="38">
        <v>-2.5056379999999998</v>
      </c>
      <c r="DO1216" s="38">
        <v>3.0050379999999999</v>
      </c>
      <c r="DP1216" s="38">
        <v>2.496734</v>
      </c>
      <c r="DQ1216" s="38">
        <v>3.5876809999999999</v>
      </c>
      <c r="DR1216" s="38">
        <v>2.835655</v>
      </c>
      <c r="DS1216" s="38">
        <v>-4.2865700000000002</v>
      </c>
      <c r="DT1216" s="38">
        <v>-3.5424319999999998</v>
      </c>
      <c r="DU1216" s="38">
        <v>1.2410300000000001</v>
      </c>
      <c r="DV1216" s="38">
        <v>1.9365810000000001</v>
      </c>
      <c r="DW1216" s="38">
        <v>6.336182</v>
      </c>
      <c r="DX1216" s="38">
        <v>3.2815189999999999</v>
      </c>
      <c r="DY1216" s="38">
        <v>3.2657129999999999</v>
      </c>
      <c r="DZ1216" s="38">
        <v>1.656479</v>
      </c>
      <c r="EA1216" s="38">
        <v>3.6106289999999999</v>
      </c>
      <c r="EB1216" s="38">
        <v>3.7514820000000002</v>
      </c>
      <c r="EC1216" s="38">
        <v>1.1342540000000001</v>
      </c>
      <c r="ED1216" s="38">
        <v>-0.45598610000000001</v>
      </c>
      <c r="EE1216" s="38">
        <v>-0.16800010000000001</v>
      </c>
      <c r="EF1216" s="38">
        <v>-2.995314</v>
      </c>
      <c r="EG1216" s="38">
        <v>-0.70919259999999995</v>
      </c>
      <c r="EH1216" s="38">
        <v>1.9284060000000001</v>
      </c>
      <c r="EI1216" s="38">
        <v>3.316716</v>
      </c>
      <c r="EJ1216" s="38">
        <v>5.6667300000000003</v>
      </c>
      <c r="EK1216" s="38">
        <v>-1.630585</v>
      </c>
      <c r="EL1216" s="38">
        <v>-1.454412</v>
      </c>
      <c r="EM1216" s="38">
        <v>4.0024139999999999</v>
      </c>
      <c r="EN1216" s="38">
        <v>3.357332</v>
      </c>
      <c r="EO1216" s="38">
        <v>4.3403640000000001</v>
      </c>
      <c r="EP1216" s="38">
        <v>3.3908040000000002</v>
      </c>
      <c r="EQ1216" s="38">
        <v>-3.437986</v>
      </c>
      <c r="ER1216" s="38">
        <v>-2.7324929999999998</v>
      </c>
      <c r="ES1216" s="38">
        <v>2.3040229999999999</v>
      </c>
      <c r="ET1216" s="38">
        <v>3.0352640000000002</v>
      </c>
      <c r="EU1216" s="38">
        <v>7.3464790000000004</v>
      </c>
      <c r="EV1216" s="38">
        <v>4.4933480000000001</v>
      </c>
      <c r="EW1216" s="38">
        <v>4.5642740000000002</v>
      </c>
      <c r="EX1216" s="38">
        <v>2.8844810000000001</v>
      </c>
      <c r="EY1216" s="38">
        <v>5.0725030000000002</v>
      </c>
      <c r="EZ1216" s="38">
        <v>5.0534350000000003</v>
      </c>
      <c r="FA1216" s="38">
        <v>2.4195289999999998</v>
      </c>
      <c r="FB1216" s="38">
        <v>77.470410000000001</v>
      </c>
      <c r="FC1216" s="38">
        <v>75.900289999999998</v>
      </c>
      <c r="FD1216" s="38">
        <v>74.534809999999993</v>
      </c>
      <c r="FE1216" s="38">
        <v>72.641729999999995</v>
      </c>
      <c r="FF1216" s="38">
        <v>70.532880000000006</v>
      </c>
      <c r="FG1216" s="38">
        <v>69.806420000000003</v>
      </c>
      <c r="FH1216" s="38">
        <v>69.243790000000004</v>
      </c>
      <c r="FI1216" s="38">
        <v>71.291799999999995</v>
      </c>
      <c r="FJ1216" s="38">
        <v>75.907290000000003</v>
      </c>
      <c r="FK1216" s="38">
        <v>81.206509999999994</v>
      </c>
      <c r="FL1216" s="38">
        <v>85.652169999999998</v>
      </c>
      <c r="FM1216" s="38">
        <v>89.902249999999995</v>
      </c>
      <c r="FN1216" s="38">
        <v>94.389269999999996</v>
      </c>
      <c r="FO1216" s="38">
        <v>97.761660000000006</v>
      </c>
      <c r="FP1216" s="38">
        <v>100.5394</v>
      </c>
      <c r="FQ1216" s="38">
        <v>102.0035</v>
      </c>
      <c r="FR1216" s="38">
        <v>102.3008</v>
      </c>
      <c r="FS1216" s="38">
        <v>101.6661</v>
      </c>
      <c r="FT1216" s="38">
        <v>99.770380000000003</v>
      </c>
      <c r="FU1216" s="38">
        <v>96.651820000000001</v>
      </c>
      <c r="FV1216" s="38">
        <v>92.440870000000004</v>
      </c>
      <c r="FW1216">
        <v>88.987269999999995</v>
      </c>
      <c r="FX1216">
        <v>85.392880000000005</v>
      </c>
      <c r="FY1216">
        <v>83.188839999999999</v>
      </c>
      <c r="FZ1216">
        <v>1.1332120000000001</v>
      </c>
      <c r="GA1216">
        <v>7.8155999999999999</v>
      </c>
      <c r="GB1216">
        <v>1</v>
      </c>
    </row>
    <row r="1217" spans="1:184" x14ac:dyDescent="0.3">
      <c r="A1217" t="s">
        <v>280</v>
      </c>
      <c r="B1217" t="s">
        <v>188</v>
      </c>
      <c r="C1217" t="s">
        <v>1</v>
      </c>
      <c r="D1217" t="s">
        <v>1</v>
      </c>
      <c r="E1217" t="s">
        <v>1</v>
      </c>
      <c r="F1217" t="s">
        <v>1</v>
      </c>
      <c r="G1217" t="s">
        <v>1</v>
      </c>
      <c r="H1217" s="40" t="s">
        <v>1</v>
      </c>
      <c r="I1217" s="18" t="s">
        <v>1</v>
      </c>
      <c r="J1217" s="38" t="s">
        <v>1</v>
      </c>
      <c r="K1217" s="18">
        <v>44790</v>
      </c>
      <c r="L1217" s="38">
        <v>53</v>
      </c>
      <c r="M1217" s="38">
        <v>53</v>
      </c>
      <c r="N1217" s="38">
        <v>220.3475</v>
      </c>
      <c r="O1217" s="38">
        <v>214.3304</v>
      </c>
      <c r="P1217" s="38">
        <v>209.57759999999999</v>
      </c>
      <c r="Q1217" s="38">
        <v>210.5394</v>
      </c>
      <c r="R1217" s="38">
        <v>215.2175</v>
      </c>
      <c r="S1217" s="38">
        <v>223.1105</v>
      </c>
      <c r="T1217" s="38">
        <v>227.58029999999999</v>
      </c>
      <c r="U1217" s="38">
        <v>236.89269999999999</v>
      </c>
      <c r="V1217" s="38">
        <v>243.1301</v>
      </c>
      <c r="W1217" s="38">
        <v>257.6078</v>
      </c>
      <c r="X1217" s="38">
        <v>266.1035</v>
      </c>
      <c r="Y1217" s="38">
        <v>273.5215</v>
      </c>
      <c r="Z1217" s="38">
        <v>283.67259999999999</v>
      </c>
      <c r="AA1217" s="38">
        <v>298.32069999999999</v>
      </c>
      <c r="AB1217" s="38">
        <v>310.61149999999998</v>
      </c>
      <c r="AC1217" s="38">
        <v>309.80829999999997</v>
      </c>
      <c r="AD1217" s="38">
        <v>309.70740000000001</v>
      </c>
      <c r="AE1217" s="38">
        <v>316.0378</v>
      </c>
      <c r="AF1217" s="38">
        <v>319.23450000000003</v>
      </c>
      <c r="AG1217" s="38">
        <v>308.89049999999997</v>
      </c>
      <c r="AH1217" s="38">
        <v>296.39699999999999</v>
      </c>
      <c r="AI1217" s="38">
        <v>267.702</v>
      </c>
      <c r="AJ1217" s="38">
        <v>244.4297</v>
      </c>
      <c r="AK1217" s="38">
        <v>229.483</v>
      </c>
      <c r="AL1217" s="38">
        <v>4.0499330000000002</v>
      </c>
      <c r="AM1217" s="38">
        <v>2.33379</v>
      </c>
      <c r="AN1217" s="38">
        <v>2.6955049999999998</v>
      </c>
      <c r="AO1217" s="38">
        <v>-1.569847</v>
      </c>
      <c r="AP1217" s="38">
        <v>-3.3013050000000002</v>
      </c>
      <c r="AQ1217" s="38">
        <v>-4.2037089999999999</v>
      </c>
      <c r="AR1217" s="38">
        <v>-9.8586030000000004</v>
      </c>
      <c r="AS1217" s="38">
        <v>-3.9954390000000002</v>
      </c>
      <c r="AT1217" s="38">
        <v>4.1824209999999997</v>
      </c>
      <c r="AU1217" s="38">
        <v>-4.4619619999999998</v>
      </c>
      <c r="AV1217" s="38">
        <v>-6.3369330000000001</v>
      </c>
      <c r="AW1217" s="38">
        <v>-1.6172139999999999</v>
      </c>
      <c r="AX1217" s="38">
        <v>-4.8992899999999999E-2</v>
      </c>
      <c r="AY1217" s="38">
        <v>0.73970219999999998</v>
      </c>
      <c r="AZ1217" s="38">
        <v>-2.9561259999999998</v>
      </c>
      <c r="BA1217" s="38">
        <v>-4.3453220000000004</v>
      </c>
      <c r="BB1217" s="38">
        <v>-1.968728</v>
      </c>
      <c r="BC1217" s="38">
        <v>1.9760549999999999</v>
      </c>
      <c r="BD1217" s="38">
        <v>5.8529359999999997</v>
      </c>
      <c r="BE1217" s="38">
        <v>3.227544</v>
      </c>
      <c r="BF1217" s="38">
        <v>-0.84355910000000001</v>
      </c>
      <c r="BG1217" s="38">
        <v>4.5170769999999996</v>
      </c>
      <c r="BH1217" s="38">
        <v>3.978869</v>
      </c>
      <c r="BI1217" s="38">
        <v>2.0778819999999998</v>
      </c>
      <c r="BJ1217" s="38">
        <v>4.9533370000000003</v>
      </c>
      <c r="BK1217" s="38">
        <v>3.0750869999999999</v>
      </c>
      <c r="BL1217" s="38">
        <v>3.501509</v>
      </c>
      <c r="BM1217" s="38">
        <v>-0.90753439999999996</v>
      </c>
      <c r="BN1217" s="38">
        <v>-2.5094720000000001</v>
      </c>
      <c r="BO1217" s="38">
        <v>-3.468013</v>
      </c>
      <c r="BP1217" s="38">
        <v>-9.0588270000000009</v>
      </c>
      <c r="BQ1217" s="38">
        <v>-3.3131729999999999</v>
      </c>
      <c r="BR1217" s="38">
        <v>5.2572340000000004</v>
      </c>
      <c r="BS1217" s="38">
        <v>-3.1827740000000002</v>
      </c>
      <c r="BT1217" s="38">
        <v>-5.3792090000000004</v>
      </c>
      <c r="BU1217" s="38">
        <v>-0.78551850000000001</v>
      </c>
      <c r="BV1217" s="38">
        <v>0.60079680000000002</v>
      </c>
      <c r="BW1217" s="38">
        <v>1.6237410000000001</v>
      </c>
      <c r="BX1217" s="38">
        <v>-0.86983029999999995</v>
      </c>
      <c r="BY1217" s="38">
        <v>-1.8787970000000001</v>
      </c>
      <c r="BZ1217" s="38">
        <v>0.15856600000000001</v>
      </c>
      <c r="CA1217" s="38">
        <v>3.5033919999999998</v>
      </c>
      <c r="CB1217" s="38">
        <v>7.4388350000000001</v>
      </c>
      <c r="CC1217" s="38">
        <v>4.7847920000000004</v>
      </c>
      <c r="CD1217" s="38">
        <v>0.70050299999999999</v>
      </c>
      <c r="CE1217" s="38">
        <v>5.9201069999999998</v>
      </c>
      <c r="CF1217" s="38">
        <v>5.2468199999999996</v>
      </c>
      <c r="CG1217" s="38">
        <v>3.3404630000000002</v>
      </c>
      <c r="CH1217" s="38">
        <v>5.5790319999999998</v>
      </c>
      <c r="CI1217" s="38">
        <v>3.5885060000000002</v>
      </c>
      <c r="CJ1217" s="38">
        <v>4.0597450000000004</v>
      </c>
      <c r="CK1217" s="38">
        <v>-0.44881840000000001</v>
      </c>
      <c r="CL1217" s="38">
        <v>-1.9610510000000001</v>
      </c>
      <c r="CM1217" s="38">
        <v>-2.958472</v>
      </c>
      <c r="CN1217" s="38">
        <v>-8.5049060000000001</v>
      </c>
      <c r="CO1217" s="38">
        <v>-2.8406380000000002</v>
      </c>
      <c r="CP1217" s="38">
        <v>6.001646</v>
      </c>
      <c r="CQ1217" s="38">
        <v>-2.2968130000000002</v>
      </c>
      <c r="CR1217" s="38">
        <v>-4.7158920000000002</v>
      </c>
      <c r="CS1217" s="38">
        <v>-0.2094886</v>
      </c>
      <c r="CT1217" s="38">
        <v>1.0508390000000001</v>
      </c>
      <c r="CU1217" s="38">
        <v>2.2360229999999999</v>
      </c>
      <c r="CV1217" s="38">
        <v>0.57513179999999997</v>
      </c>
      <c r="CW1217" s="38">
        <v>-0.17048869999999999</v>
      </c>
      <c r="CX1217" s="38">
        <v>1.631923</v>
      </c>
      <c r="CY1217" s="38">
        <v>4.5612209999999997</v>
      </c>
      <c r="CZ1217" s="38">
        <v>8.5372229999999991</v>
      </c>
      <c r="DA1217" s="38">
        <v>5.8633379999999997</v>
      </c>
      <c r="DB1217" s="38">
        <v>1.769916</v>
      </c>
      <c r="DC1217" s="38">
        <v>6.8918400000000002</v>
      </c>
      <c r="DD1217" s="38">
        <v>6.125</v>
      </c>
      <c r="DE1217" s="38">
        <v>4.2149229999999998</v>
      </c>
      <c r="DF1217" s="38">
        <v>6.2047280000000002</v>
      </c>
      <c r="DG1217" s="38">
        <v>4.1019259999999997</v>
      </c>
      <c r="DH1217" s="38">
        <v>4.6179810000000003</v>
      </c>
      <c r="DI1217" s="38">
        <v>9.8975999999999995E-3</v>
      </c>
      <c r="DJ1217" s="38">
        <v>-1.4126300000000001</v>
      </c>
      <c r="DK1217" s="38">
        <v>-2.448931</v>
      </c>
      <c r="DL1217" s="38">
        <v>-7.9509840000000001</v>
      </c>
      <c r="DM1217" s="38">
        <v>-2.3681030000000001</v>
      </c>
      <c r="DN1217" s="38">
        <v>6.7460579999999997</v>
      </c>
      <c r="DO1217" s="38">
        <v>-1.4108510000000001</v>
      </c>
      <c r="DP1217" s="38">
        <v>-4.052575</v>
      </c>
      <c r="DQ1217" s="38">
        <v>0.36654120000000001</v>
      </c>
      <c r="DR1217" s="38">
        <v>1.500882</v>
      </c>
      <c r="DS1217" s="38">
        <v>2.8483049999999999</v>
      </c>
      <c r="DT1217" s="38">
        <v>2.0200939999999998</v>
      </c>
      <c r="DU1217" s="38">
        <v>1.537819</v>
      </c>
      <c r="DV1217" s="38">
        <v>3.1052810000000002</v>
      </c>
      <c r="DW1217" s="38">
        <v>5.6190499999999997</v>
      </c>
      <c r="DX1217" s="38">
        <v>9.6356120000000001</v>
      </c>
      <c r="DY1217" s="38">
        <v>6.9418829999999998</v>
      </c>
      <c r="DZ1217" s="38">
        <v>2.8393280000000001</v>
      </c>
      <c r="EA1217" s="38">
        <v>7.8635739999999998</v>
      </c>
      <c r="EB1217" s="38">
        <v>7.0031800000000004</v>
      </c>
      <c r="EC1217" s="38">
        <v>5.0893839999999999</v>
      </c>
      <c r="ED1217" s="38">
        <v>7.1081310000000002</v>
      </c>
      <c r="EE1217" s="38">
        <v>4.8432230000000001</v>
      </c>
      <c r="EF1217" s="38">
        <v>5.4239860000000002</v>
      </c>
      <c r="EG1217" s="38">
        <v>0.67221070000000005</v>
      </c>
      <c r="EH1217" s="38">
        <v>-0.62079720000000005</v>
      </c>
      <c r="EI1217" s="38">
        <v>-1.7132350000000001</v>
      </c>
      <c r="EJ1217" s="38">
        <v>-7.1512089999999997</v>
      </c>
      <c r="EK1217" s="38">
        <v>-1.685837</v>
      </c>
      <c r="EL1217" s="38">
        <v>7.8208710000000004</v>
      </c>
      <c r="EM1217" s="38">
        <v>-0.13166340000000001</v>
      </c>
      <c r="EN1217" s="38">
        <v>-3.0948509999999998</v>
      </c>
      <c r="EO1217" s="38">
        <v>1.198237</v>
      </c>
      <c r="EP1217" s="38">
        <v>2.150671</v>
      </c>
      <c r="EQ1217" s="38">
        <v>3.7323439999999999</v>
      </c>
      <c r="ER1217" s="38">
        <v>4.1063900000000002</v>
      </c>
      <c r="ES1217" s="38">
        <v>4.0043449999999998</v>
      </c>
      <c r="ET1217" s="38">
        <v>5.2325749999999998</v>
      </c>
      <c r="EU1217" s="38">
        <v>7.1463859999999997</v>
      </c>
      <c r="EV1217" s="38">
        <v>11.22151</v>
      </c>
      <c r="EW1217" s="38">
        <v>8.4991310000000002</v>
      </c>
      <c r="EX1217" s="38">
        <v>4.3833900000000003</v>
      </c>
      <c r="EY1217" s="38">
        <v>9.2666029999999999</v>
      </c>
      <c r="EZ1217" s="38">
        <v>8.2711310000000005</v>
      </c>
      <c r="FA1217" s="38">
        <v>6.3519649999999999</v>
      </c>
      <c r="FB1217" s="38">
        <v>81.488349999999997</v>
      </c>
      <c r="FC1217" s="38">
        <v>80.199079999999995</v>
      </c>
      <c r="FD1217" s="38">
        <v>78.597279999999998</v>
      </c>
      <c r="FE1217" s="38">
        <v>77.166920000000005</v>
      </c>
      <c r="FF1217" s="38">
        <v>76.600769999999997</v>
      </c>
      <c r="FG1217" s="38">
        <v>76.523539999999997</v>
      </c>
      <c r="FH1217" s="38">
        <v>75.69135</v>
      </c>
      <c r="FI1217" s="38">
        <v>76.486469999999997</v>
      </c>
      <c r="FJ1217" s="38">
        <v>79.982640000000004</v>
      </c>
      <c r="FK1217" s="38">
        <v>83.037369999999996</v>
      </c>
      <c r="FL1217" s="38">
        <v>86.276970000000006</v>
      </c>
      <c r="FM1217" s="38">
        <v>89.760099999999994</v>
      </c>
      <c r="FN1217" s="38">
        <v>92.535420000000002</v>
      </c>
      <c r="FO1217" s="38">
        <v>93.867829999999998</v>
      </c>
      <c r="FP1217" s="38">
        <v>94.525350000000003</v>
      </c>
      <c r="FQ1217" s="38">
        <v>94.224270000000004</v>
      </c>
      <c r="FR1217" s="38">
        <v>95.238979999999998</v>
      </c>
      <c r="FS1217" s="38">
        <v>95.58081</v>
      </c>
      <c r="FT1217" s="38">
        <v>94.543139999999994</v>
      </c>
      <c r="FU1217" s="38">
        <v>91.305520000000001</v>
      </c>
      <c r="FV1217" s="38">
        <v>87.92962</v>
      </c>
      <c r="FW1217">
        <v>84.625960000000006</v>
      </c>
      <c r="FX1217">
        <v>81.383769999999998</v>
      </c>
      <c r="FY1217">
        <v>79.555340000000001</v>
      </c>
      <c r="FZ1217">
        <v>1.5410680000000001</v>
      </c>
      <c r="GA1217">
        <v>8.6891529999999992</v>
      </c>
      <c r="GB1217">
        <v>1</v>
      </c>
    </row>
    <row r="1218" spans="1:184" x14ac:dyDescent="0.3">
      <c r="A1218" t="s">
        <v>280</v>
      </c>
      <c r="B1218" t="s">
        <v>188</v>
      </c>
      <c r="C1218" t="s">
        <v>1</v>
      </c>
      <c r="D1218" t="s">
        <v>1</v>
      </c>
      <c r="E1218" t="s">
        <v>1</v>
      </c>
      <c r="F1218" t="s">
        <v>1</v>
      </c>
      <c r="G1218" t="s">
        <v>1</v>
      </c>
      <c r="H1218" s="40" t="s">
        <v>1</v>
      </c>
      <c r="I1218" s="18" t="s">
        <v>1</v>
      </c>
      <c r="J1218" s="38" t="s">
        <v>1</v>
      </c>
      <c r="K1218" s="18">
        <v>44792</v>
      </c>
      <c r="L1218" s="38">
        <v>53</v>
      </c>
      <c r="M1218" s="38">
        <v>53</v>
      </c>
      <c r="N1218" s="38">
        <v>208.69159999999999</v>
      </c>
      <c r="O1218" s="38">
        <v>203.36359999999999</v>
      </c>
      <c r="P1218" s="38">
        <v>198.03229999999999</v>
      </c>
      <c r="Q1218" s="38">
        <v>198.38239999999999</v>
      </c>
      <c r="R1218" s="38">
        <v>204.37110000000001</v>
      </c>
      <c r="S1218" s="38">
        <v>213.57149999999999</v>
      </c>
      <c r="T1218" s="38">
        <v>218.25229999999999</v>
      </c>
      <c r="U1218" s="38">
        <v>224.90299999999999</v>
      </c>
      <c r="V1218" s="38">
        <v>228.03479999999999</v>
      </c>
      <c r="W1218" s="38">
        <v>241.07660000000001</v>
      </c>
      <c r="X1218" s="38">
        <v>249.63390000000001</v>
      </c>
      <c r="Y1218" s="38">
        <v>253.5966</v>
      </c>
      <c r="Z1218" s="38">
        <v>265.18400000000003</v>
      </c>
      <c r="AA1218" s="38">
        <v>279.26260000000002</v>
      </c>
      <c r="AB1218" s="38">
        <v>291.161</v>
      </c>
      <c r="AC1218" s="38">
        <v>297.6311</v>
      </c>
      <c r="AD1218" s="38">
        <v>302.32929999999999</v>
      </c>
      <c r="AE1218" s="38">
        <v>308.34620000000001</v>
      </c>
      <c r="AF1218" s="38">
        <v>310.84190000000001</v>
      </c>
      <c r="AG1218" s="38">
        <v>300.41750000000002</v>
      </c>
      <c r="AH1218" s="38">
        <v>287.32080000000002</v>
      </c>
      <c r="AI1218" s="38">
        <v>257.27319999999997</v>
      </c>
      <c r="AJ1218" s="38">
        <v>233.61959999999999</v>
      </c>
      <c r="AK1218" s="38">
        <v>216.39060000000001</v>
      </c>
      <c r="AL1218" s="38">
        <v>1.1857260000000001</v>
      </c>
      <c r="AM1218" s="38">
        <v>1.0087729999999999</v>
      </c>
      <c r="AN1218" s="38">
        <v>3.7902269999999998</v>
      </c>
      <c r="AO1218" s="38">
        <v>3.6166799999999999E-2</v>
      </c>
      <c r="AP1218" s="38">
        <v>-0.77226839999999997</v>
      </c>
      <c r="AQ1218" s="38">
        <v>-5.3084579999999999</v>
      </c>
      <c r="AR1218" s="38">
        <v>-7.1031510000000004</v>
      </c>
      <c r="AS1218" s="38">
        <v>-6.9939229999999997</v>
      </c>
      <c r="AT1218" s="38">
        <v>-1.742167</v>
      </c>
      <c r="AU1218" s="38">
        <v>-1.405864</v>
      </c>
      <c r="AV1218" s="38">
        <v>-4.9203749999999999</v>
      </c>
      <c r="AW1218" s="38">
        <v>-1.104849</v>
      </c>
      <c r="AX1218" s="38">
        <v>1.56959</v>
      </c>
      <c r="AY1218" s="38">
        <v>-1.5453779999999999</v>
      </c>
      <c r="AZ1218" s="38">
        <v>-0.81991000000000003</v>
      </c>
      <c r="BA1218" s="38">
        <v>1.817734</v>
      </c>
      <c r="BB1218" s="38">
        <v>4.3418970000000003</v>
      </c>
      <c r="BC1218" s="38">
        <v>-0.99067629999999995</v>
      </c>
      <c r="BD1218" s="38">
        <v>2.1184590000000001</v>
      </c>
      <c r="BE1218" s="38">
        <v>0.49078319999999998</v>
      </c>
      <c r="BF1218" s="38">
        <v>0.53827210000000003</v>
      </c>
      <c r="BG1218" s="38">
        <v>-1.9936229999999999</v>
      </c>
      <c r="BH1218" s="38">
        <v>-0.49416470000000001</v>
      </c>
      <c r="BI1218" s="38">
        <v>1.293628</v>
      </c>
      <c r="BJ1218" s="38">
        <v>2.052972</v>
      </c>
      <c r="BK1218" s="38">
        <v>1.936328</v>
      </c>
      <c r="BL1218" s="38">
        <v>4.2255159999999998</v>
      </c>
      <c r="BM1218" s="38">
        <v>0.62823620000000002</v>
      </c>
      <c r="BN1218" s="38">
        <v>-0.11145330000000001</v>
      </c>
      <c r="BO1218" s="38">
        <v>-4.7192400000000001</v>
      </c>
      <c r="BP1218" s="38">
        <v>-6.2025690000000004</v>
      </c>
      <c r="BQ1218" s="38">
        <v>-6.3045590000000002</v>
      </c>
      <c r="BR1218" s="38">
        <v>-0.3548945</v>
      </c>
      <c r="BS1218" s="38">
        <v>8.2724599999999995E-2</v>
      </c>
      <c r="BT1218" s="38">
        <v>-3.9571000000000001</v>
      </c>
      <c r="BU1218" s="38">
        <v>-0.42433130000000002</v>
      </c>
      <c r="BV1218" s="38">
        <v>2.100752</v>
      </c>
      <c r="BW1218" s="38">
        <v>-0.98193070000000005</v>
      </c>
      <c r="BX1218" s="38">
        <v>-9.9830699999999994E-2</v>
      </c>
      <c r="BY1218" s="38">
        <v>2.6829170000000002</v>
      </c>
      <c r="BZ1218" s="38">
        <v>5.2357250000000004</v>
      </c>
      <c r="CA1218" s="38">
        <v>-2.28808E-2</v>
      </c>
      <c r="CB1218" s="38">
        <v>3.077248</v>
      </c>
      <c r="CC1218" s="38">
        <v>1.9025270000000001</v>
      </c>
      <c r="CD1218" s="38">
        <v>2.2975099999999999</v>
      </c>
      <c r="CE1218" s="38">
        <v>0.20651059999999999</v>
      </c>
      <c r="CF1218" s="38">
        <v>1.195376</v>
      </c>
      <c r="CG1218" s="38">
        <v>3.1575880000000001</v>
      </c>
      <c r="CH1218" s="38">
        <v>2.6536240000000002</v>
      </c>
      <c r="CI1218" s="38">
        <v>2.5787499999999999</v>
      </c>
      <c r="CJ1218" s="38">
        <v>4.5269950000000003</v>
      </c>
      <c r="CK1218" s="38">
        <v>1.0383020000000001</v>
      </c>
      <c r="CL1218" s="38">
        <v>0.34622530000000001</v>
      </c>
      <c r="CM1218" s="38">
        <v>-4.3111490000000003</v>
      </c>
      <c r="CN1218" s="38">
        <v>-5.5788289999999998</v>
      </c>
      <c r="CO1218" s="38">
        <v>-5.827108</v>
      </c>
      <c r="CP1218" s="38">
        <v>0.60592610000000002</v>
      </c>
      <c r="CQ1218" s="38">
        <v>1.1137159999999999</v>
      </c>
      <c r="CR1218" s="38">
        <v>-3.2899379999999998</v>
      </c>
      <c r="CS1218" s="38">
        <v>4.6993E-2</v>
      </c>
      <c r="CT1218" s="38">
        <v>2.4686330000000001</v>
      </c>
      <c r="CU1218" s="38">
        <v>-0.59168880000000001</v>
      </c>
      <c r="CV1218" s="38">
        <v>0.39889409999999997</v>
      </c>
      <c r="CW1218" s="38">
        <v>3.2821400000000001</v>
      </c>
      <c r="CX1218" s="38">
        <v>5.8547880000000001</v>
      </c>
      <c r="CY1218" s="38">
        <v>0.64741130000000002</v>
      </c>
      <c r="CZ1218" s="38">
        <v>3.7413029999999998</v>
      </c>
      <c r="DA1218" s="38">
        <v>2.8802970000000001</v>
      </c>
      <c r="DB1218" s="38">
        <v>3.5159530000000001</v>
      </c>
      <c r="DC1218" s="38">
        <v>1.7303170000000001</v>
      </c>
      <c r="DD1218" s="38">
        <v>2.3655460000000001</v>
      </c>
      <c r="DE1218" s="38">
        <v>4.4485609999999998</v>
      </c>
      <c r="DF1218" s="38">
        <v>3.2542759999999999</v>
      </c>
      <c r="DG1218" s="38">
        <v>3.2211720000000001</v>
      </c>
      <c r="DH1218" s="38">
        <v>4.8284750000000001</v>
      </c>
      <c r="DI1218" s="38">
        <v>1.448367</v>
      </c>
      <c r="DJ1218" s="38">
        <v>0.8039039</v>
      </c>
      <c r="DK1218" s="38">
        <v>-3.9030580000000001</v>
      </c>
      <c r="DL1218" s="38">
        <v>-4.9550890000000001</v>
      </c>
      <c r="DM1218" s="38">
        <v>-5.3496579999999998</v>
      </c>
      <c r="DN1218" s="38">
        <v>1.5667469999999999</v>
      </c>
      <c r="DO1218" s="38">
        <v>2.1447080000000001</v>
      </c>
      <c r="DP1218" s="38">
        <v>-2.6227770000000001</v>
      </c>
      <c r="DQ1218" s="38">
        <v>0.51831729999999998</v>
      </c>
      <c r="DR1218" s="38">
        <v>2.8365140000000002</v>
      </c>
      <c r="DS1218" s="38">
        <v>-0.20144680000000001</v>
      </c>
      <c r="DT1218" s="38">
        <v>0.8976189</v>
      </c>
      <c r="DU1218" s="38">
        <v>3.8813620000000002</v>
      </c>
      <c r="DV1218" s="38">
        <v>6.4738509999999998</v>
      </c>
      <c r="DW1218" s="38">
        <v>1.3177030000000001</v>
      </c>
      <c r="DX1218" s="38">
        <v>4.4053579999999997</v>
      </c>
      <c r="DY1218" s="38">
        <v>3.858066</v>
      </c>
      <c r="DZ1218" s="38">
        <v>4.7343960000000003</v>
      </c>
      <c r="EA1218" s="38">
        <v>3.2541229999999999</v>
      </c>
      <c r="EB1218" s="38">
        <v>3.535717</v>
      </c>
      <c r="EC1218" s="38">
        <v>5.7395329999999998</v>
      </c>
      <c r="ED1218" s="38">
        <v>4.1215210000000004</v>
      </c>
      <c r="EE1218" s="38">
        <v>4.1487259999999999</v>
      </c>
      <c r="EF1218" s="38">
        <v>5.263763</v>
      </c>
      <c r="EG1218" s="38">
        <v>2.0404360000000001</v>
      </c>
      <c r="EH1218" s="38">
        <v>1.4647190000000001</v>
      </c>
      <c r="EI1218" s="38">
        <v>-3.3138399999999999</v>
      </c>
      <c r="EJ1218" s="38">
        <v>-4.0545059999999999</v>
      </c>
      <c r="EK1218" s="38">
        <v>-4.6602940000000004</v>
      </c>
      <c r="EL1218" s="38">
        <v>2.9540190000000002</v>
      </c>
      <c r="EM1218" s="38">
        <v>3.6332960000000001</v>
      </c>
      <c r="EN1218" s="38">
        <v>-1.659502</v>
      </c>
      <c r="EO1218" s="38">
        <v>1.1988350000000001</v>
      </c>
      <c r="EP1218" s="38">
        <v>3.3676750000000002</v>
      </c>
      <c r="EQ1218" s="38">
        <v>0.36200060000000001</v>
      </c>
      <c r="ER1218" s="38">
        <v>1.6176980000000001</v>
      </c>
      <c r="ES1218" s="38">
        <v>4.7465450000000002</v>
      </c>
      <c r="ET1218" s="38">
        <v>7.3676789999999999</v>
      </c>
      <c r="EU1218" s="38">
        <v>2.2854990000000002</v>
      </c>
      <c r="EV1218" s="38">
        <v>5.364147</v>
      </c>
      <c r="EW1218" s="38">
        <v>5.2698099999999997</v>
      </c>
      <c r="EX1218" s="38">
        <v>6.493633</v>
      </c>
      <c r="EY1218" s="38">
        <v>5.4542570000000001</v>
      </c>
      <c r="EZ1218" s="38">
        <v>5.225257</v>
      </c>
      <c r="FA1218" s="38">
        <v>7.6034930000000003</v>
      </c>
      <c r="FB1218" s="38">
        <v>76.56277</v>
      </c>
      <c r="FC1218" s="38">
        <v>75.047830000000005</v>
      </c>
      <c r="FD1218" s="38">
        <v>73.411680000000004</v>
      </c>
      <c r="FE1218" s="38">
        <v>71.699809999999999</v>
      </c>
      <c r="FF1218" s="38">
        <v>69.969859999999997</v>
      </c>
      <c r="FG1218" s="38">
        <v>69.501689999999996</v>
      </c>
      <c r="FH1218" s="38">
        <v>68.84751</v>
      </c>
      <c r="FI1218" s="38">
        <v>70.225260000000006</v>
      </c>
      <c r="FJ1218" s="38">
        <v>73.396969999999996</v>
      </c>
      <c r="FK1218" s="38">
        <v>78.075659999999999</v>
      </c>
      <c r="FL1218" s="38">
        <v>82.868949999999998</v>
      </c>
      <c r="FM1218" s="38">
        <v>87.358320000000006</v>
      </c>
      <c r="FN1218" s="38">
        <v>91.229960000000005</v>
      </c>
      <c r="FO1218" s="38">
        <v>94.011679999999998</v>
      </c>
      <c r="FP1218" s="38">
        <v>96.489419999999996</v>
      </c>
      <c r="FQ1218" s="38">
        <v>98.181039999999996</v>
      </c>
      <c r="FR1218" s="38">
        <v>98.21669</v>
      </c>
      <c r="FS1218" s="38">
        <v>96.906229999999994</v>
      </c>
      <c r="FT1218" s="38">
        <v>94.033879999999996</v>
      </c>
      <c r="FU1218" s="38">
        <v>90.334050000000005</v>
      </c>
      <c r="FV1218" s="38">
        <v>86.278009999999995</v>
      </c>
      <c r="FW1218">
        <v>83.020319999999998</v>
      </c>
      <c r="FX1218">
        <v>80.263729999999995</v>
      </c>
      <c r="FY1218">
        <v>78.120530000000002</v>
      </c>
      <c r="FZ1218">
        <v>1.1946289999999999</v>
      </c>
      <c r="GA1218">
        <v>10.928649999999999</v>
      </c>
      <c r="GB1218">
        <v>1</v>
      </c>
    </row>
    <row r="1219" spans="1:184" x14ac:dyDescent="0.3">
      <c r="A1219" t="s">
        <v>280</v>
      </c>
      <c r="B1219" t="s">
        <v>188</v>
      </c>
      <c r="C1219" t="s">
        <v>1</v>
      </c>
      <c r="D1219" t="s">
        <v>1</v>
      </c>
      <c r="E1219" t="s">
        <v>1</v>
      </c>
      <c r="F1219" t="s">
        <v>1</v>
      </c>
      <c r="G1219" t="s">
        <v>1</v>
      </c>
      <c r="H1219" s="40" t="s">
        <v>1</v>
      </c>
      <c r="I1219" s="18" t="s">
        <v>1</v>
      </c>
      <c r="J1219" s="38" t="s">
        <v>1</v>
      </c>
      <c r="K1219" s="18">
        <v>44805</v>
      </c>
      <c r="L1219" s="38">
        <v>52</v>
      </c>
      <c r="M1219" s="38">
        <v>52</v>
      </c>
      <c r="N1219" s="38">
        <v>202.5498</v>
      </c>
      <c r="O1219" s="38">
        <v>196.49340000000001</v>
      </c>
      <c r="P1219" s="38">
        <v>192.9742</v>
      </c>
      <c r="Q1219" s="38">
        <v>194.79310000000001</v>
      </c>
      <c r="R1219" s="38">
        <v>200.69409999999999</v>
      </c>
      <c r="S1219" s="38">
        <v>211.17840000000001</v>
      </c>
      <c r="T1219" s="38">
        <v>215.06399999999999</v>
      </c>
      <c r="U1219" s="38">
        <v>221.27090000000001</v>
      </c>
      <c r="V1219" s="38">
        <v>224.88630000000001</v>
      </c>
      <c r="W1219" s="38">
        <v>238.1481</v>
      </c>
      <c r="X1219" s="38">
        <v>248.7576</v>
      </c>
      <c r="Y1219" s="38">
        <v>258.47430000000003</v>
      </c>
      <c r="Z1219" s="38">
        <v>271.52249999999998</v>
      </c>
      <c r="AA1219" s="38">
        <v>286.56909999999999</v>
      </c>
      <c r="AB1219" s="38">
        <v>299.27539999999999</v>
      </c>
      <c r="AC1219" s="38">
        <v>305.72030000000001</v>
      </c>
      <c r="AD1219" s="38">
        <v>309.12090000000001</v>
      </c>
      <c r="AE1219" s="38">
        <v>314.53629999999998</v>
      </c>
      <c r="AF1219" s="38">
        <v>316.74400000000003</v>
      </c>
      <c r="AG1219" s="38">
        <v>306.5915</v>
      </c>
      <c r="AH1219" s="38">
        <v>292.48340000000002</v>
      </c>
      <c r="AI1219" s="38">
        <v>261.0806</v>
      </c>
      <c r="AJ1219" s="38">
        <v>239.43190000000001</v>
      </c>
      <c r="AK1219" s="38">
        <v>224.54769999999999</v>
      </c>
      <c r="AL1219" s="38">
        <v>4.9585220000000003</v>
      </c>
      <c r="AM1219" s="38">
        <v>2.1052729999999999</v>
      </c>
      <c r="AN1219" s="38">
        <v>0.3162739</v>
      </c>
      <c r="AO1219" s="38">
        <v>-0.1817183</v>
      </c>
      <c r="AP1219" s="38">
        <v>2.0882689999999999</v>
      </c>
      <c r="AQ1219" s="38">
        <v>-3.3170649999999999</v>
      </c>
      <c r="AR1219" s="38">
        <v>-4.8346980000000004</v>
      </c>
      <c r="AS1219" s="38">
        <v>0.20109779999999999</v>
      </c>
      <c r="AT1219" s="38">
        <v>-10.02139</v>
      </c>
      <c r="AU1219" s="38">
        <v>-4.9242889999999999</v>
      </c>
      <c r="AV1219" s="38">
        <v>1.1715139999999999</v>
      </c>
      <c r="AW1219" s="38">
        <v>-2.8560810000000001</v>
      </c>
      <c r="AX1219" s="38">
        <v>-2.353316</v>
      </c>
      <c r="AY1219" s="38">
        <v>-1.399654</v>
      </c>
      <c r="AZ1219" s="38">
        <v>-2.2921969999999998</v>
      </c>
      <c r="BA1219" s="38">
        <v>-6.7634449999999999</v>
      </c>
      <c r="BB1219" s="38">
        <v>-11.615959999999999</v>
      </c>
      <c r="BC1219" s="38">
        <v>-13.77887</v>
      </c>
      <c r="BD1219" s="38">
        <v>-10.205209999999999</v>
      </c>
      <c r="BE1219" s="38">
        <v>-4.9904479999999998</v>
      </c>
      <c r="BF1219" s="38">
        <v>1.61449</v>
      </c>
      <c r="BG1219" s="38">
        <v>3.4875280000000002</v>
      </c>
      <c r="BH1219" s="38">
        <v>1.9487049999999999</v>
      </c>
      <c r="BI1219" s="38">
        <v>2.9129670000000001</v>
      </c>
      <c r="BJ1219" s="38">
        <v>5.4765119999999996</v>
      </c>
      <c r="BK1219" s="38">
        <v>2.6807370000000001</v>
      </c>
      <c r="BL1219" s="38">
        <v>0.78485579999999999</v>
      </c>
      <c r="BM1219" s="38">
        <v>0.36820370000000002</v>
      </c>
      <c r="BN1219" s="38">
        <v>2.6239620000000001</v>
      </c>
      <c r="BO1219" s="38">
        <v>-2.8557630000000001</v>
      </c>
      <c r="BP1219" s="38">
        <v>-4.2893030000000003</v>
      </c>
      <c r="BQ1219" s="38">
        <v>0.87130890000000005</v>
      </c>
      <c r="BR1219" s="38">
        <v>-9.105556</v>
      </c>
      <c r="BS1219" s="38">
        <v>-4.1161450000000004</v>
      </c>
      <c r="BT1219" s="38">
        <v>1.8898360000000001</v>
      </c>
      <c r="BU1219" s="38">
        <v>-2.2311719999999999</v>
      </c>
      <c r="BV1219" s="38">
        <v>-1.8201369999999999</v>
      </c>
      <c r="BW1219" s="38">
        <v>-0.59445150000000002</v>
      </c>
      <c r="BX1219" s="38">
        <v>-1.51372</v>
      </c>
      <c r="BY1219" s="38">
        <v>-5.7093350000000003</v>
      </c>
      <c r="BZ1219" s="38">
        <v>-10.53876</v>
      </c>
      <c r="CA1219" s="38">
        <v>-12.788589999999999</v>
      </c>
      <c r="CB1219" s="38">
        <v>-9.0472029999999997</v>
      </c>
      <c r="CC1219" s="38">
        <v>-3.8905050000000001</v>
      </c>
      <c r="CD1219" s="38">
        <v>2.5707939999999998</v>
      </c>
      <c r="CE1219" s="38">
        <v>4.6425749999999999</v>
      </c>
      <c r="CF1219" s="38">
        <v>3.0586890000000002</v>
      </c>
      <c r="CG1219" s="38">
        <v>4.0142579999999999</v>
      </c>
      <c r="CH1219" s="38">
        <v>5.8352709999999997</v>
      </c>
      <c r="CI1219" s="38">
        <v>3.0793020000000002</v>
      </c>
      <c r="CJ1219" s="38">
        <v>1.109394</v>
      </c>
      <c r="CK1219" s="38">
        <v>0.74907800000000002</v>
      </c>
      <c r="CL1219" s="38">
        <v>2.9949810000000001</v>
      </c>
      <c r="CM1219" s="38">
        <v>-2.536267</v>
      </c>
      <c r="CN1219" s="38">
        <v>-3.9115630000000001</v>
      </c>
      <c r="CO1219" s="38">
        <v>1.3354950000000001</v>
      </c>
      <c r="CP1219" s="38">
        <v>-8.4712499999999995</v>
      </c>
      <c r="CQ1219" s="38">
        <v>-3.5564260000000001</v>
      </c>
      <c r="CR1219" s="38">
        <v>2.3873440000000001</v>
      </c>
      <c r="CS1219" s="38">
        <v>-1.7983610000000001</v>
      </c>
      <c r="CT1219" s="38">
        <v>-1.4508589999999999</v>
      </c>
      <c r="CU1219" s="38">
        <v>-3.6770900000000002E-2</v>
      </c>
      <c r="CV1219" s="38">
        <v>-0.974549</v>
      </c>
      <c r="CW1219" s="38">
        <v>-4.9792620000000003</v>
      </c>
      <c r="CX1219" s="38">
        <v>-9.7926880000000001</v>
      </c>
      <c r="CY1219" s="38">
        <v>-12.102729999999999</v>
      </c>
      <c r="CZ1219" s="38">
        <v>-8.2451690000000006</v>
      </c>
      <c r="DA1219" s="38">
        <v>-3.1286879999999999</v>
      </c>
      <c r="DB1219" s="38">
        <v>3.2331270000000001</v>
      </c>
      <c r="DC1219" s="38">
        <v>5.4425569999999999</v>
      </c>
      <c r="DD1219" s="38">
        <v>3.827461</v>
      </c>
      <c r="DE1219" s="38">
        <v>4.7770089999999996</v>
      </c>
      <c r="DF1219" s="38">
        <v>6.1940289999999996</v>
      </c>
      <c r="DG1219" s="38">
        <v>3.4778660000000001</v>
      </c>
      <c r="DH1219" s="38">
        <v>1.4339329999999999</v>
      </c>
      <c r="DI1219" s="38">
        <v>1.1299520000000001</v>
      </c>
      <c r="DJ1219" s="38">
        <v>3.3660000000000001</v>
      </c>
      <c r="DK1219" s="38">
        <v>-2.216771</v>
      </c>
      <c r="DL1219" s="38">
        <v>-3.5338240000000001</v>
      </c>
      <c r="DM1219" s="38">
        <v>1.7996810000000001</v>
      </c>
      <c r="DN1219" s="38">
        <v>-7.8369439999999999</v>
      </c>
      <c r="DO1219" s="38">
        <v>-2.9967069999999998</v>
      </c>
      <c r="DP1219" s="38">
        <v>2.884852</v>
      </c>
      <c r="DQ1219" s="38">
        <v>-1.365551</v>
      </c>
      <c r="DR1219" s="38">
        <v>-1.0815809999999999</v>
      </c>
      <c r="DS1219" s="38">
        <v>0.52090970000000003</v>
      </c>
      <c r="DT1219" s="38">
        <v>-0.43537809999999999</v>
      </c>
      <c r="DU1219" s="38">
        <v>-4.2491880000000002</v>
      </c>
      <c r="DV1219" s="38">
        <v>-9.0466200000000008</v>
      </c>
      <c r="DW1219" s="38">
        <v>-11.416869999999999</v>
      </c>
      <c r="DX1219" s="38">
        <v>-7.4431349999999998</v>
      </c>
      <c r="DY1219" s="38">
        <v>-2.3668719999999999</v>
      </c>
      <c r="DZ1219" s="38">
        <v>3.8954589999999998</v>
      </c>
      <c r="EA1219" s="38">
        <v>6.2425389999999998</v>
      </c>
      <c r="EB1219" s="38">
        <v>4.5962319999999997</v>
      </c>
      <c r="EC1219" s="38">
        <v>5.5397590000000001</v>
      </c>
      <c r="ED1219" s="38">
        <v>6.7120189999999997</v>
      </c>
      <c r="EE1219" s="38">
        <v>4.0533299999999999</v>
      </c>
      <c r="EF1219" s="38">
        <v>1.902515</v>
      </c>
      <c r="EG1219" s="38">
        <v>1.6798740000000001</v>
      </c>
      <c r="EH1219" s="38">
        <v>3.9016929999999999</v>
      </c>
      <c r="EI1219" s="38">
        <v>-1.7554689999999999</v>
      </c>
      <c r="EJ1219" s="38">
        <v>-2.9884279999999999</v>
      </c>
      <c r="EK1219" s="38">
        <v>2.4698920000000002</v>
      </c>
      <c r="EL1219" s="38">
        <v>-6.921106</v>
      </c>
      <c r="EM1219" s="38">
        <v>-2.1885620000000001</v>
      </c>
      <c r="EN1219" s="38">
        <v>3.6031740000000001</v>
      </c>
      <c r="EO1219" s="38">
        <v>-0.74064200000000002</v>
      </c>
      <c r="EP1219" s="38">
        <v>-0.5484021</v>
      </c>
      <c r="EQ1219" s="38">
        <v>1.326112</v>
      </c>
      <c r="ER1219" s="38">
        <v>0.34309909999999999</v>
      </c>
      <c r="ES1219" s="38">
        <v>-3.1950780000000001</v>
      </c>
      <c r="ET1219" s="38">
        <v>-7.9694180000000001</v>
      </c>
      <c r="EU1219" s="38">
        <v>-10.426600000000001</v>
      </c>
      <c r="EV1219" s="38">
        <v>-6.2851249999999999</v>
      </c>
      <c r="EW1219" s="38">
        <v>-1.266929</v>
      </c>
      <c r="EX1219" s="38">
        <v>4.851763</v>
      </c>
      <c r="EY1219" s="38">
        <v>7.3975869999999997</v>
      </c>
      <c r="EZ1219" s="38">
        <v>5.7062160000000004</v>
      </c>
      <c r="FA1219" s="38">
        <v>6.6410499999999999</v>
      </c>
      <c r="FB1219" s="38">
        <v>74.864810000000006</v>
      </c>
      <c r="FC1219" s="38">
        <v>73.208510000000004</v>
      </c>
      <c r="FD1219" s="38">
        <v>72.020859999999999</v>
      </c>
      <c r="FE1219" s="38">
        <v>70.675569999999993</v>
      </c>
      <c r="FF1219" s="38">
        <v>69.418980000000005</v>
      </c>
      <c r="FG1219" s="38">
        <v>68.709280000000007</v>
      </c>
      <c r="FH1219" s="38">
        <v>68.182879999999997</v>
      </c>
      <c r="FI1219" s="38">
        <v>69.571100000000001</v>
      </c>
      <c r="FJ1219" s="38">
        <v>74.022300000000001</v>
      </c>
      <c r="FK1219" s="38">
        <v>78.977159999999998</v>
      </c>
      <c r="FL1219" s="38">
        <v>83.931240000000003</v>
      </c>
      <c r="FM1219" s="38">
        <v>88.114310000000003</v>
      </c>
      <c r="FN1219" s="38">
        <v>92.187960000000004</v>
      </c>
      <c r="FO1219" s="38">
        <v>95.407899999999998</v>
      </c>
      <c r="FP1219" s="38">
        <v>98.120869999999996</v>
      </c>
      <c r="FQ1219" s="38">
        <v>99.554789999999997</v>
      </c>
      <c r="FR1219" s="38">
        <v>99.73733</v>
      </c>
      <c r="FS1219" s="38">
        <v>98.630290000000002</v>
      </c>
      <c r="FT1219" s="38">
        <v>96.529399999999995</v>
      </c>
      <c r="FU1219" s="38">
        <v>91.879459999999995</v>
      </c>
      <c r="FV1219" s="38">
        <v>87.666839999999993</v>
      </c>
      <c r="FW1219">
        <v>84.369619999999998</v>
      </c>
      <c r="FX1219">
        <v>81.571430000000007</v>
      </c>
      <c r="FY1219">
        <v>79.930710000000005</v>
      </c>
      <c r="FZ1219">
        <v>1.0530919999999999</v>
      </c>
      <c r="GA1219">
        <v>7.1439969999999997</v>
      </c>
      <c r="GB1219">
        <v>1</v>
      </c>
    </row>
    <row r="1220" spans="1:184" x14ac:dyDescent="0.3">
      <c r="A1220" t="s">
        <v>280</v>
      </c>
      <c r="B1220" t="s">
        <v>188</v>
      </c>
      <c r="C1220" t="s">
        <v>1</v>
      </c>
      <c r="D1220" t="s">
        <v>1</v>
      </c>
      <c r="E1220" t="s">
        <v>1</v>
      </c>
      <c r="F1220" t="s">
        <v>1</v>
      </c>
      <c r="G1220" t="s">
        <v>1</v>
      </c>
      <c r="H1220" s="40" t="s">
        <v>1</v>
      </c>
      <c r="I1220" s="18" t="s">
        <v>1</v>
      </c>
      <c r="J1220" s="38" t="s">
        <v>1</v>
      </c>
      <c r="K1220" s="18">
        <v>44809</v>
      </c>
      <c r="L1220" s="38">
        <v>52</v>
      </c>
      <c r="M1220" s="38">
        <v>52</v>
      </c>
      <c r="N1220" s="38">
        <v>189.3442</v>
      </c>
      <c r="O1220" s="38">
        <v>183.84059999999999</v>
      </c>
      <c r="P1220" s="38">
        <v>179.07740000000001</v>
      </c>
      <c r="Q1220" s="38">
        <v>180.3434</v>
      </c>
      <c r="R1220" s="38">
        <v>184.38059999999999</v>
      </c>
      <c r="S1220" s="38">
        <v>184.8802</v>
      </c>
      <c r="T1220" s="38">
        <v>185.84479999999999</v>
      </c>
      <c r="U1220" s="38">
        <v>190.58869999999999</v>
      </c>
      <c r="V1220" s="38">
        <v>192.327</v>
      </c>
      <c r="W1220" s="38">
        <v>200.7859</v>
      </c>
      <c r="X1220" s="38">
        <v>217.17910000000001</v>
      </c>
      <c r="Y1220" s="38">
        <v>225.43799999999999</v>
      </c>
      <c r="Z1220" s="38">
        <v>232.85550000000001</v>
      </c>
      <c r="AA1220" s="38">
        <v>247.93109999999999</v>
      </c>
      <c r="AB1220" s="38">
        <v>259.2876</v>
      </c>
      <c r="AC1220" s="38">
        <v>269.37020000000001</v>
      </c>
      <c r="AD1220" s="38">
        <v>280.21469999999999</v>
      </c>
      <c r="AE1220" s="38">
        <v>287.18040000000002</v>
      </c>
      <c r="AF1220" s="38">
        <v>289.79020000000003</v>
      </c>
      <c r="AG1220" s="38">
        <v>277.00099999999998</v>
      </c>
      <c r="AH1220" s="38">
        <v>261.84050000000002</v>
      </c>
      <c r="AI1220" s="38">
        <v>240.0805</v>
      </c>
      <c r="AJ1220" s="38">
        <v>216.7295</v>
      </c>
      <c r="AK1220" s="38">
        <v>201.5489</v>
      </c>
      <c r="AL1220" s="38">
        <v>-3.0118849999999999</v>
      </c>
      <c r="AM1220" s="38">
        <v>-1.3303499999999999</v>
      </c>
      <c r="AN1220" s="38">
        <v>-4.1605210000000001</v>
      </c>
      <c r="AO1220" s="38">
        <v>-0.3764865</v>
      </c>
      <c r="AP1220" s="38">
        <v>0.49242219999999998</v>
      </c>
      <c r="AQ1220" s="38">
        <v>-4.38612</v>
      </c>
      <c r="AR1220" s="38">
        <v>-3.8253059999999999</v>
      </c>
      <c r="AS1220" s="38">
        <v>-5.546227</v>
      </c>
      <c r="AT1220" s="38">
        <v>-5.9637820000000001</v>
      </c>
      <c r="AU1220" s="38">
        <v>-2.4760010000000001</v>
      </c>
      <c r="AV1220" s="38">
        <v>0.55989500000000003</v>
      </c>
      <c r="AW1220" s="38">
        <v>-7.3617660000000003</v>
      </c>
      <c r="AX1220" s="38">
        <v>-9.8467540000000007</v>
      </c>
      <c r="AY1220" s="38">
        <v>-2.461201</v>
      </c>
      <c r="AZ1220" s="38">
        <v>-0.2553803</v>
      </c>
      <c r="BA1220" s="38">
        <v>3.5593219999999999</v>
      </c>
      <c r="BB1220" s="38">
        <v>4.7421150000000001</v>
      </c>
      <c r="BC1220" s="38">
        <v>-1.299115</v>
      </c>
      <c r="BD1220" s="38">
        <v>0.74928969999999995</v>
      </c>
      <c r="BE1220" s="38">
        <v>-4.9090499999999997</v>
      </c>
      <c r="BF1220" s="38">
        <v>-10.209210000000001</v>
      </c>
      <c r="BG1220" s="38">
        <v>-2.9112070000000001</v>
      </c>
      <c r="BH1220" s="38">
        <v>-8.0268650000000008</v>
      </c>
      <c r="BI1220" s="38">
        <v>-10.932230000000001</v>
      </c>
      <c r="BJ1220" s="38">
        <v>-1.2204390000000001</v>
      </c>
      <c r="BK1220" s="38">
        <v>-2.02372E-2</v>
      </c>
      <c r="BL1220" s="38">
        <v>-2.8575970000000002</v>
      </c>
      <c r="BM1220" s="38">
        <v>0.82445729999999995</v>
      </c>
      <c r="BN1220" s="38">
        <v>2.2127150000000002</v>
      </c>
      <c r="BO1220" s="38">
        <v>-2.8338100000000002</v>
      </c>
      <c r="BP1220" s="38">
        <v>-2.247792</v>
      </c>
      <c r="BQ1220" s="38">
        <v>-3.555437</v>
      </c>
      <c r="BR1220" s="38">
        <v>-4.2093280000000002</v>
      </c>
      <c r="BS1220" s="38">
        <v>-0.233371</v>
      </c>
      <c r="BT1220" s="38">
        <v>2.3724310000000002</v>
      </c>
      <c r="BU1220" s="38">
        <v>-5.5264100000000003</v>
      </c>
      <c r="BV1220" s="38">
        <v>-7.3024019999999998</v>
      </c>
      <c r="BW1220" s="38">
        <v>-0.32935819999999999</v>
      </c>
      <c r="BX1220" s="38">
        <v>2.5694129999999999</v>
      </c>
      <c r="BY1220" s="38">
        <v>6.4310530000000004</v>
      </c>
      <c r="BZ1220" s="38">
        <v>7.6195490000000001</v>
      </c>
      <c r="CA1220" s="38">
        <v>1.2402660000000001</v>
      </c>
      <c r="CB1220" s="38">
        <v>3.5956130000000002</v>
      </c>
      <c r="CC1220" s="38">
        <v>-1.750575</v>
      </c>
      <c r="CD1220" s="38">
        <v>-5.5434539999999997</v>
      </c>
      <c r="CE1220" s="38">
        <v>1.583394</v>
      </c>
      <c r="CF1220" s="38">
        <v>-4.4372400000000001</v>
      </c>
      <c r="CG1220" s="38">
        <v>-7.9852790000000002</v>
      </c>
      <c r="CH1220" s="38">
        <v>2.0310600000000002E-2</v>
      </c>
      <c r="CI1220" s="38">
        <v>0.88714280000000001</v>
      </c>
      <c r="CJ1220" s="38">
        <v>-1.9551959999999999</v>
      </c>
      <c r="CK1220" s="38">
        <v>1.6562269999999999</v>
      </c>
      <c r="CL1220" s="38">
        <v>3.4041839999999999</v>
      </c>
      <c r="CM1220" s="38">
        <v>-1.7586839999999999</v>
      </c>
      <c r="CN1220" s="38">
        <v>-1.155211</v>
      </c>
      <c r="CO1220" s="38">
        <v>-2.1766209999999999</v>
      </c>
      <c r="CP1220" s="38">
        <v>-2.9941979999999999</v>
      </c>
      <c r="CQ1220" s="38">
        <v>1.319868</v>
      </c>
      <c r="CR1220" s="38">
        <v>3.6277870000000001</v>
      </c>
      <c r="CS1220" s="38">
        <v>-4.2552469999999998</v>
      </c>
      <c r="CT1220" s="38">
        <v>-5.5401930000000004</v>
      </c>
      <c r="CU1220" s="38">
        <v>1.1471499999999999</v>
      </c>
      <c r="CV1220" s="38">
        <v>4.5258560000000001</v>
      </c>
      <c r="CW1220" s="38">
        <v>8.4200060000000008</v>
      </c>
      <c r="CX1220" s="38">
        <v>9.6124519999999993</v>
      </c>
      <c r="CY1220" s="38">
        <v>2.999034</v>
      </c>
      <c r="CZ1220" s="38">
        <v>5.5669680000000001</v>
      </c>
      <c r="DA1220" s="38">
        <v>0.43697439999999999</v>
      </c>
      <c r="DB1220" s="38">
        <v>-2.3119640000000001</v>
      </c>
      <c r="DC1220" s="38">
        <v>4.6963410000000003</v>
      </c>
      <c r="DD1220" s="38">
        <v>-1.951076</v>
      </c>
      <c r="DE1220" s="38">
        <v>-5.9442320000000004</v>
      </c>
      <c r="DF1220" s="38">
        <v>1.2610600000000001</v>
      </c>
      <c r="DG1220" s="38">
        <v>1.7945230000000001</v>
      </c>
      <c r="DH1220" s="38">
        <v>-1.052794</v>
      </c>
      <c r="DI1220" s="38">
        <v>2.487997</v>
      </c>
      <c r="DJ1220" s="38">
        <v>4.5956530000000004</v>
      </c>
      <c r="DK1220" s="38">
        <v>-0.68355860000000002</v>
      </c>
      <c r="DL1220" s="38">
        <v>-6.2629699999999996E-2</v>
      </c>
      <c r="DM1220" s="38">
        <v>-0.79780609999999996</v>
      </c>
      <c r="DN1220" s="38">
        <v>-1.7790680000000001</v>
      </c>
      <c r="DO1220" s="38">
        <v>2.8731070000000001</v>
      </c>
      <c r="DP1220" s="38">
        <v>4.8831439999999997</v>
      </c>
      <c r="DQ1220" s="38">
        <v>-2.9840849999999999</v>
      </c>
      <c r="DR1220" s="38">
        <v>-3.7779820000000002</v>
      </c>
      <c r="DS1220" s="38">
        <v>2.6236579999999998</v>
      </c>
      <c r="DT1220" s="38">
        <v>6.4822990000000003</v>
      </c>
      <c r="DU1220" s="38">
        <v>10.40896</v>
      </c>
      <c r="DV1220" s="38">
        <v>11.60535</v>
      </c>
      <c r="DW1220" s="38">
        <v>4.7578009999999997</v>
      </c>
      <c r="DX1220" s="38">
        <v>7.5383230000000001</v>
      </c>
      <c r="DY1220" s="38">
        <v>2.6245240000000001</v>
      </c>
      <c r="DZ1220" s="38">
        <v>0.91952730000000005</v>
      </c>
      <c r="EA1220" s="38">
        <v>7.8092870000000003</v>
      </c>
      <c r="EB1220" s="38">
        <v>0.53508750000000005</v>
      </c>
      <c r="EC1220" s="38">
        <v>-3.903184</v>
      </c>
      <c r="ED1220" s="38">
        <v>3.0525060000000002</v>
      </c>
      <c r="EE1220" s="38">
        <v>3.104635</v>
      </c>
      <c r="EF1220" s="38">
        <v>0.25012960000000001</v>
      </c>
      <c r="EG1220" s="38">
        <v>3.6889409999999998</v>
      </c>
      <c r="EH1220" s="38">
        <v>6.3159460000000003</v>
      </c>
      <c r="EI1220" s="38">
        <v>0.86875190000000002</v>
      </c>
      <c r="EJ1220" s="38">
        <v>1.5148839999999999</v>
      </c>
      <c r="EK1220" s="38">
        <v>1.192984</v>
      </c>
      <c r="EL1220" s="38">
        <v>-2.4612700000000001E-2</v>
      </c>
      <c r="EM1220" s="38">
        <v>5.1157370000000002</v>
      </c>
      <c r="EN1220" s="38">
        <v>6.6956790000000002</v>
      </c>
      <c r="EO1220" s="38">
        <v>-1.148728</v>
      </c>
      <c r="EP1220" s="38">
        <v>-1.2336309999999999</v>
      </c>
      <c r="EQ1220" s="38">
        <v>4.7554999999999996</v>
      </c>
      <c r="ER1220" s="38">
        <v>9.3070930000000001</v>
      </c>
      <c r="ES1220" s="38">
        <v>13.28069</v>
      </c>
      <c r="ET1220" s="38">
        <v>14.48279</v>
      </c>
      <c r="EU1220" s="38">
        <v>7.2971830000000004</v>
      </c>
      <c r="EV1220" s="38">
        <v>10.384650000000001</v>
      </c>
      <c r="EW1220" s="38">
        <v>5.7829980000000001</v>
      </c>
      <c r="EX1220" s="38">
        <v>5.5852870000000001</v>
      </c>
      <c r="EY1220" s="38">
        <v>12.303890000000001</v>
      </c>
      <c r="EZ1220" s="38">
        <v>4.1247129999999999</v>
      </c>
      <c r="FA1220" s="38">
        <v>-0.95623550000000002</v>
      </c>
      <c r="FB1220" s="38">
        <v>82.978449999999995</v>
      </c>
      <c r="FC1220" s="38">
        <v>81.542559999999995</v>
      </c>
      <c r="FD1220" s="38">
        <v>79.981480000000005</v>
      </c>
      <c r="FE1220" s="38">
        <v>78.561070000000001</v>
      </c>
      <c r="FF1220" s="38">
        <v>77.221239999999995</v>
      </c>
      <c r="FG1220" s="38">
        <v>76.155230000000003</v>
      </c>
      <c r="FH1220" s="38">
        <v>74.956890000000001</v>
      </c>
      <c r="FI1220" s="38">
        <v>75.516210000000001</v>
      </c>
      <c r="FJ1220" s="38">
        <v>80.22269</v>
      </c>
      <c r="FK1220" s="38">
        <v>86.009309999999999</v>
      </c>
      <c r="FL1220" s="38">
        <v>91.033810000000003</v>
      </c>
      <c r="FM1220" s="38">
        <v>95.070959999999999</v>
      </c>
      <c r="FN1220" s="38">
        <v>99.251369999999994</v>
      </c>
      <c r="FO1220" s="38">
        <v>102.27419999999999</v>
      </c>
      <c r="FP1220" s="38">
        <v>104.5847</v>
      </c>
      <c r="FQ1220" s="38">
        <v>106.27849999999999</v>
      </c>
      <c r="FR1220" s="38">
        <v>106.9392</v>
      </c>
      <c r="FS1220" s="38">
        <v>106.19629999999999</v>
      </c>
      <c r="FT1220" s="38">
        <v>103.9783</v>
      </c>
      <c r="FU1220" s="38">
        <v>99.925749999999994</v>
      </c>
      <c r="FV1220" s="38">
        <v>96.962029999999999</v>
      </c>
      <c r="FW1220">
        <v>93.122780000000006</v>
      </c>
      <c r="FX1220">
        <v>89.825460000000007</v>
      </c>
      <c r="FY1220">
        <v>88.395840000000007</v>
      </c>
      <c r="FZ1220">
        <v>2.94842</v>
      </c>
      <c r="GA1220">
        <v>22.985779999999998</v>
      </c>
      <c r="GB1220">
        <v>1</v>
      </c>
    </row>
    <row r="1221" spans="1:184" x14ac:dyDescent="0.3">
      <c r="A1221" t="s">
        <v>280</v>
      </c>
      <c r="B1221" t="s">
        <v>188</v>
      </c>
      <c r="C1221" t="s">
        <v>1</v>
      </c>
      <c r="D1221" t="s">
        <v>1</v>
      </c>
      <c r="E1221" t="s">
        <v>1</v>
      </c>
      <c r="F1221" t="s">
        <v>1</v>
      </c>
      <c r="G1221" t="s">
        <v>1</v>
      </c>
      <c r="H1221" s="40" t="s">
        <v>1</v>
      </c>
      <c r="I1221" s="18" t="s">
        <v>1</v>
      </c>
      <c r="J1221" s="38" t="s">
        <v>1</v>
      </c>
      <c r="K1221" s="18">
        <v>44810</v>
      </c>
      <c r="L1221" s="38">
        <v>52</v>
      </c>
      <c r="M1221" s="38">
        <v>52</v>
      </c>
      <c r="N1221" s="38">
        <v>215.17269999999999</v>
      </c>
      <c r="O1221" s="38">
        <v>212.2071</v>
      </c>
      <c r="P1221" s="38">
        <v>207.95009999999999</v>
      </c>
      <c r="Q1221" s="38">
        <v>214.1318</v>
      </c>
      <c r="R1221" s="38">
        <v>224.61619999999999</v>
      </c>
      <c r="S1221" s="38">
        <v>234.5121</v>
      </c>
      <c r="T1221" s="38">
        <v>238.18889999999999</v>
      </c>
      <c r="U1221" s="38">
        <v>248.77940000000001</v>
      </c>
      <c r="V1221" s="38">
        <v>256.3021</v>
      </c>
      <c r="W1221" s="38">
        <v>274.7303</v>
      </c>
      <c r="X1221" s="38">
        <v>284.96190000000001</v>
      </c>
      <c r="Y1221" s="38">
        <v>296.024</v>
      </c>
      <c r="Z1221" s="38">
        <v>314.35559999999998</v>
      </c>
      <c r="AA1221" s="38">
        <v>331.34309999999999</v>
      </c>
      <c r="AB1221" s="38">
        <v>344.9425</v>
      </c>
      <c r="AC1221" s="38">
        <v>351.31299999999999</v>
      </c>
      <c r="AD1221" s="38">
        <v>353.57499999999999</v>
      </c>
      <c r="AE1221" s="38">
        <v>354.18819999999999</v>
      </c>
      <c r="AF1221" s="38">
        <v>353.3544</v>
      </c>
      <c r="AG1221" s="38">
        <v>339.45940000000002</v>
      </c>
      <c r="AH1221" s="38">
        <v>320.83100000000002</v>
      </c>
      <c r="AI1221" s="38">
        <v>286.93779999999998</v>
      </c>
      <c r="AJ1221" s="38">
        <v>266.62650000000002</v>
      </c>
      <c r="AK1221" s="38">
        <v>247.1927</v>
      </c>
      <c r="AL1221" s="38">
        <v>2.9222709999999998</v>
      </c>
      <c r="AM1221" s="38">
        <v>3.0179930000000001</v>
      </c>
      <c r="AN1221" s="38">
        <v>-0.15610689999999999</v>
      </c>
      <c r="AO1221" s="38">
        <v>-1.388252</v>
      </c>
      <c r="AP1221" s="38">
        <v>-4.3466139999999998</v>
      </c>
      <c r="AQ1221" s="38">
        <v>-3.9714699999999999E-2</v>
      </c>
      <c r="AR1221" s="38">
        <v>-7.4425499999999998</v>
      </c>
      <c r="AS1221" s="38">
        <v>-3.9147289999999999</v>
      </c>
      <c r="AT1221" s="38">
        <v>-16.001110000000001</v>
      </c>
      <c r="AU1221" s="38">
        <v>-8.9931979999999996</v>
      </c>
      <c r="AV1221" s="38">
        <v>-14.261649999999999</v>
      </c>
      <c r="AW1221" s="38">
        <v>-13.261749999999999</v>
      </c>
      <c r="AX1221" s="38">
        <v>-4.2625279999999997</v>
      </c>
      <c r="AY1221" s="38">
        <v>6.2245999999999997</v>
      </c>
      <c r="AZ1221" s="38">
        <v>6.8553290000000002</v>
      </c>
      <c r="BA1221" s="38">
        <v>4.7759619999999998</v>
      </c>
      <c r="BB1221" s="38">
        <v>-7.0378999999999997E-3</v>
      </c>
      <c r="BC1221" s="38">
        <v>-3.56114</v>
      </c>
      <c r="BD1221" s="38">
        <v>-3.6787399999999999</v>
      </c>
      <c r="BE1221" s="38">
        <v>-4.9249790000000004</v>
      </c>
      <c r="BF1221" s="38">
        <v>0.63528030000000002</v>
      </c>
      <c r="BG1221" s="38">
        <v>-2.5429599999999999</v>
      </c>
      <c r="BH1221" s="38">
        <v>-1.160639</v>
      </c>
      <c r="BI1221" s="38">
        <v>-6.5185909999999998</v>
      </c>
      <c r="BJ1221" s="38">
        <v>4.8105000000000002</v>
      </c>
      <c r="BK1221" s="38">
        <v>4.7160260000000003</v>
      </c>
      <c r="BL1221" s="38">
        <v>1.3732420000000001</v>
      </c>
      <c r="BM1221" s="38">
        <v>-0.1181696</v>
      </c>
      <c r="BN1221" s="38">
        <v>-3.1296249999999999</v>
      </c>
      <c r="BO1221" s="38">
        <v>1.2137830000000001</v>
      </c>
      <c r="BP1221" s="38">
        <v>-5.8333120000000003</v>
      </c>
      <c r="BQ1221" s="38">
        <v>-2.2268789999999998</v>
      </c>
      <c r="BR1221" s="38">
        <v>-13.404109999999999</v>
      </c>
      <c r="BS1221" s="38">
        <v>-6.2438060000000002</v>
      </c>
      <c r="BT1221" s="38">
        <v>-12.10336</v>
      </c>
      <c r="BU1221" s="38">
        <v>-11.37866</v>
      </c>
      <c r="BV1221" s="38">
        <v>-3.1277620000000002</v>
      </c>
      <c r="BW1221" s="38">
        <v>7.4288639999999999</v>
      </c>
      <c r="BX1221" s="38">
        <v>9.3647930000000006</v>
      </c>
      <c r="BY1221" s="38">
        <v>7.372649</v>
      </c>
      <c r="BZ1221" s="38">
        <v>2.5765600000000002</v>
      </c>
      <c r="CA1221" s="38">
        <v>-1.077736</v>
      </c>
      <c r="CB1221" s="38">
        <v>-0.75552980000000003</v>
      </c>
      <c r="CC1221" s="38">
        <v>-2.3011849999999998</v>
      </c>
      <c r="CD1221" s="38">
        <v>3.2490489999999999</v>
      </c>
      <c r="CE1221" s="38">
        <v>0.20353640000000001</v>
      </c>
      <c r="CF1221" s="38">
        <v>1.231393</v>
      </c>
      <c r="CG1221" s="38">
        <v>-4.3314320000000004</v>
      </c>
      <c r="CH1221" s="38">
        <v>6.1182819999999998</v>
      </c>
      <c r="CI1221" s="38">
        <v>5.8920779999999997</v>
      </c>
      <c r="CJ1221" s="38">
        <v>2.4324650000000001</v>
      </c>
      <c r="CK1221" s="38">
        <v>0.76148550000000004</v>
      </c>
      <c r="CL1221" s="38">
        <v>-2.2867410000000001</v>
      </c>
      <c r="CM1221" s="38">
        <v>2.0819519999999998</v>
      </c>
      <c r="CN1221" s="38">
        <v>-4.7187580000000002</v>
      </c>
      <c r="CO1221" s="38">
        <v>-1.0578799999999999</v>
      </c>
      <c r="CP1221" s="38">
        <v>-11.60543</v>
      </c>
      <c r="CQ1221" s="38">
        <v>-4.3395859999999997</v>
      </c>
      <c r="CR1221" s="38">
        <v>-10.60853</v>
      </c>
      <c r="CS1221" s="38">
        <v>-10.07443</v>
      </c>
      <c r="CT1221" s="38">
        <v>-2.3418269999999999</v>
      </c>
      <c r="CU1221" s="38">
        <v>8.2629330000000003</v>
      </c>
      <c r="CV1221" s="38">
        <v>11.10284</v>
      </c>
      <c r="CW1221" s="38">
        <v>9.171106</v>
      </c>
      <c r="CX1221" s="38">
        <v>4.3659530000000002</v>
      </c>
      <c r="CY1221" s="38">
        <v>0.64226229999999995</v>
      </c>
      <c r="CZ1221" s="38">
        <v>1.2690760000000001</v>
      </c>
      <c r="DA1221" s="38">
        <v>-0.48395310000000002</v>
      </c>
      <c r="DB1221" s="38">
        <v>5.0593370000000002</v>
      </c>
      <c r="DC1221" s="38">
        <v>2.1057519999999998</v>
      </c>
      <c r="DD1221" s="38">
        <v>2.8881070000000002</v>
      </c>
      <c r="DE1221" s="38">
        <v>-2.8166120000000001</v>
      </c>
      <c r="DF1221" s="38">
        <v>7.4260640000000002</v>
      </c>
      <c r="DG1221" s="38">
        <v>7.06813</v>
      </c>
      <c r="DH1221" s="38">
        <v>3.4916879999999999</v>
      </c>
      <c r="DI1221" s="38">
        <v>1.64114</v>
      </c>
      <c r="DJ1221" s="38">
        <v>-1.4438580000000001</v>
      </c>
      <c r="DK1221" s="38">
        <v>2.9501210000000002</v>
      </c>
      <c r="DL1221" s="38">
        <v>-3.6042040000000002</v>
      </c>
      <c r="DM1221" s="38">
        <v>0.11111989999999999</v>
      </c>
      <c r="DN1221" s="38">
        <v>-9.8067499999999992</v>
      </c>
      <c r="DO1221" s="38">
        <v>-2.4353660000000001</v>
      </c>
      <c r="DP1221" s="38">
        <v>-9.1136990000000004</v>
      </c>
      <c r="DQ1221" s="38">
        <v>-8.7702100000000005</v>
      </c>
      <c r="DR1221" s="38">
        <v>-1.5558909999999999</v>
      </c>
      <c r="DS1221" s="38">
        <v>9.0970019999999998</v>
      </c>
      <c r="DT1221" s="38">
        <v>12.84089</v>
      </c>
      <c r="DU1221" s="38">
        <v>10.96956</v>
      </c>
      <c r="DV1221" s="38">
        <v>6.1553449999999996</v>
      </c>
      <c r="DW1221" s="38">
        <v>2.3622610000000002</v>
      </c>
      <c r="DX1221" s="38">
        <v>3.2936830000000001</v>
      </c>
      <c r="DY1221" s="38">
        <v>1.3332790000000001</v>
      </c>
      <c r="DZ1221" s="38">
        <v>6.8696250000000001</v>
      </c>
      <c r="EA1221" s="38">
        <v>4.0079669999999998</v>
      </c>
      <c r="EB1221" s="38">
        <v>4.5448199999999996</v>
      </c>
      <c r="EC1221" s="38">
        <v>-1.301793</v>
      </c>
      <c r="ED1221" s="38">
        <v>9.3142929999999993</v>
      </c>
      <c r="EE1221" s="38">
        <v>8.7661630000000006</v>
      </c>
      <c r="EF1221" s="38">
        <v>5.0210379999999999</v>
      </c>
      <c r="EG1221" s="38">
        <v>2.9112230000000001</v>
      </c>
      <c r="EH1221" s="38">
        <v>-0.22686819999999999</v>
      </c>
      <c r="EI1221" s="38">
        <v>4.2036189999999998</v>
      </c>
      <c r="EJ1221" s="38">
        <v>-1.9949650000000001</v>
      </c>
      <c r="EK1221" s="38">
        <v>1.79897</v>
      </c>
      <c r="EL1221" s="38">
        <v>-7.209746</v>
      </c>
      <c r="EM1221" s="38">
        <v>0.31402570000000002</v>
      </c>
      <c r="EN1221" s="38">
        <v>-6.9554039999999997</v>
      </c>
      <c r="EO1221" s="38">
        <v>-6.8871169999999999</v>
      </c>
      <c r="EP1221" s="38">
        <v>-0.42112539999999998</v>
      </c>
      <c r="EQ1221" s="38">
        <v>10.301270000000001</v>
      </c>
      <c r="ER1221" s="38">
        <v>15.350350000000001</v>
      </c>
      <c r="ES1221" s="38">
        <v>13.56625</v>
      </c>
      <c r="ET1221" s="38">
        <v>8.738944</v>
      </c>
      <c r="EU1221" s="38">
        <v>4.8456650000000003</v>
      </c>
      <c r="EV1221" s="38">
        <v>6.2168929999999998</v>
      </c>
      <c r="EW1221" s="38">
        <v>3.9570729999999998</v>
      </c>
      <c r="EX1221" s="38">
        <v>9.4833929999999995</v>
      </c>
      <c r="EY1221" s="38">
        <v>6.7544630000000003</v>
      </c>
      <c r="EZ1221" s="38">
        <v>6.936852</v>
      </c>
      <c r="FA1221" s="38">
        <v>0.8853664</v>
      </c>
      <c r="FB1221" s="38">
        <v>85.281319999999994</v>
      </c>
      <c r="FC1221" s="38">
        <v>83.798900000000003</v>
      </c>
      <c r="FD1221" s="38">
        <v>82.342519999999993</v>
      </c>
      <c r="FE1221" s="38">
        <v>81.321029999999993</v>
      </c>
      <c r="FF1221" s="38">
        <v>79.871790000000004</v>
      </c>
      <c r="FG1221" s="38">
        <v>79.188569999999999</v>
      </c>
      <c r="FH1221" s="38">
        <v>78.418959999999998</v>
      </c>
      <c r="FI1221" s="38">
        <v>79.93768</v>
      </c>
      <c r="FJ1221" s="38">
        <v>84.976960000000005</v>
      </c>
      <c r="FK1221" s="38">
        <v>91.194540000000003</v>
      </c>
      <c r="FL1221" s="38">
        <v>95.869600000000005</v>
      </c>
      <c r="FM1221" s="38">
        <v>100.3683</v>
      </c>
      <c r="FN1221" s="38">
        <v>103.78230000000001</v>
      </c>
      <c r="FO1221" s="38">
        <v>107.3415</v>
      </c>
      <c r="FP1221" s="38">
        <v>109.5498</v>
      </c>
      <c r="FQ1221" s="38">
        <v>111.22969999999999</v>
      </c>
      <c r="FR1221" s="38">
        <v>110.294</v>
      </c>
      <c r="FS1221" s="38">
        <v>108.30370000000001</v>
      </c>
      <c r="FT1221" s="38">
        <v>104.6728</v>
      </c>
      <c r="FU1221" s="38">
        <v>98.948260000000005</v>
      </c>
      <c r="FV1221" s="38">
        <v>94.266829999999999</v>
      </c>
      <c r="FW1221">
        <v>91.700040000000001</v>
      </c>
      <c r="FX1221">
        <v>89.8309</v>
      </c>
      <c r="FY1221">
        <v>87.831890000000001</v>
      </c>
      <c r="FZ1221">
        <v>2.5723349999999998</v>
      </c>
      <c r="GA1221">
        <v>17.181370000000001</v>
      </c>
      <c r="GB1221">
        <v>1</v>
      </c>
    </row>
    <row r="1222" spans="1:184" x14ac:dyDescent="0.3">
      <c r="A1222" t="s">
        <v>280</v>
      </c>
      <c r="B1222" t="s">
        <v>188</v>
      </c>
      <c r="C1222" t="s">
        <v>1</v>
      </c>
      <c r="D1222" t="s">
        <v>1</v>
      </c>
      <c r="E1222" t="s">
        <v>1</v>
      </c>
      <c r="F1222" t="s">
        <v>1</v>
      </c>
      <c r="G1222" t="s">
        <v>1</v>
      </c>
      <c r="H1222" s="40" t="s">
        <v>1</v>
      </c>
      <c r="I1222" s="18" t="s">
        <v>1</v>
      </c>
      <c r="J1222" s="38" t="s">
        <v>1</v>
      </c>
      <c r="K1222" s="18">
        <v>44811</v>
      </c>
      <c r="L1222" s="38">
        <v>52</v>
      </c>
      <c r="M1222" s="38">
        <v>52</v>
      </c>
      <c r="N1222" s="38">
        <v>238.96340000000001</v>
      </c>
      <c r="O1222" s="38">
        <v>232.7567</v>
      </c>
      <c r="P1222" s="38">
        <v>225.50640000000001</v>
      </c>
      <c r="Q1222" s="38">
        <v>226.73570000000001</v>
      </c>
      <c r="R1222" s="38">
        <v>231.97290000000001</v>
      </c>
      <c r="S1222" s="38">
        <v>240.13310000000001</v>
      </c>
      <c r="T1222" s="38">
        <v>242.05760000000001</v>
      </c>
      <c r="U1222" s="38">
        <v>252.05719999999999</v>
      </c>
      <c r="V1222" s="38">
        <v>260.21359999999999</v>
      </c>
      <c r="W1222" s="38">
        <v>275.66890000000001</v>
      </c>
      <c r="X1222" s="38">
        <v>282.96749999999997</v>
      </c>
      <c r="Y1222" s="38">
        <v>291.04180000000002</v>
      </c>
      <c r="Z1222" s="38">
        <v>305.19819999999999</v>
      </c>
      <c r="AA1222" s="38">
        <v>320.06020000000001</v>
      </c>
      <c r="AB1222" s="38">
        <v>331.45060000000001</v>
      </c>
      <c r="AC1222" s="38">
        <v>335.51159999999999</v>
      </c>
      <c r="AD1222" s="38">
        <v>336.21910000000003</v>
      </c>
      <c r="AE1222" s="38">
        <v>335.94260000000003</v>
      </c>
      <c r="AF1222" s="38">
        <v>335.53160000000003</v>
      </c>
      <c r="AG1222" s="38">
        <v>326.36709999999999</v>
      </c>
      <c r="AH1222" s="38">
        <v>311.70490000000001</v>
      </c>
      <c r="AI1222" s="38">
        <v>284.01260000000002</v>
      </c>
      <c r="AJ1222" s="38">
        <v>262.69080000000002</v>
      </c>
      <c r="AK1222" s="38">
        <v>247.8878</v>
      </c>
      <c r="AL1222" s="38">
        <v>1.7895529999999999</v>
      </c>
      <c r="AM1222" s="38">
        <v>3.7830799999999998E-2</v>
      </c>
      <c r="AN1222" s="38">
        <v>2.2499150000000001</v>
      </c>
      <c r="AO1222" s="38">
        <v>-1.213371</v>
      </c>
      <c r="AP1222" s="38">
        <v>-3.1798549999999999</v>
      </c>
      <c r="AQ1222" s="38">
        <v>-1.4361740000000001</v>
      </c>
      <c r="AR1222" s="38">
        <v>-7.8073119999999996</v>
      </c>
      <c r="AS1222" s="38">
        <v>-11.2082</v>
      </c>
      <c r="AT1222" s="38">
        <v>-6.0406940000000002</v>
      </c>
      <c r="AU1222" s="38">
        <v>-4.5609260000000003</v>
      </c>
      <c r="AV1222" s="38">
        <v>-7.0980189999999999</v>
      </c>
      <c r="AW1222" s="38">
        <v>-4.9285550000000002</v>
      </c>
      <c r="AX1222" s="38">
        <v>0.40791630000000001</v>
      </c>
      <c r="AY1222" s="38">
        <v>0.8638306</v>
      </c>
      <c r="AZ1222" s="38">
        <v>-5.0440290000000001</v>
      </c>
      <c r="BA1222" s="38">
        <v>-2.5173990000000002</v>
      </c>
      <c r="BB1222" s="38">
        <v>-2.7749860000000002</v>
      </c>
      <c r="BC1222" s="38">
        <v>-9.1105219999999996</v>
      </c>
      <c r="BD1222" s="38">
        <v>-5.9054789999999997</v>
      </c>
      <c r="BE1222" s="38">
        <v>-4.3263299999999996</v>
      </c>
      <c r="BF1222" s="38">
        <v>-0.97401260000000001</v>
      </c>
      <c r="BG1222" s="38">
        <v>1.1889749999999999</v>
      </c>
      <c r="BH1222" s="38">
        <v>0.91412539999999998</v>
      </c>
      <c r="BI1222" s="38">
        <v>3.8578030000000001</v>
      </c>
      <c r="BJ1222" s="38">
        <v>2.930355</v>
      </c>
      <c r="BK1222" s="38">
        <v>1.1771370000000001</v>
      </c>
      <c r="BL1222" s="38">
        <v>3.4399690000000001</v>
      </c>
      <c r="BM1222" s="38">
        <v>-0.1450169</v>
      </c>
      <c r="BN1222" s="38">
        <v>-1.9847159999999999</v>
      </c>
      <c r="BO1222" s="38">
        <v>-0.31706060000000003</v>
      </c>
      <c r="BP1222" s="38">
        <v>-6.5152289999999997</v>
      </c>
      <c r="BQ1222" s="38">
        <v>-10.220980000000001</v>
      </c>
      <c r="BR1222" s="38">
        <v>-4.0672290000000002</v>
      </c>
      <c r="BS1222" s="38">
        <v>-2.0687150000000001</v>
      </c>
      <c r="BT1222" s="38">
        <v>-5.2569530000000002</v>
      </c>
      <c r="BU1222" s="38">
        <v>-3.5664560000000001</v>
      </c>
      <c r="BV1222" s="38">
        <v>1.309242</v>
      </c>
      <c r="BW1222" s="38">
        <v>1.810246</v>
      </c>
      <c r="BX1222" s="38">
        <v>-3.0285709999999999</v>
      </c>
      <c r="BY1222" s="38">
        <v>-0.56435389999999996</v>
      </c>
      <c r="BZ1222" s="38">
        <v>-0.88089030000000001</v>
      </c>
      <c r="CA1222" s="38">
        <v>-7.2814620000000003</v>
      </c>
      <c r="CB1222" s="38">
        <v>-3.8683209999999999</v>
      </c>
      <c r="CC1222" s="38">
        <v>-2.157394</v>
      </c>
      <c r="CD1222" s="38">
        <v>1.264211</v>
      </c>
      <c r="CE1222" s="38">
        <v>3.680749</v>
      </c>
      <c r="CF1222" s="38">
        <v>3.267449</v>
      </c>
      <c r="CG1222" s="38">
        <v>6.2561580000000001</v>
      </c>
      <c r="CH1222" s="38">
        <v>3.7204709999999999</v>
      </c>
      <c r="CI1222" s="38">
        <v>1.9662170000000001</v>
      </c>
      <c r="CJ1222" s="38">
        <v>4.2641960000000001</v>
      </c>
      <c r="CK1222" s="38">
        <v>0.5949219</v>
      </c>
      <c r="CL1222" s="38">
        <v>-1.1569659999999999</v>
      </c>
      <c r="CM1222" s="38">
        <v>0.4580342</v>
      </c>
      <c r="CN1222" s="38">
        <v>-5.6203349999999999</v>
      </c>
      <c r="CO1222" s="38">
        <v>-9.5372389999999996</v>
      </c>
      <c r="CP1222" s="38">
        <v>-2.7004139999999999</v>
      </c>
      <c r="CQ1222" s="38">
        <v>-0.34261619999999998</v>
      </c>
      <c r="CR1222" s="38">
        <v>-3.9818359999999999</v>
      </c>
      <c r="CS1222" s="38">
        <v>-2.6230709999999999</v>
      </c>
      <c r="CT1222" s="38">
        <v>1.9334979999999999</v>
      </c>
      <c r="CU1222" s="38">
        <v>2.4657290000000001</v>
      </c>
      <c r="CV1222" s="38">
        <v>-1.632671</v>
      </c>
      <c r="CW1222" s="38">
        <v>0.7883194</v>
      </c>
      <c r="CX1222" s="38">
        <v>0.43095470000000002</v>
      </c>
      <c r="CY1222" s="38">
        <v>-6.0146600000000001</v>
      </c>
      <c r="CZ1222" s="38">
        <v>-2.457392</v>
      </c>
      <c r="DA1222" s="38">
        <v>-0.65519559999999999</v>
      </c>
      <c r="DB1222" s="38">
        <v>2.8143980000000002</v>
      </c>
      <c r="DC1222" s="38">
        <v>5.4065450000000004</v>
      </c>
      <c r="DD1222" s="38">
        <v>4.897354</v>
      </c>
      <c r="DE1222" s="38">
        <v>7.9172520000000004</v>
      </c>
      <c r="DF1222" s="38">
        <v>4.5105870000000001</v>
      </c>
      <c r="DG1222" s="38">
        <v>2.7552970000000001</v>
      </c>
      <c r="DH1222" s="38">
        <v>5.0884229999999997</v>
      </c>
      <c r="DI1222" s="38">
        <v>1.3348610000000001</v>
      </c>
      <c r="DJ1222" s="38">
        <v>-0.32921620000000001</v>
      </c>
      <c r="DK1222" s="38">
        <v>1.2331289999999999</v>
      </c>
      <c r="DL1222" s="38">
        <v>-4.725441</v>
      </c>
      <c r="DM1222" s="38">
        <v>-8.8534959999999998</v>
      </c>
      <c r="DN1222" s="38">
        <v>-1.3335980000000001</v>
      </c>
      <c r="DO1222" s="38">
        <v>1.3834820000000001</v>
      </c>
      <c r="DP1222" s="38">
        <v>-2.7067190000000001</v>
      </c>
      <c r="DQ1222" s="38">
        <v>-1.6796850000000001</v>
      </c>
      <c r="DR1222" s="38">
        <v>2.5577540000000001</v>
      </c>
      <c r="DS1222" s="38">
        <v>3.121213</v>
      </c>
      <c r="DT1222" s="38">
        <v>-0.23677100000000001</v>
      </c>
      <c r="DU1222" s="38">
        <v>2.1409929999999999</v>
      </c>
      <c r="DV1222" s="38">
        <v>1.7427999999999999</v>
      </c>
      <c r="DW1222" s="38">
        <v>-4.7478590000000001</v>
      </c>
      <c r="DX1222" s="38">
        <v>-1.0464629999999999</v>
      </c>
      <c r="DY1222" s="38">
        <v>0.8470027</v>
      </c>
      <c r="DZ1222" s="38">
        <v>4.3645839999999998</v>
      </c>
      <c r="EA1222" s="38">
        <v>7.1323400000000001</v>
      </c>
      <c r="EB1222" s="38">
        <v>6.5272579999999998</v>
      </c>
      <c r="EC1222" s="38">
        <v>9.5783450000000006</v>
      </c>
      <c r="ED1222" s="38">
        <v>5.651389</v>
      </c>
      <c r="EE1222" s="38">
        <v>3.894603</v>
      </c>
      <c r="EF1222" s="38">
        <v>6.2784769999999996</v>
      </c>
      <c r="EG1222" s="38">
        <v>2.4032149999999999</v>
      </c>
      <c r="EH1222" s="38">
        <v>0.8659232</v>
      </c>
      <c r="EI1222" s="38">
        <v>2.3522430000000001</v>
      </c>
      <c r="EJ1222" s="38">
        <v>-3.4333580000000001</v>
      </c>
      <c r="EK1222" s="38">
        <v>-7.8662789999999996</v>
      </c>
      <c r="EL1222" s="38">
        <v>0.63986659999999995</v>
      </c>
      <c r="EM1222" s="38">
        <v>3.8756940000000002</v>
      </c>
      <c r="EN1222" s="38">
        <v>-0.86565329999999996</v>
      </c>
      <c r="EO1222" s="38">
        <v>-0.3175868</v>
      </c>
      <c r="EP1222" s="38">
        <v>3.4590800000000002</v>
      </c>
      <c r="EQ1222" s="38">
        <v>4.067628</v>
      </c>
      <c r="ER1222" s="38">
        <v>1.7786869999999999</v>
      </c>
      <c r="ES1222" s="38">
        <v>4.0940380000000003</v>
      </c>
      <c r="ET1222" s="38">
        <v>3.636895</v>
      </c>
      <c r="EU1222" s="38">
        <v>-2.9187989999999999</v>
      </c>
      <c r="EV1222" s="38">
        <v>0.99069470000000004</v>
      </c>
      <c r="EW1222" s="38">
        <v>3.0159389999999999</v>
      </c>
      <c r="EX1222" s="38">
        <v>6.6028079999999996</v>
      </c>
      <c r="EY1222" s="38">
        <v>9.6241140000000005</v>
      </c>
      <c r="EZ1222" s="38">
        <v>8.8805820000000004</v>
      </c>
      <c r="FA1222" s="38">
        <v>11.976699999999999</v>
      </c>
      <c r="FB1222" s="38">
        <v>86.520189999999999</v>
      </c>
      <c r="FC1222" s="38">
        <v>84.751750000000001</v>
      </c>
      <c r="FD1222" s="38">
        <v>82.351489999999998</v>
      </c>
      <c r="FE1222" s="38">
        <v>81.411670000000001</v>
      </c>
      <c r="FF1222" s="38">
        <v>79.994190000000003</v>
      </c>
      <c r="FG1222" s="38">
        <v>77.981290000000001</v>
      </c>
      <c r="FH1222" s="38">
        <v>77.504490000000004</v>
      </c>
      <c r="FI1222" s="38">
        <v>77.870779999999996</v>
      </c>
      <c r="FJ1222" s="38">
        <v>82.150390000000002</v>
      </c>
      <c r="FK1222" s="38">
        <v>87.613829999999993</v>
      </c>
      <c r="FL1222" s="38">
        <v>92.866410000000002</v>
      </c>
      <c r="FM1222" s="38">
        <v>96.597020000000001</v>
      </c>
      <c r="FN1222" s="38">
        <v>100.1221</v>
      </c>
      <c r="FO1222" s="38">
        <v>102.6003</v>
      </c>
      <c r="FP1222" s="38">
        <v>104.2056</v>
      </c>
      <c r="FQ1222" s="38">
        <v>104.9349</v>
      </c>
      <c r="FR1222" s="38">
        <v>105.02419999999999</v>
      </c>
      <c r="FS1222" s="38">
        <v>103.52509999999999</v>
      </c>
      <c r="FT1222" s="38">
        <v>100.1495</v>
      </c>
      <c r="FU1222" s="38">
        <v>95.410060000000001</v>
      </c>
      <c r="FV1222" s="38">
        <v>92.052980000000005</v>
      </c>
      <c r="FW1222">
        <v>90.176180000000002</v>
      </c>
      <c r="FX1222">
        <v>87.664599999999993</v>
      </c>
      <c r="FY1222">
        <v>85.467799999999997</v>
      </c>
      <c r="FZ1222">
        <v>1.743935</v>
      </c>
      <c r="GA1222">
        <v>12.28805</v>
      </c>
      <c r="GB1222">
        <v>1</v>
      </c>
    </row>
    <row r="1223" spans="1:184" x14ac:dyDescent="0.3">
      <c r="A1223" t="s">
        <v>280</v>
      </c>
      <c r="B1223" t="s">
        <v>188</v>
      </c>
      <c r="C1223" t="s">
        <v>1</v>
      </c>
      <c r="D1223" t="s">
        <v>1</v>
      </c>
      <c r="E1223" t="s">
        <v>1</v>
      </c>
      <c r="F1223" t="s">
        <v>1</v>
      </c>
      <c r="G1223" t="s">
        <v>1</v>
      </c>
      <c r="H1223" s="40" t="s">
        <v>1</v>
      </c>
      <c r="I1223" s="18" t="s">
        <v>1</v>
      </c>
      <c r="J1223" s="38" t="s">
        <v>1</v>
      </c>
      <c r="K1223" s="18" t="s">
        <v>2</v>
      </c>
      <c r="L1223" s="38">
        <v>53</v>
      </c>
      <c r="M1223" s="38">
        <v>53</v>
      </c>
      <c r="N1223" s="38">
        <v>206.51560000000001</v>
      </c>
      <c r="O1223" s="38">
        <v>201.9495</v>
      </c>
      <c r="P1223" s="38">
        <v>198.08459999999999</v>
      </c>
      <c r="Q1223" s="38">
        <v>200.77940000000001</v>
      </c>
      <c r="R1223" s="38">
        <v>207.22450000000001</v>
      </c>
      <c r="S1223" s="38">
        <v>216.16390000000001</v>
      </c>
      <c r="T1223" s="38">
        <v>220.52610000000001</v>
      </c>
      <c r="U1223" s="38">
        <v>229.00739999999999</v>
      </c>
      <c r="V1223" s="38">
        <v>233.65610000000001</v>
      </c>
      <c r="W1223" s="38">
        <v>246.10290000000001</v>
      </c>
      <c r="X1223" s="38">
        <v>254.50149999999999</v>
      </c>
      <c r="Y1223" s="38">
        <v>262.20310000000001</v>
      </c>
      <c r="Z1223" s="38">
        <v>274.84199999999998</v>
      </c>
      <c r="AA1223" s="38">
        <v>289.24880000000002</v>
      </c>
      <c r="AB1223" s="38">
        <v>301.82089999999999</v>
      </c>
      <c r="AC1223" s="38">
        <v>307.35019999999997</v>
      </c>
      <c r="AD1223" s="38">
        <v>310.22190000000001</v>
      </c>
      <c r="AE1223" s="38">
        <v>314.94779999999997</v>
      </c>
      <c r="AF1223" s="38">
        <v>316.96280000000002</v>
      </c>
      <c r="AG1223" s="38">
        <v>307.14830000000001</v>
      </c>
      <c r="AH1223" s="38">
        <v>292.88240000000002</v>
      </c>
      <c r="AI1223" s="38">
        <v>263.06760000000003</v>
      </c>
      <c r="AJ1223" s="38">
        <v>241.9315</v>
      </c>
      <c r="AK1223" s="38">
        <v>225.5172</v>
      </c>
      <c r="AL1223" s="38">
        <v>-2.9995399999999998E-2</v>
      </c>
      <c r="AM1223" s="38">
        <v>-0.2647042</v>
      </c>
      <c r="AN1223" s="38">
        <v>-0.50689139999999999</v>
      </c>
      <c r="AO1223" s="38">
        <v>0.35526980000000002</v>
      </c>
      <c r="AP1223" s="38">
        <v>0.26890170000000002</v>
      </c>
      <c r="AQ1223" s="38">
        <v>-1.6311819999999999</v>
      </c>
      <c r="AR1223" s="38">
        <v>-2.813221</v>
      </c>
      <c r="AS1223" s="38">
        <v>-2.36313</v>
      </c>
      <c r="AT1223" s="38">
        <v>-4.7820349999999996</v>
      </c>
      <c r="AU1223" s="38">
        <v>-3.3986800000000001</v>
      </c>
      <c r="AV1223" s="38">
        <v>-3.962977</v>
      </c>
      <c r="AW1223" s="38">
        <v>-3.1682980000000001</v>
      </c>
      <c r="AX1223" s="38">
        <v>0.1115506</v>
      </c>
      <c r="AY1223" s="38">
        <v>-6.6798399999999994E-2</v>
      </c>
      <c r="AZ1223" s="38">
        <v>0.15643550000000001</v>
      </c>
      <c r="BA1223" s="38">
        <v>0.76582220000000001</v>
      </c>
      <c r="BB1223" s="38">
        <v>-0.70448109999999997</v>
      </c>
      <c r="BC1223" s="38">
        <v>-1.5191110000000001</v>
      </c>
      <c r="BD1223" s="38">
        <v>0.17041190000000001</v>
      </c>
      <c r="BE1223" s="38">
        <v>-1.278025</v>
      </c>
      <c r="BF1223" s="38">
        <v>-1.1060589999999999</v>
      </c>
      <c r="BG1223" s="38">
        <v>-1.661772</v>
      </c>
      <c r="BH1223" s="38">
        <v>-1.4244129999999999</v>
      </c>
      <c r="BI1223" s="38">
        <v>-1.8810290000000001</v>
      </c>
      <c r="BJ1223" s="38">
        <v>0.82623400000000002</v>
      </c>
      <c r="BK1223" s="38">
        <v>0.47428769999999998</v>
      </c>
      <c r="BL1223" s="38">
        <v>0.1578194</v>
      </c>
      <c r="BM1223" s="38">
        <v>0.83113669999999995</v>
      </c>
      <c r="BN1223" s="38">
        <v>0.76534740000000001</v>
      </c>
      <c r="BO1223" s="38">
        <v>-0.85034670000000001</v>
      </c>
      <c r="BP1223" s="38">
        <v>-1.8938569999999999</v>
      </c>
      <c r="BQ1223" s="38">
        <v>-1.5877829999999999</v>
      </c>
      <c r="BR1223" s="38">
        <v>-3.5601720000000001</v>
      </c>
      <c r="BS1223" s="38">
        <v>-2.3700009999999998</v>
      </c>
      <c r="BT1223" s="38">
        <v>-3.0890919999999999</v>
      </c>
      <c r="BU1223" s="38">
        <v>-2.4188800000000001</v>
      </c>
      <c r="BV1223" s="38">
        <v>0.53367290000000001</v>
      </c>
      <c r="BW1223" s="38">
        <v>0.63841789999999998</v>
      </c>
      <c r="BX1223" s="38">
        <v>1.0459780000000001</v>
      </c>
      <c r="BY1223" s="38">
        <v>1.9255549999999999</v>
      </c>
      <c r="BZ1223" s="38">
        <v>0.64917519999999995</v>
      </c>
      <c r="CA1223" s="38">
        <v>-5.4127399999999999E-2</v>
      </c>
      <c r="CB1223" s="38">
        <v>1.5266709999999999</v>
      </c>
      <c r="CC1223" s="38">
        <v>-0.19130340000000001</v>
      </c>
      <c r="CD1223" s="38">
        <v>0.11776159999999999</v>
      </c>
      <c r="CE1223" s="38">
        <v>-0.43421860000000001</v>
      </c>
      <c r="CF1223" s="38">
        <v>-0.15110390000000001</v>
      </c>
      <c r="CG1223" s="38">
        <v>-0.62490080000000003</v>
      </c>
      <c r="CH1223" s="38">
        <v>1.4192560000000001</v>
      </c>
      <c r="CI1223" s="38">
        <v>0.98611119999999997</v>
      </c>
      <c r="CJ1223" s="38">
        <v>0.61819610000000003</v>
      </c>
      <c r="CK1223" s="38">
        <v>1.1607209999999999</v>
      </c>
      <c r="CL1223" s="38">
        <v>1.1091839999999999</v>
      </c>
      <c r="CM1223" s="38">
        <v>-0.3095425</v>
      </c>
      <c r="CN1223" s="38">
        <v>-1.257109</v>
      </c>
      <c r="CO1223" s="38">
        <v>-1.0507789999999999</v>
      </c>
      <c r="CP1223" s="38">
        <v>-2.7139129999999998</v>
      </c>
      <c r="CQ1223" s="38">
        <v>-1.65754</v>
      </c>
      <c r="CR1223" s="38">
        <v>-2.4838420000000001</v>
      </c>
      <c r="CS1223" s="38">
        <v>-1.8998360000000001</v>
      </c>
      <c r="CT1223" s="38">
        <v>0.82603360000000003</v>
      </c>
      <c r="CU1223" s="38">
        <v>1.126849</v>
      </c>
      <c r="CV1223" s="38">
        <v>1.662072</v>
      </c>
      <c r="CW1223" s="38">
        <v>2.728783</v>
      </c>
      <c r="CX1223" s="38">
        <v>1.586713</v>
      </c>
      <c r="CY1223" s="38">
        <v>0.96051549999999997</v>
      </c>
      <c r="CZ1223" s="38">
        <v>2.4660120000000001</v>
      </c>
      <c r="DA1223" s="38">
        <v>0.56135650000000004</v>
      </c>
      <c r="DB1223" s="38">
        <v>0.96537629999999996</v>
      </c>
      <c r="DC1223" s="38">
        <v>0.41598109999999999</v>
      </c>
      <c r="DD1223" s="38">
        <v>0.73078580000000004</v>
      </c>
      <c r="DE1223" s="38">
        <v>0.2450899</v>
      </c>
      <c r="DF1223" s="38">
        <v>2.0122779999999998</v>
      </c>
      <c r="DG1223" s="38">
        <v>1.497935</v>
      </c>
      <c r="DH1223" s="38">
        <v>1.078573</v>
      </c>
      <c r="DI1223" s="38">
        <v>1.490305</v>
      </c>
      <c r="DJ1223" s="38">
        <v>1.4530209999999999</v>
      </c>
      <c r="DK1223" s="38">
        <v>0.23126169999999999</v>
      </c>
      <c r="DL1223" s="38">
        <v>-0.62036060000000004</v>
      </c>
      <c r="DM1223" s="38">
        <v>-0.51377620000000002</v>
      </c>
      <c r="DN1223" s="38">
        <v>-1.8676539999999999</v>
      </c>
      <c r="DO1223" s="38">
        <v>-0.94508020000000004</v>
      </c>
      <c r="DP1223" s="38">
        <v>-1.878592</v>
      </c>
      <c r="DQ1223" s="38">
        <v>-1.380792</v>
      </c>
      <c r="DR1223" s="38">
        <v>1.1183940000000001</v>
      </c>
      <c r="DS1223" s="38">
        <v>1.6152789999999999</v>
      </c>
      <c r="DT1223" s="38">
        <v>2.2781660000000001</v>
      </c>
      <c r="DU1223" s="38">
        <v>3.5320109999999998</v>
      </c>
      <c r="DV1223" s="38">
        <v>2.5242520000000002</v>
      </c>
      <c r="DW1223" s="38">
        <v>1.975158</v>
      </c>
      <c r="DX1223" s="38">
        <v>3.405354</v>
      </c>
      <c r="DY1223" s="38">
        <v>1.3140160000000001</v>
      </c>
      <c r="DZ1223" s="38">
        <v>1.812991</v>
      </c>
      <c r="EA1223" s="38">
        <v>1.266181</v>
      </c>
      <c r="EB1223" s="38">
        <v>1.612676</v>
      </c>
      <c r="EC1223" s="38">
        <v>1.115081</v>
      </c>
      <c r="ED1223" s="38">
        <v>2.8685070000000001</v>
      </c>
      <c r="EE1223" s="38">
        <v>2.2369270000000001</v>
      </c>
      <c r="EF1223" s="38">
        <v>1.7432840000000001</v>
      </c>
      <c r="EG1223" s="38">
        <v>1.966172</v>
      </c>
      <c r="EH1223" s="38">
        <v>1.9494670000000001</v>
      </c>
      <c r="EI1223" s="38">
        <v>1.012097</v>
      </c>
      <c r="EJ1223" s="38">
        <v>0.29900300000000002</v>
      </c>
      <c r="EK1223" s="38">
        <v>0.2615711</v>
      </c>
      <c r="EL1223" s="38">
        <v>-0.64579059999999999</v>
      </c>
      <c r="EM1223" s="38">
        <v>8.3599199999999999E-2</v>
      </c>
      <c r="EN1223" s="38">
        <v>-1.004707</v>
      </c>
      <c r="EO1223" s="38">
        <v>-0.63137500000000002</v>
      </c>
      <c r="EP1223" s="38">
        <v>1.540516</v>
      </c>
      <c r="EQ1223" s="38">
        <v>2.3204959999999999</v>
      </c>
      <c r="ER1223" s="38">
        <v>3.1677080000000002</v>
      </c>
      <c r="ES1223" s="38">
        <v>4.6917439999999999</v>
      </c>
      <c r="ET1223" s="38">
        <v>3.8779080000000001</v>
      </c>
      <c r="EU1223" s="38">
        <v>3.4401419999999998</v>
      </c>
      <c r="EV1223" s="38">
        <v>4.7616129999999997</v>
      </c>
      <c r="EW1223" s="38">
        <v>2.400738</v>
      </c>
      <c r="EX1223" s="38">
        <v>3.0368119999999998</v>
      </c>
      <c r="EY1223" s="38">
        <v>2.4937339999999999</v>
      </c>
      <c r="EZ1223" s="38">
        <v>2.8859840000000001</v>
      </c>
      <c r="FA1223" s="38">
        <v>2.3712089999999999</v>
      </c>
      <c r="FB1223" s="38">
        <v>78.436030000000002</v>
      </c>
      <c r="FC1223" s="38">
        <v>76.978999999999999</v>
      </c>
      <c r="FD1223" s="38">
        <v>75.387900000000002</v>
      </c>
      <c r="FE1223" s="38">
        <v>73.866799999999998</v>
      </c>
      <c r="FF1223" s="38">
        <v>72.483040000000003</v>
      </c>
      <c r="FG1223" s="38">
        <v>71.700659999999999</v>
      </c>
      <c r="FH1223" s="38">
        <v>71.496070000000003</v>
      </c>
      <c r="FI1223" s="38">
        <v>73.384039999999999</v>
      </c>
      <c r="FJ1223" s="38">
        <v>77.586370000000002</v>
      </c>
      <c r="FK1223" s="38">
        <v>82.260859999999994</v>
      </c>
      <c r="FL1223" s="38">
        <v>86.716149999999999</v>
      </c>
      <c r="FM1223" s="38">
        <v>90.760009999999994</v>
      </c>
      <c r="FN1223" s="38">
        <v>94.016630000000006</v>
      </c>
      <c r="FO1223" s="38">
        <v>96.689809999999994</v>
      </c>
      <c r="FP1223" s="38">
        <v>98.645960000000002</v>
      </c>
      <c r="FQ1223" s="38">
        <v>99.709400000000002</v>
      </c>
      <c r="FR1223" s="38">
        <v>99.888319999999993</v>
      </c>
      <c r="FS1223" s="38">
        <v>98.898989999999998</v>
      </c>
      <c r="FT1223" s="38">
        <v>96.559349999999995</v>
      </c>
      <c r="FU1223" s="38">
        <v>92.804550000000006</v>
      </c>
      <c r="FV1223" s="38">
        <v>88.789370000000005</v>
      </c>
      <c r="FW1223">
        <v>85.713970000000003</v>
      </c>
      <c r="FX1223">
        <v>82.815380000000005</v>
      </c>
      <c r="FY1223">
        <v>80.643749999999997</v>
      </c>
      <c r="FZ1223">
        <v>1.116916</v>
      </c>
      <c r="GA1223">
        <v>7.8123930000000001</v>
      </c>
      <c r="GB1223">
        <v>1</v>
      </c>
    </row>
    <row r="1224" spans="1:184" x14ac:dyDescent="0.3">
      <c r="A1224" t="s">
        <v>280</v>
      </c>
      <c r="B1224" t="s">
        <v>224</v>
      </c>
      <c r="C1224" t="s">
        <v>1</v>
      </c>
      <c r="D1224" t="s">
        <v>1</v>
      </c>
      <c r="E1224" t="s">
        <v>1</v>
      </c>
      <c r="F1224" t="s">
        <v>1</v>
      </c>
      <c r="G1224" t="s">
        <v>1</v>
      </c>
      <c r="H1224" s="40" t="s">
        <v>1</v>
      </c>
      <c r="I1224" s="18" t="s">
        <v>1</v>
      </c>
      <c r="J1224" s="38" t="s">
        <v>1</v>
      </c>
      <c r="K1224" s="18">
        <v>44722</v>
      </c>
      <c r="L1224" s="38">
        <v>63</v>
      </c>
      <c r="M1224" s="38">
        <v>63</v>
      </c>
      <c r="N1224" s="38">
        <v>59.496589999999998</v>
      </c>
      <c r="O1224" s="38">
        <v>56.905360000000002</v>
      </c>
      <c r="P1224" s="38">
        <v>55.384749999999997</v>
      </c>
      <c r="Q1224" s="38">
        <v>57.382640000000002</v>
      </c>
      <c r="R1224" s="38">
        <v>61.043439999999997</v>
      </c>
      <c r="S1224" s="38">
        <v>68.864099999999993</v>
      </c>
      <c r="T1224" s="38">
        <v>87.964330000000004</v>
      </c>
      <c r="U1224" s="38">
        <v>102.2931</v>
      </c>
      <c r="V1224" s="38">
        <v>118.38979999999999</v>
      </c>
      <c r="W1224" s="38">
        <v>126.73180000000001</v>
      </c>
      <c r="X1224" s="38">
        <v>137.60650000000001</v>
      </c>
      <c r="Y1224" s="38">
        <v>148.52549999999999</v>
      </c>
      <c r="Z1224" s="38">
        <v>154.8314</v>
      </c>
      <c r="AA1224" s="38">
        <v>161.16220000000001</v>
      </c>
      <c r="AB1224" s="38">
        <v>163.5326</v>
      </c>
      <c r="AC1224" s="38">
        <v>152.53</v>
      </c>
      <c r="AD1224" s="38">
        <v>128.8323</v>
      </c>
      <c r="AE1224" s="38">
        <v>112.7209</v>
      </c>
      <c r="AF1224" s="38">
        <v>94.996300000000005</v>
      </c>
      <c r="AG1224" s="38">
        <v>91.521850000000001</v>
      </c>
      <c r="AH1224" s="38">
        <v>87.943179999999998</v>
      </c>
      <c r="AI1224" s="38">
        <v>80.720330000000004</v>
      </c>
      <c r="AJ1224" s="38">
        <v>71.087370000000007</v>
      </c>
      <c r="AK1224" s="38">
        <v>64.606899999999996</v>
      </c>
      <c r="AL1224" s="38">
        <v>1.0232840000000001</v>
      </c>
      <c r="AM1224" s="38">
        <v>0.63928470000000004</v>
      </c>
      <c r="AN1224" s="38">
        <v>1.2785660000000001</v>
      </c>
      <c r="AO1224" s="38">
        <v>1.774348</v>
      </c>
      <c r="AP1224" s="38">
        <v>2.1901769999999998</v>
      </c>
      <c r="AQ1224" s="38">
        <v>0.32683499999999999</v>
      </c>
      <c r="AR1224" s="38">
        <v>-0.51698699999999997</v>
      </c>
      <c r="AS1224" s="38">
        <v>-3.0891009999999999</v>
      </c>
      <c r="AT1224" s="38">
        <v>-10.10408</v>
      </c>
      <c r="AU1224" s="38">
        <v>-8.9586819999999996</v>
      </c>
      <c r="AV1224" s="38">
        <v>-6.209479</v>
      </c>
      <c r="AW1224" s="38">
        <v>-4.4606219999999999</v>
      </c>
      <c r="AX1224" s="38">
        <v>-2.6104690000000002</v>
      </c>
      <c r="AY1224" s="38">
        <v>3.331054</v>
      </c>
      <c r="AZ1224" s="38">
        <v>2.429945</v>
      </c>
      <c r="BA1224" s="38">
        <v>-2.3074819999999998</v>
      </c>
      <c r="BB1224" s="38">
        <v>-3.7808920000000001</v>
      </c>
      <c r="BC1224" s="38">
        <v>-3.0505260000000001</v>
      </c>
      <c r="BD1224" s="38">
        <v>-3.408204</v>
      </c>
      <c r="BE1224" s="38">
        <v>-2.1971270000000001</v>
      </c>
      <c r="BF1224" s="38">
        <v>-0.4279908</v>
      </c>
      <c r="BG1224" s="38">
        <v>1.1093729999999999</v>
      </c>
      <c r="BH1224" s="38">
        <v>2.8895499999999998</v>
      </c>
      <c r="BI1224" s="38">
        <v>1.9674179999999999</v>
      </c>
      <c r="BJ1224" s="38">
        <v>1.6455850000000001</v>
      </c>
      <c r="BK1224" s="38">
        <v>1.2868550000000001</v>
      </c>
      <c r="BL1224" s="38">
        <v>1.8130120000000001</v>
      </c>
      <c r="BM1224" s="38">
        <v>2.352141</v>
      </c>
      <c r="BN1224" s="38">
        <v>3.050745</v>
      </c>
      <c r="BO1224" s="38">
        <v>1.2981769999999999</v>
      </c>
      <c r="BP1224" s="38">
        <v>0.53299110000000005</v>
      </c>
      <c r="BQ1224" s="38">
        <v>-2.0303559999999998</v>
      </c>
      <c r="BR1224" s="38">
        <v>-8.1255039999999994</v>
      </c>
      <c r="BS1224" s="38">
        <v>-7.7122700000000002</v>
      </c>
      <c r="BT1224" s="38">
        <v>-5.5743609999999997</v>
      </c>
      <c r="BU1224" s="38">
        <v>-3.4272390000000001</v>
      </c>
      <c r="BV1224" s="38">
        <v>-2.0450089999999999</v>
      </c>
      <c r="BW1224" s="38">
        <v>4.1946899999999996</v>
      </c>
      <c r="BX1224" s="38">
        <v>3.6626280000000002</v>
      </c>
      <c r="BY1224" s="38">
        <v>-1.0815969999999999</v>
      </c>
      <c r="BZ1224" s="38">
        <v>-2.352824</v>
      </c>
      <c r="CA1224" s="38">
        <v>-1.5110779999999999</v>
      </c>
      <c r="CB1224" s="38">
        <v>-2.0549390000000001</v>
      </c>
      <c r="CC1224" s="38">
        <v>-0.92908970000000002</v>
      </c>
      <c r="CD1224" s="38">
        <v>0.60398830000000003</v>
      </c>
      <c r="CE1224" s="38">
        <v>2.3607640000000001</v>
      </c>
      <c r="CF1224" s="38">
        <v>3.8783810000000001</v>
      </c>
      <c r="CG1224" s="38">
        <v>2.6230980000000002</v>
      </c>
      <c r="CH1224" s="38">
        <v>2.0765889999999998</v>
      </c>
      <c r="CI1224" s="38">
        <v>1.73536</v>
      </c>
      <c r="CJ1224" s="38">
        <v>2.1831670000000001</v>
      </c>
      <c r="CK1224" s="38">
        <v>2.7523179999999998</v>
      </c>
      <c r="CL1224" s="38">
        <v>3.6467710000000002</v>
      </c>
      <c r="CM1224" s="38">
        <v>1.970925</v>
      </c>
      <c r="CN1224" s="38">
        <v>1.260203</v>
      </c>
      <c r="CO1224" s="38">
        <v>-1.2970729999999999</v>
      </c>
      <c r="CP1224" s="38">
        <v>-6.7551509999999997</v>
      </c>
      <c r="CQ1224" s="38">
        <v>-6.8490089999999997</v>
      </c>
      <c r="CR1224" s="38">
        <v>-5.1344799999999999</v>
      </c>
      <c r="CS1224" s="38">
        <v>-2.711522</v>
      </c>
      <c r="CT1224" s="38">
        <v>-1.653373</v>
      </c>
      <c r="CU1224" s="38">
        <v>4.7928420000000003</v>
      </c>
      <c r="CV1224" s="38">
        <v>4.5163799999999998</v>
      </c>
      <c r="CW1224" s="38">
        <v>-0.23255300000000001</v>
      </c>
      <c r="CX1224" s="38">
        <v>-1.363748</v>
      </c>
      <c r="CY1224" s="38">
        <v>-0.44486179999999997</v>
      </c>
      <c r="CZ1224" s="38">
        <v>-1.117672</v>
      </c>
      <c r="DA1224" s="38">
        <v>-5.0851E-2</v>
      </c>
      <c r="DB1224" s="38">
        <v>1.3187340000000001</v>
      </c>
      <c r="DC1224" s="38">
        <v>3.227474</v>
      </c>
      <c r="DD1224" s="38">
        <v>4.5632419999999998</v>
      </c>
      <c r="DE1224" s="38">
        <v>3.0772189999999999</v>
      </c>
      <c r="DF1224" s="38">
        <v>2.5075940000000001</v>
      </c>
      <c r="DG1224" s="38">
        <v>2.1838660000000001</v>
      </c>
      <c r="DH1224" s="38">
        <v>2.5533229999999998</v>
      </c>
      <c r="DI1224" s="38">
        <v>3.1524960000000002</v>
      </c>
      <c r="DJ1224" s="38">
        <v>4.2427970000000004</v>
      </c>
      <c r="DK1224" s="38">
        <v>2.6436739999999999</v>
      </c>
      <c r="DL1224" s="38">
        <v>1.987414</v>
      </c>
      <c r="DM1224" s="38">
        <v>-0.5637894</v>
      </c>
      <c r="DN1224" s="38">
        <v>-5.3847990000000001</v>
      </c>
      <c r="DO1224" s="38">
        <v>-5.9857480000000001</v>
      </c>
      <c r="DP1224" s="38">
        <v>-4.6946000000000003</v>
      </c>
      <c r="DQ1224" s="38">
        <v>-1.9958039999999999</v>
      </c>
      <c r="DR1224" s="38">
        <v>-1.2617370000000001</v>
      </c>
      <c r="DS1224" s="38">
        <v>5.3909950000000002</v>
      </c>
      <c r="DT1224" s="38">
        <v>5.3701319999999999</v>
      </c>
      <c r="DU1224" s="38">
        <v>0.61649129999999996</v>
      </c>
      <c r="DV1224" s="38">
        <v>-0.37467250000000002</v>
      </c>
      <c r="DW1224" s="38">
        <v>0.62135499999999999</v>
      </c>
      <c r="DX1224" s="38">
        <v>-0.1804045</v>
      </c>
      <c r="DY1224" s="38">
        <v>0.8273876</v>
      </c>
      <c r="DZ1224" s="38">
        <v>2.0334789999999998</v>
      </c>
      <c r="EA1224" s="38">
        <v>4.0941840000000003</v>
      </c>
      <c r="EB1224" s="38">
        <v>5.2481030000000004</v>
      </c>
      <c r="EC1224" s="38">
        <v>3.5313409999999998</v>
      </c>
      <c r="ED1224" s="38">
        <v>3.1298949999999999</v>
      </c>
      <c r="EE1224" s="38">
        <v>2.8314360000000001</v>
      </c>
      <c r="EF1224" s="38">
        <v>3.0877690000000002</v>
      </c>
      <c r="EG1224" s="38">
        <v>3.7302879999999998</v>
      </c>
      <c r="EH1224" s="38">
        <v>5.1033650000000002</v>
      </c>
      <c r="EI1224" s="38">
        <v>3.6150159999999998</v>
      </c>
      <c r="EJ1224" s="38">
        <v>3.0373929999999998</v>
      </c>
      <c r="EK1224" s="38">
        <v>0.49495539999999999</v>
      </c>
      <c r="EL1224" s="38">
        <v>-3.4062269999999999</v>
      </c>
      <c r="EM1224" s="38">
        <v>-4.7393359999999998</v>
      </c>
      <c r="EN1224" s="38">
        <v>-4.059482</v>
      </c>
      <c r="EO1224" s="38">
        <v>-0.96242079999999997</v>
      </c>
      <c r="EP1224" s="38">
        <v>-0.69627669999999997</v>
      </c>
      <c r="EQ1224" s="38">
        <v>6.2546309999999998</v>
      </c>
      <c r="ER1224" s="38">
        <v>6.6028140000000004</v>
      </c>
      <c r="ES1224" s="38">
        <v>1.842376</v>
      </c>
      <c r="ET1224" s="38">
        <v>1.053396</v>
      </c>
      <c r="EU1224" s="38">
        <v>2.160803</v>
      </c>
      <c r="EV1224" s="38">
        <v>1.1728609999999999</v>
      </c>
      <c r="EW1224" s="38">
        <v>2.0954250000000001</v>
      </c>
      <c r="EX1224" s="38">
        <v>3.0654590000000002</v>
      </c>
      <c r="EY1224" s="38">
        <v>5.3455750000000002</v>
      </c>
      <c r="EZ1224" s="38">
        <v>6.2369339999999998</v>
      </c>
      <c r="FA1224" s="38">
        <v>4.1870209999999997</v>
      </c>
      <c r="FB1224" s="38">
        <v>78.379130000000004</v>
      </c>
      <c r="FC1224" s="38">
        <v>77.283370000000005</v>
      </c>
      <c r="FD1224" s="38">
        <v>74.964410000000001</v>
      </c>
      <c r="FE1224" s="38">
        <v>72.880070000000003</v>
      </c>
      <c r="FF1224" s="38">
        <v>71.584689999999995</v>
      </c>
      <c r="FG1224" s="38">
        <v>70.720550000000003</v>
      </c>
      <c r="FH1224" s="38">
        <v>71.70805</v>
      </c>
      <c r="FI1224" s="38">
        <v>75.863079999999997</v>
      </c>
      <c r="FJ1224" s="38">
        <v>80.764529999999993</v>
      </c>
      <c r="FK1224" s="38">
        <v>84.397300000000001</v>
      </c>
      <c r="FL1224" s="38">
        <v>88.037599999999998</v>
      </c>
      <c r="FM1224" s="38">
        <v>91.867450000000005</v>
      </c>
      <c r="FN1224" s="38">
        <v>94.470150000000004</v>
      </c>
      <c r="FO1224" s="38">
        <v>96.595759999999999</v>
      </c>
      <c r="FP1224" s="38">
        <v>98.226070000000007</v>
      </c>
      <c r="FQ1224" s="38">
        <v>99.720050000000001</v>
      </c>
      <c r="FR1224" s="38">
        <v>100.381</v>
      </c>
      <c r="FS1224" s="38">
        <v>100.5142</v>
      </c>
      <c r="FT1224" s="38">
        <v>99.446929999999995</v>
      </c>
      <c r="FU1224" s="38">
        <v>97.215479999999999</v>
      </c>
      <c r="FV1224" s="38">
        <v>93.643960000000007</v>
      </c>
      <c r="FW1224">
        <v>90.293700000000001</v>
      </c>
      <c r="FX1224">
        <v>86.822190000000006</v>
      </c>
      <c r="FY1224">
        <v>83.535740000000004</v>
      </c>
      <c r="FZ1224">
        <v>1.471295</v>
      </c>
      <c r="GA1224">
        <v>10.921849999999999</v>
      </c>
      <c r="GB1224">
        <v>1</v>
      </c>
    </row>
    <row r="1225" spans="1:184" x14ac:dyDescent="0.3">
      <c r="A1225" t="s">
        <v>280</v>
      </c>
      <c r="B1225" t="s">
        <v>224</v>
      </c>
      <c r="C1225" t="s">
        <v>1</v>
      </c>
      <c r="D1225" t="s">
        <v>1</v>
      </c>
      <c r="E1225" t="s">
        <v>1</v>
      </c>
      <c r="F1225" t="s">
        <v>1</v>
      </c>
      <c r="G1225" t="s">
        <v>1</v>
      </c>
      <c r="H1225" s="40" t="s">
        <v>1</v>
      </c>
      <c r="I1225" s="18" t="s">
        <v>1</v>
      </c>
      <c r="J1225" s="38" t="s">
        <v>1</v>
      </c>
      <c r="K1225" s="18">
        <v>44739</v>
      </c>
      <c r="L1225" s="38">
        <v>62</v>
      </c>
      <c r="M1225" s="38">
        <v>62</v>
      </c>
      <c r="N1225" s="38">
        <v>57.774979999999999</v>
      </c>
      <c r="O1225" s="38">
        <v>56.941969999999998</v>
      </c>
      <c r="P1225" s="38">
        <v>55.793419999999998</v>
      </c>
      <c r="Q1225" s="38">
        <v>59.375279999999997</v>
      </c>
      <c r="R1225" s="38">
        <v>61.65278</v>
      </c>
      <c r="S1225" s="38">
        <v>68.415310000000005</v>
      </c>
      <c r="T1225" s="38">
        <v>93.470249999999993</v>
      </c>
      <c r="U1225" s="38">
        <v>108.1101</v>
      </c>
      <c r="V1225" s="38">
        <v>118.12430000000001</v>
      </c>
      <c r="W1225" s="38">
        <v>122.3002</v>
      </c>
      <c r="X1225" s="38">
        <v>130.64439999999999</v>
      </c>
      <c r="Y1225" s="38">
        <v>140.84809999999999</v>
      </c>
      <c r="Z1225" s="38">
        <v>149.16380000000001</v>
      </c>
      <c r="AA1225" s="38">
        <v>161.59819999999999</v>
      </c>
      <c r="AB1225" s="38">
        <v>167.7225</v>
      </c>
      <c r="AC1225" s="38">
        <v>159.56790000000001</v>
      </c>
      <c r="AD1225" s="38">
        <v>133.61529999999999</v>
      </c>
      <c r="AE1225" s="38">
        <v>119.58369999999999</v>
      </c>
      <c r="AF1225" s="38">
        <v>102.0359</v>
      </c>
      <c r="AG1225" s="38">
        <v>98.300849999999997</v>
      </c>
      <c r="AH1225" s="38">
        <v>89.778660000000002</v>
      </c>
      <c r="AI1225" s="38">
        <v>77.442390000000003</v>
      </c>
      <c r="AJ1225" s="38">
        <v>66.20675</v>
      </c>
      <c r="AK1225" s="38">
        <v>62.074260000000002</v>
      </c>
      <c r="AL1225" s="38">
        <v>-0.18540580000000001</v>
      </c>
      <c r="AM1225" s="38">
        <v>1.6673979999999999</v>
      </c>
      <c r="AN1225" s="38">
        <v>2.1247989999999999</v>
      </c>
      <c r="AO1225" s="38">
        <v>2.092295</v>
      </c>
      <c r="AP1225" s="38">
        <v>2.2210939999999999</v>
      </c>
      <c r="AQ1225" s="38">
        <v>-1.202412</v>
      </c>
      <c r="AR1225" s="38">
        <v>-0.73466949999999998</v>
      </c>
      <c r="AS1225" s="38">
        <v>-3.4321009999999998</v>
      </c>
      <c r="AT1225" s="38">
        <v>-7.3602189999999998</v>
      </c>
      <c r="AU1225" s="38">
        <v>-5.5854730000000004</v>
      </c>
      <c r="AV1225" s="38">
        <v>-5.521509</v>
      </c>
      <c r="AW1225" s="38">
        <v>-4.0985360000000002</v>
      </c>
      <c r="AX1225" s="38">
        <v>-2.399537</v>
      </c>
      <c r="AY1225" s="38">
        <v>4.0824410000000002</v>
      </c>
      <c r="AZ1225" s="38">
        <v>5.3800220000000003</v>
      </c>
      <c r="BA1225" s="38">
        <v>0.95369099999999996</v>
      </c>
      <c r="BB1225" s="38">
        <v>1.302605</v>
      </c>
      <c r="BC1225" s="38">
        <v>2.830676</v>
      </c>
      <c r="BD1225" s="38">
        <v>-0.87658910000000001</v>
      </c>
      <c r="BE1225" s="38">
        <v>0.70323990000000003</v>
      </c>
      <c r="BF1225" s="38">
        <v>0.1611301</v>
      </c>
      <c r="BG1225" s="38">
        <v>1.8957759999999999</v>
      </c>
      <c r="BH1225" s="38">
        <v>-0.56833820000000002</v>
      </c>
      <c r="BI1225" s="38">
        <v>0.96106380000000002</v>
      </c>
      <c r="BJ1225" s="38">
        <v>0.45037860000000002</v>
      </c>
      <c r="BK1225" s="38">
        <v>2.209962</v>
      </c>
      <c r="BL1225" s="38">
        <v>2.6087379999999998</v>
      </c>
      <c r="BM1225" s="38">
        <v>2.6317910000000002</v>
      </c>
      <c r="BN1225" s="38">
        <v>2.6872780000000001</v>
      </c>
      <c r="BO1225" s="38">
        <v>-0.55319189999999996</v>
      </c>
      <c r="BP1225" s="38">
        <v>-4.2960999999999997E-3</v>
      </c>
      <c r="BQ1225" s="38">
        <v>-2.8253439999999999</v>
      </c>
      <c r="BR1225" s="38">
        <v>-6.098846</v>
      </c>
      <c r="BS1225" s="38">
        <v>-4.7422959999999996</v>
      </c>
      <c r="BT1225" s="38">
        <v>-4.8650370000000001</v>
      </c>
      <c r="BU1225" s="38">
        <v>-3.4574120000000002</v>
      </c>
      <c r="BV1225" s="38">
        <v>-2.0390269999999999</v>
      </c>
      <c r="BW1225" s="38">
        <v>4.5888210000000003</v>
      </c>
      <c r="BX1225" s="38">
        <v>6.2584059999999999</v>
      </c>
      <c r="BY1225" s="38">
        <v>1.876579</v>
      </c>
      <c r="BZ1225" s="38">
        <v>2.3830789999999999</v>
      </c>
      <c r="CA1225" s="38">
        <v>4.2702600000000004</v>
      </c>
      <c r="CB1225" s="38">
        <v>1.020216</v>
      </c>
      <c r="CC1225" s="38">
        <v>2.552028</v>
      </c>
      <c r="CD1225" s="38">
        <v>1.3722799999999999</v>
      </c>
      <c r="CE1225" s="38">
        <v>2.8202780000000001</v>
      </c>
      <c r="CF1225" s="38">
        <v>0.40804590000000002</v>
      </c>
      <c r="CG1225" s="38">
        <v>1.697103</v>
      </c>
      <c r="CH1225" s="38">
        <v>0.89072099999999998</v>
      </c>
      <c r="CI1225" s="38">
        <v>2.5857399999999999</v>
      </c>
      <c r="CJ1225" s="38">
        <v>2.9439120000000001</v>
      </c>
      <c r="CK1225" s="38">
        <v>3.0054449999999999</v>
      </c>
      <c r="CL1225" s="38">
        <v>3.0101550000000001</v>
      </c>
      <c r="CM1225" s="38">
        <v>-0.10354380000000001</v>
      </c>
      <c r="CN1225" s="38">
        <v>0.50155819999999995</v>
      </c>
      <c r="CO1225" s="38">
        <v>-2.405106</v>
      </c>
      <c r="CP1225" s="38">
        <v>-5.2252229999999997</v>
      </c>
      <c r="CQ1225" s="38">
        <v>-4.1583129999999997</v>
      </c>
      <c r="CR1225" s="38">
        <v>-4.4103669999999999</v>
      </c>
      <c r="CS1225" s="38">
        <v>-3.0133719999999999</v>
      </c>
      <c r="CT1225" s="38">
        <v>-1.789339</v>
      </c>
      <c r="CU1225" s="38">
        <v>4.9395379999999998</v>
      </c>
      <c r="CV1225" s="38">
        <v>6.8667720000000001</v>
      </c>
      <c r="CW1225" s="38">
        <v>2.5157690000000001</v>
      </c>
      <c r="CX1225" s="38">
        <v>3.1314120000000001</v>
      </c>
      <c r="CY1225" s="38">
        <v>5.2673129999999997</v>
      </c>
      <c r="CZ1225" s="38">
        <v>2.3339370000000002</v>
      </c>
      <c r="DA1225" s="38">
        <v>3.8324929999999999</v>
      </c>
      <c r="DB1225" s="38">
        <v>2.2111190000000001</v>
      </c>
      <c r="DC1225" s="38">
        <v>3.4605860000000002</v>
      </c>
      <c r="DD1225" s="38">
        <v>1.0842860000000001</v>
      </c>
      <c r="DE1225" s="38">
        <v>2.2068810000000001</v>
      </c>
      <c r="DF1225" s="38">
        <v>1.3310630000000001</v>
      </c>
      <c r="DG1225" s="38">
        <v>2.9615179999999999</v>
      </c>
      <c r="DH1225" s="38">
        <v>3.2790859999999999</v>
      </c>
      <c r="DI1225" s="38">
        <v>3.3790979999999999</v>
      </c>
      <c r="DJ1225" s="38">
        <v>3.3330320000000002</v>
      </c>
      <c r="DK1225" s="38">
        <v>0.34610429999999998</v>
      </c>
      <c r="DL1225" s="38">
        <v>1.0074129999999999</v>
      </c>
      <c r="DM1225" s="38">
        <v>-1.9848669999999999</v>
      </c>
      <c r="DN1225" s="38">
        <v>-4.3516000000000004</v>
      </c>
      <c r="DO1225" s="38">
        <v>-3.5743309999999999</v>
      </c>
      <c r="DP1225" s="38">
        <v>-3.9556960000000001</v>
      </c>
      <c r="DQ1225" s="38">
        <v>-2.5693329999999999</v>
      </c>
      <c r="DR1225" s="38">
        <v>-1.5396510000000001</v>
      </c>
      <c r="DS1225" s="38">
        <v>5.2902560000000003</v>
      </c>
      <c r="DT1225" s="38">
        <v>7.4751380000000003</v>
      </c>
      <c r="DU1225" s="38">
        <v>3.1549580000000002</v>
      </c>
      <c r="DV1225" s="38">
        <v>3.8797450000000002</v>
      </c>
      <c r="DW1225" s="38">
        <v>6.2643649999999997</v>
      </c>
      <c r="DX1225" s="38">
        <v>3.6476579999999998</v>
      </c>
      <c r="DY1225" s="38">
        <v>5.1129569999999998</v>
      </c>
      <c r="DZ1225" s="38">
        <v>3.0499580000000002</v>
      </c>
      <c r="EA1225" s="38">
        <v>4.1008930000000001</v>
      </c>
      <c r="EB1225" s="38">
        <v>1.760527</v>
      </c>
      <c r="EC1225" s="38">
        <v>2.7166589999999999</v>
      </c>
      <c r="ED1225" s="38">
        <v>1.9668479999999999</v>
      </c>
      <c r="EE1225" s="38">
        <v>3.5040819999999999</v>
      </c>
      <c r="EF1225" s="38">
        <v>3.7630240000000001</v>
      </c>
      <c r="EG1225" s="38">
        <v>3.9185940000000001</v>
      </c>
      <c r="EH1225" s="38">
        <v>3.7992149999999998</v>
      </c>
      <c r="EI1225" s="38">
        <v>0.99532480000000001</v>
      </c>
      <c r="EJ1225" s="38">
        <v>1.7377860000000001</v>
      </c>
      <c r="EK1225" s="38">
        <v>-1.3781099999999999</v>
      </c>
      <c r="EL1225" s="38">
        <v>-3.0902259999999999</v>
      </c>
      <c r="EM1225" s="38">
        <v>-2.7311529999999999</v>
      </c>
      <c r="EN1225" s="38">
        <v>-3.2992240000000002</v>
      </c>
      <c r="EO1225" s="38">
        <v>-1.92821</v>
      </c>
      <c r="EP1225" s="38">
        <v>-1.179141</v>
      </c>
      <c r="EQ1225" s="38">
        <v>5.7966360000000003</v>
      </c>
      <c r="ER1225" s="38">
        <v>8.3535210000000006</v>
      </c>
      <c r="ES1225" s="38">
        <v>4.0778460000000001</v>
      </c>
      <c r="ET1225" s="38">
        <v>4.9602180000000002</v>
      </c>
      <c r="EU1225" s="38">
        <v>7.7039489999999997</v>
      </c>
      <c r="EV1225" s="38">
        <v>5.5444630000000004</v>
      </c>
      <c r="EW1225" s="38">
        <v>6.9617449999999996</v>
      </c>
      <c r="EX1225" s="38">
        <v>4.261107</v>
      </c>
      <c r="EY1225" s="38">
        <v>5.0253959999999998</v>
      </c>
      <c r="EZ1225" s="38">
        <v>2.7369110000000001</v>
      </c>
      <c r="FA1225" s="38">
        <v>3.4526979999999998</v>
      </c>
      <c r="FB1225" s="38">
        <v>76.373429999999999</v>
      </c>
      <c r="FC1225" s="38">
        <v>74.174899999999994</v>
      </c>
      <c r="FD1225" s="38">
        <v>72.113720000000001</v>
      </c>
      <c r="FE1225" s="38">
        <v>70.82647</v>
      </c>
      <c r="FF1225" s="38">
        <v>69.613929999999996</v>
      </c>
      <c r="FG1225" s="38">
        <v>68.496679999999998</v>
      </c>
      <c r="FH1225" s="38">
        <v>69.167180000000002</v>
      </c>
      <c r="FI1225" s="38">
        <v>72.134479999999996</v>
      </c>
      <c r="FJ1225" s="38">
        <v>76.323459999999997</v>
      </c>
      <c r="FK1225" s="38">
        <v>80.562929999999994</v>
      </c>
      <c r="FL1225" s="38">
        <v>84.93047</v>
      </c>
      <c r="FM1225" s="38">
        <v>88.979020000000006</v>
      </c>
      <c r="FN1225" s="38">
        <v>92.963380000000001</v>
      </c>
      <c r="FO1225" s="38">
        <v>96.243089999999995</v>
      </c>
      <c r="FP1225" s="38">
        <v>99.136669999999995</v>
      </c>
      <c r="FQ1225" s="38">
        <v>101.1699</v>
      </c>
      <c r="FR1225" s="38">
        <v>101.8707</v>
      </c>
      <c r="FS1225" s="38">
        <v>101.8681</v>
      </c>
      <c r="FT1225" s="38">
        <v>100.455</v>
      </c>
      <c r="FU1225" s="38">
        <v>97.148880000000005</v>
      </c>
      <c r="FV1225" s="38">
        <v>92.036199999999994</v>
      </c>
      <c r="FW1225">
        <v>87.08475</v>
      </c>
      <c r="FX1225">
        <v>83.245869999999996</v>
      </c>
      <c r="FY1225">
        <v>80.324039999999997</v>
      </c>
      <c r="FZ1225">
        <v>1.7345919999999999</v>
      </c>
      <c r="GA1225">
        <v>11.17489</v>
      </c>
      <c r="GB1225">
        <v>1</v>
      </c>
    </row>
    <row r="1226" spans="1:184" x14ac:dyDescent="0.3">
      <c r="A1226" t="s">
        <v>280</v>
      </c>
      <c r="B1226" t="s">
        <v>224</v>
      </c>
      <c r="C1226" t="s">
        <v>1</v>
      </c>
      <c r="D1226" t="s">
        <v>1</v>
      </c>
      <c r="E1226" t="s">
        <v>1</v>
      </c>
      <c r="F1226" t="s">
        <v>1</v>
      </c>
      <c r="G1226" t="s">
        <v>1</v>
      </c>
      <c r="H1226" s="40" t="s">
        <v>1</v>
      </c>
      <c r="I1226" s="18" t="s">
        <v>1</v>
      </c>
      <c r="J1226" s="38" t="s">
        <v>1</v>
      </c>
      <c r="K1226" s="18">
        <v>44753</v>
      </c>
      <c r="L1226" s="38">
        <v>62</v>
      </c>
      <c r="M1226" s="38">
        <v>62</v>
      </c>
      <c r="N1226" s="38">
        <v>55.753540000000001</v>
      </c>
      <c r="O1226" s="38">
        <v>54.551589999999997</v>
      </c>
      <c r="P1226" s="38">
        <v>53.003219999999999</v>
      </c>
      <c r="Q1226" s="38">
        <v>56.507989999999999</v>
      </c>
      <c r="R1226" s="38">
        <v>59.86224</v>
      </c>
      <c r="S1226" s="38">
        <v>65.09684</v>
      </c>
      <c r="T1226" s="38">
        <v>89.398390000000006</v>
      </c>
      <c r="U1226" s="38">
        <v>101.5878</v>
      </c>
      <c r="V1226" s="38">
        <v>113.01220000000001</v>
      </c>
      <c r="W1226" s="38">
        <v>116.6581</v>
      </c>
      <c r="X1226" s="38">
        <v>124.2556</v>
      </c>
      <c r="Y1226" s="38">
        <v>134.08179999999999</v>
      </c>
      <c r="Z1226" s="38">
        <v>140.8288</v>
      </c>
      <c r="AA1226" s="38">
        <v>149.72149999999999</v>
      </c>
      <c r="AB1226" s="38">
        <v>153.0521</v>
      </c>
      <c r="AC1226" s="38">
        <v>147.04900000000001</v>
      </c>
      <c r="AD1226" s="38">
        <v>126.839</v>
      </c>
      <c r="AE1226" s="38">
        <v>111.5907</v>
      </c>
      <c r="AF1226" s="38">
        <v>92.678370000000001</v>
      </c>
      <c r="AG1226" s="38">
        <v>90.025049999999993</v>
      </c>
      <c r="AH1226" s="38">
        <v>83.817840000000004</v>
      </c>
      <c r="AI1226" s="38">
        <v>73.402019999999993</v>
      </c>
      <c r="AJ1226" s="38">
        <v>63.745170000000002</v>
      </c>
      <c r="AK1226" s="38">
        <v>61.201360000000001</v>
      </c>
      <c r="AL1226" s="38">
        <v>-0.81791579999999997</v>
      </c>
      <c r="AM1226" s="38">
        <v>-0.17877689999999999</v>
      </c>
      <c r="AN1226" s="38">
        <v>-0.88088599999999995</v>
      </c>
      <c r="AO1226" s="38">
        <v>-0.71000739999999996</v>
      </c>
      <c r="AP1226" s="38">
        <v>-0.49984709999999999</v>
      </c>
      <c r="AQ1226" s="38">
        <v>-4.426202</v>
      </c>
      <c r="AR1226" s="38">
        <v>-2.798524</v>
      </c>
      <c r="AS1226" s="38">
        <v>-1.6272519999999999</v>
      </c>
      <c r="AT1226" s="38">
        <v>-0.56478729999999999</v>
      </c>
      <c r="AU1226" s="38">
        <v>-2.7272340000000002</v>
      </c>
      <c r="AV1226" s="38">
        <v>-5.0926220000000004</v>
      </c>
      <c r="AW1226" s="38">
        <v>-4.2299740000000003</v>
      </c>
      <c r="AX1226" s="38">
        <v>-1.319896</v>
      </c>
      <c r="AY1226" s="38">
        <v>1.5712429999999999</v>
      </c>
      <c r="AZ1226" s="38">
        <v>2.391213</v>
      </c>
      <c r="BA1226" s="38">
        <v>-1.616012</v>
      </c>
      <c r="BB1226" s="38">
        <v>-1.0109809999999999</v>
      </c>
      <c r="BC1226" s="38">
        <v>-3.171834</v>
      </c>
      <c r="BD1226" s="38">
        <v>-7.7086329999999998</v>
      </c>
      <c r="BE1226" s="38">
        <v>-4.6547000000000001</v>
      </c>
      <c r="BF1226" s="38">
        <v>-5.1428409999999998</v>
      </c>
      <c r="BG1226" s="38">
        <v>-5.9982049999999996</v>
      </c>
      <c r="BH1226" s="38">
        <v>-5.087332</v>
      </c>
      <c r="BI1226" s="38">
        <v>-1.1500490000000001</v>
      </c>
      <c r="BJ1226" s="38">
        <v>3.43732E-2</v>
      </c>
      <c r="BK1226" s="38">
        <v>0.55852069999999998</v>
      </c>
      <c r="BL1226" s="38">
        <v>-0.22962089999999999</v>
      </c>
      <c r="BM1226" s="38">
        <v>-4.52942E-2</v>
      </c>
      <c r="BN1226" s="38">
        <v>0.18577189999999999</v>
      </c>
      <c r="BO1226" s="38">
        <v>-3.4405190000000001</v>
      </c>
      <c r="BP1226" s="38">
        <v>-1.8083610000000001</v>
      </c>
      <c r="BQ1226" s="38">
        <v>-0.61276969999999997</v>
      </c>
      <c r="BR1226" s="38">
        <v>0.93113959999999996</v>
      </c>
      <c r="BS1226" s="38">
        <v>-1.797839</v>
      </c>
      <c r="BT1226" s="38">
        <v>-4.2148940000000001</v>
      </c>
      <c r="BU1226" s="38">
        <v>-3.466008</v>
      </c>
      <c r="BV1226" s="38">
        <v>-0.84116460000000004</v>
      </c>
      <c r="BW1226" s="38">
        <v>2.1709749999999999</v>
      </c>
      <c r="BX1226" s="38">
        <v>3.5035180000000001</v>
      </c>
      <c r="BY1226" s="38">
        <v>-0.1031733</v>
      </c>
      <c r="BZ1226" s="38">
        <v>0.42580829999999997</v>
      </c>
      <c r="CA1226" s="38">
        <v>-1.447398</v>
      </c>
      <c r="CB1226" s="38">
        <v>-5.6008380000000004</v>
      </c>
      <c r="CC1226" s="38">
        <v>-2.5893030000000001</v>
      </c>
      <c r="CD1226" s="38">
        <v>-3.6350180000000001</v>
      </c>
      <c r="CE1226" s="38">
        <v>-4.5933789999999997</v>
      </c>
      <c r="CF1226" s="38">
        <v>-3.836484</v>
      </c>
      <c r="CG1226" s="38">
        <v>-0.31484139999999999</v>
      </c>
      <c r="CH1226" s="38">
        <v>0.62466600000000005</v>
      </c>
      <c r="CI1226" s="38">
        <v>1.0691710000000001</v>
      </c>
      <c r="CJ1226" s="38">
        <v>0.22144330000000001</v>
      </c>
      <c r="CK1226" s="38">
        <v>0.41508410000000001</v>
      </c>
      <c r="CL1226" s="38">
        <v>0.66062949999999998</v>
      </c>
      <c r="CM1226" s="38">
        <v>-2.7578369999999999</v>
      </c>
      <c r="CN1226" s="38">
        <v>-1.1225780000000001</v>
      </c>
      <c r="CO1226" s="38">
        <v>8.9857900000000004E-2</v>
      </c>
      <c r="CP1226" s="38">
        <v>1.967214</v>
      </c>
      <c r="CQ1226" s="38">
        <v>-1.154142</v>
      </c>
      <c r="CR1226" s="38">
        <v>-3.6069819999999999</v>
      </c>
      <c r="CS1226" s="38">
        <v>-2.9368880000000002</v>
      </c>
      <c r="CT1226" s="38">
        <v>-0.5095963</v>
      </c>
      <c r="CU1226" s="38">
        <v>2.5863480000000001</v>
      </c>
      <c r="CV1226" s="38">
        <v>4.2738969999999998</v>
      </c>
      <c r="CW1226" s="38">
        <v>0.94461390000000001</v>
      </c>
      <c r="CX1226" s="38">
        <v>1.4209240000000001</v>
      </c>
      <c r="CY1226" s="38">
        <v>-0.25305870000000003</v>
      </c>
      <c r="CZ1226" s="38">
        <v>-4.1409849999999997</v>
      </c>
      <c r="DA1226" s="38">
        <v>-1.1588160000000001</v>
      </c>
      <c r="DB1226" s="38">
        <v>-2.5907049999999998</v>
      </c>
      <c r="DC1226" s="38">
        <v>-3.6204010000000002</v>
      </c>
      <c r="DD1226" s="38">
        <v>-2.9701499999999998</v>
      </c>
      <c r="DE1226" s="38">
        <v>0.26362099999999999</v>
      </c>
      <c r="DF1226" s="38">
        <v>1.2149589999999999</v>
      </c>
      <c r="DG1226" s="38">
        <v>1.5798209999999999</v>
      </c>
      <c r="DH1226" s="38">
        <v>0.67250739999999998</v>
      </c>
      <c r="DI1226" s="38">
        <v>0.87546239999999997</v>
      </c>
      <c r="DJ1226" s="38">
        <v>1.1354869999999999</v>
      </c>
      <c r="DK1226" s="38">
        <v>-2.0751550000000001</v>
      </c>
      <c r="DL1226" s="38">
        <v>-0.43679410000000002</v>
      </c>
      <c r="DM1226" s="38">
        <v>0.79248549999999995</v>
      </c>
      <c r="DN1226" s="38">
        <v>3.0032890000000001</v>
      </c>
      <c r="DO1226" s="38">
        <v>-0.51044579999999995</v>
      </c>
      <c r="DP1226" s="38">
        <v>-2.9990709999999998</v>
      </c>
      <c r="DQ1226" s="38">
        <v>-2.4077679999999999</v>
      </c>
      <c r="DR1226" s="38">
        <v>-0.17802809999999999</v>
      </c>
      <c r="DS1226" s="38">
        <v>3.0017209999999999</v>
      </c>
      <c r="DT1226" s="38">
        <v>5.044276</v>
      </c>
      <c r="DU1226" s="38">
        <v>1.9924010000000001</v>
      </c>
      <c r="DV1226" s="38">
        <v>2.416039</v>
      </c>
      <c r="DW1226" s="38">
        <v>0.94128049999999996</v>
      </c>
      <c r="DX1226" s="38">
        <v>-2.6811319999999998</v>
      </c>
      <c r="DY1226" s="38">
        <v>0.2716711</v>
      </c>
      <c r="DZ1226" s="38">
        <v>-1.5463910000000001</v>
      </c>
      <c r="EA1226" s="38">
        <v>-2.6474220000000002</v>
      </c>
      <c r="EB1226" s="38">
        <v>-2.1038169999999998</v>
      </c>
      <c r="EC1226" s="38">
        <v>0.84208329999999998</v>
      </c>
      <c r="ED1226" s="38">
        <v>2.0672480000000002</v>
      </c>
      <c r="EE1226" s="38">
        <v>2.3171189999999999</v>
      </c>
      <c r="EF1226" s="38">
        <v>1.3237719999999999</v>
      </c>
      <c r="EG1226" s="38">
        <v>1.540176</v>
      </c>
      <c r="EH1226" s="38">
        <v>1.8211059999999999</v>
      </c>
      <c r="EI1226" s="38">
        <v>-1.089472</v>
      </c>
      <c r="EJ1226" s="38">
        <v>0.55336839999999998</v>
      </c>
      <c r="EK1226" s="38">
        <v>1.8069679999999999</v>
      </c>
      <c r="EL1226" s="38">
        <v>4.4992150000000004</v>
      </c>
      <c r="EM1226" s="38">
        <v>0.41894949999999997</v>
      </c>
      <c r="EN1226" s="38">
        <v>-2.121343</v>
      </c>
      <c r="EO1226" s="38">
        <v>-1.643802</v>
      </c>
      <c r="EP1226" s="38">
        <v>0.30070380000000002</v>
      </c>
      <c r="EQ1226" s="38">
        <v>3.6014529999999998</v>
      </c>
      <c r="ER1226" s="38">
        <v>6.1565810000000001</v>
      </c>
      <c r="ES1226" s="38">
        <v>3.505239</v>
      </c>
      <c r="ET1226" s="38">
        <v>3.8528280000000001</v>
      </c>
      <c r="EU1226" s="38">
        <v>2.6657169999999999</v>
      </c>
      <c r="EV1226" s="38">
        <v>-0.57333710000000004</v>
      </c>
      <c r="EW1226" s="38">
        <v>2.3370679999999999</v>
      </c>
      <c r="EX1226" s="38">
        <v>-3.8568499999999999E-2</v>
      </c>
      <c r="EY1226" s="38">
        <v>-1.242596</v>
      </c>
      <c r="EZ1226" s="38">
        <v>-0.85296850000000002</v>
      </c>
      <c r="FA1226" s="38">
        <v>1.6772910000000001</v>
      </c>
      <c r="FB1226" s="38">
        <v>78.808930000000004</v>
      </c>
      <c r="FC1226" s="38">
        <v>78.08202</v>
      </c>
      <c r="FD1226" s="38">
        <v>76.812430000000006</v>
      </c>
      <c r="FE1226" s="38">
        <v>75.241910000000004</v>
      </c>
      <c r="FF1226" s="38">
        <v>73.315349999999995</v>
      </c>
      <c r="FG1226" s="38">
        <v>72.271739999999994</v>
      </c>
      <c r="FH1226" s="38">
        <v>72.526920000000004</v>
      </c>
      <c r="FI1226" s="38">
        <v>75.623360000000005</v>
      </c>
      <c r="FJ1226" s="38">
        <v>79.621949999999998</v>
      </c>
      <c r="FK1226" s="38">
        <v>84.228449999999995</v>
      </c>
      <c r="FL1226" s="38">
        <v>88.049850000000006</v>
      </c>
      <c r="FM1226" s="38">
        <v>91.306880000000007</v>
      </c>
      <c r="FN1226" s="38">
        <v>94.518230000000003</v>
      </c>
      <c r="FO1226" s="38">
        <v>96.922650000000004</v>
      </c>
      <c r="FP1226" s="38">
        <v>98.733490000000003</v>
      </c>
      <c r="FQ1226" s="38">
        <v>100.77290000000001</v>
      </c>
      <c r="FR1226" s="38">
        <v>101.852</v>
      </c>
      <c r="FS1226" s="38">
        <v>101.5599</v>
      </c>
      <c r="FT1226" s="38">
        <v>100.3719</v>
      </c>
      <c r="FU1226" s="38">
        <v>97.702569999999994</v>
      </c>
      <c r="FV1226" s="38">
        <v>93.760630000000006</v>
      </c>
      <c r="FW1226">
        <v>89.319730000000007</v>
      </c>
      <c r="FX1226">
        <v>86.019049999999993</v>
      </c>
      <c r="FY1226">
        <v>83.066929999999999</v>
      </c>
      <c r="FZ1226">
        <v>2.0830630000000001</v>
      </c>
      <c r="GA1226">
        <v>14.274470000000001</v>
      </c>
      <c r="GB1226">
        <v>1</v>
      </c>
    </row>
    <row r="1227" spans="1:184" x14ac:dyDescent="0.3">
      <c r="A1227" t="s">
        <v>280</v>
      </c>
      <c r="B1227" t="s">
        <v>224</v>
      </c>
      <c r="C1227" t="s">
        <v>1</v>
      </c>
      <c r="D1227" t="s">
        <v>1</v>
      </c>
      <c r="E1227" t="s">
        <v>1</v>
      </c>
      <c r="F1227" t="s">
        <v>1</v>
      </c>
      <c r="G1227" t="s">
        <v>1</v>
      </c>
      <c r="H1227" s="40" t="s">
        <v>1</v>
      </c>
      <c r="I1227" s="18" t="s">
        <v>1</v>
      </c>
      <c r="J1227" s="38" t="s">
        <v>1</v>
      </c>
      <c r="K1227" s="18">
        <v>44760</v>
      </c>
      <c r="L1227" s="38">
        <v>62</v>
      </c>
      <c r="M1227" s="38">
        <v>62</v>
      </c>
      <c r="N1227" s="38">
        <v>61.879010000000001</v>
      </c>
      <c r="O1227" s="38">
        <v>60.104179999999999</v>
      </c>
      <c r="P1227" s="38">
        <v>58.567900000000002</v>
      </c>
      <c r="Q1227" s="38">
        <v>62.71622</v>
      </c>
      <c r="R1227" s="38">
        <v>65.815420000000003</v>
      </c>
      <c r="S1227" s="38">
        <v>73.907330000000002</v>
      </c>
      <c r="T1227" s="38">
        <v>105.3205</v>
      </c>
      <c r="U1227" s="38">
        <v>118.09310000000001</v>
      </c>
      <c r="V1227" s="38">
        <v>126.7877</v>
      </c>
      <c r="W1227" s="38">
        <v>129.07650000000001</v>
      </c>
      <c r="X1227" s="38">
        <v>135.7353</v>
      </c>
      <c r="Y1227" s="38">
        <v>145.41650000000001</v>
      </c>
      <c r="Z1227" s="38">
        <v>153.16300000000001</v>
      </c>
      <c r="AA1227" s="38">
        <v>163.48840000000001</v>
      </c>
      <c r="AB1227" s="38">
        <v>167.92359999999999</v>
      </c>
      <c r="AC1227" s="38">
        <v>159.7201</v>
      </c>
      <c r="AD1227" s="38">
        <v>134.35669999999999</v>
      </c>
      <c r="AE1227" s="38">
        <v>118.4091</v>
      </c>
      <c r="AF1227" s="38">
        <v>98.148870000000002</v>
      </c>
      <c r="AG1227" s="38">
        <v>94.985979999999998</v>
      </c>
      <c r="AH1227" s="38">
        <v>88.866929999999996</v>
      </c>
      <c r="AI1227" s="38">
        <v>78.460570000000004</v>
      </c>
      <c r="AJ1227" s="38">
        <v>67.748930000000001</v>
      </c>
      <c r="AK1227" s="38">
        <v>63.789990000000003</v>
      </c>
      <c r="AL1227" s="38">
        <v>0.47437119999999999</v>
      </c>
      <c r="AM1227" s="38">
        <v>0.90665530000000005</v>
      </c>
      <c r="AN1227" s="38">
        <v>0.53619870000000003</v>
      </c>
      <c r="AO1227" s="38">
        <v>-6.3808500000000004E-2</v>
      </c>
      <c r="AP1227" s="38">
        <v>-0.43669330000000001</v>
      </c>
      <c r="AQ1227" s="38">
        <v>-2.5955699999999999</v>
      </c>
      <c r="AR1227" s="38">
        <v>-4.8417579999999996</v>
      </c>
      <c r="AS1227" s="38">
        <v>-5.3729370000000003</v>
      </c>
      <c r="AT1227" s="38">
        <v>-1.8146450000000001</v>
      </c>
      <c r="AU1227" s="38">
        <v>-0.58280330000000002</v>
      </c>
      <c r="AV1227" s="38">
        <v>-5.1281100000000004</v>
      </c>
      <c r="AW1227" s="38">
        <v>-3.349564</v>
      </c>
      <c r="AX1227" s="38">
        <v>0.44651879999999999</v>
      </c>
      <c r="AY1227" s="38">
        <v>0.13623740000000001</v>
      </c>
      <c r="AZ1227" s="38">
        <v>0.63143990000000005</v>
      </c>
      <c r="BA1227" s="38">
        <v>7.7594919999999998</v>
      </c>
      <c r="BB1227" s="38">
        <v>8.0935389999999998</v>
      </c>
      <c r="BC1227" s="38">
        <v>5.2274640000000003</v>
      </c>
      <c r="BD1227" s="38">
        <v>2.8770280000000001</v>
      </c>
      <c r="BE1227" s="38">
        <v>4.2636900000000004</v>
      </c>
      <c r="BF1227" s="38">
        <v>6.2316560000000001</v>
      </c>
      <c r="BG1227" s="38">
        <v>3.5031349999999999</v>
      </c>
      <c r="BH1227" s="38">
        <v>0.51254580000000005</v>
      </c>
      <c r="BI1227" s="38">
        <v>1.742243</v>
      </c>
      <c r="BJ1227" s="38">
        <v>1.246399</v>
      </c>
      <c r="BK1227" s="38">
        <v>1.5626059999999999</v>
      </c>
      <c r="BL1227" s="38">
        <v>1.1357299999999999</v>
      </c>
      <c r="BM1227" s="38">
        <v>0.62087910000000002</v>
      </c>
      <c r="BN1227" s="38">
        <v>0.2108236</v>
      </c>
      <c r="BO1227" s="38">
        <v>-1.7298439999999999</v>
      </c>
      <c r="BP1227" s="38">
        <v>-3.826606</v>
      </c>
      <c r="BQ1227" s="38">
        <v>-4.4308329999999998</v>
      </c>
      <c r="BR1227" s="38">
        <v>-0.15223439999999999</v>
      </c>
      <c r="BS1227" s="38">
        <v>0.50293149999999998</v>
      </c>
      <c r="BT1227" s="38">
        <v>-4.1855479999999998</v>
      </c>
      <c r="BU1227" s="38">
        <v>-2.4915799999999999</v>
      </c>
      <c r="BV1227" s="38">
        <v>0.85848199999999997</v>
      </c>
      <c r="BW1227" s="38">
        <v>0.81158980000000003</v>
      </c>
      <c r="BX1227" s="38">
        <v>1.824716</v>
      </c>
      <c r="BY1227" s="38">
        <v>9.2531789999999994</v>
      </c>
      <c r="BZ1227" s="38">
        <v>9.3490710000000004</v>
      </c>
      <c r="CA1227" s="38">
        <v>6.9895399999999999</v>
      </c>
      <c r="CB1227" s="38">
        <v>4.8119670000000001</v>
      </c>
      <c r="CC1227" s="38">
        <v>6.1035060000000003</v>
      </c>
      <c r="CD1227" s="38">
        <v>7.6408930000000002</v>
      </c>
      <c r="CE1227" s="38">
        <v>4.7824330000000002</v>
      </c>
      <c r="CF1227" s="38">
        <v>1.7537750000000001</v>
      </c>
      <c r="CG1227" s="38">
        <v>2.6226430000000001</v>
      </c>
      <c r="CH1227" s="38">
        <v>1.7811030000000001</v>
      </c>
      <c r="CI1227" s="38">
        <v>2.0169160000000002</v>
      </c>
      <c r="CJ1227" s="38">
        <v>1.5509630000000001</v>
      </c>
      <c r="CK1227" s="38">
        <v>1.095092</v>
      </c>
      <c r="CL1227" s="38">
        <v>0.65929170000000004</v>
      </c>
      <c r="CM1227" s="38">
        <v>-1.1302460000000001</v>
      </c>
      <c r="CN1227" s="38">
        <v>-3.1235140000000001</v>
      </c>
      <c r="CO1227" s="38">
        <v>-3.7783350000000002</v>
      </c>
      <c r="CP1227" s="38">
        <v>0.99914599999999998</v>
      </c>
      <c r="CQ1227" s="38">
        <v>1.2549079999999999</v>
      </c>
      <c r="CR1227" s="38">
        <v>-3.5327329999999999</v>
      </c>
      <c r="CS1227" s="38">
        <v>-1.897343</v>
      </c>
      <c r="CT1227" s="38">
        <v>1.1438060000000001</v>
      </c>
      <c r="CU1227" s="38">
        <v>1.2793369999999999</v>
      </c>
      <c r="CV1227" s="38">
        <v>2.6511749999999998</v>
      </c>
      <c r="CW1227" s="38">
        <v>10.287699999999999</v>
      </c>
      <c r="CX1227" s="38">
        <v>10.21865</v>
      </c>
      <c r="CY1227" s="38">
        <v>8.2099480000000007</v>
      </c>
      <c r="CZ1227" s="38">
        <v>6.1520989999999998</v>
      </c>
      <c r="DA1227" s="38">
        <v>7.3777559999999998</v>
      </c>
      <c r="DB1227" s="38">
        <v>8.6169259999999994</v>
      </c>
      <c r="DC1227" s="38">
        <v>5.6684710000000003</v>
      </c>
      <c r="DD1227" s="38">
        <v>2.6134460000000002</v>
      </c>
      <c r="DE1227" s="38">
        <v>3.2324060000000001</v>
      </c>
      <c r="DF1227" s="38">
        <v>2.3158069999999999</v>
      </c>
      <c r="DG1227" s="38">
        <v>2.4712260000000001</v>
      </c>
      <c r="DH1227" s="38">
        <v>1.966197</v>
      </c>
      <c r="DI1227" s="38">
        <v>1.569304</v>
      </c>
      <c r="DJ1227" s="38">
        <v>1.1077600000000001</v>
      </c>
      <c r="DK1227" s="38">
        <v>-0.53064719999999999</v>
      </c>
      <c r="DL1227" s="38">
        <v>-2.420423</v>
      </c>
      <c r="DM1227" s="38">
        <v>-3.1258360000000001</v>
      </c>
      <c r="DN1227" s="38">
        <v>2.1505260000000002</v>
      </c>
      <c r="DO1227" s="38">
        <v>2.006885</v>
      </c>
      <c r="DP1227" s="38">
        <v>-2.8799169999999998</v>
      </c>
      <c r="DQ1227" s="38">
        <v>-1.3031060000000001</v>
      </c>
      <c r="DR1227" s="38">
        <v>1.4291309999999999</v>
      </c>
      <c r="DS1227" s="38">
        <v>1.7470840000000001</v>
      </c>
      <c r="DT1227" s="38">
        <v>3.4776349999999998</v>
      </c>
      <c r="DU1227" s="38">
        <v>11.32222</v>
      </c>
      <c r="DV1227" s="38">
        <v>11.088229999999999</v>
      </c>
      <c r="DW1227" s="38">
        <v>9.4303559999999997</v>
      </c>
      <c r="DX1227" s="38">
        <v>7.4922310000000003</v>
      </c>
      <c r="DY1227" s="38">
        <v>8.6520060000000001</v>
      </c>
      <c r="DZ1227" s="38">
        <v>9.5929590000000005</v>
      </c>
      <c r="EA1227" s="38">
        <v>6.5545099999999996</v>
      </c>
      <c r="EB1227" s="38">
        <v>3.4731179999999999</v>
      </c>
      <c r="EC1227" s="38">
        <v>3.8421690000000002</v>
      </c>
      <c r="ED1227" s="38">
        <v>3.0878350000000001</v>
      </c>
      <c r="EE1227" s="38">
        <v>3.127176</v>
      </c>
      <c r="EF1227" s="38">
        <v>2.5657269999999999</v>
      </c>
      <c r="EG1227" s="38">
        <v>2.2539920000000002</v>
      </c>
      <c r="EH1227" s="38">
        <v>1.755277</v>
      </c>
      <c r="EI1227" s="38">
        <v>0.33507789999999998</v>
      </c>
      <c r="EJ1227" s="38">
        <v>-1.40527</v>
      </c>
      <c r="EK1227" s="38">
        <v>-2.1837330000000001</v>
      </c>
      <c r="EL1227" s="38">
        <v>3.8129369999999998</v>
      </c>
      <c r="EM1227" s="38">
        <v>3.0926200000000001</v>
      </c>
      <c r="EN1227" s="38">
        <v>-1.9373549999999999</v>
      </c>
      <c r="EO1227" s="38">
        <v>-0.44512210000000002</v>
      </c>
      <c r="EP1227" s="38">
        <v>1.841094</v>
      </c>
      <c r="EQ1227" s="38">
        <v>2.4224359999999998</v>
      </c>
      <c r="ER1227" s="38">
        <v>4.6709110000000003</v>
      </c>
      <c r="ES1227" s="38">
        <v>12.815910000000001</v>
      </c>
      <c r="ET1227" s="38">
        <v>12.34376</v>
      </c>
      <c r="EU1227" s="38">
        <v>11.19243</v>
      </c>
      <c r="EV1227" s="38">
        <v>9.4271700000000003</v>
      </c>
      <c r="EW1227" s="38">
        <v>10.491820000000001</v>
      </c>
      <c r="EX1227" s="38">
        <v>11.0022</v>
      </c>
      <c r="EY1227" s="38">
        <v>7.8338080000000003</v>
      </c>
      <c r="EZ1227" s="38">
        <v>4.7143470000000001</v>
      </c>
      <c r="FA1227" s="38">
        <v>4.7225700000000002</v>
      </c>
      <c r="FB1227" s="38">
        <v>82.403350000000003</v>
      </c>
      <c r="FC1227" s="38">
        <v>81.447180000000003</v>
      </c>
      <c r="FD1227" s="38">
        <v>80.081379999999996</v>
      </c>
      <c r="FE1227" s="38">
        <v>78.506339999999994</v>
      </c>
      <c r="FF1227" s="38">
        <v>77.166399999999996</v>
      </c>
      <c r="FG1227" s="38">
        <v>75.651039999999995</v>
      </c>
      <c r="FH1227" s="38">
        <v>75.708389999999994</v>
      </c>
      <c r="FI1227" s="38">
        <v>77.305819999999997</v>
      </c>
      <c r="FJ1227" s="38">
        <v>79.875780000000006</v>
      </c>
      <c r="FK1227" s="38">
        <v>83.886269999999996</v>
      </c>
      <c r="FL1227" s="38">
        <v>87.943430000000006</v>
      </c>
      <c r="FM1227" s="38">
        <v>92.324740000000006</v>
      </c>
      <c r="FN1227" s="38">
        <v>94.135930000000002</v>
      </c>
      <c r="FO1227" s="38">
        <v>96.773489999999995</v>
      </c>
      <c r="FP1227" s="38">
        <v>99.228229999999996</v>
      </c>
      <c r="FQ1227" s="38">
        <v>100.4777</v>
      </c>
      <c r="FR1227" s="38">
        <v>100.7037</v>
      </c>
      <c r="FS1227" s="38">
        <v>99.898480000000006</v>
      </c>
      <c r="FT1227" s="38">
        <v>98.267169999999993</v>
      </c>
      <c r="FU1227" s="38">
        <v>95.244609999999994</v>
      </c>
      <c r="FV1227" s="38">
        <v>91.059569999999994</v>
      </c>
      <c r="FW1227">
        <v>87.701970000000003</v>
      </c>
      <c r="FX1227">
        <v>84.566389999999998</v>
      </c>
      <c r="FY1227">
        <v>81.599680000000006</v>
      </c>
      <c r="FZ1227">
        <v>1.8511919999999999</v>
      </c>
      <c r="GA1227">
        <v>12.52374</v>
      </c>
      <c r="GB1227">
        <v>1</v>
      </c>
    </row>
    <row r="1228" spans="1:184" x14ac:dyDescent="0.3">
      <c r="A1228" t="s">
        <v>280</v>
      </c>
      <c r="B1228" t="s">
        <v>224</v>
      </c>
      <c r="C1228" t="s">
        <v>1</v>
      </c>
      <c r="D1228" t="s">
        <v>1</v>
      </c>
      <c r="E1228" t="s">
        <v>1</v>
      </c>
      <c r="F1228" t="s">
        <v>1</v>
      </c>
      <c r="G1228" t="s">
        <v>1</v>
      </c>
      <c r="H1228" s="40" t="s">
        <v>1</v>
      </c>
      <c r="I1228" s="18" t="s">
        <v>1</v>
      </c>
      <c r="J1228" s="38" t="s">
        <v>1</v>
      </c>
      <c r="K1228" s="18">
        <v>44763</v>
      </c>
      <c r="L1228" s="38">
        <v>62</v>
      </c>
      <c r="M1228" s="38">
        <v>62</v>
      </c>
      <c r="N1228" s="38">
        <v>58.471209999999999</v>
      </c>
      <c r="O1228" s="38">
        <v>56.42559</v>
      </c>
      <c r="P1228" s="38">
        <v>54.80912</v>
      </c>
      <c r="Q1228" s="38">
        <v>57.523180000000004</v>
      </c>
      <c r="R1228" s="38">
        <v>59.013440000000003</v>
      </c>
      <c r="S1228" s="38">
        <v>66.088840000000005</v>
      </c>
      <c r="T1228" s="38">
        <v>85.630049999999997</v>
      </c>
      <c r="U1228" s="38">
        <v>98.734840000000005</v>
      </c>
      <c r="V1228" s="38">
        <v>107.62730000000001</v>
      </c>
      <c r="W1228" s="38">
        <v>112.6558</v>
      </c>
      <c r="X1228" s="38">
        <v>122.08710000000001</v>
      </c>
      <c r="Y1228" s="38">
        <v>130.94300000000001</v>
      </c>
      <c r="Z1228" s="38">
        <v>139.80719999999999</v>
      </c>
      <c r="AA1228" s="38">
        <v>149.0514</v>
      </c>
      <c r="AB1228" s="38">
        <v>154.37629999999999</v>
      </c>
      <c r="AC1228" s="38">
        <v>145.44370000000001</v>
      </c>
      <c r="AD1228" s="38">
        <v>124.4824</v>
      </c>
      <c r="AE1228" s="38">
        <v>113.0826</v>
      </c>
      <c r="AF1228" s="38">
        <v>97.936509999999998</v>
      </c>
      <c r="AG1228" s="38">
        <v>93.405109999999993</v>
      </c>
      <c r="AH1228" s="38">
        <v>85.730620000000002</v>
      </c>
      <c r="AI1228" s="38">
        <v>75.407539999999997</v>
      </c>
      <c r="AJ1228" s="38">
        <v>65.583640000000003</v>
      </c>
      <c r="AK1228" s="38">
        <v>60.669910000000002</v>
      </c>
      <c r="AL1228" s="38">
        <v>-1.8202210000000001</v>
      </c>
      <c r="AM1228" s="38">
        <v>-0.85338499999999995</v>
      </c>
      <c r="AN1228" s="38">
        <v>-0.15575810000000001</v>
      </c>
      <c r="AO1228" s="38">
        <v>-0.20272950000000001</v>
      </c>
      <c r="AP1228" s="38">
        <v>-0.91389679999999995</v>
      </c>
      <c r="AQ1228" s="38">
        <v>-3.9657239999999998</v>
      </c>
      <c r="AR1228" s="38">
        <v>-4.0945720000000003</v>
      </c>
      <c r="AS1228" s="38">
        <v>-0.59678109999999995</v>
      </c>
      <c r="AT1228" s="38">
        <v>1.381451</v>
      </c>
      <c r="AU1228" s="38">
        <v>2.3187190000000002</v>
      </c>
      <c r="AV1228" s="38">
        <v>1.210099</v>
      </c>
      <c r="AW1228" s="38">
        <v>0.88195840000000003</v>
      </c>
      <c r="AX1228" s="38">
        <v>-0.52158340000000003</v>
      </c>
      <c r="AY1228" s="38">
        <v>-1.0029699999999999</v>
      </c>
      <c r="AZ1228" s="38">
        <v>-2.7050480000000001</v>
      </c>
      <c r="BA1228" s="38">
        <v>-4.8588199999999997</v>
      </c>
      <c r="BB1228" s="38">
        <v>-3.6048960000000001</v>
      </c>
      <c r="BC1228" s="38">
        <v>-4.0142379999999998</v>
      </c>
      <c r="BD1228" s="38">
        <v>-0.40993200000000002</v>
      </c>
      <c r="BE1228" s="38">
        <v>-0.143035</v>
      </c>
      <c r="BF1228" s="38">
        <v>-1.267506</v>
      </c>
      <c r="BG1228" s="38">
        <v>-2.4738169999999999</v>
      </c>
      <c r="BH1228" s="38">
        <v>-1.7860609999999999</v>
      </c>
      <c r="BI1228" s="38">
        <v>-0.58238939999999995</v>
      </c>
      <c r="BJ1228" s="38">
        <v>-1.4516230000000001</v>
      </c>
      <c r="BK1228" s="38">
        <v>-0.53137089999999998</v>
      </c>
      <c r="BL1228" s="38">
        <v>0.14920990000000001</v>
      </c>
      <c r="BM1228" s="38">
        <v>0.11612020000000001</v>
      </c>
      <c r="BN1228" s="38">
        <v>-0.56387969999999998</v>
      </c>
      <c r="BO1228" s="38">
        <v>-3.3778049999999999</v>
      </c>
      <c r="BP1228" s="38">
        <v>-3.491676</v>
      </c>
      <c r="BQ1228" s="38">
        <v>-4.70497E-2</v>
      </c>
      <c r="BR1228" s="38">
        <v>2.3129710000000001</v>
      </c>
      <c r="BS1228" s="38">
        <v>3.071793</v>
      </c>
      <c r="BT1228" s="38">
        <v>1.7729569999999999</v>
      </c>
      <c r="BU1228" s="38">
        <v>1.369626</v>
      </c>
      <c r="BV1228" s="38">
        <v>-0.24619779999999999</v>
      </c>
      <c r="BW1228" s="38">
        <v>-0.65838589999999997</v>
      </c>
      <c r="BX1228" s="38">
        <v>-1.99841</v>
      </c>
      <c r="BY1228" s="38">
        <v>-4.0225520000000001</v>
      </c>
      <c r="BZ1228" s="38">
        <v>-2.6996720000000001</v>
      </c>
      <c r="CA1228" s="38">
        <v>-3.0094949999999998</v>
      </c>
      <c r="CB1228" s="38">
        <v>0.5879799</v>
      </c>
      <c r="CC1228" s="38">
        <v>0.82615070000000002</v>
      </c>
      <c r="CD1228" s="38">
        <v>-0.59886399999999995</v>
      </c>
      <c r="CE1228" s="38">
        <v>-1.754459</v>
      </c>
      <c r="CF1228" s="38">
        <v>-1.3083899999999999</v>
      </c>
      <c r="CG1228" s="38">
        <v>-0.28463040000000001</v>
      </c>
      <c r="CH1228" s="38">
        <v>-1.1963330000000001</v>
      </c>
      <c r="CI1228" s="38">
        <v>-0.30834489999999998</v>
      </c>
      <c r="CJ1228" s="38">
        <v>0.36042970000000002</v>
      </c>
      <c r="CK1228" s="38">
        <v>0.33695459999999999</v>
      </c>
      <c r="CL1228" s="38">
        <v>-0.32145899999999999</v>
      </c>
      <c r="CM1228" s="38">
        <v>-2.9706139999999999</v>
      </c>
      <c r="CN1228" s="38">
        <v>-3.074112</v>
      </c>
      <c r="CO1228" s="38">
        <v>0.33369260000000001</v>
      </c>
      <c r="CP1228" s="38">
        <v>2.9581379999999999</v>
      </c>
      <c r="CQ1228" s="38">
        <v>3.5933700000000002</v>
      </c>
      <c r="CR1228" s="38">
        <v>2.1627909999999999</v>
      </c>
      <c r="CS1228" s="38">
        <v>1.7073830000000001</v>
      </c>
      <c r="CT1228" s="38">
        <v>-5.5466500000000002E-2</v>
      </c>
      <c r="CU1228" s="38">
        <v>-0.4197282</v>
      </c>
      <c r="CV1228" s="38">
        <v>-1.5089950000000001</v>
      </c>
      <c r="CW1228" s="38">
        <v>-3.4433549999999999</v>
      </c>
      <c r="CX1228" s="38">
        <v>-2.0727169999999999</v>
      </c>
      <c r="CY1228" s="38">
        <v>-2.313612</v>
      </c>
      <c r="CZ1228" s="38">
        <v>1.279131</v>
      </c>
      <c r="DA1228" s="38">
        <v>1.497406</v>
      </c>
      <c r="DB1228" s="38">
        <v>-0.1357642</v>
      </c>
      <c r="DC1228" s="38">
        <v>-1.2562340000000001</v>
      </c>
      <c r="DD1228" s="38">
        <v>-0.97755599999999998</v>
      </c>
      <c r="DE1228" s="38">
        <v>-7.8403399999999998E-2</v>
      </c>
      <c r="DF1228" s="38">
        <v>-0.94104299999999996</v>
      </c>
      <c r="DG1228" s="38">
        <v>-8.53188E-2</v>
      </c>
      <c r="DH1228" s="38">
        <v>0.57164959999999998</v>
      </c>
      <c r="DI1228" s="38">
        <v>0.55778890000000003</v>
      </c>
      <c r="DJ1228" s="38">
        <v>-7.9038200000000003E-2</v>
      </c>
      <c r="DK1228" s="38">
        <v>-2.5634239999999999</v>
      </c>
      <c r="DL1228" s="38">
        <v>-2.6565479999999999</v>
      </c>
      <c r="DM1228" s="38">
        <v>0.71443489999999998</v>
      </c>
      <c r="DN1228" s="38">
        <v>3.6033050000000002</v>
      </c>
      <c r="DO1228" s="38">
        <v>4.1149469999999999</v>
      </c>
      <c r="DP1228" s="38">
        <v>2.5526249999999999</v>
      </c>
      <c r="DQ1228" s="38">
        <v>2.04514</v>
      </c>
      <c r="DR1228" s="38">
        <v>0.13526479999999999</v>
      </c>
      <c r="DS1228" s="38">
        <v>-0.1810706</v>
      </c>
      <c r="DT1228" s="38">
        <v>-1.0195799999999999</v>
      </c>
      <c r="DU1228" s="38">
        <v>-2.8641580000000002</v>
      </c>
      <c r="DV1228" s="38">
        <v>-1.445762</v>
      </c>
      <c r="DW1228" s="38">
        <v>-1.6177299999999999</v>
      </c>
      <c r="DX1228" s="38">
        <v>1.9702809999999999</v>
      </c>
      <c r="DY1228" s="38">
        <v>2.1686610000000002</v>
      </c>
      <c r="DZ1228" s="38">
        <v>0.3273355</v>
      </c>
      <c r="EA1228" s="38">
        <v>-0.75800909999999999</v>
      </c>
      <c r="EB1228" s="38">
        <v>-0.64672240000000003</v>
      </c>
      <c r="EC1228" s="38">
        <v>0.12782360000000001</v>
      </c>
      <c r="ED1228" s="38">
        <v>-0.57244490000000003</v>
      </c>
      <c r="EE1228" s="38">
        <v>0.2366953</v>
      </c>
      <c r="EF1228" s="38">
        <v>0.87661750000000005</v>
      </c>
      <c r="EG1228" s="38">
        <v>0.87663860000000005</v>
      </c>
      <c r="EH1228" s="38">
        <v>0.27097880000000002</v>
      </c>
      <c r="EI1228" s="38">
        <v>-1.9755050000000001</v>
      </c>
      <c r="EJ1228" s="38">
        <v>-2.0536530000000002</v>
      </c>
      <c r="EK1228" s="38">
        <v>1.2641659999999999</v>
      </c>
      <c r="EL1228" s="38">
        <v>4.5348240000000004</v>
      </c>
      <c r="EM1228" s="38">
        <v>4.8680209999999997</v>
      </c>
      <c r="EN1228" s="38">
        <v>3.1154839999999999</v>
      </c>
      <c r="EO1228" s="38">
        <v>2.532807</v>
      </c>
      <c r="EP1228" s="38">
        <v>0.41065049999999997</v>
      </c>
      <c r="EQ1228" s="38">
        <v>0.1635132</v>
      </c>
      <c r="ER1228" s="38">
        <v>-0.31294270000000002</v>
      </c>
      <c r="ES1228" s="38">
        <v>-2.0278900000000002</v>
      </c>
      <c r="ET1228" s="38">
        <v>-0.54053879999999999</v>
      </c>
      <c r="EU1228" s="38">
        <v>-0.61298609999999998</v>
      </c>
      <c r="EV1228" s="38">
        <v>2.968194</v>
      </c>
      <c r="EW1228" s="38">
        <v>3.1378460000000001</v>
      </c>
      <c r="EX1228" s="38">
        <v>0.99597800000000003</v>
      </c>
      <c r="EY1228" s="38">
        <v>-3.8651400000000002E-2</v>
      </c>
      <c r="EZ1228" s="38">
        <v>-0.16905129999999999</v>
      </c>
      <c r="FA1228" s="38">
        <v>0.42558259999999998</v>
      </c>
      <c r="FB1228" s="38">
        <v>77.939149999999998</v>
      </c>
      <c r="FC1228" s="38">
        <v>75.661959999999993</v>
      </c>
      <c r="FD1228" s="38">
        <v>73.772800000000004</v>
      </c>
      <c r="FE1228" s="38">
        <v>72.162480000000002</v>
      </c>
      <c r="FF1228" s="38">
        <v>70.699709999999996</v>
      </c>
      <c r="FG1228" s="38">
        <v>69.134600000000006</v>
      </c>
      <c r="FH1228" s="38">
        <v>69.198459999999997</v>
      </c>
      <c r="FI1228" s="38">
        <v>72.015590000000003</v>
      </c>
      <c r="FJ1228" s="38">
        <v>75.879360000000005</v>
      </c>
      <c r="FK1228" s="38">
        <v>80.051400000000001</v>
      </c>
      <c r="FL1228" s="38">
        <v>84.452280000000002</v>
      </c>
      <c r="FM1228" s="38">
        <v>88.164540000000002</v>
      </c>
      <c r="FN1228" s="38">
        <v>91.210049999999995</v>
      </c>
      <c r="FO1228" s="38">
        <v>93.924469999999999</v>
      </c>
      <c r="FP1228" s="38">
        <v>95.79768</v>
      </c>
      <c r="FQ1228" s="38">
        <v>97.391819999999996</v>
      </c>
      <c r="FR1228" s="38">
        <v>100.0552</v>
      </c>
      <c r="FS1228" s="38">
        <v>99.829260000000005</v>
      </c>
      <c r="FT1228" s="38">
        <v>98.402240000000006</v>
      </c>
      <c r="FU1228" s="38">
        <v>95.473950000000002</v>
      </c>
      <c r="FV1228" s="38">
        <v>90.867649999999998</v>
      </c>
      <c r="FW1228">
        <v>86.224239999999995</v>
      </c>
      <c r="FX1228">
        <v>82.882279999999994</v>
      </c>
      <c r="FY1228">
        <v>79.632220000000004</v>
      </c>
      <c r="FZ1228">
        <v>0.99667019999999995</v>
      </c>
      <c r="GA1228">
        <v>6.279928</v>
      </c>
      <c r="GB1228">
        <v>1</v>
      </c>
    </row>
    <row r="1229" spans="1:184" x14ac:dyDescent="0.3">
      <c r="A1229" t="s">
        <v>280</v>
      </c>
      <c r="B1229" t="s">
        <v>224</v>
      </c>
      <c r="C1229" t="s">
        <v>1</v>
      </c>
      <c r="D1229" t="s">
        <v>1</v>
      </c>
      <c r="E1229" t="s">
        <v>1</v>
      </c>
      <c r="F1229" t="s">
        <v>1</v>
      </c>
      <c r="G1229" t="s">
        <v>1</v>
      </c>
      <c r="H1229" s="40" t="s">
        <v>1</v>
      </c>
      <c r="I1229" s="18" t="s">
        <v>1</v>
      </c>
      <c r="J1229" s="38" t="s">
        <v>1</v>
      </c>
      <c r="K1229" s="18">
        <v>44789</v>
      </c>
      <c r="L1229" s="38">
        <v>62</v>
      </c>
      <c r="M1229" s="38">
        <v>62</v>
      </c>
      <c r="N1229" s="38">
        <v>59.931469999999997</v>
      </c>
      <c r="O1229" s="38">
        <v>57.644399999999997</v>
      </c>
      <c r="P1229" s="38">
        <v>56.780369999999998</v>
      </c>
      <c r="Q1229" s="38">
        <v>59.828159999999997</v>
      </c>
      <c r="R1229" s="38">
        <v>62.80012</v>
      </c>
      <c r="S1229" s="38">
        <v>73.807910000000007</v>
      </c>
      <c r="T1229" s="38">
        <v>105.4074</v>
      </c>
      <c r="U1229" s="38">
        <v>133.46690000000001</v>
      </c>
      <c r="V1229" s="38">
        <v>164.73269999999999</v>
      </c>
      <c r="W1229" s="38">
        <v>183.02979999999999</v>
      </c>
      <c r="X1229" s="38">
        <v>201.43209999999999</v>
      </c>
      <c r="Y1229" s="38">
        <v>218.04150000000001</v>
      </c>
      <c r="Z1229" s="38">
        <v>228.8827</v>
      </c>
      <c r="AA1229" s="38">
        <v>242.75210000000001</v>
      </c>
      <c r="AB1229" s="38">
        <v>247.66499999999999</v>
      </c>
      <c r="AC1229" s="38">
        <v>225.5239</v>
      </c>
      <c r="AD1229" s="38">
        <v>178.666</v>
      </c>
      <c r="AE1229" s="38">
        <v>154.30250000000001</v>
      </c>
      <c r="AF1229" s="38">
        <v>130.38</v>
      </c>
      <c r="AG1229" s="38">
        <v>120.9088</v>
      </c>
      <c r="AH1229" s="38">
        <v>108.6116</v>
      </c>
      <c r="AI1229" s="38">
        <v>91.508439999999993</v>
      </c>
      <c r="AJ1229" s="38">
        <v>76.739519999999999</v>
      </c>
      <c r="AK1229" s="38">
        <v>67.920680000000004</v>
      </c>
      <c r="AL1229" s="38">
        <v>-1.748958</v>
      </c>
      <c r="AM1229" s="38">
        <v>-2.0244399999999998</v>
      </c>
      <c r="AN1229" s="38">
        <v>-0.96130280000000001</v>
      </c>
      <c r="AO1229" s="38">
        <v>-0.26563829999999999</v>
      </c>
      <c r="AP1229" s="38">
        <v>-0.44758940000000003</v>
      </c>
      <c r="AQ1229" s="38">
        <v>-0.42559819999999998</v>
      </c>
      <c r="AR1229" s="38">
        <v>-1.29114</v>
      </c>
      <c r="AS1229" s="38">
        <v>-2.407257</v>
      </c>
      <c r="AT1229" s="38">
        <v>-3.604282</v>
      </c>
      <c r="AU1229" s="38">
        <v>0.66962160000000004</v>
      </c>
      <c r="AV1229" s="38">
        <v>2.7163409999999999</v>
      </c>
      <c r="AW1229" s="38">
        <v>3.1372659999999999</v>
      </c>
      <c r="AX1229" s="38">
        <v>-2.067822</v>
      </c>
      <c r="AY1229" s="38">
        <v>-2.9891610000000002</v>
      </c>
      <c r="AZ1229" s="38">
        <v>-4.9180299999999999</v>
      </c>
      <c r="BA1229" s="38">
        <v>-2.893831</v>
      </c>
      <c r="BB1229" s="38">
        <v>-3.05457</v>
      </c>
      <c r="BC1229" s="38">
        <v>-5.3869629999999997</v>
      </c>
      <c r="BD1229" s="38">
        <v>-6.3175109999999997</v>
      </c>
      <c r="BE1229" s="38">
        <v>-4.3115589999999999</v>
      </c>
      <c r="BF1229" s="38">
        <v>-2.6151629999999999</v>
      </c>
      <c r="BG1229" s="38">
        <v>-6.05945</v>
      </c>
      <c r="BH1229" s="38">
        <v>-3.6600519999999999</v>
      </c>
      <c r="BI1229" s="38">
        <v>-3.8201700000000001</v>
      </c>
      <c r="BJ1229" s="38">
        <v>-1.2843500000000001</v>
      </c>
      <c r="BK1229" s="38">
        <v>-1.6043190000000001</v>
      </c>
      <c r="BL1229" s="38">
        <v>-0.56961969999999995</v>
      </c>
      <c r="BM1229" s="38">
        <v>0.1075743</v>
      </c>
      <c r="BN1229" s="38">
        <v>-5.1289399999999999E-2</v>
      </c>
      <c r="BO1229" s="38">
        <v>0.41437570000000001</v>
      </c>
      <c r="BP1229" s="38">
        <v>-0.56075299999999995</v>
      </c>
      <c r="BQ1229" s="38">
        <v>-1.6603760000000001</v>
      </c>
      <c r="BR1229" s="38">
        <v>-2.5439699999999998</v>
      </c>
      <c r="BS1229" s="38">
        <v>1.7113309999999999</v>
      </c>
      <c r="BT1229" s="38">
        <v>3.365415</v>
      </c>
      <c r="BU1229" s="38">
        <v>3.7259329999999999</v>
      </c>
      <c r="BV1229" s="38">
        <v>-1.566468</v>
      </c>
      <c r="BW1229" s="38">
        <v>-2.3416939999999999</v>
      </c>
      <c r="BX1229" s="38">
        <v>-3.6093959999999998</v>
      </c>
      <c r="BY1229" s="38">
        <v>-1.21709</v>
      </c>
      <c r="BZ1229" s="38">
        <v>-1.8220940000000001</v>
      </c>
      <c r="CA1229" s="38">
        <v>-4.1295200000000003</v>
      </c>
      <c r="CB1229" s="38">
        <v>-4.6869079999999999</v>
      </c>
      <c r="CC1229" s="38">
        <v>-2.7074760000000002</v>
      </c>
      <c r="CD1229" s="38">
        <v>-1.402012</v>
      </c>
      <c r="CE1229" s="38">
        <v>-5.2321359999999997</v>
      </c>
      <c r="CF1229" s="38">
        <v>-3.0936970000000001</v>
      </c>
      <c r="CG1229" s="38">
        <v>-3.3388209999999998</v>
      </c>
      <c r="CH1229" s="38">
        <v>-0.96256450000000005</v>
      </c>
      <c r="CI1229" s="38">
        <v>-1.3133440000000001</v>
      </c>
      <c r="CJ1229" s="38">
        <v>-0.29834119999999997</v>
      </c>
      <c r="CK1229" s="38">
        <v>0.36606030000000001</v>
      </c>
      <c r="CL1229" s="38">
        <v>0.22318669999999999</v>
      </c>
      <c r="CM1229" s="38">
        <v>0.996139</v>
      </c>
      <c r="CN1229" s="38">
        <v>-5.4889599999999997E-2</v>
      </c>
      <c r="CO1229" s="38">
        <v>-1.143089</v>
      </c>
      <c r="CP1229" s="38">
        <v>-1.8096019999999999</v>
      </c>
      <c r="CQ1229" s="38">
        <v>2.4328159999999999</v>
      </c>
      <c r="CR1229" s="38">
        <v>3.8149609999999998</v>
      </c>
      <c r="CS1229" s="38">
        <v>4.1336409999999999</v>
      </c>
      <c r="CT1229" s="38">
        <v>-1.2192320000000001</v>
      </c>
      <c r="CU1229" s="38">
        <v>-1.8932610000000001</v>
      </c>
      <c r="CV1229" s="38">
        <v>-2.7030400000000001</v>
      </c>
      <c r="CW1229" s="38">
        <v>-5.5783399999999997E-2</v>
      </c>
      <c r="CX1229" s="38">
        <v>-0.96848460000000003</v>
      </c>
      <c r="CY1229" s="38">
        <v>-3.2586179999999998</v>
      </c>
      <c r="CZ1229" s="38">
        <v>-3.5575570000000001</v>
      </c>
      <c r="DA1229" s="38">
        <v>-1.5964929999999999</v>
      </c>
      <c r="DB1229" s="38">
        <v>-0.56178790000000001</v>
      </c>
      <c r="DC1229" s="38">
        <v>-4.659141</v>
      </c>
      <c r="DD1229" s="38">
        <v>-2.701441</v>
      </c>
      <c r="DE1229" s="38">
        <v>-3.0054409999999998</v>
      </c>
      <c r="DF1229" s="38">
        <v>-0.64077870000000003</v>
      </c>
      <c r="DG1229" s="38">
        <v>-1.02237</v>
      </c>
      <c r="DH1229" s="38">
        <v>-2.7062800000000001E-2</v>
      </c>
      <c r="DI1229" s="38">
        <v>0.62454620000000005</v>
      </c>
      <c r="DJ1229" s="38">
        <v>0.49766290000000002</v>
      </c>
      <c r="DK1229" s="38">
        <v>1.5779019999999999</v>
      </c>
      <c r="DL1229" s="38">
        <v>0.45097389999999998</v>
      </c>
      <c r="DM1229" s="38">
        <v>-0.62580199999999997</v>
      </c>
      <c r="DN1229" s="38">
        <v>-1.0752330000000001</v>
      </c>
      <c r="DO1229" s="38">
        <v>3.1543009999999998</v>
      </c>
      <c r="DP1229" s="38">
        <v>4.2645080000000002</v>
      </c>
      <c r="DQ1229" s="38">
        <v>4.5413500000000004</v>
      </c>
      <c r="DR1229" s="38">
        <v>-0.8719964</v>
      </c>
      <c r="DS1229" s="38">
        <v>-1.444828</v>
      </c>
      <c r="DT1229" s="38">
        <v>-1.796683</v>
      </c>
      <c r="DU1229" s="38">
        <v>1.105523</v>
      </c>
      <c r="DV1229" s="38">
        <v>-0.1148752</v>
      </c>
      <c r="DW1229" s="38">
        <v>-2.3877169999999999</v>
      </c>
      <c r="DX1229" s="38">
        <v>-2.428207</v>
      </c>
      <c r="DY1229" s="38">
        <v>-0.48551040000000001</v>
      </c>
      <c r="DZ1229" s="38">
        <v>0.27843639999999997</v>
      </c>
      <c r="EA1229" s="38">
        <v>-4.0861460000000003</v>
      </c>
      <c r="EB1229" s="38">
        <v>-2.3091849999999998</v>
      </c>
      <c r="EC1229" s="38">
        <v>-2.6720600000000001</v>
      </c>
      <c r="ED1229" s="38">
        <v>-0.17617089999999999</v>
      </c>
      <c r="EE1229" s="38">
        <v>-0.60224849999999996</v>
      </c>
      <c r="EF1229" s="38">
        <v>0.36462030000000001</v>
      </c>
      <c r="EG1229" s="38">
        <v>0.99775879999999995</v>
      </c>
      <c r="EH1229" s="38">
        <v>0.8939629</v>
      </c>
      <c r="EI1229" s="38">
        <v>2.4178760000000001</v>
      </c>
      <c r="EJ1229" s="38">
        <v>1.18136</v>
      </c>
      <c r="EK1229" s="38">
        <v>0.1210784</v>
      </c>
      <c r="EL1229" s="38">
        <v>-1.4922100000000001E-2</v>
      </c>
      <c r="EM1229" s="38">
        <v>4.1960110000000004</v>
      </c>
      <c r="EN1229" s="38">
        <v>4.9135819999999999</v>
      </c>
      <c r="EO1229" s="38">
        <v>5.1300160000000004</v>
      </c>
      <c r="EP1229" s="38">
        <v>-0.3706429</v>
      </c>
      <c r="EQ1229" s="38">
        <v>-0.79736110000000004</v>
      </c>
      <c r="ER1229" s="38">
        <v>-0.48804890000000001</v>
      </c>
      <c r="ES1229" s="38">
        <v>2.7822650000000002</v>
      </c>
      <c r="ET1229" s="38">
        <v>1.1176010000000001</v>
      </c>
      <c r="EU1229" s="38">
        <v>-1.130274</v>
      </c>
      <c r="EV1229" s="38">
        <v>-0.79760430000000004</v>
      </c>
      <c r="EW1229" s="38">
        <v>1.1185719999999999</v>
      </c>
      <c r="EX1229" s="38">
        <v>1.491587</v>
      </c>
      <c r="EY1229" s="38">
        <v>-3.2588330000000001</v>
      </c>
      <c r="EZ1229" s="38">
        <v>-1.7428300000000001</v>
      </c>
      <c r="FA1229" s="38">
        <v>-2.1907109999999999</v>
      </c>
      <c r="FB1229" s="38">
        <v>78.141390000000001</v>
      </c>
      <c r="FC1229" s="38">
        <v>76.610489999999999</v>
      </c>
      <c r="FD1229" s="38">
        <v>74.788889999999995</v>
      </c>
      <c r="FE1229" s="38">
        <v>73.597920000000002</v>
      </c>
      <c r="FF1229" s="38">
        <v>71.801379999999995</v>
      </c>
      <c r="FG1229" s="38">
        <v>70.833190000000002</v>
      </c>
      <c r="FH1229" s="38">
        <v>70.550359999999998</v>
      </c>
      <c r="FI1229" s="38">
        <v>73.046940000000006</v>
      </c>
      <c r="FJ1229" s="38">
        <v>78.009020000000007</v>
      </c>
      <c r="FK1229" s="38">
        <v>83.428439999999995</v>
      </c>
      <c r="FL1229" s="38">
        <v>87.87294</v>
      </c>
      <c r="FM1229" s="38">
        <v>91.814949999999996</v>
      </c>
      <c r="FN1229" s="38">
        <v>95.645799999999994</v>
      </c>
      <c r="FO1229" s="38">
        <v>99.000789999999995</v>
      </c>
      <c r="FP1229" s="38">
        <v>101.6446</v>
      </c>
      <c r="FQ1229" s="38">
        <v>103.378</v>
      </c>
      <c r="FR1229" s="38">
        <v>104.251</v>
      </c>
      <c r="FS1229" s="38">
        <v>104.2811</v>
      </c>
      <c r="FT1229" s="38">
        <v>103.408</v>
      </c>
      <c r="FU1229" s="38">
        <v>100.4395</v>
      </c>
      <c r="FV1229" s="38">
        <v>95.982069999999993</v>
      </c>
      <c r="FW1229">
        <v>91.917270000000002</v>
      </c>
      <c r="FX1229">
        <v>88.267740000000003</v>
      </c>
      <c r="FY1229">
        <v>85.548959999999994</v>
      </c>
      <c r="FZ1229">
        <v>1.666914</v>
      </c>
      <c r="GA1229">
        <v>10.800599999999999</v>
      </c>
      <c r="GB1229">
        <v>1</v>
      </c>
    </row>
    <row r="1230" spans="1:184" x14ac:dyDescent="0.3">
      <c r="A1230" t="s">
        <v>280</v>
      </c>
      <c r="B1230" t="s">
        <v>224</v>
      </c>
      <c r="C1230" t="s">
        <v>1</v>
      </c>
      <c r="D1230" t="s">
        <v>1</v>
      </c>
      <c r="E1230" t="s">
        <v>1</v>
      </c>
      <c r="F1230" t="s">
        <v>1</v>
      </c>
      <c r="G1230" t="s">
        <v>1</v>
      </c>
      <c r="H1230" s="40" t="s">
        <v>1</v>
      </c>
      <c r="I1230" s="18" t="s">
        <v>1</v>
      </c>
      <c r="J1230" s="38" t="s">
        <v>1</v>
      </c>
      <c r="K1230" s="18">
        <v>44790</v>
      </c>
      <c r="L1230" s="38">
        <v>62</v>
      </c>
      <c r="M1230" s="38">
        <v>62</v>
      </c>
      <c r="N1230" s="38">
        <v>70.687730000000002</v>
      </c>
      <c r="O1230" s="38">
        <v>67.347710000000006</v>
      </c>
      <c r="P1230" s="38">
        <v>65.597980000000007</v>
      </c>
      <c r="Q1230" s="38">
        <v>68.881690000000006</v>
      </c>
      <c r="R1230" s="38">
        <v>72.859729999999999</v>
      </c>
      <c r="S1230" s="38">
        <v>88.119320000000002</v>
      </c>
      <c r="T1230" s="38">
        <v>126.6803</v>
      </c>
      <c r="U1230" s="38">
        <v>154.06909999999999</v>
      </c>
      <c r="V1230" s="38">
        <v>179.99209999999999</v>
      </c>
      <c r="W1230" s="38">
        <v>193.14439999999999</v>
      </c>
      <c r="X1230" s="38">
        <v>204.80680000000001</v>
      </c>
      <c r="Y1230" s="38">
        <v>216.97470000000001</v>
      </c>
      <c r="Z1230" s="38">
        <v>227.4975</v>
      </c>
      <c r="AA1230" s="38">
        <v>237.1249</v>
      </c>
      <c r="AB1230" s="38">
        <v>239.9486</v>
      </c>
      <c r="AC1230" s="38">
        <v>217.50450000000001</v>
      </c>
      <c r="AD1230" s="38">
        <v>172.92939999999999</v>
      </c>
      <c r="AE1230" s="38">
        <v>149.59360000000001</v>
      </c>
      <c r="AF1230" s="38">
        <v>126.3278</v>
      </c>
      <c r="AG1230" s="38">
        <v>117.87260000000001</v>
      </c>
      <c r="AH1230" s="38">
        <v>109.1665</v>
      </c>
      <c r="AI1230" s="38">
        <v>95.48518</v>
      </c>
      <c r="AJ1230" s="38">
        <v>81.316869999999994</v>
      </c>
      <c r="AK1230" s="38">
        <v>72.561160000000001</v>
      </c>
      <c r="AL1230" s="38">
        <v>2.9167019999999999</v>
      </c>
      <c r="AM1230" s="38">
        <v>2.7432859999999999</v>
      </c>
      <c r="AN1230" s="38">
        <v>3.3823430000000001</v>
      </c>
      <c r="AO1230" s="38">
        <v>3.367661</v>
      </c>
      <c r="AP1230" s="38">
        <v>4.24681</v>
      </c>
      <c r="AQ1230" s="38">
        <v>5.461411</v>
      </c>
      <c r="AR1230" s="38">
        <v>-2.8850549999999999</v>
      </c>
      <c r="AS1230" s="38">
        <v>-5.8474440000000003</v>
      </c>
      <c r="AT1230" s="38">
        <v>-12.68225</v>
      </c>
      <c r="AU1230" s="38">
        <v>-11.34633</v>
      </c>
      <c r="AV1230" s="38">
        <v>-10.65597</v>
      </c>
      <c r="AW1230" s="38">
        <v>-4.8476540000000004</v>
      </c>
      <c r="AX1230" s="38">
        <v>-0.87315229999999999</v>
      </c>
      <c r="AY1230" s="38">
        <v>3.3383620000000001</v>
      </c>
      <c r="AZ1230" s="38">
        <v>4.5607920000000002</v>
      </c>
      <c r="BA1230" s="38">
        <v>6.7483760000000004</v>
      </c>
      <c r="BB1230" s="38">
        <v>6.7173720000000001</v>
      </c>
      <c r="BC1230" s="38">
        <v>2.8356659999999998</v>
      </c>
      <c r="BD1230" s="38">
        <v>2.332665</v>
      </c>
      <c r="BE1230" s="38">
        <v>2.221644</v>
      </c>
      <c r="BF1230" s="38">
        <v>1.3974</v>
      </c>
      <c r="BG1230" s="38">
        <v>4.163462</v>
      </c>
      <c r="BH1230" s="38">
        <v>7.5477699999999999</v>
      </c>
      <c r="BI1230" s="38">
        <v>5.1204850000000004</v>
      </c>
      <c r="BJ1230" s="38">
        <v>3.4201649999999999</v>
      </c>
      <c r="BK1230" s="38">
        <v>3.1705169999999998</v>
      </c>
      <c r="BL1230" s="38">
        <v>3.805431</v>
      </c>
      <c r="BM1230" s="38">
        <v>3.8801369999999999</v>
      </c>
      <c r="BN1230" s="38">
        <v>4.78817</v>
      </c>
      <c r="BO1230" s="38">
        <v>6.0600339999999999</v>
      </c>
      <c r="BP1230" s="38">
        <v>-1.8863570000000001</v>
      </c>
      <c r="BQ1230" s="38">
        <v>-5.115062</v>
      </c>
      <c r="BR1230" s="38">
        <v>-11.32588</v>
      </c>
      <c r="BS1230" s="38">
        <v>-10.233560000000001</v>
      </c>
      <c r="BT1230" s="38">
        <v>-9.8350960000000001</v>
      </c>
      <c r="BU1230" s="38">
        <v>-4.2079959999999996</v>
      </c>
      <c r="BV1230" s="38">
        <v>-0.39738380000000001</v>
      </c>
      <c r="BW1230" s="38">
        <v>3.8576609999999998</v>
      </c>
      <c r="BX1230" s="38">
        <v>5.8501159999999999</v>
      </c>
      <c r="BY1230" s="38">
        <v>8.1965520000000005</v>
      </c>
      <c r="BZ1230" s="38">
        <v>8.0925080000000005</v>
      </c>
      <c r="CA1230" s="38">
        <v>4.3504550000000002</v>
      </c>
      <c r="CB1230" s="38">
        <v>3.587828</v>
      </c>
      <c r="CC1230" s="38">
        <v>3.572276</v>
      </c>
      <c r="CD1230" s="38">
        <v>2.627097</v>
      </c>
      <c r="CE1230" s="38">
        <v>5.1239699999999999</v>
      </c>
      <c r="CF1230" s="38">
        <v>8.2018939999999994</v>
      </c>
      <c r="CG1230" s="38">
        <v>5.6217160000000002</v>
      </c>
      <c r="CH1230" s="38">
        <v>3.7688619999999999</v>
      </c>
      <c r="CI1230" s="38">
        <v>3.4664160000000002</v>
      </c>
      <c r="CJ1230" s="38">
        <v>4.0984600000000002</v>
      </c>
      <c r="CK1230" s="38">
        <v>4.2350770000000004</v>
      </c>
      <c r="CL1230" s="38">
        <v>5.1631140000000002</v>
      </c>
      <c r="CM1230" s="38">
        <v>6.4746379999999997</v>
      </c>
      <c r="CN1230" s="38">
        <v>-1.194663</v>
      </c>
      <c r="CO1230" s="38">
        <v>-4.6078169999999998</v>
      </c>
      <c r="CP1230" s="38">
        <v>-10.38646</v>
      </c>
      <c r="CQ1230" s="38">
        <v>-9.4628580000000007</v>
      </c>
      <c r="CR1230" s="38">
        <v>-9.2665629999999997</v>
      </c>
      <c r="CS1230" s="38">
        <v>-3.7649720000000002</v>
      </c>
      <c r="CT1230" s="38">
        <v>-6.7867999999999998E-2</v>
      </c>
      <c r="CU1230" s="38">
        <v>4.2173249999999998</v>
      </c>
      <c r="CV1230" s="38">
        <v>6.7430969999999997</v>
      </c>
      <c r="CW1230" s="38">
        <v>9.1995539999999991</v>
      </c>
      <c r="CX1230" s="38">
        <v>9.0449230000000007</v>
      </c>
      <c r="CY1230" s="38">
        <v>5.3995930000000003</v>
      </c>
      <c r="CZ1230" s="38">
        <v>4.4571500000000004</v>
      </c>
      <c r="DA1230" s="38">
        <v>4.5077189999999998</v>
      </c>
      <c r="DB1230" s="38">
        <v>3.4787819999999998</v>
      </c>
      <c r="DC1230" s="38">
        <v>5.7892150000000004</v>
      </c>
      <c r="DD1230" s="38">
        <v>8.6549390000000006</v>
      </c>
      <c r="DE1230" s="38">
        <v>5.9688679999999996</v>
      </c>
      <c r="DF1230" s="38">
        <v>4.1175579999999998</v>
      </c>
      <c r="DG1230" s="38">
        <v>3.7623150000000001</v>
      </c>
      <c r="DH1230" s="38">
        <v>4.3914900000000001</v>
      </c>
      <c r="DI1230" s="38">
        <v>4.5900169999999996</v>
      </c>
      <c r="DJ1230" s="38">
        <v>5.5380570000000002</v>
      </c>
      <c r="DK1230" s="38">
        <v>6.8892429999999996</v>
      </c>
      <c r="DL1230" s="38">
        <v>-0.50296799999999997</v>
      </c>
      <c r="DM1230" s="38">
        <v>-4.1005719999999997</v>
      </c>
      <c r="DN1230" s="38">
        <v>-9.4470340000000004</v>
      </c>
      <c r="DO1230" s="38">
        <v>-8.6921569999999999</v>
      </c>
      <c r="DP1230" s="38">
        <v>-8.6980299999999993</v>
      </c>
      <c r="DQ1230" s="38">
        <v>-3.3219470000000002</v>
      </c>
      <c r="DR1230" s="38">
        <v>0.26164789999999999</v>
      </c>
      <c r="DS1230" s="38">
        <v>4.5769900000000003</v>
      </c>
      <c r="DT1230" s="38">
        <v>7.6360789999999996</v>
      </c>
      <c r="DU1230" s="38">
        <v>10.20256</v>
      </c>
      <c r="DV1230" s="38">
        <v>9.9973369999999999</v>
      </c>
      <c r="DW1230" s="38">
        <v>6.4487310000000004</v>
      </c>
      <c r="DX1230" s="38">
        <v>5.3264719999999999</v>
      </c>
      <c r="DY1230" s="38">
        <v>5.4431620000000001</v>
      </c>
      <c r="DZ1230" s="38">
        <v>4.3304660000000004</v>
      </c>
      <c r="EA1230" s="38">
        <v>6.4544600000000001</v>
      </c>
      <c r="EB1230" s="38">
        <v>9.1079840000000001</v>
      </c>
      <c r="EC1230" s="38">
        <v>6.3160189999999998</v>
      </c>
      <c r="ED1230" s="38">
        <v>4.6210209999999998</v>
      </c>
      <c r="EE1230" s="38">
        <v>4.189546</v>
      </c>
      <c r="EF1230" s="38">
        <v>4.8145769999999999</v>
      </c>
      <c r="EG1230" s="38">
        <v>5.1024929999999999</v>
      </c>
      <c r="EH1230" s="38">
        <v>6.0794170000000003</v>
      </c>
      <c r="EI1230" s="38">
        <v>7.4878650000000002</v>
      </c>
      <c r="EJ1230" s="38">
        <v>0.49572939999999999</v>
      </c>
      <c r="EK1230" s="38">
        <v>-3.3681899999999998</v>
      </c>
      <c r="EL1230" s="38">
        <v>-8.0906590000000005</v>
      </c>
      <c r="EM1230" s="38">
        <v>-7.5793869999999997</v>
      </c>
      <c r="EN1230" s="38">
        <v>-7.8771599999999999</v>
      </c>
      <c r="EO1230" s="38">
        <v>-2.6822900000000001</v>
      </c>
      <c r="EP1230" s="38">
        <v>0.73741630000000002</v>
      </c>
      <c r="EQ1230" s="38">
        <v>5.0962880000000004</v>
      </c>
      <c r="ER1230" s="38">
        <v>8.9254029999999993</v>
      </c>
      <c r="ES1230" s="38">
        <v>11.650729999999999</v>
      </c>
      <c r="ET1230" s="38">
        <v>11.37247</v>
      </c>
      <c r="EU1230" s="38">
        <v>7.9635199999999999</v>
      </c>
      <c r="EV1230" s="38">
        <v>6.5816350000000003</v>
      </c>
      <c r="EW1230" s="38">
        <v>6.7937940000000001</v>
      </c>
      <c r="EX1230" s="38">
        <v>5.5601630000000002</v>
      </c>
      <c r="EY1230" s="38">
        <v>7.414968</v>
      </c>
      <c r="EZ1230" s="38">
        <v>9.7621079999999996</v>
      </c>
      <c r="FA1230" s="38">
        <v>6.8172509999999997</v>
      </c>
      <c r="FB1230" s="38">
        <v>83.000559999999993</v>
      </c>
      <c r="FC1230" s="38">
        <v>81.457660000000004</v>
      </c>
      <c r="FD1230" s="38">
        <v>80.374740000000003</v>
      </c>
      <c r="FE1230" s="38">
        <v>79.293430000000001</v>
      </c>
      <c r="FF1230" s="38">
        <v>78.776790000000005</v>
      </c>
      <c r="FG1230" s="38">
        <v>77.747380000000007</v>
      </c>
      <c r="FH1230" s="38">
        <v>77.052090000000007</v>
      </c>
      <c r="FI1230" s="38">
        <v>78.301580000000001</v>
      </c>
      <c r="FJ1230" s="38">
        <v>82.333399999999997</v>
      </c>
      <c r="FK1230" s="38">
        <v>85.341350000000006</v>
      </c>
      <c r="FL1230" s="38">
        <v>88.095200000000006</v>
      </c>
      <c r="FM1230" s="38">
        <v>91.089979999999997</v>
      </c>
      <c r="FN1230" s="38">
        <v>94.036000000000001</v>
      </c>
      <c r="FO1230" s="38">
        <v>95.905230000000003</v>
      </c>
      <c r="FP1230" s="38">
        <v>96.859889999999993</v>
      </c>
      <c r="FQ1230" s="38">
        <v>97.706609999999998</v>
      </c>
      <c r="FR1230" s="38">
        <v>97.838099999999997</v>
      </c>
      <c r="FS1230" s="38">
        <v>97.765600000000006</v>
      </c>
      <c r="FT1230" s="38">
        <v>97.696740000000005</v>
      </c>
      <c r="FU1230" s="38">
        <v>95.883160000000004</v>
      </c>
      <c r="FV1230" s="38">
        <v>92.252290000000002</v>
      </c>
      <c r="FW1230">
        <v>87.799859999999995</v>
      </c>
      <c r="FX1230">
        <v>84.215230000000005</v>
      </c>
      <c r="FY1230">
        <v>82.044520000000006</v>
      </c>
      <c r="FZ1230">
        <v>1.373256</v>
      </c>
      <c r="GA1230">
        <v>9.6083599999999993</v>
      </c>
      <c r="GB1230">
        <v>1</v>
      </c>
    </row>
    <row r="1231" spans="1:184" x14ac:dyDescent="0.3">
      <c r="A1231" t="s">
        <v>280</v>
      </c>
      <c r="B1231" t="s">
        <v>224</v>
      </c>
      <c r="C1231" t="s">
        <v>1</v>
      </c>
      <c r="D1231" t="s">
        <v>1</v>
      </c>
      <c r="E1231" t="s">
        <v>1</v>
      </c>
      <c r="F1231" t="s">
        <v>1</v>
      </c>
      <c r="G1231" t="s">
        <v>1</v>
      </c>
      <c r="H1231" s="40" t="s">
        <v>1</v>
      </c>
      <c r="I1231" s="18" t="s">
        <v>1</v>
      </c>
      <c r="J1231" s="38" t="s">
        <v>1</v>
      </c>
      <c r="K1231" s="18">
        <v>44792</v>
      </c>
      <c r="L1231" s="38">
        <v>62</v>
      </c>
      <c r="M1231" s="38">
        <v>62</v>
      </c>
      <c r="N1231" s="38">
        <v>64.262929999999997</v>
      </c>
      <c r="O1231" s="38">
        <v>61.023620000000001</v>
      </c>
      <c r="P1231" s="38">
        <v>59.544640000000001</v>
      </c>
      <c r="Q1231" s="38">
        <v>62.689079999999997</v>
      </c>
      <c r="R1231" s="38">
        <v>65.639849999999996</v>
      </c>
      <c r="S1231" s="38">
        <v>79.015950000000004</v>
      </c>
      <c r="T1231" s="38">
        <v>111.14919999999999</v>
      </c>
      <c r="U1231" s="38">
        <v>138.1789</v>
      </c>
      <c r="V1231" s="38">
        <v>166.00700000000001</v>
      </c>
      <c r="W1231" s="38">
        <v>181.84440000000001</v>
      </c>
      <c r="X1231" s="38">
        <v>199.49610000000001</v>
      </c>
      <c r="Y1231" s="38">
        <v>215.36529999999999</v>
      </c>
      <c r="Z1231" s="38">
        <v>226.75409999999999</v>
      </c>
      <c r="AA1231" s="38">
        <v>241.63630000000001</v>
      </c>
      <c r="AB1231" s="38">
        <v>248.2877</v>
      </c>
      <c r="AC1231" s="38">
        <v>222.84819999999999</v>
      </c>
      <c r="AD1231" s="38">
        <v>172.9742</v>
      </c>
      <c r="AE1231" s="38">
        <v>149.91890000000001</v>
      </c>
      <c r="AF1231" s="38">
        <v>125.9145</v>
      </c>
      <c r="AG1231" s="38">
        <v>118.4156</v>
      </c>
      <c r="AH1231" s="38">
        <v>109.379</v>
      </c>
      <c r="AI1231" s="38">
        <v>94.296329999999998</v>
      </c>
      <c r="AJ1231" s="38">
        <v>79.815950000000001</v>
      </c>
      <c r="AK1231" s="38">
        <v>68.884990000000002</v>
      </c>
      <c r="AL1231" s="38">
        <v>-2.0303960000000001</v>
      </c>
      <c r="AM1231" s="38">
        <v>-2.022478</v>
      </c>
      <c r="AN1231" s="38">
        <v>-0.77902499999999997</v>
      </c>
      <c r="AO1231" s="38">
        <v>0.76002990000000004</v>
      </c>
      <c r="AP1231" s="38">
        <v>1.7367729999999999</v>
      </c>
      <c r="AQ1231" s="38">
        <v>0.17998020000000001</v>
      </c>
      <c r="AR1231" s="38">
        <v>-0.2054716</v>
      </c>
      <c r="AS1231" s="38">
        <v>-1.7456210000000001</v>
      </c>
      <c r="AT1231" s="38">
        <v>-7.6036729999999997</v>
      </c>
      <c r="AU1231" s="38">
        <v>-4.4699350000000004</v>
      </c>
      <c r="AV1231" s="38">
        <v>-0.500027</v>
      </c>
      <c r="AW1231" s="38">
        <v>-1.0880860000000001</v>
      </c>
      <c r="AX1231" s="38">
        <v>-1.5167269999999999</v>
      </c>
      <c r="AY1231" s="38">
        <v>-2.486351</v>
      </c>
      <c r="AZ1231" s="38">
        <v>-1.2210080000000001</v>
      </c>
      <c r="BA1231" s="38">
        <v>1.955036</v>
      </c>
      <c r="BB1231" s="38">
        <v>1.7659530000000001</v>
      </c>
      <c r="BC1231" s="38">
        <v>1.580478</v>
      </c>
      <c r="BD1231" s="38">
        <v>0.65716509999999995</v>
      </c>
      <c r="BE1231" s="38">
        <v>-0.29679939999999999</v>
      </c>
      <c r="BF1231" s="38">
        <v>1.3633280000000001</v>
      </c>
      <c r="BG1231" s="38">
        <v>0.16191</v>
      </c>
      <c r="BH1231" s="38">
        <v>2.053626</v>
      </c>
      <c r="BI1231" s="38">
        <v>2.5767220000000002</v>
      </c>
      <c r="BJ1231" s="38">
        <v>-1.522303</v>
      </c>
      <c r="BK1231" s="38">
        <v>-1.4804520000000001</v>
      </c>
      <c r="BL1231" s="38">
        <v>-0.27720719999999999</v>
      </c>
      <c r="BM1231" s="38">
        <v>1.3408960000000001</v>
      </c>
      <c r="BN1231" s="38">
        <v>2.3629790000000002</v>
      </c>
      <c r="BO1231" s="38">
        <v>1.399983</v>
      </c>
      <c r="BP1231" s="38">
        <v>0.70312059999999998</v>
      </c>
      <c r="BQ1231" s="38">
        <v>-1.039873</v>
      </c>
      <c r="BR1231" s="38">
        <v>-5.8605119999999999</v>
      </c>
      <c r="BS1231" s="38">
        <v>-3.051593</v>
      </c>
      <c r="BT1231" s="38">
        <v>0.16442319999999999</v>
      </c>
      <c r="BU1231" s="38">
        <v>-0.15821109999999999</v>
      </c>
      <c r="BV1231" s="38">
        <v>-0.95184270000000004</v>
      </c>
      <c r="BW1231" s="38">
        <v>-1.5638270000000001</v>
      </c>
      <c r="BX1231" s="38">
        <v>-7.2233800000000001E-2</v>
      </c>
      <c r="BY1231" s="38">
        <v>3.0496110000000001</v>
      </c>
      <c r="BZ1231" s="38">
        <v>3.098468</v>
      </c>
      <c r="CA1231" s="38">
        <v>2.9147699999999999</v>
      </c>
      <c r="CB1231" s="38">
        <v>2.1517970000000002</v>
      </c>
      <c r="CC1231" s="38">
        <v>0.98116990000000004</v>
      </c>
      <c r="CD1231" s="38">
        <v>2.6522999999999999</v>
      </c>
      <c r="CE1231" s="38">
        <v>1.527809</v>
      </c>
      <c r="CF1231" s="38">
        <v>2.8342719999999999</v>
      </c>
      <c r="CG1231" s="38">
        <v>3.1253510000000002</v>
      </c>
      <c r="CH1231" s="38">
        <v>-1.170399</v>
      </c>
      <c r="CI1231" s="38">
        <v>-1.105046</v>
      </c>
      <c r="CJ1231" s="38">
        <v>7.0350200000000002E-2</v>
      </c>
      <c r="CK1231" s="38">
        <v>1.7432030000000001</v>
      </c>
      <c r="CL1231" s="38">
        <v>2.7966880000000001</v>
      </c>
      <c r="CM1231" s="38">
        <v>2.2449530000000002</v>
      </c>
      <c r="CN1231" s="38">
        <v>1.332409</v>
      </c>
      <c r="CO1231" s="38">
        <v>-0.55107410000000001</v>
      </c>
      <c r="CP1231" s="38">
        <v>-4.6532030000000004</v>
      </c>
      <c r="CQ1231" s="38">
        <v>-2.0692529999999998</v>
      </c>
      <c r="CR1231" s="38">
        <v>0.62461940000000005</v>
      </c>
      <c r="CS1231" s="38">
        <v>0.48581750000000001</v>
      </c>
      <c r="CT1231" s="38">
        <v>-0.56060580000000004</v>
      </c>
      <c r="CU1231" s="38">
        <v>-0.92488930000000003</v>
      </c>
      <c r="CV1231" s="38">
        <v>0.72340349999999998</v>
      </c>
      <c r="CW1231" s="38">
        <v>3.8077100000000002</v>
      </c>
      <c r="CX1231" s="38">
        <v>4.0213640000000002</v>
      </c>
      <c r="CY1231" s="38">
        <v>3.8388960000000001</v>
      </c>
      <c r="CZ1231" s="38">
        <v>3.1869749999999999</v>
      </c>
      <c r="DA1231" s="38">
        <v>1.866287</v>
      </c>
      <c r="DB1231" s="38">
        <v>3.5450379999999999</v>
      </c>
      <c r="DC1231" s="38">
        <v>2.4738259999999999</v>
      </c>
      <c r="DD1231" s="38">
        <v>3.3749440000000002</v>
      </c>
      <c r="DE1231" s="38">
        <v>3.5053290000000001</v>
      </c>
      <c r="DF1231" s="38">
        <v>-0.81849470000000002</v>
      </c>
      <c r="DG1231" s="38">
        <v>-0.72964079999999998</v>
      </c>
      <c r="DH1231" s="38">
        <v>0.41790769999999999</v>
      </c>
      <c r="DI1231" s="38">
        <v>2.1455090000000001</v>
      </c>
      <c r="DJ1231" s="38">
        <v>3.2303959999999998</v>
      </c>
      <c r="DK1231" s="38">
        <v>3.0899239999999999</v>
      </c>
      <c r="DL1231" s="38">
        <v>1.961697</v>
      </c>
      <c r="DM1231" s="38">
        <v>-6.2275200000000003E-2</v>
      </c>
      <c r="DN1231" s="38">
        <v>-3.445894</v>
      </c>
      <c r="DO1231" s="38">
        <v>-1.086913</v>
      </c>
      <c r="DP1231" s="38">
        <v>1.084816</v>
      </c>
      <c r="DQ1231" s="38">
        <v>1.1298459999999999</v>
      </c>
      <c r="DR1231" s="38">
        <v>-0.16936880000000001</v>
      </c>
      <c r="DS1231" s="38">
        <v>-0.28595169999999998</v>
      </c>
      <c r="DT1231" s="38">
        <v>1.5190410000000001</v>
      </c>
      <c r="DU1231" s="38">
        <v>4.5658089999999998</v>
      </c>
      <c r="DV1231" s="38">
        <v>4.9442599999999999</v>
      </c>
      <c r="DW1231" s="38">
        <v>4.7630210000000002</v>
      </c>
      <c r="DX1231" s="38">
        <v>4.2221520000000003</v>
      </c>
      <c r="DY1231" s="38">
        <v>2.7514050000000001</v>
      </c>
      <c r="DZ1231" s="38">
        <v>4.4377769999999996</v>
      </c>
      <c r="EA1231" s="38">
        <v>3.4198430000000002</v>
      </c>
      <c r="EB1231" s="38">
        <v>3.9156170000000001</v>
      </c>
      <c r="EC1231" s="38">
        <v>3.8853080000000002</v>
      </c>
      <c r="ED1231" s="38">
        <v>-0.31040119999999999</v>
      </c>
      <c r="EE1231" s="38">
        <v>-0.1876149</v>
      </c>
      <c r="EF1231" s="38">
        <v>0.91972540000000003</v>
      </c>
      <c r="EG1231" s="38">
        <v>2.7263760000000001</v>
      </c>
      <c r="EH1231" s="38">
        <v>3.8566020000000001</v>
      </c>
      <c r="EI1231" s="38">
        <v>4.3099270000000001</v>
      </c>
      <c r="EJ1231" s="38">
        <v>2.8702890000000001</v>
      </c>
      <c r="EK1231" s="38">
        <v>0.64347270000000001</v>
      </c>
      <c r="EL1231" s="38">
        <v>-1.7027319999999999</v>
      </c>
      <c r="EM1231" s="38">
        <v>0.33142919999999998</v>
      </c>
      <c r="EN1231" s="38">
        <v>1.749266</v>
      </c>
      <c r="EO1231" s="38">
        <v>2.0597210000000001</v>
      </c>
      <c r="EP1231" s="38">
        <v>0.39551520000000001</v>
      </c>
      <c r="EQ1231" s="38">
        <v>0.63657280000000005</v>
      </c>
      <c r="ER1231" s="38">
        <v>2.667815</v>
      </c>
      <c r="ES1231" s="38">
        <v>5.6603839999999996</v>
      </c>
      <c r="ET1231" s="38">
        <v>6.2767749999999998</v>
      </c>
      <c r="EU1231" s="38">
        <v>6.0973129999999998</v>
      </c>
      <c r="EV1231" s="38">
        <v>5.7167839999999996</v>
      </c>
      <c r="EW1231" s="38">
        <v>4.0293739999999998</v>
      </c>
      <c r="EX1231" s="38">
        <v>5.7267489999999999</v>
      </c>
      <c r="EY1231" s="38">
        <v>4.7857419999999999</v>
      </c>
      <c r="EZ1231" s="38">
        <v>4.6962619999999999</v>
      </c>
      <c r="FA1231" s="38">
        <v>4.4339370000000002</v>
      </c>
      <c r="FB1231" s="38">
        <v>79.188929999999999</v>
      </c>
      <c r="FC1231" s="38">
        <v>77.698580000000007</v>
      </c>
      <c r="FD1231" s="38">
        <v>75.727099999999993</v>
      </c>
      <c r="FE1231" s="38">
        <v>73.798969999999997</v>
      </c>
      <c r="FF1231" s="38">
        <v>72.152190000000004</v>
      </c>
      <c r="FG1231" s="38">
        <v>71.292370000000005</v>
      </c>
      <c r="FH1231" s="38">
        <v>70.290019999999998</v>
      </c>
      <c r="FI1231" s="38">
        <v>72.423360000000002</v>
      </c>
      <c r="FJ1231" s="38">
        <v>76.166089999999997</v>
      </c>
      <c r="FK1231" s="38">
        <v>80.219430000000003</v>
      </c>
      <c r="FL1231" s="38">
        <v>84.839650000000006</v>
      </c>
      <c r="FM1231" s="38">
        <v>88.901859999999999</v>
      </c>
      <c r="FN1231" s="38">
        <v>92.820179999999993</v>
      </c>
      <c r="FO1231" s="38">
        <v>95.587410000000006</v>
      </c>
      <c r="FP1231" s="38">
        <v>98.534589999999994</v>
      </c>
      <c r="FQ1231" s="38">
        <v>100.52249999999999</v>
      </c>
      <c r="FR1231" s="38">
        <v>101.7235</v>
      </c>
      <c r="FS1231" s="38">
        <v>101.3905</v>
      </c>
      <c r="FT1231" s="38">
        <v>99.735429999999994</v>
      </c>
      <c r="FU1231" s="38">
        <v>96.223269999999999</v>
      </c>
      <c r="FV1231" s="38">
        <v>91.36842</v>
      </c>
      <c r="FW1231">
        <v>87.556430000000006</v>
      </c>
      <c r="FX1231">
        <v>84.349180000000004</v>
      </c>
      <c r="FY1231">
        <v>80.999939999999995</v>
      </c>
      <c r="FZ1231">
        <v>1.523055</v>
      </c>
      <c r="GA1231">
        <v>10.418469999999999</v>
      </c>
      <c r="GB1231">
        <v>1</v>
      </c>
    </row>
    <row r="1232" spans="1:184" x14ac:dyDescent="0.3">
      <c r="A1232" t="s">
        <v>280</v>
      </c>
      <c r="B1232" t="s">
        <v>224</v>
      </c>
      <c r="C1232" t="s">
        <v>1</v>
      </c>
      <c r="D1232" t="s">
        <v>1</v>
      </c>
      <c r="E1232" t="s">
        <v>1</v>
      </c>
      <c r="F1232" t="s">
        <v>1</v>
      </c>
      <c r="G1232" t="s">
        <v>1</v>
      </c>
      <c r="H1232" s="40" t="s">
        <v>1</v>
      </c>
      <c r="I1232" s="18" t="s">
        <v>1</v>
      </c>
      <c r="J1232" s="38" t="s">
        <v>1</v>
      </c>
      <c r="K1232" s="18">
        <v>44805</v>
      </c>
      <c r="L1232" s="38">
        <v>62</v>
      </c>
      <c r="M1232" s="38">
        <v>62</v>
      </c>
      <c r="N1232" s="38">
        <v>59.075360000000003</v>
      </c>
      <c r="O1232" s="38">
        <v>56.91189</v>
      </c>
      <c r="P1232" s="38">
        <v>55.853909999999999</v>
      </c>
      <c r="Q1232" s="38">
        <v>58.795560000000002</v>
      </c>
      <c r="R1232" s="38">
        <v>61.504379999999998</v>
      </c>
      <c r="S1232" s="38">
        <v>73.124399999999994</v>
      </c>
      <c r="T1232" s="38">
        <v>104.7824</v>
      </c>
      <c r="U1232" s="38">
        <v>133.13550000000001</v>
      </c>
      <c r="V1232" s="38">
        <v>165.7961</v>
      </c>
      <c r="W1232" s="38">
        <v>184.0264</v>
      </c>
      <c r="X1232" s="38">
        <v>203.2868</v>
      </c>
      <c r="Y1232" s="38">
        <v>220.47479999999999</v>
      </c>
      <c r="Z1232" s="38">
        <v>231.5445</v>
      </c>
      <c r="AA1232" s="38">
        <v>245.8338</v>
      </c>
      <c r="AB1232" s="38">
        <v>251.24950000000001</v>
      </c>
      <c r="AC1232" s="38">
        <v>227.84049999999999</v>
      </c>
      <c r="AD1232" s="38">
        <v>179.57140000000001</v>
      </c>
      <c r="AE1232" s="38">
        <v>154.7782</v>
      </c>
      <c r="AF1232" s="38">
        <v>130.20769999999999</v>
      </c>
      <c r="AG1232" s="38">
        <v>119.15689999999999</v>
      </c>
      <c r="AH1232" s="38">
        <v>107.3779</v>
      </c>
      <c r="AI1232" s="38">
        <v>90.350139999999996</v>
      </c>
      <c r="AJ1232" s="38">
        <v>76.030339999999995</v>
      </c>
      <c r="AK1232" s="38">
        <v>67.247479999999996</v>
      </c>
      <c r="AL1232" s="38">
        <v>-3.666229</v>
      </c>
      <c r="AM1232" s="38">
        <v>-3.427146</v>
      </c>
      <c r="AN1232" s="38">
        <v>-2.950386</v>
      </c>
      <c r="AO1232" s="38">
        <v>-2.6472180000000001</v>
      </c>
      <c r="AP1232" s="38">
        <v>-3.8138540000000001</v>
      </c>
      <c r="AQ1232" s="38">
        <v>-1.072284</v>
      </c>
      <c r="AR1232" s="38">
        <v>-0.72773189999999999</v>
      </c>
      <c r="AS1232" s="38">
        <v>3.3687520000000002</v>
      </c>
      <c r="AT1232" s="38">
        <v>1.2774479999999999</v>
      </c>
      <c r="AU1232" s="38">
        <v>2.0815399999999999</v>
      </c>
      <c r="AV1232" s="38">
        <v>4.2613159999999999</v>
      </c>
      <c r="AW1232" s="38">
        <v>4.1777899999999999</v>
      </c>
      <c r="AX1232" s="38">
        <v>-0.4394033</v>
      </c>
      <c r="AY1232" s="38">
        <v>-3.8872610000000001</v>
      </c>
      <c r="AZ1232" s="38">
        <v>-7.8492550000000003</v>
      </c>
      <c r="BA1232" s="38">
        <v>-9.8849210000000003</v>
      </c>
      <c r="BB1232" s="38">
        <v>-6.211322</v>
      </c>
      <c r="BC1232" s="38">
        <v>-8.2430319999999995</v>
      </c>
      <c r="BD1232" s="38">
        <v>-9.5024940000000004</v>
      </c>
      <c r="BE1232" s="38">
        <v>-10.44326</v>
      </c>
      <c r="BF1232" s="38">
        <v>-3.6717909999999998</v>
      </c>
      <c r="BG1232" s="38">
        <v>-4.8609590000000003</v>
      </c>
      <c r="BH1232" s="38">
        <v>-4.6985270000000003</v>
      </c>
      <c r="BI1232" s="38">
        <v>-5.1626329999999996</v>
      </c>
      <c r="BJ1232" s="38">
        <v>-3.2825980000000001</v>
      </c>
      <c r="BK1232" s="38">
        <v>-3.0627469999999999</v>
      </c>
      <c r="BL1232" s="38">
        <v>-2.6095609999999998</v>
      </c>
      <c r="BM1232" s="38">
        <v>-2.3215849999999998</v>
      </c>
      <c r="BN1232" s="38">
        <v>-3.4966240000000002</v>
      </c>
      <c r="BO1232" s="38">
        <v>-0.25911580000000001</v>
      </c>
      <c r="BP1232" s="38">
        <v>-5.9169399999999997E-2</v>
      </c>
      <c r="BQ1232" s="38">
        <v>4.1526740000000002</v>
      </c>
      <c r="BR1232" s="38">
        <v>2.1965849999999998</v>
      </c>
      <c r="BS1232" s="38">
        <v>2.9606949999999999</v>
      </c>
      <c r="BT1232" s="38">
        <v>4.8391380000000002</v>
      </c>
      <c r="BU1232" s="38">
        <v>4.683192</v>
      </c>
      <c r="BV1232" s="38">
        <v>4.4425300000000001E-2</v>
      </c>
      <c r="BW1232" s="38">
        <v>-3.299922</v>
      </c>
      <c r="BX1232" s="38">
        <v>-6.6463580000000002</v>
      </c>
      <c r="BY1232" s="38">
        <v>-8.436788</v>
      </c>
      <c r="BZ1232" s="38">
        <v>-5.022195</v>
      </c>
      <c r="CA1232" s="38">
        <v>-7.0738430000000001</v>
      </c>
      <c r="CB1232" s="38">
        <v>-7.9537890000000004</v>
      </c>
      <c r="CC1232" s="38">
        <v>-8.8948739999999997</v>
      </c>
      <c r="CD1232" s="38">
        <v>-2.5282580000000001</v>
      </c>
      <c r="CE1232" s="38">
        <v>-4.0290780000000002</v>
      </c>
      <c r="CF1232" s="38">
        <v>-4.142023</v>
      </c>
      <c r="CG1232" s="38">
        <v>-4.7112619999999996</v>
      </c>
      <c r="CH1232" s="38">
        <v>-3.0168970000000002</v>
      </c>
      <c r="CI1232" s="38">
        <v>-2.8103660000000001</v>
      </c>
      <c r="CJ1232" s="38">
        <v>-2.373507</v>
      </c>
      <c r="CK1232" s="38">
        <v>-2.0960519999999998</v>
      </c>
      <c r="CL1232" s="38">
        <v>-3.2769110000000001</v>
      </c>
      <c r="CM1232" s="38">
        <v>0.30408180000000001</v>
      </c>
      <c r="CN1232" s="38">
        <v>0.40387499999999998</v>
      </c>
      <c r="CO1232" s="38">
        <v>4.6956150000000001</v>
      </c>
      <c r="CP1232" s="38">
        <v>2.8331759999999999</v>
      </c>
      <c r="CQ1232" s="38">
        <v>3.5695939999999999</v>
      </c>
      <c r="CR1232" s="38">
        <v>5.2393349999999996</v>
      </c>
      <c r="CS1232" s="38">
        <v>5.0332319999999999</v>
      </c>
      <c r="CT1232" s="38">
        <v>0.37952350000000001</v>
      </c>
      <c r="CU1232" s="38">
        <v>-2.8931330000000002</v>
      </c>
      <c r="CV1232" s="38">
        <v>-5.8132359999999998</v>
      </c>
      <c r="CW1232" s="38">
        <v>-7.4338150000000001</v>
      </c>
      <c r="CX1232" s="38">
        <v>-4.1986100000000004</v>
      </c>
      <c r="CY1232" s="38">
        <v>-6.2640669999999998</v>
      </c>
      <c r="CZ1232" s="38">
        <v>-6.8811600000000004</v>
      </c>
      <c r="DA1232" s="38">
        <v>-7.8224679999999998</v>
      </c>
      <c r="DB1232" s="38">
        <v>-1.736251</v>
      </c>
      <c r="DC1232" s="38">
        <v>-3.4529190000000001</v>
      </c>
      <c r="DD1232" s="38">
        <v>-3.7565909999999998</v>
      </c>
      <c r="DE1232" s="38">
        <v>-4.3986429999999999</v>
      </c>
      <c r="DF1232" s="38">
        <v>-2.7511950000000001</v>
      </c>
      <c r="DG1232" s="38">
        <v>-2.557985</v>
      </c>
      <c r="DH1232" s="38">
        <v>-2.1374529999999998</v>
      </c>
      <c r="DI1232" s="38">
        <v>-1.870519</v>
      </c>
      <c r="DJ1232" s="38">
        <v>-3.0571980000000001</v>
      </c>
      <c r="DK1232" s="38">
        <v>0.86727949999999998</v>
      </c>
      <c r="DL1232" s="38">
        <v>0.86691929999999995</v>
      </c>
      <c r="DM1232" s="38">
        <v>5.2385570000000001</v>
      </c>
      <c r="DN1232" s="38">
        <v>3.469767</v>
      </c>
      <c r="DO1232" s="38">
        <v>4.1784939999999997</v>
      </c>
      <c r="DP1232" s="38">
        <v>5.6395330000000001</v>
      </c>
      <c r="DQ1232" s="38">
        <v>5.3832719999999998</v>
      </c>
      <c r="DR1232" s="38">
        <v>0.71462170000000003</v>
      </c>
      <c r="DS1232" s="38">
        <v>-2.4863430000000002</v>
      </c>
      <c r="DT1232" s="38">
        <v>-4.9801140000000004</v>
      </c>
      <c r="DU1232" s="38">
        <v>-6.4308430000000003</v>
      </c>
      <c r="DV1232" s="38">
        <v>-3.3750249999999999</v>
      </c>
      <c r="DW1232" s="38">
        <v>-5.4542900000000003</v>
      </c>
      <c r="DX1232" s="38">
        <v>-5.8085310000000003</v>
      </c>
      <c r="DY1232" s="38">
        <v>-6.7500619999999998</v>
      </c>
      <c r="DZ1232" s="38">
        <v>-0.9442431</v>
      </c>
      <c r="EA1232" s="38">
        <v>-2.8767610000000001</v>
      </c>
      <c r="EB1232" s="38">
        <v>-3.3711579999999999</v>
      </c>
      <c r="EC1232" s="38">
        <v>-4.0860240000000001</v>
      </c>
      <c r="ED1232" s="38">
        <v>-2.3675649999999999</v>
      </c>
      <c r="EE1232" s="38">
        <v>-2.1935859999999998</v>
      </c>
      <c r="EF1232" s="38">
        <v>-1.796629</v>
      </c>
      <c r="EG1232" s="38">
        <v>-1.544886</v>
      </c>
      <c r="EH1232" s="38">
        <v>-2.7399680000000002</v>
      </c>
      <c r="EI1232" s="38">
        <v>1.680447</v>
      </c>
      <c r="EJ1232" s="38">
        <v>1.535482</v>
      </c>
      <c r="EK1232" s="38">
        <v>6.0224780000000004</v>
      </c>
      <c r="EL1232" s="38">
        <v>4.388903</v>
      </c>
      <c r="EM1232" s="38">
        <v>5.0576489999999996</v>
      </c>
      <c r="EN1232" s="38">
        <v>6.2173540000000003</v>
      </c>
      <c r="EO1232" s="38">
        <v>5.888674</v>
      </c>
      <c r="EP1232" s="38">
        <v>1.19845</v>
      </c>
      <c r="EQ1232" s="38">
        <v>-1.8990039999999999</v>
      </c>
      <c r="ER1232" s="38">
        <v>-3.7772169999999998</v>
      </c>
      <c r="ES1232" s="38">
        <v>-4.98271</v>
      </c>
      <c r="ET1232" s="38">
        <v>-2.185899</v>
      </c>
      <c r="EU1232" s="38">
        <v>-4.285101</v>
      </c>
      <c r="EV1232" s="38">
        <v>-4.2598250000000002</v>
      </c>
      <c r="EW1232" s="38">
        <v>-5.2016790000000004</v>
      </c>
      <c r="EX1232" s="38">
        <v>0.19928989999999999</v>
      </c>
      <c r="EY1232" s="38">
        <v>-2.04488</v>
      </c>
      <c r="EZ1232" s="38">
        <v>-2.814654</v>
      </c>
      <c r="FA1232" s="38">
        <v>-3.6346530000000001</v>
      </c>
      <c r="FB1232" s="38">
        <v>76.879729999999995</v>
      </c>
      <c r="FC1232" s="38">
        <v>74.697649999999996</v>
      </c>
      <c r="FD1232" s="38">
        <v>73.231909999999999</v>
      </c>
      <c r="FE1232" s="38">
        <v>71.9255</v>
      </c>
      <c r="FF1232" s="38">
        <v>70.985820000000004</v>
      </c>
      <c r="FG1232" s="38">
        <v>69.207310000000007</v>
      </c>
      <c r="FH1232" s="38">
        <v>69.342770000000002</v>
      </c>
      <c r="FI1232" s="38">
        <v>71.482349999999997</v>
      </c>
      <c r="FJ1232" s="38">
        <v>76.204390000000004</v>
      </c>
      <c r="FK1232" s="38">
        <v>81.111320000000006</v>
      </c>
      <c r="FL1232" s="38">
        <v>85.986239999999995</v>
      </c>
      <c r="FM1232" s="38">
        <v>90.320480000000003</v>
      </c>
      <c r="FN1232" s="38">
        <v>94.0899</v>
      </c>
      <c r="FO1232" s="38">
        <v>97.285039999999995</v>
      </c>
      <c r="FP1232" s="38">
        <v>99.958690000000004</v>
      </c>
      <c r="FQ1232" s="38">
        <v>101.8498</v>
      </c>
      <c r="FR1232" s="38">
        <v>102.9068</v>
      </c>
      <c r="FS1232" s="38">
        <v>102.73309999999999</v>
      </c>
      <c r="FT1232" s="38">
        <v>101.5997</v>
      </c>
      <c r="FU1232" s="38">
        <v>97.397639999999996</v>
      </c>
      <c r="FV1232" s="38">
        <v>92.62088</v>
      </c>
      <c r="FW1232">
        <v>88.353459999999998</v>
      </c>
      <c r="FX1232">
        <v>85.460669999999993</v>
      </c>
      <c r="FY1232">
        <v>83.307419999999993</v>
      </c>
      <c r="FZ1232">
        <v>1.591961</v>
      </c>
      <c r="GA1232">
        <v>10.48288</v>
      </c>
      <c r="GB1232">
        <v>1</v>
      </c>
    </row>
    <row r="1233" spans="1:184" x14ac:dyDescent="0.3">
      <c r="A1233" t="s">
        <v>280</v>
      </c>
      <c r="B1233" t="s">
        <v>224</v>
      </c>
      <c r="C1233" t="s">
        <v>1</v>
      </c>
      <c r="D1233" t="s">
        <v>1</v>
      </c>
      <c r="E1233" t="s">
        <v>1</v>
      </c>
      <c r="F1233" t="s">
        <v>1</v>
      </c>
      <c r="G1233" t="s">
        <v>1</v>
      </c>
      <c r="H1233" s="40" t="s">
        <v>1</v>
      </c>
      <c r="I1233" s="18" t="s">
        <v>1</v>
      </c>
      <c r="J1233" s="38" t="s">
        <v>1</v>
      </c>
      <c r="K1233" s="18">
        <v>44809</v>
      </c>
      <c r="L1233" s="38">
        <v>62</v>
      </c>
      <c r="M1233" s="38">
        <v>62</v>
      </c>
      <c r="N1233" s="38">
        <v>73.450389999999999</v>
      </c>
      <c r="O1233" s="38">
        <v>69.570629999999994</v>
      </c>
      <c r="P1233" s="38">
        <v>66.801370000000006</v>
      </c>
      <c r="Q1233" s="38">
        <v>65.795490000000001</v>
      </c>
      <c r="R1233" s="38">
        <v>68.498519999999999</v>
      </c>
      <c r="S1233" s="38">
        <v>80.046260000000004</v>
      </c>
      <c r="T1233" s="38">
        <v>92.04128</v>
      </c>
      <c r="U1233" s="38">
        <v>108.48779999999999</v>
      </c>
      <c r="V1233" s="38">
        <v>117.66840000000001</v>
      </c>
      <c r="W1233" s="38">
        <v>125.44</v>
      </c>
      <c r="X1233" s="38">
        <v>133.3175</v>
      </c>
      <c r="Y1233" s="38">
        <v>143.5061</v>
      </c>
      <c r="Z1233" s="38">
        <v>147.9059</v>
      </c>
      <c r="AA1233" s="38">
        <v>157.12029999999999</v>
      </c>
      <c r="AB1233" s="38">
        <v>167.72380000000001</v>
      </c>
      <c r="AC1233" s="38">
        <v>169.43459999999999</v>
      </c>
      <c r="AD1233" s="38">
        <v>157.20580000000001</v>
      </c>
      <c r="AE1233" s="38">
        <v>142.52690000000001</v>
      </c>
      <c r="AF1233" s="38">
        <v>134.11510000000001</v>
      </c>
      <c r="AG1233" s="38">
        <v>124.74930000000001</v>
      </c>
      <c r="AH1233" s="38">
        <v>117.8139</v>
      </c>
      <c r="AI1233" s="38">
        <v>103.6648</v>
      </c>
      <c r="AJ1233" s="38">
        <v>91.558499999999995</v>
      </c>
      <c r="AK1233" s="38">
        <v>79.184030000000007</v>
      </c>
      <c r="AL1233" s="38">
        <v>4.0494640000000004</v>
      </c>
      <c r="AM1233" s="38">
        <v>2.515927</v>
      </c>
      <c r="AN1233" s="38">
        <v>1.549909</v>
      </c>
      <c r="AO1233" s="38">
        <v>-2.2158790000000002</v>
      </c>
      <c r="AP1233" s="38">
        <v>-6.5655469999999996</v>
      </c>
      <c r="AQ1233" s="38">
        <v>-2.1203129999999999</v>
      </c>
      <c r="AR1233" s="38">
        <v>-20.64687</v>
      </c>
      <c r="AS1233" s="38">
        <v>-13.877549999999999</v>
      </c>
      <c r="AT1233" s="38">
        <v>1.451352</v>
      </c>
      <c r="AU1233" s="38">
        <v>5.3391130000000002</v>
      </c>
      <c r="AV1233" s="38">
        <v>4.527787</v>
      </c>
      <c r="AW1233" s="38">
        <v>3.4951780000000001</v>
      </c>
      <c r="AX1233" s="38">
        <v>-4.4858140000000004</v>
      </c>
      <c r="AY1233" s="38">
        <v>-5.0624269999999996</v>
      </c>
      <c r="AZ1233" s="38">
        <v>-6.8801300000000003</v>
      </c>
      <c r="BA1233" s="38">
        <v>-4.5839549999999996</v>
      </c>
      <c r="BB1233" s="38">
        <v>7.6646489999999998</v>
      </c>
      <c r="BC1233" s="38">
        <v>4.7007969999999997</v>
      </c>
      <c r="BD1233" s="38">
        <v>10.331289999999999</v>
      </c>
      <c r="BE1233" s="38">
        <v>8.1993500000000008</v>
      </c>
      <c r="BF1233" s="38">
        <v>12.91886</v>
      </c>
      <c r="BG1233" s="38">
        <v>11.395379999999999</v>
      </c>
      <c r="BH1233" s="38">
        <v>7.6853829999999999</v>
      </c>
      <c r="BI1233" s="38">
        <v>1.54728</v>
      </c>
      <c r="BJ1233" s="38">
        <v>6.5292770000000004</v>
      </c>
      <c r="BK1233" s="38">
        <v>4.8729290000000001</v>
      </c>
      <c r="BL1233" s="38">
        <v>3.3719139999999999</v>
      </c>
      <c r="BM1233" s="38">
        <v>-1.3859079999999999</v>
      </c>
      <c r="BN1233" s="38">
        <v>-5.3737810000000001</v>
      </c>
      <c r="BO1233" s="38">
        <v>-1.1729780000000001</v>
      </c>
      <c r="BP1233" s="38">
        <v>-19.25433</v>
      </c>
      <c r="BQ1233" s="38">
        <v>-10.18571</v>
      </c>
      <c r="BR1233" s="38">
        <v>3.6095510000000002</v>
      </c>
      <c r="BS1233" s="38">
        <v>6.5003409999999997</v>
      </c>
      <c r="BT1233" s="38">
        <v>5.1427079999999998</v>
      </c>
      <c r="BU1233" s="38">
        <v>4.2010059999999996</v>
      </c>
      <c r="BV1233" s="38">
        <v>-3.123688</v>
      </c>
      <c r="BW1233" s="38">
        <v>-4.5360500000000004</v>
      </c>
      <c r="BX1233" s="38">
        <v>-5.1234010000000003</v>
      </c>
      <c r="BY1233" s="38">
        <v>-2.5932149999999998</v>
      </c>
      <c r="BZ1233" s="38">
        <v>9.9221000000000004</v>
      </c>
      <c r="CA1233" s="38">
        <v>9.9290889999999994</v>
      </c>
      <c r="CB1233" s="38">
        <v>15.538679999999999</v>
      </c>
      <c r="CC1233" s="38">
        <v>13.729649999999999</v>
      </c>
      <c r="CD1233" s="38">
        <v>17.63531</v>
      </c>
      <c r="CE1233" s="38">
        <v>16.458580000000001</v>
      </c>
      <c r="CF1233" s="38">
        <v>12.9307</v>
      </c>
      <c r="CG1233" s="38">
        <v>5.425421</v>
      </c>
      <c r="CH1233" s="38">
        <v>8.2467880000000005</v>
      </c>
      <c r="CI1233" s="38">
        <v>6.505382</v>
      </c>
      <c r="CJ1233" s="38">
        <v>4.6338290000000004</v>
      </c>
      <c r="CK1233" s="38">
        <v>-0.81107289999999999</v>
      </c>
      <c r="CL1233" s="38">
        <v>-4.5483669999999998</v>
      </c>
      <c r="CM1233" s="38">
        <v>-0.51685630000000005</v>
      </c>
      <c r="CN1233" s="38">
        <v>-18.289870000000001</v>
      </c>
      <c r="CO1233" s="38">
        <v>-7.6287520000000004</v>
      </c>
      <c r="CP1233" s="38">
        <v>5.1043130000000003</v>
      </c>
      <c r="CQ1233" s="38">
        <v>7.3046040000000003</v>
      </c>
      <c r="CR1233" s="38">
        <v>5.5686010000000001</v>
      </c>
      <c r="CS1233" s="38">
        <v>4.6898600000000004</v>
      </c>
      <c r="CT1233" s="38">
        <v>-2.1802839999999999</v>
      </c>
      <c r="CU1233" s="38">
        <v>-4.1714830000000003</v>
      </c>
      <c r="CV1233" s="38">
        <v>-3.9066969999999999</v>
      </c>
      <c r="CW1233" s="38">
        <v>-1.214434</v>
      </c>
      <c r="CX1233" s="38">
        <v>11.4856</v>
      </c>
      <c r="CY1233" s="38">
        <v>13.550190000000001</v>
      </c>
      <c r="CZ1233" s="38">
        <v>19.145309999999998</v>
      </c>
      <c r="DA1233" s="38">
        <v>17.559909999999999</v>
      </c>
      <c r="DB1233" s="38">
        <v>20.901900000000001</v>
      </c>
      <c r="DC1233" s="38">
        <v>19.965330000000002</v>
      </c>
      <c r="DD1233" s="38">
        <v>16.563590000000001</v>
      </c>
      <c r="DE1233" s="38">
        <v>8.1114090000000001</v>
      </c>
      <c r="DF1233" s="38">
        <v>9.9642990000000005</v>
      </c>
      <c r="DG1233" s="38">
        <v>8.1378350000000008</v>
      </c>
      <c r="DH1233" s="38">
        <v>5.8957430000000004</v>
      </c>
      <c r="DI1233" s="38">
        <v>-0.23623759999999999</v>
      </c>
      <c r="DJ1233" s="38">
        <v>-3.722953</v>
      </c>
      <c r="DK1233" s="38">
        <v>0.13926540000000001</v>
      </c>
      <c r="DL1233" s="38">
        <v>-17.325399999999998</v>
      </c>
      <c r="DM1233" s="38">
        <v>-5.0717939999999997</v>
      </c>
      <c r="DN1233" s="38">
        <v>6.5990760000000002</v>
      </c>
      <c r="DO1233" s="38">
        <v>8.1088679999999993</v>
      </c>
      <c r="DP1233" s="38">
        <v>5.9944940000000004</v>
      </c>
      <c r="DQ1233" s="38">
        <v>5.1787150000000004</v>
      </c>
      <c r="DR1233" s="38">
        <v>-1.23688</v>
      </c>
      <c r="DS1233" s="38">
        <v>-3.8069160000000002</v>
      </c>
      <c r="DT1233" s="38">
        <v>-2.6899920000000002</v>
      </c>
      <c r="DU1233" s="38">
        <v>0.16434679999999999</v>
      </c>
      <c r="DV1233" s="38">
        <v>13.049110000000001</v>
      </c>
      <c r="DW1233" s="38">
        <v>17.171289999999999</v>
      </c>
      <c r="DX1233" s="38">
        <v>22.751930000000002</v>
      </c>
      <c r="DY1233" s="38">
        <v>21.390180000000001</v>
      </c>
      <c r="DZ1233" s="38">
        <v>24.168500000000002</v>
      </c>
      <c r="EA1233" s="38">
        <v>23.472090000000001</v>
      </c>
      <c r="EB1233" s="38">
        <v>20.196480000000001</v>
      </c>
      <c r="EC1233" s="38">
        <v>10.7974</v>
      </c>
      <c r="ED1233" s="38">
        <v>12.44411</v>
      </c>
      <c r="EE1233" s="38">
        <v>10.49484</v>
      </c>
      <c r="EF1233" s="38">
        <v>7.7177480000000003</v>
      </c>
      <c r="EG1233" s="38">
        <v>0.59373350000000003</v>
      </c>
      <c r="EH1233" s="38">
        <v>-2.5311870000000001</v>
      </c>
      <c r="EI1233" s="38">
        <v>1.0866009999999999</v>
      </c>
      <c r="EJ1233" s="38">
        <v>-15.932869999999999</v>
      </c>
      <c r="EK1233" s="38">
        <v>-1.3799520000000001</v>
      </c>
      <c r="EL1233" s="38">
        <v>8.7572759999999992</v>
      </c>
      <c r="EM1233" s="38">
        <v>9.2700960000000006</v>
      </c>
      <c r="EN1233" s="38">
        <v>6.6094160000000004</v>
      </c>
      <c r="EO1233" s="38">
        <v>5.8845429999999999</v>
      </c>
      <c r="EP1233" s="38">
        <v>0.12524560000000001</v>
      </c>
      <c r="EQ1233" s="38">
        <v>-3.2805390000000001</v>
      </c>
      <c r="ER1233" s="38">
        <v>-0.93326319999999996</v>
      </c>
      <c r="ES1233" s="38">
        <v>2.155087</v>
      </c>
      <c r="ET1233" s="38">
        <v>15.306559999999999</v>
      </c>
      <c r="EU1233" s="38">
        <v>22.39958</v>
      </c>
      <c r="EV1233" s="38">
        <v>27.959330000000001</v>
      </c>
      <c r="EW1233" s="38">
        <v>26.920470000000002</v>
      </c>
      <c r="EX1233" s="38">
        <v>28.88494</v>
      </c>
      <c r="EY1233" s="38">
        <v>28.53529</v>
      </c>
      <c r="EZ1233" s="38">
        <v>25.441790000000001</v>
      </c>
      <c r="FA1233" s="38">
        <v>14.67554</v>
      </c>
      <c r="FB1233" s="38">
        <v>83.226600000000005</v>
      </c>
      <c r="FC1233" s="38">
        <v>81.776759999999996</v>
      </c>
      <c r="FD1233" s="38">
        <v>79.518299999999996</v>
      </c>
      <c r="FE1233" s="38">
        <v>78.283590000000004</v>
      </c>
      <c r="FF1233" s="38">
        <v>76.989429999999999</v>
      </c>
      <c r="FG1233" s="38">
        <v>75.913910000000001</v>
      </c>
      <c r="FH1233" s="38">
        <v>75.364379999999997</v>
      </c>
      <c r="FI1233" s="38">
        <v>75.957459999999998</v>
      </c>
      <c r="FJ1233" s="38">
        <v>80.472080000000005</v>
      </c>
      <c r="FK1233" s="38">
        <v>86.528490000000005</v>
      </c>
      <c r="FL1233" s="38">
        <v>92.083849999999998</v>
      </c>
      <c r="FM1233" s="38">
        <v>96.176500000000004</v>
      </c>
      <c r="FN1233" s="38">
        <v>99.832369999999997</v>
      </c>
      <c r="FO1233" s="38">
        <v>103.08540000000001</v>
      </c>
      <c r="FP1233" s="38">
        <v>105.4191</v>
      </c>
      <c r="FQ1233" s="38">
        <v>107.1686</v>
      </c>
      <c r="FR1233" s="38">
        <v>108.2192</v>
      </c>
      <c r="FS1233" s="38">
        <v>108.1673</v>
      </c>
      <c r="FT1233" s="38">
        <v>106.52670000000001</v>
      </c>
      <c r="FU1233" s="38">
        <v>101.51439999999999</v>
      </c>
      <c r="FV1233" s="38">
        <v>97.931780000000003</v>
      </c>
      <c r="FW1233">
        <v>94.612039999999993</v>
      </c>
      <c r="FX1233">
        <v>91.098269999999999</v>
      </c>
      <c r="FY1233">
        <v>89.179079999999999</v>
      </c>
      <c r="FZ1233">
        <v>5.8827199999999999</v>
      </c>
      <c r="GA1233">
        <v>49.269410000000001</v>
      </c>
      <c r="GB1233">
        <v>1</v>
      </c>
    </row>
    <row r="1234" spans="1:184" x14ac:dyDescent="0.3">
      <c r="A1234" t="s">
        <v>280</v>
      </c>
      <c r="B1234" t="s">
        <v>224</v>
      </c>
      <c r="C1234" t="s">
        <v>1</v>
      </c>
      <c r="D1234" t="s">
        <v>1</v>
      </c>
      <c r="E1234" t="s">
        <v>1</v>
      </c>
      <c r="F1234" t="s">
        <v>1</v>
      </c>
      <c r="G1234" t="s">
        <v>1</v>
      </c>
      <c r="H1234" s="40" t="s">
        <v>1</v>
      </c>
      <c r="I1234" s="18" t="s">
        <v>1</v>
      </c>
      <c r="J1234" s="38" t="s">
        <v>1</v>
      </c>
      <c r="K1234" s="18">
        <v>44810</v>
      </c>
      <c r="L1234" s="38">
        <v>62</v>
      </c>
      <c r="M1234" s="38">
        <v>62</v>
      </c>
      <c r="N1234" s="38">
        <v>67.509</v>
      </c>
      <c r="O1234" s="38">
        <v>65.603409999999997</v>
      </c>
      <c r="P1234" s="38">
        <v>65.90352</v>
      </c>
      <c r="Q1234" s="38">
        <v>70.528059999999996</v>
      </c>
      <c r="R1234" s="38">
        <v>75.326890000000006</v>
      </c>
      <c r="S1234" s="38">
        <v>90.881519999999995</v>
      </c>
      <c r="T1234" s="38">
        <v>143.13839999999999</v>
      </c>
      <c r="U1234" s="38">
        <v>179.9631</v>
      </c>
      <c r="V1234" s="38">
        <v>217.64510000000001</v>
      </c>
      <c r="W1234" s="38">
        <v>240.05009999999999</v>
      </c>
      <c r="X1234" s="38">
        <v>258.95389999999998</v>
      </c>
      <c r="Y1234" s="38">
        <v>279.983</v>
      </c>
      <c r="Z1234" s="38">
        <v>290.35149999999999</v>
      </c>
      <c r="AA1234" s="38">
        <v>309.91370000000001</v>
      </c>
      <c r="AB1234" s="38">
        <v>314.95780000000002</v>
      </c>
      <c r="AC1234" s="38">
        <v>286.52420000000001</v>
      </c>
      <c r="AD1234" s="38">
        <v>223.7432</v>
      </c>
      <c r="AE1234" s="38">
        <v>190.1455</v>
      </c>
      <c r="AF1234" s="38">
        <v>155.21770000000001</v>
      </c>
      <c r="AG1234" s="38">
        <v>142.1942</v>
      </c>
      <c r="AH1234" s="38">
        <v>128.81360000000001</v>
      </c>
      <c r="AI1234" s="38">
        <v>106.8164</v>
      </c>
      <c r="AJ1234" s="38">
        <v>89.068280000000001</v>
      </c>
      <c r="AK1234" s="38">
        <v>77.89058</v>
      </c>
      <c r="AL1234" s="38">
        <v>-1.36571</v>
      </c>
      <c r="AM1234" s="38">
        <v>-1.3119019999999999</v>
      </c>
      <c r="AN1234" s="38">
        <v>0.16798270000000001</v>
      </c>
      <c r="AO1234" s="38">
        <v>2.6179350000000001</v>
      </c>
      <c r="AP1234" s="38">
        <v>1.593863</v>
      </c>
      <c r="AQ1234" s="38">
        <v>2.5048810000000001</v>
      </c>
      <c r="AR1234" s="38">
        <v>-0.81965719999999997</v>
      </c>
      <c r="AS1234" s="38">
        <v>-4.079644</v>
      </c>
      <c r="AT1234" s="38">
        <v>-12.801959999999999</v>
      </c>
      <c r="AU1234" s="38">
        <v>-10.544140000000001</v>
      </c>
      <c r="AV1234" s="38">
        <v>-12.62444</v>
      </c>
      <c r="AW1234" s="38">
        <v>-4.6003699999999998</v>
      </c>
      <c r="AX1234" s="38">
        <v>-3.3544960000000001</v>
      </c>
      <c r="AY1234" s="38">
        <v>5.6290449999999996</v>
      </c>
      <c r="AZ1234" s="38">
        <v>5.0607119999999997</v>
      </c>
      <c r="BA1234" s="38">
        <v>10.657349999999999</v>
      </c>
      <c r="BB1234" s="38">
        <v>7.1186119999999997</v>
      </c>
      <c r="BC1234" s="38">
        <v>3.4273020000000001</v>
      </c>
      <c r="BD1234" s="38">
        <v>-10.619730000000001</v>
      </c>
      <c r="BE1234" s="38">
        <v>-5.8964040000000004</v>
      </c>
      <c r="BF1234" s="38">
        <v>-2.257714</v>
      </c>
      <c r="BG1234" s="38">
        <v>-1.5331429999999999</v>
      </c>
      <c r="BH1234" s="38">
        <v>-7.3247900000000005E-2</v>
      </c>
      <c r="BI1234" s="38">
        <v>-2.9123039999999998</v>
      </c>
      <c r="BJ1234" s="38">
        <v>8.6610999999999997E-3</v>
      </c>
      <c r="BK1234" s="38">
        <v>-0.22952059999999999</v>
      </c>
      <c r="BL1234" s="38">
        <v>1.1685989999999999</v>
      </c>
      <c r="BM1234" s="38">
        <v>3.6012960000000001</v>
      </c>
      <c r="BN1234" s="38">
        <v>2.7210380000000001</v>
      </c>
      <c r="BO1234" s="38">
        <v>3.913904</v>
      </c>
      <c r="BP1234" s="38">
        <v>0.63960839999999997</v>
      </c>
      <c r="BQ1234" s="38">
        <v>-2.635408</v>
      </c>
      <c r="BR1234" s="38">
        <v>-10.043290000000001</v>
      </c>
      <c r="BS1234" s="38">
        <v>-8.2639469999999999</v>
      </c>
      <c r="BT1234" s="38">
        <v>-10.99666</v>
      </c>
      <c r="BU1234" s="38">
        <v>-2.9568620000000001</v>
      </c>
      <c r="BV1234" s="38">
        <v>-2.5172859999999999</v>
      </c>
      <c r="BW1234" s="38">
        <v>7.0055110000000003</v>
      </c>
      <c r="BX1234" s="38">
        <v>7.2682039999999999</v>
      </c>
      <c r="BY1234" s="38">
        <v>13.49878</v>
      </c>
      <c r="BZ1234" s="38">
        <v>9.1257140000000003</v>
      </c>
      <c r="CA1234" s="38">
        <v>6.2511369999999999</v>
      </c>
      <c r="CB1234" s="38">
        <v>-7.1184539999999998</v>
      </c>
      <c r="CC1234" s="38">
        <v>-2.741946</v>
      </c>
      <c r="CD1234" s="38">
        <v>0.26895229999999998</v>
      </c>
      <c r="CE1234" s="38">
        <v>0.77327060000000003</v>
      </c>
      <c r="CF1234" s="38">
        <v>1.6210910000000001</v>
      </c>
      <c r="CG1234" s="38">
        <v>-1.6312580000000001</v>
      </c>
      <c r="CH1234" s="38">
        <v>0.96054629999999996</v>
      </c>
      <c r="CI1234" s="38">
        <v>0.52013330000000002</v>
      </c>
      <c r="CJ1234" s="38">
        <v>1.8616239999999999</v>
      </c>
      <c r="CK1234" s="38">
        <v>4.2823690000000001</v>
      </c>
      <c r="CL1234" s="38">
        <v>3.5017170000000002</v>
      </c>
      <c r="CM1234" s="38">
        <v>4.8897899999999996</v>
      </c>
      <c r="CN1234" s="38">
        <v>1.650291</v>
      </c>
      <c r="CO1234" s="38">
        <v>-1.6351340000000001</v>
      </c>
      <c r="CP1234" s="38">
        <v>-8.132638</v>
      </c>
      <c r="CQ1234" s="38">
        <v>-6.6846949999999996</v>
      </c>
      <c r="CR1234" s="38">
        <v>-9.8692569999999993</v>
      </c>
      <c r="CS1234" s="38">
        <v>-1.8185739999999999</v>
      </c>
      <c r="CT1234" s="38">
        <v>-1.9374370000000001</v>
      </c>
      <c r="CU1234" s="38">
        <v>7.9588479999999997</v>
      </c>
      <c r="CV1234" s="38">
        <v>8.7971059999999994</v>
      </c>
      <c r="CW1234" s="38">
        <v>15.466749999999999</v>
      </c>
      <c r="CX1234" s="38">
        <v>10.515829999999999</v>
      </c>
      <c r="CY1234" s="38">
        <v>8.2069159999999997</v>
      </c>
      <c r="CZ1234" s="38">
        <v>-4.6934769999999997</v>
      </c>
      <c r="DA1234" s="38">
        <v>-0.55717779999999995</v>
      </c>
      <c r="DB1234" s="38">
        <v>2.0189140000000001</v>
      </c>
      <c r="DC1234" s="38">
        <v>2.3706849999999999</v>
      </c>
      <c r="DD1234" s="38">
        <v>2.7945850000000001</v>
      </c>
      <c r="DE1234" s="38">
        <v>-0.74400869999999997</v>
      </c>
      <c r="DF1234" s="38">
        <v>1.9124319999999999</v>
      </c>
      <c r="DG1234" s="38">
        <v>1.269787</v>
      </c>
      <c r="DH1234" s="38">
        <v>2.5546479999999998</v>
      </c>
      <c r="DI1234" s="38">
        <v>4.9634410000000004</v>
      </c>
      <c r="DJ1234" s="38">
        <v>4.2823950000000002</v>
      </c>
      <c r="DK1234" s="38">
        <v>5.8656759999999997</v>
      </c>
      <c r="DL1234" s="38">
        <v>2.660974</v>
      </c>
      <c r="DM1234" s="38">
        <v>-0.63486010000000004</v>
      </c>
      <c r="DN1234" s="38">
        <v>-6.2219879999999996</v>
      </c>
      <c r="DO1234" s="38">
        <v>-5.1054430000000002</v>
      </c>
      <c r="DP1234" s="38">
        <v>-8.7418580000000006</v>
      </c>
      <c r="DQ1234" s="38">
        <v>-0.68028529999999998</v>
      </c>
      <c r="DR1234" s="38">
        <v>-1.357588</v>
      </c>
      <c r="DS1234" s="38">
        <v>8.9121849999999991</v>
      </c>
      <c r="DT1234" s="38">
        <v>10.32601</v>
      </c>
      <c r="DU1234" s="38">
        <v>17.434709999999999</v>
      </c>
      <c r="DV1234" s="38">
        <v>11.905939999999999</v>
      </c>
      <c r="DW1234" s="38">
        <v>10.16269</v>
      </c>
      <c r="DX1234" s="38">
        <v>-2.2685010000000001</v>
      </c>
      <c r="DY1234" s="38">
        <v>1.6275900000000001</v>
      </c>
      <c r="DZ1234" s="38">
        <v>3.768875</v>
      </c>
      <c r="EA1234" s="38">
        <v>3.9681000000000002</v>
      </c>
      <c r="EB1234" s="38">
        <v>3.9680780000000002</v>
      </c>
      <c r="EC1234" s="38">
        <v>0.14324029999999999</v>
      </c>
      <c r="ED1234" s="38">
        <v>3.2868029999999999</v>
      </c>
      <c r="EE1234" s="38">
        <v>2.352169</v>
      </c>
      <c r="EF1234" s="38">
        <v>3.5552640000000002</v>
      </c>
      <c r="EG1234" s="38">
        <v>5.9468030000000001</v>
      </c>
      <c r="EH1234" s="38">
        <v>5.4095709999999997</v>
      </c>
      <c r="EI1234" s="38">
        <v>7.2747000000000002</v>
      </c>
      <c r="EJ1234" s="38">
        <v>4.1202399999999999</v>
      </c>
      <c r="EK1234" s="38">
        <v>0.80937630000000005</v>
      </c>
      <c r="EL1234" s="38">
        <v>-3.4633129999999999</v>
      </c>
      <c r="EM1234" s="38">
        <v>-2.825253</v>
      </c>
      <c r="EN1234" s="38">
        <v>-7.1140730000000003</v>
      </c>
      <c r="EO1234" s="38">
        <v>0.96322240000000003</v>
      </c>
      <c r="EP1234" s="38">
        <v>-0.52037820000000001</v>
      </c>
      <c r="EQ1234" s="38">
        <v>10.288650000000001</v>
      </c>
      <c r="ER1234" s="38">
        <v>12.5335</v>
      </c>
      <c r="ES1234" s="38">
        <v>20.276150000000001</v>
      </c>
      <c r="ET1234" s="38">
        <v>13.913040000000001</v>
      </c>
      <c r="EU1234" s="38">
        <v>12.98653</v>
      </c>
      <c r="EV1234" s="38">
        <v>1.23278</v>
      </c>
      <c r="EW1234" s="38">
        <v>4.7820479999999996</v>
      </c>
      <c r="EX1234" s="38">
        <v>6.2955420000000002</v>
      </c>
      <c r="EY1234" s="38">
        <v>6.2745129999999998</v>
      </c>
      <c r="EZ1234" s="38">
        <v>5.6624169999999996</v>
      </c>
      <c r="FA1234" s="38">
        <v>1.4242870000000001</v>
      </c>
      <c r="FB1234" s="38">
        <v>85.798969999999997</v>
      </c>
      <c r="FC1234" s="38">
        <v>84.509219999999999</v>
      </c>
      <c r="FD1234" s="38">
        <v>83.087389999999999</v>
      </c>
      <c r="FE1234" s="38">
        <v>82.075149999999994</v>
      </c>
      <c r="FF1234" s="38">
        <v>80.723820000000003</v>
      </c>
      <c r="FG1234" s="38">
        <v>79.520750000000007</v>
      </c>
      <c r="FH1234" s="38">
        <v>79.227549999999994</v>
      </c>
      <c r="FI1234" s="38">
        <v>81.6006</v>
      </c>
      <c r="FJ1234" s="38">
        <v>86.531049999999993</v>
      </c>
      <c r="FK1234" s="38">
        <v>92.570790000000002</v>
      </c>
      <c r="FL1234" s="38">
        <v>97.587490000000003</v>
      </c>
      <c r="FM1234" s="38">
        <v>101.6596</v>
      </c>
      <c r="FN1234" s="38">
        <v>104.8288</v>
      </c>
      <c r="FO1234" s="38">
        <v>107.9773</v>
      </c>
      <c r="FP1234" s="38">
        <v>110.01649999999999</v>
      </c>
      <c r="FQ1234" s="38">
        <v>111.89</v>
      </c>
      <c r="FR1234" s="38">
        <v>112.42829999999999</v>
      </c>
      <c r="FS1234" s="38">
        <v>111.6062</v>
      </c>
      <c r="FT1234" s="38">
        <v>109.021</v>
      </c>
      <c r="FU1234" s="38">
        <v>103.06359999999999</v>
      </c>
      <c r="FV1234" s="38">
        <v>98.022840000000002</v>
      </c>
      <c r="FW1234">
        <v>94.560500000000005</v>
      </c>
      <c r="FX1234">
        <v>92.444019999999995</v>
      </c>
      <c r="FY1234">
        <v>89.792299999999997</v>
      </c>
      <c r="FZ1234">
        <v>3.2694079999999999</v>
      </c>
      <c r="GA1234">
        <v>22.068629999999999</v>
      </c>
      <c r="GB1234">
        <v>1</v>
      </c>
    </row>
    <row r="1235" spans="1:184" x14ac:dyDescent="0.3">
      <c r="A1235" t="s">
        <v>280</v>
      </c>
      <c r="B1235" t="s">
        <v>224</v>
      </c>
      <c r="C1235" t="s">
        <v>1</v>
      </c>
      <c r="D1235" t="s">
        <v>1</v>
      </c>
      <c r="E1235" t="s">
        <v>1</v>
      </c>
      <c r="F1235" t="s">
        <v>1</v>
      </c>
      <c r="G1235" t="s">
        <v>1</v>
      </c>
      <c r="H1235" s="40" t="s">
        <v>1</v>
      </c>
      <c r="I1235" s="18" t="s">
        <v>1</v>
      </c>
      <c r="J1235" s="38" t="s">
        <v>1</v>
      </c>
      <c r="K1235" s="18">
        <v>44811</v>
      </c>
      <c r="L1235" s="38">
        <v>62</v>
      </c>
      <c r="M1235" s="38">
        <v>62</v>
      </c>
      <c r="N1235" s="38">
        <v>77.395390000000006</v>
      </c>
      <c r="O1235" s="38">
        <v>73.770250000000004</v>
      </c>
      <c r="P1235" s="38">
        <v>73.560429999999997</v>
      </c>
      <c r="Q1235" s="38">
        <v>77.440479999999994</v>
      </c>
      <c r="R1235" s="38">
        <v>81.928250000000006</v>
      </c>
      <c r="S1235" s="38">
        <v>100.19970000000001</v>
      </c>
      <c r="T1235" s="38">
        <v>147.1747</v>
      </c>
      <c r="U1235" s="38">
        <v>181.83150000000001</v>
      </c>
      <c r="V1235" s="38">
        <v>214.00630000000001</v>
      </c>
      <c r="W1235" s="38">
        <v>232.048</v>
      </c>
      <c r="X1235" s="38">
        <v>247.97550000000001</v>
      </c>
      <c r="Y1235" s="38">
        <v>262.91410000000002</v>
      </c>
      <c r="Z1235" s="38">
        <v>274.173</v>
      </c>
      <c r="AA1235" s="38">
        <v>287.62349999999998</v>
      </c>
      <c r="AB1235" s="38">
        <v>291.25409999999999</v>
      </c>
      <c r="AC1235" s="38">
        <v>265.07279999999997</v>
      </c>
      <c r="AD1235" s="38">
        <v>207.33600000000001</v>
      </c>
      <c r="AE1235" s="38">
        <v>179.29050000000001</v>
      </c>
      <c r="AF1235" s="38">
        <v>150.17840000000001</v>
      </c>
      <c r="AG1235" s="38">
        <v>136.89789999999999</v>
      </c>
      <c r="AH1235" s="38">
        <v>125.8883</v>
      </c>
      <c r="AI1235" s="38">
        <v>109.00230000000001</v>
      </c>
      <c r="AJ1235" s="38">
        <v>92.009770000000003</v>
      </c>
      <c r="AK1235" s="38">
        <v>80.008840000000006</v>
      </c>
      <c r="AL1235" s="38">
        <v>-0.33907789999999999</v>
      </c>
      <c r="AM1235" s="38">
        <v>-1.4645950000000001</v>
      </c>
      <c r="AN1235" s="38">
        <v>-0.18378349999999999</v>
      </c>
      <c r="AO1235" s="38">
        <v>1.648622</v>
      </c>
      <c r="AP1235" s="38">
        <v>-2.9630999999999998</v>
      </c>
      <c r="AQ1235" s="38">
        <v>2.3354870000000001</v>
      </c>
      <c r="AR1235" s="38">
        <v>-2.2254309999999999</v>
      </c>
      <c r="AS1235" s="38">
        <v>-1.525879</v>
      </c>
      <c r="AT1235" s="38">
        <v>-8.4229880000000001</v>
      </c>
      <c r="AU1235" s="38">
        <v>-9.4087910000000008</v>
      </c>
      <c r="AV1235" s="38">
        <v>-9.2461789999999997</v>
      </c>
      <c r="AW1235" s="38">
        <v>-4.0654279999999998</v>
      </c>
      <c r="AX1235" s="38">
        <v>-1.561021</v>
      </c>
      <c r="AY1235" s="38">
        <v>1.789701</v>
      </c>
      <c r="AZ1235" s="38">
        <v>3.903718</v>
      </c>
      <c r="BA1235" s="38">
        <v>5.1932020000000003</v>
      </c>
      <c r="BB1235" s="38">
        <v>-1.057655</v>
      </c>
      <c r="BC1235" s="38">
        <v>-2.126026</v>
      </c>
      <c r="BD1235" s="38">
        <v>-6.8234339999999998</v>
      </c>
      <c r="BE1235" s="38">
        <v>-0.64026539999999998</v>
      </c>
      <c r="BF1235" s="38">
        <v>1.9308799999999999</v>
      </c>
      <c r="BG1235" s="38">
        <v>6.8629569999999998</v>
      </c>
      <c r="BH1235" s="38">
        <v>7.4743310000000003</v>
      </c>
      <c r="BI1235" s="38">
        <v>3.3180939999999999</v>
      </c>
      <c r="BJ1235" s="38">
        <v>0.63897409999999999</v>
      </c>
      <c r="BK1235" s="38">
        <v>-0.65174540000000003</v>
      </c>
      <c r="BL1235" s="38">
        <v>0.70123869999999999</v>
      </c>
      <c r="BM1235" s="38">
        <v>2.5377679999999998</v>
      </c>
      <c r="BN1235" s="38">
        <v>-2.0734789999999998</v>
      </c>
      <c r="BO1235" s="38">
        <v>3.706315</v>
      </c>
      <c r="BP1235" s="38">
        <v>-0.61100790000000005</v>
      </c>
      <c r="BQ1235" s="38">
        <v>-0.41701830000000001</v>
      </c>
      <c r="BR1235" s="38">
        <v>-5.855613</v>
      </c>
      <c r="BS1235" s="38">
        <v>-7.1868489999999996</v>
      </c>
      <c r="BT1235" s="38">
        <v>-7.9084969999999997</v>
      </c>
      <c r="BU1235" s="38">
        <v>-2.6689029999999998</v>
      </c>
      <c r="BV1235" s="38">
        <v>-0.68639340000000004</v>
      </c>
      <c r="BW1235" s="38">
        <v>2.8753649999999999</v>
      </c>
      <c r="BX1235" s="38">
        <v>6.0072010000000002</v>
      </c>
      <c r="BY1235" s="38">
        <v>7.5180040000000004</v>
      </c>
      <c r="BZ1235" s="38">
        <v>0.93709500000000001</v>
      </c>
      <c r="CA1235" s="38">
        <v>0.20587649999999999</v>
      </c>
      <c r="CB1235" s="38">
        <v>-4.2649520000000001</v>
      </c>
      <c r="CC1235" s="38">
        <v>1.760699</v>
      </c>
      <c r="CD1235" s="38">
        <v>4.1552709999999999</v>
      </c>
      <c r="CE1235" s="38">
        <v>8.8133199999999992</v>
      </c>
      <c r="CF1235" s="38">
        <v>8.7215349999999994</v>
      </c>
      <c r="CG1235" s="38">
        <v>4.258597</v>
      </c>
      <c r="CH1235" s="38">
        <v>1.31637</v>
      </c>
      <c r="CI1235" s="38">
        <v>-8.8768200000000005E-2</v>
      </c>
      <c r="CJ1235" s="38">
        <v>1.3142020000000001</v>
      </c>
      <c r="CK1235" s="38">
        <v>3.1535869999999999</v>
      </c>
      <c r="CL1235" s="38">
        <v>-1.4573290000000001</v>
      </c>
      <c r="CM1235" s="38">
        <v>4.6557459999999997</v>
      </c>
      <c r="CN1235" s="38">
        <v>0.50713710000000001</v>
      </c>
      <c r="CO1235" s="38">
        <v>0.35097509999999998</v>
      </c>
      <c r="CP1235" s="38">
        <v>-4.0774559999999997</v>
      </c>
      <c r="CQ1235" s="38">
        <v>-5.6479379999999999</v>
      </c>
      <c r="CR1235" s="38">
        <v>-6.9820229999999999</v>
      </c>
      <c r="CS1235" s="38">
        <v>-1.701673</v>
      </c>
      <c r="CT1235" s="38">
        <v>-8.0628900000000003E-2</v>
      </c>
      <c r="CU1235" s="38">
        <v>3.6272920000000002</v>
      </c>
      <c r="CV1235" s="38">
        <v>7.4640659999999999</v>
      </c>
      <c r="CW1235" s="38">
        <v>9.1281549999999996</v>
      </c>
      <c r="CX1235" s="38">
        <v>2.3186529999999999</v>
      </c>
      <c r="CY1235" s="38">
        <v>1.820945</v>
      </c>
      <c r="CZ1235" s="38">
        <v>-2.4929559999999999</v>
      </c>
      <c r="DA1235" s="38">
        <v>3.4236</v>
      </c>
      <c r="DB1235" s="38">
        <v>5.6958780000000004</v>
      </c>
      <c r="DC1235" s="38">
        <v>10.16414</v>
      </c>
      <c r="DD1235" s="38">
        <v>9.5853429999999999</v>
      </c>
      <c r="DE1235" s="38">
        <v>4.9099880000000002</v>
      </c>
      <c r="DF1235" s="38">
        <v>1.9937659999999999</v>
      </c>
      <c r="DG1235" s="38">
        <v>0.47420899999999999</v>
      </c>
      <c r="DH1235" s="38">
        <v>1.9271659999999999</v>
      </c>
      <c r="DI1235" s="38">
        <v>3.769406</v>
      </c>
      <c r="DJ1235" s="38">
        <v>-0.84117969999999997</v>
      </c>
      <c r="DK1235" s="38">
        <v>5.6051760000000002</v>
      </c>
      <c r="DL1235" s="38">
        <v>1.6252819999999999</v>
      </c>
      <c r="DM1235" s="38">
        <v>1.118968</v>
      </c>
      <c r="DN1235" s="38">
        <v>-2.2993000000000001</v>
      </c>
      <c r="DO1235" s="38">
        <v>-4.1090280000000003</v>
      </c>
      <c r="DP1235" s="38">
        <v>-6.0555479999999999</v>
      </c>
      <c r="DQ1235" s="38">
        <v>-0.73444410000000004</v>
      </c>
      <c r="DR1235" s="38">
        <v>0.52513560000000004</v>
      </c>
      <c r="DS1235" s="38">
        <v>4.379219</v>
      </c>
      <c r="DT1235" s="38">
        <v>8.9209320000000005</v>
      </c>
      <c r="DU1235" s="38">
        <v>10.73831</v>
      </c>
      <c r="DV1235" s="38">
        <v>3.7002100000000002</v>
      </c>
      <c r="DW1235" s="38">
        <v>3.436013</v>
      </c>
      <c r="DX1235" s="38">
        <v>-0.72095909999999996</v>
      </c>
      <c r="DY1235" s="38">
        <v>5.0865</v>
      </c>
      <c r="DZ1235" s="38">
        <v>7.2364839999999999</v>
      </c>
      <c r="EA1235" s="38">
        <v>11.514950000000001</v>
      </c>
      <c r="EB1235" s="38">
        <v>10.449149999999999</v>
      </c>
      <c r="EC1235" s="38">
        <v>5.5613780000000004</v>
      </c>
      <c r="ED1235" s="38">
        <v>2.9718179999999998</v>
      </c>
      <c r="EE1235" s="38">
        <v>1.287059</v>
      </c>
      <c r="EF1235" s="38">
        <v>2.8121879999999999</v>
      </c>
      <c r="EG1235" s="38">
        <v>4.6585510000000001</v>
      </c>
      <c r="EH1235" s="38">
        <v>4.8442199999999998E-2</v>
      </c>
      <c r="EI1235" s="38">
        <v>6.9760039999999996</v>
      </c>
      <c r="EJ1235" s="38">
        <v>3.239706</v>
      </c>
      <c r="EK1235" s="38">
        <v>2.2278289999999998</v>
      </c>
      <c r="EL1235" s="38">
        <v>0.2680747</v>
      </c>
      <c r="EM1235" s="38">
        <v>-1.887086</v>
      </c>
      <c r="EN1235" s="38">
        <v>-4.7178659999999999</v>
      </c>
      <c r="EO1235" s="38">
        <v>0.66208140000000004</v>
      </c>
      <c r="EP1235" s="38">
        <v>1.3997630000000001</v>
      </c>
      <c r="EQ1235" s="38">
        <v>5.4648820000000002</v>
      </c>
      <c r="ER1235" s="38">
        <v>11.02441</v>
      </c>
      <c r="ES1235" s="38">
        <v>13.06311</v>
      </c>
      <c r="ET1235" s="38">
        <v>5.69496</v>
      </c>
      <c r="EU1235" s="38">
        <v>5.7679159999999996</v>
      </c>
      <c r="EV1235" s="38">
        <v>1.837523</v>
      </c>
      <c r="EW1235" s="38">
        <v>7.4874650000000003</v>
      </c>
      <c r="EX1235" s="38">
        <v>9.4608749999999997</v>
      </c>
      <c r="EY1235" s="38">
        <v>13.465310000000001</v>
      </c>
      <c r="EZ1235" s="38">
        <v>11.696350000000001</v>
      </c>
      <c r="FA1235" s="38">
        <v>6.5018830000000003</v>
      </c>
      <c r="FB1235" s="38">
        <v>87.694999999999993</v>
      </c>
      <c r="FC1235" s="38">
        <v>86.427160000000001</v>
      </c>
      <c r="FD1235" s="38">
        <v>84.068950000000001</v>
      </c>
      <c r="FE1235" s="38">
        <v>83.268389999999997</v>
      </c>
      <c r="FF1235" s="38">
        <v>81.856880000000004</v>
      </c>
      <c r="FG1235" s="38">
        <v>79.824259999999995</v>
      </c>
      <c r="FH1235" s="38">
        <v>79.535870000000003</v>
      </c>
      <c r="FI1235" s="38">
        <v>80.207149999999999</v>
      </c>
      <c r="FJ1235" s="38">
        <v>85.190349999999995</v>
      </c>
      <c r="FK1235" s="38">
        <v>90.683719999999994</v>
      </c>
      <c r="FL1235" s="38">
        <v>95.460040000000006</v>
      </c>
      <c r="FM1235" s="38">
        <v>98.71266</v>
      </c>
      <c r="FN1235" s="38">
        <v>101.8192</v>
      </c>
      <c r="FO1235" s="38">
        <v>104.4498</v>
      </c>
      <c r="FP1235" s="38">
        <v>106.4131</v>
      </c>
      <c r="FQ1235" s="38">
        <v>107.68</v>
      </c>
      <c r="FR1235" s="38">
        <v>108.02979999999999</v>
      </c>
      <c r="FS1235" s="38">
        <v>107.24890000000001</v>
      </c>
      <c r="FT1235" s="38">
        <v>104.17489999999999</v>
      </c>
      <c r="FU1235" s="38">
        <v>99.640280000000004</v>
      </c>
      <c r="FV1235" s="38">
        <v>96.092380000000006</v>
      </c>
      <c r="FW1235">
        <v>93.366299999999995</v>
      </c>
      <c r="FX1235">
        <v>90.398700000000005</v>
      </c>
      <c r="FY1235">
        <v>87.651020000000003</v>
      </c>
      <c r="FZ1235">
        <v>2.7015600000000002</v>
      </c>
      <c r="GA1235">
        <v>19.052479999999999</v>
      </c>
      <c r="GB1235">
        <v>1</v>
      </c>
    </row>
    <row r="1236" spans="1:184" x14ac:dyDescent="0.3">
      <c r="A1236" t="s">
        <v>280</v>
      </c>
      <c r="B1236" t="s">
        <v>224</v>
      </c>
      <c r="C1236" t="s">
        <v>1</v>
      </c>
      <c r="D1236" t="s">
        <v>1</v>
      </c>
      <c r="E1236" t="s">
        <v>1</v>
      </c>
      <c r="F1236" t="s">
        <v>1</v>
      </c>
      <c r="G1236" t="s">
        <v>1</v>
      </c>
      <c r="H1236" s="40" t="s">
        <v>1</v>
      </c>
      <c r="I1236" s="18" t="s">
        <v>1</v>
      </c>
      <c r="J1236" s="38" t="s">
        <v>1</v>
      </c>
      <c r="K1236" s="18" t="s">
        <v>2</v>
      </c>
      <c r="L1236" s="38">
        <v>62</v>
      </c>
      <c r="M1236" s="38">
        <v>62</v>
      </c>
      <c r="N1236" s="38">
        <v>62.930660000000003</v>
      </c>
      <c r="O1236" s="38">
        <v>60.657269999999997</v>
      </c>
      <c r="P1236" s="38">
        <v>59.527209999999997</v>
      </c>
      <c r="Q1236" s="38">
        <v>62.87894</v>
      </c>
      <c r="R1236" s="38">
        <v>66.131500000000003</v>
      </c>
      <c r="S1236" s="38">
        <v>77.047389999999993</v>
      </c>
      <c r="T1236" s="38">
        <v>109.1015</v>
      </c>
      <c r="U1236" s="38">
        <v>131.76949999999999</v>
      </c>
      <c r="V1236" s="38">
        <v>153.82910000000001</v>
      </c>
      <c r="W1236" s="38">
        <v>165.59690000000001</v>
      </c>
      <c r="X1236" s="38">
        <v>178.7527</v>
      </c>
      <c r="Y1236" s="38">
        <v>192.14259999999999</v>
      </c>
      <c r="Z1236" s="38">
        <v>201.54519999999999</v>
      </c>
      <c r="AA1236" s="38">
        <v>213.62780000000001</v>
      </c>
      <c r="AB1236" s="38">
        <v>218.17910000000001</v>
      </c>
      <c r="AC1236" s="38">
        <v>200.875</v>
      </c>
      <c r="AD1236" s="38">
        <v>162.1224</v>
      </c>
      <c r="AE1236" s="38">
        <v>141.21969999999999</v>
      </c>
      <c r="AF1236" s="38">
        <v>118.5475</v>
      </c>
      <c r="AG1236" s="38">
        <v>111.2441</v>
      </c>
      <c r="AH1236" s="38">
        <v>102.30670000000001</v>
      </c>
      <c r="AI1236" s="38">
        <v>88.444689999999994</v>
      </c>
      <c r="AJ1236" s="38">
        <v>75.395690000000002</v>
      </c>
      <c r="AK1236" s="38">
        <v>67.896010000000004</v>
      </c>
      <c r="AL1236" s="38">
        <v>-0.48127900000000001</v>
      </c>
      <c r="AM1236" s="38">
        <v>-0.3423601</v>
      </c>
      <c r="AN1236" s="38">
        <v>0.24721070000000001</v>
      </c>
      <c r="AO1236" s="38">
        <v>0.87621640000000001</v>
      </c>
      <c r="AP1236" s="38">
        <v>0.16102730000000001</v>
      </c>
      <c r="AQ1236" s="38">
        <v>3.3454400000000002E-2</v>
      </c>
      <c r="AR1236" s="38">
        <v>-1.2157389999999999</v>
      </c>
      <c r="AS1236" s="38">
        <v>-2.0712630000000001</v>
      </c>
      <c r="AT1236" s="38">
        <v>-5.2217479999999998</v>
      </c>
      <c r="AU1236" s="38">
        <v>-4.5122520000000002</v>
      </c>
      <c r="AV1236" s="38">
        <v>-4.9290320000000003</v>
      </c>
      <c r="AW1236" s="38">
        <v>-2.0528780000000002</v>
      </c>
      <c r="AX1236" s="38">
        <v>-1.094487</v>
      </c>
      <c r="AY1236" s="38">
        <v>0.78902099999999997</v>
      </c>
      <c r="AZ1236" s="38">
        <v>0.83414650000000001</v>
      </c>
      <c r="BA1236" s="38">
        <v>1.077045</v>
      </c>
      <c r="BB1236" s="38">
        <v>1.0741780000000001</v>
      </c>
      <c r="BC1236" s="38">
        <v>1.5706299999999999E-2</v>
      </c>
      <c r="BD1236" s="38">
        <v>-2.4145819999999998</v>
      </c>
      <c r="BE1236" s="38">
        <v>-0.83308800000000005</v>
      </c>
      <c r="BF1236" s="38">
        <v>0.64581670000000002</v>
      </c>
      <c r="BG1236" s="38">
        <v>0.15174260000000001</v>
      </c>
      <c r="BH1236" s="38">
        <v>0.30210160000000003</v>
      </c>
      <c r="BI1236" s="38">
        <v>7.1551500000000004E-2</v>
      </c>
      <c r="BJ1236" s="38">
        <v>7.5516399999999997E-2</v>
      </c>
      <c r="BK1236" s="38">
        <v>0.1697002</v>
      </c>
      <c r="BL1236" s="38">
        <v>0.74206000000000005</v>
      </c>
      <c r="BM1236" s="38">
        <v>1.394557</v>
      </c>
      <c r="BN1236" s="38">
        <v>0.85036889999999998</v>
      </c>
      <c r="BO1236" s="38">
        <v>0.79645809999999995</v>
      </c>
      <c r="BP1236" s="38">
        <v>-0.65399620000000003</v>
      </c>
      <c r="BQ1236" s="38">
        <v>-1.3818220000000001</v>
      </c>
      <c r="BR1236" s="38">
        <v>-3.8705609999999999</v>
      </c>
      <c r="BS1236" s="38">
        <v>-3.19855</v>
      </c>
      <c r="BT1236" s="38">
        <v>-3.6798139999999999</v>
      </c>
      <c r="BU1236" s="38">
        <v>-1.1882900000000001</v>
      </c>
      <c r="BV1236" s="38">
        <v>-0.78892439999999997</v>
      </c>
      <c r="BW1236" s="38">
        <v>1.5727169999999999</v>
      </c>
      <c r="BX1236" s="38">
        <v>2.0606110000000002</v>
      </c>
      <c r="BY1236" s="38">
        <v>2.5990340000000001</v>
      </c>
      <c r="BZ1236" s="38">
        <v>2.1619220000000001</v>
      </c>
      <c r="CA1236" s="38">
        <v>1.0918699999999999</v>
      </c>
      <c r="CB1236" s="38">
        <v>-1.282063</v>
      </c>
      <c r="CC1236" s="38">
        <v>0.26707310000000001</v>
      </c>
      <c r="CD1236" s="38">
        <v>1.438407</v>
      </c>
      <c r="CE1236" s="38">
        <v>1.1451880000000001</v>
      </c>
      <c r="CF1236" s="38">
        <v>1.319469</v>
      </c>
      <c r="CG1236" s="38">
        <v>0.83158580000000004</v>
      </c>
      <c r="CH1236" s="38">
        <v>0.46115129999999999</v>
      </c>
      <c r="CI1236" s="38">
        <v>0.52435149999999997</v>
      </c>
      <c r="CJ1236" s="38">
        <v>1.0847910000000001</v>
      </c>
      <c r="CK1236" s="38">
        <v>1.753558</v>
      </c>
      <c r="CL1236" s="38">
        <v>1.3278049999999999</v>
      </c>
      <c r="CM1236" s="38">
        <v>1.3249120000000001</v>
      </c>
      <c r="CN1236" s="38">
        <v>-0.26493480000000003</v>
      </c>
      <c r="CO1236" s="38">
        <v>-0.90431689999999998</v>
      </c>
      <c r="CP1236" s="38">
        <v>-2.9347319999999999</v>
      </c>
      <c r="CQ1236" s="38">
        <v>-2.2886839999999999</v>
      </c>
      <c r="CR1236" s="38">
        <v>-2.8146089999999999</v>
      </c>
      <c r="CS1236" s="38">
        <v>-0.58947910000000003</v>
      </c>
      <c r="CT1236" s="38">
        <v>-0.57729240000000004</v>
      </c>
      <c r="CU1236" s="38">
        <v>2.1155020000000002</v>
      </c>
      <c r="CV1236" s="38">
        <v>2.9100570000000001</v>
      </c>
      <c r="CW1236" s="38">
        <v>3.6531579999999999</v>
      </c>
      <c r="CX1236" s="38">
        <v>2.9152900000000002</v>
      </c>
      <c r="CY1236" s="38">
        <v>1.8372170000000001</v>
      </c>
      <c r="CZ1236" s="38">
        <v>-0.49768319999999999</v>
      </c>
      <c r="DA1236" s="38">
        <v>1.0290410000000001</v>
      </c>
      <c r="DB1236" s="38">
        <v>1.9873529999999999</v>
      </c>
      <c r="DC1236" s="38">
        <v>1.833245</v>
      </c>
      <c r="DD1236" s="38">
        <v>2.024095</v>
      </c>
      <c r="DE1236" s="38">
        <v>1.3579829999999999</v>
      </c>
      <c r="DF1236" s="38">
        <v>0.84678609999999999</v>
      </c>
      <c r="DG1236" s="38">
        <v>0.87900290000000003</v>
      </c>
      <c r="DH1236" s="38">
        <v>1.427522</v>
      </c>
      <c r="DI1236" s="38">
        <v>2.1125590000000001</v>
      </c>
      <c r="DJ1236" s="38">
        <v>1.8052410000000001</v>
      </c>
      <c r="DK1236" s="38">
        <v>1.8533660000000001</v>
      </c>
      <c r="DL1236" s="38">
        <v>0.1241265</v>
      </c>
      <c r="DM1236" s="38">
        <v>-0.42681190000000002</v>
      </c>
      <c r="DN1236" s="38">
        <v>-1.998904</v>
      </c>
      <c r="DO1236" s="38">
        <v>-1.378817</v>
      </c>
      <c r="DP1236" s="38">
        <v>-1.9494039999999999</v>
      </c>
      <c r="DQ1236" s="38">
        <v>9.3317999999999995E-3</v>
      </c>
      <c r="DR1236" s="38">
        <v>-0.36566029999999999</v>
      </c>
      <c r="DS1236" s="38">
        <v>2.6582870000000001</v>
      </c>
      <c r="DT1236" s="38">
        <v>3.7595019999999999</v>
      </c>
      <c r="DU1236" s="38">
        <v>4.7072830000000003</v>
      </c>
      <c r="DV1236" s="38">
        <v>3.6686580000000002</v>
      </c>
      <c r="DW1236" s="38">
        <v>2.5825650000000002</v>
      </c>
      <c r="DX1236" s="38">
        <v>0.28669630000000002</v>
      </c>
      <c r="DY1236" s="38">
        <v>1.79101</v>
      </c>
      <c r="DZ1236" s="38">
        <v>2.5362990000000001</v>
      </c>
      <c r="EA1236" s="38">
        <v>2.5213019999999999</v>
      </c>
      <c r="EB1236" s="38">
        <v>2.7287210000000002</v>
      </c>
      <c r="EC1236" s="38">
        <v>1.8843810000000001</v>
      </c>
      <c r="ED1236" s="38">
        <v>1.4035820000000001</v>
      </c>
      <c r="EE1236" s="38">
        <v>1.3910629999999999</v>
      </c>
      <c r="EF1236" s="38">
        <v>1.922372</v>
      </c>
      <c r="EG1236" s="38">
        <v>2.6308989999999999</v>
      </c>
      <c r="EH1236" s="38">
        <v>2.4945819999999999</v>
      </c>
      <c r="EI1236" s="38">
        <v>2.6163699999999999</v>
      </c>
      <c r="EJ1236" s="38">
        <v>0.68586930000000002</v>
      </c>
      <c r="EK1236" s="38">
        <v>0.26262940000000001</v>
      </c>
      <c r="EL1236" s="38">
        <v>-0.64771679999999998</v>
      </c>
      <c r="EM1236" s="38">
        <v>-6.5115000000000006E-2</v>
      </c>
      <c r="EN1236" s="38">
        <v>-0.70018579999999997</v>
      </c>
      <c r="EO1236" s="38">
        <v>0.87391980000000002</v>
      </c>
      <c r="EP1236" s="38">
        <v>-6.0097299999999999E-2</v>
      </c>
      <c r="EQ1236" s="38">
        <v>3.441983</v>
      </c>
      <c r="ER1236" s="38">
        <v>4.9859669999999996</v>
      </c>
      <c r="ES1236" s="38">
        <v>6.2292719999999999</v>
      </c>
      <c r="ET1236" s="38">
        <v>4.7564019999999996</v>
      </c>
      <c r="EU1236" s="38">
        <v>3.6587290000000001</v>
      </c>
      <c r="EV1236" s="38">
        <v>1.419216</v>
      </c>
      <c r="EW1236" s="38">
        <v>2.8911709999999999</v>
      </c>
      <c r="EX1236" s="38">
        <v>3.3288890000000002</v>
      </c>
      <c r="EY1236" s="38">
        <v>3.514748</v>
      </c>
      <c r="EZ1236" s="38">
        <v>3.746089</v>
      </c>
      <c r="FA1236" s="38">
        <v>2.644415</v>
      </c>
      <c r="FB1236" s="38">
        <v>80.418959999999998</v>
      </c>
      <c r="FC1236" s="38">
        <v>78.913650000000004</v>
      </c>
      <c r="FD1236" s="38">
        <v>77.183980000000005</v>
      </c>
      <c r="FE1236" s="38">
        <v>75.779690000000002</v>
      </c>
      <c r="FF1236" s="38">
        <v>74.425179999999997</v>
      </c>
      <c r="FG1236" s="38">
        <v>73.154529999999994</v>
      </c>
      <c r="FH1236" s="38">
        <v>73.118870000000001</v>
      </c>
      <c r="FI1236" s="38">
        <v>75.454939999999993</v>
      </c>
      <c r="FJ1236" s="38">
        <v>79.718119999999999</v>
      </c>
      <c r="FK1236" s="38">
        <v>84.225579999999994</v>
      </c>
      <c r="FL1236" s="38">
        <v>88.47775</v>
      </c>
      <c r="FM1236" s="38">
        <v>92.285640000000001</v>
      </c>
      <c r="FN1236" s="38">
        <v>95.503429999999994</v>
      </c>
      <c r="FO1236" s="38">
        <v>98.242279999999994</v>
      </c>
      <c r="FP1236" s="38">
        <v>100.4136</v>
      </c>
      <c r="FQ1236" s="38">
        <v>102.0508</v>
      </c>
      <c r="FR1236" s="38">
        <v>102.9128</v>
      </c>
      <c r="FS1236" s="38">
        <v>102.6087</v>
      </c>
      <c r="FT1236" s="38">
        <v>101.1435</v>
      </c>
      <c r="FU1236" s="38">
        <v>97.766630000000006</v>
      </c>
      <c r="FV1236" s="38">
        <v>93.427890000000005</v>
      </c>
      <c r="FW1236">
        <v>89.470749999999995</v>
      </c>
      <c r="FX1236">
        <v>86.242840000000001</v>
      </c>
      <c r="FY1236">
        <v>83.40934</v>
      </c>
      <c r="FZ1236">
        <v>1.2064980000000001</v>
      </c>
      <c r="GA1236">
        <v>10.75432</v>
      </c>
      <c r="GB1236">
        <v>1</v>
      </c>
    </row>
    <row r="1237" spans="1:184" x14ac:dyDescent="0.3">
      <c r="A1237" t="s">
        <v>280</v>
      </c>
      <c r="B1237" t="s">
        <v>189</v>
      </c>
      <c r="C1237" t="s">
        <v>1</v>
      </c>
      <c r="D1237" t="s">
        <v>1</v>
      </c>
      <c r="E1237" t="s">
        <v>1</v>
      </c>
      <c r="F1237" t="s">
        <v>1</v>
      </c>
      <c r="G1237" t="s">
        <v>1</v>
      </c>
      <c r="H1237" s="40" t="s">
        <v>1</v>
      </c>
      <c r="I1237" s="18" t="s">
        <v>1</v>
      </c>
      <c r="J1237" s="38" t="s">
        <v>1</v>
      </c>
      <c r="K1237" s="18">
        <v>44722</v>
      </c>
      <c r="L1237" s="38">
        <v>215</v>
      </c>
      <c r="M1237" s="38">
        <v>215</v>
      </c>
      <c r="N1237" s="38">
        <v>207.02350000000001</v>
      </c>
      <c r="O1237" s="38">
        <v>203.1223</v>
      </c>
      <c r="P1237" s="38">
        <v>199.071</v>
      </c>
      <c r="Q1237" s="38">
        <v>193.9195</v>
      </c>
      <c r="R1237" s="38">
        <v>195.32409999999999</v>
      </c>
      <c r="S1237" s="38">
        <v>199.89230000000001</v>
      </c>
      <c r="T1237" s="38">
        <v>203.399</v>
      </c>
      <c r="U1237" s="38">
        <v>209.459</v>
      </c>
      <c r="V1237" s="38">
        <v>213.60120000000001</v>
      </c>
      <c r="W1237" s="38">
        <v>216.52539999999999</v>
      </c>
      <c r="X1237" s="38">
        <v>220.20769999999999</v>
      </c>
      <c r="Y1237" s="38">
        <v>225.49199999999999</v>
      </c>
      <c r="Z1237" s="38">
        <v>224.54159999999999</v>
      </c>
      <c r="AA1237" s="38">
        <v>226.83179999999999</v>
      </c>
      <c r="AB1237" s="38">
        <v>222.82409999999999</v>
      </c>
      <c r="AC1237" s="38">
        <v>217.86709999999999</v>
      </c>
      <c r="AD1237" s="38">
        <v>217.39269999999999</v>
      </c>
      <c r="AE1237" s="38">
        <v>214.57329999999999</v>
      </c>
      <c r="AF1237" s="38">
        <v>218.09989999999999</v>
      </c>
      <c r="AG1237" s="38">
        <v>222.39259999999999</v>
      </c>
      <c r="AH1237" s="38">
        <v>224.2244</v>
      </c>
      <c r="AI1237" s="38">
        <v>226.21770000000001</v>
      </c>
      <c r="AJ1237" s="38">
        <v>218.53229999999999</v>
      </c>
      <c r="AK1237" s="38">
        <v>211.15209999999999</v>
      </c>
      <c r="AL1237" s="38">
        <v>-2.6667160000000001</v>
      </c>
      <c r="AM1237" s="38">
        <v>-1.5128999999999999</v>
      </c>
      <c r="AN1237" s="38">
        <v>-1.438793</v>
      </c>
      <c r="AO1237" s="38">
        <v>-1.6571089999999999</v>
      </c>
      <c r="AP1237" s="38">
        <v>-2.8858739999999998</v>
      </c>
      <c r="AQ1237" s="38">
        <v>-1.880708</v>
      </c>
      <c r="AR1237" s="38">
        <v>-5.4726000000000002E-3</v>
      </c>
      <c r="AS1237" s="38">
        <v>0.855514</v>
      </c>
      <c r="AT1237" s="38">
        <v>-1.1945429999999999</v>
      </c>
      <c r="AU1237" s="38">
        <v>-8.6180959999999995</v>
      </c>
      <c r="AV1237" s="38">
        <v>-8.4227249999999998</v>
      </c>
      <c r="AW1237" s="38">
        <v>-3.4793859999999999</v>
      </c>
      <c r="AX1237" s="38">
        <v>-1.431915</v>
      </c>
      <c r="AY1237" s="38">
        <v>1.033933</v>
      </c>
      <c r="AZ1237" s="38">
        <v>2.258273</v>
      </c>
      <c r="BA1237" s="38">
        <v>1.538084</v>
      </c>
      <c r="BB1237" s="38">
        <v>1.959004</v>
      </c>
      <c r="BC1237" s="38">
        <v>-1.276322</v>
      </c>
      <c r="BD1237" s="38">
        <v>-0.47817359999999998</v>
      </c>
      <c r="BE1237" s="38">
        <v>0.53561300000000001</v>
      </c>
      <c r="BF1237" s="38">
        <v>-0.5215455</v>
      </c>
      <c r="BG1237" s="38">
        <v>4.3665070000000004</v>
      </c>
      <c r="BH1237" s="38">
        <v>3.4949680000000001</v>
      </c>
      <c r="BI1237" s="38">
        <v>-0.1848563</v>
      </c>
      <c r="BJ1237" s="38">
        <v>-1.2961739999999999</v>
      </c>
      <c r="BK1237" s="38">
        <v>-0.30623640000000002</v>
      </c>
      <c r="BL1237" s="38">
        <v>-0.20199510000000001</v>
      </c>
      <c r="BM1237" s="38">
        <v>-0.91404269999999999</v>
      </c>
      <c r="BN1237" s="38">
        <v>-1.6498079999999999</v>
      </c>
      <c r="BO1237" s="38">
        <v>-0.44626339999999998</v>
      </c>
      <c r="BP1237" s="38">
        <v>1.086721</v>
      </c>
      <c r="BQ1237" s="38">
        <v>2.028737</v>
      </c>
      <c r="BR1237" s="38">
        <v>0.19976099999999999</v>
      </c>
      <c r="BS1237" s="38">
        <v>-7.1407210000000001</v>
      </c>
      <c r="BT1237" s="38">
        <v>-7.0691639999999998</v>
      </c>
      <c r="BU1237" s="38">
        <v>-2.561734</v>
      </c>
      <c r="BV1237" s="38">
        <v>-0.47033510000000001</v>
      </c>
      <c r="BW1237" s="38">
        <v>1.8157639999999999</v>
      </c>
      <c r="BX1237" s="38">
        <v>3.5617220000000001</v>
      </c>
      <c r="BY1237" s="38">
        <v>3.1261749999999999</v>
      </c>
      <c r="BZ1237" s="38">
        <v>3.5015160000000001</v>
      </c>
      <c r="CA1237" s="38">
        <v>0.45619399999999999</v>
      </c>
      <c r="CB1237" s="38">
        <v>1.238917</v>
      </c>
      <c r="CC1237" s="38">
        <v>2.2602799999999998</v>
      </c>
      <c r="CD1237" s="38">
        <v>1.2798240000000001</v>
      </c>
      <c r="CE1237" s="38">
        <v>6.1560689999999996</v>
      </c>
      <c r="CF1237" s="38">
        <v>5.2014399999999998</v>
      </c>
      <c r="CG1237" s="38">
        <v>1.785096</v>
      </c>
      <c r="CH1237" s="38">
        <v>-0.34694150000000001</v>
      </c>
      <c r="CI1237" s="38">
        <v>0.5294953</v>
      </c>
      <c r="CJ1237" s="38">
        <v>0.65460739999999995</v>
      </c>
      <c r="CK1237" s="38">
        <v>-0.39939760000000002</v>
      </c>
      <c r="CL1237" s="38">
        <v>-0.79371239999999998</v>
      </c>
      <c r="CM1237" s="38">
        <v>0.54722890000000002</v>
      </c>
      <c r="CN1237" s="38">
        <v>1.843172</v>
      </c>
      <c r="CO1237" s="38">
        <v>2.841307</v>
      </c>
      <c r="CP1237" s="38">
        <v>1.1654519999999999</v>
      </c>
      <c r="CQ1237" s="38">
        <v>-6.1174949999999999</v>
      </c>
      <c r="CR1237" s="38">
        <v>-6.1316920000000001</v>
      </c>
      <c r="CS1237" s="38">
        <v>-1.9261710000000001</v>
      </c>
      <c r="CT1237" s="38">
        <v>0.1956523</v>
      </c>
      <c r="CU1237" s="38">
        <v>2.3572570000000002</v>
      </c>
      <c r="CV1237" s="38">
        <v>4.4644870000000001</v>
      </c>
      <c r="CW1237" s="38">
        <v>4.2260819999999999</v>
      </c>
      <c r="CX1237" s="38">
        <v>4.5698549999999996</v>
      </c>
      <c r="CY1237" s="38">
        <v>1.6561300000000001</v>
      </c>
      <c r="CZ1237" s="38">
        <v>2.4281679999999999</v>
      </c>
      <c r="DA1237" s="38">
        <v>3.45478</v>
      </c>
      <c r="DB1237" s="38">
        <v>2.5274480000000001</v>
      </c>
      <c r="DC1237" s="38">
        <v>7.3955140000000004</v>
      </c>
      <c r="DD1237" s="38">
        <v>6.383337</v>
      </c>
      <c r="DE1237" s="38">
        <v>3.1494800000000001</v>
      </c>
      <c r="DF1237" s="38">
        <v>0.60229129999999997</v>
      </c>
      <c r="DG1237" s="38">
        <v>1.365227</v>
      </c>
      <c r="DH1237" s="38">
        <v>1.5112099999999999</v>
      </c>
      <c r="DI1237" s="38">
        <v>0.1152475</v>
      </c>
      <c r="DJ1237" s="38">
        <v>6.2383099999999997E-2</v>
      </c>
      <c r="DK1237" s="38">
        <v>1.540721</v>
      </c>
      <c r="DL1237" s="38">
        <v>2.5996220000000001</v>
      </c>
      <c r="DM1237" s="38">
        <v>3.653877</v>
      </c>
      <c r="DN1237" s="38">
        <v>2.1311429999999998</v>
      </c>
      <c r="DO1237" s="38">
        <v>-5.0942689999999997</v>
      </c>
      <c r="DP1237" s="38">
        <v>-5.1942209999999998</v>
      </c>
      <c r="DQ1237" s="38">
        <v>-1.290608</v>
      </c>
      <c r="DR1237" s="38">
        <v>0.86163970000000001</v>
      </c>
      <c r="DS1237" s="38">
        <v>2.8987509999999999</v>
      </c>
      <c r="DT1237" s="38">
        <v>5.3672519999999997</v>
      </c>
      <c r="DU1237" s="38">
        <v>5.3259889999999999</v>
      </c>
      <c r="DV1237" s="38">
        <v>5.6381940000000004</v>
      </c>
      <c r="DW1237" s="38">
        <v>2.8560650000000001</v>
      </c>
      <c r="DX1237" s="38">
        <v>3.6174200000000001</v>
      </c>
      <c r="DY1237" s="38">
        <v>4.6492789999999999</v>
      </c>
      <c r="DZ1237" s="38">
        <v>3.7750710000000001</v>
      </c>
      <c r="EA1237" s="38">
        <v>8.6349590000000003</v>
      </c>
      <c r="EB1237" s="38">
        <v>7.5652350000000004</v>
      </c>
      <c r="EC1237" s="38">
        <v>4.5138629999999997</v>
      </c>
      <c r="ED1237" s="38">
        <v>1.9728330000000001</v>
      </c>
      <c r="EE1237" s="38">
        <v>2.5718909999999999</v>
      </c>
      <c r="EF1237" s="38">
        <v>2.748008</v>
      </c>
      <c r="EG1237" s="38">
        <v>0.85831329999999995</v>
      </c>
      <c r="EH1237" s="38">
        <v>1.298449</v>
      </c>
      <c r="EI1237" s="38">
        <v>2.9751660000000002</v>
      </c>
      <c r="EJ1237" s="38">
        <v>3.6918160000000002</v>
      </c>
      <c r="EK1237" s="38">
        <v>4.8270999999999997</v>
      </c>
      <c r="EL1237" s="38">
        <v>3.5254470000000002</v>
      </c>
      <c r="EM1237" s="38">
        <v>-3.6168939999999998</v>
      </c>
      <c r="EN1237" s="38">
        <v>-3.8406600000000002</v>
      </c>
      <c r="EO1237" s="38">
        <v>-0.37295600000000001</v>
      </c>
      <c r="EP1237" s="38">
        <v>1.8232200000000001</v>
      </c>
      <c r="EQ1237" s="38">
        <v>3.6805819999999998</v>
      </c>
      <c r="ER1237" s="38">
        <v>6.6707010000000002</v>
      </c>
      <c r="ES1237" s="38">
        <v>6.9140800000000002</v>
      </c>
      <c r="ET1237" s="38">
        <v>7.1807049999999997</v>
      </c>
      <c r="EU1237" s="38">
        <v>4.5885819999999997</v>
      </c>
      <c r="EV1237" s="38">
        <v>5.3345099999999999</v>
      </c>
      <c r="EW1237" s="38">
        <v>6.3739470000000003</v>
      </c>
      <c r="EX1237" s="38">
        <v>5.576441</v>
      </c>
      <c r="EY1237" s="38">
        <v>10.424519999999999</v>
      </c>
      <c r="EZ1237" s="38">
        <v>9.2717069999999993</v>
      </c>
      <c r="FA1237" s="38">
        <v>6.483816</v>
      </c>
      <c r="FB1237" s="38">
        <v>79.579899999999995</v>
      </c>
      <c r="FC1237" s="38">
        <v>77.9375</v>
      </c>
      <c r="FD1237" s="38">
        <v>75.506969999999995</v>
      </c>
      <c r="FE1237" s="38">
        <v>73.559179999999998</v>
      </c>
      <c r="FF1237" s="38">
        <v>72.590090000000004</v>
      </c>
      <c r="FG1237" s="38">
        <v>71.881839999999997</v>
      </c>
      <c r="FH1237" s="38">
        <v>72.321110000000004</v>
      </c>
      <c r="FI1237" s="38">
        <v>76.199619999999996</v>
      </c>
      <c r="FJ1237" s="38">
        <v>80.791979999999995</v>
      </c>
      <c r="FK1237" s="38">
        <v>84.215699999999998</v>
      </c>
      <c r="FL1237" s="38">
        <v>87.807469999999995</v>
      </c>
      <c r="FM1237" s="38">
        <v>91.393860000000004</v>
      </c>
      <c r="FN1237" s="38">
        <v>94.048259999999999</v>
      </c>
      <c r="FO1237" s="38">
        <v>96.112669999999994</v>
      </c>
      <c r="FP1237" s="38">
        <v>97.509219999999999</v>
      </c>
      <c r="FQ1237" s="38">
        <v>98.889510000000001</v>
      </c>
      <c r="FR1237" s="38">
        <v>99.443950000000001</v>
      </c>
      <c r="FS1237" s="38">
        <v>99.210520000000002</v>
      </c>
      <c r="FT1237" s="38">
        <v>97.880200000000002</v>
      </c>
      <c r="FU1237" s="38">
        <v>95.820459999999997</v>
      </c>
      <c r="FV1237" s="38">
        <v>92.864909999999995</v>
      </c>
      <c r="FW1237">
        <v>90.129949999999994</v>
      </c>
      <c r="FX1237">
        <v>87.080680000000001</v>
      </c>
      <c r="FY1237">
        <v>84.022880000000001</v>
      </c>
      <c r="FZ1237">
        <v>1.903135</v>
      </c>
      <c r="GA1237">
        <v>16.071280000000002</v>
      </c>
      <c r="GB1237">
        <v>1</v>
      </c>
    </row>
    <row r="1238" spans="1:184" x14ac:dyDescent="0.3">
      <c r="A1238" t="s">
        <v>280</v>
      </c>
      <c r="B1238" t="s">
        <v>189</v>
      </c>
      <c r="C1238" t="s">
        <v>1</v>
      </c>
      <c r="D1238" t="s">
        <v>1</v>
      </c>
      <c r="E1238" t="s">
        <v>1</v>
      </c>
      <c r="F1238" t="s">
        <v>1</v>
      </c>
      <c r="G1238" t="s">
        <v>1</v>
      </c>
      <c r="H1238" s="40" t="s">
        <v>1</v>
      </c>
      <c r="I1238" s="18" t="s">
        <v>1</v>
      </c>
      <c r="J1238" s="38" t="s">
        <v>1</v>
      </c>
      <c r="K1238" s="18">
        <v>44739</v>
      </c>
      <c r="L1238" s="38">
        <v>215</v>
      </c>
      <c r="M1238" s="38">
        <v>215</v>
      </c>
      <c r="N1238" s="38">
        <v>180.0324</v>
      </c>
      <c r="O1238" s="38">
        <v>178.4614</v>
      </c>
      <c r="P1238" s="38">
        <v>176.50380000000001</v>
      </c>
      <c r="Q1238" s="38">
        <v>176.92080000000001</v>
      </c>
      <c r="R1238" s="38">
        <v>179.77610000000001</v>
      </c>
      <c r="S1238" s="38">
        <v>183.70189999999999</v>
      </c>
      <c r="T1238" s="38">
        <v>191.8639</v>
      </c>
      <c r="U1238" s="38">
        <v>203.7106</v>
      </c>
      <c r="V1238" s="38">
        <v>208.24180000000001</v>
      </c>
      <c r="W1238" s="38">
        <v>213.49289999999999</v>
      </c>
      <c r="X1238" s="38">
        <v>218.27379999999999</v>
      </c>
      <c r="Y1238" s="38">
        <v>223.1661</v>
      </c>
      <c r="Z1238" s="38">
        <v>222.78720000000001</v>
      </c>
      <c r="AA1238" s="38">
        <v>225.76419999999999</v>
      </c>
      <c r="AB1238" s="38">
        <v>221.6532</v>
      </c>
      <c r="AC1238" s="38">
        <v>220.09309999999999</v>
      </c>
      <c r="AD1238" s="38">
        <v>220.84289999999999</v>
      </c>
      <c r="AE1238" s="38">
        <v>219.65360000000001</v>
      </c>
      <c r="AF1238" s="38">
        <v>225.0967</v>
      </c>
      <c r="AG1238" s="38">
        <v>230.3897</v>
      </c>
      <c r="AH1238" s="38">
        <v>231.82</v>
      </c>
      <c r="AI1238" s="38">
        <v>229.08920000000001</v>
      </c>
      <c r="AJ1238" s="38">
        <v>220.78270000000001</v>
      </c>
      <c r="AK1238" s="38">
        <v>212.96969999999999</v>
      </c>
      <c r="AL1238" s="38">
        <v>-3.1955990000000001</v>
      </c>
      <c r="AM1238" s="38">
        <v>-0.24392449999999999</v>
      </c>
      <c r="AN1238" s="38">
        <v>0.57295499999999999</v>
      </c>
      <c r="AO1238" s="38">
        <v>-1.295445</v>
      </c>
      <c r="AP1238" s="38">
        <v>-3.8451979999999999</v>
      </c>
      <c r="AQ1238" s="38">
        <v>-3.2651330000000001</v>
      </c>
      <c r="AR1238" s="38">
        <v>-1.3643879999999999</v>
      </c>
      <c r="AS1238" s="38">
        <v>-0.37011050000000001</v>
      </c>
      <c r="AT1238" s="38">
        <v>-3.636889</v>
      </c>
      <c r="AU1238" s="38">
        <v>-0.32239060000000003</v>
      </c>
      <c r="AV1238" s="38">
        <v>-3.400458</v>
      </c>
      <c r="AW1238" s="38">
        <v>-0.92291959999999995</v>
      </c>
      <c r="AX1238" s="38">
        <v>-3.450787</v>
      </c>
      <c r="AY1238" s="38">
        <v>-5.5017930000000002</v>
      </c>
      <c r="AZ1238" s="38">
        <v>2.6635200000000001</v>
      </c>
      <c r="BA1238" s="38">
        <v>-0.82675860000000001</v>
      </c>
      <c r="BB1238" s="38">
        <v>4.1233149999999998</v>
      </c>
      <c r="BC1238" s="38">
        <v>4.0238800000000001</v>
      </c>
      <c r="BD1238" s="38">
        <v>7.8279990000000002</v>
      </c>
      <c r="BE1238" s="38">
        <v>6.5327359999999999</v>
      </c>
      <c r="BF1238" s="38">
        <v>6.7834370000000002</v>
      </c>
      <c r="BG1238" s="38">
        <v>-0.49425069999999999</v>
      </c>
      <c r="BH1238" s="38">
        <v>-1.553466</v>
      </c>
      <c r="BI1238" s="38">
        <v>0.34266360000000001</v>
      </c>
      <c r="BJ1238" s="38">
        <v>-2.3899499999999998</v>
      </c>
      <c r="BK1238" s="38">
        <v>0.19764139999999999</v>
      </c>
      <c r="BL1238" s="38">
        <v>1.1649860000000001</v>
      </c>
      <c r="BM1238" s="38">
        <v>-0.50824190000000002</v>
      </c>
      <c r="BN1238" s="38">
        <v>-2.707792</v>
      </c>
      <c r="BO1238" s="38">
        <v>-2.1572330000000002</v>
      </c>
      <c r="BP1238" s="38">
        <v>-0.42366419999999999</v>
      </c>
      <c r="BQ1238" s="38">
        <v>0.72757380000000005</v>
      </c>
      <c r="BR1238" s="38">
        <v>-2.2779959999999999</v>
      </c>
      <c r="BS1238" s="38">
        <v>0.39038859999999997</v>
      </c>
      <c r="BT1238" s="38">
        <v>-2.1483669999999999</v>
      </c>
      <c r="BU1238" s="38">
        <v>0.53312570000000004</v>
      </c>
      <c r="BV1238" s="38">
        <v>-2.649572</v>
      </c>
      <c r="BW1238" s="38">
        <v>-4.2702260000000001</v>
      </c>
      <c r="BX1238" s="38">
        <v>4.2598409999999998</v>
      </c>
      <c r="BY1238" s="38">
        <v>1.1609970000000001</v>
      </c>
      <c r="BZ1238" s="38">
        <v>6.1867609999999997</v>
      </c>
      <c r="CA1238" s="38">
        <v>5.6076459999999999</v>
      </c>
      <c r="CB1238" s="38">
        <v>9.1573139999999995</v>
      </c>
      <c r="CC1238" s="38">
        <v>8.7741439999999997</v>
      </c>
      <c r="CD1238" s="38">
        <v>8.6207999999999991</v>
      </c>
      <c r="CE1238" s="38">
        <v>1.0907659999999999</v>
      </c>
      <c r="CF1238" s="38">
        <v>-0.47075250000000002</v>
      </c>
      <c r="CG1238" s="38">
        <v>1.641097</v>
      </c>
      <c r="CH1238" s="38">
        <v>-1.8319589999999999</v>
      </c>
      <c r="CI1238" s="38">
        <v>0.50346849999999999</v>
      </c>
      <c r="CJ1238" s="38">
        <v>1.5750249999999999</v>
      </c>
      <c r="CK1238" s="38">
        <v>3.6972600000000001E-2</v>
      </c>
      <c r="CL1238" s="38">
        <v>-1.9200280000000001</v>
      </c>
      <c r="CM1238" s="38">
        <v>-1.3899060000000001</v>
      </c>
      <c r="CN1238" s="38">
        <v>0.227878</v>
      </c>
      <c r="CO1238" s="38">
        <v>1.4878260000000001</v>
      </c>
      <c r="CP1238" s="38">
        <v>-1.3368310000000001</v>
      </c>
      <c r="CQ1238" s="38">
        <v>0.88405730000000005</v>
      </c>
      <c r="CR1238" s="38">
        <v>-1.2811729999999999</v>
      </c>
      <c r="CS1238" s="38">
        <v>1.5415779999999999</v>
      </c>
      <c r="CT1238" s="38">
        <v>-2.0946530000000001</v>
      </c>
      <c r="CU1238" s="38">
        <v>-3.417246</v>
      </c>
      <c r="CV1238" s="38">
        <v>5.3654489999999999</v>
      </c>
      <c r="CW1238" s="38">
        <v>2.5377109999999998</v>
      </c>
      <c r="CX1238" s="38">
        <v>7.6158979999999996</v>
      </c>
      <c r="CY1238" s="38">
        <v>6.7045570000000003</v>
      </c>
      <c r="CZ1238" s="38">
        <v>10.07799</v>
      </c>
      <c r="DA1238" s="38">
        <v>10.32654</v>
      </c>
      <c r="DB1238" s="38">
        <v>9.8933529999999994</v>
      </c>
      <c r="DC1238" s="38">
        <v>2.188545</v>
      </c>
      <c r="DD1238" s="38">
        <v>0.27913149999999998</v>
      </c>
      <c r="DE1238" s="38">
        <v>2.5403880000000001</v>
      </c>
      <c r="DF1238" s="38">
        <v>-1.2739689999999999</v>
      </c>
      <c r="DG1238" s="38">
        <v>0.80929569999999995</v>
      </c>
      <c r="DH1238" s="38">
        <v>1.9850639999999999</v>
      </c>
      <c r="DI1238" s="38">
        <v>0.58218709999999996</v>
      </c>
      <c r="DJ1238" s="38">
        <v>-1.1322639999999999</v>
      </c>
      <c r="DK1238" s="38">
        <v>-0.62257779999999996</v>
      </c>
      <c r="DL1238" s="38">
        <v>0.87942019999999999</v>
      </c>
      <c r="DM1238" s="38">
        <v>2.2480790000000002</v>
      </c>
      <c r="DN1238" s="38">
        <v>-0.39566639999999997</v>
      </c>
      <c r="DO1238" s="38">
        <v>1.377726</v>
      </c>
      <c r="DP1238" s="38">
        <v>-0.41397800000000001</v>
      </c>
      <c r="DQ1238" s="38">
        <v>2.5500310000000002</v>
      </c>
      <c r="DR1238" s="38">
        <v>-1.5397350000000001</v>
      </c>
      <c r="DS1238" s="38">
        <v>-2.5642659999999999</v>
      </c>
      <c r="DT1238" s="38">
        <v>6.4710559999999999</v>
      </c>
      <c r="DU1238" s="38">
        <v>3.914425</v>
      </c>
      <c r="DV1238" s="38">
        <v>9.0450339999999994</v>
      </c>
      <c r="DW1238" s="38">
        <v>7.8014679999999998</v>
      </c>
      <c r="DX1238" s="38">
        <v>10.998670000000001</v>
      </c>
      <c r="DY1238" s="38">
        <v>11.87893</v>
      </c>
      <c r="DZ1238" s="38">
        <v>11.165900000000001</v>
      </c>
      <c r="EA1238" s="38">
        <v>3.2863229999999999</v>
      </c>
      <c r="EB1238" s="38">
        <v>1.029015</v>
      </c>
      <c r="EC1238" s="38">
        <v>3.4396789999999999</v>
      </c>
      <c r="ED1238" s="38">
        <v>-0.46831990000000001</v>
      </c>
      <c r="EE1238" s="38">
        <v>1.2508619999999999</v>
      </c>
      <c r="EF1238" s="38">
        <v>2.5770949999999999</v>
      </c>
      <c r="EG1238" s="38">
        <v>1.3693900000000001</v>
      </c>
      <c r="EH1238" s="38">
        <v>5.1428000000000003E-3</v>
      </c>
      <c r="EI1238" s="38">
        <v>0.48532150000000002</v>
      </c>
      <c r="EJ1238" s="38">
        <v>1.820144</v>
      </c>
      <c r="EK1238" s="38">
        <v>3.3457629999999998</v>
      </c>
      <c r="EL1238" s="38">
        <v>0.96322629999999998</v>
      </c>
      <c r="EM1238" s="38">
        <v>2.0905049999999998</v>
      </c>
      <c r="EN1238" s="38">
        <v>0.8381132</v>
      </c>
      <c r="EO1238" s="38">
        <v>4.0060760000000002</v>
      </c>
      <c r="EP1238" s="38">
        <v>-0.73852030000000002</v>
      </c>
      <c r="EQ1238" s="38">
        <v>-1.3326990000000001</v>
      </c>
      <c r="ER1238" s="38">
        <v>8.0673779999999997</v>
      </c>
      <c r="ES1238" s="38">
        <v>5.9021809999999997</v>
      </c>
      <c r="ET1238" s="38">
        <v>11.10848</v>
      </c>
      <c r="EU1238" s="38">
        <v>9.3852340000000005</v>
      </c>
      <c r="EV1238" s="38">
        <v>12.32799</v>
      </c>
      <c r="EW1238" s="38">
        <v>14.120340000000001</v>
      </c>
      <c r="EX1238" s="38">
        <v>13.003270000000001</v>
      </c>
      <c r="EY1238" s="38">
        <v>4.87134</v>
      </c>
      <c r="EZ1238" s="38">
        <v>2.111729</v>
      </c>
      <c r="FA1238" s="38">
        <v>4.7381130000000002</v>
      </c>
      <c r="FB1238" s="38">
        <v>76.970860000000002</v>
      </c>
      <c r="FC1238" s="38">
        <v>75.035929999999993</v>
      </c>
      <c r="FD1238" s="38">
        <v>72.929640000000006</v>
      </c>
      <c r="FE1238" s="38">
        <v>71.38364</v>
      </c>
      <c r="FF1238" s="38">
        <v>70.129069999999999</v>
      </c>
      <c r="FG1238" s="38">
        <v>68.753709999999998</v>
      </c>
      <c r="FH1238" s="38">
        <v>68.909599999999998</v>
      </c>
      <c r="FI1238" s="38">
        <v>72.046800000000005</v>
      </c>
      <c r="FJ1238" s="38">
        <v>76.895499999999998</v>
      </c>
      <c r="FK1238" s="38">
        <v>80.990650000000002</v>
      </c>
      <c r="FL1238" s="38">
        <v>85.249279999999999</v>
      </c>
      <c r="FM1238" s="38">
        <v>89.140190000000004</v>
      </c>
      <c r="FN1238" s="38">
        <v>92.582920000000001</v>
      </c>
      <c r="FO1238" s="38">
        <v>95.706800000000001</v>
      </c>
      <c r="FP1238" s="38">
        <v>98.140039999999999</v>
      </c>
      <c r="FQ1238" s="38">
        <v>99.803340000000006</v>
      </c>
      <c r="FR1238" s="38">
        <v>99.958960000000005</v>
      </c>
      <c r="FS1238" s="38">
        <v>100.07389999999999</v>
      </c>
      <c r="FT1238" s="38">
        <v>98.808189999999996</v>
      </c>
      <c r="FU1238" s="38">
        <v>96.074650000000005</v>
      </c>
      <c r="FV1238" s="38">
        <v>91.774289999999993</v>
      </c>
      <c r="FW1238">
        <v>87.556280000000001</v>
      </c>
      <c r="FX1238">
        <v>84.357280000000003</v>
      </c>
      <c r="FY1238">
        <v>81.301659999999998</v>
      </c>
      <c r="FZ1238">
        <v>2.2350889999999999</v>
      </c>
      <c r="GA1238">
        <v>16.733989999999999</v>
      </c>
      <c r="GB1238">
        <v>1</v>
      </c>
    </row>
    <row r="1239" spans="1:184" x14ac:dyDescent="0.3">
      <c r="A1239" t="s">
        <v>280</v>
      </c>
      <c r="B1239" t="s">
        <v>189</v>
      </c>
      <c r="C1239" t="s">
        <v>1</v>
      </c>
      <c r="D1239" t="s">
        <v>1</v>
      </c>
      <c r="E1239" t="s">
        <v>1</v>
      </c>
      <c r="F1239" t="s">
        <v>1</v>
      </c>
      <c r="G1239" t="s">
        <v>1</v>
      </c>
      <c r="H1239" s="40" t="s">
        <v>1</v>
      </c>
      <c r="I1239" s="18" t="s">
        <v>1</v>
      </c>
      <c r="J1239" s="38" t="s">
        <v>1</v>
      </c>
      <c r="K1239" s="18">
        <v>44753</v>
      </c>
      <c r="L1239" s="38">
        <v>213</v>
      </c>
      <c r="M1239" s="38">
        <v>213</v>
      </c>
      <c r="N1239" s="38">
        <v>191.15950000000001</v>
      </c>
      <c r="O1239" s="38">
        <v>188.40870000000001</v>
      </c>
      <c r="P1239" s="38">
        <v>186.07419999999999</v>
      </c>
      <c r="Q1239" s="38">
        <v>184.90530000000001</v>
      </c>
      <c r="R1239" s="38">
        <v>187.83760000000001</v>
      </c>
      <c r="S1239" s="38">
        <v>190.57579999999999</v>
      </c>
      <c r="T1239" s="38">
        <v>198.0273</v>
      </c>
      <c r="U1239" s="38">
        <v>207.99950000000001</v>
      </c>
      <c r="V1239" s="38">
        <v>212.7064</v>
      </c>
      <c r="W1239" s="38">
        <v>216.77680000000001</v>
      </c>
      <c r="X1239" s="38">
        <v>221.435</v>
      </c>
      <c r="Y1239" s="38">
        <v>228.08860000000001</v>
      </c>
      <c r="Z1239" s="38">
        <v>226.5865</v>
      </c>
      <c r="AA1239" s="38">
        <v>229.34780000000001</v>
      </c>
      <c r="AB1239" s="38">
        <v>224.30359999999999</v>
      </c>
      <c r="AC1239" s="38">
        <v>224.28489999999999</v>
      </c>
      <c r="AD1239" s="38">
        <v>227.37270000000001</v>
      </c>
      <c r="AE1239" s="38">
        <v>224.97499999999999</v>
      </c>
      <c r="AF1239" s="38">
        <v>230.43819999999999</v>
      </c>
      <c r="AG1239" s="38">
        <v>236.29740000000001</v>
      </c>
      <c r="AH1239" s="38">
        <v>237.9006</v>
      </c>
      <c r="AI1239" s="38">
        <v>237.49959999999999</v>
      </c>
      <c r="AJ1239" s="38">
        <v>231.37710000000001</v>
      </c>
      <c r="AK1239" s="38">
        <v>224.5393</v>
      </c>
      <c r="AL1239" s="38">
        <v>-1.733106</v>
      </c>
      <c r="AM1239" s="38">
        <v>-3.7578399999999998</v>
      </c>
      <c r="AN1239" s="38">
        <v>-2.2486820000000001</v>
      </c>
      <c r="AO1239" s="38">
        <v>-5.6316009999999999</v>
      </c>
      <c r="AP1239" s="38">
        <v>-3.6340759999999999</v>
      </c>
      <c r="AQ1239" s="38">
        <v>-2.3607879999999999</v>
      </c>
      <c r="AR1239" s="38">
        <v>0.26491189999999998</v>
      </c>
      <c r="AS1239" s="38">
        <v>-0.63909439999999995</v>
      </c>
      <c r="AT1239" s="38">
        <v>1.401235</v>
      </c>
      <c r="AU1239" s="38">
        <v>0.20315169999999999</v>
      </c>
      <c r="AV1239" s="38">
        <v>1.7574559999999999</v>
      </c>
      <c r="AW1239" s="38">
        <v>-2.330613</v>
      </c>
      <c r="AX1239" s="38">
        <v>-1.989187</v>
      </c>
      <c r="AY1239" s="38">
        <v>-3.8689460000000002</v>
      </c>
      <c r="AZ1239" s="38">
        <v>-5.7146299999999997</v>
      </c>
      <c r="BA1239" s="38">
        <v>-1.7618529999999999</v>
      </c>
      <c r="BB1239" s="38">
        <v>7.7748699999999999</v>
      </c>
      <c r="BC1239" s="38">
        <v>3.2671290000000002</v>
      </c>
      <c r="BD1239" s="38">
        <v>6.1573539999999998</v>
      </c>
      <c r="BE1239" s="38">
        <v>5.67767</v>
      </c>
      <c r="BF1239" s="38">
        <v>3.562538</v>
      </c>
      <c r="BG1239" s="38">
        <v>4.2966049999999996</v>
      </c>
      <c r="BH1239" s="38">
        <v>3.8902779999999999</v>
      </c>
      <c r="BI1239" s="38">
        <v>2.866377</v>
      </c>
      <c r="BJ1239" s="38">
        <v>-0.45006020000000002</v>
      </c>
      <c r="BK1239" s="38">
        <v>-2.7611940000000001</v>
      </c>
      <c r="BL1239" s="38">
        <v>-1.2819860000000001</v>
      </c>
      <c r="BM1239" s="38">
        <v>-4.5206850000000003</v>
      </c>
      <c r="BN1239" s="38">
        <v>-2.3930980000000002</v>
      </c>
      <c r="BO1239" s="38">
        <v>-0.91427210000000003</v>
      </c>
      <c r="BP1239" s="38">
        <v>1.503493</v>
      </c>
      <c r="BQ1239" s="38">
        <v>0.78511549999999997</v>
      </c>
      <c r="BR1239" s="38">
        <v>2.9906480000000002</v>
      </c>
      <c r="BS1239" s="38">
        <v>1.4091549999999999</v>
      </c>
      <c r="BT1239" s="38">
        <v>3.3191570000000001</v>
      </c>
      <c r="BU1239" s="38">
        <v>-0.60078860000000001</v>
      </c>
      <c r="BV1239" s="38">
        <v>-1.1110390000000001</v>
      </c>
      <c r="BW1239" s="38">
        <v>-2.5187360000000001</v>
      </c>
      <c r="BX1239" s="38">
        <v>-3.8394699999999999</v>
      </c>
      <c r="BY1239" s="38">
        <v>0.42464180000000001</v>
      </c>
      <c r="BZ1239" s="38">
        <v>10.174250000000001</v>
      </c>
      <c r="CA1239" s="38">
        <v>5.0725809999999996</v>
      </c>
      <c r="CB1239" s="38">
        <v>7.7397200000000002</v>
      </c>
      <c r="CC1239" s="38">
        <v>8.2076039999999999</v>
      </c>
      <c r="CD1239" s="38">
        <v>5.8362109999999996</v>
      </c>
      <c r="CE1239" s="38">
        <v>6.4189210000000001</v>
      </c>
      <c r="CF1239" s="38">
        <v>5.5370100000000004</v>
      </c>
      <c r="CG1239" s="38">
        <v>4.8515930000000003</v>
      </c>
      <c r="CH1239" s="38">
        <v>0.43857380000000001</v>
      </c>
      <c r="CI1239" s="38">
        <v>-2.0709209999999998</v>
      </c>
      <c r="CJ1239" s="38">
        <v>-0.61245570000000005</v>
      </c>
      <c r="CK1239" s="38">
        <v>-3.751268</v>
      </c>
      <c r="CL1239" s="38">
        <v>-1.5336000000000001</v>
      </c>
      <c r="CM1239" s="38">
        <v>8.75803E-2</v>
      </c>
      <c r="CN1239" s="38">
        <v>2.3613309999999998</v>
      </c>
      <c r="CO1239" s="38">
        <v>1.7715190000000001</v>
      </c>
      <c r="CP1239" s="38">
        <v>4.0914710000000003</v>
      </c>
      <c r="CQ1239" s="38">
        <v>2.2444299999999999</v>
      </c>
      <c r="CR1239" s="38">
        <v>4.4007870000000002</v>
      </c>
      <c r="CS1239" s="38">
        <v>0.5972828</v>
      </c>
      <c r="CT1239" s="38">
        <v>-0.50283619999999996</v>
      </c>
      <c r="CU1239" s="38">
        <v>-1.583585</v>
      </c>
      <c r="CV1239" s="38">
        <v>-2.54074</v>
      </c>
      <c r="CW1239" s="38">
        <v>1.939001</v>
      </c>
      <c r="CX1239" s="38">
        <v>11.83605</v>
      </c>
      <c r="CY1239" s="38">
        <v>6.3230310000000003</v>
      </c>
      <c r="CZ1239" s="38">
        <v>8.835661</v>
      </c>
      <c r="DA1239" s="38">
        <v>9.9598289999999992</v>
      </c>
      <c r="DB1239" s="38">
        <v>7.4109489999999996</v>
      </c>
      <c r="DC1239" s="38">
        <v>7.8888319999999998</v>
      </c>
      <c r="DD1239" s="38">
        <v>6.6775320000000002</v>
      </c>
      <c r="DE1239" s="38">
        <v>6.2265480000000002</v>
      </c>
      <c r="DF1239" s="38">
        <v>1.3272079999999999</v>
      </c>
      <c r="DG1239" s="38">
        <v>-1.380647</v>
      </c>
      <c r="DH1239" s="38">
        <v>5.7074699999999999E-2</v>
      </c>
      <c r="DI1239" s="38">
        <v>-2.9818509999999998</v>
      </c>
      <c r="DJ1239" s="38">
        <v>-0.67410190000000003</v>
      </c>
      <c r="DK1239" s="38">
        <v>1.0894330000000001</v>
      </c>
      <c r="DL1239" s="38">
        <v>3.2191679999999998</v>
      </c>
      <c r="DM1239" s="38">
        <v>2.7579220000000002</v>
      </c>
      <c r="DN1239" s="38">
        <v>5.1922940000000004</v>
      </c>
      <c r="DO1239" s="38">
        <v>3.079704</v>
      </c>
      <c r="DP1239" s="38">
        <v>5.4824169999999999</v>
      </c>
      <c r="DQ1239" s="38">
        <v>1.7953539999999999</v>
      </c>
      <c r="DR1239" s="38">
        <v>0.1053665</v>
      </c>
      <c r="DS1239" s="38">
        <v>-0.64843399999999995</v>
      </c>
      <c r="DT1239" s="38">
        <v>-1.242011</v>
      </c>
      <c r="DU1239" s="38">
        <v>3.4533610000000001</v>
      </c>
      <c r="DV1239" s="38">
        <v>13.497859999999999</v>
      </c>
      <c r="DW1239" s="38">
        <v>7.5734820000000003</v>
      </c>
      <c r="DX1239" s="38">
        <v>9.9316019999999998</v>
      </c>
      <c r="DY1239" s="38">
        <v>11.71205</v>
      </c>
      <c r="DZ1239" s="38">
        <v>8.9856870000000004</v>
      </c>
      <c r="EA1239" s="38">
        <v>9.3587419999999995</v>
      </c>
      <c r="EB1239" s="38">
        <v>7.8180529999999999</v>
      </c>
      <c r="EC1239" s="38">
        <v>7.6015030000000001</v>
      </c>
      <c r="ED1239" s="38">
        <v>2.6102539999999999</v>
      </c>
      <c r="EE1239" s="38">
        <v>-0.38400220000000002</v>
      </c>
      <c r="EF1239" s="38">
        <v>1.0237700000000001</v>
      </c>
      <c r="EG1239" s="38">
        <v>-1.870935</v>
      </c>
      <c r="EH1239" s="38">
        <v>0.56687650000000001</v>
      </c>
      <c r="EI1239" s="38">
        <v>2.5359479999999999</v>
      </c>
      <c r="EJ1239" s="38">
        <v>4.4577499999999999</v>
      </c>
      <c r="EK1239" s="38">
        <v>4.1821320000000002</v>
      </c>
      <c r="EL1239" s="38">
        <v>6.7817069999999999</v>
      </c>
      <c r="EM1239" s="38">
        <v>4.2857079999999996</v>
      </c>
      <c r="EN1239" s="38">
        <v>7.0441180000000001</v>
      </c>
      <c r="EO1239" s="38">
        <v>3.5251790000000001</v>
      </c>
      <c r="EP1239" s="38">
        <v>0.98351440000000001</v>
      </c>
      <c r="EQ1239" s="38">
        <v>0.7017757</v>
      </c>
      <c r="ER1239" s="38">
        <v>0.63314879999999996</v>
      </c>
      <c r="ES1239" s="38">
        <v>5.6398549999999998</v>
      </c>
      <c r="ET1239" s="38">
        <v>15.89724</v>
      </c>
      <c r="EU1239" s="38">
        <v>9.3789339999999992</v>
      </c>
      <c r="EV1239" s="38">
        <v>11.51397</v>
      </c>
      <c r="EW1239" s="38">
        <v>14.241989999999999</v>
      </c>
      <c r="EX1239" s="38">
        <v>11.259359999999999</v>
      </c>
      <c r="EY1239" s="38">
        <v>11.481059999999999</v>
      </c>
      <c r="EZ1239" s="38">
        <v>9.4647849999999991</v>
      </c>
      <c r="FA1239" s="38">
        <v>9.5867199999999997</v>
      </c>
      <c r="FB1239" s="38">
        <v>79.598590000000002</v>
      </c>
      <c r="FC1239" s="38">
        <v>78.481129999999993</v>
      </c>
      <c r="FD1239" s="38">
        <v>77.210999999999999</v>
      </c>
      <c r="FE1239" s="38">
        <v>75.700159999999997</v>
      </c>
      <c r="FF1239" s="38">
        <v>73.551320000000004</v>
      </c>
      <c r="FG1239" s="38">
        <v>72.612350000000006</v>
      </c>
      <c r="FH1239" s="38">
        <v>72.277109999999993</v>
      </c>
      <c r="FI1239" s="38">
        <v>74.769900000000007</v>
      </c>
      <c r="FJ1239" s="38">
        <v>79.051770000000005</v>
      </c>
      <c r="FK1239" s="38">
        <v>83.58408</v>
      </c>
      <c r="FL1239" s="38">
        <v>87.246740000000003</v>
      </c>
      <c r="FM1239" s="38">
        <v>90.634960000000007</v>
      </c>
      <c r="FN1239" s="38">
        <v>93.634730000000005</v>
      </c>
      <c r="FO1239" s="38">
        <v>95.998609999999999</v>
      </c>
      <c r="FP1239" s="38">
        <v>97.953249999999997</v>
      </c>
      <c r="FQ1239" s="38">
        <v>99.795860000000005</v>
      </c>
      <c r="FR1239" s="38">
        <v>100.4122</v>
      </c>
      <c r="FS1239" s="38">
        <v>100.1203</v>
      </c>
      <c r="FT1239" s="38">
        <v>98.838030000000003</v>
      </c>
      <c r="FU1239" s="38">
        <v>96.582759999999993</v>
      </c>
      <c r="FV1239" s="38">
        <v>92.785529999999994</v>
      </c>
      <c r="FW1239">
        <v>89.022459999999995</v>
      </c>
      <c r="FX1239">
        <v>86.571070000000006</v>
      </c>
      <c r="FY1239">
        <v>83.420569999999998</v>
      </c>
      <c r="FZ1239">
        <v>2.539202</v>
      </c>
      <c r="GA1239">
        <v>20.7974</v>
      </c>
      <c r="GB1239">
        <v>1</v>
      </c>
    </row>
    <row r="1240" spans="1:184" x14ac:dyDescent="0.3">
      <c r="A1240" t="s">
        <v>280</v>
      </c>
      <c r="B1240" t="s">
        <v>189</v>
      </c>
      <c r="C1240" t="s">
        <v>1</v>
      </c>
      <c r="D1240" t="s">
        <v>1</v>
      </c>
      <c r="E1240" t="s">
        <v>1</v>
      </c>
      <c r="F1240" t="s">
        <v>1</v>
      </c>
      <c r="G1240" t="s">
        <v>1</v>
      </c>
      <c r="H1240" s="40" t="s">
        <v>1</v>
      </c>
      <c r="I1240" s="18" t="s">
        <v>1</v>
      </c>
      <c r="J1240" s="38" t="s">
        <v>1</v>
      </c>
      <c r="K1240" s="18">
        <v>44760</v>
      </c>
      <c r="L1240" s="38">
        <v>213</v>
      </c>
      <c r="M1240" s="38">
        <v>213</v>
      </c>
      <c r="N1240" s="38">
        <v>196.14359999999999</v>
      </c>
      <c r="O1240" s="38">
        <v>195.304</v>
      </c>
      <c r="P1240" s="38">
        <v>192.41480000000001</v>
      </c>
      <c r="Q1240" s="38">
        <v>191.279</v>
      </c>
      <c r="R1240" s="38">
        <v>194.36250000000001</v>
      </c>
      <c r="S1240" s="38">
        <v>196.56319999999999</v>
      </c>
      <c r="T1240" s="38">
        <v>205.3263</v>
      </c>
      <c r="U1240" s="38">
        <v>217.97389999999999</v>
      </c>
      <c r="V1240" s="38">
        <v>220.6404</v>
      </c>
      <c r="W1240" s="38">
        <v>223.76400000000001</v>
      </c>
      <c r="X1240" s="38">
        <v>228.68440000000001</v>
      </c>
      <c r="Y1240" s="38">
        <v>232.52699999999999</v>
      </c>
      <c r="Z1240" s="38">
        <v>231.1105</v>
      </c>
      <c r="AA1240" s="38">
        <v>235.8844</v>
      </c>
      <c r="AB1240" s="38">
        <v>230.8836</v>
      </c>
      <c r="AC1240" s="38">
        <v>229.36920000000001</v>
      </c>
      <c r="AD1240" s="38">
        <v>230.47069999999999</v>
      </c>
      <c r="AE1240" s="38">
        <v>229.86240000000001</v>
      </c>
      <c r="AF1240" s="38">
        <v>234.58240000000001</v>
      </c>
      <c r="AG1240" s="38">
        <v>239.7379</v>
      </c>
      <c r="AH1240" s="38">
        <v>240.89590000000001</v>
      </c>
      <c r="AI1240" s="38">
        <v>239.35249999999999</v>
      </c>
      <c r="AJ1240" s="38">
        <v>231.7807</v>
      </c>
      <c r="AK1240" s="38">
        <v>223.53319999999999</v>
      </c>
      <c r="AL1240" s="38">
        <v>1.0491159999999999</v>
      </c>
      <c r="AM1240" s="38">
        <v>3.3683010000000002</v>
      </c>
      <c r="AN1240" s="38">
        <v>2.3075700000000001</v>
      </c>
      <c r="AO1240" s="38">
        <v>-1.047312</v>
      </c>
      <c r="AP1240" s="38">
        <v>-4.5770710000000001</v>
      </c>
      <c r="AQ1240" s="38">
        <v>-10.32691</v>
      </c>
      <c r="AR1240" s="38">
        <v>-6.8752219999999999</v>
      </c>
      <c r="AS1240" s="38">
        <v>-2.9253459999999998</v>
      </c>
      <c r="AT1240" s="38">
        <v>3.1332779999999998</v>
      </c>
      <c r="AU1240" s="38">
        <v>0.85956840000000001</v>
      </c>
      <c r="AV1240" s="38">
        <v>-0.86147180000000001</v>
      </c>
      <c r="AW1240" s="38">
        <v>-4.427505</v>
      </c>
      <c r="AX1240" s="38">
        <v>-1.9510419999999999</v>
      </c>
      <c r="AY1240" s="38">
        <v>0.60415249999999998</v>
      </c>
      <c r="AZ1240" s="38">
        <v>-4.5952149999999996</v>
      </c>
      <c r="BA1240" s="38">
        <v>4.6942600000000001E-2</v>
      </c>
      <c r="BB1240" s="38">
        <v>6.8169620000000002</v>
      </c>
      <c r="BC1240" s="38">
        <v>5.5067409999999999</v>
      </c>
      <c r="BD1240" s="38">
        <v>3.418857</v>
      </c>
      <c r="BE1240" s="38">
        <v>0.6517695</v>
      </c>
      <c r="BF1240" s="38">
        <v>0.29644160000000003</v>
      </c>
      <c r="BG1240" s="38">
        <v>-0.74184190000000005</v>
      </c>
      <c r="BH1240" s="38">
        <v>-3.7774000000000001</v>
      </c>
      <c r="BI1240" s="38">
        <v>-4.5921089999999998</v>
      </c>
      <c r="BJ1240" s="38">
        <v>2.0276169999999998</v>
      </c>
      <c r="BK1240" s="38">
        <v>4.0934290000000004</v>
      </c>
      <c r="BL1240" s="38">
        <v>3.0888840000000002</v>
      </c>
      <c r="BM1240" s="38">
        <v>4.4251699999999998E-2</v>
      </c>
      <c r="BN1240" s="38">
        <v>-3.2360410000000002</v>
      </c>
      <c r="BO1240" s="38">
        <v>-9.1221949999999996</v>
      </c>
      <c r="BP1240" s="38">
        <v>-5.5436759999999996</v>
      </c>
      <c r="BQ1240" s="38">
        <v>-1.4556849999999999</v>
      </c>
      <c r="BR1240" s="38">
        <v>4.6472769999999999</v>
      </c>
      <c r="BS1240" s="38">
        <v>1.937354</v>
      </c>
      <c r="BT1240" s="38">
        <v>0.52212380000000003</v>
      </c>
      <c r="BU1240" s="38">
        <v>-2.7622170000000001</v>
      </c>
      <c r="BV1240" s="38">
        <v>-1.1432279999999999</v>
      </c>
      <c r="BW1240" s="38">
        <v>1.853429</v>
      </c>
      <c r="BX1240" s="38">
        <v>-2.846012</v>
      </c>
      <c r="BY1240" s="38">
        <v>2.163659</v>
      </c>
      <c r="BZ1240" s="38">
        <v>8.93323</v>
      </c>
      <c r="CA1240" s="38">
        <v>7.1791010000000002</v>
      </c>
      <c r="CB1240" s="38">
        <v>4.9536519999999999</v>
      </c>
      <c r="CC1240" s="38">
        <v>2.8173780000000002</v>
      </c>
      <c r="CD1240" s="38">
        <v>2.2248809999999999</v>
      </c>
      <c r="CE1240" s="38">
        <v>1.172474</v>
      </c>
      <c r="CF1240" s="38">
        <v>-2.2518099999999999</v>
      </c>
      <c r="CG1240" s="38">
        <v>-2.8988670000000001</v>
      </c>
      <c r="CH1240" s="38">
        <v>2.7053240000000001</v>
      </c>
      <c r="CI1240" s="38">
        <v>4.5956510000000002</v>
      </c>
      <c r="CJ1240" s="38">
        <v>3.63002</v>
      </c>
      <c r="CK1240" s="38">
        <v>0.80026509999999995</v>
      </c>
      <c r="CL1240" s="38">
        <v>-2.307248</v>
      </c>
      <c r="CM1240" s="38">
        <v>-8.2878159999999994</v>
      </c>
      <c r="CN1240" s="38">
        <v>-4.6214510000000004</v>
      </c>
      <c r="CO1240" s="38">
        <v>-0.43780259999999999</v>
      </c>
      <c r="CP1240" s="38">
        <v>5.6958690000000001</v>
      </c>
      <c r="CQ1240" s="38">
        <v>2.6838250000000001</v>
      </c>
      <c r="CR1240" s="38">
        <v>1.4803980000000001</v>
      </c>
      <c r="CS1240" s="38">
        <v>-1.6088439999999999</v>
      </c>
      <c r="CT1240" s="38">
        <v>-0.58373900000000001</v>
      </c>
      <c r="CU1240" s="38">
        <v>2.7186750000000002</v>
      </c>
      <c r="CV1240" s="38">
        <v>-1.63452</v>
      </c>
      <c r="CW1240" s="38">
        <v>3.6296909999999998</v>
      </c>
      <c r="CX1240" s="38">
        <v>10.398949999999999</v>
      </c>
      <c r="CY1240" s="38">
        <v>8.3373729999999995</v>
      </c>
      <c r="CZ1240" s="38">
        <v>6.0166459999999997</v>
      </c>
      <c r="DA1240" s="38">
        <v>4.317272</v>
      </c>
      <c r="DB1240" s="38">
        <v>3.5605129999999998</v>
      </c>
      <c r="DC1240" s="38">
        <v>2.4983230000000001</v>
      </c>
      <c r="DD1240" s="38">
        <v>-1.1951909999999999</v>
      </c>
      <c r="DE1240" s="38">
        <v>-1.726132</v>
      </c>
      <c r="DF1240" s="38">
        <v>3.3830309999999999</v>
      </c>
      <c r="DG1240" s="38">
        <v>5.0978719999999997</v>
      </c>
      <c r="DH1240" s="38">
        <v>4.1711559999999999</v>
      </c>
      <c r="DI1240" s="38">
        <v>1.556279</v>
      </c>
      <c r="DJ1240" s="38">
        <v>-1.378455</v>
      </c>
      <c r="DK1240" s="38">
        <v>-7.4534370000000001</v>
      </c>
      <c r="DL1240" s="38">
        <v>-3.6992259999999999</v>
      </c>
      <c r="DM1240" s="38">
        <v>0.58008000000000004</v>
      </c>
      <c r="DN1240" s="38">
        <v>6.7444610000000003</v>
      </c>
      <c r="DO1240" s="38">
        <v>3.4302969999999999</v>
      </c>
      <c r="DP1240" s="38">
        <v>2.438672</v>
      </c>
      <c r="DQ1240" s="38">
        <v>-0.45547009999999999</v>
      </c>
      <c r="DR1240" s="38">
        <v>-2.42496E-2</v>
      </c>
      <c r="DS1240" s="38">
        <v>3.58392</v>
      </c>
      <c r="DT1240" s="38">
        <v>-0.42302709999999999</v>
      </c>
      <c r="DU1240" s="38">
        <v>5.0957220000000003</v>
      </c>
      <c r="DV1240" s="38">
        <v>11.86467</v>
      </c>
      <c r="DW1240" s="38">
        <v>9.4956449999999997</v>
      </c>
      <c r="DX1240" s="38">
        <v>7.0796409999999996</v>
      </c>
      <c r="DY1240" s="38">
        <v>5.8171650000000001</v>
      </c>
      <c r="DZ1240" s="38">
        <v>4.8961439999999996</v>
      </c>
      <c r="EA1240" s="38">
        <v>3.8241719999999999</v>
      </c>
      <c r="EB1240" s="38">
        <v>-0.1385721</v>
      </c>
      <c r="EC1240" s="38">
        <v>-0.5533979</v>
      </c>
      <c r="ED1240" s="38">
        <v>4.3615320000000004</v>
      </c>
      <c r="EE1240" s="38">
        <v>5.8230000000000004</v>
      </c>
      <c r="EF1240" s="38">
        <v>4.9524699999999999</v>
      </c>
      <c r="EG1240" s="38">
        <v>2.6478419999999998</v>
      </c>
      <c r="EH1240" s="38">
        <v>-3.7424899999999997E-2</v>
      </c>
      <c r="EI1240" s="38">
        <v>-6.2487250000000003</v>
      </c>
      <c r="EJ1240" s="38">
        <v>-2.36768</v>
      </c>
      <c r="EK1240" s="38">
        <v>2.049741</v>
      </c>
      <c r="EL1240" s="38">
        <v>8.2584599999999995</v>
      </c>
      <c r="EM1240" s="38">
        <v>4.5080819999999999</v>
      </c>
      <c r="EN1240" s="38">
        <v>3.8222680000000002</v>
      </c>
      <c r="EO1240" s="38">
        <v>1.2098180000000001</v>
      </c>
      <c r="EP1240" s="38">
        <v>0.78356420000000004</v>
      </c>
      <c r="EQ1240" s="38">
        <v>4.8331970000000002</v>
      </c>
      <c r="ER1240" s="38">
        <v>1.326176</v>
      </c>
      <c r="ES1240" s="38">
        <v>7.2124389999999998</v>
      </c>
      <c r="ET1240" s="38">
        <v>13.98094</v>
      </c>
      <c r="EU1240" s="38">
        <v>11.167999999999999</v>
      </c>
      <c r="EV1240" s="38">
        <v>8.6144359999999995</v>
      </c>
      <c r="EW1240" s="38">
        <v>7.982774</v>
      </c>
      <c r="EX1240" s="38">
        <v>6.8245839999999998</v>
      </c>
      <c r="EY1240" s="38">
        <v>5.7384870000000001</v>
      </c>
      <c r="EZ1240" s="38">
        <v>1.3870180000000001</v>
      </c>
      <c r="FA1240" s="38">
        <v>1.1398440000000001</v>
      </c>
      <c r="FB1240" s="38">
        <v>82.287940000000006</v>
      </c>
      <c r="FC1240" s="38">
        <v>81.524529999999999</v>
      </c>
      <c r="FD1240" s="38">
        <v>79.957700000000003</v>
      </c>
      <c r="FE1240" s="38">
        <v>78.216380000000001</v>
      </c>
      <c r="FF1240" s="38">
        <v>76.897220000000004</v>
      </c>
      <c r="FG1240" s="38">
        <v>75.615489999999994</v>
      </c>
      <c r="FH1240" s="38">
        <v>75.734139999999996</v>
      </c>
      <c r="FI1240" s="38">
        <v>77.344409999999996</v>
      </c>
      <c r="FJ1240" s="38">
        <v>79.550870000000003</v>
      </c>
      <c r="FK1240" s="38">
        <v>83.342029999999994</v>
      </c>
      <c r="FL1240" s="38">
        <v>87.443460000000002</v>
      </c>
      <c r="FM1240" s="38">
        <v>92.086039999999997</v>
      </c>
      <c r="FN1240" s="38">
        <v>93.075209999999998</v>
      </c>
      <c r="FO1240" s="38">
        <v>95.317599999999999</v>
      </c>
      <c r="FP1240" s="38">
        <v>97.604839999999996</v>
      </c>
      <c r="FQ1240" s="38">
        <v>99.001159999999999</v>
      </c>
      <c r="FR1240" s="38">
        <v>99.29186</v>
      </c>
      <c r="FS1240" s="38">
        <v>98.382480000000001</v>
      </c>
      <c r="FT1240" s="38">
        <v>96.846559999999997</v>
      </c>
      <c r="FU1240" s="38">
        <v>93.931129999999996</v>
      </c>
      <c r="FV1240" s="38">
        <v>90.590289999999996</v>
      </c>
      <c r="FW1240">
        <v>87.967320000000001</v>
      </c>
      <c r="FX1240">
        <v>85.193520000000007</v>
      </c>
      <c r="FY1240">
        <v>81.820080000000004</v>
      </c>
      <c r="FZ1240">
        <v>2.2203529999999998</v>
      </c>
      <c r="GA1240">
        <v>17.783470000000001</v>
      </c>
      <c r="GB1240">
        <v>1</v>
      </c>
    </row>
    <row r="1241" spans="1:184" x14ac:dyDescent="0.3">
      <c r="A1241" t="s">
        <v>280</v>
      </c>
      <c r="B1241" t="s">
        <v>189</v>
      </c>
      <c r="C1241" t="s">
        <v>1</v>
      </c>
      <c r="D1241" t="s">
        <v>1</v>
      </c>
      <c r="E1241" t="s">
        <v>1</v>
      </c>
      <c r="F1241" t="s">
        <v>1</v>
      </c>
      <c r="G1241" t="s">
        <v>1</v>
      </c>
      <c r="H1241" s="40" t="s">
        <v>1</v>
      </c>
      <c r="I1241" s="18" t="s">
        <v>1</v>
      </c>
      <c r="J1241" s="38" t="s">
        <v>1</v>
      </c>
      <c r="K1241" s="18">
        <v>44763</v>
      </c>
      <c r="L1241" s="38">
        <v>212</v>
      </c>
      <c r="M1241" s="38">
        <v>212</v>
      </c>
      <c r="N1241" s="38">
        <v>210.2542</v>
      </c>
      <c r="O1241" s="38">
        <v>207.5735</v>
      </c>
      <c r="P1241" s="38">
        <v>202.82570000000001</v>
      </c>
      <c r="Q1241" s="38">
        <v>200.04580000000001</v>
      </c>
      <c r="R1241" s="38">
        <v>199.82320000000001</v>
      </c>
      <c r="S1241" s="38">
        <v>206.911</v>
      </c>
      <c r="T1241" s="38">
        <v>213.70140000000001</v>
      </c>
      <c r="U1241" s="38">
        <v>219.61060000000001</v>
      </c>
      <c r="V1241" s="38">
        <v>221.44210000000001</v>
      </c>
      <c r="W1241" s="38">
        <v>224.1438</v>
      </c>
      <c r="X1241" s="38">
        <v>226.5523</v>
      </c>
      <c r="Y1241" s="38">
        <v>229.1378</v>
      </c>
      <c r="Z1241" s="38">
        <v>228.96260000000001</v>
      </c>
      <c r="AA1241" s="38">
        <v>234.31389999999999</v>
      </c>
      <c r="AB1241" s="38">
        <v>229.96100000000001</v>
      </c>
      <c r="AC1241" s="38">
        <v>224.76929999999999</v>
      </c>
      <c r="AD1241" s="38">
        <v>219.62</v>
      </c>
      <c r="AE1241" s="38">
        <v>220.16050000000001</v>
      </c>
      <c r="AF1241" s="38">
        <v>225.91730000000001</v>
      </c>
      <c r="AG1241" s="38">
        <v>232.04580000000001</v>
      </c>
      <c r="AH1241" s="38">
        <v>234.42009999999999</v>
      </c>
      <c r="AI1241" s="38">
        <v>231.14660000000001</v>
      </c>
      <c r="AJ1241" s="38">
        <v>224.78299999999999</v>
      </c>
      <c r="AK1241" s="38">
        <v>214.4128</v>
      </c>
      <c r="AL1241" s="38">
        <v>-2.8375710000000001</v>
      </c>
      <c r="AM1241" s="38">
        <v>-1.6797569999999999</v>
      </c>
      <c r="AN1241" s="38">
        <v>-1.3337950000000001</v>
      </c>
      <c r="AO1241" s="38">
        <v>-5.3816449999999998</v>
      </c>
      <c r="AP1241" s="38">
        <v>-4.4736560000000001</v>
      </c>
      <c r="AQ1241" s="38">
        <v>-3.554643</v>
      </c>
      <c r="AR1241" s="38">
        <v>0.57555840000000003</v>
      </c>
      <c r="AS1241" s="38">
        <v>4.4913049999999997</v>
      </c>
      <c r="AT1241" s="38">
        <v>5.6552150000000001</v>
      </c>
      <c r="AU1241" s="38">
        <v>-1.6559740000000001</v>
      </c>
      <c r="AV1241" s="38">
        <v>-0.61175630000000003</v>
      </c>
      <c r="AW1241" s="38">
        <v>-2.0295169999999998</v>
      </c>
      <c r="AX1241" s="38">
        <v>-0.28615499999999999</v>
      </c>
      <c r="AY1241" s="38">
        <v>-0.93115099999999995</v>
      </c>
      <c r="AZ1241" s="38">
        <v>-0.9373359</v>
      </c>
      <c r="BA1241" s="38">
        <v>4.1002999999999998</v>
      </c>
      <c r="BB1241" s="38">
        <v>4.3268339999999998</v>
      </c>
      <c r="BC1241" s="38">
        <v>2.3238829999999999</v>
      </c>
      <c r="BD1241" s="38">
        <v>4.3260769999999997</v>
      </c>
      <c r="BE1241" s="38">
        <v>-1.0291969999999999</v>
      </c>
      <c r="BF1241" s="38">
        <v>0.37149349999999998</v>
      </c>
      <c r="BG1241" s="38">
        <v>-2.5966770000000001</v>
      </c>
      <c r="BH1241" s="38">
        <v>-3.8311139999999999</v>
      </c>
      <c r="BI1241" s="38">
        <v>-7.4592780000000003</v>
      </c>
      <c r="BJ1241" s="38">
        <v>-2.272805</v>
      </c>
      <c r="BK1241" s="38">
        <v>-1.207381</v>
      </c>
      <c r="BL1241" s="38">
        <v>-0.79040639999999995</v>
      </c>
      <c r="BM1241" s="38">
        <v>-4.6872480000000003</v>
      </c>
      <c r="BN1241" s="38">
        <v>-3.63131</v>
      </c>
      <c r="BO1241" s="38">
        <v>-2.9513509999999998</v>
      </c>
      <c r="BP1241" s="38">
        <v>1.395964</v>
      </c>
      <c r="BQ1241" s="38">
        <v>5.4257850000000003</v>
      </c>
      <c r="BR1241" s="38">
        <v>6.5219149999999999</v>
      </c>
      <c r="BS1241" s="38">
        <v>-0.9283903</v>
      </c>
      <c r="BT1241" s="38">
        <v>0.14224609999999999</v>
      </c>
      <c r="BU1241" s="38">
        <v>-1.4169179999999999</v>
      </c>
      <c r="BV1241" s="38">
        <v>0.13192209999999999</v>
      </c>
      <c r="BW1241" s="38">
        <v>-0.44341459999999999</v>
      </c>
      <c r="BX1241" s="38">
        <v>-0.1740554</v>
      </c>
      <c r="BY1241" s="38">
        <v>5.0355889999999999</v>
      </c>
      <c r="BZ1241" s="38">
        <v>5.4330020000000001</v>
      </c>
      <c r="CA1241" s="38">
        <v>3.5293079999999999</v>
      </c>
      <c r="CB1241" s="38">
        <v>5.552206</v>
      </c>
      <c r="CC1241" s="38">
        <v>0.25200699999999998</v>
      </c>
      <c r="CD1241" s="38">
        <v>1.647356</v>
      </c>
      <c r="CE1241" s="38">
        <v>-1.3359920000000001</v>
      </c>
      <c r="CF1241" s="38">
        <v>-2.566093</v>
      </c>
      <c r="CG1241" s="38">
        <v>-6.0013339999999999</v>
      </c>
      <c r="CH1241" s="38">
        <v>-1.881651</v>
      </c>
      <c r="CI1241" s="38">
        <v>-0.88021530000000003</v>
      </c>
      <c r="CJ1241" s="38">
        <v>-0.41405710000000001</v>
      </c>
      <c r="CK1241" s="38">
        <v>-4.2063110000000004</v>
      </c>
      <c r="CL1241" s="38">
        <v>-3.0479029999999998</v>
      </c>
      <c r="CM1241" s="38">
        <v>-2.5335139999999998</v>
      </c>
      <c r="CN1241" s="38">
        <v>1.964175</v>
      </c>
      <c r="CO1241" s="38">
        <v>6.0730029999999999</v>
      </c>
      <c r="CP1241" s="38">
        <v>7.1221899999999998</v>
      </c>
      <c r="CQ1241" s="38">
        <v>-0.42446810000000001</v>
      </c>
      <c r="CR1241" s="38">
        <v>0.664466</v>
      </c>
      <c r="CS1241" s="38">
        <v>-0.99263319999999999</v>
      </c>
      <c r="CT1241" s="38">
        <v>0.42148099999999999</v>
      </c>
      <c r="CU1241" s="38">
        <v>-0.1056098</v>
      </c>
      <c r="CV1241" s="38">
        <v>0.35459030000000002</v>
      </c>
      <c r="CW1241" s="38">
        <v>5.6833669999999996</v>
      </c>
      <c r="CX1241" s="38">
        <v>6.1991300000000003</v>
      </c>
      <c r="CY1241" s="38">
        <v>4.3641810000000003</v>
      </c>
      <c r="CZ1241" s="38">
        <v>6.4014189999999997</v>
      </c>
      <c r="DA1241" s="38">
        <v>1.139365</v>
      </c>
      <c r="DB1241" s="38">
        <v>2.5310139999999999</v>
      </c>
      <c r="DC1241" s="38">
        <v>-0.46284599999999998</v>
      </c>
      <c r="DD1241" s="38">
        <v>-1.689943</v>
      </c>
      <c r="DE1241" s="38">
        <v>-4.9915659999999997</v>
      </c>
      <c r="DF1241" s="38">
        <v>-1.490496</v>
      </c>
      <c r="DG1241" s="38">
        <v>-0.55304949999999997</v>
      </c>
      <c r="DH1241" s="38">
        <v>-3.77078E-2</v>
      </c>
      <c r="DI1241" s="38">
        <v>-3.725374</v>
      </c>
      <c r="DJ1241" s="38">
        <v>-2.4644970000000002</v>
      </c>
      <c r="DK1241" s="38">
        <v>-2.1156760000000001</v>
      </c>
      <c r="DL1241" s="38">
        <v>2.5323850000000001</v>
      </c>
      <c r="DM1241" s="38">
        <v>6.7202219999999997</v>
      </c>
      <c r="DN1241" s="38">
        <v>7.7224640000000004</v>
      </c>
      <c r="DO1241" s="38">
        <v>7.94541E-2</v>
      </c>
      <c r="DP1241" s="38">
        <v>1.1866859999999999</v>
      </c>
      <c r="DQ1241" s="38">
        <v>-0.56834859999999998</v>
      </c>
      <c r="DR1241" s="38">
        <v>0.71103989999999995</v>
      </c>
      <c r="DS1241" s="38">
        <v>0.23219500000000001</v>
      </c>
      <c r="DT1241" s="38">
        <v>0.88323609999999997</v>
      </c>
      <c r="DU1241" s="38">
        <v>6.3311450000000002</v>
      </c>
      <c r="DV1241" s="38">
        <v>6.9652580000000004</v>
      </c>
      <c r="DW1241" s="38">
        <v>5.1990540000000003</v>
      </c>
      <c r="DX1241" s="38">
        <v>7.2506320000000004</v>
      </c>
      <c r="DY1241" s="38">
        <v>2.0267230000000001</v>
      </c>
      <c r="DZ1241" s="38">
        <v>3.4146719999999999</v>
      </c>
      <c r="EA1241" s="38">
        <v>0.41030030000000001</v>
      </c>
      <c r="EB1241" s="38">
        <v>-0.81379290000000004</v>
      </c>
      <c r="EC1241" s="38">
        <v>-3.9817990000000001</v>
      </c>
      <c r="ED1241" s="38">
        <v>-0.92573079999999996</v>
      </c>
      <c r="EE1241" s="38">
        <v>-8.0673999999999996E-2</v>
      </c>
      <c r="EF1241" s="38">
        <v>0.50568089999999999</v>
      </c>
      <c r="EG1241" s="38">
        <v>-3.030977</v>
      </c>
      <c r="EH1241" s="38">
        <v>-1.6221509999999999</v>
      </c>
      <c r="EI1241" s="38">
        <v>-1.512384</v>
      </c>
      <c r="EJ1241" s="38">
        <v>3.3527909999999999</v>
      </c>
      <c r="EK1241" s="38">
        <v>7.6547010000000002</v>
      </c>
      <c r="EL1241" s="38">
        <v>8.5891640000000002</v>
      </c>
      <c r="EM1241" s="38">
        <v>0.80703769999999997</v>
      </c>
      <c r="EN1241" s="38">
        <v>1.940688</v>
      </c>
      <c r="EO1241" s="38">
        <v>4.4250999999999999E-2</v>
      </c>
      <c r="EP1241" s="38">
        <v>1.1291169999999999</v>
      </c>
      <c r="EQ1241" s="38">
        <v>0.71993149999999995</v>
      </c>
      <c r="ER1241" s="38">
        <v>1.646517</v>
      </c>
      <c r="ES1241" s="38">
        <v>7.2664330000000001</v>
      </c>
      <c r="ET1241" s="38">
        <v>8.0714240000000004</v>
      </c>
      <c r="EU1241" s="38">
        <v>6.4044790000000003</v>
      </c>
      <c r="EV1241" s="38">
        <v>8.4767609999999998</v>
      </c>
      <c r="EW1241" s="38">
        <v>3.3079260000000001</v>
      </c>
      <c r="EX1241" s="38">
        <v>4.6905340000000004</v>
      </c>
      <c r="EY1241" s="38">
        <v>1.6709849999999999</v>
      </c>
      <c r="EZ1241" s="38">
        <v>0.45122839999999997</v>
      </c>
      <c r="FA1241" s="38">
        <v>-2.523854</v>
      </c>
      <c r="FB1241" s="38">
        <v>77.941360000000003</v>
      </c>
      <c r="FC1241" s="38">
        <v>75.788089999999997</v>
      </c>
      <c r="FD1241" s="38">
        <v>74.087059999999994</v>
      </c>
      <c r="FE1241" s="38">
        <v>72.645870000000002</v>
      </c>
      <c r="FF1241" s="38">
        <v>71.326369999999997</v>
      </c>
      <c r="FG1241" s="38">
        <v>69.649659999999997</v>
      </c>
      <c r="FH1241" s="38">
        <v>69.233419999999995</v>
      </c>
      <c r="FI1241" s="38">
        <v>72.369519999999994</v>
      </c>
      <c r="FJ1241" s="38">
        <v>76.307910000000007</v>
      </c>
      <c r="FK1241" s="38">
        <v>80.263959999999997</v>
      </c>
      <c r="FL1241" s="38">
        <v>84.433760000000007</v>
      </c>
      <c r="FM1241" s="38">
        <v>87.795000000000002</v>
      </c>
      <c r="FN1241" s="38">
        <v>90.729560000000006</v>
      </c>
      <c r="FO1241" s="38">
        <v>93.005430000000004</v>
      </c>
      <c r="FP1241" s="38">
        <v>94.45393</v>
      </c>
      <c r="FQ1241" s="38">
        <v>95.627489999999995</v>
      </c>
      <c r="FR1241" s="38">
        <v>98.430019999999999</v>
      </c>
      <c r="FS1241" s="38">
        <v>98.456509999999994</v>
      </c>
      <c r="FT1241" s="38">
        <v>96.961290000000005</v>
      </c>
      <c r="FU1241" s="38">
        <v>94.198650000000001</v>
      </c>
      <c r="FV1241" s="38">
        <v>90.262500000000003</v>
      </c>
      <c r="FW1241">
        <v>86.394369999999995</v>
      </c>
      <c r="FX1241">
        <v>83.578699999999998</v>
      </c>
      <c r="FY1241">
        <v>80.063040000000001</v>
      </c>
      <c r="FZ1241">
        <v>1.4868950000000001</v>
      </c>
      <c r="GA1241">
        <v>12.54228</v>
      </c>
      <c r="GB1241">
        <v>1</v>
      </c>
    </row>
    <row r="1242" spans="1:184" x14ac:dyDescent="0.3">
      <c r="A1242" t="s">
        <v>280</v>
      </c>
      <c r="B1242" t="s">
        <v>189</v>
      </c>
      <c r="C1242" t="s">
        <v>1</v>
      </c>
      <c r="D1242" t="s">
        <v>1</v>
      </c>
      <c r="E1242" t="s">
        <v>1</v>
      </c>
      <c r="F1242" t="s">
        <v>1</v>
      </c>
      <c r="G1242" t="s">
        <v>1</v>
      </c>
      <c r="H1242" s="40" t="s">
        <v>1</v>
      </c>
      <c r="I1242" s="18" t="s">
        <v>1</v>
      </c>
      <c r="J1242" s="38" t="s">
        <v>1</v>
      </c>
      <c r="K1242" s="18">
        <v>44789</v>
      </c>
      <c r="L1242" s="38">
        <v>212</v>
      </c>
      <c r="M1242" s="38">
        <v>212</v>
      </c>
      <c r="N1242" s="38">
        <v>212.66630000000001</v>
      </c>
      <c r="O1242" s="38">
        <v>208.7294</v>
      </c>
      <c r="P1242" s="38">
        <v>202.73859999999999</v>
      </c>
      <c r="Q1242" s="38">
        <v>198.45189999999999</v>
      </c>
      <c r="R1242" s="38">
        <v>199.4622</v>
      </c>
      <c r="S1242" s="38">
        <v>207.89660000000001</v>
      </c>
      <c r="T1242" s="38">
        <v>213.52289999999999</v>
      </c>
      <c r="U1242" s="38">
        <v>220.1129</v>
      </c>
      <c r="V1242" s="38">
        <v>224.5487</v>
      </c>
      <c r="W1242" s="38">
        <v>228.00229999999999</v>
      </c>
      <c r="X1242" s="38">
        <v>231.15940000000001</v>
      </c>
      <c r="Y1242" s="38">
        <v>235.6429</v>
      </c>
      <c r="Z1242" s="38">
        <v>237.35489999999999</v>
      </c>
      <c r="AA1242" s="38">
        <v>242.72919999999999</v>
      </c>
      <c r="AB1242" s="38">
        <v>238.94919999999999</v>
      </c>
      <c r="AC1242" s="38">
        <v>233.97489999999999</v>
      </c>
      <c r="AD1242" s="38">
        <v>229.89169999999999</v>
      </c>
      <c r="AE1242" s="38">
        <v>227.03829999999999</v>
      </c>
      <c r="AF1242" s="38">
        <v>232.1824</v>
      </c>
      <c r="AG1242" s="38">
        <v>237.77979999999999</v>
      </c>
      <c r="AH1242" s="38">
        <v>239.86859999999999</v>
      </c>
      <c r="AI1242" s="38">
        <v>237.85489999999999</v>
      </c>
      <c r="AJ1242" s="38">
        <v>231.97489999999999</v>
      </c>
      <c r="AK1242" s="38">
        <v>223.88040000000001</v>
      </c>
      <c r="AL1242" s="38">
        <v>-7.3366699999999998</v>
      </c>
      <c r="AM1242" s="38">
        <v>-5.421424</v>
      </c>
      <c r="AN1242" s="38">
        <v>0.41673460000000001</v>
      </c>
      <c r="AO1242" s="38">
        <v>-0.73403019999999997</v>
      </c>
      <c r="AP1242" s="38">
        <v>-4.7550460000000001</v>
      </c>
      <c r="AQ1242" s="38">
        <v>2.1868840000000001</v>
      </c>
      <c r="AR1242" s="38">
        <v>0.95575390000000005</v>
      </c>
      <c r="AS1242" s="38">
        <v>-1.798092</v>
      </c>
      <c r="AT1242" s="38">
        <v>1.6211979999999999</v>
      </c>
      <c r="AU1242" s="38">
        <v>0.74859209999999998</v>
      </c>
      <c r="AV1242" s="38">
        <v>1.439913</v>
      </c>
      <c r="AW1242" s="38">
        <v>-2.705784</v>
      </c>
      <c r="AX1242" s="38">
        <v>-1.6782010000000001</v>
      </c>
      <c r="AY1242" s="38">
        <v>1.563348</v>
      </c>
      <c r="AZ1242" s="38">
        <v>-4.0649559999999996</v>
      </c>
      <c r="BA1242" s="38">
        <v>-1.3233330000000001</v>
      </c>
      <c r="BB1242" s="38">
        <v>7.0342180000000001</v>
      </c>
      <c r="BC1242" s="38">
        <v>-0.46143810000000002</v>
      </c>
      <c r="BD1242" s="38">
        <v>-1.591342</v>
      </c>
      <c r="BE1242" s="38">
        <v>2.5582590000000001</v>
      </c>
      <c r="BF1242" s="38">
        <v>1.8031060000000001</v>
      </c>
      <c r="BG1242" s="38">
        <v>2.3901289999999999</v>
      </c>
      <c r="BH1242" s="38">
        <v>-1.2610650000000001</v>
      </c>
      <c r="BI1242" s="38">
        <v>-6.4212599999999995E-2</v>
      </c>
      <c r="BJ1242" s="38">
        <v>-6.5081009999999999</v>
      </c>
      <c r="BK1242" s="38">
        <v>-4.7778739999999997</v>
      </c>
      <c r="BL1242" s="38">
        <v>1.0307710000000001</v>
      </c>
      <c r="BM1242" s="38">
        <v>-3.0651000000000001E-2</v>
      </c>
      <c r="BN1242" s="38">
        <v>-3.7519999999999998</v>
      </c>
      <c r="BO1242" s="38">
        <v>3.0707970000000002</v>
      </c>
      <c r="BP1242" s="38">
        <v>1.914852</v>
      </c>
      <c r="BQ1242" s="38">
        <v>-0.74853579999999997</v>
      </c>
      <c r="BR1242" s="38">
        <v>2.5272640000000002</v>
      </c>
      <c r="BS1242" s="38">
        <v>1.6515230000000001</v>
      </c>
      <c r="BT1242" s="38">
        <v>2.4005390000000002</v>
      </c>
      <c r="BU1242" s="38">
        <v>-1.872055</v>
      </c>
      <c r="BV1242" s="38">
        <v>-0.94356519999999999</v>
      </c>
      <c r="BW1242" s="38">
        <v>2.2525900000000001</v>
      </c>
      <c r="BX1242" s="38">
        <v>-3.1248819999999999</v>
      </c>
      <c r="BY1242" s="38">
        <v>-0.16862630000000001</v>
      </c>
      <c r="BZ1242" s="38">
        <v>8.4435699999999994</v>
      </c>
      <c r="CA1242" s="38">
        <v>0.96847740000000004</v>
      </c>
      <c r="CB1242" s="38">
        <v>-8.0167000000000002E-2</v>
      </c>
      <c r="CC1242" s="38">
        <v>4.1375260000000003</v>
      </c>
      <c r="CD1242" s="38">
        <v>3.2888600000000001</v>
      </c>
      <c r="CE1242" s="38">
        <v>3.6552479999999998</v>
      </c>
      <c r="CF1242" s="38">
        <v>0.16993810000000001</v>
      </c>
      <c r="CG1242" s="38">
        <v>1.311059</v>
      </c>
      <c r="CH1242" s="38">
        <v>-5.9342360000000003</v>
      </c>
      <c r="CI1242" s="38">
        <v>-4.3321529999999999</v>
      </c>
      <c r="CJ1242" s="38">
        <v>1.4560500000000001</v>
      </c>
      <c r="CK1242" s="38">
        <v>0.4565073</v>
      </c>
      <c r="CL1242" s="38">
        <v>-3.057293</v>
      </c>
      <c r="CM1242" s="38">
        <v>3.682992</v>
      </c>
      <c r="CN1242" s="38">
        <v>2.5791200000000001</v>
      </c>
      <c r="CO1242" s="38">
        <v>-2.1616199999999999E-2</v>
      </c>
      <c r="CP1242" s="38">
        <v>3.1548029999999998</v>
      </c>
      <c r="CQ1242" s="38">
        <v>2.2768899999999999</v>
      </c>
      <c r="CR1242" s="38">
        <v>3.0658660000000002</v>
      </c>
      <c r="CS1242" s="38">
        <v>-1.294616</v>
      </c>
      <c r="CT1242" s="38">
        <v>-0.43475829999999999</v>
      </c>
      <c r="CU1242" s="38">
        <v>2.7299570000000002</v>
      </c>
      <c r="CV1242" s="38">
        <v>-2.4737900000000002</v>
      </c>
      <c r="CW1242" s="38">
        <v>0.63112009999999996</v>
      </c>
      <c r="CX1242" s="38">
        <v>9.4196829999999991</v>
      </c>
      <c r="CY1242" s="38">
        <v>1.958833</v>
      </c>
      <c r="CZ1242" s="38">
        <v>0.96646860000000001</v>
      </c>
      <c r="DA1242" s="38">
        <v>5.2313219999999996</v>
      </c>
      <c r="DB1242" s="38">
        <v>4.3178879999999999</v>
      </c>
      <c r="DC1242" s="38">
        <v>4.531466</v>
      </c>
      <c r="DD1242" s="38">
        <v>1.161046</v>
      </c>
      <c r="DE1242" s="38">
        <v>2.2635670000000001</v>
      </c>
      <c r="DF1242" s="38">
        <v>-5.3603709999999998</v>
      </c>
      <c r="DG1242" s="38">
        <v>-3.8864320000000001</v>
      </c>
      <c r="DH1242" s="38">
        <v>1.8813299999999999</v>
      </c>
      <c r="DI1242" s="38">
        <v>0.94366559999999999</v>
      </c>
      <c r="DJ1242" s="38">
        <v>-2.3625859999999999</v>
      </c>
      <c r="DK1242" s="38">
        <v>4.2951870000000003</v>
      </c>
      <c r="DL1242" s="38">
        <v>3.2433879999999999</v>
      </c>
      <c r="DM1242" s="38">
        <v>0.70530349999999997</v>
      </c>
      <c r="DN1242" s="38">
        <v>3.7823410000000002</v>
      </c>
      <c r="DO1242" s="38">
        <v>2.9022570000000001</v>
      </c>
      <c r="DP1242" s="38">
        <v>3.7311930000000002</v>
      </c>
      <c r="DQ1242" s="38">
        <v>-0.71717719999999996</v>
      </c>
      <c r="DR1242" s="38">
        <v>7.4048500000000003E-2</v>
      </c>
      <c r="DS1242" s="38">
        <v>3.207325</v>
      </c>
      <c r="DT1242" s="38">
        <v>-1.822697</v>
      </c>
      <c r="DU1242" s="38">
        <v>1.430866</v>
      </c>
      <c r="DV1242" s="38">
        <v>10.395799999999999</v>
      </c>
      <c r="DW1242" s="38">
        <v>2.9491879999999999</v>
      </c>
      <c r="DX1242" s="38">
        <v>2.0131039999999998</v>
      </c>
      <c r="DY1242" s="38">
        <v>6.3251179999999998</v>
      </c>
      <c r="DZ1242" s="38">
        <v>5.3469170000000004</v>
      </c>
      <c r="EA1242" s="38">
        <v>5.4076839999999997</v>
      </c>
      <c r="EB1242" s="38">
        <v>2.1521539999999999</v>
      </c>
      <c r="EC1242" s="38">
        <v>3.2160760000000002</v>
      </c>
      <c r="ED1242" s="38">
        <v>-4.5318019999999999</v>
      </c>
      <c r="EE1242" s="38">
        <v>-3.2428819999999998</v>
      </c>
      <c r="EF1242" s="38">
        <v>2.4953660000000002</v>
      </c>
      <c r="EG1242" s="38">
        <v>1.6470450000000001</v>
      </c>
      <c r="EH1242" s="38">
        <v>-1.35954</v>
      </c>
      <c r="EI1242" s="38">
        <v>5.1791</v>
      </c>
      <c r="EJ1242" s="38">
        <v>4.2024860000000004</v>
      </c>
      <c r="EK1242" s="38">
        <v>1.7548600000000001</v>
      </c>
      <c r="EL1242" s="38">
        <v>4.6884069999999998</v>
      </c>
      <c r="EM1242" s="38">
        <v>3.8051879999999998</v>
      </c>
      <c r="EN1242" s="38">
        <v>4.6918199999999999</v>
      </c>
      <c r="EO1242" s="38">
        <v>0.11655260000000001</v>
      </c>
      <c r="EP1242" s="38">
        <v>0.80868479999999998</v>
      </c>
      <c r="EQ1242" s="38">
        <v>3.8965670000000001</v>
      </c>
      <c r="ER1242" s="38">
        <v>-0.88262359999999995</v>
      </c>
      <c r="ES1242" s="38">
        <v>2.5855730000000001</v>
      </c>
      <c r="ET1242" s="38">
        <v>11.805149999999999</v>
      </c>
      <c r="EU1242" s="38">
        <v>4.3791029999999997</v>
      </c>
      <c r="EV1242" s="38">
        <v>3.5242800000000001</v>
      </c>
      <c r="EW1242" s="38">
        <v>7.9043850000000004</v>
      </c>
      <c r="EX1242" s="38">
        <v>6.8326700000000002</v>
      </c>
      <c r="EY1242" s="38">
        <v>6.6728040000000002</v>
      </c>
      <c r="EZ1242" s="38">
        <v>3.5831569999999999</v>
      </c>
      <c r="FA1242" s="38">
        <v>4.591348</v>
      </c>
      <c r="FB1242" s="38">
        <v>79.028499999999994</v>
      </c>
      <c r="FC1242" s="38">
        <v>77.767470000000003</v>
      </c>
      <c r="FD1242" s="38">
        <v>75.965959999999995</v>
      </c>
      <c r="FE1242" s="38">
        <v>74.555530000000005</v>
      </c>
      <c r="FF1242" s="38">
        <v>72.551410000000004</v>
      </c>
      <c r="FG1242" s="38">
        <v>71.642780000000002</v>
      </c>
      <c r="FH1242" s="38">
        <v>70.958529999999996</v>
      </c>
      <c r="FI1242" s="38">
        <v>72.906599999999997</v>
      </c>
      <c r="FJ1242" s="38">
        <v>77.289760000000001</v>
      </c>
      <c r="FK1242" s="38">
        <v>82.455420000000004</v>
      </c>
      <c r="FL1242" s="38">
        <v>86.968630000000005</v>
      </c>
      <c r="FM1242" s="38">
        <v>90.898349999999994</v>
      </c>
      <c r="FN1242" s="38">
        <v>95.059529999999995</v>
      </c>
      <c r="FO1242" s="38">
        <v>98.32199</v>
      </c>
      <c r="FP1242" s="38">
        <v>100.89149999999999</v>
      </c>
      <c r="FQ1242" s="38">
        <v>102.45569999999999</v>
      </c>
      <c r="FR1242" s="38">
        <v>103.04730000000001</v>
      </c>
      <c r="FS1242" s="38">
        <v>103.2944</v>
      </c>
      <c r="FT1242" s="38">
        <v>102.32299999999999</v>
      </c>
      <c r="FU1242" s="38">
        <v>99.845269999999999</v>
      </c>
      <c r="FV1242" s="38">
        <v>95.622470000000007</v>
      </c>
      <c r="FW1242">
        <v>91.847239999999999</v>
      </c>
      <c r="FX1242">
        <v>88.445239999999998</v>
      </c>
      <c r="FY1242">
        <v>85.577070000000006</v>
      </c>
      <c r="FZ1242">
        <v>1.9129910000000001</v>
      </c>
      <c r="GA1242">
        <v>15.668010000000001</v>
      </c>
      <c r="GB1242">
        <v>1</v>
      </c>
    </row>
    <row r="1243" spans="1:184" x14ac:dyDescent="0.3">
      <c r="A1243" t="s">
        <v>280</v>
      </c>
      <c r="B1243" t="s">
        <v>189</v>
      </c>
      <c r="C1243" t="s">
        <v>1</v>
      </c>
      <c r="D1243" t="s">
        <v>1</v>
      </c>
      <c r="E1243" t="s">
        <v>1</v>
      </c>
      <c r="F1243" t="s">
        <v>1</v>
      </c>
      <c r="G1243" t="s">
        <v>1</v>
      </c>
      <c r="H1243" s="40" t="s">
        <v>1</v>
      </c>
      <c r="I1243" s="18" t="s">
        <v>1</v>
      </c>
      <c r="J1243" s="38" t="s">
        <v>1</v>
      </c>
      <c r="K1243" s="18">
        <v>44790</v>
      </c>
      <c r="L1243" s="38">
        <v>212</v>
      </c>
      <c r="M1243" s="38">
        <v>212</v>
      </c>
      <c r="N1243" s="38">
        <v>218.43039999999999</v>
      </c>
      <c r="O1243" s="38">
        <v>215.18799999999999</v>
      </c>
      <c r="P1243" s="38">
        <v>209.35489999999999</v>
      </c>
      <c r="Q1243" s="38">
        <v>204.89879999999999</v>
      </c>
      <c r="R1243" s="38">
        <v>206.96250000000001</v>
      </c>
      <c r="S1243" s="38">
        <v>213.4855</v>
      </c>
      <c r="T1243" s="38">
        <v>222.01060000000001</v>
      </c>
      <c r="U1243" s="38">
        <v>231.4084</v>
      </c>
      <c r="V1243" s="38">
        <v>233.53569999999999</v>
      </c>
      <c r="W1243" s="38">
        <v>236.5393</v>
      </c>
      <c r="X1243" s="38">
        <v>239.96549999999999</v>
      </c>
      <c r="Y1243" s="38">
        <v>244.108</v>
      </c>
      <c r="Z1243" s="38">
        <v>247.0994</v>
      </c>
      <c r="AA1243" s="38">
        <v>253.1439</v>
      </c>
      <c r="AB1243" s="38">
        <v>246.7484</v>
      </c>
      <c r="AC1243" s="38">
        <v>239.9872</v>
      </c>
      <c r="AD1243" s="38">
        <v>234.77670000000001</v>
      </c>
      <c r="AE1243" s="38">
        <v>232.46950000000001</v>
      </c>
      <c r="AF1243" s="38">
        <v>235.76249999999999</v>
      </c>
      <c r="AG1243" s="38">
        <v>239.81530000000001</v>
      </c>
      <c r="AH1243" s="38">
        <v>242.3135</v>
      </c>
      <c r="AI1243" s="38">
        <v>239.86490000000001</v>
      </c>
      <c r="AJ1243" s="38">
        <v>233.21690000000001</v>
      </c>
      <c r="AK1243" s="38">
        <v>224.57060000000001</v>
      </c>
      <c r="AL1243" s="38">
        <v>-5.7927699999999999E-2</v>
      </c>
      <c r="AM1243" s="38">
        <v>-1.940339</v>
      </c>
      <c r="AN1243" s="38">
        <v>0.13248080000000001</v>
      </c>
      <c r="AO1243" s="38">
        <v>1.9098090000000001</v>
      </c>
      <c r="AP1243" s="38">
        <v>4.4060360000000003</v>
      </c>
      <c r="AQ1243" s="38">
        <v>-3.9108339999999999</v>
      </c>
      <c r="AR1243" s="38">
        <v>-5.3709249999999997</v>
      </c>
      <c r="AS1243" s="38">
        <v>0.53145830000000005</v>
      </c>
      <c r="AT1243" s="38">
        <v>-6.73163</v>
      </c>
      <c r="AU1243" s="38">
        <v>0.1204057</v>
      </c>
      <c r="AV1243" s="38">
        <v>0.50577099999999997</v>
      </c>
      <c r="AW1243" s="38">
        <v>1.996534</v>
      </c>
      <c r="AX1243" s="38">
        <v>-1.1210610000000001</v>
      </c>
      <c r="AY1243" s="38">
        <v>-1.7424729999999999</v>
      </c>
      <c r="AZ1243" s="38">
        <v>-6.4865159999999999</v>
      </c>
      <c r="BA1243" s="38">
        <v>-8.0406650000000006</v>
      </c>
      <c r="BB1243" s="38">
        <v>4.8620419999999998</v>
      </c>
      <c r="BC1243" s="38">
        <v>5.006532</v>
      </c>
      <c r="BD1243" s="38">
        <v>4.349672</v>
      </c>
      <c r="BE1243" s="38">
        <v>3.4063379999999999</v>
      </c>
      <c r="BF1243" s="38">
        <v>5.3735689999999998</v>
      </c>
      <c r="BG1243" s="38">
        <v>0.50011530000000004</v>
      </c>
      <c r="BH1243" s="38">
        <v>-4.5231640000000004</v>
      </c>
      <c r="BI1243" s="38">
        <v>-2.2839149999999999</v>
      </c>
      <c r="BJ1243" s="38">
        <v>0.67166720000000002</v>
      </c>
      <c r="BK1243" s="38">
        <v>-1.225268</v>
      </c>
      <c r="BL1243" s="38">
        <v>0.79997039999999997</v>
      </c>
      <c r="BM1243" s="38">
        <v>2.6452529999999999</v>
      </c>
      <c r="BN1243" s="38">
        <v>5.3082739999999999</v>
      </c>
      <c r="BO1243" s="38">
        <v>-3.083526</v>
      </c>
      <c r="BP1243" s="38">
        <v>-4.2221270000000004</v>
      </c>
      <c r="BQ1243" s="38">
        <v>1.498618</v>
      </c>
      <c r="BR1243" s="38">
        <v>-5.7731839999999996</v>
      </c>
      <c r="BS1243" s="38">
        <v>1.012902</v>
      </c>
      <c r="BT1243" s="38">
        <v>1.291104</v>
      </c>
      <c r="BU1243" s="38">
        <v>2.7551600000000001</v>
      </c>
      <c r="BV1243" s="38">
        <v>-0.57408479999999995</v>
      </c>
      <c r="BW1243" s="38">
        <v>-1.1053500000000001</v>
      </c>
      <c r="BX1243" s="38">
        <v>-5.6176380000000004</v>
      </c>
      <c r="BY1243" s="38">
        <v>-6.9063369999999997</v>
      </c>
      <c r="BZ1243" s="38">
        <v>6.189692</v>
      </c>
      <c r="CA1243" s="38">
        <v>6.13218</v>
      </c>
      <c r="CB1243" s="38">
        <v>5.6075330000000001</v>
      </c>
      <c r="CC1243" s="38">
        <v>4.5235649999999996</v>
      </c>
      <c r="CD1243" s="38">
        <v>6.5774150000000002</v>
      </c>
      <c r="CE1243" s="38">
        <v>1.7678400000000001</v>
      </c>
      <c r="CF1243" s="38">
        <v>-3.1730800000000001</v>
      </c>
      <c r="CG1243" s="38">
        <v>-0.91551289999999996</v>
      </c>
      <c r="CH1243" s="38">
        <v>1.176982</v>
      </c>
      <c r="CI1243" s="38">
        <v>-0.7300122</v>
      </c>
      <c r="CJ1243" s="38">
        <v>1.2622720000000001</v>
      </c>
      <c r="CK1243" s="38">
        <v>3.1546189999999998</v>
      </c>
      <c r="CL1243" s="38">
        <v>5.9331610000000001</v>
      </c>
      <c r="CM1243" s="38">
        <v>-2.510535</v>
      </c>
      <c r="CN1243" s="38">
        <v>-3.4264739999999998</v>
      </c>
      <c r="CO1243" s="38">
        <v>2.1684709999999998</v>
      </c>
      <c r="CP1243" s="38">
        <v>-5.1093679999999999</v>
      </c>
      <c r="CQ1243" s="38">
        <v>1.6310420000000001</v>
      </c>
      <c r="CR1243" s="38">
        <v>1.8350230000000001</v>
      </c>
      <c r="CS1243" s="38">
        <v>3.2805819999999999</v>
      </c>
      <c r="CT1243" s="38">
        <v>-0.19525100000000001</v>
      </c>
      <c r="CU1243" s="38">
        <v>-0.66408160000000005</v>
      </c>
      <c r="CV1243" s="38">
        <v>-5.0158550000000002</v>
      </c>
      <c r="CW1243" s="38">
        <v>-6.1207050000000001</v>
      </c>
      <c r="CX1243" s="38">
        <v>7.1092180000000003</v>
      </c>
      <c r="CY1243" s="38">
        <v>6.9118009999999996</v>
      </c>
      <c r="CZ1243" s="38">
        <v>6.4787239999999997</v>
      </c>
      <c r="DA1243" s="38">
        <v>5.2973540000000003</v>
      </c>
      <c r="DB1243" s="38">
        <v>7.4111940000000001</v>
      </c>
      <c r="DC1243" s="38">
        <v>2.6458629999999999</v>
      </c>
      <c r="DD1243" s="38">
        <v>-2.238016</v>
      </c>
      <c r="DE1243" s="38">
        <v>3.2238200000000002E-2</v>
      </c>
      <c r="DF1243" s="38">
        <v>1.6822969999999999</v>
      </c>
      <c r="DG1243" s="38">
        <v>-0.2347561</v>
      </c>
      <c r="DH1243" s="38">
        <v>1.7245729999999999</v>
      </c>
      <c r="DI1243" s="38">
        <v>3.663986</v>
      </c>
      <c r="DJ1243" s="38">
        <v>6.5580480000000003</v>
      </c>
      <c r="DK1243" s="38">
        <v>-1.9375450000000001</v>
      </c>
      <c r="DL1243" s="38">
        <v>-2.6308199999999999</v>
      </c>
      <c r="DM1243" s="38">
        <v>2.8383229999999999</v>
      </c>
      <c r="DN1243" s="38">
        <v>-4.445551</v>
      </c>
      <c r="DO1243" s="38">
        <v>2.2491819999999998</v>
      </c>
      <c r="DP1243" s="38">
        <v>2.3789419999999999</v>
      </c>
      <c r="DQ1243" s="38">
        <v>3.8060040000000002</v>
      </c>
      <c r="DR1243" s="38">
        <v>0.18358279999999999</v>
      </c>
      <c r="DS1243" s="38">
        <v>-0.22281280000000001</v>
      </c>
      <c r="DT1243" s="38">
        <v>-4.4140730000000001</v>
      </c>
      <c r="DU1243" s="38">
        <v>-5.3350730000000004</v>
      </c>
      <c r="DV1243" s="38">
        <v>8.0287439999999997</v>
      </c>
      <c r="DW1243" s="38">
        <v>7.6914220000000002</v>
      </c>
      <c r="DX1243" s="38">
        <v>7.3499160000000003</v>
      </c>
      <c r="DY1243" s="38">
        <v>6.071142</v>
      </c>
      <c r="DZ1243" s="38">
        <v>8.2449739999999991</v>
      </c>
      <c r="EA1243" s="38">
        <v>3.5238849999999999</v>
      </c>
      <c r="EB1243" s="38">
        <v>-1.302951</v>
      </c>
      <c r="EC1243" s="38">
        <v>0.97998940000000001</v>
      </c>
      <c r="ED1243" s="38">
        <v>2.4118919999999999</v>
      </c>
      <c r="EE1243" s="38">
        <v>0.48031489999999999</v>
      </c>
      <c r="EF1243" s="38">
        <v>2.3920620000000001</v>
      </c>
      <c r="EG1243" s="38">
        <v>4.3994289999999996</v>
      </c>
      <c r="EH1243" s="38">
        <v>7.460286</v>
      </c>
      <c r="EI1243" s="38">
        <v>-1.1102369999999999</v>
      </c>
      <c r="EJ1243" s="38">
        <v>-1.482022</v>
      </c>
      <c r="EK1243" s="38">
        <v>3.8054830000000002</v>
      </c>
      <c r="EL1243" s="38">
        <v>-3.4871059999999998</v>
      </c>
      <c r="EM1243" s="38">
        <v>3.1416780000000002</v>
      </c>
      <c r="EN1243" s="38">
        <v>3.1642749999999999</v>
      </c>
      <c r="EO1243" s="38">
        <v>4.5646300000000002</v>
      </c>
      <c r="EP1243" s="38">
        <v>0.73055859999999995</v>
      </c>
      <c r="EQ1243" s="38">
        <v>0.41430929999999999</v>
      </c>
      <c r="ER1243" s="38">
        <v>-3.5451950000000001</v>
      </c>
      <c r="ES1243" s="38">
        <v>-4.2007440000000003</v>
      </c>
      <c r="ET1243" s="38">
        <v>9.3563930000000006</v>
      </c>
      <c r="EU1243" s="38">
        <v>8.8170699999999993</v>
      </c>
      <c r="EV1243" s="38">
        <v>8.6077770000000005</v>
      </c>
      <c r="EW1243" s="38">
        <v>7.1883689999999998</v>
      </c>
      <c r="EX1243" s="38">
        <v>9.4488199999999996</v>
      </c>
      <c r="EY1243" s="38">
        <v>4.7916100000000004</v>
      </c>
      <c r="EZ1243" s="38">
        <v>4.71332E-2</v>
      </c>
      <c r="FA1243" s="38">
        <v>2.348392</v>
      </c>
      <c r="FB1243" s="38">
        <v>83.692809999999994</v>
      </c>
      <c r="FC1243" s="38">
        <v>82.232730000000004</v>
      </c>
      <c r="FD1243" s="38">
        <v>80.537610000000001</v>
      </c>
      <c r="FE1243" s="38">
        <v>79.137540000000001</v>
      </c>
      <c r="FF1243" s="38">
        <v>78.713130000000007</v>
      </c>
      <c r="FG1243" s="38">
        <v>78.159059999999997</v>
      </c>
      <c r="FH1243" s="38">
        <v>77.156109999999998</v>
      </c>
      <c r="FI1243" s="38">
        <v>78.173339999999996</v>
      </c>
      <c r="FJ1243" s="38">
        <v>81.944720000000004</v>
      </c>
      <c r="FK1243" s="38">
        <v>84.70478</v>
      </c>
      <c r="FL1243" s="38">
        <v>87.184479999999994</v>
      </c>
      <c r="FM1243" s="38">
        <v>90.208280000000002</v>
      </c>
      <c r="FN1243" s="38">
        <v>93.802070000000001</v>
      </c>
      <c r="FO1243" s="38">
        <v>95.5655</v>
      </c>
      <c r="FP1243" s="38">
        <v>96.358379999999997</v>
      </c>
      <c r="FQ1243" s="38">
        <v>96.643389999999997</v>
      </c>
      <c r="FR1243" s="38">
        <v>96.990830000000003</v>
      </c>
      <c r="FS1243" s="38">
        <v>97.374690000000001</v>
      </c>
      <c r="FT1243" s="38">
        <v>97.201369999999997</v>
      </c>
      <c r="FU1243" s="38">
        <v>94.93956</v>
      </c>
      <c r="FV1243" s="38">
        <v>91.489590000000007</v>
      </c>
      <c r="FW1243">
        <v>87.680109999999999</v>
      </c>
      <c r="FX1243">
        <v>84.533959999999993</v>
      </c>
      <c r="FY1243">
        <v>82.069689999999994</v>
      </c>
      <c r="FZ1243">
        <v>1.3551709999999999</v>
      </c>
      <c r="GA1243">
        <v>11.356680000000001</v>
      </c>
      <c r="GB1243">
        <v>1</v>
      </c>
    </row>
    <row r="1244" spans="1:184" x14ac:dyDescent="0.3">
      <c r="A1244" t="s">
        <v>280</v>
      </c>
      <c r="B1244" t="s">
        <v>189</v>
      </c>
      <c r="C1244" t="s">
        <v>1</v>
      </c>
      <c r="D1244" t="s">
        <v>1</v>
      </c>
      <c r="E1244" t="s">
        <v>1</v>
      </c>
      <c r="F1244" t="s">
        <v>1</v>
      </c>
      <c r="G1244" t="s">
        <v>1</v>
      </c>
      <c r="H1244" s="40" t="s">
        <v>1</v>
      </c>
      <c r="I1244" s="18" t="s">
        <v>1</v>
      </c>
      <c r="J1244" s="38" t="s">
        <v>1</v>
      </c>
      <c r="K1244" s="18">
        <v>44792</v>
      </c>
      <c r="L1244" s="38">
        <v>212</v>
      </c>
      <c r="M1244" s="38">
        <v>212</v>
      </c>
      <c r="N1244" s="38">
        <v>207.20689999999999</v>
      </c>
      <c r="O1244" s="38">
        <v>204.34700000000001</v>
      </c>
      <c r="P1244" s="38">
        <v>199.16149999999999</v>
      </c>
      <c r="Q1244" s="38">
        <v>193.62209999999999</v>
      </c>
      <c r="R1244" s="38">
        <v>193.97069999999999</v>
      </c>
      <c r="S1244" s="38">
        <v>200.22620000000001</v>
      </c>
      <c r="T1244" s="38">
        <v>207.1807</v>
      </c>
      <c r="U1244" s="38">
        <v>213.80760000000001</v>
      </c>
      <c r="V1244" s="38">
        <v>216.76750000000001</v>
      </c>
      <c r="W1244" s="38">
        <v>219.4674</v>
      </c>
      <c r="X1244" s="38">
        <v>224.9288</v>
      </c>
      <c r="Y1244" s="38">
        <v>226.50290000000001</v>
      </c>
      <c r="Z1244" s="38">
        <v>226.6677</v>
      </c>
      <c r="AA1244" s="38">
        <v>232.30119999999999</v>
      </c>
      <c r="AB1244" s="38">
        <v>229.73580000000001</v>
      </c>
      <c r="AC1244" s="38">
        <v>223.1181</v>
      </c>
      <c r="AD1244" s="38">
        <v>218.41650000000001</v>
      </c>
      <c r="AE1244" s="38">
        <v>218.5692</v>
      </c>
      <c r="AF1244" s="38">
        <v>223.11019999999999</v>
      </c>
      <c r="AG1244" s="38">
        <v>226.7193</v>
      </c>
      <c r="AH1244" s="38">
        <v>227.8623</v>
      </c>
      <c r="AI1244" s="38">
        <v>225.12360000000001</v>
      </c>
      <c r="AJ1244" s="38">
        <v>215.75149999999999</v>
      </c>
      <c r="AK1244" s="38">
        <v>206.39160000000001</v>
      </c>
      <c r="AL1244" s="38">
        <v>-8.2561280000000004</v>
      </c>
      <c r="AM1244" s="38">
        <v>-3.4029479999999999</v>
      </c>
      <c r="AN1244" s="38">
        <v>-5.0255669999999997</v>
      </c>
      <c r="AO1244" s="38">
        <v>-0.99705580000000005</v>
      </c>
      <c r="AP1244" s="38">
        <v>1.2713270000000001</v>
      </c>
      <c r="AQ1244" s="38">
        <v>-1.0541119999999999</v>
      </c>
      <c r="AR1244" s="38">
        <v>-2.0213030000000001</v>
      </c>
      <c r="AS1244" s="38">
        <v>-4.9284400000000002</v>
      </c>
      <c r="AT1244" s="38">
        <v>0.96179230000000004</v>
      </c>
      <c r="AU1244" s="38">
        <v>4.2203090000000003</v>
      </c>
      <c r="AV1244" s="38">
        <v>3.2796829999999999</v>
      </c>
      <c r="AW1244" s="38">
        <v>-1.2196039999999999</v>
      </c>
      <c r="AX1244" s="38">
        <v>-4.9190180000000003</v>
      </c>
      <c r="AY1244" s="38">
        <v>-2.4196499999999999</v>
      </c>
      <c r="AZ1244" s="38">
        <v>-0.95196230000000004</v>
      </c>
      <c r="BA1244" s="38">
        <v>2.3738320000000002</v>
      </c>
      <c r="BB1244" s="38">
        <v>2.8639109999999999</v>
      </c>
      <c r="BC1244" s="38">
        <v>3.6653579999999999</v>
      </c>
      <c r="BD1244" s="38">
        <v>1.9192039999999999</v>
      </c>
      <c r="BE1244" s="38">
        <v>1.336401</v>
      </c>
      <c r="BF1244" s="38">
        <v>0.85514310000000004</v>
      </c>
      <c r="BG1244" s="38">
        <v>0.92462100000000003</v>
      </c>
      <c r="BH1244" s="38">
        <v>-4.8676510000000004</v>
      </c>
      <c r="BI1244" s="38">
        <v>-7.8588870000000002</v>
      </c>
      <c r="BJ1244" s="38">
        <v>-7.1243930000000004</v>
      </c>
      <c r="BK1244" s="38">
        <v>-2.649654</v>
      </c>
      <c r="BL1244" s="38">
        <v>-4.2375590000000001</v>
      </c>
      <c r="BM1244" s="38">
        <v>-0.21833340000000001</v>
      </c>
      <c r="BN1244" s="38">
        <v>2.5309189999999999</v>
      </c>
      <c r="BO1244" s="38">
        <v>-6.0085699999999999E-2</v>
      </c>
      <c r="BP1244" s="38">
        <v>-0.92018060000000002</v>
      </c>
      <c r="BQ1244" s="38">
        <v>-3.4277440000000001</v>
      </c>
      <c r="BR1244" s="38">
        <v>2.2748460000000001</v>
      </c>
      <c r="BS1244" s="38">
        <v>5.2984289999999996</v>
      </c>
      <c r="BT1244" s="38">
        <v>4.2699290000000003</v>
      </c>
      <c r="BU1244" s="38">
        <v>-0.75889479999999998</v>
      </c>
      <c r="BV1244" s="38">
        <v>-4.2042330000000003</v>
      </c>
      <c r="BW1244" s="38">
        <v>-1.8175520000000001</v>
      </c>
      <c r="BX1244" s="38">
        <v>-9.2428700000000003E-2</v>
      </c>
      <c r="BY1244" s="38">
        <v>3.941522</v>
      </c>
      <c r="BZ1244" s="38">
        <v>4.0819340000000004</v>
      </c>
      <c r="CA1244" s="38">
        <v>4.9632250000000004</v>
      </c>
      <c r="CB1244" s="38">
        <v>3.3028059999999999</v>
      </c>
      <c r="CC1244" s="38">
        <v>2.6805910000000002</v>
      </c>
      <c r="CD1244" s="38">
        <v>2.2375229999999999</v>
      </c>
      <c r="CE1244" s="38">
        <v>2.661311</v>
      </c>
      <c r="CF1244" s="38">
        <v>-3.841119</v>
      </c>
      <c r="CG1244" s="38">
        <v>-6.7241799999999996</v>
      </c>
      <c r="CH1244" s="38">
        <v>-6.3405570000000004</v>
      </c>
      <c r="CI1244" s="38">
        <v>-2.1279249999999998</v>
      </c>
      <c r="CJ1244" s="38">
        <v>-3.6917870000000002</v>
      </c>
      <c r="CK1244" s="38">
        <v>0.3210074</v>
      </c>
      <c r="CL1244" s="38">
        <v>3.403308</v>
      </c>
      <c r="CM1244" s="38">
        <v>0.62837410000000005</v>
      </c>
      <c r="CN1244" s="38">
        <v>-0.1575462</v>
      </c>
      <c r="CO1244" s="38">
        <v>-2.3883670000000001</v>
      </c>
      <c r="CP1244" s="38">
        <v>3.1842630000000001</v>
      </c>
      <c r="CQ1244" s="38">
        <v>6.0451309999999996</v>
      </c>
      <c r="CR1244" s="38">
        <v>4.9557710000000004</v>
      </c>
      <c r="CS1244" s="38">
        <v>-0.43980930000000001</v>
      </c>
      <c r="CT1244" s="38">
        <v>-3.709174</v>
      </c>
      <c r="CU1244" s="38">
        <v>-1.400541</v>
      </c>
      <c r="CV1244" s="38">
        <v>0.50288160000000004</v>
      </c>
      <c r="CW1244" s="38">
        <v>5.0273000000000003</v>
      </c>
      <c r="CX1244" s="38">
        <v>4.9255339999999999</v>
      </c>
      <c r="CY1244" s="38">
        <v>5.8621239999999997</v>
      </c>
      <c r="CZ1244" s="38">
        <v>4.2610849999999996</v>
      </c>
      <c r="DA1244" s="38">
        <v>3.6115729999999999</v>
      </c>
      <c r="DB1244" s="38">
        <v>3.1949559999999999</v>
      </c>
      <c r="DC1244" s="38">
        <v>3.8641369999999999</v>
      </c>
      <c r="DD1244" s="38">
        <v>-3.1301450000000002</v>
      </c>
      <c r="DE1244" s="38">
        <v>-5.9382849999999996</v>
      </c>
      <c r="DF1244" s="38">
        <v>-5.5567200000000003</v>
      </c>
      <c r="DG1244" s="38">
        <v>-1.606196</v>
      </c>
      <c r="DH1244" s="38">
        <v>-3.1460159999999999</v>
      </c>
      <c r="DI1244" s="38">
        <v>0.86034820000000001</v>
      </c>
      <c r="DJ1244" s="38">
        <v>4.2756980000000002</v>
      </c>
      <c r="DK1244" s="38">
        <v>1.3168340000000001</v>
      </c>
      <c r="DL1244" s="38">
        <v>0.60508810000000002</v>
      </c>
      <c r="DM1244" s="38">
        <v>-1.348989</v>
      </c>
      <c r="DN1244" s="38">
        <v>4.0936789999999998</v>
      </c>
      <c r="DO1244" s="38">
        <v>6.7918329999999996</v>
      </c>
      <c r="DP1244" s="38">
        <v>5.6416130000000004</v>
      </c>
      <c r="DQ1244" s="38">
        <v>-0.12072380000000001</v>
      </c>
      <c r="DR1244" s="38">
        <v>-3.2141160000000002</v>
      </c>
      <c r="DS1244" s="38">
        <v>-0.98352949999999995</v>
      </c>
      <c r="DT1244" s="38">
        <v>1.0981920000000001</v>
      </c>
      <c r="DU1244" s="38">
        <v>6.1130779999999998</v>
      </c>
      <c r="DV1244" s="38">
        <v>5.7691330000000001</v>
      </c>
      <c r="DW1244" s="38">
        <v>6.7610229999999998</v>
      </c>
      <c r="DX1244" s="38">
        <v>5.2193639999999997</v>
      </c>
      <c r="DY1244" s="38">
        <v>4.5425550000000001</v>
      </c>
      <c r="DZ1244" s="38">
        <v>4.1523880000000002</v>
      </c>
      <c r="EA1244" s="38">
        <v>5.0669630000000003</v>
      </c>
      <c r="EB1244" s="38">
        <v>-2.4191720000000001</v>
      </c>
      <c r="EC1244" s="38">
        <v>-5.1523899999999996</v>
      </c>
      <c r="ED1244" s="38">
        <v>-4.4249850000000004</v>
      </c>
      <c r="EE1244" s="38">
        <v>-0.8529021</v>
      </c>
      <c r="EF1244" s="38">
        <v>-2.3580079999999999</v>
      </c>
      <c r="EG1244" s="38">
        <v>1.6390709999999999</v>
      </c>
      <c r="EH1244" s="38">
        <v>5.5352889999999997</v>
      </c>
      <c r="EI1244" s="38">
        <v>2.3108599999999999</v>
      </c>
      <c r="EJ1244" s="38">
        <v>1.7062109999999999</v>
      </c>
      <c r="EK1244" s="38">
        <v>0.15170649999999999</v>
      </c>
      <c r="EL1244" s="38">
        <v>5.406733</v>
      </c>
      <c r="EM1244" s="38">
        <v>7.8699529999999998</v>
      </c>
      <c r="EN1244" s="38">
        <v>6.6318599999999996</v>
      </c>
      <c r="EO1244" s="38">
        <v>0.33998499999999998</v>
      </c>
      <c r="EP1244" s="38">
        <v>-2.4993310000000002</v>
      </c>
      <c r="EQ1244" s="38">
        <v>-0.38143129999999997</v>
      </c>
      <c r="ER1244" s="38">
        <v>1.9577260000000001</v>
      </c>
      <c r="ES1244" s="38">
        <v>7.6807689999999997</v>
      </c>
      <c r="ET1244" s="38">
        <v>6.9871559999999997</v>
      </c>
      <c r="EU1244" s="38">
        <v>8.0588899999999999</v>
      </c>
      <c r="EV1244" s="38">
        <v>6.6029660000000003</v>
      </c>
      <c r="EW1244" s="38">
        <v>5.8867450000000003</v>
      </c>
      <c r="EX1244" s="38">
        <v>5.5347679999999997</v>
      </c>
      <c r="EY1244" s="38">
        <v>6.8036529999999997</v>
      </c>
      <c r="EZ1244" s="38">
        <v>-1.3926400000000001</v>
      </c>
      <c r="FA1244" s="38">
        <v>-4.0176829999999999</v>
      </c>
      <c r="FB1244" s="38">
        <v>78.858339999999998</v>
      </c>
      <c r="FC1244" s="38">
        <v>77.372500000000002</v>
      </c>
      <c r="FD1244" s="38">
        <v>75.514960000000002</v>
      </c>
      <c r="FE1244" s="38">
        <v>73.663200000000003</v>
      </c>
      <c r="FF1244" s="38">
        <v>72.026499999999999</v>
      </c>
      <c r="FG1244" s="38">
        <v>71.433859999999996</v>
      </c>
      <c r="FH1244" s="38">
        <v>70.352800000000002</v>
      </c>
      <c r="FI1244" s="38">
        <v>72.193719999999999</v>
      </c>
      <c r="FJ1244" s="38">
        <v>75.392110000000002</v>
      </c>
      <c r="FK1244" s="38">
        <v>79.20411</v>
      </c>
      <c r="FL1244" s="38">
        <v>83.569609999999997</v>
      </c>
      <c r="FM1244" s="38">
        <v>87.723590000000002</v>
      </c>
      <c r="FN1244" s="38">
        <v>91.487139999999997</v>
      </c>
      <c r="FO1244" s="38">
        <v>94.616370000000003</v>
      </c>
      <c r="FP1244" s="38">
        <v>97.560749999999999</v>
      </c>
      <c r="FQ1244" s="38">
        <v>99.281040000000004</v>
      </c>
      <c r="FR1244" s="38">
        <v>100.0284</v>
      </c>
      <c r="FS1244" s="38">
        <v>99.722579999999994</v>
      </c>
      <c r="FT1244" s="38">
        <v>97.72054</v>
      </c>
      <c r="FU1244" s="38">
        <v>94.679349999999999</v>
      </c>
      <c r="FV1244" s="38">
        <v>90.375630000000001</v>
      </c>
      <c r="FW1244">
        <v>86.551029999999997</v>
      </c>
      <c r="FX1244">
        <v>83.603030000000004</v>
      </c>
      <c r="FY1244">
        <v>80.543790000000001</v>
      </c>
      <c r="FZ1244">
        <v>1.304497</v>
      </c>
      <c r="GA1244">
        <v>8.6647630000000007</v>
      </c>
      <c r="GB1244">
        <v>1</v>
      </c>
    </row>
    <row r="1245" spans="1:184" x14ac:dyDescent="0.3">
      <c r="A1245" t="s">
        <v>280</v>
      </c>
      <c r="B1245" t="s">
        <v>189</v>
      </c>
      <c r="C1245" t="s">
        <v>1</v>
      </c>
      <c r="D1245" t="s">
        <v>1</v>
      </c>
      <c r="E1245" t="s">
        <v>1</v>
      </c>
      <c r="F1245" t="s">
        <v>1</v>
      </c>
      <c r="G1245" t="s">
        <v>1</v>
      </c>
      <c r="H1245" s="40" t="s">
        <v>1</v>
      </c>
      <c r="I1245" s="18" t="s">
        <v>1</v>
      </c>
      <c r="J1245" s="38" t="s">
        <v>1</v>
      </c>
      <c r="K1245" s="18">
        <v>44805</v>
      </c>
      <c r="L1245" s="38">
        <v>212</v>
      </c>
      <c r="M1245" s="38">
        <v>212</v>
      </c>
      <c r="N1245" s="38">
        <v>209.73320000000001</v>
      </c>
      <c r="O1245" s="38">
        <v>205.9239</v>
      </c>
      <c r="P1245" s="38">
        <v>200.31370000000001</v>
      </c>
      <c r="Q1245" s="38">
        <v>194.73249999999999</v>
      </c>
      <c r="R1245" s="38">
        <v>196.41589999999999</v>
      </c>
      <c r="S1245" s="38">
        <v>204.70259999999999</v>
      </c>
      <c r="T1245" s="38">
        <v>211.01910000000001</v>
      </c>
      <c r="U1245" s="38">
        <v>215.63560000000001</v>
      </c>
      <c r="V1245" s="38">
        <v>220.18799999999999</v>
      </c>
      <c r="W1245" s="38">
        <v>223.62100000000001</v>
      </c>
      <c r="X1245" s="38">
        <v>226.74260000000001</v>
      </c>
      <c r="Y1245" s="38">
        <v>229.5213</v>
      </c>
      <c r="Z1245" s="38">
        <v>232.23169999999999</v>
      </c>
      <c r="AA1245" s="38">
        <v>239.2587</v>
      </c>
      <c r="AB1245" s="38">
        <v>235.89089999999999</v>
      </c>
      <c r="AC1245" s="38">
        <v>229.15899999999999</v>
      </c>
      <c r="AD1245" s="38">
        <v>226.61959999999999</v>
      </c>
      <c r="AE1245" s="38">
        <v>223.19800000000001</v>
      </c>
      <c r="AF1245" s="38">
        <v>229.1636</v>
      </c>
      <c r="AG1245" s="38">
        <v>234.55359999999999</v>
      </c>
      <c r="AH1245" s="38">
        <v>235.803</v>
      </c>
      <c r="AI1245" s="38">
        <v>231.441</v>
      </c>
      <c r="AJ1245" s="38">
        <v>226.53870000000001</v>
      </c>
      <c r="AK1245" s="38">
        <v>219.3015</v>
      </c>
      <c r="AL1245" s="38">
        <v>0.23331679999999999</v>
      </c>
      <c r="AM1245" s="38">
        <v>4.785126</v>
      </c>
      <c r="AN1245" s="38">
        <v>3.508429</v>
      </c>
      <c r="AO1245" s="38">
        <v>5.776567</v>
      </c>
      <c r="AP1245" s="38">
        <v>2.0676999999999999</v>
      </c>
      <c r="AQ1245" s="38">
        <v>-5.0629039999999996</v>
      </c>
      <c r="AR1245" s="38">
        <v>-7.9004099999999999</v>
      </c>
      <c r="AS1245" s="38">
        <v>-8.2562719999999992</v>
      </c>
      <c r="AT1245" s="38">
        <v>-12.00379</v>
      </c>
      <c r="AU1245" s="38">
        <v>-2.9370189999999998</v>
      </c>
      <c r="AV1245" s="38">
        <v>-5.2417220000000002</v>
      </c>
      <c r="AW1245" s="38">
        <v>0.53858510000000004</v>
      </c>
      <c r="AX1245" s="38">
        <v>9.1909199999999996E-2</v>
      </c>
      <c r="AY1245" s="38">
        <v>-2.805558</v>
      </c>
      <c r="AZ1245" s="38">
        <v>3.1895E-2</v>
      </c>
      <c r="BA1245" s="38">
        <v>1.9060410000000001</v>
      </c>
      <c r="BB1245" s="38">
        <v>6.2968630000000001</v>
      </c>
      <c r="BC1245" s="38">
        <v>3.0965210000000001</v>
      </c>
      <c r="BD1245" s="38">
        <v>1.4865409999999999</v>
      </c>
      <c r="BE1245" s="38">
        <v>5.7300060000000004</v>
      </c>
      <c r="BF1245" s="38">
        <v>5.93581</v>
      </c>
      <c r="BG1245" s="38">
        <v>-2.0754929999999998</v>
      </c>
      <c r="BH1245" s="38">
        <v>-1.8054760000000001</v>
      </c>
      <c r="BI1245" s="38">
        <v>-4.97973</v>
      </c>
      <c r="BJ1245" s="38">
        <v>0.99121199999999998</v>
      </c>
      <c r="BK1245" s="38">
        <v>5.3925099999999997</v>
      </c>
      <c r="BL1245" s="38">
        <v>4.1504240000000001</v>
      </c>
      <c r="BM1245" s="38">
        <v>6.5237439999999998</v>
      </c>
      <c r="BN1245" s="38">
        <v>2.998955</v>
      </c>
      <c r="BO1245" s="38">
        <v>-4.3463159999999998</v>
      </c>
      <c r="BP1245" s="38">
        <v>-7.0289830000000002</v>
      </c>
      <c r="BQ1245" s="38">
        <v>-7.1673749999999998</v>
      </c>
      <c r="BR1245" s="38">
        <v>-11.0783</v>
      </c>
      <c r="BS1245" s="38">
        <v>-2.122039</v>
      </c>
      <c r="BT1245" s="38">
        <v>-4.3600880000000002</v>
      </c>
      <c r="BU1245" s="38">
        <v>1.220974</v>
      </c>
      <c r="BV1245" s="38">
        <v>0.75938620000000001</v>
      </c>
      <c r="BW1245" s="38">
        <v>-2.1773090000000002</v>
      </c>
      <c r="BX1245" s="38">
        <v>0.80480130000000005</v>
      </c>
      <c r="BY1245" s="38">
        <v>2.952404</v>
      </c>
      <c r="BZ1245" s="38">
        <v>7.5697890000000001</v>
      </c>
      <c r="CA1245" s="38">
        <v>4.3221449999999999</v>
      </c>
      <c r="CB1245" s="38">
        <v>2.8608259999999999</v>
      </c>
      <c r="CC1245" s="38">
        <v>7.1244630000000004</v>
      </c>
      <c r="CD1245" s="38">
        <v>7.2964779999999996</v>
      </c>
      <c r="CE1245" s="38">
        <v>-0.91950739999999997</v>
      </c>
      <c r="CF1245" s="38">
        <v>-0.58178470000000004</v>
      </c>
      <c r="CG1245" s="38">
        <v>-3.6994769999999999</v>
      </c>
      <c r="CH1245" s="38">
        <v>1.5161279999999999</v>
      </c>
      <c r="CI1245" s="38">
        <v>5.8131820000000003</v>
      </c>
      <c r="CJ1245" s="38">
        <v>4.5950680000000004</v>
      </c>
      <c r="CK1245" s="38">
        <v>7.0412359999999996</v>
      </c>
      <c r="CL1245" s="38">
        <v>3.643939</v>
      </c>
      <c r="CM1245" s="38">
        <v>-3.850009</v>
      </c>
      <c r="CN1245" s="38">
        <v>-6.4254350000000002</v>
      </c>
      <c r="CO1245" s="38">
        <v>-6.413208</v>
      </c>
      <c r="CP1245" s="38">
        <v>-10.4373</v>
      </c>
      <c r="CQ1245" s="38">
        <v>-1.5575859999999999</v>
      </c>
      <c r="CR1245" s="38">
        <v>-3.7494719999999999</v>
      </c>
      <c r="CS1245" s="38">
        <v>1.693595</v>
      </c>
      <c r="CT1245" s="38">
        <v>1.221679</v>
      </c>
      <c r="CU1245" s="38">
        <v>-1.7421850000000001</v>
      </c>
      <c r="CV1245" s="38">
        <v>1.340114</v>
      </c>
      <c r="CW1245" s="38">
        <v>3.677111</v>
      </c>
      <c r="CX1245" s="38">
        <v>8.4514139999999998</v>
      </c>
      <c r="CY1245" s="38">
        <v>5.1710099999999999</v>
      </c>
      <c r="CZ1245" s="38">
        <v>3.8126500000000001</v>
      </c>
      <c r="DA1245" s="38">
        <v>8.0902589999999996</v>
      </c>
      <c r="DB1245" s="38">
        <v>8.2388729999999999</v>
      </c>
      <c r="DC1245" s="38">
        <v>-0.1188751</v>
      </c>
      <c r="DD1245" s="38">
        <v>0.26573999999999998</v>
      </c>
      <c r="DE1245" s="38">
        <v>-2.8127779999999998</v>
      </c>
      <c r="DF1245" s="38">
        <v>2.0410439999999999</v>
      </c>
      <c r="DG1245" s="38">
        <v>6.2338550000000001</v>
      </c>
      <c r="DH1245" s="38">
        <v>5.0397109999999996</v>
      </c>
      <c r="DI1245" s="38">
        <v>7.5587280000000003</v>
      </c>
      <c r="DJ1245" s="38">
        <v>4.2889229999999996</v>
      </c>
      <c r="DK1245" s="38">
        <v>-3.3537020000000002</v>
      </c>
      <c r="DL1245" s="38">
        <v>-5.8218870000000003</v>
      </c>
      <c r="DM1245" s="38">
        <v>-5.6590420000000003</v>
      </c>
      <c r="DN1245" s="38">
        <v>-9.7963050000000003</v>
      </c>
      <c r="DO1245" s="38">
        <v>-0.99313379999999996</v>
      </c>
      <c r="DP1245" s="38">
        <v>-3.138855</v>
      </c>
      <c r="DQ1245" s="38">
        <v>2.1662149999999998</v>
      </c>
      <c r="DR1245" s="38">
        <v>1.6839710000000001</v>
      </c>
      <c r="DS1245" s="38">
        <v>-1.307061</v>
      </c>
      <c r="DT1245" s="38">
        <v>1.875426</v>
      </c>
      <c r="DU1245" s="38">
        <v>4.4018189999999997</v>
      </c>
      <c r="DV1245" s="38">
        <v>9.3330389999999994</v>
      </c>
      <c r="DW1245" s="38">
        <v>6.0198739999999997</v>
      </c>
      <c r="DX1245" s="38">
        <v>4.764475</v>
      </c>
      <c r="DY1245" s="38">
        <v>9.0560550000000006</v>
      </c>
      <c r="DZ1245" s="38">
        <v>9.1812670000000001</v>
      </c>
      <c r="EA1245" s="38">
        <v>0.68175719999999995</v>
      </c>
      <c r="EB1245" s="38">
        <v>1.1132649999999999</v>
      </c>
      <c r="EC1245" s="38">
        <v>-1.9260790000000001</v>
      </c>
      <c r="ED1245" s="38">
        <v>2.7989389999999998</v>
      </c>
      <c r="EE1245" s="38">
        <v>6.8412389999999998</v>
      </c>
      <c r="EF1245" s="38">
        <v>5.6817060000000001</v>
      </c>
      <c r="EG1245" s="38">
        <v>8.3059049999999992</v>
      </c>
      <c r="EH1245" s="38">
        <v>5.2201779999999998</v>
      </c>
      <c r="EI1245" s="38">
        <v>-2.6371129999999998</v>
      </c>
      <c r="EJ1245" s="38">
        <v>-4.9504599999999996</v>
      </c>
      <c r="EK1245" s="38">
        <v>-4.5701450000000001</v>
      </c>
      <c r="EL1245" s="38">
        <v>-8.8708080000000002</v>
      </c>
      <c r="EM1245" s="38">
        <v>-0.17815410000000001</v>
      </c>
      <c r="EN1245" s="38">
        <v>-2.2572220000000001</v>
      </c>
      <c r="EO1245" s="38">
        <v>2.8486039999999999</v>
      </c>
      <c r="EP1245" s="38">
        <v>2.351448</v>
      </c>
      <c r="EQ1245" s="38">
        <v>-0.67881190000000002</v>
      </c>
      <c r="ER1245" s="38">
        <v>2.648333</v>
      </c>
      <c r="ES1245" s="38">
        <v>5.4481809999999999</v>
      </c>
      <c r="ET1245" s="38">
        <v>10.605969999999999</v>
      </c>
      <c r="EU1245" s="38">
        <v>7.2454980000000004</v>
      </c>
      <c r="EV1245" s="38">
        <v>6.1387600000000004</v>
      </c>
      <c r="EW1245" s="38">
        <v>10.45051</v>
      </c>
      <c r="EX1245" s="38">
        <v>10.541930000000001</v>
      </c>
      <c r="EY1245" s="38">
        <v>1.8377429999999999</v>
      </c>
      <c r="EZ1245" s="38">
        <v>2.3369559999999998</v>
      </c>
      <c r="FA1245" s="38">
        <v>-0.64582680000000003</v>
      </c>
      <c r="FB1245" s="38">
        <v>77.563739999999996</v>
      </c>
      <c r="FC1245" s="38">
        <v>75.719909999999999</v>
      </c>
      <c r="FD1245" s="38">
        <v>74.243089999999995</v>
      </c>
      <c r="FE1245" s="38">
        <v>72.821060000000003</v>
      </c>
      <c r="FF1245" s="38">
        <v>71.756429999999995</v>
      </c>
      <c r="FG1245" s="38">
        <v>70.519149999999996</v>
      </c>
      <c r="FH1245" s="38">
        <v>69.799769999999995</v>
      </c>
      <c r="FI1245" s="38">
        <v>71.057950000000005</v>
      </c>
      <c r="FJ1245" s="38">
        <v>75.347200000000001</v>
      </c>
      <c r="FK1245" s="38">
        <v>80.451250000000002</v>
      </c>
      <c r="FL1245" s="38">
        <v>85.098050000000001</v>
      </c>
      <c r="FM1245" s="38">
        <v>89.326189999999997</v>
      </c>
      <c r="FN1245" s="38">
        <v>93.448329999999999</v>
      </c>
      <c r="FO1245" s="38">
        <v>96.519850000000005</v>
      </c>
      <c r="FP1245" s="38">
        <v>99.385230000000007</v>
      </c>
      <c r="FQ1245" s="38">
        <v>101.1658</v>
      </c>
      <c r="FR1245" s="38">
        <v>101.9263</v>
      </c>
      <c r="FS1245" s="38">
        <v>101.69450000000001</v>
      </c>
      <c r="FT1245" s="38">
        <v>100.82210000000001</v>
      </c>
      <c r="FU1245" s="38">
        <v>96.745739999999998</v>
      </c>
      <c r="FV1245" s="38">
        <v>92.314509999999999</v>
      </c>
      <c r="FW1245">
        <v>88.031679999999994</v>
      </c>
      <c r="FX1245">
        <v>85.292150000000007</v>
      </c>
      <c r="FY1245">
        <v>83.250200000000007</v>
      </c>
      <c r="FZ1245">
        <v>1.58165</v>
      </c>
      <c r="GA1245">
        <v>12.348459999999999</v>
      </c>
      <c r="GB1245">
        <v>1</v>
      </c>
    </row>
    <row r="1246" spans="1:184" x14ac:dyDescent="0.3">
      <c r="A1246" t="s">
        <v>280</v>
      </c>
      <c r="B1246" t="s">
        <v>189</v>
      </c>
      <c r="C1246" t="s">
        <v>1</v>
      </c>
      <c r="D1246" t="s">
        <v>1</v>
      </c>
      <c r="E1246" t="s">
        <v>1</v>
      </c>
      <c r="F1246" t="s">
        <v>1</v>
      </c>
      <c r="G1246" t="s">
        <v>1</v>
      </c>
      <c r="H1246" s="40" t="s">
        <v>1</v>
      </c>
      <c r="I1246" s="18" t="s">
        <v>1</v>
      </c>
      <c r="J1246" s="38" t="s">
        <v>1</v>
      </c>
      <c r="K1246" s="18">
        <v>44809</v>
      </c>
      <c r="L1246" s="38">
        <v>210</v>
      </c>
      <c r="M1246" s="38">
        <v>212</v>
      </c>
      <c r="N1246" s="38">
        <v>194.0745</v>
      </c>
      <c r="O1246" s="38">
        <v>188.06549999999999</v>
      </c>
      <c r="P1246" s="38">
        <v>182.9838</v>
      </c>
      <c r="Q1246" s="38">
        <v>180.54949999999999</v>
      </c>
      <c r="R1246" s="38">
        <v>181.9803</v>
      </c>
      <c r="S1246" s="38">
        <v>181.24850000000001</v>
      </c>
      <c r="T1246" s="38">
        <v>181.12880000000001</v>
      </c>
      <c r="U1246" s="38">
        <v>184.36529999999999</v>
      </c>
      <c r="V1246" s="38">
        <v>188.15969999999999</v>
      </c>
      <c r="W1246" s="38">
        <v>193.83109999999999</v>
      </c>
      <c r="X1246" s="38">
        <v>202.24940000000001</v>
      </c>
      <c r="Y1246" s="38">
        <v>208.0145</v>
      </c>
      <c r="Z1246" s="38">
        <v>201.52289999999999</v>
      </c>
      <c r="AA1246" s="38">
        <v>205.0505</v>
      </c>
      <c r="AB1246" s="38">
        <v>202.1276</v>
      </c>
      <c r="AC1246" s="38">
        <v>198.0857</v>
      </c>
      <c r="AD1246" s="38">
        <v>193.5489</v>
      </c>
      <c r="AE1246" s="38">
        <v>191.30940000000001</v>
      </c>
      <c r="AF1246" s="38">
        <v>192.54939999999999</v>
      </c>
      <c r="AG1246" s="38">
        <v>198.60480000000001</v>
      </c>
      <c r="AH1246" s="38">
        <v>199.84</v>
      </c>
      <c r="AI1246" s="38">
        <v>206.22720000000001</v>
      </c>
      <c r="AJ1246" s="38">
        <v>200.25370000000001</v>
      </c>
      <c r="AK1246" s="38">
        <v>191.3</v>
      </c>
      <c r="AL1246" s="38">
        <v>6.4866409999999997</v>
      </c>
      <c r="AM1246" s="38">
        <v>3.3456519999999998</v>
      </c>
      <c r="AN1246" s="38">
        <v>3.8246159999999998</v>
      </c>
      <c r="AO1246" s="38">
        <v>1.0168269999999999</v>
      </c>
      <c r="AP1246" s="38">
        <v>4.8153879999999996</v>
      </c>
      <c r="AQ1246" s="38">
        <v>1.179589</v>
      </c>
      <c r="AR1246" s="38">
        <v>-13.295489999999999</v>
      </c>
      <c r="AS1246" s="38">
        <v>-10.603820000000001</v>
      </c>
      <c r="AT1246" s="38">
        <v>-11.71312</v>
      </c>
      <c r="AU1246" s="38">
        <v>-11.60224</v>
      </c>
      <c r="AV1246" s="38">
        <v>-0.9614239</v>
      </c>
      <c r="AW1246" s="38">
        <v>1.936485</v>
      </c>
      <c r="AX1246" s="38">
        <v>-7.2842960000000003</v>
      </c>
      <c r="AY1246" s="38">
        <v>-4.5155250000000002</v>
      </c>
      <c r="AZ1246" s="38">
        <v>-4.7956490000000001</v>
      </c>
      <c r="BA1246" s="38">
        <v>-12.33737</v>
      </c>
      <c r="BB1246" s="38">
        <v>-9.1626589999999997</v>
      </c>
      <c r="BC1246" s="38">
        <v>-12.72762</v>
      </c>
      <c r="BD1246" s="38">
        <v>-18.917619999999999</v>
      </c>
      <c r="BE1246" s="38">
        <v>-15.938079999999999</v>
      </c>
      <c r="BF1246" s="38">
        <v>-14.135149999999999</v>
      </c>
      <c r="BG1246" s="38">
        <v>-11.717359999999999</v>
      </c>
      <c r="BH1246" s="38">
        <v>-16.57084</v>
      </c>
      <c r="BI1246" s="38">
        <v>-16.003579999999999</v>
      </c>
      <c r="BJ1246" s="38">
        <v>7.9810530000000002</v>
      </c>
      <c r="BK1246" s="38">
        <v>5.0454119999999998</v>
      </c>
      <c r="BL1246" s="38">
        <v>5.0959620000000001</v>
      </c>
      <c r="BM1246" s="38">
        <v>2.3502779999999999</v>
      </c>
      <c r="BN1246" s="38">
        <v>6.1200049999999999</v>
      </c>
      <c r="BO1246" s="38">
        <v>2.6086420000000001</v>
      </c>
      <c r="BP1246" s="38">
        <v>-11.810700000000001</v>
      </c>
      <c r="BQ1246" s="38">
        <v>-8.7727219999999999</v>
      </c>
      <c r="BR1246" s="38">
        <v>-9.7949129999999993</v>
      </c>
      <c r="BS1246" s="38">
        <v>-9.5284980000000008</v>
      </c>
      <c r="BT1246" s="38">
        <v>1.0943179999999999</v>
      </c>
      <c r="BU1246" s="38">
        <v>4.1002369999999999</v>
      </c>
      <c r="BV1246" s="38">
        <v>-5.8681229999999998</v>
      </c>
      <c r="BW1246" s="38">
        <v>-2.9942989999999998</v>
      </c>
      <c r="BX1246" s="38">
        <v>-3.1899459999999999</v>
      </c>
      <c r="BY1246" s="38">
        <v>-10.813800000000001</v>
      </c>
      <c r="BZ1246" s="38">
        <v>-7.0636929999999998</v>
      </c>
      <c r="CA1246" s="38">
        <v>-9.9951860000000003</v>
      </c>
      <c r="CB1246" s="38">
        <v>-15.39124</v>
      </c>
      <c r="CC1246" s="38">
        <v>-12.42442</v>
      </c>
      <c r="CD1246" s="38">
        <v>-10.268980000000001</v>
      </c>
      <c r="CE1246" s="38">
        <v>-6.4743810000000002</v>
      </c>
      <c r="CF1246" s="38">
        <v>-12.214560000000001</v>
      </c>
      <c r="CG1246" s="38">
        <v>-11.94918</v>
      </c>
      <c r="CH1246" s="38">
        <v>9.0160789999999995</v>
      </c>
      <c r="CI1246" s="38">
        <v>6.2226610000000004</v>
      </c>
      <c r="CJ1246" s="38">
        <v>5.9764910000000002</v>
      </c>
      <c r="CK1246" s="38">
        <v>3.273822</v>
      </c>
      <c r="CL1246" s="38">
        <v>7.0235779999999997</v>
      </c>
      <c r="CM1246" s="38">
        <v>3.5983990000000001</v>
      </c>
      <c r="CN1246" s="38">
        <v>-10.78234</v>
      </c>
      <c r="CO1246" s="38">
        <v>-7.5045099999999998</v>
      </c>
      <c r="CP1246" s="38">
        <v>-8.4663710000000005</v>
      </c>
      <c r="CQ1246" s="38">
        <v>-8.0922300000000007</v>
      </c>
      <c r="CR1246" s="38">
        <v>2.518119</v>
      </c>
      <c r="CS1246" s="38">
        <v>5.5988449999999998</v>
      </c>
      <c r="CT1246" s="38">
        <v>-4.8872850000000003</v>
      </c>
      <c r="CU1246" s="38">
        <v>-1.9407019999999999</v>
      </c>
      <c r="CV1246" s="38">
        <v>-2.0778409999999998</v>
      </c>
      <c r="CW1246" s="38">
        <v>-9.7585809999999995</v>
      </c>
      <c r="CX1246" s="38">
        <v>-5.6099550000000002</v>
      </c>
      <c r="CY1246" s="38">
        <v>-8.1027100000000001</v>
      </c>
      <c r="CZ1246" s="38">
        <v>-12.948880000000001</v>
      </c>
      <c r="DA1246" s="38">
        <v>-9.9908780000000004</v>
      </c>
      <c r="DB1246" s="38">
        <v>-7.5912790000000001</v>
      </c>
      <c r="DC1246" s="38">
        <v>-2.843108</v>
      </c>
      <c r="DD1246" s="38">
        <v>-9.1974079999999994</v>
      </c>
      <c r="DE1246" s="38">
        <v>-9.1411099999999994</v>
      </c>
      <c r="DF1246" s="38">
        <v>10.0511</v>
      </c>
      <c r="DG1246" s="38">
        <v>7.3999100000000002</v>
      </c>
      <c r="DH1246" s="38">
        <v>6.8570209999999996</v>
      </c>
      <c r="DI1246" s="38">
        <v>4.1973659999999997</v>
      </c>
      <c r="DJ1246" s="38">
        <v>7.9271520000000004</v>
      </c>
      <c r="DK1246" s="38">
        <v>4.5881569999999998</v>
      </c>
      <c r="DL1246" s="38">
        <v>-9.753978</v>
      </c>
      <c r="DM1246" s="38">
        <v>-6.2362979999999997</v>
      </c>
      <c r="DN1246" s="38">
        <v>-7.1378279999999998</v>
      </c>
      <c r="DO1246" s="38">
        <v>-6.6559619999999997</v>
      </c>
      <c r="DP1246" s="38">
        <v>3.941919</v>
      </c>
      <c r="DQ1246" s="38">
        <v>7.0974539999999999</v>
      </c>
      <c r="DR1246" s="38">
        <v>-3.9064480000000001</v>
      </c>
      <c r="DS1246" s="38">
        <v>-0.88710549999999999</v>
      </c>
      <c r="DT1246" s="38">
        <v>-0.96573529999999996</v>
      </c>
      <c r="DU1246" s="38">
        <v>-8.7033620000000003</v>
      </c>
      <c r="DV1246" s="38">
        <v>-4.156218</v>
      </c>
      <c r="DW1246" s="38">
        <v>-6.2102339999999998</v>
      </c>
      <c r="DX1246" s="38">
        <v>-10.50651</v>
      </c>
      <c r="DY1246" s="38">
        <v>-7.5573319999999997</v>
      </c>
      <c r="DZ1246" s="38">
        <v>-4.9135780000000002</v>
      </c>
      <c r="EA1246" s="38">
        <v>0.78816540000000002</v>
      </c>
      <c r="EB1246" s="38">
        <v>-6.1802570000000001</v>
      </c>
      <c r="EC1246" s="38">
        <v>-6.3330440000000001</v>
      </c>
      <c r="ED1246" s="38">
        <v>11.54552</v>
      </c>
      <c r="EE1246" s="38">
        <v>9.0996699999999997</v>
      </c>
      <c r="EF1246" s="38">
        <v>8.1283670000000008</v>
      </c>
      <c r="EG1246" s="38">
        <v>5.5308169999999999</v>
      </c>
      <c r="EH1246" s="38">
        <v>9.2317689999999999</v>
      </c>
      <c r="EI1246" s="38">
        <v>6.0172090000000003</v>
      </c>
      <c r="EJ1246" s="38">
        <v>-8.2691879999999998</v>
      </c>
      <c r="EK1246" s="38">
        <v>-4.4052009999999999</v>
      </c>
      <c r="EL1246" s="38">
        <v>-5.2196239999999996</v>
      </c>
      <c r="EM1246" s="38">
        <v>-4.5822200000000004</v>
      </c>
      <c r="EN1246" s="38">
        <v>5.9976609999999999</v>
      </c>
      <c r="EO1246" s="38">
        <v>9.2612059999999996</v>
      </c>
      <c r="EP1246" s="38">
        <v>-2.490275</v>
      </c>
      <c r="EQ1246" s="38">
        <v>0.63412060000000003</v>
      </c>
      <c r="ER1246" s="38">
        <v>0.63996799999999998</v>
      </c>
      <c r="ES1246" s="38">
        <v>-7.1797930000000001</v>
      </c>
      <c r="ET1246" s="38">
        <v>-2.0572520000000001</v>
      </c>
      <c r="EU1246" s="38">
        <v>-3.4777999999999998</v>
      </c>
      <c r="EV1246" s="38">
        <v>-6.9801339999999996</v>
      </c>
      <c r="EW1246" s="38">
        <v>-4.0436779999999999</v>
      </c>
      <c r="EX1246" s="38">
        <v>-1.0474030000000001</v>
      </c>
      <c r="EY1246" s="38">
        <v>6.0311469999999998</v>
      </c>
      <c r="EZ1246" s="38">
        <v>-1.8239719999999999</v>
      </c>
      <c r="FA1246" s="38">
        <v>-2.2786420000000001</v>
      </c>
      <c r="FB1246" s="38">
        <v>84.050290000000004</v>
      </c>
      <c r="FC1246" s="38">
        <v>82.765780000000007</v>
      </c>
      <c r="FD1246" s="38">
        <v>80.783180000000002</v>
      </c>
      <c r="FE1246" s="38">
        <v>79.295810000000003</v>
      </c>
      <c r="FF1246" s="38">
        <v>78.245260000000002</v>
      </c>
      <c r="FG1246" s="38">
        <v>77.185130000000001</v>
      </c>
      <c r="FH1246" s="38">
        <v>75.716909999999999</v>
      </c>
      <c r="FI1246" s="38">
        <v>76.195830000000001</v>
      </c>
      <c r="FJ1246" s="38">
        <v>80.737080000000006</v>
      </c>
      <c r="FK1246" s="38">
        <v>86.26876</v>
      </c>
      <c r="FL1246" s="38">
        <v>91.516620000000003</v>
      </c>
      <c r="FM1246" s="38">
        <v>95.68159</v>
      </c>
      <c r="FN1246" s="38">
        <v>99.553569999999993</v>
      </c>
      <c r="FO1246" s="38">
        <v>102.76600000000001</v>
      </c>
      <c r="FP1246" s="38">
        <v>104.7728</v>
      </c>
      <c r="FQ1246" s="38">
        <v>106.6186</v>
      </c>
      <c r="FR1246" s="38">
        <v>107.3409</v>
      </c>
      <c r="FS1246" s="38">
        <v>107.1798</v>
      </c>
      <c r="FT1246" s="38">
        <v>105.3522</v>
      </c>
      <c r="FU1246" s="38">
        <v>101.1871</v>
      </c>
      <c r="FV1246" s="38">
        <v>98.240780000000001</v>
      </c>
      <c r="FW1246">
        <v>94.936530000000005</v>
      </c>
      <c r="FX1246">
        <v>91.661609999999996</v>
      </c>
      <c r="FY1246">
        <v>89.630790000000005</v>
      </c>
      <c r="FZ1246">
        <v>3.7172179999999999</v>
      </c>
      <c r="GA1246">
        <v>34.869340000000001</v>
      </c>
      <c r="GB1246">
        <v>1</v>
      </c>
    </row>
    <row r="1247" spans="1:184" x14ac:dyDescent="0.3">
      <c r="A1247" t="s">
        <v>280</v>
      </c>
      <c r="B1247" t="s">
        <v>189</v>
      </c>
      <c r="C1247" t="s">
        <v>1</v>
      </c>
      <c r="D1247" t="s">
        <v>1</v>
      </c>
      <c r="E1247" t="s">
        <v>1</v>
      </c>
      <c r="F1247" t="s">
        <v>1</v>
      </c>
      <c r="G1247" t="s">
        <v>1</v>
      </c>
      <c r="H1247" s="40" t="s">
        <v>1</v>
      </c>
      <c r="I1247" s="18" t="s">
        <v>1</v>
      </c>
      <c r="J1247" s="38" t="s">
        <v>1</v>
      </c>
      <c r="K1247" s="18">
        <v>44810</v>
      </c>
      <c r="L1247" s="38">
        <v>210</v>
      </c>
      <c r="M1247" s="38">
        <v>212</v>
      </c>
      <c r="N1247" s="38">
        <v>201.22569999999999</v>
      </c>
      <c r="O1247" s="38">
        <v>199.3519</v>
      </c>
      <c r="P1247" s="38">
        <v>194.25360000000001</v>
      </c>
      <c r="Q1247" s="38">
        <v>192.41220000000001</v>
      </c>
      <c r="R1247" s="38">
        <v>199.16419999999999</v>
      </c>
      <c r="S1247" s="38">
        <v>206.65940000000001</v>
      </c>
      <c r="T1247" s="38">
        <v>212.44550000000001</v>
      </c>
      <c r="U1247" s="38">
        <v>225.59289999999999</v>
      </c>
      <c r="V1247" s="38">
        <v>229.24369999999999</v>
      </c>
      <c r="W1247" s="38">
        <v>235.73949999999999</v>
      </c>
      <c r="X1247" s="38">
        <v>242.8092</v>
      </c>
      <c r="Y1247" s="38">
        <v>247.99180000000001</v>
      </c>
      <c r="Z1247" s="38">
        <v>253.13390000000001</v>
      </c>
      <c r="AA1247" s="38">
        <v>256.06830000000002</v>
      </c>
      <c r="AB1247" s="38">
        <v>250.40539999999999</v>
      </c>
      <c r="AC1247" s="38">
        <v>245.9699</v>
      </c>
      <c r="AD1247" s="38">
        <v>245.76240000000001</v>
      </c>
      <c r="AE1247" s="38">
        <v>242.98589999999999</v>
      </c>
      <c r="AF1247" s="38">
        <v>248.79949999999999</v>
      </c>
      <c r="AG1247" s="38">
        <v>249.56039999999999</v>
      </c>
      <c r="AH1247" s="38">
        <v>249.01779999999999</v>
      </c>
      <c r="AI1247" s="38">
        <v>247.17089999999999</v>
      </c>
      <c r="AJ1247" s="38">
        <v>241.06899999999999</v>
      </c>
      <c r="AK1247" s="38">
        <v>233.73519999999999</v>
      </c>
      <c r="AL1247" s="38">
        <v>6.9583079999999997</v>
      </c>
      <c r="AM1247" s="38">
        <v>5.2086430000000004</v>
      </c>
      <c r="AN1247" s="38">
        <v>4.7172090000000004</v>
      </c>
      <c r="AO1247" s="38">
        <v>0.53071259999999998</v>
      </c>
      <c r="AP1247" s="38">
        <v>-2.4599410000000002</v>
      </c>
      <c r="AQ1247" s="38">
        <v>-6.5065470000000003</v>
      </c>
      <c r="AR1247" s="38">
        <v>-10.51657</v>
      </c>
      <c r="AS1247" s="38">
        <v>-7.0644400000000003</v>
      </c>
      <c r="AT1247" s="38">
        <v>-13.67728</v>
      </c>
      <c r="AU1247" s="38">
        <v>-13.90179</v>
      </c>
      <c r="AV1247" s="38">
        <v>-13.83135</v>
      </c>
      <c r="AW1247" s="38">
        <v>-14.69035</v>
      </c>
      <c r="AX1247" s="38">
        <v>-4.343515</v>
      </c>
      <c r="AY1247" s="38">
        <v>8.6924299999999996E-2</v>
      </c>
      <c r="AZ1247" s="38">
        <v>12.545680000000001</v>
      </c>
      <c r="BA1247" s="38">
        <v>15.82006</v>
      </c>
      <c r="BB1247" s="38">
        <v>24.600059999999999</v>
      </c>
      <c r="BC1247" s="38">
        <v>16.011769999999999</v>
      </c>
      <c r="BD1247" s="38">
        <v>11.55833</v>
      </c>
      <c r="BE1247" s="38">
        <v>9.5005989999999994</v>
      </c>
      <c r="BF1247" s="38">
        <v>12.56612</v>
      </c>
      <c r="BG1247" s="38">
        <v>9.6628150000000002</v>
      </c>
      <c r="BH1247" s="38">
        <v>6.6454389999999997</v>
      </c>
      <c r="BI1247" s="38">
        <v>10.13214</v>
      </c>
      <c r="BJ1247" s="38">
        <v>9.2662899999999997</v>
      </c>
      <c r="BK1247" s="38">
        <v>6.9183950000000003</v>
      </c>
      <c r="BL1247" s="38">
        <v>6.3397050000000004</v>
      </c>
      <c r="BM1247" s="38">
        <v>2.3961999999999999</v>
      </c>
      <c r="BN1247" s="38">
        <v>-0.24862039999999999</v>
      </c>
      <c r="BO1247" s="38">
        <v>-4.451187</v>
      </c>
      <c r="BP1247" s="38">
        <v>-8.5135349999999992</v>
      </c>
      <c r="BQ1247" s="38">
        <v>-4.7443929999999996</v>
      </c>
      <c r="BR1247" s="38">
        <v>-11.042719999999999</v>
      </c>
      <c r="BS1247" s="38">
        <v>-11.191850000000001</v>
      </c>
      <c r="BT1247" s="38">
        <v>-11.076980000000001</v>
      </c>
      <c r="BU1247" s="38">
        <v>-11.83527</v>
      </c>
      <c r="BV1247" s="38">
        <v>-2.8778139999999999</v>
      </c>
      <c r="BW1247" s="38">
        <v>1.9486939999999999</v>
      </c>
      <c r="BX1247" s="38">
        <v>15.73122</v>
      </c>
      <c r="BY1247" s="38">
        <v>19.195329999999998</v>
      </c>
      <c r="BZ1247" s="38">
        <v>28.19089</v>
      </c>
      <c r="CA1247" s="38">
        <v>18.844000000000001</v>
      </c>
      <c r="CB1247" s="38">
        <v>14.61693</v>
      </c>
      <c r="CC1247" s="38">
        <v>13.082280000000001</v>
      </c>
      <c r="CD1247" s="38">
        <v>16.00534</v>
      </c>
      <c r="CE1247" s="38">
        <v>13.10435</v>
      </c>
      <c r="CF1247" s="38">
        <v>9.4882399999999993</v>
      </c>
      <c r="CG1247" s="38">
        <v>13.39588</v>
      </c>
      <c r="CH1247" s="38">
        <v>10.864789999999999</v>
      </c>
      <c r="CI1247" s="38">
        <v>8.102563</v>
      </c>
      <c r="CJ1247" s="38">
        <v>7.4634400000000003</v>
      </c>
      <c r="CK1247" s="38">
        <v>3.6882320000000002</v>
      </c>
      <c r="CL1247" s="38">
        <v>1.282934</v>
      </c>
      <c r="CM1247" s="38">
        <v>-3.0276510000000001</v>
      </c>
      <c r="CN1247" s="38">
        <v>-7.1262350000000003</v>
      </c>
      <c r="CO1247" s="38">
        <v>-3.1375359999999999</v>
      </c>
      <c r="CP1247" s="38">
        <v>-9.2180269999999993</v>
      </c>
      <c r="CQ1247" s="38">
        <v>-9.3149549999999994</v>
      </c>
      <c r="CR1247" s="38">
        <v>-9.1693049999999996</v>
      </c>
      <c r="CS1247" s="38">
        <v>-9.8578539999999997</v>
      </c>
      <c r="CT1247" s="38">
        <v>-1.8626739999999999</v>
      </c>
      <c r="CU1247" s="38">
        <v>3.2381489999999999</v>
      </c>
      <c r="CV1247" s="38">
        <v>17.93751</v>
      </c>
      <c r="CW1247" s="38">
        <v>21.53304</v>
      </c>
      <c r="CX1247" s="38">
        <v>30.677890000000001</v>
      </c>
      <c r="CY1247" s="38">
        <v>20.805599999999998</v>
      </c>
      <c r="CZ1247" s="38">
        <v>16.735309999999998</v>
      </c>
      <c r="DA1247" s="38">
        <v>15.562950000000001</v>
      </c>
      <c r="DB1247" s="38">
        <v>18.387329999999999</v>
      </c>
      <c r="DC1247" s="38">
        <v>15.48794</v>
      </c>
      <c r="DD1247" s="38">
        <v>11.45716</v>
      </c>
      <c r="DE1247" s="38">
        <v>15.65634</v>
      </c>
      <c r="DF1247" s="38">
        <v>12.463290000000001</v>
      </c>
      <c r="DG1247" s="38">
        <v>9.2867309999999996</v>
      </c>
      <c r="DH1247" s="38">
        <v>8.5871750000000002</v>
      </c>
      <c r="DI1247" s="38">
        <v>4.9802629999999999</v>
      </c>
      <c r="DJ1247" s="38">
        <v>2.8144879999999999</v>
      </c>
      <c r="DK1247" s="38">
        <v>-1.604115</v>
      </c>
      <c r="DL1247" s="38">
        <v>-5.7389359999999998</v>
      </c>
      <c r="DM1247" s="38">
        <v>-1.5306789999999999</v>
      </c>
      <c r="DN1247" s="38">
        <v>-7.393338</v>
      </c>
      <c r="DO1247" s="38">
        <v>-7.4380569999999997</v>
      </c>
      <c r="DP1247" s="38">
        <v>-7.2616339999999999</v>
      </c>
      <c r="DQ1247" s="38">
        <v>-7.8804350000000003</v>
      </c>
      <c r="DR1247" s="38">
        <v>-0.84753420000000002</v>
      </c>
      <c r="DS1247" s="38">
        <v>4.5276050000000003</v>
      </c>
      <c r="DT1247" s="38">
        <v>20.143799999999999</v>
      </c>
      <c r="DU1247" s="38">
        <v>23.870750000000001</v>
      </c>
      <c r="DV1247" s="38">
        <v>33.16489</v>
      </c>
      <c r="DW1247" s="38">
        <v>22.767189999999999</v>
      </c>
      <c r="DX1247" s="38">
        <v>18.853680000000001</v>
      </c>
      <c r="DY1247" s="38">
        <v>18.043620000000001</v>
      </c>
      <c r="DZ1247" s="38">
        <v>20.76932</v>
      </c>
      <c r="EA1247" s="38">
        <v>17.87154</v>
      </c>
      <c r="EB1247" s="38">
        <v>13.426069999999999</v>
      </c>
      <c r="EC1247" s="38">
        <v>17.916799999999999</v>
      </c>
      <c r="ED1247" s="38">
        <v>14.771269999999999</v>
      </c>
      <c r="EE1247" s="38">
        <v>10.99648</v>
      </c>
      <c r="EF1247" s="38">
        <v>10.209669999999999</v>
      </c>
      <c r="EG1247" s="38">
        <v>6.8457509999999999</v>
      </c>
      <c r="EH1247" s="38">
        <v>5.0258089999999997</v>
      </c>
      <c r="EI1247" s="38">
        <v>0.45124550000000002</v>
      </c>
      <c r="EJ1247" s="38">
        <v>-3.7358959999999999</v>
      </c>
      <c r="EK1247" s="38">
        <v>0.78936790000000001</v>
      </c>
      <c r="EL1247" s="38">
        <v>-4.7587760000000001</v>
      </c>
      <c r="EM1247" s="38">
        <v>-4.728116</v>
      </c>
      <c r="EN1247" s="38">
        <v>-4.5072599999999996</v>
      </c>
      <c r="EO1247" s="38">
        <v>-5.0253560000000004</v>
      </c>
      <c r="EP1247" s="38">
        <v>0.61816660000000001</v>
      </c>
      <c r="EQ1247" s="38">
        <v>6.3893750000000002</v>
      </c>
      <c r="ER1247" s="38">
        <v>23.329329999999999</v>
      </c>
      <c r="ES1247" s="38">
        <v>27.246020000000001</v>
      </c>
      <c r="ET1247" s="38">
        <v>36.755719999999997</v>
      </c>
      <c r="EU1247" s="38">
        <v>25.599419999999999</v>
      </c>
      <c r="EV1247" s="38">
        <v>21.912279999999999</v>
      </c>
      <c r="EW1247" s="38">
        <v>21.625299999999999</v>
      </c>
      <c r="EX1247" s="38">
        <v>24.208539999999999</v>
      </c>
      <c r="EY1247" s="38">
        <v>21.31307</v>
      </c>
      <c r="EZ1247" s="38">
        <v>16.26887</v>
      </c>
      <c r="FA1247" s="38">
        <v>21.180540000000001</v>
      </c>
      <c r="FB1247" s="38">
        <v>86.646510000000006</v>
      </c>
      <c r="FC1247" s="38">
        <v>85.154079999999993</v>
      </c>
      <c r="FD1247" s="38">
        <v>83.461650000000006</v>
      </c>
      <c r="FE1247" s="38">
        <v>82.532079999999993</v>
      </c>
      <c r="FF1247" s="38">
        <v>81.35642</v>
      </c>
      <c r="FG1247" s="38">
        <v>80.67886</v>
      </c>
      <c r="FH1247" s="38">
        <v>79.999529999999993</v>
      </c>
      <c r="FI1247" s="38">
        <v>81.728250000000003</v>
      </c>
      <c r="FJ1247" s="38">
        <v>86.327510000000004</v>
      </c>
      <c r="FK1247" s="38">
        <v>92.075680000000006</v>
      </c>
      <c r="FL1247" s="38">
        <v>96.835459999999998</v>
      </c>
      <c r="FM1247" s="38">
        <v>100.9598</v>
      </c>
      <c r="FN1247" s="38">
        <v>104.2645</v>
      </c>
      <c r="FO1247" s="38">
        <v>107.4363</v>
      </c>
      <c r="FP1247" s="38">
        <v>109.7247</v>
      </c>
      <c r="FQ1247" s="38">
        <v>111.7183</v>
      </c>
      <c r="FR1247" s="38">
        <v>111.8905</v>
      </c>
      <c r="FS1247" s="38">
        <v>110.7287</v>
      </c>
      <c r="FT1247" s="38">
        <v>108.4272</v>
      </c>
      <c r="FU1247" s="38">
        <v>102.8505</v>
      </c>
      <c r="FV1247" s="38">
        <v>97.990790000000004</v>
      </c>
      <c r="FW1247">
        <v>95.005809999999997</v>
      </c>
      <c r="FX1247">
        <v>93.307159999999996</v>
      </c>
      <c r="FY1247">
        <v>90.624809999999997</v>
      </c>
      <c r="FZ1247">
        <v>3.7277900000000002</v>
      </c>
      <c r="GA1247">
        <v>31.12556</v>
      </c>
      <c r="GB1247">
        <v>1</v>
      </c>
    </row>
    <row r="1248" spans="1:184" x14ac:dyDescent="0.3">
      <c r="A1248" t="s">
        <v>280</v>
      </c>
      <c r="B1248" t="s">
        <v>189</v>
      </c>
      <c r="C1248" t="s">
        <v>1</v>
      </c>
      <c r="D1248" t="s">
        <v>1</v>
      </c>
      <c r="E1248" t="s">
        <v>1</v>
      </c>
      <c r="F1248" t="s">
        <v>1</v>
      </c>
      <c r="G1248" t="s">
        <v>1</v>
      </c>
      <c r="H1248" s="40" t="s">
        <v>1</v>
      </c>
      <c r="I1248" s="18" t="s">
        <v>1</v>
      </c>
      <c r="J1248" s="38" t="s">
        <v>1</v>
      </c>
      <c r="K1248" s="18">
        <v>44811</v>
      </c>
      <c r="L1248" s="38">
        <v>210</v>
      </c>
      <c r="M1248" s="38">
        <v>212</v>
      </c>
      <c r="N1248" s="38">
        <v>222.53819999999999</v>
      </c>
      <c r="O1248" s="38">
        <v>221.48920000000001</v>
      </c>
      <c r="P1248" s="38">
        <v>213.97290000000001</v>
      </c>
      <c r="Q1248" s="38">
        <v>207.39949999999999</v>
      </c>
      <c r="R1248" s="38">
        <v>210.7355</v>
      </c>
      <c r="S1248" s="38">
        <v>218.04349999999999</v>
      </c>
      <c r="T1248" s="38">
        <v>224.84520000000001</v>
      </c>
      <c r="U1248" s="38">
        <v>235.85</v>
      </c>
      <c r="V1248" s="38">
        <v>239.2825</v>
      </c>
      <c r="W1248" s="38">
        <v>241.44759999999999</v>
      </c>
      <c r="X1248" s="38">
        <v>244.1165</v>
      </c>
      <c r="Y1248" s="38">
        <v>245.0719</v>
      </c>
      <c r="Z1248" s="38">
        <v>250.24209999999999</v>
      </c>
      <c r="AA1248" s="38">
        <v>257.92959999999999</v>
      </c>
      <c r="AB1248" s="38">
        <v>254.21610000000001</v>
      </c>
      <c r="AC1248" s="38">
        <v>245.66210000000001</v>
      </c>
      <c r="AD1248" s="38">
        <v>238.69309999999999</v>
      </c>
      <c r="AE1248" s="38">
        <v>236.89089999999999</v>
      </c>
      <c r="AF1248" s="38">
        <v>241.62029999999999</v>
      </c>
      <c r="AG1248" s="38">
        <v>244.35499999999999</v>
      </c>
      <c r="AH1248" s="38">
        <v>247.06790000000001</v>
      </c>
      <c r="AI1248" s="38">
        <v>245.39599999999999</v>
      </c>
      <c r="AJ1248" s="38">
        <v>237.5241</v>
      </c>
      <c r="AK1248" s="38">
        <v>227.6388</v>
      </c>
      <c r="AL1248" s="38">
        <v>3.2960919999999998</v>
      </c>
      <c r="AM1248" s="38">
        <v>5.4758040000000001</v>
      </c>
      <c r="AN1248" s="38">
        <v>-1.2213639999999999</v>
      </c>
      <c r="AO1248" s="38">
        <v>-3.2967490000000002</v>
      </c>
      <c r="AP1248" s="38">
        <v>-1.010769</v>
      </c>
      <c r="AQ1248" s="38">
        <v>-3.2894239999999999</v>
      </c>
      <c r="AR1248" s="38">
        <v>-10.29928</v>
      </c>
      <c r="AS1248" s="38">
        <v>-3.405821</v>
      </c>
      <c r="AT1248" s="38">
        <v>-6.443505</v>
      </c>
      <c r="AU1248" s="38">
        <v>-6.6913819999999999</v>
      </c>
      <c r="AV1248" s="38">
        <v>-9.2086000000000006</v>
      </c>
      <c r="AW1248" s="38">
        <v>-7.4217050000000002</v>
      </c>
      <c r="AX1248" s="38">
        <v>-2.1037849999999998</v>
      </c>
      <c r="AY1248" s="38">
        <v>0.80675799999999998</v>
      </c>
      <c r="AZ1248" s="38">
        <v>6.2941630000000002</v>
      </c>
      <c r="BA1248" s="38">
        <v>4.5632349999999997</v>
      </c>
      <c r="BB1248" s="38">
        <v>12.952019999999999</v>
      </c>
      <c r="BC1248" s="38">
        <v>9.3271700000000006</v>
      </c>
      <c r="BD1248" s="38">
        <v>8.9300090000000001</v>
      </c>
      <c r="BE1248" s="38">
        <v>9.8322269999999996</v>
      </c>
      <c r="BF1248" s="38">
        <v>14.81949</v>
      </c>
      <c r="BG1248" s="38">
        <v>9.6063799999999997</v>
      </c>
      <c r="BH1248" s="38">
        <v>5.9049339999999999</v>
      </c>
      <c r="BI1248" s="38">
        <v>4.0438660000000004</v>
      </c>
      <c r="BJ1248" s="38">
        <v>4.6533420000000003</v>
      </c>
      <c r="BK1248" s="38">
        <v>6.7206739999999998</v>
      </c>
      <c r="BL1248" s="38">
        <v>-4.2011699999999999E-2</v>
      </c>
      <c r="BM1248" s="38">
        <v>-2.04013</v>
      </c>
      <c r="BN1248" s="38">
        <v>0.39239429999999997</v>
      </c>
      <c r="BO1248" s="38">
        <v>-2.0147780000000002</v>
      </c>
      <c r="BP1248" s="38">
        <v>-8.6517759999999999</v>
      </c>
      <c r="BQ1248" s="38">
        <v>-1.838333</v>
      </c>
      <c r="BR1248" s="38">
        <v>-4.5796960000000002</v>
      </c>
      <c r="BS1248" s="38">
        <v>-4.7434539999999998</v>
      </c>
      <c r="BT1248" s="38">
        <v>-7.8200560000000001</v>
      </c>
      <c r="BU1248" s="38">
        <v>-5.7478059999999997</v>
      </c>
      <c r="BV1248" s="38">
        <v>-1.0192410000000001</v>
      </c>
      <c r="BW1248" s="38">
        <v>1.772332</v>
      </c>
      <c r="BX1248" s="38">
        <v>8.0510020000000004</v>
      </c>
      <c r="BY1248" s="38">
        <v>6.5016400000000001</v>
      </c>
      <c r="BZ1248" s="38">
        <v>15.035640000000001</v>
      </c>
      <c r="CA1248" s="38">
        <v>11.59205</v>
      </c>
      <c r="CB1248" s="38">
        <v>11.20125</v>
      </c>
      <c r="CC1248" s="38">
        <v>11.98474</v>
      </c>
      <c r="CD1248" s="38">
        <v>16.90644</v>
      </c>
      <c r="CE1248" s="38">
        <v>11.7751</v>
      </c>
      <c r="CF1248" s="38">
        <v>8.3692340000000005</v>
      </c>
      <c r="CG1248" s="38">
        <v>6.5322469999999999</v>
      </c>
      <c r="CH1248" s="38">
        <v>5.593369</v>
      </c>
      <c r="CI1248" s="38">
        <v>7.5828660000000001</v>
      </c>
      <c r="CJ1248" s="38">
        <v>0.77480450000000001</v>
      </c>
      <c r="CK1248" s="38">
        <v>-1.169799</v>
      </c>
      <c r="CL1248" s="38">
        <v>1.3642209999999999</v>
      </c>
      <c r="CM1248" s="38">
        <v>-1.1319619999999999</v>
      </c>
      <c r="CN1248" s="38">
        <v>-7.5107229999999996</v>
      </c>
      <c r="CO1248" s="38">
        <v>-0.75269589999999997</v>
      </c>
      <c r="CP1248" s="38">
        <v>-3.2888269999999999</v>
      </c>
      <c r="CQ1248" s="38">
        <v>-3.3943240000000001</v>
      </c>
      <c r="CR1248" s="38">
        <v>-6.8583559999999997</v>
      </c>
      <c r="CS1248" s="38">
        <v>-4.5884679999999998</v>
      </c>
      <c r="CT1248" s="38">
        <v>-0.2680883</v>
      </c>
      <c r="CU1248" s="38">
        <v>2.4410859999999999</v>
      </c>
      <c r="CV1248" s="38">
        <v>9.2677820000000004</v>
      </c>
      <c r="CW1248" s="38">
        <v>7.8441739999999998</v>
      </c>
      <c r="CX1248" s="38">
        <v>16.478739999999998</v>
      </c>
      <c r="CY1248" s="38">
        <v>13.16071</v>
      </c>
      <c r="CZ1248" s="38">
        <v>12.77431</v>
      </c>
      <c r="DA1248" s="38">
        <v>13.47556</v>
      </c>
      <c r="DB1248" s="38">
        <v>18.351849999999999</v>
      </c>
      <c r="DC1248" s="38">
        <v>13.277150000000001</v>
      </c>
      <c r="DD1248" s="38">
        <v>10.076000000000001</v>
      </c>
      <c r="DE1248" s="38">
        <v>8.2556919999999998</v>
      </c>
      <c r="DF1248" s="38">
        <v>6.5333959999999998</v>
      </c>
      <c r="DG1248" s="38">
        <v>8.4450590000000005</v>
      </c>
      <c r="DH1248" s="38">
        <v>1.591621</v>
      </c>
      <c r="DI1248" s="38">
        <v>-0.29946830000000002</v>
      </c>
      <c r="DJ1248" s="38">
        <v>2.3360479999999999</v>
      </c>
      <c r="DK1248" s="38">
        <v>-0.24914639999999999</v>
      </c>
      <c r="DL1248" s="38">
        <v>-6.369669</v>
      </c>
      <c r="DM1248" s="38">
        <v>0.3329414</v>
      </c>
      <c r="DN1248" s="38">
        <v>-1.997959</v>
      </c>
      <c r="DO1248" s="38">
        <v>-2.045194</v>
      </c>
      <c r="DP1248" s="38">
        <v>-5.896655</v>
      </c>
      <c r="DQ1248" s="38">
        <v>-3.4291309999999999</v>
      </c>
      <c r="DR1248" s="38">
        <v>0.48306389999999999</v>
      </c>
      <c r="DS1248" s="38">
        <v>3.1098400000000002</v>
      </c>
      <c r="DT1248" s="38">
        <v>10.48456</v>
      </c>
      <c r="DU1248" s="38">
        <v>9.1867079999999994</v>
      </c>
      <c r="DV1248" s="38">
        <v>17.92184</v>
      </c>
      <c r="DW1248" s="38">
        <v>14.72936</v>
      </c>
      <c r="DX1248" s="38">
        <v>14.34737</v>
      </c>
      <c r="DY1248" s="38">
        <v>14.966379999999999</v>
      </c>
      <c r="DZ1248" s="38">
        <v>19.797270000000001</v>
      </c>
      <c r="EA1248" s="38">
        <v>14.779199999999999</v>
      </c>
      <c r="EB1248" s="38">
        <v>11.782769999999999</v>
      </c>
      <c r="EC1248" s="38">
        <v>9.9791360000000005</v>
      </c>
      <c r="ED1248" s="38">
        <v>7.8906460000000003</v>
      </c>
      <c r="EE1248" s="38">
        <v>9.6899280000000001</v>
      </c>
      <c r="EF1248" s="38">
        <v>2.7709739999999998</v>
      </c>
      <c r="EG1248" s="38">
        <v>0.95715119999999998</v>
      </c>
      <c r="EH1248" s="38">
        <v>3.7392120000000002</v>
      </c>
      <c r="EI1248" s="38">
        <v>1.0255000000000001</v>
      </c>
      <c r="EJ1248" s="38">
        <v>-4.7221690000000001</v>
      </c>
      <c r="EK1248" s="38">
        <v>1.9004289999999999</v>
      </c>
      <c r="EL1248" s="38">
        <v>-0.1341494</v>
      </c>
      <c r="EM1248" s="38">
        <v>-9.7264799999999998E-2</v>
      </c>
      <c r="EN1248" s="38">
        <v>-4.5081110000000004</v>
      </c>
      <c r="EO1248" s="38">
        <v>-1.755231</v>
      </c>
      <c r="EP1248" s="38">
        <v>1.567609</v>
      </c>
      <c r="EQ1248" s="38">
        <v>4.0754140000000003</v>
      </c>
      <c r="ER1248" s="38">
        <v>12.241400000000001</v>
      </c>
      <c r="ES1248" s="38">
        <v>11.125109999999999</v>
      </c>
      <c r="ET1248" s="38">
        <v>20.005459999999999</v>
      </c>
      <c r="EU1248" s="38">
        <v>16.994240000000001</v>
      </c>
      <c r="EV1248" s="38">
        <v>16.61861</v>
      </c>
      <c r="EW1248" s="38">
        <v>17.11889</v>
      </c>
      <c r="EX1248" s="38">
        <v>21.884219999999999</v>
      </c>
      <c r="EY1248" s="38">
        <v>16.94792</v>
      </c>
      <c r="EZ1248" s="38">
        <v>14.247070000000001</v>
      </c>
      <c r="FA1248" s="38">
        <v>12.46752</v>
      </c>
      <c r="FB1248" s="38">
        <v>88.988640000000004</v>
      </c>
      <c r="FC1248" s="38">
        <v>87.156270000000006</v>
      </c>
      <c r="FD1248" s="38">
        <v>84.606250000000003</v>
      </c>
      <c r="FE1248" s="38">
        <v>83.609539999999996</v>
      </c>
      <c r="FF1248" s="38">
        <v>82.338099999999997</v>
      </c>
      <c r="FG1248" s="38">
        <v>80.036969999999997</v>
      </c>
      <c r="FH1248" s="38">
        <v>79.231350000000006</v>
      </c>
      <c r="FI1248" s="38">
        <v>79.517539999999997</v>
      </c>
      <c r="FJ1248" s="38">
        <v>84.018100000000004</v>
      </c>
      <c r="FK1248" s="38">
        <v>89.28586</v>
      </c>
      <c r="FL1248" s="38">
        <v>94.574740000000006</v>
      </c>
      <c r="FM1248" s="38">
        <v>98.232150000000004</v>
      </c>
      <c r="FN1248" s="38">
        <v>101.41970000000001</v>
      </c>
      <c r="FO1248" s="38">
        <v>104.1023</v>
      </c>
      <c r="FP1248" s="38">
        <v>106.0416</v>
      </c>
      <c r="FQ1248" s="38">
        <v>107.2272</v>
      </c>
      <c r="FR1248" s="38">
        <v>107.209</v>
      </c>
      <c r="FS1248" s="38">
        <v>105.8586</v>
      </c>
      <c r="FT1248" s="38">
        <v>103.4644</v>
      </c>
      <c r="FU1248" s="38">
        <v>99.490279999999998</v>
      </c>
      <c r="FV1248" s="38">
        <v>96.426649999999995</v>
      </c>
      <c r="FW1248">
        <v>94.085449999999994</v>
      </c>
      <c r="FX1248">
        <v>91.386279999999999</v>
      </c>
      <c r="FY1248">
        <v>88.294579999999996</v>
      </c>
      <c r="FZ1248">
        <v>2.4599250000000001</v>
      </c>
      <c r="GA1248">
        <v>21.592949999999998</v>
      </c>
      <c r="GB1248">
        <v>1</v>
      </c>
    </row>
    <row r="1249" spans="1:184" x14ac:dyDescent="0.3">
      <c r="A1249" t="s">
        <v>280</v>
      </c>
      <c r="B1249" t="s">
        <v>189</v>
      </c>
      <c r="C1249" t="s">
        <v>1</v>
      </c>
      <c r="D1249" t="s">
        <v>1</v>
      </c>
      <c r="E1249" t="s">
        <v>1</v>
      </c>
      <c r="F1249" t="s">
        <v>1</v>
      </c>
      <c r="G1249" t="s">
        <v>1</v>
      </c>
      <c r="H1249" s="40" t="s">
        <v>1</v>
      </c>
      <c r="I1249" s="18" t="s">
        <v>1</v>
      </c>
      <c r="J1249" s="38" t="s">
        <v>1</v>
      </c>
      <c r="K1249" s="18" t="s">
        <v>2</v>
      </c>
      <c r="L1249" s="38">
        <v>213</v>
      </c>
      <c r="M1249" s="38">
        <v>213</v>
      </c>
      <c r="N1249" s="38">
        <v>204.75389999999999</v>
      </c>
      <c r="O1249" s="38">
        <v>202.16409999999999</v>
      </c>
      <c r="P1249" s="38">
        <v>197.5187</v>
      </c>
      <c r="Q1249" s="38">
        <v>194.06120000000001</v>
      </c>
      <c r="R1249" s="38">
        <v>196.3501</v>
      </c>
      <c r="S1249" s="38">
        <v>202.23089999999999</v>
      </c>
      <c r="T1249" s="38">
        <v>209.01070000000001</v>
      </c>
      <c r="U1249" s="38">
        <v>217.88579999999999</v>
      </c>
      <c r="V1249" s="38">
        <v>221.42920000000001</v>
      </c>
      <c r="W1249" s="38">
        <v>224.99850000000001</v>
      </c>
      <c r="X1249" s="38">
        <v>229.11500000000001</v>
      </c>
      <c r="Y1249" s="38">
        <v>232.96129999999999</v>
      </c>
      <c r="Z1249" s="38">
        <v>234.1746</v>
      </c>
      <c r="AA1249" s="38">
        <v>238.9692</v>
      </c>
      <c r="AB1249" s="38">
        <v>234.61279999999999</v>
      </c>
      <c r="AC1249" s="38">
        <v>229.96109999999999</v>
      </c>
      <c r="AD1249" s="38">
        <v>227.75139999999999</v>
      </c>
      <c r="AE1249" s="38">
        <v>225.98419999999999</v>
      </c>
      <c r="AF1249" s="38">
        <v>230.91849999999999</v>
      </c>
      <c r="AG1249" s="38">
        <v>235.35890000000001</v>
      </c>
      <c r="AH1249" s="38">
        <v>236.9528</v>
      </c>
      <c r="AI1249" s="38">
        <v>235.04159999999999</v>
      </c>
      <c r="AJ1249" s="38">
        <v>228.06700000000001</v>
      </c>
      <c r="AK1249" s="38">
        <v>219.7928</v>
      </c>
      <c r="AL1249" s="38">
        <v>-0.97268589999999999</v>
      </c>
      <c r="AM1249" s="38">
        <v>-3.9372699999999997E-2</v>
      </c>
      <c r="AN1249" s="38">
        <v>0.27745170000000002</v>
      </c>
      <c r="AO1249" s="38">
        <v>-0.9454785</v>
      </c>
      <c r="AP1249" s="38">
        <v>-1.2299370000000001</v>
      </c>
      <c r="AQ1249" s="38">
        <v>-2.870819</v>
      </c>
      <c r="AR1249" s="38">
        <v>-3.2669990000000002</v>
      </c>
      <c r="AS1249" s="38">
        <v>-1.54464</v>
      </c>
      <c r="AT1249" s="38">
        <v>-3.0053700000000001</v>
      </c>
      <c r="AU1249" s="38">
        <v>-2.0706329999999999</v>
      </c>
      <c r="AV1249" s="38">
        <v>-2.7834479999999999</v>
      </c>
      <c r="AW1249" s="38">
        <v>-2.5621019999999999</v>
      </c>
      <c r="AX1249" s="38">
        <v>-1.6222289999999999</v>
      </c>
      <c r="AY1249" s="38">
        <v>-0.68066660000000001</v>
      </c>
      <c r="AZ1249" s="38">
        <v>0.63640399999999997</v>
      </c>
      <c r="BA1249" s="38">
        <v>2.2335289999999999</v>
      </c>
      <c r="BB1249" s="38">
        <v>8.3964440000000007</v>
      </c>
      <c r="BC1249" s="38">
        <v>5.1420389999999996</v>
      </c>
      <c r="BD1249" s="38">
        <v>4.7841940000000003</v>
      </c>
      <c r="BE1249" s="38">
        <v>4.9121519999999999</v>
      </c>
      <c r="BF1249" s="38">
        <v>5.3459649999999996</v>
      </c>
      <c r="BG1249" s="38">
        <v>3.193889</v>
      </c>
      <c r="BH1249" s="38">
        <v>0.1649187</v>
      </c>
      <c r="BI1249" s="38">
        <v>-0.2400333</v>
      </c>
      <c r="BJ1249" s="38">
        <v>-8.6668599999999998E-2</v>
      </c>
      <c r="BK1249" s="38">
        <v>0.88771829999999996</v>
      </c>
      <c r="BL1249" s="38">
        <v>1.005298</v>
      </c>
      <c r="BM1249" s="38">
        <v>-6.8478399999999995E-2</v>
      </c>
      <c r="BN1249" s="38">
        <v>-0.34650829999999999</v>
      </c>
      <c r="BO1249" s="38">
        <v>-2.1276709999999999</v>
      </c>
      <c r="BP1249" s="38">
        <v>-2.4190140000000002</v>
      </c>
      <c r="BQ1249" s="38">
        <v>-0.56579679999999999</v>
      </c>
      <c r="BR1249" s="38">
        <v>-1.4897229999999999</v>
      </c>
      <c r="BS1249" s="38">
        <v>-1.1098969999999999</v>
      </c>
      <c r="BT1249" s="38">
        <v>-1.7080230000000001</v>
      </c>
      <c r="BU1249" s="38">
        <v>-1.7696860000000001</v>
      </c>
      <c r="BV1249" s="38">
        <v>-1.0816319999999999</v>
      </c>
      <c r="BW1249" s="38">
        <v>-3.67643E-2</v>
      </c>
      <c r="BX1249" s="38">
        <v>1.7233590000000001</v>
      </c>
      <c r="BY1249" s="38">
        <v>3.6137410000000001</v>
      </c>
      <c r="BZ1249" s="38">
        <v>9.7290159999999997</v>
      </c>
      <c r="CA1249" s="38">
        <v>6.4467169999999996</v>
      </c>
      <c r="CB1249" s="38">
        <v>6.1701139999999999</v>
      </c>
      <c r="CC1249" s="38">
        <v>6.3152840000000001</v>
      </c>
      <c r="CD1249" s="38">
        <v>6.7770020000000004</v>
      </c>
      <c r="CE1249" s="38">
        <v>4.4698219999999997</v>
      </c>
      <c r="CF1249" s="38">
        <v>1.5598289999999999</v>
      </c>
      <c r="CG1249" s="38">
        <v>1.1054619999999999</v>
      </c>
      <c r="CH1249" s="38">
        <v>0.52698420000000001</v>
      </c>
      <c r="CI1249" s="38">
        <v>1.529819</v>
      </c>
      <c r="CJ1249" s="38">
        <v>1.5094019999999999</v>
      </c>
      <c r="CK1249" s="38">
        <v>0.53892929999999994</v>
      </c>
      <c r="CL1249" s="38">
        <v>0.26535160000000002</v>
      </c>
      <c r="CM1249" s="38">
        <v>-1.6129690000000001</v>
      </c>
      <c r="CN1249" s="38">
        <v>-1.8317019999999999</v>
      </c>
      <c r="CO1249" s="38">
        <v>0.112147</v>
      </c>
      <c r="CP1249" s="38">
        <v>-0.43998959999999998</v>
      </c>
      <c r="CQ1249" s="38">
        <v>-0.44449359999999999</v>
      </c>
      <c r="CR1249" s="38">
        <v>-0.96318669999999995</v>
      </c>
      <c r="CS1249" s="38">
        <v>-1.2208619999999999</v>
      </c>
      <c r="CT1249" s="38">
        <v>-0.70721659999999997</v>
      </c>
      <c r="CU1249" s="38">
        <v>0.40920040000000002</v>
      </c>
      <c r="CV1249" s="38">
        <v>2.476181</v>
      </c>
      <c r="CW1249" s="38">
        <v>4.5696719999999997</v>
      </c>
      <c r="CX1249" s="38">
        <v>10.651949999999999</v>
      </c>
      <c r="CY1249" s="38">
        <v>7.350333</v>
      </c>
      <c r="CZ1249" s="38">
        <v>7.1299979999999996</v>
      </c>
      <c r="DA1249" s="38">
        <v>7.2870889999999999</v>
      </c>
      <c r="DB1249" s="38">
        <v>7.768135</v>
      </c>
      <c r="DC1249" s="38">
        <v>5.3535300000000001</v>
      </c>
      <c r="DD1249" s="38">
        <v>2.5259390000000002</v>
      </c>
      <c r="DE1249" s="38">
        <v>2.0373480000000002</v>
      </c>
      <c r="DF1249" s="38">
        <v>1.1406369999999999</v>
      </c>
      <c r="DG1249" s="38">
        <v>2.1719189999999999</v>
      </c>
      <c r="DH1249" s="38">
        <v>2.013506</v>
      </c>
      <c r="DI1249" s="38">
        <v>1.1463369999999999</v>
      </c>
      <c r="DJ1249" s="38">
        <v>0.87721150000000003</v>
      </c>
      <c r="DK1249" s="38">
        <v>-1.0982670000000001</v>
      </c>
      <c r="DL1249" s="38">
        <v>-1.2443900000000001</v>
      </c>
      <c r="DM1249" s="38">
        <v>0.79009079999999998</v>
      </c>
      <c r="DN1249" s="38">
        <v>0.60974340000000005</v>
      </c>
      <c r="DO1249" s="38">
        <v>0.22090969999999999</v>
      </c>
      <c r="DP1249" s="38">
        <v>-0.21835060000000001</v>
      </c>
      <c r="DQ1249" s="38">
        <v>-0.672037</v>
      </c>
      <c r="DR1249" s="38">
        <v>-0.33280100000000001</v>
      </c>
      <c r="DS1249" s="38">
        <v>0.85516510000000001</v>
      </c>
      <c r="DT1249" s="38">
        <v>3.2290019999999999</v>
      </c>
      <c r="DU1249" s="38">
        <v>5.5256030000000003</v>
      </c>
      <c r="DV1249" s="38">
        <v>11.57489</v>
      </c>
      <c r="DW1249" s="38">
        <v>8.2539479999999994</v>
      </c>
      <c r="DX1249" s="38">
        <v>8.0898819999999994</v>
      </c>
      <c r="DY1249" s="38">
        <v>8.2588939999999997</v>
      </c>
      <c r="DZ1249" s="38">
        <v>8.7592669999999995</v>
      </c>
      <c r="EA1249" s="38">
        <v>6.2372370000000004</v>
      </c>
      <c r="EB1249" s="38">
        <v>3.4920490000000002</v>
      </c>
      <c r="EC1249" s="38">
        <v>2.9692340000000002</v>
      </c>
      <c r="ED1249" s="38">
        <v>2.0266540000000002</v>
      </c>
      <c r="EE1249" s="38">
        <v>3.0990099999999998</v>
      </c>
      <c r="EF1249" s="38">
        <v>2.741352</v>
      </c>
      <c r="EG1249" s="38">
        <v>2.0233370000000002</v>
      </c>
      <c r="EH1249" s="38">
        <v>1.76064</v>
      </c>
      <c r="EI1249" s="38">
        <v>-0.3551185</v>
      </c>
      <c r="EJ1249" s="38">
        <v>-0.3964048</v>
      </c>
      <c r="EK1249" s="38">
        <v>1.768934</v>
      </c>
      <c r="EL1249" s="38">
        <v>2.125391</v>
      </c>
      <c r="EM1249" s="38">
        <v>1.181646</v>
      </c>
      <c r="EN1249" s="38">
        <v>0.85707460000000002</v>
      </c>
      <c r="EO1249" s="38">
        <v>0.12037870000000001</v>
      </c>
      <c r="EP1249" s="38">
        <v>0.2077956</v>
      </c>
      <c r="EQ1249" s="38">
        <v>1.4990669999999999</v>
      </c>
      <c r="ER1249" s="38">
        <v>4.3159580000000002</v>
      </c>
      <c r="ES1249" s="38">
        <v>6.9058159999999997</v>
      </c>
      <c r="ET1249" s="38">
        <v>12.90746</v>
      </c>
      <c r="EU1249" s="38">
        <v>9.5586260000000003</v>
      </c>
      <c r="EV1249" s="38">
        <v>9.4758010000000006</v>
      </c>
      <c r="EW1249" s="38">
        <v>9.6620259999999991</v>
      </c>
      <c r="EX1249" s="38">
        <v>10.190300000000001</v>
      </c>
      <c r="EY1249" s="38">
        <v>7.5131709999999998</v>
      </c>
      <c r="EZ1249" s="38">
        <v>4.8869590000000001</v>
      </c>
      <c r="FA1249" s="38">
        <v>4.3147289999999998</v>
      </c>
      <c r="FB1249" s="38">
        <v>81.009100000000004</v>
      </c>
      <c r="FC1249" s="38">
        <v>79.469179999999994</v>
      </c>
      <c r="FD1249" s="38">
        <v>77.633369999999999</v>
      </c>
      <c r="FE1249" s="38">
        <v>76.164510000000007</v>
      </c>
      <c r="FF1249" s="38">
        <v>74.836889999999997</v>
      </c>
      <c r="FG1249" s="38">
        <v>73.723709999999997</v>
      </c>
      <c r="FH1249" s="38">
        <v>73.263720000000006</v>
      </c>
      <c r="FI1249" s="38">
        <v>75.289249999999996</v>
      </c>
      <c r="FJ1249" s="38">
        <v>79.33708</v>
      </c>
      <c r="FK1249" s="38">
        <v>83.671959999999999</v>
      </c>
      <c r="FL1249" s="38">
        <v>87.84084</v>
      </c>
      <c r="FM1249" s="38">
        <v>91.661580000000001</v>
      </c>
      <c r="FN1249" s="38">
        <v>94.864009999999993</v>
      </c>
      <c r="FO1249" s="38">
        <v>97.505650000000003</v>
      </c>
      <c r="FP1249" s="38">
        <v>99.57835</v>
      </c>
      <c r="FQ1249" s="38">
        <v>101.02800000000001</v>
      </c>
      <c r="FR1249" s="38">
        <v>101.6725</v>
      </c>
      <c r="FS1249" s="38">
        <v>101.3509</v>
      </c>
      <c r="FT1249" s="38">
        <v>99.922650000000004</v>
      </c>
      <c r="FU1249" s="38">
        <v>96.825729999999993</v>
      </c>
      <c r="FV1249" s="38">
        <v>92.9512</v>
      </c>
      <c r="FW1249">
        <v>89.477329999999995</v>
      </c>
      <c r="FX1249">
        <v>86.659549999999996</v>
      </c>
      <c r="FY1249">
        <v>83.718519999999998</v>
      </c>
      <c r="FZ1249">
        <v>1.514375</v>
      </c>
      <c r="GA1249">
        <v>12.71327</v>
      </c>
      <c r="GB1249">
        <v>1</v>
      </c>
    </row>
    <row r="1250" spans="1:184" x14ac:dyDescent="0.3">
      <c r="A1250" t="s">
        <v>1</v>
      </c>
      <c r="B1250" t="s">
        <v>184</v>
      </c>
      <c r="C1250" t="s">
        <v>1</v>
      </c>
      <c r="D1250" t="s">
        <v>1</v>
      </c>
      <c r="E1250" t="s">
        <v>1</v>
      </c>
      <c r="F1250" t="s">
        <v>1</v>
      </c>
      <c r="G1250" t="s">
        <v>1</v>
      </c>
      <c r="H1250" s="40" t="s">
        <v>1</v>
      </c>
      <c r="I1250" s="18" t="s">
        <v>1</v>
      </c>
      <c r="J1250" s="38" t="s">
        <v>1</v>
      </c>
      <c r="K1250" s="18">
        <v>44722</v>
      </c>
      <c r="L1250" s="38">
        <v>8223</v>
      </c>
      <c r="M1250" s="38">
        <v>8223</v>
      </c>
      <c r="N1250" s="38">
        <v>17.443110000000001</v>
      </c>
      <c r="O1250" s="38">
        <v>17.33344</v>
      </c>
      <c r="P1250" s="38">
        <v>17.280750000000001</v>
      </c>
      <c r="Q1250" s="38">
        <v>17.204219999999999</v>
      </c>
      <c r="R1250" s="38">
        <v>17.303180000000001</v>
      </c>
      <c r="S1250" s="38">
        <v>17.699280000000002</v>
      </c>
      <c r="T1250" s="38">
        <v>18.84571</v>
      </c>
      <c r="U1250" s="38">
        <v>19.872630000000001</v>
      </c>
      <c r="V1250" s="38">
        <v>20.417950000000001</v>
      </c>
      <c r="W1250" s="38">
        <v>20.730619999999998</v>
      </c>
      <c r="X1250" s="38">
        <v>20.80902</v>
      </c>
      <c r="Y1250" s="38">
        <v>20.849019999999999</v>
      </c>
      <c r="Z1250" s="38">
        <v>20.640789999999999</v>
      </c>
      <c r="AA1250" s="38">
        <v>20.64583</v>
      </c>
      <c r="AB1250" s="38">
        <v>20.10885</v>
      </c>
      <c r="AC1250" s="38">
        <v>19.266970000000001</v>
      </c>
      <c r="AD1250" s="38">
        <v>18.217860000000002</v>
      </c>
      <c r="AE1250" s="38">
        <v>17.488330000000001</v>
      </c>
      <c r="AF1250" s="38">
        <v>17.234860000000001</v>
      </c>
      <c r="AG1250" s="38">
        <v>17.093630000000001</v>
      </c>
      <c r="AH1250" s="38">
        <v>17.271370000000001</v>
      </c>
      <c r="AI1250" s="38">
        <v>17.351189999999999</v>
      </c>
      <c r="AJ1250" s="38">
        <v>17.204560000000001</v>
      </c>
      <c r="AK1250" s="38">
        <v>16.984870000000001</v>
      </c>
      <c r="AL1250" s="38">
        <v>-0.30627510000000002</v>
      </c>
      <c r="AM1250" s="38">
        <v>-0.27332820000000002</v>
      </c>
      <c r="AN1250" s="38">
        <v>-0.1396338</v>
      </c>
      <c r="AO1250" s="38">
        <v>-8.3059900000000006E-2</v>
      </c>
      <c r="AP1250" s="38">
        <v>5.2913799999999997E-2</v>
      </c>
      <c r="AQ1250" s="38">
        <v>-0.16206960000000001</v>
      </c>
      <c r="AR1250" s="38">
        <v>-8.4282999999999997E-2</v>
      </c>
      <c r="AS1250" s="38">
        <v>-0.14055229999999999</v>
      </c>
      <c r="AT1250" s="38">
        <v>4.3999999999999999E-5</v>
      </c>
      <c r="AU1250" s="38">
        <v>5.3897599999999997E-2</v>
      </c>
      <c r="AV1250" s="38">
        <v>7.9693299999999995E-2</v>
      </c>
      <c r="AW1250" s="38">
        <v>-0.15721889999999999</v>
      </c>
      <c r="AX1250" s="38">
        <v>-0.20864389999999999</v>
      </c>
      <c r="AY1250" s="38">
        <v>1.95654E-2</v>
      </c>
      <c r="AZ1250" s="38">
        <v>-0.34323140000000002</v>
      </c>
      <c r="BA1250" s="38">
        <v>-0.36251899999999998</v>
      </c>
      <c r="BB1250" s="38">
        <v>-0.41747069999999997</v>
      </c>
      <c r="BC1250" s="38">
        <v>-0.34143410000000002</v>
      </c>
      <c r="BD1250" s="38">
        <v>-0.27919250000000001</v>
      </c>
      <c r="BE1250" s="38">
        <v>-0.19090370000000001</v>
      </c>
      <c r="BF1250" s="38">
        <v>-0.2211526</v>
      </c>
      <c r="BG1250" s="38">
        <v>-0.4305677</v>
      </c>
      <c r="BH1250" s="38">
        <v>-0.45903539999999998</v>
      </c>
      <c r="BI1250" s="38">
        <v>-0.50594249999999996</v>
      </c>
      <c r="BJ1250" s="38">
        <v>-0.24108859999999999</v>
      </c>
      <c r="BK1250" s="38">
        <v>-0.21454309999999999</v>
      </c>
      <c r="BL1250" s="38">
        <v>-8.57705E-2</v>
      </c>
      <c r="BM1250" s="38">
        <v>-2.8715299999999999E-2</v>
      </c>
      <c r="BN1250" s="38">
        <v>9.6375299999999997E-2</v>
      </c>
      <c r="BO1250" s="38">
        <v>-0.12127499999999999</v>
      </c>
      <c r="BP1250" s="38">
        <v>-7.8896999999999995E-3</v>
      </c>
      <c r="BQ1250" s="38">
        <v>-6.7465399999999995E-2</v>
      </c>
      <c r="BR1250" s="38">
        <v>6.87913E-2</v>
      </c>
      <c r="BS1250" s="38">
        <v>0.1175915</v>
      </c>
      <c r="BT1250" s="38">
        <v>0.14445959999999999</v>
      </c>
      <c r="BU1250" s="38">
        <v>-9.0825199999999995E-2</v>
      </c>
      <c r="BV1250" s="38">
        <v>-0.16680739999999999</v>
      </c>
      <c r="BW1250" s="38">
        <v>5.9301800000000002E-2</v>
      </c>
      <c r="BX1250" s="38">
        <v>-0.24720819999999999</v>
      </c>
      <c r="BY1250" s="38">
        <v>-0.25219580000000003</v>
      </c>
      <c r="BZ1250" s="38">
        <v>-0.26791290000000001</v>
      </c>
      <c r="CA1250" s="38">
        <v>-0.1851218</v>
      </c>
      <c r="CB1250" s="38">
        <v>-0.1281022</v>
      </c>
      <c r="CC1250" s="38">
        <v>-7.0216799999999996E-2</v>
      </c>
      <c r="CD1250" s="38">
        <v>-8.5165500000000005E-2</v>
      </c>
      <c r="CE1250" s="38">
        <v>-0.29686950000000001</v>
      </c>
      <c r="CF1250" s="38">
        <v>-0.32510869999999997</v>
      </c>
      <c r="CG1250" s="38">
        <v>-0.36933080000000001</v>
      </c>
      <c r="CH1250" s="38">
        <v>-0.19594059999999999</v>
      </c>
      <c r="CI1250" s="38">
        <v>-0.1738287</v>
      </c>
      <c r="CJ1250" s="38">
        <v>-4.8464899999999998E-2</v>
      </c>
      <c r="CK1250" s="38">
        <v>8.9236000000000003E-3</v>
      </c>
      <c r="CL1250" s="38">
        <v>0.12647659999999999</v>
      </c>
      <c r="CM1250" s="38">
        <v>-9.3020800000000001E-2</v>
      </c>
      <c r="CN1250" s="38">
        <v>4.50201E-2</v>
      </c>
      <c r="CO1250" s="38">
        <v>-1.6845499999999999E-2</v>
      </c>
      <c r="CP1250" s="38">
        <v>0.11640540000000001</v>
      </c>
      <c r="CQ1250" s="38">
        <v>0.16170570000000001</v>
      </c>
      <c r="CR1250" s="38">
        <v>0.1893165</v>
      </c>
      <c r="CS1250" s="38">
        <v>-4.4841100000000002E-2</v>
      </c>
      <c r="CT1250" s="38">
        <v>-0.1378315</v>
      </c>
      <c r="CU1250" s="38">
        <v>8.6823200000000003E-2</v>
      </c>
      <c r="CV1250" s="38">
        <v>-0.1807028</v>
      </c>
      <c r="CW1250" s="38">
        <v>-0.17578630000000001</v>
      </c>
      <c r="CX1250" s="38">
        <v>-0.16432959999999999</v>
      </c>
      <c r="CY1250" s="38">
        <v>-7.6860499999999998E-2</v>
      </c>
      <c r="CZ1250" s="38">
        <v>-2.3457499999999999E-2</v>
      </c>
      <c r="DA1250" s="38">
        <v>1.33706E-2</v>
      </c>
      <c r="DB1250" s="38">
        <v>9.0186999999999993E-3</v>
      </c>
      <c r="DC1250" s="38">
        <v>-0.20427049999999999</v>
      </c>
      <c r="DD1250" s="38">
        <v>-0.23235149999999999</v>
      </c>
      <c r="DE1250" s="38">
        <v>-0.27471390000000001</v>
      </c>
      <c r="DF1250" s="38">
        <v>-0.1507926</v>
      </c>
      <c r="DG1250" s="38">
        <v>-0.13311439999999999</v>
      </c>
      <c r="DH1250" s="38">
        <v>-1.11593E-2</v>
      </c>
      <c r="DI1250" s="38">
        <v>4.65625E-2</v>
      </c>
      <c r="DJ1250" s="38">
        <v>0.15657789999999999</v>
      </c>
      <c r="DK1250" s="38">
        <v>-6.4766599999999994E-2</v>
      </c>
      <c r="DL1250" s="38">
        <v>9.79299E-2</v>
      </c>
      <c r="DM1250" s="38">
        <v>3.37743E-2</v>
      </c>
      <c r="DN1250" s="38">
        <v>0.16401950000000001</v>
      </c>
      <c r="DO1250" s="38">
        <v>0.2058199</v>
      </c>
      <c r="DP1250" s="38">
        <v>0.2341734</v>
      </c>
      <c r="DQ1250" s="38">
        <v>1.1429999999999999E-3</v>
      </c>
      <c r="DR1250" s="38">
        <v>-0.1088556</v>
      </c>
      <c r="DS1250" s="38">
        <v>0.1143445</v>
      </c>
      <c r="DT1250" s="38">
        <v>-0.11419749999999999</v>
      </c>
      <c r="DU1250" s="38">
        <v>-9.9376699999999998E-2</v>
      </c>
      <c r="DV1250" s="38">
        <v>-6.0746300000000003E-2</v>
      </c>
      <c r="DW1250" s="38">
        <v>3.1400900000000002E-2</v>
      </c>
      <c r="DX1250" s="38">
        <v>8.1187200000000001E-2</v>
      </c>
      <c r="DY1250" s="38">
        <v>9.6958000000000003E-2</v>
      </c>
      <c r="DZ1250" s="38">
        <v>0.1032029</v>
      </c>
      <c r="EA1250" s="38">
        <v>-0.11167150000000001</v>
      </c>
      <c r="EB1250" s="38">
        <v>-0.1395942</v>
      </c>
      <c r="EC1250" s="38">
        <v>-0.18009710000000001</v>
      </c>
      <c r="ED1250" s="38">
        <v>-8.5606000000000002E-2</v>
      </c>
      <c r="EE1250" s="38">
        <v>-7.4329300000000001E-2</v>
      </c>
      <c r="EF1250" s="38">
        <v>4.2703999999999999E-2</v>
      </c>
      <c r="EG1250" s="38">
        <v>0.1009071</v>
      </c>
      <c r="EH1250" s="38">
        <v>0.2000393</v>
      </c>
      <c r="EI1250" s="38">
        <v>-2.3972E-2</v>
      </c>
      <c r="EJ1250" s="38">
        <v>0.17432320000000001</v>
      </c>
      <c r="EK1250" s="38">
        <v>0.10686130000000001</v>
      </c>
      <c r="EL1250" s="38">
        <v>0.2327668</v>
      </c>
      <c r="EM1250" s="38">
        <v>0.26951380000000003</v>
      </c>
      <c r="EN1250" s="38">
        <v>0.29893969999999997</v>
      </c>
      <c r="EO1250" s="38">
        <v>6.7536799999999994E-2</v>
      </c>
      <c r="EP1250" s="38">
        <v>-6.7019099999999998E-2</v>
      </c>
      <c r="EQ1250" s="38">
        <v>0.15408089999999999</v>
      </c>
      <c r="ER1250" s="38">
        <v>-1.8174300000000001E-2</v>
      </c>
      <c r="ES1250" s="38">
        <v>1.09465E-2</v>
      </c>
      <c r="ET1250" s="38">
        <v>8.8811500000000002E-2</v>
      </c>
      <c r="EU1250" s="38">
        <v>0.18771309999999999</v>
      </c>
      <c r="EV1250" s="38">
        <v>0.2322776</v>
      </c>
      <c r="EW1250" s="38">
        <v>0.21764500000000001</v>
      </c>
      <c r="EX1250" s="38">
        <v>0.23919000000000001</v>
      </c>
      <c r="EY1250" s="38">
        <v>2.20267E-2</v>
      </c>
      <c r="EZ1250" s="38">
        <v>-5.6674999999999998E-3</v>
      </c>
      <c r="FA1250" s="38">
        <v>-4.34854E-2</v>
      </c>
      <c r="FB1250" s="38">
        <v>81.820589999999996</v>
      </c>
      <c r="FC1250" s="38">
        <v>80.045630000000003</v>
      </c>
      <c r="FD1250" s="38">
        <v>77.389610000000005</v>
      </c>
      <c r="FE1250" s="38">
        <v>75.201189999999997</v>
      </c>
      <c r="FF1250" s="38">
        <v>73.93732</v>
      </c>
      <c r="FG1250" s="38">
        <v>73.251499999999993</v>
      </c>
      <c r="FH1250" s="38">
        <v>73.771420000000006</v>
      </c>
      <c r="FI1250" s="38">
        <v>77.552070000000001</v>
      </c>
      <c r="FJ1250" s="38">
        <v>82.324070000000006</v>
      </c>
      <c r="FK1250" s="38">
        <v>85.446430000000007</v>
      </c>
      <c r="FL1250" s="38">
        <v>88.682640000000006</v>
      </c>
      <c r="FM1250" s="38">
        <v>91.895660000000007</v>
      </c>
      <c r="FN1250" s="38">
        <v>94.264349999999993</v>
      </c>
      <c r="FO1250" s="38">
        <v>96.568190000000001</v>
      </c>
      <c r="FP1250" s="38">
        <v>98.081469999999996</v>
      </c>
      <c r="FQ1250" s="38">
        <v>99.845920000000007</v>
      </c>
      <c r="FR1250" s="38">
        <v>100.52379999999999</v>
      </c>
      <c r="FS1250" s="38">
        <v>100.857</v>
      </c>
      <c r="FT1250" s="38">
        <v>99.677809999999994</v>
      </c>
      <c r="FU1250" s="38">
        <v>98.22157</v>
      </c>
      <c r="FV1250" s="38">
        <v>95.512749999999997</v>
      </c>
      <c r="FW1250">
        <v>92.96651</v>
      </c>
      <c r="FX1250">
        <v>89.959280000000007</v>
      </c>
      <c r="FY1250">
        <v>86.872320000000002</v>
      </c>
      <c r="FZ1250">
        <v>0.1814105</v>
      </c>
      <c r="GA1250">
        <v>1.4345829999999999</v>
      </c>
      <c r="GB1250">
        <v>1</v>
      </c>
    </row>
    <row r="1251" spans="1:184" x14ac:dyDescent="0.3">
      <c r="A1251" t="s">
        <v>1</v>
      </c>
      <c r="B1251" t="s">
        <v>184</v>
      </c>
      <c r="C1251" t="s">
        <v>1</v>
      </c>
      <c r="D1251" t="s">
        <v>1</v>
      </c>
      <c r="E1251" t="s">
        <v>1</v>
      </c>
      <c r="F1251" t="s">
        <v>1</v>
      </c>
      <c r="G1251" t="s">
        <v>1</v>
      </c>
      <c r="H1251" s="40" t="s">
        <v>1</v>
      </c>
      <c r="I1251" s="18" t="s">
        <v>1</v>
      </c>
      <c r="J1251" s="38" t="s">
        <v>1</v>
      </c>
      <c r="K1251" s="18">
        <v>44739</v>
      </c>
      <c r="L1251" s="38">
        <v>8196</v>
      </c>
      <c r="M1251" s="38">
        <v>8196</v>
      </c>
      <c r="N1251" s="38">
        <v>13.90096</v>
      </c>
      <c r="O1251" s="38">
        <v>13.810700000000001</v>
      </c>
      <c r="P1251" s="38">
        <v>13.66963</v>
      </c>
      <c r="Q1251" s="38">
        <v>13.5198</v>
      </c>
      <c r="R1251" s="38">
        <v>13.737629999999999</v>
      </c>
      <c r="S1251" s="38">
        <v>14.50422</v>
      </c>
      <c r="T1251" s="38">
        <v>16.43167</v>
      </c>
      <c r="U1251" s="38">
        <v>18.394680000000001</v>
      </c>
      <c r="V1251" s="38">
        <v>19.32488</v>
      </c>
      <c r="W1251" s="38">
        <v>19.745719999999999</v>
      </c>
      <c r="X1251" s="38">
        <v>20.199940000000002</v>
      </c>
      <c r="Y1251" s="38">
        <v>20.471550000000001</v>
      </c>
      <c r="Z1251" s="38">
        <v>20.492380000000001</v>
      </c>
      <c r="AA1251" s="38">
        <v>20.649049999999999</v>
      </c>
      <c r="AB1251" s="38">
        <v>20.43328</v>
      </c>
      <c r="AC1251" s="38">
        <v>19.66778</v>
      </c>
      <c r="AD1251" s="38">
        <v>18.572430000000001</v>
      </c>
      <c r="AE1251" s="38">
        <v>17.691669999999998</v>
      </c>
      <c r="AF1251" s="38">
        <v>17.390239999999999</v>
      </c>
      <c r="AG1251" s="38">
        <v>17.193570000000001</v>
      </c>
      <c r="AH1251" s="38">
        <v>17.240130000000001</v>
      </c>
      <c r="AI1251" s="38">
        <v>17.433949999999999</v>
      </c>
      <c r="AJ1251" s="38">
        <v>17.215540000000001</v>
      </c>
      <c r="AK1251" s="38">
        <v>17.09787</v>
      </c>
      <c r="AL1251" s="38">
        <v>0.1757406</v>
      </c>
      <c r="AM1251" s="38">
        <v>0.20456289999999999</v>
      </c>
      <c r="AN1251" s="38">
        <v>0.13977970000000001</v>
      </c>
      <c r="AO1251" s="38">
        <v>5.7809600000000003E-2</v>
      </c>
      <c r="AP1251" s="38">
        <v>-5.04818E-2</v>
      </c>
      <c r="AQ1251" s="38">
        <v>-0.10825890000000001</v>
      </c>
      <c r="AR1251" s="38">
        <v>-0.1256622</v>
      </c>
      <c r="AS1251" s="38">
        <v>-0.29378349999999998</v>
      </c>
      <c r="AT1251" s="38">
        <v>-0.54254820000000004</v>
      </c>
      <c r="AU1251" s="38">
        <v>-0.49677660000000001</v>
      </c>
      <c r="AV1251" s="38">
        <v>-0.3374817</v>
      </c>
      <c r="AW1251" s="38">
        <v>-0.17921529999999999</v>
      </c>
      <c r="AX1251" s="38">
        <v>-0.1975066</v>
      </c>
      <c r="AY1251" s="38">
        <v>6.2926499999999996E-2</v>
      </c>
      <c r="AZ1251" s="38">
        <v>0.32529799999999998</v>
      </c>
      <c r="BA1251" s="38">
        <v>0.44790760000000002</v>
      </c>
      <c r="BB1251" s="38">
        <v>0.51200760000000001</v>
      </c>
      <c r="BC1251" s="38">
        <v>0.61104559999999997</v>
      </c>
      <c r="BD1251" s="38">
        <v>0.55724949999999995</v>
      </c>
      <c r="BE1251" s="38">
        <v>0.46180929999999998</v>
      </c>
      <c r="BF1251" s="38">
        <v>0.39119989999999999</v>
      </c>
      <c r="BG1251" s="38">
        <v>0.1504741</v>
      </c>
      <c r="BH1251" s="38">
        <v>-7.7235799999999993E-2</v>
      </c>
      <c r="BI1251" s="38">
        <v>-0.23633460000000001</v>
      </c>
      <c r="BJ1251" s="38">
        <v>0.2313672</v>
      </c>
      <c r="BK1251" s="38">
        <v>0.28283019999999998</v>
      </c>
      <c r="BL1251" s="38">
        <v>0.2030787</v>
      </c>
      <c r="BM1251" s="38">
        <v>0.12192409999999999</v>
      </c>
      <c r="BN1251" s="38">
        <v>-1.02836E-2</v>
      </c>
      <c r="BO1251" s="38">
        <v>-7.0509600000000006E-2</v>
      </c>
      <c r="BP1251" s="38">
        <v>-3.0420300000000001E-2</v>
      </c>
      <c r="BQ1251" s="38">
        <v>-0.21829680000000001</v>
      </c>
      <c r="BR1251" s="38">
        <v>-0.46128249999999998</v>
      </c>
      <c r="BS1251" s="38">
        <v>-0.42995899999999998</v>
      </c>
      <c r="BT1251" s="38">
        <v>-0.28816760000000002</v>
      </c>
      <c r="BU1251" s="38">
        <v>-0.14812529999999999</v>
      </c>
      <c r="BV1251" s="38">
        <v>-0.17304320000000001</v>
      </c>
      <c r="BW1251" s="38">
        <v>9.5942700000000006E-2</v>
      </c>
      <c r="BX1251" s="38">
        <v>0.36935659999999998</v>
      </c>
      <c r="BY1251" s="38">
        <v>0.49329699999999999</v>
      </c>
      <c r="BZ1251" s="38">
        <v>0.56673739999999995</v>
      </c>
      <c r="CA1251" s="38">
        <v>0.68817839999999997</v>
      </c>
      <c r="CB1251" s="38">
        <v>0.64828909999999995</v>
      </c>
      <c r="CC1251" s="38">
        <v>0.55110760000000003</v>
      </c>
      <c r="CD1251" s="38">
        <v>0.48147069999999997</v>
      </c>
      <c r="CE1251" s="38">
        <v>0.23960049999999999</v>
      </c>
      <c r="CF1251" s="38">
        <v>2.9826100000000001E-2</v>
      </c>
      <c r="CG1251" s="38">
        <v>-0.1055615</v>
      </c>
      <c r="CH1251" s="38">
        <v>0.26989400000000002</v>
      </c>
      <c r="CI1251" s="38">
        <v>0.3370379</v>
      </c>
      <c r="CJ1251" s="38">
        <v>0.24691940000000001</v>
      </c>
      <c r="CK1251" s="38">
        <v>0.1663297</v>
      </c>
      <c r="CL1251" s="38">
        <v>1.75576E-2</v>
      </c>
      <c r="CM1251" s="38">
        <v>-4.4364500000000001E-2</v>
      </c>
      <c r="CN1251" s="38">
        <v>3.5544100000000002E-2</v>
      </c>
      <c r="CO1251" s="38">
        <v>-0.166015</v>
      </c>
      <c r="CP1251" s="38">
        <v>-0.40499800000000002</v>
      </c>
      <c r="CQ1251" s="38">
        <v>-0.38368140000000001</v>
      </c>
      <c r="CR1251" s="38">
        <v>-0.25401269999999998</v>
      </c>
      <c r="CS1251" s="38">
        <v>-0.12659239999999999</v>
      </c>
      <c r="CT1251" s="38">
        <v>-0.15609999999999999</v>
      </c>
      <c r="CU1251" s="38">
        <v>0.1188096</v>
      </c>
      <c r="CV1251" s="38">
        <v>0.39987139999999999</v>
      </c>
      <c r="CW1251" s="38">
        <v>0.52473360000000002</v>
      </c>
      <c r="CX1251" s="38">
        <v>0.60464300000000004</v>
      </c>
      <c r="CY1251" s="38">
        <v>0.74160029999999999</v>
      </c>
      <c r="CZ1251" s="38">
        <v>0.7113429</v>
      </c>
      <c r="DA1251" s="38">
        <v>0.61295540000000004</v>
      </c>
      <c r="DB1251" s="38">
        <v>0.54399189999999997</v>
      </c>
      <c r="DC1251" s="38">
        <v>0.30132920000000002</v>
      </c>
      <c r="DD1251" s="38">
        <v>0.10397679999999999</v>
      </c>
      <c r="DE1251" s="38">
        <v>-1.49885E-2</v>
      </c>
      <c r="DF1251" s="38">
        <v>0.30842079999999999</v>
      </c>
      <c r="DG1251" s="38">
        <v>0.39124560000000003</v>
      </c>
      <c r="DH1251" s="38">
        <v>0.29076010000000002</v>
      </c>
      <c r="DI1251" s="38">
        <v>0.21073520000000001</v>
      </c>
      <c r="DJ1251" s="38">
        <v>4.53987E-2</v>
      </c>
      <c r="DK1251" s="38">
        <v>-1.82195E-2</v>
      </c>
      <c r="DL1251" s="38">
        <v>0.1015084</v>
      </c>
      <c r="DM1251" s="38">
        <v>-0.1137331</v>
      </c>
      <c r="DN1251" s="38">
        <v>-0.34871360000000001</v>
      </c>
      <c r="DO1251" s="38">
        <v>-0.33740379999999998</v>
      </c>
      <c r="DP1251" s="38">
        <v>-0.21985789999999999</v>
      </c>
      <c r="DQ1251" s="38">
        <v>-0.1050596</v>
      </c>
      <c r="DR1251" s="38">
        <v>-0.13915669999999999</v>
      </c>
      <c r="DS1251" s="38">
        <v>0.14167650000000001</v>
      </c>
      <c r="DT1251" s="38">
        <v>0.4303862</v>
      </c>
      <c r="DU1251" s="38">
        <v>0.55617019999999995</v>
      </c>
      <c r="DV1251" s="38">
        <v>0.64254869999999997</v>
      </c>
      <c r="DW1251" s="38">
        <v>0.79502220000000001</v>
      </c>
      <c r="DX1251" s="38">
        <v>0.77439670000000005</v>
      </c>
      <c r="DY1251" s="38">
        <v>0.67480309999999999</v>
      </c>
      <c r="DZ1251" s="38">
        <v>0.60651319999999997</v>
      </c>
      <c r="EA1251" s="38">
        <v>0.36305779999999999</v>
      </c>
      <c r="EB1251" s="38">
        <v>0.1781276</v>
      </c>
      <c r="EC1251" s="38">
        <v>7.5584600000000002E-2</v>
      </c>
      <c r="ED1251" s="38">
        <v>0.36404740000000002</v>
      </c>
      <c r="EE1251" s="38">
        <v>0.46951290000000001</v>
      </c>
      <c r="EF1251" s="38">
        <v>0.35405910000000002</v>
      </c>
      <c r="EG1251" s="38">
        <v>0.27484979999999998</v>
      </c>
      <c r="EH1251" s="38">
        <v>8.5597000000000006E-2</v>
      </c>
      <c r="EI1251" s="38">
        <v>1.95298E-2</v>
      </c>
      <c r="EJ1251" s="38">
        <v>0.19675039999999999</v>
      </c>
      <c r="EK1251" s="38">
        <v>-3.8246500000000003E-2</v>
      </c>
      <c r="EL1251" s="38">
        <v>-0.26744780000000001</v>
      </c>
      <c r="EM1251" s="38">
        <v>-0.2705863</v>
      </c>
      <c r="EN1251" s="38">
        <v>-0.17054369999999999</v>
      </c>
      <c r="EO1251" s="38">
        <v>-7.3969599999999996E-2</v>
      </c>
      <c r="EP1251" s="38">
        <v>-0.1146933</v>
      </c>
      <c r="EQ1251" s="38">
        <v>0.17469270000000001</v>
      </c>
      <c r="ER1251" s="38">
        <v>0.4744447</v>
      </c>
      <c r="ES1251" s="38">
        <v>0.60155959999999997</v>
      </c>
      <c r="ET1251" s="38">
        <v>0.69727850000000002</v>
      </c>
      <c r="EU1251" s="38">
        <v>0.87215500000000001</v>
      </c>
      <c r="EV1251" s="38">
        <v>0.86543630000000005</v>
      </c>
      <c r="EW1251" s="38">
        <v>0.76410140000000004</v>
      </c>
      <c r="EX1251" s="38">
        <v>0.69678399999999996</v>
      </c>
      <c r="EY1251" s="38">
        <v>0.45218419999999998</v>
      </c>
      <c r="EZ1251" s="38">
        <v>0.28518939999999998</v>
      </c>
      <c r="FA1251" s="38">
        <v>0.20635770000000001</v>
      </c>
      <c r="FB1251" s="38">
        <v>82.363010000000003</v>
      </c>
      <c r="FC1251" s="38">
        <v>80.373570000000001</v>
      </c>
      <c r="FD1251" s="38">
        <v>78.125600000000006</v>
      </c>
      <c r="FE1251" s="38">
        <v>75.980940000000004</v>
      </c>
      <c r="FF1251" s="38">
        <v>74.70872</v>
      </c>
      <c r="FG1251" s="38">
        <v>72.972980000000007</v>
      </c>
      <c r="FH1251" s="38">
        <v>73.066720000000004</v>
      </c>
      <c r="FI1251" s="38">
        <v>76.352710000000002</v>
      </c>
      <c r="FJ1251" s="38">
        <v>81.200969999999998</v>
      </c>
      <c r="FK1251" s="38">
        <v>85.21848</v>
      </c>
      <c r="FL1251" s="38">
        <v>89.206649999999996</v>
      </c>
      <c r="FM1251" s="38">
        <v>93.074669999999998</v>
      </c>
      <c r="FN1251" s="38">
        <v>96.277450000000002</v>
      </c>
      <c r="FO1251" s="38">
        <v>98.983189999999993</v>
      </c>
      <c r="FP1251" s="38">
        <v>101.02979999999999</v>
      </c>
      <c r="FQ1251" s="38">
        <v>102.73309999999999</v>
      </c>
      <c r="FR1251" s="38">
        <v>103.22239999999999</v>
      </c>
      <c r="FS1251" s="38">
        <v>103.31359999999999</v>
      </c>
      <c r="FT1251" s="38">
        <v>102.15900000000001</v>
      </c>
      <c r="FU1251" s="38">
        <v>99.895030000000006</v>
      </c>
      <c r="FV1251" s="38">
        <v>95.936220000000006</v>
      </c>
      <c r="FW1251">
        <v>92.573790000000002</v>
      </c>
      <c r="FX1251">
        <v>89.303790000000006</v>
      </c>
      <c r="FY1251">
        <v>86.323390000000003</v>
      </c>
      <c r="FZ1251">
        <v>9.2441599999999999E-2</v>
      </c>
      <c r="GA1251">
        <v>0.79025939999999995</v>
      </c>
      <c r="GB1251">
        <v>1</v>
      </c>
    </row>
    <row r="1252" spans="1:184" x14ac:dyDescent="0.3">
      <c r="A1252" t="s">
        <v>1</v>
      </c>
      <c r="B1252" t="s">
        <v>184</v>
      </c>
      <c r="C1252" t="s">
        <v>1</v>
      </c>
      <c r="D1252" t="s">
        <v>1</v>
      </c>
      <c r="E1252" t="s">
        <v>1</v>
      </c>
      <c r="F1252" t="s">
        <v>1</v>
      </c>
      <c r="G1252" t="s">
        <v>1</v>
      </c>
      <c r="H1252" s="40" t="s">
        <v>1</v>
      </c>
      <c r="I1252" s="18" t="s">
        <v>1</v>
      </c>
      <c r="J1252" s="38" t="s">
        <v>1</v>
      </c>
      <c r="K1252" s="18">
        <v>44753</v>
      </c>
      <c r="L1252" s="38">
        <v>8169</v>
      </c>
      <c r="M1252" s="38">
        <v>8169</v>
      </c>
      <c r="N1252" s="38">
        <v>13.02765</v>
      </c>
      <c r="O1252" s="38">
        <v>12.94272</v>
      </c>
      <c r="P1252" s="38">
        <v>12.843529999999999</v>
      </c>
      <c r="Q1252" s="38">
        <v>12.762320000000001</v>
      </c>
      <c r="R1252" s="38">
        <v>12.94622</v>
      </c>
      <c r="S1252" s="38">
        <v>13.642289999999999</v>
      </c>
      <c r="T1252" s="38">
        <v>15.63946</v>
      </c>
      <c r="U1252" s="38">
        <v>17.74269</v>
      </c>
      <c r="V1252" s="38">
        <v>18.809660000000001</v>
      </c>
      <c r="W1252" s="38">
        <v>19.382670000000001</v>
      </c>
      <c r="X1252" s="38">
        <v>20.007809999999999</v>
      </c>
      <c r="Y1252" s="38">
        <v>20.383199999999999</v>
      </c>
      <c r="Z1252" s="38">
        <v>20.359200000000001</v>
      </c>
      <c r="AA1252" s="38">
        <v>20.542529999999999</v>
      </c>
      <c r="AB1252" s="38">
        <v>20.235859999999999</v>
      </c>
      <c r="AC1252" s="38">
        <v>19.391380000000002</v>
      </c>
      <c r="AD1252" s="38">
        <v>18.18394</v>
      </c>
      <c r="AE1252" s="38">
        <v>17.36525</v>
      </c>
      <c r="AF1252" s="38">
        <v>17.07207</v>
      </c>
      <c r="AG1252" s="38">
        <v>16.88607</v>
      </c>
      <c r="AH1252" s="38">
        <v>16.972750000000001</v>
      </c>
      <c r="AI1252" s="38">
        <v>17.163360000000001</v>
      </c>
      <c r="AJ1252" s="38">
        <v>16.989519999999999</v>
      </c>
      <c r="AK1252" s="38">
        <v>16.809570000000001</v>
      </c>
      <c r="AL1252" s="38">
        <v>-3.32644E-2</v>
      </c>
      <c r="AM1252" s="38">
        <v>-4.6284699999999998E-2</v>
      </c>
      <c r="AN1252" s="38">
        <v>-6.6143E-3</v>
      </c>
      <c r="AO1252" s="38">
        <v>7.5513999999999998E-3</v>
      </c>
      <c r="AP1252" s="38">
        <v>-2.4327100000000001E-2</v>
      </c>
      <c r="AQ1252" s="38">
        <v>-0.22006390000000001</v>
      </c>
      <c r="AR1252" s="38">
        <v>-0.19569400000000001</v>
      </c>
      <c r="AS1252" s="38">
        <v>-0.22122020000000001</v>
      </c>
      <c r="AT1252" s="38">
        <v>-0.25380900000000001</v>
      </c>
      <c r="AU1252" s="38">
        <v>-0.34603060000000002</v>
      </c>
      <c r="AV1252" s="38">
        <v>-0.14477180000000001</v>
      </c>
      <c r="AW1252" s="38">
        <v>1.5469699999999999E-2</v>
      </c>
      <c r="AX1252" s="38">
        <v>-4.2573399999999997E-2</v>
      </c>
      <c r="AY1252" s="38">
        <v>-7.6108099999999998E-2</v>
      </c>
      <c r="AZ1252" s="38">
        <v>-0.19600429999999999</v>
      </c>
      <c r="BA1252" s="38">
        <v>-0.27889249999999999</v>
      </c>
      <c r="BB1252" s="38">
        <v>3.6033000000000003E-2</v>
      </c>
      <c r="BC1252" s="38">
        <v>0.17605689999999999</v>
      </c>
      <c r="BD1252" s="38">
        <v>3.7995899999999999E-2</v>
      </c>
      <c r="BE1252" s="38">
        <v>-6.9061399999999995E-2</v>
      </c>
      <c r="BF1252" s="38">
        <v>-3.3724299999999999E-2</v>
      </c>
      <c r="BG1252" s="38">
        <v>-0.26868809999999999</v>
      </c>
      <c r="BH1252" s="38">
        <v>-0.2331647</v>
      </c>
      <c r="BI1252" s="38">
        <v>-0.222501</v>
      </c>
      <c r="BJ1252" s="38">
        <v>3.5726399999999998E-2</v>
      </c>
      <c r="BK1252" s="38">
        <v>4.3023800000000001E-2</v>
      </c>
      <c r="BL1252" s="38">
        <v>6.7298300000000005E-2</v>
      </c>
      <c r="BM1252" s="38">
        <v>8.6947999999999998E-2</v>
      </c>
      <c r="BN1252" s="38">
        <v>2.4165800000000001E-2</v>
      </c>
      <c r="BO1252" s="38">
        <v>-0.17073469999999999</v>
      </c>
      <c r="BP1252" s="38">
        <v>-8.49602E-2</v>
      </c>
      <c r="BQ1252" s="38">
        <v>-0.13557330000000001</v>
      </c>
      <c r="BR1252" s="38">
        <v>-0.1719598</v>
      </c>
      <c r="BS1252" s="38">
        <v>-0.27842630000000002</v>
      </c>
      <c r="BT1252" s="38">
        <v>-8.2469299999999995E-2</v>
      </c>
      <c r="BU1252" s="38">
        <v>5.2090299999999999E-2</v>
      </c>
      <c r="BV1252" s="38">
        <v>-1.5742099999999998E-2</v>
      </c>
      <c r="BW1252" s="38">
        <v>-3.6389900000000003E-2</v>
      </c>
      <c r="BX1252" s="38">
        <v>-0.13726079999999999</v>
      </c>
      <c r="BY1252" s="38">
        <v>-0.21552950000000001</v>
      </c>
      <c r="BZ1252" s="38">
        <v>0.1137007</v>
      </c>
      <c r="CA1252" s="38">
        <v>0.2697389</v>
      </c>
      <c r="CB1252" s="38">
        <v>0.14807029999999999</v>
      </c>
      <c r="CC1252" s="38">
        <v>3.0109500000000001E-2</v>
      </c>
      <c r="CD1252" s="38">
        <v>7.1871000000000004E-2</v>
      </c>
      <c r="CE1252" s="38">
        <v>-0.16441610000000001</v>
      </c>
      <c r="CF1252" s="38">
        <v>-0.1076926</v>
      </c>
      <c r="CG1252" s="38">
        <v>-6.5504400000000004E-2</v>
      </c>
      <c r="CH1252" s="38">
        <v>8.3509100000000003E-2</v>
      </c>
      <c r="CI1252" s="38">
        <v>0.1048786</v>
      </c>
      <c r="CJ1252" s="38">
        <v>0.1184899</v>
      </c>
      <c r="CK1252" s="38">
        <v>0.14193790000000001</v>
      </c>
      <c r="CL1252" s="38">
        <v>5.7751799999999999E-2</v>
      </c>
      <c r="CM1252" s="38">
        <v>-0.13656940000000001</v>
      </c>
      <c r="CN1252" s="38">
        <v>-8.2663000000000007E-3</v>
      </c>
      <c r="CO1252" s="38">
        <v>-7.62544E-2</v>
      </c>
      <c r="CP1252" s="38">
        <v>-0.11527129999999999</v>
      </c>
      <c r="CQ1252" s="38">
        <v>-0.2316038</v>
      </c>
      <c r="CR1252" s="38">
        <v>-3.9318899999999997E-2</v>
      </c>
      <c r="CS1252" s="38">
        <v>7.7453599999999997E-2</v>
      </c>
      <c r="CT1252" s="38">
        <v>2.8411E-3</v>
      </c>
      <c r="CU1252" s="38">
        <v>-8.8812000000000006E-3</v>
      </c>
      <c r="CV1252" s="38">
        <v>-9.65752E-2</v>
      </c>
      <c r="CW1252" s="38">
        <v>-0.17164450000000001</v>
      </c>
      <c r="CX1252" s="38">
        <v>0.16749310000000001</v>
      </c>
      <c r="CY1252" s="38">
        <v>0.3346227</v>
      </c>
      <c r="CZ1252" s="38">
        <v>0.2243076</v>
      </c>
      <c r="DA1252" s="38">
        <v>9.8794900000000005E-2</v>
      </c>
      <c r="DB1252" s="38">
        <v>0.145006</v>
      </c>
      <c r="DC1252" s="38">
        <v>-9.2197699999999994E-2</v>
      </c>
      <c r="DD1252" s="38">
        <v>-2.07911E-2</v>
      </c>
      <c r="DE1252" s="38">
        <v>4.3230999999999999E-2</v>
      </c>
      <c r="DF1252" s="38">
        <v>0.13129189999999999</v>
      </c>
      <c r="DG1252" s="38">
        <v>0.1667334</v>
      </c>
      <c r="DH1252" s="38">
        <v>0.16968159999999999</v>
      </c>
      <c r="DI1252" s="38">
        <v>0.19692770000000001</v>
      </c>
      <c r="DJ1252" s="38">
        <v>9.1337799999999997E-2</v>
      </c>
      <c r="DK1252" s="38">
        <v>-0.1024042</v>
      </c>
      <c r="DL1252" s="38">
        <v>6.8427699999999994E-2</v>
      </c>
      <c r="DM1252" s="38">
        <v>-1.6935599999999999E-2</v>
      </c>
      <c r="DN1252" s="38">
        <v>-5.8582799999999997E-2</v>
      </c>
      <c r="DO1252" s="38">
        <v>-0.18478120000000001</v>
      </c>
      <c r="DP1252" s="38">
        <v>3.8316000000000001E-3</v>
      </c>
      <c r="DQ1252" s="38">
        <v>0.1028169</v>
      </c>
      <c r="DR1252" s="38">
        <v>2.14244E-2</v>
      </c>
      <c r="DS1252" s="38">
        <v>1.8627399999999999E-2</v>
      </c>
      <c r="DT1252" s="38">
        <v>-5.5889599999999998E-2</v>
      </c>
      <c r="DU1252" s="38">
        <v>-0.1277595</v>
      </c>
      <c r="DV1252" s="38">
        <v>0.22128539999999999</v>
      </c>
      <c r="DW1252" s="38">
        <v>0.39950659999999999</v>
      </c>
      <c r="DX1252" s="38">
        <v>0.3005448</v>
      </c>
      <c r="DY1252" s="38">
        <v>0.1674803</v>
      </c>
      <c r="DZ1252" s="38">
        <v>0.218141</v>
      </c>
      <c r="EA1252" s="38">
        <v>-1.9979199999999999E-2</v>
      </c>
      <c r="EB1252" s="38">
        <v>6.61104E-2</v>
      </c>
      <c r="EC1252" s="38">
        <v>0.1519664</v>
      </c>
      <c r="ED1252" s="38">
        <v>0.20028260000000001</v>
      </c>
      <c r="EE1252" s="38">
        <v>0.25604189999999999</v>
      </c>
      <c r="EF1252" s="38">
        <v>0.24359410000000001</v>
      </c>
      <c r="EG1252" s="38">
        <v>0.27632440000000003</v>
      </c>
      <c r="EH1252" s="38">
        <v>0.1398307</v>
      </c>
      <c r="EI1252" s="38">
        <v>-5.3074999999999997E-2</v>
      </c>
      <c r="EJ1252" s="38">
        <v>0.1791615</v>
      </c>
      <c r="EK1252" s="38">
        <v>6.8711300000000003E-2</v>
      </c>
      <c r="EL1252" s="38">
        <v>2.32663E-2</v>
      </c>
      <c r="EM1252" s="38">
        <v>-0.1171769</v>
      </c>
      <c r="EN1252" s="38">
        <v>6.6134100000000001E-2</v>
      </c>
      <c r="EO1252" s="38">
        <v>0.13943749999999999</v>
      </c>
      <c r="EP1252" s="38">
        <v>4.8255600000000003E-2</v>
      </c>
      <c r="EQ1252" s="38">
        <v>5.8345599999999997E-2</v>
      </c>
      <c r="ER1252" s="38">
        <v>2.8538999999999999E-3</v>
      </c>
      <c r="ES1252" s="38">
        <v>-6.4396499999999995E-2</v>
      </c>
      <c r="ET1252" s="38">
        <v>0.29895310000000003</v>
      </c>
      <c r="EU1252" s="38">
        <v>0.49318859999999998</v>
      </c>
      <c r="EV1252" s="38">
        <v>0.41061930000000002</v>
      </c>
      <c r="EW1252" s="38">
        <v>0.26665119999999998</v>
      </c>
      <c r="EX1252" s="38">
        <v>0.32373639999999998</v>
      </c>
      <c r="EY1252" s="38">
        <v>8.4292800000000001E-2</v>
      </c>
      <c r="EZ1252" s="38">
        <v>0.19158249999999999</v>
      </c>
      <c r="FA1252" s="38">
        <v>0.30896299999999999</v>
      </c>
      <c r="FB1252" s="38">
        <v>82.224310000000003</v>
      </c>
      <c r="FC1252" s="38">
        <v>80.534450000000007</v>
      </c>
      <c r="FD1252" s="38">
        <v>79.588660000000004</v>
      </c>
      <c r="FE1252" s="38">
        <v>77.92474</v>
      </c>
      <c r="FF1252" s="38">
        <v>75.067220000000006</v>
      </c>
      <c r="FG1252" s="38">
        <v>74.233729999999994</v>
      </c>
      <c r="FH1252" s="38">
        <v>73.796660000000003</v>
      </c>
      <c r="FI1252" s="38">
        <v>76.661919999999995</v>
      </c>
      <c r="FJ1252" s="38">
        <v>80.860730000000004</v>
      </c>
      <c r="FK1252" s="38">
        <v>85.68459</v>
      </c>
      <c r="FL1252" s="38">
        <v>89.608149999999995</v>
      </c>
      <c r="FM1252" s="38">
        <v>93.031660000000002</v>
      </c>
      <c r="FN1252" s="38">
        <v>96.125010000000003</v>
      </c>
      <c r="FO1252" s="38">
        <v>98.338750000000005</v>
      </c>
      <c r="FP1252" s="38">
        <v>99.994900000000001</v>
      </c>
      <c r="FQ1252" s="38">
        <v>101.7564</v>
      </c>
      <c r="FR1252" s="38">
        <v>102.6379</v>
      </c>
      <c r="FS1252" s="38">
        <v>102.4969</v>
      </c>
      <c r="FT1252" s="38">
        <v>101.60599999999999</v>
      </c>
      <c r="FU1252" s="38">
        <v>99.575490000000002</v>
      </c>
      <c r="FV1252" s="38">
        <v>96.636619999999994</v>
      </c>
      <c r="FW1252">
        <v>93.561390000000003</v>
      </c>
      <c r="FX1252">
        <v>91.176209999999998</v>
      </c>
      <c r="FY1252">
        <v>87.693119999999993</v>
      </c>
      <c r="FZ1252">
        <v>0.11656999999999999</v>
      </c>
      <c r="GA1252">
        <v>0.9625553</v>
      </c>
      <c r="GB1252">
        <v>1</v>
      </c>
    </row>
    <row r="1253" spans="1:184" x14ac:dyDescent="0.3">
      <c r="A1253" t="s">
        <v>1</v>
      </c>
      <c r="B1253" t="s">
        <v>184</v>
      </c>
      <c r="C1253" t="s">
        <v>1</v>
      </c>
      <c r="D1253" t="s">
        <v>1</v>
      </c>
      <c r="E1253" t="s">
        <v>1</v>
      </c>
      <c r="F1253" t="s">
        <v>1</v>
      </c>
      <c r="G1253" t="s">
        <v>1</v>
      </c>
      <c r="H1253" s="40" t="s">
        <v>1</v>
      </c>
      <c r="I1253" s="18" t="s">
        <v>1</v>
      </c>
      <c r="J1253" s="38" t="s">
        <v>1</v>
      </c>
      <c r="K1253" s="18">
        <v>44760</v>
      </c>
      <c r="L1253" s="38">
        <v>8150</v>
      </c>
      <c r="M1253" s="38">
        <v>8150</v>
      </c>
      <c r="N1253" s="38">
        <v>13.5075</v>
      </c>
      <c r="O1253" s="38">
        <v>13.357049999999999</v>
      </c>
      <c r="P1253" s="38">
        <v>13.153779999999999</v>
      </c>
      <c r="Q1253" s="38">
        <v>13.0144</v>
      </c>
      <c r="R1253" s="38">
        <v>13.17957</v>
      </c>
      <c r="S1253" s="38">
        <v>13.99234</v>
      </c>
      <c r="T1253" s="38">
        <v>15.97466</v>
      </c>
      <c r="U1253" s="38">
        <v>17.823039999999999</v>
      </c>
      <c r="V1253" s="38">
        <v>18.8871</v>
      </c>
      <c r="W1253" s="38">
        <v>19.261220000000002</v>
      </c>
      <c r="X1253" s="38">
        <v>19.816939999999999</v>
      </c>
      <c r="Y1253" s="38">
        <v>20.177769999999999</v>
      </c>
      <c r="Z1253" s="38">
        <v>20.134049999999998</v>
      </c>
      <c r="AA1253" s="38">
        <v>20.366949999999999</v>
      </c>
      <c r="AB1253" s="38">
        <v>20.097339999999999</v>
      </c>
      <c r="AC1253" s="38">
        <v>19.235430000000001</v>
      </c>
      <c r="AD1253" s="38">
        <v>18.10491</v>
      </c>
      <c r="AE1253" s="38">
        <v>17.24258</v>
      </c>
      <c r="AF1253" s="38">
        <v>17.02187</v>
      </c>
      <c r="AG1253" s="38">
        <v>16.771640000000001</v>
      </c>
      <c r="AH1253" s="38">
        <v>16.800129999999999</v>
      </c>
      <c r="AI1253" s="38">
        <v>17.089479999999998</v>
      </c>
      <c r="AJ1253" s="38">
        <v>16.914110000000001</v>
      </c>
      <c r="AK1253" s="38">
        <v>16.852419999999999</v>
      </c>
      <c r="AL1253" s="38">
        <v>4.2249700000000001E-2</v>
      </c>
      <c r="AM1253" s="38">
        <v>2.2197600000000001E-2</v>
      </c>
      <c r="AN1253" s="38">
        <v>-0.10206129999999999</v>
      </c>
      <c r="AO1253" s="38">
        <v>-0.19263189999999999</v>
      </c>
      <c r="AP1253" s="38">
        <v>-0.31329469999999998</v>
      </c>
      <c r="AQ1253" s="38">
        <v>-0.29407810000000001</v>
      </c>
      <c r="AR1253" s="38">
        <v>7.8136800000000006E-2</v>
      </c>
      <c r="AS1253" s="38">
        <v>-4.3534299999999998E-2</v>
      </c>
      <c r="AT1253" s="38">
        <v>-0.26458470000000001</v>
      </c>
      <c r="AU1253" s="38">
        <v>-0.2681267</v>
      </c>
      <c r="AV1253" s="38">
        <v>-9.7238199999999997E-2</v>
      </c>
      <c r="AW1253" s="38">
        <v>-0.1443883</v>
      </c>
      <c r="AX1253" s="38">
        <v>-0.19474069999999999</v>
      </c>
      <c r="AY1253" s="38">
        <v>-3.2628999999999998E-2</v>
      </c>
      <c r="AZ1253" s="38">
        <v>-0.12273050000000001</v>
      </c>
      <c r="BA1253" s="38">
        <v>-0.36711919999999998</v>
      </c>
      <c r="BB1253" s="38">
        <v>-0.27233239999999997</v>
      </c>
      <c r="BC1253" s="38">
        <v>-0.18055189999999999</v>
      </c>
      <c r="BD1253" s="38">
        <v>-3.50595E-2</v>
      </c>
      <c r="BE1253" s="38">
        <v>0.1206439</v>
      </c>
      <c r="BF1253" s="38">
        <v>3.0073999999999999E-3</v>
      </c>
      <c r="BG1253" s="38">
        <v>-0.13887849999999999</v>
      </c>
      <c r="BH1253" s="38">
        <v>-6.9010299999999997E-2</v>
      </c>
      <c r="BI1253" s="38">
        <v>-0.1345865</v>
      </c>
      <c r="BJ1253" s="38">
        <v>0.1062159</v>
      </c>
      <c r="BK1253" s="38">
        <v>9.4635300000000006E-2</v>
      </c>
      <c r="BL1253" s="38">
        <v>-3.9446700000000001E-2</v>
      </c>
      <c r="BM1253" s="38">
        <v>-0.1209788</v>
      </c>
      <c r="BN1253" s="38">
        <v>-0.2610401</v>
      </c>
      <c r="BO1253" s="38">
        <v>-0.2378576</v>
      </c>
      <c r="BP1253" s="38">
        <v>0.19056770000000001</v>
      </c>
      <c r="BQ1253" s="38">
        <v>4.7875899999999999E-2</v>
      </c>
      <c r="BR1253" s="38">
        <v>-0.18649270000000001</v>
      </c>
      <c r="BS1253" s="38">
        <v>-0.2008981</v>
      </c>
      <c r="BT1253" s="38">
        <v>-4.7163400000000001E-2</v>
      </c>
      <c r="BU1253" s="38">
        <v>-0.10582569999999999</v>
      </c>
      <c r="BV1253" s="38">
        <v>-0.16056409999999999</v>
      </c>
      <c r="BW1253" s="38">
        <v>1.69266E-2</v>
      </c>
      <c r="BX1253" s="38">
        <v>-5.2912300000000002E-2</v>
      </c>
      <c r="BY1253" s="38">
        <v>-0.28776230000000003</v>
      </c>
      <c r="BZ1253" s="38">
        <v>-0.18492159999999999</v>
      </c>
      <c r="CA1253" s="38">
        <v>-8.4223000000000006E-2</v>
      </c>
      <c r="CB1253" s="38">
        <v>7.1283200000000005E-2</v>
      </c>
      <c r="CC1253" s="38">
        <v>0.22543830000000001</v>
      </c>
      <c r="CD1253" s="38">
        <v>0.1155335</v>
      </c>
      <c r="CE1253" s="38">
        <v>-2.2251300000000002E-2</v>
      </c>
      <c r="CF1253" s="38">
        <v>7.1999900000000006E-2</v>
      </c>
      <c r="CG1253" s="38">
        <v>2.6976300000000002E-2</v>
      </c>
      <c r="CH1253" s="38">
        <v>0.15051870000000001</v>
      </c>
      <c r="CI1253" s="38">
        <v>0.1448055</v>
      </c>
      <c r="CJ1253" s="38">
        <v>3.9198999999999996E-3</v>
      </c>
      <c r="CK1253" s="38">
        <v>-7.1351999999999999E-2</v>
      </c>
      <c r="CL1253" s="38">
        <v>-0.22484870000000001</v>
      </c>
      <c r="CM1253" s="38">
        <v>-0.1989195</v>
      </c>
      <c r="CN1253" s="38">
        <v>0.26843699999999998</v>
      </c>
      <c r="CO1253" s="38">
        <v>0.1111864</v>
      </c>
      <c r="CP1253" s="38">
        <v>-0.13240640000000001</v>
      </c>
      <c r="CQ1253" s="38">
        <v>-0.1543358</v>
      </c>
      <c r="CR1253" s="38">
        <v>-1.24817E-2</v>
      </c>
      <c r="CS1253" s="38">
        <v>-7.9117300000000002E-2</v>
      </c>
      <c r="CT1253" s="38">
        <v>-0.1368935</v>
      </c>
      <c r="CU1253" s="38">
        <v>5.1248700000000001E-2</v>
      </c>
      <c r="CV1253" s="38">
        <v>-4.5564000000000004E-3</v>
      </c>
      <c r="CW1253" s="38">
        <v>-0.2327999</v>
      </c>
      <c r="CX1253" s="38">
        <v>-0.1243812</v>
      </c>
      <c r="CY1253" s="38">
        <v>-1.7505900000000001E-2</v>
      </c>
      <c r="CZ1253" s="38">
        <v>0.1449358</v>
      </c>
      <c r="DA1253" s="38">
        <v>0.29801850000000002</v>
      </c>
      <c r="DB1253" s="38">
        <v>0.19346869999999999</v>
      </c>
      <c r="DC1253" s="38">
        <v>5.8524399999999997E-2</v>
      </c>
      <c r="DD1253" s="38">
        <v>0.16966310000000001</v>
      </c>
      <c r="DE1253" s="38">
        <v>0.1388742</v>
      </c>
      <c r="DF1253" s="38">
        <v>0.19482150000000001</v>
      </c>
      <c r="DG1253" s="38">
        <v>0.1949756</v>
      </c>
      <c r="DH1253" s="38">
        <v>4.7286599999999998E-2</v>
      </c>
      <c r="DI1253" s="38">
        <v>-2.17252E-2</v>
      </c>
      <c r="DJ1253" s="38">
        <v>-0.1886573</v>
      </c>
      <c r="DK1253" s="38">
        <v>-0.15998129999999999</v>
      </c>
      <c r="DL1253" s="38">
        <v>0.34630630000000001</v>
      </c>
      <c r="DM1253" s="38">
        <v>0.17449680000000001</v>
      </c>
      <c r="DN1253" s="38">
        <v>-7.8320100000000004E-2</v>
      </c>
      <c r="DO1253" s="38">
        <v>-0.10777340000000001</v>
      </c>
      <c r="DP1253" s="38">
        <v>2.2200000000000001E-2</v>
      </c>
      <c r="DQ1253" s="38">
        <v>-5.2408900000000001E-2</v>
      </c>
      <c r="DR1253" s="38">
        <v>-0.1132229</v>
      </c>
      <c r="DS1253" s="38">
        <v>8.5570800000000002E-2</v>
      </c>
      <c r="DT1253" s="38">
        <v>4.3799499999999998E-2</v>
      </c>
      <c r="DU1253" s="38">
        <v>-0.17783750000000001</v>
      </c>
      <c r="DV1253" s="38">
        <v>-6.38407E-2</v>
      </c>
      <c r="DW1253" s="38">
        <v>4.9211100000000001E-2</v>
      </c>
      <c r="DX1253" s="38">
        <v>0.21858849999999999</v>
      </c>
      <c r="DY1253" s="38">
        <v>0.37059880000000001</v>
      </c>
      <c r="DZ1253" s="38">
        <v>0.27140389999999998</v>
      </c>
      <c r="EA1253" s="38">
        <v>0.13930010000000001</v>
      </c>
      <c r="EB1253" s="38">
        <v>0.26732630000000002</v>
      </c>
      <c r="EC1253" s="38">
        <v>0.2507721</v>
      </c>
      <c r="ED1253" s="38">
        <v>0.25878770000000001</v>
      </c>
      <c r="EE1253" s="38">
        <v>0.26741330000000002</v>
      </c>
      <c r="EF1253" s="38">
        <v>0.1099011</v>
      </c>
      <c r="EG1253" s="38">
        <v>4.9927899999999997E-2</v>
      </c>
      <c r="EH1253" s="38">
        <v>-0.13640279999999999</v>
      </c>
      <c r="EI1253" s="38">
        <v>-0.1037609</v>
      </c>
      <c r="EJ1253" s="38">
        <v>0.45873720000000001</v>
      </c>
      <c r="EK1253" s="38">
        <v>0.265907</v>
      </c>
      <c r="EL1253" s="38">
        <v>-2.2809999999999999E-4</v>
      </c>
      <c r="EM1253" s="38">
        <v>-4.0544799999999999E-2</v>
      </c>
      <c r="EN1253" s="38">
        <v>7.22748E-2</v>
      </c>
      <c r="EO1253" s="38">
        <v>-1.3846199999999999E-2</v>
      </c>
      <c r="EP1253" s="38">
        <v>-7.9046400000000003E-2</v>
      </c>
      <c r="EQ1253" s="38">
        <v>0.13512650000000001</v>
      </c>
      <c r="ER1253" s="38">
        <v>0.1136178</v>
      </c>
      <c r="ES1253" s="38">
        <v>-9.8480600000000001E-2</v>
      </c>
      <c r="ET1253" s="38">
        <v>2.3570000000000001E-2</v>
      </c>
      <c r="EU1253" s="38">
        <v>0.14554</v>
      </c>
      <c r="EV1253" s="38">
        <v>0.32493119999999998</v>
      </c>
      <c r="EW1253" s="38">
        <v>0.47539310000000001</v>
      </c>
      <c r="EX1253" s="38">
        <v>0.38392999999999999</v>
      </c>
      <c r="EY1253" s="38">
        <v>0.25592730000000002</v>
      </c>
      <c r="EZ1253" s="38">
        <v>0.40833649999999999</v>
      </c>
      <c r="FA1253" s="38">
        <v>0.4123349</v>
      </c>
      <c r="FB1253" s="38">
        <v>86.195909999999998</v>
      </c>
      <c r="FC1253" s="38">
        <v>85.397319999999993</v>
      </c>
      <c r="FD1253" s="38">
        <v>83.792119999999997</v>
      </c>
      <c r="FE1253" s="38">
        <v>82.045299999999997</v>
      </c>
      <c r="FF1253" s="38">
        <v>80.567800000000005</v>
      </c>
      <c r="FG1253" s="38">
        <v>79.275459999999995</v>
      </c>
      <c r="FH1253" s="38">
        <v>79.114540000000005</v>
      </c>
      <c r="FI1253" s="38">
        <v>80.545900000000003</v>
      </c>
      <c r="FJ1253" s="38">
        <v>82.443600000000004</v>
      </c>
      <c r="FK1253" s="38">
        <v>86.202510000000004</v>
      </c>
      <c r="FL1253" s="38">
        <v>90.997600000000006</v>
      </c>
      <c r="FM1253" s="38">
        <v>95.426789999999997</v>
      </c>
      <c r="FN1253" s="38">
        <v>95.6083</v>
      </c>
      <c r="FO1253" s="38">
        <v>97.605339999999998</v>
      </c>
      <c r="FP1253" s="38">
        <v>100.24930000000001</v>
      </c>
      <c r="FQ1253" s="38">
        <v>101.3526</v>
      </c>
      <c r="FR1253" s="38">
        <v>101.6172</v>
      </c>
      <c r="FS1253" s="38">
        <v>100.8248</v>
      </c>
      <c r="FT1253" s="38">
        <v>99.396739999999994</v>
      </c>
      <c r="FU1253" s="38">
        <v>96.682839999999999</v>
      </c>
      <c r="FV1253" s="38">
        <v>94.029690000000002</v>
      </c>
      <c r="FW1253">
        <v>92.168719999999993</v>
      </c>
      <c r="FX1253">
        <v>89.424530000000004</v>
      </c>
      <c r="FY1253">
        <v>85.844459999999998</v>
      </c>
      <c r="FZ1253">
        <v>0.1216488</v>
      </c>
      <c r="GA1253">
        <v>1.054894</v>
      </c>
      <c r="GB1253">
        <v>1</v>
      </c>
    </row>
    <row r="1254" spans="1:184" x14ac:dyDescent="0.3">
      <c r="A1254" t="s">
        <v>1</v>
      </c>
      <c r="B1254" t="s">
        <v>184</v>
      </c>
      <c r="C1254" t="s">
        <v>1</v>
      </c>
      <c r="D1254" t="s">
        <v>1</v>
      </c>
      <c r="E1254" t="s">
        <v>1</v>
      </c>
      <c r="F1254" t="s">
        <v>1</v>
      </c>
      <c r="G1254" t="s">
        <v>1</v>
      </c>
      <c r="H1254" s="40" t="s">
        <v>1</v>
      </c>
      <c r="I1254" s="18" t="s">
        <v>1</v>
      </c>
      <c r="J1254" s="38" t="s">
        <v>1</v>
      </c>
      <c r="K1254" s="18">
        <v>44763</v>
      </c>
      <c r="L1254" s="38">
        <v>8145</v>
      </c>
      <c r="M1254" s="38">
        <v>8145</v>
      </c>
      <c r="N1254" s="38">
        <v>16.194970000000001</v>
      </c>
      <c r="O1254" s="38">
        <v>15.981070000000001</v>
      </c>
      <c r="P1254" s="38">
        <v>15.71109</v>
      </c>
      <c r="Q1254" s="38">
        <v>15.56612</v>
      </c>
      <c r="R1254" s="38">
        <v>15.760669999999999</v>
      </c>
      <c r="S1254" s="38">
        <v>16.35755</v>
      </c>
      <c r="T1254" s="38">
        <v>17.435390000000002</v>
      </c>
      <c r="U1254" s="38">
        <v>18.61168</v>
      </c>
      <c r="V1254" s="38">
        <v>19.079029999999999</v>
      </c>
      <c r="W1254" s="38">
        <v>19.31193</v>
      </c>
      <c r="X1254" s="38">
        <v>19.369109999999999</v>
      </c>
      <c r="Y1254" s="38">
        <v>19.41807</v>
      </c>
      <c r="Z1254" s="38">
        <v>19.380040000000001</v>
      </c>
      <c r="AA1254" s="38">
        <v>19.460699999999999</v>
      </c>
      <c r="AB1254" s="38">
        <v>19.219850000000001</v>
      </c>
      <c r="AC1254" s="38">
        <v>18.392160000000001</v>
      </c>
      <c r="AD1254" s="38">
        <v>17.52112</v>
      </c>
      <c r="AE1254" s="38">
        <v>16.604399999999998</v>
      </c>
      <c r="AF1254" s="38">
        <v>16.383279999999999</v>
      </c>
      <c r="AG1254" s="38">
        <v>16.267250000000001</v>
      </c>
      <c r="AH1254" s="38">
        <v>16.364799999999999</v>
      </c>
      <c r="AI1254" s="38">
        <v>16.479849999999999</v>
      </c>
      <c r="AJ1254" s="38">
        <v>16.281220000000001</v>
      </c>
      <c r="AK1254" s="38">
        <v>16.17792</v>
      </c>
      <c r="AL1254" s="38">
        <v>3.0326700000000002E-2</v>
      </c>
      <c r="AM1254" s="38">
        <v>-7.2425699999999996E-2</v>
      </c>
      <c r="AN1254" s="38">
        <v>-4.81059E-2</v>
      </c>
      <c r="AO1254" s="38">
        <v>-5.8094100000000003E-2</v>
      </c>
      <c r="AP1254" s="38">
        <v>-1.4233E-3</v>
      </c>
      <c r="AQ1254" s="38">
        <v>-6.2687000000000007E-2</v>
      </c>
      <c r="AR1254" s="38">
        <v>-0.1516932</v>
      </c>
      <c r="AS1254" s="38">
        <v>-3.6553000000000002E-3</v>
      </c>
      <c r="AT1254" s="38">
        <v>1.1152E-2</v>
      </c>
      <c r="AU1254" s="38">
        <v>-7.4889800000000006E-2</v>
      </c>
      <c r="AV1254" s="38">
        <v>-0.2311531</v>
      </c>
      <c r="AW1254" s="38">
        <v>-0.1205333</v>
      </c>
      <c r="AX1254" s="38">
        <v>-2.0473499999999999E-2</v>
      </c>
      <c r="AY1254" s="38">
        <v>5.0256099999999998E-2</v>
      </c>
      <c r="AZ1254" s="38">
        <v>4.4346900000000002E-2</v>
      </c>
      <c r="BA1254" s="38">
        <v>-0.26438909999999999</v>
      </c>
      <c r="BB1254" s="38">
        <v>0.22178800000000001</v>
      </c>
      <c r="BC1254" s="38">
        <v>0.2020681</v>
      </c>
      <c r="BD1254" s="38">
        <v>0.23340140000000001</v>
      </c>
      <c r="BE1254" s="38">
        <v>0.20810629999999999</v>
      </c>
      <c r="BF1254" s="38">
        <v>0.24639839999999999</v>
      </c>
      <c r="BG1254" s="38">
        <v>-0.55686049999999998</v>
      </c>
      <c r="BH1254" s="38">
        <v>-0.53841360000000005</v>
      </c>
      <c r="BI1254" s="38">
        <v>-0.63346420000000003</v>
      </c>
      <c r="BJ1254" s="38">
        <v>5.71961E-2</v>
      </c>
      <c r="BK1254" s="38">
        <v>-4.6911599999999998E-2</v>
      </c>
      <c r="BL1254" s="38">
        <v>-2.2051299999999999E-2</v>
      </c>
      <c r="BM1254" s="38">
        <v>-2.6124399999999999E-2</v>
      </c>
      <c r="BN1254" s="38">
        <v>2.4300599999999999E-2</v>
      </c>
      <c r="BO1254" s="38">
        <v>-4.2468600000000002E-2</v>
      </c>
      <c r="BP1254" s="38">
        <v>-0.1156795</v>
      </c>
      <c r="BQ1254" s="38">
        <v>4.2628899999999997E-2</v>
      </c>
      <c r="BR1254" s="38">
        <v>4.6639699999999999E-2</v>
      </c>
      <c r="BS1254" s="38">
        <v>-2.7014400000000001E-2</v>
      </c>
      <c r="BT1254" s="38">
        <v>-0.19016259999999999</v>
      </c>
      <c r="BU1254" s="38">
        <v>-8.5967600000000005E-2</v>
      </c>
      <c r="BV1254" s="38">
        <v>5.9395000000000003E-3</v>
      </c>
      <c r="BW1254" s="38">
        <v>7.8784699999999999E-2</v>
      </c>
      <c r="BX1254" s="38">
        <v>8.42971E-2</v>
      </c>
      <c r="BY1254" s="38">
        <v>-0.20576630000000001</v>
      </c>
      <c r="BZ1254" s="38">
        <v>0.2833058</v>
      </c>
      <c r="CA1254" s="38">
        <v>0.277646</v>
      </c>
      <c r="CB1254" s="38">
        <v>0.31288559999999999</v>
      </c>
      <c r="CC1254" s="38">
        <v>0.27670620000000001</v>
      </c>
      <c r="CD1254" s="38">
        <v>0.30731799999999998</v>
      </c>
      <c r="CE1254" s="38">
        <v>-0.50302400000000003</v>
      </c>
      <c r="CF1254" s="38">
        <v>-0.47834779999999999</v>
      </c>
      <c r="CG1254" s="38">
        <v>-0.55832380000000004</v>
      </c>
      <c r="CH1254" s="38">
        <v>7.5805700000000004E-2</v>
      </c>
      <c r="CI1254" s="38">
        <v>-2.9240700000000001E-2</v>
      </c>
      <c r="CJ1254" s="38">
        <v>-4.0058999999999997E-3</v>
      </c>
      <c r="CK1254" s="38">
        <v>-3.9822E-3</v>
      </c>
      <c r="CL1254" s="38">
        <v>4.2116899999999999E-2</v>
      </c>
      <c r="CM1254" s="38">
        <v>-2.8465399999999998E-2</v>
      </c>
      <c r="CN1254" s="38">
        <v>-9.0736600000000001E-2</v>
      </c>
      <c r="CO1254" s="38">
        <v>7.4685299999999996E-2</v>
      </c>
      <c r="CP1254" s="38">
        <v>7.1218400000000001E-2</v>
      </c>
      <c r="CQ1254" s="38">
        <v>6.1438999999999999E-3</v>
      </c>
      <c r="CR1254" s="38">
        <v>-0.16177279999999999</v>
      </c>
      <c r="CS1254" s="38">
        <v>-6.2027499999999999E-2</v>
      </c>
      <c r="CT1254" s="38">
        <v>2.42332E-2</v>
      </c>
      <c r="CU1254" s="38">
        <v>9.8543599999999995E-2</v>
      </c>
      <c r="CV1254" s="38">
        <v>0.11196639999999999</v>
      </c>
      <c r="CW1254" s="38">
        <v>-0.16516439999999999</v>
      </c>
      <c r="CX1254" s="38">
        <v>0.32591290000000001</v>
      </c>
      <c r="CY1254" s="38">
        <v>0.32999099999999998</v>
      </c>
      <c r="CZ1254" s="38">
        <v>0.36793609999999999</v>
      </c>
      <c r="DA1254" s="38">
        <v>0.32421820000000001</v>
      </c>
      <c r="DB1254" s="38">
        <v>0.34951070000000001</v>
      </c>
      <c r="DC1254" s="38">
        <v>-0.46573700000000001</v>
      </c>
      <c r="DD1254" s="38">
        <v>-0.43674649999999998</v>
      </c>
      <c r="DE1254" s="38">
        <v>-0.50628169999999995</v>
      </c>
      <c r="DF1254" s="38">
        <v>9.4415299999999994E-2</v>
      </c>
      <c r="DG1254" s="38">
        <v>-1.15697E-2</v>
      </c>
      <c r="DH1254" s="38">
        <v>1.40395E-2</v>
      </c>
      <c r="DI1254" s="38">
        <v>1.81599E-2</v>
      </c>
      <c r="DJ1254" s="38">
        <v>5.9933199999999999E-2</v>
      </c>
      <c r="DK1254" s="38">
        <v>-1.44622E-2</v>
      </c>
      <c r="DL1254" s="38">
        <v>-6.5793699999999997E-2</v>
      </c>
      <c r="DM1254" s="38">
        <v>0.10674160000000001</v>
      </c>
      <c r="DN1254" s="38">
        <v>9.5797099999999996E-2</v>
      </c>
      <c r="DO1254" s="38">
        <v>3.9302200000000002E-2</v>
      </c>
      <c r="DP1254" s="38">
        <v>-0.1333829</v>
      </c>
      <c r="DQ1254" s="38">
        <v>-3.80874E-2</v>
      </c>
      <c r="DR1254" s="38">
        <v>4.2526799999999997E-2</v>
      </c>
      <c r="DS1254" s="38">
        <v>0.1183024</v>
      </c>
      <c r="DT1254" s="38">
        <v>0.1396358</v>
      </c>
      <c r="DU1254" s="38">
        <v>-0.1245624</v>
      </c>
      <c r="DV1254" s="38">
        <v>0.36852000000000001</v>
      </c>
      <c r="DW1254" s="38">
        <v>0.38233600000000001</v>
      </c>
      <c r="DX1254" s="38">
        <v>0.42298659999999999</v>
      </c>
      <c r="DY1254" s="38">
        <v>0.37173030000000001</v>
      </c>
      <c r="DZ1254" s="38">
        <v>0.39170339999999998</v>
      </c>
      <c r="EA1254" s="38">
        <v>-0.42845</v>
      </c>
      <c r="EB1254" s="38">
        <v>-0.39514510000000003</v>
      </c>
      <c r="EC1254" s="38">
        <v>-0.45423970000000002</v>
      </c>
      <c r="ED1254" s="38">
        <v>0.1212847</v>
      </c>
      <c r="EE1254" s="38">
        <v>1.3944399999999999E-2</v>
      </c>
      <c r="EF1254" s="38">
        <v>4.0094100000000001E-2</v>
      </c>
      <c r="EG1254" s="38">
        <v>5.0129600000000003E-2</v>
      </c>
      <c r="EH1254" s="38">
        <v>8.5657200000000003E-2</v>
      </c>
      <c r="EI1254" s="38">
        <v>5.7562000000000004E-3</v>
      </c>
      <c r="EJ1254" s="38">
        <v>-2.9780000000000001E-2</v>
      </c>
      <c r="EK1254" s="38">
        <v>0.15302589999999999</v>
      </c>
      <c r="EL1254" s="38">
        <v>0.13128490000000001</v>
      </c>
      <c r="EM1254" s="38">
        <v>8.7177500000000005E-2</v>
      </c>
      <c r="EN1254" s="38">
        <v>-9.2392500000000002E-2</v>
      </c>
      <c r="EO1254" s="38">
        <v>-3.5217E-3</v>
      </c>
      <c r="EP1254" s="38">
        <v>6.8939899999999998E-2</v>
      </c>
      <c r="EQ1254" s="38">
        <v>0.14683109999999999</v>
      </c>
      <c r="ER1254" s="38">
        <v>0.179586</v>
      </c>
      <c r="ES1254" s="38">
        <v>-6.5939700000000004E-2</v>
      </c>
      <c r="ET1254" s="38">
        <v>0.43003780000000003</v>
      </c>
      <c r="EU1254" s="38">
        <v>0.45791389999999998</v>
      </c>
      <c r="EV1254" s="38">
        <v>0.5024708</v>
      </c>
      <c r="EW1254" s="38">
        <v>0.4403301</v>
      </c>
      <c r="EX1254" s="38">
        <v>0.452623</v>
      </c>
      <c r="EY1254" s="38">
        <v>-0.37461359999999999</v>
      </c>
      <c r="EZ1254" s="38">
        <v>-0.33507940000000003</v>
      </c>
      <c r="FA1254" s="38">
        <v>-0.37909920000000003</v>
      </c>
      <c r="FB1254" s="38">
        <v>83.488230000000001</v>
      </c>
      <c r="FC1254" s="38">
        <v>80.920439999999999</v>
      </c>
      <c r="FD1254" s="38">
        <v>78.945369999999997</v>
      </c>
      <c r="FE1254" s="38">
        <v>77.411810000000003</v>
      </c>
      <c r="FF1254" s="38">
        <v>75.816479999999999</v>
      </c>
      <c r="FG1254" s="38">
        <v>73.864649999999997</v>
      </c>
      <c r="FH1254" s="38">
        <v>73.260469999999998</v>
      </c>
      <c r="FI1254" s="38">
        <v>76.841819999999998</v>
      </c>
      <c r="FJ1254" s="38">
        <v>81.113709999999998</v>
      </c>
      <c r="FK1254" s="38">
        <v>85.448170000000005</v>
      </c>
      <c r="FL1254" s="38">
        <v>89.951759999999993</v>
      </c>
      <c r="FM1254" s="38">
        <v>92.949070000000006</v>
      </c>
      <c r="FN1254" s="38">
        <v>95.751499999999993</v>
      </c>
      <c r="FO1254" s="38">
        <v>97.605090000000004</v>
      </c>
      <c r="FP1254" s="38">
        <v>98.541709999999995</v>
      </c>
      <c r="FQ1254" s="38">
        <v>98.994140000000002</v>
      </c>
      <c r="FR1254" s="38">
        <v>102.47790000000001</v>
      </c>
      <c r="FS1254" s="38">
        <v>102.14919999999999</v>
      </c>
      <c r="FT1254" s="38">
        <v>100.7628</v>
      </c>
      <c r="FU1254" s="38">
        <v>98.274349999999998</v>
      </c>
      <c r="FV1254" s="38">
        <v>94.700199999999995</v>
      </c>
      <c r="FW1254">
        <v>91.355990000000006</v>
      </c>
      <c r="FX1254">
        <v>88.283649999999994</v>
      </c>
      <c r="FY1254">
        <v>84.173349999999999</v>
      </c>
      <c r="FZ1254">
        <v>8.6372500000000005E-2</v>
      </c>
      <c r="GA1254">
        <v>0.62055979999999999</v>
      </c>
      <c r="GB1254">
        <v>1</v>
      </c>
    </row>
    <row r="1255" spans="1:184" x14ac:dyDescent="0.3">
      <c r="A1255" t="s">
        <v>1</v>
      </c>
      <c r="B1255" t="s">
        <v>184</v>
      </c>
      <c r="C1255" t="s">
        <v>1</v>
      </c>
      <c r="D1255" t="s">
        <v>1</v>
      </c>
      <c r="E1255" t="s">
        <v>1</v>
      </c>
      <c r="F1255" t="s">
        <v>1</v>
      </c>
      <c r="G1255" t="s">
        <v>1</v>
      </c>
      <c r="H1255" s="40" t="s">
        <v>1</v>
      </c>
      <c r="I1255" s="18" t="s">
        <v>1</v>
      </c>
      <c r="J1255" s="38" t="s">
        <v>1</v>
      </c>
      <c r="K1255" s="18">
        <v>44789</v>
      </c>
      <c r="L1255" s="38">
        <v>8124</v>
      </c>
      <c r="M1255" s="38">
        <v>8124</v>
      </c>
      <c r="N1255" s="38">
        <v>15.20069</v>
      </c>
      <c r="O1255" s="38">
        <v>14.98578</v>
      </c>
      <c r="P1255" s="38">
        <v>14.758710000000001</v>
      </c>
      <c r="Q1255" s="38">
        <v>14.66483</v>
      </c>
      <c r="R1255" s="38">
        <v>14.86589</v>
      </c>
      <c r="S1255" s="38">
        <v>15.395630000000001</v>
      </c>
      <c r="T1255" s="38">
        <v>16.606249999999999</v>
      </c>
      <c r="U1255" s="38">
        <v>18.079180000000001</v>
      </c>
      <c r="V1255" s="38">
        <v>18.726690000000001</v>
      </c>
      <c r="W1255" s="38">
        <v>19.232749999999999</v>
      </c>
      <c r="X1255" s="38">
        <v>19.720790000000001</v>
      </c>
      <c r="Y1255" s="38">
        <v>19.991240000000001</v>
      </c>
      <c r="Z1255" s="38">
        <v>20.04466</v>
      </c>
      <c r="AA1255" s="38">
        <v>20.10812</v>
      </c>
      <c r="AB1255" s="38">
        <v>19.820430000000002</v>
      </c>
      <c r="AC1255" s="38">
        <v>18.89414</v>
      </c>
      <c r="AD1255" s="38">
        <v>17.780899999999999</v>
      </c>
      <c r="AE1255" s="38">
        <v>16.814609999999998</v>
      </c>
      <c r="AF1255" s="38">
        <v>16.485099999999999</v>
      </c>
      <c r="AG1255" s="38">
        <v>16.380140000000001</v>
      </c>
      <c r="AH1255" s="38">
        <v>16.47701</v>
      </c>
      <c r="AI1255" s="38">
        <v>16.606719999999999</v>
      </c>
      <c r="AJ1255" s="38">
        <v>16.366109999999999</v>
      </c>
      <c r="AK1255" s="38">
        <v>16.138549999999999</v>
      </c>
      <c r="AL1255" s="38">
        <v>-8.8402400000000006E-2</v>
      </c>
      <c r="AM1255" s="38">
        <v>-0.10835450000000001</v>
      </c>
      <c r="AN1255" s="38">
        <v>-0.22185759999999999</v>
      </c>
      <c r="AO1255" s="38">
        <v>-0.1820032</v>
      </c>
      <c r="AP1255" s="38">
        <v>-5.8373500000000002E-2</v>
      </c>
      <c r="AQ1255" s="38">
        <v>-1.7018100000000001E-2</v>
      </c>
      <c r="AR1255" s="38">
        <v>-7.64624E-2</v>
      </c>
      <c r="AS1255" s="38">
        <v>8.6269100000000001E-2</v>
      </c>
      <c r="AT1255" s="38">
        <v>4.13993E-2</v>
      </c>
      <c r="AU1255" s="38">
        <v>0.1864942</v>
      </c>
      <c r="AV1255" s="38">
        <v>0.12216870000000001</v>
      </c>
      <c r="AW1255" s="38">
        <v>-2.4298000000000002E-3</v>
      </c>
      <c r="AX1255" s="38">
        <v>-0.14331540000000001</v>
      </c>
      <c r="AY1255" s="38">
        <v>-0.14978</v>
      </c>
      <c r="AZ1255" s="38">
        <v>-3.2026600000000002E-2</v>
      </c>
      <c r="BA1255" s="38">
        <v>0.19396279999999999</v>
      </c>
      <c r="BB1255" s="38">
        <v>0.21385380000000001</v>
      </c>
      <c r="BC1255" s="38">
        <v>-8.7230600000000005E-2</v>
      </c>
      <c r="BD1255" s="38">
        <v>-0.13776260000000001</v>
      </c>
      <c r="BE1255" s="38">
        <v>1.1521999999999999E-3</v>
      </c>
      <c r="BF1255" s="38">
        <v>0.13161100000000001</v>
      </c>
      <c r="BG1255" s="38">
        <v>0.14751220000000001</v>
      </c>
      <c r="BH1255" s="38">
        <v>-2.40106E-2</v>
      </c>
      <c r="BI1255" s="38">
        <v>-0.1294004</v>
      </c>
      <c r="BJ1255" s="38">
        <v>-5.5697900000000002E-2</v>
      </c>
      <c r="BK1255" s="38">
        <v>-8.2933099999999996E-2</v>
      </c>
      <c r="BL1255" s="38">
        <v>-0.19349959999999999</v>
      </c>
      <c r="BM1255" s="38">
        <v>-0.15239159999999999</v>
      </c>
      <c r="BN1255" s="38">
        <v>-2.99641E-2</v>
      </c>
      <c r="BO1255" s="38">
        <v>9.8416000000000007E-3</v>
      </c>
      <c r="BP1255" s="38">
        <v>-3.4872E-2</v>
      </c>
      <c r="BQ1255" s="38">
        <v>0.1452109</v>
      </c>
      <c r="BR1255" s="38">
        <v>8.4534999999999999E-2</v>
      </c>
      <c r="BS1255" s="38">
        <v>0.2325361</v>
      </c>
      <c r="BT1255" s="38">
        <v>0.16018779999999999</v>
      </c>
      <c r="BU1255" s="38">
        <v>3.28846E-2</v>
      </c>
      <c r="BV1255" s="38">
        <v>-0.1144683</v>
      </c>
      <c r="BW1255" s="38">
        <v>-0.1141268</v>
      </c>
      <c r="BX1255" s="38">
        <v>3.52851E-2</v>
      </c>
      <c r="BY1255" s="38">
        <v>0.25783539999999999</v>
      </c>
      <c r="BZ1255" s="38">
        <v>0.27867740000000002</v>
      </c>
      <c r="CA1255" s="38">
        <v>-1.04406E-2</v>
      </c>
      <c r="CB1255" s="38">
        <v>-4.7787099999999999E-2</v>
      </c>
      <c r="CC1255" s="38">
        <v>8.3051600000000003E-2</v>
      </c>
      <c r="CD1255" s="38">
        <v>0.21205270000000001</v>
      </c>
      <c r="CE1255" s="38">
        <v>0.21516679999999999</v>
      </c>
      <c r="CF1255" s="38">
        <v>5.02535E-2</v>
      </c>
      <c r="CG1255" s="38">
        <v>-4.2888700000000002E-2</v>
      </c>
      <c r="CH1255" s="38">
        <v>-3.3046899999999997E-2</v>
      </c>
      <c r="CI1255" s="38">
        <v>-6.5326300000000004E-2</v>
      </c>
      <c r="CJ1255" s="38">
        <v>-0.17385900000000001</v>
      </c>
      <c r="CK1255" s="38">
        <v>-0.13188269999999999</v>
      </c>
      <c r="CL1255" s="38">
        <v>-1.02878E-2</v>
      </c>
      <c r="CM1255" s="38">
        <v>2.84446E-2</v>
      </c>
      <c r="CN1255" s="38">
        <v>-6.0666000000000001E-3</v>
      </c>
      <c r="CO1255" s="38">
        <v>0.1860338</v>
      </c>
      <c r="CP1255" s="38">
        <v>0.1144106</v>
      </c>
      <c r="CQ1255" s="38">
        <v>0.26442450000000001</v>
      </c>
      <c r="CR1255" s="38">
        <v>0.18651970000000001</v>
      </c>
      <c r="CS1255" s="38">
        <v>5.7343199999999997E-2</v>
      </c>
      <c r="CT1255" s="38">
        <v>-9.4488900000000001E-2</v>
      </c>
      <c r="CU1255" s="38">
        <v>-8.9433499999999999E-2</v>
      </c>
      <c r="CV1255" s="38">
        <v>8.1905000000000006E-2</v>
      </c>
      <c r="CW1255" s="38">
        <v>0.30207339999999999</v>
      </c>
      <c r="CX1255" s="38">
        <v>0.32357399999999997</v>
      </c>
      <c r="CY1255" s="38">
        <v>4.2743999999999997E-2</v>
      </c>
      <c r="CZ1255" s="38">
        <v>1.45296E-2</v>
      </c>
      <c r="DA1255" s="38">
        <v>0.13977490000000001</v>
      </c>
      <c r="DB1255" s="38">
        <v>0.26776640000000002</v>
      </c>
      <c r="DC1255" s="38">
        <v>0.26202409999999998</v>
      </c>
      <c r="DD1255" s="38">
        <v>0.1016886</v>
      </c>
      <c r="DE1255" s="38">
        <v>1.7028999999999999E-2</v>
      </c>
      <c r="DF1255" s="38">
        <v>-1.03959E-2</v>
      </c>
      <c r="DG1255" s="38">
        <v>-4.7719499999999998E-2</v>
      </c>
      <c r="DH1255" s="38">
        <v>-0.15421840000000001</v>
      </c>
      <c r="DI1255" s="38">
        <v>-0.1113738</v>
      </c>
      <c r="DJ1255" s="38">
        <v>9.3884999999999993E-3</v>
      </c>
      <c r="DK1255" s="38">
        <v>4.7047600000000002E-2</v>
      </c>
      <c r="DL1255" s="38">
        <v>2.27388E-2</v>
      </c>
      <c r="DM1255" s="38">
        <v>0.22685669999999999</v>
      </c>
      <c r="DN1255" s="38">
        <v>0.14428630000000001</v>
      </c>
      <c r="DO1255" s="38">
        <v>0.29631299999999999</v>
      </c>
      <c r="DP1255" s="38">
        <v>0.2128517</v>
      </c>
      <c r="DQ1255" s="38">
        <v>8.1801899999999997E-2</v>
      </c>
      <c r="DR1255" s="38">
        <v>-7.4509500000000006E-2</v>
      </c>
      <c r="DS1255" s="38">
        <v>-6.4740199999999998E-2</v>
      </c>
      <c r="DT1255" s="38">
        <v>0.128525</v>
      </c>
      <c r="DU1255" s="38">
        <v>0.34631149999999999</v>
      </c>
      <c r="DV1255" s="38">
        <v>0.36847059999999998</v>
      </c>
      <c r="DW1255" s="38">
        <v>9.5928600000000003E-2</v>
      </c>
      <c r="DX1255" s="38">
        <v>7.6846399999999995E-2</v>
      </c>
      <c r="DY1255" s="38">
        <v>0.19649820000000001</v>
      </c>
      <c r="DZ1255" s="38">
        <v>0.32347999999999999</v>
      </c>
      <c r="EA1255" s="38">
        <v>0.30888149999999998</v>
      </c>
      <c r="EB1255" s="38">
        <v>0.1531236</v>
      </c>
      <c r="EC1255" s="38">
        <v>7.6946700000000007E-2</v>
      </c>
      <c r="ED1255" s="38">
        <v>2.2308499999999998E-2</v>
      </c>
      <c r="EE1255" s="38">
        <v>-2.2298100000000001E-2</v>
      </c>
      <c r="EF1255" s="38">
        <v>-0.12586049999999999</v>
      </c>
      <c r="EG1255" s="38">
        <v>-8.1762199999999993E-2</v>
      </c>
      <c r="EH1255" s="38">
        <v>3.7797900000000002E-2</v>
      </c>
      <c r="EI1255" s="38">
        <v>7.3907299999999995E-2</v>
      </c>
      <c r="EJ1255" s="38">
        <v>6.4329300000000006E-2</v>
      </c>
      <c r="EK1255" s="38">
        <v>0.28579850000000001</v>
      </c>
      <c r="EL1255" s="38">
        <v>0.18742200000000001</v>
      </c>
      <c r="EM1255" s="38">
        <v>0.34235490000000002</v>
      </c>
      <c r="EN1255" s="38">
        <v>0.2508708</v>
      </c>
      <c r="EO1255" s="38">
        <v>0.11711630000000001</v>
      </c>
      <c r="EP1255" s="38">
        <v>-4.5662399999999999E-2</v>
      </c>
      <c r="EQ1255" s="38">
        <v>-2.9086999999999998E-2</v>
      </c>
      <c r="ER1255" s="38">
        <v>0.1958367</v>
      </c>
      <c r="ES1255" s="38">
        <v>0.4101841</v>
      </c>
      <c r="ET1255" s="38">
        <v>0.43329410000000002</v>
      </c>
      <c r="EU1255" s="38">
        <v>0.1727186</v>
      </c>
      <c r="EV1255" s="38">
        <v>0.16682179999999999</v>
      </c>
      <c r="EW1255" s="38">
        <v>0.27839770000000003</v>
      </c>
      <c r="EX1255" s="38">
        <v>0.40392169999999999</v>
      </c>
      <c r="EY1255" s="38">
        <v>0.37653609999999998</v>
      </c>
      <c r="EZ1255" s="38">
        <v>0.2273877</v>
      </c>
      <c r="FA1255" s="38">
        <v>0.1634583</v>
      </c>
      <c r="FB1255" s="38">
        <v>81.742450000000005</v>
      </c>
      <c r="FC1255" s="38">
        <v>80.589190000000002</v>
      </c>
      <c r="FD1255" s="38">
        <v>78.76352</v>
      </c>
      <c r="FE1255" s="38">
        <v>76.894170000000003</v>
      </c>
      <c r="FF1255" s="38">
        <v>74.673230000000004</v>
      </c>
      <c r="FG1255" s="38">
        <v>73.697720000000004</v>
      </c>
      <c r="FH1255" s="38">
        <v>72.940089999999998</v>
      </c>
      <c r="FI1255" s="38">
        <v>74.832949999999997</v>
      </c>
      <c r="FJ1255" s="38">
        <v>79.035390000000007</v>
      </c>
      <c r="FK1255" s="38">
        <v>84.324259999999995</v>
      </c>
      <c r="FL1255" s="38">
        <v>88.928830000000005</v>
      </c>
      <c r="FM1255" s="38">
        <v>93.092190000000002</v>
      </c>
      <c r="FN1255" s="38">
        <v>97.040520000000001</v>
      </c>
      <c r="FO1255" s="38">
        <v>100.2401</v>
      </c>
      <c r="FP1255" s="38">
        <v>102.7115</v>
      </c>
      <c r="FQ1255" s="38">
        <v>104.1024</v>
      </c>
      <c r="FR1255" s="38">
        <v>104.62269999999999</v>
      </c>
      <c r="FS1255" s="38">
        <v>104.5672</v>
      </c>
      <c r="FT1255" s="38">
        <v>103.5218</v>
      </c>
      <c r="FU1255" s="38">
        <v>101.42570000000001</v>
      </c>
      <c r="FV1255" s="38">
        <v>97.677400000000006</v>
      </c>
      <c r="FW1255">
        <v>94.056780000000003</v>
      </c>
      <c r="FX1255">
        <v>91.234669999999994</v>
      </c>
      <c r="FY1255">
        <v>89.104690000000005</v>
      </c>
      <c r="FZ1255">
        <v>0.1023478</v>
      </c>
      <c r="GA1255">
        <v>0.81641160000000002</v>
      </c>
      <c r="GB1255">
        <v>1</v>
      </c>
    </row>
    <row r="1256" spans="1:184" x14ac:dyDescent="0.3">
      <c r="A1256" t="s">
        <v>1</v>
      </c>
      <c r="B1256" t="s">
        <v>184</v>
      </c>
      <c r="C1256" t="s">
        <v>1</v>
      </c>
      <c r="D1256" t="s">
        <v>1</v>
      </c>
      <c r="E1256" t="s">
        <v>1</v>
      </c>
      <c r="F1256" t="s">
        <v>1</v>
      </c>
      <c r="G1256" t="s">
        <v>1</v>
      </c>
      <c r="H1256" s="40" t="s">
        <v>1</v>
      </c>
      <c r="I1256" s="18" t="s">
        <v>1</v>
      </c>
      <c r="J1256" s="38" t="s">
        <v>1</v>
      </c>
      <c r="K1256" s="18">
        <v>44790</v>
      </c>
      <c r="L1256" s="38">
        <v>8123</v>
      </c>
      <c r="M1256" s="38">
        <v>8123</v>
      </c>
      <c r="N1256" s="38">
        <v>16.28388</v>
      </c>
      <c r="O1256" s="38">
        <v>16.03379</v>
      </c>
      <c r="P1256" s="38">
        <v>15.76085</v>
      </c>
      <c r="Q1256" s="38">
        <v>15.66611</v>
      </c>
      <c r="R1256" s="38">
        <v>15.738329999999999</v>
      </c>
      <c r="S1256" s="38">
        <v>16.28379</v>
      </c>
      <c r="T1256" s="38">
        <v>17.471990000000002</v>
      </c>
      <c r="U1256" s="38">
        <v>18.576139999999999</v>
      </c>
      <c r="V1256" s="38">
        <v>19.130040000000001</v>
      </c>
      <c r="W1256" s="38">
        <v>19.346129999999999</v>
      </c>
      <c r="X1256" s="38">
        <v>19.687169999999998</v>
      </c>
      <c r="Y1256" s="38">
        <v>19.818650000000002</v>
      </c>
      <c r="Z1256" s="38">
        <v>19.68608</v>
      </c>
      <c r="AA1256" s="38">
        <v>19.750260000000001</v>
      </c>
      <c r="AB1256" s="38">
        <v>19.357420000000001</v>
      </c>
      <c r="AC1256" s="38">
        <v>18.443680000000001</v>
      </c>
      <c r="AD1256" s="38">
        <v>17.413679999999999</v>
      </c>
      <c r="AE1256" s="38">
        <v>16.504950000000001</v>
      </c>
      <c r="AF1256" s="38">
        <v>16.3127</v>
      </c>
      <c r="AG1256" s="38">
        <v>16.196829999999999</v>
      </c>
      <c r="AH1256" s="38">
        <v>16.336069999999999</v>
      </c>
      <c r="AI1256" s="38">
        <v>16.55771</v>
      </c>
      <c r="AJ1256" s="38">
        <v>16.379629999999999</v>
      </c>
      <c r="AK1256" s="38">
        <v>16.288070000000001</v>
      </c>
      <c r="AL1256" s="38">
        <v>0.40235520000000002</v>
      </c>
      <c r="AM1256" s="38">
        <v>0.35774339999999999</v>
      </c>
      <c r="AN1256" s="38">
        <v>0.2720071</v>
      </c>
      <c r="AO1256" s="38">
        <v>7.62298E-2</v>
      </c>
      <c r="AP1256" s="38">
        <v>4.1863200000000003E-2</v>
      </c>
      <c r="AQ1256" s="38">
        <v>-0.19580719999999999</v>
      </c>
      <c r="AR1256" s="38">
        <v>-0.38004130000000003</v>
      </c>
      <c r="AS1256" s="38">
        <v>-0.62148499999999995</v>
      </c>
      <c r="AT1256" s="38">
        <v>-0.41299039999999998</v>
      </c>
      <c r="AU1256" s="38">
        <v>-0.41491050000000002</v>
      </c>
      <c r="AV1256" s="38">
        <v>-0.1418285</v>
      </c>
      <c r="AW1256" s="38">
        <v>6.7539600000000005E-2</v>
      </c>
      <c r="AX1256" s="38">
        <v>-2.8192600000000002E-2</v>
      </c>
      <c r="AY1256" s="38">
        <v>-0.14576320000000001</v>
      </c>
      <c r="AZ1256" s="38">
        <v>-8.7898699999999996E-2</v>
      </c>
      <c r="BA1256" s="38">
        <v>0.16334969999999999</v>
      </c>
      <c r="BB1256" s="38">
        <v>0.33636939999999999</v>
      </c>
      <c r="BC1256" s="38">
        <v>0.1040561</v>
      </c>
      <c r="BD1256" s="38">
        <v>0.13419210000000001</v>
      </c>
      <c r="BE1256" s="38">
        <v>8.6792999999999995E-2</v>
      </c>
      <c r="BF1256" s="38">
        <v>9.8349400000000003E-2</v>
      </c>
      <c r="BG1256" s="38">
        <v>1.3477100000000001E-2</v>
      </c>
      <c r="BH1256" s="38">
        <v>0.1421133</v>
      </c>
      <c r="BI1256" s="38">
        <v>0.2497296</v>
      </c>
      <c r="BJ1256" s="38">
        <v>0.4491462</v>
      </c>
      <c r="BK1256" s="38">
        <v>0.39332810000000001</v>
      </c>
      <c r="BL1256" s="38">
        <v>0.31444909999999998</v>
      </c>
      <c r="BM1256" s="38">
        <v>0.12353409999999999</v>
      </c>
      <c r="BN1256" s="38">
        <v>8.0805600000000005E-2</v>
      </c>
      <c r="BO1256" s="38">
        <v>-0.1452966</v>
      </c>
      <c r="BP1256" s="38">
        <v>-0.32100489999999998</v>
      </c>
      <c r="BQ1256" s="38">
        <v>-0.56853149999999997</v>
      </c>
      <c r="BR1256" s="38">
        <v>-0.36213840000000003</v>
      </c>
      <c r="BS1256" s="38">
        <v>-0.35486610000000002</v>
      </c>
      <c r="BT1256" s="38">
        <v>-9.1192400000000007E-2</v>
      </c>
      <c r="BU1256" s="38">
        <v>0.1051347</v>
      </c>
      <c r="BV1256" s="38">
        <v>1.8338E-3</v>
      </c>
      <c r="BW1256" s="38">
        <v>-0.10610169999999999</v>
      </c>
      <c r="BX1256" s="38">
        <v>-2.9254499999999999E-2</v>
      </c>
      <c r="BY1256" s="38">
        <v>0.2436873</v>
      </c>
      <c r="BZ1256" s="38">
        <v>0.40709519999999999</v>
      </c>
      <c r="CA1256" s="38">
        <v>0.17881259999999999</v>
      </c>
      <c r="CB1256" s="38">
        <v>0.21448919999999999</v>
      </c>
      <c r="CC1256" s="38">
        <v>0.1682611</v>
      </c>
      <c r="CD1256" s="38">
        <v>0.18319759999999999</v>
      </c>
      <c r="CE1256" s="38">
        <v>0.1034284</v>
      </c>
      <c r="CF1256" s="38">
        <v>0.25055040000000001</v>
      </c>
      <c r="CG1256" s="38">
        <v>0.3602918</v>
      </c>
      <c r="CH1256" s="38">
        <v>0.48155340000000002</v>
      </c>
      <c r="CI1256" s="38">
        <v>0.41797390000000001</v>
      </c>
      <c r="CJ1256" s="38">
        <v>0.34384429999999999</v>
      </c>
      <c r="CK1256" s="38">
        <v>0.15629680000000001</v>
      </c>
      <c r="CL1256" s="38">
        <v>0.107777</v>
      </c>
      <c r="CM1256" s="38">
        <v>-0.1103132</v>
      </c>
      <c r="CN1256" s="38">
        <v>-0.28011649999999999</v>
      </c>
      <c r="CO1256" s="38">
        <v>-0.53185610000000005</v>
      </c>
      <c r="CP1256" s="38">
        <v>-0.3269185</v>
      </c>
      <c r="CQ1256" s="38">
        <v>-0.31327949999999999</v>
      </c>
      <c r="CR1256" s="38">
        <v>-5.6121999999999998E-2</v>
      </c>
      <c r="CS1256" s="38">
        <v>0.13117300000000001</v>
      </c>
      <c r="CT1256" s="38">
        <v>2.2630000000000001E-2</v>
      </c>
      <c r="CU1256" s="38">
        <v>-7.8632300000000002E-2</v>
      </c>
      <c r="CV1256" s="38">
        <v>1.1362300000000001E-2</v>
      </c>
      <c r="CW1256" s="38">
        <v>0.29932890000000001</v>
      </c>
      <c r="CX1256" s="38">
        <v>0.45607969999999998</v>
      </c>
      <c r="CY1256" s="38">
        <v>0.23058870000000001</v>
      </c>
      <c r="CZ1256" s="38">
        <v>0.27010260000000003</v>
      </c>
      <c r="DA1256" s="38">
        <v>0.22468569999999999</v>
      </c>
      <c r="DB1256" s="38">
        <v>0.24196319999999999</v>
      </c>
      <c r="DC1256" s="38">
        <v>0.1657283</v>
      </c>
      <c r="DD1256" s="38">
        <v>0.32565359999999999</v>
      </c>
      <c r="DE1256" s="38">
        <v>0.4368668</v>
      </c>
      <c r="DF1256" s="38">
        <v>0.51396070000000005</v>
      </c>
      <c r="DG1256" s="38">
        <v>0.4426197</v>
      </c>
      <c r="DH1256" s="38">
        <v>0.3732395</v>
      </c>
      <c r="DI1256" s="38">
        <v>0.18905959999999999</v>
      </c>
      <c r="DJ1256" s="38">
        <v>0.13474839999999999</v>
      </c>
      <c r="DK1256" s="38">
        <v>-7.5329699999999999E-2</v>
      </c>
      <c r="DL1256" s="38">
        <v>-0.2392281</v>
      </c>
      <c r="DM1256" s="38">
        <v>-0.49518069999999997</v>
      </c>
      <c r="DN1256" s="38">
        <v>-0.29169859999999997</v>
      </c>
      <c r="DO1256" s="38">
        <v>-0.27169300000000002</v>
      </c>
      <c r="DP1256" s="38">
        <v>-2.10516E-2</v>
      </c>
      <c r="DQ1256" s="38">
        <v>0.1572112</v>
      </c>
      <c r="DR1256" s="38">
        <v>4.3426199999999998E-2</v>
      </c>
      <c r="DS1256" s="38">
        <v>-5.1162899999999997E-2</v>
      </c>
      <c r="DT1256" s="38">
        <v>5.19791E-2</v>
      </c>
      <c r="DU1256" s="38">
        <v>0.35497040000000002</v>
      </c>
      <c r="DV1256" s="38">
        <v>0.50506419999999996</v>
      </c>
      <c r="DW1256" s="38">
        <v>0.28236480000000003</v>
      </c>
      <c r="DX1256" s="38">
        <v>0.32571610000000001</v>
      </c>
      <c r="DY1256" s="38">
        <v>0.28111029999999998</v>
      </c>
      <c r="DZ1256" s="38">
        <v>0.30072890000000002</v>
      </c>
      <c r="EA1256" s="38">
        <v>0.22802829999999999</v>
      </c>
      <c r="EB1256" s="38">
        <v>0.40075670000000002</v>
      </c>
      <c r="EC1256" s="38">
        <v>0.5134417</v>
      </c>
      <c r="ED1256" s="38">
        <v>0.56075160000000002</v>
      </c>
      <c r="EE1256" s="38">
        <v>0.47820430000000003</v>
      </c>
      <c r="EF1256" s="38">
        <v>0.41568149999999998</v>
      </c>
      <c r="EG1256" s="38">
        <v>0.23636380000000001</v>
      </c>
      <c r="EH1256" s="38">
        <v>0.17369090000000001</v>
      </c>
      <c r="EI1256" s="38">
        <v>-2.48192E-2</v>
      </c>
      <c r="EJ1256" s="38">
        <v>-0.18019170000000001</v>
      </c>
      <c r="EK1256" s="38">
        <v>-0.44222729999999999</v>
      </c>
      <c r="EL1256" s="38">
        <v>-0.2408467</v>
      </c>
      <c r="EM1256" s="38">
        <v>-0.21164859999999999</v>
      </c>
      <c r="EN1256" s="38">
        <v>2.95845E-2</v>
      </c>
      <c r="EO1256" s="38">
        <v>0.19480629999999999</v>
      </c>
      <c r="EP1256" s="38">
        <v>7.3452699999999996E-2</v>
      </c>
      <c r="EQ1256" s="38">
        <v>-1.15014E-2</v>
      </c>
      <c r="ER1256" s="38">
        <v>0.11062329999999999</v>
      </c>
      <c r="ES1256" s="38">
        <v>0.43530799999999997</v>
      </c>
      <c r="ET1256" s="38">
        <v>0.57579000000000002</v>
      </c>
      <c r="EU1256" s="38">
        <v>0.35712129999999997</v>
      </c>
      <c r="EV1256" s="38">
        <v>0.40601320000000002</v>
      </c>
      <c r="EW1256" s="38">
        <v>0.36257850000000003</v>
      </c>
      <c r="EX1256" s="38">
        <v>0.38557710000000001</v>
      </c>
      <c r="EY1256" s="38">
        <v>0.31797950000000003</v>
      </c>
      <c r="EZ1256" s="38">
        <v>0.50919380000000003</v>
      </c>
      <c r="FA1256" s="38">
        <v>0.62400389999999994</v>
      </c>
      <c r="FB1256" s="38">
        <v>87.241889999999998</v>
      </c>
      <c r="FC1256" s="38">
        <v>85.303079999999994</v>
      </c>
      <c r="FD1256" s="38">
        <v>83.714609999999993</v>
      </c>
      <c r="FE1256" s="38">
        <v>82.332570000000004</v>
      </c>
      <c r="FF1256" s="38">
        <v>81.587400000000002</v>
      </c>
      <c r="FG1256" s="38">
        <v>80.592359999999999</v>
      </c>
      <c r="FH1256" s="38">
        <v>79.614170000000001</v>
      </c>
      <c r="FI1256" s="38">
        <v>80.54598</v>
      </c>
      <c r="FJ1256" s="38">
        <v>84.264120000000005</v>
      </c>
      <c r="FK1256" s="38">
        <v>86.802080000000004</v>
      </c>
      <c r="FL1256" s="38">
        <v>90.144130000000004</v>
      </c>
      <c r="FM1256" s="38">
        <v>93.732330000000005</v>
      </c>
      <c r="FN1256" s="38">
        <v>97.808040000000005</v>
      </c>
      <c r="FO1256" s="38">
        <v>99.803759999999997</v>
      </c>
      <c r="FP1256" s="38">
        <v>100.7192</v>
      </c>
      <c r="FQ1256" s="38">
        <v>101.4525</v>
      </c>
      <c r="FR1256" s="38">
        <v>102.0085</v>
      </c>
      <c r="FS1256" s="38">
        <v>101.8601</v>
      </c>
      <c r="FT1256" s="38">
        <v>101.0688</v>
      </c>
      <c r="FU1256" s="38">
        <v>98.848870000000005</v>
      </c>
      <c r="FV1256" s="38">
        <v>95.572310000000002</v>
      </c>
      <c r="FW1256">
        <v>91.808040000000005</v>
      </c>
      <c r="FX1256">
        <v>88.540369999999996</v>
      </c>
      <c r="FY1256">
        <v>85.968130000000002</v>
      </c>
      <c r="FZ1256">
        <v>9.0000899999999995E-2</v>
      </c>
      <c r="GA1256">
        <v>0.85317129999999997</v>
      </c>
      <c r="GB1256">
        <v>1</v>
      </c>
    </row>
    <row r="1257" spans="1:184" x14ac:dyDescent="0.3">
      <c r="A1257" t="s">
        <v>1</v>
      </c>
      <c r="B1257" t="s">
        <v>184</v>
      </c>
      <c r="C1257" t="s">
        <v>1</v>
      </c>
      <c r="D1257" t="s">
        <v>1</v>
      </c>
      <c r="E1257" t="s">
        <v>1</v>
      </c>
      <c r="F1257" t="s">
        <v>1</v>
      </c>
      <c r="G1257" t="s">
        <v>1</v>
      </c>
      <c r="H1257" s="40" t="s">
        <v>1</v>
      </c>
      <c r="I1257" s="18" t="s">
        <v>1</v>
      </c>
      <c r="J1257" s="38" t="s">
        <v>1</v>
      </c>
      <c r="K1257" s="18">
        <v>44792</v>
      </c>
      <c r="L1257" s="38">
        <v>8123</v>
      </c>
      <c r="M1257" s="38">
        <v>8123</v>
      </c>
      <c r="N1257" s="38">
        <v>16.201530000000002</v>
      </c>
      <c r="O1257" s="38">
        <v>16.019130000000001</v>
      </c>
      <c r="P1257" s="38">
        <v>15.84343</v>
      </c>
      <c r="Q1257" s="38">
        <v>15.68632</v>
      </c>
      <c r="R1257" s="38">
        <v>15.797560000000001</v>
      </c>
      <c r="S1257" s="38">
        <v>16.25</v>
      </c>
      <c r="T1257" s="38">
        <v>17.2944</v>
      </c>
      <c r="U1257" s="38">
        <v>18.221820000000001</v>
      </c>
      <c r="V1257" s="38">
        <v>18.535119999999999</v>
      </c>
      <c r="W1257" s="38">
        <v>18.90174</v>
      </c>
      <c r="X1257" s="38">
        <v>19.266369999999998</v>
      </c>
      <c r="Y1257" s="38">
        <v>19.336960000000001</v>
      </c>
      <c r="Z1257" s="38">
        <v>19.309059999999999</v>
      </c>
      <c r="AA1257" s="38">
        <v>19.41808</v>
      </c>
      <c r="AB1257" s="38">
        <v>19.100919999999999</v>
      </c>
      <c r="AC1257" s="38">
        <v>18.374040000000001</v>
      </c>
      <c r="AD1257" s="38">
        <v>17.414259999999999</v>
      </c>
      <c r="AE1257" s="38">
        <v>16.559000000000001</v>
      </c>
      <c r="AF1257" s="38">
        <v>16.36561</v>
      </c>
      <c r="AG1257" s="38">
        <v>16.19547</v>
      </c>
      <c r="AH1257" s="38">
        <v>16.290870000000002</v>
      </c>
      <c r="AI1257" s="38">
        <v>16.32424</v>
      </c>
      <c r="AJ1257" s="38">
        <v>16.076370000000001</v>
      </c>
      <c r="AK1257" s="38">
        <v>15.981870000000001</v>
      </c>
      <c r="AL1257" s="38">
        <v>2.9790799999999999E-2</v>
      </c>
      <c r="AM1257" s="38">
        <v>0.21326609999999999</v>
      </c>
      <c r="AN1257" s="38">
        <v>0.26846049999999999</v>
      </c>
      <c r="AO1257" s="38">
        <v>0.27142309999999997</v>
      </c>
      <c r="AP1257" s="38">
        <v>0.24849560000000001</v>
      </c>
      <c r="AQ1257" s="38">
        <v>0.18772050000000001</v>
      </c>
      <c r="AR1257" s="38">
        <v>-0.42874590000000001</v>
      </c>
      <c r="AS1257" s="38">
        <v>-0.51071529999999998</v>
      </c>
      <c r="AT1257" s="38">
        <v>-0.76879450000000005</v>
      </c>
      <c r="AU1257" s="38">
        <v>-0.53134570000000003</v>
      </c>
      <c r="AV1257" s="38">
        <v>3.6623900000000001E-2</v>
      </c>
      <c r="AW1257" s="38">
        <v>-7.3047399999999998E-2</v>
      </c>
      <c r="AX1257" s="38">
        <v>-2.6560899999999998E-2</v>
      </c>
      <c r="AY1257" s="38">
        <v>-0.1832471</v>
      </c>
      <c r="AZ1257" s="38">
        <v>-0.20478450000000001</v>
      </c>
      <c r="BA1257" s="38">
        <v>2.9604999999999999E-2</v>
      </c>
      <c r="BB1257" s="38">
        <v>0.4852456</v>
      </c>
      <c r="BC1257" s="38">
        <v>0.48720469999999999</v>
      </c>
      <c r="BD1257" s="38">
        <v>0.34421030000000002</v>
      </c>
      <c r="BE1257" s="38">
        <v>0.40843950000000001</v>
      </c>
      <c r="BF1257" s="38">
        <v>0.76120600000000005</v>
      </c>
      <c r="BG1257" s="38">
        <v>0.76863369999999998</v>
      </c>
      <c r="BH1257" s="38">
        <v>0.66886990000000002</v>
      </c>
      <c r="BI1257" s="38">
        <v>0.71419069999999996</v>
      </c>
      <c r="BJ1257" s="38">
        <v>0.1044414</v>
      </c>
      <c r="BK1257" s="38">
        <v>0.27561000000000002</v>
      </c>
      <c r="BL1257" s="38">
        <v>0.32800269999999998</v>
      </c>
      <c r="BM1257" s="38">
        <v>0.33692810000000001</v>
      </c>
      <c r="BN1257" s="38">
        <v>0.2887574</v>
      </c>
      <c r="BO1257" s="38">
        <v>0.2290787</v>
      </c>
      <c r="BP1257" s="38">
        <v>-0.35516609999999998</v>
      </c>
      <c r="BQ1257" s="38">
        <v>-0.4382122</v>
      </c>
      <c r="BR1257" s="38">
        <v>-0.70292509999999997</v>
      </c>
      <c r="BS1257" s="38">
        <v>-0.46492250000000002</v>
      </c>
      <c r="BT1257" s="38">
        <v>9.6208000000000002E-2</v>
      </c>
      <c r="BU1257" s="38">
        <v>-1.62291E-2</v>
      </c>
      <c r="BV1257" s="38">
        <v>1.8127899999999999E-2</v>
      </c>
      <c r="BW1257" s="38">
        <v>-0.1404562</v>
      </c>
      <c r="BX1257" s="38">
        <v>-0.1291851</v>
      </c>
      <c r="BY1257" s="38">
        <v>0.1240629</v>
      </c>
      <c r="BZ1257" s="38">
        <v>0.60832600000000003</v>
      </c>
      <c r="CA1257" s="38">
        <v>0.61125070000000004</v>
      </c>
      <c r="CB1257" s="38">
        <v>0.46203090000000002</v>
      </c>
      <c r="CC1257" s="38">
        <v>0.51371199999999995</v>
      </c>
      <c r="CD1257" s="38">
        <v>0.87816139999999998</v>
      </c>
      <c r="CE1257" s="38">
        <v>0.87904009999999999</v>
      </c>
      <c r="CF1257" s="38">
        <v>0.78539570000000003</v>
      </c>
      <c r="CG1257" s="38">
        <v>0.83633860000000004</v>
      </c>
      <c r="CH1257" s="38">
        <v>0.15614420000000001</v>
      </c>
      <c r="CI1257" s="38">
        <v>0.31878909999999999</v>
      </c>
      <c r="CJ1257" s="38">
        <v>0.3692415</v>
      </c>
      <c r="CK1257" s="38">
        <v>0.38229669999999999</v>
      </c>
      <c r="CL1257" s="38">
        <v>0.31664249999999999</v>
      </c>
      <c r="CM1257" s="38">
        <v>0.25772329999999999</v>
      </c>
      <c r="CN1257" s="38">
        <v>-0.304205</v>
      </c>
      <c r="CO1257" s="38">
        <v>-0.38799679999999998</v>
      </c>
      <c r="CP1257" s="38">
        <v>-0.65730420000000001</v>
      </c>
      <c r="CQ1257" s="38">
        <v>-0.41891800000000001</v>
      </c>
      <c r="CR1257" s="38">
        <v>0.13747580000000001</v>
      </c>
      <c r="CS1257" s="38">
        <v>2.3123000000000001E-2</v>
      </c>
      <c r="CT1257" s="38">
        <v>4.9079200000000003E-2</v>
      </c>
      <c r="CU1257" s="38">
        <v>-0.1108193</v>
      </c>
      <c r="CV1257" s="38">
        <v>-7.6825099999999993E-2</v>
      </c>
      <c r="CW1257" s="38">
        <v>0.18948419999999999</v>
      </c>
      <c r="CX1257" s="38">
        <v>0.6935711</v>
      </c>
      <c r="CY1257" s="38">
        <v>0.69716460000000002</v>
      </c>
      <c r="CZ1257" s="38">
        <v>0.54363320000000004</v>
      </c>
      <c r="DA1257" s="38">
        <v>0.58662340000000002</v>
      </c>
      <c r="DB1257" s="38">
        <v>0.95916429999999997</v>
      </c>
      <c r="DC1257" s="38">
        <v>0.9555072</v>
      </c>
      <c r="DD1257" s="38">
        <v>0.86610109999999996</v>
      </c>
      <c r="DE1257" s="38">
        <v>0.92093780000000003</v>
      </c>
      <c r="DF1257" s="38">
        <v>0.2078469</v>
      </c>
      <c r="DG1257" s="38">
        <v>0.36196830000000002</v>
      </c>
      <c r="DH1257" s="38">
        <v>0.41048020000000002</v>
      </c>
      <c r="DI1257" s="38">
        <v>0.42766520000000002</v>
      </c>
      <c r="DJ1257" s="38">
        <v>0.34452759999999999</v>
      </c>
      <c r="DK1257" s="38">
        <v>0.28636780000000001</v>
      </c>
      <c r="DL1257" s="38">
        <v>-0.25324380000000002</v>
      </c>
      <c r="DM1257" s="38">
        <v>-0.33778130000000001</v>
      </c>
      <c r="DN1257" s="38">
        <v>-0.61168330000000004</v>
      </c>
      <c r="DO1257" s="38">
        <v>-0.37291350000000001</v>
      </c>
      <c r="DP1257" s="38">
        <v>0.1787435</v>
      </c>
      <c r="DQ1257" s="38">
        <v>6.2475099999999999E-2</v>
      </c>
      <c r="DR1257" s="38">
        <v>8.0030500000000004E-2</v>
      </c>
      <c r="DS1257" s="38">
        <v>-8.1182400000000002E-2</v>
      </c>
      <c r="DT1257" s="38">
        <v>-2.44651E-2</v>
      </c>
      <c r="DU1257" s="38">
        <v>0.2549054</v>
      </c>
      <c r="DV1257" s="38">
        <v>0.77881619999999996</v>
      </c>
      <c r="DW1257" s="38">
        <v>0.78307850000000001</v>
      </c>
      <c r="DX1257" s="38">
        <v>0.6252354</v>
      </c>
      <c r="DY1257" s="38">
        <v>0.65953479999999998</v>
      </c>
      <c r="DZ1257" s="38">
        <v>1.0401670000000001</v>
      </c>
      <c r="EA1257" s="38">
        <v>1.0319739999999999</v>
      </c>
      <c r="EB1257" s="38">
        <v>0.94680660000000005</v>
      </c>
      <c r="EC1257" s="38">
        <v>1.0055369999999999</v>
      </c>
      <c r="ED1257" s="38">
        <v>0.28249760000000002</v>
      </c>
      <c r="EE1257" s="38">
        <v>0.42431210000000003</v>
      </c>
      <c r="EF1257" s="38">
        <v>0.47002240000000001</v>
      </c>
      <c r="EG1257" s="38">
        <v>0.4931702</v>
      </c>
      <c r="EH1257" s="38">
        <v>0.3847894</v>
      </c>
      <c r="EI1257" s="38">
        <v>0.32772600000000002</v>
      </c>
      <c r="EJ1257" s="38">
        <v>-0.17966409999999999</v>
      </c>
      <c r="EK1257" s="38">
        <v>-0.26527820000000002</v>
      </c>
      <c r="EL1257" s="38">
        <v>-0.54581400000000002</v>
      </c>
      <c r="EM1257" s="38">
        <v>-0.30649029999999999</v>
      </c>
      <c r="EN1257" s="38">
        <v>0.2383276</v>
      </c>
      <c r="EO1257" s="38">
        <v>0.11929339999999999</v>
      </c>
      <c r="EP1257" s="38">
        <v>0.12471930000000001</v>
      </c>
      <c r="EQ1257" s="38">
        <v>-3.8391500000000002E-2</v>
      </c>
      <c r="ER1257" s="38">
        <v>5.1134400000000003E-2</v>
      </c>
      <c r="ES1257" s="38">
        <v>0.34936329999999999</v>
      </c>
      <c r="ET1257" s="38">
        <v>0.90189660000000005</v>
      </c>
      <c r="EU1257" s="38">
        <v>0.9071245</v>
      </c>
      <c r="EV1257" s="38">
        <v>0.74305600000000005</v>
      </c>
      <c r="EW1257" s="38">
        <v>0.76480729999999997</v>
      </c>
      <c r="EX1257" s="38">
        <v>1.1571229999999999</v>
      </c>
      <c r="EY1257" s="38">
        <v>1.1423810000000001</v>
      </c>
      <c r="EZ1257" s="38">
        <v>1.0633319999999999</v>
      </c>
      <c r="FA1257" s="38">
        <v>1.127685</v>
      </c>
      <c r="FB1257" s="38">
        <v>82.899500000000003</v>
      </c>
      <c r="FC1257" s="38">
        <v>81.349059999999994</v>
      </c>
      <c r="FD1257" s="38">
        <v>79.154849999999996</v>
      </c>
      <c r="FE1257" s="38">
        <v>77.253860000000003</v>
      </c>
      <c r="FF1257" s="38">
        <v>75.159899999999993</v>
      </c>
      <c r="FG1257" s="38">
        <v>74.618639999999999</v>
      </c>
      <c r="FH1257" s="38">
        <v>73.449489999999997</v>
      </c>
      <c r="FI1257" s="38">
        <v>75.07499</v>
      </c>
      <c r="FJ1257" s="38">
        <v>78.609409999999997</v>
      </c>
      <c r="FK1257" s="38">
        <v>82.773060000000001</v>
      </c>
      <c r="FL1257" s="38">
        <v>87.189040000000006</v>
      </c>
      <c r="FM1257" s="38">
        <v>91.497540000000001</v>
      </c>
      <c r="FN1257" s="38">
        <v>94.926860000000005</v>
      </c>
      <c r="FO1257" s="38">
        <v>97.863309999999998</v>
      </c>
      <c r="FP1257" s="38">
        <v>100.81489999999999</v>
      </c>
      <c r="FQ1257" s="38">
        <v>102.5827</v>
      </c>
      <c r="FR1257" s="38">
        <v>103.2825</v>
      </c>
      <c r="FS1257" s="38">
        <v>102.9289</v>
      </c>
      <c r="FT1257" s="38">
        <v>101.2773</v>
      </c>
      <c r="FU1257" s="38">
        <v>98.683890000000005</v>
      </c>
      <c r="FV1257" s="38">
        <v>94.750110000000006</v>
      </c>
      <c r="FW1257">
        <v>91.296490000000006</v>
      </c>
      <c r="FX1257">
        <v>88.28246</v>
      </c>
      <c r="FY1257">
        <v>85.040760000000006</v>
      </c>
      <c r="FZ1257">
        <v>0.1450188</v>
      </c>
      <c r="GA1257">
        <v>1.191846</v>
      </c>
      <c r="GB1257">
        <v>1</v>
      </c>
    </row>
    <row r="1258" spans="1:184" x14ac:dyDescent="0.3">
      <c r="A1258" t="s">
        <v>1</v>
      </c>
      <c r="B1258" t="s">
        <v>184</v>
      </c>
      <c r="C1258" t="s">
        <v>1</v>
      </c>
      <c r="D1258" t="s">
        <v>1</v>
      </c>
      <c r="E1258" t="s">
        <v>1</v>
      </c>
      <c r="F1258" t="s">
        <v>1</v>
      </c>
      <c r="G1258" t="s">
        <v>1</v>
      </c>
      <c r="H1258" s="40" t="s">
        <v>1</v>
      </c>
      <c r="I1258" s="18" t="s">
        <v>1</v>
      </c>
      <c r="J1258" s="38" t="s">
        <v>1</v>
      </c>
      <c r="K1258" s="18">
        <v>44805</v>
      </c>
      <c r="L1258" s="38">
        <v>8114</v>
      </c>
      <c r="M1258" s="38">
        <v>8114</v>
      </c>
      <c r="N1258" s="38">
        <v>16.336079999999999</v>
      </c>
      <c r="O1258" s="38">
        <v>16.123950000000001</v>
      </c>
      <c r="P1258" s="38">
        <v>15.83562</v>
      </c>
      <c r="Q1258" s="38">
        <v>15.712730000000001</v>
      </c>
      <c r="R1258" s="38">
        <v>15.86238</v>
      </c>
      <c r="S1258" s="38">
        <v>16.324950000000001</v>
      </c>
      <c r="T1258" s="38">
        <v>17.30846</v>
      </c>
      <c r="U1258" s="38">
        <v>18.413450000000001</v>
      </c>
      <c r="V1258" s="38">
        <v>19.031289999999998</v>
      </c>
      <c r="W1258" s="38">
        <v>19.543389999999999</v>
      </c>
      <c r="X1258" s="38">
        <v>19.880610000000001</v>
      </c>
      <c r="Y1258" s="38">
        <v>20.090420000000002</v>
      </c>
      <c r="Z1258" s="38">
        <v>20.102460000000001</v>
      </c>
      <c r="AA1258" s="38">
        <v>20.15794</v>
      </c>
      <c r="AB1258" s="38">
        <v>19.875679999999999</v>
      </c>
      <c r="AC1258" s="38">
        <v>19.082470000000001</v>
      </c>
      <c r="AD1258" s="38">
        <v>18.067309999999999</v>
      </c>
      <c r="AE1258" s="38">
        <v>17.14303</v>
      </c>
      <c r="AF1258" s="38">
        <v>16.88965</v>
      </c>
      <c r="AG1258" s="38">
        <v>16.806100000000001</v>
      </c>
      <c r="AH1258" s="38">
        <v>16.928290000000001</v>
      </c>
      <c r="AI1258" s="38">
        <v>17.039169999999999</v>
      </c>
      <c r="AJ1258" s="38">
        <v>16.832409999999999</v>
      </c>
      <c r="AK1258" s="38">
        <v>16.660270000000001</v>
      </c>
      <c r="AL1258" s="38">
        <v>-0.1472434</v>
      </c>
      <c r="AM1258" s="38">
        <v>-0.21352180000000001</v>
      </c>
      <c r="AN1258" s="38">
        <v>-0.3990802</v>
      </c>
      <c r="AO1258" s="38">
        <v>-0.20998410000000001</v>
      </c>
      <c r="AP1258" s="38">
        <v>-0.1085048</v>
      </c>
      <c r="AQ1258" s="38">
        <v>-6.4355999999999997E-3</v>
      </c>
      <c r="AR1258" s="38">
        <v>-0.31403510000000001</v>
      </c>
      <c r="AS1258" s="38">
        <v>5.3132600000000002E-2</v>
      </c>
      <c r="AT1258" s="38">
        <v>0.38809250000000001</v>
      </c>
      <c r="AU1258" s="38">
        <v>0.51580210000000004</v>
      </c>
      <c r="AV1258" s="38">
        <v>4.8862799999999998E-2</v>
      </c>
      <c r="AW1258" s="38">
        <v>8.5146299999999994E-2</v>
      </c>
      <c r="AX1258" s="38">
        <v>-9.03114E-2</v>
      </c>
      <c r="AY1258" s="38">
        <v>-9.5728900000000006E-2</v>
      </c>
      <c r="AZ1258" s="38">
        <v>-8.3229600000000001E-2</v>
      </c>
      <c r="BA1258" s="38">
        <v>0.1362602</v>
      </c>
      <c r="BB1258" s="38">
        <v>0.42087170000000002</v>
      </c>
      <c r="BC1258" s="38">
        <v>0.13910059999999999</v>
      </c>
      <c r="BD1258" s="38">
        <v>-6.6907400000000006E-2</v>
      </c>
      <c r="BE1258" s="38">
        <v>-0.19035640000000001</v>
      </c>
      <c r="BF1258" s="38">
        <v>-1.2626E-3</v>
      </c>
      <c r="BG1258" s="38">
        <v>-0.14907280000000001</v>
      </c>
      <c r="BH1258" s="38">
        <v>-0.37916709999999998</v>
      </c>
      <c r="BI1258" s="38">
        <v>-0.28642800000000002</v>
      </c>
      <c r="BJ1258" s="38">
        <v>-9.2803300000000005E-2</v>
      </c>
      <c r="BK1258" s="38">
        <v>-0.17080290000000001</v>
      </c>
      <c r="BL1258" s="38">
        <v>-0.36175069999999998</v>
      </c>
      <c r="BM1258" s="38">
        <v>-0.17089270000000001</v>
      </c>
      <c r="BN1258" s="38">
        <v>-7.4767700000000006E-2</v>
      </c>
      <c r="BO1258" s="38">
        <v>2.8370300000000001E-2</v>
      </c>
      <c r="BP1258" s="38">
        <v>-0.26728160000000001</v>
      </c>
      <c r="BQ1258" s="38">
        <v>0.1097268</v>
      </c>
      <c r="BR1258" s="38">
        <v>0.44285790000000003</v>
      </c>
      <c r="BS1258" s="38">
        <v>0.57422479999999998</v>
      </c>
      <c r="BT1258" s="38">
        <v>9.5795500000000006E-2</v>
      </c>
      <c r="BU1258" s="38">
        <v>0.122861</v>
      </c>
      <c r="BV1258" s="38">
        <v>-6.2076899999999997E-2</v>
      </c>
      <c r="BW1258" s="38">
        <v>-5.92045E-2</v>
      </c>
      <c r="BX1258" s="38">
        <v>-2.56762E-2</v>
      </c>
      <c r="BY1258" s="38">
        <v>0.1944128</v>
      </c>
      <c r="BZ1258" s="38">
        <v>0.48412050000000001</v>
      </c>
      <c r="CA1258" s="38">
        <v>0.20985719999999999</v>
      </c>
      <c r="CB1258" s="38">
        <v>1.8353899999999999E-2</v>
      </c>
      <c r="CC1258" s="38">
        <v>-0.1120944</v>
      </c>
      <c r="CD1258" s="38">
        <v>7.1990200000000004E-2</v>
      </c>
      <c r="CE1258" s="38">
        <v>-7.5013300000000005E-2</v>
      </c>
      <c r="CF1258" s="38">
        <v>-0.30832700000000002</v>
      </c>
      <c r="CG1258" s="38">
        <v>-0.21109549999999999</v>
      </c>
      <c r="CH1258" s="38">
        <v>-5.5098300000000003E-2</v>
      </c>
      <c r="CI1258" s="38">
        <v>-0.14121600000000001</v>
      </c>
      <c r="CJ1258" s="38">
        <v>-0.33589639999999998</v>
      </c>
      <c r="CK1258" s="38">
        <v>-0.1438181</v>
      </c>
      <c r="CL1258" s="38">
        <v>-5.1401500000000003E-2</v>
      </c>
      <c r="CM1258" s="38">
        <v>5.2476799999999997E-2</v>
      </c>
      <c r="CN1258" s="38">
        <v>-0.23490030000000001</v>
      </c>
      <c r="CO1258" s="38">
        <v>0.1489238</v>
      </c>
      <c r="CP1258" s="38">
        <v>0.4807882</v>
      </c>
      <c r="CQ1258" s="38">
        <v>0.61468809999999996</v>
      </c>
      <c r="CR1258" s="38">
        <v>0.1283009</v>
      </c>
      <c r="CS1258" s="38">
        <v>0.148982</v>
      </c>
      <c r="CT1258" s="38">
        <v>-4.2521900000000001E-2</v>
      </c>
      <c r="CU1258" s="38">
        <v>-3.3907699999999999E-2</v>
      </c>
      <c r="CV1258" s="38">
        <v>1.4185100000000001E-2</v>
      </c>
      <c r="CW1258" s="38">
        <v>0.23468900000000001</v>
      </c>
      <c r="CX1258" s="38">
        <v>0.52792649999999997</v>
      </c>
      <c r="CY1258" s="38">
        <v>0.25886300000000001</v>
      </c>
      <c r="CZ1258" s="38">
        <v>7.7405699999999994E-2</v>
      </c>
      <c r="DA1258" s="38">
        <v>-5.7890299999999999E-2</v>
      </c>
      <c r="DB1258" s="38">
        <v>0.1227249</v>
      </c>
      <c r="DC1258" s="38">
        <v>-2.3720000000000001E-2</v>
      </c>
      <c r="DD1258" s="38">
        <v>-0.25926339999999998</v>
      </c>
      <c r="DE1258" s="38">
        <v>-0.15892049999999999</v>
      </c>
      <c r="DF1258" s="38">
        <v>-1.73933E-2</v>
      </c>
      <c r="DG1258" s="38">
        <v>-0.11162900000000001</v>
      </c>
      <c r="DH1258" s="38">
        <v>-0.31004209999999999</v>
      </c>
      <c r="DI1258" s="38">
        <v>-0.1167435</v>
      </c>
      <c r="DJ1258" s="38">
        <v>-2.8035299999999999E-2</v>
      </c>
      <c r="DK1258" s="38">
        <v>7.6583200000000004E-2</v>
      </c>
      <c r="DL1258" s="38">
        <v>-0.202519</v>
      </c>
      <c r="DM1258" s="38">
        <v>0.1881207</v>
      </c>
      <c r="DN1258" s="38">
        <v>0.51871849999999997</v>
      </c>
      <c r="DO1258" s="38">
        <v>0.65515140000000005</v>
      </c>
      <c r="DP1258" s="38">
        <v>0.16080630000000001</v>
      </c>
      <c r="DQ1258" s="38">
        <v>0.17510310000000001</v>
      </c>
      <c r="DR1258" s="38">
        <v>-2.2966799999999999E-2</v>
      </c>
      <c r="DS1258" s="38">
        <v>-8.6108999999999995E-3</v>
      </c>
      <c r="DT1258" s="38">
        <v>5.4046400000000001E-2</v>
      </c>
      <c r="DU1258" s="38">
        <v>0.27496530000000002</v>
      </c>
      <c r="DV1258" s="38">
        <v>0.57173249999999998</v>
      </c>
      <c r="DW1258" s="38">
        <v>0.3078688</v>
      </c>
      <c r="DX1258" s="38">
        <v>0.13645740000000001</v>
      </c>
      <c r="DY1258" s="38">
        <v>-3.6863E-3</v>
      </c>
      <c r="DZ1258" s="38">
        <v>0.17345959999999999</v>
      </c>
      <c r="EA1258" s="38">
        <v>2.7573299999999999E-2</v>
      </c>
      <c r="EB1258" s="38">
        <v>-0.21019969999999999</v>
      </c>
      <c r="EC1258" s="38">
        <v>-0.1067454</v>
      </c>
      <c r="ED1258" s="38">
        <v>3.7046700000000002E-2</v>
      </c>
      <c r="EE1258" s="38">
        <v>-6.8910200000000005E-2</v>
      </c>
      <c r="EF1258" s="38">
        <v>-0.27271260000000003</v>
      </c>
      <c r="EG1258" s="38">
        <v>-7.7652100000000002E-2</v>
      </c>
      <c r="EH1258" s="38">
        <v>5.7017999999999999E-3</v>
      </c>
      <c r="EI1258" s="38">
        <v>0.1113891</v>
      </c>
      <c r="EJ1258" s="38">
        <v>-0.1557656</v>
      </c>
      <c r="EK1258" s="38">
        <v>0.24471490000000001</v>
      </c>
      <c r="EL1258" s="38">
        <v>0.57348390000000005</v>
      </c>
      <c r="EM1258" s="38">
        <v>0.71357409999999999</v>
      </c>
      <c r="EN1258" s="38">
        <v>0.20773900000000001</v>
      </c>
      <c r="EO1258" s="38">
        <v>0.2128178</v>
      </c>
      <c r="EP1258" s="38">
        <v>5.2675999999999999E-3</v>
      </c>
      <c r="EQ1258" s="38">
        <v>2.7913500000000001E-2</v>
      </c>
      <c r="ER1258" s="38">
        <v>0.1115998</v>
      </c>
      <c r="ES1258" s="38">
        <v>0.33311780000000002</v>
      </c>
      <c r="ET1258" s="38">
        <v>0.63498129999999997</v>
      </c>
      <c r="EU1258" s="38">
        <v>0.3786253</v>
      </c>
      <c r="EV1258" s="38">
        <v>0.22171869999999999</v>
      </c>
      <c r="EW1258" s="38">
        <v>7.4575699999999995E-2</v>
      </c>
      <c r="EX1258" s="38">
        <v>0.2467124</v>
      </c>
      <c r="EY1258" s="38">
        <v>0.1016328</v>
      </c>
      <c r="EZ1258" s="38">
        <v>-0.1393596</v>
      </c>
      <c r="FA1258" s="38">
        <v>-3.1412900000000001E-2</v>
      </c>
      <c r="FB1258" s="38">
        <v>81.672970000000007</v>
      </c>
      <c r="FC1258" s="38">
        <v>79.456810000000004</v>
      </c>
      <c r="FD1258" s="38">
        <v>77.623369999999994</v>
      </c>
      <c r="FE1258" s="38">
        <v>76.226380000000006</v>
      </c>
      <c r="FF1258" s="38">
        <v>74.660790000000006</v>
      </c>
      <c r="FG1258" s="38">
        <v>73.330269999999999</v>
      </c>
      <c r="FH1258" s="38">
        <v>72.675529999999995</v>
      </c>
      <c r="FI1258" s="38">
        <v>74.162580000000005</v>
      </c>
      <c r="FJ1258" s="38">
        <v>78.570329999999998</v>
      </c>
      <c r="FK1258" s="38">
        <v>83.546260000000004</v>
      </c>
      <c r="FL1258" s="38">
        <v>88.339020000000005</v>
      </c>
      <c r="FM1258" s="38">
        <v>92.290360000000007</v>
      </c>
      <c r="FN1258" s="38">
        <v>95.706919999999997</v>
      </c>
      <c r="FO1258" s="38">
        <v>98.474189999999993</v>
      </c>
      <c r="FP1258" s="38">
        <v>101.02500000000001</v>
      </c>
      <c r="FQ1258" s="38">
        <v>102.6211</v>
      </c>
      <c r="FR1258" s="38">
        <v>103.4413</v>
      </c>
      <c r="FS1258" s="38">
        <v>103.1237</v>
      </c>
      <c r="FT1258" s="38">
        <v>102.30549999999999</v>
      </c>
      <c r="FU1258" s="38">
        <v>98.880380000000002</v>
      </c>
      <c r="FV1258" s="38">
        <v>94.766329999999996</v>
      </c>
      <c r="FW1258">
        <v>90.711979999999997</v>
      </c>
      <c r="FX1258">
        <v>88.767849999999996</v>
      </c>
      <c r="FY1258">
        <v>86.812709999999996</v>
      </c>
      <c r="FZ1258">
        <v>8.2900600000000005E-2</v>
      </c>
      <c r="GA1258">
        <v>0.54881679999999999</v>
      </c>
      <c r="GB1258">
        <v>1</v>
      </c>
    </row>
    <row r="1259" spans="1:184" x14ac:dyDescent="0.3">
      <c r="A1259" t="s">
        <v>1</v>
      </c>
      <c r="B1259" t="s">
        <v>184</v>
      </c>
      <c r="C1259" t="s">
        <v>1</v>
      </c>
      <c r="D1259" t="s">
        <v>1</v>
      </c>
      <c r="E1259" t="s">
        <v>1</v>
      </c>
      <c r="F1259" t="s">
        <v>1</v>
      </c>
      <c r="G1259" t="s">
        <v>1</v>
      </c>
      <c r="H1259" s="40" t="s">
        <v>1</v>
      </c>
      <c r="I1259" s="18" t="s">
        <v>1</v>
      </c>
      <c r="J1259" s="38" t="s">
        <v>1</v>
      </c>
      <c r="K1259" s="18">
        <v>44809</v>
      </c>
      <c r="L1259" s="38">
        <v>8112</v>
      </c>
      <c r="M1259" s="38">
        <v>8114</v>
      </c>
      <c r="N1259" s="38">
        <v>12.83535</v>
      </c>
      <c r="O1259" s="38">
        <v>12.42881</v>
      </c>
      <c r="P1259" s="38">
        <v>12.099030000000001</v>
      </c>
      <c r="Q1259" s="38">
        <v>11.817920000000001</v>
      </c>
      <c r="R1259" s="38">
        <v>11.705640000000001</v>
      </c>
      <c r="S1259" s="38">
        <v>11.977359999999999</v>
      </c>
      <c r="T1259" s="38">
        <v>12.76295</v>
      </c>
      <c r="U1259" s="38">
        <v>14.05847</v>
      </c>
      <c r="V1259" s="38">
        <v>14.88064</v>
      </c>
      <c r="W1259" s="38">
        <v>15.9627</v>
      </c>
      <c r="X1259" s="38">
        <v>16.860610000000001</v>
      </c>
      <c r="Y1259" s="38">
        <v>17.102609999999999</v>
      </c>
      <c r="Z1259" s="38">
        <v>17.27778</v>
      </c>
      <c r="AA1259" s="38">
        <v>17.17445</v>
      </c>
      <c r="AB1259" s="38">
        <v>17.025459999999999</v>
      </c>
      <c r="AC1259" s="38">
        <v>16.653089999999999</v>
      </c>
      <c r="AD1259" s="38">
        <v>16.032509999999998</v>
      </c>
      <c r="AE1259" s="38">
        <v>15.225989999999999</v>
      </c>
      <c r="AF1259" s="38">
        <v>14.97124</v>
      </c>
      <c r="AG1259" s="38">
        <v>14.70445</v>
      </c>
      <c r="AH1259" s="38">
        <v>14.69529</v>
      </c>
      <c r="AI1259" s="38">
        <v>14.6099</v>
      </c>
      <c r="AJ1259" s="38">
        <v>14.355</v>
      </c>
      <c r="AK1259" s="38">
        <v>14.12012</v>
      </c>
      <c r="AL1259" s="38">
        <v>0.99029900000000004</v>
      </c>
      <c r="AM1259" s="38">
        <v>0.37789630000000002</v>
      </c>
      <c r="AN1259" s="38">
        <v>-0.17100560000000001</v>
      </c>
      <c r="AO1259" s="38">
        <v>-0.16747029999999999</v>
      </c>
      <c r="AP1259" s="38">
        <v>-0.12107270000000001</v>
      </c>
      <c r="AQ1259" s="38">
        <v>1.9068000000000002E-2</v>
      </c>
      <c r="AR1259" s="38">
        <v>-0.52228459999999999</v>
      </c>
      <c r="AS1259" s="38">
        <v>-0.8161756</v>
      </c>
      <c r="AT1259" s="38">
        <v>-0.67636220000000002</v>
      </c>
      <c r="AU1259" s="38">
        <v>-0.38040750000000001</v>
      </c>
      <c r="AV1259" s="38">
        <v>-0.29909429999999998</v>
      </c>
      <c r="AW1259" s="38">
        <v>-0.36419309999999999</v>
      </c>
      <c r="AX1259" s="38">
        <v>-0.18212529999999999</v>
      </c>
      <c r="AY1259" s="38">
        <v>-0.24305160000000001</v>
      </c>
      <c r="AZ1259" s="38">
        <v>0.53371329999999995</v>
      </c>
      <c r="BA1259" s="38">
        <v>0.91014870000000003</v>
      </c>
      <c r="BB1259" s="38">
        <v>1.167675</v>
      </c>
      <c r="BC1259" s="38">
        <v>0.88288409999999995</v>
      </c>
      <c r="BD1259" s="38">
        <v>0.56577010000000005</v>
      </c>
      <c r="BE1259" s="38">
        <v>-0.54198000000000002</v>
      </c>
      <c r="BF1259" s="38">
        <v>-0.80364659999999999</v>
      </c>
      <c r="BG1259" s="38">
        <v>-1.30558</v>
      </c>
      <c r="BH1259" s="38">
        <v>-1.608322</v>
      </c>
      <c r="BI1259" s="38">
        <v>-1.6932210000000001</v>
      </c>
      <c r="BJ1259" s="38">
        <v>1.092824</v>
      </c>
      <c r="BK1259" s="38">
        <v>0.47794500000000001</v>
      </c>
      <c r="BL1259" s="38">
        <v>-6.6280699999999998E-2</v>
      </c>
      <c r="BM1259" s="38">
        <v>-8.4848000000000007E-2</v>
      </c>
      <c r="BN1259" s="38">
        <v>-5.3999800000000001E-2</v>
      </c>
      <c r="BO1259" s="38">
        <v>8.7188100000000004E-2</v>
      </c>
      <c r="BP1259" s="38">
        <v>-0.41863129999999998</v>
      </c>
      <c r="BQ1259" s="38">
        <v>-0.70784190000000002</v>
      </c>
      <c r="BR1259" s="38">
        <v>-0.5972537</v>
      </c>
      <c r="BS1259" s="38">
        <v>-0.26459680000000002</v>
      </c>
      <c r="BT1259" s="38">
        <v>-0.18665029999999999</v>
      </c>
      <c r="BU1259" s="38">
        <v>-0.28404309999999999</v>
      </c>
      <c r="BV1259" s="38">
        <v>-0.13382579999999999</v>
      </c>
      <c r="BW1259" s="38">
        <v>-0.15635270000000001</v>
      </c>
      <c r="BX1259" s="38">
        <v>0.60982579999999997</v>
      </c>
      <c r="BY1259" s="38">
        <v>1.034467</v>
      </c>
      <c r="BZ1259" s="38">
        <v>1.2999959999999999</v>
      </c>
      <c r="CA1259" s="38">
        <v>1.0062679999999999</v>
      </c>
      <c r="CB1259" s="38">
        <v>0.67836300000000005</v>
      </c>
      <c r="CC1259" s="38">
        <v>-0.41853390000000001</v>
      </c>
      <c r="CD1259" s="38">
        <v>-0.67275229999999997</v>
      </c>
      <c r="CE1259" s="38">
        <v>-1.169149</v>
      </c>
      <c r="CF1259" s="38">
        <v>-1.474113</v>
      </c>
      <c r="CG1259" s="38">
        <v>-1.5438510000000001</v>
      </c>
      <c r="CH1259" s="38">
        <v>1.1638329999999999</v>
      </c>
      <c r="CI1259" s="38">
        <v>0.54723840000000001</v>
      </c>
      <c r="CJ1259" s="38">
        <v>6.2515000000000001E-3</v>
      </c>
      <c r="CK1259" s="38">
        <v>-2.7623999999999999E-2</v>
      </c>
      <c r="CL1259" s="38">
        <v>-7.5453999999999999E-3</v>
      </c>
      <c r="CM1259" s="38">
        <v>0.13436780000000001</v>
      </c>
      <c r="CN1259" s="38">
        <v>-0.34684130000000002</v>
      </c>
      <c r="CO1259" s="38">
        <v>-0.63281030000000005</v>
      </c>
      <c r="CP1259" s="38">
        <v>-0.54246329999999998</v>
      </c>
      <c r="CQ1259" s="38">
        <v>-0.18438669999999999</v>
      </c>
      <c r="CR1259" s="38">
        <v>-0.10877199999999999</v>
      </c>
      <c r="CS1259" s="38">
        <v>-0.2285315</v>
      </c>
      <c r="CT1259" s="38">
        <v>-0.1003737</v>
      </c>
      <c r="CU1259" s="38">
        <v>-9.6305299999999996E-2</v>
      </c>
      <c r="CV1259" s="38">
        <v>0.66254100000000005</v>
      </c>
      <c r="CW1259" s="38">
        <v>1.1205689999999999</v>
      </c>
      <c r="CX1259" s="38">
        <v>1.391642</v>
      </c>
      <c r="CY1259" s="38">
        <v>1.091723</v>
      </c>
      <c r="CZ1259" s="38">
        <v>0.75634460000000003</v>
      </c>
      <c r="DA1259" s="38">
        <v>-0.33303549999999998</v>
      </c>
      <c r="DB1259" s="38">
        <v>-0.58209529999999998</v>
      </c>
      <c r="DC1259" s="38">
        <v>-1.074657</v>
      </c>
      <c r="DD1259" s="38">
        <v>-1.3811599999999999</v>
      </c>
      <c r="DE1259" s="38">
        <v>-1.4403980000000001</v>
      </c>
      <c r="DF1259" s="38">
        <v>1.234842</v>
      </c>
      <c r="DG1259" s="38">
        <v>0.61653179999999996</v>
      </c>
      <c r="DH1259" s="38">
        <v>7.8783699999999998E-2</v>
      </c>
      <c r="DI1259" s="38">
        <v>2.9599899999999998E-2</v>
      </c>
      <c r="DJ1259" s="38">
        <v>3.8909100000000002E-2</v>
      </c>
      <c r="DK1259" s="38">
        <v>0.1815475</v>
      </c>
      <c r="DL1259" s="38">
        <v>-0.2750513</v>
      </c>
      <c r="DM1259" s="38">
        <v>-0.55777869999999996</v>
      </c>
      <c r="DN1259" s="38">
        <v>-0.48767300000000002</v>
      </c>
      <c r="DO1259" s="38">
        <v>-0.10417659999999999</v>
      </c>
      <c r="DP1259" s="38">
        <v>-3.08937E-2</v>
      </c>
      <c r="DQ1259" s="38">
        <v>-0.1730198</v>
      </c>
      <c r="DR1259" s="38">
        <v>-6.6921599999999998E-2</v>
      </c>
      <c r="DS1259" s="38">
        <v>-3.6257900000000003E-2</v>
      </c>
      <c r="DT1259" s="38">
        <v>0.71525629999999996</v>
      </c>
      <c r="DU1259" s="38">
        <v>1.206672</v>
      </c>
      <c r="DV1259" s="38">
        <v>1.483287</v>
      </c>
      <c r="DW1259" s="38">
        <v>1.177179</v>
      </c>
      <c r="DX1259" s="38">
        <v>0.83432609999999996</v>
      </c>
      <c r="DY1259" s="38">
        <v>-0.24753710000000001</v>
      </c>
      <c r="DZ1259" s="38">
        <v>-0.49143829999999999</v>
      </c>
      <c r="EA1259" s="38">
        <v>-0.98016519999999996</v>
      </c>
      <c r="EB1259" s="38">
        <v>-1.288208</v>
      </c>
      <c r="EC1259" s="38">
        <v>-1.3369450000000001</v>
      </c>
      <c r="ED1259" s="38">
        <v>1.337367</v>
      </c>
      <c r="EE1259" s="38">
        <v>0.71658049999999995</v>
      </c>
      <c r="EF1259" s="38">
        <v>0.18350859999999999</v>
      </c>
      <c r="EG1259" s="38">
        <v>0.11222219999999999</v>
      </c>
      <c r="EH1259" s="38">
        <v>0.1059819</v>
      </c>
      <c r="EI1259" s="38">
        <v>0.24966759999999999</v>
      </c>
      <c r="EJ1259" s="38">
        <v>-0.17139789999999999</v>
      </c>
      <c r="EK1259" s="38">
        <v>-0.44944499999999998</v>
      </c>
      <c r="EL1259" s="38">
        <v>-0.40856439999999999</v>
      </c>
      <c r="EM1259" s="38">
        <v>1.16341E-2</v>
      </c>
      <c r="EN1259" s="38">
        <v>8.1550300000000006E-2</v>
      </c>
      <c r="EO1259" s="38">
        <v>-9.2869800000000002E-2</v>
      </c>
      <c r="EP1259" s="38">
        <v>-1.8622E-2</v>
      </c>
      <c r="EQ1259" s="38">
        <v>5.0441E-2</v>
      </c>
      <c r="ER1259" s="38">
        <v>0.79136870000000004</v>
      </c>
      <c r="ES1259" s="38">
        <v>1.3309899999999999</v>
      </c>
      <c r="ET1259" s="38">
        <v>1.6156079999999999</v>
      </c>
      <c r="EU1259" s="38">
        <v>1.3005629999999999</v>
      </c>
      <c r="EV1259" s="38">
        <v>0.94691899999999996</v>
      </c>
      <c r="EW1259" s="38">
        <v>-0.12409100000000001</v>
      </c>
      <c r="EX1259" s="38">
        <v>-0.36054399999999998</v>
      </c>
      <c r="EY1259" s="38">
        <v>-0.84373430000000005</v>
      </c>
      <c r="EZ1259" s="38">
        <v>-1.153999</v>
      </c>
      <c r="FA1259" s="38">
        <v>-1.187575</v>
      </c>
      <c r="FB1259" s="38">
        <v>86.79298</v>
      </c>
      <c r="FC1259" s="38">
        <v>85.474140000000006</v>
      </c>
      <c r="FD1259" s="38">
        <v>83.490719999999996</v>
      </c>
      <c r="FE1259" s="38">
        <v>81.864890000000003</v>
      </c>
      <c r="FF1259" s="38">
        <v>80.456339999999997</v>
      </c>
      <c r="FG1259" s="38">
        <v>79.442250000000001</v>
      </c>
      <c r="FH1259" s="38">
        <v>78.033450000000002</v>
      </c>
      <c r="FI1259" s="38">
        <v>78.423469999999995</v>
      </c>
      <c r="FJ1259" s="38">
        <v>82.632289999999998</v>
      </c>
      <c r="FK1259" s="38">
        <v>87.920640000000006</v>
      </c>
      <c r="FL1259" s="38">
        <v>92.951350000000005</v>
      </c>
      <c r="FM1259" s="38">
        <v>96.524180000000001</v>
      </c>
      <c r="FN1259" s="38">
        <v>100.2162</v>
      </c>
      <c r="FO1259" s="38">
        <v>103.2116</v>
      </c>
      <c r="FP1259" s="38">
        <v>104.8109</v>
      </c>
      <c r="FQ1259" s="38">
        <v>106.3747</v>
      </c>
      <c r="FR1259" s="38">
        <v>107.14449999999999</v>
      </c>
      <c r="FS1259" s="38">
        <v>106.8725</v>
      </c>
      <c r="FT1259" s="38">
        <v>105.0429</v>
      </c>
      <c r="FU1259" s="38">
        <v>101.274</v>
      </c>
      <c r="FV1259" s="38">
        <v>98.865859999999998</v>
      </c>
      <c r="FW1259">
        <v>95.548119999999997</v>
      </c>
      <c r="FX1259">
        <v>92.283410000000003</v>
      </c>
      <c r="FY1259">
        <v>90.477099999999993</v>
      </c>
      <c r="FZ1259">
        <v>0.19556470000000001</v>
      </c>
      <c r="GA1259">
        <v>1.043687</v>
      </c>
      <c r="GB1259">
        <v>1</v>
      </c>
    </row>
    <row r="1260" spans="1:184" x14ac:dyDescent="0.3">
      <c r="A1260" t="s">
        <v>1</v>
      </c>
      <c r="B1260" t="s">
        <v>184</v>
      </c>
      <c r="C1260" t="s">
        <v>1</v>
      </c>
      <c r="D1260" t="s">
        <v>1</v>
      </c>
      <c r="E1260" t="s">
        <v>1</v>
      </c>
      <c r="F1260" t="s">
        <v>1</v>
      </c>
      <c r="G1260" t="s">
        <v>1</v>
      </c>
      <c r="H1260" s="40" t="s">
        <v>1</v>
      </c>
      <c r="I1260" s="18" t="s">
        <v>1</v>
      </c>
      <c r="J1260" s="38" t="s">
        <v>1</v>
      </c>
      <c r="K1260" s="18">
        <v>44810</v>
      </c>
      <c r="L1260" s="38">
        <v>8112</v>
      </c>
      <c r="M1260" s="38">
        <v>8114</v>
      </c>
      <c r="N1260" s="38">
        <v>14.743740000000001</v>
      </c>
      <c r="O1260" s="38">
        <v>14.675739999999999</v>
      </c>
      <c r="P1260" s="38">
        <v>14.516069999999999</v>
      </c>
      <c r="Q1260" s="38">
        <v>14.436629999999999</v>
      </c>
      <c r="R1260" s="38">
        <v>14.55275</v>
      </c>
      <c r="S1260" s="38">
        <v>15.115159999999999</v>
      </c>
      <c r="T1260" s="38">
        <v>16.673369999999998</v>
      </c>
      <c r="U1260" s="38">
        <v>17.75488</v>
      </c>
      <c r="V1260" s="38">
        <v>18.564240000000002</v>
      </c>
      <c r="W1260" s="38">
        <v>19.05489</v>
      </c>
      <c r="X1260" s="38">
        <v>19.484349999999999</v>
      </c>
      <c r="Y1260" s="38">
        <v>19.805949999999999</v>
      </c>
      <c r="Z1260" s="38">
        <v>19.797609999999999</v>
      </c>
      <c r="AA1260" s="38">
        <v>19.887090000000001</v>
      </c>
      <c r="AB1260" s="38">
        <v>19.681069999999998</v>
      </c>
      <c r="AC1260" s="38">
        <v>19.02656</v>
      </c>
      <c r="AD1260" s="38">
        <v>17.882629999999999</v>
      </c>
      <c r="AE1260" s="38">
        <v>17.055520000000001</v>
      </c>
      <c r="AF1260" s="38">
        <v>16.749379999999999</v>
      </c>
      <c r="AG1260" s="38">
        <v>16.645510000000002</v>
      </c>
      <c r="AH1260" s="38">
        <v>16.889119999999998</v>
      </c>
      <c r="AI1260" s="38">
        <v>17.420549999999999</v>
      </c>
      <c r="AJ1260" s="38">
        <v>17.173629999999999</v>
      </c>
      <c r="AK1260" s="38">
        <v>17.030010000000001</v>
      </c>
      <c r="AL1260" s="38">
        <v>-0.61519990000000002</v>
      </c>
      <c r="AM1260" s="38">
        <v>-0.39923789999999998</v>
      </c>
      <c r="AN1260" s="38">
        <v>2.33926E-2</v>
      </c>
      <c r="AO1260" s="38">
        <v>0.37415999999999999</v>
      </c>
      <c r="AP1260" s="38">
        <v>0.35256219999999999</v>
      </c>
      <c r="AQ1260" s="38">
        <v>0.24189450000000001</v>
      </c>
      <c r="AR1260" s="38">
        <v>0.235294</v>
      </c>
      <c r="AS1260" s="38">
        <v>-0.2031123</v>
      </c>
      <c r="AT1260" s="38">
        <v>-0.66902010000000001</v>
      </c>
      <c r="AU1260" s="38">
        <v>-0.73378849999999995</v>
      </c>
      <c r="AV1260" s="38">
        <v>-0.62212520000000004</v>
      </c>
      <c r="AW1260" s="38">
        <v>-0.39252219999999999</v>
      </c>
      <c r="AX1260" s="38">
        <v>-0.22849920000000001</v>
      </c>
      <c r="AY1260" s="38">
        <v>0.15604380000000001</v>
      </c>
      <c r="AZ1260" s="38">
        <v>0.60763140000000004</v>
      </c>
      <c r="BA1260" s="38">
        <v>1.6886639999999999</v>
      </c>
      <c r="BB1260" s="38">
        <v>1.7070350000000001</v>
      </c>
      <c r="BC1260" s="38">
        <v>1.504621</v>
      </c>
      <c r="BD1260" s="38">
        <v>1.3680760000000001</v>
      </c>
      <c r="BE1260" s="38">
        <v>0.63305909999999999</v>
      </c>
      <c r="BF1260" s="38">
        <v>0.3124632</v>
      </c>
      <c r="BG1260" s="38">
        <v>0.76638620000000002</v>
      </c>
      <c r="BH1260" s="38">
        <v>0.60006839999999995</v>
      </c>
      <c r="BI1260" s="38">
        <v>0.31367390000000001</v>
      </c>
      <c r="BJ1260" s="38">
        <v>-0.51003980000000004</v>
      </c>
      <c r="BK1260" s="38">
        <v>-0.29354340000000001</v>
      </c>
      <c r="BL1260" s="38">
        <v>0.1187392</v>
      </c>
      <c r="BM1260" s="38">
        <v>0.45865470000000003</v>
      </c>
      <c r="BN1260" s="38">
        <v>0.42418869999999997</v>
      </c>
      <c r="BO1260" s="38">
        <v>0.33718120000000001</v>
      </c>
      <c r="BP1260" s="38">
        <v>0.383963</v>
      </c>
      <c r="BQ1260" s="38">
        <v>-6.7305100000000007E-2</v>
      </c>
      <c r="BR1260" s="38">
        <v>-0.53385249999999995</v>
      </c>
      <c r="BS1260" s="38">
        <v>-0.61790789999999995</v>
      </c>
      <c r="BT1260" s="38">
        <v>-0.53627579999999997</v>
      </c>
      <c r="BU1260" s="38">
        <v>-0.32005990000000001</v>
      </c>
      <c r="BV1260" s="38">
        <v>-0.17459640000000001</v>
      </c>
      <c r="BW1260" s="38">
        <v>0.22133849999999999</v>
      </c>
      <c r="BX1260" s="38">
        <v>0.69900929999999994</v>
      </c>
      <c r="BY1260" s="38">
        <v>1.8114840000000001</v>
      </c>
      <c r="BZ1260" s="38">
        <v>1.8470599999999999</v>
      </c>
      <c r="CA1260" s="38">
        <v>1.6715249999999999</v>
      </c>
      <c r="CB1260" s="38">
        <v>1.5447839999999999</v>
      </c>
      <c r="CC1260" s="38">
        <v>0.83491550000000003</v>
      </c>
      <c r="CD1260" s="38">
        <v>0.52182039999999996</v>
      </c>
      <c r="CE1260" s="38">
        <v>0.95341770000000003</v>
      </c>
      <c r="CF1260" s="38">
        <v>0.80224309999999999</v>
      </c>
      <c r="CG1260" s="38">
        <v>0.54126490000000005</v>
      </c>
      <c r="CH1260" s="38">
        <v>-0.43720619999999999</v>
      </c>
      <c r="CI1260" s="38">
        <v>-0.2203397</v>
      </c>
      <c r="CJ1260" s="38">
        <v>0.18477589999999999</v>
      </c>
      <c r="CK1260" s="38">
        <v>0.51717559999999996</v>
      </c>
      <c r="CL1260" s="38">
        <v>0.47379690000000002</v>
      </c>
      <c r="CM1260" s="38">
        <v>0.40317639999999999</v>
      </c>
      <c r="CN1260" s="38">
        <v>0.4869308</v>
      </c>
      <c r="CO1260" s="38">
        <v>2.6754500000000001E-2</v>
      </c>
      <c r="CP1260" s="38">
        <v>-0.44023580000000001</v>
      </c>
      <c r="CQ1260" s="38">
        <v>-0.53764940000000006</v>
      </c>
      <c r="CR1260" s="38">
        <v>-0.47681669999999998</v>
      </c>
      <c r="CS1260" s="38">
        <v>-0.26987270000000002</v>
      </c>
      <c r="CT1260" s="38">
        <v>-0.13726350000000001</v>
      </c>
      <c r="CU1260" s="38">
        <v>0.2665614</v>
      </c>
      <c r="CV1260" s="38">
        <v>0.76229729999999996</v>
      </c>
      <c r="CW1260" s="38">
        <v>1.896549</v>
      </c>
      <c r="CX1260" s="38">
        <v>1.9440409999999999</v>
      </c>
      <c r="CY1260" s="38">
        <v>1.7871220000000001</v>
      </c>
      <c r="CZ1260" s="38">
        <v>1.6671720000000001</v>
      </c>
      <c r="DA1260" s="38">
        <v>0.97472060000000005</v>
      </c>
      <c r="DB1260" s="38">
        <v>0.66682050000000004</v>
      </c>
      <c r="DC1260" s="38">
        <v>1.0829549999999999</v>
      </c>
      <c r="DD1260" s="38">
        <v>0.94226860000000001</v>
      </c>
      <c r="DE1260" s="38">
        <v>0.69889380000000001</v>
      </c>
      <c r="DF1260" s="38">
        <v>-0.36437269999999999</v>
      </c>
      <c r="DG1260" s="38">
        <v>-0.14713599999999999</v>
      </c>
      <c r="DH1260" s="38">
        <v>0.2508127</v>
      </c>
      <c r="DI1260" s="38">
        <v>0.57569630000000005</v>
      </c>
      <c r="DJ1260" s="38">
        <v>0.52340520000000001</v>
      </c>
      <c r="DK1260" s="38">
        <v>0.46917160000000002</v>
      </c>
      <c r="DL1260" s="38">
        <v>0.58989849999999999</v>
      </c>
      <c r="DM1260" s="38">
        <v>0.12081409999999999</v>
      </c>
      <c r="DN1260" s="38">
        <v>-0.34661910000000001</v>
      </c>
      <c r="DO1260" s="38">
        <v>-0.45739089999999999</v>
      </c>
      <c r="DP1260" s="38">
        <v>-0.4173577</v>
      </c>
      <c r="DQ1260" s="38">
        <v>-0.21968550000000001</v>
      </c>
      <c r="DR1260" s="38">
        <v>-9.9930599999999994E-2</v>
      </c>
      <c r="DS1260" s="38">
        <v>0.31178420000000001</v>
      </c>
      <c r="DT1260" s="38">
        <v>0.82558520000000002</v>
      </c>
      <c r="DU1260" s="38">
        <v>1.981614</v>
      </c>
      <c r="DV1260" s="38">
        <v>2.0410219999999999</v>
      </c>
      <c r="DW1260" s="38">
        <v>1.902719</v>
      </c>
      <c r="DX1260" s="38">
        <v>1.78956</v>
      </c>
      <c r="DY1260" s="38">
        <v>1.1145259999999999</v>
      </c>
      <c r="DZ1260" s="38">
        <v>0.81182069999999995</v>
      </c>
      <c r="EA1260" s="38">
        <v>1.212493</v>
      </c>
      <c r="EB1260" s="38">
        <v>1.0822940000000001</v>
      </c>
      <c r="EC1260" s="38">
        <v>0.85652269999999997</v>
      </c>
      <c r="ED1260" s="38">
        <v>-0.25921250000000001</v>
      </c>
      <c r="EE1260" s="38">
        <v>-4.1441499999999999E-2</v>
      </c>
      <c r="EF1260" s="38">
        <v>0.3461593</v>
      </c>
      <c r="EG1260" s="38">
        <v>0.66019110000000003</v>
      </c>
      <c r="EH1260" s="38">
        <v>0.59503159999999999</v>
      </c>
      <c r="EI1260" s="38">
        <v>0.56445829999999997</v>
      </c>
      <c r="EJ1260" s="38">
        <v>0.73856759999999999</v>
      </c>
      <c r="EK1260" s="38">
        <v>0.2566213</v>
      </c>
      <c r="EL1260" s="38">
        <v>-0.21145149999999999</v>
      </c>
      <c r="EM1260" s="38">
        <v>-0.34151029999999999</v>
      </c>
      <c r="EN1260" s="38">
        <v>-0.33150819999999998</v>
      </c>
      <c r="EO1260" s="38">
        <v>-0.1472231</v>
      </c>
      <c r="EP1260" s="38">
        <v>-4.6027699999999998E-2</v>
      </c>
      <c r="EQ1260" s="38">
        <v>0.37707889999999999</v>
      </c>
      <c r="ER1260" s="38">
        <v>0.91696310000000003</v>
      </c>
      <c r="ES1260" s="38">
        <v>2.1044339999999999</v>
      </c>
      <c r="ET1260" s="38">
        <v>2.181047</v>
      </c>
      <c r="EU1260" s="38">
        <v>2.0696219999999999</v>
      </c>
      <c r="EV1260" s="38">
        <v>1.966269</v>
      </c>
      <c r="EW1260" s="38">
        <v>1.3163819999999999</v>
      </c>
      <c r="EX1260" s="38">
        <v>1.0211779999999999</v>
      </c>
      <c r="EY1260" s="38">
        <v>1.399524</v>
      </c>
      <c r="EZ1260" s="38">
        <v>1.2844690000000001</v>
      </c>
      <c r="FA1260" s="38">
        <v>1.084114</v>
      </c>
      <c r="FB1260" s="38">
        <v>87.590130000000002</v>
      </c>
      <c r="FC1260" s="38">
        <v>85.81908</v>
      </c>
      <c r="FD1260" s="38">
        <v>84.071600000000004</v>
      </c>
      <c r="FE1260" s="38">
        <v>83.125389999999996</v>
      </c>
      <c r="FF1260" s="38">
        <v>81.999359999999996</v>
      </c>
      <c r="FG1260" s="38">
        <v>81.349069999999998</v>
      </c>
      <c r="FH1260" s="38">
        <v>80.688599999999994</v>
      </c>
      <c r="FI1260" s="38">
        <v>82.635350000000003</v>
      </c>
      <c r="FJ1260" s="38">
        <v>86.68356</v>
      </c>
      <c r="FK1260" s="38">
        <v>92.957269999999994</v>
      </c>
      <c r="FL1260" s="38">
        <v>97.888229999999993</v>
      </c>
      <c r="FM1260" s="38">
        <v>102.1414</v>
      </c>
      <c r="FN1260" s="38">
        <v>105.2071</v>
      </c>
      <c r="FO1260" s="38">
        <v>108.0774</v>
      </c>
      <c r="FP1260" s="38">
        <v>110.32510000000001</v>
      </c>
      <c r="FQ1260" s="38">
        <v>112.0301</v>
      </c>
      <c r="FR1260" s="38">
        <v>112.4897</v>
      </c>
      <c r="FS1260" s="38">
        <v>111.73180000000001</v>
      </c>
      <c r="FT1260" s="38">
        <v>109.5136</v>
      </c>
      <c r="FU1260" s="38">
        <v>104.6987</v>
      </c>
      <c r="FV1260" s="38">
        <v>100.3477</v>
      </c>
      <c r="FW1260">
        <v>97.290530000000004</v>
      </c>
      <c r="FX1260">
        <v>95.925060000000002</v>
      </c>
      <c r="FY1260">
        <v>93.089489999999998</v>
      </c>
      <c r="FZ1260">
        <v>0.22202959999999999</v>
      </c>
      <c r="GA1260">
        <v>1.571299</v>
      </c>
      <c r="GB1260">
        <v>1</v>
      </c>
    </row>
    <row r="1261" spans="1:184" x14ac:dyDescent="0.3">
      <c r="A1261" t="s">
        <v>1</v>
      </c>
      <c r="B1261" t="s">
        <v>184</v>
      </c>
      <c r="C1261" t="s">
        <v>1</v>
      </c>
      <c r="D1261" t="s">
        <v>1</v>
      </c>
      <c r="E1261" t="s">
        <v>1</v>
      </c>
      <c r="F1261" t="s">
        <v>1</v>
      </c>
      <c r="G1261" t="s">
        <v>1</v>
      </c>
      <c r="H1261" s="40" t="s">
        <v>1</v>
      </c>
      <c r="I1261" s="18" t="s">
        <v>1</v>
      </c>
      <c r="J1261" s="38" t="s">
        <v>1</v>
      </c>
      <c r="K1261" s="18">
        <v>44811</v>
      </c>
      <c r="L1261" s="38">
        <v>8112</v>
      </c>
      <c r="M1261" s="38">
        <v>8114</v>
      </c>
      <c r="N1261" s="38">
        <v>16.20824</v>
      </c>
      <c r="O1261" s="38">
        <v>15.91742</v>
      </c>
      <c r="P1261" s="38">
        <v>15.630699999999999</v>
      </c>
      <c r="Q1261" s="38">
        <v>15.52988</v>
      </c>
      <c r="R1261" s="38">
        <v>15.616390000000001</v>
      </c>
      <c r="S1261" s="38">
        <v>16.138439999999999</v>
      </c>
      <c r="T1261" s="38">
        <v>17.049140000000001</v>
      </c>
      <c r="U1261" s="38">
        <v>17.84862</v>
      </c>
      <c r="V1261" s="38">
        <v>18.772359999999999</v>
      </c>
      <c r="W1261" s="38">
        <v>19.27205</v>
      </c>
      <c r="X1261" s="38">
        <v>19.56926</v>
      </c>
      <c r="Y1261" s="38">
        <v>19.789719999999999</v>
      </c>
      <c r="Z1261" s="38">
        <v>19.73452</v>
      </c>
      <c r="AA1261" s="38">
        <v>19.73546</v>
      </c>
      <c r="AB1261" s="38">
        <v>19.394290000000002</v>
      </c>
      <c r="AC1261" s="38">
        <v>18.485620000000001</v>
      </c>
      <c r="AD1261" s="38">
        <v>17.401979999999998</v>
      </c>
      <c r="AE1261" s="38">
        <v>16.392600000000002</v>
      </c>
      <c r="AF1261" s="38">
        <v>16.07442</v>
      </c>
      <c r="AG1261" s="38">
        <v>16.005970000000001</v>
      </c>
      <c r="AH1261" s="38">
        <v>16.276440000000001</v>
      </c>
      <c r="AI1261" s="38">
        <v>16.619869999999999</v>
      </c>
      <c r="AJ1261" s="38">
        <v>16.398900000000001</v>
      </c>
      <c r="AK1261" s="38">
        <v>16.212129999999998</v>
      </c>
      <c r="AL1261" s="38">
        <v>8.05067E-2</v>
      </c>
      <c r="AM1261" s="38">
        <v>-5.87716E-2</v>
      </c>
      <c r="AN1261" s="38">
        <v>0.10712770000000001</v>
      </c>
      <c r="AO1261" s="38">
        <v>0.29901699999999998</v>
      </c>
      <c r="AP1261" s="38">
        <v>0.38406990000000002</v>
      </c>
      <c r="AQ1261" s="38">
        <v>0.42192299999999999</v>
      </c>
      <c r="AR1261" s="38">
        <v>-4.38425E-2</v>
      </c>
      <c r="AS1261" s="38">
        <v>-0.66910119999999995</v>
      </c>
      <c r="AT1261" s="38">
        <v>-0.7719511</v>
      </c>
      <c r="AU1261" s="38">
        <v>-0.82500530000000005</v>
      </c>
      <c r="AV1261" s="38">
        <v>-0.67837320000000001</v>
      </c>
      <c r="AW1261" s="38">
        <v>-0.29301379999999999</v>
      </c>
      <c r="AX1261" s="38">
        <v>-0.26471620000000001</v>
      </c>
      <c r="AY1261" s="38">
        <v>6.3174499999999995E-2</v>
      </c>
      <c r="AZ1261" s="38">
        <v>0.86748349999999996</v>
      </c>
      <c r="BA1261" s="38">
        <v>1.180037</v>
      </c>
      <c r="BB1261" s="38">
        <v>1.1709700000000001</v>
      </c>
      <c r="BC1261" s="38">
        <v>0.78784339999999997</v>
      </c>
      <c r="BD1261" s="38">
        <v>0.55898859999999995</v>
      </c>
      <c r="BE1261" s="38">
        <v>-6.8616899999999995E-2</v>
      </c>
      <c r="BF1261" s="38">
        <v>-4.0637399999999997E-2</v>
      </c>
      <c r="BG1261" s="38">
        <v>1.87914E-2</v>
      </c>
      <c r="BH1261" s="38">
        <v>-8.6054699999999998E-2</v>
      </c>
      <c r="BI1261" s="38">
        <v>-0.18612000000000001</v>
      </c>
      <c r="BJ1261" s="38">
        <v>0.15992519999999999</v>
      </c>
      <c r="BK1261" s="38">
        <v>1.0877100000000001E-2</v>
      </c>
      <c r="BL1261" s="38">
        <v>0.18448800000000001</v>
      </c>
      <c r="BM1261" s="38">
        <v>0.37651849999999998</v>
      </c>
      <c r="BN1261" s="38">
        <v>0.45026470000000002</v>
      </c>
      <c r="BO1261" s="38">
        <v>0.50159410000000004</v>
      </c>
      <c r="BP1261" s="38">
        <v>5.82342E-2</v>
      </c>
      <c r="BQ1261" s="38">
        <v>-0.54674199999999995</v>
      </c>
      <c r="BR1261" s="38">
        <v>-0.67380649999999997</v>
      </c>
      <c r="BS1261" s="38">
        <v>-0.72951580000000005</v>
      </c>
      <c r="BT1261" s="38">
        <v>-0.60510249999999999</v>
      </c>
      <c r="BU1261" s="38">
        <v>-0.23149649999999999</v>
      </c>
      <c r="BV1261" s="38">
        <v>-0.21501039999999999</v>
      </c>
      <c r="BW1261" s="38">
        <v>0.1230435</v>
      </c>
      <c r="BX1261" s="38">
        <v>0.94486369999999997</v>
      </c>
      <c r="BY1261" s="38">
        <v>1.2986219999999999</v>
      </c>
      <c r="BZ1261" s="38">
        <v>1.30531</v>
      </c>
      <c r="CA1261" s="38">
        <v>0.93853319999999996</v>
      </c>
      <c r="CB1261" s="38">
        <v>0.71656690000000001</v>
      </c>
      <c r="CC1261" s="38">
        <v>0.1016774</v>
      </c>
      <c r="CD1261" s="38">
        <v>0.1193038</v>
      </c>
      <c r="CE1261" s="38">
        <v>0.17746290000000001</v>
      </c>
      <c r="CF1261" s="38">
        <v>0.1006305</v>
      </c>
      <c r="CG1261" s="38">
        <v>1.69535E-2</v>
      </c>
      <c r="CH1261" s="38">
        <v>0.21493019999999999</v>
      </c>
      <c r="CI1261" s="38">
        <v>5.9115599999999997E-2</v>
      </c>
      <c r="CJ1261" s="38">
        <v>0.23806759999999999</v>
      </c>
      <c r="CK1261" s="38">
        <v>0.43019590000000002</v>
      </c>
      <c r="CL1261" s="38">
        <v>0.49611100000000002</v>
      </c>
      <c r="CM1261" s="38">
        <v>0.55677410000000005</v>
      </c>
      <c r="CN1261" s="38">
        <v>0.1289323</v>
      </c>
      <c r="CO1261" s="38">
        <v>-0.46199639999999997</v>
      </c>
      <c r="CP1261" s="38">
        <v>-0.60583189999999998</v>
      </c>
      <c r="CQ1261" s="38">
        <v>-0.66337999999999997</v>
      </c>
      <c r="CR1261" s="38">
        <v>-0.55435540000000005</v>
      </c>
      <c r="CS1261" s="38">
        <v>-0.1888898</v>
      </c>
      <c r="CT1261" s="38">
        <v>-0.18058440000000001</v>
      </c>
      <c r="CU1261" s="38">
        <v>0.1645086</v>
      </c>
      <c r="CV1261" s="38">
        <v>0.99845700000000004</v>
      </c>
      <c r="CW1261" s="38">
        <v>1.380754</v>
      </c>
      <c r="CX1261" s="38">
        <v>1.3983540000000001</v>
      </c>
      <c r="CY1261" s="38">
        <v>1.0429010000000001</v>
      </c>
      <c r="CZ1261" s="38">
        <v>0.82570520000000003</v>
      </c>
      <c r="DA1261" s="38">
        <v>0.21962280000000001</v>
      </c>
      <c r="DB1261" s="38">
        <v>0.23007859999999999</v>
      </c>
      <c r="DC1261" s="38">
        <v>0.28735820000000001</v>
      </c>
      <c r="DD1261" s="38">
        <v>0.2299282</v>
      </c>
      <c r="DE1261" s="38">
        <v>0.15760160000000001</v>
      </c>
      <c r="DF1261" s="38">
        <v>0.26993529999999999</v>
      </c>
      <c r="DG1261" s="38">
        <v>0.10735409999999999</v>
      </c>
      <c r="DH1261" s="38">
        <v>0.29164709999999999</v>
      </c>
      <c r="DI1261" s="38">
        <v>0.4838732</v>
      </c>
      <c r="DJ1261" s="38">
        <v>0.54195729999999998</v>
      </c>
      <c r="DK1261" s="38">
        <v>0.6119542</v>
      </c>
      <c r="DL1261" s="38">
        <v>0.19963030000000001</v>
      </c>
      <c r="DM1261" s="38">
        <v>-0.3772508</v>
      </c>
      <c r="DN1261" s="38">
        <v>-0.53785729999999998</v>
      </c>
      <c r="DO1261" s="38">
        <v>-0.59724429999999995</v>
      </c>
      <c r="DP1261" s="38">
        <v>-0.50360839999999996</v>
      </c>
      <c r="DQ1261" s="38">
        <v>-0.1462832</v>
      </c>
      <c r="DR1261" s="38">
        <v>-0.14615829999999999</v>
      </c>
      <c r="DS1261" s="38">
        <v>0.20597370000000001</v>
      </c>
      <c r="DT1261" s="38">
        <v>1.0520499999999999</v>
      </c>
      <c r="DU1261" s="38">
        <v>1.462885</v>
      </c>
      <c r="DV1261" s="38">
        <v>1.4913970000000001</v>
      </c>
      <c r="DW1261" s="38">
        <v>1.147268</v>
      </c>
      <c r="DX1261" s="38">
        <v>0.93484350000000005</v>
      </c>
      <c r="DY1261" s="38">
        <v>0.33756809999999998</v>
      </c>
      <c r="DZ1261" s="38">
        <v>0.34085339999999997</v>
      </c>
      <c r="EA1261" s="38">
        <v>0.39725359999999998</v>
      </c>
      <c r="EB1261" s="38">
        <v>0.35922579999999998</v>
      </c>
      <c r="EC1261" s="38">
        <v>0.29824970000000001</v>
      </c>
      <c r="ED1261" s="38">
        <v>0.34935379999999999</v>
      </c>
      <c r="EE1261" s="38">
        <v>0.17700289999999999</v>
      </c>
      <c r="EF1261" s="38">
        <v>0.36900739999999999</v>
      </c>
      <c r="EG1261" s="38">
        <v>0.5613747</v>
      </c>
      <c r="EH1261" s="38">
        <v>0.60815209999999997</v>
      </c>
      <c r="EI1261" s="38">
        <v>0.6916253</v>
      </c>
      <c r="EJ1261" s="38">
        <v>0.30170710000000001</v>
      </c>
      <c r="EK1261" s="38">
        <v>-0.2548916</v>
      </c>
      <c r="EL1261" s="38">
        <v>-0.43971280000000001</v>
      </c>
      <c r="EM1261" s="38">
        <v>-0.50175479999999995</v>
      </c>
      <c r="EN1261" s="38">
        <v>-0.43033769999999999</v>
      </c>
      <c r="EO1261" s="38">
        <v>-8.4765999999999994E-2</v>
      </c>
      <c r="EP1261" s="38">
        <v>-9.6452499999999997E-2</v>
      </c>
      <c r="EQ1261" s="38">
        <v>0.26584279999999999</v>
      </c>
      <c r="ER1261" s="38">
        <v>1.1294310000000001</v>
      </c>
      <c r="ES1261" s="38">
        <v>1.5814699999999999</v>
      </c>
      <c r="ET1261" s="38">
        <v>1.625737</v>
      </c>
      <c r="EU1261" s="38">
        <v>1.2979579999999999</v>
      </c>
      <c r="EV1261" s="38">
        <v>1.092422</v>
      </c>
      <c r="EW1261" s="38">
        <v>0.50786240000000005</v>
      </c>
      <c r="EX1261" s="38">
        <v>0.50079450000000003</v>
      </c>
      <c r="EY1261" s="38">
        <v>0.555925</v>
      </c>
      <c r="EZ1261" s="38">
        <v>0.54591100000000004</v>
      </c>
      <c r="FA1261" s="38">
        <v>0.50132319999999997</v>
      </c>
      <c r="FB1261" s="38">
        <v>91.729969999999994</v>
      </c>
      <c r="FC1261" s="38">
        <v>89.759270000000001</v>
      </c>
      <c r="FD1261" s="38">
        <v>86.834140000000005</v>
      </c>
      <c r="FE1261" s="38">
        <v>85.314310000000006</v>
      </c>
      <c r="FF1261" s="38">
        <v>83.949619999999996</v>
      </c>
      <c r="FG1261" s="38">
        <v>81.636859999999999</v>
      </c>
      <c r="FH1261" s="38">
        <v>80.982089999999999</v>
      </c>
      <c r="FI1261" s="38">
        <v>81.510069999999999</v>
      </c>
      <c r="FJ1261" s="38">
        <v>86.377489999999995</v>
      </c>
      <c r="FK1261" s="38">
        <v>92.044340000000005</v>
      </c>
      <c r="FL1261" s="38">
        <v>97.653779999999998</v>
      </c>
      <c r="FM1261" s="38">
        <v>101.3199</v>
      </c>
      <c r="FN1261" s="38">
        <v>104.354</v>
      </c>
      <c r="FO1261" s="38">
        <v>106.5506</v>
      </c>
      <c r="FP1261" s="38">
        <v>108.0318</v>
      </c>
      <c r="FQ1261" s="38">
        <v>109.2938</v>
      </c>
      <c r="FR1261" s="38">
        <v>109.1893</v>
      </c>
      <c r="FS1261" s="38">
        <v>107.79649999999999</v>
      </c>
      <c r="FT1261" s="38">
        <v>105.4269</v>
      </c>
      <c r="FU1261" s="38">
        <v>101.8708</v>
      </c>
      <c r="FV1261" s="38">
        <v>99.234849999999994</v>
      </c>
      <c r="FW1261">
        <v>97.271519999999995</v>
      </c>
      <c r="FX1261">
        <v>94.63297</v>
      </c>
      <c r="FY1261">
        <v>91.177629999999994</v>
      </c>
      <c r="FZ1261">
        <v>0.20707709999999999</v>
      </c>
      <c r="GA1261">
        <v>1.537874</v>
      </c>
      <c r="GB1261">
        <v>1</v>
      </c>
    </row>
    <row r="1262" spans="1:184" x14ac:dyDescent="0.3">
      <c r="A1262" t="s">
        <v>1</v>
      </c>
      <c r="B1262" t="s">
        <v>184</v>
      </c>
      <c r="C1262" t="s">
        <v>1</v>
      </c>
      <c r="D1262" t="s">
        <v>1</v>
      </c>
      <c r="E1262" t="s">
        <v>1</v>
      </c>
      <c r="F1262" t="s">
        <v>1</v>
      </c>
      <c r="G1262" t="s">
        <v>1</v>
      </c>
      <c r="H1262" s="40" t="s">
        <v>1</v>
      </c>
      <c r="I1262" s="18" t="s">
        <v>1</v>
      </c>
      <c r="J1262" s="38" t="s">
        <v>1</v>
      </c>
      <c r="K1262" s="18" t="s">
        <v>2</v>
      </c>
      <c r="L1262" s="38">
        <v>8145</v>
      </c>
      <c r="M1262" s="38">
        <v>8145</v>
      </c>
      <c r="N1262" s="38">
        <v>15.41099</v>
      </c>
      <c r="O1262" s="38">
        <v>15.24131</v>
      </c>
      <c r="P1262" s="38">
        <v>15.04288</v>
      </c>
      <c r="Q1262" s="38">
        <v>14.930249999999999</v>
      </c>
      <c r="R1262" s="38">
        <v>15.07517</v>
      </c>
      <c r="S1262" s="38">
        <v>15.65165</v>
      </c>
      <c r="T1262" s="38">
        <v>17.017320000000002</v>
      </c>
      <c r="U1262" s="38">
        <v>18.33934</v>
      </c>
      <c r="V1262" s="38">
        <v>19.049969999999998</v>
      </c>
      <c r="W1262" s="38">
        <v>19.453810000000001</v>
      </c>
      <c r="X1262" s="38">
        <v>19.815560000000001</v>
      </c>
      <c r="Y1262" s="38">
        <v>20.022110000000001</v>
      </c>
      <c r="Z1262" s="38">
        <v>19.980060000000002</v>
      </c>
      <c r="AA1262" s="38">
        <v>20.07452</v>
      </c>
      <c r="AB1262" s="38">
        <v>19.7653</v>
      </c>
      <c r="AC1262" s="38">
        <v>18.942710000000002</v>
      </c>
      <c r="AD1262" s="38">
        <v>17.883489999999998</v>
      </c>
      <c r="AE1262" s="38">
        <v>17.010719999999999</v>
      </c>
      <c r="AF1262" s="38">
        <v>16.760020000000001</v>
      </c>
      <c r="AG1262" s="38">
        <v>16.622019999999999</v>
      </c>
      <c r="AH1262" s="38">
        <v>16.753039999999999</v>
      </c>
      <c r="AI1262" s="38">
        <v>16.959630000000001</v>
      </c>
      <c r="AJ1262" s="38">
        <v>16.757210000000001</v>
      </c>
      <c r="AK1262" s="38">
        <v>16.61242</v>
      </c>
      <c r="AL1262" s="38">
        <v>-1.71743E-2</v>
      </c>
      <c r="AM1262" s="38">
        <v>-1.17071E-2</v>
      </c>
      <c r="AN1262" s="38">
        <v>-7.4041000000000003E-3</v>
      </c>
      <c r="AO1262" s="38">
        <v>5.0799900000000002E-2</v>
      </c>
      <c r="AP1262" s="38">
        <v>6.2912200000000001E-2</v>
      </c>
      <c r="AQ1262" s="38">
        <v>-2.0257000000000001E-3</v>
      </c>
      <c r="AR1262" s="38">
        <v>-9.1047299999999998E-2</v>
      </c>
      <c r="AS1262" s="38">
        <v>-0.22000539999999999</v>
      </c>
      <c r="AT1262" s="38">
        <v>-0.29630679999999998</v>
      </c>
      <c r="AU1262" s="38">
        <v>-0.26882739999999999</v>
      </c>
      <c r="AV1262" s="38">
        <v>-0.1647392</v>
      </c>
      <c r="AW1262" s="38">
        <v>-8.6199200000000004E-2</v>
      </c>
      <c r="AX1262" s="38">
        <v>-0.12657399999999999</v>
      </c>
      <c r="AY1262" s="38">
        <v>-2.2764300000000001E-2</v>
      </c>
      <c r="AZ1262" s="38">
        <v>9.3019099999999993E-2</v>
      </c>
      <c r="BA1262" s="38">
        <v>0.227321</v>
      </c>
      <c r="BB1262" s="38">
        <v>0.41467710000000002</v>
      </c>
      <c r="BC1262" s="38">
        <v>0.3339355</v>
      </c>
      <c r="BD1262" s="38">
        <v>0.29189880000000001</v>
      </c>
      <c r="BE1262" s="38">
        <v>0.1812231</v>
      </c>
      <c r="BF1262" s="38">
        <v>0.18659100000000001</v>
      </c>
      <c r="BG1262" s="38">
        <v>1.58266E-2</v>
      </c>
      <c r="BH1262" s="38">
        <v>-2.82916E-2</v>
      </c>
      <c r="BI1262" s="38">
        <v>-7.5155399999999997E-2</v>
      </c>
      <c r="BJ1262" s="38">
        <v>3.1744099999999997E-2</v>
      </c>
      <c r="BK1262" s="38">
        <v>3.7429400000000002E-2</v>
      </c>
      <c r="BL1262" s="38">
        <v>4.7514099999999997E-2</v>
      </c>
      <c r="BM1262" s="38">
        <v>9.8313200000000003E-2</v>
      </c>
      <c r="BN1262" s="38">
        <v>9.7666699999999995E-2</v>
      </c>
      <c r="BO1262" s="38">
        <v>3.5441899999999998E-2</v>
      </c>
      <c r="BP1262" s="38">
        <v>-3.5014000000000003E-2</v>
      </c>
      <c r="BQ1262" s="38">
        <v>-0.14712610000000001</v>
      </c>
      <c r="BR1262" s="38">
        <v>-0.22412309999999999</v>
      </c>
      <c r="BS1262" s="38">
        <v>-0.19878989999999999</v>
      </c>
      <c r="BT1262" s="38">
        <v>-0.1156505</v>
      </c>
      <c r="BU1262" s="38">
        <v>-5.3602499999999997E-2</v>
      </c>
      <c r="BV1262" s="38">
        <v>-9.4376000000000002E-2</v>
      </c>
      <c r="BW1262" s="38">
        <v>1.6636600000000001E-2</v>
      </c>
      <c r="BX1262" s="38">
        <v>0.14632129999999999</v>
      </c>
      <c r="BY1262" s="38">
        <v>0.3113879</v>
      </c>
      <c r="BZ1262" s="38">
        <v>0.50184810000000002</v>
      </c>
      <c r="CA1262" s="38">
        <v>0.4251627</v>
      </c>
      <c r="CB1262" s="38">
        <v>0.3764652</v>
      </c>
      <c r="CC1262" s="38">
        <v>0.25695469999999998</v>
      </c>
      <c r="CD1262" s="38">
        <v>0.274918</v>
      </c>
      <c r="CE1262" s="38">
        <v>0.13063649999999999</v>
      </c>
      <c r="CF1262" s="38">
        <v>8.4330000000000002E-2</v>
      </c>
      <c r="CG1262" s="38">
        <v>4.7596199999999998E-2</v>
      </c>
      <c r="CH1262" s="38">
        <v>6.56249E-2</v>
      </c>
      <c r="CI1262" s="38">
        <v>7.14611E-2</v>
      </c>
      <c r="CJ1262" s="38">
        <v>8.5550299999999996E-2</v>
      </c>
      <c r="CK1262" s="38">
        <v>0.1312208</v>
      </c>
      <c r="CL1262" s="38">
        <v>0.1217376</v>
      </c>
      <c r="CM1262" s="38">
        <v>6.1391899999999999E-2</v>
      </c>
      <c r="CN1262" s="38">
        <v>3.7945000000000001E-3</v>
      </c>
      <c r="CO1262" s="38">
        <v>-9.6650100000000003E-2</v>
      </c>
      <c r="CP1262" s="38">
        <v>-0.1741289</v>
      </c>
      <c r="CQ1262" s="38">
        <v>-0.1502822</v>
      </c>
      <c r="CR1262" s="38">
        <v>-8.1651699999999994E-2</v>
      </c>
      <c r="CS1262" s="38">
        <v>-3.10262E-2</v>
      </c>
      <c r="CT1262" s="38">
        <v>-7.2075799999999995E-2</v>
      </c>
      <c r="CU1262" s="38">
        <v>4.3925499999999999E-2</v>
      </c>
      <c r="CV1262" s="38">
        <v>0.18323829999999999</v>
      </c>
      <c r="CW1262" s="38">
        <v>0.36961240000000001</v>
      </c>
      <c r="CX1262" s="38">
        <v>0.56222249999999996</v>
      </c>
      <c r="CY1262" s="38">
        <v>0.48834650000000002</v>
      </c>
      <c r="CZ1262" s="38">
        <v>0.43503560000000002</v>
      </c>
      <c r="DA1262" s="38">
        <v>0.30940620000000002</v>
      </c>
      <c r="DB1262" s="38">
        <v>0.33609299999999998</v>
      </c>
      <c r="DC1262" s="38">
        <v>0.21015349999999999</v>
      </c>
      <c r="DD1262" s="38">
        <v>0.16233139999999999</v>
      </c>
      <c r="DE1262" s="38">
        <v>0.1326136</v>
      </c>
      <c r="DF1262" s="38">
        <v>9.95056E-2</v>
      </c>
      <c r="DG1262" s="38">
        <v>0.1054929</v>
      </c>
      <c r="DH1262" s="38">
        <v>0.1235864</v>
      </c>
      <c r="DI1262" s="38">
        <v>0.16412840000000001</v>
      </c>
      <c r="DJ1262" s="38">
        <v>0.1458084</v>
      </c>
      <c r="DK1262" s="38">
        <v>8.7341799999999997E-2</v>
      </c>
      <c r="DL1262" s="38">
        <v>4.2603099999999998E-2</v>
      </c>
      <c r="DM1262" s="38">
        <v>-4.6174100000000003E-2</v>
      </c>
      <c r="DN1262" s="38">
        <v>-0.1241347</v>
      </c>
      <c r="DO1262" s="38">
        <v>-0.1017744</v>
      </c>
      <c r="DP1262" s="38">
        <v>-4.7653000000000001E-2</v>
      </c>
      <c r="DQ1262" s="38">
        <v>-8.4498000000000004E-3</v>
      </c>
      <c r="DR1262" s="38">
        <v>-4.9775600000000003E-2</v>
      </c>
      <c r="DS1262" s="38">
        <v>7.1214399999999997E-2</v>
      </c>
      <c r="DT1262" s="38">
        <v>0.2201553</v>
      </c>
      <c r="DU1262" s="38">
        <v>0.42783690000000002</v>
      </c>
      <c r="DV1262" s="38">
        <v>0.62259699999999996</v>
      </c>
      <c r="DW1262" s="38">
        <v>0.55153019999999997</v>
      </c>
      <c r="DX1262" s="38">
        <v>0.49360599999999999</v>
      </c>
      <c r="DY1262" s="38">
        <v>0.3618577</v>
      </c>
      <c r="DZ1262" s="38">
        <v>0.39726810000000001</v>
      </c>
      <c r="EA1262" s="38">
        <v>0.2896705</v>
      </c>
      <c r="EB1262" s="38">
        <v>0.24033270000000001</v>
      </c>
      <c r="EC1262" s="38">
        <v>0.21763099999999999</v>
      </c>
      <c r="ED1262" s="38">
        <v>0.1484241</v>
      </c>
      <c r="EE1262" s="38">
        <v>0.1546294</v>
      </c>
      <c r="EF1262" s="38">
        <v>0.17850460000000001</v>
      </c>
      <c r="EG1262" s="38">
        <v>0.21164179999999999</v>
      </c>
      <c r="EH1262" s="38">
        <v>0.1805629</v>
      </c>
      <c r="EI1262" s="38">
        <v>0.1248094</v>
      </c>
      <c r="EJ1262" s="38">
        <v>9.8636399999999999E-2</v>
      </c>
      <c r="EK1262" s="38">
        <v>2.6705300000000001E-2</v>
      </c>
      <c r="EL1262" s="38">
        <v>-5.1950999999999997E-2</v>
      </c>
      <c r="EM1262" s="38">
        <v>-3.1736899999999998E-2</v>
      </c>
      <c r="EN1262" s="38">
        <v>1.4357E-3</v>
      </c>
      <c r="EO1262" s="38">
        <v>2.4146899999999999E-2</v>
      </c>
      <c r="EP1262" s="38">
        <v>-1.7577700000000002E-2</v>
      </c>
      <c r="EQ1262" s="38">
        <v>0.1106152</v>
      </c>
      <c r="ER1262" s="38">
        <v>0.27345760000000002</v>
      </c>
      <c r="ES1262" s="38">
        <v>0.51190389999999997</v>
      </c>
      <c r="ET1262" s="38">
        <v>0.70976799999999995</v>
      </c>
      <c r="EU1262" s="38">
        <v>0.64275740000000003</v>
      </c>
      <c r="EV1262" s="38">
        <v>0.57817240000000003</v>
      </c>
      <c r="EW1262" s="38">
        <v>0.43758930000000001</v>
      </c>
      <c r="EX1262" s="38">
        <v>0.4855951</v>
      </c>
      <c r="EY1262" s="38">
        <v>0.40448040000000002</v>
      </c>
      <c r="EZ1262" s="38">
        <v>0.3529543</v>
      </c>
      <c r="FA1262" s="38">
        <v>0.34038259999999998</v>
      </c>
      <c r="FB1262" s="38">
        <v>84.448390000000003</v>
      </c>
      <c r="FC1262" s="38">
        <v>82.694659999999999</v>
      </c>
      <c r="FD1262" s="38">
        <v>80.74248</v>
      </c>
      <c r="FE1262" s="38">
        <v>79.075239999999994</v>
      </c>
      <c r="FF1262" s="38">
        <v>77.476500000000001</v>
      </c>
      <c r="FG1262" s="38">
        <v>76.268699999999995</v>
      </c>
      <c r="FH1262" s="38">
        <v>75.764780000000002</v>
      </c>
      <c r="FI1262" s="38">
        <v>77.884900000000002</v>
      </c>
      <c r="FJ1262" s="38">
        <v>81.960719999999995</v>
      </c>
      <c r="FK1262" s="38">
        <v>86.404960000000003</v>
      </c>
      <c r="FL1262" s="38">
        <v>90.779660000000007</v>
      </c>
      <c r="FM1262" s="38">
        <v>94.579769999999996</v>
      </c>
      <c r="FN1262" s="38">
        <v>97.544690000000003</v>
      </c>
      <c r="FO1262" s="38">
        <v>100.0077</v>
      </c>
      <c r="FP1262" s="38">
        <v>101.9576</v>
      </c>
      <c r="FQ1262" s="38">
        <v>103.3374</v>
      </c>
      <c r="FR1262" s="38">
        <v>104.142</v>
      </c>
      <c r="FS1262" s="38">
        <v>103.7895</v>
      </c>
      <c r="FT1262" s="38">
        <v>102.43</v>
      </c>
      <c r="FU1262" s="38">
        <v>99.726659999999995</v>
      </c>
      <c r="FV1262" s="38">
        <v>96.280690000000007</v>
      </c>
      <c r="FW1262">
        <v>93.188739999999996</v>
      </c>
      <c r="FX1262">
        <v>90.496859999999998</v>
      </c>
      <c r="FY1262">
        <v>87.458569999999995</v>
      </c>
      <c r="FZ1262">
        <v>9.1714900000000002E-2</v>
      </c>
      <c r="GA1262">
        <v>0.85261489999999995</v>
      </c>
      <c r="GB1262">
        <v>1</v>
      </c>
    </row>
    <row r="1263" spans="1:184" x14ac:dyDescent="0.3">
      <c r="A1263" t="s">
        <v>1</v>
      </c>
      <c r="B1263" t="s">
        <v>1</v>
      </c>
      <c r="C1263" t="s">
        <v>1</v>
      </c>
      <c r="D1263" t="s">
        <v>1</v>
      </c>
      <c r="E1263" t="s">
        <v>1</v>
      </c>
      <c r="F1263" t="s">
        <v>1</v>
      </c>
      <c r="G1263" t="s">
        <v>1</v>
      </c>
      <c r="H1263" s="40" t="s">
        <v>268</v>
      </c>
      <c r="I1263" s="18" t="s">
        <v>1</v>
      </c>
      <c r="J1263" s="38" t="s">
        <v>1</v>
      </c>
      <c r="K1263" s="18">
        <v>44722</v>
      </c>
      <c r="L1263" s="38">
        <v>1920</v>
      </c>
      <c r="M1263" s="38">
        <v>1920</v>
      </c>
      <c r="N1263" s="38">
        <v>54.168100000000003</v>
      </c>
      <c r="O1263" s="38">
        <v>53.930599999999998</v>
      </c>
      <c r="P1263" s="38">
        <v>53.809699999999999</v>
      </c>
      <c r="Q1263" s="38">
        <v>53.382710000000003</v>
      </c>
      <c r="R1263" s="38">
        <v>53.143880000000003</v>
      </c>
      <c r="S1263" s="38">
        <v>53.784019999999998</v>
      </c>
      <c r="T1263" s="38">
        <v>56.747070000000001</v>
      </c>
      <c r="U1263" s="38">
        <v>59.188859999999998</v>
      </c>
      <c r="V1263" s="38">
        <v>60.030859999999997</v>
      </c>
      <c r="W1263" s="38">
        <v>60.55151</v>
      </c>
      <c r="X1263" s="38">
        <v>60.857810000000001</v>
      </c>
      <c r="Y1263" s="38">
        <v>60.938310000000001</v>
      </c>
      <c r="Z1263" s="38">
        <v>60.415239999999997</v>
      </c>
      <c r="AA1263" s="38">
        <v>59.963679999999997</v>
      </c>
      <c r="AB1263" s="38">
        <v>58.198369999999997</v>
      </c>
      <c r="AC1263" s="38">
        <v>56.448459999999997</v>
      </c>
      <c r="AD1263" s="38">
        <v>53.976439999999997</v>
      </c>
      <c r="AE1263" s="38">
        <v>51.731920000000002</v>
      </c>
      <c r="AF1263" s="38">
        <v>51.160670000000003</v>
      </c>
      <c r="AG1263" s="38">
        <v>50.811019999999999</v>
      </c>
      <c r="AH1263" s="38">
        <v>52.078769999999999</v>
      </c>
      <c r="AI1263" s="38">
        <v>52.899799999999999</v>
      </c>
      <c r="AJ1263" s="38">
        <v>52.509889999999999</v>
      </c>
      <c r="AK1263" s="38">
        <v>51.799019999999999</v>
      </c>
      <c r="AL1263" s="38">
        <v>-4.0563399999999999E-2</v>
      </c>
      <c r="AM1263" s="38">
        <v>-0.18611510000000001</v>
      </c>
      <c r="AN1263" s="38">
        <v>-0.11502</v>
      </c>
      <c r="AO1263" s="38">
        <v>-0.35335729999999999</v>
      </c>
      <c r="AP1263" s="38">
        <v>-0.51047779999999998</v>
      </c>
      <c r="AQ1263" s="38">
        <v>-1.1614739999999999</v>
      </c>
      <c r="AR1263" s="38">
        <v>-0.53370220000000002</v>
      </c>
      <c r="AS1263" s="38">
        <v>7.7429100000000001E-2</v>
      </c>
      <c r="AT1263" s="38">
        <v>0.28920370000000001</v>
      </c>
      <c r="AU1263" s="38">
        <v>-3.0864099999999998E-2</v>
      </c>
      <c r="AV1263" s="38">
        <v>0.66896230000000001</v>
      </c>
      <c r="AW1263" s="38">
        <v>-0.25705149999999999</v>
      </c>
      <c r="AX1263" s="38">
        <v>-0.18030260000000001</v>
      </c>
      <c r="AY1263" s="38">
        <v>-0.44936969999999998</v>
      </c>
      <c r="AZ1263" s="38">
        <v>-0.98162899999999997</v>
      </c>
      <c r="BA1263" s="38">
        <v>-0.56702169999999996</v>
      </c>
      <c r="BB1263" s="38">
        <v>-0.38622319999999999</v>
      </c>
      <c r="BC1263" s="38">
        <v>-0.3327965</v>
      </c>
      <c r="BD1263" s="38">
        <v>-0.52069140000000003</v>
      </c>
      <c r="BE1263" s="38">
        <v>8.6535500000000001E-2</v>
      </c>
      <c r="BF1263" s="38">
        <v>0.34867759999999998</v>
      </c>
      <c r="BG1263" s="38">
        <v>-0.30144599999999999</v>
      </c>
      <c r="BH1263" s="38">
        <v>-0.55217400000000005</v>
      </c>
      <c r="BI1263" s="38">
        <v>-1.027204</v>
      </c>
      <c r="BJ1263" s="38">
        <v>0.1653799</v>
      </c>
      <c r="BK1263" s="38">
        <v>-8.1867999999999993E-3</v>
      </c>
      <c r="BL1263" s="38">
        <v>4.7089000000000002E-3</v>
      </c>
      <c r="BM1263" s="38">
        <v>-0.23742350000000001</v>
      </c>
      <c r="BN1263" s="38">
        <v>-0.39374039999999999</v>
      </c>
      <c r="BO1263" s="38">
        <v>-1.047223</v>
      </c>
      <c r="BP1263" s="38">
        <v>-0.38799650000000002</v>
      </c>
      <c r="BQ1263" s="38">
        <v>0.2411124</v>
      </c>
      <c r="BR1263" s="38">
        <v>0.4517795</v>
      </c>
      <c r="BS1263" s="38">
        <v>0.12645690000000001</v>
      </c>
      <c r="BT1263" s="38">
        <v>0.79628480000000001</v>
      </c>
      <c r="BU1263" s="38">
        <v>-0.14794199999999999</v>
      </c>
      <c r="BV1263" s="38">
        <v>-9.4188900000000006E-2</v>
      </c>
      <c r="BW1263" s="38">
        <v>-0.35325570000000001</v>
      </c>
      <c r="BX1263" s="38">
        <v>-0.82558909999999996</v>
      </c>
      <c r="BY1263" s="38">
        <v>-0.37717139999999999</v>
      </c>
      <c r="BZ1263" s="38">
        <v>-0.1248798</v>
      </c>
      <c r="CA1263" s="38">
        <v>-5.3711299999999997E-2</v>
      </c>
      <c r="CB1263" s="38">
        <v>-0.20191609999999999</v>
      </c>
      <c r="CC1263" s="38">
        <v>0.39288060000000002</v>
      </c>
      <c r="CD1263" s="38">
        <v>0.65677490000000005</v>
      </c>
      <c r="CE1263" s="38">
        <v>8.9207000000000002E-3</v>
      </c>
      <c r="CF1263" s="38">
        <v>-0.2343682</v>
      </c>
      <c r="CG1263" s="38">
        <v>-0.71108179999999999</v>
      </c>
      <c r="CH1263" s="38">
        <v>0.3080156</v>
      </c>
      <c r="CI1263" s="38">
        <v>0.1150458</v>
      </c>
      <c r="CJ1263" s="38">
        <v>8.7632699999999994E-2</v>
      </c>
      <c r="CK1263" s="38">
        <v>-0.15712809999999999</v>
      </c>
      <c r="CL1263" s="38">
        <v>-0.31288840000000001</v>
      </c>
      <c r="CM1263" s="38">
        <v>-0.96809270000000003</v>
      </c>
      <c r="CN1263" s="38">
        <v>-0.28708119999999998</v>
      </c>
      <c r="CO1263" s="38">
        <v>0.35447889999999999</v>
      </c>
      <c r="CP1263" s="38">
        <v>0.56437899999999996</v>
      </c>
      <c r="CQ1263" s="38">
        <v>0.23541690000000001</v>
      </c>
      <c r="CR1263" s="38">
        <v>0.88446800000000003</v>
      </c>
      <c r="CS1263" s="38">
        <v>-7.2373099999999996E-2</v>
      </c>
      <c r="CT1263" s="38">
        <v>-3.45467E-2</v>
      </c>
      <c r="CU1263" s="38">
        <v>-0.28668739999999998</v>
      </c>
      <c r="CV1263" s="38">
        <v>-0.71751640000000005</v>
      </c>
      <c r="CW1263" s="38">
        <v>-0.2456816</v>
      </c>
      <c r="CX1263" s="38">
        <v>5.6125899999999999E-2</v>
      </c>
      <c r="CY1263" s="38">
        <v>0.13958219999999999</v>
      </c>
      <c r="CZ1263" s="38">
        <v>1.88667E-2</v>
      </c>
      <c r="DA1263" s="38">
        <v>0.60505430000000004</v>
      </c>
      <c r="DB1263" s="38">
        <v>0.87016210000000005</v>
      </c>
      <c r="DC1263" s="38">
        <v>0.22387969999999999</v>
      </c>
      <c r="DD1263" s="38">
        <v>-1.4257000000000001E-2</v>
      </c>
      <c r="DE1263" s="38">
        <v>-0.49213649999999998</v>
      </c>
      <c r="DF1263" s="38">
        <v>0.45065129999999998</v>
      </c>
      <c r="DG1263" s="38">
        <v>0.2382784</v>
      </c>
      <c r="DH1263" s="38">
        <v>0.1705565</v>
      </c>
      <c r="DI1263" s="38">
        <v>-7.6832700000000004E-2</v>
      </c>
      <c r="DJ1263" s="38">
        <v>-0.2320364</v>
      </c>
      <c r="DK1263" s="38">
        <v>-0.88896280000000005</v>
      </c>
      <c r="DL1263" s="38">
        <v>-0.1861659</v>
      </c>
      <c r="DM1263" s="38">
        <v>0.46784540000000002</v>
      </c>
      <c r="DN1263" s="38">
        <v>0.67697850000000004</v>
      </c>
      <c r="DO1263" s="38">
        <v>0.34437699999999999</v>
      </c>
      <c r="DP1263" s="38">
        <v>0.97265109999999999</v>
      </c>
      <c r="DQ1263" s="38">
        <v>3.1957999999999999E-3</v>
      </c>
      <c r="DR1263" s="38">
        <v>2.50954E-2</v>
      </c>
      <c r="DS1263" s="38">
        <v>-0.22011910000000001</v>
      </c>
      <c r="DT1263" s="38">
        <v>-0.60944359999999997</v>
      </c>
      <c r="DU1263" s="38">
        <v>-0.1141918</v>
      </c>
      <c r="DV1263" s="38">
        <v>0.2371315</v>
      </c>
      <c r="DW1263" s="38">
        <v>0.3328758</v>
      </c>
      <c r="DX1263" s="38">
        <v>0.23964949999999999</v>
      </c>
      <c r="DY1263" s="38">
        <v>0.81722799999999995</v>
      </c>
      <c r="DZ1263" s="38">
        <v>1.0835490000000001</v>
      </c>
      <c r="EA1263" s="38">
        <v>0.43883870000000003</v>
      </c>
      <c r="EB1263" s="38">
        <v>0.20585429999999999</v>
      </c>
      <c r="EC1263" s="38">
        <v>-0.27319120000000002</v>
      </c>
      <c r="ED1263" s="38">
        <v>0.65659469999999998</v>
      </c>
      <c r="EE1263" s="38">
        <v>0.41620669999999999</v>
      </c>
      <c r="EF1263" s="38">
        <v>0.29028530000000002</v>
      </c>
      <c r="EG1263" s="38">
        <v>3.91011E-2</v>
      </c>
      <c r="EH1263" s="38">
        <v>-0.115299</v>
      </c>
      <c r="EI1263" s="38">
        <v>-0.77471179999999995</v>
      </c>
      <c r="EJ1263" s="38">
        <v>-4.0460200000000002E-2</v>
      </c>
      <c r="EK1263" s="38">
        <v>0.63152870000000005</v>
      </c>
      <c r="EL1263" s="38">
        <v>0.83955440000000003</v>
      </c>
      <c r="EM1263" s="38">
        <v>0.50169790000000003</v>
      </c>
      <c r="EN1263" s="38">
        <v>1.099974</v>
      </c>
      <c r="EO1263" s="38">
        <v>0.1123053</v>
      </c>
      <c r="EP1263" s="38">
        <v>0.11120919999999999</v>
      </c>
      <c r="EQ1263" s="38">
        <v>-0.12400509999999999</v>
      </c>
      <c r="ER1263" s="38">
        <v>-0.45340370000000002</v>
      </c>
      <c r="ES1263" s="38">
        <v>7.5658500000000004E-2</v>
      </c>
      <c r="ET1263" s="38">
        <v>0.498475</v>
      </c>
      <c r="EU1263" s="38">
        <v>0.61196090000000003</v>
      </c>
      <c r="EV1263" s="38">
        <v>0.55842480000000005</v>
      </c>
      <c r="EW1263" s="38">
        <v>1.1235729999999999</v>
      </c>
      <c r="EX1263" s="38">
        <v>1.3916470000000001</v>
      </c>
      <c r="EY1263" s="38">
        <v>0.74920540000000002</v>
      </c>
      <c r="EZ1263" s="38">
        <v>0.52366000000000001</v>
      </c>
      <c r="FA1263" s="38">
        <v>4.2930999999999997E-2</v>
      </c>
      <c r="FB1263" s="38">
        <v>82.817409999999995</v>
      </c>
      <c r="FC1263" s="38">
        <v>80.881810000000002</v>
      </c>
      <c r="FD1263" s="38">
        <v>77.964969999999994</v>
      </c>
      <c r="FE1263" s="38">
        <v>75.604699999999994</v>
      </c>
      <c r="FF1263" s="38">
        <v>74.398570000000007</v>
      </c>
      <c r="FG1263" s="38">
        <v>73.667950000000005</v>
      </c>
      <c r="FH1263" s="38">
        <v>74.033619999999999</v>
      </c>
      <c r="FI1263" s="38">
        <v>77.697280000000006</v>
      </c>
      <c r="FJ1263" s="38">
        <v>82.460310000000007</v>
      </c>
      <c r="FK1263" s="38">
        <v>85.513949999999994</v>
      </c>
      <c r="FL1263" s="38">
        <v>88.662139999999994</v>
      </c>
      <c r="FM1263" s="38">
        <v>91.818780000000004</v>
      </c>
      <c r="FN1263" s="38">
        <v>94.225480000000005</v>
      </c>
      <c r="FO1263" s="38">
        <v>96.603830000000002</v>
      </c>
      <c r="FP1263" s="38">
        <v>98.219920000000002</v>
      </c>
      <c r="FQ1263" s="38">
        <v>100.2222</v>
      </c>
      <c r="FR1263" s="38">
        <v>100.8766</v>
      </c>
      <c r="FS1263" s="38">
        <v>101.2529</v>
      </c>
      <c r="FT1263" s="38">
        <v>100.0402</v>
      </c>
      <c r="FU1263" s="38">
        <v>98.735820000000004</v>
      </c>
      <c r="FV1263" s="38">
        <v>95.927570000000003</v>
      </c>
      <c r="FW1263">
        <v>93.430300000000003</v>
      </c>
      <c r="FX1263">
        <v>90.343249999999998</v>
      </c>
      <c r="FY1263">
        <v>87.189440000000005</v>
      </c>
      <c r="FZ1263">
        <v>0.3599907</v>
      </c>
      <c r="GA1263">
        <v>2.919279</v>
      </c>
      <c r="GB1263">
        <v>1</v>
      </c>
    </row>
    <row r="1264" spans="1:184" x14ac:dyDescent="0.3">
      <c r="A1264" t="s">
        <v>1</v>
      </c>
      <c r="B1264" t="s">
        <v>1</v>
      </c>
      <c r="C1264" t="s">
        <v>1</v>
      </c>
      <c r="D1264" t="s">
        <v>1</v>
      </c>
      <c r="E1264" t="s">
        <v>1</v>
      </c>
      <c r="F1264" t="s">
        <v>1</v>
      </c>
      <c r="G1264" t="s">
        <v>1</v>
      </c>
      <c r="H1264" s="40" t="s">
        <v>268</v>
      </c>
      <c r="I1264" s="18" t="s">
        <v>1</v>
      </c>
      <c r="J1264" s="38" t="s">
        <v>1</v>
      </c>
      <c r="K1264" s="18">
        <v>44739</v>
      </c>
      <c r="L1264" s="38">
        <v>1913</v>
      </c>
      <c r="M1264" s="38">
        <v>1913</v>
      </c>
      <c r="N1264" s="38">
        <v>39.15916</v>
      </c>
      <c r="O1264" s="38">
        <v>39.257489999999997</v>
      </c>
      <c r="P1264" s="38">
        <v>39.16216</v>
      </c>
      <c r="Q1264" s="38">
        <v>39.238639999999997</v>
      </c>
      <c r="R1264" s="38">
        <v>40.026739999999997</v>
      </c>
      <c r="S1264" s="38">
        <v>42.230379999999997</v>
      </c>
      <c r="T1264" s="38">
        <v>47.527160000000002</v>
      </c>
      <c r="U1264" s="38">
        <v>53.477539999999998</v>
      </c>
      <c r="V1264" s="38">
        <v>55.984070000000003</v>
      </c>
      <c r="W1264" s="38">
        <v>57.15728</v>
      </c>
      <c r="X1264" s="38">
        <v>58.379770000000001</v>
      </c>
      <c r="Y1264" s="38">
        <v>59.265500000000003</v>
      </c>
      <c r="Z1264" s="38">
        <v>59.638750000000002</v>
      </c>
      <c r="AA1264" s="38">
        <v>59.796939999999999</v>
      </c>
      <c r="AB1264" s="38">
        <v>58.860770000000002</v>
      </c>
      <c r="AC1264" s="38">
        <v>56.951259999999998</v>
      </c>
      <c r="AD1264" s="38">
        <v>54.196840000000002</v>
      </c>
      <c r="AE1264" s="38">
        <v>51.833240000000004</v>
      </c>
      <c r="AF1264" s="38">
        <v>51.072580000000002</v>
      </c>
      <c r="AG1264" s="38">
        <v>50.43927</v>
      </c>
      <c r="AH1264" s="38">
        <v>50.962350000000001</v>
      </c>
      <c r="AI1264" s="38">
        <v>51.333970000000001</v>
      </c>
      <c r="AJ1264" s="38">
        <v>50.821640000000002</v>
      </c>
      <c r="AK1264" s="38">
        <v>50.243690000000001</v>
      </c>
      <c r="AL1264" s="38">
        <v>-5.9026500000000003E-2</v>
      </c>
      <c r="AM1264" s="38">
        <v>0.22657350000000001</v>
      </c>
      <c r="AN1264" s="38">
        <v>0.25289200000000001</v>
      </c>
      <c r="AO1264" s="38">
        <v>0.32325860000000001</v>
      </c>
      <c r="AP1264" s="38">
        <v>0.51478550000000001</v>
      </c>
      <c r="AQ1264" s="38">
        <v>0.46228570000000002</v>
      </c>
      <c r="AR1264" s="38">
        <v>-0.28976970000000002</v>
      </c>
      <c r="AS1264" s="38">
        <v>-0.76508549999999997</v>
      </c>
      <c r="AT1264" s="38">
        <v>-1.2283329999999999</v>
      </c>
      <c r="AU1264" s="38">
        <v>-1.447209</v>
      </c>
      <c r="AV1264" s="38">
        <v>-1.3141959999999999</v>
      </c>
      <c r="AW1264" s="38">
        <v>-0.90289929999999996</v>
      </c>
      <c r="AX1264" s="38">
        <v>-0.33068619999999999</v>
      </c>
      <c r="AY1264" s="38">
        <v>0.28856009999999999</v>
      </c>
      <c r="AZ1264" s="38">
        <v>1.421359</v>
      </c>
      <c r="BA1264" s="38">
        <v>1.71957</v>
      </c>
      <c r="BB1264" s="38">
        <v>1.8044789999999999</v>
      </c>
      <c r="BC1264" s="38">
        <v>1.71184</v>
      </c>
      <c r="BD1264" s="38">
        <v>1.635648</v>
      </c>
      <c r="BE1264" s="38">
        <v>1.142814</v>
      </c>
      <c r="BF1264" s="38">
        <v>0.56118020000000002</v>
      </c>
      <c r="BG1264" s="38">
        <v>-0.53629139999999997</v>
      </c>
      <c r="BH1264" s="38">
        <v>-0.8510529</v>
      </c>
      <c r="BI1264" s="38">
        <v>-1.236834</v>
      </c>
      <c r="BJ1264" s="38">
        <v>9.5152799999999996E-2</v>
      </c>
      <c r="BK1264" s="38">
        <v>0.37193549999999997</v>
      </c>
      <c r="BL1264" s="38">
        <v>0.39394200000000001</v>
      </c>
      <c r="BM1264" s="38">
        <v>0.42206480000000002</v>
      </c>
      <c r="BN1264" s="38">
        <v>0.61175500000000005</v>
      </c>
      <c r="BO1264" s="38">
        <v>0.57059820000000006</v>
      </c>
      <c r="BP1264" s="38">
        <v>-0.13728950000000001</v>
      </c>
      <c r="BQ1264" s="38">
        <v>-0.56278530000000004</v>
      </c>
      <c r="BR1264" s="38">
        <v>-1.0791679999999999</v>
      </c>
      <c r="BS1264" s="38">
        <v>-1.2859830000000001</v>
      </c>
      <c r="BT1264" s="38">
        <v>-1.188949</v>
      </c>
      <c r="BU1264" s="38">
        <v>-0.7971317</v>
      </c>
      <c r="BV1264" s="38">
        <v>-0.25074279999999999</v>
      </c>
      <c r="BW1264" s="38">
        <v>0.36183969999999999</v>
      </c>
      <c r="BX1264" s="38">
        <v>1.5383720000000001</v>
      </c>
      <c r="BY1264" s="38">
        <v>1.846387</v>
      </c>
      <c r="BZ1264" s="38">
        <v>1.954431</v>
      </c>
      <c r="CA1264" s="38">
        <v>1.9069700000000001</v>
      </c>
      <c r="CB1264" s="38">
        <v>1.915772</v>
      </c>
      <c r="CC1264" s="38">
        <v>1.4328689999999999</v>
      </c>
      <c r="CD1264" s="38">
        <v>0.82051660000000004</v>
      </c>
      <c r="CE1264" s="38">
        <v>-0.28403780000000001</v>
      </c>
      <c r="CF1264" s="38">
        <v>-0.58653339999999998</v>
      </c>
      <c r="CG1264" s="38">
        <v>-0.94889400000000002</v>
      </c>
      <c r="CH1264" s="38">
        <v>0.2019368</v>
      </c>
      <c r="CI1264" s="38">
        <v>0.4726128</v>
      </c>
      <c r="CJ1264" s="38">
        <v>0.49163269999999998</v>
      </c>
      <c r="CK1264" s="38">
        <v>0.49049769999999998</v>
      </c>
      <c r="CL1264" s="38">
        <v>0.67891579999999996</v>
      </c>
      <c r="CM1264" s="38">
        <v>0.64561500000000005</v>
      </c>
      <c r="CN1264" s="38">
        <v>-3.1682200000000001E-2</v>
      </c>
      <c r="CO1264" s="38">
        <v>-0.42267280000000002</v>
      </c>
      <c r="CP1264" s="38">
        <v>-0.97585730000000004</v>
      </c>
      <c r="CQ1264" s="38">
        <v>-1.1743189999999999</v>
      </c>
      <c r="CR1264" s="38">
        <v>-1.102204</v>
      </c>
      <c r="CS1264" s="38">
        <v>-0.72387729999999995</v>
      </c>
      <c r="CT1264" s="38">
        <v>-0.1953742</v>
      </c>
      <c r="CU1264" s="38">
        <v>0.41259299999999999</v>
      </c>
      <c r="CV1264" s="38">
        <v>1.6194139999999999</v>
      </c>
      <c r="CW1264" s="38">
        <v>1.9342200000000001</v>
      </c>
      <c r="CX1264" s="38">
        <v>2.0582859999999998</v>
      </c>
      <c r="CY1264" s="38">
        <v>2.0421170000000002</v>
      </c>
      <c r="CZ1264" s="38">
        <v>2.109785</v>
      </c>
      <c r="DA1264" s="38">
        <v>1.633761</v>
      </c>
      <c r="DB1264" s="38">
        <v>1.000132</v>
      </c>
      <c r="DC1264" s="38">
        <v>-0.1093277</v>
      </c>
      <c r="DD1264" s="38">
        <v>-0.40332800000000002</v>
      </c>
      <c r="DE1264" s="38">
        <v>-0.74946740000000001</v>
      </c>
      <c r="DF1264" s="38">
        <v>0.30872090000000002</v>
      </c>
      <c r="DG1264" s="38">
        <v>0.57329010000000002</v>
      </c>
      <c r="DH1264" s="38">
        <v>0.5893235</v>
      </c>
      <c r="DI1264" s="38">
        <v>0.55893060000000006</v>
      </c>
      <c r="DJ1264" s="38">
        <v>0.74607659999999998</v>
      </c>
      <c r="DK1264" s="38">
        <v>0.72063189999999999</v>
      </c>
      <c r="DL1264" s="38">
        <v>7.3925099999999994E-2</v>
      </c>
      <c r="DM1264" s="38">
        <v>-0.28256039999999999</v>
      </c>
      <c r="DN1264" s="38">
        <v>-0.87254620000000005</v>
      </c>
      <c r="DO1264" s="38">
        <v>-1.062654</v>
      </c>
      <c r="DP1264" s="38">
        <v>-1.0154589999999999</v>
      </c>
      <c r="DQ1264" s="38">
        <v>-0.65062299999999995</v>
      </c>
      <c r="DR1264" s="38">
        <v>-0.14000560000000001</v>
      </c>
      <c r="DS1264" s="38">
        <v>0.46334629999999999</v>
      </c>
      <c r="DT1264" s="38">
        <v>1.7004570000000001</v>
      </c>
      <c r="DU1264" s="38">
        <v>2.0220530000000001</v>
      </c>
      <c r="DV1264" s="38">
        <v>2.1621419999999998</v>
      </c>
      <c r="DW1264" s="38">
        <v>2.1772629999999999</v>
      </c>
      <c r="DX1264" s="38">
        <v>2.303798</v>
      </c>
      <c r="DY1264" s="38">
        <v>1.8346530000000001</v>
      </c>
      <c r="DZ1264" s="38">
        <v>1.179748</v>
      </c>
      <c r="EA1264" s="38">
        <v>6.5382300000000004E-2</v>
      </c>
      <c r="EB1264" s="38">
        <v>-0.2201226</v>
      </c>
      <c r="EC1264" s="38">
        <v>-0.55004090000000005</v>
      </c>
      <c r="ED1264" s="38">
        <v>0.46290009999999998</v>
      </c>
      <c r="EE1264" s="38">
        <v>0.71865210000000002</v>
      </c>
      <c r="EF1264" s="38">
        <v>0.73037339999999995</v>
      </c>
      <c r="EG1264" s="38">
        <v>0.65773680000000001</v>
      </c>
      <c r="EH1264" s="38">
        <v>0.84304610000000002</v>
      </c>
      <c r="EI1264" s="38">
        <v>0.82894440000000003</v>
      </c>
      <c r="EJ1264" s="38">
        <v>0.2264053</v>
      </c>
      <c r="EK1264" s="38">
        <v>-8.0260200000000004E-2</v>
      </c>
      <c r="EL1264" s="38">
        <v>-0.72338150000000001</v>
      </c>
      <c r="EM1264" s="38">
        <v>-0.90142860000000002</v>
      </c>
      <c r="EN1264" s="38">
        <v>-0.89021240000000001</v>
      </c>
      <c r="EO1264" s="38">
        <v>-0.54485539999999999</v>
      </c>
      <c r="EP1264" s="38">
        <v>-6.00621E-2</v>
      </c>
      <c r="EQ1264" s="38">
        <v>0.53662600000000005</v>
      </c>
      <c r="ER1264" s="38">
        <v>1.817469</v>
      </c>
      <c r="ES1264" s="38">
        <v>2.1488700000000001</v>
      </c>
      <c r="ET1264" s="38">
        <v>2.312093</v>
      </c>
      <c r="EU1264" s="38">
        <v>2.3723939999999999</v>
      </c>
      <c r="EV1264" s="38">
        <v>2.5839219999999998</v>
      </c>
      <c r="EW1264" s="38">
        <v>2.124708</v>
      </c>
      <c r="EX1264" s="38">
        <v>1.4390849999999999</v>
      </c>
      <c r="EY1264" s="38">
        <v>0.31763590000000003</v>
      </c>
      <c r="EZ1264" s="38">
        <v>4.4396900000000003E-2</v>
      </c>
      <c r="FA1264" s="38">
        <v>-0.26210060000000002</v>
      </c>
      <c r="FB1264" s="38">
        <v>83.063469999999995</v>
      </c>
      <c r="FC1264" s="38">
        <v>81.002989999999997</v>
      </c>
      <c r="FD1264" s="38">
        <v>78.852279999999993</v>
      </c>
      <c r="FE1264" s="38">
        <v>76.727230000000006</v>
      </c>
      <c r="FF1264" s="38">
        <v>75.355410000000006</v>
      </c>
      <c r="FG1264" s="38">
        <v>73.543790000000001</v>
      </c>
      <c r="FH1264" s="38">
        <v>73.453469999999996</v>
      </c>
      <c r="FI1264" s="38">
        <v>76.713260000000005</v>
      </c>
      <c r="FJ1264" s="38">
        <v>81.906419999999997</v>
      </c>
      <c r="FK1264" s="38">
        <v>85.697649999999996</v>
      </c>
      <c r="FL1264" s="38">
        <v>89.560249999999996</v>
      </c>
      <c r="FM1264" s="38">
        <v>93.523079999999993</v>
      </c>
      <c r="FN1264" s="38">
        <v>96.652320000000003</v>
      </c>
      <c r="FO1264" s="38">
        <v>99.479029999999995</v>
      </c>
      <c r="FP1264" s="38">
        <v>101.49590000000001</v>
      </c>
      <c r="FQ1264" s="38">
        <v>103.38200000000001</v>
      </c>
      <c r="FR1264" s="38">
        <v>103.7565</v>
      </c>
      <c r="FS1264" s="38">
        <v>103.87009999999999</v>
      </c>
      <c r="FT1264" s="38">
        <v>102.5891</v>
      </c>
      <c r="FU1264" s="38">
        <v>100.2903</v>
      </c>
      <c r="FV1264" s="38">
        <v>96.304990000000004</v>
      </c>
      <c r="FW1264">
        <v>93.064059999999998</v>
      </c>
      <c r="FX1264">
        <v>89.825789999999998</v>
      </c>
      <c r="FY1264">
        <v>87.018879999999996</v>
      </c>
      <c r="FZ1264">
        <v>0.28219749999999999</v>
      </c>
      <c r="GA1264">
        <v>2.3848780000000001</v>
      </c>
      <c r="GB1264">
        <v>1</v>
      </c>
    </row>
    <row r="1265" spans="1:184" x14ac:dyDescent="0.3">
      <c r="A1265" t="s">
        <v>1</v>
      </c>
      <c r="B1265" t="s">
        <v>1</v>
      </c>
      <c r="C1265" t="s">
        <v>1</v>
      </c>
      <c r="D1265" t="s">
        <v>1</v>
      </c>
      <c r="E1265" t="s">
        <v>1</v>
      </c>
      <c r="F1265" t="s">
        <v>1</v>
      </c>
      <c r="G1265" t="s">
        <v>1</v>
      </c>
      <c r="H1265" s="40" t="s">
        <v>268</v>
      </c>
      <c r="I1265" s="18" t="s">
        <v>1</v>
      </c>
      <c r="J1265" s="38" t="s">
        <v>1</v>
      </c>
      <c r="K1265" s="18">
        <v>44753</v>
      </c>
      <c r="L1265" s="38">
        <v>1898</v>
      </c>
      <c r="M1265" s="38">
        <v>1898</v>
      </c>
      <c r="N1265" s="38">
        <v>38.311410000000002</v>
      </c>
      <c r="O1265" s="38">
        <v>38.336680000000001</v>
      </c>
      <c r="P1265" s="38">
        <v>38.317549999999997</v>
      </c>
      <c r="Q1265" s="38">
        <v>38.422229999999999</v>
      </c>
      <c r="R1265" s="38">
        <v>39.056190000000001</v>
      </c>
      <c r="S1265" s="38">
        <v>41.030709999999999</v>
      </c>
      <c r="T1265" s="38">
        <v>46.220379999999999</v>
      </c>
      <c r="U1265" s="38">
        <v>52.076949999999997</v>
      </c>
      <c r="V1265" s="38">
        <v>54.440240000000003</v>
      </c>
      <c r="W1265" s="38">
        <v>55.780540000000002</v>
      </c>
      <c r="X1265" s="38">
        <v>57.138440000000003</v>
      </c>
      <c r="Y1265" s="38">
        <v>57.94538</v>
      </c>
      <c r="Z1265" s="38">
        <v>58.116579999999999</v>
      </c>
      <c r="AA1265" s="38">
        <v>58.371160000000003</v>
      </c>
      <c r="AB1265" s="38">
        <v>57.259839999999997</v>
      </c>
      <c r="AC1265" s="38">
        <v>55.396720000000002</v>
      </c>
      <c r="AD1265" s="38">
        <v>52.682099999999998</v>
      </c>
      <c r="AE1265" s="38">
        <v>50.292209999999997</v>
      </c>
      <c r="AF1265" s="38">
        <v>49.560760000000002</v>
      </c>
      <c r="AG1265" s="38">
        <v>49.117280000000001</v>
      </c>
      <c r="AH1265" s="38">
        <v>49.965539999999997</v>
      </c>
      <c r="AI1265" s="38">
        <v>50.651649999999997</v>
      </c>
      <c r="AJ1265" s="38">
        <v>50.346589999999999</v>
      </c>
      <c r="AK1265" s="38">
        <v>49.572760000000002</v>
      </c>
      <c r="AL1265" s="38">
        <v>-0.61609409999999998</v>
      </c>
      <c r="AM1265" s="38">
        <v>-0.58030360000000003</v>
      </c>
      <c r="AN1265" s="38">
        <v>-0.62763570000000002</v>
      </c>
      <c r="AO1265" s="38">
        <v>-0.19302369999999999</v>
      </c>
      <c r="AP1265" s="38">
        <v>0.58126940000000005</v>
      </c>
      <c r="AQ1265" s="38">
        <v>0.4148404</v>
      </c>
      <c r="AR1265" s="38">
        <v>-0.15896170000000001</v>
      </c>
      <c r="AS1265" s="38">
        <v>-0.21387300000000001</v>
      </c>
      <c r="AT1265" s="38">
        <v>-0.57753279999999996</v>
      </c>
      <c r="AU1265" s="38">
        <v>-0.56231529999999996</v>
      </c>
      <c r="AV1265" s="38">
        <v>0.16114970000000001</v>
      </c>
      <c r="AW1265" s="38">
        <v>0.20452239999999999</v>
      </c>
      <c r="AX1265" s="38">
        <v>-0.31400879999999998</v>
      </c>
      <c r="AY1265" s="38">
        <v>-0.13897229999999999</v>
      </c>
      <c r="AZ1265" s="38">
        <v>-0.92386780000000002</v>
      </c>
      <c r="BA1265" s="38">
        <v>-1.4245589999999999</v>
      </c>
      <c r="BB1265" s="38">
        <v>-3.3024E-3</v>
      </c>
      <c r="BC1265" s="38">
        <v>-0.1294042</v>
      </c>
      <c r="BD1265" s="38">
        <v>-0.64501350000000002</v>
      </c>
      <c r="BE1265" s="38">
        <v>-0.85758069999999997</v>
      </c>
      <c r="BF1265" s="38">
        <v>-1.108403</v>
      </c>
      <c r="BG1265" s="38">
        <v>-1.877678</v>
      </c>
      <c r="BH1265" s="38">
        <v>-2.157715</v>
      </c>
      <c r="BI1265" s="38">
        <v>-2.1887539999999999</v>
      </c>
      <c r="BJ1265" s="38">
        <v>-0.44153389999999998</v>
      </c>
      <c r="BK1265" s="38">
        <v>-0.42134290000000002</v>
      </c>
      <c r="BL1265" s="38">
        <v>-0.48110409999999998</v>
      </c>
      <c r="BM1265" s="38">
        <v>-7.1394299999999994E-2</v>
      </c>
      <c r="BN1265" s="38">
        <v>0.67516480000000001</v>
      </c>
      <c r="BO1265" s="38">
        <v>0.53108540000000004</v>
      </c>
      <c r="BP1265" s="38">
        <v>1.34856E-2</v>
      </c>
      <c r="BQ1265" s="38">
        <v>-9.3898999999999996E-3</v>
      </c>
      <c r="BR1265" s="38">
        <v>-0.41858499999999998</v>
      </c>
      <c r="BS1265" s="38">
        <v>-0.3765831</v>
      </c>
      <c r="BT1265" s="38">
        <v>0.29714499999999999</v>
      </c>
      <c r="BU1265" s="38">
        <v>0.31452419999999998</v>
      </c>
      <c r="BV1265" s="38">
        <v>-0.2325661</v>
      </c>
      <c r="BW1265" s="38">
        <v>-5.6848700000000002E-2</v>
      </c>
      <c r="BX1265" s="38">
        <v>-0.77759489999999998</v>
      </c>
      <c r="BY1265" s="38">
        <v>-1.2560039999999999</v>
      </c>
      <c r="BZ1265" s="38">
        <v>0.1962217</v>
      </c>
      <c r="CA1265" s="38">
        <v>0.1087438</v>
      </c>
      <c r="CB1265" s="38">
        <v>-0.30644589999999999</v>
      </c>
      <c r="CC1265" s="38">
        <v>-0.51007579999999997</v>
      </c>
      <c r="CD1265" s="38">
        <v>-0.81188349999999998</v>
      </c>
      <c r="CE1265" s="38">
        <v>-1.5957589999999999</v>
      </c>
      <c r="CF1265" s="38">
        <v>-1.824543</v>
      </c>
      <c r="CG1265" s="38">
        <v>-1.8326880000000001</v>
      </c>
      <c r="CH1265" s="38">
        <v>-0.32063399999999997</v>
      </c>
      <c r="CI1265" s="38">
        <v>-0.3112472</v>
      </c>
      <c r="CJ1265" s="38">
        <v>-0.37961669999999997</v>
      </c>
      <c r="CK1265" s="38">
        <v>1.28459E-2</v>
      </c>
      <c r="CL1265" s="38">
        <v>0.74019650000000003</v>
      </c>
      <c r="CM1265" s="38">
        <v>0.61159640000000004</v>
      </c>
      <c r="CN1265" s="38">
        <v>0.13292209999999999</v>
      </c>
      <c r="CO1265" s="38">
        <v>0.1322344</v>
      </c>
      <c r="CP1265" s="38">
        <v>-0.3084983</v>
      </c>
      <c r="CQ1265" s="38">
        <v>-0.24794559999999999</v>
      </c>
      <c r="CR1265" s="38">
        <v>0.39133499999999999</v>
      </c>
      <c r="CS1265" s="38">
        <v>0.39071109999999998</v>
      </c>
      <c r="CT1265" s="38">
        <v>-0.17615919999999999</v>
      </c>
      <c r="CU1265" s="38">
        <v>2.9899999999999998E-5</v>
      </c>
      <c r="CV1265" s="38">
        <v>-0.67628679999999997</v>
      </c>
      <c r="CW1265" s="38">
        <v>-1.1392640000000001</v>
      </c>
      <c r="CX1265" s="38">
        <v>0.33441149999999997</v>
      </c>
      <c r="CY1265" s="38">
        <v>0.27368429999999999</v>
      </c>
      <c r="CZ1265" s="38">
        <v>-7.1955000000000005E-2</v>
      </c>
      <c r="DA1265" s="38">
        <v>-0.269395</v>
      </c>
      <c r="DB1265" s="38">
        <v>-0.60651489999999997</v>
      </c>
      <c r="DC1265" s="38">
        <v>-1.4005019999999999</v>
      </c>
      <c r="DD1265" s="38">
        <v>-1.5937889999999999</v>
      </c>
      <c r="DE1265" s="38">
        <v>-1.5860780000000001</v>
      </c>
      <c r="DF1265" s="38">
        <v>-0.1997342</v>
      </c>
      <c r="DG1265" s="38">
        <v>-0.20115150000000001</v>
      </c>
      <c r="DH1265" s="38">
        <v>-0.27812940000000003</v>
      </c>
      <c r="DI1265" s="38">
        <v>9.7086000000000006E-2</v>
      </c>
      <c r="DJ1265" s="38">
        <v>0.80522819999999995</v>
      </c>
      <c r="DK1265" s="38">
        <v>0.69210740000000004</v>
      </c>
      <c r="DL1265" s="38">
        <v>0.25235849999999999</v>
      </c>
      <c r="DM1265" s="38">
        <v>0.27385880000000001</v>
      </c>
      <c r="DN1265" s="38">
        <v>-0.19841159999999999</v>
      </c>
      <c r="DO1265" s="38">
        <v>-0.119308</v>
      </c>
      <c r="DP1265" s="38">
        <v>0.48552499999999998</v>
      </c>
      <c r="DQ1265" s="38">
        <v>0.46689799999999998</v>
      </c>
      <c r="DR1265" s="38">
        <v>-0.11975230000000001</v>
      </c>
      <c r="DS1265" s="38">
        <v>5.6908500000000001E-2</v>
      </c>
      <c r="DT1265" s="38">
        <v>-0.57497860000000001</v>
      </c>
      <c r="DU1265" s="38">
        <v>-1.0225230000000001</v>
      </c>
      <c r="DV1265" s="38">
        <v>0.4726013</v>
      </c>
      <c r="DW1265" s="38">
        <v>0.43862489999999998</v>
      </c>
      <c r="DX1265" s="38">
        <v>0.16253600000000001</v>
      </c>
      <c r="DY1265" s="38">
        <v>-2.8714199999999999E-2</v>
      </c>
      <c r="DZ1265" s="38">
        <v>-0.40114630000000001</v>
      </c>
      <c r="EA1265" s="38">
        <v>-1.205246</v>
      </c>
      <c r="EB1265" s="38">
        <v>-1.363035</v>
      </c>
      <c r="EC1265" s="38">
        <v>-1.3394680000000001</v>
      </c>
      <c r="ED1265" s="38">
        <v>-2.5173999999999998E-2</v>
      </c>
      <c r="EE1265" s="38">
        <v>-4.2190900000000003E-2</v>
      </c>
      <c r="EF1265" s="38">
        <v>-0.13159779999999999</v>
      </c>
      <c r="EG1265" s="38">
        <v>0.21871550000000001</v>
      </c>
      <c r="EH1265" s="38">
        <v>0.89912349999999996</v>
      </c>
      <c r="EI1265" s="38">
        <v>0.80835239999999997</v>
      </c>
      <c r="EJ1265" s="38">
        <v>0.42480580000000001</v>
      </c>
      <c r="EK1265" s="38">
        <v>0.47834179999999998</v>
      </c>
      <c r="EL1265" s="38">
        <v>-3.9463900000000003E-2</v>
      </c>
      <c r="EM1265" s="38">
        <v>6.6424200000000003E-2</v>
      </c>
      <c r="EN1265" s="38">
        <v>0.62152030000000003</v>
      </c>
      <c r="EO1265" s="38">
        <v>0.57689979999999996</v>
      </c>
      <c r="EP1265" s="38">
        <v>-3.8309599999999999E-2</v>
      </c>
      <c r="EQ1265" s="38">
        <v>0.13903219999999999</v>
      </c>
      <c r="ER1265" s="38">
        <v>-0.42870580000000003</v>
      </c>
      <c r="ES1265" s="38">
        <v>-0.85396839999999996</v>
      </c>
      <c r="ET1265" s="38">
        <v>0.67212550000000004</v>
      </c>
      <c r="EU1265" s="38">
        <v>0.67677279999999995</v>
      </c>
      <c r="EV1265" s="38">
        <v>0.50110359999999998</v>
      </c>
      <c r="EW1265" s="38">
        <v>0.31879059999999998</v>
      </c>
      <c r="EX1265" s="38">
        <v>-0.1046266</v>
      </c>
      <c r="EY1265" s="38">
        <v>-0.92332700000000001</v>
      </c>
      <c r="EZ1265" s="38">
        <v>-1.029863</v>
      </c>
      <c r="FA1265" s="38">
        <v>-0.98340229999999995</v>
      </c>
      <c r="FB1265" s="38">
        <v>83.258260000000007</v>
      </c>
      <c r="FC1265" s="38">
        <v>81.538759999999996</v>
      </c>
      <c r="FD1265" s="38">
        <v>80.516869999999997</v>
      </c>
      <c r="FE1265" s="38">
        <v>78.514179999999996</v>
      </c>
      <c r="FF1265" s="38">
        <v>75.543689999999998</v>
      </c>
      <c r="FG1265" s="38">
        <v>74.793620000000004</v>
      </c>
      <c r="FH1265" s="38">
        <v>74.259460000000004</v>
      </c>
      <c r="FI1265" s="38">
        <v>77.045879999999997</v>
      </c>
      <c r="FJ1265" s="38">
        <v>81.308030000000002</v>
      </c>
      <c r="FK1265" s="38">
        <v>86.009469999999993</v>
      </c>
      <c r="FL1265" s="38">
        <v>89.897409999999994</v>
      </c>
      <c r="FM1265" s="38">
        <v>93.347170000000006</v>
      </c>
      <c r="FN1265" s="38">
        <v>96.440860000000001</v>
      </c>
      <c r="FO1265" s="38">
        <v>98.708629999999999</v>
      </c>
      <c r="FP1265" s="38">
        <v>100.3548</v>
      </c>
      <c r="FQ1265" s="38">
        <v>102.215</v>
      </c>
      <c r="FR1265" s="38">
        <v>103.0988</v>
      </c>
      <c r="FS1265" s="38">
        <v>103.05880000000001</v>
      </c>
      <c r="FT1265" s="38">
        <v>102.0823</v>
      </c>
      <c r="FU1265" s="38">
        <v>100.2148</v>
      </c>
      <c r="FV1265" s="38">
        <v>97.403379999999999</v>
      </c>
      <c r="FW1265">
        <v>94.325040000000001</v>
      </c>
      <c r="FX1265">
        <v>91.988039999999998</v>
      </c>
      <c r="FY1265">
        <v>88.419579999999996</v>
      </c>
      <c r="FZ1265">
        <v>0.34066760000000001</v>
      </c>
      <c r="GA1265">
        <v>2.8838940000000002</v>
      </c>
      <c r="GB1265">
        <v>1</v>
      </c>
    </row>
    <row r="1266" spans="1:184" x14ac:dyDescent="0.3">
      <c r="A1266" t="s">
        <v>1</v>
      </c>
      <c r="B1266" t="s">
        <v>1</v>
      </c>
      <c r="C1266" t="s">
        <v>1</v>
      </c>
      <c r="D1266" t="s">
        <v>1</v>
      </c>
      <c r="E1266" t="s">
        <v>1</v>
      </c>
      <c r="F1266" t="s">
        <v>1</v>
      </c>
      <c r="G1266" t="s">
        <v>1</v>
      </c>
      <c r="H1266" s="40" t="s">
        <v>268</v>
      </c>
      <c r="I1266" s="18" t="s">
        <v>1</v>
      </c>
      <c r="J1266" s="38" t="s">
        <v>1</v>
      </c>
      <c r="K1266" s="18">
        <v>44760</v>
      </c>
      <c r="L1266" s="38">
        <v>1895</v>
      </c>
      <c r="M1266" s="38">
        <v>1895</v>
      </c>
      <c r="N1266" s="38">
        <v>39.097279999999998</v>
      </c>
      <c r="O1266" s="38">
        <v>39.03463</v>
      </c>
      <c r="P1266" s="38">
        <v>38.906619999999997</v>
      </c>
      <c r="Q1266" s="38">
        <v>38.97334</v>
      </c>
      <c r="R1266" s="38">
        <v>39.581490000000002</v>
      </c>
      <c r="S1266" s="38">
        <v>41.692500000000003</v>
      </c>
      <c r="T1266" s="38">
        <v>47.427759999999999</v>
      </c>
      <c r="U1266" s="38">
        <v>52.703310000000002</v>
      </c>
      <c r="V1266" s="38">
        <v>55.179519999999997</v>
      </c>
      <c r="W1266" s="38">
        <v>56.329050000000002</v>
      </c>
      <c r="X1266" s="38">
        <v>57.717979999999997</v>
      </c>
      <c r="Y1266" s="38">
        <v>58.675820000000002</v>
      </c>
      <c r="Z1266" s="38">
        <v>59.018630000000002</v>
      </c>
      <c r="AA1266" s="38">
        <v>59.551450000000003</v>
      </c>
      <c r="AB1266" s="38">
        <v>58.370660000000001</v>
      </c>
      <c r="AC1266" s="38">
        <v>56.398879999999998</v>
      </c>
      <c r="AD1266" s="38">
        <v>53.567189999999997</v>
      </c>
      <c r="AE1266" s="38">
        <v>51.10172</v>
      </c>
      <c r="AF1266" s="38">
        <v>50.511980000000001</v>
      </c>
      <c r="AG1266" s="38">
        <v>49.775730000000003</v>
      </c>
      <c r="AH1266" s="38">
        <v>50.326970000000003</v>
      </c>
      <c r="AI1266" s="38">
        <v>50.856099999999998</v>
      </c>
      <c r="AJ1266" s="38">
        <v>50.523069999999997</v>
      </c>
      <c r="AK1266" s="38">
        <v>49.857129999999998</v>
      </c>
      <c r="AL1266" s="38">
        <v>-0.52664610000000001</v>
      </c>
      <c r="AM1266" s="38">
        <v>-0.55278709999999998</v>
      </c>
      <c r="AN1266" s="38">
        <v>-0.56042650000000005</v>
      </c>
      <c r="AO1266" s="38">
        <v>-0.14420810000000001</v>
      </c>
      <c r="AP1266" s="38">
        <v>0.22491939999999999</v>
      </c>
      <c r="AQ1266" s="38">
        <v>-6.8681199999999998E-2</v>
      </c>
      <c r="AR1266" s="38">
        <v>0.71247459999999996</v>
      </c>
      <c r="AS1266" s="38">
        <v>0.53450520000000001</v>
      </c>
      <c r="AT1266" s="38">
        <v>-0.5829704</v>
      </c>
      <c r="AU1266" s="38">
        <v>-1.0717159999999999</v>
      </c>
      <c r="AV1266" s="38">
        <v>-0.70713579999999998</v>
      </c>
      <c r="AW1266" s="38">
        <v>-0.63521890000000003</v>
      </c>
      <c r="AX1266" s="38">
        <v>-0.1172482</v>
      </c>
      <c r="AY1266" s="38">
        <v>0.35193799999999997</v>
      </c>
      <c r="AZ1266" s="38">
        <v>-0.4683349</v>
      </c>
      <c r="BA1266" s="38">
        <v>-1.7899130000000001</v>
      </c>
      <c r="BB1266" s="38">
        <v>-1.183711</v>
      </c>
      <c r="BC1266" s="38">
        <v>-1.028454</v>
      </c>
      <c r="BD1266" s="38">
        <v>-1.2151890000000001</v>
      </c>
      <c r="BE1266" s="38">
        <v>-0.99164350000000001</v>
      </c>
      <c r="BF1266" s="38">
        <v>-1.189943</v>
      </c>
      <c r="BG1266" s="38">
        <v>-2.3412169999999999</v>
      </c>
      <c r="BH1266" s="38">
        <v>-2.3646370000000001</v>
      </c>
      <c r="BI1266" s="38">
        <v>-2.7811140000000001</v>
      </c>
      <c r="BJ1266" s="38">
        <v>-0.34464030000000001</v>
      </c>
      <c r="BK1266" s="38">
        <v>-0.39109969999999999</v>
      </c>
      <c r="BL1266" s="38">
        <v>-0.40840579999999999</v>
      </c>
      <c r="BM1266" s="38">
        <v>-1.8331400000000001E-2</v>
      </c>
      <c r="BN1266" s="38">
        <v>0.33003440000000001</v>
      </c>
      <c r="BO1266" s="38">
        <v>4.6296900000000002E-2</v>
      </c>
      <c r="BP1266" s="38">
        <v>0.92872410000000005</v>
      </c>
      <c r="BQ1266" s="38">
        <v>0.77623600000000004</v>
      </c>
      <c r="BR1266" s="38">
        <v>-0.39118350000000002</v>
      </c>
      <c r="BS1266" s="38">
        <v>-0.86329979999999995</v>
      </c>
      <c r="BT1266" s="38">
        <v>-0.55699989999999999</v>
      </c>
      <c r="BU1266" s="38">
        <v>-0.511629</v>
      </c>
      <c r="BV1266" s="38">
        <v>-4.4203999999999997E-3</v>
      </c>
      <c r="BW1266" s="38">
        <v>0.47128560000000003</v>
      </c>
      <c r="BX1266" s="38">
        <v>-0.28811379999999998</v>
      </c>
      <c r="BY1266" s="38">
        <v>-1.574565</v>
      </c>
      <c r="BZ1266" s="38">
        <v>-0.93617740000000005</v>
      </c>
      <c r="CA1266" s="38">
        <v>-0.73043740000000001</v>
      </c>
      <c r="CB1266" s="38">
        <v>-0.88110089999999996</v>
      </c>
      <c r="CC1266" s="38">
        <v>-0.65935279999999996</v>
      </c>
      <c r="CD1266" s="38">
        <v>-0.89758289999999996</v>
      </c>
      <c r="CE1266" s="38">
        <v>-2.0342159999999998</v>
      </c>
      <c r="CF1266" s="38">
        <v>-2.0442689999999999</v>
      </c>
      <c r="CG1266" s="38">
        <v>-2.4447480000000001</v>
      </c>
      <c r="CH1266" s="38">
        <v>-0.21858349999999999</v>
      </c>
      <c r="CI1266" s="38">
        <v>-0.27911550000000002</v>
      </c>
      <c r="CJ1266" s="38">
        <v>-0.30311670000000002</v>
      </c>
      <c r="CK1266" s="38">
        <v>6.8850400000000006E-2</v>
      </c>
      <c r="CL1266" s="38">
        <v>0.40283679999999999</v>
      </c>
      <c r="CM1266" s="38">
        <v>0.1259303</v>
      </c>
      <c r="CN1266" s="38">
        <v>1.078498</v>
      </c>
      <c r="CO1266" s="38">
        <v>0.94365790000000005</v>
      </c>
      <c r="CP1266" s="38">
        <v>-0.25835249999999998</v>
      </c>
      <c r="CQ1266" s="38">
        <v>-0.71895149999999997</v>
      </c>
      <c r="CR1266" s="38">
        <v>-0.45301619999999998</v>
      </c>
      <c r="CS1266" s="38">
        <v>-0.4260311</v>
      </c>
      <c r="CT1266" s="38">
        <v>7.3723800000000006E-2</v>
      </c>
      <c r="CU1266" s="38">
        <v>0.55394540000000003</v>
      </c>
      <c r="CV1266" s="38">
        <v>-0.1632932</v>
      </c>
      <c r="CW1266" s="38">
        <v>-1.425416</v>
      </c>
      <c r="CX1266" s="38">
        <v>-0.76473619999999998</v>
      </c>
      <c r="CY1266" s="38">
        <v>-0.5240321</v>
      </c>
      <c r="CZ1266" s="38">
        <v>-0.64971279999999998</v>
      </c>
      <c r="DA1266" s="38">
        <v>-0.42920930000000002</v>
      </c>
      <c r="DB1266" s="38">
        <v>-0.69509529999999997</v>
      </c>
      <c r="DC1266" s="38">
        <v>-1.8215889999999999</v>
      </c>
      <c r="DD1266" s="38">
        <v>-1.8223830000000001</v>
      </c>
      <c r="DE1266" s="38">
        <v>-2.2117819999999999</v>
      </c>
      <c r="DF1266" s="38">
        <v>-9.2526800000000006E-2</v>
      </c>
      <c r="DG1266" s="38">
        <v>-0.16713130000000001</v>
      </c>
      <c r="DH1266" s="38">
        <v>-0.19782759999999999</v>
      </c>
      <c r="DI1266" s="38">
        <v>0.15603220000000001</v>
      </c>
      <c r="DJ1266" s="38">
        <v>0.47563919999999998</v>
      </c>
      <c r="DK1266" s="38">
        <v>0.20556379999999999</v>
      </c>
      <c r="DL1266" s="38">
        <v>1.2282709999999999</v>
      </c>
      <c r="DM1266" s="38">
        <v>1.1110800000000001</v>
      </c>
      <c r="DN1266" s="38">
        <v>-0.12552150000000001</v>
      </c>
      <c r="DO1266" s="38">
        <v>-0.57460319999999998</v>
      </c>
      <c r="DP1266" s="38">
        <v>-0.34903250000000002</v>
      </c>
      <c r="DQ1266" s="38">
        <v>-0.34043309999999999</v>
      </c>
      <c r="DR1266" s="38">
        <v>0.151868</v>
      </c>
      <c r="DS1266" s="38">
        <v>0.63660519999999998</v>
      </c>
      <c r="DT1266" s="38">
        <v>-3.8472600000000003E-2</v>
      </c>
      <c r="DU1266" s="38">
        <v>-1.2762659999999999</v>
      </c>
      <c r="DV1266" s="38">
        <v>-0.59329509999999996</v>
      </c>
      <c r="DW1266" s="38">
        <v>-0.31762679999999999</v>
      </c>
      <c r="DX1266" s="38">
        <v>-0.41832469999999999</v>
      </c>
      <c r="DY1266" s="38">
        <v>-0.19906570000000001</v>
      </c>
      <c r="DZ1266" s="38">
        <v>-0.49260769999999998</v>
      </c>
      <c r="EA1266" s="38">
        <v>-1.6089610000000001</v>
      </c>
      <c r="EB1266" s="38">
        <v>-1.6004970000000001</v>
      </c>
      <c r="EC1266" s="38">
        <v>-1.978817</v>
      </c>
      <c r="ED1266" s="38">
        <v>8.9479100000000006E-2</v>
      </c>
      <c r="EE1266" s="38">
        <v>-5.4440000000000001E-3</v>
      </c>
      <c r="EF1266" s="38">
        <v>-4.5806899999999998E-2</v>
      </c>
      <c r="EG1266" s="38">
        <v>0.28190890000000002</v>
      </c>
      <c r="EH1266" s="38">
        <v>0.5807542</v>
      </c>
      <c r="EI1266" s="38">
        <v>0.32054189999999999</v>
      </c>
      <c r="EJ1266" s="38">
        <v>1.4445209999999999</v>
      </c>
      <c r="EK1266" s="38">
        <v>1.352811</v>
      </c>
      <c r="EL1266" s="38">
        <v>6.6265299999999999E-2</v>
      </c>
      <c r="EM1266" s="38">
        <v>-0.36618719999999999</v>
      </c>
      <c r="EN1266" s="38">
        <v>-0.19889660000000001</v>
      </c>
      <c r="EO1266" s="38">
        <v>-0.21684329999999999</v>
      </c>
      <c r="EP1266" s="38">
        <v>0.26469589999999998</v>
      </c>
      <c r="EQ1266" s="38">
        <v>0.75595279999999998</v>
      </c>
      <c r="ER1266" s="38">
        <v>0.1417485</v>
      </c>
      <c r="ES1266" s="38">
        <v>-1.060918</v>
      </c>
      <c r="ET1266" s="38">
        <v>-0.34576129999999999</v>
      </c>
      <c r="EU1266" s="38">
        <v>-1.96104E-2</v>
      </c>
      <c r="EV1266" s="38">
        <v>-8.4237000000000006E-2</v>
      </c>
      <c r="EW1266" s="38">
        <v>0.13322500000000001</v>
      </c>
      <c r="EX1266" s="38">
        <v>-0.2002477</v>
      </c>
      <c r="EY1266" s="38">
        <v>-1.30196</v>
      </c>
      <c r="EZ1266" s="38">
        <v>-1.2801290000000001</v>
      </c>
      <c r="FA1266" s="38">
        <v>-1.6424510000000001</v>
      </c>
      <c r="FB1266" s="38">
        <v>86.433610000000002</v>
      </c>
      <c r="FC1266" s="38">
        <v>85.548689999999993</v>
      </c>
      <c r="FD1266" s="38">
        <v>83.968670000000003</v>
      </c>
      <c r="FE1266" s="38">
        <v>82.294780000000003</v>
      </c>
      <c r="FF1266" s="38">
        <v>80.827569999999994</v>
      </c>
      <c r="FG1266" s="38">
        <v>79.768199999999993</v>
      </c>
      <c r="FH1266" s="38">
        <v>79.671940000000006</v>
      </c>
      <c r="FI1266" s="38">
        <v>80.940809999999999</v>
      </c>
      <c r="FJ1266" s="38">
        <v>83.079560000000001</v>
      </c>
      <c r="FK1266" s="38">
        <v>86.744749999999996</v>
      </c>
      <c r="FL1266" s="38">
        <v>91.386349999999993</v>
      </c>
      <c r="FM1266" s="38">
        <v>95.88194</v>
      </c>
      <c r="FN1266" s="38">
        <v>95.206959999999995</v>
      </c>
      <c r="FO1266" s="38">
        <v>97.086200000000005</v>
      </c>
      <c r="FP1266" s="38">
        <v>100.06140000000001</v>
      </c>
      <c r="FQ1266" s="38">
        <v>101.4872</v>
      </c>
      <c r="FR1266" s="38">
        <v>101.73990000000001</v>
      </c>
      <c r="FS1266" s="38">
        <v>100.78740000000001</v>
      </c>
      <c r="FT1266" s="38">
        <v>99.573610000000002</v>
      </c>
      <c r="FU1266" s="38">
        <v>96.924729999999997</v>
      </c>
      <c r="FV1266" s="38">
        <v>94.580690000000004</v>
      </c>
      <c r="FW1266">
        <v>92.85812</v>
      </c>
      <c r="FX1266">
        <v>90.291390000000007</v>
      </c>
      <c r="FY1266">
        <v>86.60275</v>
      </c>
      <c r="FZ1266">
        <v>0.34700690000000001</v>
      </c>
      <c r="GA1266">
        <v>2.904175</v>
      </c>
      <c r="GB1266">
        <v>1</v>
      </c>
    </row>
    <row r="1267" spans="1:184" x14ac:dyDescent="0.3">
      <c r="A1267" t="s">
        <v>1</v>
      </c>
      <c r="B1267" t="s">
        <v>1</v>
      </c>
      <c r="C1267" t="s">
        <v>1</v>
      </c>
      <c r="D1267" t="s">
        <v>1</v>
      </c>
      <c r="E1267" t="s">
        <v>1</v>
      </c>
      <c r="F1267" t="s">
        <v>1</v>
      </c>
      <c r="G1267" t="s">
        <v>1</v>
      </c>
      <c r="H1267" s="40" t="s">
        <v>268</v>
      </c>
      <c r="I1267" s="18" t="s">
        <v>1</v>
      </c>
      <c r="J1267" s="38" t="s">
        <v>1</v>
      </c>
      <c r="K1267" s="18">
        <v>44763</v>
      </c>
      <c r="L1267" s="38">
        <v>1895</v>
      </c>
      <c r="M1267" s="38">
        <v>1895</v>
      </c>
      <c r="N1267" s="38">
        <v>48.760069999999999</v>
      </c>
      <c r="O1267" s="38">
        <v>48.373330000000003</v>
      </c>
      <c r="P1267" s="38">
        <v>47.98507</v>
      </c>
      <c r="Q1267" s="38">
        <v>47.623849999999997</v>
      </c>
      <c r="R1267" s="38">
        <v>47.805250000000001</v>
      </c>
      <c r="S1267" s="38">
        <v>49.070250000000001</v>
      </c>
      <c r="T1267" s="38">
        <v>52.152760000000001</v>
      </c>
      <c r="U1267" s="38">
        <v>55.124690000000001</v>
      </c>
      <c r="V1267" s="38">
        <v>56.100909999999999</v>
      </c>
      <c r="W1267" s="38">
        <v>56.554310000000001</v>
      </c>
      <c r="X1267" s="38">
        <v>56.583329999999997</v>
      </c>
      <c r="Y1267" s="38">
        <v>56.567019999999999</v>
      </c>
      <c r="Z1267" s="38">
        <v>56.431730000000002</v>
      </c>
      <c r="AA1267" s="38">
        <v>56.561689999999999</v>
      </c>
      <c r="AB1267" s="38">
        <v>55.709420000000001</v>
      </c>
      <c r="AC1267" s="38">
        <v>53.707749999999997</v>
      </c>
      <c r="AD1267" s="38">
        <v>51.74897</v>
      </c>
      <c r="AE1267" s="38">
        <v>49.637830000000001</v>
      </c>
      <c r="AF1267" s="38">
        <v>49.515639999999998</v>
      </c>
      <c r="AG1267" s="38">
        <v>49.298029999999997</v>
      </c>
      <c r="AH1267" s="38">
        <v>50.231780000000001</v>
      </c>
      <c r="AI1267" s="38">
        <v>50.497639999999997</v>
      </c>
      <c r="AJ1267" s="38">
        <v>50.194180000000003</v>
      </c>
      <c r="AK1267" s="38">
        <v>49.505949999999999</v>
      </c>
      <c r="AL1267" s="38">
        <v>-0.35098590000000002</v>
      </c>
      <c r="AM1267" s="38">
        <v>-0.72521389999999997</v>
      </c>
      <c r="AN1267" s="38">
        <v>-0.1944814</v>
      </c>
      <c r="AO1267" s="38">
        <v>3.2296199999999997E-2</v>
      </c>
      <c r="AP1267" s="38">
        <v>2.4542000000000001E-2</v>
      </c>
      <c r="AQ1267" s="38">
        <v>-0.32082880000000003</v>
      </c>
      <c r="AR1267" s="38">
        <v>-0.52153720000000003</v>
      </c>
      <c r="AS1267" s="38">
        <v>0.13720640000000001</v>
      </c>
      <c r="AT1267" s="38">
        <v>0.32933430000000002</v>
      </c>
      <c r="AU1267" s="38">
        <v>-9.6116599999999996E-2</v>
      </c>
      <c r="AV1267" s="38">
        <v>-0.27007160000000002</v>
      </c>
      <c r="AW1267" s="38">
        <v>-0.18315509999999999</v>
      </c>
      <c r="AX1267" s="38">
        <v>0.12227590000000001</v>
      </c>
      <c r="AY1267" s="38">
        <v>3.4705699999999999E-2</v>
      </c>
      <c r="AZ1267" s="38">
        <v>-0.47379850000000001</v>
      </c>
      <c r="BA1267" s="38">
        <v>-1.4933399999999999</v>
      </c>
      <c r="BB1267" s="38">
        <v>0.47748869999999999</v>
      </c>
      <c r="BC1267" s="38">
        <v>0.75235529999999995</v>
      </c>
      <c r="BD1267" s="38">
        <v>1.061077</v>
      </c>
      <c r="BE1267" s="38">
        <v>0.76166540000000005</v>
      </c>
      <c r="BF1267" s="38">
        <v>0.58045100000000005</v>
      </c>
      <c r="BG1267" s="38">
        <v>-1.9129529999999999</v>
      </c>
      <c r="BH1267" s="38">
        <v>-1.97915</v>
      </c>
      <c r="BI1267" s="38">
        <v>-2.297142</v>
      </c>
      <c r="BJ1267" s="38">
        <v>-0.22413279999999999</v>
      </c>
      <c r="BK1267" s="38">
        <v>-0.61958369999999996</v>
      </c>
      <c r="BL1267" s="38">
        <v>-9.68276E-2</v>
      </c>
      <c r="BM1267" s="38">
        <v>0.1083201</v>
      </c>
      <c r="BN1267" s="38">
        <v>9.8434199999999999E-2</v>
      </c>
      <c r="BO1267" s="38">
        <v>-0.23201730000000001</v>
      </c>
      <c r="BP1267" s="38">
        <v>-0.41653610000000002</v>
      </c>
      <c r="BQ1267" s="38">
        <v>0.26444479999999998</v>
      </c>
      <c r="BR1267" s="38">
        <v>0.44493260000000001</v>
      </c>
      <c r="BS1267" s="38">
        <v>3.1017599999999999E-2</v>
      </c>
      <c r="BT1267" s="38">
        <v>-0.15641910000000001</v>
      </c>
      <c r="BU1267" s="38">
        <v>-0.1022921</v>
      </c>
      <c r="BV1267" s="38">
        <v>0.19747429999999999</v>
      </c>
      <c r="BW1267" s="38">
        <v>0.1132402</v>
      </c>
      <c r="BX1267" s="38">
        <v>-0.36702990000000002</v>
      </c>
      <c r="BY1267" s="38">
        <v>-1.3210360000000001</v>
      </c>
      <c r="BZ1267" s="38">
        <v>0.63679509999999995</v>
      </c>
      <c r="CA1267" s="38">
        <v>0.91898780000000002</v>
      </c>
      <c r="CB1267" s="38">
        <v>1.258945</v>
      </c>
      <c r="CC1267" s="38">
        <v>0.95610019999999996</v>
      </c>
      <c r="CD1267" s="38">
        <v>0.76488690000000004</v>
      </c>
      <c r="CE1267" s="38">
        <v>-1.7162010000000001</v>
      </c>
      <c r="CF1267" s="38">
        <v>-1.7861830000000001</v>
      </c>
      <c r="CG1267" s="38">
        <v>-2.0643549999999999</v>
      </c>
      <c r="CH1267" s="38">
        <v>-0.1362748</v>
      </c>
      <c r="CI1267" s="38">
        <v>-0.54642449999999998</v>
      </c>
      <c r="CJ1267" s="38">
        <v>-2.9192800000000001E-2</v>
      </c>
      <c r="CK1267" s="38">
        <v>0.16097400000000001</v>
      </c>
      <c r="CL1267" s="38">
        <v>0.14961179999999999</v>
      </c>
      <c r="CM1267" s="38">
        <v>-0.17050670000000001</v>
      </c>
      <c r="CN1267" s="38">
        <v>-0.34381260000000002</v>
      </c>
      <c r="CO1267" s="38">
        <v>0.35256959999999998</v>
      </c>
      <c r="CP1267" s="38">
        <v>0.52499569999999995</v>
      </c>
      <c r="CQ1267" s="38">
        <v>0.1190703</v>
      </c>
      <c r="CR1267" s="38">
        <v>-7.7703800000000003E-2</v>
      </c>
      <c r="CS1267" s="38">
        <v>-4.6286599999999997E-2</v>
      </c>
      <c r="CT1267" s="38">
        <v>0.24955649999999999</v>
      </c>
      <c r="CU1267" s="38">
        <v>0.167633</v>
      </c>
      <c r="CV1267" s="38">
        <v>-0.29308230000000002</v>
      </c>
      <c r="CW1267" s="38">
        <v>-1.2016990000000001</v>
      </c>
      <c r="CX1267" s="38">
        <v>0.74713030000000002</v>
      </c>
      <c r="CY1267" s="38">
        <v>1.034397</v>
      </c>
      <c r="CZ1267" s="38">
        <v>1.395988</v>
      </c>
      <c r="DA1267" s="38">
        <v>1.090765</v>
      </c>
      <c r="DB1267" s="38">
        <v>0.89262660000000005</v>
      </c>
      <c r="DC1267" s="38">
        <v>-1.579931</v>
      </c>
      <c r="DD1267" s="38">
        <v>-1.6525350000000001</v>
      </c>
      <c r="DE1267" s="38">
        <v>-1.9031279999999999</v>
      </c>
      <c r="DF1267" s="38">
        <v>-4.84167E-2</v>
      </c>
      <c r="DG1267" s="38">
        <v>-0.4732653</v>
      </c>
      <c r="DH1267" s="38">
        <v>3.8441900000000001E-2</v>
      </c>
      <c r="DI1267" s="38">
        <v>0.21362790000000001</v>
      </c>
      <c r="DJ1267" s="38">
        <v>0.2007893</v>
      </c>
      <c r="DK1267" s="38">
        <v>-0.1089961</v>
      </c>
      <c r="DL1267" s="38">
        <v>-0.27108910000000003</v>
      </c>
      <c r="DM1267" s="38">
        <v>0.44069449999999999</v>
      </c>
      <c r="DN1267" s="38">
        <v>0.60505869999999995</v>
      </c>
      <c r="DO1267" s="38">
        <v>0.207123</v>
      </c>
      <c r="DP1267" s="38">
        <v>1.0115E-3</v>
      </c>
      <c r="DQ1267" s="38">
        <v>9.7189000000000008E-3</v>
      </c>
      <c r="DR1267" s="38">
        <v>0.30163859999999998</v>
      </c>
      <c r="DS1267" s="38">
        <v>0.22202569999999999</v>
      </c>
      <c r="DT1267" s="38">
        <v>-0.21913469999999999</v>
      </c>
      <c r="DU1267" s="38">
        <v>-1.0823609999999999</v>
      </c>
      <c r="DV1267" s="38">
        <v>0.85746540000000004</v>
      </c>
      <c r="DW1267" s="38">
        <v>1.1498060000000001</v>
      </c>
      <c r="DX1267" s="38">
        <v>1.5330299999999999</v>
      </c>
      <c r="DY1267" s="38">
        <v>1.22543</v>
      </c>
      <c r="DZ1267" s="38">
        <v>1.0203660000000001</v>
      </c>
      <c r="EA1267" s="38">
        <v>-1.443662</v>
      </c>
      <c r="EB1267" s="38">
        <v>-1.518888</v>
      </c>
      <c r="EC1267" s="38">
        <v>-1.7419009999999999</v>
      </c>
      <c r="ED1267" s="38">
        <v>7.84363E-2</v>
      </c>
      <c r="EE1267" s="38">
        <v>-0.36763509999999999</v>
      </c>
      <c r="EF1267" s="38">
        <v>0.13609569999999999</v>
      </c>
      <c r="EG1267" s="38">
        <v>0.28965180000000001</v>
      </c>
      <c r="EH1267" s="38">
        <v>0.27468150000000002</v>
      </c>
      <c r="EI1267" s="38">
        <v>-2.01846E-2</v>
      </c>
      <c r="EJ1267" s="38">
        <v>-0.16608800000000001</v>
      </c>
      <c r="EK1267" s="38">
        <v>0.56793280000000002</v>
      </c>
      <c r="EL1267" s="38">
        <v>0.72065710000000005</v>
      </c>
      <c r="EM1267" s="38">
        <v>0.33425719999999998</v>
      </c>
      <c r="EN1267" s="38">
        <v>0.114664</v>
      </c>
      <c r="EO1267" s="38">
        <v>9.0581999999999996E-2</v>
      </c>
      <c r="EP1267" s="38">
        <v>0.37683699999999998</v>
      </c>
      <c r="EQ1267" s="38">
        <v>0.3005602</v>
      </c>
      <c r="ER1267" s="38">
        <v>-0.1123662</v>
      </c>
      <c r="ES1267" s="38">
        <v>-0.910057</v>
      </c>
      <c r="ET1267" s="38">
        <v>1.016772</v>
      </c>
      <c r="EU1267" s="38">
        <v>1.3164389999999999</v>
      </c>
      <c r="EV1267" s="38">
        <v>1.730898</v>
      </c>
      <c r="EW1267" s="38">
        <v>1.4198649999999999</v>
      </c>
      <c r="EX1267" s="38">
        <v>1.2048019999999999</v>
      </c>
      <c r="EY1267" s="38">
        <v>-1.24691</v>
      </c>
      <c r="EZ1267" s="38">
        <v>-1.3259209999999999</v>
      </c>
      <c r="FA1267" s="38">
        <v>-1.509115</v>
      </c>
      <c r="FB1267" s="38">
        <v>83.800550000000001</v>
      </c>
      <c r="FC1267" s="38">
        <v>81.223010000000002</v>
      </c>
      <c r="FD1267" s="38">
        <v>79.187280000000001</v>
      </c>
      <c r="FE1267" s="38">
        <v>77.757189999999994</v>
      </c>
      <c r="FF1267" s="38">
        <v>76.170389999999998</v>
      </c>
      <c r="FG1267" s="38">
        <v>74.163740000000004</v>
      </c>
      <c r="FH1267" s="38">
        <v>73.623000000000005</v>
      </c>
      <c r="FI1267" s="38">
        <v>77.074619999999996</v>
      </c>
      <c r="FJ1267" s="38">
        <v>81.429410000000004</v>
      </c>
      <c r="FK1267" s="38">
        <v>85.884299999999996</v>
      </c>
      <c r="FL1267" s="38">
        <v>90.544250000000005</v>
      </c>
      <c r="FM1267" s="38">
        <v>93.4041</v>
      </c>
      <c r="FN1267" s="38">
        <v>96.218519999999998</v>
      </c>
      <c r="FO1267" s="38">
        <v>98.139870000000002</v>
      </c>
      <c r="FP1267" s="38">
        <v>99.300449999999998</v>
      </c>
      <c r="FQ1267" s="38">
        <v>100.04349999999999</v>
      </c>
      <c r="FR1267" s="38">
        <v>103.0361</v>
      </c>
      <c r="FS1267" s="38">
        <v>102.63809999999999</v>
      </c>
      <c r="FT1267" s="38">
        <v>101.2311</v>
      </c>
      <c r="FU1267" s="38">
        <v>98.888069999999999</v>
      </c>
      <c r="FV1267" s="38">
        <v>95.295270000000002</v>
      </c>
      <c r="FW1267">
        <v>91.813320000000004</v>
      </c>
      <c r="FX1267">
        <v>88.715810000000005</v>
      </c>
      <c r="FY1267">
        <v>84.374849999999995</v>
      </c>
      <c r="FZ1267">
        <v>0.20879049999999999</v>
      </c>
      <c r="GA1267">
        <v>1.720086</v>
      </c>
      <c r="GB1267">
        <v>1</v>
      </c>
    </row>
    <row r="1268" spans="1:184" x14ac:dyDescent="0.3">
      <c r="A1268" t="s">
        <v>1</v>
      </c>
      <c r="B1268" t="s">
        <v>1</v>
      </c>
      <c r="C1268" t="s">
        <v>1</v>
      </c>
      <c r="D1268" t="s">
        <v>1</v>
      </c>
      <c r="E1268" t="s">
        <v>1</v>
      </c>
      <c r="F1268" t="s">
        <v>1</v>
      </c>
      <c r="G1268" t="s">
        <v>1</v>
      </c>
      <c r="H1268" s="40" t="s">
        <v>268</v>
      </c>
      <c r="I1268" s="18" t="s">
        <v>1</v>
      </c>
      <c r="J1268" s="38" t="s">
        <v>1</v>
      </c>
      <c r="K1268" s="18">
        <v>44789</v>
      </c>
      <c r="L1268" s="38">
        <v>1889</v>
      </c>
      <c r="M1268" s="38">
        <v>1889</v>
      </c>
      <c r="N1268" s="38">
        <v>43.626660000000001</v>
      </c>
      <c r="O1268" s="38">
        <v>43.20673</v>
      </c>
      <c r="P1268" s="38">
        <v>42.789929999999998</v>
      </c>
      <c r="Q1268" s="38">
        <v>42.557540000000003</v>
      </c>
      <c r="R1268" s="38">
        <v>42.699330000000003</v>
      </c>
      <c r="S1268" s="38">
        <v>43.93139</v>
      </c>
      <c r="T1268" s="38">
        <v>47.189590000000003</v>
      </c>
      <c r="U1268" s="38">
        <v>50.880360000000003</v>
      </c>
      <c r="V1268" s="38">
        <v>52.320720000000001</v>
      </c>
      <c r="W1268" s="38">
        <v>53.518230000000003</v>
      </c>
      <c r="X1268" s="38">
        <v>54.530940000000001</v>
      </c>
      <c r="Y1268" s="38">
        <v>55.034709999999997</v>
      </c>
      <c r="Z1268" s="38">
        <v>55.308610000000002</v>
      </c>
      <c r="AA1268" s="38">
        <v>55.475479999999997</v>
      </c>
      <c r="AB1268" s="38">
        <v>54.637990000000002</v>
      </c>
      <c r="AC1268" s="38">
        <v>52.768050000000002</v>
      </c>
      <c r="AD1268" s="38">
        <v>50.258760000000002</v>
      </c>
      <c r="AE1268" s="38">
        <v>47.985300000000002</v>
      </c>
      <c r="AF1268" s="38">
        <v>47.532829999999997</v>
      </c>
      <c r="AG1268" s="38">
        <v>47.153060000000004</v>
      </c>
      <c r="AH1268" s="38">
        <v>48.040889999999997</v>
      </c>
      <c r="AI1268" s="38">
        <v>48.557429999999997</v>
      </c>
      <c r="AJ1268" s="38">
        <v>48.239829999999998</v>
      </c>
      <c r="AK1268" s="38">
        <v>47.59028</v>
      </c>
      <c r="AL1268" s="38">
        <v>-0.9812999</v>
      </c>
      <c r="AM1268" s="38">
        <v>-0.69568490000000005</v>
      </c>
      <c r="AN1268" s="38">
        <v>-0.40196609999999999</v>
      </c>
      <c r="AO1268" s="38">
        <v>-0.25633840000000002</v>
      </c>
      <c r="AP1268" s="38">
        <v>0.1526834</v>
      </c>
      <c r="AQ1268" s="38">
        <v>0.14058560000000001</v>
      </c>
      <c r="AR1268" s="38">
        <v>-0.23403740000000001</v>
      </c>
      <c r="AS1268" s="38">
        <v>6.5052399999999996E-2</v>
      </c>
      <c r="AT1268" s="38">
        <v>-0.33494760000000001</v>
      </c>
      <c r="AU1268" s="38">
        <v>0.16474739999999999</v>
      </c>
      <c r="AV1268" s="38">
        <v>0.3854629</v>
      </c>
      <c r="AW1268" s="38">
        <v>-0.1225623</v>
      </c>
      <c r="AX1268" s="38">
        <v>-0.17841509999999999</v>
      </c>
      <c r="AY1268" s="38">
        <v>-0.45666600000000002</v>
      </c>
      <c r="AZ1268" s="38">
        <v>-0.24377760000000001</v>
      </c>
      <c r="BA1268" s="38">
        <v>1.0558689999999999</v>
      </c>
      <c r="BB1268" s="38">
        <v>2.5787930000000001</v>
      </c>
      <c r="BC1268" s="38">
        <v>1.2981929999999999</v>
      </c>
      <c r="BD1268" s="38">
        <v>1.410212</v>
      </c>
      <c r="BE1268" s="38">
        <v>1.378792</v>
      </c>
      <c r="BF1268" s="38">
        <v>1.1927289999999999</v>
      </c>
      <c r="BG1268" s="38">
        <v>0.9078524</v>
      </c>
      <c r="BH1268" s="38">
        <v>0.26333309999999999</v>
      </c>
      <c r="BI1268" s="38">
        <v>-6.2537000000000001E-3</v>
      </c>
      <c r="BJ1268" s="38">
        <v>-0.87568880000000004</v>
      </c>
      <c r="BK1268" s="38">
        <v>-0.60011479999999995</v>
      </c>
      <c r="BL1268" s="38">
        <v>-0.30907519999999999</v>
      </c>
      <c r="BM1268" s="38">
        <v>-0.1737747</v>
      </c>
      <c r="BN1268" s="38">
        <v>0.23239029999999999</v>
      </c>
      <c r="BO1268" s="38">
        <v>0.2208937</v>
      </c>
      <c r="BP1268" s="38">
        <v>-0.11836049999999999</v>
      </c>
      <c r="BQ1268" s="38">
        <v>0.21837280000000001</v>
      </c>
      <c r="BR1268" s="38">
        <v>-0.19525870000000001</v>
      </c>
      <c r="BS1268" s="38">
        <v>0.2991048</v>
      </c>
      <c r="BT1268" s="38">
        <v>0.48045300000000002</v>
      </c>
      <c r="BU1268" s="38">
        <v>-4.6879799999999999E-2</v>
      </c>
      <c r="BV1268" s="38">
        <v>-9.4711799999999999E-2</v>
      </c>
      <c r="BW1268" s="38">
        <v>-0.37510670000000002</v>
      </c>
      <c r="BX1268" s="38">
        <v>-0.1132591</v>
      </c>
      <c r="BY1268" s="38">
        <v>1.220018</v>
      </c>
      <c r="BZ1268" s="38">
        <v>2.7508509999999999</v>
      </c>
      <c r="CA1268" s="38">
        <v>1.4657750000000001</v>
      </c>
      <c r="CB1268" s="38">
        <v>1.632144</v>
      </c>
      <c r="CC1268" s="38">
        <v>1.584095</v>
      </c>
      <c r="CD1268" s="38">
        <v>1.385464</v>
      </c>
      <c r="CE1268" s="38">
        <v>1.081466</v>
      </c>
      <c r="CF1268" s="38">
        <v>0.48698920000000001</v>
      </c>
      <c r="CG1268" s="38">
        <v>0.23703550000000001</v>
      </c>
      <c r="CH1268" s="38">
        <v>-0.80254289999999995</v>
      </c>
      <c r="CI1268" s="38">
        <v>-0.53392320000000004</v>
      </c>
      <c r="CJ1268" s="38">
        <v>-0.24473929999999999</v>
      </c>
      <c r="CK1268" s="38">
        <v>-0.1165914</v>
      </c>
      <c r="CL1268" s="38">
        <v>0.28759509999999999</v>
      </c>
      <c r="CM1268" s="38">
        <v>0.27651490000000001</v>
      </c>
      <c r="CN1268" s="38">
        <v>-3.8242999999999999E-2</v>
      </c>
      <c r="CO1268" s="38">
        <v>0.32456210000000002</v>
      </c>
      <c r="CP1268" s="38">
        <v>-9.8510600000000004E-2</v>
      </c>
      <c r="CQ1268" s="38">
        <v>0.39216020000000001</v>
      </c>
      <c r="CR1268" s="38">
        <v>0.54624280000000003</v>
      </c>
      <c r="CS1268" s="38">
        <v>5.5376999999999996E-3</v>
      </c>
      <c r="CT1268" s="38">
        <v>-3.67392E-2</v>
      </c>
      <c r="CU1268" s="38">
        <v>-0.31861889999999998</v>
      </c>
      <c r="CV1268" s="38">
        <v>-2.2862400000000001E-2</v>
      </c>
      <c r="CW1268" s="38">
        <v>1.333707</v>
      </c>
      <c r="CX1268" s="38">
        <v>2.870018</v>
      </c>
      <c r="CY1268" s="38">
        <v>1.5818410000000001</v>
      </c>
      <c r="CZ1268" s="38">
        <v>1.7858529999999999</v>
      </c>
      <c r="DA1268" s="38">
        <v>1.7262869999999999</v>
      </c>
      <c r="DB1268" s="38">
        <v>1.5189520000000001</v>
      </c>
      <c r="DC1268" s="38">
        <v>1.2017100000000001</v>
      </c>
      <c r="DD1268" s="38">
        <v>0.64189280000000004</v>
      </c>
      <c r="DE1268" s="38">
        <v>0.40553689999999998</v>
      </c>
      <c r="DF1268" s="38">
        <v>-0.72939690000000001</v>
      </c>
      <c r="DG1268" s="38">
        <v>-0.46773160000000003</v>
      </c>
      <c r="DH1268" s="38">
        <v>-0.18040329999999999</v>
      </c>
      <c r="DI1268" s="38">
        <v>-5.9408000000000002E-2</v>
      </c>
      <c r="DJ1268" s="38">
        <v>0.34279979999999999</v>
      </c>
      <c r="DK1268" s="38">
        <v>0.33213609999999999</v>
      </c>
      <c r="DL1268" s="38">
        <v>4.1874500000000002E-2</v>
      </c>
      <c r="DM1268" s="38">
        <v>0.43075140000000001</v>
      </c>
      <c r="DN1268" s="38">
        <v>-1.7625E-3</v>
      </c>
      <c r="DO1268" s="38">
        <v>0.48521570000000003</v>
      </c>
      <c r="DP1268" s="38">
        <v>0.61203269999999999</v>
      </c>
      <c r="DQ1268" s="38">
        <v>5.7955199999999998E-2</v>
      </c>
      <c r="DR1268" s="38">
        <v>2.1233399999999999E-2</v>
      </c>
      <c r="DS1268" s="38">
        <v>-0.26213120000000001</v>
      </c>
      <c r="DT1268" s="38">
        <v>6.7534300000000005E-2</v>
      </c>
      <c r="DU1268" s="38">
        <v>1.4473959999999999</v>
      </c>
      <c r="DV1268" s="38">
        <v>2.989185</v>
      </c>
      <c r="DW1268" s="38">
        <v>1.6979070000000001</v>
      </c>
      <c r="DX1268" s="38">
        <v>1.9395629999999999</v>
      </c>
      <c r="DY1268" s="38">
        <v>1.8684799999999999</v>
      </c>
      <c r="DZ1268" s="38">
        <v>1.652439</v>
      </c>
      <c r="EA1268" s="38">
        <v>1.3219540000000001</v>
      </c>
      <c r="EB1268" s="38">
        <v>0.79679639999999996</v>
      </c>
      <c r="EC1268" s="38">
        <v>0.5740383</v>
      </c>
      <c r="ED1268" s="38">
        <v>-0.62378579999999995</v>
      </c>
      <c r="EE1268" s="38">
        <v>-0.37216149999999998</v>
      </c>
      <c r="EF1268" s="38">
        <v>-8.7512400000000004E-2</v>
      </c>
      <c r="EG1268" s="38">
        <v>2.3155700000000001E-2</v>
      </c>
      <c r="EH1268" s="38">
        <v>0.42250670000000001</v>
      </c>
      <c r="EI1268" s="38">
        <v>0.41244419999999998</v>
      </c>
      <c r="EJ1268" s="38">
        <v>0.15755130000000001</v>
      </c>
      <c r="EK1268" s="38">
        <v>0.58407189999999998</v>
      </c>
      <c r="EL1268" s="38">
        <v>0.1379264</v>
      </c>
      <c r="EM1268" s="38">
        <v>0.61957289999999998</v>
      </c>
      <c r="EN1268" s="38">
        <v>0.7070227</v>
      </c>
      <c r="EO1268" s="38">
        <v>0.1336377</v>
      </c>
      <c r="EP1268" s="38">
        <v>0.1049366</v>
      </c>
      <c r="EQ1268" s="38">
        <v>-0.18057190000000001</v>
      </c>
      <c r="ER1268" s="38">
        <v>0.1980528</v>
      </c>
      <c r="ES1268" s="38">
        <v>1.611545</v>
      </c>
      <c r="ET1268" s="38">
        <v>3.1612429999999998</v>
      </c>
      <c r="EU1268" s="38">
        <v>1.865489</v>
      </c>
      <c r="EV1268" s="38">
        <v>2.1614939999999998</v>
      </c>
      <c r="EW1268" s="38">
        <v>2.0737830000000002</v>
      </c>
      <c r="EX1268" s="38">
        <v>1.845175</v>
      </c>
      <c r="EY1268" s="38">
        <v>1.4955670000000001</v>
      </c>
      <c r="EZ1268" s="38">
        <v>1.0204519999999999</v>
      </c>
      <c r="FA1268" s="38">
        <v>0.81732740000000004</v>
      </c>
      <c r="FB1268" s="38">
        <v>82.527069999999995</v>
      </c>
      <c r="FC1268" s="38">
        <v>81.544589999999999</v>
      </c>
      <c r="FD1268" s="38">
        <v>79.543019999999999</v>
      </c>
      <c r="FE1268" s="38">
        <v>77.586489999999998</v>
      </c>
      <c r="FF1268" s="38">
        <v>75.283829999999995</v>
      </c>
      <c r="FG1268" s="38">
        <v>74.18159</v>
      </c>
      <c r="FH1268" s="38">
        <v>73.317700000000002</v>
      </c>
      <c r="FI1268" s="38">
        <v>75.003730000000004</v>
      </c>
      <c r="FJ1268" s="38">
        <v>79.138180000000006</v>
      </c>
      <c r="FK1268" s="38">
        <v>84.532420000000002</v>
      </c>
      <c r="FL1268" s="38">
        <v>89.180629999999994</v>
      </c>
      <c r="FM1268" s="38">
        <v>93.381640000000004</v>
      </c>
      <c r="FN1268" s="38">
        <v>97.235249999999994</v>
      </c>
      <c r="FO1268" s="38">
        <v>100.4992</v>
      </c>
      <c r="FP1268" s="38">
        <v>103.0792</v>
      </c>
      <c r="FQ1268" s="38">
        <v>104.5642</v>
      </c>
      <c r="FR1268" s="38">
        <v>105.1413</v>
      </c>
      <c r="FS1268" s="38">
        <v>104.9503</v>
      </c>
      <c r="FT1268" s="38">
        <v>104.1134</v>
      </c>
      <c r="FU1268" s="38">
        <v>102.3212</v>
      </c>
      <c r="FV1268" s="38">
        <v>98.659989999999993</v>
      </c>
      <c r="FW1268">
        <v>95.14067</v>
      </c>
      <c r="FX1268">
        <v>92.449359999999999</v>
      </c>
      <c r="FY1268">
        <v>90.448049999999995</v>
      </c>
      <c r="FZ1268">
        <v>0.24324299999999999</v>
      </c>
      <c r="GA1268">
        <v>2.1548370000000001</v>
      </c>
      <c r="GB1268">
        <v>1</v>
      </c>
    </row>
    <row r="1269" spans="1:184" x14ac:dyDescent="0.3">
      <c r="A1269" t="s">
        <v>1</v>
      </c>
      <c r="B1269" t="s">
        <v>1</v>
      </c>
      <c r="C1269" t="s">
        <v>1</v>
      </c>
      <c r="D1269" t="s">
        <v>1</v>
      </c>
      <c r="E1269" t="s">
        <v>1</v>
      </c>
      <c r="F1269" t="s">
        <v>1</v>
      </c>
      <c r="G1269" t="s">
        <v>1</v>
      </c>
      <c r="H1269" s="40" t="s">
        <v>268</v>
      </c>
      <c r="I1269" s="18" t="s">
        <v>1</v>
      </c>
      <c r="J1269" s="38" t="s">
        <v>1</v>
      </c>
      <c r="K1269" s="18">
        <v>44790</v>
      </c>
      <c r="L1269" s="38">
        <v>1889</v>
      </c>
      <c r="M1269" s="38">
        <v>1889</v>
      </c>
      <c r="N1269" s="38">
        <v>46.166119999999999</v>
      </c>
      <c r="O1269" s="38">
        <v>45.622059999999998</v>
      </c>
      <c r="P1269" s="38">
        <v>45.283850000000001</v>
      </c>
      <c r="Q1269" s="38">
        <v>45.056280000000001</v>
      </c>
      <c r="R1269" s="38">
        <v>44.999890000000001</v>
      </c>
      <c r="S1269" s="38">
        <v>45.9163</v>
      </c>
      <c r="T1269" s="38">
        <v>49.612929999999999</v>
      </c>
      <c r="U1269" s="38">
        <v>52.289769999999997</v>
      </c>
      <c r="V1269" s="38">
        <v>53.004910000000002</v>
      </c>
      <c r="W1269" s="38">
        <v>52.978409999999997</v>
      </c>
      <c r="X1269" s="38">
        <v>53.7896</v>
      </c>
      <c r="Y1269" s="38">
        <v>54.00188</v>
      </c>
      <c r="Z1269" s="38">
        <v>53.729610000000001</v>
      </c>
      <c r="AA1269" s="38">
        <v>53.91534</v>
      </c>
      <c r="AB1269" s="38">
        <v>52.762439999999998</v>
      </c>
      <c r="AC1269" s="38">
        <v>51.111400000000003</v>
      </c>
      <c r="AD1269" s="38">
        <v>49.072539999999996</v>
      </c>
      <c r="AE1269" s="38">
        <v>46.861049999999999</v>
      </c>
      <c r="AF1269" s="38">
        <v>46.632550000000002</v>
      </c>
      <c r="AG1269" s="38">
        <v>46.313029999999998</v>
      </c>
      <c r="AH1269" s="38">
        <v>47.281390000000002</v>
      </c>
      <c r="AI1269" s="38">
        <v>47.906140000000001</v>
      </c>
      <c r="AJ1269" s="38">
        <v>47.595230000000001</v>
      </c>
      <c r="AK1269" s="38">
        <v>47.083530000000003</v>
      </c>
      <c r="AL1269" s="38">
        <v>-0.40212750000000003</v>
      </c>
      <c r="AM1269" s="38">
        <v>-0.53705159999999996</v>
      </c>
      <c r="AN1269" s="38">
        <v>-4.5034900000000003E-2</v>
      </c>
      <c r="AO1269" s="38">
        <v>8.3117800000000006E-2</v>
      </c>
      <c r="AP1269" s="38">
        <v>0.80753249999999999</v>
      </c>
      <c r="AQ1269" s="38">
        <v>-0.1442601</v>
      </c>
      <c r="AR1269" s="38">
        <v>-0.45708949999999998</v>
      </c>
      <c r="AS1269" s="38">
        <v>-1.0765180000000001</v>
      </c>
      <c r="AT1269" s="38">
        <v>-0.81151620000000002</v>
      </c>
      <c r="AU1269" s="38">
        <v>-0.5236362</v>
      </c>
      <c r="AV1269" s="38">
        <v>0.13575970000000001</v>
      </c>
      <c r="AW1269" s="38">
        <v>2.3529100000000001E-2</v>
      </c>
      <c r="AX1269" s="38">
        <v>-0.73245059999999995</v>
      </c>
      <c r="AY1269" s="38">
        <v>-0.1690149</v>
      </c>
      <c r="AZ1269" s="38">
        <v>-0.35124050000000001</v>
      </c>
      <c r="BA1269" s="38">
        <v>0.5569056</v>
      </c>
      <c r="BB1269" s="38">
        <v>1.645437</v>
      </c>
      <c r="BC1269" s="38">
        <v>0.67470569999999996</v>
      </c>
      <c r="BD1269" s="38">
        <v>0.88799700000000004</v>
      </c>
      <c r="BE1269" s="38">
        <v>1.374854</v>
      </c>
      <c r="BF1269" s="38">
        <v>1.7663359999999999</v>
      </c>
      <c r="BG1269" s="38">
        <v>1.0477030000000001</v>
      </c>
      <c r="BH1269" s="38">
        <v>1.4825969999999999</v>
      </c>
      <c r="BI1269" s="38">
        <v>1.8024199999999999</v>
      </c>
      <c r="BJ1269" s="38">
        <v>-0.20839650000000001</v>
      </c>
      <c r="BK1269" s="38">
        <v>-0.35324610000000001</v>
      </c>
      <c r="BL1269" s="38">
        <v>0.1106536</v>
      </c>
      <c r="BM1269" s="38">
        <v>0.2296165</v>
      </c>
      <c r="BN1269" s="38">
        <v>0.93557319999999999</v>
      </c>
      <c r="BO1269" s="38">
        <v>-1.8179500000000001E-2</v>
      </c>
      <c r="BP1269" s="38">
        <v>-0.2307833</v>
      </c>
      <c r="BQ1269" s="38">
        <v>-0.92814209999999997</v>
      </c>
      <c r="BR1269" s="38">
        <v>-0.66678389999999998</v>
      </c>
      <c r="BS1269" s="38">
        <v>-0.29822120000000002</v>
      </c>
      <c r="BT1269" s="38">
        <v>0.27379720000000002</v>
      </c>
      <c r="BU1269" s="38">
        <v>0.1276178</v>
      </c>
      <c r="BV1269" s="38">
        <v>-0.64110400000000001</v>
      </c>
      <c r="BW1269" s="38">
        <v>-5.79427E-2</v>
      </c>
      <c r="BX1269" s="38">
        <v>-0.1766673</v>
      </c>
      <c r="BY1269" s="38">
        <v>0.77116660000000004</v>
      </c>
      <c r="BZ1269" s="38">
        <v>1.8951370000000001</v>
      </c>
      <c r="CA1269" s="38">
        <v>0.91668819999999995</v>
      </c>
      <c r="CB1269" s="38">
        <v>1.120085</v>
      </c>
      <c r="CC1269" s="38">
        <v>1.6059270000000001</v>
      </c>
      <c r="CD1269" s="38">
        <v>1.981312</v>
      </c>
      <c r="CE1269" s="38">
        <v>1.3279179999999999</v>
      </c>
      <c r="CF1269" s="38">
        <v>1.7661199999999999</v>
      </c>
      <c r="CG1269" s="38">
        <v>2.0666799999999999</v>
      </c>
      <c r="CH1269" s="38">
        <v>-7.4218999999999993E-2</v>
      </c>
      <c r="CI1269" s="38">
        <v>-0.225943</v>
      </c>
      <c r="CJ1269" s="38">
        <v>0.21848300000000001</v>
      </c>
      <c r="CK1269" s="38">
        <v>0.33108100000000001</v>
      </c>
      <c r="CL1269" s="38">
        <v>1.024254</v>
      </c>
      <c r="CM1269" s="38">
        <v>6.91436E-2</v>
      </c>
      <c r="CN1269" s="38">
        <v>-7.4044299999999993E-2</v>
      </c>
      <c r="CO1269" s="38">
        <v>-0.82537729999999998</v>
      </c>
      <c r="CP1269" s="38">
        <v>-0.56654280000000001</v>
      </c>
      <c r="CQ1269" s="38">
        <v>-0.14209949999999999</v>
      </c>
      <c r="CR1269" s="38">
        <v>0.36940149999999999</v>
      </c>
      <c r="CS1269" s="38">
        <v>0.19970930000000001</v>
      </c>
      <c r="CT1269" s="38">
        <v>-0.57783759999999995</v>
      </c>
      <c r="CU1269" s="38">
        <v>1.8985599999999998E-2</v>
      </c>
      <c r="CV1269" s="38">
        <v>-5.5758500000000003E-2</v>
      </c>
      <c r="CW1269" s="38">
        <v>0.91956309999999997</v>
      </c>
      <c r="CX1269" s="38">
        <v>2.068079</v>
      </c>
      <c r="CY1269" s="38">
        <v>1.0842849999999999</v>
      </c>
      <c r="CZ1269" s="38">
        <v>1.280829</v>
      </c>
      <c r="DA1269" s="38">
        <v>1.7659670000000001</v>
      </c>
      <c r="DB1269" s="38">
        <v>2.130204</v>
      </c>
      <c r="DC1269" s="38">
        <v>1.5219940000000001</v>
      </c>
      <c r="DD1269" s="38">
        <v>1.962488</v>
      </c>
      <c r="DE1269" s="38">
        <v>2.2497060000000002</v>
      </c>
      <c r="DF1269" s="38">
        <v>5.9958499999999998E-2</v>
      </c>
      <c r="DG1269" s="38">
        <v>-9.8639900000000003E-2</v>
      </c>
      <c r="DH1269" s="38">
        <v>0.3263124</v>
      </c>
      <c r="DI1269" s="38">
        <v>0.43254559999999997</v>
      </c>
      <c r="DJ1269" s="38">
        <v>1.1129340000000001</v>
      </c>
      <c r="DK1269" s="38">
        <v>0.15646669999999999</v>
      </c>
      <c r="DL1269" s="38">
        <v>8.2694699999999996E-2</v>
      </c>
      <c r="DM1269" s="38">
        <v>-0.72261260000000005</v>
      </c>
      <c r="DN1269" s="38">
        <v>-0.46630159999999998</v>
      </c>
      <c r="DO1269" s="38">
        <v>1.40223E-2</v>
      </c>
      <c r="DP1269" s="38">
        <v>0.46500580000000002</v>
      </c>
      <c r="DQ1269" s="38">
        <v>0.27180080000000001</v>
      </c>
      <c r="DR1269" s="38">
        <v>-0.51457120000000001</v>
      </c>
      <c r="DS1269" s="38">
        <v>9.5913899999999996E-2</v>
      </c>
      <c r="DT1269" s="38">
        <v>6.5150299999999994E-2</v>
      </c>
      <c r="DU1269" s="38">
        <v>1.06796</v>
      </c>
      <c r="DV1269" s="38">
        <v>2.2410199999999998</v>
      </c>
      <c r="DW1269" s="38">
        <v>1.251881</v>
      </c>
      <c r="DX1269" s="38">
        <v>1.441573</v>
      </c>
      <c r="DY1269" s="38">
        <v>1.9260079999999999</v>
      </c>
      <c r="DZ1269" s="38">
        <v>2.279096</v>
      </c>
      <c r="EA1269" s="38">
        <v>1.71607</v>
      </c>
      <c r="EB1269" s="38">
        <v>2.158855</v>
      </c>
      <c r="EC1269" s="38">
        <v>2.432731</v>
      </c>
      <c r="ED1269" s="38">
        <v>0.25368950000000001</v>
      </c>
      <c r="EE1269" s="38">
        <v>8.5165599999999994E-2</v>
      </c>
      <c r="EF1269" s="38">
        <v>0.48200090000000001</v>
      </c>
      <c r="EG1269" s="38">
        <v>0.57904429999999996</v>
      </c>
      <c r="EH1269" s="38">
        <v>1.2409749999999999</v>
      </c>
      <c r="EI1269" s="38">
        <v>0.2825474</v>
      </c>
      <c r="EJ1269" s="38">
        <v>0.30900080000000002</v>
      </c>
      <c r="EK1269" s="38">
        <v>-0.57423650000000004</v>
      </c>
      <c r="EL1269" s="38">
        <v>-0.32156940000000001</v>
      </c>
      <c r="EM1269" s="38">
        <v>0.23943729999999999</v>
      </c>
      <c r="EN1269" s="38">
        <v>0.60304329999999995</v>
      </c>
      <c r="EO1269" s="38">
        <v>0.37588949999999999</v>
      </c>
      <c r="EP1269" s="38">
        <v>-0.42322470000000001</v>
      </c>
      <c r="EQ1269" s="38">
        <v>0.20698610000000001</v>
      </c>
      <c r="ER1269" s="38">
        <v>0.2397234</v>
      </c>
      <c r="ES1269" s="38">
        <v>1.2822210000000001</v>
      </c>
      <c r="ET1269" s="38">
        <v>2.4907210000000002</v>
      </c>
      <c r="EU1269" s="38">
        <v>1.4938629999999999</v>
      </c>
      <c r="EV1269" s="38">
        <v>1.673662</v>
      </c>
      <c r="EW1269" s="38">
        <v>2.1570800000000001</v>
      </c>
      <c r="EX1269" s="38">
        <v>2.4940730000000002</v>
      </c>
      <c r="EY1269" s="38">
        <v>1.9962850000000001</v>
      </c>
      <c r="EZ1269" s="38">
        <v>2.4423789999999999</v>
      </c>
      <c r="FA1269" s="38">
        <v>2.6969910000000001</v>
      </c>
      <c r="FB1269" s="38">
        <v>88.605009999999993</v>
      </c>
      <c r="FC1269" s="38">
        <v>86.496889999999993</v>
      </c>
      <c r="FD1269" s="38">
        <v>84.598619999999997</v>
      </c>
      <c r="FE1269" s="38">
        <v>83.082239999999999</v>
      </c>
      <c r="FF1269" s="38">
        <v>82.584879999999998</v>
      </c>
      <c r="FG1269" s="38">
        <v>81.328230000000005</v>
      </c>
      <c r="FH1269" s="38">
        <v>80.5779</v>
      </c>
      <c r="FI1269" s="38">
        <v>81.176050000000004</v>
      </c>
      <c r="FJ1269" s="38">
        <v>84.767849999999996</v>
      </c>
      <c r="FK1269" s="38">
        <v>86.742249999999999</v>
      </c>
      <c r="FL1269" s="38">
        <v>89.878020000000006</v>
      </c>
      <c r="FM1269" s="38">
        <v>93.576890000000006</v>
      </c>
      <c r="FN1269" s="38">
        <v>98.07687</v>
      </c>
      <c r="FO1269" s="38">
        <v>100.1845</v>
      </c>
      <c r="FP1269" s="38">
        <v>101.2285</v>
      </c>
      <c r="FQ1269" s="38">
        <v>102.04340000000001</v>
      </c>
      <c r="FR1269" s="38">
        <v>102.6328</v>
      </c>
      <c r="FS1269" s="38">
        <v>102.4943</v>
      </c>
      <c r="FT1269" s="38">
        <v>101.8644</v>
      </c>
      <c r="FU1269" s="38">
        <v>99.84966</v>
      </c>
      <c r="FV1269" s="38">
        <v>96.554569999999998</v>
      </c>
      <c r="FW1269">
        <v>92.45805</v>
      </c>
      <c r="FX1269">
        <v>89.01858</v>
      </c>
      <c r="FY1269">
        <v>86.429829999999995</v>
      </c>
      <c r="FZ1269">
        <v>0.26135190000000003</v>
      </c>
      <c r="GA1269">
        <v>2.4617819999999999</v>
      </c>
      <c r="GB1269">
        <v>1</v>
      </c>
    </row>
    <row r="1270" spans="1:184" x14ac:dyDescent="0.3">
      <c r="A1270" t="s">
        <v>1</v>
      </c>
      <c r="B1270" t="s">
        <v>1</v>
      </c>
      <c r="C1270" t="s">
        <v>1</v>
      </c>
      <c r="D1270" t="s">
        <v>1</v>
      </c>
      <c r="E1270" t="s">
        <v>1</v>
      </c>
      <c r="F1270" t="s">
        <v>1</v>
      </c>
      <c r="G1270" t="s">
        <v>1</v>
      </c>
      <c r="H1270" s="40" t="s">
        <v>268</v>
      </c>
      <c r="I1270" s="18" t="s">
        <v>1</v>
      </c>
      <c r="J1270" s="38" t="s">
        <v>1</v>
      </c>
      <c r="K1270" s="18">
        <v>44792</v>
      </c>
      <c r="L1270" s="38">
        <v>1889</v>
      </c>
      <c r="M1270" s="38">
        <v>1889</v>
      </c>
      <c r="N1270" s="38">
        <v>46.11636</v>
      </c>
      <c r="O1270" s="38">
        <v>45.802190000000003</v>
      </c>
      <c r="P1270" s="38">
        <v>45.625129999999999</v>
      </c>
      <c r="Q1270" s="38">
        <v>45.273710000000001</v>
      </c>
      <c r="R1270" s="38">
        <v>45.194710000000001</v>
      </c>
      <c r="S1270" s="38">
        <v>45.723019999999998</v>
      </c>
      <c r="T1270" s="38">
        <v>48.71125</v>
      </c>
      <c r="U1270" s="38">
        <v>50.728990000000003</v>
      </c>
      <c r="V1270" s="38">
        <v>50.827640000000002</v>
      </c>
      <c r="W1270" s="38">
        <v>51.196109999999997</v>
      </c>
      <c r="X1270" s="38">
        <v>51.955629999999999</v>
      </c>
      <c r="Y1270" s="38">
        <v>52.248719999999999</v>
      </c>
      <c r="Z1270" s="38">
        <v>52.335299999999997</v>
      </c>
      <c r="AA1270" s="38">
        <v>52.271340000000002</v>
      </c>
      <c r="AB1270" s="38">
        <v>51.438830000000003</v>
      </c>
      <c r="AC1270" s="38">
        <v>50.052689999999998</v>
      </c>
      <c r="AD1270" s="38">
        <v>47.836500000000001</v>
      </c>
      <c r="AE1270" s="38">
        <v>46.124389999999998</v>
      </c>
      <c r="AF1270" s="38">
        <v>46.010719999999999</v>
      </c>
      <c r="AG1270" s="38">
        <v>45.503810000000001</v>
      </c>
      <c r="AH1270" s="38">
        <v>46.421689999999998</v>
      </c>
      <c r="AI1270" s="38">
        <v>46.863480000000003</v>
      </c>
      <c r="AJ1270" s="38">
        <v>46.2746</v>
      </c>
      <c r="AK1270" s="38">
        <v>45.571339999999999</v>
      </c>
      <c r="AL1270" s="38">
        <v>4.0531699999999997E-2</v>
      </c>
      <c r="AM1270" s="38">
        <v>0.50667989999999996</v>
      </c>
      <c r="AN1270" s="38">
        <v>0.64697490000000002</v>
      </c>
      <c r="AO1270" s="38">
        <v>0.90522570000000002</v>
      </c>
      <c r="AP1270" s="38">
        <v>1.0462149999999999</v>
      </c>
      <c r="AQ1270" s="38">
        <v>0.14269960000000001</v>
      </c>
      <c r="AR1270" s="38">
        <v>-0.48445860000000002</v>
      </c>
      <c r="AS1270" s="38">
        <v>-1.1960280000000001</v>
      </c>
      <c r="AT1270" s="38">
        <v>-2.4362720000000002</v>
      </c>
      <c r="AU1270" s="38">
        <v>-1.4701390000000001</v>
      </c>
      <c r="AV1270" s="38">
        <v>9.0205300000000002E-2</v>
      </c>
      <c r="AW1270" s="38">
        <v>-0.24486559999999999</v>
      </c>
      <c r="AX1270" s="38">
        <v>-0.70366620000000002</v>
      </c>
      <c r="AY1270" s="38">
        <v>-0.6232647</v>
      </c>
      <c r="AZ1270" s="38">
        <v>0.25356109999999998</v>
      </c>
      <c r="BA1270" s="38">
        <v>1.0383169999999999</v>
      </c>
      <c r="BB1270" s="38">
        <v>1.8348370000000001</v>
      </c>
      <c r="BC1270" s="38">
        <v>2.6909109999999998</v>
      </c>
      <c r="BD1270" s="38">
        <v>2.603491</v>
      </c>
      <c r="BE1270" s="38">
        <v>2.5201980000000002</v>
      </c>
      <c r="BF1270" s="38">
        <v>3.8462930000000002</v>
      </c>
      <c r="BG1270" s="38">
        <v>3.516254</v>
      </c>
      <c r="BH1270" s="38">
        <v>2.832443</v>
      </c>
      <c r="BI1270" s="38">
        <v>2.5669930000000001</v>
      </c>
      <c r="BJ1270" s="38">
        <v>0.2093044</v>
      </c>
      <c r="BK1270" s="38">
        <v>0.66122559999999997</v>
      </c>
      <c r="BL1270" s="38">
        <v>0.78921189999999997</v>
      </c>
      <c r="BM1270" s="38">
        <v>1.0446299999999999</v>
      </c>
      <c r="BN1270" s="38">
        <v>1.16082</v>
      </c>
      <c r="BO1270" s="38">
        <v>0.24493599999999999</v>
      </c>
      <c r="BP1270" s="38">
        <v>-0.35365360000000001</v>
      </c>
      <c r="BQ1270" s="38">
        <v>-1.0231220000000001</v>
      </c>
      <c r="BR1270" s="38">
        <v>-2.2645149999999998</v>
      </c>
      <c r="BS1270" s="38">
        <v>-1.276052</v>
      </c>
      <c r="BT1270" s="38">
        <v>0.26738800000000001</v>
      </c>
      <c r="BU1270" s="38">
        <v>-0.1228476</v>
      </c>
      <c r="BV1270" s="38">
        <v>-0.59259799999999996</v>
      </c>
      <c r="BW1270" s="38">
        <v>-0.51324499999999995</v>
      </c>
      <c r="BX1270" s="38">
        <v>0.41607420000000001</v>
      </c>
      <c r="BY1270" s="38">
        <v>1.2312209999999999</v>
      </c>
      <c r="BZ1270" s="38">
        <v>2.0898439999999998</v>
      </c>
      <c r="CA1270" s="38">
        <v>2.9958710000000002</v>
      </c>
      <c r="CB1270" s="38">
        <v>2.9354529999999999</v>
      </c>
      <c r="CC1270" s="38">
        <v>2.850155</v>
      </c>
      <c r="CD1270" s="38">
        <v>4.1552860000000003</v>
      </c>
      <c r="CE1270" s="38">
        <v>3.8091689999999998</v>
      </c>
      <c r="CF1270" s="38">
        <v>3.1400600000000001</v>
      </c>
      <c r="CG1270" s="38">
        <v>2.8703979999999998</v>
      </c>
      <c r="CH1270" s="38">
        <v>0.32619589999999998</v>
      </c>
      <c r="CI1270" s="38">
        <v>0.76826340000000004</v>
      </c>
      <c r="CJ1270" s="38">
        <v>0.88772470000000003</v>
      </c>
      <c r="CK1270" s="38">
        <v>1.141181</v>
      </c>
      <c r="CL1270" s="38">
        <v>1.2401949999999999</v>
      </c>
      <c r="CM1270" s="38">
        <v>0.31574449999999998</v>
      </c>
      <c r="CN1270" s="38">
        <v>-0.26305840000000003</v>
      </c>
      <c r="CO1270" s="38">
        <v>-0.90336720000000004</v>
      </c>
      <c r="CP1270" s="38">
        <v>-2.145556</v>
      </c>
      <c r="CQ1270" s="38">
        <v>-1.1416280000000001</v>
      </c>
      <c r="CR1270" s="38">
        <v>0.39010420000000001</v>
      </c>
      <c r="CS1270" s="38">
        <v>-3.8338299999999999E-2</v>
      </c>
      <c r="CT1270" s="38">
        <v>-0.51567240000000003</v>
      </c>
      <c r="CU1270" s="38">
        <v>-0.43704559999999998</v>
      </c>
      <c r="CV1270" s="38">
        <v>0.5286303</v>
      </c>
      <c r="CW1270" s="38">
        <v>1.3648260000000001</v>
      </c>
      <c r="CX1270" s="38">
        <v>2.2664610000000001</v>
      </c>
      <c r="CY1270" s="38">
        <v>3.2070850000000002</v>
      </c>
      <c r="CZ1270" s="38">
        <v>3.1653699999999998</v>
      </c>
      <c r="DA1270" s="38">
        <v>3.0786820000000001</v>
      </c>
      <c r="DB1270" s="38">
        <v>4.369294</v>
      </c>
      <c r="DC1270" s="38">
        <v>4.012041</v>
      </c>
      <c r="DD1270" s="38">
        <v>3.353116</v>
      </c>
      <c r="DE1270" s="38">
        <v>3.0805349999999998</v>
      </c>
      <c r="DF1270" s="38">
        <v>0.44308730000000002</v>
      </c>
      <c r="DG1270" s="38">
        <v>0.8753012</v>
      </c>
      <c r="DH1270" s="38">
        <v>0.98623749999999999</v>
      </c>
      <c r="DI1270" s="38">
        <v>1.2377320000000001</v>
      </c>
      <c r="DJ1270" s="38">
        <v>1.3195699999999999</v>
      </c>
      <c r="DK1270" s="38">
        <v>0.38655309999999998</v>
      </c>
      <c r="DL1270" s="38">
        <v>-0.17246320000000001</v>
      </c>
      <c r="DM1270" s="38">
        <v>-0.7836128</v>
      </c>
      <c r="DN1270" s="38">
        <v>-2.0265970000000002</v>
      </c>
      <c r="DO1270" s="38">
        <v>-1.007204</v>
      </c>
      <c r="DP1270" s="38">
        <v>0.51282039999999995</v>
      </c>
      <c r="DQ1270" s="38">
        <v>4.6170999999999997E-2</v>
      </c>
      <c r="DR1270" s="38">
        <v>-0.4387469</v>
      </c>
      <c r="DS1270" s="38">
        <v>-0.36084630000000001</v>
      </c>
      <c r="DT1270" s="38">
        <v>0.64118640000000005</v>
      </c>
      <c r="DU1270" s="38">
        <v>1.4984299999999999</v>
      </c>
      <c r="DV1270" s="38">
        <v>2.443079</v>
      </c>
      <c r="DW1270" s="38">
        <v>3.4182999999999999</v>
      </c>
      <c r="DX1270" s="38">
        <v>3.395286</v>
      </c>
      <c r="DY1270" s="38">
        <v>3.3072089999999998</v>
      </c>
      <c r="DZ1270" s="38">
        <v>4.5833009999999996</v>
      </c>
      <c r="EA1270" s="38">
        <v>4.2149130000000001</v>
      </c>
      <c r="EB1270" s="38">
        <v>3.5661710000000002</v>
      </c>
      <c r="EC1270" s="38">
        <v>3.290673</v>
      </c>
      <c r="ED1270" s="38">
        <v>0.61186010000000002</v>
      </c>
      <c r="EE1270" s="38">
        <v>1.029847</v>
      </c>
      <c r="EF1270" s="38">
        <v>1.128474</v>
      </c>
      <c r="EG1270" s="38">
        <v>1.3771359999999999</v>
      </c>
      <c r="EH1270" s="38">
        <v>1.434175</v>
      </c>
      <c r="EI1270" s="38">
        <v>0.48878949999999999</v>
      </c>
      <c r="EJ1270" s="38">
        <v>-4.1658199999999999E-2</v>
      </c>
      <c r="EK1270" s="38">
        <v>-0.61070659999999999</v>
      </c>
      <c r="EL1270" s="38">
        <v>-1.8548389999999999</v>
      </c>
      <c r="EM1270" s="38">
        <v>-0.81311710000000004</v>
      </c>
      <c r="EN1270" s="38">
        <v>0.69000320000000004</v>
      </c>
      <c r="EO1270" s="38">
        <v>0.16818900000000001</v>
      </c>
      <c r="EP1270" s="38">
        <v>-0.32767869999999999</v>
      </c>
      <c r="EQ1270" s="38">
        <v>-0.25082650000000001</v>
      </c>
      <c r="ER1270" s="38">
        <v>0.80369939999999995</v>
      </c>
      <c r="ES1270" s="38">
        <v>1.6913339999999999</v>
      </c>
      <c r="ET1270" s="38">
        <v>2.698086</v>
      </c>
      <c r="EU1270" s="38">
        <v>3.7232599999999998</v>
      </c>
      <c r="EV1270" s="38">
        <v>3.7272479999999999</v>
      </c>
      <c r="EW1270" s="38">
        <v>3.6371660000000001</v>
      </c>
      <c r="EX1270" s="38">
        <v>4.8922939999999997</v>
      </c>
      <c r="EY1270" s="38">
        <v>4.5078279999999999</v>
      </c>
      <c r="EZ1270" s="38">
        <v>3.8737889999999999</v>
      </c>
      <c r="FA1270" s="38">
        <v>3.5940780000000001</v>
      </c>
      <c r="FB1270" s="38">
        <v>83.105130000000003</v>
      </c>
      <c r="FC1270" s="38">
        <v>81.537899999999993</v>
      </c>
      <c r="FD1270" s="38">
        <v>79.394739999999999</v>
      </c>
      <c r="FE1270" s="38">
        <v>77.573589999999996</v>
      </c>
      <c r="FF1270" s="38">
        <v>75.556070000000005</v>
      </c>
      <c r="FG1270" s="38">
        <v>75.151730000000001</v>
      </c>
      <c r="FH1270" s="38">
        <v>74.056939999999997</v>
      </c>
      <c r="FI1270" s="38">
        <v>75.546710000000004</v>
      </c>
      <c r="FJ1270" s="38">
        <v>78.815449999999998</v>
      </c>
      <c r="FK1270" s="38">
        <v>82.993589999999998</v>
      </c>
      <c r="FL1270" s="38">
        <v>87.242590000000007</v>
      </c>
      <c r="FM1270" s="38">
        <v>91.546679999999995</v>
      </c>
      <c r="FN1270" s="38">
        <v>94.779979999999995</v>
      </c>
      <c r="FO1270" s="38">
        <v>97.949780000000004</v>
      </c>
      <c r="FP1270" s="38">
        <v>101.2269</v>
      </c>
      <c r="FQ1270" s="38">
        <v>103.1396</v>
      </c>
      <c r="FR1270" s="38">
        <v>104.1148</v>
      </c>
      <c r="FS1270" s="38">
        <v>103.7773</v>
      </c>
      <c r="FT1270" s="38">
        <v>102.2317</v>
      </c>
      <c r="FU1270" s="38">
        <v>99.785259999999994</v>
      </c>
      <c r="FV1270" s="38">
        <v>95.654889999999995</v>
      </c>
      <c r="FW1270">
        <v>92.410849999999996</v>
      </c>
      <c r="FX1270">
        <v>89.307779999999994</v>
      </c>
      <c r="FY1270">
        <v>85.746930000000006</v>
      </c>
      <c r="FZ1270">
        <v>0.38239210000000001</v>
      </c>
      <c r="GA1270">
        <v>3.0129920000000001</v>
      </c>
      <c r="GB1270">
        <v>1</v>
      </c>
    </row>
    <row r="1271" spans="1:184" x14ac:dyDescent="0.3">
      <c r="A1271" t="s">
        <v>1</v>
      </c>
      <c r="B1271" t="s">
        <v>1</v>
      </c>
      <c r="C1271" t="s">
        <v>1</v>
      </c>
      <c r="D1271" t="s">
        <v>1</v>
      </c>
      <c r="E1271" t="s">
        <v>1</v>
      </c>
      <c r="F1271" t="s">
        <v>1</v>
      </c>
      <c r="G1271" t="s">
        <v>1</v>
      </c>
      <c r="H1271" s="40" t="s">
        <v>268</v>
      </c>
      <c r="I1271" s="18" t="s">
        <v>1</v>
      </c>
      <c r="J1271" s="38" t="s">
        <v>1</v>
      </c>
      <c r="K1271" s="18">
        <v>44805</v>
      </c>
      <c r="L1271" s="38">
        <v>1890</v>
      </c>
      <c r="M1271" s="38">
        <v>1890</v>
      </c>
      <c r="N1271" s="38">
        <v>44.89329</v>
      </c>
      <c r="O1271" s="38">
        <v>44.441569999999999</v>
      </c>
      <c r="P1271" s="38">
        <v>44.081580000000002</v>
      </c>
      <c r="Q1271" s="38">
        <v>43.920279999999998</v>
      </c>
      <c r="R1271" s="38">
        <v>44.103529999999999</v>
      </c>
      <c r="S1271" s="38">
        <v>45.204129999999999</v>
      </c>
      <c r="T1271" s="38">
        <v>48.155479999999997</v>
      </c>
      <c r="U1271" s="38">
        <v>51.056010000000001</v>
      </c>
      <c r="V1271" s="38">
        <v>51.789389999999997</v>
      </c>
      <c r="W1271" s="38">
        <v>52.277119999999996</v>
      </c>
      <c r="X1271" s="38">
        <v>52.697670000000002</v>
      </c>
      <c r="Y1271" s="38">
        <v>53.007260000000002</v>
      </c>
      <c r="Z1271" s="38">
        <v>53.202100000000002</v>
      </c>
      <c r="AA1271" s="38">
        <v>53.270580000000002</v>
      </c>
      <c r="AB1271" s="38">
        <v>52.608890000000002</v>
      </c>
      <c r="AC1271" s="38">
        <v>51.015259999999998</v>
      </c>
      <c r="AD1271" s="38">
        <v>48.879150000000003</v>
      </c>
      <c r="AE1271" s="38">
        <v>46.931100000000001</v>
      </c>
      <c r="AF1271" s="38">
        <v>46.87621</v>
      </c>
      <c r="AG1271" s="38">
        <v>46.533200000000001</v>
      </c>
      <c r="AH1271" s="38">
        <v>47.385350000000003</v>
      </c>
      <c r="AI1271" s="38">
        <v>47.744320000000002</v>
      </c>
      <c r="AJ1271" s="38">
        <v>47.682540000000003</v>
      </c>
      <c r="AK1271" s="38">
        <v>47.213439999999999</v>
      </c>
      <c r="AL1271" s="38">
        <v>-0.41897089999999998</v>
      </c>
      <c r="AM1271" s="38">
        <v>-0.78867670000000001</v>
      </c>
      <c r="AN1271" s="38">
        <v>-1.0242530000000001</v>
      </c>
      <c r="AO1271" s="38">
        <v>-0.5956129</v>
      </c>
      <c r="AP1271" s="38">
        <v>0.40334740000000002</v>
      </c>
      <c r="AQ1271" s="38">
        <v>0.28456799999999999</v>
      </c>
      <c r="AR1271" s="38">
        <v>0.18454190000000001</v>
      </c>
      <c r="AS1271" s="38">
        <v>0.44554260000000001</v>
      </c>
      <c r="AT1271" s="38">
        <v>-0.133827</v>
      </c>
      <c r="AU1271" s="38">
        <v>-0.1567694</v>
      </c>
      <c r="AV1271" s="38">
        <v>-0.45339410000000002</v>
      </c>
      <c r="AW1271" s="38">
        <v>-8.4221199999999996E-2</v>
      </c>
      <c r="AX1271" s="38">
        <v>-0.33133649999999998</v>
      </c>
      <c r="AY1271" s="38">
        <v>-5.4177000000000001E-3</v>
      </c>
      <c r="AZ1271" s="38">
        <v>0.29692879999999999</v>
      </c>
      <c r="BA1271" s="38">
        <v>0.27377869999999999</v>
      </c>
      <c r="BB1271" s="38">
        <v>2.0071370000000002</v>
      </c>
      <c r="BC1271" s="38">
        <v>1.584975</v>
      </c>
      <c r="BD1271" s="38">
        <v>1.1089359999999999</v>
      </c>
      <c r="BE1271" s="38">
        <v>1.163721</v>
      </c>
      <c r="BF1271" s="38">
        <v>1.8264339999999999</v>
      </c>
      <c r="BG1271" s="38">
        <v>1.1673210000000001</v>
      </c>
      <c r="BH1271" s="38">
        <v>0.92857909999999999</v>
      </c>
      <c r="BI1271" s="38">
        <v>0.50575610000000004</v>
      </c>
      <c r="BJ1271" s="38">
        <v>-0.31147849999999999</v>
      </c>
      <c r="BK1271" s="38">
        <v>-0.68750670000000003</v>
      </c>
      <c r="BL1271" s="38">
        <v>-0.92498369999999996</v>
      </c>
      <c r="BM1271" s="38">
        <v>-0.49992300000000001</v>
      </c>
      <c r="BN1271" s="38">
        <v>0.48673729999999998</v>
      </c>
      <c r="BO1271" s="38">
        <v>0.36302499999999999</v>
      </c>
      <c r="BP1271" s="38">
        <v>0.29472910000000002</v>
      </c>
      <c r="BQ1271" s="38">
        <v>0.58164490000000002</v>
      </c>
      <c r="BR1271" s="38">
        <v>-4.4459E-3</v>
      </c>
      <c r="BS1271" s="38">
        <v>-2.3066300000000001E-2</v>
      </c>
      <c r="BT1271" s="38">
        <v>-0.3446959</v>
      </c>
      <c r="BU1271" s="38">
        <v>-6.6527000000000001E-3</v>
      </c>
      <c r="BV1271" s="38">
        <v>-0.2480224</v>
      </c>
      <c r="BW1271" s="38">
        <v>6.9245899999999999E-2</v>
      </c>
      <c r="BX1271" s="38">
        <v>0.40956619999999999</v>
      </c>
      <c r="BY1271" s="38">
        <v>0.42446390000000001</v>
      </c>
      <c r="BZ1271" s="38">
        <v>2.1721430000000002</v>
      </c>
      <c r="CA1271" s="38">
        <v>1.7409330000000001</v>
      </c>
      <c r="CB1271" s="38">
        <v>1.312101</v>
      </c>
      <c r="CC1271" s="38">
        <v>1.3433470000000001</v>
      </c>
      <c r="CD1271" s="38">
        <v>1.9977240000000001</v>
      </c>
      <c r="CE1271" s="38">
        <v>1.3797060000000001</v>
      </c>
      <c r="CF1271" s="38">
        <v>1.1017570000000001</v>
      </c>
      <c r="CG1271" s="38">
        <v>0.69155750000000005</v>
      </c>
      <c r="CH1271" s="38">
        <v>-0.23702960000000001</v>
      </c>
      <c r="CI1271" s="38">
        <v>-0.6174366</v>
      </c>
      <c r="CJ1271" s="38">
        <v>-0.85623009999999999</v>
      </c>
      <c r="CK1271" s="38">
        <v>-0.43364839999999999</v>
      </c>
      <c r="CL1271" s="38">
        <v>0.5444928</v>
      </c>
      <c r="CM1271" s="38">
        <v>0.41736420000000002</v>
      </c>
      <c r="CN1271" s="38">
        <v>0.3710444</v>
      </c>
      <c r="CO1271" s="38">
        <v>0.67590899999999998</v>
      </c>
      <c r="CP1271" s="38">
        <v>8.5163100000000005E-2</v>
      </c>
      <c r="CQ1271" s="38">
        <v>6.9536100000000003E-2</v>
      </c>
      <c r="CR1271" s="38">
        <v>-0.26941179999999998</v>
      </c>
      <c r="CS1271" s="38">
        <v>4.7071000000000002E-2</v>
      </c>
      <c r="CT1271" s="38">
        <v>-0.1903193</v>
      </c>
      <c r="CU1271" s="38">
        <v>0.1209578</v>
      </c>
      <c r="CV1271" s="38">
        <v>0.48757850000000003</v>
      </c>
      <c r="CW1271" s="38">
        <v>0.52882799999999996</v>
      </c>
      <c r="CX1271" s="38">
        <v>2.2864260000000001</v>
      </c>
      <c r="CY1271" s="38">
        <v>1.848949</v>
      </c>
      <c r="CZ1271" s="38">
        <v>1.4528129999999999</v>
      </c>
      <c r="DA1271" s="38">
        <v>1.4677549999999999</v>
      </c>
      <c r="DB1271" s="38">
        <v>2.116358</v>
      </c>
      <c r="DC1271" s="38">
        <v>1.5268029999999999</v>
      </c>
      <c r="DD1271" s="38">
        <v>1.2217</v>
      </c>
      <c r="DE1271" s="38">
        <v>0.8202429</v>
      </c>
      <c r="DF1271" s="38">
        <v>-0.16258069999999999</v>
      </c>
      <c r="DG1271" s="38">
        <v>-0.54736649999999998</v>
      </c>
      <c r="DH1271" s="38">
        <v>-0.78747650000000002</v>
      </c>
      <c r="DI1271" s="38">
        <v>-0.36737379999999997</v>
      </c>
      <c r="DJ1271" s="38">
        <v>0.60224840000000002</v>
      </c>
      <c r="DK1271" s="38">
        <v>0.47170329999999999</v>
      </c>
      <c r="DL1271" s="38">
        <v>0.44735979999999997</v>
      </c>
      <c r="DM1271" s="38">
        <v>0.77017310000000005</v>
      </c>
      <c r="DN1271" s="38">
        <v>0.17477200000000001</v>
      </c>
      <c r="DO1271" s="38">
        <v>0.16213849999999999</v>
      </c>
      <c r="DP1271" s="38">
        <v>-0.19412779999999999</v>
      </c>
      <c r="DQ1271" s="38">
        <v>0.1007947</v>
      </c>
      <c r="DR1271" s="38">
        <v>-0.13261619999999999</v>
      </c>
      <c r="DS1271" s="38">
        <v>0.17266960000000001</v>
      </c>
      <c r="DT1271" s="38">
        <v>0.56559090000000001</v>
      </c>
      <c r="DU1271" s="38">
        <v>0.63319210000000004</v>
      </c>
      <c r="DV1271" s="38">
        <v>2.400709</v>
      </c>
      <c r="DW1271" s="38">
        <v>1.9569650000000001</v>
      </c>
      <c r="DX1271" s="38">
        <v>1.5935250000000001</v>
      </c>
      <c r="DY1271" s="38">
        <v>1.592163</v>
      </c>
      <c r="DZ1271" s="38">
        <v>2.2349929999999998</v>
      </c>
      <c r="EA1271" s="38">
        <v>1.6738999999999999</v>
      </c>
      <c r="EB1271" s="38">
        <v>1.341642</v>
      </c>
      <c r="EC1271" s="38">
        <v>0.94892840000000001</v>
      </c>
      <c r="ED1271" s="38">
        <v>-5.50883E-2</v>
      </c>
      <c r="EE1271" s="38">
        <v>-0.4461965</v>
      </c>
      <c r="EF1271" s="38">
        <v>-0.68820720000000002</v>
      </c>
      <c r="EG1271" s="38">
        <v>-0.27168379999999998</v>
      </c>
      <c r="EH1271" s="38">
        <v>0.68563830000000003</v>
      </c>
      <c r="EI1271" s="38">
        <v>0.55016030000000005</v>
      </c>
      <c r="EJ1271" s="38">
        <v>0.55754700000000001</v>
      </c>
      <c r="EK1271" s="38">
        <v>0.90627539999999995</v>
      </c>
      <c r="EL1271" s="38">
        <v>0.30415310000000001</v>
      </c>
      <c r="EM1271" s="38">
        <v>0.29584169999999999</v>
      </c>
      <c r="EN1271" s="38">
        <v>-8.5429599999999994E-2</v>
      </c>
      <c r="EO1271" s="38">
        <v>0.1783632</v>
      </c>
      <c r="EP1271" s="38">
        <v>-4.9302100000000001E-2</v>
      </c>
      <c r="EQ1271" s="38">
        <v>0.2473332</v>
      </c>
      <c r="ER1271" s="38">
        <v>0.67822830000000001</v>
      </c>
      <c r="ES1271" s="38">
        <v>0.78387720000000005</v>
      </c>
      <c r="ET1271" s="38">
        <v>2.5657160000000001</v>
      </c>
      <c r="EU1271" s="38">
        <v>2.1129229999999999</v>
      </c>
      <c r="EV1271" s="38">
        <v>1.7966899999999999</v>
      </c>
      <c r="EW1271" s="38">
        <v>1.7717879999999999</v>
      </c>
      <c r="EX1271" s="38">
        <v>2.4062830000000002</v>
      </c>
      <c r="EY1271" s="38">
        <v>1.886285</v>
      </c>
      <c r="EZ1271" s="38">
        <v>1.514821</v>
      </c>
      <c r="FA1271" s="38">
        <v>1.13473</v>
      </c>
      <c r="FB1271" s="38">
        <v>82.115170000000006</v>
      </c>
      <c r="FC1271" s="38">
        <v>79.812650000000005</v>
      </c>
      <c r="FD1271" s="38">
        <v>77.940700000000007</v>
      </c>
      <c r="FE1271" s="38">
        <v>76.476650000000006</v>
      </c>
      <c r="FF1271" s="38">
        <v>74.873769999999993</v>
      </c>
      <c r="FG1271" s="38">
        <v>73.486419999999995</v>
      </c>
      <c r="FH1271" s="38">
        <v>73.068910000000002</v>
      </c>
      <c r="FI1271" s="38">
        <v>74.699489999999997</v>
      </c>
      <c r="FJ1271" s="38">
        <v>78.976929999999996</v>
      </c>
      <c r="FK1271" s="38">
        <v>83.790660000000003</v>
      </c>
      <c r="FL1271" s="38">
        <v>88.6922</v>
      </c>
      <c r="FM1271" s="38">
        <v>92.621840000000006</v>
      </c>
      <c r="FN1271" s="38">
        <v>96.070340000000002</v>
      </c>
      <c r="FO1271" s="38">
        <v>98.836950000000002</v>
      </c>
      <c r="FP1271" s="38">
        <v>101.3695</v>
      </c>
      <c r="FQ1271" s="38">
        <v>103.0686</v>
      </c>
      <c r="FR1271" s="38">
        <v>104.02930000000001</v>
      </c>
      <c r="FS1271" s="38">
        <v>103.66200000000001</v>
      </c>
      <c r="FT1271" s="38">
        <v>102.93470000000001</v>
      </c>
      <c r="FU1271" s="38">
        <v>99.616460000000004</v>
      </c>
      <c r="FV1271" s="38">
        <v>95.445009999999996</v>
      </c>
      <c r="FW1271">
        <v>91.209959999999995</v>
      </c>
      <c r="FX1271">
        <v>89.447320000000005</v>
      </c>
      <c r="FY1271">
        <v>87.592590000000001</v>
      </c>
      <c r="FZ1271">
        <v>0.1982874</v>
      </c>
      <c r="GA1271">
        <v>1.5835809999999999</v>
      </c>
      <c r="GB1271">
        <v>1</v>
      </c>
    </row>
    <row r="1272" spans="1:184" x14ac:dyDescent="0.3">
      <c r="A1272" t="s">
        <v>1</v>
      </c>
      <c r="B1272" t="s">
        <v>1</v>
      </c>
      <c r="C1272" t="s">
        <v>1</v>
      </c>
      <c r="D1272" t="s">
        <v>1</v>
      </c>
      <c r="E1272" t="s">
        <v>1</v>
      </c>
      <c r="F1272" t="s">
        <v>1</v>
      </c>
      <c r="G1272" t="s">
        <v>1</v>
      </c>
      <c r="H1272" s="40" t="s">
        <v>268</v>
      </c>
      <c r="I1272" s="18" t="s">
        <v>1</v>
      </c>
      <c r="J1272" s="38" t="s">
        <v>1</v>
      </c>
      <c r="K1272" s="18">
        <v>44809</v>
      </c>
      <c r="L1272" s="38">
        <v>1887</v>
      </c>
      <c r="M1272" s="38">
        <v>1890</v>
      </c>
      <c r="N1272" s="38">
        <v>32.334809999999997</v>
      </c>
      <c r="O1272" s="38">
        <v>31.801110000000001</v>
      </c>
      <c r="P1272" s="38">
        <v>31.39207</v>
      </c>
      <c r="Q1272" s="38">
        <v>30.99464</v>
      </c>
      <c r="R1272" s="38">
        <v>30.944120000000002</v>
      </c>
      <c r="S1272" s="38">
        <v>32.406570000000002</v>
      </c>
      <c r="T1272" s="38">
        <v>34.807769999999998</v>
      </c>
      <c r="U1272" s="38">
        <v>38.634880000000003</v>
      </c>
      <c r="V1272" s="38">
        <v>40.930990000000001</v>
      </c>
      <c r="W1272" s="38">
        <v>43.077419999999996</v>
      </c>
      <c r="X1272" s="38">
        <v>45.142960000000002</v>
      </c>
      <c r="Y1272" s="38">
        <v>46.181559999999998</v>
      </c>
      <c r="Z1272" s="38">
        <v>47.299059999999997</v>
      </c>
      <c r="AA1272" s="38">
        <v>46.766930000000002</v>
      </c>
      <c r="AB1272" s="38">
        <v>45.939819999999997</v>
      </c>
      <c r="AC1272" s="38">
        <v>44.617550000000001</v>
      </c>
      <c r="AD1272" s="38">
        <v>42.399389999999997</v>
      </c>
      <c r="AE1272" s="38">
        <v>39.937289999999997</v>
      </c>
      <c r="AF1272" s="38">
        <v>39.35577</v>
      </c>
      <c r="AG1272" s="38">
        <v>38.587299999999999</v>
      </c>
      <c r="AH1272" s="38">
        <v>38.693539999999999</v>
      </c>
      <c r="AI1272" s="38">
        <v>38.808950000000003</v>
      </c>
      <c r="AJ1272" s="38">
        <v>38.055239999999998</v>
      </c>
      <c r="AK1272" s="38">
        <v>37.3489</v>
      </c>
      <c r="AL1272" s="38">
        <v>2.5840489999999998</v>
      </c>
      <c r="AM1272" s="38">
        <v>2.0141710000000002</v>
      </c>
      <c r="AN1272" s="38">
        <v>1.1998089999999999</v>
      </c>
      <c r="AO1272" s="38">
        <v>0.86367769999999999</v>
      </c>
      <c r="AP1272" s="38">
        <v>1.036257</v>
      </c>
      <c r="AQ1272" s="38">
        <v>0.99056809999999995</v>
      </c>
      <c r="AR1272" s="38">
        <v>-2.2523059999999999</v>
      </c>
      <c r="AS1272" s="38">
        <v>-3.937802</v>
      </c>
      <c r="AT1272" s="38">
        <v>-3.7468279999999998</v>
      </c>
      <c r="AU1272" s="38">
        <v>-1.9308190000000001</v>
      </c>
      <c r="AV1272" s="38">
        <v>-0.92045460000000001</v>
      </c>
      <c r="AW1272" s="38">
        <v>-0.83150349999999995</v>
      </c>
      <c r="AX1272" s="38">
        <v>-0.14046259999999999</v>
      </c>
      <c r="AY1272" s="38">
        <v>0.10712339999999999</v>
      </c>
      <c r="AZ1272" s="38">
        <v>0.1618301</v>
      </c>
      <c r="BA1272" s="38">
        <v>0.3535488</v>
      </c>
      <c r="BB1272" s="38">
        <v>2.094706</v>
      </c>
      <c r="BC1272" s="38">
        <v>0.99973060000000002</v>
      </c>
      <c r="BD1272" s="38">
        <v>-0.24215539999999999</v>
      </c>
      <c r="BE1272" s="38">
        <v>-0.94269910000000001</v>
      </c>
      <c r="BF1272" s="38">
        <v>-1.198361</v>
      </c>
      <c r="BG1272" s="38">
        <v>-1.9764250000000001</v>
      </c>
      <c r="BH1272" s="38">
        <v>-2.536651</v>
      </c>
      <c r="BI1272" s="38">
        <v>-2.750578</v>
      </c>
      <c r="BJ1272" s="38">
        <v>2.783547</v>
      </c>
      <c r="BK1272" s="38">
        <v>2.1832280000000002</v>
      </c>
      <c r="BL1272" s="38">
        <v>1.396442</v>
      </c>
      <c r="BM1272" s="38">
        <v>1.055841</v>
      </c>
      <c r="BN1272" s="38">
        <v>1.191538</v>
      </c>
      <c r="BO1272" s="38">
        <v>1.185125</v>
      </c>
      <c r="BP1272" s="38">
        <v>-2.0527190000000002</v>
      </c>
      <c r="BQ1272" s="38">
        <v>-3.690753</v>
      </c>
      <c r="BR1272" s="38">
        <v>-3.5007999999999999</v>
      </c>
      <c r="BS1272" s="38">
        <v>-1.6837740000000001</v>
      </c>
      <c r="BT1272" s="38">
        <v>-0.63722219999999996</v>
      </c>
      <c r="BU1272" s="38">
        <v>-0.62314309999999995</v>
      </c>
      <c r="BV1272" s="38">
        <v>1.8080499999999999E-2</v>
      </c>
      <c r="BW1272" s="38">
        <v>0.30849729999999997</v>
      </c>
      <c r="BX1272" s="38">
        <v>0.36122720000000003</v>
      </c>
      <c r="BY1272" s="38">
        <v>0.63080230000000004</v>
      </c>
      <c r="BZ1272" s="38">
        <v>2.4090370000000001</v>
      </c>
      <c r="CA1272" s="38">
        <v>1.305539</v>
      </c>
      <c r="CB1272" s="38">
        <v>6.8738999999999995E-2</v>
      </c>
      <c r="CC1272" s="38">
        <v>-0.58408340000000003</v>
      </c>
      <c r="CD1272" s="38">
        <v>-0.86382190000000003</v>
      </c>
      <c r="CE1272" s="38">
        <v>-1.6389450000000001</v>
      </c>
      <c r="CF1272" s="38">
        <v>-2.1783800000000002</v>
      </c>
      <c r="CG1272" s="38">
        <v>-2.3568099999999998</v>
      </c>
      <c r="CH1272" s="38">
        <v>2.921719</v>
      </c>
      <c r="CI1272" s="38">
        <v>2.3003149999999999</v>
      </c>
      <c r="CJ1272" s="38">
        <v>1.532629</v>
      </c>
      <c r="CK1272" s="38">
        <v>1.188933</v>
      </c>
      <c r="CL1272" s="38">
        <v>1.299085</v>
      </c>
      <c r="CM1272" s="38">
        <v>1.3198749999999999</v>
      </c>
      <c r="CN1272" s="38">
        <v>-1.9144859999999999</v>
      </c>
      <c r="CO1272" s="38">
        <v>-3.519647</v>
      </c>
      <c r="CP1272" s="38">
        <v>-3.3304019999999999</v>
      </c>
      <c r="CQ1272" s="38">
        <v>-1.5126710000000001</v>
      </c>
      <c r="CR1272" s="38">
        <v>-0.44105630000000001</v>
      </c>
      <c r="CS1272" s="38">
        <v>-0.47883330000000002</v>
      </c>
      <c r="CT1272" s="38">
        <v>0.127887</v>
      </c>
      <c r="CU1272" s="38">
        <v>0.44796819999999998</v>
      </c>
      <c r="CV1272" s="38">
        <v>0.49932890000000002</v>
      </c>
      <c r="CW1272" s="38">
        <v>0.82282719999999998</v>
      </c>
      <c r="CX1272" s="38">
        <v>2.6267429999999998</v>
      </c>
      <c r="CY1272" s="38">
        <v>1.5173410000000001</v>
      </c>
      <c r="CZ1272" s="38">
        <v>0.28406350000000002</v>
      </c>
      <c r="DA1272" s="38">
        <v>-0.33570719999999998</v>
      </c>
      <c r="DB1272" s="38">
        <v>-0.63212109999999999</v>
      </c>
      <c r="DC1272" s="38">
        <v>-1.4052070000000001</v>
      </c>
      <c r="DD1272" s="38">
        <v>-1.9302429999999999</v>
      </c>
      <c r="DE1272" s="38">
        <v>-2.0840879999999999</v>
      </c>
      <c r="DF1272" s="38">
        <v>3.0598900000000002</v>
      </c>
      <c r="DG1272" s="38">
        <v>2.4174030000000002</v>
      </c>
      <c r="DH1272" s="38">
        <v>1.6688160000000001</v>
      </c>
      <c r="DI1272" s="38">
        <v>1.322025</v>
      </c>
      <c r="DJ1272" s="38">
        <v>1.4066320000000001</v>
      </c>
      <c r="DK1272" s="38">
        <v>1.4546250000000001</v>
      </c>
      <c r="DL1272" s="38">
        <v>-1.7762530000000001</v>
      </c>
      <c r="DM1272" s="38">
        <v>-3.348541</v>
      </c>
      <c r="DN1272" s="38">
        <v>-3.1600030000000001</v>
      </c>
      <c r="DO1272" s="38">
        <v>-1.3415680000000001</v>
      </c>
      <c r="DP1272" s="38">
        <v>-0.24489040000000001</v>
      </c>
      <c r="DQ1272" s="38">
        <v>-0.33452349999999997</v>
      </c>
      <c r="DR1272" s="38">
        <v>0.2376935</v>
      </c>
      <c r="DS1272" s="38">
        <v>0.58743920000000005</v>
      </c>
      <c r="DT1272" s="38">
        <v>0.63743070000000002</v>
      </c>
      <c r="DU1272" s="38">
        <v>1.0148520000000001</v>
      </c>
      <c r="DV1272" s="38">
        <v>2.8444479999999999</v>
      </c>
      <c r="DW1272" s="38">
        <v>1.7291430000000001</v>
      </c>
      <c r="DX1272" s="38">
        <v>0.499388</v>
      </c>
      <c r="DY1272" s="38">
        <v>-8.7331099999999995E-2</v>
      </c>
      <c r="DZ1272" s="38">
        <v>-0.40042030000000001</v>
      </c>
      <c r="EA1272" s="38">
        <v>-1.1714690000000001</v>
      </c>
      <c r="EB1272" s="38">
        <v>-1.682105</v>
      </c>
      <c r="EC1272" s="38">
        <v>-1.8113649999999999</v>
      </c>
      <c r="ED1272" s="38">
        <v>3.259388</v>
      </c>
      <c r="EE1272" s="38">
        <v>2.5864600000000002</v>
      </c>
      <c r="EF1272" s="38">
        <v>1.865448</v>
      </c>
      <c r="EG1272" s="38">
        <v>1.514189</v>
      </c>
      <c r="EH1272" s="38">
        <v>1.5619130000000001</v>
      </c>
      <c r="EI1272" s="38">
        <v>1.6491819999999999</v>
      </c>
      <c r="EJ1272" s="38">
        <v>-1.5766659999999999</v>
      </c>
      <c r="EK1272" s="38">
        <v>-3.1014919999999999</v>
      </c>
      <c r="EL1272" s="38">
        <v>-2.9139750000000002</v>
      </c>
      <c r="EM1272" s="38">
        <v>-1.0945229999999999</v>
      </c>
      <c r="EN1272" s="38">
        <v>3.8342000000000001E-2</v>
      </c>
      <c r="EO1272" s="38">
        <v>-0.1261631</v>
      </c>
      <c r="EP1272" s="38">
        <v>0.39623659999999999</v>
      </c>
      <c r="EQ1272" s="38">
        <v>0.78881310000000004</v>
      </c>
      <c r="ER1272" s="38">
        <v>0.83682780000000001</v>
      </c>
      <c r="ES1272" s="38">
        <v>1.292106</v>
      </c>
      <c r="ET1272" s="38">
        <v>3.1587800000000001</v>
      </c>
      <c r="EU1272" s="38">
        <v>2.034951</v>
      </c>
      <c r="EV1272" s="38">
        <v>0.81028239999999996</v>
      </c>
      <c r="EW1272" s="38">
        <v>0.27128459999999999</v>
      </c>
      <c r="EX1272" s="38">
        <v>-6.5881200000000001E-2</v>
      </c>
      <c r="EY1272" s="38">
        <v>-0.83398870000000003</v>
      </c>
      <c r="EZ1272" s="38">
        <v>-1.323834</v>
      </c>
      <c r="FA1272" s="38">
        <v>-1.4175979999999999</v>
      </c>
      <c r="FB1272" s="38">
        <v>87.250569999999996</v>
      </c>
      <c r="FC1272" s="38">
        <v>85.827600000000004</v>
      </c>
      <c r="FD1272" s="38">
        <v>83.868549999999999</v>
      </c>
      <c r="FE1272" s="38">
        <v>82.252269999999996</v>
      </c>
      <c r="FF1272" s="38">
        <v>80.848529999999997</v>
      </c>
      <c r="FG1272" s="38">
        <v>79.742549999999994</v>
      </c>
      <c r="FH1272" s="38">
        <v>78.120270000000005</v>
      </c>
      <c r="FI1272" s="38">
        <v>78.400090000000006</v>
      </c>
      <c r="FJ1272" s="38">
        <v>82.51455</v>
      </c>
      <c r="FK1272" s="38">
        <v>87.832499999999996</v>
      </c>
      <c r="FL1272" s="38">
        <v>92.7834</v>
      </c>
      <c r="FM1272" s="38">
        <v>96.229929999999996</v>
      </c>
      <c r="FN1272" s="38">
        <v>99.915809999999993</v>
      </c>
      <c r="FO1272" s="38">
        <v>102.892</v>
      </c>
      <c r="FP1272" s="38">
        <v>104.37260000000001</v>
      </c>
      <c r="FQ1272" s="38">
        <v>105.923</v>
      </c>
      <c r="FR1272" s="38">
        <v>106.804</v>
      </c>
      <c r="FS1272" s="38">
        <v>106.8113</v>
      </c>
      <c r="FT1272" s="38">
        <v>104.9485</v>
      </c>
      <c r="FU1272" s="38">
        <v>101.1591</v>
      </c>
      <c r="FV1272" s="38">
        <v>99.096019999999996</v>
      </c>
      <c r="FW1272">
        <v>95.838999999999999</v>
      </c>
      <c r="FX1272">
        <v>92.607280000000003</v>
      </c>
      <c r="FY1272">
        <v>91.133769999999998</v>
      </c>
      <c r="FZ1272">
        <v>0.34898380000000001</v>
      </c>
      <c r="GA1272">
        <v>2.9666250000000001</v>
      </c>
      <c r="GB1272">
        <v>1</v>
      </c>
    </row>
    <row r="1273" spans="1:184" x14ac:dyDescent="0.3">
      <c r="A1273" t="s">
        <v>1</v>
      </c>
      <c r="B1273" t="s">
        <v>1</v>
      </c>
      <c r="C1273" t="s">
        <v>1</v>
      </c>
      <c r="D1273" t="s">
        <v>1</v>
      </c>
      <c r="E1273" t="s">
        <v>1</v>
      </c>
      <c r="F1273" t="s">
        <v>1</v>
      </c>
      <c r="G1273" t="s">
        <v>1</v>
      </c>
      <c r="H1273" s="40" t="s">
        <v>268</v>
      </c>
      <c r="I1273" s="18" t="s">
        <v>1</v>
      </c>
      <c r="J1273" s="38" t="s">
        <v>1</v>
      </c>
      <c r="K1273" s="18">
        <v>44810</v>
      </c>
      <c r="L1273" s="38">
        <v>1887</v>
      </c>
      <c r="M1273" s="38">
        <v>1890</v>
      </c>
      <c r="N1273" s="38">
        <v>36.528239999999997</v>
      </c>
      <c r="O1273" s="38">
        <v>36.624029999999998</v>
      </c>
      <c r="P1273" s="38">
        <v>36.56503</v>
      </c>
      <c r="Q1273" s="38">
        <v>36.85322</v>
      </c>
      <c r="R1273" s="38">
        <v>37.688850000000002</v>
      </c>
      <c r="S1273" s="38">
        <v>39.248170000000002</v>
      </c>
      <c r="T1273" s="38">
        <v>43.802570000000003</v>
      </c>
      <c r="U1273" s="38">
        <v>47.563569999999999</v>
      </c>
      <c r="V1273" s="38">
        <v>48.015590000000003</v>
      </c>
      <c r="W1273" s="38">
        <v>48.597389999999997</v>
      </c>
      <c r="X1273" s="38">
        <v>48.934980000000003</v>
      </c>
      <c r="Y1273" s="38">
        <v>49.927619999999997</v>
      </c>
      <c r="Z1273" s="38">
        <v>50.547750000000001</v>
      </c>
      <c r="AA1273" s="38">
        <v>50.957349999999998</v>
      </c>
      <c r="AB1273" s="38">
        <v>50.602960000000003</v>
      </c>
      <c r="AC1273" s="38">
        <v>49.694479999999999</v>
      </c>
      <c r="AD1273" s="38">
        <v>47.58925</v>
      </c>
      <c r="AE1273" s="38">
        <v>45.791919999999998</v>
      </c>
      <c r="AF1273" s="38">
        <v>45.17212</v>
      </c>
      <c r="AG1273" s="38">
        <v>44.353079999999999</v>
      </c>
      <c r="AH1273" s="38">
        <v>44.904089999999997</v>
      </c>
      <c r="AI1273" s="38">
        <v>46.329320000000003</v>
      </c>
      <c r="AJ1273" s="38">
        <v>46.118479999999998</v>
      </c>
      <c r="AK1273" s="38">
        <v>45.254060000000003</v>
      </c>
      <c r="AL1273" s="38">
        <v>-2.3807369999999999</v>
      </c>
      <c r="AM1273" s="38">
        <v>-1.7520039999999999</v>
      </c>
      <c r="AN1273" s="38">
        <v>-0.88291280000000005</v>
      </c>
      <c r="AO1273" s="38">
        <v>0.61383180000000004</v>
      </c>
      <c r="AP1273" s="38">
        <v>1.4138230000000001</v>
      </c>
      <c r="AQ1273" s="38">
        <v>0.953542</v>
      </c>
      <c r="AR1273" s="38">
        <v>0.94170160000000003</v>
      </c>
      <c r="AS1273" s="38">
        <v>1.178129</v>
      </c>
      <c r="AT1273" s="38">
        <v>-1.365245</v>
      </c>
      <c r="AU1273" s="38">
        <v>-2.0200969999999998</v>
      </c>
      <c r="AV1273" s="38">
        <v>-2.1078890000000001</v>
      </c>
      <c r="AW1273" s="38">
        <v>-1.8724540000000001</v>
      </c>
      <c r="AX1273" s="38">
        <v>-0.61941950000000001</v>
      </c>
      <c r="AY1273" s="38">
        <v>0.46383540000000001</v>
      </c>
      <c r="AZ1273" s="38">
        <v>2.1999840000000002</v>
      </c>
      <c r="BA1273" s="38">
        <v>4.2183200000000003</v>
      </c>
      <c r="BB1273" s="38">
        <v>5.3062750000000003</v>
      </c>
      <c r="BC1273" s="38">
        <v>4.6124090000000004</v>
      </c>
      <c r="BD1273" s="38">
        <v>4.305987</v>
      </c>
      <c r="BE1273" s="38">
        <v>4.1041290000000004</v>
      </c>
      <c r="BF1273" s="38">
        <v>4.3786899999999997</v>
      </c>
      <c r="BG1273" s="38">
        <v>4.1574910000000003</v>
      </c>
      <c r="BH1273" s="38">
        <v>3.9917549999999999</v>
      </c>
      <c r="BI1273" s="38">
        <v>3.7215919999999998</v>
      </c>
      <c r="BJ1273" s="38">
        <v>-2.115872</v>
      </c>
      <c r="BK1273" s="38">
        <v>-1.4842280000000001</v>
      </c>
      <c r="BL1273" s="38">
        <v>-0.60656350000000003</v>
      </c>
      <c r="BM1273" s="38">
        <v>0.81522240000000001</v>
      </c>
      <c r="BN1273" s="38">
        <v>1.5944750000000001</v>
      </c>
      <c r="BO1273" s="38">
        <v>1.138811</v>
      </c>
      <c r="BP1273" s="38">
        <v>1.2488619999999999</v>
      </c>
      <c r="BQ1273" s="38">
        <v>1.4985379999999999</v>
      </c>
      <c r="BR1273" s="38">
        <v>-1.0430189999999999</v>
      </c>
      <c r="BS1273" s="38">
        <v>-1.6791990000000001</v>
      </c>
      <c r="BT1273" s="38">
        <v>-1.824335</v>
      </c>
      <c r="BU1273" s="38">
        <v>-1.6763809999999999</v>
      </c>
      <c r="BV1273" s="38">
        <v>-0.43574869999999999</v>
      </c>
      <c r="BW1273" s="38">
        <v>0.64330010000000004</v>
      </c>
      <c r="BX1273" s="38">
        <v>2.4600840000000002</v>
      </c>
      <c r="BY1273" s="38">
        <v>4.50223</v>
      </c>
      <c r="BZ1273" s="38">
        <v>5.6618069999999996</v>
      </c>
      <c r="CA1273" s="38">
        <v>5.0357279999999998</v>
      </c>
      <c r="CB1273" s="38">
        <v>4.8112149999999998</v>
      </c>
      <c r="CC1273" s="38">
        <v>4.6334759999999999</v>
      </c>
      <c r="CD1273" s="38">
        <v>4.8758309999999998</v>
      </c>
      <c r="CE1273" s="38">
        <v>4.6181910000000004</v>
      </c>
      <c r="CF1273" s="38">
        <v>4.449802</v>
      </c>
      <c r="CG1273" s="38">
        <v>4.2010610000000002</v>
      </c>
      <c r="CH1273" s="38">
        <v>-1.932428</v>
      </c>
      <c r="CI1273" s="38">
        <v>-1.298767</v>
      </c>
      <c r="CJ1273" s="38">
        <v>-0.4151648</v>
      </c>
      <c r="CK1273" s="38">
        <v>0.95470489999999997</v>
      </c>
      <c r="CL1273" s="38">
        <v>1.7195940000000001</v>
      </c>
      <c r="CM1273" s="38">
        <v>1.2671269999999999</v>
      </c>
      <c r="CN1273" s="38">
        <v>1.4616009999999999</v>
      </c>
      <c r="CO1273" s="38">
        <v>1.720451</v>
      </c>
      <c r="CP1273" s="38">
        <v>-0.81984619999999997</v>
      </c>
      <c r="CQ1273" s="38">
        <v>-1.4430940000000001</v>
      </c>
      <c r="CR1273" s="38">
        <v>-1.627947</v>
      </c>
      <c r="CS1273" s="38">
        <v>-1.5405819999999999</v>
      </c>
      <c r="CT1273" s="38">
        <v>-0.3085389</v>
      </c>
      <c r="CU1273" s="38">
        <v>0.76759679999999997</v>
      </c>
      <c r="CV1273" s="38">
        <v>2.6402290000000002</v>
      </c>
      <c r="CW1273" s="38">
        <v>4.6988649999999996</v>
      </c>
      <c r="CX1273" s="38">
        <v>5.9080469999999998</v>
      </c>
      <c r="CY1273" s="38">
        <v>5.3289169999999997</v>
      </c>
      <c r="CZ1273" s="38">
        <v>5.1611339999999997</v>
      </c>
      <c r="DA1273" s="38">
        <v>5.0000999999999998</v>
      </c>
      <c r="DB1273" s="38">
        <v>5.2201500000000003</v>
      </c>
      <c r="DC1273" s="38">
        <v>4.937271</v>
      </c>
      <c r="DD1273" s="38">
        <v>4.7670450000000004</v>
      </c>
      <c r="DE1273" s="38">
        <v>4.5331400000000004</v>
      </c>
      <c r="DF1273" s="38">
        <v>-1.7489840000000001</v>
      </c>
      <c r="DG1273" s="38">
        <v>-1.1133059999999999</v>
      </c>
      <c r="DH1273" s="38">
        <v>-0.2237661</v>
      </c>
      <c r="DI1273" s="38">
        <v>1.094187</v>
      </c>
      <c r="DJ1273" s="38">
        <v>1.844713</v>
      </c>
      <c r="DK1273" s="38">
        <v>1.3954439999999999</v>
      </c>
      <c r="DL1273" s="38">
        <v>1.6743399999999999</v>
      </c>
      <c r="DM1273" s="38">
        <v>1.9423649999999999</v>
      </c>
      <c r="DN1273" s="38">
        <v>-0.59667329999999996</v>
      </c>
      <c r="DO1273" s="38">
        <v>-1.20699</v>
      </c>
      <c r="DP1273" s="38">
        <v>-1.4315580000000001</v>
      </c>
      <c r="DQ1273" s="38">
        <v>-1.4047829999999999</v>
      </c>
      <c r="DR1273" s="38">
        <v>-0.18132909999999999</v>
      </c>
      <c r="DS1273" s="38">
        <v>0.89189359999999995</v>
      </c>
      <c r="DT1273" s="38">
        <v>2.8203740000000002</v>
      </c>
      <c r="DU1273" s="38">
        <v>4.8955010000000003</v>
      </c>
      <c r="DV1273" s="38">
        <v>6.1542870000000001</v>
      </c>
      <c r="DW1273" s="38">
        <v>5.6221059999999996</v>
      </c>
      <c r="DX1273" s="38">
        <v>5.5110539999999997</v>
      </c>
      <c r="DY1273" s="38">
        <v>5.3667239999999996</v>
      </c>
      <c r="DZ1273" s="38">
        <v>5.5644679999999997</v>
      </c>
      <c r="EA1273" s="38">
        <v>5.2563500000000003</v>
      </c>
      <c r="EB1273" s="38">
        <v>5.0842869999999998</v>
      </c>
      <c r="EC1273" s="38">
        <v>4.8652179999999996</v>
      </c>
      <c r="ED1273" s="38">
        <v>-1.4841200000000001</v>
      </c>
      <c r="EE1273" s="38">
        <v>-0.84552970000000005</v>
      </c>
      <c r="EF1273" s="38">
        <v>5.2583199999999997E-2</v>
      </c>
      <c r="EG1273" s="38">
        <v>1.2955779999999999</v>
      </c>
      <c r="EH1273" s="38">
        <v>2.025366</v>
      </c>
      <c r="EI1273" s="38">
        <v>1.580713</v>
      </c>
      <c r="EJ1273" s="38">
        <v>1.9815</v>
      </c>
      <c r="EK1273" s="38">
        <v>2.2627739999999998</v>
      </c>
      <c r="EL1273" s="38">
        <v>-0.2744471</v>
      </c>
      <c r="EM1273" s="38">
        <v>-0.86609199999999997</v>
      </c>
      <c r="EN1273" s="38">
        <v>-1.148004</v>
      </c>
      <c r="EO1273" s="38">
        <v>-1.2087110000000001</v>
      </c>
      <c r="EP1273" s="38">
        <v>2.3416000000000001E-3</v>
      </c>
      <c r="EQ1273" s="38">
        <v>1.071358</v>
      </c>
      <c r="ER1273" s="38">
        <v>3.0804740000000002</v>
      </c>
      <c r="ES1273" s="38">
        <v>5.179411</v>
      </c>
      <c r="ET1273" s="38">
        <v>6.5098180000000001</v>
      </c>
      <c r="EU1273" s="38">
        <v>6.0454239999999997</v>
      </c>
      <c r="EV1273" s="38">
        <v>6.0162810000000002</v>
      </c>
      <c r="EW1273" s="38">
        <v>5.8960710000000001</v>
      </c>
      <c r="EX1273" s="38">
        <v>6.0616089999999998</v>
      </c>
      <c r="EY1273" s="38">
        <v>5.7170500000000004</v>
      </c>
      <c r="EZ1273" s="38">
        <v>5.5423349999999996</v>
      </c>
      <c r="FA1273" s="38">
        <v>5.3446870000000004</v>
      </c>
      <c r="FB1273" s="38">
        <v>87.952579999999998</v>
      </c>
      <c r="FC1273" s="38">
        <v>85.857380000000006</v>
      </c>
      <c r="FD1273" s="38">
        <v>83.796959999999999</v>
      </c>
      <c r="FE1273" s="38">
        <v>82.945549999999997</v>
      </c>
      <c r="FF1273" s="38">
        <v>81.953469999999996</v>
      </c>
      <c r="FG1273" s="38">
        <v>81.430220000000006</v>
      </c>
      <c r="FH1273" s="38">
        <v>80.862799999999993</v>
      </c>
      <c r="FI1273" s="38">
        <v>82.662450000000007</v>
      </c>
      <c r="FJ1273" s="38">
        <v>86.676509999999993</v>
      </c>
      <c r="FK1273" s="38">
        <v>93.032049999999998</v>
      </c>
      <c r="FL1273" s="38">
        <v>97.767650000000003</v>
      </c>
      <c r="FM1273" s="38">
        <v>102.0252</v>
      </c>
      <c r="FN1273" s="38">
        <v>104.92440000000001</v>
      </c>
      <c r="FO1273" s="38">
        <v>107.84520000000001</v>
      </c>
      <c r="FP1273" s="38">
        <v>110.1258</v>
      </c>
      <c r="FQ1273" s="38">
        <v>111.9723</v>
      </c>
      <c r="FR1273" s="38">
        <v>112.8245</v>
      </c>
      <c r="FS1273" s="38">
        <v>112.23</v>
      </c>
      <c r="FT1273" s="38">
        <v>109.9859</v>
      </c>
      <c r="FU1273" s="38">
        <v>105.2101</v>
      </c>
      <c r="FV1273" s="38">
        <v>100.8141</v>
      </c>
      <c r="FW1273">
        <v>97.883030000000005</v>
      </c>
      <c r="FX1273">
        <v>96.760059999999996</v>
      </c>
      <c r="FY1273">
        <v>93.944599999999994</v>
      </c>
      <c r="FZ1273">
        <v>0.55211909999999997</v>
      </c>
      <c r="GA1273">
        <v>4.3785020000000001</v>
      </c>
      <c r="GB1273">
        <v>1</v>
      </c>
    </row>
    <row r="1274" spans="1:184" x14ac:dyDescent="0.3">
      <c r="A1274" t="s">
        <v>1</v>
      </c>
      <c r="B1274" t="s">
        <v>1</v>
      </c>
      <c r="C1274" t="s">
        <v>1</v>
      </c>
      <c r="D1274" t="s">
        <v>1</v>
      </c>
      <c r="E1274" t="s">
        <v>1</v>
      </c>
      <c r="F1274" t="s">
        <v>1</v>
      </c>
      <c r="G1274" t="s">
        <v>1</v>
      </c>
      <c r="H1274" s="40" t="s">
        <v>268</v>
      </c>
      <c r="I1274" s="18" t="s">
        <v>1</v>
      </c>
      <c r="J1274" s="38" t="s">
        <v>1</v>
      </c>
      <c r="K1274" s="18">
        <v>44811</v>
      </c>
      <c r="L1274" s="38">
        <v>1887</v>
      </c>
      <c r="M1274" s="38">
        <v>1890</v>
      </c>
      <c r="N1274" s="38">
        <v>41.116019999999999</v>
      </c>
      <c r="O1274" s="38">
        <v>40.416119999999999</v>
      </c>
      <c r="P1274" s="38">
        <v>39.714709999999997</v>
      </c>
      <c r="Q1274" s="38">
        <v>39.386890000000001</v>
      </c>
      <c r="R1274" s="38">
        <v>39.488169999999997</v>
      </c>
      <c r="S1274" s="38">
        <v>40.502139999999997</v>
      </c>
      <c r="T1274" s="38">
        <v>43.644010000000002</v>
      </c>
      <c r="U1274" s="38">
        <v>46.581420000000001</v>
      </c>
      <c r="V1274" s="38">
        <v>47.562669999999997</v>
      </c>
      <c r="W1274" s="38">
        <v>48.201329999999999</v>
      </c>
      <c r="X1274" s="38">
        <v>48.9651</v>
      </c>
      <c r="Y1274" s="38">
        <v>49.342770000000002</v>
      </c>
      <c r="Z1274" s="38">
        <v>49.623339999999999</v>
      </c>
      <c r="AA1274" s="38">
        <v>49.821480000000001</v>
      </c>
      <c r="AB1274" s="38">
        <v>49.005859999999998</v>
      </c>
      <c r="AC1274" s="38">
        <v>47.70758</v>
      </c>
      <c r="AD1274" s="38">
        <v>45.711689999999997</v>
      </c>
      <c r="AE1274" s="38">
        <v>43.563870000000001</v>
      </c>
      <c r="AF1274" s="38">
        <v>43.013550000000002</v>
      </c>
      <c r="AG1274" s="38">
        <v>42.170850000000002</v>
      </c>
      <c r="AH1274" s="38">
        <v>43.156410000000001</v>
      </c>
      <c r="AI1274" s="38">
        <v>44.29766</v>
      </c>
      <c r="AJ1274" s="38">
        <v>44.108939999999997</v>
      </c>
      <c r="AK1274" s="38">
        <v>43.27102</v>
      </c>
      <c r="AL1274" s="38">
        <v>0.41771059999999999</v>
      </c>
      <c r="AM1274" s="38">
        <v>0.36749510000000002</v>
      </c>
      <c r="AN1274" s="38">
        <v>-0.12013699999999999</v>
      </c>
      <c r="AO1274" s="38">
        <v>0.1266379</v>
      </c>
      <c r="AP1274" s="38">
        <v>0.17936589999999999</v>
      </c>
      <c r="AQ1274" s="38">
        <v>-0.25957279999999999</v>
      </c>
      <c r="AR1274" s="38">
        <v>-0.32653369999999998</v>
      </c>
      <c r="AS1274" s="38">
        <v>-0.83515950000000005</v>
      </c>
      <c r="AT1274" s="38">
        <v>-1.4421600000000001</v>
      </c>
      <c r="AU1274" s="38">
        <v>-1.4721500000000001</v>
      </c>
      <c r="AV1274" s="38">
        <v>-1.260845</v>
      </c>
      <c r="AW1274" s="38">
        <v>-0.46156160000000002</v>
      </c>
      <c r="AX1274" s="38">
        <v>-7.5251299999999993E-2</v>
      </c>
      <c r="AY1274" s="38">
        <v>-9.38026E-2</v>
      </c>
      <c r="AZ1274" s="38">
        <v>0.84395589999999998</v>
      </c>
      <c r="BA1274" s="38">
        <v>2.0746549999999999</v>
      </c>
      <c r="BB1274" s="38">
        <v>2.8070170000000001</v>
      </c>
      <c r="BC1274" s="38">
        <v>2.0022250000000001</v>
      </c>
      <c r="BD1274" s="38">
        <v>1.3157890000000001</v>
      </c>
      <c r="BE1274" s="38">
        <v>1.1155390000000001</v>
      </c>
      <c r="BF1274" s="38">
        <v>1.7965420000000001</v>
      </c>
      <c r="BG1274" s="38">
        <v>1.908101</v>
      </c>
      <c r="BH1274" s="38">
        <v>2.0831550000000001</v>
      </c>
      <c r="BI1274" s="38">
        <v>1.3302099999999999</v>
      </c>
      <c r="BJ1274" s="38">
        <v>0.63311030000000001</v>
      </c>
      <c r="BK1274" s="38">
        <v>0.54992529999999995</v>
      </c>
      <c r="BL1274" s="38">
        <v>5.6234300000000001E-2</v>
      </c>
      <c r="BM1274" s="38">
        <v>0.2743409</v>
      </c>
      <c r="BN1274" s="38">
        <v>0.3051526</v>
      </c>
      <c r="BO1274" s="38">
        <v>-0.1216946</v>
      </c>
      <c r="BP1274" s="38">
        <v>-0.1157094</v>
      </c>
      <c r="BQ1274" s="38">
        <v>-0.58511729999999995</v>
      </c>
      <c r="BR1274" s="38">
        <v>-1.212914</v>
      </c>
      <c r="BS1274" s="38">
        <v>-1.2728740000000001</v>
      </c>
      <c r="BT1274" s="38">
        <v>-1.0897479999999999</v>
      </c>
      <c r="BU1274" s="38">
        <v>-0.33830440000000001</v>
      </c>
      <c r="BV1274" s="38">
        <v>4.6254200000000002E-2</v>
      </c>
      <c r="BW1274" s="38">
        <v>3.4150100000000003E-2</v>
      </c>
      <c r="BX1274" s="38">
        <v>1.013843</v>
      </c>
      <c r="BY1274" s="38">
        <v>2.29725</v>
      </c>
      <c r="BZ1274" s="38">
        <v>3.091844</v>
      </c>
      <c r="CA1274" s="38">
        <v>2.306314</v>
      </c>
      <c r="CB1274" s="38">
        <v>1.6393709999999999</v>
      </c>
      <c r="CC1274" s="38">
        <v>1.4452560000000001</v>
      </c>
      <c r="CD1274" s="38">
        <v>2.0969319999999998</v>
      </c>
      <c r="CE1274" s="38">
        <v>2.2337570000000002</v>
      </c>
      <c r="CF1274" s="38">
        <v>2.4349729999999998</v>
      </c>
      <c r="CG1274" s="38">
        <v>1.6979470000000001</v>
      </c>
      <c r="CH1274" s="38">
        <v>0.78229539999999997</v>
      </c>
      <c r="CI1274" s="38">
        <v>0.67627579999999998</v>
      </c>
      <c r="CJ1274" s="38">
        <v>0.17838850000000001</v>
      </c>
      <c r="CK1274" s="38">
        <v>0.37663960000000002</v>
      </c>
      <c r="CL1274" s="38">
        <v>0.39227220000000002</v>
      </c>
      <c r="CM1274" s="38">
        <v>-2.6200600000000001E-2</v>
      </c>
      <c r="CN1274" s="38">
        <v>3.0306900000000001E-2</v>
      </c>
      <c r="CO1274" s="38">
        <v>-0.41193879999999999</v>
      </c>
      <c r="CP1274" s="38">
        <v>-1.0541389999999999</v>
      </c>
      <c r="CQ1274" s="38">
        <v>-1.1348560000000001</v>
      </c>
      <c r="CR1274" s="38">
        <v>-0.97124670000000002</v>
      </c>
      <c r="CS1274" s="38">
        <v>-0.25293690000000002</v>
      </c>
      <c r="CT1274" s="38">
        <v>0.13040860000000001</v>
      </c>
      <c r="CU1274" s="38">
        <v>0.1227698</v>
      </c>
      <c r="CV1274" s="38">
        <v>1.1315059999999999</v>
      </c>
      <c r="CW1274" s="38">
        <v>2.4514179999999999</v>
      </c>
      <c r="CX1274" s="38">
        <v>3.2891140000000001</v>
      </c>
      <c r="CY1274" s="38">
        <v>2.5169239999999999</v>
      </c>
      <c r="CZ1274" s="38">
        <v>1.8634839999999999</v>
      </c>
      <c r="DA1274" s="38">
        <v>1.6736180000000001</v>
      </c>
      <c r="DB1274" s="38">
        <v>2.3049810000000002</v>
      </c>
      <c r="DC1274" s="38">
        <v>2.4593060000000002</v>
      </c>
      <c r="DD1274" s="38">
        <v>2.6786409999999998</v>
      </c>
      <c r="DE1274" s="38">
        <v>1.9526410000000001</v>
      </c>
      <c r="DF1274" s="38">
        <v>0.93148050000000004</v>
      </c>
      <c r="DG1274" s="38">
        <v>0.80262639999999996</v>
      </c>
      <c r="DH1274" s="38">
        <v>0.3005427</v>
      </c>
      <c r="DI1274" s="38">
        <v>0.47893829999999998</v>
      </c>
      <c r="DJ1274" s="38">
        <v>0.47939169999999998</v>
      </c>
      <c r="DK1274" s="38">
        <v>6.9293400000000005E-2</v>
      </c>
      <c r="DL1274" s="38">
        <v>0.17632310000000001</v>
      </c>
      <c r="DM1274" s="38">
        <v>-0.23876030000000001</v>
      </c>
      <c r="DN1274" s="38">
        <v>-0.89536389999999999</v>
      </c>
      <c r="DO1274" s="38">
        <v>-0.996838</v>
      </c>
      <c r="DP1274" s="38">
        <v>-0.85274519999999998</v>
      </c>
      <c r="DQ1274" s="38">
        <v>-0.16756940000000001</v>
      </c>
      <c r="DR1274" s="38">
        <v>0.2145629</v>
      </c>
      <c r="DS1274" s="38">
        <v>0.21138950000000001</v>
      </c>
      <c r="DT1274" s="38">
        <v>1.249169</v>
      </c>
      <c r="DU1274" s="38">
        <v>2.6055860000000002</v>
      </c>
      <c r="DV1274" s="38">
        <v>3.4863849999999998</v>
      </c>
      <c r="DW1274" s="38">
        <v>2.727535</v>
      </c>
      <c r="DX1274" s="38">
        <v>2.087596</v>
      </c>
      <c r="DY1274" s="38">
        <v>1.90198</v>
      </c>
      <c r="DZ1274" s="38">
        <v>2.5130300000000001</v>
      </c>
      <c r="EA1274" s="38">
        <v>2.6848550000000002</v>
      </c>
      <c r="EB1274" s="38">
        <v>2.9223089999999998</v>
      </c>
      <c r="EC1274" s="38">
        <v>2.207335</v>
      </c>
      <c r="ED1274" s="38">
        <v>1.1468799999999999</v>
      </c>
      <c r="EE1274" s="38">
        <v>0.98505659999999995</v>
      </c>
      <c r="EF1274" s="38">
        <v>0.4769139</v>
      </c>
      <c r="EG1274" s="38">
        <v>0.62664140000000002</v>
      </c>
      <c r="EH1274" s="38">
        <v>0.60517849999999995</v>
      </c>
      <c r="EI1274" s="38">
        <v>0.20717160000000001</v>
      </c>
      <c r="EJ1274" s="38">
        <v>0.38714749999999998</v>
      </c>
      <c r="EK1274" s="38">
        <v>1.1282E-2</v>
      </c>
      <c r="EL1274" s="38">
        <v>-0.66611799999999999</v>
      </c>
      <c r="EM1274" s="38">
        <v>-0.79756210000000005</v>
      </c>
      <c r="EN1274" s="38">
        <v>-0.68164789999999997</v>
      </c>
      <c r="EO1274" s="38">
        <v>-4.4312200000000003E-2</v>
      </c>
      <c r="EP1274" s="38">
        <v>0.33606849999999999</v>
      </c>
      <c r="EQ1274" s="38">
        <v>0.33934219999999998</v>
      </c>
      <c r="ER1274" s="38">
        <v>1.4190560000000001</v>
      </c>
      <c r="ES1274" s="38">
        <v>2.8281809999999998</v>
      </c>
      <c r="ET1274" s="38">
        <v>3.7712119999999998</v>
      </c>
      <c r="EU1274" s="38">
        <v>3.0316230000000002</v>
      </c>
      <c r="EV1274" s="38">
        <v>2.4111790000000002</v>
      </c>
      <c r="EW1274" s="38">
        <v>2.2316980000000002</v>
      </c>
      <c r="EX1274" s="38">
        <v>2.8134190000000001</v>
      </c>
      <c r="EY1274" s="38">
        <v>3.0105119999999999</v>
      </c>
      <c r="EZ1274" s="38">
        <v>3.274127</v>
      </c>
      <c r="FA1274" s="38">
        <v>2.5750730000000002</v>
      </c>
      <c r="FB1274" s="38">
        <v>92.614099999999993</v>
      </c>
      <c r="FC1274" s="38">
        <v>90.405529999999999</v>
      </c>
      <c r="FD1274" s="38">
        <v>87.269469999999998</v>
      </c>
      <c r="FE1274" s="38">
        <v>85.766310000000004</v>
      </c>
      <c r="FF1274" s="38">
        <v>84.332369999999997</v>
      </c>
      <c r="FG1274" s="38">
        <v>81.927059999999997</v>
      </c>
      <c r="FH1274" s="38">
        <v>81.295829999999995</v>
      </c>
      <c r="FI1274" s="38">
        <v>81.596369999999993</v>
      </c>
      <c r="FJ1274" s="38">
        <v>86.33117</v>
      </c>
      <c r="FK1274" s="38">
        <v>92.17022</v>
      </c>
      <c r="FL1274" s="38">
        <v>97.938090000000003</v>
      </c>
      <c r="FM1274" s="38">
        <v>101.68770000000001</v>
      </c>
      <c r="FN1274" s="38">
        <v>104.7394</v>
      </c>
      <c r="FO1274" s="38">
        <v>106.9037</v>
      </c>
      <c r="FP1274" s="38">
        <v>108.3387</v>
      </c>
      <c r="FQ1274" s="38">
        <v>109.8379</v>
      </c>
      <c r="FR1274" s="38">
        <v>109.8916</v>
      </c>
      <c r="FS1274" s="38">
        <v>108.4584</v>
      </c>
      <c r="FT1274" s="38">
        <v>106.09739999999999</v>
      </c>
      <c r="FU1274" s="38">
        <v>102.4661</v>
      </c>
      <c r="FV1274" s="38">
        <v>99.796850000000006</v>
      </c>
      <c r="FW1274">
        <v>97.860079999999996</v>
      </c>
      <c r="FX1274">
        <v>95.366489999999999</v>
      </c>
      <c r="FY1274">
        <v>91.596509999999995</v>
      </c>
      <c r="FZ1274">
        <v>0.36397649999999998</v>
      </c>
      <c r="GA1274">
        <v>3.1023849999999999</v>
      </c>
      <c r="GB1274">
        <v>1</v>
      </c>
    </row>
    <row r="1275" spans="1:184" x14ac:dyDescent="0.3">
      <c r="A1275" t="s">
        <v>1</v>
      </c>
      <c r="B1275" t="s">
        <v>1</v>
      </c>
      <c r="C1275" t="s">
        <v>1</v>
      </c>
      <c r="D1275" t="s">
        <v>1</v>
      </c>
      <c r="E1275" t="s">
        <v>1</v>
      </c>
      <c r="F1275" t="s">
        <v>1</v>
      </c>
      <c r="G1275" t="s">
        <v>1</v>
      </c>
      <c r="H1275" s="40" t="s">
        <v>268</v>
      </c>
      <c r="I1275" s="18" t="s">
        <v>1</v>
      </c>
      <c r="J1275" s="38" t="s">
        <v>1</v>
      </c>
      <c r="K1275" s="18" t="s">
        <v>2</v>
      </c>
      <c r="L1275" s="38">
        <v>1896</v>
      </c>
      <c r="M1275" s="38">
        <v>1897</v>
      </c>
      <c r="N1275" s="38">
        <v>43.630369999999999</v>
      </c>
      <c r="O1275" s="38">
        <v>43.367249999999999</v>
      </c>
      <c r="P1275" s="38">
        <v>43.110399999999998</v>
      </c>
      <c r="Q1275" s="38">
        <v>42.969659999999998</v>
      </c>
      <c r="R1275" s="38">
        <v>43.249789999999997</v>
      </c>
      <c r="S1275" s="38">
        <v>44.570239999999998</v>
      </c>
      <c r="T1275" s="38">
        <v>48.462260000000001</v>
      </c>
      <c r="U1275" s="38">
        <v>52.112549999999999</v>
      </c>
      <c r="V1275" s="38">
        <v>53.29833</v>
      </c>
      <c r="W1275" s="38">
        <v>53.991540000000001</v>
      </c>
      <c r="X1275" s="38">
        <v>54.737139999999997</v>
      </c>
      <c r="Y1275" s="38">
        <v>55.208350000000003</v>
      </c>
      <c r="Z1275" s="38">
        <v>55.332459999999998</v>
      </c>
      <c r="AA1275" s="38">
        <v>55.477629999999998</v>
      </c>
      <c r="AB1275" s="38">
        <v>54.52205</v>
      </c>
      <c r="AC1275" s="38">
        <v>52.874659999999999</v>
      </c>
      <c r="AD1275" s="38">
        <v>50.554949999999998</v>
      </c>
      <c r="AE1275" s="38">
        <v>48.442459999999997</v>
      </c>
      <c r="AF1275" s="38">
        <v>48.05583</v>
      </c>
      <c r="AG1275" s="38">
        <v>47.555950000000003</v>
      </c>
      <c r="AH1275" s="38">
        <v>48.414870000000001</v>
      </c>
      <c r="AI1275" s="38">
        <v>49.080820000000003</v>
      </c>
      <c r="AJ1275" s="38">
        <v>48.77158</v>
      </c>
      <c r="AK1275" s="38">
        <v>48.09592</v>
      </c>
      <c r="AL1275" s="38">
        <v>-0.4534784</v>
      </c>
      <c r="AM1275" s="38">
        <v>-0.36067300000000002</v>
      </c>
      <c r="AN1275" s="38">
        <v>-0.24155460000000001</v>
      </c>
      <c r="AO1275" s="38">
        <v>5.9511500000000002E-2</v>
      </c>
      <c r="AP1275" s="38">
        <v>0.41944619999999999</v>
      </c>
      <c r="AQ1275" s="38">
        <v>2.05195E-2</v>
      </c>
      <c r="AR1275" s="38">
        <v>-8.1279400000000002E-2</v>
      </c>
      <c r="AS1275" s="38">
        <v>-0.1408383</v>
      </c>
      <c r="AT1275" s="38">
        <v>-0.79626520000000001</v>
      </c>
      <c r="AU1275" s="38">
        <v>-0.73289020000000005</v>
      </c>
      <c r="AV1275" s="38">
        <v>-0.39311449999999998</v>
      </c>
      <c r="AW1275" s="38">
        <v>-0.3956364</v>
      </c>
      <c r="AX1275" s="38">
        <v>-0.2822926</v>
      </c>
      <c r="AY1275" s="38">
        <v>-5.1931900000000003E-2</v>
      </c>
      <c r="AZ1275" s="38">
        <v>0.121918</v>
      </c>
      <c r="BA1275" s="38">
        <v>0.40087980000000001</v>
      </c>
      <c r="BB1275" s="38">
        <v>1.4694739999999999</v>
      </c>
      <c r="BC1275" s="38">
        <v>1.231177</v>
      </c>
      <c r="BD1275" s="38">
        <v>1.0883849999999999</v>
      </c>
      <c r="BE1275" s="38">
        <v>1.057752</v>
      </c>
      <c r="BF1275" s="38">
        <v>1.2217979999999999</v>
      </c>
      <c r="BG1275" s="38">
        <v>0.44378040000000002</v>
      </c>
      <c r="BH1275" s="38">
        <v>0.31362810000000002</v>
      </c>
      <c r="BI1275" s="38">
        <v>3.4844100000000003E-2</v>
      </c>
      <c r="BJ1275" s="38">
        <v>-0.29569440000000002</v>
      </c>
      <c r="BK1275" s="38">
        <v>-0.23484389999999999</v>
      </c>
      <c r="BL1275" s="38">
        <v>-0.11769060000000001</v>
      </c>
      <c r="BM1275" s="38">
        <v>0.17513310000000001</v>
      </c>
      <c r="BN1275" s="38">
        <v>0.53866550000000002</v>
      </c>
      <c r="BO1275" s="38">
        <v>0.1441056</v>
      </c>
      <c r="BP1275" s="38">
        <v>7.6102000000000003E-2</v>
      </c>
      <c r="BQ1275" s="38">
        <v>5.20305E-2</v>
      </c>
      <c r="BR1275" s="38">
        <v>-0.60244909999999996</v>
      </c>
      <c r="BS1275" s="38">
        <v>-0.57846189999999997</v>
      </c>
      <c r="BT1275" s="38">
        <v>-0.2607775</v>
      </c>
      <c r="BU1275" s="38">
        <v>-0.29587170000000002</v>
      </c>
      <c r="BV1275" s="38">
        <v>-0.20237359999999999</v>
      </c>
      <c r="BW1275" s="38">
        <v>4.3831299999999997E-2</v>
      </c>
      <c r="BX1275" s="38">
        <v>0.28995189999999998</v>
      </c>
      <c r="BY1275" s="38">
        <v>0.65692450000000002</v>
      </c>
      <c r="BZ1275" s="38">
        <v>1.7443649999999999</v>
      </c>
      <c r="CA1275" s="38">
        <v>1.5007029999999999</v>
      </c>
      <c r="CB1275" s="38">
        <v>1.3784110000000001</v>
      </c>
      <c r="CC1275" s="38">
        <v>1.3573189999999999</v>
      </c>
      <c r="CD1275" s="38">
        <v>1.5197830000000001</v>
      </c>
      <c r="CE1275" s="38">
        <v>0.76866710000000005</v>
      </c>
      <c r="CF1275" s="38">
        <v>0.61934290000000003</v>
      </c>
      <c r="CG1275" s="38">
        <v>0.34304859999999998</v>
      </c>
      <c r="CH1275" s="38">
        <v>-0.18641360000000001</v>
      </c>
      <c r="CI1275" s="38">
        <v>-0.1476951</v>
      </c>
      <c r="CJ1275" s="38">
        <v>-3.1902699999999999E-2</v>
      </c>
      <c r="CK1275" s="38">
        <v>0.2552122</v>
      </c>
      <c r="CL1275" s="38">
        <v>0.62123649999999997</v>
      </c>
      <c r="CM1275" s="38">
        <v>0.22970090000000001</v>
      </c>
      <c r="CN1275" s="38">
        <v>0.18510380000000001</v>
      </c>
      <c r="CO1275" s="38">
        <v>0.18561079999999999</v>
      </c>
      <c r="CP1275" s="38">
        <v>-0.46821259999999998</v>
      </c>
      <c r="CQ1275" s="38">
        <v>-0.47150540000000002</v>
      </c>
      <c r="CR1275" s="38">
        <v>-0.1691212</v>
      </c>
      <c r="CS1275" s="38">
        <v>-0.226775</v>
      </c>
      <c r="CT1275" s="38">
        <v>-0.14702200000000001</v>
      </c>
      <c r="CU1275" s="38">
        <v>0.11015659999999999</v>
      </c>
      <c r="CV1275" s="38">
        <v>0.40633170000000002</v>
      </c>
      <c r="CW1275" s="38">
        <v>0.83426029999999995</v>
      </c>
      <c r="CX1275" s="38">
        <v>1.9347529999999999</v>
      </c>
      <c r="CY1275" s="38">
        <v>1.6873769999999999</v>
      </c>
      <c r="CZ1275" s="38">
        <v>1.579283</v>
      </c>
      <c r="DA1275" s="38">
        <v>1.5647979999999999</v>
      </c>
      <c r="DB1275" s="38">
        <v>1.7261660000000001</v>
      </c>
      <c r="DC1275" s="38">
        <v>0.99368270000000003</v>
      </c>
      <c r="DD1275" s="38">
        <v>0.83108009999999999</v>
      </c>
      <c r="DE1275" s="38">
        <v>0.55651019999999995</v>
      </c>
      <c r="DF1275" s="38">
        <v>-7.7132900000000004E-2</v>
      </c>
      <c r="DG1275" s="38">
        <v>-6.0546299999999997E-2</v>
      </c>
      <c r="DH1275" s="38">
        <v>5.3885200000000001E-2</v>
      </c>
      <c r="DI1275" s="38">
        <v>0.33529130000000001</v>
      </c>
      <c r="DJ1275" s="38">
        <v>0.70380750000000003</v>
      </c>
      <c r="DK1275" s="38">
        <v>0.31529629999999997</v>
      </c>
      <c r="DL1275" s="38">
        <v>0.29410570000000003</v>
      </c>
      <c r="DM1275" s="38">
        <v>0.31919110000000001</v>
      </c>
      <c r="DN1275" s="38">
        <v>-0.3339761</v>
      </c>
      <c r="DO1275" s="38">
        <v>-0.36454890000000001</v>
      </c>
      <c r="DP1275" s="38">
        <v>-7.7465000000000006E-2</v>
      </c>
      <c r="DQ1275" s="38">
        <v>-0.15767819999999999</v>
      </c>
      <c r="DR1275" s="38">
        <v>-9.1670399999999999E-2</v>
      </c>
      <c r="DS1275" s="38">
        <v>0.1764819</v>
      </c>
      <c r="DT1275" s="38">
        <v>0.52271160000000005</v>
      </c>
      <c r="DU1275" s="38">
        <v>1.0115959999999999</v>
      </c>
      <c r="DV1275" s="38">
        <v>2.1251419999999999</v>
      </c>
      <c r="DW1275" s="38">
        <v>1.87405</v>
      </c>
      <c r="DX1275" s="38">
        <v>1.780154</v>
      </c>
      <c r="DY1275" s="38">
        <v>1.772276</v>
      </c>
      <c r="DZ1275" s="38">
        <v>1.93255</v>
      </c>
      <c r="EA1275" s="38">
        <v>1.2186980000000001</v>
      </c>
      <c r="EB1275" s="38">
        <v>1.0428170000000001</v>
      </c>
      <c r="EC1275" s="38">
        <v>0.76997170000000004</v>
      </c>
      <c r="ED1275" s="38">
        <v>8.0651200000000006E-2</v>
      </c>
      <c r="EE1275" s="38">
        <v>6.5282800000000002E-2</v>
      </c>
      <c r="EF1275" s="38">
        <v>0.1777492</v>
      </c>
      <c r="EG1275" s="38">
        <v>0.4509128</v>
      </c>
      <c r="EH1275" s="38">
        <v>0.82302679999999995</v>
      </c>
      <c r="EI1275" s="38">
        <v>0.43888240000000001</v>
      </c>
      <c r="EJ1275" s="38">
        <v>0.45148709999999997</v>
      </c>
      <c r="EK1275" s="38">
        <v>0.51205990000000001</v>
      </c>
      <c r="EL1275" s="38">
        <v>-0.1401599</v>
      </c>
      <c r="EM1275" s="38">
        <v>-0.21012059999999999</v>
      </c>
      <c r="EN1275" s="38">
        <v>5.4871999999999997E-2</v>
      </c>
      <c r="EO1275" s="38">
        <v>-5.79135E-2</v>
      </c>
      <c r="EP1275" s="38">
        <v>-1.17514E-2</v>
      </c>
      <c r="EQ1275" s="38">
        <v>0.27224510000000002</v>
      </c>
      <c r="ER1275" s="38">
        <v>0.69074550000000001</v>
      </c>
      <c r="ES1275" s="38">
        <v>1.267641</v>
      </c>
      <c r="ET1275" s="38">
        <v>2.4000330000000001</v>
      </c>
      <c r="EU1275" s="38">
        <v>2.1435770000000001</v>
      </c>
      <c r="EV1275" s="38">
        <v>2.0701800000000001</v>
      </c>
      <c r="EW1275" s="38">
        <v>2.0718429999999999</v>
      </c>
      <c r="EX1275" s="38">
        <v>2.230534</v>
      </c>
      <c r="EY1275" s="38">
        <v>1.543585</v>
      </c>
      <c r="EZ1275" s="38">
        <v>1.3485320000000001</v>
      </c>
      <c r="FA1275" s="38">
        <v>1.078176</v>
      </c>
      <c r="FB1275" s="38">
        <v>85.112139999999997</v>
      </c>
      <c r="FC1275" s="38">
        <v>83.247169999999997</v>
      </c>
      <c r="FD1275" s="38">
        <v>81.169669999999996</v>
      </c>
      <c r="FE1275" s="38">
        <v>79.468279999999993</v>
      </c>
      <c r="FF1275" s="38">
        <v>77.890680000000003</v>
      </c>
      <c r="FG1275" s="38">
        <v>76.67174</v>
      </c>
      <c r="FH1275" s="38">
        <v>76.193759999999997</v>
      </c>
      <c r="FI1275" s="38">
        <v>78.180440000000004</v>
      </c>
      <c r="FJ1275" s="38">
        <v>82.236500000000007</v>
      </c>
      <c r="FK1275" s="38">
        <v>86.624520000000004</v>
      </c>
      <c r="FL1275" s="38">
        <v>90.955520000000007</v>
      </c>
      <c r="FM1275" s="38">
        <v>94.778480000000002</v>
      </c>
      <c r="FN1275" s="38">
        <v>97.677120000000002</v>
      </c>
      <c r="FO1275" s="38">
        <v>100.2021</v>
      </c>
      <c r="FP1275" s="38">
        <v>102.2569</v>
      </c>
      <c r="FQ1275" s="38">
        <v>103.816</v>
      </c>
      <c r="FR1275" s="38">
        <v>104.66719999999999</v>
      </c>
      <c r="FS1275" s="38">
        <v>104.3048</v>
      </c>
      <c r="FT1275" s="38">
        <v>102.98520000000001</v>
      </c>
      <c r="FU1275" s="38">
        <v>100.3839</v>
      </c>
      <c r="FV1275" s="38">
        <v>96.93338</v>
      </c>
      <c r="FW1275">
        <v>93.851200000000006</v>
      </c>
      <c r="FX1275">
        <v>91.22439</v>
      </c>
      <c r="FY1275">
        <v>88.126369999999994</v>
      </c>
      <c r="FZ1275">
        <v>0.34195819999999999</v>
      </c>
      <c r="GA1275">
        <v>2.914256</v>
      </c>
      <c r="GB1275">
        <v>1</v>
      </c>
    </row>
    <row r="1276" spans="1:184" x14ac:dyDescent="0.3">
      <c r="A1276" t="s">
        <v>1</v>
      </c>
      <c r="B1276" t="s">
        <v>1</v>
      </c>
      <c r="C1276" t="s">
        <v>1</v>
      </c>
      <c r="D1276" t="s">
        <v>1</v>
      </c>
      <c r="E1276" t="s">
        <v>1</v>
      </c>
      <c r="F1276" t="s">
        <v>1</v>
      </c>
      <c r="G1276" t="s">
        <v>1</v>
      </c>
      <c r="H1276" s="40" t="s">
        <v>1</v>
      </c>
      <c r="I1276" s="18" t="s">
        <v>1</v>
      </c>
      <c r="J1276" s="38" t="s">
        <v>1</v>
      </c>
      <c r="K1276" s="18">
        <v>44722</v>
      </c>
      <c r="L1276" s="38">
        <v>113005</v>
      </c>
      <c r="M1276" s="38">
        <v>113005</v>
      </c>
      <c r="N1276" s="38">
        <v>5.914428</v>
      </c>
      <c r="O1276" s="38">
        <v>5.7331120000000002</v>
      </c>
      <c r="P1276" s="38">
        <v>5.6153380000000004</v>
      </c>
      <c r="Q1276" s="38">
        <v>5.563002</v>
      </c>
      <c r="R1276" s="38">
        <v>5.6968079999999999</v>
      </c>
      <c r="S1276" s="38">
        <v>6.0019010000000002</v>
      </c>
      <c r="T1276" s="38">
        <v>6.4070289999999996</v>
      </c>
      <c r="U1276" s="38">
        <v>7.0750000000000002</v>
      </c>
      <c r="V1276" s="38">
        <v>7.8677799999999998</v>
      </c>
      <c r="W1276" s="38">
        <v>8.4833069999999999</v>
      </c>
      <c r="X1276" s="38">
        <v>9.0191970000000001</v>
      </c>
      <c r="Y1276" s="38">
        <v>9.4174279999999992</v>
      </c>
      <c r="Z1276" s="38">
        <v>9.6195599999999999</v>
      </c>
      <c r="AA1276" s="38">
        <v>9.8440689999999993</v>
      </c>
      <c r="AB1276" s="38">
        <v>9.8539259999999995</v>
      </c>
      <c r="AC1276" s="38">
        <v>9.6634510000000002</v>
      </c>
      <c r="AD1276" s="38">
        <v>9.2635729999999992</v>
      </c>
      <c r="AE1276" s="38">
        <v>8.6578929999999996</v>
      </c>
      <c r="AF1276" s="38">
        <v>8.1339900000000007</v>
      </c>
      <c r="AG1276" s="38">
        <v>7.7767359999999996</v>
      </c>
      <c r="AH1276" s="38">
        <v>7.5214730000000003</v>
      </c>
      <c r="AI1276" s="38">
        <v>7.1686100000000001</v>
      </c>
      <c r="AJ1276" s="38">
        <v>6.6636519999999999</v>
      </c>
      <c r="AK1276" s="38">
        <v>6.2467920000000001</v>
      </c>
      <c r="AL1276" s="38">
        <v>-8.7457999999999998E-3</v>
      </c>
      <c r="AM1276" s="38">
        <v>-1.10963E-2</v>
      </c>
      <c r="AN1276" s="38">
        <v>1.77655E-2</v>
      </c>
      <c r="AO1276" s="38">
        <v>2.00456E-2</v>
      </c>
      <c r="AP1276" s="38">
        <v>3.6688800000000001E-2</v>
      </c>
      <c r="AQ1276" s="38">
        <v>2.34218E-2</v>
      </c>
      <c r="AR1276" s="38">
        <v>-1.2436000000000001E-3</v>
      </c>
      <c r="AS1276" s="38">
        <v>-4.0379499999999999E-2</v>
      </c>
      <c r="AT1276" s="38">
        <v>-5.8102500000000001E-2</v>
      </c>
      <c r="AU1276" s="38">
        <v>-9.3110700000000005E-2</v>
      </c>
      <c r="AV1276" s="38">
        <v>-8.1490699999999999E-2</v>
      </c>
      <c r="AW1276" s="38">
        <v>-5.6899400000000003E-2</v>
      </c>
      <c r="AX1276" s="38">
        <v>-2.4013699999999999E-2</v>
      </c>
      <c r="AY1276" s="38">
        <v>2.87935E-2</v>
      </c>
      <c r="AZ1276" s="38">
        <v>4.19729E-2</v>
      </c>
      <c r="BA1276" s="38">
        <v>2.49704E-2</v>
      </c>
      <c r="BB1276" s="38">
        <v>3.4815600000000002E-2</v>
      </c>
      <c r="BC1276" s="38">
        <v>2.3762999999999999E-2</v>
      </c>
      <c r="BD1276" s="38">
        <v>-2.0022700000000001E-2</v>
      </c>
      <c r="BE1276" s="38">
        <v>-2.2860200000000001E-2</v>
      </c>
      <c r="BF1276" s="38">
        <v>-8.2585999999999996E-3</v>
      </c>
      <c r="BG1276" s="38">
        <v>-6.7067799999999997E-2</v>
      </c>
      <c r="BH1276" s="38">
        <v>-7.6555200000000004E-2</v>
      </c>
      <c r="BI1276" s="38">
        <v>-9.8829799999999995E-2</v>
      </c>
      <c r="BJ1276" s="38">
        <v>1.3978E-3</v>
      </c>
      <c r="BK1276" s="38">
        <v>-2.6416999999999999E-3</v>
      </c>
      <c r="BL1276" s="38">
        <v>2.4131400000000001E-2</v>
      </c>
      <c r="BM1276" s="38">
        <v>2.5642100000000001E-2</v>
      </c>
      <c r="BN1276" s="38">
        <v>4.2276099999999997E-2</v>
      </c>
      <c r="BO1276" s="38">
        <v>3.0214399999999999E-2</v>
      </c>
      <c r="BP1276" s="38">
        <v>7.7454999999999998E-3</v>
      </c>
      <c r="BQ1276" s="38">
        <v>-3.2614200000000003E-2</v>
      </c>
      <c r="BR1276" s="38">
        <v>-4.9784700000000001E-2</v>
      </c>
      <c r="BS1276" s="38">
        <v>-8.3491200000000002E-2</v>
      </c>
      <c r="BT1276" s="38">
        <v>-7.3587100000000003E-2</v>
      </c>
      <c r="BU1276" s="38">
        <v>-5.06804E-2</v>
      </c>
      <c r="BV1276" s="38">
        <v>-1.9529500000000002E-2</v>
      </c>
      <c r="BW1276" s="38">
        <v>3.4517600000000002E-2</v>
      </c>
      <c r="BX1276" s="38">
        <v>5.0584200000000003E-2</v>
      </c>
      <c r="BY1276" s="38">
        <v>3.5313200000000003E-2</v>
      </c>
      <c r="BZ1276" s="38">
        <v>4.7007899999999998E-2</v>
      </c>
      <c r="CA1276" s="38">
        <v>3.6441399999999999E-2</v>
      </c>
      <c r="CB1276" s="38">
        <v>-6.3695000000000002E-3</v>
      </c>
      <c r="CC1276" s="38">
        <v>-9.7365000000000004E-3</v>
      </c>
      <c r="CD1276" s="38">
        <v>5.2395999999999996E-3</v>
      </c>
      <c r="CE1276" s="38">
        <v>-5.19552E-2</v>
      </c>
      <c r="CF1276" s="38">
        <v>-6.1850799999999997E-2</v>
      </c>
      <c r="CG1276" s="38">
        <v>-8.4201499999999999E-2</v>
      </c>
      <c r="CH1276" s="38">
        <v>8.4232999999999999E-3</v>
      </c>
      <c r="CI1276" s="38">
        <v>3.2139E-3</v>
      </c>
      <c r="CJ1276" s="38">
        <v>2.85404E-2</v>
      </c>
      <c r="CK1276" s="38">
        <v>2.9518099999999999E-2</v>
      </c>
      <c r="CL1276" s="38">
        <v>4.6145800000000001E-2</v>
      </c>
      <c r="CM1276" s="38">
        <v>3.4918900000000003E-2</v>
      </c>
      <c r="CN1276" s="38">
        <v>1.39714E-2</v>
      </c>
      <c r="CO1276" s="38">
        <v>-2.72359E-2</v>
      </c>
      <c r="CP1276" s="38">
        <v>-4.4023899999999998E-2</v>
      </c>
      <c r="CQ1276" s="38">
        <v>-7.68287E-2</v>
      </c>
      <c r="CR1276" s="38">
        <v>-6.8113099999999996E-2</v>
      </c>
      <c r="CS1276" s="38">
        <v>-4.63731E-2</v>
      </c>
      <c r="CT1276" s="38">
        <v>-1.6423699999999999E-2</v>
      </c>
      <c r="CU1276" s="38">
        <v>3.8482099999999998E-2</v>
      </c>
      <c r="CV1276" s="38">
        <v>5.6548399999999999E-2</v>
      </c>
      <c r="CW1276" s="38">
        <v>4.24765E-2</v>
      </c>
      <c r="CX1276" s="38">
        <v>5.5452300000000003E-2</v>
      </c>
      <c r="CY1276" s="38">
        <v>4.5222400000000003E-2</v>
      </c>
      <c r="CZ1276" s="38">
        <v>3.0866999999999999E-3</v>
      </c>
      <c r="DA1276" s="38">
        <v>-6.4700000000000001E-4</v>
      </c>
      <c r="DB1276" s="38">
        <v>1.45883E-2</v>
      </c>
      <c r="DC1276" s="38">
        <v>-4.1488200000000003E-2</v>
      </c>
      <c r="DD1276" s="38">
        <v>-5.16666E-2</v>
      </c>
      <c r="DE1276" s="38">
        <v>-7.4069899999999994E-2</v>
      </c>
      <c r="DF1276" s="38">
        <v>1.5448699999999999E-2</v>
      </c>
      <c r="DG1276" s="38">
        <v>9.0696000000000006E-3</v>
      </c>
      <c r="DH1276" s="38">
        <v>3.2949300000000001E-2</v>
      </c>
      <c r="DI1276" s="38">
        <v>3.3394199999999999E-2</v>
      </c>
      <c r="DJ1276" s="38">
        <v>5.00156E-2</v>
      </c>
      <c r="DK1276" s="38">
        <v>3.9623400000000003E-2</v>
      </c>
      <c r="DL1276" s="38">
        <v>2.0197300000000001E-2</v>
      </c>
      <c r="DM1276" s="38">
        <v>-2.1857700000000001E-2</v>
      </c>
      <c r="DN1276" s="38">
        <v>-3.8262999999999998E-2</v>
      </c>
      <c r="DO1276" s="38">
        <v>-7.0166300000000001E-2</v>
      </c>
      <c r="DP1276" s="38">
        <v>-6.2639100000000003E-2</v>
      </c>
      <c r="DQ1276" s="38">
        <v>-4.20658E-2</v>
      </c>
      <c r="DR1276" s="38">
        <v>-1.3318E-2</v>
      </c>
      <c r="DS1276" s="38">
        <v>4.2446600000000001E-2</v>
      </c>
      <c r="DT1276" s="38">
        <v>6.2512499999999999E-2</v>
      </c>
      <c r="DU1276" s="38">
        <v>4.9639900000000001E-2</v>
      </c>
      <c r="DV1276" s="38">
        <v>6.3896599999999998E-2</v>
      </c>
      <c r="DW1276" s="38">
        <v>5.40034E-2</v>
      </c>
      <c r="DX1276" s="38">
        <v>1.25428E-2</v>
      </c>
      <c r="DY1276" s="38">
        <v>8.4425000000000004E-3</v>
      </c>
      <c r="DZ1276" s="38">
        <v>2.3937099999999999E-2</v>
      </c>
      <c r="EA1276" s="38">
        <v>-3.1021300000000002E-2</v>
      </c>
      <c r="EB1276" s="38">
        <v>-4.1482400000000003E-2</v>
      </c>
      <c r="EC1276" s="38">
        <v>-6.3938400000000006E-2</v>
      </c>
      <c r="ED1276" s="38">
        <v>2.5592400000000001E-2</v>
      </c>
      <c r="EE1276" s="38">
        <v>1.75242E-2</v>
      </c>
      <c r="EF1276" s="38">
        <v>3.9315200000000002E-2</v>
      </c>
      <c r="EG1276" s="38">
        <v>3.8990700000000003E-2</v>
      </c>
      <c r="EH1276" s="38">
        <v>5.5602800000000001E-2</v>
      </c>
      <c r="EI1276" s="38">
        <v>4.6415999999999999E-2</v>
      </c>
      <c r="EJ1276" s="38">
        <v>2.9186400000000001E-2</v>
      </c>
      <c r="EK1276" s="38">
        <v>-1.40923E-2</v>
      </c>
      <c r="EL1276" s="38">
        <v>-2.9945200000000002E-2</v>
      </c>
      <c r="EM1276" s="38">
        <v>-6.0546799999999998E-2</v>
      </c>
      <c r="EN1276" s="38">
        <v>-5.4735399999999997E-2</v>
      </c>
      <c r="EO1276" s="38">
        <v>-3.5846799999999998E-2</v>
      </c>
      <c r="EP1276" s="38">
        <v>-8.8337999999999993E-3</v>
      </c>
      <c r="EQ1276" s="38">
        <v>4.8170600000000001E-2</v>
      </c>
      <c r="ER1276" s="38">
        <v>7.1123800000000001E-2</v>
      </c>
      <c r="ES1276" s="38">
        <v>5.99827E-2</v>
      </c>
      <c r="ET1276" s="38">
        <v>7.6089000000000004E-2</v>
      </c>
      <c r="EU1276" s="38">
        <v>6.6681799999999999E-2</v>
      </c>
      <c r="EV1276" s="38">
        <v>2.6196000000000001E-2</v>
      </c>
      <c r="EW1276" s="38">
        <v>2.15663E-2</v>
      </c>
      <c r="EX1276" s="38">
        <v>3.7435299999999998E-2</v>
      </c>
      <c r="EY1276" s="38">
        <v>-1.5908700000000001E-2</v>
      </c>
      <c r="EZ1276" s="38">
        <v>-2.6778E-2</v>
      </c>
      <c r="FA1276" s="38">
        <v>-4.9310100000000003E-2</v>
      </c>
      <c r="FB1276" s="38">
        <v>79.086200000000005</v>
      </c>
      <c r="FC1276" s="38">
        <v>77.464830000000006</v>
      </c>
      <c r="FD1276" s="38">
        <v>75.077579999999998</v>
      </c>
      <c r="FE1276" s="38">
        <v>73.132999999999996</v>
      </c>
      <c r="FF1276" s="38">
        <v>72.052480000000003</v>
      </c>
      <c r="FG1276" s="38">
        <v>71.243129999999994</v>
      </c>
      <c r="FH1276" s="38">
        <v>71.845889999999997</v>
      </c>
      <c r="FI1276" s="38">
        <v>75.789670000000001</v>
      </c>
      <c r="FJ1276" s="38">
        <v>80.591350000000006</v>
      </c>
      <c r="FK1276" s="38">
        <v>84.241290000000006</v>
      </c>
      <c r="FL1276" s="38">
        <v>87.799329999999998</v>
      </c>
      <c r="FM1276" s="38">
        <v>91.283919999999995</v>
      </c>
      <c r="FN1276" s="38">
        <v>93.814409999999995</v>
      </c>
      <c r="FO1276" s="38">
        <v>95.999200000000002</v>
      </c>
      <c r="FP1276" s="38">
        <v>97.406109999999998</v>
      </c>
      <c r="FQ1276" s="38">
        <v>98.567340000000002</v>
      </c>
      <c r="FR1276" s="38">
        <v>98.870189999999994</v>
      </c>
      <c r="FS1276" s="38">
        <v>98.41507</v>
      </c>
      <c r="FT1276" s="38">
        <v>96.853229999999996</v>
      </c>
      <c r="FU1276" s="38">
        <v>94.670519999999996</v>
      </c>
      <c r="FV1276" s="38">
        <v>91.522019999999998</v>
      </c>
      <c r="FW1276">
        <v>88.869439999999997</v>
      </c>
      <c r="FX1276">
        <v>86.098389999999995</v>
      </c>
      <c r="FY1276">
        <v>83.332279999999997</v>
      </c>
      <c r="FZ1276">
        <v>1.52471E-2</v>
      </c>
      <c r="GA1276">
        <v>0.12565290000000001</v>
      </c>
      <c r="GB1276">
        <v>1</v>
      </c>
    </row>
    <row r="1277" spans="1:184" x14ac:dyDescent="0.3">
      <c r="A1277" t="s">
        <v>1</v>
      </c>
      <c r="B1277" t="s">
        <v>1</v>
      </c>
      <c r="C1277" t="s">
        <v>1</v>
      </c>
      <c r="D1277" t="s">
        <v>1</v>
      </c>
      <c r="E1277" t="s">
        <v>1</v>
      </c>
      <c r="F1277" t="s">
        <v>1</v>
      </c>
      <c r="G1277" t="s">
        <v>1</v>
      </c>
      <c r="H1277" s="40" t="s">
        <v>1</v>
      </c>
      <c r="I1277" s="18" t="s">
        <v>1</v>
      </c>
      <c r="J1277" s="38" t="s">
        <v>1</v>
      </c>
      <c r="K1277" s="18">
        <v>44739</v>
      </c>
      <c r="L1277" s="38">
        <v>112748</v>
      </c>
      <c r="M1277" s="38">
        <v>112748</v>
      </c>
      <c r="N1277" s="38">
        <v>5.3979650000000001</v>
      </c>
      <c r="O1277" s="38">
        <v>5.2615949999999998</v>
      </c>
      <c r="P1277" s="38">
        <v>5.1584019999999997</v>
      </c>
      <c r="Q1277" s="38">
        <v>5.1562239999999999</v>
      </c>
      <c r="R1277" s="38">
        <v>5.3394959999999996</v>
      </c>
      <c r="S1277" s="38">
        <v>5.7645400000000002</v>
      </c>
      <c r="T1277" s="38">
        <v>6.2987909999999996</v>
      </c>
      <c r="U1277" s="38">
        <v>6.9904999999999999</v>
      </c>
      <c r="V1277" s="38">
        <v>7.8052970000000004</v>
      </c>
      <c r="W1277" s="38">
        <v>8.3786249999999995</v>
      </c>
      <c r="X1277" s="38">
        <v>8.8721099999999993</v>
      </c>
      <c r="Y1277" s="38">
        <v>9.2586720000000007</v>
      </c>
      <c r="Z1277" s="38">
        <v>9.5219769999999997</v>
      </c>
      <c r="AA1277" s="38">
        <v>9.8125909999999994</v>
      </c>
      <c r="AB1277" s="38">
        <v>9.9184839999999994</v>
      </c>
      <c r="AC1277" s="38">
        <v>9.8125750000000007</v>
      </c>
      <c r="AD1277" s="38">
        <v>9.4402849999999994</v>
      </c>
      <c r="AE1277" s="38">
        <v>8.7754919999999998</v>
      </c>
      <c r="AF1277" s="38">
        <v>8.2278579999999994</v>
      </c>
      <c r="AG1277" s="38">
        <v>7.8550469999999999</v>
      </c>
      <c r="AH1277" s="38">
        <v>7.5374290000000004</v>
      </c>
      <c r="AI1277" s="38">
        <v>7.080597</v>
      </c>
      <c r="AJ1277" s="38">
        <v>6.5804790000000004</v>
      </c>
      <c r="AK1277" s="38">
        <v>6.1977380000000002</v>
      </c>
      <c r="AL1277" s="38">
        <v>-5.9279699999999998E-2</v>
      </c>
      <c r="AM1277" s="38">
        <v>-2.74275E-2</v>
      </c>
      <c r="AN1277" s="38">
        <v>-1.5678899999999999E-2</v>
      </c>
      <c r="AO1277" s="38">
        <v>3.4085999999999999E-3</v>
      </c>
      <c r="AP1277" s="38">
        <v>-6.0248999999999997E-3</v>
      </c>
      <c r="AQ1277" s="38">
        <v>5.69285E-2</v>
      </c>
      <c r="AR1277" s="38">
        <v>9.2838400000000001E-2</v>
      </c>
      <c r="AS1277" s="38">
        <v>-1.2441799999999999E-2</v>
      </c>
      <c r="AT1277" s="38">
        <v>-4.0715899999999999E-2</v>
      </c>
      <c r="AU1277" s="38">
        <v>-6.9926199999999994E-2</v>
      </c>
      <c r="AV1277" s="38">
        <v>-7.1855199999999994E-2</v>
      </c>
      <c r="AW1277" s="38">
        <v>-3.7970700000000003E-2</v>
      </c>
      <c r="AX1277" s="38">
        <v>-1.7835199999999999E-2</v>
      </c>
      <c r="AY1277" s="38">
        <v>2.4601499999999998E-2</v>
      </c>
      <c r="AZ1277" s="38">
        <v>8.6016599999999999E-2</v>
      </c>
      <c r="BA1277" s="38">
        <v>8.9797399999999999E-2</v>
      </c>
      <c r="BB1277" s="38">
        <v>0.15252080000000001</v>
      </c>
      <c r="BC1277" s="38">
        <v>0.14538110000000001</v>
      </c>
      <c r="BD1277" s="38">
        <v>0.1041526</v>
      </c>
      <c r="BE1277" s="38">
        <v>8.5923899999999998E-2</v>
      </c>
      <c r="BF1277" s="38">
        <v>9.5351000000000005E-2</v>
      </c>
      <c r="BG1277" s="38">
        <v>-6.1854600000000003E-2</v>
      </c>
      <c r="BH1277" s="38">
        <v>-5.5044799999999998E-2</v>
      </c>
      <c r="BI1277" s="38">
        <v>-5.3584600000000003E-2</v>
      </c>
      <c r="BJ1277" s="38">
        <v>-5.2049600000000001E-2</v>
      </c>
      <c r="BK1277" s="38">
        <v>-1.9945999999999998E-2</v>
      </c>
      <c r="BL1277" s="38">
        <v>-8.4942999999999998E-3</v>
      </c>
      <c r="BM1277" s="38">
        <v>8.9031000000000006E-3</v>
      </c>
      <c r="BN1277" s="38">
        <v>-9.928999999999999E-4</v>
      </c>
      <c r="BO1277" s="38">
        <v>6.31081E-2</v>
      </c>
      <c r="BP1277" s="38">
        <v>0.10132579999999999</v>
      </c>
      <c r="BQ1277" s="38">
        <v>-4.0743000000000003E-3</v>
      </c>
      <c r="BR1277" s="38">
        <v>-3.2973000000000002E-2</v>
      </c>
      <c r="BS1277" s="38">
        <v>-6.1383699999999999E-2</v>
      </c>
      <c r="BT1277" s="38">
        <v>-6.4743800000000004E-2</v>
      </c>
      <c r="BU1277" s="38">
        <v>-3.19329E-2</v>
      </c>
      <c r="BV1277" s="38">
        <v>-1.34886E-2</v>
      </c>
      <c r="BW1277" s="38">
        <v>2.9149399999999999E-2</v>
      </c>
      <c r="BX1277" s="38">
        <v>9.2040899999999995E-2</v>
      </c>
      <c r="BY1277" s="38">
        <v>9.6621499999999999E-2</v>
      </c>
      <c r="BZ1277" s="38">
        <v>0.16086220000000001</v>
      </c>
      <c r="CA1277" s="38">
        <v>0.1545888</v>
      </c>
      <c r="CB1277" s="38">
        <v>0.1166471</v>
      </c>
      <c r="CC1277" s="38">
        <v>9.8603200000000002E-2</v>
      </c>
      <c r="CD1277" s="38">
        <v>0.1071674</v>
      </c>
      <c r="CE1277" s="38">
        <v>-4.8583800000000003E-2</v>
      </c>
      <c r="CF1277" s="38">
        <v>-4.17195E-2</v>
      </c>
      <c r="CG1277" s="38">
        <v>-3.9253700000000002E-2</v>
      </c>
      <c r="CH1277" s="38">
        <v>-4.7042E-2</v>
      </c>
      <c r="CI1277" s="38">
        <v>-1.47644E-2</v>
      </c>
      <c r="CJ1277" s="38">
        <v>-3.5182999999999998E-3</v>
      </c>
      <c r="CK1277" s="38">
        <v>1.27086E-2</v>
      </c>
      <c r="CL1277" s="38">
        <v>2.4922999999999998E-3</v>
      </c>
      <c r="CM1277" s="38">
        <v>6.7388100000000006E-2</v>
      </c>
      <c r="CN1277" s="38">
        <v>0.1072041</v>
      </c>
      <c r="CO1277" s="38">
        <v>1.7210000000000001E-3</v>
      </c>
      <c r="CP1277" s="38">
        <v>-2.7610300000000001E-2</v>
      </c>
      <c r="CQ1277" s="38">
        <v>-5.5467200000000001E-2</v>
      </c>
      <c r="CR1277" s="38">
        <v>-5.9818499999999997E-2</v>
      </c>
      <c r="CS1277" s="38">
        <v>-2.77512E-2</v>
      </c>
      <c r="CT1277" s="38">
        <v>-1.0478100000000001E-2</v>
      </c>
      <c r="CU1277" s="38">
        <v>3.2299300000000003E-2</v>
      </c>
      <c r="CV1277" s="38">
        <v>9.6213199999999999E-2</v>
      </c>
      <c r="CW1277" s="38">
        <v>0.1013479</v>
      </c>
      <c r="CX1277" s="38">
        <v>0.16663939999999999</v>
      </c>
      <c r="CY1277" s="38">
        <v>0.1609661</v>
      </c>
      <c r="CZ1277" s="38">
        <v>0.12530069999999999</v>
      </c>
      <c r="DA1277" s="38">
        <v>0.10738490000000001</v>
      </c>
      <c r="DB1277" s="38">
        <v>0.11535140000000001</v>
      </c>
      <c r="DC1277" s="38">
        <v>-3.9392499999999997E-2</v>
      </c>
      <c r="DD1277" s="38">
        <v>-3.2490499999999999E-2</v>
      </c>
      <c r="DE1277" s="38">
        <v>-2.9328199999999999E-2</v>
      </c>
      <c r="DF1277" s="38">
        <v>-4.20344E-2</v>
      </c>
      <c r="DG1277" s="38">
        <v>-9.5828000000000007E-3</v>
      </c>
      <c r="DH1277" s="38">
        <v>1.4578E-3</v>
      </c>
      <c r="DI1277" s="38">
        <v>1.65141E-2</v>
      </c>
      <c r="DJ1277" s="38">
        <v>5.9775000000000002E-3</v>
      </c>
      <c r="DK1277" s="38">
        <v>7.1668099999999998E-2</v>
      </c>
      <c r="DL1277" s="38">
        <v>0.1130824</v>
      </c>
      <c r="DM1277" s="38">
        <v>7.5163000000000001E-3</v>
      </c>
      <c r="DN1277" s="38">
        <v>-2.22475E-2</v>
      </c>
      <c r="DO1277" s="38">
        <v>-4.9550700000000003E-2</v>
      </c>
      <c r="DP1277" s="38">
        <v>-5.48931E-2</v>
      </c>
      <c r="DQ1277" s="38">
        <v>-2.3569400000000001E-2</v>
      </c>
      <c r="DR1277" s="38">
        <v>-7.4675999999999996E-3</v>
      </c>
      <c r="DS1277" s="38">
        <v>3.54492E-2</v>
      </c>
      <c r="DT1277" s="38">
        <v>0.10038560000000001</v>
      </c>
      <c r="DU1277" s="38">
        <v>0.10607419999999999</v>
      </c>
      <c r="DV1277" s="38">
        <v>0.1724166</v>
      </c>
      <c r="DW1277" s="38">
        <v>0.1673433</v>
      </c>
      <c r="DX1277" s="38">
        <v>0.1339543</v>
      </c>
      <c r="DY1277" s="38">
        <v>0.11616659999999999</v>
      </c>
      <c r="DZ1277" s="38">
        <v>0.1235354</v>
      </c>
      <c r="EA1277" s="38">
        <v>-3.0201100000000002E-2</v>
      </c>
      <c r="EB1277" s="38">
        <v>-2.3261400000000002E-2</v>
      </c>
      <c r="EC1277" s="38">
        <v>-1.9402699999999998E-2</v>
      </c>
      <c r="ED1277" s="38">
        <v>-3.4804300000000003E-2</v>
      </c>
      <c r="EE1277" s="38">
        <v>-2.1013999999999998E-3</v>
      </c>
      <c r="EF1277" s="38">
        <v>8.6423999999999997E-3</v>
      </c>
      <c r="EG1277" s="38">
        <v>2.2008699999999999E-2</v>
      </c>
      <c r="EH1277" s="38">
        <v>1.10096E-2</v>
      </c>
      <c r="EI1277" s="38">
        <v>7.7847700000000006E-2</v>
      </c>
      <c r="EJ1277" s="38">
        <v>0.1215697</v>
      </c>
      <c r="EK1277" s="38">
        <v>1.58838E-2</v>
      </c>
      <c r="EL1277" s="38">
        <v>-1.4504599999999999E-2</v>
      </c>
      <c r="EM1277" s="38">
        <v>-4.1008299999999998E-2</v>
      </c>
      <c r="EN1277" s="38">
        <v>-4.7781700000000003E-2</v>
      </c>
      <c r="EO1277" s="38">
        <v>-1.7531600000000001E-2</v>
      </c>
      <c r="EP1277" s="38">
        <v>-3.1210000000000001E-3</v>
      </c>
      <c r="EQ1277" s="38">
        <v>3.9997100000000001E-2</v>
      </c>
      <c r="ER1277" s="38">
        <v>0.1064099</v>
      </c>
      <c r="ES1277" s="38">
        <v>0.11289829999999999</v>
      </c>
      <c r="ET1277" s="38">
        <v>0.1807579</v>
      </c>
      <c r="EU1277" s="38">
        <v>0.17655100000000001</v>
      </c>
      <c r="EV1277" s="38">
        <v>0.14644869999999999</v>
      </c>
      <c r="EW1277" s="38">
        <v>0.12884590000000001</v>
      </c>
      <c r="EX1277" s="38">
        <v>0.13535179999999999</v>
      </c>
      <c r="EY1277" s="38">
        <v>-1.6930299999999999E-2</v>
      </c>
      <c r="EZ1277" s="38">
        <v>-9.9360999999999998E-3</v>
      </c>
      <c r="FA1277" s="38">
        <v>-5.0717999999999996E-3</v>
      </c>
      <c r="FB1277" s="38">
        <v>77.349350000000001</v>
      </c>
      <c r="FC1277" s="38">
        <v>75.432159999999996</v>
      </c>
      <c r="FD1277" s="38">
        <v>73.449240000000003</v>
      </c>
      <c r="FE1277" s="38">
        <v>71.722020000000001</v>
      </c>
      <c r="FF1277" s="38">
        <v>70.667500000000004</v>
      </c>
      <c r="FG1277" s="38">
        <v>69.375140000000002</v>
      </c>
      <c r="FH1277" s="38">
        <v>69.571110000000004</v>
      </c>
      <c r="FI1277" s="38">
        <v>72.814660000000003</v>
      </c>
      <c r="FJ1277" s="38">
        <v>77.570790000000002</v>
      </c>
      <c r="FK1277" s="38">
        <v>81.666240000000002</v>
      </c>
      <c r="FL1277" s="38">
        <v>85.877660000000006</v>
      </c>
      <c r="FM1277" s="38">
        <v>89.802080000000004</v>
      </c>
      <c r="FN1277" s="38">
        <v>93.212440000000001</v>
      </c>
      <c r="FO1277" s="38">
        <v>96.07602</v>
      </c>
      <c r="FP1277" s="38">
        <v>98.232169999999996</v>
      </c>
      <c r="FQ1277" s="38">
        <v>99.807159999999996</v>
      </c>
      <c r="FR1277" s="38">
        <v>99.953739999999996</v>
      </c>
      <c r="FS1277" s="38">
        <v>99.602770000000007</v>
      </c>
      <c r="FT1277" s="38">
        <v>98.124039999999994</v>
      </c>
      <c r="FU1277" s="38">
        <v>95.309820000000002</v>
      </c>
      <c r="FV1277" s="38">
        <v>90.952240000000003</v>
      </c>
      <c r="FW1277">
        <v>87.33775</v>
      </c>
      <c r="FX1277">
        <v>84.21396</v>
      </c>
      <c r="FY1277">
        <v>81.608890000000002</v>
      </c>
      <c r="FZ1277">
        <v>1.23897E-2</v>
      </c>
      <c r="GA1277">
        <v>0.1016397</v>
      </c>
      <c r="GB1277">
        <v>1</v>
      </c>
    </row>
    <row r="1278" spans="1:184" x14ac:dyDescent="0.3">
      <c r="A1278" t="s">
        <v>1</v>
      </c>
      <c r="B1278" t="s">
        <v>1</v>
      </c>
      <c r="C1278" t="s">
        <v>1</v>
      </c>
      <c r="D1278" t="s">
        <v>1</v>
      </c>
      <c r="E1278" t="s">
        <v>1</v>
      </c>
      <c r="F1278" t="s">
        <v>1</v>
      </c>
      <c r="G1278" t="s">
        <v>1</v>
      </c>
      <c r="H1278" s="40" t="s">
        <v>1</v>
      </c>
      <c r="I1278" s="18" t="s">
        <v>1</v>
      </c>
      <c r="J1278" s="38" t="s">
        <v>1</v>
      </c>
      <c r="K1278" s="18">
        <v>44753</v>
      </c>
      <c r="L1278" s="38">
        <v>112430</v>
      </c>
      <c r="M1278" s="38">
        <v>112430</v>
      </c>
      <c r="N1278" s="38">
        <v>5.3581099999999999</v>
      </c>
      <c r="O1278" s="38">
        <v>5.221832</v>
      </c>
      <c r="P1278" s="38">
        <v>5.1262600000000003</v>
      </c>
      <c r="Q1278" s="38">
        <v>5.1329459999999996</v>
      </c>
      <c r="R1278" s="38">
        <v>5.3185770000000003</v>
      </c>
      <c r="S1278" s="38">
        <v>5.7233369999999999</v>
      </c>
      <c r="T1278" s="38">
        <v>6.2557029999999996</v>
      </c>
      <c r="U1278" s="38">
        <v>7.0017199999999997</v>
      </c>
      <c r="V1278" s="38">
        <v>7.8438679999999996</v>
      </c>
      <c r="W1278" s="38">
        <v>8.4697309999999995</v>
      </c>
      <c r="X1278" s="38">
        <v>8.9883919999999993</v>
      </c>
      <c r="Y1278" s="38">
        <v>9.3835700000000006</v>
      </c>
      <c r="Z1278" s="38">
        <v>9.6219079999999995</v>
      </c>
      <c r="AA1278" s="38">
        <v>9.9121269999999999</v>
      </c>
      <c r="AB1278" s="38">
        <v>9.975047</v>
      </c>
      <c r="AC1278" s="38">
        <v>9.8381179999999997</v>
      </c>
      <c r="AD1278" s="38">
        <v>9.4436900000000001</v>
      </c>
      <c r="AE1278" s="38">
        <v>8.7538269999999994</v>
      </c>
      <c r="AF1278" s="38">
        <v>8.1982210000000002</v>
      </c>
      <c r="AG1278" s="38">
        <v>7.8380850000000004</v>
      </c>
      <c r="AH1278" s="38">
        <v>7.5469980000000003</v>
      </c>
      <c r="AI1278" s="38">
        <v>7.1210339999999999</v>
      </c>
      <c r="AJ1278" s="38">
        <v>6.6478140000000003</v>
      </c>
      <c r="AK1278" s="38">
        <v>6.2509040000000002</v>
      </c>
      <c r="AL1278" s="38">
        <v>-2.8634799999999998E-2</v>
      </c>
      <c r="AM1278" s="38">
        <v>-1.6179300000000001E-2</v>
      </c>
      <c r="AN1278" s="38">
        <v>-1.9978999999999999E-3</v>
      </c>
      <c r="AO1278" s="38">
        <v>-4.2798000000000003E-3</v>
      </c>
      <c r="AP1278" s="38">
        <v>-3.3731E-3</v>
      </c>
      <c r="AQ1278" s="38">
        <v>2.3166800000000001E-2</v>
      </c>
      <c r="AR1278" s="38">
        <v>4.7696000000000002E-2</v>
      </c>
      <c r="AS1278" s="38">
        <v>-4.5441799999999997E-2</v>
      </c>
      <c r="AT1278" s="38">
        <v>-3.8979E-2</v>
      </c>
      <c r="AU1278" s="38">
        <v>-6.73512E-2</v>
      </c>
      <c r="AV1278" s="38">
        <v>-4.7351499999999998E-2</v>
      </c>
      <c r="AW1278" s="38">
        <v>-5.7785099999999999E-2</v>
      </c>
      <c r="AX1278" s="38">
        <v>-2.6365400000000001E-2</v>
      </c>
      <c r="AY1278" s="38">
        <v>2.72371E-2</v>
      </c>
      <c r="AZ1278" s="38">
        <v>3.2097300000000002E-2</v>
      </c>
      <c r="BA1278" s="38">
        <v>3.6796700000000002E-2</v>
      </c>
      <c r="BB1278" s="38">
        <v>9.0481099999999995E-2</v>
      </c>
      <c r="BC1278" s="38">
        <v>5.0987999999999999E-2</v>
      </c>
      <c r="BD1278" s="38">
        <v>3.9576999999999998E-3</v>
      </c>
      <c r="BE1278" s="38">
        <v>2.2813E-3</v>
      </c>
      <c r="BF1278" s="38">
        <v>-4.9395999999999997E-3</v>
      </c>
      <c r="BG1278" s="38">
        <v>-0.14636940000000001</v>
      </c>
      <c r="BH1278" s="38">
        <v>-0.11214109999999999</v>
      </c>
      <c r="BI1278" s="38">
        <v>-9.9101700000000001E-2</v>
      </c>
      <c r="BJ1278" s="38">
        <v>-1.97927E-2</v>
      </c>
      <c r="BK1278" s="38">
        <v>-8.0549000000000003E-3</v>
      </c>
      <c r="BL1278" s="38">
        <v>5.7045000000000004E-3</v>
      </c>
      <c r="BM1278" s="38">
        <v>2.0430000000000001E-3</v>
      </c>
      <c r="BN1278" s="38">
        <v>1.9761000000000002E-3</v>
      </c>
      <c r="BO1278" s="38">
        <v>3.0208100000000002E-2</v>
      </c>
      <c r="BP1278" s="38">
        <v>5.7760300000000001E-2</v>
      </c>
      <c r="BQ1278" s="38">
        <v>-3.6118400000000002E-2</v>
      </c>
      <c r="BR1278" s="38">
        <v>-2.9931699999999999E-2</v>
      </c>
      <c r="BS1278" s="38">
        <v>-5.6862700000000002E-2</v>
      </c>
      <c r="BT1278" s="38">
        <v>-3.89177E-2</v>
      </c>
      <c r="BU1278" s="38">
        <v>-5.0963300000000003E-2</v>
      </c>
      <c r="BV1278" s="38">
        <v>-2.20968E-2</v>
      </c>
      <c r="BW1278" s="38">
        <v>3.2497199999999997E-2</v>
      </c>
      <c r="BX1278" s="38">
        <v>3.9758799999999997E-2</v>
      </c>
      <c r="BY1278" s="38">
        <v>4.5635599999999998E-2</v>
      </c>
      <c r="BZ1278" s="38">
        <v>0.1009695</v>
      </c>
      <c r="CA1278" s="38">
        <v>6.2439700000000001E-2</v>
      </c>
      <c r="CB1278" s="38">
        <v>1.8706199999999999E-2</v>
      </c>
      <c r="CC1278" s="38">
        <v>1.69949E-2</v>
      </c>
      <c r="CD1278" s="38">
        <v>8.4527000000000005E-3</v>
      </c>
      <c r="CE1278" s="38">
        <v>-0.13158069999999999</v>
      </c>
      <c r="CF1278" s="38">
        <v>-9.5702899999999994E-2</v>
      </c>
      <c r="CG1278" s="38">
        <v>-8.1548599999999999E-2</v>
      </c>
      <c r="CH1278" s="38">
        <v>-1.3668700000000001E-2</v>
      </c>
      <c r="CI1278" s="38">
        <v>-2.428E-3</v>
      </c>
      <c r="CJ1278" s="38">
        <v>1.1039200000000001E-2</v>
      </c>
      <c r="CK1278" s="38">
        <v>6.4222000000000003E-3</v>
      </c>
      <c r="CL1278" s="38">
        <v>5.6809E-3</v>
      </c>
      <c r="CM1278" s="38">
        <v>3.5084900000000002E-2</v>
      </c>
      <c r="CN1278" s="38">
        <v>6.4730800000000005E-2</v>
      </c>
      <c r="CO1278" s="38">
        <v>-2.9661E-2</v>
      </c>
      <c r="CP1278" s="38">
        <v>-2.3665700000000001E-2</v>
      </c>
      <c r="CQ1278" s="38">
        <v>-4.9598299999999998E-2</v>
      </c>
      <c r="CR1278" s="38">
        <v>-3.3076500000000002E-2</v>
      </c>
      <c r="CS1278" s="38">
        <v>-4.6238500000000002E-2</v>
      </c>
      <c r="CT1278" s="38">
        <v>-1.9140299999999999E-2</v>
      </c>
      <c r="CU1278" s="38">
        <v>3.61403E-2</v>
      </c>
      <c r="CV1278" s="38">
        <v>4.5065099999999997E-2</v>
      </c>
      <c r="CW1278" s="38">
        <v>5.1757499999999998E-2</v>
      </c>
      <c r="CX1278" s="38">
        <v>0.1082337</v>
      </c>
      <c r="CY1278" s="38">
        <v>7.0371100000000006E-2</v>
      </c>
      <c r="CZ1278" s="38">
        <v>2.8920999999999999E-2</v>
      </c>
      <c r="DA1278" s="38">
        <v>2.7185500000000001E-2</v>
      </c>
      <c r="DB1278" s="38">
        <v>1.77282E-2</v>
      </c>
      <c r="DC1278" s="38">
        <v>-0.1213381</v>
      </c>
      <c r="DD1278" s="38">
        <v>-8.4317799999999998E-2</v>
      </c>
      <c r="DE1278" s="38">
        <v>-6.9391499999999995E-2</v>
      </c>
      <c r="DF1278" s="38">
        <v>-7.5446999999999997E-3</v>
      </c>
      <c r="DG1278" s="38">
        <v>3.1989000000000002E-3</v>
      </c>
      <c r="DH1278" s="38">
        <v>1.63739E-2</v>
      </c>
      <c r="DI1278" s="38">
        <v>1.0801399999999999E-2</v>
      </c>
      <c r="DJ1278" s="38">
        <v>9.3857999999999997E-3</v>
      </c>
      <c r="DK1278" s="38">
        <v>3.9961700000000003E-2</v>
      </c>
      <c r="DL1278" s="38">
        <v>7.1701299999999996E-2</v>
      </c>
      <c r="DM1278" s="38">
        <v>-2.3203600000000001E-2</v>
      </c>
      <c r="DN1278" s="38">
        <v>-1.7399600000000001E-2</v>
      </c>
      <c r="DO1278" s="38">
        <v>-4.2333999999999997E-2</v>
      </c>
      <c r="DP1278" s="38">
        <v>-2.72353E-2</v>
      </c>
      <c r="DQ1278" s="38">
        <v>-4.1513799999999997E-2</v>
      </c>
      <c r="DR1278" s="38">
        <v>-1.6183900000000001E-2</v>
      </c>
      <c r="DS1278" s="38">
        <v>3.9783499999999999E-2</v>
      </c>
      <c r="DT1278" s="38">
        <v>5.03715E-2</v>
      </c>
      <c r="DU1278" s="38">
        <v>5.7879300000000002E-2</v>
      </c>
      <c r="DV1278" s="38">
        <v>0.1154979</v>
      </c>
      <c r="DW1278" s="38">
        <v>7.8302399999999994E-2</v>
      </c>
      <c r="DX1278" s="38">
        <v>3.9135799999999998E-2</v>
      </c>
      <c r="DY1278" s="38">
        <v>3.7376100000000002E-2</v>
      </c>
      <c r="DZ1278" s="38">
        <v>2.7003699999999999E-2</v>
      </c>
      <c r="EA1278" s="38">
        <v>-0.1110955</v>
      </c>
      <c r="EB1278" s="38">
        <v>-7.2932700000000003E-2</v>
      </c>
      <c r="EC1278" s="38">
        <v>-5.7234300000000002E-2</v>
      </c>
      <c r="ED1278" s="38">
        <v>1.2974E-3</v>
      </c>
      <c r="EE1278" s="38">
        <v>1.13232E-2</v>
      </c>
      <c r="EF1278" s="38">
        <v>2.4076299999999998E-2</v>
      </c>
      <c r="EG1278" s="38">
        <v>1.7124299999999999E-2</v>
      </c>
      <c r="EH1278" s="38">
        <v>1.4735E-2</v>
      </c>
      <c r="EI1278" s="38">
        <v>4.7003000000000003E-2</v>
      </c>
      <c r="EJ1278" s="38">
        <v>8.1765500000000005E-2</v>
      </c>
      <c r="EK1278" s="38">
        <v>-1.3880099999999999E-2</v>
      </c>
      <c r="EL1278" s="38">
        <v>-8.3523E-3</v>
      </c>
      <c r="EM1278" s="38">
        <v>-3.1845400000000003E-2</v>
      </c>
      <c r="EN1278" s="38">
        <v>-1.8801499999999999E-2</v>
      </c>
      <c r="EO1278" s="38">
        <v>-3.4692000000000001E-2</v>
      </c>
      <c r="EP1278" s="38">
        <v>-1.19153E-2</v>
      </c>
      <c r="EQ1278" s="38">
        <v>4.5043600000000003E-2</v>
      </c>
      <c r="ER1278" s="38">
        <v>5.8032899999999998E-2</v>
      </c>
      <c r="ES1278" s="38">
        <v>6.6718299999999994E-2</v>
      </c>
      <c r="ET1278" s="38">
        <v>0.1259863</v>
      </c>
      <c r="EU1278" s="38">
        <v>8.9754100000000003E-2</v>
      </c>
      <c r="EV1278" s="38">
        <v>5.3884300000000003E-2</v>
      </c>
      <c r="EW1278" s="38">
        <v>5.2089700000000003E-2</v>
      </c>
      <c r="EX1278" s="38">
        <v>4.0396000000000001E-2</v>
      </c>
      <c r="EY1278" s="38">
        <v>-9.6306799999999998E-2</v>
      </c>
      <c r="EZ1278" s="38">
        <v>-5.6494500000000003E-2</v>
      </c>
      <c r="FA1278" s="38">
        <v>-3.9681300000000003E-2</v>
      </c>
      <c r="FB1278" s="38">
        <v>78.988249999999994</v>
      </c>
      <c r="FC1278" s="38">
        <v>77.776070000000004</v>
      </c>
      <c r="FD1278" s="38">
        <v>76.499319999999997</v>
      </c>
      <c r="FE1278" s="38">
        <v>74.946439999999996</v>
      </c>
      <c r="FF1278" s="38">
        <v>72.801479999999998</v>
      </c>
      <c r="FG1278" s="38">
        <v>71.951939999999993</v>
      </c>
      <c r="FH1278" s="38">
        <v>71.754589999999993</v>
      </c>
      <c r="FI1278" s="38">
        <v>74.688670000000002</v>
      </c>
      <c r="FJ1278" s="38">
        <v>79.035769999999999</v>
      </c>
      <c r="FK1278" s="38">
        <v>83.897030000000001</v>
      </c>
      <c r="FL1278" s="38">
        <v>87.828680000000006</v>
      </c>
      <c r="FM1278" s="38">
        <v>91.204449999999994</v>
      </c>
      <c r="FN1278" s="38">
        <v>94.293049999999994</v>
      </c>
      <c r="FO1278" s="38">
        <v>96.591290000000001</v>
      </c>
      <c r="FP1278" s="38">
        <v>98.17604</v>
      </c>
      <c r="FQ1278" s="38">
        <v>99.798320000000004</v>
      </c>
      <c r="FR1278" s="38">
        <v>100.4058</v>
      </c>
      <c r="FS1278" s="38">
        <v>99.958060000000003</v>
      </c>
      <c r="FT1278" s="38">
        <v>98.687290000000004</v>
      </c>
      <c r="FU1278" s="38">
        <v>96.152940000000001</v>
      </c>
      <c r="FV1278" s="38">
        <v>92.418729999999996</v>
      </c>
      <c r="FW1278">
        <v>88.942499999999995</v>
      </c>
      <c r="FX1278">
        <v>86.445139999999995</v>
      </c>
      <c r="FY1278">
        <v>83.436199999999999</v>
      </c>
      <c r="FZ1278">
        <v>1.51407E-2</v>
      </c>
      <c r="GA1278">
        <v>0.1271002</v>
      </c>
      <c r="GB1278">
        <v>1</v>
      </c>
    </row>
    <row r="1279" spans="1:184" x14ac:dyDescent="0.3">
      <c r="A1279" t="s">
        <v>1</v>
      </c>
      <c r="B1279" t="s">
        <v>1</v>
      </c>
      <c r="C1279" t="s">
        <v>1</v>
      </c>
      <c r="D1279" t="s">
        <v>1</v>
      </c>
      <c r="E1279" t="s">
        <v>1</v>
      </c>
      <c r="F1279" t="s">
        <v>1</v>
      </c>
      <c r="G1279" t="s">
        <v>1</v>
      </c>
      <c r="H1279" s="40" t="s">
        <v>1</v>
      </c>
      <c r="I1279" s="18" t="s">
        <v>1</v>
      </c>
      <c r="J1279" s="38" t="s">
        <v>1</v>
      </c>
      <c r="K1279" s="18">
        <v>44760</v>
      </c>
      <c r="L1279" s="38">
        <v>112267</v>
      </c>
      <c r="M1279" s="38">
        <v>112267</v>
      </c>
      <c r="N1279" s="38">
        <v>5.6646770000000002</v>
      </c>
      <c r="O1279" s="38">
        <v>5.5113849999999998</v>
      </c>
      <c r="P1279" s="38">
        <v>5.3940169999999998</v>
      </c>
      <c r="Q1279" s="38">
        <v>5.3915369999999996</v>
      </c>
      <c r="R1279" s="38">
        <v>5.5701900000000002</v>
      </c>
      <c r="S1279" s="38">
        <v>6.015695</v>
      </c>
      <c r="T1279" s="38">
        <v>6.5809179999999996</v>
      </c>
      <c r="U1279" s="38">
        <v>7.2891940000000002</v>
      </c>
      <c r="V1279" s="38">
        <v>8.0915230000000005</v>
      </c>
      <c r="W1279" s="38">
        <v>8.6592760000000002</v>
      </c>
      <c r="X1279" s="38">
        <v>9.1379330000000003</v>
      </c>
      <c r="Y1279" s="38">
        <v>9.5133500000000009</v>
      </c>
      <c r="Z1279" s="38">
        <v>9.7428260000000009</v>
      </c>
      <c r="AA1279" s="38">
        <v>10.01125</v>
      </c>
      <c r="AB1279" s="38">
        <v>10.08342</v>
      </c>
      <c r="AC1279" s="38">
        <v>9.9410550000000004</v>
      </c>
      <c r="AD1279" s="38">
        <v>9.5464889999999993</v>
      </c>
      <c r="AE1279" s="38">
        <v>8.8510570000000008</v>
      </c>
      <c r="AF1279" s="38">
        <v>8.2898309999999995</v>
      </c>
      <c r="AG1279" s="38">
        <v>7.9312829999999996</v>
      </c>
      <c r="AH1279" s="38">
        <v>7.6372179999999998</v>
      </c>
      <c r="AI1279" s="38">
        <v>7.1971829999999999</v>
      </c>
      <c r="AJ1279" s="38">
        <v>6.6979800000000003</v>
      </c>
      <c r="AK1279" s="38">
        <v>6.2981069999999999</v>
      </c>
      <c r="AL1279" s="38">
        <v>-1.0907999999999999E-2</v>
      </c>
      <c r="AM1279" s="38">
        <v>1.5847E-2</v>
      </c>
      <c r="AN1279" s="38">
        <v>7.7181999999999997E-3</v>
      </c>
      <c r="AO1279" s="38">
        <v>2.1269099999999999E-2</v>
      </c>
      <c r="AP1279" s="38">
        <v>-6.4977000000000004E-3</v>
      </c>
      <c r="AQ1279" s="38">
        <v>-6.6858000000000004E-3</v>
      </c>
      <c r="AR1279" s="38">
        <v>5.2097200000000003E-2</v>
      </c>
      <c r="AS1279" s="38">
        <v>-4.4061299999999998E-2</v>
      </c>
      <c r="AT1279" s="38">
        <v>-5.6267900000000003E-2</v>
      </c>
      <c r="AU1279" s="38">
        <v>-7.4686600000000006E-2</v>
      </c>
      <c r="AV1279" s="38">
        <v>-0.11177670000000001</v>
      </c>
      <c r="AW1279" s="38">
        <v>-0.13543350000000001</v>
      </c>
      <c r="AX1279" s="38">
        <v>-6.7541599999999993E-2</v>
      </c>
      <c r="AY1279" s="38">
        <v>7.4502700000000005E-2</v>
      </c>
      <c r="AZ1279" s="38">
        <v>9.9541000000000004E-2</v>
      </c>
      <c r="BA1279" s="38">
        <v>0.13804620000000001</v>
      </c>
      <c r="BB1279" s="38">
        <v>0.17636869999999999</v>
      </c>
      <c r="BC1279" s="38">
        <v>0.1485465</v>
      </c>
      <c r="BD1279" s="38">
        <v>0.1279873</v>
      </c>
      <c r="BE1279" s="38">
        <v>0.16242309999999999</v>
      </c>
      <c r="BF1279" s="38">
        <v>0.11881170000000001</v>
      </c>
      <c r="BG1279" s="38">
        <v>-2.76238E-2</v>
      </c>
      <c r="BH1279" s="38">
        <v>-2.7204699999999998E-2</v>
      </c>
      <c r="BI1279" s="38">
        <v>-5.0296399999999998E-2</v>
      </c>
      <c r="BJ1279" s="38">
        <v>-2.5219999999999999E-3</v>
      </c>
      <c r="BK1279" s="38">
        <v>2.34784E-2</v>
      </c>
      <c r="BL1279" s="38">
        <v>1.4789699999999999E-2</v>
      </c>
      <c r="BM1279" s="38">
        <v>2.7487999999999999E-2</v>
      </c>
      <c r="BN1279" s="38">
        <v>-9.3999999999999997E-4</v>
      </c>
      <c r="BO1279" s="38">
        <v>3.5540000000000002E-4</v>
      </c>
      <c r="BP1279" s="38">
        <v>6.4054600000000003E-2</v>
      </c>
      <c r="BQ1279" s="38">
        <v>-3.4115600000000003E-2</v>
      </c>
      <c r="BR1279" s="38">
        <v>-4.6160699999999999E-2</v>
      </c>
      <c r="BS1279" s="38">
        <v>-6.4109200000000005E-2</v>
      </c>
      <c r="BT1279" s="38">
        <v>-0.10371950000000001</v>
      </c>
      <c r="BU1279" s="38">
        <v>-0.12851019999999999</v>
      </c>
      <c r="BV1279" s="38">
        <v>-6.2431E-2</v>
      </c>
      <c r="BW1279" s="38">
        <v>8.0755199999999999E-2</v>
      </c>
      <c r="BX1279" s="38">
        <v>0.108443</v>
      </c>
      <c r="BY1279" s="38">
        <v>0.14859610000000001</v>
      </c>
      <c r="BZ1279" s="38">
        <v>0.18871869999999999</v>
      </c>
      <c r="CA1279" s="38">
        <v>0.16304930000000001</v>
      </c>
      <c r="CB1279" s="38">
        <v>0.14465230000000001</v>
      </c>
      <c r="CC1279" s="38">
        <v>0.17829729999999999</v>
      </c>
      <c r="CD1279" s="38">
        <v>0.1324795</v>
      </c>
      <c r="CE1279" s="38">
        <v>-1.15364E-2</v>
      </c>
      <c r="CF1279" s="38">
        <v>-1.0996499999999999E-2</v>
      </c>
      <c r="CG1279" s="38">
        <v>-3.3361200000000001E-2</v>
      </c>
      <c r="CH1279" s="38">
        <v>3.2859999999999999E-3</v>
      </c>
      <c r="CI1279" s="38">
        <v>2.8763799999999999E-2</v>
      </c>
      <c r="CJ1279" s="38">
        <v>1.9687300000000001E-2</v>
      </c>
      <c r="CK1279" s="38">
        <v>3.1795200000000003E-2</v>
      </c>
      <c r="CL1279" s="38">
        <v>2.9091999999999998E-3</v>
      </c>
      <c r="CM1279" s="38">
        <v>5.2320999999999999E-3</v>
      </c>
      <c r="CN1279" s="38">
        <v>7.2336300000000006E-2</v>
      </c>
      <c r="CO1279" s="38">
        <v>-2.72272E-2</v>
      </c>
      <c r="CP1279" s="38">
        <v>-3.9160399999999998E-2</v>
      </c>
      <c r="CQ1279" s="38">
        <v>-5.6783300000000002E-2</v>
      </c>
      <c r="CR1279" s="38">
        <v>-9.8139199999999996E-2</v>
      </c>
      <c r="CS1279" s="38">
        <v>-0.12371509999999999</v>
      </c>
      <c r="CT1279" s="38">
        <v>-5.8891300000000001E-2</v>
      </c>
      <c r="CU1279" s="38">
        <v>8.50857E-2</v>
      </c>
      <c r="CV1279" s="38">
        <v>0.1146084</v>
      </c>
      <c r="CW1279" s="38">
        <v>0.15590290000000001</v>
      </c>
      <c r="CX1279" s="38">
        <v>0.19727230000000001</v>
      </c>
      <c r="CY1279" s="38">
        <v>0.173094</v>
      </c>
      <c r="CZ1279" s="38">
        <v>0.15619440000000001</v>
      </c>
      <c r="DA1279" s="38">
        <v>0.18929180000000001</v>
      </c>
      <c r="DB1279" s="38">
        <v>0.14194580000000001</v>
      </c>
      <c r="DC1279" s="38">
        <v>-3.9439999999999999E-4</v>
      </c>
      <c r="DD1279" s="38">
        <v>2.2919999999999999E-4</v>
      </c>
      <c r="DE1279" s="38">
        <v>-2.1631899999999999E-2</v>
      </c>
      <c r="DF1279" s="38">
        <v>9.0941000000000008E-3</v>
      </c>
      <c r="DG1279" s="38">
        <v>3.4049299999999998E-2</v>
      </c>
      <c r="DH1279" s="38">
        <v>2.45849E-2</v>
      </c>
      <c r="DI1279" s="38">
        <v>3.61024E-2</v>
      </c>
      <c r="DJ1279" s="38">
        <v>6.7584000000000003E-3</v>
      </c>
      <c r="DK1279" s="38">
        <v>1.0108799999999999E-2</v>
      </c>
      <c r="DL1279" s="38">
        <v>8.0617999999999995E-2</v>
      </c>
      <c r="DM1279" s="38">
        <v>-2.03389E-2</v>
      </c>
      <c r="DN1279" s="38">
        <v>-3.21602E-2</v>
      </c>
      <c r="DO1279" s="38">
        <v>-4.9457399999999999E-2</v>
      </c>
      <c r="DP1279" s="38">
        <v>-9.2558799999999997E-2</v>
      </c>
      <c r="DQ1279" s="38">
        <v>-0.11892</v>
      </c>
      <c r="DR1279" s="38">
        <v>-5.5351699999999997E-2</v>
      </c>
      <c r="DS1279" s="38">
        <v>8.9416200000000001E-2</v>
      </c>
      <c r="DT1279" s="38">
        <v>0.1207738</v>
      </c>
      <c r="DU1279" s="38">
        <v>0.16320979999999999</v>
      </c>
      <c r="DV1279" s="38">
        <v>0.20582590000000001</v>
      </c>
      <c r="DW1279" s="38">
        <v>0.18313860000000001</v>
      </c>
      <c r="DX1279" s="38">
        <v>0.16773660000000001</v>
      </c>
      <c r="DY1279" s="38">
        <v>0.2002862</v>
      </c>
      <c r="DZ1279" s="38">
        <v>0.15141199999999999</v>
      </c>
      <c r="EA1279" s="38">
        <v>1.07476E-2</v>
      </c>
      <c r="EB1279" s="38">
        <v>1.14549E-2</v>
      </c>
      <c r="EC1279" s="38">
        <v>-9.9025999999999993E-3</v>
      </c>
      <c r="ED1279" s="38">
        <v>1.7479999999999999E-2</v>
      </c>
      <c r="EE1279" s="38">
        <v>4.1680700000000001E-2</v>
      </c>
      <c r="EF1279" s="38">
        <v>3.1656299999999998E-2</v>
      </c>
      <c r="EG1279" s="38">
        <v>4.2321299999999999E-2</v>
      </c>
      <c r="EH1279" s="38">
        <v>1.2316000000000001E-2</v>
      </c>
      <c r="EI1279" s="38">
        <v>1.7149999999999999E-2</v>
      </c>
      <c r="EJ1279" s="38">
        <v>9.2575400000000002E-2</v>
      </c>
      <c r="EK1279" s="38">
        <v>-1.03932E-2</v>
      </c>
      <c r="EL1279" s="38">
        <v>-2.20529E-2</v>
      </c>
      <c r="EM1279" s="38">
        <v>-3.8879900000000002E-2</v>
      </c>
      <c r="EN1279" s="38">
        <v>-8.4501699999999999E-2</v>
      </c>
      <c r="EO1279" s="38">
        <v>-0.1119967</v>
      </c>
      <c r="EP1279" s="38">
        <v>-5.0241000000000001E-2</v>
      </c>
      <c r="EQ1279" s="38">
        <v>9.5668799999999998E-2</v>
      </c>
      <c r="ER1279" s="38">
        <v>0.1296757</v>
      </c>
      <c r="ES1279" s="38">
        <v>0.17375969999999999</v>
      </c>
      <c r="ET1279" s="38">
        <v>0.21817590000000001</v>
      </c>
      <c r="EU1279" s="38">
        <v>0.1976415</v>
      </c>
      <c r="EV1279" s="38">
        <v>0.1844016</v>
      </c>
      <c r="EW1279" s="38">
        <v>0.21616050000000001</v>
      </c>
      <c r="EX1279" s="38">
        <v>0.1650798</v>
      </c>
      <c r="EY1279" s="38">
        <v>2.6834899999999998E-2</v>
      </c>
      <c r="EZ1279" s="38">
        <v>2.7663099999999999E-2</v>
      </c>
      <c r="FA1279" s="38">
        <v>7.0326E-3</v>
      </c>
      <c r="FB1279" s="38">
        <v>81.693299999999994</v>
      </c>
      <c r="FC1279" s="38">
        <v>80.850160000000002</v>
      </c>
      <c r="FD1279" s="38">
        <v>79.474869999999996</v>
      </c>
      <c r="FE1279" s="38">
        <v>77.804770000000005</v>
      </c>
      <c r="FF1279" s="38">
        <v>76.602130000000002</v>
      </c>
      <c r="FG1279" s="38">
        <v>75.323849999999993</v>
      </c>
      <c r="FH1279" s="38">
        <v>75.363489999999999</v>
      </c>
      <c r="FI1279" s="38">
        <v>77.201260000000005</v>
      </c>
      <c r="FJ1279" s="38">
        <v>79.765609999999995</v>
      </c>
      <c r="FK1279" s="38">
        <v>83.602429999999998</v>
      </c>
      <c r="FL1279" s="38">
        <v>87.960099999999997</v>
      </c>
      <c r="FM1279" s="38">
        <v>92.289090000000002</v>
      </c>
      <c r="FN1279" s="38">
        <v>93.257769999999994</v>
      </c>
      <c r="FO1279" s="38">
        <v>95.435860000000005</v>
      </c>
      <c r="FP1279" s="38">
        <v>97.776250000000005</v>
      </c>
      <c r="FQ1279" s="38">
        <v>98.87433</v>
      </c>
      <c r="FR1279" s="38">
        <v>98.966449999999995</v>
      </c>
      <c r="FS1279" s="38">
        <v>97.997929999999997</v>
      </c>
      <c r="FT1279" s="38">
        <v>96.344480000000004</v>
      </c>
      <c r="FU1279" s="38">
        <v>93.28116</v>
      </c>
      <c r="FV1279" s="38">
        <v>89.942149999999998</v>
      </c>
      <c r="FW1279">
        <v>87.500680000000003</v>
      </c>
      <c r="FX1279">
        <v>84.880330000000001</v>
      </c>
      <c r="FY1279">
        <v>81.844980000000007</v>
      </c>
      <c r="FZ1279">
        <v>1.70831E-2</v>
      </c>
      <c r="GA1279">
        <v>0.1334505</v>
      </c>
      <c r="GB1279">
        <v>1</v>
      </c>
    </row>
    <row r="1280" spans="1:184" x14ac:dyDescent="0.3">
      <c r="A1280" t="s">
        <v>1</v>
      </c>
      <c r="B1280" t="s">
        <v>1</v>
      </c>
      <c r="C1280" t="s">
        <v>1</v>
      </c>
      <c r="D1280" t="s">
        <v>1</v>
      </c>
      <c r="E1280" t="s">
        <v>1</v>
      </c>
      <c r="F1280" t="s">
        <v>1</v>
      </c>
      <c r="G1280" t="s">
        <v>1</v>
      </c>
      <c r="H1280" s="40" t="s">
        <v>1</v>
      </c>
      <c r="I1280" s="18" t="s">
        <v>1</v>
      </c>
      <c r="J1280" s="38" t="s">
        <v>1</v>
      </c>
      <c r="K1280" s="18">
        <v>44763</v>
      </c>
      <c r="L1280" s="38">
        <v>112182</v>
      </c>
      <c r="M1280" s="38">
        <v>112182</v>
      </c>
      <c r="N1280" s="38">
        <v>5.8906280000000004</v>
      </c>
      <c r="O1280" s="38">
        <v>5.7152620000000001</v>
      </c>
      <c r="P1280" s="38">
        <v>5.5912369999999996</v>
      </c>
      <c r="Q1280" s="38">
        <v>5.5532170000000001</v>
      </c>
      <c r="R1280" s="38">
        <v>5.7055480000000003</v>
      </c>
      <c r="S1280" s="38">
        <v>6.0796469999999996</v>
      </c>
      <c r="T1280" s="38">
        <v>6.5132450000000004</v>
      </c>
      <c r="U1280" s="38">
        <v>7.1067410000000004</v>
      </c>
      <c r="V1280" s="38">
        <v>7.8361700000000001</v>
      </c>
      <c r="W1280" s="38">
        <v>8.4075109999999995</v>
      </c>
      <c r="X1280" s="38">
        <v>8.8765330000000002</v>
      </c>
      <c r="Y1280" s="38">
        <v>9.2380770000000005</v>
      </c>
      <c r="Z1280" s="38">
        <v>9.4784389999999998</v>
      </c>
      <c r="AA1280" s="38">
        <v>9.7700910000000007</v>
      </c>
      <c r="AB1280" s="38">
        <v>9.8676829999999995</v>
      </c>
      <c r="AC1280" s="38">
        <v>9.7126459999999994</v>
      </c>
      <c r="AD1280" s="38">
        <v>9.4219419999999996</v>
      </c>
      <c r="AE1280" s="38">
        <v>8.7758859999999999</v>
      </c>
      <c r="AF1280" s="38">
        <v>8.2612760000000005</v>
      </c>
      <c r="AG1280" s="38">
        <v>7.8843360000000002</v>
      </c>
      <c r="AH1280" s="38">
        <v>7.5701309999999999</v>
      </c>
      <c r="AI1280" s="38">
        <v>7.1195519999999997</v>
      </c>
      <c r="AJ1280" s="38">
        <v>6.6066580000000004</v>
      </c>
      <c r="AK1280" s="38">
        <v>6.1988960000000004</v>
      </c>
      <c r="AL1280" s="38">
        <v>-8.7512000000000006E-2</v>
      </c>
      <c r="AM1280" s="38">
        <v>-7.7707600000000002E-2</v>
      </c>
      <c r="AN1280" s="38">
        <v>-5.6228599999999997E-2</v>
      </c>
      <c r="AO1280" s="38">
        <v>-3.7058899999999999E-2</v>
      </c>
      <c r="AP1280" s="38">
        <v>-4.7870999999999999E-3</v>
      </c>
      <c r="AQ1280" s="38">
        <v>-1.2034999999999999E-3</v>
      </c>
      <c r="AR1280" s="38">
        <v>5.0657199999999999E-2</v>
      </c>
      <c r="AS1280" s="38">
        <v>2.9637299999999998E-2</v>
      </c>
      <c r="AT1280" s="38">
        <v>4.7350099999999999E-2</v>
      </c>
      <c r="AU1280" s="38">
        <v>2.1675799999999999E-2</v>
      </c>
      <c r="AV1280" s="38">
        <v>-1.28471E-2</v>
      </c>
      <c r="AW1280" s="38">
        <v>-3.5981399999999997E-2</v>
      </c>
      <c r="AX1280" s="38">
        <v>-1.1905000000000001E-2</v>
      </c>
      <c r="AY1280" s="38">
        <v>9.2437999999999999E-3</v>
      </c>
      <c r="AZ1280" s="38">
        <v>1.5750299999999998E-2</v>
      </c>
      <c r="BA1280" s="38">
        <v>-5.5255E-3</v>
      </c>
      <c r="BB1280" s="38">
        <v>8.0043699999999995E-2</v>
      </c>
      <c r="BC1280" s="38">
        <v>6.9318299999999999E-2</v>
      </c>
      <c r="BD1280" s="38">
        <v>6.6581100000000004E-2</v>
      </c>
      <c r="BE1280" s="38">
        <v>8.27238E-2</v>
      </c>
      <c r="BF1280" s="38">
        <v>0.1033762</v>
      </c>
      <c r="BG1280" s="38">
        <v>-4.8401899999999998E-2</v>
      </c>
      <c r="BH1280" s="38">
        <v>-4.6981200000000001E-2</v>
      </c>
      <c r="BI1280" s="38">
        <v>-6.7780000000000007E-2</v>
      </c>
      <c r="BJ1280" s="38">
        <v>-8.0583000000000002E-2</v>
      </c>
      <c r="BK1280" s="38">
        <v>-7.1707400000000004E-2</v>
      </c>
      <c r="BL1280" s="38">
        <v>-5.1069900000000001E-2</v>
      </c>
      <c r="BM1280" s="38">
        <v>-3.2562000000000001E-2</v>
      </c>
      <c r="BN1280" s="38">
        <v>-7.9619999999999995E-4</v>
      </c>
      <c r="BO1280" s="38">
        <v>3.5912000000000001E-3</v>
      </c>
      <c r="BP1280" s="38">
        <v>5.6879899999999997E-2</v>
      </c>
      <c r="BQ1280" s="38">
        <v>3.5254500000000001E-2</v>
      </c>
      <c r="BR1280" s="38">
        <v>5.3154800000000002E-2</v>
      </c>
      <c r="BS1280" s="38">
        <v>2.8449499999999999E-2</v>
      </c>
      <c r="BT1280" s="38">
        <v>-6.7726000000000001E-3</v>
      </c>
      <c r="BU1280" s="38">
        <v>-3.1756100000000002E-2</v>
      </c>
      <c r="BV1280" s="38">
        <v>-8.2532999999999999E-3</v>
      </c>
      <c r="BW1280" s="38">
        <v>1.3325099999999999E-2</v>
      </c>
      <c r="BX1280" s="38">
        <v>2.07099E-2</v>
      </c>
      <c r="BY1280" s="38">
        <v>1.9694999999999999E-3</v>
      </c>
      <c r="BZ1280" s="38">
        <v>8.7698799999999993E-2</v>
      </c>
      <c r="CA1280" s="38">
        <v>7.75618E-2</v>
      </c>
      <c r="CB1280" s="38">
        <v>7.6172900000000002E-2</v>
      </c>
      <c r="CC1280" s="38">
        <v>9.2098899999999997E-2</v>
      </c>
      <c r="CD1280" s="38">
        <v>0.11205089999999999</v>
      </c>
      <c r="CE1280" s="38">
        <v>-3.9159699999999999E-2</v>
      </c>
      <c r="CF1280" s="38">
        <v>-3.7865500000000003E-2</v>
      </c>
      <c r="CG1280" s="38">
        <v>-5.7540000000000001E-2</v>
      </c>
      <c r="CH1280" s="38">
        <v>-7.5784099999999993E-2</v>
      </c>
      <c r="CI1280" s="38">
        <v>-6.7551700000000006E-2</v>
      </c>
      <c r="CJ1280" s="38">
        <v>-4.7496999999999998E-2</v>
      </c>
      <c r="CK1280" s="38">
        <v>-2.9447500000000001E-2</v>
      </c>
      <c r="CL1280" s="38">
        <v>1.9680000000000001E-3</v>
      </c>
      <c r="CM1280" s="38">
        <v>6.9119000000000003E-3</v>
      </c>
      <c r="CN1280" s="38">
        <v>6.11897E-2</v>
      </c>
      <c r="CO1280" s="38">
        <v>3.9145100000000002E-2</v>
      </c>
      <c r="CP1280" s="38">
        <v>5.71751E-2</v>
      </c>
      <c r="CQ1280" s="38">
        <v>3.3140999999999997E-2</v>
      </c>
      <c r="CR1280" s="38">
        <v>-2.5653999999999998E-3</v>
      </c>
      <c r="CS1280" s="38">
        <v>-2.88297E-2</v>
      </c>
      <c r="CT1280" s="38">
        <v>-5.7241999999999996E-3</v>
      </c>
      <c r="CU1280" s="38">
        <v>1.6151800000000001E-2</v>
      </c>
      <c r="CV1280" s="38">
        <v>2.4144800000000001E-2</v>
      </c>
      <c r="CW1280" s="38">
        <v>7.1605999999999996E-3</v>
      </c>
      <c r="CX1280" s="38">
        <v>9.3000700000000006E-2</v>
      </c>
      <c r="CY1280" s="38">
        <v>8.3271200000000004E-2</v>
      </c>
      <c r="CZ1280" s="38">
        <v>8.2816200000000006E-2</v>
      </c>
      <c r="DA1280" s="38">
        <v>9.8592100000000002E-2</v>
      </c>
      <c r="DB1280" s="38">
        <v>0.118059</v>
      </c>
      <c r="DC1280" s="38">
        <v>-3.2758599999999999E-2</v>
      </c>
      <c r="DD1280" s="38">
        <v>-3.1551900000000001E-2</v>
      </c>
      <c r="DE1280" s="38">
        <v>-5.0447800000000001E-2</v>
      </c>
      <c r="DF1280" s="38">
        <v>-7.0985099999999995E-2</v>
      </c>
      <c r="DG1280" s="38">
        <v>-6.3395900000000005E-2</v>
      </c>
      <c r="DH1280" s="38">
        <v>-4.3924100000000001E-2</v>
      </c>
      <c r="DI1280" s="38">
        <v>-2.6332999999999999E-2</v>
      </c>
      <c r="DJ1280" s="38">
        <v>4.7321000000000004E-3</v>
      </c>
      <c r="DK1280" s="38">
        <v>1.0232700000000001E-2</v>
      </c>
      <c r="DL1280" s="38">
        <v>6.5499500000000002E-2</v>
      </c>
      <c r="DM1280" s="38">
        <v>4.30356E-2</v>
      </c>
      <c r="DN1280" s="38">
        <v>6.1195300000000001E-2</v>
      </c>
      <c r="DO1280" s="38">
        <v>3.7832400000000002E-2</v>
      </c>
      <c r="DP1280" s="38">
        <v>1.6417999999999999E-3</v>
      </c>
      <c r="DQ1280" s="38">
        <v>-2.5903200000000001E-2</v>
      </c>
      <c r="DR1280" s="38">
        <v>-3.1951000000000002E-3</v>
      </c>
      <c r="DS1280" s="38">
        <v>1.8978499999999999E-2</v>
      </c>
      <c r="DT1280" s="38">
        <v>2.7579800000000002E-2</v>
      </c>
      <c r="DU1280" s="38">
        <v>1.2351600000000001E-2</v>
      </c>
      <c r="DV1280" s="38">
        <v>9.8302600000000004E-2</v>
      </c>
      <c r="DW1280" s="38">
        <v>8.8980600000000007E-2</v>
      </c>
      <c r="DX1280" s="38">
        <v>8.9459399999999994E-2</v>
      </c>
      <c r="DY1280" s="38">
        <v>0.10508530000000001</v>
      </c>
      <c r="DZ1280" s="38">
        <v>0.1240671</v>
      </c>
      <c r="EA1280" s="38">
        <v>-2.6357499999999999E-2</v>
      </c>
      <c r="EB1280" s="38">
        <v>-2.5238400000000001E-2</v>
      </c>
      <c r="EC1280" s="38">
        <v>-4.3355600000000001E-2</v>
      </c>
      <c r="ED1280" s="38">
        <v>-6.4056100000000005E-2</v>
      </c>
      <c r="EE1280" s="38">
        <v>-5.7395700000000001E-2</v>
      </c>
      <c r="EF1280" s="38">
        <v>-3.8765399999999998E-2</v>
      </c>
      <c r="EG1280" s="38">
        <v>-2.18362E-2</v>
      </c>
      <c r="EH1280" s="38">
        <v>8.7229999999999999E-3</v>
      </c>
      <c r="EI1280" s="38">
        <v>1.50273E-2</v>
      </c>
      <c r="EJ1280" s="38">
        <v>7.17222E-2</v>
      </c>
      <c r="EK1280" s="38">
        <v>4.8652899999999999E-2</v>
      </c>
      <c r="EL1280" s="38">
        <v>6.7000000000000004E-2</v>
      </c>
      <c r="EM1280" s="38">
        <v>4.4606100000000003E-2</v>
      </c>
      <c r="EN1280" s="38">
        <v>7.7162999999999997E-3</v>
      </c>
      <c r="EO1280" s="38">
        <v>-2.16779E-2</v>
      </c>
      <c r="EP1280" s="38">
        <v>4.5649999999999998E-4</v>
      </c>
      <c r="EQ1280" s="38">
        <v>2.3059699999999999E-2</v>
      </c>
      <c r="ER1280" s="38">
        <v>3.25393E-2</v>
      </c>
      <c r="ES1280" s="38">
        <v>1.9846699999999998E-2</v>
      </c>
      <c r="ET1280" s="38">
        <v>0.1059577</v>
      </c>
      <c r="EU1280" s="38">
        <v>9.7224099999999994E-2</v>
      </c>
      <c r="EV1280" s="38">
        <v>9.9051200000000006E-2</v>
      </c>
      <c r="EW1280" s="38">
        <v>0.1144604</v>
      </c>
      <c r="EX1280" s="38">
        <v>0.13274179999999999</v>
      </c>
      <c r="EY1280" s="38">
        <v>-1.71153E-2</v>
      </c>
      <c r="EZ1280" s="38">
        <v>-1.6122600000000001E-2</v>
      </c>
      <c r="FA1280" s="38">
        <v>-3.3115600000000002E-2</v>
      </c>
      <c r="FB1280" s="38">
        <v>78.309370000000001</v>
      </c>
      <c r="FC1280" s="38">
        <v>76.181269999999998</v>
      </c>
      <c r="FD1280" s="38">
        <v>74.51379</v>
      </c>
      <c r="FE1280" s="38">
        <v>72.960300000000004</v>
      </c>
      <c r="FF1280" s="38">
        <v>71.52225</v>
      </c>
      <c r="FG1280" s="38">
        <v>69.898809999999997</v>
      </c>
      <c r="FH1280" s="38">
        <v>69.575580000000002</v>
      </c>
      <c r="FI1280" s="38">
        <v>72.682569999999998</v>
      </c>
      <c r="FJ1280" s="38">
        <v>76.716040000000007</v>
      </c>
      <c r="FK1280" s="38">
        <v>81.029769999999999</v>
      </c>
      <c r="FL1280" s="38">
        <v>85.661590000000004</v>
      </c>
      <c r="FM1280" s="38">
        <v>89.023660000000007</v>
      </c>
      <c r="FN1280" s="38">
        <v>91.988079999999997</v>
      </c>
      <c r="FO1280" s="38">
        <v>94.208659999999995</v>
      </c>
      <c r="FP1280" s="38">
        <v>95.710279999999997</v>
      </c>
      <c r="FQ1280" s="38">
        <v>96.710620000000006</v>
      </c>
      <c r="FR1280" s="38">
        <v>98.943439999999995</v>
      </c>
      <c r="FS1280" s="38">
        <v>98.457340000000002</v>
      </c>
      <c r="FT1280" s="38">
        <v>96.775810000000007</v>
      </c>
      <c r="FU1280" s="38">
        <v>93.753489999999999</v>
      </c>
      <c r="FV1280" s="38">
        <v>89.692890000000006</v>
      </c>
      <c r="FW1280">
        <v>86.156850000000006</v>
      </c>
      <c r="FX1280">
        <v>83.254990000000006</v>
      </c>
      <c r="FY1280">
        <v>79.996390000000005</v>
      </c>
      <c r="FZ1280">
        <v>9.7255999999999992E-3</v>
      </c>
      <c r="GA1280">
        <v>7.4780899999999997E-2</v>
      </c>
      <c r="GB1280">
        <v>1</v>
      </c>
    </row>
    <row r="1281" spans="1:184" x14ac:dyDescent="0.3">
      <c r="A1281" t="s">
        <v>1</v>
      </c>
      <c r="B1281" t="s">
        <v>1</v>
      </c>
      <c r="C1281" t="s">
        <v>1</v>
      </c>
      <c r="D1281" t="s">
        <v>1</v>
      </c>
      <c r="E1281" t="s">
        <v>1</v>
      </c>
      <c r="F1281" t="s">
        <v>1</v>
      </c>
      <c r="G1281" t="s">
        <v>1</v>
      </c>
      <c r="H1281" s="40" t="s">
        <v>1</v>
      </c>
      <c r="I1281" s="18" t="s">
        <v>1</v>
      </c>
      <c r="J1281" s="38" t="s">
        <v>1</v>
      </c>
      <c r="K1281" s="18">
        <v>44789</v>
      </c>
      <c r="L1281" s="38">
        <v>111589</v>
      </c>
      <c r="M1281" s="38">
        <v>111589</v>
      </c>
      <c r="N1281" s="38">
        <v>6.0164280000000003</v>
      </c>
      <c r="O1281" s="38">
        <v>5.8338650000000003</v>
      </c>
      <c r="P1281" s="38">
        <v>5.7034459999999996</v>
      </c>
      <c r="Q1281" s="38">
        <v>5.6581539999999997</v>
      </c>
      <c r="R1281" s="38">
        <v>5.8216510000000001</v>
      </c>
      <c r="S1281" s="38">
        <v>6.201168</v>
      </c>
      <c r="T1281" s="38">
        <v>6.6839209999999998</v>
      </c>
      <c r="U1281" s="38">
        <v>7.3749269999999996</v>
      </c>
      <c r="V1281" s="38">
        <v>8.219201</v>
      </c>
      <c r="W1281" s="38">
        <v>8.9267439999999993</v>
      </c>
      <c r="X1281" s="38">
        <v>9.5489650000000008</v>
      </c>
      <c r="Y1281" s="38">
        <v>10.00394</v>
      </c>
      <c r="Z1281" s="38">
        <v>10.29031</v>
      </c>
      <c r="AA1281" s="38">
        <v>10.613989999999999</v>
      </c>
      <c r="AB1281" s="38">
        <v>10.70607</v>
      </c>
      <c r="AC1281" s="38">
        <v>10.53834</v>
      </c>
      <c r="AD1281" s="38">
        <v>10.113429999999999</v>
      </c>
      <c r="AE1281" s="38">
        <v>9.3900950000000005</v>
      </c>
      <c r="AF1281" s="38">
        <v>8.810238</v>
      </c>
      <c r="AG1281" s="38">
        <v>8.3967580000000002</v>
      </c>
      <c r="AH1281" s="38">
        <v>8.0506860000000007</v>
      </c>
      <c r="AI1281" s="38">
        <v>7.583958</v>
      </c>
      <c r="AJ1281" s="38">
        <v>7.0406269999999997</v>
      </c>
      <c r="AK1281" s="38">
        <v>6.6244440000000004</v>
      </c>
      <c r="AL1281" s="38">
        <v>-4.62785E-2</v>
      </c>
      <c r="AM1281" s="38">
        <v>-5.10655E-2</v>
      </c>
      <c r="AN1281" s="38">
        <v>-3.8154100000000003E-2</v>
      </c>
      <c r="AO1281" s="38">
        <v>-2.6813099999999999E-2</v>
      </c>
      <c r="AP1281" s="38">
        <v>-9.8063000000000004E-3</v>
      </c>
      <c r="AQ1281" s="38">
        <v>-3.2812899999999999E-2</v>
      </c>
      <c r="AR1281" s="38">
        <v>-4.2578999999999999E-2</v>
      </c>
      <c r="AS1281" s="38">
        <v>2.7658700000000001E-2</v>
      </c>
      <c r="AT1281" s="38">
        <v>1.5911499999999999E-2</v>
      </c>
      <c r="AU1281" s="38">
        <v>4.4542499999999999E-2</v>
      </c>
      <c r="AV1281" s="38">
        <v>6.1475700000000001E-2</v>
      </c>
      <c r="AW1281" s="38">
        <v>2.7169599999999999E-2</v>
      </c>
      <c r="AX1281" s="38">
        <v>-9.7742000000000002E-3</v>
      </c>
      <c r="AY1281" s="38">
        <v>-1.35782E-2</v>
      </c>
      <c r="AZ1281" s="38">
        <v>-3.7604100000000001E-2</v>
      </c>
      <c r="BA1281" s="38">
        <v>8.7297E-3</v>
      </c>
      <c r="BB1281" s="38">
        <v>0.1018873</v>
      </c>
      <c r="BC1281" s="38">
        <v>6.2712100000000007E-2</v>
      </c>
      <c r="BD1281" s="38">
        <v>5.5804699999999999E-2</v>
      </c>
      <c r="BE1281" s="38">
        <v>4.2249700000000001E-2</v>
      </c>
      <c r="BF1281" s="38">
        <v>1.8761699999999999E-2</v>
      </c>
      <c r="BG1281" s="38">
        <v>4.0743599999999998E-2</v>
      </c>
      <c r="BH1281" s="38">
        <v>1.9465E-2</v>
      </c>
      <c r="BI1281" s="38">
        <v>1.27765E-2</v>
      </c>
      <c r="BJ1281" s="38">
        <v>-3.99727E-2</v>
      </c>
      <c r="BK1281" s="38">
        <v>-4.5857200000000001E-2</v>
      </c>
      <c r="BL1281" s="38">
        <v>-3.3154700000000002E-2</v>
      </c>
      <c r="BM1281" s="38">
        <v>-2.23667E-2</v>
      </c>
      <c r="BN1281" s="38">
        <v>-5.6151999999999999E-3</v>
      </c>
      <c r="BO1281" s="38">
        <v>-2.78926E-2</v>
      </c>
      <c r="BP1281" s="38">
        <v>-3.5708299999999998E-2</v>
      </c>
      <c r="BQ1281" s="38">
        <v>3.4311800000000003E-2</v>
      </c>
      <c r="BR1281" s="38">
        <v>2.2913300000000001E-2</v>
      </c>
      <c r="BS1281" s="38">
        <v>5.1810000000000002E-2</v>
      </c>
      <c r="BT1281" s="38">
        <v>6.7549700000000004E-2</v>
      </c>
      <c r="BU1281" s="38">
        <v>3.24172E-2</v>
      </c>
      <c r="BV1281" s="38">
        <v>-5.0286999999999997E-3</v>
      </c>
      <c r="BW1281" s="38">
        <v>-8.4191999999999999E-3</v>
      </c>
      <c r="BX1281" s="38">
        <v>-2.8816999999999999E-2</v>
      </c>
      <c r="BY1281" s="38">
        <v>1.9147299999999999E-2</v>
      </c>
      <c r="BZ1281" s="38">
        <v>0.1107731</v>
      </c>
      <c r="CA1281" s="38">
        <v>7.2121199999999996E-2</v>
      </c>
      <c r="CB1281" s="38">
        <v>6.7038799999999996E-2</v>
      </c>
      <c r="CC1281" s="38">
        <v>5.2983599999999999E-2</v>
      </c>
      <c r="CD1281" s="38">
        <v>2.8748200000000002E-2</v>
      </c>
      <c r="CE1281" s="38">
        <v>5.0390499999999998E-2</v>
      </c>
      <c r="CF1281" s="38">
        <v>3.06775E-2</v>
      </c>
      <c r="CG1281" s="38">
        <v>2.50528E-2</v>
      </c>
      <c r="CH1281" s="38">
        <v>-3.5605299999999999E-2</v>
      </c>
      <c r="CI1281" s="38">
        <v>-4.22499E-2</v>
      </c>
      <c r="CJ1281" s="38">
        <v>-2.9692099999999999E-2</v>
      </c>
      <c r="CK1281" s="38">
        <v>-1.9287100000000001E-2</v>
      </c>
      <c r="CL1281" s="38">
        <v>-2.7123999999999998E-3</v>
      </c>
      <c r="CM1281" s="38">
        <v>-2.44849E-2</v>
      </c>
      <c r="CN1281" s="38">
        <v>-3.09497E-2</v>
      </c>
      <c r="CO1281" s="38">
        <v>3.8919700000000002E-2</v>
      </c>
      <c r="CP1281" s="38">
        <v>2.7762700000000001E-2</v>
      </c>
      <c r="CQ1281" s="38">
        <v>5.6843499999999998E-2</v>
      </c>
      <c r="CR1281" s="38">
        <v>7.1756500000000001E-2</v>
      </c>
      <c r="CS1281" s="38">
        <v>3.6051699999999999E-2</v>
      </c>
      <c r="CT1281" s="38">
        <v>-1.7419E-3</v>
      </c>
      <c r="CU1281" s="38">
        <v>-4.8460999999999999E-3</v>
      </c>
      <c r="CV1281" s="38">
        <v>-2.2731100000000001E-2</v>
      </c>
      <c r="CW1281" s="38">
        <v>2.6362500000000001E-2</v>
      </c>
      <c r="CX1281" s="38">
        <v>0.1169273</v>
      </c>
      <c r="CY1281" s="38">
        <v>7.8637899999999997E-2</v>
      </c>
      <c r="CZ1281" s="38">
        <v>7.4819499999999997E-2</v>
      </c>
      <c r="DA1281" s="38">
        <v>6.0417800000000001E-2</v>
      </c>
      <c r="DB1281" s="38">
        <v>3.5664899999999999E-2</v>
      </c>
      <c r="DC1281" s="38">
        <v>5.7071900000000002E-2</v>
      </c>
      <c r="DD1281" s="38">
        <v>3.84433E-2</v>
      </c>
      <c r="DE1281" s="38">
        <v>3.3555300000000003E-2</v>
      </c>
      <c r="DF1281" s="38">
        <v>-3.1237899999999999E-2</v>
      </c>
      <c r="DG1281" s="38">
        <v>-3.8642599999999999E-2</v>
      </c>
      <c r="DH1281" s="38">
        <v>-2.6229499999999999E-2</v>
      </c>
      <c r="DI1281" s="38">
        <v>-1.62075E-2</v>
      </c>
      <c r="DJ1281" s="38">
        <v>1.9029999999999999E-4</v>
      </c>
      <c r="DK1281" s="38">
        <v>-2.1077100000000001E-2</v>
      </c>
      <c r="DL1281" s="38">
        <v>-2.6190999999999999E-2</v>
      </c>
      <c r="DM1281" s="38">
        <v>4.3527499999999997E-2</v>
      </c>
      <c r="DN1281" s="38">
        <v>3.2612099999999998E-2</v>
      </c>
      <c r="DO1281" s="38">
        <v>6.1877000000000001E-2</v>
      </c>
      <c r="DP1281" s="38">
        <v>7.5963299999999997E-2</v>
      </c>
      <c r="DQ1281" s="38">
        <v>3.9686199999999998E-2</v>
      </c>
      <c r="DR1281" s="38">
        <v>1.5449000000000001E-3</v>
      </c>
      <c r="DS1281" s="38">
        <v>-1.273E-3</v>
      </c>
      <c r="DT1281" s="38">
        <v>-1.6645199999999999E-2</v>
      </c>
      <c r="DU1281" s="38">
        <v>3.3577799999999998E-2</v>
      </c>
      <c r="DV1281" s="38">
        <v>0.1230816</v>
      </c>
      <c r="DW1281" s="38">
        <v>8.5154599999999997E-2</v>
      </c>
      <c r="DX1281" s="38">
        <v>8.2600199999999999E-2</v>
      </c>
      <c r="DY1281" s="38">
        <v>6.7852099999999999E-2</v>
      </c>
      <c r="DZ1281" s="38">
        <v>4.2581599999999997E-2</v>
      </c>
      <c r="EA1281" s="38">
        <v>6.3753400000000002E-2</v>
      </c>
      <c r="EB1281" s="38">
        <v>4.6209E-2</v>
      </c>
      <c r="EC1281" s="38">
        <v>4.2057900000000002E-2</v>
      </c>
      <c r="ED1281" s="38">
        <v>-2.4932099999999999E-2</v>
      </c>
      <c r="EE1281" s="38">
        <v>-3.34343E-2</v>
      </c>
      <c r="EF1281" s="38">
        <v>-2.1230099999999998E-2</v>
      </c>
      <c r="EG1281" s="38">
        <v>-1.17611E-2</v>
      </c>
      <c r="EH1281" s="38">
        <v>4.3813999999999997E-3</v>
      </c>
      <c r="EI1281" s="38">
        <v>-1.6156799999999999E-2</v>
      </c>
      <c r="EJ1281" s="38">
        <v>-1.9320299999999999E-2</v>
      </c>
      <c r="EK1281" s="38">
        <v>5.0180599999999999E-2</v>
      </c>
      <c r="EL1281" s="38">
        <v>3.9613799999999998E-2</v>
      </c>
      <c r="EM1281" s="38">
        <v>6.9144600000000001E-2</v>
      </c>
      <c r="EN1281" s="38">
        <v>8.2037200000000005E-2</v>
      </c>
      <c r="EO1281" s="38">
        <v>4.4933899999999999E-2</v>
      </c>
      <c r="EP1281" s="38">
        <v>6.2905000000000001E-3</v>
      </c>
      <c r="EQ1281" s="38">
        <v>3.8858999999999999E-3</v>
      </c>
      <c r="ER1281" s="38">
        <v>-7.8580999999999998E-3</v>
      </c>
      <c r="ES1281" s="38">
        <v>4.3995399999999997E-2</v>
      </c>
      <c r="ET1281" s="38">
        <v>0.13196730000000001</v>
      </c>
      <c r="EU1281" s="38">
        <v>9.4563700000000001E-2</v>
      </c>
      <c r="EV1281" s="38">
        <v>9.3834299999999995E-2</v>
      </c>
      <c r="EW1281" s="38">
        <v>7.85859E-2</v>
      </c>
      <c r="EX1281" s="38">
        <v>5.25681E-2</v>
      </c>
      <c r="EY1281" s="38">
        <v>7.3400300000000002E-2</v>
      </c>
      <c r="EZ1281" s="38">
        <v>5.74215E-2</v>
      </c>
      <c r="FA1281" s="38">
        <v>5.4334199999999999E-2</v>
      </c>
      <c r="FB1281" s="38">
        <v>78.644869999999997</v>
      </c>
      <c r="FC1281" s="38">
        <v>77.519400000000005</v>
      </c>
      <c r="FD1281" s="38">
        <v>75.803219999999996</v>
      </c>
      <c r="FE1281" s="38">
        <v>74.165719999999993</v>
      </c>
      <c r="FF1281" s="38">
        <v>72.238349999999997</v>
      </c>
      <c r="FG1281" s="38">
        <v>71.302959999999999</v>
      </c>
      <c r="FH1281" s="38">
        <v>70.611760000000004</v>
      </c>
      <c r="FI1281" s="38">
        <v>72.555509999999998</v>
      </c>
      <c r="FJ1281" s="38">
        <v>77.071269999999998</v>
      </c>
      <c r="FK1281" s="38">
        <v>82.451909999999998</v>
      </c>
      <c r="FL1281" s="38">
        <v>87.144310000000004</v>
      </c>
      <c r="FM1281" s="38">
        <v>91.393789999999996</v>
      </c>
      <c r="FN1281" s="38">
        <v>95.49</v>
      </c>
      <c r="FO1281" s="38">
        <v>98.758960000000002</v>
      </c>
      <c r="FP1281" s="38">
        <v>101.2033</v>
      </c>
      <c r="FQ1281" s="38">
        <v>102.42919999999999</v>
      </c>
      <c r="FR1281" s="38">
        <v>102.7672</v>
      </c>
      <c r="FS1281" s="38">
        <v>102.3853</v>
      </c>
      <c r="FT1281" s="38">
        <v>101.0048</v>
      </c>
      <c r="FU1281" s="38">
        <v>98.128489999999999</v>
      </c>
      <c r="FV1281" s="38">
        <v>93.894099999999995</v>
      </c>
      <c r="FW1281">
        <v>90.345699999999994</v>
      </c>
      <c r="FX1281">
        <v>87.407409999999999</v>
      </c>
      <c r="FY1281">
        <v>85.189819999999997</v>
      </c>
      <c r="FZ1281">
        <v>1.20982E-2</v>
      </c>
      <c r="GA1281">
        <v>9.6140100000000006E-2</v>
      </c>
      <c r="GB1281">
        <v>1</v>
      </c>
    </row>
    <row r="1282" spans="1:184" x14ac:dyDescent="0.3">
      <c r="A1282" t="s">
        <v>1</v>
      </c>
      <c r="B1282" t="s">
        <v>1</v>
      </c>
      <c r="C1282" t="s">
        <v>1</v>
      </c>
      <c r="D1282" t="s">
        <v>1</v>
      </c>
      <c r="E1282" t="s">
        <v>1</v>
      </c>
      <c r="F1282" t="s">
        <v>1</v>
      </c>
      <c r="G1282" t="s">
        <v>1</v>
      </c>
      <c r="H1282" s="40" t="s">
        <v>1</v>
      </c>
      <c r="I1282" s="18" t="s">
        <v>1</v>
      </c>
      <c r="J1282" s="38" t="s">
        <v>1</v>
      </c>
      <c r="K1282" s="18">
        <v>44790</v>
      </c>
      <c r="L1282" s="38">
        <v>111584</v>
      </c>
      <c r="M1282" s="38">
        <v>111584</v>
      </c>
      <c r="N1282" s="38">
        <v>6.4718980000000004</v>
      </c>
      <c r="O1282" s="38">
        <v>6.2750149999999998</v>
      </c>
      <c r="P1282" s="38">
        <v>6.1354259999999998</v>
      </c>
      <c r="Q1282" s="38">
        <v>6.0871380000000004</v>
      </c>
      <c r="R1282" s="38">
        <v>6.2329210000000002</v>
      </c>
      <c r="S1282" s="38">
        <v>6.6187189999999996</v>
      </c>
      <c r="T1282" s="38">
        <v>7.109483</v>
      </c>
      <c r="U1282" s="38">
        <v>7.7744609999999996</v>
      </c>
      <c r="V1282" s="38">
        <v>8.573143</v>
      </c>
      <c r="W1282" s="38">
        <v>9.1507889999999996</v>
      </c>
      <c r="X1282" s="38">
        <v>9.6844719999999995</v>
      </c>
      <c r="Y1282" s="38">
        <v>10.068989999999999</v>
      </c>
      <c r="Z1282" s="38">
        <v>10.2872</v>
      </c>
      <c r="AA1282" s="38">
        <v>10.53994</v>
      </c>
      <c r="AB1282" s="38">
        <v>10.551640000000001</v>
      </c>
      <c r="AC1282" s="38">
        <v>10.344580000000001</v>
      </c>
      <c r="AD1282" s="38">
        <v>9.9179860000000009</v>
      </c>
      <c r="AE1282" s="38">
        <v>9.2207819999999998</v>
      </c>
      <c r="AF1282" s="38">
        <v>8.6923449999999995</v>
      </c>
      <c r="AG1282" s="38">
        <v>8.3254280000000005</v>
      </c>
      <c r="AH1282" s="38">
        <v>8.0319640000000003</v>
      </c>
      <c r="AI1282" s="38">
        <v>7.5864409999999998</v>
      </c>
      <c r="AJ1282" s="38">
        <v>7.0507379999999999</v>
      </c>
      <c r="AK1282" s="38">
        <v>6.6573890000000002</v>
      </c>
      <c r="AL1282" s="38">
        <v>0.13624249999999999</v>
      </c>
      <c r="AM1282" s="38">
        <v>0.1164427</v>
      </c>
      <c r="AN1282" s="38">
        <v>0.11659310000000001</v>
      </c>
      <c r="AO1282" s="38">
        <v>8.8970499999999994E-2</v>
      </c>
      <c r="AP1282" s="38">
        <v>5.3823900000000001E-2</v>
      </c>
      <c r="AQ1282" s="38">
        <v>-2.6322600000000002E-2</v>
      </c>
      <c r="AR1282" s="38">
        <v>-0.1520204</v>
      </c>
      <c r="AS1282" s="38">
        <v>-9.1062199999999996E-2</v>
      </c>
      <c r="AT1282" s="38">
        <v>-0.14782219999999999</v>
      </c>
      <c r="AU1282" s="38">
        <v>-0.196411</v>
      </c>
      <c r="AV1282" s="38">
        <v>-0.12119290000000001</v>
      </c>
      <c r="AW1282" s="38">
        <v>-1.32835E-2</v>
      </c>
      <c r="AX1282" s="38">
        <v>-1.55718E-2</v>
      </c>
      <c r="AY1282" s="38">
        <v>5.6119000000000004E-3</v>
      </c>
      <c r="AZ1282" s="38">
        <v>5.7715000000000002E-2</v>
      </c>
      <c r="BA1282" s="38">
        <v>0.15011720000000001</v>
      </c>
      <c r="BB1282" s="38">
        <v>0.27936569999999999</v>
      </c>
      <c r="BC1282" s="38">
        <v>0.22254989999999999</v>
      </c>
      <c r="BD1282" s="38">
        <v>0.20825070000000001</v>
      </c>
      <c r="BE1282" s="38">
        <v>0.1977043</v>
      </c>
      <c r="BF1282" s="38">
        <v>0.16916919999999999</v>
      </c>
      <c r="BG1282" s="38">
        <v>0.20638110000000001</v>
      </c>
      <c r="BH1282" s="38">
        <v>0.16902429999999999</v>
      </c>
      <c r="BI1282" s="38">
        <v>0.17281270000000001</v>
      </c>
      <c r="BJ1282" s="38">
        <v>0.14513760000000001</v>
      </c>
      <c r="BK1282" s="38">
        <v>0.12518779999999999</v>
      </c>
      <c r="BL1282" s="38">
        <v>0.1237033</v>
      </c>
      <c r="BM1282" s="38">
        <v>9.57755E-2</v>
      </c>
      <c r="BN1282" s="38">
        <v>6.0038899999999999E-2</v>
      </c>
      <c r="BO1282" s="38">
        <v>-1.8102199999999999E-2</v>
      </c>
      <c r="BP1282" s="38">
        <v>-0.1392755</v>
      </c>
      <c r="BQ1282" s="38">
        <v>-8.3646399999999996E-2</v>
      </c>
      <c r="BR1282" s="38">
        <v>-0.14056080000000001</v>
      </c>
      <c r="BS1282" s="38">
        <v>-0.18537310000000001</v>
      </c>
      <c r="BT1282" s="38">
        <v>-0.1131471</v>
      </c>
      <c r="BU1282" s="38">
        <v>-7.9115999999999995E-3</v>
      </c>
      <c r="BV1282" s="38">
        <v>-1.0833199999999999E-2</v>
      </c>
      <c r="BW1282" s="38">
        <v>1.18265E-2</v>
      </c>
      <c r="BX1282" s="38">
        <v>6.6987000000000005E-2</v>
      </c>
      <c r="BY1282" s="38">
        <v>0.1625074</v>
      </c>
      <c r="BZ1282" s="38">
        <v>0.29322670000000001</v>
      </c>
      <c r="CA1282" s="38">
        <v>0.23554130000000001</v>
      </c>
      <c r="CB1282" s="38">
        <v>0.2217518</v>
      </c>
      <c r="CC1282" s="38">
        <v>0.2106142</v>
      </c>
      <c r="CD1282" s="38">
        <v>0.1805052</v>
      </c>
      <c r="CE1282" s="38">
        <v>0.2199111</v>
      </c>
      <c r="CF1282" s="38">
        <v>0.18299119999999999</v>
      </c>
      <c r="CG1282" s="38">
        <v>0.1851419</v>
      </c>
      <c r="CH1282" s="38">
        <v>0.1512983</v>
      </c>
      <c r="CI1282" s="38">
        <v>0.13124459999999999</v>
      </c>
      <c r="CJ1282" s="38">
        <v>0.12862779999999999</v>
      </c>
      <c r="CK1282" s="38">
        <v>0.1004886</v>
      </c>
      <c r="CL1282" s="38">
        <v>6.4343300000000006E-2</v>
      </c>
      <c r="CM1282" s="38">
        <v>-1.24089E-2</v>
      </c>
      <c r="CN1282" s="38">
        <v>-0.1304485</v>
      </c>
      <c r="CO1282" s="38">
        <v>-7.8510300000000005E-2</v>
      </c>
      <c r="CP1282" s="38">
        <v>-0.1355316</v>
      </c>
      <c r="CQ1282" s="38">
        <v>-0.17772830000000001</v>
      </c>
      <c r="CR1282" s="38">
        <v>-0.10757460000000001</v>
      </c>
      <c r="CS1282" s="38">
        <v>-4.1910999999999997E-3</v>
      </c>
      <c r="CT1282" s="38">
        <v>-7.5513000000000004E-3</v>
      </c>
      <c r="CU1282" s="38">
        <v>1.6130700000000001E-2</v>
      </c>
      <c r="CV1282" s="38">
        <v>7.3408799999999996E-2</v>
      </c>
      <c r="CW1282" s="38">
        <v>0.17108880000000001</v>
      </c>
      <c r="CX1282" s="38">
        <v>0.30282680000000001</v>
      </c>
      <c r="CY1282" s="38">
        <v>0.24453910000000001</v>
      </c>
      <c r="CZ1282" s="38">
        <v>0.23110249999999999</v>
      </c>
      <c r="DA1282" s="38">
        <v>0.21955559999999999</v>
      </c>
      <c r="DB1282" s="38">
        <v>0.18835650000000001</v>
      </c>
      <c r="DC1282" s="38">
        <v>0.22928190000000001</v>
      </c>
      <c r="DD1282" s="38">
        <v>0.19266469999999999</v>
      </c>
      <c r="DE1282" s="38">
        <v>0.19368109999999999</v>
      </c>
      <c r="DF1282" s="38">
        <v>0.15745899999999999</v>
      </c>
      <c r="DG1282" s="38">
        <v>0.13730129999999999</v>
      </c>
      <c r="DH1282" s="38">
        <v>0.13355239999999999</v>
      </c>
      <c r="DI1282" s="38">
        <v>0.1052018</v>
      </c>
      <c r="DJ1282" s="38">
        <v>6.8647799999999995E-2</v>
      </c>
      <c r="DK1282" s="38">
        <v>-6.7155000000000001E-3</v>
      </c>
      <c r="DL1282" s="38">
        <v>-0.1216214</v>
      </c>
      <c r="DM1282" s="38">
        <v>-7.3374099999999998E-2</v>
      </c>
      <c r="DN1282" s="38">
        <v>-0.13050239999999999</v>
      </c>
      <c r="DO1282" s="38">
        <v>-0.1700834</v>
      </c>
      <c r="DP1282" s="38">
        <v>-0.1020021</v>
      </c>
      <c r="DQ1282" s="38">
        <v>-4.706E-4</v>
      </c>
      <c r="DR1282" s="38">
        <v>-4.2693999999999996E-3</v>
      </c>
      <c r="DS1282" s="38">
        <v>2.0434999999999998E-2</v>
      </c>
      <c r="DT1282" s="38">
        <v>7.9830600000000002E-2</v>
      </c>
      <c r="DU1282" s="38">
        <v>0.1796702</v>
      </c>
      <c r="DV1282" s="38">
        <v>0.3124268</v>
      </c>
      <c r="DW1282" s="38">
        <v>0.25353690000000001</v>
      </c>
      <c r="DX1282" s="38">
        <v>0.24045330000000001</v>
      </c>
      <c r="DY1282" s="38">
        <v>0.22849710000000001</v>
      </c>
      <c r="DZ1282" s="38">
        <v>0.19620779999999999</v>
      </c>
      <c r="EA1282" s="38">
        <v>0.2386527</v>
      </c>
      <c r="EB1282" s="38">
        <v>0.20233809999999999</v>
      </c>
      <c r="EC1282" s="38">
        <v>0.20222019999999999</v>
      </c>
      <c r="ED1282" s="38">
        <v>0.1663541</v>
      </c>
      <c r="EE1282" s="38">
        <v>0.14604639999999999</v>
      </c>
      <c r="EF1282" s="38">
        <v>0.1406626</v>
      </c>
      <c r="EG1282" s="38">
        <v>0.1120068</v>
      </c>
      <c r="EH1282" s="38">
        <v>7.4862799999999993E-2</v>
      </c>
      <c r="EI1282" s="38">
        <v>1.5047999999999999E-3</v>
      </c>
      <c r="EJ1282" s="38">
        <v>-0.1088765</v>
      </c>
      <c r="EK1282" s="38">
        <v>-6.5958299999999997E-2</v>
      </c>
      <c r="EL1282" s="38">
        <v>-0.123241</v>
      </c>
      <c r="EM1282" s="38">
        <v>-0.15904550000000001</v>
      </c>
      <c r="EN1282" s="38">
        <v>-9.3956300000000006E-2</v>
      </c>
      <c r="EO1282" s="38">
        <v>4.9011999999999997E-3</v>
      </c>
      <c r="EP1282" s="38">
        <v>4.6920000000000002E-4</v>
      </c>
      <c r="EQ1282" s="38">
        <v>2.6649599999999999E-2</v>
      </c>
      <c r="ER1282" s="38">
        <v>8.9102600000000004E-2</v>
      </c>
      <c r="ES1282" s="38">
        <v>0.19206039999999999</v>
      </c>
      <c r="ET1282" s="38">
        <v>0.32628780000000002</v>
      </c>
      <c r="EU1282" s="38">
        <v>0.2665283</v>
      </c>
      <c r="EV1282" s="38">
        <v>0.25395440000000002</v>
      </c>
      <c r="EW1282" s="38">
        <v>0.24140700000000001</v>
      </c>
      <c r="EX1282" s="38">
        <v>0.2075438</v>
      </c>
      <c r="EY1282" s="38">
        <v>0.25218259999999998</v>
      </c>
      <c r="EZ1282" s="38">
        <v>0.216305</v>
      </c>
      <c r="FA1282" s="38">
        <v>0.2145494</v>
      </c>
      <c r="FB1282" s="38">
        <v>83.404949999999999</v>
      </c>
      <c r="FC1282" s="38">
        <v>81.839929999999995</v>
      </c>
      <c r="FD1282" s="38">
        <v>80.260670000000005</v>
      </c>
      <c r="FE1282" s="38">
        <v>78.821749999999994</v>
      </c>
      <c r="FF1282" s="38">
        <v>78.347920000000002</v>
      </c>
      <c r="FG1282" s="38">
        <v>77.579700000000003</v>
      </c>
      <c r="FH1282" s="38">
        <v>76.684960000000004</v>
      </c>
      <c r="FI1282" s="38">
        <v>77.731729999999999</v>
      </c>
      <c r="FJ1282" s="38">
        <v>81.590320000000006</v>
      </c>
      <c r="FK1282" s="38">
        <v>84.413309999999996</v>
      </c>
      <c r="FL1282" s="38">
        <v>87.512640000000005</v>
      </c>
      <c r="FM1282" s="38">
        <v>91.070700000000002</v>
      </c>
      <c r="FN1282" s="38">
        <v>94.816599999999994</v>
      </c>
      <c r="FO1282" s="38">
        <v>96.562740000000005</v>
      </c>
      <c r="FP1282" s="38">
        <v>97.355419999999995</v>
      </c>
      <c r="FQ1282" s="38">
        <v>97.861369999999994</v>
      </c>
      <c r="FR1282" s="38">
        <v>98.098849999999999</v>
      </c>
      <c r="FS1282" s="38">
        <v>97.87567</v>
      </c>
      <c r="FT1282" s="38">
        <v>97.003680000000003</v>
      </c>
      <c r="FU1282" s="38">
        <v>94.4345</v>
      </c>
      <c r="FV1282" s="38">
        <v>91.020899999999997</v>
      </c>
      <c r="FW1282">
        <v>87.446849999999998</v>
      </c>
      <c r="FX1282">
        <v>84.351609999999994</v>
      </c>
      <c r="FY1282">
        <v>82.048569999999998</v>
      </c>
      <c r="FZ1282">
        <v>1.51366E-2</v>
      </c>
      <c r="GA1282">
        <v>0.1156681</v>
      </c>
      <c r="GB1282">
        <v>1</v>
      </c>
    </row>
    <row r="1283" spans="1:184" x14ac:dyDescent="0.3">
      <c r="A1283" t="s">
        <v>1</v>
      </c>
      <c r="B1283" t="s">
        <v>1</v>
      </c>
      <c r="C1283" t="s">
        <v>1</v>
      </c>
      <c r="D1283" t="s">
        <v>1</v>
      </c>
      <c r="E1283" t="s">
        <v>1</v>
      </c>
      <c r="F1283" t="s">
        <v>1</v>
      </c>
      <c r="G1283" t="s">
        <v>1</v>
      </c>
      <c r="H1283" s="40" t="s">
        <v>1</v>
      </c>
      <c r="I1283" s="18" t="s">
        <v>1</v>
      </c>
      <c r="J1283" s="38" t="s">
        <v>1</v>
      </c>
      <c r="K1283" s="18">
        <v>44792</v>
      </c>
      <c r="L1283" s="38">
        <v>111564</v>
      </c>
      <c r="M1283" s="38">
        <v>111564</v>
      </c>
      <c r="N1283" s="38">
        <v>6.2524709999999999</v>
      </c>
      <c r="O1283" s="38">
        <v>6.0570009999999996</v>
      </c>
      <c r="P1283" s="38">
        <v>5.9176310000000001</v>
      </c>
      <c r="Q1283" s="38">
        <v>5.8542300000000003</v>
      </c>
      <c r="R1283" s="38">
        <v>5.9931640000000002</v>
      </c>
      <c r="S1283" s="38">
        <v>6.3449859999999996</v>
      </c>
      <c r="T1283" s="38">
        <v>6.7815380000000003</v>
      </c>
      <c r="U1283" s="38">
        <v>7.3804550000000004</v>
      </c>
      <c r="V1283" s="38">
        <v>8.1195799999999991</v>
      </c>
      <c r="W1283" s="38">
        <v>8.733079</v>
      </c>
      <c r="X1283" s="38">
        <v>9.3229019999999991</v>
      </c>
      <c r="Y1283" s="38">
        <v>9.7414769999999997</v>
      </c>
      <c r="Z1283" s="38">
        <v>9.9912519999999994</v>
      </c>
      <c r="AA1283" s="38">
        <v>10.249779999999999</v>
      </c>
      <c r="AB1283" s="38">
        <v>10.298489999999999</v>
      </c>
      <c r="AC1283" s="38">
        <v>10.124879999999999</v>
      </c>
      <c r="AD1283" s="38">
        <v>9.7201439999999995</v>
      </c>
      <c r="AE1283" s="38">
        <v>9.0853450000000002</v>
      </c>
      <c r="AF1283" s="38">
        <v>8.5498049999999992</v>
      </c>
      <c r="AG1283" s="38">
        <v>8.1653920000000006</v>
      </c>
      <c r="AH1283" s="38">
        <v>7.867388</v>
      </c>
      <c r="AI1283" s="38">
        <v>7.4271209999999996</v>
      </c>
      <c r="AJ1283" s="38">
        <v>6.8932700000000002</v>
      </c>
      <c r="AK1283" s="38">
        <v>6.4703860000000004</v>
      </c>
      <c r="AL1283" s="38">
        <v>-2.8016599999999999E-2</v>
      </c>
      <c r="AM1283" s="38">
        <v>-4.3972999999999998E-3</v>
      </c>
      <c r="AN1283" s="38">
        <v>3.9322999999999997E-3</v>
      </c>
      <c r="AO1283" s="38">
        <v>1.86149E-2</v>
      </c>
      <c r="AP1283" s="38">
        <v>2.8370900000000001E-2</v>
      </c>
      <c r="AQ1283" s="38">
        <v>2.0373000000000001E-3</v>
      </c>
      <c r="AR1283" s="38">
        <v>-3.9340800000000002E-2</v>
      </c>
      <c r="AS1283" s="38">
        <v>-4.8278000000000001E-3</v>
      </c>
      <c r="AT1283" s="38">
        <v>-5.5469200000000003E-2</v>
      </c>
      <c r="AU1283" s="38">
        <v>-4.9524199999999997E-2</v>
      </c>
      <c r="AV1283" s="38">
        <v>2.6193500000000002E-2</v>
      </c>
      <c r="AW1283" s="38">
        <v>2.49167E-2</v>
      </c>
      <c r="AX1283" s="38">
        <v>3.5623999999999999E-3</v>
      </c>
      <c r="AY1283" s="38">
        <v>-3.1897599999999998E-2</v>
      </c>
      <c r="AZ1283" s="38">
        <v>-7.5556499999999999E-2</v>
      </c>
      <c r="BA1283" s="38">
        <v>-3.24633E-2</v>
      </c>
      <c r="BB1283" s="38">
        <v>6.5402100000000005E-2</v>
      </c>
      <c r="BC1283" s="38">
        <v>8.19965E-2</v>
      </c>
      <c r="BD1283" s="38">
        <v>9.05942E-2</v>
      </c>
      <c r="BE1283" s="38">
        <v>0.1062686</v>
      </c>
      <c r="BF1283" s="38">
        <v>0.11305179999999999</v>
      </c>
      <c r="BG1283" s="38">
        <v>0.1505572</v>
      </c>
      <c r="BH1283" s="38">
        <v>0.1273281</v>
      </c>
      <c r="BI1283" s="38">
        <v>8.0451999999999996E-2</v>
      </c>
      <c r="BJ1283" s="38">
        <v>-1.84444E-2</v>
      </c>
      <c r="BK1283" s="38">
        <v>4.2887999999999997E-3</v>
      </c>
      <c r="BL1283" s="38">
        <v>1.17635E-2</v>
      </c>
      <c r="BM1283" s="38">
        <v>2.57807E-2</v>
      </c>
      <c r="BN1283" s="38">
        <v>3.4169100000000001E-2</v>
      </c>
      <c r="BO1283" s="38">
        <v>8.4598E-3</v>
      </c>
      <c r="BP1283" s="38">
        <v>-2.9955699999999998E-2</v>
      </c>
      <c r="BQ1283" s="38">
        <v>3.3590999999999998E-3</v>
      </c>
      <c r="BR1283" s="38">
        <v>-4.6862800000000003E-2</v>
      </c>
      <c r="BS1283" s="38">
        <v>-3.8983999999999998E-2</v>
      </c>
      <c r="BT1283" s="38">
        <v>3.45397E-2</v>
      </c>
      <c r="BU1283" s="38">
        <v>3.0910099999999999E-2</v>
      </c>
      <c r="BV1283" s="38">
        <v>8.6882000000000001E-3</v>
      </c>
      <c r="BW1283" s="38">
        <v>-2.5949699999999999E-2</v>
      </c>
      <c r="BX1283" s="38">
        <v>-6.6833500000000004E-2</v>
      </c>
      <c r="BY1283" s="38">
        <v>-2.17742E-2</v>
      </c>
      <c r="BZ1283" s="38">
        <v>7.8188800000000003E-2</v>
      </c>
      <c r="CA1283" s="38">
        <v>9.6232600000000001E-2</v>
      </c>
      <c r="CB1283" s="38">
        <v>0.1056991</v>
      </c>
      <c r="CC1283" s="38">
        <v>0.12141449999999999</v>
      </c>
      <c r="CD1283" s="38">
        <v>0.12766569999999999</v>
      </c>
      <c r="CE1283" s="38">
        <v>0.1665817</v>
      </c>
      <c r="CF1283" s="38">
        <v>0.1422013</v>
      </c>
      <c r="CG1283" s="38">
        <v>9.4826599999999997E-2</v>
      </c>
      <c r="CH1283" s="38">
        <v>-1.1814699999999999E-2</v>
      </c>
      <c r="CI1283" s="38">
        <v>1.03047E-2</v>
      </c>
      <c r="CJ1283" s="38">
        <v>1.7187299999999999E-2</v>
      </c>
      <c r="CK1283" s="38">
        <v>3.0743699999999999E-2</v>
      </c>
      <c r="CL1283" s="38">
        <v>3.8184999999999997E-2</v>
      </c>
      <c r="CM1283" s="38">
        <v>1.2907999999999999E-2</v>
      </c>
      <c r="CN1283" s="38">
        <v>-2.3455699999999999E-2</v>
      </c>
      <c r="CO1283" s="38">
        <v>9.0293000000000005E-3</v>
      </c>
      <c r="CP1283" s="38">
        <v>-4.0902099999999997E-2</v>
      </c>
      <c r="CQ1283" s="38">
        <v>-3.1683900000000001E-2</v>
      </c>
      <c r="CR1283" s="38">
        <v>4.0320300000000003E-2</v>
      </c>
      <c r="CS1283" s="38">
        <v>3.5061099999999998E-2</v>
      </c>
      <c r="CT1283" s="38">
        <v>1.2238300000000001E-2</v>
      </c>
      <c r="CU1283" s="38">
        <v>-2.1830200000000001E-2</v>
      </c>
      <c r="CV1283" s="38">
        <v>-6.0791999999999999E-2</v>
      </c>
      <c r="CW1283" s="38">
        <v>-1.4370900000000001E-2</v>
      </c>
      <c r="CX1283" s="38">
        <v>8.7044800000000006E-2</v>
      </c>
      <c r="CY1283" s="38">
        <v>0.10609250000000001</v>
      </c>
      <c r="CZ1283" s="38">
        <v>0.11616070000000001</v>
      </c>
      <c r="DA1283" s="38">
        <v>0.13190460000000001</v>
      </c>
      <c r="DB1283" s="38">
        <v>0.1377872</v>
      </c>
      <c r="DC1283" s="38">
        <v>0.17768020000000001</v>
      </c>
      <c r="DD1283" s="38">
        <v>0.15250240000000001</v>
      </c>
      <c r="DE1283" s="38">
        <v>0.1047825</v>
      </c>
      <c r="DF1283" s="38">
        <v>-5.1850000000000004E-3</v>
      </c>
      <c r="DG1283" s="38">
        <v>1.63207E-2</v>
      </c>
      <c r="DH1283" s="38">
        <v>2.2611200000000001E-2</v>
      </c>
      <c r="DI1283" s="38">
        <v>3.5706700000000001E-2</v>
      </c>
      <c r="DJ1283" s="38">
        <v>4.2200799999999997E-2</v>
      </c>
      <c r="DK1283" s="38">
        <v>1.7356300000000002E-2</v>
      </c>
      <c r="DL1283" s="38">
        <v>-1.6955600000000001E-2</v>
      </c>
      <c r="DM1283" s="38">
        <v>1.46996E-2</v>
      </c>
      <c r="DN1283" s="38">
        <v>-3.4941399999999997E-2</v>
      </c>
      <c r="DO1283" s="38">
        <v>-2.43839E-2</v>
      </c>
      <c r="DP1283" s="38">
        <v>4.61009E-2</v>
      </c>
      <c r="DQ1283" s="38">
        <v>3.92121E-2</v>
      </c>
      <c r="DR1283" s="38">
        <v>1.5788400000000001E-2</v>
      </c>
      <c r="DS1283" s="38">
        <v>-1.7710699999999999E-2</v>
      </c>
      <c r="DT1283" s="38">
        <v>-5.4750500000000001E-2</v>
      </c>
      <c r="DU1283" s="38">
        <v>-6.9676E-3</v>
      </c>
      <c r="DV1283" s="38">
        <v>9.5900799999999994E-2</v>
      </c>
      <c r="DW1283" s="38">
        <v>0.1159524</v>
      </c>
      <c r="DX1283" s="38">
        <v>0.12662229999999999</v>
      </c>
      <c r="DY1283" s="38">
        <v>0.14239460000000001</v>
      </c>
      <c r="DZ1283" s="38">
        <v>0.1479087</v>
      </c>
      <c r="EA1283" s="38">
        <v>0.18877859999999999</v>
      </c>
      <c r="EB1283" s="38">
        <v>0.16280349999999999</v>
      </c>
      <c r="EC1283" s="38">
        <v>0.1147383</v>
      </c>
      <c r="ED1283" s="38">
        <v>4.3872E-3</v>
      </c>
      <c r="EE1283" s="38">
        <v>2.50067E-2</v>
      </c>
      <c r="EF1283" s="38">
        <v>3.0442400000000001E-2</v>
      </c>
      <c r="EG1283" s="38">
        <v>4.2872399999999998E-2</v>
      </c>
      <c r="EH1283" s="38">
        <v>4.7999E-2</v>
      </c>
      <c r="EI1283" s="38">
        <v>2.3778799999999999E-2</v>
      </c>
      <c r="EJ1283" s="38">
        <v>-7.5706000000000002E-3</v>
      </c>
      <c r="EK1283" s="38">
        <v>2.2886500000000001E-2</v>
      </c>
      <c r="EL1283" s="38">
        <v>-2.63351E-2</v>
      </c>
      <c r="EM1283" s="38">
        <v>-1.38437E-2</v>
      </c>
      <c r="EN1283" s="38">
        <v>5.4447099999999998E-2</v>
      </c>
      <c r="EO1283" s="38">
        <v>4.5205500000000003E-2</v>
      </c>
      <c r="EP1283" s="38">
        <v>2.0914200000000001E-2</v>
      </c>
      <c r="EQ1283" s="38">
        <v>-1.17628E-2</v>
      </c>
      <c r="ER1283" s="38">
        <v>-4.6027600000000002E-2</v>
      </c>
      <c r="ES1283" s="38">
        <v>3.7215999999999998E-3</v>
      </c>
      <c r="ET1283" s="38">
        <v>0.10868750000000001</v>
      </c>
      <c r="EU1283" s="38">
        <v>0.13018850000000001</v>
      </c>
      <c r="EV1283" s="38">
        <v>0.1417272</v>
      </c>
      <c r="EW1283" s="38">
        <v>0.1575406</v>
      </c>
      <c r="EX1283" s="38">
        <v>0.16252259999999999</v>
      </c>
      <c r="EY1283" s="38">
        <v>0.20480309999999999</v>
      </c>
      <c r="EZ1283" s="38">
        <v>0.17767669999999999</v>
      </c>
      <c r="FA1283" s="38">
        <v>0.12911300000000001</v>
      </c>
      <c r="FB1283" s="38">
        <v>79.284289999999999</v>
      </c>
      <c r="FC1283" s="38">
        <v>77.85754</v>
      </c>
      <c r="FD1283" s="38">
        <v>75.983999999999995</v>
      </c>
      <c r="FE1283" s="38">
        <v>74.249340000000004</v>
      </c>
      <c r="FF1283" s="38">
        <v>72.484009999999998</v>
      </c>
      <c r="FG1283" s="38">
        <v>71.814959999999999</v>
      </c>
      <c r="FH1283" s="38">
        <v>70.792100000000005</v>
      </c>
      <c r="FI1283" s="38">
        <v>72.486940000000004</v>
      </c>
      <c r="FJ1283" s="38">
        <v>75.927959999999999</v>
      </c>
      <c r="FK1283" s="38">
        <v>80.044510000000002</v>
      </c>
      <c r="FL1283" s="38">
        <v>84.566509999999994</v>
      </c>
      <c r="FM1283" s="38">
        <v>88.755920000000003</v>
      </c>
      <c r="FN1283" s="38">
        <v>92.272270000000006</v>
      </c>
      <c r="FO1283" s="38">
        <v>95.149000000000001</v>
      </c>
      <c r="FP1283" s="38">
        <v>98.015140000000002</v>
      </c>
      <c r="FQ1283" s="38">
        <v>99.742140000000006</v>
      </c>
      <c r="FR1283" s="38">
        <v>100.27330000000001</v>
      </c>
      <c r="FS1283" s="38">
        <v>99.504140000000007</v>
      </c>
      <c r="FT1283" s="38">
        <v>97.434809999999999</v>
      </c>
      <c r="FU1283" s="38">
        <v>94.202849999999998</v>
      </c>
      <c r="FV1283" s="38">
        <v>89.995149999999995</v>
      </c>
      <c r="FW1283">
        <v>86.65343</v>
      </c>
      <c r="FX1283">
        <v>83.931659999999994</v>
      </c>
      <c r="FY1283">
        <v>81.178970000000007</v>
      </c>
      <c r="FZ1283">
        <v>1.72455E-2</v>
      </c>
      <c r="GA1283">
        <v>0.1365875</v>
      </c>
      <c r="GB1283">
        <v>1</v>
      </c>
    </row>
    <row r="1284" spans="1:184" x14ac:dyDescent="0.3">
      <c r="A1284" t="s">
        <v>1</v>
      </c>
      <c r="B1284" t="s">
        <v>1</v>
      </c>
      <c r="C1284" t="s">
        <v>1</v>
      </c>
      <c r="D1284" t="s">
        <v>1</v>
      </c>
      <c r="E1284" t="s">
        <v>1</v>
      </c>
      <c r="F1284" t="s">
        <v>1</v>
      </c>
      <c r="G1284" t="s">
        <v>1</v>
      </c>
      <c r="H1284" s="40" t="s">
        <v>1</v>
      </c>
      <c r="I1284" s="18" t="s">
        <v>1</v>
      </c>
      <c r="J1284" s="38" t="s">
        <v>1</v>
      </c>
      <c r="K1284" s="18">
        <v>44805</v>
      </c>
      <c r="L1284" s="38">
        <v>111455</v>
      </c>
      <c r="M1284" s="38">
        <v>111455</v>
      </c>
      <c r="N1284" s="38">
        <v>6.040089</v>
      </c>
      <c r="O1284" s="38">
        <v>5.8614540000000002</v>
      </c>
      <c r="P1284" s="38">
        <v>5.7284090000000001</v>
      </c>
      <c r="Q1284" s="38">
        <v>5.686782</v>
      </c>
      <c r="R1284" s="38">
        <v>5.847747</v>
      </c>
      <c r="S1284" s="38">
        <v>6.2191900000000002</v>
      </c>
      <c r="T1284" s="38">
        <v>6.6841229999999996</v>
      </c>
      <c r="U1284" s="38">
        <v>7.3314310000000003</v>
      </c>
      <c r="V1284" s="38">
        <v>8.1653819999999993</v>
      </c>
      <c r="W1284" s="38">
        <v>8.8468680000000006</v>
      </c>
      <c r="X1284" s="38">
        <v>9.4438910000000007</v>
      </c>
      <c r="Y1284" s="38">
        <v>9.8983830000000008</v>
      </c>
      <c r="Z1284" s="38">
        <v>10.19018</v>
      </c>
      <c r="AA1284" s="38">
        <v>10.50989</v>
      </c>
      <c r="AB1284" s="38">
        <v>10.611420000000001</v>
      </c>
      <c r="AC1284" s="38">
        <v>10.44814</v>
      </c>
      <c r="AD1284" s="38">
        <v>10.02768</v>
      </c>
      <c r="AE1284" s="38">
        <v>9.3047570000000004</v>
      </c>
      <c r="AF1284" s="38">
        <v>8.7531590000000001</v>
      </c>
      <c r="AG1284" s="38">
        <v>8.3232870000000005</v>
      </c>
      <c r="AH1284" s="38">
        <v>7.9820679999999999</v>
      </c>
      <c r="AI1284" s="38">
        <v>7.5012660000000002</v>
      </c>
      <c r="AJ1284" s="38">
        <v>6.9894790000000002</v>
      </c>
      <c r="AK1284" s="38">
        <v>6.5920500000000004</v>
      </c>
      <c r="AL1284" s="38">
        <v>-6.5443799999999996E-2</v>
      </c>
      <c r="AM1284" s="38">
        <v>-6.4794400000000002E-2</v>
      </c>
      <c r="AN1284" s="38">
        <v>-5.8316800000000002E-2</v>
      </c>
      <c r="AO1284" s="38">
        <v>-1.8595E-2</v>
      </c>
      <c r="AP1284" s="38">
        <v>-4.7758999999999996E-3</v>
      </c>
      <c r="AQ1284" s="38">
        <v>-4.4606399999999997E-2</v>
      </c>
      <c r="AR1284" s="38">
        <v>-0.11281579999999999</v>
      </c>
      <c r="AS1284" s="38">
        <v>6.7185700000000001E-2</v>
      </c>
      <c r="AT1284" s="38">
        <v>7.4309700000000006E-2</v>
      </c>
      <c r="AU1284" s="38">
        <v>9.3892400000000001E-2</v>
      </c>
      <c r="AV1284" s="38">
        <v>7.8850400000000001E-2</v>
      </c>
      <c r="AW1284" s="38">
        <v>6.9205100000000006E-2</v>
      </c>
      <c r="AX1284" s="38">
        <v>1.07531E-2</v>
      </c>
      <c r="AY1284" s="38">
        <v>-4.3474499999999999E-2</v>
      </c>
      <c r="AZ1284" s="38">
        <v>-8.1236500000000003E-2</v>
      </c>
      <c r="BA1284" s="38">
        <v>-9.32418E-2</v>
      </c>
      <c r="BB1284" s="38">
        <v>-2.41087E-2</v>
      </c>
      <c r="BC1284" s="38">
        <v>-5.9507999999999998E-2</v>
      </c>
      <c r="BD1284" s="38">
        <v>-4.9369400000000001E-2</v>
      </c>
      <c r="BE1284" s="38">
        <v>-9.4434100000000007E-2</v>
      </c>
      <c r="BF1284" s="38">
        <v>-1.7283199999999999E-2</v>
      </c>
      <c r="BG1284" s="38">
        <v>-1.80944E-2</v>
      </c>
      <c r="BH1284" s="38">
        <v>-3.3882700000000002E-2</v>
      </c>
      <c r="BI1284" s="38">
        <v>-3.97309E-2</v>
      </c>
      <c r="BJ1284" s="38">
        <v>-5.8345899999999999E-2</v>
      </c>
      <c r="BK1284" s="38">
        <v>-5.8878399999999997E-2</v>
      </c>
      <c r="BL1284" s="38">
        <v>-5.30862E-2</v>
      </c>
      <c r="BM1284" s="38">
        <v>-1.3680400000000001E-2</v>
      </c>
      <c r="BN1284" s="38">
        <v>-3.2269999999999998E-4</v>
      </c>
      <c r="BO1284" s="38">
        <v>-3.9590300000000002E-2</v>
      </c>
      <c r="BP1284" s="38">
        <v>-0.1057227</v>
      </c>
      <c r="BQ1284" s="38">
        <v>7.3887599999999998E-2</v>
      </c>
      <c r="BR1284" s="38">
        <v>8.1467300000000006E-2</v>
      </c>
      <c r="BS1284" s="38">
        <v>0.1013641</v>
      </c>
      <c r="BT1284" s="38">
        <v>8.4739099999999998E-2</v>
      </c>
      <c r="BU1284" s="38">
        <v>7.3834999999999998E-2</v>
      </c>
      <c r="BV1284" s="38">
        <v>1.48506E-2</v>
      </c>
      <c r="BW1284" s="38">
        <v>-3.8703500000000002E-2</v>
      </c>
      <c r="BX1284" s="38">
        <v>-7.4941599999999997E-2</v>
      </c>
      <c r="BY1284" s="38">
        <v>-8.4684200000000001E-2</v>
      </c>
      <c r="BZ1284" s="38">
        <v>-1.4949E-2</v>
      </c>
      <c r="CA1284" s="38">
        <v>-5.0297099999999997E-2</v>
      </c>
      <c r="CB1284" s="38">
        <v>-3.8587799999999998E-2</v>
      </c>
      <c r="CC1284" s="38">
        <v>-8.4074099999999999E-2</v>
      </c>
      <c r="CD1284" s="38">
        <v>-7.4387999999999998E-3</v>
      </c>
      <c r="CE1284" s="38">
        <v>-6.5595000000000002E-3</v>
      </c>
      <c r="CF1284" s="38">
        <v>-2.3676699999999998E-2</v>
      </c>
      <c r="CG1284" s="38">
        <v>-2.9311400000000001E-2</v>
      </c>
      <c r="CH1284" s="38">
        <v>-5.3429900000000002E-2</v>
      </c>
      <c r="CI1284" s="38">
        <v>-5.47809E-2</v>
      </c>
      <c r="CJ1284" s="38">
        <v>-4.9463500000000001E-2</v>
      </c>
      <c r="CK1284" s="38">
        <v>-1.0276499999999999E-2</v>
      </c>
      <c r="CL1284" s="38">
        <v>2.7615999999999999E-3</v>
      </c>
      <c r="CM1284" s="38">
        <v>-3.6116200000000001E-2</v>
      </c>
      <c r="CN1284" s="38">
        <v>-0.1008101</v>
      </c>
      <c r="CO1284" s="38">
        <v>7.8529299999999996E-2</v>
      </c>
      <c r="CP1284" s="38">
        <v>8.6424600000000004E-2</v>
      </c>
      <c r="CQ1284" s="38">
        <v>0.10653899999999999</v>
      </c>
      <c r="CR1284" s="38">
        <v>8.8817599999999997E-2</v>
      </c>
      <c r="CS1284" s="38">
        <v>7.7041700000000005E-2</v>
      </c>
      <c r="CT1284" s="38">
        <v>1.7688499999999999E-2</v>
      </c>
      <c r="CU1284" s="38">
        <v>-3.5399100000000003E-2</v>
      </c>
      <c r="CV1284" s="38">
        <v>-7.05818E-2</v>
      </c>
      <c r="CW1284" s="38">
        <v>-7.8757199999999999E-2</v>
      </c>
      <c r="CX1284" s="38">
        <v>-8.6049999999999998E-3</v>
      </c>
      <c r="CY1284" s="38">
        <v>-4.39178E-2</v>
      </c>
      <c r="CZ1284" s="38">
        <v>-3.1120499999999999E-2</v>
      </c>
      <c r="DA1284" s="38">
        <v>-7.6898900000000006E-2</v>
      </c>
      <c r="DB1284" s="38">
        <v>-6.2060000000000001E-4</v>
      </c>
      <c r="DC1284" s="38">
        <v>1.4296000000000001E-3</v>
      </c>
      <c r="DD1284" s="38">
        <v>-1.6608000000000001E-2</v>
      </c>
      <c r="DE1284" s="38">
        <v>-2.2094900000000001E-2</v>
      </c>
      <c r="DF1284" s="38">
        <v>-4.8514000000000002E-2</v>
      </c>
      <c r="DG1284" s="38">
        <v>-5.0683499999999999E-2</v>
      </c>
      <c r="DH1284" s="38">
        <v>-4.5840899999999997E-2</v>
      </c>
      <c r="DI1284" s="38">
        <v>-6.8726000000000004E-3</v>
      </c>
      <c r="DJ1284" s="38">
        <v>5.8459999999999996E-3</v>
      </c>
      <c r="DK1284" s="38">
        <v>-3.26421E-2</v>
      </c>
      <c r="DL1284" s="38">
        <v>-9.5897399999999994E-2</v>
      </c>
      <c r="DM1284" s="38">
        <v>8.3170999999999995E-2</v>
      </c>
      <c r="DN1284" s="38">
        <v>9.1381900000000002E-2</v>
      </c>
      <c r="DO1284" s="38">
        <v>0.1117138</v>
      </c>
      <c r="DP1284" s="38">
        <v>9.2896099999999995E-2</v>
      </c>
      <c r="DQ1284" s="38">
        <v>8.0248399999999998E-2</v>
      </c>
      <c r="DR1284" s="38">
        <v>2.05264E-2</v>
      </c>
      <c r="DS1284" s="38">
        <v>-3.2094699999999997E-2</v>
      </c>
      <c r="DT1284" s="38">
        <v>-6.6222000000000003E-2</v>
      </c>
      <c r="DU1284" s="38">
        <v>-7.2830300000000001E-2</v>
      </c>
      <c r="DV1284" s="38">
        <v>-2.261E-3</v>
      </c>
      <c r="DW1284" s="38">
        <v>-3.75384E-2</v>
      </c>
      <c r="DX1284" s="38">
        <v>-2.3653199999999999E-2</v>
      </c>
      <c r="DY1284" s="38">
        <v>-6.9723599999999997E-2</v>
      </c>
      <c r="DZ1284" s="38">
        <v>6.1976000000000002E-3</v>
      </c>
      <c r="EA1284" s="38">
        <v>9.4185999999999992E-3</v>
      </c>
      <c r="EB1284" s="38">
        <v>-9.5393000000000006E-3</v>
      </c>
      <c r="EC1284" s="38">
        <v>-1.4878499999999999E-2</v>
      </c>
      <c r="ED1284" s="38">
        <v>-4.1416099999999997E-2</v>
      </c>
      <c r="EE1284" s="38">
        <v>-4.4767399999999999E-2</v>
      </c>
      <c r="EF1284" s="38">
        <v>-4.0610300000000002E-2</v>
      </c>
      <c r="EG1284" s="38">
        <v>-1.9580000000000001E-3</v>
      </c>
      <c r="EH1284" s="38">
        <v>1.02992E-2</v>
      </c>
      <c r="EI1284" s="38">
        <v>-2.7626000000000001E-2</v>
      </c>
      <c r="EJ1284" s="38">
        <v>-8.8804300000000003E-2</v>
      </c>
      <c r="EK1284" s="38">
        <v>8.9872900000000006E-2</v>
      </c>
      <c r="EL1284" s="38">
        <v>9.8539500000000002E-2</v>
      </c>
      <c r="EM1284" s="38">
        <v>0.1191855</v>
      </c>
      <c r="EN1284" s="38">
        <v>9.8784800000000006E-2</v>
      </c>
      <c r="EO1284" s="38">
        <v>8.4878300000000004E-2</v>
      </c>
      <c r="EP1284" s="38">
        <v>2.4623800000000001E-2</v>
      </c>
      <c r="EQ1284" s="38">
        <v>-2.7323699999999999E-2</v>
      </c>
      <c r="ER1284" s="38">
        <v>-5.9927099999999997E-2</v>
      </c>
      <c r="ES1284" s="38">
        <v>-6.4272700000000002E-2</v>
      </c>
      <c r="ET1284" s="38">
        <v>6.8986999999999998E-3</v>
      </c>
      <c r="EU1284" s="38">
        <v>-2.8327499999999999E-2</v>
      </c>
      <c r="EV1284" s="38">
        <v>-1.28716E-2</v>
      </c>
      <c r="EW1284" s="38">
        <v>-5.9363699999999998E-2</v>
      </c>
      <c r="EX1284" s="38">
        <v>1.6042000000000001E-2</v>
      </c>
      <c r="EY1284" s="38">
        <v>2.09535E-2</v>
      </c>
      <c r="EZ1284" s="38">
        <v>6.6680000000000005E-4</v>
      </c>
      <c r="FA1284" s="38">
        <v>-4.4590000000000003E-3</v>
      </c>
      <c r="FB1284" s="38">
        <v>77.783649999999994</v>
      </c>
      <c r="FC1284" s="38">
        <v>75.841989999999996</v>
      </c>
      <c r="FD1284" s="38">
        <v>74.263769999999994</v>
      </c>
      <c r="FE1284" s="38">
        <v>72.95823</v>
      </c>
      <c r="FF1284" s="38">
        <v>71.693790000000007</v>
      </c>
      <c r="FG1284" s="38">
        <v>70.473990000000001</v>
      </c>
      <c r="FH1284" s="38">
        <v>69.841040000000007</v>
      </c>
      <c r="FI1284" s="38">
        <v>71.478390000000005</v>
      </c>
      <c r="FJ1284" s="38">
        <v>76.02834</v>
      </c>
      <c r="FK1284" s="38">
        <v>81.199389999999994</v>
      </c>
      <c r="FL1284" s="38">
        <v>86.135909999999996</v>
      </c>
      <c r="FM1284" s="38">
        <v>90.348849999999999</v>
      </c>
      <c r="FN1284" s="38">
        <v>94.175650000000005</v>
      </c>
      <c r="FO1284" s="38">
        <v>97.245909999999995</v>
      </c>
      <c r="FP1284" s="38">
        <v>99.826539999999994</v>
      </c>
      <c r="FQ1284" s="38">
        <v>101.42140000000001</v>
      </c>
      <c r="FR1284" s="38">
        <v>101.8729</v>
      </c>
      <c r="FS1284" s="38">
        <v>101.19110000000001</v>
      </c>
      <c r="FT1284" s="38">
        <v>99.911450000000002</v>
      </c>
      <c r="FU1284" s="38">
        <v>95.708020000000005</v>
      </c>
      <c r="FV1284" s="38">
        <v>91.230559999999997</v>
      </c>
      <c r="FW1284">
        <v>87.15034</v>
      </c>
      <c r="FX1284">
        <v>84.884839999999997</v>
      </c>
      <c r="FY1284">
        <v>83.051130000000001</v>
      </c>
      <c r="FZ1284">
        <v>1.0955400000000001E-2</v>
      </c>
      <c r="GA1284">
        <v>7.8267299999999998E-2</v>
      </c>
      <c r="GB1284">
        <v>1</v>
      </c>
    </row>
    <row r="1285" spans="1:184" x14ac:dyDescent="0.3">
      <c r="A1285" t="s">
        <v>1</v>
      </c>
      <c r="B1285" t="s">
        <v>1</v>
      </c>
      <c r="C1285" t="s">
        <v>1</v>
      </c>
      <c r="D1285" t="s">
        <v>1</v>
      </c>
      <c r="E1285" t="s">
        <v>1</v>
      </c>
      <c r="F1285" t="s">
        <v>1</v>
      </c>
      <c r="G1285" t="s">
        <v>1</v>
      </c>
      <c r="H1285" s="40" t="s">
        <v>1</v>
      </c>
      <c r="I1285" s="18" t="s">
        <v>1</v>
      </c>
      <c r="J1285" s="38" t="s">
        <v>1</v>
      </c>
      <c r="K1285" s="18">
        <v>44809</v>
      </c>
      <c r="L1285" s="38">
        <v>111436</v>
      </c>
      <c r="M1285" s="38">
        <v>111445</v>
      </c>
      <c r="N1285" s="38">
        <v>5.9469589999999997</v>
      </c>
      <c r="O1285" s="38">
        <v>5.6791780000000003</v>
      </c>
      <c r="P1285" s="38">
        <v>5.4826940000000004</v>
      </c>
      <c r="Q1285" s="38">
        <v>5.3605390000000002</v>
      </c>
      <c r="R1285" s="38">
        <v>5.3838790000000003</v>
      </c>
      <c r="S1285" s="38">
        <v>5.4953060000000002</v>
      </c>
      <c r="T1285" s="38">
        <v>5.5529159999999997</v>
      </c>
      <c r="U1285" s="38">
        <v>5.9038769999999996</v>
      </c>
      <c r="V1285" s="38">
        <v>6.4467369999999997</v>
      </c>
      <c r="W1285" s="38">
        <v>7.0656420000000004</v>
      </c>
      <c r="X1285" s="38">
        <v>7.6206199999999997</v>
      </c>
      <c r="Y1285" s="38">
        <v>8.0133639999999993</v>
      </c>
      <c r="Z1285" s="38">
        <v>8.2672089999999994</v>
      </c>
      <c r="AA1285" s="38">
        <v>8.4538609999999998</v>
      </c>
      <c r="AB1285" s="38">
        <v>8.542643</v>
      </c>
      <c r="AC1285" s="38">
        <v>8.5617490000000007</v>
      </c>
      <c r="AD1285" s="38">
        <v>8.4809619999999999</v>
      </c>
      <c r="AE1285" s="38">
        <v>8.2874130000000008</v>
      </c>
      <c r="AF1285" s="38">
        <v>8.0616260000000004</v>
      </c>
      <c r="AG1285" s="38">
        <v>7.749479</v>
      </c>
      <c r="AH1285" s="38">
        <v>7.5317920000000003</v>
      </c>
      <c r="AI1285" s="38">
        <v>7.2260559999999998</v>
      </c>
      <c r="AJ1285" s="38">
        <v>6.7215530000000001</v>
      </c>
      <c r="AK1285" s="38">
        <v>6.341189</v>
      </c>
      <c r="AL1285" s="38">
        <v>0.26533820000000002</v>
      </c>
      <c r="AM1285" s="38">
        <v>0.14058899999999999</v>
      </c>
      <c r="AN1285" s="38">
        <v>5.4286599999999997E-2</v>
      </c>
      <c r="AO1285" s="38">
        <v>-1.61519E-2</v>
      </c>
      <c r="AP1285" s="38">
        <v>-4.8184499999999998E-2</v>
      </c>
      <c r="AQ1285" s="38">
        <v>-0.1502357</v>
      </c>
      <c r="AR1285" s="38">
        <v>-0.36056630000000001</v>
      </c>
      <c r="AS1285" s="38">
        <v>-0.16446630000000001</v>
      </c>
      <c r="AT1285" s="38">
        <v>-1.4032899999999999E-2</v>
      </c>
      <c r="AU1285" s="38">
        <v>7.4627700000000005E-2</v>
      </c>
      <c r="AV1285" s="38">
        <v>6.1926799999999997E-2</v>
      </c>
      <c r="AW1285" s="38">
        <v>4.8556500000000002E-2</v>
      </c>
      <c r="AX1285" s="38">
        <v>-4.1396000000000002E-3</v>
      </c>
      <c r="AY1285" s="38">
        <v>-7.7405500000000002E-2</v>
      </c>
      <c r="AZ1285" s="38">
        <v>-9.7421999999999995E-2</v>
      </c>
      <c r="BA1285" s="38">
        <v>-6.8948200000000001E-2</v>
      </c>
      <c r="BB1285" s="38">
        <v>1.78607E-2</v>
      </c>
      <c r="BC1285" s="38">
        <v>6.9743700000000006E-2</v>
      </c>
      <c r="BD1285" s="38">
        <v>0.1134376</v>
      </c>
      <c r="BE1285" s="38">
        <v>-7.2048100000000004E-2</v>
      </c>
      <c r="BF1285" s="38">
        <v>-3.54791E-2</v>
      </c>
      <c r="BG1285" s="38">
        <v>2.4327399999999999E-2</v>
      </c>
      <c r="BH1285" s="38">
        <v>-0.1006515</v>
      </c>
      <c r="BI1285" s="38">
        <v>-0.1347061</v>
      </c>
      <c r="BJ1285" s="38">
        <v>0.27747959999999999</v>
      </c>
      <c r="BK1285" s="38">
        <v>0.15080160000000001</v>
      </c>
      <c r="BL1285" s="38">
        <v>6.3446100000000005E-2</v>
      </c>
      <c r="BM1285" s="38">
        <v>-7.2053999999999998E-3</v>
      </c>
      <c r="BN1285" s="38">
        <v>-3.9816999999999998E-2</v>
      </c>
      <c r="BO1285" s="38">
        <v>-0.1397465</v>
      </c>
      <c r="BP1285" s="38">
        <v>-0.34845379999999998</v>
      </c>
      <c r="BQ1285" s="38">
        <v>-0.15362039999999999</v>
      </c>
      <c r="BR1285" s="38">
        <v>-3.3238E-3</v>
      </c>
      <c r="BS1285" s="38">
        <v>8.69336E-2</v>
      </c>
      <c r="BT1285" s="38">
        <v>7.5117299999999998E-2</v>
      </c>
      <c r="BU1285" s="38">
        <v>5.8407100000000003E-2</v>
      </c>
      <c r="BV1285" s="38">
        <v>2.8766999999999998E-3</v>
      </c>
      <c r="BW1285" s="38">
        <v>-6.8093899999999999E-2</v>
      </c>
      <c r="BX1285" s="38">
        <v>-8.5915199999999997E-2</v>
      </c>
      <c r="BY1285" s="38">
        <v>-5.3262700000000003E-2</v>
      </c>
      <c r="BZ1285" s="38">
        <v>3.5267899999999998E-2</v>
      </c>
      <c r="CA1285" s="38">
        <v>8.7179400000000004E-2</v>
      </c>
      <c r="CB1285" s="38">
        <v>0.13239880000000001</v>
      </c>
      <c r="CC1285" s="38">
        <v>-5.0474499999999999E-2</v>
      </c>
      <c r="CD1285" s="38">
        <v>-1.3521200000000001E-2</v>
      </c>
      <c r="CE1285" s="38">
        <v>4.5310299999999998E-2</v>
      </c>
      <c r="CF1285" s="38">
        <v>-7.9749899999999999E-2</v>
      </c>
      <c r="CG1285" s="38">
        <v>-0.113728</v>
      </c>
      <c r="CH1285" s="38">
        <v>0.2858888</v>
      </c>
      <c r="CI1285" s="38">
        <v>0.15787470000000001</v>
      </c>
      <c r="CJ1285" s="38">
        <v>6.9789900000000002E-2</v>
      </c>
      <c r="CK1285" s="38">
        <v>-1.0092E-3</v>
      </c>
      <c r="CL1285" s="38">
        <v>-3.4021700000000002E-2</v>
      </c>
      <c r="CM1285" s="38">
        <v>-0.13248180000000001</v>
      </c>
      <c r="CN1285" s="38">
        <v>-0.3400648</v>
      </c>
      <c r="CO1285" s="38">
        <v>-0.1461085</v>
      </c>
      <c r="CP1285" s="38">
        <v>4.0933000000000002E-3</v>
      </c>
      <c r="CQ1285" s="38">
        <v>9.54565E-2</v>
      </c>
      <c r="CR1285" s="38">
        <v>8.4252999999999995E-2</v>
      </c>
      <c r="CS1285" s="38">
        <v>6.5229599999999999E-2</v>
      </c>
      <c r="CT1285" s="38">
        <v>7.7361000000000001E-3</v>
      </c>
      <c r="CU1285" s="38">
        <v>-6.16448E-2</v>
      </c>
      <c r="CV1285" s="38">
        <v>-7.7945700000000007E-2</v>
      </c>
      <c r="CW1285" s="38">
        <v>-4.2398999999999999E-2</v>
      </c>
      <c r="CX1285" s="38">
        <v>4.7324100000000001E-2</v>
      </c>
      <c r="CY1285" s="38">
        <v>9.9255300000000005E-2</v>
      </c>
      <c r="CZ1285" s="38">
        <v>0.1455312</v>
      </c>
      <c r="DA1285" s="38">
        <v>-3.5532800000000003E-2</v>
      </c>
      <c r="DB1285" s="38">
        <v>1.6867E-3</v>
      </c>
      <c r="DC1285" s="38">
        <v>5.9843E-2</v>
      </c>
      <c r="DD1285" s="38">
        <v>-6.5273499999999998E-2</v>
      </c>
      <c r="DE1285" s="38">
        <v>-9.9198599999999998E-2</v>
      </c>
      <c r="DF1285" s="38">
        <v>0.2942979</v>
      </c>
      <c r="DG1285" s="38">
        <v>0.16494790000000001</v>
      </c>
      <c r="DH1285" s="38">
        <v>7.6133699999999999E-2</v>
      </c>
      <c r="DI1285" s="38">
        <v>5.1871E-3</v>
      </c>
      <c r="DJ1285" s="38">
        <v>-2.8226299999999999E-2</v>
      </c>
      <c r="DK1285" s="38">
        <v>-0.1252171</v>
      </c>
      <c r="DL1285" s="38">
        <v>-0.33167570000000002</v>
      </c>
      <c r="DM1285" s="38">
        <v>-0.13859659999999999</v>
      </c>
      <c r="DN1285" s="38">
        <v>1.1510299999999999E-2</v>
      </c>
      <c r="DO1285" s="38">
        <v>0.1039795</v>
      </c>
      <c r="DP1285" s="38">
        <v>9.3388700000000005E-2</v>
      </c>
      <c r="DQ1285" s="38">
        <v>7.2052000000000005E-2</v>
      </c>
      <c r="DR1285" s="38">
        <v>1.2595500000000001E-2</v>
      </c>
      <c r="DS1285" s="38">
        <v>-5.5195599999999997E-2</v>
      </c>
      <c r="DT1285" s="38">
        <v>-6.9976099999999999E-2</v>
      </c>
      <c r="DU1285" s="38">
        <v>-3.1535199999999999E-2</v>
      </c>
      <c r="DV1285" s="38">
        <v>5.9380299999999997E-2</v>
      </c>
      <c r="DW1285" s="38">
        <v>0.11133129999999999</v>
      </c>
      <c r="DX1285" s="38">
        <v>0.15866359999999999</v>
      </c>
      <c r="DY1285" s="38">
        <v>-2.0591000000000002E-2</v>
      </c>
      <c r="DZ1285" s="38">
        <v>1.6894699999999999E-2</v>
      </c>
      <c r="EA1285" s="38">
        <v>7.4375700000000003E-2</v>
      </c>
      <c r="EB1285" s="38">
        <v>-5.0797099999999998E-2</v>
      </c>
      <c r="EC1285" s="38">
        <v>-8.46692E-2</v>
      </c>
      <c r="ED1285" s="38">
        <v>0.30643930000000003</v>
      </c>
      <c r="EE1285" s="38">
        <v>0.17516039999999999</v>
      </c>
      <c r="EF1285" s="38">
        <v>8.52932E-2</v>
      </c>
      <c r="EG1285" s="38">
        <v>1.41335E-2</v>
      </c>
      <c r="EH1285" s="38">
        <v>-1.9858799999999999E-2</v>
      </c>
      <c r="EI1285" s="38">
        <v>-0.11472789999999999</v>
      </c>
      <c r="EJ1285" s="38">
        <v>-0.31956319999999999</v>
      </c>
      <c r="EK1285" s="38">
        <v>-0.12775069999999999</v>
      </c>
      <c r="EL1285" s="38">
        <v>2.22194E-2</v>
      </c>
      <c r="EM1285" s="38">
        <v>0.11628529999999999</v>
      </c>
      <c r="EN1285" s="38">
        <v>0.1065793</v>
      </c>
      <c r="EO1285" s="38">
        <v>8.1902600000000006E-2</v>
      </c>
      <c r="EP1285" s="38">
        <v>1.9611699999999999E-2</v>
      </c>
      <c r="EQ1285" s="38">
        <v>-4.5884099999999997E-2</v>
      </c>
      <c r="ER1285" s="38">
        <v>-5.8469300000000002E-2</v>
      </c>
      <c r="ES1285" s="38">
        <v>-1.5849700000000001E-2</v>
      </c>
      <c r="ET1285" s="38">
        <v>7.6787499999999995E-2</v>
      </c>
      <c r="EU1285" s="38">
        <v>0.12876699999999999</v>
      </c>
      <c r="EV1285" s="38">
        <v>0.1776247</v>
      </c>
      <c r="EW1285" s="38">
        <v>9.8259999999999992E-4</v>
      </c>
      <c r="EX1285" s="38">
        <v>3.8852600000000001E-2</v>
      </c>
      <c r="EY1285" s="38">
        <v>9.5358600000000002E-2</v>
      </c>
      <c r="EZ1285" s="38">
        <v>-2.9895499999999998E-2</v>
      </c>
      <c r="FA1285" s="38">
        <v>-6.36911E-2</v>
      </c>
      <c r="FB1285" s="38">
        <v>83.464860000000002</v>
      </c>
      <c r="FC1285" s="38">
        <v>82.224270000000004</v>
      </c>
      <c r="FD1285" s="38">
        <v>80.479020000000006</v>
      </c>
      <c r="FE1285" s="38">
        <v>79.001009999999994</v>
      </c>
      <c r="FF1285" s="38">
        <v>77.790949999999995</v>
      </c>
      <c r="FG1285" s="38">
        <v>76.837350000000001</v>
      </c>
      <c r="FH1285" s="38">
        <v>75.625370000000004</v>
      </c>
      <c r="FI1285" s="38">
        <v>76.343429999999998</v>
      </c>
      <c r="FJ1285" s="38">
        <v>80.971720000000005</v>
      </c>
      <c r="FK1285" s="38">
        <v>86.642589999999998</v>
      </c>
      <c r="FL1285" s="38">
        <v>91.711749999999995</v>
      </c>
      <c r="FM1285" s="38">
        <v>95.712969999999999</v>
      </c>
      <c r="FN1285" s="38">
        <v>99.70438</v>
      </c>
      <c r="FO1285" s="38">
        <v>102.84529999999999</v>
      </c>
      <c r="FP1285" s="38">
        <v>104.7996</v>
      </c>
      <c r="FQ1285" s="38">
        <v>106.28570000000001</v>
      </c>
      <c r="FR1285" s="38">
        <v>106.85590000000001</v>
      </c>
      <c r="FS1285" s="38">
        <v>106.2933</v>
      </c>
      <c r="FT1285" s="38">
        <v>104.13200000000001</v>
      </c>
      <c r="FU1285" s="38">
        <v>99.765330000000006</v>
      </c>
      <c r="FV1285" s="38">
        <v>96.703479999999999</v>
      </c>
      <c r="FW1285">
        <v>93.281720000000007</v>
      </c>
      <c r="FX1285">
        <v>90.066299999999998</v>
      </c>
      <c r="FY1285">
        <v>88.375169999999997</v>
      </c>
      <c r="FZ1285">
        <v>2.4476299999999999E-2</v>
      </c>
      <c r="GA1285">
        <v>0.27544809999999997</v>
      </c>
      <c r="GB1285">
        <v>1</v>
      </c>
    </row>
    <row r="1286" spans="1:184" x14ac:dyDescent="0.3">
      <c r="A1286" t="s">
        <v>1</v>
      </c>
      <c r="B1286" t="s">
        <v>1</v>
      </c>
      <c r="C1286" t="s">
        <v>1</v>
      </c>
      <c r="D1286" t="s">
        <v>1</v>
      </c>
      <c r="E1286" t="s">
        <v>1</v>
      </c>
      <c r="F1286" t="s">
        <v>1</v>
      </c>
      <c r="G1286" t="s">
        <v>1</v>
      </c>
      <c r="H1286" s="40" t="s">
        <v>1</v>
      </c>
      <c r="I1286" s="18" t="s">
        <v>1</v>
      </c>
      <c r="J1286" s="38" t="s">
        <v>1</v>
      </c>
      <c r="K1286" s="18">
        <v>44810</v>
      </c>
      <c r="L1286" s="38">
        <v>111433</v>
      </c>
      <c r="M1286" s="38">
        <v>111442</v>
      </c>
      <c r="N1286" s="38">
        <v>6.2601440000000004</v>
      </c>
      <c r="O1286" s="38">
        <v>6.1152569999999997</v>
      </c>
      <c r="P1286" s="38">
        <v>5.9766640000000004</v>
      </c>
      <c r="Q1286" s="38">
        <v>5.9729159999999997</v>
      </c>
      <c r="R1286" s="38">
        <v>6.2002740000000003</v>
      </c>
      <c r="S1286" s="38">
        <v>6.6726200000000002</v>
      </c>
      <c r="T1286" s="38">
        <v>7.2925440000000004</v>
      </c>
      <c r="U1286" s="38">
        <v>8.1013570000000001</v>
      </c>
      <c r="V1286" s="38">
        <v>9.0997920000000008</v>
      </c>
      <c r="W1286" s="38">
        <v>9.8900919999999992</v>
      </c>
      <c r="X1286" s="38">
        <v>10.518140000000001</v>
      </c>
      <c r="Y1286" s="38">
        <v>11.022040000000001</v>
      </c>
      <c r="Z1286" s="38">
        <v>11.32713</v>
      </c>
      <c r="AA1286" s="38">
        <v>11.65114</v>
      </c>
      <c r="AB1286" s="38">
        <v>11.70748</v>
      </c>
      <c r="AC1286" s="38">
        <v>11.51215</v>
      </c>
      <c r="AD1286" s="38">
        <v>10.98381</v>
      </c>
      <c r="AE1286" s="38">
        <v>10.133609999999999</v>
      </c>
      <c r="AF1286" s="38">
        <v>9.4329769999999993</v>
      </c>
      <c r="AG1286" s="38">
        <v>8.9618359999999999</v>
      </c>
      <c r="AH1286" s="38">
        <v>8.6095570000000006</v>
      </c>
      <c r="AI1286" s="38">
        <v>8.1281440000000007</v>
      </c>
      <c r="AJ1286" s="38">
        <v>7.5720809999999998</v>
      </c>
      <c r="AK1286" s="38">
        <v>7.1271019999999998</v>
      </c>
      <c r="AL1286" s="38">
        <v>4.8073100000000001E-2</v>
      </c>
      <c r="AM1286" s="38">
        <v>2.8853799999999999E-2</v>
      </c>
      <c r="AN1286" s="38">
        <v>2.3838999999999999E-2</v>
      </c>
      <c r="AO1286" s="38">
        <v>6.4829600000000001E-2</v>
      </c>
      <c r="AP1286" s="38">
        <v>6.0162899999999998E-2</v>
      </c>
      <c r="AQ1286" s="38">
        <v>2.0933500000000001E-2</v>
      </c>
      <c r="AR1286" s="38">
        <v>-7.97403E-2</v>
      </c>
      <c r="AS1286" s="38">
        <v>8.7907999999999997E-3</v>
      </c>
      <c r="AT1286" s="38">
        <v>-0.1135925</v>
      </c>
      <c r="AU1286" s="38">
        <v>-0.17772070000000001</v>
      </c>
      <c r="AV1286" s="38">
        <v>-0.21497550000000001</v>
      </c>
      <c r="AW1286" s="38">
        <v>-0.16503509999999999</v>
      </c>
      <c r="AX1286" s="38">
        <v>-5.4672600000000002E-2</v>
      </c>
      <c r="AY1286" s="38">
        <v>0.1198512</v>
      </c>
      <c r="AZ1286" s="38">
        <v>0.25521060000000001</v>
      </c>
      <c r="BA1286" s="38">
        <v>0.40700239999999999</v>
      </c>
      <c r="BB1286" s="38">
        <v>0.47639330000000002</v>
      </c>
      <c r="BC1286" s="38">
        <v>0.33972540000000001</v>
      </c>
      <c r="BD1286" s="38">
        <v>0.28765669999999999</v>
      </c>
      <c r="BE1286" s="38">
        <v>0.1177218</v>
      </c>
      <c r="BF1286" s="38">
        <v>0.16529559999999999</v>
      </c>
      <c r="BG1286" s="38">
        <v>0.1737445</v>
      </c>
      <c r="BH1286" s="38">
        <v>0.13479379999999999</v>
      </c>
      <c r="BI1286" s="38">
        <v>7.4085499999999999E-2</v>
      </c>
      <c r="BJ1286" s="38">
        <v>6.2745700000000001E-2</v>
      </c>
      <c r="BK1286" s="38">
        <v>4.30585E-2</v>
      </c>
      <c r="BL1286" s="38">
        <v>3.7966399999999997E-2</v>
      </c>
      <c r="BM1286" s="38">
        <v>7.5654899999999997E-2</v>
      </c>
      <c r="BN1286" s="38">
        <v>7.0398699999999995E-2</v>
      </c>
      <c r="BO1286" s="38">
        <v>3.3551999999999998E-2</v>
      </c>
      <c r="BP1286" s="38">
        <v>-6.1523799999999997E-2</v>
      </c>
      <c r="BQ1286" s="38">
        <v>2.5628999999999999E-2</v>
      </c>
      <c r="BR1286" s="38">
        <v>-9.6302100000000002E-2</v>
      </c>
      <c r="BS1286" s="38">
        <v>-0.15941530000000001</v>
      </c>
      <c r="BT1286" s="38">
        <v>-0.1997855</v>
      </c>
      <c r="BU1286" s="38">
        <v>-0.15271309999999999</v>
      </c>
      <c r="BV1286" s="38">
        <v>-4.5069199999999997E-2</v>
      </c>
      <c r="BW1286" s="38">
        <v>0.1304112</v>
      </c>
      <c r="BX1286" s="38">
        <v>0.2698335</v>
      </c>
      <c r="BY1286" s="38">
        <v>0.42477039999999999</v>
      </c>
      <c r="BZ1286" s="38">
        <v>0.49681750000000002</v>
      </c>
      <c r="CA1286" s="38">
        <v>0.3623748</v>
      </c>
      <c r="CB1286" s="38">
        <v>0.3141699</v>
      </c>
      <c r="CC1286" s="38">
        <v>0.1464608</v>
      </c>
      <c r="CD1286" s="38">
        <v>0.19142500000000001</v>
      </c>
      <c r="CE1286" s="38">
        <v>0.2005313</v>
      </c>
      <c r="CF1286" s="38">
        <v>0.16052130000000001</v>
      </c>
      <c r="CG1286" s="38">
        <v>0.10102120000000001</v>
      </c>
      <c r="CH1286" s="38">
        <v>7.2908000000000001E-2</v>
      </c>
      <c r="CI1286" s="38">
        <v>5.2896600000000002E-2</v>
      </c>
      <c r="CJ1286" s="38">
        <v>4.7751000000000002E-2</v>
      </c>
      <c r="CK1286" s="38">
        <v>8.3152500000000004E-2</v>
      </c>
      <c r="CL1286" s="38">
        <v>7.7487899999999998E-2</v>
      </c>
      <c r="CM1286" s="38">
        <v>4.2291500000000003E-2</v>
      </c>
      <c r="CN1286" s="38">
        <v>-4.8907199999999998E-2</v>
      </c>
      <c r="CO1286" s="38">
        <v>3.7290999999999998E-2</v>
      </c>
      <c r="CP1286" s="38">
        <v>-8.4326799999999993E-2</v>
      </c>
      <c r="CQ1286" s="38">
        <v>-0.14673710000000001</v>
      </c>
      <c r="CR1286" s="38">
        <v>-0.18926499999999999</v>
      </c>
      <c r="CS1286" s="38">
        <v>-0.144179</v>
      </c>
      <c r="CT1286" s="38">
        <v>-3.8417899999999998E-2</v>
      </c>
      <c r="CU1286" s="38">
        <v>0.13772499999999999</v>
      </c>
      <c r="CV1286" s="38">
        <v>0.27996130000000002</v>
      </c>
      <c r="CW1286" s="38">
        <v>0.43707639999999998</v>
      </c>
      <c r="CX1286" s="38">
        <v>0.51096330000000001</v>
      </c>
      <c r="CY1286" s="38">
        <v>0.3780616</v>
      </c>
      <c r="CZ1286" s="38">
        <v>0.33253290000000002</v>
      </c>
      <c r="DA1286" s="38">
        <v>0.1663654</v>
      </c>
      <c r="DB1286" s="38">
        <v>0.20952219999999999</v>
      </c>
      <c r="DC1286" s="38">
        <v>0.21908369999999999</v>
      </c>
      <c r="DD1286" s="38">
        <v>0.1783402</v>
      </c>
      <c r="DE1286" s="38">
        <v>0.1196767</v>
      </c>
      <c r="DF1286" s="38">
        <v>8.3070199999999997E-2</v>
      </c>
      <c r="DG1286" s="38">
        <v>6.2734799999999993E-2</v>
      </c>
      <c r="DH1286" s="38">
        <v>5.7535599999999999E-2</v>
      </c>
      <c r="DI1286" s="38">
        <v>9.0649999999999994E-2</v>
      </c>
      <c r="DJ1286" s="38">
        <v>8.4577200000000005E-2</v>
      </c>
      <c r="DK1286" s="38">
        <v>5.1031E-2</v>
      </c>
      <c r="DL1286" s="38">
        <v>-3.6290500000000003E-2</v>
      </c>
      <c r="DM1286" s="38">
        <v>4.8953000000000003E-2</v>
      </c>
      <c r="DN1286" s="38">
        <v>-7.2351499999999999E-2</v>
      </c>
      <c r="DO1286" s="38">
        <v>-0.13405880000000001</v>
      </c>
      <c r="DP1286" s="38">
        <v>-0.1787445</v>
      </c>
      <c r="DQ1286" s="38">
        <v>-0.13564490000000001</v>
      </c>
      <c r="DR1286" s="38">
        <v>-3.1766599999999999E-2</v>
      </c>
      <c r="DS1286" s="38">
        <v>0.1450388</v>
      </c>
      <c r="DT1286" s="38">
        <v>0.29008899999999999</v>
      </c>
      <c r="DU1286" s="38">
        <v>0.44938250000000002</v>
      </c>
      <c r="DV1286" s="38">
        <v>0.52510900000000005</v>
      </c>
      <c r="DW1286" s="38">
        <v>0.3937484</v>
      </c>
      <c r="DX1286" s="38">
        <v>0.35089579999999998</v>
      </c>
      <c r="DY1286" s="38">
        <v>0.18626999999999999</v>
      </c>
      <c r="DZ1286" s="38">
        <v>0.2276193</v>
      </c>
      <c r="EA1286" s="38">
        <v>0.23763619999999999</v>
      </c>
      <c r="EB1286" s="38">
        <v>0.196159</v>
      </c>
      <c r="EC1286" s="38">
        <v>0.13833229999999999</v>
      </c>
      <c r="ED1286" s="38">
        <v>9.7742899999999994E-2</v>
      </c>
      <c r="EE1286" s="38">
        <v>7.6939499999999994E-2</v>
      </c>
      <c r="EF1286" s="38">
        <v>7.1663000000000004E-2</v>
      </c>
      <c r="EG1286" s="38">
        <v>0.1014753</v>
      </c>
      <c r="EH1286" s="38">
        <v>9.4812999999999995E-2</v>
      </c>
      <c r="EI1286" s="38">
        <v>6.3649499999999998E-2</v>
      </c>
      <c r="EJ1286" s="38">
        <v>-1.8074E-2</v>
      </c>
      <c r="EK1286" s="38">
        <v>6.5791100000000005E-2</v>
      </c>
      <c r="EL1286" s="38">
        <v>-5.5061100000000002E-2</v>
      </c>
      <c r="EM1286" s="38">
        <v>-0.1157535</v>
      </c>
      <c r="EN1286" s="38">
        <v>-0.16355449999999999</v>
      </c>
      <c r="EO1286" s="38">
        <v>-0.1233229</v>
      </c>
      <c r="EP1286" s="38">
        <v>-2.2163200000000001E-2</v>
      </c>
      <c r="EQ1286" s="38">
        <v>0.15559880000000001</v>
      </c>
      <c r="ER1286" s="38">
        <v>0.30471189999999998</v>
      </c>
      <c r="ES1286" s="38">
        <v>0.46715050000000002</v>
      </c>
      <c r="ET1286" s="38">
        <v>0.54553320000000005</v>
      </c>
      <c r="EU1286" s="38">
        <v>0.41639779999999998</v>
      </c>
      <c r="EV1286" s="38">
        <v>0.37740899999999999</v>
      </c>
      <c r="EW1286" s="38">
        <v>0.21500910000000001</v>
      </c>
      <c r="EX1286" s="38">
        <v>0.25374869999999999</v>
      </c>
      <c r="EY1286" s="38">
        <v>0.26442300000000002</v>
      </c>
      <c r="EZ1286" s="38">
        <v>0.22188649999999999</v>
      </c>
      <c r="FA1286" s="38">
        <v>0.1652679</v>
      </c>
      <c r="FB1286" s="38">
        <v>85.493229999999997</v>
      </c>
      <c r="FC1286" s="38">
        <v>83.978210000000004</v>
      </c>
      <c r="FD1286" s="38">
        <v>82.412639999999996</v>
      </c>
      <c r="FE1286" s="38">
        <v>81.368930000000006</v>
      </c>
      <c r="FF1286" s="38">
        <v>80.265749999999997</v>
      </c>
      <c r="FG1286" s="38">
        <v>79.751099999999994</v>
      </c>
      <c r="FH1286" s="38">
        <v>79.120590000000007</v>
      </c>
      <c r="FI1286" s="38">
        <v>81.078770000000006</v>
      </c>
      <c r="FJ1286" s="38">
        <v>85.792000000000002</v>
      </c>
      <c r="FK1286" s="38">
        <v>91.743210000000005</v>
      </c>
      <c r="FL1286" s="38">
        <v>96.439880000000002</v>
      </c>
      <c r="FM1286" s="38">
        <v>100.9808</v>
      </c>
      <c r="FN1286" s="38">
        <v>104.25369999999999</v>
      </c>
      <c r="FO1286" s="38">
        <v>107.2619</v>
      </c>
      <c r="FP1286" s="38">
        <v>109.2607</v>
      </c>
      <c r="FQ1286" s="38">
        <v>110.8372</v>
      </c>
      <c r="FR1286" s="38">
        <v>110.9008</v>
      </c>
      <c r="FS1286" s="38">
        <v>109.59180000000001</v>
      </c>
      <c r="FT1286" s="38">
        <v>106.92019999999999</v>
      </c>
      <c r="FU1286" s="38">
        <v>101.6139</v>
      </c>
      <c r="FV1286" s="38">
        <v>96.985159999999993</v>
      </c>
      <c r="FW1286">
        <v>94.193169999999995</v>
      </c>
      <c r="FX1286">
        <v>92.557950000000005</v>
      </c>
      <c r="FY1286">
        <v>89.957920000000001</v>
      </c>
      <c r="FZ1286">
        <v>3.0630299999999999E-2</v>
      </c>
      <c r="GA1286">
        <v>0.22726550000000001</v>
      </c>
      <c r="GB1286">
        <v>1</v>
      </c>
    </row>
    <row r="1287" spans="1:184" x14ac:dyDescent="0.3">
      <c r="A1287" t="s">
        <v>1</v>
      </c>
      <c r="B1287" t="s">
        <v>1</v>
      </c>
      <c r="C1287" t="s">
        <v>1</v>
      </c>
      <c r="D1287" t="s">
        <v>1</v>
      </c>
      <c r="E1287" t="s">
        <v>1</v>
      </c>
      <c r="F1287" t="s">
        <v>1</v>
      </c>
      <c r="G1287" t="s">
        <v>1</v>
      </c>
      <c r="H1287" s="40" t="s">
        <v>1</v>
      </c>
      <c r="I1287" s="18" t="s">
        <v>1</v>
      </c>
      <c r="J1287" s="38" t="s">
        <v>1</v>
      </c>
      <c r="K1287" s="18">
        <v>44811</v>
      </c>
      <c r="L1287" s="38">
        <v>111432</v>
      </c>
      <c r="M1287" s="38">
        <v>111441</v>
      </c>
      <c r="N1287" s="38">
        <v>6.8432560000000002</v>
      </c>
      <c r="O1287" s="38">
        <v>6.6273939999999998</v>
      </c>
      <c r="P1287" s="38">
        <v>6.4544360000000003</v>
      </c>
      <c r="Q1287" s="38">
        <v>6.390631</v>
      </c>
      <c r="R1287" s="38">
        <v>6.5388789999999997</v>
      </c>
      <c r="S1287" s="38">
        <v>6.9464759999999997</v>
      </c>
      <c r="T1287" s="38">
        <v>7.4733359999999998</v>
      </c>
      <c r="U1287" s="38">
        <v>8.1874090000000006</v>
      </c>
      <c r="V1287" s="38">
        <v>9.1154050000000009</v>
      </c>
      <c r="W1287" s="38">
        <v>9.8558070000000004</v>
      </c>
      <c r="X1287" s="38">
        <v>10.449450000000001</v>
      </c>
      <c r="Y1287" s="38">
        <v>10.86689</v>
      </c>
      <c r="Z1287" s="38">
        <v>11.122870000000001</v>
      </c>
      <c r="AA1287" s="38">
        <v>11.389110000000001</v>
      </c>
      <c r="AB1287" s="38">
        <v>11.41826</v>
      </c>
      <c r="AC1287" s="38">
        <v>11.220129999999999</v>
      </c>
      <c r="AD1287" s="38">
        <v>10.745749999999999</v>
      </c>
      <c r="AE1287" s="38">
        <v>9.9314020000000003</v>
      </c>
      <c r="AF1287" s="38">
        <v>9.2737379999999998</v>
      </c>
      <c r="AG1287" s="38">
        <v>8.8186809999999998</v>
      </c>
      <c r="AH1287" s="38">
        <v>8.5013249999999996</v>
      </c>
      <c r="AI1287" s="38">
        <v>8.0654450000000004</v>
      </c>
      <c r="AJ1287" s="38">
        <v>7.4814829999999999</v>
      </c>
      <c r="AK1287" s="38">
        <v>7.0251869999999998</v>
      </c>
      <c r="AL1287" s="38">
        <v>7.0689799999999997E-2</v>
      </c>
      <c r="AM1287" s="38">
        <v>3.3567300000000001E-2</v>
      </c>
      <c r="AN1287" s="38">
        <v>1.6460800000000001E-2</v>
      </c>
      <c r="AO1287" s="38">
        <v>2.5424599999999999E-2</v>
      </c>
      <c r="AP1287" s="38">
        <v>2.7305200000000002E-2</v>
      </c>
      <c r="AQ1287" s="38">
        <v>-2.46111E-2</v>
      </c>
      <c r="AR1287" s="38">
        <v>-0.1490621</v>
      </c>
      <c r="AS1287" s="38">
        <v>-4.8280000000000003E-2</v>
      </c>
      <c r="AT1287" s="38">
        <v>-7.3010500000000006E-2</v>
      </c>
      <c r="AU1287" s="38">
        <v>-8.4041599999999994E-2</v>
      </c>
      <c r="AV1287" s="38">
        <v>-8.4745299999999996E-2</v>
      </c>
      <c r="AW1287" s="38">
        <v>-6.9269399999999995E-2</v>
      </c>
      <c r="AX1287" s="38">
        <v>-2.1573800000000001E-2</v>
      </c>
      <c r="AY1287" s="38">
        <v>5.0755399999999999E-2</v>
      </c>
      <c r="AZ1287" s="38">
        <v>0.1250532</v>
      </c>
      <c r="BA1287" s="38">
        <v>0.17407610000000001</v>
      </c>
      <c r="BB1287" s="38">
        <v>0.27784809999999999</v>
      </c>
      <c r="BC1287" s="38">
        <v>0.2098545</v>
      </c>
      <c r="BD1287" s="38">
        <v>0.15759970000000001</v>
      </c>
      <c r="BE1287" s="38">
        <v>4.2475999999999998E-3</v>
      </c>
      <c r="BF1287" s="38">
        <v>0.14453630000000001</v>
      </c>
      <c r="BG1287" s="38">
        <v>0.2354144</v>
      </c>
      <c r="BH1287" s="38">
        <v>0.14150299999999999</v>
      </c>
      <c r="BI1287" s="38">
        <v>7.7598700000000007E-2</v>
      </c>
      <c r="BJ1287" s="38">
        <v>8.2284300000000005E-2</v>
      </c>
      <c r="BK1287" s="38">
        <v>4.3420500000000001E-2</v>
      </c>
      <c r="BL1287" s="38">
        <v>2.6300400000000002E-2</v>
      </c>
      <c r="BM1287" s="38">
        <v>3.3975199999999997E-2</v>
      </c>
      <c r="BN1287" s="38">
        <v>3.5863699999999998E-2</v>
      </c>
      <c r="BO1287" s="38">
        <v>-1.44843E-2</v>
      </c>
      <c r="BP1287" s="38">
        <v>-0.13594539999999999</v>
      </c>
      <c r="BQ1287" s="38">
        <v>-3.52033E-2</v>
      </c>
      <c r="BR1287" s="38">
        <v>-5.9720799999999997E-2</v>
      </c>
      <c r="BS1287" s="38">
        <v>-7.1518300000000007E-2</v>
      </c>
      <c r="BT1287" s="38">
        <v>-7.4132600000000007E-2</v>
      </c>
      <c r="BU1287" s="38">
        <v>-6.0927799999999997E-2</v>
      </c>
      <c r="BV1287" s="38">
        <v>-1.4573300000000001E-2</v>
      </c>
      <c r="BW1287" s="38">
        <v>5.8676899999999997E-2</v>
      </c>
      <c r="BX1287" s="38">
        <v>0.1352042</v>
      </c>
      <c r="BY1287" s="38">
        <v>0.18830060000000001</v>
      </c>
      <c r="BZ1287" s="38">
        <v>0.29472920000000002</v>
      </c>
      <c r="CA1287" s="38">
        <v>0.2284186</v>
      </c>
      <c r="CB1287" s="38">
        <v>0.17910470000000001</v>
      </c>
      <c r="CC1287" s="38">
        <v>2.6229700000000002E-2</v>
      </c>
      <c r="CD1287" s="38">
        <v>0.16340869999999999</v>
      </c>
      <c r="CE1287" s="38">
        <v>0.25454690000000002</v>
      </c>
      <c r="CF1287" s="38">
        <v>0.16143170000000001</v>
      </c>
      <c r="CG1287" s="38">
        <v>9.71775E-2</v>
      </c>
      <c r="CH1287" s="38">
        <v>9.0314599999999995E-2</v>
      </c>
      <c r="CI1287" s="38">
        <v>5.0244799999999999E-2</v>
      </c>
      <c r="CJ1287" s="38">
        <v>3.3115400000000003E-2</v>
      </c>
      <c r="CK1287" s="38">
        <v>3.98974E-2</v>
      </c>
      <c r="CL1287" s="38">
        <v>4.1791399999999999E-2</v>
      </c>
      <c r="CM1287" s="38">
        <v>-7.4704999999999997E-3</v>
      </c>
      <c r="CN1287" s="38">
        <v>-0.1268608</v>
      </c>
      <c r="CO1287" s="38">
        <v>-2.61465E-2</v>
      </c>
      <c r="CP1287" s="38">
        <v>-5.0516400000000003E-2</v>
      </c>
      <c r="CQ1287" s="38">
        <v>-6.2844700000000003E-2</v>
      </c>
      <c r="CR1287" s="38">
        <v>-6.6782300000000003E-2</v>
      </c>
      <c r="CS1287" s="38">
        <v>-5.5150400000000002E-2</v>
      </c>
      <c r="CT1287" s="38">
        <v>-9.7248000000000005E-3</v>
      </c>
      <c r="CU1287" s="38">
        <v>6.4163399999999995E-2</v>
      </c>
      <c r="CV1287" s="38">
        <v>0.14223469999999999</v>
      </c>
      <c r="CW1287" s="38">
        <v>0.19815250000000001</v>
      </c>
      <c r="CX1287" s="38">
        <v>0.306421</v>
      </c>
      <c r="CY1287" s="38">
        <v>0.24127599999999999</v>
      </c>
      <c r="CZ1287" s="38">
        <v>0.1939989</v>
      </c>
      <c r="DA1287" s="38">
        <v>4.1454499999999998E-2</v>
      </c>
      <c r="DB1287" s="38">
        <v>0.17647969999999999</v>
      </c>
      <c r="DC1287" s="38">
        <v>0.26779789999999998</v>
      </c>
      <c r="DD1287" s="38">
        <v>0.17523420000000001</v>
      </c>
      <c r="DE1287" s="38">
        <v>0.11073769999999999</v>
      </c>
      <c r="DF1287" s="38">
        <v>9.8344799999999996E-2</v>
      </c>
      <c r="DG1287" s="38">
        <v>5.7069099999999998E-2</v>
      </c>
      <c r="DH1287" s="38">
        <v>3.9930300000000002E-2</v>
      </c>
      <c r="DI1287" s="38">
        <v>4.5819600000000002E-2</v>
      </c>
      <c r="DJ1287" s="38">
        <v>4.7718999999999998E-2</v>
      </c>
      <c r="DK1287" s="38">
        <v>-4.5679999999999999E-4</v>
      </c>
      <c r="DL1287" s="38">
        <v>-0.1177762</v>
      </c>
      <c r="DM1287" s="38">
        <v>-1.70896E-2</v>
      </c>
      <c r="DN1287" s="38">
        <v>-4.1312000000000001E-2</v>
      </c>
      <c r="DO1287" s="38">
        <v>-5.41711E-2</v>
      </c>
      <c r="DP1287" s="38">
        <v>-5.9431900000000003E-2</v>
      </c>
      <c r="DQ1287" s="38">
        <v>-4.9373E-2</v>
      </c>
      <c r="DR1287" s="38">
        <v>-4.8761999999999998E-3</v>
      </c>
      <c r="DS1287" s="38">
        <v>6.9649799999999998E-2</v>
      </c>
      <c r="DT1287" s="38">
        <v>0.14926519999999999</v>
      </c>
      <c r="DU1287" s="38">
        <v>0.2080043</v>
      </c>
      <c r="DV1287" s="38">
        <v>0.31811279999999997</v>
      </c>
      <c r="DW1287" s="38">
        <v>0.25413340000000001</v>
      </c>
      <c r="DX1287" s="38">
        <v>0.2088932</v>
      </c>
      <c r="DY1287" s="38">
        <v>5.6679300000000002E-2</v>
      </c>
      <c r="DZ1287" s="38">
        <v>0.18955060000000001</v>
      </c>
      <c r="EA1287" s="38">
        <v>0.28104899999999999</v>
      </c>
      <c r="EB1287" s="38">
        <v>0.1890367</v>
      </c>
      <c r="EC1287" s="38">
        <v>0.12429800000000001</v>
      </c>
      <c r="ED1287" s="38">
        <v>0.1099393</v>
      </c>
      <c r="EE1287" s="38">
        <v>6.6922300000000004E-2</v>
      </c>
      <c r="EF1287" s="38">
        <v>4.9770000000000002E-2</v>
      </c>
      <c r="EG1287" s="38">
        <v>5.4370300000000003E-2</v>
      </c>
      <c r="EH1287" s="38">
        <v>5.6277500000000001E-2</v>
      </c>
      <c r="EI1287" s="38">
        <v>9.6699999999999998E-3</v>
      </c>
      <c r="EJ1287" s="38">
        <v>-0.1046594</v>
      </c>
      <c r="EK1287" s="38">
        <v>-4.0128999999999998E-3</v>
      </c>
      <c r="EL1287" s="38">
        <v>-2.80223E-2</v>
      </c>
      <c r="EM1287" s="38">
        <v>-4.1647799999999999E-2</v>
      </c>
      <c r="EN1287" s="38">
        <v>-4.88192E-2</v>
      </c>
      <c r="EO1287" s="38">
        <v>-4.10313E-2</v>
      </c>
      <c r="EP1287" s="38">
        <v>2.1243E-3</v>
      </c>
      <c r="EQ1287" s="38">
        <v>7.7571399999999999E-2</v>
      </c>
      <c r="ER1287" s="38">
        <v>0.15941620000000001</v>
      </c>
      <c r="ES1287" s="38">
        <v>0.2222288</v>
      </c>
      <c r="ET1287" s="38">
        <v>0.33499390000000001</v>
      </c>
      <c r="EU1287" s="38">
        <v>0.27269739999999998</v>
      </c>
      <c r="EV1287" s="38">
        <v>0.23039809999999999</v>
      </c>
      <c r="EW1287" s="38">
        <v>7.8661499999999995E-2</v>
      </c>
      <c r="EX1287" s="38">
        <v>0.208423</v>
      </c>
      <c r="EY1287" s="38">
        <v>0.30018139999999999</v>
      </c>
      <c r="EZ1287" s="38">
        <v>0.2089654</v>
      </c>
      <c r="FA1287" s="38">
        <v>0.1438768</v>
      </c>
      <c r="FB1287" s="38">
        <v>88.537260000000003</v>
      </c>
      <c r="FC1287" s="38">
        <v>86.766980000000004</v>
      </c>
      <c r="FD1287" s="38">
        <v>84.153270000000006</v>
      </c>
      <c r="FE1287" s="38">
        <v>82.898669999999996</v>
      </c>
      <c r="FF1287" s="38">
        <v>81.562830000000005</v>
      </c>
      <c r="FG1287" s="38">
        <v>79.492710000000002</v>
      </c>
      <c r="FH1287" s="38">
        <v>78.742869999999996</v>
      </c>
      <c r="FI1287" s="38">
        <v>79.338700000000003</v>
      </c>
      <c r="FJ1287" s="38">
        <v>84.065830000000005</v>
      </c>
      <c r="FK1287" s="38">
        <v>89.553349999999995</v>
      </c>
      <c r="FL1287" s="38">
        <v>94.873279999999994</v>
      </c>
      <c r="FM1287" s="38">
        <v>98.546800000000005</v>
      </c>
      <c r="FN1287" s="38">
        <v>101.8903</v>
      </c>
      <c r="FO1287" s="38">
        <v>104.2711</v>
      </c>
      <c r="FP1287" s="38">
        <v>105.926</v>
      </c>
      <c r="FQ1287" s="38">
        <v>107.02630000000001</v>
      </c>
      <c r="FR1287" s="38">
        <v>106.95529999999999</v>
      </c>
      <c r="FS1287" s="38">
        <v>105.40049999999999</v>
      </c>
      <c r="FT1287" s="38">
        <v>102.4727</v>
      </c>
      <c r="FU1287" s="38">
        <v>98.317239999999998</v>
      </c>
      <c r="FV1287" s="38">
        <v>95.292839999999998</v>
      </c>
      <c r="FW1287">
        <v>93.242289999999997</v>
      </c>
      <c r="FX1287">
        <v>90.62397</v>
      </c>
      <c r="FY1287">
        <v>87.59151</v>
      </c>
      <c r="FZ1287">
        <v>2.41297E-2</v>
      </c>
      <c r="GA1287">
        <v>0.1748237</v>
      </c>
      <c r="GB1287">
        <v>1</v>
      </c>
    </row>
    <row r="1288" spans="1:184" x14ac:dyDescent="0.3">
      <c r="A1288" t="s">
        <v>1</v>
      </c>
      <c r="B1288" t="s">
        <v>1</v>
      </c>
      <c r="C1288" t="s">
        <v>1</v>
      </c>
      <c r="D1288" t="s">
        <v>1</v>
      </c>
      <c r="E1288" t="s">
        <v>1</v>
      </c>
      <c r="F1288" t="s">
        <v>1</v>
      </c>
      <c r="G1288" t="s">
        <v>1</v>
      </c>
      <c r="H1288" s="40" t="s">
        <v>1</v>
      </c>
      <c r="I1288" s="18" t="s">
        <v>1</v>
      </c>
      <c r="J1288" s="38" t="s">
        <v>1</v>
      </c>
      <c r="K1288" s="18" t="s">
        <v>2</v>
      </c>
      <c r="L1288" s="38">
        <v>111974</v>
      </c>
      <c r="M1288" s="38">
        <v>111974</v>
      </c>
      <c r="N1288" s="38">
        <v>6.0153369999999997</v>
      </c>
      <c r="O1288" s="38">
        <v>5.8428959999999996</v>
      </c>
      <c r="P1288" s="38">
        <v>5.7145140000000003</v>
      </c>
      <c r="Q1288" s="38">
        <v>5.6822879999999998</v>
      </c>
      <c r="R1288" s="38">
        <v>5.8476140000000001</v>
      </c>
      <c r="S1288" s="38">
        <v>6.2406160000000002</v>
      </c>
      <c r="T1288" s="38">
        <v>6.7399250000000004</v>
      </c>
      <c r="U1288" s="38">
        <v>7.4241999999999999</v>
      </c>
      <c r="V1288" s="38">
        <v>8.2528819999999996</v>
      </c>
      <c r="W1288" s="38">
        <v>8.8947120000000002</v>
      </c>
      <c r="X1288" s="38">
        <v>9.4453139999999998</v>
      </c>
      <c r="Y1288" s="38">
        <v>9.8587019999999992</v>
      </c>
      <c r="Z1288" s="38">
        <v>10.11143</v>
      </c>
      <c r="AA1288" s="38">
        <v>10.39419</v>
      </c>
      <c r="AB1288" s="38">
        <v>10.45669</v>
      </c>
      <c r="AC1288" s="38">
        <v>10.28988</v>
      </c>
      <c r="AD1288" s="38">
        <v>9.8782230000000002</v>
      </c>
      <c r="AE1288" s="38">
        <v>9.1748320000000003</v>
      </c>
      <c r="AF1288" s="38">
        <v>8.6069410000000008</v>
      </c>
      <c r="AG1288" s="38">
        <v>8.2119759999999999</v>
      </c>
      <c r="AH1288" s="38">
        <v>7.901268</v>
      </c>
      <c r="AI1288" s="38">
        <v>7.458151</v>
      </c>
      <c r="AJ1288" s="38">
        <v>6.9351589999999996</v>
      </c>
      <c r="AK1288" s="38">
        <v>6.5229030000000003</v>
      </c>
      <c r="AL1288" s="38">
        <v>-3.4294999999999998E-3</v>
      </c>
      <c r="AM1288" s="38">
        <v>-4.1409999999999998E-4</v>
      </c>
      <c r="AN1288" s="38">
        <v>4.6147999999999996E-3</v>
      </c>
      <c r="AO1288" s="38">
        <v>1.67349E-2</v>
      </c>
      <c r="AP1288" s="38">
        <v>1.7095599999999999E-2</v>
      </c>
      <c r="AQ1288" s="38">
        <v>1.6352000000000001E-3</v>
      </c>
      <c r="AR1288" s="38">
        <v>-2.64239E-2</v>
      </c>
      <c r="AS1288" s="38">
        <v>-1.11103E-2</v>
      </c>
      <c r="AT1288" s="38">
        <v>-3.9529000000000002E-2</v>
      </c>
      <c r="AU1288" s="38">
        <v>-5.6716700000000002E-2</v>
      </c>
      <c r="AV1288" s="38">
        <v>-5.1430499999999997E-2</v>
      </c>
      <c r="AW1288" s="38">
        <v>-4.0032900000000003E-2</v>
      </c>
      <c r="AX1288" s="38">
        <v>-1.94048E-2</v>
      </c>
      <c r="AY1288" s="38">
        <v>2.47642E-2</v>
      </c>
      <c r="AZ1288" s="38">
        <v>4.8562399999999999E-2</v>
      </c>
      <c r="BA1288" s="38">
        <v>8.2625699999999996E-2</v>
      </c>
      <c r="BB1288" s="38">
        <v>0.15784809999999999</v>
      </c>
      <c r="BC1288" s="38">
        <v>0.12111520000000001</v>
      </c>
      <c r="BD1288" s="38">
        <v>9.9871199999999993E-2</v>
      </c>
      <c r="BE1288" s="38">
        <v>6.8991399999999994E-2</v>
      </c>
      <c r="BF1288" s="38">
        <v>8.7548200000000007E-2</v>
      </c>
      <c r="BG1288" s="38">
        <v>4.4706099999999999E-2</v>
      </c>
      <c r="BH1288" s="38">
        <v>2.8128799999999999E-2</v>
      </c>
      <c r="BI1288" s="38">
        <v>7.4048999999999999E-3</v>
      </c>
      <c r="BJ1288" s="38">
        <v>3.4486999999999999E-3</v>
      </c>
      <c r="BK1288" s="38">
        <v>5.0901000000000002E-3</v>
      </c>
      <c r="BL1288" s="38">
        <v>1.0293699999999999E-2</v>
      </c>
      <c r="BM1288" s="38">
        <v>2.1641199999999999E-2</v>
      </c>
      <c r="BN1288" s="38">
        <v>2.2031800000000001E-2</v>
      </c>
      <c r="BO1288" s="38">
        <v>7.3039999999999997E-3</v>
      </c>
      <c r="BP1288" s="38">
        <v>-1.8416200000000001E-2</v>
      </c>
      <c r="BQ1288" s="38">
        <v>-3.6922000000000001E-3</v>
      </c>
      <c r="BR1288" s="38">
        <v>-3.1027099999999998E-2</v>
      </c>
      <c r="BS1288" s="38">
        <v>-4.7998899999999997E-2</v>
      </c>
      <c r="BT1288" s="38">
        <v>-4.3784799999999999E-2</v>
      </c>
      <c r="BU1288" s="38">
        <v>-3.4062000000000002E-2</v>
      </c>
      <c r="BV1288" s="38">
        <v>-1.5403500000000001E-2</v>
      </c>
      <c r="BW1288" s="38">
        <v>2.9755899999999998E-2</v>
      </c>
      <c r="BX1288" s="38">
        <v>5.6277500000000001E-2</v>
      </c>
      <c r="BY1288" s="38">
        <v>9.2704499999999995E-2</v>
      </c>
      <c r="BZ1288" s="38">
        <v>0.16895209999999999</v>
      </c>
      <c r="CA1288" s="38">
        <v>0.13240379999999999</v>
      </c>
      <c r="CB1288" s="38">
        <v>0.11154550000000001</v>
      </c>
      <c r="CC1288" s="38">
        <v>8.0193600000000004E-2</v>
      </c>
      <c r="CD1288" s="38">
        <v>9.7996100000000003E-2</v>
      </c>
      <c r="CE1288" s="38">
        <v>5.6691800000000001E-2</v>
      </c>
      <c r="CF1288" s="38">
        <v>3.9425799999999997E-2</v>
      </c>
      <c r="CG1288" s="38">
        <v>1.88667E-2</v>
      </c>
      <c r="CH1288" s="38">
        <v>8.2124999999999993E-3</v>
      </c>
      <c r="CI1288" s="38">
        <v>8.9023000000000001E-3</v>
      </c>
      <c r="CJ1288" s="38">
        <v>1.42268E-2</v>
      </c>
      <c r="CK1288" s="38">
        <v>2.50393E-2</v>
      </c>
      <c r="CL1288" s="38">
        <v>2.54507E-2</v>
      </c>
      <c r="CM1288" s="38">
        <v>1.1230199999999999E-2</v>
      </c>
      <c r="CN1288" s="38">
        <v>-1.2869999999999999E-2</v>
      </c>
      <c r="CO1288" s="38">
        <v>1.4455E-3</v>
      </c>
      <c r="CP1288" s="38">
        <v>-2.51387E-2</v>
      </c>
      <c r="CQ1288" s="38">
        <v>-4.1961100000000001E-2</v>
      </c>
      <c r="CR1288" s="38">
        <v>-3.84894E-2</v>
      </c>
      <c r="CS1288" s="38">
        <v>-2.9926700000000001E-2</v>
      </c>
      <c r="CT1288" s="38">
        <v>-1.26322E-2</v>
      </c>
      <c r="CU1288" s="38">
        <v>3.3213100000000002E-2</v>
      </c>
      <c r="CV1288" s="38">
        <v>6.1621000000000002E-2</v>
      </c>
      <c r="CW1288" s="38">
        <v>9.9684999999999996E-2</v>
      </c>
      <c r="CX1288" s="38">
        <v>0.17664270000000001</v>
      </c>
      <c r="CY1288" s="38">
        <v>0.14022219999999999</v>
      </c>
      <c r="CZ1288" s="38">
        <v>0.1196311</v>
      </c>
      <c r="DA1288" s="38">
        <v>8.7952199999999994E-2</v>
      </c>
      <c r="DB1288" s="38">
        <v>0.1052323</v>
      </c>
      <c r="DC1288" s="38">
        <v>6.4992999999999995E-2</v>
      </c>
      <c r="DD1288" s="38">
        <v>4.7250100000000003E-2</v>
      </c>
      <c r="DE1288" s="38">
        <v>2.6805099999999998E-2</v>
      </c>
      <c r="DF1288" s="38">
        <v>1.2976400000000001E-2</v>
      </c>
      <c r="DG1288" s="38">
        <v>1.27145E-2</v>
      </c>
      <c r="DH1288" s="38">
        <v>1.8159999999999999E-2</v>
      </c>
      <c r="DI1288" s="38">
        <v>2.8437400000000002E-2</v>
      </c>
      <c r="DJ1288" s="38">
        <v>2.8869499999999999E-2</v>
      </c>
      <c r="DK1288" s="38">
        <v>1.51564E-2</v>
      </c>
      <c r="DL1288" s="38">
        <v>-7.3239000000000004E-3</v>
      </c>
      <c r="DM1288" s="38">
        <v>6.5832E-3</v>
      </c>
      <c r="DN1288" s="38">
        <v>-1.9250199999999999E-2</v>
      </c>
      <c r="DO1288" s="38">
        <v>-3.5923200000000002E-2</v>
      </c>
      <c r="DP1288" s="38">
        <v>-3.3194000000000001E-2</v>
      </c>
      <c r="DQ1288" s="38">
        <v>-2.57913E-2</v>
      </c>
      <c r="DR1288" s="38">
        <v>-9.861E-3</v>
      </c>
      <c r="DS1288" s="38">
        <v>3.6670300000000003E-2</v>
      </c>
      <c r="DT1288" s="38">
        <v>6.6964499999999996E-2</v>
      </c>
      <c r="DU1288" s="38">
        <v>0.1066655</v>
      </c>
      <c r="DV1288" s="38">
        <v>0.18433330000000001</v>
      </c>
      <c r="DW1288" s="38">
        <v>0.1480407</v>
      </c>
      <c r="DX1288" s="38">
        <v>0.12771660000000001</v>
      </c>
      <c r="DY1288" s="38">
        <v>9.5710799999999999E-2</v>
      </c>
      <c r="DZ1288" s="38">
        <v>0.1124684</v>
      </c>
      <c r="EA1288" s="38">
        <v>7.3294300000000007E-2</v>
      </c>
      <c r="EB1288" s="38">
        <v>5.5074400000000003E-2</v>
      </c>
      <c r="EC1288" s="38">
        <v>3.4743400000000001E-2</v>
      </c>
      <c r="ED1288" s="38">
        <v>1.98546E-2</v>
      </c>
      <c r="EE1288" s="38">
        <v>1.8218700000000001E-2</v>
      </c>
      <c r="EF1288" s="38">
        <v>2.38389E-2</v>
      </c>
      <c r="EG1288" s="38">
        <v>3.3343699999999997E-2</v>
      </c>
      <c r="EH1288" s="38">
        <v>3.3805700000000001E-2</v>
      </c>
      <c r="EI1288" s="38">
        <v>2.0825300000000001E-2</v>
      </c>
      <c r="EJ1288" s="38">
        <v>6.8389999999999998E-4</v>
      </c>
      <c r="EK1288" s="38">
        <v>1.40013E-2</v>
      </c>
      <c r="EL1288" s="38">
        <v>-1.0748300000000001E-2</v>
      </c>
      <c r="EM1288" s="38">
        <v>-2.7205500000000001E-2</v>
      </c>
      <c r="EN1288" s="38">
        <v>-2.5548299999999999E-2</v>
      </c>
      <c r="EO1288" s="38">
        <v>-1.9820500000000001E-2</v>
      </c>
      <c r="EP1288" s="38">
        <v>-5.8596999999999998E-3</v>
      </c>
      <c r="EQ1288" s="38">
        <v>4.1661999999999998E-2</v>
      </c>
      <c r="ER1288" s="38">
        <v>7.4679599999999999E-2</v>
      </c>
      <c r="ES1288" s="38">
        <v>0.11674420000000001</v>
      </c>
      <c r="ET1288" s="38">
        <v>0.19543720000000001</v>
      </c>
      <c r="EU1288" s="38">
        <v>0.1593292</v>
      </c>
      <c r="EV1288" s="38">
        <v>0.13939090000000001</v>
      </c>
      <c r="EW1288" s="38">
        <v>0.10691290000000001</v>
      </c>
      <c r="EX1288" s="38">
        <v>0.12291630000000001</v>
      </c>
      <c r="EY1288" s="38">
        <v>8.5279999999999995E-2</v>
      </c>
      <c r="EZ1288" s="38">
        <v>6.6371399999999997E-2</v>
      </c>
      <c r="FA1288" s="38">
        <v>4.6205200000000002E-2</v>
      </c>
      <c r="FB1288" s="38">
        <v>80.768680000000003</v>
      </c>
      <c r="FC1288" s="38">
        <v>79.218609999999998</v>
      </c>
      <c r="FD1288" s="38">
        <v>77.438079999999999</v>
      </c>
      <c r="FE1288" s="38">
        <v>75.902109999999993</v>
      </c>
      <c r="FF1288" s="38">
        <v>74.55583</v>
      </c>
      <c r="FG1288" s="38">
        <v>73.463049999999996</v>
      </c>
      <c r="FH1288" s="38">
        <v>73.06474</v>
      </c>
      <c r="FI1288" s="38">
        <v>75.238879999999995</v>
      </c>
      <c r="FJ1288" s="38">
        <v>79.446740000000005</v>
      </c>
      <c r="FK1288" s="38">
        <v>83.958539999999999</v>
      </c>
      <c r="FL1288" s="38">
        <v>88.314509999999999</v>
      </c>
      <c r="FM1288" s="38">
        <v>92.210539999999995</v>
      </c>
      <c r="FN1288" s="38">
        <v>95.373649999999998</v>
      </c>
      <c r="FO1288" s="38">
        <v>97.929249999999996</v>
      </c>
      <c r="FP1288" s="38">
        <v>99.873249999999999</v>
      </c>
      <c r="FQ1288" s="38">
        <v>101.16500000000001</v>
      </c>
      <c r="FR1288" s="38">
        <v>101.6133</v>
      </c>
      <c r="FS1288" s="38">
        <v>100.92319999999999</v>
      </c>
      <c r="FT1288" s="38">
        <v>99.211749999999995</v>
      </c>
      <c r="FU1288" s="38">
        <v>95.945650000000001</v>
      </c>
      <c r="FV1288" s="38">
        <v>92.075710000000001</v>
      </c>
      <c r="FW1288">
        <v>88.887129999999999</v>
      </c>
      <c r="FX1288">
        <v>86.232659999999996</v>
      </c>
      <c r="FY1288">
        <v>83.558530000000005</v>
      </c>
      <c r="FZ1288">
        <v>1.2676E-2</v>
      </c>
      <c r="GA1288">
        <v>0.10327699999999999</v>
      </c>
      <c r="GB1288">
        <v>1</v>
      </c>
    </row>
    <row r="1289" spans="1:184" x14ac:dyDescent="0.3">
      <c r="A1289" t="s">
        <v>1</v>
      </c>
      <c r="B1289" t="s">
        <v>1</v>
      </c>
      <c r="C1289" t="s">
        <v>1</v>
      </c>
      <c r="D1289" t="s">
        <v>1</v>
      </c>
      <c r="E1289" t="s">
        <v>1</v>
      </c>
      <c r="F1289" t="s">
        <v>1</v>
      </c>
      <c r="G1289" t="s">
        <v>1</v>
      </c>
      <c r="H1289" s="40" t="s">
        <v>1</v>
      </c>
      <c r="I1289" s="18" t="s">
        <v>1</v>
      </c>
      <c r="J1289" s="38" t="s">
        <v>222</v>
      </c>
      <c r="K1289" s="18">
        <v>44722</v>
      </c>
      <c r="L1289" s="38">
        <v>94927</v>
      </c>
      <c r="M1289" s="38">
        <v>94927</v>
      </c>
      <c r="N1289" s="38">
        <v>3.9306160000000001</v>
      </c>
      <c r="O1289" s="38">
        <v>3.7859449999999999</v>
      </c>
      <c r="P1289" s="38">
        <v>3.7020919999999999</v>
      </c>
      <c r="Q1289" s="38">
        <v>3.6657980000000001</v>
      </c>
      <c r="R1289" s="38">
        <v>3.7561580000000001</v>
      </c>
      <c r="S1289" s="38">
        <v>4.0014339999999997</v>
      </c>
      <c r="T1289" s="38">
        <v>4.3428789999999999</v>
      </c>
      <c r="U1289" s="38">
        <v>4.9331670000000001</v>
      </c>
      <c r="V1289" s="38">
        <v>5.6575879999999996</v>
      </c>
      <c r="W1289" s="38">
        <v>6.2417600000000002</v>
      </c>
      <c r="X1289" s="38">
        <v>6.7365279999999998</v>
      </c>
      <c r="Y1289" s="38">
        <v>7.102366</v>
      </c>
      <c r="Z1289" s="38">
        <v>7.2879180000000003</v>
      </c>
      <c r="AA1289" s="38">
        <v>7.4847599999999996</v>
      </c>
      <c r="AB1289" s="38">
        <v>7.4888570000000003</v>
      </c>
      <c r="AC1289" s="38">
        <v>7.322978</v>
      </c>
      <c r="AD1289" s="38">
        <v>6.9464170000000003</v>
      </c>
      <c r="AE1289" s="38">
        <v>6.3435810000000004</v>
      </c>
      <c r="AF1289" s="38">
        <v>5.8700789999999996</v>
      </c>
      <c r="AG1289" s="38">
        <v>5.519711</v>
      </c>
      <c r="AH1289" s="38">
        <v>5.258572</v>
      </c>
      <c r="AI1289" s="38">
        <v>4.9386299999999999</v>
      </c>
      <c r="AJ1289" s="38">
        <v>4.5305879999999998</v>
      </c>
      <c r="AK1289" s="38">
        <v>4.2072750000000001</v>
      </c>
      <c r="AL1289" s="38">
        <v>3.1779999999999998E-3</v>
      </c>
      <c r="AM1289" s="38">
        <v>1.1329999999999999E-3</v>
      </c>
      <c r="AN1289" s="38">
        <v>1.19998E-2</v>
      </c>
      <c r="AO1289" s="38">
        <v>1.7867399999999999E-2</v>
      </c>
      <c r="AP1289" s="38">
        <v>2.9055000000000001E-2</v>
      </c>
      <c r="AQ1289" s="38">
        <v>1.95024E-2</v>
      </c>
      <c r="AR1289" s="38">
        <v>4.4451999999999998E-3</v>
      </c>
      <c r="AS1289" s="38">
        <v>-2.7702000000000001E-2</v>
      </c>
      <c r="AT1289" s="38">
        <v>-4.8876500000000003E-2</v>
      </c>
      <c r="AU1289" s="38">
        <v>-7.8632999999999995E-2</v>
      </c>
      <c r="AV1289" s="38">
        <v>-6.1907200000000003E-2</v>
      </c>
      <c r="AW1289" s="38">
        <v>-4.4148899999999998E-2</v>
      </c>
      <c r="AX1289" s="38">
        <v>-1.5120400000000001E-2</v>
      </c>
      <c r="AY1289" s="38">
        <v>2.7648300000000001E-2</v>
      </c>
      <c r="AZ1289" s="38">
        <v>2.3505600000000001E-2</v>
      </c>
      <c r="BA1289" s="38">
        <v>6.9887999999999999E-3</v>
      </c>
      <c r="BB1289" s="38">
        <v>1.7822899999999999E-2</v>
      </c>
      <c r="BC1289" s="38">
        <v>-1.40374E-2</v>
      </c>
      <c r="BD1289" s="38">
        <v>-4.7163799999999999E-2</v>
      </c>
      <c r="BE1289" s="38">
        <v>-8.1520999999999996E-2</v>
      </c>
      <c r="BF1289" s="38">
        <v>-5.9297900000000001E-2</v>
      </c>
      <c r="BG1289" s="38">
        <v>-0.1009635</v>
      </c>
      <c r="BH1289" s="38">
        <v>-7.6567700000000002E-2</v>
      </c>
      <c r="BI1289" s="38">
        <v>-8.5410799999999995E-2</v>
      </c>
      <c r="BJ1289" s="38">
        <v>1.0840499999999999E-2</v>
      </c>
      <c r="BK1289" s="38">
        <v>7.3642999999999998E-3</v>
      </c>
      <c r="BL1289" s="38">
        <v>1.67192E-2</v>
      </c>
      <c r="BM1289" s="38">
        <v>2.1925400000000001E-2</v>
      </c>
      <c r="BN1289" s="38">
        <v>3.3107999999999999E-2</v>
      </c>
      <c r="BO1289" s="38">
        <v>2.4981400000000001E-2</v>
      </c>
      <c r="BP1289" s="38">
        <v>1.1410999999999999E-2</v>
      </c>
      <c r="BQ1289" s="38">
        <v>-2.2044600000000001E-2</v>
      </c>
      <c r="BR1289" s="38">
        <v>-4.2553300000000002E-2</v>
      </c>
      <c r="BS1289" s="38">
        <v>-7.0846599999999996E-2</v>
      </c>
      <c r="BT1289" s="38">
        <v>-5.5819500000000001E-2</v>
      </c>
      <c r="BU1289" s="38">
        <v>-3.9585799999999997E-2</v>
      </c>
      <c r="BV1289" s="38">
        <v>-1.19141E-2</v>
      </c>
      <c r="BW1289" s="38">
        <v>3.1913299999999999E-2</v>
      </c>
      <c r="BX1289" s="38">
        <v>3.0256999999999999E-2</v>
      </c>
      <c r="BY1289" s="38">
        <v>1.5372200000000001E-2</v>
      </c>
      <c r="BZ1289" s="38">
        <v>2.7491000000000002E-2</v>
      </c>
      <c r="CA1289" s="38">
        <v>-4.0740999999999998E-3</v>
      </c>
      <c r="CB1289" s="38">
        <v>-3.6566799999999997E-2</v>
      </c>
      <c r="CC1289" s="38">
        <v>-7.1404300000000004E-2</v>
      </c>
      <c r="CD1289" s="38">
        <v>-4.9334099999999999E-2</v>
      </c>
      <c r="CE1289" s="38">
        <v>-8.9421500000000001E-2</v>
      </c>
      <c r="CF1289" s="38">
        <v>-6.5437200000000001E-2</v>
      </c>
      <c r="CG1289" s="38">
        <v>-7.4327699999999997E-2</v>
      </c>
      <c r="CH1289" s="38">
        <v>1.6147499999999999E-2</v>
      </c>
      <c r="CI1289" s="38">
        <v>1.1679999999999999E-2</v>
      </c>
      <c r="CJ1289" s="38">
        <v>1.99878E-2</v>
      </c>
      <c r="CK1289" s="38">
        <v>2.4735900000000002E-2</v>
      </c>
      <c r="CL1289" s="38">
        <v>3.5915000000000002E-2</v>
      </c>
      <c r="CM1289" s="38">
        <v>2.8776199999999998E-2</v>
      </c>
      <c r="CN1289" s="38">
        <v>1.6235599999999999E-2</v>
      </c>
      <c r="CO1289" s="38">
        <v>-1.8126300000000001E-2</v>
      </c>
      <c r="CP1289" s="38">
        <v>-3.8173899999999997E-2</v>
      </c>
      <c r="CQ1289" s="38">
        <v>-6.5453899999999995E-2</v>
      </c>
      <c r="CR1289" s="38">
        <v>-5.1603200000000002E-2</v>
      </c>
      <c r="CS1289" s="38">
        <v>-3.6425399999999997E-2</v>
      </c>
      <c r="CT1289" s="38">
        <v>-9.6933999999999996E-3</v>
      </c>
      <c r="CU1289" s="38">
        <v>3.4867200000000001E-2</v>
      </c>
      <c r="CV1289" s="38">
        <v>3.4932999999999999E-2</v>
      </c>
      <c r="CW1289" s="38">
        <v>2.11784E-2</v>
      </c>
      <c r="CX1289" s="38">
        <v>3.4187000000000002E-2</v>
      </c>
      <c r="CY1289" s="38">
        <v>2.8265E-3</v>
      </c>
      <c r="CZ1289" s="38">
        <v>-2.9227300000000001E-2</v>
      </c>
      <c r="DA1289" s="38">
        <v>-6.4397599999999999E-2</v>
      </c>
      <c r="DB1289" s="38">
        <v>-4.2433100000000001E-2</v>
      </c>
      <c r="DC1289" s="38">
        <v>-8.1427600000000003E-2</v>
      </c>
      <c r="DD1289" s="38">
        <v>-5.7728300000000003E-2</v>
      </c>
      <c r="DE1289" s="38">
        <v>-6.6651500000000002E-2</v>
      </c>
      <c r="DF1289" s="38">
        <v>2.1454500000000001E-2</v>
      </c>
      <c r="DG1289" s="38">
        <v>1.5995700000000002E-2</v>
      </c>
      <c r="DH1289" s="38">
        <v>2.32564E-2</v>
      </c>
      <c r="DI1289" s="38">
        <v>2.7546399999999999E-2</v>
      </c>
      <c r="DJ1289" s="38">
        <v>3.8722100000000002E-2</v>
      </c>
      <c r="DK1289" s="38">
        <v>3.25709E-2</v>
      </c>
      <c r="DL1289" s="38">
        <v>2.1060099999999998E-2</v>
      </c>
      <c r="DM1289" s="38">
        <v>-1.4208E-2</v>
      </c>
      <c r="DN1289" s="38">
        <v>-3.3794400000000002E-2</v>
      </c>
      <c r="DO1289" s="38">
        <v>-6.0061099999999999E-2</v>
      </c>
      <c r="DP1289" s="38">
        <v>-4.7386900000000003E-2</v>
      </c>
      <c r="DQ1289" s="38">
        <v>-3.3265000000000003E-2</v>
      </c>
      <c r="DR1289" s="38">
        <v>-7.4727999999999999E-3</v>
      </c>
      <c r="DS1289" s="38">
        <v>3.7821100000000003E-2</v>
      </c>
      <c r="DT1289" s="38">
        <v>3.9608900000000002E-2</v>
      </c>
      <c r="DU1289" s="38">
        <v>2.69847E-2</v>
      </c>
      <c r="DV1289" s="38">
        <v>4.0883000000000003E-2</v>
      </c>
      <c r="DW1289" s="38">
        <v>9.7271000000000007E-3</v>
      </c>
      <c r="DX1289" s="38">
        <v>-2.1887799999999999E-2</v>
      </c>
      <c r="DY1289" s="38">
        <v>-5.7390799999999999E-2</v>
      </c>
      <c r="DZ1289" s="38">
        <v>-3.55322E-2</v>
      </c>
      <c r="EA1289" s="38">
        <v>-7.3433600000000002E-2</v>
      </c>
      <c r="EB1289" s="38">
        <v>-5.0019300000000003E-2</v>
      </c>
      <c r="EC1289" s="38">
        <v>-5.8975399999999997E-2</v>
      </c>
      <c r="ED1289" s="38">
        <v>2.9116900000000001E-2</v>
      </c>
      <c r="EE1289" s="38">
        <v>2.2226900000000001E-2</v>
      </c>
      <c r="EF1289" s="38">
        <v>2.7975799999999999E-2</v>
      </c>
      <c r="EG1289" s="38">
        <v>3.1604399999999998E-2</v>
      </c>
      <c r="EH1289" s="38">
        <v>4.2775000000000001E-2</v>
      </c>
      <c r="EI1289" s="38">
        <v>3.8049899999999998E-2</v>
      </c>
      <c r="EJ1289" s="38">
        <v>2.8025899999999999E-2</v>
      </c>
      <c r="EK1289" s="38">
        <v>-8.5506999999999996E-3</v>
      </c>
      <c r="EL1289" s="38">
        <v>-2.7471300000000001E-2</v>
      </c>
      <c r="EM1289" s="38">
        <v>-5.22747E-2</v>
      </c>
      <c r="EN1289" s="38">
        <v>-4.1299200000000001E-2</v>
      </c>
      <c r="EO1289" s="38">
        <v>-2.8701899999999999E-2</v>
      </c>
      <c r="EP1289" s="38">
        <v>-4.2665000000000003E-3</v>
      </c>
      <c r="EQ1289" s="38">
        <v>4.2086100000000001E-2</v>
      </c>
      <c r="ER1289" s="38">
        <v>4.63603E-2</v>
      </c>
      <c r="ES1289" s="38">
        <v>3.5367999999999997E-2</v>
      </c>
      <c r="ET1289" s="38">
        <v>5.0551100000000002E-2</v>
      </c>
      <c r="EU1289" s="38">
        <v>1.96905E-2</v>
      </c>
      <c r="EV1289" s="38">
        <v>-1.1290700000000001E-2</v>
      </c>
      <c r="EW1289" s="38">
        <v>-4.7274200000000002E-2</v>
      </c>
      <c r="EX1289" s="38">
        <v>-2.5568299999999999E-2</v>
      </c>
      <c r="EY1289" s="38">
        <v>-6.1891599999999998E-2</v>
      </c>
      <c r="EZ1289" s="38">
        <v>-3.8888800000000001E-2</v>
      </c>
      <c r="FA1289" s="38">
        <v>-4.7892200000000003E-2</v>
      </c>
      <c r="FB1289" s="38">
        <v>79.330889999999997</v>
      </c>
      <c r="FC1289" s="38">
        <v>77.621369999999999</v>
      </c>
      <c r="FD1289" s="38">
        <v>75.202789999999993</v>
      </c>
      <c r="FE1289" s="38">
        <v>73.218149999999994</v>
      </c>
      <c r="FF1289" s="38">
        <v>72.166979999999995</v>
      </c>
      <c r="FG1289" s="38">
        <v>71.254279999999994</v>
      </c>
      <c r="FH1289" s="38">
        <v>71.79974</v>
      </c>
      <c r="FI1289" s="38">
        <v>75.78125</v>
      </c>
      <c r="FJ1289" s="38">
        <v>80.648160000000004</v>
      </c>
      <c r="FK1289" s="38">
        <v>84.330349999999996</v>
      </c>
      <c r="FL1289" s="38">
        <v>87.94014</v>
      </c>
      <c r="FM1289" s="38">
        <v>91.46848</v>
      </c>
      <c r="FN1289" s="38">
        <v>93.965500000000006</v>
      </c>
      <c r="FO1289" s="38">
        <v>96.153670000000005</v>
      </c>
      <c r="FP1289" s="38">
        <v>97.610669999999999</v>
      </c>
      <c r="FQ1289" s="38">
        <v>98.809510000000003</v>
      </c>
      <c r="FR1289" s="38">
        <v>99.123149999999995</v>
      </c>
      <c r="FS1289" s="38">
        <v>98.67201</v>
      </c>
      <c r="FT1289" s="38">
        <v>97.022189999999995</v>
      </c>
      <c r="FU1289" s="38">
        <v>94.78407</v>
      </c>
      <c r="FV1289" s="38">
        <v>91.566249999999997</v>
      </c>
      <c r="FW1289">
        <v>88.892489999999995</v>
      </c>
      <c r="FX1289">
        <v>86.136759999999995</v>
      </c>
      <c r="FY1289">
        <v>83.34008</v>
      </c>
      <c r="FZ1289">
        <v>1.18957E-2</v>
      </c>
      <c r="GA1289">
        <v>9.9318100000000006E-2</v>
      </c>
      <c r="GB1289">
        <v>1</v>
      </c>
    </row>
    <row r="1290" spans="1:184" x14ac:dyDescent="0.3">
      <c r="A1290" t="s">
        <v>1</v>
      </c>
      <c r="B1290" t="s">
        <v>1</v>
      </c>
      <c r="C1290" t="s">
        <v>1</v>
      </c>
      <c r="D1290" t="s">
        <v>1</v>
      </c>
      <c r="E1290" t="s">
        <v>1</v>
      </c>
      <c r="F1290" t="s">
        <v>1</v>
      </c>
      <c r="G1290" t="s">
        <v>1</v>
      </c>
      <c r="H1290" s="40" t="s">
        <v>1</v>
      </c>
      <c r="I1290" s="18" t="s">
        <v>1</v>
      </c>
      <c r="J1290" s="38" t="s">
        <v>222</v>
      </c>
      <c r="K1290" s="18">
        <v>44739</v>
      </c>
      <c r="L1290" s="38">
        <v>94663</v>
      </c>
      <c r="M1290" s="38">
        <v>94663</v>
      </c>
      <c r="N1290" s="38">
        <v>3.5693830000000002</v>
      </c>
      <c r="O1290" s="38">
        <v>3.4605769999999998</v>
      </c>
      <c r="P1290" s="38">
        <v>3.3824160000000001</v>
      </c>
      <c r="Q1290" s="38">
        <v>3.377793</v>
      </c>
      <c r="R1290" s="38">
        <v>3.5054029999999998</v>
      </c>
      <c r="S1290" s="38">
        <v>3.8467630000000002</v>
      </c>
      <c r="T1290" s="38">
        <v>4.285209</v>
      </c>
      <c r="U1290" s="38">
        <v>4.8880290000000004</v>
      </c>
      <c r="V1290" s="38">
        <v>5.6311730000000004</v>
      </c>
      <c r="W1290" s="38">
        <v>6.1717110000000002</v>
      </c>
      <c r="X1290" s="38">
        <v>6.623367</v>
      </c>
      <c r="Y1290" s="38">
        <v>6.9726229999999996</v>
      </c>
      <c r="Z1290" s="38">
        <v>7.2050289999999997</v>
      </c>
      <c r="AA1290" s="38">
        <v>7.459263</v>
      </c>
      <c r="AB1290" s="38">
        <v>7.5491809999999999</v>
      </c>
      <c r="AC1290" s="38">
        <v>7.4502490000000003</v>
      </c>
      <c r="AD1290" s="38">
        <v>7.1010160000000004</v>
      </c>
      <c r="AE1290" s="38">
        <v>6.43668</v>
      </c>
      <c r="AF1290" s="38">
        <v>5.9286510000000003</v>
      </c>
      <c r="AG1290" s="38">
        <v>5.558459</v>
      </c>
      <c r="AH1290" s="38">
        <v>5.2454299999999998</v>
      </c>
      <c r="AI1290" s="38">
        <v>4.8237360000000002</v>
      </c>
      <c r="AJ1290" s="38">
        <v>4.414644</v>
      </c>
      <c r="AK1290" s="38">
        <v>4.1265960000000002</v>
      </c>
      <c r="AL1290" s="38">
        <v>-4.4667900000000003E-2</v>
      </c>
      <c r="AM1290" s="38">
        <v>-2.9879900000000001E-2</v>
      </c>
      <c r="AN1290" s="38">
        <v>-2.1496899999999999E-2</v>
      </c>
      <c r="AO1290" s="38">
        <v>-8.5591999999999994E-3</v>
      </c>
      <c r="AP1290" s="38">
        <v>-2.4063000000000001E-3</v>
      </c>
      <c r="AQ1290" s="38">
        <v>6.3420500000000005E-2</v>
      </c>
      <c r="AR1290" s="38">
        <v>8.0903600000000006E-2</v>
      </c>
      <c r="AS1290" s="38">
        <v>-9.3515999999999998E-3</v>
      </c>
      <c r="AT1290" s="38">
        <v>-2.1841900000000001E-2</v>
      </c>
      <c r="AU1290" s="38">
        <v>-3.9596300000000001E-2</v>
      </c>
      <c r="AV1290" s="38">
        <v>-4.7573200000000003E-2</v>
      </c>
      <c r="AW1290" s="38">
        <v>-3.0193299999999999E-2</v>
      </c>
      <c r="AX1290" s="38">
        <v>5.8960000000000002E-4</v>
      </c>
      <c r="AY1290" s="38">
        <v>3.0461499999999999E-2</v>
      </c>
      <c r="AZ1290" s="38">
        <v>5.0071499999999998E-2</v>
      </c>
      <c r="BA1290" s="38">
        <v>6.0616700000000003E-2</v>
      </c>
      <c r="BB1290" s="38">
        <v>0.11042440000000001</v>
      </c>
      <c r="BC1290" s="38">
        <v>0.11514720000000001</v>
      </c>
      <c r="BD1290" s="38">
        <v>8.5068900000000003E-2</v>
      </c>
      <c r="BE1290" s="38">
        <v>6.4814399999999994E-2</v>
      </c>
      <c r="BF1290" s="38">
        <v>6.6949499999999995E-2</v>
      </c>
      <c r="BG1290" s="38">
        <v>-7.1426000000000003E-2</v>
      </c>
      <c r="BH1290" s="38">
        <v>-7.7542200000000006E-2</v>
      </c>
      <c r="BI1290" s="38">
        <v>-7.6212699999999994E-2</v>
      </c>
      <c r="BJ1290" s="38">
        <v>-3.9429800000000001E-2</v>
      </c>
      <c r="BK1290" s="38">
        <v>-2.44593E-2</v>
      </c>
      <c r="BL1290" s="38">
        <v>-1.6336099999999999E-2</v>
      </c>
      <c r="BM1290" s="38">
        <v>-4.6227000000000004E-3</v>
      </c>
      <c r="BN1290" s="38">
        <v>1.3083000000000001E-3</v>
      </c>
      <c r="BO1290" s="38">
        <v>6.8230899999999997E-2</v>
      </c>
      <c r="BP1290" s="38">
        <v>8.7686100000000003E-2</v>
      </c>
      <c r="BQ1290" s="38">
        <v>-3.5365000000000001E-3</v>
      </c>
      <c r="BR1290" s="38">
        <v>-1.5950700000000002E-2</v>
      </c>
      <c r="BS1290" s="38">
        <v>-3.31078E-2</v>
      </c>
      <c r="BT1290" s="38">
        <v>-4.1901500000000001E-2</v>
      </c>
      <c r="BU1290" s="38">
        <v>-2.5473599999999999E-2</v>
      </c>
      <c r="BV1290" s="38">
        <v>3.6909E-3</v>
      </c>
      <c r="BW1290" s="38">
        <v>3.3727699999999999E-2</v>
      </c>
      <c r="BX1290" s="38">
        <v>5.4707600000000002E-2</v>
      </c>
      <c r="BY1290" s="38">
        <v>6.5881700000000001E-2</v>
      </c>
      <c r="BZ1290" s="38">
        <v>0.116895</v>
      </c>
      <c r="CA1290" s="38">
        <v>0.1223206</v>
      </c>
      <c r="CB1290" s="38">
        <v>9.4607700000000003E-2</v>
      </c>
      <c r="CC1290" s="38">
        <v>7.4346700000000002E-2</v>
      </c>
      <c r="CD1290" s="38">
        <v>7.5778499999999999E-2</v>
      </c>
      <c r="CE1290" s="38">
        <v>-6.0986499999999999E-2</v>
      </c>
      <c r="CF1290" s="38">
        <v>-6.7296099999999998E-2</v>
      </c>
      <c r="CG1290" s="38">
        <v>-6.5236799999999998E-2</v>
      </c>
      <c r="CH1290" s="38">
        <v>-3.5802E-2</v>
      </c>
      <c r="CI1290" s="38">
        <v>-2.0705000000000001E-2</v>
      </c>
      <c r="CJ1290" s="38">
        <v>-1.27618E-2</v>
      </c>
      <c r="CK1290" s="38">
        <v>-1.8962E-3</v>
      </c>
      <c r="CL1290" s="38">
        <v>3.8809000000000001E-3</v>
      </c>
      <c r="CM1290" s="38">
        <v>7.1562600000000004E-2</v>
      </c>
      <c r="CN1290" s="38">
        <v>9.2383499999999993E-2</v>
      </c>
      <c r="CO1290" s="38">
        <v>4.9109999999999996E-4</v>
      </c>
      <c r="CP1290" s="38">
        <v>-1.1870500000000001E-2</v>
      </c>
      <c r="CQ1290" s="38">
        <v>-2.8613900000000001E-2</v>
      </c>
      <c r="CR1290" s="38">
        <v>-3.7973199999999999E-2</v>
      </c>
      <c r="CS1290" s="38">
        <v>-2.22048E-2</v>
      </c>
      <c r="CT1290" s="38">
        <v>5.8387999999999999E-3</v>
      </c>
      <c r="CU1290" s="38">
        <v>3.5990000000000001E-2</v>
      </c>
      <c r="CV1290" s="38">
        <v>5.7918499999999998E-2</v>
      </c>
      <c r="CW1290" s="38">
        <v>6.9528300000000001E-2</v>
      </c>
      <c r="CX1290" s="38">
        <v>0.1213766</v>
      </c>
      <c r="CY1290" s="38">
        <v>0.12728890000000001</v>
      </c>
      <c r="CZ1290" s="38">
        <v>0.10121429999999999</v>
      </c>
      <c r="DA1290" s="38">
        <v>8.0948699999999998E-2</v>
      </c>
      <c r="DB1290" s="38">
        <v>8.1893400000000005E-2</v>
      </c>
      <c r="DC1290" s="38">
        <v>-5.3756199999999997E-2</v>
      </c>
      <c r="DD1290" s="38">
        <v>-6.0199700000000002E-2</v>
      </c>
      <c r="DE1290" s="38">
        <v>-5.7634900000000003E-2</v>
      </c>
      <c r="DF1290" s="38">
        <v>-3.2174099999999997E-2</v>
      </c>
      <c r="DG1290" s="38">
        <v>-1.6950699999999999E-2</v>
      </c>
      <c r="DH1290" s="38">
        <v>-9.1874000000000001E-3</v>
      </c>
      <c r="DI1290" s="38">
        <v>8.3020000000000001E-4</v>
      </c>
      <c r="DJ1290" s="38">
        <v>6.4536000000000003E-3</v>
      </c>
      <c r="DK1290" s="38">
        <v>7.4894299999999997E-2</v>
      </c>
      <c r="DL1290" s="38">
        <v>9.7081000000000001E-2</v>
      </c>
      <c r="DM1290" s="38">
        <v>4.5186000000000002E-3</v>
      </c>
      <c r="DN1290" s="38">
        <v>-7.7903E-3</v>
      </c>
      <c r="DO1290" s="38">
        <v>-2.4119999999999999E-2</v>
      </c>
      <c r="DP1290" s="38">
        <v>-3.4044999999999999E-2</v>
      </c>
      <c r="DQ1290" s="38">
        <v>-1.8936000000000001E-2</v>
      </c>
      <c r="DR1290" s="38">
        <v>7.9868000000000005E-3</v>
      </c>
      <c r="DS1290" s="38">
        <v>3.82522E-2</v>
      </c>
      <c r="DT1290" s="38">
        <v>6.11294E-2</v>
      </c>
      <c r="DU1290" s="38">
        <v>7.3174900000000001E-2</v>
      </c>
      <c r="DV1290" s="38">
        <v>0.1258581</v>
      </c>
      <c r="DW1290" s="38">
        <v>0.13225719999999999</v>
      </c>
      <c r="DX1290" s="38">
        <v>0.1078209</v>
      </c>
      <c r="DY1290" s="38">
        <v>8.7550699999999995E-2</v>
      </c>
      <c r="DZ1290" s="38">
        <v>8.8008299999999998E-2</v>
      </c>
      <c r="EA1290" s="38">
        <v>-4.6525900000000002E-2</v>
      </c>
      <c r="EB1290" s="38">
        <v>-5.3103299999999999E-2</v>
      </c>
      <c r="EC1290" s="38">
        <v>-5.0033000000000001E-2</v>
      </c>
      <c r="ED1290" s="38">
        <v>-2.6936000000000002E-2</v>
      </c>
      <c r="EE1290" s="38">
        <v>-1.15301E-2</v>
      </c>
      <c r="EF1290" s="38">
        <v>-4.0267000000000002E-3</v>
      </c>
      <c r="EG1290" s="38">
        <v>4.7666999999999996E-3</v>
      </c>
      <c r="EH1290" s="38">
        <v>1.0168099999999999E-2</v>
      </c>
      <c r="EI1290" s="38">
        <v>7.9704700000000003E-2</v>
      </c>
      <c r="EJ1290" s="38">
        <v>0.1038635</v>
      </c>
      <c r="EK1290" s="38">
        <v>1.0333800000000001E-2</v>
      </c>
      <c r="EL1290" s="38">
        <v>-1.8990999999999999E-3</v>
      </c>
      <c r="EM1290" s="38">
        <v>-1.7631399999999998E-2</v>
      </c>
      <c r="EN1290" s="38">
        <v>-2.8373300000000001E-2</v>
      </c>
      <c r="EO1290" s="38">
        <v>-1.4216400000000001E-2</v>
      </c>
      <c r="EP1290" s="38">
        <v>1.1088000000000001E-2</v>
      </c>
      <c r="EQ1290" s="38">
        <v>4.1518399999999997E-2</v>
      </c>
      <c r="ER1290" s="38">
        <v>6.5765500000000005E-2</v>
      </c>
      <c r="ES1290" s="38">
        <v>7.8439900000000007E-2</v>
      </c>
      <c r="ET1290" s="38">
        <v>0.13232869999999999</v>
      </c>
      <c r="EU1290" s="38">
        <v>0.13943059999999999</v>
      </c>
      <c r="EV1290" s="38">
        <v>0.1173598</v>
      </c>
      <c r="EW1290" s="38">
        <v>9.7083000000000003E-2</v>
      </c>
      <c r="EX1290" s="38">
        <v>9.6837300000000001E-2</v>
      </c>
      <c r="EY1290" s="38">
        <v>-3.6086500000000001E-2</v>
      </c>
      <c r="EZ1290" s="38">
        <v>-4.2857199999999998E-2</v>
      </c>
      <c r="FA1290" s="38">
        <v>-3.9057000000000001E-2</v>
      </c>
      <c r="FB1290" s="38">
        <v>77.228350000000006</v>
      </c>
      <c r="FC1290" s="38">
        <v>75.250630000000001</v>
      </c>
      <c r="FD1290" s="38">
        <v>73.275189999999995</v>
      </c>
      <c r="FE1290" s="38">
        <v>71.567859999999996</v>
      </c>
      <c r="FF1290" s="38">
        <v>70.539249999999996</v>
      </c>
      <c r="FG1290" s="38">
        <v>69.267160000000004</v>
      </c>
      <c r="FH1290" s="38">
        <v>69.479690000000005</v>
      </c>
      <c r="FI1290" s="38">
        <v>72.755009999999999</v>
      </c>
      <c r="FJ1290" s="38">
        <v>77.589269999999999</v>
      </c>
      <c r="FK1290" s="38">
        <v>81.698840000000004</v>
      </c>
      <c r="FL1290" s="38">
        <v>85.943200000000004</v>
      </c>
      <c r="FM1290" s="38">
        <v>89.92953</v>
      </c>
      <c r="FN1290" s="38">
        <v>93.361909999999995</v>
      </c>
      <c r="FO1290" s="38">
        <v>96.277569999999997</v>
      </c>
      <c r="FP1290" s="38">
        <v>98.447119999999998</v>
      </c>
      <c r="FQ1290" s="38">
        <v>100.0622</v>
      </c>
      <c r="FR1290" s="38">
        <v>100.214</v>
      </c>
      <c r="FS1290" s="38">
        <v>99.903710000000004</v>
      </c>
      <c r="FT1290" s="38">
        <v>98.372690000000006</v>
      </c>
      <c r="FU1290" s="38">
        <v>95.496729999999999</v>
      </c>
      <c r="FV1290" s="38">
        <v>91.090969999999999</v>
      </c>
      <c r="FW1290">
        <v>87.431839999999994</v>
      </c>
      <c r="FX1290">
        <v>84.242779999999996</v>
      </c>
      <c r="FY1290">
        <v>81.608140000000006</v>
      </c>
      <c r="FZ1290">
        <v>9.8703999999999997E-3</v>
      </c>
      <c r="GA1290">
        <v>8.2773799999999995E-2</v>
      </c>
      <c r="GB1290">
        <v>1</v>
      </c>
    </row>
    <row r="1291" spans="1:184" x14ac:dyDescent="0.3">
      <c r="A1291" t="s">
        <v>1</v>
      </c>
      <c r="B1291" t="s">
        <v>1</v>
      </c>
      <c r="C1291" t="s">
        <v>1</v>
      </c>
      <c r="D1291" t="s">
        <v>1</v>
      </c>
      <c r="E1291" t="s">
        <v>1</v>
      </c>
      <c r="F1291" t="s">
        <v>1</v>
      </c>
      <c r="G1291" t="s">
        <v>1</v>
      </c>
      <c r="H1291" s="40" t="s">
        <v>1</v>
      </c>
      <c r="I1291" s="18" t="s">
        <v>1</v>
      </c>
      <c r="J1291" s="38" t="s">
        <v>222</v>
      </c>
      <c r="K1291" s="18">
        <v>44753</v>
      </c>
      <c r="L1291" s="38">
        <v>94342</v>
      </c>
      <c r="M1291" s="38">
        <v>94342</v>
      </c>
      <c r="N1291" s="38">
        <v>3.5672000000000001</v>
      </c>
      <c r="O1291" s="38">
        <v>3.4550360000000002</v>
      </c>
      <c r="P1291" s="38">
        <v>3.3825919999999998</v>
      </c>
      <c r="Q1291" s="38">
        <v>3.3787150000000001</v>
      </c>
      <c r="R1291" s="38">
        <v>3.5055730000000001</v>
      </c>
      <c r="S1291" s="38">
        <v>3.8310070000000001</v>
      </c>
      <c r="T1291" s="38">
        <v>4.266629</v>
      </c>
      <c r="U1291" s="38">
        <v>4.9060100000000002</v>
      </c>
      <c r="V1291" s="38">
        <v>5.6743680000000003</v>
      </c>
      <c r="W1291" s="38">
        <v>6.2585930000000003</v>
      </c>
      <c r="X1291" s="38">
        <v>6.7363730000000004</v>
      </c>
      <c r="Y1291" s="38">
        <v>7.094716</v>
      </c>
      <c r="Z1291" s="38">
        <v>7.3062690000000003</v>
      </c>
      <c r="AA1291" s="38">
        <v>7.5487460000000004</v>
      </c>
      <c r="AB1291" s="38">
        <v>7.6023100000000001</v>
      </c>
      <c r="AC1291" s="38">
        <v>7.4844309999999998</v>
      </c>
      <c r="AD1291" s="38">
        <v>7.1161099999999999</v>
      </c>
      <c r="AE1291" s="38">
        <v>6.4342579999999998</v>
      </c>
      <c r="AF1291" s="38">
        <v>5.922193</v>
      </c>
      <c r="AG1291" s="38">
        <v>5.5654060000000003</v>
      </c>
      <c r="AH1291" s="38">
        <v>5.2708519999999996</v>
      </c>
      <c r="AI1291" s="38">
        <v>4.8780000000000001</v>
      </c>
      <c r="AJ1291" s="38">
        <v>4.4863970000000002</v>
      </c>
      <c r="AK1291" s="38">
        <v>4.1842180000000004</v>
      </c>
      <c r="AL1291" s="38">
        <v>-2.6195699999999999E-2</v>
      </c>
      <c r="AM1291" s="38">
        <v>-2.32488E-2</v>
      </c>
      <c r="AN1291" s="38">
        <v>-1.79566E-2</v>
      </c>
      <c r="AO1291" s="38">
        <v>-9.5802999999999999E-3</v>
      </c>
      <c r="AP1291" s="38">
        <v>2.0796E-3</v>
      </c>
      <c r="AQ1291" s="38">
        <v>2.9331599999999999E-2</v>
      </c>
      <c r="AR1291" s="38">
        <v>5.2597900000000003E-2</v>
      </c>
      <c r="AS1291" s="38">
        <v>-2.2819699999999998E-2</v>
      </c>
      <c r="AT1291" s="38">
        <v>-2.6661899999999999E-2</v>
      </c>
      <c r="AU1291" s="38">
        <v>-5.6171400000000003E-2</v>
      </c>
      <c r="AV1291" s="38">
        <v>-3.3400300000000001E-2</v>
      </c>
      <c r="AW1291" s="38">
        <v>-3.8531000000000003E-2</v>
      </c>
      <c r="AX1291" s="38">
        <v>-1.11246E-2</v>
      </c>
      <c r="AY1291" s="38">
        <v>1.2544899999999999E-2</v>
      </c>
      <c r="AZ1291" s="38">
        <v>1.6775499999999999E-2</v>
      </c>
      <c r="BA1291" s="38">
        <v>3.25791E-2</v>
      </c>
      <c r="BB1291" s="38">
        <v>7.7562400000000004E-2</v>
      </c>
      <c r="BC1291" s="38">
        <v>4.9810399999999998E-2</v>
      </c>
      <c r="BD1291" s="38">
        <v>1.55763E-2</v>
      </c>
      <c r="BE1291" s="38">
        <v>1.8847800000000001E-2</v>
      </c>
      <c r="BF1291" s="38">
        <v>1.1573999999999999E-2</v>
      </c>
      <c r="BG1291" s="38">
        <v>-0.1210073</v>
      </c>
      <c r="BH1291" s="38">
        <v>-0.1020322</v>
      </c>
      <c r="BI1291" s="38">
        <v>-8.8077100000000005E-2</v>
      </c>
      <c r="BJ1291" s="38">
        <v>-1.9587E-2</v>
      </c>
      <c r="BK1291" s="38">
        <v>-1.7307699999999999E-2</v>
      </c>
      <c r="BL1291" s="38">
        <v>-1.2389000000000001E-2</v>
      </c>
      <c r="BM1291" s="38">
        <v>-4.9851000000000001E-3</v>
      </c>
      <c r="BN1291" s="38">
        <v>6.0524999999999997E-3</v>
      </c>
      <c r="BO1291" s="38">
        <v>3.4775E-2</v>
      </c>
      <c r="BP1291" s="38">
        <v>6.0682899999999998E-2</v>
      </c>
      <c r="BQ1291" s="38">
        <v>-1.61402E-2</v>
      </c>
      <c r="BR1291" s="38">
        <v>-1.97611E-2</v>
      </c>
      <c r="BS1291" s="38">
        <v>-4.7952399999999999E-2</v>
      </c>
      <c r="BT1291" s="38">
        <v>-2.6653E-2</v>
      </c>
      <c r="BU1291" s="38">
        <v>-3.3152800000000003E-2</v>
      </c>
      <c r="BV1291" s="38">
        <v>-8.0126999999999993E-3</v>
      </c>
      <c r="BW1291" s="38">
        <v>1.6336099999999999E-2</v>
      </c>
      <c r="BX1291" s="38">
        <v>2.2612E-2</v>
      </c>
      <c r="BY1291" s="38">
        <v>3.94737E-2</v>
      </c>
      <c r="BZ1291" s="38">
        <v>8.5716100000000003E-2</v>
      </c>
      <c r="CA1291" s="38">
        <v>5.8776799999999997E-2</v>
      </c>
      <c r="CB1291" s="38">
        <v>2.6917400000000001E-2</v>
      </c>
      <c r="CC1291" s="38">
        <v>2.9993800000000001E-2</v>
      </c>
      <c r="CD1291" s="38">
        <v>2.1711000000000001E-2</v>
      </c>
      <c r="CE1291" s="38">
        <v>-0.10934049999999999</v>
      </c>
      <c r="CF1291" s="38">
        <v>-8.9299100000000006E-2</v>
      </c>
      <c r="CG1291" s="38">
        <v>-7.4489700000000006E-2</v>
      </c>
      <c r="CH1291" s="38">
        <v>-1.50098E-2</v>
      </c>
      <c r="CI1291" s="38">
        <v>-1.3192799999999999E-2</v>
      </c>
      <c r="CJ1291" s="38">
        <v>-8.5328000000000001E-3</v>
      </c>
      <c r="CK1291" s="38">
        <v>-1.8024E-3</v>
      </c>
      <c r="CL1291" s="38">
        <v>8.8041000000000005E-3</v>
      </c>
      <c r="CM1291" s="38">
        <v>3.8545099999999999E-2</v>
      </c>
      <c r="CN1291" s="38">
        <v>6.6282499999999994E-2</v>
      </c>
      <c r="CO1291" s="38">
        <v>-1.1514E-2</v>
      </c>
      <c r="CP1291" s="38">
        <v>-1.4981700000000001E-2</v>
      </c>
      <c r="CQ1291" s="38">
        <v>-4.2259900000000003E-2</v>
      </c>
      <c r="CR1291" s="38">
        <v>-2.1979700000000001E-2</v>
      </c>
      <c r="CS1291" s="38">
        <v>-2.94278E-2</v>
      </c>
      <c r="CT1291" s="38">
        <v>-5.8573999999999996E-3</v>
      </c>
      <c r="CU1291" s="38">
        <v>1.8962E-2</v>
      </c>
      <c r="CV1291" s="38">
        <v>2.6654299999999999E-2</v>
      </c>
      <c r="CW1291" s="38">
        <v>4.4248799999999998E-2</v>
      </c>
      <c r="CX1291" s="38">
        <v>9.1363399999999997E-2</v>
      </c>
      <c r="CY1291" s="38">
        <v>6.4987000000000003E-2</v>
      </c>
      <c r="CZ1291" s="38">
        <v>3.4772200000000003E-2</v>
      </c>
      <c r="DA1291" s="38">
        <v>3.7713499999999997E-2</v>
      </c>
      <c r="DB1291" s="38">
        <v>2.8732000000000001E-2</v>
      </c>
      <c r="DC1291" s="38">
        <v>-0.10126010000000001</v>
      </c>
      <c r="DD1291" s="38">
        <v>-8.0480200000000002E-2</v>
      </c>
      <c r="DE1291" s="38">
        <v>-6.5079100000000001E-2</v>
      </c>
      <c r="DF1291" s="38">
        <v>-1.04326E-2</v>
      </c>
      <c r="DG1291" s="38">
        <v>-9.0779999999999993E-3</v>
      </c>
      <c r="DH1291" s="38">
        <v>-4.6766999999999998E-3</v>
      </c>
      <c r="DI1291" s="38">
        <v>1.3803000000000001E-3</v>
      </c>
      <c r="DJ1291" s="38">
        <v>1.15557E-2</v>
      </c>
      <c r="DK1291" s="38">
        <v>4.2315100000000001E-2</v>
      </c>
      <c r="DL1291" s="38">
        <v>7.1882100000000004E-2</v>
      </c>
      <c r="DM1291" s="38">
        <v>-6.8878000000000003E-3</v>
      </c>
      <c r="DN1291" s="38">
        <v>-1.02022E-2</v>
      </c>
      <c r="DO1291" s="38">
        <v>-3.65674E-2</v>
      </c>
      <c r="DP1291" s="38">
        <v>-1.7306499999999999E-2</v>
      </c>
      <c r="DQ1291" s="38">
        <v>-2.5702900000000001E-2</v>
      </c>
      <c r="DR1291" s="38">
        <v>-3.7022000000000001E-3</v>
      </c>
      <c r="DS1291" s="38">
        <v>2.1587800000000001E-2</v>
      </c>
      <c r="DT1291" s="38">
        <v>3.0696600000000001E-2</v>
      </c>
      <c r="DU1291" s="38">
        <v>4.9023999999999998E-2</v>
      </c>
      <c r="DV1291" s="38">
        <v>9.7010600000000002E-2</v>
      </c>
      <c r="DW1291" s="38">
        <v>7.1197099999999999E-2</v>
      </c>
      <c r="DX1291" s="38">
        <v>4.2627100000000001E-2</v>
      </c>
      <c r="DY1291" s="38">
        <v>4.54332E-2</v>
      </c>
      <c r="DZ1291" s="38">
        <v>3.5752899999999997E-2</v>
      </c>
      <c r="EA1291" s="38">
        <v>-9.3179799999999993E-2</v>
      </c>
      <c r="EB1291" s="38">
        <v>-7.1661199999999994E-2</v>
      </c>
      <c r="EC1291" s="38">
        <v>-5.5668500000000003E-2</v>
      </c>
      <c r="ED1291" s="38">
        <v>-3.8238999999999999E-3</v>
      </c>
      <c r="EE1291" s="38">
        <v>-3.1369000000000002E-3</v>
      </c>
      <c r="EF1291" s="38">
        <v>8.9099999999999997E-4</v>
      </c>
      <c r="EG1291" s="38">
        <v>5.9754999999999999E-3</v>
      </c>
      <c r="EH1291" s="38">
        <v>1.55286E-2</v>
      </c>
      <c r="EI1291" s="38">
        <v>4.7758500000000002E-2</v>
      </c>
      <c r="EJ1291" s="38">
        <v>7.9967099999999999E-2</v>
      </c>
      <c r="EK1291" s="38">
        <v>-2.0829999999999999E-4</v>
      </c>
      <c r="EL1291" s="38">
        <v>-3.3015000000000002E-3</v>
      </c>
      <c r="EM1291" s="38">
        <v>-2.8348399999999999E-2</v>
      </c>
      <c r="EN1291" s="38">
        <v>-1.05591E-2</v>
      </c>
      <c r="EO1291" s="38">
        <v>-2.0324700000000001E-2</v>
      </c>
      <c r="EP1291" s="38">
        <v>-5.9029999999999998E-4</v>
      </c>
      <c r="EQ1291" s="38">
        <v>2.5379100000000002E-2</v>
      </c>
      <c r="ER1291" s="38">
        <v>3.6533099999999999E-2</v>
      </c>
      <c r="ES1291" s="38">
        <v>5.5918599999999999E-2</v>
      </c>
      <c r="ET1291" s="38">
        <v>0.10516440000000001</v>
      </c>
      <c r="EU1291" s="38">
        <v>8.0163499999999999E-2</v>
      </c>
      <c r="EV1291" s="38">
        <v>5.3968099999999998E-2</v>
      </c>
      <c r="EW1291" s="38">
        <v>5.6579299999999999E-2</v>
      </c>
      <c r="EX1291" s="38">
        <v>4.5889899999999997E-2</v>
      </c>
      <c r="EY1291" s="38">
        <v>-8.1513000000000002E-2</v>
      </c>
      <c r="EZ1291" s="38">
        <v>-5.8928099999999997E-2</v>
      </c>
      <c r="FA1291" s="38">
        <v>-4.2081199999999999E-2</v>
      </c>
      <c r="FB1291" s="38">
        <v>79.10324</v>
      </c>
      <c r="FC1291" s="38">
        <v>77.921409999999995</v>
      </c>
      <c r="FD1291" s="38">
        <v>76.583359999999999</v>
      </c>
      <c r="FE1291" s="38">
        <v>74.960179999999994</v>
      </c>
      <c r="FF1291" s="38">
        <v>72.802189999999996</v>
      </c>
      <c r="FG1291" s="38">
        <v>71.947670000000002</v>
      </c>
      <c r="FH1291" s="38">
        <v>71.80838</v>
      </c>
      <c r="FI1291" s="38">
        <v>74.776250000000005</v>
      </c>
      <c r="FJ1291" s="38">
        <v>79.196600000000004</v>
      </c>
      <c r="FK1291" s="38">
        <v>84.104770000000002</v>
      </c>
      <c r="FL1291" s="38">
        <v>88.046250000000001</v>
      </c>
      <c r="FM1291" s="38">
        <v>91.436769999999996</v>
      </c>
      <c r="FN1291" s="38">
        <v>94.537310000000005</v>
      </c>
      <c r="FO1291" s="38">
        <v>96.857219999999998</v>
      </c>
      <c r="FP1291" s="38">
        <v>98.436210000000003</v>
      </c>
      <c r="FQ1291" s="38">
        <v>100.0471</v>
      </c>
      <c r="FR1291" s="38">
        <v>100.6446</v>
      </c>
      <c r="FS1291" s="38">
        <v>100.2321</v>
      </c>
      <c r="FT1291" s="38">
        <v>98.899439999999998</v>
      </c>
      <c r="FU1291" s="38">
        <v>96.314279999999997</v>
      </c>
      <c r="FV1291" s="38">
        <v>92.526340000000005</v>
      </c>
      <c r="FW1291">
        <v>89.022229999999993</v>
      </c>
      <c r="FX1291">
        <v>86.512180000000001</v>
      </c>
      <c r="FY1291">
        <v>83.524569999999997</v>
      </c>
      <c r="FZ1291">
        <v>1.1843100000000001E-2</v>
      </c>
      <c r="GA1291">
        <v>0.10034949999999999</v>
      </c>
      <c r="GB1291">
        <v>1</v>
      </c>
    </row>
    <row r="1292" spans="1:184" x14ac:dyDescent="0.3">
      <c r="A1292" t="s">
        <v>1</v>
      </c>
      <c r="B1292" t="s">
        <v>1</v>
      </c>
      <c r="C1292" t="s">
        <v>1</v>
      </c>
      <c r="D1292" t="s">
        <v>1</v>
      </c>
      <c r="E1292" t="s">
        <v>1</v>
      </c>
      <c r="F1292" t="s">
        <v>1</v>
      </c>
      <c r="G1292" t="s">
        <v>1</v>
      </c>
      <c r="H1292" s="40" t="s">
        <v>1</v>
      </c>
      <c r="I1292" s="18" t="s">
        <v>1</v>
      </c>
      <c r="J1292" s="38" t="s">
        <v>222</v>
      </c>
      <c r="K1292" s="18">
        <v>44760</v>
      </c>
      <c r="L1292" s="38">
        <v>94179</v>
      </c>
      <c r="M1292" s="38">
        <v>94179</v>
      </c>
      <c r="N1292" s="38">
        <v>3.792554</v>
      </c>
      <c r="O1292" s="38">
        <v>3.6677460000000002</v>
      </c>
      <c r="P1292" s="38">
        <v>3.5814590000000002</v>
      </c>
      <c r="Q1292" s="38">
        <v>3.571952</v>
      </c>
      <c r="R1292" s="38">
        <v>3.693845</v>
      </c>
      <c r="S1292" s="38">
        <v>4.0577969999999999</v>
      </c>
      <c r="T1292" s="38">
        <v>4.518669</v>
      </c>
      <c r="U1292" s="38">
        <v>5.1229880000000003</v>
      </c>
      <c r="V1292" s="38">
        <v>5.8579739999999996</v>
      </c>
      <c r="W1292" s="38">
        <v>6.3989370000000001</v>
      </c>
      <c r="X1292" s="38">
        <v>6.8444180000000001</v>
      </c>
      <c r="Y1292" s="38">
        <v>7.1871280000000004</v>
      </c>
      <c r="Z1292" s="38">
        <v>7.392728</v>
      </c>
      <c r="AA1292" s="38">
        <v>7.6231090000000004</v>
      </c>
      <c r="AB1292" s="38">
        <v>7.6815199999999999</v>
      </c>
      <c r="AC1292" s="38">
        <v>7.5537219999999996</v>
      </c>
      <c r="AD1292" s="38">
        <v>7.1833260000000001</v>
      </c>
      <c r="AE1292" s="38">
        <v>6.4957549999999999</v>
      </c>
      <c r="AF1292" s="38">
        <v>5.9774419999999999</v>
      </c>
      <c r="AG1292" s="38">
        <v>5.6268909999999996</v>
      </c>
      <c r="AH1292" s="38">
        <v>5.3359459999999999</v>
      </c>
      <c r="AI1292" s="38">
        <v>4.9219020000000002</v>
      </c>
      <c r="AJ1292" s="38">
        <v>4.5064799999999998</v>
      </c>
      <c r="AK1292" s="38">
        <v>4.2032470000000002</v>
      </c>
      <c r="AL1292" s="38">
        <v>-3.5514000000000001E-3</v>
      </c>
      <c r="AM1292" s="38">
        <v>1.12503E-2</v>
      </c>
      <c r="AN1292" s="38">
        <v>1.2105299999999999E-2</v>
      </c>
      <c r="AO1292" s="38">
        <v>1.43155E-2</v>
      </c>
      <c r="AP1292" s="38">
        <v>1.1173999999999999E-3</v>
      </c>
      <c r="AQ1292" s="38">
        <v>2.49184E-2</v>
      </c>
      <c r="AR1292" s="38">
        <v>6.2024900000000001E-2</v>
      </c>
      <c r="AS1292" s="38">
        <v>-3.3023200000000003E-2</v>
      </c>
      <c r="AT1292" s="38">
        <v>-6.0472999999999999E-2</v>
      </c>
      <c r="AU1292" s="38">
        <v>-8.99813E-2</v>
      </c>
      <c r="AV1292" s="38">
        <v>-0.1079156</v>
      </c>
      <c r="AW1292" s="38">
        <v>-0.1156692</v>
      </c>
      <c r="AX1292" s="38">
        <v>-5.2433599999999997E-2</v>
      </c>
      <c r="AY1292" s="38">
        <v>6.9617600000000002E-2</v>
      </c>
      <c r="AZ1292" s="38">
        <v>9.4717399999999993E-2</v>
      </c>
      <c r="BA1292" s="38">
        <v>0.14077809999999999</v>
      </c>
      <c r="BB1292" s="38">
        <v>0.17735790000000001</v>
      </c>
      <c r="BC1292" s="38">
        <v>0.1607885</v>
      </c>
      <c r="BD1292" s="38">
        <v>0.13814180000000001</v>
      </c>
      <c r="BE1292" s="38">
        <v>0.16104850000000001</v>
      </c>
      <c r="BF1292" s="38">
        <v>0.13543189999999999</v>
      </c>
      <c r="BG1292" s="38">
        <v>-1.11647E-2</v>
      </c>
      <c r="BH1292" s="38">
        <v>-2.68544E-2</v>
      </c>
      <c r="BI1292" s="38">
        <v>-4.20349E-2</v>
      </c>
      <c r="BJ1292" s="38">
        <v>2.6779999999999998E-3</v>
      </c>
      <c r="BK1292" s="38">
        <v>1.6622499999999998E-2</v>
      </c>
      <c r="BL1292" s="38">
        <v>1.7095099999999998E-2</v>
      </c>
      <c r="BM1292" s="38">
        <v>1.88036E-2</v>
      </c>
      <c r="BN1292" s="38">
        <v>5.2117999999999999E-3</v>
      </c>
      <c r="BO1292" s="38">
        <v>3.0179899999999999E-2</v>
      </c>
      <c r="BP1292" s="38">
        <v>7.1546600000000002E-2</v>
      </c>
      <c r="BQ1292" s="38">
        <v>-2.6091900000000001E-2</v>
      </c>
      <c r="BR1292" s="38">
        <v>-5.2775099999999998E-2</v>
      </c>
      <c r="BS1292" s="38">
        <v>-8.1850400000000004E-2</v>
      </c>
      <c r="BT1292" s="38">
        <v>-0.1013925</v>
      </c>
      <c r="BU1292" s="38">
        <v>-0.1099628</v>
      </c>
      <c r="BV1292" s="38">
        <v>-4.8601400000000003E-2</v>
      </c>
      <c r="BW1292" s="38">
        <v>7.4404899999999996E-2</v>
      </c>
      <c r="BX1292" s="38">
        <v>0.10185230000000001</v>
      </c>
      <c r="BY1292" s="38">
        <v>0.1494277</v>
      </c>
      <c r="BZ1292" s="38">
        <v>0.18732779999999999</v>
      </c>
      <c r="CA1292" s="38">
        <v>0.17262640000000001</v>
      </c>
      <c r="CB1292" s="38">
        <v>0.15169089999999999</v>
      </c>
      <c r="CC1292" s="38">
        <v>0.17368980000000001</v>
      </c>
      <c r="CD1292" s="38">
        <v>0.1460651</v>
      </c>
      <c r="CE1292" s="38">
        <v>1.9252E-3</v>
      </c>
      <c r="CF1292" s="38">
        <v>-1.4007199999999999E-2</v>
      </c>
      <c r="CG1292" s="38">
        <v>-2.8811699999999999E-2</v>
      </c>
      <c r="CH1292" s="38">
        <v>6.9924000000000002E-3</v>
      </c>
      <c r="CI1292" s="38">
        <v>2.0343199999999999E-2</v>
      </c>
      <c r="CJ1292" s="38">
        <v>2.0551E-2</v>
      </c>
      <c r="CK1292" s="38">
        <v>2.1912000000000001E-2</v>
      </c>
      <c r="CL1292" s="38">
        <v>8.0475000000000008E-3</v>
      </c>
      <c r="CM1292" s="38">
        <v>3.3824E-2</v>
      </c>
      <c r="CN1292" s="38">
        <v>7.8141299999999997E-2</v>
      </c>
      <c r="CO1292" s="38">
        <v>-2.1291299999999999E-2</v>
      </c>
      <c r="CP1292" s="38">
        <v>-4.7443600000000002E-2</v>
      </c>
      <c r="CQ1292" s="38">
        <v>-7.6218999999999995E-2</v>
      </c>
      <c r="CR1292" s="38">
        <v>-9.6874600000000005E-2</v>
      </c>
      <c r="CS1292" s="38">
        <v>-0.1060106</v>
      </c>
      <c r="CT1292" s="38">
        <v>-4.5947300000000003E-2</v>
      </c>
      <c r="CU1292" s="38">
        <v>7.7720600000000001E-2</v>
      </c>
      <c r="CV1292" s="38">
        <v>0.1067939</v>
      </c>
      <c r="CW1292" s="38">
        <v>0.15541849999999999</v>
      </c>
      <c r="CX1292" s="38">
        <v>0.19423299999999999</v>
      </c>
      <c r="CY1292" s="38">
        <v>0.18082529999999999</v>
      </c>
      <c r="CZ1292" s="38">
        <v>0.161075</v>
      </c>
      <c r="DA1292" s="38">
        <v>0.1824452</v>
      </c>
      <c r="DB1292" s="38">
        <v>0.1534296</v>
      </c>
      <c r="DC1292" s="38">
        <v>1.09911E-2</v>
      </c>
      <c r="DD1292" s="38">
        <v>-5.1092999999999998E-3</v>
      </c>
      <c r="DE1292" s="38">
        <v>-1.9653400000000001E-2</v>
      </c>
      <c r="DF1292" s="38">
        <v>1.13069E-2</v>
      </c>
      <c r="DG1292" s="38">
        <v>2.4063899999999999E-2</v>
      </c>
      <c r="DH1292" s="38">
        <v>2.4006900000000001E-2</v>
      </c>
      <c r="DI1292" s="38">
        <v>2.5020400000000002E-2</v>
      </c>
      <c r="DJ1292" s="38">
        <v>1.08833E-2</v>
      </c>
      <c r="DK1292" s="38">
        <v>3.7468099999999997E-2</v>
      </c>
      <c r="DL1292" s="38">
        <v>8.4736000000000006E-2</v>
      </c>
      <c r="DM1292" s="38">
        <v>-1.64907E-2</v>
      </c>
      <c r="DN1292" s="38">
        <v>-4.21121E-2</v>
      </c>
      <c r="DO1292" s="38">
        <v>-7.05876E-2</v>
      </c>
      <c r="DP1292" s="38">
        <v>-9.23567E-2</v>
      </c>
      <c r="DQ1292" s="38">
        <v>-0.10205839999999999</v>
      </c>
      <c r="DR1292" s="38">
        <v>-4.3293199999999997E-2</v>
      </c>
      <c r="DS1292" s="38">
        <v>8.1036200000000003E-2</v>
      </c>
      <c r="DT1292" s="38">
        <v>0.1117356</v>
      </c>
      <c r="DU1292" s="38">
        <v>0.1614092</v>
      </c>
      <c r="DV1292" s="38">
        <v>0.20113809999999999</v>
      </c>
      <c r="DW1292" s="38">
        <v>0.1890242</v>
      </c>
      <c r="DX1292" s="38">
        <v>0.1704591</v>
      </c>
      <c r="DY1292" s="38">
        <v>0.1912005</v>
      </c>
      <c r="DZ1292" s="38">
        <v>0.16079399999999999</v>
      </c>
      <c r="EA1292" s="38">
        <v>2.0057100000000001E-2</v>
      </c>
      <c r="EB1292" s="38">
        <v>3.7886E-3</v>
      </c>
      <c r="EC1292" s="38">
        <v>-1.04951E-2</v>
      </c>
      <c r="ED1292" s="38">
        <v>1.7536300000000001E-2</v>
      </c>
      <c r="EE1292" s="38">
        <v>2.94361E-2</v>
      </c>
      <c r="EF1292" s="38">
        <v>2.8996600000000001E-2</v>
      </c>
      <c r="EG1292" s="38">
        <v>2.95085E-2</v>
      </c>
      <c r="EH1292" s="38">
        <v>1.4977600000000001E-2</v>
      </c>
      <c r="EI1292" s="38">
        <v>4.27296E-2</v>
      </c>
      <c r="EJ1292" s="38">
        <v>9.4257800000000003E-2</v>
      </c>
      <c r="EK1292" s="38">
        <v>-9.5595000000000003E-3</v>
      </c>
      <c r="EL1292" s="38">
        <v>-3.4414199999999999E-2</v>
      </c>
      <c r="EM1292" s="38">
        <v>-6.2456699999999997E-2</v>
      </c>
      <c r="EN1292" s="38">
        <v>-8.5833699999999999E-2</v>
      </c>
      <c r="EO1292" s="38">
        <v>-9.6352099999999996E-2</v>
      </c>
      <c r="EP1292" s="38">
        <v>-3.9461000000000003E-2</v>
      </c>
      <c r="EQ1292" s="38">
        <v>8.58236E-2</v>
      </c>
      <c r="ER1292" s="38">
        <v>0.1188705</v>
      </c>
      <c r="ES1292" s="38">
        <v>0.17005890000000001</v>
      </c>
      <c r="ET1292" s="38">
        <v>0.21110799999999999</v>
      </c>
      <c r="EU1292" s="38">
        <v>0.20086209999999999</v>
      </c>
      <c r="EV1292" s="38">
        <v>0.18400820000000001</v>
      </c>
      <c r="EW1292" s="38">
        <v>0.20384179999999999</v>
      </c>
      <c r="EX1292" s="38">
        <v>0.1714272</v>
      </c>
      <c r="EY1292" s="38">
        <v>3.3147000000000003E-2</v>
      </c>
      <c r="EZ1292" s="38">
        <v>1.6635799999999999E-2</v>
      </c>
      <c r="FA1292" s="38">
        <v>2.728E-3</v>
      </c>
      <c r="FB1292" s="38">
        <v>81.72551</v>
      </c>
      <c r="FC1292" s="38">
        <v>80.861410000000006</v>
      </c>
      <c r="FD1292" s="38">
        <v>79.488399999999999</v>
      </c>
      <c r="FE1292" s="38">
        <v>77.801640000000006</v>
      </c>
      <c r="FF1292" s="38">
        <v>76.626630000000006</v>
      </c>
      <c r="FG1292" s="38">
        <v>75.343869999999995</v>
      </c>
      <c r="FH1292" s="38">
        <v>75.433530000000005</v>
      </c>
      <c r="FI1292" s="38">
        <v>77.2667</v>
      </c>
      <c r="FJ1292" s="38">
        <v>79.938029999999998</v>
      </c>
      <c r="FK1292" s="38">
        <v>83.813519999999997</v>
      </c>
      <c r="FL1292" s="38">
        <v>88.142259999999993</v>
      </c>
      <c r="FM1292" s="38">
        <v>92.477329999999995</v>
      </c>
      <c r="FN1292" s="38">
        <v>93.421710000000004</v>
      </c>
      <c r="FO1292" s="38">
        <v>95.587050000000005</v>
      </c>
      <c r="FP1292" s="38">
        <v>97.934340000000006</v>
      </c>
      <c r="FQ1292" s="38">
        <v>99.08287</v>
      </c>
      <c r="FR1292" s="38">
        <v>99.194540000000003</v>
      </c>
      <c r="FS1292" s="38">
        <v>98.222390000000004</v>
      </c>
      <c r="FT1292" s="38">
        <v>96.516689999999997</v>
      </c>
      <c r="FU1292" s="38">
        <v>93.415729999999996</v>
      </c>
      <c r="FV1292" s="38">
        <v>90.042879999999997</v>
      </c>
      <c r="FW1292">
        <v>87.573880000000003</v>
      </c>
      <c r="FX1292">
        <v>84.933199999999999</v>
      </c>
      <c r="FY1292">
        <v>81.909850000000006</v>
      </c>
      <c r="FZ1292">
        <v>1.38269E-2</v>
      </c>
      <c r="GA1292">
        <v>0.10790329999999999</v>
      </c>
      <c r="GB1292">
        <v>1</v>
      </c>
    </row>
    <row r="1293" spans="1:184" x14ac:dyDescent="0.3">
      <c r="A1293" t="s">
        <v>1</v>
      </c>
      <c r="B1293" t="s">
        <v>1</v>
      </c>
      <c r="C1293" t="s">
        <v>1</v>
      </c>
      <c r="D1293" t="s">
        <v>1</v>
      </c>
      <c r="E1293" t="s">
        <v>1</v>
      </c>
      <c r="F1293" t="s">
        <v>1</v>
      </c>
      <c r="G1293" t="s">
        <v>1</v>
      </c>
      <c r="H1293" s="40" t="s">
        <v>1</v>
      </c>
      <c r="I1293" s="18" t="s">
        <v>1</v>
      </c>
      <c r="J1293" s="38" t="s">
        <v>222</v>
      </c>
      <c r="K1293" s="18">
        <v>44763</v>
      </c>
      <c r="L1293" s="38">
        <v>94095</v>
      </c>
      <c r="M1293" s="38">
        <v>94095</v>
      </c>
      <c r="N1293" s="38">
        <v>3.889424</v>
      </c>
      <c r="O1293" s="38">
        <v>3.7534149999999999</v>
      </c>
      <c r="P1293" s="38">
        <v>3.659815</v>
      </c>
      <c r="Q1293" s="38">
        <v>3.625775</v>
      </c>
      <c r="R1293" s="38">
        <v>3.7370429999999999</v>
      </c>
      <c r="S1293" s="38">
        <v>4.0470240000000004</v>
      </c>
      <c r="T1293" s="38">
        <v>4.4224990000000002</v>
      </c>
      <c r="U1293" s="38">
        <v>4.9630520000000002</v>
      </c>
      <c r="V1293" s="38">
        <v>5.6498400000000002</v>
      </c>
      <c r="W1293" s="38">
        <v>6.1962039999999998</v>
      </c>
      <c r="X1293" s="38">
        <v>6.6424729999999998</v>
      </c>
      <c r="Y1293" s="38">
        <v>6.978847</v>
      </c>
      <c r="Z1293" s="38">
        <v>7.1958919999999997</v>
      </c>
      <c r="AA1293" s="38">
        <v>7.4481710000000003</v>
      </c>
      <c r="AB1293" s="38">
        <v>7.5250779999999997</v>
      </c>
      <c r="AC1293" s="38">
        <v>7.3915519999999999</v>
      </c>
      <c r="AD1293" s="38">
        <v>7.1127079999999996</v>
      </c>
      <c r="AE1293" s="38">
        <v>6.4587770000000004</v>
      </c>
      <c r="AF1293" s="38">
        <v>5.973846</v>
      </c>
      <c r="AG1293" s="38">
        <v>5.5968559999999998</v>
      </c>
      <c r="AH1293" s="38">
        <v>5.280157</v>
      </c>
      <c r="AI1293" s="38">
        <v>4.8587559999999996</v>
      </c>
      <c r="AJ1293" s="38">
        <v>4.4333390000000001</v>
      </c>
      <c r="AK1293" s="38">
        <v>4.1239150000000002</v>
      </c>
      <c r="AL1293" s="38">
        <v>-8.8125800000000004E-2</v>
      </c>
      <c r="AM1293" s="38">
        <v>-6.3287300000000005E-2</v>
      </c>
      <c r="AN1293" s="38">
        <v>-2.9175E-2</v>
      </c>
      <c r="AO1293" s="38">
        <v>-1.1058200000000001E-2</v>
      </c>
      <c r="AP1293" s="38">
        <v>5.4792E-3</v>
      </c>
      <c r="AQ1293" s="38">
        <v>1.5297699999999999E-2</v>
      </c>
      <c r="AR1293" s="38">
        <v>3.5754300000000003E-2</v>
      </c>
      <c r="AS1293" s="38">
        <v>2.8380800000000001E-2</v>
      </c>
      <c r="AT1293" s="38">
        <v>2.9303800000000001E-2</v>
      </c>
      <c r="AU1293" s="38">
        <v>1.70744E-2</v>
      </c>
      <c r="AV1293" s="38">
        <v>-1.4820099999999999E-2</v>
      </c>
      <c r="AW1293" s="38">
        <v>-1.6638400000000001E-2</v>
      </c>
      <c r="AX1293" s="38">
        <v>9.9048000000000001E-3</v>
      </c>
      <c r="AY1293" s="38">
        <v>9.4131000000000006E-3</v>
      </c>
      <c r="AZ1293" s="38">
        <v>-2.4664999999999999E-3</v>
      </c>
      <c r="BA1293" s="38">
        <v>-5.1047799999999997E-2</v>
      </c>
      <c r="BB1293" s="38">
        <v>3.9834000000000001E-2</v>
      </c>
      <c r="BC1293" s="38">
        <v>3.6345500000000003E-2</v>
      </c>
      <c r="BD1293" s="38">
        <v>3.9434900000000002E-2</v>
      </c>
      <c r="BE1293" s="38">
        <v>3.4353000000000002E-2</v>
      </c>
      <c r="BF1293" s="38">
        <v>4.8145599999999997E-2</v>
      </c>
      <c r="BG1293" s="38">
        <v>-4.6308099999999998E-2</v>
      </c>
      <c r="BH1293" s="38">
        <v>-3.8334100000000003E-2</v>
      </c>
      <c r="BI1293" s="38">
        <v>-3.7962999999999997E-2</v>
      </c>
      <c r="BJ1293" s="38">
        <v>-8.3353499999999997E-2</v>
      </c>
      <c r="BK1293" s="38">
        <v>-5.9236400000000002E-2</v>
      </c>
      <c r="BL1293" s="38">
        <v>-2.5693199999999999E-2</v>
      </c>
      <c r="BM1293" s="38">
        <v>-8.1804000000000009E-3</v>
      </c>
      <c r="BN1293" s="38">
        <v>8.1861999999999994E-3</v>
      </c>
      <c r="BO1293" s="38">
        <v>1.8731399999999999E-2</v>
      </c>
      <c r="BP1293" s="38">
        <v>4.0623800000000002E-2</v>
      </c>
      <c r="BQ1293" s="38">
        <v>3.2248300000000001E-2</v>
      </c>
      <c r="BR1293" s="38">
        <v>3.3532800000000001E-2</v>
      </c>
      <c r="BS1293" s="38">
        <v>2.1900699999999999E-2</v>
      </c>
      <c r="BT1293" s="38">
        <v>-1.04484E-2</v>
      </c>
      <c r="BU1293" s="38">
        <v>-1.35982E-2</v>
      </c>
      <c r="BV1293" s="38">
        <v>1.2553399999999999E-2</v>
      </c>
      <c r="BW1293" s="38">
        <v>1.22019E-2</v>
      </c>
      <c r="BX1293" s="38">
        <v>1.3101E-3</v>
      </c>
      <c r="BY1293" s="38">
        <v>-4.5059200000000001E-2</v>
      </c>
      <c r="BZ1293" s="38">
        <v>4.59554E-2</v>
      </c>
      <c r="CA1293" s="38">
        <v>4.2812200000000002E-2</v>
      </c>
      <c r="CB1293" s="38">
        <v>4.6899400000000001E-2</v>
      </c>
      <c r="CC1293" s="38">
        <v>4.1697600000000001E-2</v>
      </c>
      <c r="CD1293" s="38">
        <v>5.4671699999999997E-2</v>
      </c>
      <c r="CE1293" s="38">
        <v>-3.9205900000000002E-2</v>
      </c>
      <c r="CF1293" s="38">
        <v>-3.1498600000000002E-2</v>
      </c>
      <c r="CG1293" s="38">
        <v>-3.0314600000000001E-2</v>
      </c>
      <c r="CH1293" s="38">
        <v>-8.00482E-2</v>
      </c>
      <c r="CI1293" s="38">
        <v>-5.6430800000000003E-2</v>
      </c>
      <c r="CJ1293" s="38">
        <v>-2.3281699999999999E-2</v>
      </c>
      <c r="CK1293" s="38">
        <v>-6.1872000000000003E-3</v>
      </c>
      <c r="CL1293" s="38">
        <v>1.0061199999999999E-2</v>
      </c>
      <c r="CM1293" s="38">
        <v>2.11095E-2</v>
      </c>
      <c r="CN1293" s="38">
        <v>4.3996399999999998E-2</v>
      </c>
      <c r="CO1293" s="38">
        <v>3.4926899999999997E-2</v>
      </c>
      <c r="CP1293" s="38">
        <v>3.64617E-2</v>
      </c>
      <c r="CQ1293" s="38">
        <v>2.52433E-2</v>
      </c>
      <c r="CR1293" s="38">
        <v>-7.4206000000000003E-3</v>
      </c>
      <c r="CS1293" s="38">
        <v>-1.1492499999999999E-2</v>
      </c>
      <c r="CT1293" s="38">
        <v>1.4387799999999999E-2</v>
      </c>
      <c r="CU1293" s="38">
        <v>1.41335E-2</v>
      </c>
      <c r="CV1293" s="38">
        <v>3.9258000000000001E-3</v>
      </c>
      <c r="CW1293" s="38">
        <v>-4.0911500000000003E-2</v>
      </c>
      <c r="CX1293" s="38">
        <v>5.0194999999999997E-2</v>
      </c>
      <c r="CY1293" s="38">
        <v>4.7291100000000003E-2</v>
      </c>
      <c r="CZ1293" s="38">
        <v>5.2069299999999999E-2</v>
      </c>
      <c r="DA1293" s="38">
        <v>4.6784399999999997E-2</v>
      </c>
      <c r="DB1293" s="38">
        <v>5.9191599999999997E-2</v>
      </c>
      <c r="DC1293" s="38">
        <v>-3.4286999999999998E-2</v>
      </c>
      <c r="DD1293" s="38">
        <v>-2.6764300000000001E-2</v>
      </c>
      <c r="DE1293" s="38">
        <v>-2.5017399999999999E-2</v>
      </c>
      <c r="DF1293" s="38">
        <v>-7.6742900000000003E-2</v>
      </c>
      <c r="DG1293" s="38">
        <v>-5.3625199999999998E-2</v>
      </c>
      <c r="DH1293" s="38">
        <v>-2.0870199999999998E-2</v>
      </c>
      <c r="DI1293" s="38">
        <v>-4.1939999999999998E-3</v>
      </c>
      <c r="DJ1293" s="38">
        <v>1.19361E-2</v>
      </c>
      <c r="DK1293" s="38">
        <v>2.3487600000000001E-2</v>
      </c>
      <c r="DL1293" s="38">
        <v>4.7369000000000001E-2</v>
      </c>
      <c r="DM1293" s="38">
        <v>3.7605600000000003E-2</v>
      </c>
      <c r="DN1293" s="38">
        <v>3.9390700000000001E-2</v>
      </c>
      <c r="DO1293" s="38">
        <v>2.8586E-2</v>
      </c>
      <c r="DP1293" s="38">
        <v>-4.3927999999999997E-3</v>
      </c>
      <c r="DQ1293" s="38">
        <v>-9.3869000000000001E-3</v>
      </c>
      <c r="DR1293" s="38">
        <v>1.62221E-2</v>
      </c>
      <c r="DS1293" s="38">
        <v>1.6065099999999999E-2</v>
      </c>
      <c r="DT1293" s="38">
        <v>6.5414999999999996E-3</v>
      </c>
      <c r="DU1293" s="38">
        <v>-3.6763799999999999E-2</v>
      </c>
      <c r="DV1293" s="38">
        <v>5.4434700000000003E-2</v>
      </c>
      <c r="DW1293" s="38">
        <v>5.1769900000000001E-2</v>
      </c>
      <c r="DX1293" s="38">
        <v>5.7239199999999997E-2</v>
      </c>
      <c r="DY1293" s="38">
        <v>5.1871199999999999E-2</v>
      </c>
      <c r="DZ1293" s="38">
        <v>6.3711599999999993E-2</v>
      </c>
      <c r="EA1293" s="38">
        <v>-2.9368100000000001E-2</v>
      </c>
      <c r="EB1293" s="38">
        <v>-2.20301E-2</v>
      </c>
      <c r="EC1293" s="38">
        <v>-1.97202E-2</v>
      </c>
      <c r="ED1293" s="38">
        <v>-7.1970599999999996E-2</v>
      </c>
      <c r="EE1293" s="38">
        <v>-4.9574300000000002E-2</v>
      </c>
      <c r="EF1293" s="38">
        <v>-1.7388399999999998E-2</v>
      </c>
      <c r="EG1293" s="38">
        <v>-1.3162E-3</v>
      </c>
      <c r="EH1293" s="38">
        <v>1.4643099999999999E-2</v>
      </c>
      <c r="EI1293" s="38">
        <v>2.6921299999999999E-2</v>
      </c>
      <c r="EJ1293" s="38">
        <v>5.22385E-2</v>
      </c>
      <c r="EK1293" s="38">
        <v>4.1473000000000003E-2</v>
      </c>
      <c r="EL1293" s="38">
        <v>4.3619699999999997E-2</v>
      </c>
      <c r="EM1293" s="38">
        <v>3.3412299999999999E-2</v>
      </c>
      <c r="EN1293" s="38">
        <v>-2.12E-5</v>
      </c>
      <c r="EO1293" s="38">
        <v>-6.3467000000000003E-3</v>
      </c>
      <c r="EP1293" s="38">
        <v>1.8870700000000001E-2</v>
      </c>
      <c r="EQ1293" s="38">
        <v>1.88539E-2</v>
      </c>
      <c r="ER1293" s="38">
        <v>1.03182E-2</v>
      </c>
      <c r="ES1293" s="38">
        <v>-3.0775199999999999E-2</v>
      </c>
      <c r="ET1293" s="38">
        <v>6.0556100000000002E-2</v>
      </c>
      <c r="EU1293" s="38">
        <v>5.8236700000000002E-2</v>
      </c>
      <c r="EV1293" s="38">
        <v>6.4703700000000003E-2</v>
      </c>
      <c r="EW1293" s="38">
        <v>5.9215799999999999E-2</v>
      </c>
      <c r="EX1293" s="38">
        <v>7.02377E-2</v>
      </c>
      <c r="EY1293" s="38">
        <v>-2.2266000000000001E-2</v>
      </c>
      <c r="EZ1293" s="38">
        <v>-1.51945E-2</v>
      </c>
      <c r="FA1293" s="38">
        <v>-1.2071800000000001E-2</v>
      </c>
      <c r="FB1293" s="38">
        <v>78.324219999999997</v>
      </c>
      <c r="FC1293" s="38">
        <v>76.180840000000003</v>
      </c>
      <c r="FD1293" s="38">
        <v>74.502989999999997</v>
      </c>
      <c r="FE1293" s="38">
        <v>72.921999999999997</v>
      </c>
      <c r="FF1293" s="38">
        <v>71.457790000000003</v>
      </c>
      <c r="FG1293" s="38">
        <v>69.829570000000004</v>
      </c>
      <c r="FH1293" s="38">
        <v>69.561329999999998</v>
      </c>
      <c r="FI1293" s="38">
        <v>72.709500000000006</v>
      </c>
      <c r="FJ1293" s="38">
        <v>76.81147</v>
      </c>
      <c r="FK1293" s="38">
        <v>81.139430000000004</v>
      </c>
      <c r="FL1293" s="38">
        <v>85.797579999999996</v>
      </c>
      <c r="FM1293" s="38">
        <v>89.161510000000007</v>
      </c>
      <c r="FN1293" s="38">
        <v>92.179060000000007</v>
      </c>
      <c r="FO1293" s="38">
        <v>94.442880000000002</v>
      </c>
      <c r="FP1293" s="38">
        <v>96.042869999999994</v>
      </c>
      <c r="FQ1293" s="38">
        <v>97.093140000000005</v>
      </c>
      <c r="FR1293" s="38">
        <v>99.266459999999995</v>
      </c>
      <c r="FS1293" s="38">
        <v>98.801900000000003</v>
      </c>
      <c r="FT1293" s="38">
        <v>97.062240000000003</v>
      </c>
      <c r="FU1293" s="38">
        <v>94.011499999999998</v>
      </c>
      <c r="FV1293" s="38">
        <v>89.846729999999994</v>
      </c>
      <c r="FW1293">
        <v>86.209699999999998</v>
      </c>
      <c r="FX1293">
        <v>83.280959999999993</v>
      </c>
      <c r="FY1293">
        <v>80.046080000000003</v>
      </c>
      <c r="FZ1293">
        <v>8.1717000000000005E-3</v>
      </c>
      <c r="GA1293">
        <v>6.4630000000000007E-2</v>
      </c>
      <c r="GB1293">
        <v>1</v>
      </c>
    </row>
    <row r="1294" spans="1:184" x14ac:dyDescent="0.3">
      <c r="A1294" t="s">
        <v>1</v>
      </c>
      <c r="B1294" t="s">
        <v>1</v>
      </c>
      <c r="C1294" t="s">
        <v>1</v>
      </c>
      <c r="D1294" t="s">
        <v>1</v>
      </c>
      <c r="E1294" t="s">
        <v>1</v>
      </c>
      <c r="F1294" t="s">
        <v>1</v>
      </c>
      <c r="G1294" t="s">
        <v>1</v>
      </c>
      <c r="H1294" s="40" t="s">
        <v>1</v>
      </c>
      <c r="I1294" s="18" t="s">
        <v>1</v>
      </c>
      <c r="J1294" s="38" t="s">
        <v>222</v>
      </c>
      <c r="K1294" s="18">
        <v>44789</v>
      </c>
      <c r="L1294" s="38">
        <v>93488</v>
      </c>
      <c r="M1294" s="38">
        <v>93488</v>
      </c>
      <c r="N1294" s="38">
        <v>3.7852980000000001</v>
      </c>
      <c r="O1294" s="38">
        <v>3.6457540000000002</v>
      </c>
      <c r="P1294" s="38">
        <v>3.553868</v>
      </c>
      <c r="Q1294" s="38">
        <v>3.5177100000000001</v>
      </c>
      <c r="R1294" s="38">
        <v>3.6347480000000001</v>
      </c>
      <c r="S1294" s="38">
        <v>3.9350770000000002</v>
      </c>
      <c r="T1294" s="38">
        <v>4.336652</v>
      </c>
      <c r="U1294" s="38">
        <v>4.94062</v>
      </c>
      <c r="V1294" s="38">
        <v>5.7172749999999999</v>
      </c>
      <c r="W1294" s="38">
        <v>6.3694750000000004</v>
      </c>
      <c r="X1294" s="38">
        <v>6.9253809999999998</v>
      </c>
      <c r="Y1294" s="38">
        <v>7.3303830000000003</v>
      </c>
      <c r="Z1294" s="38">
        <v>7.5837009999999996</v>
      </c>
      <c r="AA1294" s="38">
        <v>7.8627380000000002</v>
      </c>
      <c r="AB1294" s="38">
        <v>7.9505590000000002</v>
      </c>
      <c r="AC1294" s="38">
        <v>7.819877</v>
      </c>
      <c r="AD1294" s="38">
        <v>7.4324240000000001</v>
      </c>
      <c r="AE1294" s="38">
        <v>6.7288490000000003</v>
      </c>
      <c r="AF1294" s="38">
        <v>6.1992149999999997</v>
      </c>
      <c r="AG1294" s="38">
        <v>5.7931990000000004</v>
      </c>
      <c r="AH1294" s="38">
        <v>5.4539580000000001</v>
      </c>
      <c r="AI1294" s="38">
        <v>5.0280129999999996</v>
      </c>
      <c r="AJ1294" s="38">
        <v>4.5804590000000003</v>
      </c>
      <c r="AK1294" s="38">
        <v>4.2659089999999997</v>
      </c>
      <c r="AL1294" s="38">
        <v>-3.3395500000000002E-2</v>
      </c>
      <c r="AM1294" s="38">
        <v>-3.6679499999999997E-2</v>
      </c>
      <c r="AN1294" s="38">
        <v>-3.4686099999999997E-2</v>
      </c>
      <c r="AO1294" s="38">
        <v>-2.7357099999999999E-2</v>
      </c>
      <c r="AP1294" s="38">
        <v>-1.2097500000000001E-2</v>
      </c>
      <c r="AQ1294" s="38">
        <v>-3.2522299999999997E-2</v>
      </c>
      <c r="AR1294" s="38">
        <v>-3.0728200000000001E-2</v>
      </c>
      <c r="AS1294" s="38">
        <v>2.8833600000000001E-2</v>
      </c>
      <c r="AT1294" s="38">
        <v>1.4498799999999999E-2</v>
      </c>
      <c r="AU1294" s="38">
        <v>3.3403299999999997E-2</v>
      </c>
      <c r="AV1294" s="38">
        <v>3.7690399999999999E-2</v>
      </c>
      <c r="AW1294" s="38">
        <v>2.8335099999999998E-2</v>
      </c>
      <c r="AX1294" s="38">
        <v>-1.2880999999999999E-3</v>
      </c>
      <c r="AY1294" s="38">
        <v>-1.6429699999999998E-2</v>
      </c>
      <c r="AZ1294" s="38">
        <v>-1.4327599999999999E-2</v>
      </c>
      <c r="BA1294" s="38">
        <v>1.02378E-2</v>
      </c>
      <c r="BB1294" s="38">
        <v>5.86058E-2</v>
      </c>
      <c r="BC1294" s="38">
        <v>3.4639099999999999E-2</v>
      </c>
      <c r="BD1294" s="38">
        <v>2.7873499999999999E-2</v>
      </c>
      <c r="BE1294" s="38">
        <v>2.5356400000000001E-2</v>
      </c>
      <c r="BF1294" s="38">
        <v>9.1909999999999995E-3</v>
      </c>
      <c r="BG1294" s="38">
        <v>3.5723499999999998E-2</v>
      </c>
      <c r="BH1294" s="38">
        <v>1.30215E-2</v>
      </c>
      <c r="BI1294" s="38">
        <v>-2.5918E-3</v>
      </c>
      <c r="BJ1294" s="38">
        <v>-2.90586E-2</v>
      </c>
      <c r="BK1294" s="38">
        <v>-3.30014E-2</v>
      </c>
      <c r="BL1294" s="38">
        <v>-3.1124700000000002E-2</v>
      </c>
      <c r="BM1294" s="38">
        <v>-2.4259099999999999E-2</v>
      </c>
      <c r="BN1294" s="38">
        <v>-9.1035999999999999E-3</v>
      </c>
      <c r="BO1294" s="38">
        <v>-2.8844600000000001E-2</v>
      </c>
      <c r="BP1294" s="38">
        <v>-2.51539E-2</v>
      </c>
      <c r="BQ1294" s="38">
        <v>3.3690999999999999E-2</v>
      </c>
      <c r="BR1294" s="38">
        <v>1.9411600000000001E-2</v>
      </c>
      <c r="BS1294" s="38">
        <v>3.8731300000000003E-2</v>
      </c>
      <c r="BT1294" s="38">
        <v>4.1887300000000002E-2</v>
      </c>
      <c r="BU1294" s="38">
        <v>3.1740400000000002E-2</v>
      </c>
      <c r="BV1294" s="38">
        <v>1.8332000000000001E-3</v>
      </c>
      <c r="BW1294" s="38">
        <v>-1.2956000000000001E-2</v>
      </c>
      <c r="BX1294" s="38">
        <v>-9.1140000000000006E-3</v>
      </c>
      <c r="BY1294" s="38">
        <v>1.6895799999999999E-2</v>
      </c>
      <c r="BZ1294" s="38">
        <v>6.5626699999999996E-2</v>
      </c>
      <c r="CA1294" s="38">
        <v>4.2059800000000001E-2</v>
      </c>
      <c r="CB1294" s="38">
        <v>3.6579599999999997E-2</v>
      </c>
      <c r="CC1294" s="38">
        <v>3.3824399999999998E-2</v>
      </c>
      <c r="CD1294" s="38">
        <v>1.6852599999999999E-2</v>
      </c>
      <c r="CE1294" s="38">
        <v>4.3294600000000003E-2</v>
      </c>
      <c r="CF1294" s="38">
        <v>2.1687000000000001E-2</v>
      </c>
      <c r="CG1294" s="38">
        <v>7.0277999999999998E-3</v>
      </c>
      <c r="CH1294" s="38">
        <v>-2.6054999999999998E-2</v>
      </c>
      <c r="CI1294" s="38">
        <v>-3.0453999999999998E-2</v>
      </c>
      <c r="CJ1294" s="38">
        <v>-2.8658099999999999E-2</v>
      </c>
      <c r="CK1294" s="38">
        <v>-2.2113500000000001E-2</v>
      </c>
      <c r="CL1294" s="38">
        <v>-7.0301000000000001E-3</v>
      </c>
      <c r="CM1294" s="38">
        <v>-2.6297399999999999E-2</v>
      </c>
      <c r="CN1294" s="38">
        <v>-2.1293200000000002E-2</v>
      </c>
      <c r="CO1294" s="38">
        <v>3.7055299999999999E-2</v>
      </c>
      <c r="CP1294" s="38">
        <v>2.28142E-2</v>
      </c>
      <c r="CQ1294" s="38">
        <v>4.2421399999999998E-2</v>
      </c>
      <c r="CR1294" s="38">
        <v>4.4794E-2</v>
      </c>
      <c r="CS1294" s="38">
        <v>3.4098999999999997E-2</v>
      </c>
      <c r="CT1294" s="38">
        <v>3.9950999999999997E-3</v>
      </c>
      <c r="CU1294" s="38">
        <v>-1.05501E-2</v>
      </c>
      <c r="CV1294" s="38">
        <v>-5.5031999999999998E-3</v>
      </c>
      <c r="CW1294" s="38">
        <v>2.1507100000000001E-2</v>
      </c>
      <c r="CX1294" s="38">
        <v>7.0489399999999994E-2</v>
      </c>
      <c r="CY1294" s="38">
        <v>4.71993E-2</v>
      </c>
      <c r="CZ1294" s="38">
        <v>4.2609399999999999E-2</v>
      </c>
      <c r="DA1294" s="38">
        <v>3.9689299999999997E-2</v>
      </c>
      <c r="DB1294" s="38">
        <v>2.2159000000000002E-2</v>
      </c>
      <c r="DC1294" s="38">
        <v>4.85383E-2</v>
      </c>
      <c r="DD1294" s="38">
        <v>2.76887E-2</v>
      </c>
      <c r="DE1294" s="38">
        <v>1.3690300000000001E-2</v>
      </c>
      <c r="DF1294" s="38">
        <v>-2.30513E-2</v>
      </c>
      <c r="DG1294" s="38">
        <v>-2.79066E-2</v>
      </c>
      <c r="DH1294" s="38">
        <v>-2.61915E-2</v>
      </c>
      <c r="DI1294" s="38">
        <v>-1.9967800000000001E-2</v>
      </c>
      <c r="DJ1294" s="38">
        <v>-4.9565E-3</v>
      </c>
      <c r="DK1294" s="38">
        <v>-2.3750199999999999E-2</v>
      </c>
      <c r="DL1294" s="38">
        <v>-1.7432400000000001E-2</v>
      </c>
      <c r="DM1294" s="38">
        <v>4.0419499999999997E-2</v>
      </c>
      <c r="DN1294" s="38">
        <v>2.6216699999999999E-2</v>
      </c>
      <c r="DO1294" s="38">
        <v>4.6111600000000003E-2</v>
      </c>
      <c r="DP1294" s="38">
        <v>4.7700699999999999E-2</v>
      </c>
      <c r="DQ1294" s="38">
        <v>3.6457499999999997E-2</v>
      </c>
      <c r="DR1294" s="38">
        <v>6.1570000000000001E-3</v>
      </c>
      <c r="DS1294" s="38">
        <v>-8.1442000000000007E-3</v>
      </c>
      <c r="DT1294" s="38">
        <v>-1.8923E-3</v>
      </c>
      <c r="DU1294" s="38">
        <v>2.61184E-2</v>
      </c>
      <c r="DV1294" s="38">
        <v>7.5352100000000005E-2</v>
      </c>
      <c r="DW1294" s="38">
        <v>5.2338799999999998E-2</v>
      </c>
      <c r="DX1294" s="38">
        <v>4.86392E-2</v>
      </c>
      <c r="DY1294" s="38">
        <v>4.5554200000000003E-2</v>
      </c>
      <c r="DZ1294" s="38">
        <v>2.74655E-2</v>
      </c>
      <c r="EA1294" s="38">
        <v>5.3782099999999999E-2</v>
      </c>
      <c r="EB1294" s="38">
        <v>3.3690499999999998E-2</v>
      </c>
      <c r="EC1294" s="38">
        <v>2.0352800000000001E-2</v>
      </c>
      <c r="ED1294" s="38">
        <v>-1.8714399999999999E-2</v>
      </c>
      <c r="EE1294" s="38">
        <v>-2.4228599999999999E-2</v>
      </c>
      <c r="EF1294" s="38">
        <v>-2.26301E-2</v>
      </c>
      <c r="EG1294" s="38">
        <v>-1.6869800000000001E-2</v>
      </c>
      <c r="EH1294" s="38">
        <v>-1.9626999999999999E-3</v>
      </c>
      <c r="EI1294" s="38">
        <v>-2.0072400000000001E-2</v>
      </c>
      <c r="EJ1294" s="38">
        <v>-1.18581E-2</v>
      </c>
      <c r="EK1294" s="38">
        <v>4.5276999999999998E-2</v>
      </c>
      <c r="EL1294" s="38">
        <v>3.1129500000000001E-2</v>
      </c>
      <c r="EM1294" s="38">
        <v>5.1439600000000002E-2</v>
      </c>
      <c r="EN1294" s="38">
        <v>5.1897600000000002E-2</v>
      </c>
      <c r="EO1294" s="38">
        <v>3.98629E-2</v>
      </c>
      <c r="EP1294" s="38">
        <v>9.2783999999999991E-3</v>
      </c>
      <c r="EQ1294" s="38">
        <v>-4.6705000000000002E-3</v>
      </c>
      <c r="ER1294" s="38">
        <v>3.3211999999999998E-3</v>
      </c>
      <c r="ES1294" s="38">
        <v>3.2776300000000001E-2</v>
      </c>
      <c r="ET1294" s="38">
        <v>8.2373000000000002E-2</v>
      </c>
      <c r="EU1294" s="38">
        <v>5.97595E-2</v>
      </c>
      <c r="EV1294" s="38">
        <v>5.7345199999999999E-2</v>
      </c>
      <c r="EW1294" s="38">
        <v>5.4022100000000003E-2</v>
      </c>
      <c r="EX1294" s="38">
        <v>3.5127100000000001E-2</v>
      </c>
      <c r="EY1294" s="38">
        <v>6.1353199999999997E-2</v>
      </c>
      <c r="EZ1294" s="38">
        <v>4.2355999999999998E-2</v>
      </c>
      <c r="FA1294" s="38">
        <v>2.9972499999999999E-2</v>
      </c>
      <c r="FB1294" s="38">
        <v>78.462429999999998</v>
      </c>
      <c r="FC1294" s="38">
        <v>77.279949999999999</v>
      </c>
      <c r="FD1294" s="38">
        <v>75.542240000000007</v>
      </c>
      <c r="FE1294" s="38">
        <v>73.885840000000002</v>
      </c>
      <c r="FF1294" s="38">
        <v>72.01276</v>
      </c>
      <c r="FG1294" s="38">
        <v>71.106499999999997</v>
      </c>
      <c r="FH1294" s="38">
        <v>70.452719999999999</v>
      </c>
      <c r="FI1294" s="38">
        <v>72.464489999999998</v>
      </c>
      <c r="FJ1294" s="38">
        <v>77.044520000000006</v>
      </c>
      <c r="FK1294" s="38">
        <v>82.470309999999998</v>
      </c>
      <c r="FL1294" s="38">
        <v>87.200550000000007</v>
      </c>
      <c r="FM1294" s="38">
        <v>91.461929999999995</v>
      </c>
      <c r="FN1294" s="38">
        <v>95.582520000000002</v>
      </c>
      <c r="FO1294" s="38">
        <v>98.9</v>
      </c>
      <c r="FP1294" s="38">
        <v>101.3753</v>
      </c>
      <c r="FQ1294" s="38">
        <v>102.6028</v>
      </c>
      <c r="FR1294" s="38">
        <v>102.9328</v>
      </c>
      <c r="FS1294" s="38">
        <v>102.5339</v>
      </c>
      <c r="FT1294" s="38">
        <v>101.07859999999999</v>
      </c>
      <c r="FU1294" s="38">
        <v>98.090720000000005</v>
      </c>
      <c r="FV1294" s="38">
        <v>93.786640000000006</v>
      </c>
      <c r="FW1294">
        <v>90.217089999999999</v>
      </c>
      <c r="FX1294">
        <v>87.226190000000003</v>
      </c>
      <c r="FY1294">
        <v>84.97945</v>
      </c>
      <c r="FZ1294">
        <v>9.5729999999999999E-3</v>
      </c>
      <c r="GA1294">
        <v>7.7276700000000004E-2</v>
      </c>
      <c r="GB1294">
        <v>1</v>
      </c>
    </row>
    <row r="1295" spans="1:184" x14ac:dyDescent="0.3">
      <c r="A1295" t="s">
        <v>1</v>
      </c>
      <c r="B1295" t="s">
        <v>1</v>
      </c>
      <c r="C1295" t="s">
        <v>1</v>
      </c>
      <c r="D1295" t="s">
        <v>1</v>
      </c>
      <c r="E1295" t="s">
        <v>1</v>
      </c>
      <c r="F1295" t="s">
        <v>1</v>
      </c>
      <c r="G1295" t="s">
        <v>1</v>
      </c>
      <c r="H1295" s="40" t="s">
        <v>1</v>
      </c>
      <c r="I1295" s="18" t="s">
        <v>1</v>
      </c>
      <c r="J1295" s="38" t="s">
        <v>222</v>
      </c>
      <c r="K1295" s="18">
        <v>44790</v>
      </c>
      <c r="L1295" s="38">
        <v>93474</v>
      </c>
      <c r="M1295" s="38">
        <v>93474</v>
      </c>
      <c r="N1295" s="38">
        <v>4.1580130000000004</v>
      </c>
      <c r="O1295" s="38">
        <v>4.0043519999999999</v>
      </c>
      <c r="P1295" s="38">
        <v>3.9083459999999999</v>
      </c>
      <c r="Q1295" s="38">
        <v>3.8715139999999999</v>
      </c>
      <c r="R1295" s="38">
        <v>3.976677</v>
      </c>
      <c r="S1295" s="38">
        <v>4.2885609999999996</v>
      </c>
      <c r="T1295" s="38">
        <v>4.6971730000000003</v>
      </c>
      <c r="U1295" s="38">
        <v>5.2773849999999998</v>
      </c>
      <c r="V1295" s="38">
        <v>6.0148599999999997</v>
      </c>
      <c r="W1295" s="38">
        <v>6.5669789999999999</v>
      </c>
      <c r="X1295" s="38">
        <v>7.0552520000000003</v>
      </c>
      <c r="Y1295" s="38">
        <v>7.4103380000000003</v>
      </c>
      <c r="Z1295" s="38">
        <v>7.608778</v>
      </c>
      <c r="AA1295" s="38">
        <v>7.8322070000000004</v>
      </c>
      <c r="AB1295" s="38">
        <v>7.8498919999999996</v>
      </c>
      <c r="AC1295" s="38">
        <v>7.6798950000000001</v>
      </c>
      <c r="AD1295" s="38">
        <v>7.2875110000000003</v>
      </c>
      <c r="AE1295" s="38">
        <v>6.6086130000000001</v>
      </c>
      <c r="AF1295" s="38">
        <v>6.1115709999999996</v>
      </c>
      <c r="AG1295" s="38">
        <v>5.7467379999999997</v>
      </c>
      <c r="AH1295" s="38">
        <v>5.4503380000000003</v>
      </c>
      <c r="AI1295" s="38">
        <v>5.0403950000000002</v>
      </c>
      <c r="AJ1295" s="38">
        <v>4.5970639999999996</v>
      </c>
      <c r="AK1295" s="38">
        <v>4.296773</v>
      </c>
      <c r="AL1295" s="38">
        <v>0.1036876</v>
      </c>
      <c r="AM1295" s="38">
        <v>8.2934900000000006E-2</v>
      </c>
      <c r="AN1295" s="38">
        <v>8.6078000000000002E-2</v>
      </c>
      <c r="AO1295" s="38">
        <v>7.2712399999999996E-2</v>
      </c>
      <c r="AP1295" s="38">
        <v>4.7445000000000001E-2</v>
      </c>
      <c r="AQ1295" s="38">
        <v>-3.4011300000000001E-2</v>
      </c>
      <c r="AR1295" s="38">
        <v>-0.11543489999999999</v>
      </c>
      <c r="AS1295" s="38">
        <v>-6.4955399999999996E-2</v>
      </c>
      <c r="AT1295" s="38">
        <v>-0.1236926</v>
      </c>
      <c r="AU1295" s="38">
        <v>-0.15958600000000001</v>
      </c>
      <c r="AV1295" s="38">
        <v>-0.1166167</v>
      </c>
      <c r="AW1295" s="38">
        <v>-3.3198100000000001E-2</v>
      </c>
      <c r="AX1295" s="38">
        <v>-1.7498E-2</v>
      </c>
      <c r="AY1295" s="38">
        <v>2.0420199999999999E-2</v>
      </c>
      <c r="AZ1295" s="38">
        <v>5.5127200000000001E-2</v>
      </c>
      <c r="BA1295" s="38">
        <v>0.1094483</v>
      </c>
      <c r="BB1295" s="38">
        <v>0.20071720000000001</v>
      </c>
      <c r="BC1295" s="38">
        <v>0.1624041</v>
      </c>
      <c r="BD1295" s="38">
        <v>0.1457985</v>
      </c>
      <c r="BE1295" s="38">
        <v>0.14858730000000001</v>
      </c>
      <c r="BF1295" s="38">
        <v>0.14644160000000001</v>
      </c>
      <c r="BG1295" s="38">
        <v>0.185666</v>
      </c>
      <c r="BH1295" s="38">
        <v>0.15363209999999999</v>
      </c>
      <c r="BI1295" s="38">
        <v>0.15302679999999999</v>
      </c>
      <c r="BJ1295" s="38">
        <v>0.1102448</v>
      </c>
      <c r="BK1295" s="38">
        <v>8.9257000000000003E-2</v>
      </c>
      <c r="BL1295" s="38">
        <v>9.1467999999999994E-2</v>
      </c>
      <c r="BM1295" s="38">
        <v>7.7982399999999993E-2</v>
      </c>
      <c r="BN1295" s="38">
        <v>5.19634E-2</v>
      </c>
      <c r="BO1295" s="38">
        <v>-2.8145400000000001E-2</v>
      </c>
      <c r="BP1295" s="38">
        <v>-0.1062718</v>
      </c>
      <c r="BQ1295" s="38">
        <v>-5.9556999999999999E-2</v>
      </c>
      <c r="BR1295" s="38">
        <v>-0.1182463</v>
      </c>
      <c r="BS1295" s="38">
        <v>-0.150587</v>
      </c>
      <c r="BT1295" s="38">
        <v>-0.11013299999999999</v>
      </c>
      <c r="BU1295" s="38">
        <v>-2.90803E-2</v>
      </c>
      <c r="BV1295" s="38">
        <v>-1.4023000000000001E-2</v>
      </c>
      <c r="BW1295" s="38">
        <v>2.4756E-2</v>
      </c>
      <c r="BX1295" s="38">
        <v>6.2135599999999999E-2</v>
      </c>
      <c r="BY1295" s="38">
        <v>0.11923590000000001</v>
      </c>
      <c r="BZ1295" s="38">
        <v>0.21191779999999999</v>
      </c>
      <c r="CA1295" s="38">
        <v>0.17332719999999999</v>
      </c>
      <c r="CB1295" s="38">
        <v>0.15728300000000001</v>
      </c>
      <c r="CC1295" s="38">
        <v>0.15951560000000001</v>
      </c>
      <c r="CD1295" s="38">
        <v>0.1557566</v>
      </c>
      <c r="CE1295" s="38">
        <v>0.19672899999999999</v>
      </c>
      <c r="CF1295" s="38">
        <v>0.16468949999999999</v>
      </c>
      <c r="CG1295" s="38">
        <v>0.1627633</v>
      </c>
      <c r="CH1295" s="38">
        <v>0.1147864</v>
      </c>
      <c r="CI1295" s="38">
        <v>9.3635700000000002E-2</v>
      </c>
      <c r="CJ1295" s="38">
        <v>9.52012E-2</v>
      </c>
      <c r="CK1295" s="38">
        <v>8.1632399999999994E-2</v>
      </c>
      <c r="CL1295" s="38">
        <v>5.50929E-2</v>
      </c>
      <c r="CM1295" s="38">
        <v>-2.4082699999999999E-2</v>
      </c>
      <c r="CN1295" s="38">
        <v>-9.9925399999999998E-2</v>
      </c>
      <c r="CO1295" s="38">
        <v>-5.5818E-2</v>
      </c>
      <c r="CP1295" s="38">
        <v>-0.1144743</v>
      </c>
      <c r="CQ1295" s="38">
        <v>-0.14435429999999999</v>
      </c>
      <c r="CR1295" s="38">
        <v>-0.10564229999999999</v>
      </c>
      <c r="CS1295" s="38">
        <v>-2.62283E-2</v>
      </c>
      <c r="CT1295" s="38">
        <v>-1.16162E-2</v>
      </c>
      <c r="CU1295" s="38">
        <v>2.7758999999999999E-2</v>
      </c>
      <c r="CV1295" s="38">
        <v>6.6989499999999993E-2</v>
      </c>
      <c r="CW1295" s="38">
        <v>0.12601470000000001</v>
      </c>
      <c r="CX1295" s="38">
        <v>0.21967529999999999</v>
      </c>
      <c r="CY1295" s="38">
        <v>0.18089259999999999</v>
      </c>
      <c r="CZ1295" s="38">
        <v>0.1652372</v>
      </c>
      <c r="DA1295" s="38">
        <v>0.1670845</v>
      </c>
      <c r="DB1295" s="38">
        <v>0.16220809999999999</v>
      </c>
      <c r="DC1295" s="38">
        <v>0.2043913</v>
      </c>
      <c r="DD1295" s="38">
        <v>0.1723479</v>
      </c>
      <c r="DE1295" s="38">
        <v>0.16950680000000001</v>
      </c>
      <c r="DF1295" s="38">
        <v>0.1193279</v>
      </c>
      <c r="DG1295" s="38">
        <v>9.8014400000000002E-2</v>
      </c>
      <c r="DH1295" s="38">
        <v>9.8934300000000003E-2</v>
      </c>
      <c r="DI1295" s="38">
        <v>8.5282399999999994E-2</v>
      </c>
      <c r="DJ1295" s="38">
        <v>5.8222299999999998E-2</v>
      </c>
      <c r="DK1295" s="38">
        <v>-2.002E-2</v>
      </c>
      <c r="DL1295" s="38">
        <v>-9.3578999999999996E-2</v>
      </c>
      <c r="DM1295" s="38">
        <v>-5.2079100000000003E-2</v>
      </c>
      <c r="DN1295" s="38">
        <v>-0.1107022</v>
      </c>
      <c r="DO1295" s="38">
        <v>-0.13812160000000001</v>
      </c>
      <c r="DP1295" s="38">
        <v>-0.1011517</v>
      </c>
      <c r="DQ1295" s="38">
        <v>-2.3376299999999999E-2</v>
      </c>
      <c r="DR1295" s="38">
        <v>-9.2095000000000007E-3</v>
      </c>
      <c r="DS1295" s="38">
        <v>3.0761899999999998E-2</v>
      </c>
      <c r="DT1295" s="38">
        <v>7.1843500000000005E-2</v>
      </c>
      <c r="DU1295" s="38">
        <v>0.13279350000000001</v>
      </c>
      <c r="DV1295" s="38">
        <v>0.22743289999999999</v>
      </c>
      <c r="DW1295" s="38">
        <v>0.18845790000000001</v>
      </c>
      <c r="DX1295" s="38">
        <v>0.17319129999999999</v>
      </c>
      <c r="DY1295" s="38">
        <v>0.17465339999999999</v>
      </c>
      <c r="DZ1295" s="38">
        <v>0.16865959999999999</v>
      </c>
      <c r="EA1295" s="38">
        <v>0.21205350000000001</v>
      </c>
      <c r="EB1295" s="38">
        <v>0.18000620000000001</v>
      </c>
      <c r="EC1295" s="38">
        <v>0.1762503</v>
      </c>
      <c r="ED1295" s="38">
        <v>0.1258852</v>
      </c>
      <c r="EE1295" s="38">
        <v>0.1043365</v>
      </c>
      <c r="EF1295" s="38">
        <v>0.1043244</v>
      </c>
      <c r="EG1295" s="38">
        <v>9.0552400000000005E-2</v>
      </c>
      <c r="EH1295" s="38">
        <v>6.2740699999999996E-2</v>
      </c>
      <c r="EI1295" s="38">
        <v>-1.4154099999999999E-2</v>
      </c>
      <c r="EJ1295" s="38">
        <v>-8.4415900000000002E-2</v>
      </c>
      <c r="EK1295" s="38">
        <v>-4.6680600000000003E-2</v>
      </c>
      <c r="EL1295" s="38">
        <v>-0.105256</v>
      </c>
      <c r="EM1295" s="38">
        <v>-0.1291226</v>
      </c>
      <c r="EN1295" s="38">
        <v>-9.4667899999999999E-2</v>
      </c>
      <c r="EO1295" s="38">
        <v>-1.9258500000000001E-2</v>
      </c>
      <c r="EP1295" s="38">
        <v>-5.7345E-3</v>
      </c>
      <c r="EQ1295" s="38">
        <v>3.5097700000000003E-2</v>
      </c>
      <c r="ER1295" s="38">
        <v>7.8851900000000003E-2</v>
      </c>
      <c r="ES1295" s="38">
        <v>0.14258109999999999</v>
      </c>
      <c r="ET1295" s="38">
        <v>0.2386335</v>
      </c>
      <c r="EU1295" s="38">
        <v>0.19938110000000001</v>
      </c>
      <c r="EV1295" s="38">
        <v>0.1846758</v>
      </c>
      <c r="EW1295" s="38">
        <v>0.18558169999999999</v>
      </c>
      <c r="EX1295" s="38">
        <v>0.17797460000000001</v>
      </c>
      <c r="EY1295" s="38">
        <v>0.2231166</v>
      </c>
      <c r="EZ1295" s="38">
        <v>0.1910636</v>
      </c>
      <c r="FA1295" s="38">
        <v>0.18598680000000001</v>
      </c>
      <c r="FB1295" s="38">
        <v>83.203149999999994</v>
      </c>
      <c r="FC1295" s="38">
        <v>81.701560000000001</v>
      </c>
      <c r="FD1295" s="38">
        <v>80.125749999999996</v>
      </c>
      <c r="FE1295" s="38">
        <v>78.655159999999995</v>
      </c>
      <c r="FF1295" s="38">
        <v>78.200460000000007</v>
      </c>
      <c r="FG1295" s="38">
        <v>77.44444</v>
      </c>
      <c r="FH1295" s="38">
        <v>76.569999999999993</v>
      </c>
      <c r="FI1295" s="38">
        <v>77.672370000000001</v>
      </c>
      <c r="FJ1295" s="38">
        <v>81.601200000000006</v>
      </c>
      <c r="FK1295" s="38">
        <v>84.470299999999995</v>
      </c>
      <c r="FL1295" s="38">
        <v>87.561580000000006</v>
      </c>
      <c r="FM1295" s="38">
        <v>91.172550000000001</v>
      </c>
      <c r="FN1295" s="38">
        <v>94.968699999999998</v>
      </c>
      <c r="FO1295" s="38">
        <v>96.690690000000004</v>
      </c>
      <c r="FP1295" s="38">
        <v>97.498469999999998</v>
      </c>
      <c r="FQ1295" s="38">
        <v>98.021550000000005</v>
      </c>
      <c r="FR1295" s="38">
        <v>98.207030000000003</v>
      </c>
      <c r="FS1295" s="38">
        <v>98.001170000000002</v>
      </c>
      <c r="FT1295" s="38">
        <v>97.048000000000002</v>
      </c>
      <c r="FU1295" s="38">
        <v>94.416030000000006</v>
      </c>
      <c r="FV1295" s="38">
        <v>90.957729999999998</v>
      </c>
      <c r="FW1295">
        <v>87.325739999999996</v>
      </c>
      <c r="FX1295">
        <v>84.246709999999993</v>
      </c>
      <c r="FY1295">
        <v>81.918660000000003</v>
      </c>
      <c r="FZ1295">
        <v>1.26111E-2</v>
      </c>
      <c r="GA1295">
        <v>9.4978499999999993E-2</v>
      </c>
      <c r="GB1295">
        <v>1</v>
      </c>
    </row>
    <row r="1296" spans="1:184" x14ac:dyDescent="0.3">
      <c r="A1296" t="s">
        <v>1</v>
      </c>
      <c r="B1296" t="s">
        <v>1</v>
      </c>
      <c r="C1296" t="s">
        <v>1</v>
      </c>
      <c r="D1296" t="s">
        <v>1</v>
      </c>
      <c r="E1296" t="s">
        <v>1</v>
      </c>
      <c r="F1296" t="s">
        <v>1</v>
      </c>
      <c r="G1296" t="s">
        <v>1</v>
      </c>
      <c r="H1296" s="40" t="s">
        <v>1</v>
      </c>
      <c r="I1296" s="18" t="s">
        <v>1</v>
      </c>
      <c r="J1296" s="38" t="s">
        <v>222</v>
      </c>
      <c r="K1296" s="18">
        <v>44792</v>
      </c>
      <c r="L1296" s="38">
        <v>93454</v>
      </c>
      <c r="M1296" s="38">
        <v>93454</v>
      </c>
      <c r="N1296" s="38">
        <v>3.977754</v>
      </c>
      <c r="O1296" s="38">
        <v>3.8249970000000002</v>
      </c>
      <c r="P1296" s="38">
        <v>3.7255229999999999</v>
      </c>
      <c r="Q1296" s="38">
        <v>3.6800030000000001</v>
      </c>
      <c r="R1296" s="38">
        <v>3.7812649999999999</v>
      </c>
      <c r="S1296" s="38">
        <v>4.0699880000000004</v>
      </c>
      <c r="T1296" s="38">
        <v>4.4396630000000004</v>
      </c>
      <c r="U1296" s="38">
        <v>4.9647209999999999</v>
      </c>
      <c r="V1296" s="38">
        <v>5.6568069999999997</v>
      </c>
      <c r="W1296" s="38">
        <v>6.2321249999999999</v>
      </c>
      <c r="X1296" s="38">
        <v>6.753152</v>
      </c>
      <c r="Y1296" s="38">
        <v>7.1345720000000004</v>
      </c>
      <c r="Z1296" s="38">
        <v>7.3574039999999998</v>
      </c>
      <c r="AA1296" s="38">
        <v>7.5826710000000004</v>
      </c>
      <c r="AB1296" s="38">
        <v>7.6233360000000001</v>
      </c>
      <c r="AC1296" s="38">
        <v>7.4821229999999996</v>
      </c>
      <c r="AD1296" s="38">
        <v>7.1125350000000003</v>
      </c>
      <c r="AE1296" s="38">
        <v>6.4851210000000004</v>
      </c>
      <c r="AF1296" s="38">
        <v>5.9907199999999996</v>
      </c>
      <c r="AG1296" s="38">
        <v>5.6104529999999997</v>
      </c>
      <c r="AH1296" s="38">
        <v>5.314343</v>
      </c>
      <c r="AI1296" s="38">
        <v>4.9201629999999996</v>
      </c>
      <c r="AJ1296" s="38">
        <v>4.4891889999999997</v>
      </c>
      <c r="AK1296" s="38">
        <v>4.1634739999999999</v>
      </c>
      <c r="AL1296" s="38">
        <v>-1.97453E-2</v>
      </c>
      <c r="AM1296" s="38">
        <v>-2.7802E-3</v>
      </c>
      <c r="AN1296" s="38">
        <v>1.4945E-3</v>
      </c>
      <c r="AO1296" s="38">
        <v>1.38523E-2</v>
      </c>
      <c r="AP1296" s="38">
        <v>2.12702E-2</v>
      </c>
      <c r="AQ1296" s="38">
        <v>-1.9414E-3</v>
      </c>
      <c r="AR1296" s="38">
        <v>-3.30072E-2</v>
      </c>
      <c r="AS1296" s="38">
        <v>-1.5755100000000001E-2</v>
      </c>
      <c r="AT1296" s="38">
        <v>-3.5741500000000002E-2</v>
      </c>
      <c r="AU1296" s="38">
        <v>-3.3997800000000002E-2</v>
      </c>
      <c r="AV1296" s="38">
        <v>8.1498999999999999E-3</v>
      </c>
      <c r="AW1296" s="38">
        <v>1.1794900000000001E-2</v>
      </c>
      <c r="AX1296" s="38">
        <v>4.5443000000000002E-3</v>
      </c>
      <c r="AY1296" s="38">
        <v>-2.0251600000000002E-2</v>
      </c>
      <c r="AZ1296" s="38">
        <v>-4.6124499999999999E-2</v>
      </c>
      <c r="BA1296" s="38">
        <v>-1.19971E-2</v>
      </c>
      <c r="BB1296" s="38">
        <v>4.0898200000000003E-2</v>
      </c>
      <c r="BC1296" s="38">
        <v>4.39002E-2</v>
      </c>
      <c r="BD1296" s="38">
        <v>4.4146999999999999E-2</v>
      </c>
      <c r="BE1296" s="38">
        <v>5.7392899999999997E-2</v>
      </c>
      <c r="BF1296" s="38">
        <v>6.0514999999999999E-2</v>
      </c>
      <c r="BG1296" s="38">
        <v>9.5242800000000002E-2</v>
      </c>
      <c r="BH1296" s="38">
        <v>7.39369E-2</v>
      </c>
      <c r="BI1296" s="38">
        <v>6.5630599999999997E-2</v>
      </c>
      <c r="BJ1296" s="38">
        <v>-1.26994E-2</v>
      </c>
      <c r="BK1296" s="38">
        <v>3.8111E-3</v>
      </c>
      <c r="BL1296" s="38">
        <v>7.5648E-3</v>
      </c>
      <c r="BM1296" s="38">
        <v>1.9355000000000001E-2</v>
      </c>
      <c r="BN1296" s="38">
        <v>2.5709300000000001E-2</v>
      </c>
      <c r="BO1296" s="38">
        <v>3.2759999999999998E-3</v>
      </c>
      <c r="BP1296" s="38">
        <v>-2.5699099999999999E-2</v>
      </c>
      <c r="BQ1296" s="38">
        <v>-1.0099199999999999E-2</v>
      </c>
      <c r="BR1296" s="38">
        <v>-2.9415899999999998E-2</v>
      </c>
      <c r="BS1296" s="38">
        <v>-2.56984E-2</v>
      </c>
      <c r="BT1296" s="38">
        <v>1.44551E-2</v>
      </c>
      <c r="BU1296" s="38">
        <v>1.6129500000000001E-2</v>
      </c>
      <c r="BV1296" s="38">
        <v>8.3351999999999992E-3</v>
      </c>
      <c r="BW1296" s="38">
        <v>-1.5957200000000001E-2</v>
      </c>
      <c r="BX1296" s="38">
        <v>-3.9076E-2</v>
      </c>
      <c r="BY1296" s="38">
        <v>-3.1667000000000002E-3</v>
      </c>
      <c r="BZ1296" s="38">
        <v>5.1191899999999999E-2</v>
      </c>
      <c r="CA1296" s="38">
        <v>5.5145699999999999E-2</v>
      </c>
      <c r="CB1296" s="38">
        <v>5.6121799999999999E-2</v>
      </c>
      <c r="CC1296" s="38">
        <v>6.92971E-2</v>
      </c>
      <c r="CD1296" s="38">
        <v>7.1753600000000001E-2</v>
      </c>
      <c r="CE1296" s="38">
        <v>0.1079808</v>
      </c>
      <c r="CF1296" s="38">
        <v>8.5253300000000004E-2</v>
      </c>
      <c r="CG1296" s="38">
        <v>7.6606400000000005E-2</v>
      </c>
      <c r="CH1296" s="38">
        <v>-7.8195000000000001E-3</v>
      </c>
      <c r="CI1296" s="38">
        <v>8.3762999999999997E-3</v>
      </c>
      <c r="CJ1296" s="38">
        <v>1.1769099999999999E-2</v>
      </c>
      <c r="CK1296" s="38">
        <v>2.3166200000000001E-2</v>
      </c>
      <c r="CL1296" s="38">
        <v>2.8783799999999998E-2</v>
      </c>
      <c r="CM1296" s="38">
        <v>6.8894999999999998E-3</v>
      </c>
      <c r="CN1296" s="38">
        <v>-2.0637599999999999E-2</v>
      </c>
      <c r="CO1296" s="38">
        <v>-6.182E-3</v>
      </c>
      <c r="CP1296" s="38">
        <v>-2.50347E-2</v>
      </c>
      <c r="CQ1296" s="38">
        <v>-1.9950200000000001E-2</v>
      </c>
      <c r="CR1296" s="38">
        <v>1.8821999999999998E-2</v>
      </c>
      <c r="CS1296" s="38">
        <v>1.9131599999999999E-2</v>
      </c>
      <c r="CT1296" s="38">
        <v>1.09608E-2</v>
      </c>
      <c r="CU1296" s="38">
        <v>-1.2983E-2</v>
      </c>
      <c r="CV1296" s="38">
        <v>-3.4194200000000001E-2</v>
      </c>
      <c r="CW1296" s="38">
        <v>2.9493000000000002E-3</v>
      </c>
      <c r="CX1296" s="38">
        <v>5.83213E-2</v>
      </c>
      <c r="CY1296" s="38">
        <v>6.2934199999999996E-2</v>
      </c>
      <c r="CZ1296" s="38">
        <v>6.4415500000000001E-2</v>
      </c>
      <c r="DA1296" s="38">
        <v>7.7541899999999997E-2</v>
      </c>
      <c r="DB1296" s="38">
        <v>7.9537399999999994E-2</v>
      </c>
      <c r="DC1296" s="38">
        <v>0.116803</v>
      </c>
      <c r="DD1296" s="38">
        <v>9.3090900000000004E-2</v>
      </c>
      <c r="DE1296" s="38">
        <v>8.4208199999999997E-2</v>
      </c>
      <c r="DF1296" s="38">
        <v>-2.9396000000000001E-3</v>
      </c>
      <c r="DG1296" s="38">
        <v>1.29414E-2</v>
      </c>
      <c r="DH1296" s="38">
        <v>1.5973299999999999E-2</v>
      </c>
      <c r="DI1296" s="38">
        <v>2.6977299999999999E-2</v>
      </c>
      <c r="DJ1296" s="38">
        <v>3.1858299999999999E-2</v>
      </c>
      <c r="DK1296" s="38">
        <v>1.0503E-2</v>
      </c>
      <c r="DL1296" s="38">
        <v>-1.5576100000000001E-2</v>
      </c>
      <c r="DM1296" s="38">
        <v>-2.2647000000000001E-3</v>
      </c>
      <c r="DN1296" s="38">
        <v>-2.0653600000000001E-2</v>
      </c>
      <c r="DO1296" s="38">
        <v>-1.42021E-2</v>
      </c>
      <c r="DP1296" s="38">
        <v>2.3188899999999998E-2</v>
      </c>
      <c r="DQ1296" s="38">
        <v>2.2133699999999999E-2</v>
      </c>
      <c r="DR1296" s="38">
        <v>1.35864E-2</v>
      </c>
      <c r="DS1296" s="38">
        <v>-1.0008700000000001E-2</v>
      </c>
      <c r="DT1296" s="38">
        <v>-2.9312499999999998E-2</v>
      </c>
      <c r="DU1296" s="38">
        <v>9.0652000000000007E-3</v>
      </c>
      <c r="DV1296" s="38">
        <v>6.5450700000000001E-2</v>
      </c>
      <c r="DW1296" s="38">
        <v>7.0722800000000002E-2</v>
      </c>
      <c r="DX1296" s="38">
        <v>7.2709300000000004E-2</v>
      </c>
      <c r="DY1296" s="38">
        <v>8.5786799999999996E-2</v>
      </c>
      <c r="DZ1296" s="38">
        <v>8.7321300000000004E-2</v>
      </c>
      <c r="EA1296" s="38">
        <v>0.1256253</v>
      </c>
      <c r="EB1296" s="38">
        <v>0.10092859999999999</v>
      </c>
      <c r="EC1296" s="38">
        <v>9.1810000000000003E-2</v>
      </c>
      <c r="ED1296" s="38">
        <v>4.1062E-3</v>
      </c>
      <c r="EE1296" s="38">
        <v>1.95327E-2</v>
      </c>
      <c r="EF1296" s="38">
        <v>2.20436E-2</v>
      </c>
      <c r="EG1296" s="38">
        <v>3.2480000000000002E-2</v>
      </c>
      <c r="EH1296" s="38">
        <v>3.6297299999999998E-2</v>
      </c>
      <c r="EI1296" s="38">
        <v>1.57203E-2</v>
      </c>
      <c r="EJ1296" s="38">
        <v>-8.2679999999999993E-3</v>
      </c>
      <c r="EK1296" s="38">
        <v>3.3911000000000002E-3</v>
      </c>
      <c r="EL1296" s="38">
        <v>-1.4327899999999999E-2</v>
      </c>
      <c r="EM1296" s="38">
        <v>-5.9027000000000003E-3</v>
      </c>
      <c r="EN1296" s="38">
        <v>2.9493999999999999E-2</v>
      </c>
      <c r="EO1296" s="38">
        <v>2.64683E-2</v>
      </c>
      <c r="EP1296" s="38">
        <v>1.7377299999999998E-2</v>
      </c>
      <c r="EQ1296" s="38">
        <v>-5.7143000000000003E-3</v>
      </c>
      <c r="ER1296" s="38">
        <v>-2.2263999999999999E-2</v>
      </c>
      <c r="ES1296" s="38">
        <v>1.7895600000000001E-2</v>
      </c>
      <c r="ET1296" s="38">
        <v>7.5744400000000003E-2</v>
      </c>
      <c r="EU1296" s="38">
        <v>8.1968299999999994E-2</v>
      </c>
      <c r="EV1296" s="38">
        <v>8.4684099999999998E-2</v>
      </c>
      <c r="EW1296" s="38">
        <v>9.7691E-2</v>
      </c>
      <c r="EX1296" s="38">
        <v>9.8559900000000006E-2</v>
      </c>
      <c r="EY1296" s="38">
        <v>0.13836319999999999</v>
      </c>
      <c r="EZ1296" s="38">
        <v>0.112245</v>
      </c>
      <c r="FA1296" s="38">
        <v>0.10278569999999999</v>
      </c>
      <c r="FB1296" s="38">
        <v>79.159469999999999</v>
      </c>
      <c r="FC1296" s="38">
        <v>77.698419999999999</v>
      </c>
      <c r="FD1296" s="38">
        <v>75.846159999999998</v>
      </c>
      <c r="FE1296" s="38">
        <v>74.097380000000001</v>
      </c>
      <c r="FF1296" s="38">
        <v>72.353750000000005</v>
      </c>
      <c r="FG1296" s="38">
        <v>71.647549999999995</v>
      </c>
      <c r="FH1296" s="38">
        <v>70.637749999999997</v>
      </c>
      <c r="FI1296" s="38">
        <v>72.404319999999998</v>
      </c>
      <c r="FJ1296" s="38">
        <v>75.952070000000006</v>
      </c>
      <c r="FK1296" s="38">
        <v>80.109769999999997</v>
      </c>
      <c r="FL1296" s="38">
        <v>84.661159999999995</v>
      </c>
      <c r="FM1296" s="38">
        <v>88.875360000000001</v>
      </c>
      <c r="FN1296" s="38">
        <v>92.47484</v>
      </c>
      <c r="FO1296" s="38">
        <v>95.389740000000003</v>
      </c>
      <c r="FP1296" s="38">
        <v>98.259270000000001</v>
      </c>
      <c r="FQ1296" s="38">
        <v>100.00409999999999</v>
      </c>
      <c r="FR1296" s="38">
        <v>100.5363</v>
      </c>
      <c r="FS1296" s="38">
        <v>99.750320000000002</v>
      </c>
      <c r="FT1296" s="38">
        <v>97.571910000000003</v>
      </c>
      <c r="FU1296" s="38">
        <v>94.239270000000005</v>
      </c>
      <c r="FV1296" s="38">
        <v>89.969409999999996</v>
      </c>
      <c r="FW1296">
        <v>86.560429999999997</v>
      </c>
      <c r="FX1296">
        <v>83.790700000000001</v>
      </c>
      <c r="FY1296">
        <v>81.013620000000003</v>
      </c>
      <c r="FZ1296">
        <v>1.38803E-2</v>
      </c>
      <c r="GA1296">
        <v>0.1112499</v>
      </c>
      <c r="GB1296">
        <v>1</v>
      </c>
    </row>
    <row r="1297" spans="1:184" x14ac:dyDescent="0.3">
      <c r="A1297" t="s">
        <v>1</v>
      </c>
      <c r="B1297" t="s">
        <v>1</v>
      </c>
      <c r="C1297" t="s">
        <v>1</v>
      </c>
      <c r="D1297" t="s">
        <v>1</v>
      </c>
      <c r="E1297" t="s">
        <v>1</v>
      </c>
      <c r="F1297" t="s">
        <v>1</v>
      </c>
      <c r="G1297" t="s">
        <v>1</v>
      </c>
      <c r="H1297" s="40" t="s">
        <v>1</v>
      </c>
      <c r="I1297" s="18" t="s">
        <v>1</v>
      </c>
      <c r="J1297" s="38" t="s">
        <v>222</v>
      </c>
      <c r="K1297" s="18">
        <v>44805</v>
      </c>
      <c r="L1297" s="38">
        <v>93344</v>
      </c>
      <c r="M1297" s="38">
        <v>93344</v>
      </c>
      <c r="N1297" s="38">
        <v>3.7431070000000002</v>
      </c>
      <c r="O1297" s="38">
        <v>3.6093679999999999</v>
      </c>
      <c r="P1297" s="38">
        <v>3.5192220000000001</v>
      </c>
      <c r="Q1297" s="38">
        <v>3.4888469999999998</v>
      </c>
      <c r="R1297" s="38">
        <v>3.6078570000000001</v>
      </c>
      <c r="S1297" s="38">
        <v>3.9057339999999998</v>
      </c>
      <c r="T1297" s="38">
        <v>4.2945450000000003</v>
      </c>
      <c r="U1297" s="38">
        <v>4.8674270000000002</v>
      </c>
      <c r="V1297" s="38">
        <v>5.6208749999999998</v>
      </c>
      <c r="W1297" s="38">
        <v>6.2401080000000002</v>
      </c>
      <c r="X1297" s="38">
        <v>6.7711360000000003</v>
      </c>
      <c r="Y1297" s="38">
        <v>7.1651959999999999</v>
      </c>
      <c r="Z1297" s="38">
        <v>7.4106709999999998</v>
      </c>
      <c r="AA1297" s="38">
        <v>7.68668</v>
      </c>
      <c r="AB1297" s="38">
        <v>7.7834979999999998</v>
      </c>
      <c r="AC1297" s="38">
        <v>7.6642169999999998</v>
      </c>
      <c r="AD1297" s="38">
        <v>7.2857750000000001</v>
      </c>
      <c r="AE1297" s="38">
        <v>6.5807950000000002</v>
      </c>
      <c r="AF1297" s="38">
        <v>6.071332</v>
      </c>
      <c r="AG1297" s="38">
        <v>5.6532830000000001</v>
      </c>
      <c r="AH1297" s="38">
        <v>5.3221280000000002</v>
      </c>
      <c r="AI1297" s="38">
        <v>4.8861020000000002</v>
      </c>
      <c r="AJ1297" s="38">
        <v>4.4682639999999996</v>
      </c>
      <c r="AK1297" s="38">
        <v>4.1702570000000003</v>
      </c>
      <c r="AL1297" s="38">
        <v>-1.6352599999999998E-2</v>
      </c>
      <c r="AM1297" s="38">
        <v>-2.1899100000000001E-2</v>
      </c>
      <c r="AN1297" s="38">
        <v>-3.3182999999999997E-2</v>
      </c>
      <c r="AO1297" s="38">
        <v>-9.0583999999999994E-3</v>
      </c>
      <c r="AP1297" s="38">
        <v>-1.22159E-2</v>
      </c>
      <c r="AQ1297" s="38">
        <v>-3.5798400000000001E-2</v>
      </c>
      <c r="AR1297" s="38">
        <v>-9.0324000000000002E-2</v>
      </c>
      <c r="AS1297" s="38">
        <v>1.4409E-2</v>
      </c>
      <c r="AT1297" s="38">
        <v>2.5798399999999999E-2</v>
      </c>
      <c r="AU1297" s="38">
        <v>5.7815699999999998E-2</v>
      </c>
      <c r="AV1297" s="38">
        <v>7.8436599999999995E-2</v>
      </c>
      <c r="AW1297" s="38">
        <v>5.0821100000000001E-2</v>
      </c>
      <c r="AX1297" s="38">
        <v>-7.6639999999999998E-4</v>
      </c>
      <c r="AY1297" s="38">
        <v>-3.1204699999999998E-2</v>
      </c>
      <c r="AZ1297" s="38">
        <v>-6.8917300000000001E-2</v>
      </c>
      <c r="BA1297" s="38">
        <v>-8.2251299999999999E-2</v>
      </c>
      <c r="BB1297" s="38">
        <v>-3.8871900000000001E-2</v>
      </c>
      <c r="BC1297" s="38">
        <v>-7.2835300000000006E-2</v>
      </c>
      <c r="BD1297" s="38">
        <v>-4.6277600000000002E-2</v>
      </c>
      <c r="BE1297" s="38">
        <v>-5.8343300000000001E-2</v>
      </c>
      <c r="BF1297" s="38">
        <v>-1.10662E-2</v>
      </c>
      <c r="BG1297" s="38">
        <v>7.4687E-3</v>
      </c>
      <c r="BH1297" s="38">
        <v>4.6703999999999999E-3</v>
      </c>
      <c r="BI1297" s="38">
        <v>-2.3465999999999999E-3</v>
      </c>
      <c r="BJ1297" s="38">
        <v>-1.1569299999999999E-2</v>
      </c>
      <c r="BK1297" s="38">
        <v>-1.8034000000000001E-2</v>
      </c>
      <c r="BL1297" s="38">
        <v>-2.9707299999999999E-2</v>
      </c>
      <c r="BM1297" s="38">
        <v>-5.8868000000000002E-3</v>
      </c>
      <c r="BN1297" s="38">
        <v>-9.3985000000000006E-3</v>
      </c>
      <c r="BO1297" s="38">
        <v>-3.2467299999999998E-2</v>
      </c>
      <c r="BP1297" s="38">
        <v>-8.4930000000000005E-2</v>
      </c>
      <c r="BQ1297" s="38">
        <v>1.8950499999999999E-2</v>
      </c>
      <c r="BR1297" s="38">
        <v>3.0348199999999999E-2</v>
      </c>
      <c r="BS1297" s="38">
        <v>6.2682399999999999E-2</v>
      </c>
      <c r="BT1297" s="38">
        <v>8.2237599999999994E-2</v>
      </c>
      <c r="BU1297" s="38">
        <v>5.3993199999999998E-2</v>
      </c>
      <c r="BV1297" s="38">
        <v>2.0495000000000001E-3</v>
      </c>
      <c r="BW1297" s="38">
        <v>-2.8075800000000001E-2</v>
      </c>
      <c r="BX1297" s="38">
        <v>-6.4354900000000007E-2</v>
      </c>
      <c r="BY1297" s="38">
        <v>-7.5713600000000006E-2</v>
      </c>
      <c r="BZ1297" s="38">
        <v>-3.1953099999999998E-2</v>
      </c>
      <c r="CA1297" s="38">
        <v>-6.5932699999999997E-2</v>
      </c>
      <c r="CB1297" s="38">
        <v>-3.8171799999999999E-2</v>
      </c>
      <c r="CC1297" s="38">
        <v>-5.0717699999999998E-2</v>
      </c>
      <c r="CD1297" s="38">
        <v>-3.8925000000000001E-3</v>
      </c>
      <c r="CE1297" s="38">
        <v>1.6193300000000001E-2</v>
      </c>
      <c r="CF1297" s="38">
        <v>1.18272E-2</v>
      </c>
      <c r="CG1297" s="38">
        <v>5.0276000000000001E-3</v>
      </c>
      <c r="CH1297" s="38">
        <v>-8.2564000000000005E-3</v>
      </c>
      <c r="CI1297" s="38">
        <v>-1.5357000000000001E-2</v>
      </c>
      <c r="CJ1297" s="38">
        <v>-2.7300100000000001E-2</v>
      </c>
      <c r="CK1297" s="38">
        <v>-3.6901999999999998E-3</v>
      </c>
      <c r="CL1297" s="38">
        <v>-7.4472000000000002E-3</v>
      </c>
      <c r="CM1297" s="38">
        <v>-3.0160200000000002E-2</v>
      </c>
      <c r="CN1297" s="38">
        <v>-8.1194199999999994E-2</v>
      </c>
      <c r="CO1297" s="38">
        <v>2.2095900000000002E-2</v>
      </c>
      <c r="CP1297" s="38">
        <v>3.3499399999999999E-2</v>
      </c>
      <c r="CQ1297" s="38">
        <v>6.6053000000000001E-2</v>
      </c>
      <c r="CR1297" s="38">
        <v>8.4870100000000004E-2</v>
      </c>
      <c r="CS1297" s="38">
        <v>5.6190200000000003E-2</v>
      </c>
      <c r="CT1297" s="38">
        <v>3.9998000000000004E-3</v>
      </c>
      <c r="CU1297" s="38">
        <v>-2.59087E-2</v>
      </c>
      <c r="CV1297" s="38">
        <v>-6.1195100000000002E-2</v>
      </c>
      <c r="CW1297" s="38">
        <v>-7.1185700000000005E-2</v>
      </c>
      <c r="CX1297" s="38">
        <v>-2.71612E-2</v>
      </c>
      <c r="CY1297" s="38">
        <v>-6.1152100000000001E-2</v>
      </c>
      <c r="CZ1297" s="38">
        <v>-3.2557700000000002E-2</v>
      </c>
      <c r="DA1297" s="38">
        <v>-4.5436299999999999E-2</v>
      </c>
      <c r="DB1297" s="38">
        <v>1.0759999999999999E-3</v>
      </c>
      <c r="DC1297" s="38">
        <v>2.2235999999999999E-2</v>
      </c>
      <c r="DD1297" s="38">
        <v>1.6784E-2</v>
      </c>
      <c r="DE1297" s="38">
        <v>1.0135E-2</v>
      </c>
      <c r="DF1297" s="38">
        <v>-4.9435E-3</v>
      </c>
      <c r="DG1297" s="38">
        <v>-1.26801E-2</v>
      </c>
      <c r="DH1297" s="38">
        <v>-2.48928E-2</v>
      </c>
      <c r="DI1297" s="38">
        <v>-1.4936000000000001E-3</v>
      </c>
      <c r="DJ1297" s="38">
        <v>-5.4958999999999997E-3</v>
      </c>
      <c r="DK1297" s="38">
        <v>-2.7853099999999999E-2</v>
      </c>
      <c r="DL1297" s="38">
        <v>-7.7458299999999994E-2</v>
      </c>
      <c r="DM1297" s="38">
        <v>2.5241300000000001E-2</v>
      </c>
      <c r="DN1297" s="38">
        <v>3.6650599999999998E-2</v>
      </c>
      <c r="DO1297" s="38">
        <v>6.9423600000000002E-2</v>
      </c>
      <c r="DP1297" s="38">
        <v>8.75026E-2</v>
      </c>
      <c r="DQ1297" s="38">
        <v>5.83872E-2</v>
      </c>
      <c r="DR1297" s="38">
        <v>5.9500999999999998E-3</v>
      </c>
      <c r="DS1297" s="38">
        <v>-2.3741600000000002E-2</v>
      </c>
      <c r="DT1297" s="38">
        <v>-5.8035200000000002E-2</v>
      </c>
      <c r="DU1297" s="38">
        <v>-6.66577E-2</v>
      </c>
      <c r="DV1297" s="38">
        <v>-2.2369300000000002E-2</v>
      </c>
      <c r="DW1297" s="38">
        <v>-5.6371400000000002E-2</v>
      </c>
      <c r="DX1297" s="38">
        <v>-2.6943499999999999E-2</v>
      </c>
      <c r="DY1297" s="38">
        <v>-4.01549E-2</v>
      </c>
      <c r="DZ1297" s="38">
        <v>6.0445000000000004E-3</v>
      </c>
      <c r="EA1297" s="38">
        <v>2.8278600000000001E-2</v>
      </c>
      <c r="EB1297" s="38">
        <v>2.1740800000000001E-2</v>
      </c>
      <c r="EC1297" s="38">
        <v>1.52424E-2</v>
      </c>
      <c r="ED1297" s="38">
        <v>-1.6019999999999999E-4</v>
      </c>
      <c r="EE1297" s="38">
        <v>-8.8149999999999999E-3</v>
      </c>
      <c r="EF1297" s="38">
        <v>-2.1417200000000001E-2</v>
      </c>
      <c r="EG1297" s="38">
        <v>1.678E-3</v>
      </c>
      <c r="EH1297" s="38">
        <v>-2.6784999999999999E-3</v>
      </c>
      <c r="EI1297" s="38">
        <v>-2.4522100000000002E-2</v>
      </c>
      <c r="EJ1297" s="38">
        <v>-7.2064299999999998E-2</v>
      </c>
      <c r="EK1297" s="38">
        <v>2.9782800000000002E-2</v>
      </c>
      <c r="EL1297" s="38">
        <v>4.1200399999999998E-2</v>
      </c>
      <c r="EM1297" s="38">
        <v>7.4290300000000004E-2</v>
      </c>
      <c r="EN1297" s="38">
        <v>9.1303599999999999E-2</v>
      </c>
      <c r="EO1297" s="38">
        <v>6.1559299999999997E-2</v>
      </c>
      <c r="EP1297" s="38">
        <v>8.7659999999999995E-3</v>
      </c>
      <c r="EQ1297" s="38">
        <v>-2.0612700000000001E-2</v>
      </c>
      <c r="ER1297" s="38">
        <v>-5.3472800000000001E-2</v>
      </c>
      <c r="ES1297" s="38">
        <v>-6.0120100000000003E-2</v>
      </c>
      <c r="ET1297" s="38">
        <v>-1.5450500000000001E-2</v>
      </c>
      <c r="EU1297" s="38">
        <v>-4.9468900000000003E-2</v>
      </c>
      <c r="EV1297" s="38">
        <v>-1.8837699999999999E-2</v>
      </c>
      <c r="EW1297" s="38">
        <v>-3.2529299999999997E-2</v>
      </c>
      <c r="EX1297" s="38">
        <v>1.3218199999999999E-2</v>
      </c>
      <c r="EY1297" s="38">
        <v>3.70032E-2</v>
      </c>
      <c r="EZ1297" s="38">
        <v>2.8897599999999999E-2</v>
      </c>
      <c r="FA1297" s="38">
        <v>2.2616600000000001E-2</v>
      </c>
      <c r="FB1297" s="38">
        <v>77.425359999999998</v>
      </c>
      <c r="FC1297" s="38">
        <v>75.434719999999999</v>
      </c>
      <c r="FD1297" s="38">
        <v>73.875489999999999</v>
      </c>
      <c r="FE1297" s="38">
        <v>72.616460000000004</v>
      </c>
      <c r="FF1297" s="38">
        <v>71.394710000000003</v>
      </c>
      <c r="FG1297" s="38">
        <v>70.164550000000006</v>
      </c>
      <c r="FH1297" s="38">
        <v>69.574200000000005</v>
      </c>
      <c r="FI1297" s="38">
        <v>71.275469999999999</v>
      </c>
      <c r="FJ1297" s="38">
        <v>75.888450000000006</v>
      </c>
      <c r="FK1297" s="38">
        <v>81.135170000000002</v>
      </c>
      <c r="FL1297" s="38">
        <v>86.078159999999997</v>
      </c>
      <c r="FM1297" s="38">
        <v>90.36927</v>
      </c>
      <c r="FN1297" s="38">
        <v>94.267989999999998</v>
      </c>
      <c r="FO1297" s="38">
        <v>97.40401</v>
      </c>
      <c r="FP1297" s="38">
        <v>100.02670000000001</v>
      </c>
      <c r="FQ1297" s="38">
        <v>101.6442</v>
      </c>
      <c r="FR1297" s="38">
        <v>102.0551</v>
      </c>
      <c r="FS1297" s="38">
        <v>101.3254</v>
      </c>
      <c r="FT1297" s="38">
        <v>99.910330000000002</v>
      </c>
      <c r="FU1297" s="38">
        <v>95.601140000000001</v>
      </c>
      <c r="FV1297" s="38">
        <v>91.071939999999998</v>
      </c>
      <c r="FW1297">
        <v>86.975939999999994</v>
      </c>
      <c r="FX1297">
        <v>84.619190000000003</v>
      </c>
      <c r="FY1297">
        <v>82.760999999999996</v>
      </c>
      <c r="FZ1297">
        <v>8.6099000000000002E-3</v>
      </c>
      <c r="GA1297">
        <v>6.5868399999999994E-2</v>
      </c>
      <c r="GB1297">
        <v>1</v>
      </c>
    </row>
    <row r="1298" spans="1:184" x14ac:dyDescent="0.3">
      <c r="A1298" t="s">
        <v>1</v>
      </c>
      <c r="B1298" t="s">
        <v>1</v>
      </c>
      <c r="C1298" t="s">
        <v>1</v>
      </c>
      <c r="D1298" t="s">
        <v>1</v>
      </c>
      <c r="E1298" t="s">
        <v>1</v>
      </c>
      <c r="F1298" t="s">
        <v>1</v>
      </c>
      <c r="G1298" t="s">
        <v>1</v>
      </c>
      <c r="H1298" s="40" t="s">
        <v>1</v>
      </c>
      <c r="I1298" s="18" t="s">
        <v>1</v>
      </c>
      <c r="J1298" s="38" t="s">
        <v>222</v>
      </c>
      <c r="K1298" s="18">
        <v>44809</v>
      </c>
      <c r="L1298" s="38">
        <v>93332</v>
      </c>
      <c r="M1298" s="38">
        <v>93334</v>
      </c>
      <c r="N1298" s="38">
        <v>3.7799420000000001</v>
      </c>
      <c r="O1298" s="38">
        <v>3.6001530000000002</v>
      </c>
      <c r="P1298" s="38">
        <v>3.4693930000000002</v>
      </c>
      <c r="Q1298" s="38">
        <v>3.3797790000000001</v>
      </c>
      <c r="R1298" s="38">
        <v>3.3775729999999999</v>
      </c>
      <c r="S1298" s="38">
        <v>3.4574500000000001</v>
      </c>
      <c r="T1298" s="38">
        <v>3.4749819999999998</v>
      </c>
      <c r="U1298" s="38">
        <v>3.7618209999999999</v>
      </c>
      <c r="V1298" s="38">
        <v>4.220612</v>
      </c>
      <c r="W1298" s="38">
        <v>4.7364649999999999</v>
      </c>
      <c r="X1298" s="38">
        <v>5.1945610000000002</v>
      </c>
      <c r="Y1298" s="38">
        <v>5.5254690000000002</v>
      </c>
      <c r="Z1298" s="38">
        <v>5.7229650000000003</v>
      </c>
      <c r="AA1298" s="38">
        <v>5.8703089999999998</v>
      </c>
      <c r="AB1298" s="38">
        <v>5.9434909999999999</v>
      </c>
      <c r="AC1298" s="38">
        <v>5.975117</v>
      </c>
      <c r="AD1298" s="38">
        <v>5.9285360000000003</v>
      </c>
      <c r="AE1298" s="38">
        <v>5.7637</v>
      </c>
      <c r="AF1298" s="38">
        <v>5.5566909999999998</v>
      </c>
      <c r="AG1298" s="38">
        <v>5.2700670000000001</v>
      </c>
      <c r="AH1298" s="38">
        <v>5.0823910000000003</v>
      </c>
      <c r="AI1298" s="38">
        <v>4.8086549999999999</v>
      </c>
      <c r="AJ1298" s="38">
        <v>4.3819670000000004</v>
      </c>
      <c r="AK1298" s="38">
        <v>4.0982240000000001</v>
      </c>
      <c r="AL1298" s="38">
        <v>0.1584932</v>
      </c>
      <c r="AM1298" s="38">
        <v>8.9053199999999999E-2</v>
      </c>
      <c r="AN1298" s="38">
        <v>4.7677499999999998E-2</v>
      </c>
      <c r="AO1298" s="38">
        <v>2.0365000000000001E-3</v>
      </c>
      <c r="AP1298" s="38">
        <v>-1.99638E-2</v>
      </c>
      <c r="AQ1298" s="38">
        <v>-0.1070921</v>
      </c>
      <c r="AR1298" s="38">
        <v>-0.31060860000000001</v>
      </c>
      <c r="AS1298" s="38">
        <v>-0.13483000000000001</v>
      </c>
      <c r="AT1298" s="38">
        <v>-3.1917E-3</v>
      </c>
      <c r="AU1298" s="38">
        <v>7.9354099999999997E-2</v>
      </c>
      <c r="AV1298" s="38">
        <v>7.3249499999999995E-2</v>
      </c>
      <c r="AW1298" s="38">
        <v>6.1939899999999999E-2</v>
      </c>
      <c r="AX1298" s="38">
        <v>-6.5400000000000004E-5</v>
      </c>
      <c r="AY1298" s="38">
        <v>-7.84247E-2</v>
      </c>
      <c r="AZ1298" s="38">
        <v>-0.1234884</v>
      </c>
      <c r="BA1298" s="38">
        <v>-0.10525089999999999</v>
      </c>
      <c r="BB1298" s="38">
        <v>-2.6363000000000001E-2</v>
      </c>
      <c r="BC1298" s="38">
        <v>4.3093999999999997E-3</v>
      </c>
      <c r="BD1298" s="38">
        <v>6.7504700000000001E-2</v>
      </c>
      <c r="BE1298" s="38">
        <v>-4.63439E-2</v>
      </c>
      <c r="BF1298" s="38">
        <v>2.0216600000000001E-2</v>
      </c>
      <c r="BG1298" s="38">
        <v>7.7792299999999995E-2</v>
      </c>
      <c r="BH1298" s="38">
        <v>-2.9184700000000001E-2</v>
      </c>
      <c r="BI1298" s="38">
        <v>-5.17385E-2</v>
      </c>
      <c r="BJ1298" s="38">
        <v>0.16616890000000001</v>
      </c>
      <c r="BK1298" s="38">
        <v>9.5031400000000002E-2</v>
      </c>
      <c r="BL1298" s="38">
        <v>5.3549600000000003E-2</v>
      </c>
      <c r="BM1298" s="38">
        <v>7.5849999999999997E-3</v>
      </c>
      <c r="BN1298" s="38">
        <v>-1.46672E-2</v>
      </c>
      <c r="BO1298" s="38">
        <v>-9.92783E-2</v>
      </c>
      <c r="BP1298" s="38">
        <v>-0.30070089999999999</v>
      </c>
      <c r="BQ1298" s="38">
        <v>-0.126836</v>
      </c>
      <c r="BR1298" s="38">
        <v>5.3019E-3</v>
      </c>
      <c r="BS1298" s="38">
        <v>8.8794499999999998E-2</v>
      </c>
      <c r="BT1298" s="38">
        <v>8.3200700000000002E-2</v>
      </c>
      <c r="BU1298" s="38">
        <v>6.9544099999999998E-2</v>
      </c>
      <c r="BV1298" s="38">
        <v>4.6290999999999997E-3</v>
      </c>
      <c r="BW1298" s="38">
        <v>-7.1568699999999999E-2</v>
      </c>
      <c r="BX1298" s="38">
        <v>-0.11431719999999999</v>
      </c>
      <c r="BY1298" s="38">
        <v>-9.2464000000000005E-2</v>
      </c>
      <c r="BZ1298" s="38">
        <v>-1.26389E-2</v>
      </c>
      <c r="CA1298" s="38">
        <v>1.7870199999999999E-2</v>
      </c>
      <c r="CB1298" s="38">
        <v>8.2357899999999998E-2</v>
      </c>
      <c r="CC1298" s="38">
        <v>-2.9486999999999999E-2</v>
      </c>
      <c r="CD1298" s="38">
        <v>3.7710399999999998E-2</v>
      </c>
      <c r="CE1298" s="38">
        <v>9.4127500000000003E-2</v>
      </c>
      <c r="CF1298" s="38">
        <v>-1.3994899999999999E-2</v>
      </c>
      <c r="CG1298" s="38">
        <v>-3.7416400000000002E-2</v>
      </c>
      <c r="CH1298" s="38">
        <v>0.1714851</v>
      </c>
      <c r="CI1298" s="38">
        <v>9.9171899999999993E-2</v>
      </c>
      <c r="CJ1298" s="38">
        <v>5.76167E-2</v>
      </c>
      <c r="CK1298" s="38">
        <v>1.14279E-2</v>
      </c>
      <c r="CL1298" s="38">
        <v>-1.0998900000000001E-2</v>
      </c>
      <c r="CM1298" s="38">
        <v>-9.3866400000000003E-2</v>
      </c>
      <c r="CN1298" s="38">
        <v>-0.29383890000000001</v>
      </c>
      <c r="CO1298" s="38">
        <v>-0.1212993</v>
      </c>
      <c r="CP1298" s="38">
        <v>1.1184599999999999E-2</v>
      </c>
      <c r="CQ1298" s="38">
        <v>9.5333000000000001E-2</v>
      </c>
      <c r="CR1298" s="38">
        <v>9.0092800000000001E-2</v>
      </c>
      <c r="CS1298" s="38">
        <v>7.4810699999999994E-2</v>
      </c>
      <c r="CT1298" s="38">
        <v>7.8803999999999992E-3</v>
      </c>
      <c r="CU1298" s="38">
        <v>-6.6820199999999996E-2</v>
      </c>
      <c r="CV1298" s="38">
        <v>-0.1079652</v>
      </c>
      <c r="CW1298" s="38">
        <v>-8.3607799999999996E-2</v>
      </c>
      <c r="CX1298" s="38">
        <v>-3.1335999999999998E-3</v>
      </c>
      <c r="CY1298" s="38">
        <v>2.72623E-2</v>
      </c>
      <c r="CZ1298" s="38">
        <v>9.2645099999999994E-2</v>
      </c>
      <c r="DA1298" s="38">
        <v>-1.7812000000000001E-2</v>
      </c>
      <c r="DB1298" s="38">
        <v>4.9826599999999999E-2</v>
      </c>
      <c r="DC1298" s="38">
        <v>0.1054412</v>
      </c>
      <c r="DD1298" s="38">
        <v>-3.4745000000000002E-3</v>
      </c>
      <c r="DE1298" s="38">
        <v>-2.7497000000000001E-2</v>
      </c>
      <c r="DF1298" s="38">
        <v>0.17680129999999999</v>
      </c>
      <c r="DG1298" s="38">
        <v>0.1033124</v>
      </c>
      <c r="DH1298" s="38">
        <v>6.1683700000000001E-2</v>
      </c>
      <c r="DI1298" s="38">
        <v>1.5270799999999999E-2</v>
      </c>
      <c r="DJ1298" s="38">
        <v>-7.3305000000000002E-3</v>
      </c>
      <c r="DK1298" s="38">
        <v>-8.8454599999999994E-2</v>
      </c>
      <c r="DL1298" s="38">
        <v>-0.28697679999999998</v>
      </c>
      <c r="DM1298" s="38">
        <v>-0.11576259999999999</v>
      </c>
      <c r="DN1298" s="38">
        <v>1.7067200000000001E-2</v>
      </c>
      <c r="DO1298" s="38">
        <v>0.1018714</v>
      </c>
      <c r="DP1298" s="38">
        <v>9.6985000000000002E-2</v>
      </c>
      <c r="DQ1298" s="38">
        <v>8.0077300000000004E-2</v>
      </c>
      <c r="DR1298" s="38">
        <v>1.1131800000000001E-2</v>
      </c>
      <c r="DS1298" s="38">
        <v>-6.2071800000000003E-2</v>
      </c>
      <c r="DT1298" s="38">
        <v>-0.1016132</v>
      </c>
      <c r="DU1298" s="38">
        <v>-7.4751600000000001E-2</v>
      </c>
      <c r="DV1298" s="38">
        <v>6.3715999999999998E-3</v>
      </c>
      <c r="DW1298" s="38">
        <v>3.66545E-2</v>
      </c>
      <c r="DX1298" s="38">
        <v>0.10293239999999999</v>
      </c>
      <c r="DY1298" s="38">
        <v>-6.1370000000000001E-3</v>
      </c>
      <c r="DZ1298" s="38">
        <v>6.1942799999999999E-2</v>
      </c>
      <c r="EA1298" s="38">
        <v>0.11675489999999999</v>
      </c>
      <c r="EB1298" s="38">
        <v>7.0458999999999999E-3</v>
      </c>
      <c r="EC1298" s="38">
        <v>-1.7577700000000002E-2</v>
      </c>
      <c r="ED1298" s="38">
        <v>0.184477</v>
      </c>
      <c r="EE1298" s="38">
        <v>0.1092906</v>
      </c>
      <c r="EF1298" s="38">
        <v>6.7555799999999999E-2</v>
      </c>
      <c r="EG1298" s="38">
        <v>2.0819299999999999E-2</v>
      </c>
      <c r="EH1298" s="38">
        <v>-2.0339999999999998E-3</v>
      </c>
      <c r="EI1298" s="38">
        <v>-8.0640699999999996E-2</v>
      </c>
      <c r="EJ1298" s="38">
        <v>-0.27706910000000001</v>
      </c>
      <c r="EK1298" s="38">
        <v>-0.1077685</v>
      </c>
      <c r="EL1298" s="38">
        <v>2.5560800000000002E-2</v>
      </c>
      <c r="EM1298" s="38">
        <v>0.1113118</v>
      </c>
      <c r="EN1298" s="38">
        <v>0.1069362</v>
      </c>
      <c r="EO1298" s="38">
        <v>8.7681400000000007E-2</v>
      </c>
      <c r="EP1298" s="38">
        <v>1.5826300000000001E-2</v>
      </c>
      <c r="EQ1298" s="38">
        <v>-5.5215800000000002E-2</v>
      </c>
      <c r="ER1298" s="38">
        <v>-9.2441899999999994E-2</v>
      </c>
      <c r="ES1298" s="38">
        <v>-6.1964699999999998E-2</v>
      </c>
      <c r="ET1298" s="38">
        <v>2.0095700000000001E-2</v>
      </c>
      <c r="EU1298" s="38">
        <v>5.0215299999999997E-2</v>
      </c>
      <c r="EV1298" s="38">
        <v>0.1177856</v>
      </c>
      <c r="EW1298" s="38">
        <v>1.0719899999999999E-2</v>
      </c>
      <c r="EX1298" s="38">
        <v>7.9436599999999996E-2</v>
      </c>
      <c r="EY1298" s="38">
        <v>0.13309000000000001</v>
      </c>
      <c r="EZ1298" s="38">
        <v>2.2235600000000001E-2</v>
      </c>
      <c r="FA1298" s="38">
        <v>-3.2556E-3</v>
      </c>
      <c r="FB1298" s="38">
        <v>83.058819999999997</v>
      </c>
      <c r="FC1298" s="38">
        <v>81.828810000000004</v>
      </c>
      <c r="FD1298" s="38">
        <v>80.068799999999996</v>
      </c>
      <c r="FE1298" s="38">
        <v>78.605289999999997</v>
      </c>
      <c r="FF1298" s="38">
        <v>77.453119999999998</v>
      </c>
      <c r="FG1298" s="38">
        <v>76.560469999999995</v>
      </c>
      <c r="FH1298" s="38">
        <v>75.383439999999993</v>
      </c>
      <c r="FI1298" s="38">
        <v>76.102689999999996</v>
      </c>
      <c r="FJ1298" s="38">
        <v>80.792370000000005</v>
      </c>
      <c r="FK1298" s="38">
        <v>86.532839999999993</v>
      </c>
      <c r="FL1298" s="38">
        <v>91.64716</v>
      </c>
      <c r="FM1298" s="38">
        <v>95.762680000000003</v>
      </c>
      <c r="FN1298" s="38">
        <v>99.782179999999997</v>
      </c>
      <c r="FO1298" s="38">
        <v>102.9532</v>
      </c>
      <c r="FP1298" s="38">
        <v>104.9616</v>
      </c>
      <c r="FQ1298" s="38">
        <v>106.44029999999999</v>
      </c>
      <c r="FR1298" s="38">
        <v>106.95399999999999</v>
      </c>
      <c r="FS1298" s="38">
        <v>106.3301</v>
      </c>
      <c r="FT1298" s="38">
        <v>104.0915</v>
      </c>
      <c r="FU1298" s="38">
        <v>99.601020000000005</v>
      </c>
      <c r="FV1298" s="38">
        <v>96.457989999999995</v>
      </c>
      <c r="FW1298">
        <v>93.03201</v>
      </c>
      <c r="FX1298">
        <v>89.805099999999996</v>
      </c>
      <c r="FY1298">
        <v>88.097970000000004</v>
      </c>
      <c r="FZ1298">
        <v>1.79495E-2</v>
      </c>
      <c r="GA1298">
        <v>0.24808479999999999</v>
      </c>
      <c r="GB1298">
        <v>1</v>
      </c>
    </row>
    <row r="1299" spans="1:184" x14ac:dyDescent="0.3">
      <c r="A1299" t="s">
        <v>1</v>
      </c>
      <c r="B1299" t="s">
        <v>1</v>
      </c>
      <c r="C1299" t="s">
        <v>1</v>
      </c>
      <c r="D1299" t="s">
        <v>1</v>
      </c>
      <c r="E1299" t="s">
        <v>1</v>
      </c>
      <c r="F1299" t="s">
        <v>1</v>
      </c>
      <c r="G1299" t="s">
        <v>1</v>
      </c>
      <c r="H1299" s="40" t="s">
        <v>1</v>
      </c>
      <c r="I1299" s="18" t="s">
        <v>1</v>
      </c>
      <c r="J1299" s="38" t="s">
        <v>222</v>
      </c>
      <c r="K1299" s="18">
        <v>44810</v>
      </c>
      <c r="L1299" s="38">
        <v>93329</v>
      </c>
      <c r="M1299" s="38">
        <v>93331</v>
      </c>
      <c r="N1299" s="38">
        <v>3.999959</v>
      </c>
      <c r="O1299" s="38">
        <v>3.8795310000000001</v>
      </c>
      <c r="P1299" s="38">
        <v>3.7731520000000001</v>
      </c>
      <c r="Q1299" s="38">
        <v>3.7614260000000002</v>
      </c>
      <c r="R1299" s="38">
        <v>3.9116339999999998</v>
      </c>
      <c r="S1299" s="38">
        <v>4.2796190000000003</v>
      </c>
      <c r="T1299" s="38">
        <v>4.7882160000000002</v>
      </c>
      <c r="U1299" s="38">
        <v>5.4832900000000002</v>
      </c>
      <c r="V1299" s="38">
        <v>6.3817690000000002</v>
      </c>
      <c r="W1299" s="38">
        <v>7.0975349999999997</v>
      </c>
      <c r="X1299" s="38">
        <v>7.6640620000000004</v>
      </c>
      <c r="Y1299" s="38">
        <v>8.1178450000000009</v>
      </c>
      <c r="Z1299" s="38">
        <v>8.3858139999999999</v>
      </c>
      <c r="AA1299" s="38">
        <v>8.6673139999999993</v>
      </c>
      <c r="AB1299" s="38">
        <v>8.7239500000000003</v>
      </c>
      <c r="AC1299" s="38">
        <v>8.5651759999999992</v>
      </c>
      <c r="AD1299" s="38">
        <v>8.1077790000000007</v>
      </c>
      <c r="AE1299" s="38">
        <v>7.2928839999999999</v>
      </c>
      <c r="AF1299" s="38">
        <v>6.6573339999999996</v>
      </c>
      <c r="AG1299" s="38">
        <v>6.203309</v>
      </c>
      <c r="AH1299" s="38">
        <v>5.8541359999999996</v>
      </c>
      <c r="AI1299" s="38">
        <v>5.4051929999999997</v>
      </c>
      <c r="AJ1299" s="38">
        <v>4.946383</v>
      </c>
      <c r="AK1299" s="38">
        <v>4.6049579999999999</v>
      </c>
      <c r="AL1299" s="38">
        <v>5.0832000000000002E-2</v>
      </c>
      <c r="AM1299" s="38">
        <v>3.8206299999999999E-2</v>
      </c>
      <c r="AN1299" s="38">
        <v>2.6001199999999999E-2</v>
      </c>
      <c r="AO1299" s="38">
        <v>3.9773799999999998E-2</v>
      </c>
      <c r="AP1299" s="38">
        <v>3.5929900000000001E-2</v>
      </c>
      <c r="AQ1299" s="38">
        <v>1.1666299999999999E-2</v>
      </c>
      <c r="AR1299" s="38">
        <v>-7.1953400000000001E-2</v>
      </c>
      <c r="AS1299" s="38">
        <v>-5.8960000000000002E-3</v>
      </c>
      <c r="AT1299" s="38">
        <v>-9.1146000000000005E-2</v>
      </c>
      <c r="AU1299" s="38">
        <v>-0.13773940000000001</v>
      </c>
      <c r="AV1299" s="38">
        <v>-0.1665537</v>
      </c>
      <c r="AW1299" s="38">
        <v>-0.13065679999999999</v>
      </c>
      <c r="AX1299" s="38">
        <v>-3.2065799999999998E-2</v>
      </c>
      <c r="AY1299" s="38">
        <v>9.2329999999999995E-2</v>
      </c>
      <c r="AZ1299" s="38">
        <v>0.18570310000000001</v>
      </c>
      <c r="BA1299" s="38">
        <v>0.27704200000000001</v>
      </c>
      <c r="BB1299" s="38">
        <v>0.3351266</v>
      </c>
      <c r="BC1299" s="38">
        <v>0.2260336</v>
      </c>
      <c r="BD1299" s="38">
        <v>0.20480200000000001</v>
      </c>
      <c r="BE1299" s="38">
        <v>0.1129476</v>
      </c>
      <c r="BF1299" s="38">
        <v>0.17533940000000001</v>
      </c>
      <c r="BG1299" s="38">
        <v>0.14949599999999999</v>
      </c>
      <c r="BH1299" s="38">
        <v>0.11294369999999999</v>
      </c>
      <c r="BI1299" s="38">
        <v>6.7792099999999994E-2</v>
      </c>
      <c r="BJ1299" s="38">
        <v>6.1376300000000002E-2</v>
      </c>
      <c r="BK1299" s="38">
        <v>4.8348299999999997E-2</v>
      </c>
      <c r="BL1299" s="38">
        <v>3.5831200000000001E-2</v>
      </c>
      <c r="BM1299" s="38">
        <v>4.7306500000000001E-2</v>
      </c>
      <c r="BN1299" s="38">
        <v>4.32296E-2</v>
      </c>
      <c r="BO1299" s="38">
        <v>2.07945E-2</v>
      </c>
      <c r="BP1299" s="38">
        <v>-5.8212899999999998E-2</v>
      </c>
      <c r="BQ1299" s="38">
        <v>5.5745999999999999E-3</v>
      </c>
      <c r="BR1299" s="38">
        <v>-7.9050499999999996E-2</v>
      </c>
      <c r="BS1299" s="38">
        <v>-0.1240499</v>
      </c>
      <c r="BT1299" s="38">
        <v>-0.15490129999999999</v>
      </c>
      <c r="BU1299" s="38">
        <v>-0.12096419999999999</v>
      </c>
      <c r="BV1299" s="38">
        <v>-2.4980200000000001E-2</v>
      </c>
      <c r="BW1299" s="38">
        <v>0.1000611</v>
      </c>
      <c r="BX1299" s="38">
        <v>0.1969244</v>
      </c>
      <c r="BY1299" s="38">
        <v>0.2911494</v>
      </c>
      <c r="BZ1299" s="38">
        <v>0.35142430000000002</v>
      </c>
      <c r="CA1299" s="38">
        <v>0.243952</v>
      </c>
      <c r="CB1299" s="38">
        <v>0.22559860000000001</v>
      </c>
      <c r="CC1299" s="38">
        <v>0.1349398</v>
      </c>
      <c r="CD1299" s="38">
        <v>0.1951031</v>
      </c>
      <c r="CE1299" s="38">
        <v>0.1704232</v>
      </c>
      <c r="CF1299" s="38">
        <v>0.1321754</v>
      </c>
      <c r="CG1299" s="38">
        <v>8.8033299999999995E-2</v>
      </c>
      <c r="CH1299" s="38">
        <v>6.8679299999999999E-2</v>
      </c>
      <c r="CI1299" s="38">
        <v>5.5372699999999997E-2</v>
      </c>
      <c r="CJ1299" s="38">
        <v>4.2639499999999997E-2</v>
      </c>
      <c r="CK1299" s="38">
        <v>5.2523599999999997E-2</v>
      </c>
      <c r="CL1299" s="38">
        <v>4.8285300000000003E-2</v>
      </c>
      <c r="CM1299" s="38">
        <v>2.7116600000000001E-2</v>
      </c>
      <c r="CN1299" s="38">
        <v>-4.8696400000000001E-2</v>
      </c>
      <c r="CO1299" s="38">
        <v>1.3519E-2</v>
      </c>
      <c r="CP1299" s="38">
        <v>-7.0673200000000005E-2</v>
      </c>
      <c r="CQ1299" s="38">
        <v>-0.11456860000000001</v>
      </c>
      <c r="CR1299" s="38">
        <v>-0.14683089999999999</v>
      </c>
      <c r="CS1299" s="38">
        <v>-0.11425109999999999</v>
      </c>
      <c r="CT1299" s="38">
        <v>-2.0072699999999999E-2</v>
      </c>
      <c r="CU1299" s="38">
        <v>0.1054157</v>
      </c>
      <c r="CV1299" s="38">
        <v>0.20469619999999999</v>
      </c>
      <c r="CW1299" s="38">
        <v>0.30092010000000002</v>
      </c>
      <c r="CX1299" s="38">
        <v>0.36271209999999998</v>
      </c>
      <c r="CY1299" s="38">
        <v>0.25636229999999999</v>
      </c>
      <c r="CZ1299" s="38">
        <v>0.2400022</v>
      </c>
      <c r="DA1299" s="38">
        <v>0.15017159999999999</v>
      </c>
      <c r="DB1299" s="38">
        <v>0.20879139999999999</v>
      </c>
      <c r="DC1299" s="38">
        <v>0.18491730000000001</v>
      </c>
      <c r="DD1299" s="38">
        <v>0.14549519999999999</v>
      </c>
      <c r="DE1299" s="38">
        <v>0.1020522</v>
      </c>
      <c r="DF1299" s="38">
        <v>7.5982300000000003E-2</v>
      </c>
      <c r="DG1299" s="38">
        <v>6.2397099999999997E-2</v>
      </c>
      <c r="DH1299" s="38">
        <v>4.94478E-2</v>
      </c>
      <c r="DI1299" s="38">
        <v>5.7740800000000002E-2</v>
      </c>
      <c r="DJ1299" s="38">
        <v>5.3341E-2</v>
      </c>
      <c r="DK1299" s="38">
        <v>3.3438700000000002E-2</v>
      </c>
      <c r="DL1299" s="38">
        <v>-3.9179800000000001E-2</v>
      </c>
      <c r="DM1299" s="38">
        <v>2.14635E-2</v>
      </c>
      <c r="DN1299" s="38">
        <v>-6.2295799999999998E-2</v>
      </c>
      <c r="DO1299" s="38">
        <v>-0.10508729999999999</v>
      </c>
      <c r="DP1299" s="38">
        <v>-0.13876050000000001</v>
      </c>
      <c r="DQ1299" s="38">
        <v>-0.10753799999999999</v>
      </c>
      <c r="DR1299" s="38">
        <v>-1.51653E-2</v>
      </c>
      <c r="DS1299" s="38">
        <v>0.1107703</v>
      </c>
      <c r="DT1299" s="38">
        <v>0.21246799999999999</v>
      </c>
      <c r="DU1299" s="38">
        <v>0.31069089999999999</v>
      </c>
      <c r="DV1299" s="38">
        <v>0.37399979999999999</v>
      </c>
      <c r="DW1299" s="38">
        <v>0.26877259999999997</v>
      </c>
      <c r="DX1299" s="38">
        <v>0.25440590000000002</v>
      </c>
      <c r="DY1299" s="38">
        <v>0.1654033</v>
      </c>
      <c r="DZ1299" s="38">
        <v>0.2224797</v>
      </c>
      <c r="EA1299" s="38">
        <v>0.19941149999999999</v>
      </c>
      <c r="EB1299" s="38">
        <v>0.15881509999999999</v>
      </c>
      <c r="EC1299" s="38">
        <v>0.1160711</v>
      </c>
      <c r="ED1299" s="38">
        <v>8.6526599999999995E-2</v>
      </c>
      <c r="EE1299" s="38">
        <v>7.2539099999999995E-2</v>
      </c>
      <c r="EF1299" s="38">
        <v>5.9277799999999999E-2</v>
      </c>
      <c r="EG1299" s="38">
        <v>6.5273499999999998E-2</v>
      </c>
      <c r="EH1299" s="38">
        <v>6.0640600000000003E-2</v>
      </c>
      <c r="EI1299" s="38">
        <v>4.2566899999999998E-2</v>
      </c>
      <c r="EJ1299" s="38">
        <v>-2.5439400000000001E-2</v>
      </c>
      <c r="EK1299" s="38">
        <v>3.2933999999999998E-2</v>
      </c>
      <c r="EL1299" s="38">
        <v>-5.0200300000000003E-2</v>
      </c>
      <c r="EM1299" s="38">
        <v>-9.1397800000000001E-2</v>
      </c>
      <c r="EN1299" s="38">
        <v>-0.1271081</v>
      </c>
      <c r="EO1299" s="38">
        <v>-9.7845399999999999E-2</v>
      </c>
      <c r="EP1299" s="38">
        <v>-8.0797000000000004E-3</v>
      </c>
      <c r="EQ1299" s="38">
        <v>0.11850140000000001</v>
      </c>
      <c r="ER1299" s="38">
        <v>0.22368930000000001</v>
      </c>
      <c r="ES1299" s="38">
        <v>0.32479829999999998</v>
      </c>
      <c r="ET1299" s="38">
        <v>0.39029750000000002</v>
      </c>
      <c r="EU1299" s="38">
        <v>0.28669099999999997</v>
      </c>
      <c r="EV1299" s="38">
        <v>0.27520250000000002</v>
      </c>
      <c r="EW1299" s="38">
        <v>0.18739549999999999</v>
      </c>
      <c r="EX1299" s="38">
        <v>0.2422435</v>
      </c>
      <c r="EY1299" s="38">
        <v>0.2203386</v>
      </c>
      <c r="EZ1299" s="38">
        <v>0.17804680000000001</v>
      </c>
      <c r="FA1299" s="38">
        <v>0.13631219999999999</v>
      </c>
      <c r="FB1299" s="38">
        <v>85.175399999999996</v>
      </c>
      <c r="FC1299" s="38">
        <v>83.721239999999995</v>
      </c>
      <c r="FD1299" s="38">
        <v>82.20478</v>
      </c>
      <c r="FE1299" s="38">
        <v>81.118359999999996</v>
      </c>
      <c r="FF1299" s="38">
        <v>80.037009999999995</v>
      </c>
      <c r="FG1299" s="38">
        <v>79.562870000000004</v>
      </c>
      <c r="FH1299" s="38">
        <v>78.936779999999999</v>
      </c>
      <c r="FI1299" s="38">
        <v>80.959829999999997</v>
      </c>
      <c r="FJ1299" s="38">
        <v>85.7971</v>
      </c>
      <c r="FK1299" s="38">
        <v>91.700109999999995</v>
      </c>
      <c r="FL1299" s="38">
        <v>96.402680000000004</v>
      </c>
      <c r="FM1299" s="38">
        <v>100.9695</v>
      </c>
      <c r="FN1299" s="38">
        <v>104.2925</v>
      </c>
      <c r="FO1299" s="38">
        <v>107.3451</v>
      </c>
      <c r="FP1299" s="38">
        <v>109.38630000000001</v>
      </c>
      <c r="FQ1299" s="38">
        <v>110.9983</v>
      </c>
      <c r="FR1299" s="38">
        <v>110.9893</v>
      </c>
      <c r="FS1299" s="38">
        <v>109.61669999999999</v>
      </c>
      <c r="FT1299" s="38">
        <v>106.8382</v>
      </c>
      <c r="FU1299" s="38">
        <v>101.3901</v>
      </c>
      <c r="FV1299" s="38">
        <v>96.699250000000006</v>
      </c>
      <c r="FW1299">
        <v>93.919399999999996</v>
      </c>
      <c r="FX1299">
        <v>92.177359999999993</v>
      </c>
      <c r="FY1299">
        <v>89.544309999999996</v>
      </c>
      <c r="FZ1299">
        <v>2.3632799999999999E-2</v>
      </c>
      <c r="GA1299">
        <v>0.1796104</v>
      </c>
      <c r="GB1299">
        <v>1</v>
      </c>
    </row>
    <row r="1300" spans="1:184" x14ac:dyDescent="0.3">
      <c r="A1300" t="s">
        <v>1</v>
      </c>
      <c r="B1300" t="s">
        <v>1</v>
      </c>
      <c r="C1300" t="s">
        <v>1</v>
      </c>
      <c r="D1300" t="s">
        <v>1</v>
      </c>
      <c r="E1300" t="s">
        <v>1</v>
      </c>
      <c r="F1300" t="s">
        <v>1</v>
      </c>
      <c r="G1300" t="s">
        <v>1</v>
      </c>
      <c r="H1300" s="40" t="s">
        <v>1</v>
      </c>
      <c r="I1300" s="18" t="s">
        <v>1</v>
      </c>
      <c r="J1300" s="38" t="s">
        <v>222</v>
      </c>
      <c r="K1300" s="18">
        <v>44811</v>
      </c>
      <c r="L1300" s="38">
        <v>93328</v>
      </c>
      <c r="M1300" s="38">
        <v>93330</v>
      </c>
      <c r="N1300" s="38">
        <v>4.3906130000000001</v>
      </c>
      <c r="O1300" s="38">
        <v>4.2138920000000004</v>
      </c>
      <c r="P1300" s="38">
        <v>4.0823700000000001</v>
      </c>
      <c r="Q1300" s="38">
        <v>4.0307510000000004</v>
      </c>
      <c r="R1300" s="38">
        <v>4.1405450000000004</v>
      </c>
      <c r="S1300" s="38">
        <v>4.4755120000000002</v>
      </c>
      <c r="T1300" s="38">
        <v>4.9240630000000003</v>
      </c>
      <c r="U1300" s="38">
        <v>5.5662289999999999</v>
      </c>
      <c r="V1300" s="38">
        <v>6.4074030000000004</v>
      </c>
      <c r="W1300" s="38">
        <v>7.0908920000000002</v>
      </c>
      <c r="X1300" s="38">
        <v>7.6370279999999999</v>
      </c>
      <c r="Y1300" s="38">
        <v>8.0214920000000003</v>
      </c>
      <c r="Z1300" s="38">
        <v>8.2502879999999994</v>
      </c>
      <c r="AA1300" s="38">
        <v>8.4881639999999994</v>
      </c>
      <c r="AB1300" s="38">
        <v>8.5209930000000007</v>
      </c>
      <c r="AC1300" s="38">
        <v>8.3620699999999992</v>
      </c>
      <c r="AD1300" s="38">
        <v>7.9405089999999996</v>
      </c>
      <c r="AE1300" s="38">
        <v>7.1593340000000003</v>
      </c>
      <c r="AF1300" s="38">
        <v>6.5601909999999997</v>
      </c>
      <c r="AG1300" s="38">
        <v>6.1131380000000002</v>
      </c>
      <c r="AH1300" s="38">
        <v>5.7860360000000002</v>
      </c>
      <c r="AI1300" s="38">
        <v>5.3728939999999996</v>
      </c>
      <c r="AJ1300" s="38">
        <v>4.8820050000000004</v>
      </c>
      <c r="AK1300" s="38">
        <v>4.5355119999999998</v>
      </c>
      <c r="AL1300" s="38">
        <v>7.47221E-2</v>
      </c>
      <c r="AM1300" s="38">
        <v>3.8392900000000001E-2</v>
      </c>
      <c r="AN1300" s="38">
        <v>3.64132E-2</v>
      </c>
      <c r="AO1300" s="38">
        <v>4.6925399999999999E-2</v>
      </c>
      <c r="AP1300" s="38">
        <v>4.81298E-2</v>
      </c>
      <c r="AQ1300" s="38">
        <v>-3.4402299999999997E-2</v>
      </c>
      <c r="AR1300" s="38">
        <v>-0.16680229999999999</v>
      </c>
      <c r="AS1300" s="38">
        <v>-7.7117699999999997E-2</v>
      </c>
      <c r="AT1300" s="38">
        <v>-7.83832E-2</v>
      </c>
      <c r="AU1300" s="38">
        <v>-9.5070799999999997E-2</v>
      </c>
      <c r="AV1300" s="38">
        <v>-9.8687399999999995E-2</v>
      </c>
      <c r="AW1300" s="38">
        <v>-5.9617700000000003E-2</v>
      </c>
      <c r="AX1300" s="38">
        <v>4.4482999999999997E-3</v>
      </c>
      <c r="AY1300" s="38">
        <v>5.1729799999999999E-2</v>
      </c>
      <c r="AZ1300" s="38">
        <v>8.7994600000000006E-2</v>
      </c>
      <c r="BA1300" s="38">
        <v>0.1160129</v>
      </c>
      <c r="BB1300" s="38">
        <v>0.18053259999999999</v>
      </c>
      <c r="BC1300" s="38">
        <v>0.1191479</v>
      </c>
      <c r="BD1300" s="38">
        <v>8.9455499999999993E-2</v>
      </c>
      <c r="BE1300" s="38">
        <v>1.9237799999999999E-2</v>
      </c>
      <c r="BF1300" s="38">
        <v>0.15845970000000001</v>
      </c>
      <c r="BG1300" s="38">
        <v>0.23491290000000001</v>
      </c>
      <c r="BH1300" s="38">
        <v>0.16927819999999999</v>
      </c>
      <c r="BI1300" s="38">
        <v>0.1281254</v>
      </c>
      <c r="BJ1300" s="38">
        <v>8.3158800000000005E-2</v>
      </c>
      <c r="BK1300" s="38">
        <v>4.5151400000000001E-2</v>
      </c>
      <c r="BL1300" s="38">
        <v>4.3059699999999999E-2</v>
      </c>
      <c r="BM1300" s="38">
        <v>5.2608599999999998E-2</v>
      </c>
      <c r="BN1300" s="38">
        <v>5.3828800000000003E-2</v>
      </c>
      <c r="BO1300" s="38">
        <v>-2.7466299999999999E-2</v>
      </c>
      <c r="BP1300" s="38">
        <v>-0.156886</v>
      </c>
      <c r="BQ1300" s="38">
        <v>-6.8625800000000001E-2</v>
      </c>
      <c r="BR1300" s="38">
        <v>-6.9123500000000004E-2</v>
      </c>
      <c r="BS1300" s="38">
        <v>-8.5927799999999999E-2</v>
      </c>
      <c r="BT1300" s="38">
        <v>-9.0849600000000003E-2</v>
      </c>
      <c r="BU1300" s="38">
        <v>-5.3343599999999998E-2</v>
      </c>
      <c r="BV1300" s="38">
        <v>9.5104999999999999E-3</v>
      </c>
      <c r="BW1300" s="38">
        <v>5.73141E-2</v>
      </c>
      <c r="BX1300" s="38">
        <v>9.5645300000000003E-2</v>
      </c>
      <c r="BY1300" s="38">
        <v>0.1271784</v>
      </c>
      <c r="BZ1300" s="38">
        <v>0.194131</v>
      </c>
      <c r="CA1300" s="38">
        <v>0.13396279999999999</v>
      </c>
      <c r="CB1300" s="38">
        <v>0.10672429999999999</v>
      </c>
      <c r="CC1300" s="38">
        <v>3.6258600000000002E-2</v>
      </c>
      <c r="CD1300" s="38">
        <v>0.17275099999999999</v>
      </c>
      <c r="CE1300" s="38">
        <v>0.24952820000000001</v>
      </c>
      <c r="CF1300" s="38">
        <v>0.18388959999999999</v>
      </c>
      <c r="CG1300" s="38">
        <v>0.1424319</v>
      </c>
      <c r="CH1300" s="38">
        <v>8.9002100000000001E-2</v>
      </c>
      <c r="CI1300" s="38">
        <v>4.9832300000000003E-2</v>
      </c>
      <c r="CJ1300" s="38">
        <v>4.7662999999999997E-2</v>
      </c>
      <c r="CK1300" s="38">
        <v>5.6544700000000003E-2</v>
      </c>
      <c r="CL1300" s="38">
        <v>5.7775899999999998E-2</v>
      </c>
      <c r="CM1300" s="38">
        <v>-2.2662499999999999E-2</v>
      </c>
      <c r="CN1300" s="38">
        <v>-0.15001800000000001</v>
      </c>
      <c r="CO1300" s="38">
        <v>-6.2744300000000003E-2</v>
      </c>
      <c r="CP1300" s="38">
        <v>-6.2710299999999997E-2</v>
      </c>
      <c r="CQ1300" s="38">
        <v>-7.9595299999999994E-2</v>
      </c>
      <c r="CR1300" s="38">
        <v>-8.5421200000000003E-2</v>
      </c>
      <c r="CS1300" s="38">
        <v>-4.8998199999999999E-2</v>
      </c>
      <c r="CT1300" s="38">
        <v>1.30166E-2</v>
      </c>
      <c r="CU1300" s="38">
        <v>6.1181800000000001E-2</v>
      </c>
      <c r="CV1300" s="38">
        <v>0.1009442</v>
      </c>
      <c r="CW1300" s="38">
        <v>0.13491159999999999</v>
      </c>
      <c r="CX1300" s="38">
        <v>0.20354920000000001</v>
      </c>
      <c r="CY1300" s="38">
        <v>0.1442235</v>
      </c>
      <c r="CZ1300" s="38">
        <v>0.1186846</v>
      </c>
      <c r="DA1300" s="38">
        <v>4.8047100000000002E-2</v>
      </c>
      <c r="DB1300" s="38">
        <v>0.18264910000000001</v>
      </c>
      <c r="DC1300" s="38">
        <v>0.25965070000000001</v>
      </c>
      <c r="DD1300" s="38">
        <v>0.1940094</v>
      </c>
      <c r="DE1300" s="38">
        <v>0.15234059999999999</v>
      </c>
      <c r="DF1300" s="38">
        <v>9.4845399999999996E-2</v>
      </c>
      <c r="DG1300" s="38">
        <v>5.4513300000000001E-2</v>
      </c>
      <c r="DH1300" s="38">
        <v>5.2266399999999998E-2</v>
      </c>
      <c r="DI1300" s="38">
        <v>6.0480899999999997E-2</v>
      </c>
      <c r="DJ1300" s="38">
        <v>6.1723E-2</v>
      </c>
      <c r="DK1300" s="38">
        <v>-1.7858599999999999E-2</v>
      </c>
      <c r="DL1300" s="38">
        <v>-0.14315</v>
      </c>
      <c r="DM1300" s="38">
        <v>-5.6862799999999998E-2</v>
      </c>
      <c r="DN1300" s="38">
        <v>-5.6297100000000003E-2</v>
      </c>
      <c r="DO1300" s="38">
        <v>-7.3262900000000006E-2</v>
      </c>
      <c r="DP1300" s="38">
        <v>-7.99927E-2</v>
      </c>
      <c r="DQ1300" s="38">
        <v>-4.4652799999999999E-2</v>
      </c>
      <c r="DR1300" s="38">
        <v>1.6522700000000001E-2</v>
      </c>
      <c r="DS1300" s="38">
        <v>6.5049399999999993E-2</v>
      </c>
      <c r="DT1300" s="38">
        <v>0.10624309999999999</v>
      </c>
      <c r="DU1300" s="38">
        <v>0.14264470000000001</v>
      </c>
      <c r="DV1300" s="38">
        <v>0.2129674</v>
      </c>
      <c r="DW1300" s="38">
        <v>0.15448429999999999</v>
      </c>
      <c r="DX1300" s="38">
        <v>0.13064490000000001</v>
      </c>
      <c r="DY1300" s="38">
        <v>5.9835600000000003E-2</v>
      </c>
      <c r="DZ1300" s="38">
        <v>0.1925472</v>
      </c>
      <c r="EA1300" s="38">
        <v>0.26977329999999999</v>
      </c>
      <c r="EB1300" s="38">
        <v>0.20412920000000001</v>
      </c>
      <c r="EC1300" s="38">
        <v>0.16224930000000001</v>
      </c>
      <c r="ED1300" s="38">
        <v>0.1032821</v>
      </c>
      <c r="EE1300" s="38">
        <v>6.1271800000000001E-2</v>
      </c>
      <c r="EF1300" s="38">
        <v>5.8912899999999997E-2</v>
      </c>
      <c r="EG1300" s="38">
        <v>6.6164000000000001E-2</v>
      </c>
      <c r="EH1300" s="38">
        <v>6.7421999999999996E-2</v>
      </c>
      <c r="EI1300" s="38">
        <v>-1.0922599999999999E-2</v>
      </c>
      <c r="EJ1300" s="38">
        <v>-0.13323370000000001</v>
      </c>
      <c r="EK1300" s="38">
        <v>-4.8370900000000001E-2</v>
      </c>
      <c r="EL1300" s="38">
        <v>-4.70374E-2</v>
      </c>
      <c r="EM1300" s="38">
        <v>-6.4119899999999994E-2</v>
      </c>
      <c r="EN1300" s="38">
        <v>-7.2154899999999994E-2</v>
      </c>
      <c r="EO1300" s="38">
        <v>-3.8378700000000002E-2</v>
      </c>
      <c r="EP1300" s="38">
        <v>2.1585E-2</v>
      </c>
      <c r="EQ1300" s="38">
        <v>7.0633699999999994E-2</v>
      </c>
      <c r="ER1300" s="38">
        <v>0.1138938</v>
      </c>
      <c r="ES1300" s="38">
        <v>0.15381020000000001</v>
      </c>
      <c r="ET1300" s="38">
        <v>0.22656570000000001</v>
      </c>
      <c r="EU1300" s="38">
        <v>0.16929920000000001</v>
      </c>
      <c r="EV1300" s="38">
        <v>0.14791370000000001</v>
      </c>
      <c r="EW1300" s="38">
        <v>7.6856300000000002E-2</v>
      </c>
      <c r="EX1300" s="38">
        <v>0.20683860000000001</v>
      </c>
      <c r="EY1300" s="38">
        <v>0.28438859999999999</v>
      </c>
      <c r="EZ1300" s="38">
        <v>0.21874060000000001</v>
      </c>
      <c r="FA1300" s="38">
        <v>0.17655589999999999</v>
      </c>
      <c r="FB1300" s="38">
        <v>88.10033</v>
      </c>
      <c r="FC1300" s="38">
        <v>86.443610000000007</v>
      </c>
      <c r="FD1300" s="38">
        <v>83.871009999999998</v>
      </c>
      <c r="FE1300" s="38">
        <v>82.603679999999997</v>
      </c>
      <c r="FF1300" s="38">
        <v>81.322749999999999</v>
      </c>
      <c r="FG1300" s="38">
        <v>79.348439999999997</v>
      </c>
      <c r="FH1300" s="38">
        <v>78.614999999999995</v>
      </c>
      <c r="FI1300" s="38">
        <v>79.242840000000001</v>
      </c>
      <c r="FJ1300" s="38">
        <v>83.966239999999999</v>
      </c>
      <c r="FK1300" s="38">
        <v>89.472589999999997</v>
      </c>
      <c r="FL1300" s="38">
        <v>94.778469999999999</v>
      </c>
      <c r="FM1300" s="38">
        <v>98.475369999999998</v>
      </c>
      <c r="FN1300" s="38">
        <v>101.87820000000001</v>
      </c>
      <c r="FO1300" s="38">
        <v>104.3338</v>
      </c>
      <c r="FP1300" s="38">
        <v>106.0423</v>
      </c>
      <c r="FQ1300" s="38">
        <v>107.12860000000001</v>
      </c>
      <c r="FR1300" s="38">
        <v>107.0239</v>
      </c>
      <c r="FS1300" s="38">
        <v>105.4332</v>
      </c>
      <c r="FT1300" s="38">
        <v>102.3886</v>
      </c>
      <c r="FU1300" s="38">
        <v>98.093540000000004</v>
      </c>
      <c r="FV1300" s="38">
        <v>95.012919999999994</v>
      </c>
      <c r="FW1300">
        <v>92.904309999999995</v>
      </c>
      <c r="FX1300">
        <v>90.221090000000004</v>
      </c>
      <c r="FY1300">
        <v>87.215580000000003</v>
      </c>
      <c r="FZ1300">
        <v>1.8493300000000001E-2</v>
      </c>
      <c r="GA1300">
        <v>0.14145079999999999</v>
      </c>
      <c r="GB1300">
        <v>1</v>
      </c>
    </row>
    <row r="1301" spans="1:184" x14ac:dyDescent="0.3">
      <c r="A1301" t="s">
        <v>1</v>
      </c>
      <c r="B1301" t="s">
        <v>1</v>
      </c>
      <c r="C1301" t="s">
        <v>1</v>
      </c>
      <c r="D1301" t="s">
        <v>1</v>
      </c>
      <c r="E1301" t="s">
        <v>1</v>
      </c>
      <c r="F1301" t="s">
        <v>1</v>
      </c>
      <c r="G1301" t="s">
        <v>1</v>
      </c>
      <c r="H1301" s="40" t="s">
        <v>1</v>
      </c>
      <c r="I1301" s="18" t="s">
        <v>1</v>
      </c>
      <c r="J1301" s="38" t="s">
        <v>222</v>
      </c>
      <c r="K1301" s="18" t="s">
        <v>2</v>
      </c>
      <c r="L1301" s="38">
        <v>93875</v>
      </c>
      <c r="M1301" s="38">
        <v>93875</v>
      </c>
      <c r="N1301" s="38">
        <v>3.891381</v>
      </c>
      <c r="O1301" s="38">
        <v>3.7546970000000002</v>
      </c>
      <c r="P1301" s="38">
        <v>3.66106</v>
      </c>
      <c r="Q1301" s="38">
        <v>3.6336599999999999</v>
      </c>
      <c r="R1301" s="38">
        <v>3.7500749999999998</v>
      </c>
      <c r="S1301" s="38">
        <v>4.0671730000000004</v>
      </c>
      <c r="T1301" s="38">
        <v>4.4833360000000004</v>
      </c>
      <c r="U1301" s="38">
        <v>5.0830390000000003</v>
      </c>
      <c r="V1301" s="38">
        <v>5.8427720000000001</v>
      </c>
      <c r="W1301" s="38">
        <v>6.4422819999999996</v>
      </c>
      <c r="X1301" s="38">
        <v>6.944566</v>
      </c>
      <c r="Y1301" s="38">
        <v>7.319674</v>
      </c>
      <c r="Z1301" s="38">
        <v>7.5441229999999999</v>
      </c>
      <c r="AA1301" s="38">
        <v>7.789593</v>
      </c>
      <c r="AB1301" s="38">
        <v>7.845567</v>
      </c>
      <c r="AC1301" s="38">
        <v>7.707103</v>
      </c>
      <c r="AD1301" s="38">
        <v>7.3297819999999998</v>
      </c>
      <c r="AE1301" s="38">
        <v>6.6386830000000003</v>
      </c>
      <c r="AF1301" s="38">
        <v>6.1148439999999997</v>
      </c>
      <c r="AG1301" s="38">
        <v>5.7262000000000004</v>
      </c>
      <c r="AH1301" s="38">
        <v>5.4156890000000004</v>
      </c>
      <c r="AI1301" s="38">
        <v>5.0068380000000001</v>
      </c>
      <c r="AJ1301" s="38">
        <v>4.5760139999999998</v>
      </c>
      <c r="AK1301" s="38">
        <v>4.2621279999999997</v>
      </c>
      <c r="AL1301" s="38">
        <v>2.1418000000000001E-3</v>
      </c>
      <c r="AM1301" s="38">
        <v>2.2994000000000001E-3</v>
      </c>
      <c r="AN1301" s="38">
        <v>5.3616000000000002E-3</v>
      </c>
      <c r="AO1301" s="38">
        <v>1.40386E-2</v>
      </c>
      <c r="AP1301" s="38">
        <v>1.5870599999999999E-2</v>
      </c>
      <c r="AQ1301" s="38">
        <v>3.9268999999999997E-3</v>
      </c>
      <c r="AR1301" s="38">
        <v>-2.2933499999999999E-2</v>
      </c>
      <c r="AS1301" s="38">
        <v>-1.5656300000000001E-2</v>
      </c>
      <c r="AT1301" s="38">
        <v>-3.7550399999999998E-2</v>
      </c>
      <c r="AU1301" s="38">
        <v>-5.1169899999999997E-2</v>
      </c>
      <c r="AV1301" s="38">
        <v>-4.7559999999999998E-2</v>
      </c>
      <c r="AW1301" s="38">
        <v>-3.4212699999999999E-2</v>
      </c>
      <c r="AX1301" s="38">
        <v>-8.9645999999999997E-3</v>
      </c>
      <c r="AY1301" s="38">
        <v>2.3338399999999999E-2</v>
      </c>
      <c r="AZ1301" s="38">
        <v>3.5288800000000002E-2</v>
      </c>
      <c r="BA1301" s="38">
        <v>5.5463999999999999E-2</v>
      </c>
      <c r="BB1301" s="38">
        <v>0.1093591</v>
      </c>
      <c r="BC1301" s="38">
        <v>7.9430200000000006E-2</v>
      </c>
      <c r="BD1301" s="38">
        <v>6.6666500000000004E-2</v>
      </c>
      <c r="BE1301" s="38">
        <v>4.8907600000000002E-2</v>
      </c>
      <c r="BF1301" s="38">
        <v>6.9765300000000002E-2</v>
      </c>
      <c r="BG1301" s="38">
        <v>3.5560599999999998E-2</v>
      </c>
      <c r="BH1301" s="38">
        <v>2.26494E-2</v>
      </c>
      <c r="BI1301" s="38">
        <v>1.1903499999999999E-2</v>
      </c>
      <c r="BJ1301" s="38">
        <v>7.4945000000000003E-3</v>
      </c>
      <c r="BK1301" s="38">
        <v>6.5063999999999999E-3</v>
      </c>
      <c r="BL1301" s="38">
        <v>9.6165999999999995E-3</v>
      </c>
      <c r="BM1301" s="38">
        <v>1.7844499999999999E-2</v>
      </c>
      <c r="BN1301" s="38">
        <v>1.9529100000000001E-2</v>
      </c>
      <c r="BO1301" s="38">
        <v>8.3178999999999996E-3</v>
      </c>
      <c r="BP1301" s="38">
        <v>-1.6121900000000002E-2</v>
      </c>
      <c r="BQ1301" s="38">
        <v>-1.0109399999999999E-2</v>
      </c>
      <c r="BR1301" s="38">
        <v>-3.11472E-2</v>
      </c>
      <c r="BS1301" s="38">
        <v>-4.4449500000000003E-2</v>
      </c>
      <c r="BT1301" s="38">
        <v>-4.1256500000000002E-2</v>
      </c>
      <c r="BU1301" s="38">
        <v>-2.9359199999999998E-2</v>
      </c>
      <c r="BV1301" s="38">
        <v>-5.8846999999999997E-3</v>
      </c>
      <c r="BW1301" s="38">
        <v>2.71116E-2</v>
      </c>
      <c r="BX1301" s="38">
        <v>4.1436099999999997E-2</v>
      </c>
      <c r="BY1301" s="38">
        <v>6.3834500000000002E-2</v>
      </c>
      <c r="BZ1301" s="38">
        <v>0.11892030000000001</v>
      </c>
      <c r="CA1301" s="38">
        <v>8.9147699999999996E-2</v>
      </c>
      <c r="CB1301" s="38">
        <v>7.6636300000000004E-2</v>
      </c>
      <c r="CC1301" s="38">
        <v>5.8801199999999998E-2</v>
      </c>
      <c r="CD1301" s="38">
        <v>7.9001100000000005E-2</v>
      </c>
      <c r="CE1301" s="38">
        <v>4.5675899999999998E-2</v>
      </c>
      <c r="CF1301" s="38">
        <v>3.1895E-2</v>
      </c>
      <c r="CG1301" s="38">
        <v>2.0978E-2</v>
      </c>
      <c r="CH1301" s="38">
        <v>1.12018E-2</v>
      </c>
      <c r="CI1301" s="38">
        <v>9.4201000000000007E-3</v>
      </c>
      <c r="CJ1301" s="38">
        <v>1.2563599999999999E-2</v>
      </c>
      <c r="CK1301" s="38">
        <v>2.0480499999999999E-2</v>
      </c>
      <c r="CL1301" s="38">
        <v>2.20629E-2</v>
      </c>
      <c r="CM1301" s="38">
        <v>1.1358999999999999E-2</v>
      </c>
      <c r="CN1301" s="38">
        <v>-1.14042E-2</v>
      </c>
      <c r="CO1301" s="38">
        <v>-6.2674999999999996E-3</v>
      </c>
      <c r="CP1301" s="38">
        <v>-2.6712400000000001E-2</v>
      </c>
      <c r="CQ1301" s="38">
        <v>-3.9794999999999997E-2</v>
      </c>
      <c r="CR1301" s="38">
        <v>-3.6890800000000001E-2</v>
      </c>
      <c r="CS1301" s="38">
        <v>-2.5997699999999999E-2</v>
      </c>
      <c r="CT1301" s="38">
        <v>-3.7515000000000001E-3</v>
      </c>
      <c r="CU1301" s="38">
        <v>2.9724799999999999E-2</v>
      </c>
      <c r="CV1301" s="38">
        <v>4.5693699999999997E-2</v>
      </c>
      <c r="CW1301" s="38">
        <v>6.9631899999999997E-2</v>
      </c>
      <c r="CX1301" s="38">
        <v>0.1255424</v>
      </c>
      <c r="CY1301" s="38">
        <v>9.5878099999999994E-2</v>
      </c>
      <c r="CZ1301" s="38">
        <v>8.3541400000000002E-2</v>
      </c>
      <c r="DA1301" s="38">
        <v>6.5653500000000004E-2</v>
      </c>
      <c r="DB1301" s="38">
        <v>8.5397699999999993E-2</v>
      </c>
      <c r="DC1301" s="38">
        <v>5.2681800000000001E-2</v>
      </c>
      <c r="DD1301" s="38">
        <v>3.8298499999999999E-2</v>
      </c>
      <c r="DE1301" s="38">
        <v>2.72629E-2</v>
      </c>
      <c r="DF1301" s="38">
        <v>1.49091E-2</v>
      </c>
      <c r="DG1301" s="38">
        <v>1.2333800000000001E-2</v>
      </c>
      <c r="DH1301" s="38">
        <v>1.55105E-2</v>
      </c>
      <c r="DI1301" s="38">
        <v>2.3116500000000002E-2</v>
      </c>
      <c r="DJ1301" s="38">
        <v>2.4596799999999999E-2</v>
      </c>
      <c r="DK1301" s="38">
        <v>1.44002E-2</v>
      </c>
      <c r="DL1301" s="38">
        <v>-6.6864999999999997E-3</v>
      </c>
      <c r="DM1301" s="38">
        <v>-2.4256999999999998E-3</v>
      </c>
      <c r="DN1301" s="38">
        <v>-2.2277600000000002E-2</v>
      </c>
      <c r="DO1301" s="38">
        <v>-3.5140499999999998E-2</v>
      </c>
      <c r="DP1301" s="38">
        <v>-3.2525100000000001E-2</v>
      </c>
      <c r="DQ1301" s="38">
        <v>-2.2636099999999999E-2</v>
      </c>
      <c r="DR1301" s="38">
        <v>-1.6183E-3</v>
      </c>
      <c r="DS1301" s="38">
        <v>3.2338100000000002E-2</v>
      </c>
      <c r="DT1301" s="38">
        <v>4.99514E-2</v>
      </c>
      <c r="DU1301" s="38">
        <v>7.5429300000000005E-2</v>
      </c>
      <c r="DV1301" s="38">
        <v>0.13216439999999999</v>
      </c>
      <c r="DW1301" s="38">
        <v>0.1026084</v>
      </c>
      <c r="DX1301" s="38">
        <v>9.0446499999999999E-2</v>
      </c>
      <c r="DY1301" s="38">
        <v>7.2505700000000006E-2</v>
      </c>
      <c r="DZ1301" s="38">
        <v>9.1794399999999998E-2</v>
      </c>
      <c r="EA1301" s="38">
        <v>5.96876E-2</v>
      </c>
      <c r="EB1301" s="38">
        <v>4.4701900000000003E-2</v>
      </c>
      <c r="EC1301" s="38">
        <v>3.3547899999999999E-2</v>
      </c>
      <c r="ED1301" s="38">
        <v>2.0261899999999999E-2</v>
      </c>
      <c r="EE1301" s="38">
        <v>1.6540699999999998E-2</v>
      </c>
      <c r="EF1301" s="38">
        <v>1.9765499999999998E-2</v>
      </c>
      <c r="EG1301" s="38">
        <v>2.6922499999999999E-2</v>
      </c>
      <c r="EH1301" s="38">
        <v>2.8255300000000001E-2</v>
      </c>
      <c r="EI1301" s="38">
        <v>1.8791200000000001E-2</v>
      </c>
      <c r="EJ1301" s="38">
        <v>1.2520000000000001E-4</v>
      </c>
      <c r="EK1301" s="38">
        <v>3.1212000000000002E-3</v>
      </c>
      <c r="EL1301" s="38">
        <v>-1.58745E-2</v>
      </c>
      <c r="EM1301" s="38">
        <v>-2.84201E-2</v>
      </c>
      <c r="EN1301" s="38">
        <v>-2.6221600000000001E-2</v>
      </c>
      <c r="EO1301" s="38">
        <v>-1.7782599999999999E-2</v>
      </c>
      <c r="EP1301" s="38">
        <v>1.4617E-3</v>
      </c>
      <c r="EQ1301" s="38">
        <v>3.6111299999999999E-2</v>
      </c>
      <c r="ER1301" s="38">
        <v>5.6098700000000001E-2</v>
      </c>
      <c r="ES1301" s="38">
        <v>8.3799799999999994E-2</v>
      </c>
      <c r="ET1301" s="38">
        <v>0.14172570000000001</v>
      </c>
      <c r="EU1301" s="38">
        <v>0.112326</v>
      </c>
      <c r="EV1301" s="38">
        <v>0.1004163</v>
      </c>
      <c r="EW1301" s="38">
        <v>8.2399299999999995E-2</v>
      </c>
      <c r="EX1301" s="38">
        <v>0.1010302</v>
      </c>
      <c r="EY1301" s="38">
        <v>6.9802900000000001E-2</v>
      </c>
      <c r="EZ1301" s="38">
        <v>5.3947500000000002E-2</v>
      </c>
      <c r="FA1301" s="38">
        <v>4.2622399999999998E-2</v>
      </c>
      <c r="FB1301" s="38">
        <v>80.627840000000006</v>
      </c>
      <c r="FC1301" s="38">
        <v>79.070350000000005</v>
      </c>
      <c r="FD1301" s="38">
        <v>77.290430000000001</v>
      </c>
      <c r="FE1301" s="38">
        <v>75.739429999999999</v>
      </c>
      <c r="FF1301" s="38">
        <v>74.418899999999994</v>
      </c>
      <c r="FG1301" s="38">
        <v>73.332520000000002</v>
      </c>
      <c r="FH1301" s="38">
        <v>72.965059999999994</v>
      </c>
      <c r="FI1301" s="38">
        <v>75.183160000000001</v>
      </c>
      <c r="FJ1301" s="38">
        <v>79.455569999999994</v>
      </c>
      <c r="FK1301" s="38">
        <v>84.001909999999995</v>
      </c>
      <c r="FL1301" s="38">
        <v>88.373239999999996</v>
      </c>
      <c r="FM1301" s="38">
        <v>92.304119999999998</v>
      </c>
      <c r="FN1301" s="38">
        <v>95.502030000000005</v>
      </c>
      <c r="FO1301" s="38">
        <v>98.090100000000007</v>
      </c>
      <c r="FP1301" s="38">
        <v>100.06529999999999</v>
      </c>
      <c r="FQ1301" s="38">
        <v>101.3792</v>
      </c>
      <c r="FR1301" s="38">
        <v>101.8058</v>
      </c>
      <c r="FS1301" s="38">
        <v>101.1086</v>
      </c>
      <c r="FT1301" s="38">
        <v>99.314750000000004</v>
      </c>
      <c r="FU1301" s="38">
        <v>95.965029999999999</v>
      </c>
      <c r="FV1301" s="38">
        <v>92.032589999999999</v>
      </c>
      <c r="FW1301">
        <v>88.802549999999997</v>
      </c>
      <c r="FX1301">
        <v>86.111000000000004</v>
      </c>
      <c r="FY1301">
        <v>83.427379999999999</v>
      </c>
      <c r="FZ1301">
        <v>1.1749799999999999E-2</v>
      </c>
      <c r="GA1301">
        <v>9.6061999999999995E-2</v>
      </c>
      <c r="GB1301">
        <v>1</v>
      </c>
    </row>
    <row r="1302" spans="1:184" x14ac:dyDescent="0.3">
      <c r="A1302" t="s">
        <v>1</v>
      </c>
      <c r="B1302" t="s">
        <v>1</v>
      </c>
      <c r="C1302" t="s">
        <v>1</v>
      </c>
      <c r="D1302" t="s">
        <v>1</v>
      </c>
      <c r="E1302" t="s">
        <v>1</v>
      </c>
      <c r="F1302" t="s">
        <v>1</v>
      </c>
      <c r="G1302" t="s">
        <v>1</v>
      </c>
      <c r="H1302" s="40" t="s">
        <v>1</v>
      </c>
      <c r="I1302" s="18" t="s">
        <v>1</v>
      </c>
      <c r="J1302" s="38" t="s">
        <v>223</v>
      </c>
      <c r="K1302" s="18">
        <v>44722</v>
      </c>
      <c r="L1302" s="38">
        <v>18078</v>
      </c>
      <c r="M1302" s="38">
        <v>18078</v>
      </c>
      <c r="N1302" s="38">
        <v>16.350239999999999</v>
      </c>
      <c r="O1302" s="38">
        <v>15.974360000000001</v>
      </c>
      <c r="P1302" s="38">
        <v>15.67733</v>
      </c>
      <c r="Q1302" s="38">
        <v>15.54185</v>
      </c>
      <c r="R1302" s="38">
        <v>15.90326</v>
      </c>
      <c r="S1302" s="38">
        <v>16.521719999999998</v>
      </c>
      <c r="T1302" s="38">
        <v>17.261420000000001</v>
      </c>
      <c r="U1302" s="38">
        <v>18.338419999999999</v>
      </c>
      <c r="V1302" s="38">
        <v>19.484100000000002</v>
      </c>
      <c r="W1302" s="38">
        <v>20.258089999999999</v>
      </c>
      <c r="X1302" s="38">
        <v>21.004529999999999</v>
      </c>
      <c r="Y1302" s="38">
        <v>21.568460000000002</v>
      </c>
      <c r="Z1302" s="38">
        <v>21.856760000000001</v>
      </c>
      <c r="AA1302" s="38">
        <v>22.225269999999998</v>
      </c>
      <c r="AB1302" s="38">
        <v>22.263400000000001</v>
      </c>
      <c r="AC1302" s="38">
        <v>21.943339999999999</v>
      </c>
      <c r="AD1302" s="38">
        <v>21.42492</v>
      </c>
      <c r="AE1302" s="38">
        <v>20.812609999999999</v>
      </c>
      <c r="AF1302" s="38">
        <v>20.029260000000001</v>
      </c>
      <c r="AG1302" s="38">
        <v>19.64264</v>
      </c>
      <c r="AH1302" s="38">
        <v>19.424669999999999</v>
      </c>
      <c r="AI1302" s="38">
        <v>18.90232</v>
      </c>
      <c r="AJ1302" s="38">
        <v>17.88815</v>
      </c>
      <c r="AK1302" s="38">
        <v>16.97954</v>
      </c>
      <c r="AL1302" s="38">
        <v>-8.6103700000000005E-2</v>
      </c>
      <c r="AM1302" s="38">
        <v>-8.7173799999999996E-2</v>
      </c>
      <c r="AN1302" s="38">
        <v>3.6495800000000002E-2</v>
      </c>
      <c r="AO1302" s="38">
        <v>2.21353E-2</v>
      </c>
      <c r="AP1302" s="38">
        <v>6.7285899999999996E-2</v>
      </c>
      <c r="AQ1302" s="38">
        <v>3.27765E-2</v>
      </c>
      <c r="AR1302" s="38">
        <v>-4.6603400000000003E-2</v>
      </c>
      <c r="AS1302" s="38">
        <v>-0.11972579999999999</v>
      </c>
      <c r="AT1302" s="38">
        <v>-0.1194889</v>
      </c>
      <c r="AU1302" s="38">
        <v>-0.18157860000000001</v>
      </c>
      <c r="AV1302" s="38">
        <v>-0.19703499999999999</v>
      </c>
      <c r="AW1302" s="38">
        <v>-0.13189480000000001</v>
      </c>
      <c r="AX1302" s="38">
        <v>-7.6938999999999994E-2</v>
      </c>
      <c r="AY1302" s="38">
        <v>2.52287E-2</v>
      </c>
      <c r="AZ1302" s="38">
        <v>0.12657160000000001</v>
      </c>
      <c r="BA1302" s="38">
        <v>0.1036687</v>
      </c>
      <c r="BB1302" s="38">
        <v>0.1061835</v>
      </c>
      <c r="BC1302" s="38">
        <v>0.20701130000000001</v>
      </c>
      <c r="BD1302" s="38">
        <v>0.1081502</v>
      </c>
      <c r="BE1302" s="38">
        <v>0.26999659999999998</v>
      </c>
      <c r="BF1302" s="38">
        <v>0.24898719999999999</v>
      </c>
      <c r="BG1302" s="38">
        <v>0.100463</v>
      </c>
      <c r="BH1302" s="38">
        <v>-9.0486499999999997E-2</v>
      </c>
      <c r="BI1302" s="38">
        <v>-0.18403259999999999</v>
      </c>
      <c r="BJ1302" s="38">
        <v>-5.5251599999999998E-2</v>
      </c>
      <c r="BK1302" s="38">
        <v>-6.04786E-2</v>
      </c>
      <c r="BL1302" s="38">
        <v>5.7369799999999999E-2</v>
      </c>
      <c r="BM1302" s="38">
        <v>4.1643699999999999E-2</v>
      </c>
      <c r="BN1302" s="38">
        <v>8.6287799999999998E-2</v>
      </c>
      <c r="BO1302" s="38">
        <v>5.26282E-2</v>
      </c>
      <c r="BP1302" s="38">
        <v>-1.75762E-2</v>
      </c>
      <c r="BQ1302" s="38">
        <v>-9.2455599999999999E-2</v>
      </c>
      <c r="BR1302" s="38">
        <v>-9.24624E-2</v>
      </c>
      <c r="BS1302" s="38">
        <v>-0.15414900000000001</v>
      </c>
      <c r="BT1302" s="38">
        <v>-0.1720632</v>
      </c>
      <c r="BU1302" s="38">
        <v>-0.1116357</v>
      </c>
      <c r="BV1302" s="38">
        <v>-6.1232599999999998E-2</v>
      </c>
      <c r="BW1302" s="38">
        <v>4.4068900000000001E-2</v>
      </c>
      <c r="BX1302" s="38">
        <v>0.15143789999999999</v>
      </c>
      <c r="BY1302" s="38">
        <v>0.1323068</v>
      </c>
      <c r="BZ1302" s="38">
        <v>0.14048550000000001</v>
      </c>
      <c r="CA1302" s="38">
        <v>0.24289740000000001</v>
      </c>
      <c r="CB1302" s="38">
        <v>0.1469365</v>
      </c>
      <c r="CC1302" s="38">
        <v>0.30947980000000003</v>
      </c>
      <c r="CD1302" s="38">
        <v>0.29040389999999999</v>
      </c>
      <c r="CE1302" s="38">
        <v>0.14410790000000001</v>
      </c>
      <c r="CF1302" s="38">
        <v>-4.6556100000000003E-2</v>
      </c>
      <c r="CG1302" s="38">
        <v>-0.14034170000000001</v>
      </c>
      <c r="CH1302" s="38">
        <v>-3.38836E-2</v>
      </c>
      <c r="CI1302" s="38">
        <v>-4.1989499999999999E-2</v>
      </c>
      <c r="CJ1302" s="38">
        <v>7.1827000000000002E-2</v>
      </c>
      <c r="CK1302" s="38">
        <v>5.5155200000000001E-2</v>
      </c>
      <c r="CL1302" s="38">
        <v>9.9448499999999995E-2</v>
      </c>
      <c r="CM1302" s="38">
        <v>6.6377400000000003E-2</v>
      </c>
      <c r="CN1302" s="38">
        <v>2.5279E-3</v>
      </c>
      <c r="CO1302" s="38">
        <v>-7.3568400000000006E-2</v>
      </c>
      <c r="CP1302" s="38">
        <v>-7.3744000000000004E-2</v>
      </c>
      <c r="CQ1302" s="38">
        <v>-0.1351513</v>
      </c>
      <c r="CR1302" s="38">
        <v>-0.15476790000000001</v>
      </c>
      <c r="CS1302" s="38">
        <v>-9.7604300000000005E-2</v>
      </c>
      <c r="CT1302" s="38">
        <v>-5.0354299999999998E-2</v>
      </c>
      <c r="CU1302" s="38">
        <v>5.7117500000000002E-2</v>
      </c>
      <c r="CV1302" s="38">
        <v>0.16866020000000001</v>
      </c>
      <c r="CW1302" s="38">
        <v>0.15214150000000001</v>
      </c>
      <c r="CX1302" s="38">
        <v>0.1642429</v>
      </c>
      <c r="CY1302" s="38">
        <v>0.26775199999999999</v>
      </c>
      <c r="CZ1302" s="38">
        <v>0.1737998</v>
      </c>
      <c r="DA1302" s="38">
        <v>0.33682570000000001</v>
      </c>
      <c r="DB1302" s="38">
        <v>0.31908900000000001</v>
      </c>
      <c r="DC1302" s="38">
        <v>0.1743362</v>
      </c>
      <c r="DD1302" s="38">
        <v>-1.6129999999999999E-2</v>
      </c>
      <c r="DE1302" s="38">
        <v>-0.1100815</v>
      </c>
      <c r="DF1302" s="38">
        <v>-1.2515500000000001E-2</v>
      </c>
      <c r="DG1302" s="38">
        <v>-2.3500400000000001E-2</v>
      </c>
      <c r="DH1302" s="38">
        <v>8.6284299999999994E-2</v>
      </c>
      <c r="DI1302" s="38">
        <v>6.8666599999999994E-2</v>
      </c>
      <c r="DJ1302" s="38">
        <v>0.11260920000000001</v>
      </c>
      <c r="DK1302" s="38">
        <v>8.0126600000000006E-2</v>
      </c>
      <c r="DL1302" s="38">
        <v>2.2632099999999999E-2</v>
      </c>
      <c r="DM1302" s="38">
        <v>-5.4681100000000003E-2</v>
      </c>
      <c r="DN1302" s="38">
        <v>-5.5025499999999998E-2</v>
      </c>
      <c r="DO1302" s="38">
        <v>-0.1161536</v>
      </c>
      <c r="DP1302" s="38">
        <v>-0.1374725</v>
      </c>
      <c r="DQ1302" s="38">
        <v>-8.3572900000000006E-2</v>
      </c>
      <c r="DR1302" s="38">
        <v>-3.94761E-2</v>
      </c>
      <c r="DS1302" s="38">
        <v>7.0166199999999998E-2</v>
      </c>
      <c r="DT1302" s="38">
        <v>0.18588260000000001</v>
      </c>
      <c r="DU1302" s="38">
        <v>0.1719762</v>
      </c>
      <c r="DV1302" s="38">
        <v>0.18800030000000001</v>
      </c>
      <c r="DW1302" s="38">
        <v>0.29260659999999999</v>
      </c>
      <c r="DX1302" s="38">
        <v>0.20066300000000001</v>
      </c>
      <c r="DY1302" s="38">
        <v>0.36417159999999998</v>
      </c>
      <c r="DZ1302" s="38">
        <v>0.34777409999999997</v>
      </c>
      <c r="EA1302" s="38">
        <v>0.20456450000000001</v>
      </c>
      <c r="EB1302" s="38">
        <v>1.4296100000000001E-2</v>
      </c>
      <c r="EC1302" s="38">
        <v>-7.9821299999999998E-2</v>
      </c>
      <c r="ED1302" s="38">
        <v>1.8336600000000002E-2</v>
      </c>
      <c r="EE1302" s="38">
        <v>3.1947999999999998E-3</v>
      </c>
      <c r="EF1302" s="38">
        <v>0.1071583</v>
      </c>
      <c r="EG1302" s="38">
        <v>8.8175000000000003E-2</v>
      </c>
      <c r="EH1302" s="38">
        <v>0.13161110000000001</v>
      </c>
      <c r="EI1302" s="38">
        <v>9.9978200000000003E-2</v>
      </c>
      <c r="EJ1302" s="38">
        <v>5.1659299999999998E-2</v>
      </c>
      <c r="EK1302" s="38">
        <v>-2.7410899999999998E-2</v>
      </c>
      <c r="EL1302" s="38">
        <v>-2.7999E-2</v>
      </c>
      <c r="EM1302" s="38">
        <v>-8.8723999999999997E-2</v>
      </c>
      <c r="EN1302" s="38">
        <v>-0.1125007</v>
      </c>
      <c r="EO1302" s="38">
        <v>-6.3313800000000003E-2</v>
      </c>
      <c r="EP1302" s="38">
        <v>-2.3769599999999998E-2</v>
      </c>
      <c r="EQ1302" s="38">
        <v>8.9006399999999999E-2</v>
      </c>
      <c r="ER1302" s="38">
        <v>0.21074889999999999</v>
      </c>
      <c r="ES1302" s="38">
        <v>0.2006144</v>
      </c>
      <c r="ET1302" s="38">
        <v>0.22230230000000001</v>
      </c>
      <c r="EU1302" s="38">
        <v>0.32849260000000002</v>
      </c>
      <c r="EV1302" s="38">
        <v>0.2394493</v>
      </c>
      <c r="EW1302" s="38">
        <v>0.40365469999999998</v>
      </c>
      <c r="EX1302" s="38">
        <v>0.3891908</v>
      </c>
      <c r="EY1302" s="38">
        <v>0.2482094</v>
      </c>
      <c r="EZ1302" s="38">
        <v>5.82265E-2</v>
      </c>
      <c r="FA1302" s="38">
        <v>-3.6130299999999997E-2</v>
      </c>
      <c r="FB1302" s="38">
        <v>78.777559999999994</v>
      </c>
      <c r="FC1302" s="38">
        <v>77.269490000000005</v>
      </c>
      <c r="FD1302" s="38">
        <v>74.921120000000002</v>
      </c>
      <c r="FE1302" s="38">
        <v>73.026679999999999</v>
      </c>
      <c r="FF1302" s="38">
        <v>71.909940000000006</v>
      </c>
      <c r="FG1302" s="38">
        <v>71.227969999999999</v>
      </c>
      <c r="FH1302" s="38">
        <v>71.905919999999995</v>
      </c>
      <c r="FI1302" s="38">
        <v>75.801559999999995</v>
      </c>
      <c r="FJ1302" s="38">
        <v>80.504360000000005</v>
      </c>
      <c r="FK1302" s="38">
        <v>84.09639</v>
      </c>
      <c r="FL1302" s="38">
        <v>87.561719999999994</v>
      </c>
      <c r="FM1302" s="38">
        <v>90.963639999999998</v>
      </c>
      <c r="FN1302" s="38">
        <v>93.549359999999993</v>
      </c>
      <c r="FO1302" s="38">
        <v>95.725560000000002</v>
      </c>
      <c r="FP1302" s="38">
        <v>97.041809999999998</v>
      </c>
      <c r="FQ1302" s="38">
        <v>98.138090000000005</v>
      </c>
      <c r="FR1302" s="38">
        <v>98.435169999999999</v>
      </c>
      <c r="FS1302" s="38">
        <v>97.995620000000002</v>
      </c>
      <c r="FT1302" s="38">
        <v>96.588229999999996</v>
      </c>
      <c r="FU1302" s="38">
        <v>94.497309999999999</v>
      </c>
      <c r="FV1302" s="38">
        <v>91.456959999999995</v>
      </c>
      <c r="FW1302">
        <v>88.835949999999997</v>
      </c>
      <c r="FX1302">
        <v>86.045199999999994</v>
      </c>
      <c r="FY1302">
        <v>83.320679999999996</v>
      </c>
      <c r="FZ1302">
        <v>4.1351600000000002E-2</v>
      </c>
      <c r="GA1302">
        <v>0.31779279999999999</v>
      </c>
      <c r="GB1302">
        <v>1</v>
      </c>
    </row>
    <row r="1303" spans="1:184" x14ac:dyDescent="0.3">
      <c r="A1303" t="s">
        <v>1</v>
      </c>
      <c r="B1303" t="s">
        <v>1</v>
      </c>
      <c r="C1303" t="s">
        <v>1</v>
      </c>
      <c r="D1303" t="s">
        <v>1</v>
      </c>
      <c r="E1303" t="s">
        <v>1</v>
      </c>
      <c r="F1303" t="s">
        <v>1</v>
      </c>
      <c r="G1303" t="s">
        <v>1</v>
      </c>
      <c r="H1303" s="40" t="s">
        <v>1</v>
      </c>
      <c r="I1303" s="18" t="s">
        <v>1</v>
      </c>
      <c r="J1303" s="38" t="s">
        <v>223</v>
      </c>
      <c r="K1303" s="18">
        <v>44739</v>
      </c>
      <c r="L1303" s="38">
        <v>18085</v>
      </c>
      <c r="M1303" s="38">
        <v>18085</v>
      </c>
      <c r="N1303" s="38">
        <v>14.984299999999999</v>
      </c>
      <c r="O1303" s="38">
        <v>14.703799999999999</v>
      </c>
      <c r="P1303" s="38">
        <v>14.46956</v>
      </c>
      <c r="Q1303" s="38">
        <v>14.48109</v>
      </c>
      <c r="R1303" s="38">
        <v>14.95551</v>
      </c>
      <c r="S1303" s="38">
        <v>15.818020000000001</v>
      </c>
      <c r="T1303" s="38">
        <v>16.850670000000001</v>
      </c>
      <c r="U1303" s="38">
        <v>18.004519999999999</v>
      </c>
      <c r="V1303" s="38">
        <v>19.187999999999999</v>
      </c>
      <c r="W1303" s="38">
        <v>19.925470000000001</v>
      </c>
      <c r="X1303" s="38">
        <v>20.632190000000001</v>
      </c>
      <c r="Y1303" s="38">
        <v>21.210650000000001</v>
      </c>
      <c r="Z1303" s="38">
        <v>21.635680000000001</v>
      </c>
      <c r="AA1303" s="38">
        <v>22.1142</v>
      </c>
      <c r="AB1303" s="38">
        <v>22.302710000000001</v>
      </c>
      <c r="AC1303" s="38">
        <v>22.160740000000001</v>
      </c>
      <c r="AD1303" s="38">
        <v>21.669280000000001</v>
      </c>
      <c r="AE1303" s="38">
        <v>21.011099999999999</v>
      </c>
      <c r="AF1303" s="38">
        <v>20.260809999999999</v>
      </c>
      <c r="AG1303" s="38">
        <v>19.878319999999999</v>
      </c>
      <c r="AH1303" s="38">
        <v>19.543980000000001</v>
      </c>
      <c r="AI1303" s="38">
        <v>18.908190000000001</v>
      </c>
      <c r="AJ1303" s="38">
        <v>17.93289</v>
      </c>
      <c r="AK1303" s="38">
        <v>17.05434</v>
      </c>
      <c r="AL1303" s="38">
        <v>-0.14977170000000001</v>
      </c>
      <c r="AM1303" s="38">
        <v>-2.4939599999999999E-2</v>
      </c>
      <c r="AN1303" s="38">
        <v>6.1304000000000003E-3</v>
      </c>
      <c r="AO1303" s="38">
        <v>5.60767E-2</v>
      </c>
      <c r="AP1303" s="38">
        <v>-3.54948E-2</v>
      </c>
      <c r="AQ1303" s="38">
        <v>1.1023399999999999E-2</v>
      </c>
      <c r="AR1303" s="38">
        <v>0.14068749999999999</v>
      </c>
      <c r="AS1303" s="38">
        <v>-4.04558E-2</v>
      </c>
      <c r="AT1303" s="38">
        <v>-0.15167069999999999</v>
      </c>
      <c r="AU1303" s="38">
        <v>-0.24199290000000001</v>
      </c>
      <c r="AV1303" s="38">
        <v>-0.2120387</v>
      </c>
      <c r="AW1303" s="38">
        <v>-8.8198299999999993E-2</v>
      </c>
      <c r="AX1303" s="38">
        <v>-0.1220919</v>
      </c>
      <c r="AY1303" s="38">
        <v>-1.6600299999999998E-2</v>
      </c>
      <c r="AZ1303" s="38">
        <v>0.26099270000000002</v>
      </c>
      <c r="BA1303" s="38">
        <v>0.2240086</v>
      </c>
      <c r="BB1303" s="38">
        <v>0.3525102</v>
      </c>
      <c r="BC1303" s="38">
        <v>0.28176040000000002</v>
      </c>
      <c r="BD1303" s="38">
        <v>0.18100330000000001</v>
      </c>
      <c r="BE1303" s="38">
        <v>0.1717901</v>
      </c>
      <c r="BF1303" s="38">
        <v>0.22163920000000001</v>
      </c>
      <c r="BG1303" s="38">
        <v>-3.4021900000000001E-2</v>
      </c>
      <c r="BH1303" s="38">
        <v>4.1159599999999998E-2</v>
      </c>
      <c r="BI1303" s="38">
        <v>4.5666400000000003E-2</v>
      </c>
      <c r="BJ1303" s="38">
        <v>-0.1244883</v>
      </c>
      <c r="BK1303" s="38">
        <v>-7.048E-4</v>
      </c>
      <c r="BL1303" s="38">
        <v>2.9089199999999999E-2</v>
      </c>
      <c r="BM1303" s="38">
        <v>7.5708499999999998E-2</v>
      </c>
      <c r="BN1303" s="38">
        <v>-1.72246E-2</v>
      </c>
      <c r="BO1303" s="38">
        <v>3.1778599999999997E-2</v>
      </c>
      <c r="BP1303" s="38">
        <v>0.16585440000000001</v>
      </c>
      <c r="BQ1303" s="38">
        <v>-1.2365900000000001E-2</v>
      </c>
      <c r="BR1303" s="38">
        <v>-0.1260588</v>
      </c>
      <c r="BS1303" s="38">
        <v>-0.21360660000000001</v>
      </c>
      <c r="BT1303" s="38">
        <v>-0.1893204</v>
      </c>
      <c r="BU1303" s="38">
        <v>-6.9554299999999999E-2</v>
      </c>
      <c r="BV1303" s="38">
        <v>-0.1063952</v>
      </c>
      <c r="BW1303" s="38">
        <v>6.8959999999999996E-4</v>
      </c>
      <c r="BX1303" s="38">
        <v>0.28195730000000002</v>
      </c>
      <c r="BY1303" s="38">
        <v>0.25007069999999998</v>
      </c>
      <c r="BZ1303" s="38">
        <v>0.38202009999999997</v>
      </c>
      <c r="CA1303" s="38">
        <v>0.31372939999999999</v>
      </c>
      <c r="CB1303" s="38">
        <v>0.2205715</v>
      </c>
      <c r="CC1303" s="38">
        <v>0.21326970000000001</v>
      </c>
      <c r="CD1303" s="38">
        <v>0.26110709999999998</v>
      </c>
      <c r="CE1303" s="38">
        <v>6.4786000000000002E-3</v>
      </c>
      <c r="CF1303" s="38">
        <v>8.2945099999999994E-2</v>
      </c>
      <c r="CG1303" s="38">
        <v>8.9028700000000002E-2</v>
      </c>
      <c r="CH1303" s="38">
        <v>-0.10697710000000001</v>
      </c>
      <c r="CI1303" s="38">
        <v>1.6080199999999999E-2</v>
      </c>
      <c r="CJ1303" s="38">
        <v>4.49904E-2</v>
      </c>
      <c r="CK1303" s="38">
        <v>8.9305399999999993E-2</v>
      </c>
      <c r="CL1303" s="38">
        <v>-4.5706999999999996E-3</v>
      </c>
      <c r="CM1303" s="38">
        <v>4.6153600000000003E-2</v>
      </c>
      <c r="CN1303" s="38">
        <v>0.183285</v>
      </c>
      <c r="CO1303" s="38">
        <v>7.0889999999999998E-3</v>
      </c>
      <c r="CP1303" s="38">
        <v>-0.1083201</v>
      </c>
      <c r="CQ1303" s="38">
        <v>-0.19394639999999999</v>
      </c>
      <c r="CR1303" s="38">
        <v>-0.17358580000000001</v>
      </c>
      <c r="CS1303" s="38">
        <v>-5.66416E-2</v>
      </c>
      <c r="CT1303" s="38">
        <v>-9.55236E-2</v>
      </c>
      <c r="CU1303" s="38">
        <v>1.26645E-2</v>
      </c>
      <c r="CV1303" s="38">
        <v>0.2964773</v>
      </c>
      <c r="CW1303" s="38">
        <v>0.2681212</v>
      </c>
      <c r="CX1303" s="38">
        <v>0.4024586</v>
      </c>
      <c r="CY1303" s="38">
        <v>0.33587099999999998</v>
      </c>
      <c r="CZ1303" s="38">
        <v>0.24797640000000001</v>
      </c>
      <c r="DA1303" s="38">
        <v>0.2419984</v>
      </c>
      <c r="DB1303" s="38">
        <v>0.28844239999999999</v>
      </c>
      <c r="DC1303" s="38">
        <v>3.45291E-2</v>
      </c>
      <c r="DD1303" s="38">
        <v>0.1118856</v>
      </c>
      <c r="DE1303" s="38">
        <v>0.1190614</v>
      </c>
      <c r="DF1303" s="38">
        <v>-8.9465900000000001E-2</v>
      </c>
      <c r="DG1303" s="38">
        <v>3.2865100000000001E-2</v>
      </c>
      <c r="DH1303" s="38">
        <v>6.0891500000000001E-2</v>
      </c>
      <c r="DI1303" s="38">
        <v>0.1029023</v>
      </c>
      <c r="DJ1303" s="38">
        <v>8.0832000000000005E-3</v>
      </c>
      <c r="DK1303" s="38">
        <v>6.0528600000000002E-2</v>
      </c>
      <c r="DL1303" s="38">
        <v>0.20071549999999999</v>
      </c>
      <c r="DM1303" s="38">
        <v>2.6543899999999999E-2</v>
      </c>
      <c r="DN1303" s="38">
        <v>-9.0581300000000003E-2</v>
      </c>
      <c r="DO1303" s="38">
        <v>-0.1742862</v>
      </c>
      <c r="DP1303" s="38">
        <v>-0.1578512</v>
      </c>
      <c r="DQ1303" s="38">
        <v>-4.3728900000000001E-2</v>
      </c>
      <c r="DR1303" s="38">
        <v>-8.4652099999999994E-2</v>
      </c>
      <c r="DS1303" s="38">
        <v>2.4639399999999999E-2</v>
      </c>
      <c r="DT1303" s="38">
        <v>0.31099729999999998</v>
      </c>
      <c r="DU1303" s="38">
        <v>0.28617169999999997</v>
      </c>
      <c r="DV1303" s="38">
        <v>0.42289719999999997</v>
      </c>
      <c r="DW1303" s="38">
        <v>0.35801260000000001</v>
      </c>
      <c r="DX1303" s="38">
        <v>0.27538119999999999</v>
      </c>
      <c r="DY1303" s="38">
        <v>0.270727</v>
      </c>
      <c r="DZ1303" s="38">
        <v>0.31577769999999999</v>
      </c>
      <c r="EA1303" s="38">
        <v>6.2579700000000002E-2</v>
      </c>
      <c r="EB1303" s="38">
        <v>0.14082610000000001</v>
      </c>
      <c r="EC1303" s="38">
        <v>0.149094</v>
      </c>
      <c r="ED1303" s="38">
        <v>-6.4182500000000003E-2</v>
      </c>
      <c r="EE1303" s="38">
        <v>5.7099999999999998E-2</v>
      </c>
      <c r="EF1303" s="38">
        <v>8.3850300000000003E-2</v>
      </c>
      <c r="EG1303" s="38">
        <v>0.12253410000000001</v>
      </c>
      <c r="EH1303" s="38">
        <v>2.6353399999999999E-2</v>
      </c>
      <c r="EI1303" s="38">
        <v>8.1283800000000003E-2</v>
      </c>
      <c r="EJ1303" s="38">
        <v>0.22588240000000001</v>
      </c>
      <c r="EK1303" s="38">
        <v>5.46337E-2</v>
      </c>
      <c r="EL1303" s="38">
        <v>-6.4969399999999997E-2</v>
      </c>
      <c r="EM1303" s="38">
        <v>-0.1459</v>
      </c>
      <c r="EN1303" s="38">
        <v>-0.135133</v>
      </c>
      <c r="EO1303" s="38">
        <v>-2.50849E-2</v>
      </c>
      <c r="EP1303" s="38">
        <v>-6.8955299999999997E-2</v>
      </c>
      <c r="EQ1303" s="38">
        <v>4.19292E-2</v>
      </c>
      <c r="ER1303" s="38">
        <v>0.33196199999999998</v>
      </c>
      <c r="ES1303" s="38">
        <v>0.3122337</v>
      </c>
      <c r="ET1303" s="38">
        <v>0.45240710000000001</v>
      </c>
      <c r="EU1303" s="38">
        <v>0.38998169999999999</v>
      </c>
      <c r="EV1303" s="38">
        <v>0.31494939999999999</v>
      </c>
      <c r="EW1303" s="38">
        <v>0.3122067</v>
      </c>
      <c r="EX1303" s="38">
        <v>0.35524559999999999</v>
      </c>
      <c r="EY1303" s="38">
        <v>0.1030802</v>
      </c>
      <c r="EZ1303" s="38">
        <v>0.18261160000000001</v>
      </c>
      <c r="FA1303" s="38">
        <v>0.1924564</v>
      </c>
      <c r="FB1303" s="38">
        <v>77.498109999999997</v>
      </c>
      <c r="FC1303" s="38">
        <v>75.654600000000002</v>
      </c>
      <c r="FD1303" s="38">
        <v>73.660839999999993</v>
      </c>
      <c r="FE1303" s="38">
        <v>71.908959999999993</v>
      </c>
      <c r="FF1303" s="38">
        <v>70.822389999999999</v>
      </c>
      <c r="FG1303" s="38">
        <v>69.508589999999998</v>
      </c>
      <c r="FH1303" s="38">
        <v>69.690610000000007</v>
      </c>
      <c r="FI1303" s="38">
        <v>72.89931</v>
      </c>
      <c r="FJ1303" s="38">
        <v>77.541380000000004</v>
      </c>
      <c r="FK1303" s="38">
        <v>81.612170000000006</v>
      </c>
      <c r="FL1303" s="38">
        <v>85.766270000000006</v>
      </c>
      <c r="FM1303" s="38">
        <v>89.580950000000001</v>
      </c>
      <c r="FN1303" s="38">
        <v>92.951350000000005</v>
      </c>
      <c r="FO1303" s="38">
        <v>95.719210000000004</v>
      </c>
      <c r="FP1303" s="38">
        <v>97.846149999999994</v>
      </c>
      <c r="FQ1303" s="38">
        <v>99.353459999999998</v>
      </c>
      <c r="FR1303" s="38">
        <v>99.502849999999995</v>
      </c>
      <c r="FS1303" s="38">
        <v>99.117859999999993</v>
      </c>
      <c r="FT1303" s="38">
        <v>97.740939999999995</v>
      </c>
      <c r="FU1303" s="38">
        <v>95.033090000000001</v>
      </c>
      <c r="FV1303" s="38">
        <v>90.754199999999997</v>
      </c>
      <c r="FW1303">
        <v>87.207759999999993</v>
      </c>
      <c r="FX1303">
        <v>84.173000000000002</v>
      </c>
      <c r="FY1303">
        <v>81.606409999999997</v>
      </c>
      <c r="FZ1303">
        <v>3.5659799999999998E-2</v>
      </c>
      <c r="GA1303">
        <v>0.25642690000000001</v>
      </c>
      <c r="GB1303">
        <v>1</v>
      </c>
    </row>
    <row r="1304" spans="1:184" x14ac:dyDescent="0.3">
      <c r="A1304" t="s">
        <v>1</v>
      </c>
      <c r="B1304" t="s">
        <v>1</v>
      </c>
      <c r="C1304" t="s">
        <v>1</v>
      </c>
      <c r="D1304" t="s">
        <v>1</v>
      </c>
      <c r="E1304" t="s">
        <v>1</v>
      </c>
      <c r="F1304" t="s">
        <v>1</v>
      </c>
      <c r="G1304" t="s">
        <v>1</v>
      </c>
      <c r="H1304" s="40" t="s">
        <v>1</v>
      </c>
      <c r="I1304" s="18" t="s">
        <v>1</v>
      </c>
      <c r="J1304" s="38" t="s">
        <v>223</v>
      </c>
      <c r="K1304" s="18">
        <v>44753</v>
      </c>
      <c r="L1304" s="38">
        <v>18088</v>
      </c>
      <c r="M1304" s="38">
        <v>18088</v>
      </c>
      <c r="N1304" s="38">
        <v>14.711589999999999</v>
      </c>
      <c r="O1304" s="38">
        <v>14.448869999999999</v>
      </c>
      <c r="P1304" s="38">
        <v>14.23197</v>
      </c>
      <c r="Q1304" s="38">
        <v>14.29317</v>
      </c>
      <c r="R1304" s="38">
        <v>14.78553</v>
      </c>
      <c r="S1304" s="38">
        <v>15.60239</v>
      </c>
      <c r="T1304" s="38">
        <v>16.637609999999999</v>
      </c>
      <c r="U1304" s="38">
        <v>17.937950000000001</v>
      </c>
      <c r="V1304" s="38">
        <v>19.158149999999999</v>
      </c>
      <c r="W1304" s="38">
        <v>19.994219999999999</v>
      </c>
      <c r="X1304" s="38">
        <v>20.720500000000001</v>
      </c>
      <c r="Y1304" s="38">
        <v>21.305070000000001</v>
      </c>
      <c r="Z1304" s="38">
        <v>21.68263</v>
      </c>
      <c r="AA1304" s="38">
        <v>22.22072</v>
      </c>
      <c r="AB1304" s="38">
        <v>22.331140000000001</v>
      </c>
      <c r="AC1304" s="38">
        <v>22.095559999999999</v>
      </c>
      <c r="AD1304" s="38">
        <v>21.56766</v>
      </c>
      <c r="AE1304" s="38">
        <v>20.84535</v>
      </c>
      <c r="AF1304" s="38">
        <v>20.067630000000001</v>
      </c>
      <c r="AG1304" s="38">
        <v>19.69519</v>
      </c>
      <c r="AH1304" s="38">
        <v>19.42849</v>
      </c>
      <c r="AI1304" s="38">
        <v>18.833359999999999</v>
      </c>
      <c r="AJ1304" s="38">
        <v>17.935369999999999</v>
      </c>
      <c r="AK1304" s="38">
        <v>17.042919999999999</v>
      </c>
      <c r="AL1304" s="38">
        <v>-5.3000600000000002E-2</v>
      </c>
      <c r="AM1304" s="38">
        <v>1.1257400000000001E-2</v>
      </c>
      <c r="AN1304" s="38">
        <v>7.2462899999999997E-2</v>
      </c>
      <c r="AO1304" s="38">
        <v>1.2986899999999999E-2</v>
      </c>
      <c r="AP1304" s="38">
        <v>-4.1502200000000003E-2</v>
      </c>
      <c r="AQ1304" s="38">
        <v>-2.1964999999999998E-2</v>
      </c>
      <c r="AR1304" s="38">
        <v>9.7596999999999996E-3</v>
      </c>
      <c r="AS1304" s="38">
        <v>-0.17342250000000001</v>
      </c>
      <c r="AT1304" s="38">
        <v>-0.1141875</v>
      </c>
      <c r="AU1304" s="38">
        <v>-0.13721349999999999</v>
      </c>
      <c r="AV1304" s="38">
        <v>-0.1309922</v>
      </c>
      <c r="AW1304" s="38">
        <v>-0.16569809999999999</v>
      </c>
      <c r="AX1304" s="38">
        <v>-0.1131693</v>
      </c>
      <c r="AY1304" s="38">
        <v>9.2954099999999998E-2</v>
      </c>
      <c r="AZ1304" s="38">
        <v>0.10006959999999999</v>
      </c>
      <c r="BA1304" s="38">
        <v>4.2319700000000002E-2</v>
      </c>
      <c r="BB1304" s="38">
        <v>0.1387138</v>
      </c>
      <c r="BC1304" s="38">
        <v>3.8223800000000002E-2</v>
      </c>
      <c r="BD1304" s="38">
        <v>-7.5414800000000004E-2</v>
      </c>
      <c r="BE1304" s="38">
        <v>-0.10217569999999999</v>
      </c>
      <c r="BF1304" s="38">
        <v>-0.10620889999999999</v>
      </c>
      <c r="BG1304" s="38">
        <v>-0.2941802</v>
      </c>
      <c r="BH1304" s="38">
        <v>-0.17911289999999999</v>
      </c>
      <c r="BI1304" s="38">
        <v>-0.1721452</v>
      </c>
      <c r="BJ1304" s="38">
        <v>-2.59636E-2</v>
      </c>
      <c r="BK1304" s="38">
        <v>3.6487199999999997E-2</v>
      </c>
      <c r="BL1304" s="38">
        <v>9.6396599999999999E-2</v>
      </c>
      <c r="BM1304" s="38">
        <v>3.3914100000000003E-2</v>
      </c>
      <c r="BN1304" s="38">
        <v>-2.3070799999999999E-2</v>
      </c>
      <c r="BO1304" s="38">
        <v>6.3739999999999999E-4</v>
      </c>
      <c r="BP1304" s="38">
        <v>3.6905800000000002E-2</v>
      </c>
      <c r="BQ1304" s="38">
        <v>-0.14451369999999999</v>
      </c>
      <c r="BR1304" s="38">
        <v>-8.6639499999999994E-2</v>
      </c>
      <c r="BS1304" s="38">
        <v>-0.1069537</v>
      </c>
      <c r="BT1304" s="38">
        <v>-0.10709399999999999</v>
      </c>
      <c r="BU1304" s="38">
        <v>-0.14652770000000001</v>
      </c>
      <c r="BV1304" s="38">
        <v>-9.8208000000000004E-2</v>
      </c>
      <c r="BW1304" s="38">
        <v>0.11200499999999999</v>
      </c>
      <c r="BX1304" s="38">
        <v>0.1233495</v>
      </c>
      <c r="BY1304" s="38">
        <v>6.9915099999999994E-2</v>
      </c>
      <c r="BZ1304" s="38">
        <v>0.17121620000000001</v>
      </c>
      <c r="CA1304" s="38">
        <v>7.2908399999999998E-2</v>
      </c>
      <c r="CB1304" s="38">
        <v>-3.3211400000000002E-2</v>
      </c>
      <c r="CC1304" s="38">
        <v>-5.9029199999999997E-2</v>
      </c>
      <c r="CD1304" s="38">
        <v>-6.5917699999999996E-2</v>
      </c>
      <c r="CE1304" s="38">
        <v>-0.25290030000000002</v>
      </c>
      <c r="CF1304" s="38">
        <v>-0.13354769999999999</v>
      </c>
      <c r="CG1304" s="38">
        <v>-0.1246584</v>
      </c>
      <c r="CH1304" s="38">
        <v>-7.2378E-3</v>
      </c>
      <c r="CI1304" s="38">
        <v>5.3961299999999997E-2</v>
      </c>
      <c r="CJ1304" s="38">
        <v>0.1129729</v>
      </c>
      <c r="CK1304" s="38">
        <v>4.8408199999999998E-2</v>
      </c>
      <c r="CL1304" s="38">
        <v>-1.03052E-2</v>
      </c>
      <c r="CM1304" s="38">
        <v>1.6291699999999999E-2</v>
      </c>
      <c r="CN1304" s="38">
        <v>5.5707100000000002E-2</v>
      </c>
      <c r="CO1304" s="38">
        <v>-0.12449159999999999</v>
      </c>
      <c r="CP1304" s="38">
        <v>-6.7559800000000003E-2</v>
      </c>
      <c r="CQ1304" s="38">
        <v>-8.59959E-2</v>
      </c>
      <c r="CR1304" s="38">
        <v>-9.0542200000000003E-2</v>
      </c>
      <c r="CS1304" s="38">
        <v>-0.13325039999999999</v>
      </c>
      <c r="CT1304" s="38">
        <v>-8.7845900000000005E-2</v>
      </c>
      <c r="CU1304" s="38">
        <v>0.1251997</v>
      </c>
      <c r="CV1304" s="38">
        <v>0.13947300000000001</v>
      </c>
      <c r="CW1304" s="38">
        <v>8.9027700000000001E-2</v>
      </c>
      <c r="CX1304" s="38">
        <v>0.19372719999999999</v>
      </c>
      <c r="CY1304" s="38">
        <v>9.69309E-2</v>
      </c>
      <c r="CZ1304" s="38">
        <v>-3.9814999999999998E-3</v>
      </c>
      <c r="DA1304" s="38">
        <v>-2.9146100000000001E-2</v>
      </c>
      <c r="DB1304" s="38">
        <v>-3.80121E-2</v>
      </c>
      <c r="DC1304" s="38">
        <v>-0.22431000000000001</v>
      </c>
      <c r="DD1304" s="38">
        <v>-0.10198939999999999</v>
      </c>
      <c r="DE1304" s="38">
        <v>-9.1769100000000006E-2</v>
      </c>
      <c r="DF1304" s="38">
        <v>1.1487900000000001E-2</v>
      </c>
      <c r="DG1304" s="38">
        <v>7.1435399999999996E-2</v>
      </c>
      <c r="DH1304" s="38">
        <v>0.12954930000000001</v>
      </c>
      <c r="DI1304" s="38">
        <v>6.2902299999999994E-2</v>
      </c>
      <c r="DJ1304" s="38">
        <v>2.4604000000000002E-3</v>
      </c>
      <c r="DK1304" s="38">
        <v>3.1946099999999998E-2</v>
      </c>
      <c r="DL1304" s="38">
        <v>7.4508400000000002E-2</v>
      </c>
      <c r="DM1304" s="38">
        <v>-0.10446950000000001</v>
      </c>
      <c r="DN1304" s="38">
        <v>-4.8480099999999998E-2</v>
      </c>
      <c r="DO1304" s="38">
        <v>-6.5037999999999999E-2</v>
      </c>
      <c r="DP1304" s="38">
        <v>-7.3990399999999998E-2</v>
      </c>
      <c r="DQ1304" s="38">
        <v>-0.119973</v>
      </c>
      <c r="DR1304" s="38">
        <v>-7.7483700000000003E-2</v>
      </c>
      <c r="DS1304" s="38">
        <v>0.1383943</v>
      </c>
      <c r="DT1304" s="38">
        <v>0.1555966</v>
      </c>
      <c r="DU1304" s="38">
        <v>0.10814020000000001</v>
      </c>
      <c r="DV1304" s="38">
        <v>0.21623829999999999</v>
      </c>
      <c r="DW1304" s="38">
        <v>0.1209533</v>
      </c>
      <c r="DX1304" s="38">
        <v>2.52485E-2</v>
      </c>
      <c r="DY1304" s="38">
        <v>7.3700000000000002E-4</v>
      </c>
      <c r="DZ1304" s="38">
        <v>-1.0106499999999999E-2</v>
      </c>
      <c r="EA1304" s="38">
        <v>-0.19571959999999999</v>
      </c>
      <c r="EB1304" s="38">
        <v>-7.0431199999999999E-2</v>
      </c>
      <c r="EC1304" s="38">
        <v>-5.8879899999999999E-2</v>
      </c>
      <c r="ED1304" s="38">
        <v>3.8524900000000001E-2</v>
      </c>
      <c r="EE1304" s="38">
        <v>9.6665200000000007E-2</v>
      </c>
      <c r="EF1304" s="38">
        <v>0.15348290000000001</v>
      </c>
      <c r="EG1304" s="38">
        <v>8.3829500000000001E-2</v>
      </c>
      <c r="EH1304" s="38">
        <v>2.0891799999999999E-2</v>
      </c>
      <c r="EI1304" s="38">
        <v>5.45485E-2</v>
      </c>
      <c r="EJ1304" s="38">
        <v>0.1016546</v>
      </c>
      <c r="EK1304" s="38">
        <v>-7.5560799999999997E-2</v>
      </c>
      <c r="EL1304" s="38">
        <v>-2.0932099999999999E-2</v>
      </c>
      <c r="EM1304" s="38">
        <v>-3.4778200000000002E-2</v>
      </c>
      <c r="EN1304" s="38">
        <v>-5.0092200000000003E-2</v>
      </c>
      <c r="EO1304" s="38">
        <v>-0.10080260000000001</v>
      </c>
      <c r="EP1304" s="38">
        <v>-6.2522400000000006E-2</v>
      </c>
      <c r="EQ1304" s="38">
        <v>0.15744530000000001</v>
      </c>
      <c r="ER1304" s="38">
        <v>0.17887649999999999</v>
      </c>
      <c r="ES1304" s="38">
        <v>0.13573560000000001</v>
      </c>
      <c r="ET1304" s="38">
        <v>0.24874060000000001</v>
      </c>
      <c r="EU1304" s="38">
        <v>0.1556379</v>
      </c>
      <c r="EV1304" s="38">
        <v>6.7451899999999995E-2</v>
      </c>
      <c r="EW1304" s="38">
        <v>4.3883400000000003E-2</v>
      </c>
      <c r="EX1304" s="38">
        <v>3.0184699999999998E-2</v>
      </c>
      <c r="EY1304" s="38">
        <v>-0.15443970000000001</v>
      </c>
      <c r="EZ1304" s="38">
        <v>-2.4865999999999999E-2</v>
      </c>
      <c r="FA1304" s="38">
        <v>-1.13931E-2</v>
      </c>
      <c r="FB1304" s="38">
        <v>78.842029999999994</v>
      </c>
      <c r="FC1304" s="38">
        <v>77.592969999999994</v>
      </c>
      <c r="FD1304" s="38">
        <v>76.393249999999995</v>
      </c>
      <c r="FE1304" s="38">
        <v>74.929019999999994</v>
      </c>
      <c r="FF1304" s="38">
        <v>72.801310000000001</v>
      </c>
      <c r="FG1304" s="38">
        <v>71.957849999999993</v>
      </c>
      <c r="FH1304" s="38">
        <v>71.683899999999994</v>
      </c>
      <c r="FI1304" s="38">
        <v>74.564239999999998</v>
      </c>
      <c r="FJ1304" s="38">
        <v>78.787090000000006</v>
      </c>
      <c r="FK1304" s="38">
        <v>83.555890000000005</v>
      </c>
      <c r="FL1304" s="38">
        <v>87.459149999999994</v>
      </c>
      <c r="FM1304" s="38">
        <v>90.800960000000003</v>
      </c>
      <c r="FN1304" s="38">
        <v>93.864810000000006</v>
      </c>
      <c r="FO1304" s="38">
        <v>96.117249999999999</v>
      </c>
      <c r="FP1304" s="38">
        <v>97.711370000000002</v>
      </c>
      <c r="FQ1304" s="38">
        <v>99.357900000000001</v>
      </c>
      <c r="FR1304" s="38">
        <v>99.994290000000007</v>
      </c>
      <c r="FS1304" s="38">
        <v>99.517150000000001</v>
      </c>
      <c r="FT1304" s="38">
        <v>98.359889999999993</v>
      </c>
      <c r="FU1304" s="38">
        <v>95.914140000000003</v>
      </c>
      <c r="FV1304" s="38">
        <v>92.265789999999996</v>
      </c>
      <c r="FW1304">
        <v>88.832980000000006</v>
      </c>
      <c r="FX1304">
        <v>86.355419999999995</v>
      </c>
      <c r="FY1304">
        <v>83.321439999999996</v>
      </c>
      <c r="FZ1304">
        <v>4.1347500000000002E-2</v>
      </c>
      <c r="GA1304">
        <v>0.31918619999999998</v>
      </c>
      <c r="GB1304">
        <v>1</v>
      </c>
    </row>
    <row r="1305" spans="1:184" x14ac:dyDescent="0.3">
      <c r="A1305" t="s">
        <v>1</v>
      </c>
      <c r="B1305" t="s">
        <v>1</v>
      </c>
      <c r="C1305" t="s">
        <v>1</v>
      </c>
      <c r="D1305" t="s">
        <v>1</v>
      </c>
      <c r="E1305" t="s">
        <v>1</v>
      </c>
      <c r="F1305" t="s">
        <v>1</v>
      </c>
      <c r="G1305" t="s">
        <v>1</v>
      </c>
      <c r="H1305" s="40" t="s">
        <v>1</v>
      </c>
      <c r="I1305" s="18" t="s">
        <v>1</v>
      </c>
      <c r="J1305" s="38" t="s">
        <v>223</v>
      </c>
      <c r="K1305" s="18">
        <v>44760</v>
      </c>
      <c r="L1305" s="38">
        <v>18088</v>
      </c>
      <c r="M1305" s="38">
        <v>18088</v>
      </c>
      <c r="N1305" s="38">
        <v>15.42656</v>
      </c>
      <c r="O1305" s="38">
        <v>15.123749999999999</v>
      </c>
      <c r="P1305" s="38">
        <v>14.8439</v>
      </c>
      <c r="Q1305" s="38">
        <v>14.87809</v>
      </c>
      <c r="R1305" s="38">
        <v>15.35342</v>
      </c>
      <c r="S1305" s="38">
        <v>16.222149999999999</v>
      </c>
      <c r="T1305" s="38">
        <v>17.328949999999999</v>
      </c>
      <c r="U1305" s="38">
        <v>18.576070000000001</v>
      </c>
      <c r="V1305" s="38">
        <v>19.723140000000001</v>
      </c>
      <c r="W1305" s="38">
        <v>20.42221</v>
      </c>
      <c r="X1305" s="38">
        <v>21.067</v>
      </c>
      <c r="Y1305" s="38">
        <v>21.609300000000001</v>
      </c>
      <c r="Z1305" s="38">
        <v>21.963039999999999</v>
      </c>
      <c r="AA1305" s="38">
        <v>22.42652</v>
      </c>
      <c r="AB1305" s="38">
        <v>22.568709999999999</v>
      </c>
      <c r="AC1305" s="38">
        <v>22.351669999999999</v>
      </c>
      <c r="AD1305" s="38">
        <v>21.834890000000001</v>
      </c>
      <c r="AE1305" s="38">
        <v>21.10988</v>
      </c>
      <c r="AF1305" s="38">
        <v>20.33249</v>
      </c>
      <c r="AG1305" s="38">
        <v>19.936140000000002</v>
      </c>
      <c r="AH1305" s="38">
        <v>19.631319999999999</v>
      </c>
      <c r="AI1305" s="38">
        <v>19.059519999999999</v>
      </c>
      <c r="AJ1305" s="38">
        <v>18.12463</v>
      </c>
      <c r="AK1305" s="38">
        <v>17.22091</v>
      </c>
      <c r="AL1305" s="38">
        <v>-6.1723899999999998E-2</v>
      </c>
      <c r="AM1305" s="38">
        <v>2.89366E-2</v>
      </c>
      <c r="AN1305" s="38">
        <v>-2.3668600000000001E-2</v>
      </c>
      <c r="AO1305" s="38">
        <v>4.7132599999999997E-2</v>
      </c>
      <c r="AP1305" s="38">
        <v>-5.63822E-2</v>
      </c>
      <c r="AQ1305" s="38">
        <v>-0.18718180000000001</v>
      </c>
      <c r="AR1305" s="38">
        <v>-1.37757E-2</v>
      </c>
      <c r="AS1305" s="38">
        <v>-0.1112007</v>
      </c>
      <c r="AT1305" s="38">
        <v>-4.3576700000000003E-2</v>
      </c>
      <c r="AU1305" s="38">
        <v>-6.6601999999999998E-3</v>
      </c>
      <c r="AV1305" s="38">
        <v>-0.14336309999999999</v>
      </c>
      <c r="AW1305" s="38">
        <v>-0.2480096</v>
      </c>
      <c r="AX1305" s="38">
        <v>-0.15342500000000001</v>
      </c>
      <c r="AY1305" s="38">
        <v>8.8303000000000006E-2</v>
      </c>
      <c r="AZ1305" s="38">
        <v>0.1104682</v>
      </c>
      <c r="BA1305" s="38">
        <v>0.1067505</v>
      </c>
      <c r="BB1305" s="38">
        <v>0.1533803</v>
      </c>
      <c r="BC1305" s="38">
        <v>6.7894099999999999E-2</v>
      </c>
      <c r="BD1305" s="38">
        <v>5.8901000000000002E-2</v>
      </c>
      <c r="BE1305" s="38">
        <v>0.15072530000000001</v>
      </c>
      <c r="BF1305" s="38">
        <v>1.6449200000000001E-2</v>
      </c>
      <c r="BG1305" s="38">
        <v>-0.13039390000000001</v>
      </c>
      <c r="BH1305" s="38">
        <v>-4.5416600000000001E-2</v>
      </c>
      <c r="BI1305" s="38">
        <v>-0.1084514</v>
      </c>
      <c r="BJ1305" s="38">
        <v>-3.4968399999999997E-2</v>
      </c>
      <c r="BK1305" s="38">
        <v>5.4397599999999997E-2</v>
      </c>
      <c r="BL1305" s="38">
        <v>-9.6730000000000004E-4</v>
      </c>
      <c r="BM1305" s="38">
        <v>6.7865300000000003E-2</v>
      </c>
      <c r="BN1305" s="38">
        <v>-3.6967899999999998E-2</v>
      </c>
      <c r="BO1305" s="38">
        <v>-0.1624795</v>
      </c>
      <c r="BP1305" s="38">
        <v>1.8750800000000001E-2</v>
      </c>
      <c r="BQ1305" s="38">
        <v>-7.9721200000000006E-2</v>
      </c>
      <c r="BR1305" s="38">
        <v>-1.32745E-2</v>
      </c>
      <c r="BS1305" s="38">
        <v>2.4977699999999999E-2</v>
      </c>
      <c r="BT1305" s="38">
        <v>-0.1200508</v>
      </c>
      <c r="BU1305" s="38">
        <v>-0.2287612</v>
      </c>
      <c r="BV1305" s="38">
        <v>-0.13717689999999999</v>
      </c>
      <c r="BW1305" s="38">
        <v>0.1081167</v>
      </c>
      <c r="BX1305" s="38">
        <v>0.1356137</v>
      </c>
      <c r="BY1305" s="38">
        <v>0.13583129999999999</v>
      </c>
      <c r="BZ1305" s="38">
        <v>0.18763569999999999</v>
      </c>
      <c r="CA1305" s="38">
        <v>0.1062544</v>
      </c>
      <c r="CB1305" s="38">
        <v>0.10215050000000001</v>
      </c>
      <c r="CC1305" s="38">
        <v>0.1947583</v>
      </c>
      <c r="CD1305" s="38">
        <v>5.5865499999999998E-2</v>
      </c>
      <c r="CE1305" s="38">
        <v>-8.8756399999999999E-2</v>
      </c>
      <c r="CF1305" s="38">
        <v>-1.6975E-3</v>
      </c>
      <c r="CG1305" s="38">
        <v>-6.2903100000000003E-2</v>
      </c>
      <c r="CH1305" s="38">
        <v>-1.64376E-2</v>
      </c>
      <c r="CI1305" s="38">
        <v>7.2031800000000007E-2</v>
      </c>
      <c r="CJ1305" s="38">
        <v>1.4755600000000001E-2</v>
      </c>
      <c r="CK1305" s="38">
        <v>8.2224800000000001E-2</v>
      </c>
      <c r="CL1305" s="38">
        <v>-2.35217E-2</v>
      </c>
      <c r="CM1305" s="38">
        <v>-0.14537079999999999</v>
      </c>
      <c r="CN1305" s="38">
        <v>4.1278599999999999E-2</v>
      </c>
      <c r="CO1305" s="38">
        <v>-5.7918499999999998E-2</v>
      </c>
      <c r="CP1305" s="38">
        <v>7.7127999999999997E-3</v>
      </c>
      <c r="CQ1305" s="38">
        <v>4.6890000000000001E-2</v>
      </c>
      <c r="CR1305" s="38">
        <v>-0.10390480000000001</v>
      </c>
      <c r="CS1305" s="38">
        <v>-0.2154298</v>
      </c>
      <c r="CT1305" s="38">
        <v>-0.1259236</v>
      </c>
      <c r="CU1305" s="38">
        <v>0.12183960000000001</v>
      </c>
      <c r="CV1305" s="38">
        <v>0.15302940000000001</v>
      </c>
      <c r="CW1305" s="38">
        <v>0.15597259999999999</v>
      </c>
      <c r="CX1305" s="38">
        <v>0.21136079999999999</v>
      </c>
      <c r="CY1305" s="38">
        <v>0.13282260000000001</v>
      </c>
      <c r="CZ1305" s="38">
        <v>0.132105</v>
      </c>
      <c r="DA1305" s="38">
        <v>0.2252555</v>
      </c>
      <c r="DB1305" s="38">
        <v>8.3165100000000006E-2</v>
      </c>
      <c r="DC1305" s="38">
        <v>-5.9918399999999997E-2</v>
      </c>
      <c r="DD1305" s="38">
        <v>2.8582199999999999E-2</v>
      </c>
      <c r="DE1305" s="38">
        <v>-3.13564E-2</v>
      </c>
      <c r="DF1305" s="38">
        <v>2.0931000000000001E-3</v>
      </c>
      <c r="DG1305" s="38">
        <v>8.9665999999999996E-2</v>
      </c>
      <c r="DH1305" s="38">
        <v>3.0478499999999999E-2</v>
      </c>
      <c r="DI1305" s="38">
        <v>9.6584199999999995E-2</v>
      </c>
      <c r="DJ1305" s="38">
        <v>-1.00754E-2</v>
      </c>
      <c r="DK1305" s="38">
        <v>-0.12826209999999999</v>
      </c>
      <c r="DL1305" s="38">
        <v>6.3806399999999999E-2</v>
      </c>
      <c r="DM1305" s="38">
        <v>-3.6115899999999999E-2</v>
      </c>
      <c r="DN1305" s="38">
        <v>2.87E-2</v>
      </c>
      <c r="DO1305" s="38">
        <v>6.8802299999999997E-2</v>
      </c>
      <c r="DP1305" s="38">
        <v>-8.7758799999999998E-2</v>
      </c>
      <c r="DQ1305" s="38">
        <v>-0.20209840000000001</v>
      </c>
      <c r="DR1305" s="38">
        <v>-0.1146702</v>
      </c>
      <c r="DS1305" s="38">
        <v>0.13556260000000001</v>
      </c>
      <c r="DT1305" s="38">
        <v>0.17044509999999999</v>
      </c>
      <c r="DU1305" s="38">
        <v>0.17611389999999999</v>
      </c>
      <c r="DV1305" s="38">
        <v>0.23508599999999999</v>
      </c>
      <c r="DW1305" s="38">
        <v>0.1593909</v>
      </c>
      <c r="DX1305" s="38">
        <v>0.16205939999999999</v>
      </c>
      <c r="DY1305" s="38">
        <v>0.2557526</v>
      </c>
      <c r="DZ1305" s="38">
        <v>0.1104648</v>
      </c>
      <c r="EA1305" s="38">
        <v>-3.1080400000000001E-2</v>
      </c>
      <c r="EB1305" s="38">
        <v>5.8861900000000002E-2</v>
      </c>
      <c r="EC1305" s="38">
        <v>1.9019999999999999E-4</v>
      </c>
      <c r="ED1305" s="38">
        <v>2.8848599999999999E-2</v>
      </c>
      <c r="EE1305" s="38">
        <v>0.11512699999999999</v>
      </c>
      <c r="EF1305" s="38">
        <v>5.3179799999999999E-2</v>
      </c>
      <c r="EG1305" s="38">
        <v>0.117317</v>
      </c>
      <c r="EH1305" s="38">
        <v>9.3389000000000007E-3</v>
      </c>
      <c r="EI1305" s="38">
        <v>-0.10355979999999999</v>
      </c>
      <c r="EJ1305" s="38">
        <v>9.6333000000000002E-2</v>
      </c>
      <c r="EK1305" s="38">
        <v>-4.6363000000000003E-3</v>
      </c>
      <c r="EL1305" s="38">
        <v>5.9002199999999998E-2</v>
      </c>
      <c r="EM1305" s="38">
        <v>0.10044019999999999</v>
      </c>
      <c r="EN1305" s="38">
        <v>-6.4446500000000004E-2</v>
      </c>
      <c r="EO1305" s="38">
        <v>-0.18285000000000001</v>
      </c>
      <c r="EP1305" s="38">
        <v>-9.8422200000000001E-2</v>
      </c>
      <c r="EQ1305" s="38">
        <v>0.15537629999999999</v>
      </c>
      <c r="ER1305" s="38">
        <v>0.1955905</v>
      </c>
      <c r="ES1305" s="38">
        <v>0.20519470000000001</v>
      </c>
      <c r="ET1305" s="38">
        <v>0.26934130000000001</v>
      </c>
      <c r="EU1305" s="38">
        <v>0.19775119999999999</v>
      </c>
      <c r="EV1305" s="38">
        <v>0.20530889999999999</v>
      </c>
      <c r="EW1305" s="38">
        <v>0.29978559999999999</v>
      </c>
      <c r="EX1305" s="38">
        <v>0.14988109999999999</v>
      </c>
      <c r="EY1305" s="38">
        <v>1.05571E-2</v>
      </c>
      <c r="EZ1305" s="38">
        <v>0.10258100000000001</v>
      </c>
      <c r="FA1305" s="38">
        <v>4.5738599999999997E-2</v>
      </c>
      <c r="FB1305" s="38">
        <v>81.649140000000003</v>
      </c>
      <c r="FC1305" s="38">
        <v>80.832260000000005</v>
      </c>
      <c r="FD1305" s="38">
        <v>79.454340000000002</v>
      </c>
      <c r="FE1305" s="38">
        <v>77.805040000000005</v>
      </c>
      <c r="FF1305" s="38">
        <v>76.568179999999998</v>
      </c>
      <c r="FG1305" s="38">
        <v>75.295519999999996</v>
      </c>
      <c r="FH1305" s="38">
        <v>75.267179999999996</v>
      </c>
      <c r="FI1305" s="38">
        <v>77.105900000000005</v>
      </c>
      <c r="FJ1305" s="38">
        <v>79.494900000000001</v>
      </c>
      <c r="FK1305" s="38">
        <v>83.251239999999996</v>
      </c>
      <c r="FL1305" s="38">
        <v>87.647130000000004</v>
      </c>
      <c r="FM1305" s="38">
        <v>91.959149999999994</v>
      </c>
      <c r="FN1305" s="38">
        <v>92.969380000000001</v>
      </c>
      <c r="FO1305" s="38">
        <v>95.168400000000005</v>
      </c>
      <c r="FP1305" s="38">
        <v>97.496030000000005</v>
      </c>
      <c r="FQ1305" s="38">
        <v>98.509879999999995</v>
      </c>
      <c r="FR1305" s="38">
        <v>98.579539999999994</v>
      </c>
      <c r="FS1305" s="38">
        <v>97.643010000000004</v>
      </c>
      <c r="FT1305" s="38">
        <v>96.082819999999998</v>
      </c>
      <c r="FU1305" s="38">
        <v>93.084339999999997</v>
      </c>
      <c r="FV1305" s="38">
        <v>89.80001</v>
      </c>
      <c r="FW1305">
        <v>87.400009999999995</v>
      </c>
      <c r="FX1305">
        <v>84.808599999999998</v>
      </c>
      <c r="FY1305">
        <v>81.759349999999998</v>
      </c>
      <c r="FZ1305">
        <v>4.419E-2</v>
      </c>
      <c r="GA1305">
        <v>0.32100669999999998</v>
      </c>
      <c r="GB1305">
        <v>1</v>
      </c>
    </row>
    <row r="1306" spans="1:184" x14ac:dyDescent="0.3">
      <c r="A1306" t="s">
        <v>1</v>
      </c>
      <c r="B1306" t="s">
        <v>1</v>
      </c>
      <c r="C1306" t="s">
        <v>1</v>
      </c>
      <c r="D1306" t="s">
        <v>1</v>
      </c>
      <c r="E1306" t="s">
        <v>1</v>
      </c>
      <c r="F1306" t="s">
        <v>1</v>
      </c>
      <c r="G1306" t="s">
        <v>1</v>
      </c>
      <c r="H1306" s="40" t="s">
        <v>1</v>
      </c>
      <c r="I1306" s="18" t="s">
        <v>1</v>
      </c>
      <c r="J1306" s="38" t="s">
        <v>223</v>
      </c>
      <c r="K1306" s="18">
        <v>44763</v>
      </c>
      <c r="L1306" s="38">
        <v>18087</v>
      </c>
      <c r="M1306" s="38">
        <v>18087</v>
      </c>
      <c r="N1306" s="38">
        <v>16.316890000000001</v>
      </c>
      <c r="O1306" s="38">
        <v>15.936360000000001</v>
      </c>
      <c r="P1306" s="38">
        <v>15.6539</v>
      </c>
      <c r="Q1306" s="38">
        <v>15.59534</v>
      </c>
      <c r="R1306" s="38">
        <v>15.960850000000001</v>
      </c>
      <c r="S1306" s="38">
        <v>16.66827</v>
      </c>
      <c r="T1306" s="38">
        <v>17.402010000000001</v>
      </c>
      <c r="U1306" s="38">
        <v>18.26782</v>
      </c>
      <c r="V1306" s="38">
        <v>19.212510000000002</v>
      </c>
      <c r="W1306" s="38">
        <v>19.907170000000001</v>
      </c>
      <c r="X1306" s="38">
        <v>20.48978</v>
      </c>
      <c r="Y1306" s="38">
        <v>20.979299999999999</v>
      </c>
      <c r="Z1306" s="38">
        <v>21.340170000000001</v>
      </c>
      <c r="AA1306" s="38">
        <v>21.83475</v>
      </c>
      <c r="AB1306" s="38">
        <v>22.039400000000001</v>
      </c>
      <c r="AC1306" s="38">
        <v>21.772559999999999</v>
      </c>
      <c r="AD1306" s="38">
        <v>21.422360000000001</v>
      </c>
      <c r="AE1306" s="38">
        <v>20.82443</v>
      </c>
      <c r="AF1306" s="38">
        <v>20.16094</v>
      </c>
      <c r="AG1306" s="38">
        <v>19.788720000000001</v>
      </c>
      <c r="AH1306" s="38">
        <v>19.494</v>
      </c>
      <c r="AI1306" s="38">
        <v>18.896059999999999</v>
      </c>
      <c r="AJ1306" s="38">
        <v>17.929269999999999</v>
      </c>
      <c r="AK1306" s="38">
        <v>17.00929</v>
      </c>
      <c r="AL1306" s="38">
        <v>-0.1002122</v>
      </c>
      <c r="AM1306" s="38">
        <v>-0.16616429999999999</v>
      </c>
      <c r="AN1306" s="38">
        <v>-0.20734159999999999</v>
      </c>
      <c r="AO1306" s="38">
        <v>-0.18315770000000001</v>
      </c>
      <c r="AP1306" s="38">
        <v>-6.7061800000000005E-2</v>
      </c>
      <c r="AQ1306" s="38">
        <v>-9.7483799999999995E-2</v>
      </c>
      <c r="AR1306" s="38">
        <v>0.11418639999999999</v>
      </c>
      <c r="AS1306" s="38">
        <v>2.1645000000000001E-2</v>
      </c>
      <c r="AT1306" s="38">
        <v>0.12810340000000001</v>
      </c>
      <c r="AU1306" s="38">
        <v>3.11449E-2</v>
      </c>
      <c r="AV1306" s="38">
        <v>-1.62828E-2</v>
      </c>
      <c r="AW1306" s="38">
        <v>-0.1477318</v>
      </c>
      <c r="AX1306" s="38">
        <v>-0.1341079</v>
      </c>
      <c r="AY1306" s="38">
        <v>-1.6306000000000001E-3</v>
      </c>
      <c r="AZ1306" s="38">
        <v>9.7672999999999996E-2</v>
      </c>
      <c r="BA1306" s="38">
        <v>0.21403949999999999</v>
      </c>
      <c r="BB1306" s="38">
        <v>0.27004980000000001</v>
      </c>
      <c r="BC1306" s="38">
        <v>0.21772469999999999</v>
      </c>
      <c r="BD1306" s="38">
        <v>0.18355179999999999</v>
      </c>
      <c r="BE1306" s="38">
        <v>0.30796240000000003</v>
      </c>
      <c r="BF1306" s="38">
        <v>0.36611519999999997</v>
      </c>
      <c r="BG1306" s="38">
        <v>-8.2617099999999999E-2</v>
      </c>
      <c r="BH1306" s="38">
        <v>-0.11616120000000001</v>
      </c>
      <c r="BI1306" s="38">
        <v>-0.24523</v>
      </c>
      <c r="BJ1306" s="38">
        <v>-7.3287699999999997E-2</v>
      </c>
      <c r="BK1306" s="38">
        <v>-0.14225889999999999</v>
      </c>
      <c r="BL1306" s="38">
        <v>-0.1872269</v>
      </c>
      <c r="BM1306" s="38">
        <v>-0.16396350000000001</v>
      </c>
      <c r="BN1306" s="38">
        <v>-5.0757900000000002E-2</v>
      </c>
      <c r="BO1306" s="38">
        <v>-7.9158599999999996E-2</v>
      </c>
      <c r="BP1306" s="38">
        <v>0.1353956</v>
      </c>
      <c r="BQ1306" s="38">
        <v>4.46883E-2</v>
      </c>
      <c r="BR1306" s="38">
        <v>0.1507231</v>
      </c>
      <c r="BS1306" s="38">
        <v>5.7126400000000001E-2</v>
      </c>
      <c r="BT1306" s="38">
        <v>7.2131000000000001E-3</v>
      </c>
      <c r="BU1306" s="38">
        <v>-0.13100590000000001</v>
      </c>
      <c r="BV1306" s="38">
        <v>-0.1202761</v>
      </c>
      <c r="BW1306" s="38">
        <v>1.4353899999999999E-2</v>
      </c>
      <c r="BX1306" s="38">
        <v>0.1165624</v>
      </c>
      <c r="BY1306" s="38">
        <v>0.2396645</v>
      </c>
      <c r="BZ1306" s="38">
        <v>0.29635040000000001</v>
      </c>
      <c r="CA1306" s="38">
        <v>0.2471872</v>
      </c>
      <c r="CB1306" s="38">
        <v>0.21725700000000001</v>
      </c>
      <c r="CC1306" s="38">
        <v>0.3424643</v>
      </c>
      <c r="CD1306" s="38">
        <v>0.40003909999999998</v>
      </c>
      <c r="CE1306" s="38">
        <v>-4.9335200000000003E-2</v>
      </c>
      <c r="CF1306" s="38">
        <v>-8.2073900000000005E-2</v>
      </c>
      <c r="CG1306" s="38">
        <v>-0.20917630000000001</v>
      </c>
      <c r="CH1306" s="38">
        <v>-5.4639800000000002E-2</v>
      </c>
      <c r="CI1306" s="38">
        <v>-0.12570210000000001</v>
      </c>
      <c r="CJ1306" s="38">
        <v>-0.17329549999999999</v>
      </c>
      <c r="CK1306" s="38">
        <v>-0.15066969999999999</v>
      </c>
      <c r="CL1306" s="38">
        <v>-3.9465899999999998E-2</v>
      </c>
      <c r="CM1306" s="38">
        <v>-6.6466600000000001E-2</v>
      </c>
      <c r="CN1306" s="38">
        <v>0.150085</v>
      </c>
      <c r="CO1306" s="38">
        <v>6.0648000000000001E-2</v>
      </c>
      <c r="CP1306" s="38">
        <v>0.16638939999999999</v>
      </c>
      <c r="CQ1306" s="38">
        <v>7.5121099999999996E-2</v>
      </c>
      <c r="CR1306" s="38">
        <v>2.3486300000000002E-2</v>
      </c>
      <c r="CS1306" s="38">
        <v>-0.1194216</v>
      </c>
      <c r="CT1306" s="38">
        <v>-0.11069619999999999</v>
      </c>
      <c r="CU1306" s="38">
        <v>2.5424700000000001E-2</v>
      </c>
      <c r="CV1306" s="38">
        <v>0.12964510000000001</v>
      </c>
      <c r="CW1306" s="38">
        <v>0.25741219999999998</v>
      </c>
      <c r="CX1306" s="38">
        <v>0.31456610000000002</v>
      </c>
      <c r="CY1306" s="38">
        <v>0.26759290000000002</v>
      </c>
      <c r="CZ1306" s="38">
        <v>0.24060119999999999</v>
      </c>
      <c r="DA1306" s="38">
        <v>0.36636020000000002</v>
      </c>
      <c r="DB1306" s="38">
        <v>0.42353479999999999</v>
      </c>
      <c r="DC1306" s="38">
        <v>-2.6284200000000001E-2</v>
      </c>
      <c r="DD1306" s="38">
        <v>-5.8465200000000002E-2</v>
      </c>
      <c r="DE1306" s="38">
        <v>-0.1842056</v>
      </c>
      <c r="DF1306" s="38">
        <v>-3.5992000000000003E-2</v>
      </c>
      <c r="DG1306" s="38">
        <v>-0.1091453</v>
      </c>
      <c r="DH1306" s="38">
        <v>-0.15936410000000001</v>
      </c>
      <c r="DI1306" s="38">
        <v>-0.137376</v>
      </c>
      <c r="DJ1306" s="38">
        <v>-2.8173900000000002E-2</v>
      </c>
      <c r="DK1306" s="38">
        <v>-5.3774599999999999E-2</v>
      </c>
      <c r="DL1306" s="38">
        <v>0.16477439999999999</v>
      </c>
      <c r="DM1306" s="38">
        <v>7.6607700000000001E-2</v>
      </c>
      <c r="DN1306" s="38">
        <v>0.18205569999999999</v>
      </c>
      <c r="DO1306" s="38">
        <v>9.3115799999999999E-2</v>
      </c>
      <c r="DP1306" s="38">
        <v>3.9759599999999999E-2</v>
      </c>
      <c r="DQ1306" s="38">
        <v>-0.1078373</v>
      </c>
      <c r="DR1306" s="38">
        <v>-0.1011162</v>
      </c>
      <c r="DS1306" s="38">
        <v>3.6495600000000003E-2</v>
      </c>
      <c r="DT1306" s="38">
        <v>0.14272779999999999</v>
      </c>
      <c r="DU1306" s="38">
        <v>0.27516000000000002</v>
      </c>
      <c r="DV1306" s="38">
        <v>0.33278190000000002</v>
      </c>
      <c r="DW1306" s="38">
        <v>0.28799849999999999</v>
      </c>
      <c r="DX1306" s="38">
        <v>0.26394529999999999</v>
      </c>
      <c r="DY1306" s="38">
        <v>0.39025609999999999</v>
      </c>
      <c r="DZ1306" s="38">
        <v>0.44703039999999999</v>
      </c>
      <c r="EA1306" s="38">
        <v>-3.2333000000000001E-3</v>
      </c>
      <c r="EB1306" s="38">
        <v>-3.4856400000000003E-2</v>
      </c>
      <c r="EC1306" s="38">
        <v>-0.15923490000000001</v>
      </c>
      <c r="ED1306" s="38">
        <v>-9.0674999999999992E-3</v>
      </c>
      <c r="EE1306" s="38">
        <v>-8.5239800000000004E-2</v>
      </c>
      <c r="EF1306" s="38">
        <v>-0.1392494</v>
      </c>
      <c r="EG1306" s="38">
        <v>-0.1181818</v>
      </c>
      <c r="EH1306" s="38">
        <v>-1.18701E-2</v>
      </c>
      <c r="EI1306" s="38">
        <v>-3.5449399999999999E-2</v>
      </c>
      <c r="EJ1306" s="38">
        <v>0.1859835</v>
      </c>
      <c r="EK1306" s="38">
        <v>9.9650900000000001E-2</v>
      </c>
      <c r="EL1306" s="38">
        <v>0.20467540000000001</v>
      </c>
      <c r="EM1306" s="38">
        <v>0.1190973</v>
      </c>
      <c r="EN1306" s="38">
        <v>6.3255500000000006E-2</v>
      </c>
      <c r="EO1306" s="38">
        <v>-9.1111399999999995E-2</v>
      </c>
      <c r="EP1306" s="38">
        <v>-8.7284399999999998E-2</v>
      </c>
      <c r="EQ1306" s="38">
        <v>5.2479999999999999E-2</v>
      </c>
      <c r="ER1306" s="38">
        <v>0.16161719999999999</v>
      </c>
      <c r="ES1306" s="38">
        <v>0.30078490000000002</v>
      </c>
      <c r="ET1306" s="38">
        <v>0.35908250000000003</v>
      </c>
      <c r="EU1306" s="38">
        <v>0.31746099999999999</v>
      </c>
      <c r="EV1306" s="38">
        <v>0.29765059999999999</v>
      </c>
      <c r="EW1306" s="38">
        <v>0.42475790000000002</v>
      </c>
      <c r="EX1306" s="38">
        <v>0.4809543</v>
      </c>
      <c r="EY1306" s="38">
        <v>3.0048600000000002E-2</v>
      </c>
      <c r="EZ1306" s="38">
        <v>-7.6920000000000005E-4</v>
      </c>
      <c r="FA1306" s="38">
        <v>-0.1231811</v>
      </c>
      <c r="FB1306" s="38">
        <v>78.29034</v>
      </c>
      <c r="FC1306" s="38">
        <v>76.181340000000006</v>
      </c>
      <c r="FD1306" s="38">
        <v>74.52646</v>
      </c>
      <c r="FE1306" s="38">
        <v>73.006200000000007</v>
      </c>
      <c r="FF1306" s="38">
        <v>71.599760000000003</v>
      </c>
      <c r="FG1306" s="38">
        <v>69.985060000000004</v>
      </c>
      <c r="FH1306" s="38">
        <v>69.594409999999996</v>
      </c>
      <c r="FI1306" s="38">
        <v>72.64528</v>
      </c>
      <c r="FJ1306" s="38">
        <v>76.569680000000005</v>
      </c>
      <c r="FK1306" s="38">
        <v>80.852090000000004</v>
      </c>
      <c r="FL1306" s="38">
        <v>85.431489999999997</v>
      </c>
      <c r="FM1306" s="38">
        <v>88.786299999999997</v>
      </c>
      <c r="FN1306" s="38">
        <v>91.655379999999994</v>
      </c>
      <c r="FO1306" s="38">
        <v>93.792730000000006</v>
      </c>
      <c r="FP1306" s="38">
        <v>95.114519999999999</v>
      </c>
      <c r="FQ1306" s="38">
        <v>96.020709999999994</v>
      </c>
      <c r="FR1306" s="38">
        <v>98.379249999999999</v>
      </c>
      <c r="FS1306" s="38">
        <v>97.896870000000007</v>
      </c>
      <c r="FT1306" s="38">
        <v>96.331440000000001</v>
      </c>
      <c r="FU1306" s="38">
        <v>93.368690000000001</v>
      </c>
      <c r="FV1306" s="38">
        <v>89.473730000000003</v>
      </c>
      <c r="FW1306">
        <v>86.086250000000007</v>
      </c>
      <c r="FX1306">
        <v>83.221400000000003</v>
      </c>
      <c r="FY1306">
        <v>79.934449999999998</v>
      </c>
      <c r="FZ1306">
        <v>2.9043200000000002E-2</v>
      </c>
      <c r="GA1306">
        <v>0.1934121</v>
      </c>
      <c r="GB1306">
        <v>1</v>
      </c>
    </row>
    <row r="1307" spans="1:184" x14ac:dyDescent="0.3">
      <c r="A1307" t="s">
        <v>1</v>
      </c>
      <c r="B1307" t="s">
        <v>1</v>
      </c>
      <c r="C1307" t="s">
        <v>1</v>
      </c>
      <c r="D1307" t="s">
        <v>1</v>
      </c>
      <c r="E1307" t="s">
        <v>1</v>
      </c>
      <c r="F1307" t="s">
        <v>1</v>
      </c>
      <c r="G1307" t="s">
        <v>1</v>
      </c>
      <c r="H1307" s="40" t="s">
        <v>1</v>
      </c>
      <c r="I1307" s="18" t="s">
        <v>1</v>
      </c>
      <c r="J1307" s="38" t="s">
        <v>223</v>
      </c>
      <c r="K1307" s="18">
        <v>44789</v>
      </c>
      <c r="L1307" s="38">
        <v>18101</v>
      </c>
      <c r="M1307" s="38">
        <v>18101</v>
      </c>
      <c r="N1307" s="38">
        <v>17.553750000000001</v>
      </c>
      <c r="O1307" s="38">
        <v>17.14912</v>
      </c>
      <c r="P1307" s="38">
        <v>16.819949999999999</v>
      </c>
      <c r="Q1307" s="38">
        <v>16.72739</v>
      </c>
      <c r="R1307" s="38">
        <v>17.130030000000001</v>
      </c>
      <c r="S1307" s="38">
        <v>17.917719999999999</v>
      </c>
      <c r="T1307" s="38">
        <v>18.818339999999999</v>
      </c>
      <c r="U1307" s="38">
        <v>19.956790000000002</v>
      </c>
      <c r="V1307" s="38">
        <v>21.141449999999999</v>
      </c>
      <c r="W1307" s="38">
        <v>22.128170000000001</v>
      </c>
      <c r="X1307" s="38">
        <v>23.086659999999998</v>
      </c>
      <c r="Y1307" s="38">
        <v>23.794530000000002</v>
      </c>
      <c r="Z1307" s="38">
        <v>24.250299999999999</v>
      </c>
      <c r="AA1307" s="38">
        <v>24.803999999999998</v>
      </c>
      <c r="AB1307" s="38">
        <v>24.917059999999999</v>
      </c>
      <c r="AC1307" s="38">
        <v>24.557860000000002</v>
      </c>
      <c r="AD1307" s="38">
        <v>23.943480000000001</v>
      </c>
      <c r="AE1307" s="38">
        <v>23.126359999999998</v>
      </c>
      <c r="AF1307" s="38">
        <v>22.29177</v>
      </c>
      <c r="AG1307" s="38">
        <v>21.844439999999999</v>
      </c>
      <c r="AH1307" s="38">
        <v>21.47064</v>
      </c>
      <c r="AI1307" s="38">
        <v>20.797360000000001</v>
      </c>
      <c r="AJ1307" s="38">
        <v>19.761220000000002</v>
      </c>
      <c r="AK1307" s="38">
        <v>18.819800000000001</v>
      </c>
      <c r="AL1307" s="38">
        <v>-0.12633259999999999</v>
      </c>
      <c r="AM1307" s="38">
        <v>-0.13531290000000001</v>
      </c>
      <c r="AN1307" s="38">
        <v>-6.3397300000000004E-2</v>
      </c>
      <c r="AO1307" s="38">
        <v>-3.3618599999999998E-2</v>
      </c>
      <c r="AP1307" s="38">
        <v>-7.0223999999999998E-3</v>
      </c>
      <c r="AQ1307" s="38">
        <v>-4.4162399999999997E-2</v>
      </c>
      <c r="AR1307" s="38">
        <v>-0.1153925</v>
      </c>
      <c r="AS1307" s="38">
        <v>1.12827E-2</v>
      </c>
      <c r="AT1307" s="38">
        <v>9.8054000000000006E-3</v>
      </c>
      <c r="AU1307" s="38">
        <v>9.1371800000000003E-2</v>
      </c>
      <c r="AV1307" s="38">
        <v>0.17354649999999999</v>
      </c>
      <c r="AW1307" s="38">
        <v>9.3007999999999997E-3</v>
      </c>
      <c r="AX1307" s="38">
        <v>-6.3760399999999995E-2</v>
      </c>
      <c r="AY1307" s="38">
        <v>-7.4155999999999996E-3</v>
      </c>
      <c r="AZ1307" s="38">
        <v>-0.17771819999999999</v>
      </c>
      <c r="BA1307" s="38">
        <v>-2.4361600000000001E-2</v>
      </c>
      <c r="BB1307" s="38">
        <v>0.3094925</v>
      </c>
      <c r="BC1307" s="38">
        <v>0.18942129999999999</v>
      </c>
      <c r="BD1307" s="38">
        <v>0.180146</v>
      </c>
      <c r="BE1307" s="38">
        <v>0.1079654</v>
      </c>
      <c r="BF1307" s="38">
        <v>4.8537900000000002E-2</v>
      </c>
      <c r="BG1307" s="38">
        <v>4.8441600000000001E-2</v>
      </c>
      <c r="BH1307" s="38">
        <v>3.5643099999999997E-2</v>
      </c>
      <c r="BI1307" s="38">
        <v>7.4742400000000001E-2</v>
      </c>
      <c r="BJ1307" s="38">
        <v>-0.1023382</v>
      </c>
      <c r="BK1307" s="38">
        <v>-0.1167512</v>
      </c>
      <c r="BL1307" s="38">
        <v>-4.6577899999999998E-2</v>
      </c>
      <c r="BM1307" s="38">
        <v>-1.6906600000000001E-2</v>
      </c>
      <c r="BN1307" s="38">
        <v>8.4778000000000006E-3</v>
      </c>
      <c r="BO1307" s="38">
        <v>-2.7522399999999999E-2</v>
      </c>
      <c r="BP1307" s="38">
        <v>-9.5693100000000003E-2</v>
      </c>
      <c r="BQ1307" s="38">
        <v>3.3327700000000002E-2</v>
      </c>
      <c r="BR1307" s="38">
        <v>3.5866700000000001E-2</v>
      </c>
      <c r="BS1307" s="38">
        <v>0.1167811</v>
      </c>
      <c r="BT1307" s="38">
        <v>0.1960046</v>
      </c>
      <c r="BU1307" s="38">
        <v>3.0374600000000002E-2</v>
      </c>
      <c r="BV1307" s="38">
        <v>-4.4871300000000003E-2</v>
      </c>
      <c r="BW1307" s="38">
        <v>1.2261299999999999E-2</v>
      </c>
      <c r="BX1307" s="38">
        <v>-0.13759109999999999</v>
      </c>
      <c r="BY1307" s="38">
        <v>2.0435499999999999E-2</v>
      </c>
      <c r="BZ1307" s="38">
        <v>0.33757239999999999</v>
      </c>
      <c r="CA1307" s="38">
        <v>0.2192432</v>
      </c>
      <c r="CB1307" s="38">
        <v>0.21452080000000001</v>
      </c>
      <c r="CC1307" s="38">
        <v>0.14187150000000001</v>
      </c>
      <c r="CD1307" s="38">
        <v>8.1707699999999994E-2</v>
      </c>
      <c r="CE1307" s="38">
        <v>7.9338900000000004E-2</v>
      </c>
      <c r="CF1307" s="38">
        <v>6.9986000000000007E-2</v>
      </c>
      <c r="CG1307" s="38">
        <v>0.1104551</v>
      </c>
      <c r="CH1307" s="38">
        <v>-8.5719699999999996E-2</v>
      </c>
      <c r="CI1307" s="38">
        <v>-0.1038954</v>
      </c>
      <c r="CJ1307" s="38">
        <v>-3.4928800000000003E-2</v>
      </c>
      <c r="CK1307" s="38">
        <v>-5.3318999999999997E-3</v>
      </c>
      <c r="CL1307" s="38">
        <v>1.92132E-2</v>
      </c>
      <c r="CM1307" s="38">
        <v>-1.5997500000000001E-2</v>
      </c>
      <c r="CN1307" s="38">
        <v>-8.2049300000000006E-2</v>
      </c>
      <c r="CO1307" s="38">
        <v>4.8596E-2</v>
      </c>
      <c r="CP1307" s="38">
        <v>5.3916699999999998E-2</v>
      </c>
      <c r="CQ1307" s="38">
        <v>0.13437940000000001</v>
      </c>
      <c r="CR1307" s="38">
        <v>0.21155889999999999</v>
      </c>
      <c r="CS1307" s="38">
        <v>4.4970200000000002E-2</v>
      </c>
      <c r="CT1307" s="38">
        <v>-3.1788900000000002E-2</v>
      </c>
      <c r="CU1307" s="38">
        <v>2.5889499999999999E-2</v>
      </c>
      <c r="CV1307" s="38">
        <v>-0.1097993</v>
      </c>
      <c r="CW1307" s="38">
        <v>5.1461800000000002E-2</v>
      </c>
      <c r="CX1307" s="38">
        <v>0.35702040000000002</v>
      </c>
      <c r="CY1307" s="38">
        <v>0.23989779999999999</v>
      </c>
      <c r="CZ1307" s="38">
        <v>0.2383287</v>
      </c>
      <c r="DA1307" s="38">
        <v>0.16535469999999999</v>
      </c>
      <c r="DB1307" s="38">
        <v>0.104681</v>
      </c>
      <c r="DC1307" s="38">
        <v>0.1007383</v>
      </c>
      <c r="DD1307" s="38">
        <v>9.3771900000000005E-2</v>
      </c>
      <c r="DE1307" s="38">
        <v>0.13518949999999999</v>
      </c>
      <c r="DF1307" s="38">
        <v>-6.9101200000000002E-2</v>
      </c>
      <c r="DG1307" s="38">
        <v>-9.1039599999999998E-2</v>
      </c>
      <c r="DH1307" s="38">
        <v>-2.32797E-2</v>
      </c>
      <c r="DI1307" s="38">
        <v>6.2427999999999997E-3</v>
      </c>
      <c r="DJ1307" s="38">
        <v>2.9948599999999999E-2</v>
      </c>
      <c r="DK1307" s="38">
        <v>-4.4726999999999996E-3</v>
      </c>
      <c r="DL1307" s="38">
        <v>-6.8405499999999994E-2</v>
      </c>
      <c r="DM1307" s="38">
        <v>6.3864299999999999E-2</v>
      </c>
      <c r="DN1307" s="38">
        <v>7.1966699999999995E-2</v>
      </c>
      <c r="DO1307" s="38">
        <v>0.1519778</v>
      </c>
      <c r="DP1307" s="38">
        <v>0.22711329999999999</v>
      </c>
      <c r="DQ1307" s="38">
        <v>5.9565800000000002E-2</v>
      </c>
      <c r="DR1307" s="38">
        <v>-1.8706400000000001E-2</v>
      </c>
      <c r="DS1307" s="38">
        <v>3.9517700000000003E-2</v>
      </c>
      <c r="DT1307" s="38">
        <v>-8.2007399999999994E-2</v>
      </c>
      <c r="DU1307" s="38">
        <v>8.2488099999999995E-2</v>
      </c>
      <c r="DV1307" s="38">
        <v>0.37646849999999998</v>
      </c>
      <c r="DW1307" s="38">
        <v>0.26055230000000001</v>
      </c>
      <c r="DX1307" s="38">
        <v>0.2621366</v>
      </c>
      <c r="DY1307" s="38">
        <v>0.1888379</v>
      </c>
      <c r="DZ1307" s="38">
        <v>0.1276543</v>
      </c>
      <c r="EA1307" s="38">
        <v>0.1221377</v>
      </c>
      <c r="EB1307" s="38">
        <v>0.1175577</v>
      </c>
      <c r="EC1307" s="38">
        <v>0.15992400000000001</v>
      </c>
      <c r="ED1307" s="38">
        <v>-4.5106800000000002E-2</v>
      </c>
      <c r="EE1307" s="38">
        <v>-7.2477799999999995E-2</v>
      </c>
      <c r="EF1307" s="38">
        <v>-6.4602000000000001E-3</v>
      </c>
      <c r="EG1307" s="38">
        <v>2.29549E-2</v>
      </c>
      <c r="EH1307" s="38">
        <v>4.5448799999999998E-2</v>
      </c>
      <c r="EI1307" s="38">
        <v>1.21674E-2</v>
      </c>
      <c r="EJ1307" s="38">
        <v>-4.8706100000000002E-2</v>
      </c>
      <c r="EK1307" s="38">
        <v>8.5909399999999997E-2</v>
      </c>
      <c r="EL1307" s="38">
        <v>9.8028000000000004E-2</v>
      </c>
      <c r="EM1307" s="38">
        <v>0.17738709999999999</v>
      </c>
      <c r="EN1307" s="38">
        <v>0.2495713</v>
      </c>
      <c r="EO1307" s="38">
        <v>8.0639600000000006E-2</v>
      </c>
      <c r="EP1307" s="38">
        <v>1.827E-4</v>
      </c>
      <c r="EQ1307" s="38">
        <v>5.91946E-2</v>
      </c>
      <c r="ER1307" s="38">
        <v>-4.1880399999999998E-2</v>
      </c>
      <c r="ES1307" s="38">
        <v>0.12728510000000001</v>
      </c>
      <c r="ET1307" s="38">
        <v>0.40454830000000003</v>
      </c>
      <c r="EU1307" s="38">
        <v>0.29037420000000003</v>
      </c>
      <c r="EV1307" s="38">
        <v>0.29651139999999998</v>
      </c>
      <c r="EW1307" s="38">
        <v>0.22274389999999999</v>
      </c>
      <c r="EX1307" s="38">
        <v>0.1608241</v>
      </c>
      <c r="EY1307" s="38">
        <v>0.153035</v>
      </c>
      <c r="EZ1307" s="38">
        <v>0.1519007</v>
      </c>
      <c r="FA1307" s="38">
        <v>0.19563659999999999</v>
      </c>
      <c r="FB1307" s="38">
        <v>78.845089999999999</v>
      </c>
      <c r="FC1307" s="38">
        <v>77.779589999999999</v>
      </c>
      <c r="FD1307" s="38">
        <v>76.08623</v>
      </c>
      <c r="FE1307" s="38">
        <v>74.468400000000003</v>
      </c>
      <c r="FF1307" s="38">
        <v>72.483670000000004</v>
      </c>
      <c r="FG1307" s="38">
        <v>71.524410000000003</v>
      </c>
      <c r="FH1307" s="38">
        <v>70.798969999999997</v>
      </c>
      <c r="FI1307" s="38">
        <v>72.669700000000006</v>
      </c>
      <c r="FJ1307" s="38">
        <v>77.106800000000007</v>
      </c>
      <c r="FK1307" s="38">
        <v>82.422619999999995</v>
      </c>
      <c r="FL1307" s="38">
        <v>87.05489</v>
      </c>
      <c r="FM1307" s="38">
        <v>91.283569999999997</v>
      </c>
      <c r="FN1307" s="38">
        <v>95.338549999999998</v>
      </c>
      <c r="FO1307" s="38">
        <v>98.524450000000002</v>
      </c>
      <c r="FP1307" s="38">
        <v>100.9173</v>
      </c>
      <c r="FQ1307" s="38">
        <v>102.1401</v>
      </c>
      <c r="FR1307" s="38">
        <v>102.49590000000001</v>
      </c>
      <c r="FS1307" s="38">
        <v>102.1563</v>
      </c>
      <c r="FT1307" s="38">
        <v>100.8929</v>
      </c>
      <c r="FU1307" s="38">
        <v>98.174530000000004</v>
      </c>
      <c r="FV1307" s="38">
        <v>94.029780000000002</v>
      </c>
      <c r="FW1307">
        <v>90.500659999999996</v>
      </c>
      <c r="FX1307">
        <v>87.618560000000002</v>
      </c>
      <c r="FY1307">
        <v>85.431060000000002</v>
      </c>
      <c r="FZ1307">
        <v>3.6679299999999998E-2</v>
      </c>
      <c r="GA1307">
        <v>0.25453399999999998</v>
      </c>
      <c r="GB1307">
        <v>1</v>
      </c>
    </row>
    <row r="1308" spans="1:184" x14ac:dyDescent="0.3">
      <c r="A1308" t="s">
        <v>1</v>
      </c>
      <c r="B1308" t="s">
        <v>1</v>
      </c>
      <c r="C1308" t="s">
        <v>1</v>
      </c>
      <c r="D1308" t="s">
        <v>1</v>
      </c>
      <c r="E1308" t="s">
        <v>1</v>
      </c>
      <c r="F1308" t="s">
        <v>1</v>
      </c>
      <c r="G1308" t="s">
        <v>1</v>
      </c>
      <c r="H1308" s="40" t="s">
        <v>1</v>
      </c>
      <c r="I1308" s="18" t="s">
        <v>1</v>
      </c>
      <c r="J1308" s="38" t="s">
        <v>223</v>
      </c>
      <c r="K1308" s="18">
        <v>44790</v>
      </c>
      <c r="L1308" s="38">
        <v>18110</v>
      </c>
      <c r="M1308" s="38">
        <v>18110</v>
      </c>
      <c r="N1308" s="38">
        <v>18.438960000000002</v>
      </c>
      <c r="O1308" s="38">
        <v>18.0182</v>
      </c>
      <c r="P1308" s="38">
        <v>17.653590000000001</v>
      </c>
      <c r="Q1308" s="38">
        <v>17.545359999999999</v>
      </c>
      <c r="R1308" s="38">
        <v>17.901489999999999</v>
      </c>
      <c r="S1308" s="38">
        <v>18.667190000000002</v>
      </c>
      <c r="T1308" s="38">
        <v>19.581969999999998</v>
      </c>
      <c r="U1308" s="38">
        <v>20.681329999999999</v>
      </c>
      <c r="V1308" s="38">
        <v>21.787369999999999</v>
      </c>
      <c r="W1308" s="38">
        <v>22.48827</v>
      </c>
      <c r="X1308" s="38">
        <v>23.25141</v>
      </c>
      <c r="Y1308" s="38">
        <v>23.783100000000001</v>
      </c>
      <c r="Z1308" s="38">
        <v>24.102060000000002</v>
      </c>
      <c r="AA1308" s="38">
        <v>24.503599999999999</v>
      </c>
      <c r="AB1308" s="38">
        <v>24.48208</v>
      </c>
      <c r="AC1308" s="38">
        <v>24.085000000000001</v>
      </c>
      <c r="AD1308" s="38">
        <v>23.48677</v>
      </c>
      <c r="AE1308" s="38">
        <v>22.70759</v>
      </c>
      <c r="AF1308" s="38">
        <v>22.022649999999999</v>
      </c>
      <c r="AG1308" s="38">
        <v>21.648579999999999</v>
      </c>
      <c r="AH1308" s="38">
        <v>21.37621</v>
      </c>
      <c r="AI1308" s="38">
        <v>20.750240000000002</v>
      </c>
      <c r="AJ1308" s="38">
        <v>19.738880000000002</v>
      </c>
      <c r="AK1308" s="38">
        <v>18.865549999999999</v>
      </c>
      <c r="AL1308" s="38">
        <v>0.29253439999999997</v>
      </c>
      <c r="AM1308" s="38">
        <v>0.2802444</v>
      </c>
      <c r="AN1308" s="38">
        <v>0.2656868</v>
      </c>
      <c r="AO1308" s="38">
        <v>0.16314709999999999</v>
      </c>
      <c r="AP1308" s="38">
        <v>7.7166299999999993E-2</v>
      </c>
      <c r="AQ1308" s="38">
        <v>9.6829999999999996E-4</v>
      </c>
      <c r="AR1308" s="38">
        <v>-0.35133690000000001</v>
      </c>
      <c r="AS1308" s="38">
        <v>-0.23570150000000001</v>
      </c>
      <c r="AT1308" s="38">
        <v>-0.28180949999999999</v>
      </c>
      <c r="AU1308" s="38">
        <v>-0.39657569999999998</v>
      </c>
      <c r="AV1308" s="38">
        <v>-0.15488689999999999</v>
      </c>
      <c r="AW1308" s="38">
        <v>8.0443200000000006E-2</v>
      </c>
      <c r="AX1308" s="38">
        <v>-1.2973999999999999E-2</v>
      </c>
      <c r="AY1308" s="38">
        <v>-8.1198300000000001E-2</v>
      </c>
      <c r="AZ1308" s="38">
        <v>5.4799800000000003E-2</v>
      </c>
      <c r="BA1308" s="38">
        <v>0.34142260000000002</v>
      </c>
      <c r="BB1308" s="38">
        <v>0.66874639999999996</v>
      </c>
      <c r="BC1308" s="38">
        <v>0.51731830000000001</v>
      </c>
      <c r="BD1308" s="38">
        <v>0.51614919999999997</v>
      </c>
      <c r="BE1308" s="38">
        <v>0.43208659999999999</v>
      </c>
      <c r="BF1308" s="38">
        <v>0.2668027</v>
      </c>
      <c r="BG1308" s="38">
        <v>0.29373860000000002</v>
      </c>
      <c r="BH1308" s="38">
        <v>0.22903100000000001</v>
      </c>
      <c r="BI1308" s="38">
        <v>0.25696029999999997</v>
      </c>
      <c r="BJ1308" s="38">
        <v>0.32027339999999999</v>
      </c>
      <c r="BK1308" s="38">
        <v>0.3068573</v>
      </c>
      <c r="BL1308" s="38">
        <v>0.28643210000000002</v>
      </c>
      <c r="BM1308" s="38">
        <v>0.1832018</v>
      </c>
      <c r="BN1308" s="38">
        <v>9.7448699999999999E-2</v>
      </c>
      <c r="BO1308" s="38">
        <v>2.7062200000000002E-2</v>
      </c>
      <c r="BP1308" s="38">
        <v>-0.3150077</v>
      </c>
      <c r="BQ1308" s="38">
        <v>-0.2118295</v>
      </c>
      <c r="BR1308" s="38">
        <v>-0.25795000000000001</v>
      </c>
      <c r="BS1308" s="38">
        <v>-0.36724200000000001</v>
      </c>
      <c r="BT1308" s="38">
        <v>-0.13128409999999999</v>
      </c>
      <c r="BU1308" s="38">
        <v>9.8530400000000004E-2</v>
      </c>
      <c r="BV1308" s="38">
        <v>2.8433999999999998E-3</v>
      </c>
      <c r="BW1308" s="38">
        <v>-5.9796700000000001E-2</v>
      </c>
      <c r="BX1308" s="38">
        <v>8.3458299999999999E-2</v>
      </c>
      <c r="BY1308" s="38">
        <v>0.3763126</v>
      </c>
      <c r="BZ1308" s="38">
        <v>0.70571170000000005</v>
      </c>
      <c r="CA1308" s="38">
        <v>0.55142279999999999</v>
      </c>
      <c r="CB1308" s="38">
        <v>0.55054860000000005</v>
      </c>
      <c r="CC1308" s="38">
        <v>0.46682750000000001</v>
      </c>
      <c r="CD1308" s="38">
        <v>0.2992958</v>
      </c>
      <c r="CE1308" s="38">
        <v>0.3296036</v>
      </c>
      <c r="CF1308" s="38">
        <v>0.26770119999999997</v>
      </c>
      <c r="CG1308" s="38">
        <v>0.2924233</v>
      </c>
      <c r="CH1308" s="38">
        <v>0.33948529999999999</v>
      </c>
      <c r="CI1308" s="38">
        <v>0.3252893</v>
      </c>
      <c r="CJ1308" s="38">
        <v>0.30080010000000001</v>
      </c>
      <c r="CK1308" s="38">
        <v>0.19709160000000001</v>
      </c>
      <c r="CL1308" s="38">
        <v>0.1114962</v>
      </c>
      <c r="CM1308" s="38">
        <v>4.51347E-2</v>
      </c>
      <c r="CN1308" s="38">
        <v>-0.2898462</v>
      </c>
      <c r="CO1308" s="38">
        <v>-0.19529589999999999</v>
      </c>
      <c r="CP1308" s="38">
        <v>-0.241425</v>
      </c>
      <c r="CQ1308" s="38">
        <v>-0.3469256</v>
      </c>
      <c r="CR1308" s="38">
        <v>-0.11493680000000001</v>
      </c>
      <c r="CS1308" s="38">
        <v>0.11105760000000001</v>
      </c>
      <c r="CT1308" s="38">
        <v>1.37985E-2</v>
      </c>
      <c r="CU1308" s="38">
        <v>-4.4974E-2</v>
      </c>
      <c r="CV1308" s="38">
        <v>0.1033071</v>
      </c>
      <c r="CW1308" s="38">
        <v>0.40047729999999998</v>
      </c>
      <c r="CX1308" s="38">
        <v>0.73131369999999996</v>
      </c>
      <c r="CY1308" s="38">
        <v>0.57504339999999998</v>
      </c>
      <c r="CZ1308" s="38">
        <v>0.57437349999999998</v>
      </c>
      <c r="DA1308" s="38">
        <v>0.49088890000000002</v>
      </c>
      <c r="DB1308" s="38">
        <v>0.32180039999999999</v>
      </c>
      <c r="DC1308" s="38">
        <v>0.35444350000000002</v>
      </c>
      <c r="DD1308" s="38">
        <v>0.29448410000000003</v>
      </c>
      <c r="DE1308" s="38">
        <v>0.31698480000000001</v>
      </c>
      <c r="DF1308" s="38">
        <v>0.3586973</v>
      </c>
      <c r="DG1308" s="38">
        <v>0.34372140000000001</v>
      </c>
      <c r="DH1308" s="38">
        <v>0.31516820000000001</v>
      </c>
      <c r="DI1308" s="38">
        <v>0.21098149999999999</v>
      </c>
      <c r="DJ1308" s="38">
        <v>0.12554370000000001</v>
      </c>
      <c r="DK1308" s="38">
        <v>6.3207299999999994E-2</v>
      </c>
      <c r="DL1308" s="38">
        <v>-0.26468469999999999</v>
      </c>
      <c r="DM1308" s="38">
        <v>-0.17876220000000001</v>
      </c>
      <c r="DN1308" s="38">
        <v>-0.22489999999999999</v>
      </c>
      <c r="DO1308" s="38">
        <v>-0.32660909999999999</v>
      </c>
      <c r="DP1308" s="38">
        <v>-9.8589599999999999E-2</v>
      </c>
      <c r="DQ1308" s="38">
        <v>0.12358479999999999</v>
      </c>
      <c r="DR1308" s="38">
        <v>2.4753600000000001E-2</v>
      </c>
      <c r="DS1308" s="38">
        <v>-3.0151299999999999E-2</v>
      </c>
      <c r="DT1308" s="38">
        <v>0.1231559</v>
      </c>
      <c r="DU1308" s="38">
        <v>0.42464200000000002</v>
      </c>
      <c r="DV1308" s="38">
        <v>0.75691569999999997</v>
      </c>
      <c r="DW1308" s="38">
        <v>0.59866399999999997</v>
      </c>
      <c r="DX1308" s="38">
        <v>0.59819840000000002</v>
      </c>
      <c r="DY1308" s="38">
        <v>0.51495029999999997</v>
      </c>
      <c r="DZ1308" s="38">
        <v>0.34430500000000003</v>
      </c>
      <c r="EA1308" s="38">
        <v>0.37928339999999999</v>
      </c>
      <c r="EB1308" s="38">
        <v>0.32126700000000002</v>
      </c>
      <c r="EC1308" s="38">
        <v>0.34154640000000003</v>
      </c>
      <c r="ED1308" s="38">
        <v>0.38643630000000001</v>
      </c>
      <c r="EE1308" s="38">
        <v>0.3703342</v>
      </c>
      <c r="EF1308" s="38">
        <v>0.33591349999999998</v>
      </c>
      <c r="EG1308" s="38">
        <v>0.2310362</v>
      </c>
      <c r="EH1308" s="38">
        <v>0.14582609999999999</v>
      </c>
      <c r="EI1308" s="38">
        <v>8.9301199999999997E-2</v>
      </c>
      <c r="EJ1308" s="38">
        <v>-0.22835559999999999</v>
      </c>
      <c r="EK1308" s="38">
        <v>-0.15489020000000001</v>
      </c>
      <c r="EL1308" s="38">
        <v>-0.20104060000000001</v>
      </c>
      <c r="EM1308" s="38">
        <v>-0.29727540000000002</v>
      </c>
      <c r="EN1308" s="38">
        <v>-7.4986800000000006E-2</v>
      </c>
      <c r="EO1308" s="38">
        <v>0.14167199999999999</v>
      </c>
      <c r="EP1308" s="38">
        <v>4.0571099999999999E-2</v>
      </c>
      <c r="EQ1308" s="38">
        <v>-8.7496999999999991E-3</v>
      </c>
      <c r="ER1308" s="38">
        <v>0.15181430000000001</v>
      </c>
      <c r="ES1308" s="38">
        <v>0.459532</v>
      </c>
      <c r="ET1308" s="38">
        <v>0.79388110000000001</v>
      </c>
      <c r="EU1308" s="38">
        <v>0.63276849999999996</v>
      </c>
      <c r="EV1308" s="38">
        <v>0.63259779999999999</v>
      </c>
      <c r="EW1308" s="38">
        <v>0.54969129999999999</v>
      </c>
      <c r="EX1308" s="38">
        <v>0.37679820000000003</v>
      </c>
      <c r="EY1308" s="38">
        <v>0.41514839999999997</v>
      </c>
      <c r="EZ1308" s="38">
        <v>0.35993730000000002</v>
      </c>
      <c r="FA1308" s="38">
        <v>0.37700939999999999</v>
      </c>
      <c r="FB1308" s="38">
        <v>83.631720000000001</v>
      </c>
      <c r="FC1308" s="38">
        <v>81.992130000000003</v>
      </c>
      <c r="FD1308" s="38">
        <v>80.408299999999997</v>
      </c>
      <c r="FE1308" s="38">
        <v>79.003600000000006</v>
      </c>
      <c r="FF1308" s="38">
        <v>78.509879999999995</v>
      </c>
      <c r="FG1308" s="38">
        <v>77.735810000000001</v>
      </c>
      <c r="FH1308" s="38">
        <v>76.822659999999999</v>
      </c>
      <c r="FI1308" s="38">
        <v>77.805760000000006</v>
      </c>
      <c r="FJ1308" s="38">
        <v>81.570639999999997</v>
      </c>
      <c r="FK1308" s="38">
        <v>84.323949999999996</v>
      </c>
      <c r="FL1308" s="38">
        <v>87.432479999999998</v>
      </c>
      <c r="FM1308" s="38">
        <v>90.902780000000007</v>
      </c>
      <c r="FN1308" s="38">
        <v>94.565119999999993</v>
      </c>
      <c r="FO1308" s="38">
        <v>96.349459999999993</v>
      </c>
      <c r="FP1308" s="38">
        <v>97.115939999999995</v>
      </c>
      <c r="FQ1308" s="38">
        <v>97.593490000000003</v>
      </c>
      <c r="FR1308" s="38">
        <v>97.920240000000007</v>
      </c>
      <c r="FS1308" s="38">
        <v>97.681610000000006</v>
      </c>
      <c r="FT1308" s="38">
        <v>96.934780000000003</v>
      </c>
      <c r="FU1308" s="38">
        <v>94.45393</v>
      </c>
      <c r="FV1308" s="38">
        <v>91.096230000000006</v>
      </c>
      <c r="FW1308">
        <v>87.590369999999993</v>
      </c>
      <c r="FX1308">
        <v>84.470230000000001</v>
      </c>
      <c r="FY1308">
        <v>82.193119999999993</v>
      </c>
      <c r="FZ1308">
        <v>4.0442800000000001E-2</v>
      </c>
      <c r="GA1308">
        <v>0.27973599999999998</v>
      </c>
      <c r="GB1308">
        <v>1</v>
      </c>
    </row>
    <row r="1309" spans="1:184" x14ac:dyDescent="0.3">
      <c r="A1309" t="s">
        <v>1</v>
      </c>
      <c r="B1309" t="s">
        <v>1</v>
      </c>
      <c r="C1309" t="s">
        <v>1</v>
      </c>
      <c r="D1309" t="s">
        <v>1</v>
      </c>
      <c r="E1309" t="s">
        <v>1</v>
      </c>
      <c r="F1309" t="s">
        <v>1</v>
      </c>
      <c r="G1309" t="s">
        <v>1</v>
      </c>
      <c r="H1309" s="40" t="s">
        <v>1</v>
      </c>
      <c r="I1309" s="18" t="s">
        <v>1</v>
      </c>
      <c r="J1309" s="38" t="s">
        <v>223</v>
      </c>
      <c r="K1309" s="18">
        <v>44792</v>
      </c>
      <c r="L1309" s="38">
        <v>18110</v>
      </c>
      <c r="M1309" s="38">
        <v>18110</v>
      </c>
      <c r="N1309" s="38">
        <v>18.007110000000001</v>
      </c>
      <c r="O1309" s="38">
        <v>17.591660000000001</v>
      </c>
      <c r="P1309" s="38">
        <v>17.246220000000001</v>
      </c>
      <c r="Q1309" s="38">
        <v>17.09076</v>
      </c>
      <c r="R1309" s="38">
        <v>17.424479999999999</v>
      </c>
      <c r="S1309" s="38">
        <v>18.10087</v>
      </c>
      <c r="T1309" s="38">
        <v>18.88137</v>
      </c>
      <c r="U1309" s="38">
        <v>19.85812</v>
      </c>
      <c r="V1309" s="38">
        <v>20.831710000000001</v>
      </c>
      <c r="W1309" s="38">
        <v>21.63383</v>
      </c>
      <c r="X1309" s="38">
        <v>22.572279999999999</v>
      </c>
      <c r="Y1309" s="38">
        <v>23.177340000000001</v>
      </c>
      <c r="Z1309" s="38">
        <v>23.56428</v>
      </c>
      <c r="AA1309" s="38">
        <v>23.992080000000001</v>
      </c>
      <c r="AB1309" s="38">
        <v>24.081009999999999</v>
      </c>
      <c r="AC1309" s="38">
        <v>23.741800000000001</v>
      </c>
      <c r="AD1309" s="38">
        <v>23.15934</v>
      </c>
      <c r="AE1309" s="38">
        <v>22.49474</v>
      </c>
      <c r="AF1309" s="38">
        <v>21.751629999999999</v>
      </c>
      <c r="AG1309" s="38">
        <v>21.35172</v>
      </c>
      <c r="AH1309" s="38">
        <v>21.050129999999999</v>
      </c>
      <c r="AI1309" s="38">
        <v>20.376860000000001</v>
      </c>
      <c r="AJ1309" s="38">
        <v>19.313569999999999</v>
      </c>
      <c r="AK1309" s="38">
        <v>18.390560000000001</v>
      </c>
      <c r="AL1309" s="38">
        <v>-8.83322E-2</v>
      </c>
      <c r="AM1309" s="38">
        <v>-2.7688899999999999E-2</v>
      </c>
      <c r="AN1309" s="38">
        <v>2.4034E-3</v>
      </c>
      <c r="AO1309" s="38">
        <v>2.9682699999999999E-2</v>
      </c>
      <c r="AP1309" s="38">
        <v>5.2565800000000003E-2</v>
      </c>
      <c r="AQ1309" s="38">
        <v>9.6069999999999992E-3</v>
      </c>
      <c r="AR1309" s="38">
        <v>-9.1192300000000004E-2</v>
      </c>
      <c r="AS1309" s="38">
        <v>3.6729999999999999E-2</v>
      </c>
      <c r="AT1309" s="38">
        <v>-0.1700825</v>
      </c>
      <c r="AU1309" s="38">
        <v>-0.14298259999999999</v>
      </c>
      <c r="AV1309" s="38">
        <v>0.1094811</v>
      </c>
      <c r="AW1309" s="38">
        <v>8.1733899999999998E-2</v>
      </c>
      <c r="AX1309" s="38">
        <v>-1.03851E-2</v>
      </c>
      <c r="AY1309" s="38">
        <v>-0.10305979999999999</v>
      </c>
      <c r="AZ1309" s="38">
        <v>-0.2400825</v>
      </c>
      <c r="BA1309" s="38">
        <v>-0.15416650000000001</v>
      </c>
      <c r="BB1309" s="38">
        <v>0.17323939999999999</v>
      </c>
      <c r="BC1309" s="38">
        <v>0.25827899999999998</v>
      </c>
      <c r="BD1309" s="38">
        <v>0.31066860000000002</v>
      </c>
      <c r="BE1309" s="38">
        <v>0.33677750000000001</v>
      </c>
      <c r="BF1309" s="38">
        <v>0.36378490000000002</v>
      </c>
      <c r="BG1309" s="38">
        <v>0.41535030000000001</v>
      </c>
      <c r="BH1309" s="38">
        <v>0.38254909999999998</v>
      </c>
      <c r="BI1309" s="38">
        <v>0.12872339999999999</v>
      </c>
      <c r="BJ1309" s="38">
        <v>-5.5984600000000002E-2</v>
      </c>
      <c r="BK1309" s="38">
        <v>1.6200000000000001E-4</v>
      </c>
      <c r="BL1309" s="38">
        <v>2.6905200000000001E-2</v>
      </c>
      <c r="BM1309" s="38">
        <v>5.2729900000000003E-2</v>
      </c>
      <c r="BN1309" s="38">
        <v>7.1688299999999996E-2</v>
      </c>
      <c r="BO1309" s="38">
        <v>2.92544E-2</v>
      </c>
      <c r="BP1309" s="38">
        <v>-5.9649300000000002E-2</v>
      </c>
      <c r="BQ1309" s="38">
        <v>6.77397E-2</v>
      </c>
      <c r="BR1309" s="38">
        <v>-0.1399812</v>
      </c>
      <c r="BS1309" s="38">
        <v>-0.1114941</v>
      </c>
      <c r="BT1309" s="38">
        <v>0.13627880000000001</v>
      </c>
      <c r="BU1309" s="38">
        <v>0.10233630000000001</v>
      </c>
      <c r="BV1309" s="38">
        <v>6.8217E-3</v>
      </c>
      <c r="BW1309" s="38">
        <v>-8.2430699999999996E-2</v>
      </c>
      <c r="BX1309" s="38">
        <v>-0.21588640000000001</v>
      </c>
      <c r="BY1309" s="38">
        <v>-0.1248514</v>
      </c>
      <c r="BZ1309" s="38">
        <v>0.20871400000000001</v>
      </c>
      <c r="CA1309" s="38">
        <v>0.29814459999999998</v>
      </c>
      <c r="CB1309" s="38">
        <v>0.35231129999999999</v>
      </c>
      <c r="CC1309" s="38">
        <v>0.38079289999999999</v>
      </c>
      <c r="CD1309" s="38">
        <v>0.40655170000000002</v>
      </c>
      <c r="CE1309" s="38">
        <v>0.45948670000000003</v>
      </c>
      <c r="CF1309" s="38">
        <v>0.4273633</v>
      </c>
      <c r="CG1309" s="38">
        <v>0.1730392</v>
      </c>
      <c r="CH1309" s="38">
        <v>-3.3580699999999998E-2</v>
      </c>
      <c r="CI1309" s="38">
        <v>1.9451400000000001E-2</v>
      </c>
      <c r="CJ1309" s="38">
        <v>4.38751E-2</v>
      </c>
      <c r="CK1309" s="38">
        <v>6.8692400000000001E-2</v>
      </c>
      <c r="CL1309" s="38">
        <v>8.4932499999999994E-2</v>
      </c>
      <c r="CM1309" s="38">
        <v>4.2862200000000003E-2</v>
      </c>
      <c r="CN1309" s="38">
        <v>-3.7802700000000002E-2</v>
      </c>
      <c r="CO1309" s="38">
        <v>8.9216900000000002E-2</v>
      </c>
      <c r="CP1309" s="38">
        <v>-0.11913310000000001</v>
      </c>
      <c r="CQ1309" s="38">
        <v>-8.9685200000000007E-2</v>
      </c>
      <c r="CR1309" s="38">
        <v>0.1548388</v>
      </c>
      <c r="CS1309" s="38">
        <v>0.1166055</v>
      </c>
      <c r="CT1309" s="38">
        <v>1.8738999999999999E-2</v>
      </c>
      <c r="CU1309" s="38">
        <v>-6.8142999999999995E-2</v>
      </c>
      <c r="CV1309" s="38">
        <v>-0.19912830000000001</v>
      </c>
      <c r="CW1309" s="38">
        <v>-0.1045479</v>
      </c>
      <c r="CX1309" s="38">
        <v>0.23328360000000001</v>
      </c>
      <c r="CY1309" s="38">
        <v>0.32575549999999998</v>
      </c>
      <c r="CZ1309" s="38">
        <v>0.38115290000000002</v>
      </c>
      <c r="DA1309" s="38">
        <v>0.41127789999999997</v>
      </c>
      <c r="DB1309" s="38">
        <v>0.4361719</v>
      </c>
      <c r="DC1309" s="38">
        <v>0.49005549999999998</v>
      </c>
      <c r="DD1309" s="38">
        <v>0.45840150000000002</v>
      </c>
      <c r="DE1309" s="38">
        <v>0.2037321</v>
      </c>
      <c r="DF1309" s="38">
        <v>-1.1176800000000001E-2</v>
      </c>
      <c r="DG1309" s="38">
        <v>3.8740799999999999E-2</v>
      </c>
      <c r="DH1309" s="38">
        <v>6.08449E-2</v>
      </c>
      <c r="DI1309" s="38">
        <v>8.4654800000000002E-2</v>
      </c>
      <c r="DJ1309" s="38">
        <v>9.8176700000000006E-2</v>
      </c>
      <c r="DK1309" s="38">
        <v>5.6469900000000003E-2</v>
      </c>
      <c r="DL1309" s="38">
        <v>-1.5956100000000001E-2</v>
      </c>
      <c r="DM1309" s="38">
        <v>0.11069420000000001</v>
      </c>
      <c r="DN1309" s="38">
        <v>-9.82851E-2</v>
      </c>
      <c r="DO1309" s="38">
        <v>-6.7876400000000003E-2</v>
      </c>
      <c r="DP1309" s="38">
        <v>0.17339879999999999</v>
      </c>
      <c r="DQ1309" s="38">
        <v>0.13087460000000001</v>
      </c>
      <c r="DR1309" s="38">
        <v>3.06564E-2</v>
      </c>
      <c r="DS1309" s="38">
        <v>-5.3855300000000002E-2</v>
      </c>
      <c r="DT1309" s="38">
        <v>-0.18237020000000001</v>
      </c>
      <c r="DU1309" s="38">
        <v>-8.4244399999999997E-2</v>
      </c>
      <c r="DV1309" s="38">
        <v>0.2578532</v>
      </c>
      <c r="DW1309" s="38">
        <v>0.35336640000000002</v>
      </c>
      <c r="DX1309" s="38">
        <v>0.40999459999999999</v>
      </c>
      <c r="DY1309" s="38">
        <v>0.44176280000000001</v>
      </c>
      <c r="DZ1309" s="38">
        <v>0.46579209999999999</v>
      </c>
      <c r="EA1309" s="38">
        <v>0.52062419999999998</v>
      </c>
      <c r="EB1309" s="38">
        <v>0.48943969999999998</v>
      </c>
      <c r="EC1309" s="38">
        <v>0.23442499999999999</v>
      </c>
      <c r="ED1309" s="38">
        <v>2.1170899999999999E-2</v>
      </c>
      <c r="EE1309" s="38">
        <v>6.6591600000000001E-2</v>
      </c>
      <c r="EF1309" s="38">
        <v>8.5346699999999998E-2</v>
      </c>
      <c r="EG1309" s="38">
        <v>0.10770200000000001</v>
      </c>
      <c r="EH1309" s="38">
        <v>0.11729920000000001</v>
      </c>
      <c r="EI1309" s="38">
        <v>7.6117400000000002E-2</v>
      </c>
      <c r="EJ1309" s="38">
        <v>1.55868E-2</v>
      </c>
      <c r="EK1309" s="38">
        <v>0.14170389999999999</v>
      </c>
      <c r="EL1309" s="38">
        <v>-6.8183800000000003E-2</v>
      </c>
      <c r="EM1309" s="38">
        <v>-3.6387799999999998E-2</v>
      </c>
      <c r="EN1309" s="38">
        <v>0.2001964</v>
      </c>
      <c r="EO1309" s="38">
        <v>0.1514771</v>
      </c>
      <c r="EP1309" s="38">
        <v>4.7863099999999999E-2</v>
      </c>
      <c r="EQ1309" s="38">
        <v>-3.3226199999999997E-2</v>
      </c>
      <c r="ER1309" s="38">
        <v>-0.15817410000000001</v>
      </c>
      <c r="ES1309" s="38">
        <v>-5.49293E-2</v>
      </c>
      <c r="ET1309" s="38">
        <v>0.29332780000000003</v>
      </c>
      <c r="EU1309" s="38">
        <v>0.39323200000000003</v>
      </c>
      <c r="EV1309" s="38">
        <v>0.45163730000000002</v>
      </c>
      <c r="EW1309" s="38">
        <v>0.48577819999999999</v>
      </c>
      <c r="EX1309" s="38">
        <v>0.50855890000000004</v>
      </c>
      <c r="EY1309" s="38">
        <v>0.5647607</v>
      </c>
      <c r="EZ1309" s="38">
        <v>0.53425389999999995</v>
      </c>
      <c r="FA1309" s="38">
        <v>0.27874080000000001</v>
      </c>
      <c r="FB1309" s="38">
        <v>79.416600000000003</v>
      </c>
      <c r="FC1309" s="38">
        <v>78.026179999999997</v>
      </c>
      <c r="FD1309" s="38">
        <v>76.128770000000003</v>
      </c>
      <c r="FE1309" s="38">
        <v>74.409329999999997</v>
      </c>
      <c r="FF1309" s="38">
        <v>72.621290000000002</v>
      </c>
      <c r="FG1309" s="38">
        <v>72.001019999999997</v>
      </c>
      <c r="FH1309" s="38">
        <v>70.971980000000002</v>
      </c>
      <c r="FI1309" s="38">
        <v>72.586690000000004</v>
      </c>
      <c r="FJ1309" s="38">
        <v>75.885159999999999</v>
      </c>
      <c r="FK1309" s="38">
        <v>79.93835</v>
      </c>
      <c r="FL1309" s="38">
        <v>84.412199999999999</v>
      </c>
      <c r="FM1309" s="38">
        <v>88.557959999999994</v>
      </c>
      <c r="FN1309" s="38">
        <v>91.937970000000007</v>
      </c>
      <c r="FO1309" s="38">
        <v>94.748019999999997</v>
      </c>
      <c r="FP1309" s="38">
        <v>97.608800000000002</v>
      </c>
      <c r="FQ1309" s="38">
        <v>99.307180000000002</v>
      </c>
      <c r="FR1309" s="38">
        <v>99.843249999999998</v>
      </c>
      <c r="FS1309" s="38">
        <v>99.123040000000003</v>
      </c>
      <c r="FT1309" s="38">
        <v>97.228710000000007</v>
      </c>
      <c r="FU1309" s="38">
        <v>94.142809999999997</v>
      </c>
      <c r="FV1309" s="38">
        <v>90.017359999999996</v>
      </c>
      <c r="FW1309">
        <v>86.757480000000001</v>
      </c>
      <c r="FX1309">
        <v>84.090620000000001</v>
      </c>
      <c r="FY1309">
        <v>81.363050000000001</v>
      </c>
      <c r="FZ1309">
        <v>4.4362199999999997E-2</v>
      </c>
      <c r="GA1309">
        <v>0.32172220000000001</v>
      </c>
      <c r="GB1309">
        <v>1</v>
      </c>
    </row>
    <row r="1310" spans="1:184" x14ac:dyDescent="0.3">
      <c r="A1310" t="s">
        <v>1</v>
      </c>
      <c r="B1310" t="s">
        <v>1</v>
      </c>
      <c r="C1310" t="s">
        <v>1</v>
      </c>
      <c r="D1310" t="s">
        <v>1</v>
      </c>
      <c r="E1310" t="s">
        <v>1</v>
      </c>
      <c r="F1310" t="s">
        <v>1</v>
      </c>
      <c r="G1310" t="s">
        <v>1</v>
      </c>
      <c r="H1310" s="40" t="s">
        <v>1</v>
      </c>
      <c r="I1310" s="18" t="s">
        <v>1</v>
      </c>
      <c r="J1310" s="38" t="s">
        <v>223</v>
      </c>
      <c r="K1310" s="18">
        <v>44805</v>
      </c>
      <c r="L1310" s="38">
        <v>18111</v>
      </c>
      <c r="M1310" s="38">
        <v>18111</v>
      </c>
      <c r="N1310" s="38">
        <v>17.89621</v>
      </c>
      <c r="O1310" s="38">
        <v>17.486049999999999</v>
      </c>
      <c r="P1310" s="38">
        <v>17.132280000000002</v>
      </c>
      <c r="Q1310" s="38">
        <v>17.032450000000001</v>
      </c>
      <c r="R1310" s="38">
        <v>17.409479999999999</v>
      </c>
      <c r="S1310" s="38">
        <v>18.1602</v>
      </c>
      <c r="T1310" s="38">
        <v>19.017379999999999</v>
      </c>
      <c r="U1310" s="38">
        <v>20.047460000000001</v>
      </c>
      <c r="V1310" s="38">
        <v>21.288340000000002</v>
      </c>
      <c r="W1310" s="38">
        <v>22.28276</v>
      </c>
      <c r="X1310" s="38">
        <v>23.214310000000001</v>
      </c>
      <c r="Y1310" s="38">
        <v>23.975069999999999</v>
      </c>
      <c r="Z1310" s="38">
        <v>24.504799999999999</v>
      </c>
      <c r="AA1310" s="38">
        <v>25.04879</v>
      </c>
      <c r="AB1310" s="38">
        <v>25.17332</v>
      </c>
      <c r="AC1310" s="38">
        <v>24.783049999999999</v>
      </c>
      <c r="AD1310" s="38">
        <v>24.148330000000001</v>
      </c>
      <c r="AE1310" s="38">
        <v>23.340119999999999</v>
      </c>
      <c r="AF1310" s="38">
        <v>22.574369999999998</v>
      </c>
      <c r="AG1310" s="38">
        <v>22.09019</v>
      </c>
      <c r="AH1310" s="38">
        <v>21.703869999999998</v>
      </c>
      <c r="AI1310" s="38">
        <v>20.995570000000001</v>
      </c>
      <c r="AJ1310" s="38">
        <v>20.001449999999998</v>
      </c>
      <c r="AK1310" s="38">
        <v>19.091229999999999</v>
      </c>
      <c r="AL1310" s="38">
        <v>-0.33765640000000002</v>
      </c>
      <c r="AM1310" s="38">
        <v>-0.30115940000000002</v>
      </c>
      <c r="AN1310" s="38">
        <v>-0.19963110000000001</v>
      </c>
      <c r="AO1310" s="38">
        <v>-8.0416899999999999E-2</v>
      </c>
      <c r="AP1310" s="38">
        <v>2.07467E-2</v>
      </c>
      <c r="AQ1310" s="38">
        <v>-0.10313749999999999</v>
      </c>
      <c r="AR1310" s="38">
        <v>-0.2422522</v>
      </c>
      <c r="AS1310" s="38">
        <v>0.32746259999999999</v>
      </c>
      <c r="AT1310" s="38">
        <v>0.30971409999999999</v>
      </c>
      <c r="AU1310" s="38">
        <v>0.26294980000000001</v>
      </c>
      <c r="AV1310" s="38">
        <v>6.6930799999999999E-2</v>
      </c>
      <c r="AW1310" s="38">
        <v>0.15376480000000001</v>
      </c>
      <c r="AX1310" s="38">
        <v>6.0911E-2</v>
      </c>
      <c r="AY1310" s="38">
        <v>-0.1161355</v>
      </c>
      <c r="AZ1310" s="38">
        <v>-0.1554471</v>
      </c>
      <c r="BA1310" s="38">
        <v>-0.1635461</v>
      </c>
      <c r="BB1310" s="38">
        <v>3.4171300000000002E-2</v>
      </c>
      <c r="BC1310" s="38">
        <v>-1.07857E-2</v>
      </c>
      <c r="BD1310" s="38">
        <v>-8.6687600000000004E-2</v>
      </c>
      <c r="BE1310" s="38">
        <v>-0.30640719999999999</v>
      </c>
      <c r="BF1310" s="38">
        <v>-7.4173299999999998E-2</v>
      </c>
      <c r="BG1310" s="38">
        <v>-0.1749001</v>
      </c>
      <c r="BH1310" s="38">
        <v>-0.25732070000000001</v>
      </c>
      <c r="BI1310" s="38">
        <v>-0.25655289999999997</v>
      </c>
      <c r="BJ1310" s="38">
        <v>-0.30830999999999997</v>
      </c>
      <c r="BK1310" s="38">
        <v>-0.27632250000000003</v>
      </c>
      <c r="BL1310" s="38">
        <v>-0.17862339999999999</v>
      </c>
      <c r="BM1310" s="38">
        <v>-5.9535100000000001E-2</v>
      </c>
      <c r="BN1310" s="38">
        <v>4.02502E-2</v>
      </c>
      <c r="BO1310" s="38">
        <v>-8.2549899999999996E-2</v>
      </c>
      <c r="BP1310" s="38">
        <v>-0.2179306</v>
      </c>
      <c r="BQ1310" s="38">
        <v>0.3539465</v>
      </c>
      <c r="BR1310" s="38">
        <v>0.34052769999999999</v>
      </c>
      <c r="BS1310" s="38">
        <v>0.29437859999999999</v>
      </c>
      <c r="BT1310" s="38">
        <v>9.2049400000000003E-2</v>
      </c>
      <c r="BU1310" s="38">
        <v>0.17169899999999999</v>
      </c>
      <c r="BV1310" s="38">
        <v>7.6555200000000004E-2</v>
      </c>
      <c r="BW1310" s="38">
        <v>-9.6978200000000001E-2</v>
      </c>
      <c r="BX1310" s="38">
        <v>-0.13280049999999999</v>
      </c>
      <c r="BY1310" s="38">
        <v>-0.13521449999999999</v>
      </c>
      <c r="BZ1310" s="38">
        <v>6.7056400000000002E-2</v>
      </c>
      <c r="CA1310" s="38">
        <v>2.4141800000000001E-2</v>
      </c>
      <c r="CB1310" s="38">
        <v>-4.8762800000000002E-2</v>
      </c>
      <c r="CC1310" s="38">
        <v>-0.26584530000000001</v>
      </c>
      <c r="CD1310" s="38">
        <v>-3.55474E-2</v>
      </c>
      <c r="CE1310" s="38">
        <v>-0.1346541</v>
      </c>
      <c r="CF1310" s="38">
        <v>-0.2168581</v>
      </c>
      <c r="CG1310" s="38">
        <v>-0.21602089999999999</v>
      </c>
      <c r="CH1310" s="38">
        <v>-0.28798469999999998</v>
      </c>
      <c r="CI1310" s="38">
        <v>-0.25912049999999998</v>
      </c>
      <c r="CJ1310" s="38">
        <v>-0.16407359999999999</v>
      </c>
      <c r="CK1310" s="38">
        <v>-4.5072500000000001E-2</v>
      </c>
      <c r="CL1310" s="38">
        <v>5.3758300000000002E-2</v>
      </c>
      <c r="CM1310" s="38">
        <v>-6.8290900000000002E-2</v>
      </c>
      <c r="CN1310" s="38">
        <v>-0.2010856</v>
      </c>
      <c r="CO1310" s="38">
        <v>0.37228919999999999</v>
      </c>
      <c r="CP1310" s="38">
        <v>0.361869</v>
      </c>
      <c r="CQ1310" s="38">
        <v>0.31614609999999999</v>
      </c>
      <c r="CR1310" s="38">
        <v>0.1094465</v>
      </c>
      <c r="CS1310" s="38">
        <v>0.18412010000000001</v>
      </c>
      <c r="CT1310" s="38">
        <v>8.7390300000000004E-2</v>
      </c>
      <c r="CU1310" s="38">
        <v>-8.3710000000000007E-2</v>
      </c>
      <c r="CV1310" s="38">
        <v>-0.1171155</v>
      </c>
      <c r="CW1310" s="38">
        <v>-0.11559220000000001</v>
      </c>
      <c r="CX1310" s="38">
        <v>8.9832499999999996E-2</v>
      </c>
      <c r="CY1310" s="38">
        <v>4.8332399999999998E-2</v>
      </c>
      <c r="CZ1310" s="38">
        <v>-2.2496200000000001E-2</v>
      </c>
      <c r="DA1310" s="38">
        <v>-0.2377522</v>
      </c>
      <c r="DB1310" s="38">
        <v>-8.7951000000000001E-3</v>
      </c>
      <c r="DC1310" s="38">
        <v>-0.10677979999999999</v>
      </c>
      <c r="DD1310" s="38">
        <v>-0.1888339</v>
      </c>
      <c r="DE1310" s="38">
        <v>-0.18794849999999999</v>
      </c>
      <c r="DF1310" s="38">
        <v>-0.26765949999999999</v>
      </c>
      <c r="DG1310" s="38">
        <v>-0.24191850000000001</v>
      </c>
      <c r="DH1310" s="38">
        <v>-0.14952370000000001</v>
      </c>
      <c r="DI1310" s="38">
        <v>-3.06098E-2</v>
      </c>
      <c r="DJ1310" s="38">
        <v>6.7266400000000004E-2</v>
      </c>
      <c r="DK1310" s="38">
        <v>-5.4031999999999997E-2</v>
      </c>
      <c r="DL1310" s="38">
        <v>-0.1842405</v>
      </c>
      <c r="DM1310" s="38">
        <v>0.39063179999999997</v>
      </c>
      <c r="DN1310" s="38">
        <v>0.38321040000000001</v>
      </c>
      <c r="DO1310" s="38">
        <v>0.33791369999999998</v>
      </c>
      <c r="DP1310" s="38">
        <v>0.1268435</v>
      </c>
      <c r="DQ1310" s="38">
        <v>0.1965413</v>
      </c>
      <c r="DR1310" s="38">
        <v>9.8225499999999993E-2</v>
      </c>
      <c r="DS1310" s="38">
        <v>-7.0441699999999996E-2</v>
      </c>
      <c r="DT1310" s="38">
        <v>-0.10143050000000001</v>
      </c>
      <c r="DU1310" s="38">
        <v>-9.5969799999999994E-2</v>
      </c>
      <c r="DV1310" s="38">
        <v>0.11260870000000001</v>
      </c>
      <c r="DW1310" s="38">
        <v>7.2523099999999993E-2</v>
      </c>
      <c r="DX1310" s="38">
        <v>3.7705E-3</v>
      </c>
      <c r="DY1310" s="38">
        <v>-0.20965919999999999</v>
      </c>
      <c r="DZ1310" s="38">
        <v>1.79571E-2</v>
      </c>
      <c r="EA1310" s="38">
        <v>-7.8905500000000003E-2</v>
      </c>
      <c r="EB1310" s="38">
        <v>-0.1608097</v>
      </c>
      <c r="EC1310" s="38">
        <v>-0.15987609999999999</v>
      </c>
      <c r="ED1310" s="38">
        <v>-0.2383131</v>
      </c>
      <c r="EE1310" s="38">
        <v>-0.21708160000000001</v>
      </c>
      <c r="EF1310" s="38">
        <v>-0.12851599999999999</v>
      </c>
      <c r="EG1310" s="38">
        <v>-9.7280000000000005E-3</v>
      </c>
      <c r="EH1310" s="38">
        <v>8.6769899999999997E-2</v>
      </c>
      <c r="EI1310" s="38">
        <v>-3.3444399999999999E-2</v>
      </c>
      <c r="EJ1310" s="38">
        <v>-0.1599189</v>
      </c>
      <c r="EK1310" s="38">
        <v>0.41711569999999998</v>
      </c>
      <c r="EL1310" s="38">
        <v>0.4140239</v>
      </c>
      <c r="EM1310" s="38">
        <v>0.36934250000000002</v>
      </c>
      <c r="EN1310" s="38">
        <v>0.15196209999999999</v>
      </c>
      <c r="EO1310" s="38">
        <v>0.21447550000000001</v>
      </c>
      <c r="EP1310" s="38">
        <v>0.1138697</v>
      </c>
      <c r="EQ1310" s="38">
        <v>-5.1284499999999997E-2</v>
      </c>
      <c r="ER1310" s="38">
        <v>-7.8783800000000001E-2</v>
      </c>
      <c r="ES1310" s="38">
        <v>-6.7638299999999998E-2</v>
      </c>
      <c r="ET1310" s="38">
        <v>0.14549380000000001</v>
      </c>
      <c r="EU1310" s="38">
        <v>0.1074505</v>
      </c>
      <c r="EV1310" s="38">
        <v>4.1695299999999998E-2</v>
      </c>
      <c r="EW1310" s="38">
        <v>-0.1690972</v>
      </c>
      <c r="EX1310" s="38">
        <v>5.6583000000000001E-2</v>
      </c>
      <c r="EY1310" s="38">
        <v>-3.8659499999999999E-2</v>
      </c>
      <c r="EZ1310" s="38">
        <v>-0.1203471</v>
      </c>
      <c r="FA1310" s="38">
        <v>-0.11934400000000001</v>
      </c>
      <c r="FB1310" s="38">
        <v>78.162729999999996</v>
      </c>
      <c r="FC1310" s="38">
        <v>76.268739999999994</v>
      </c>
      <c r="FD1310" s="38">
        <v>74.672520000000006</v>
      </c>
      <c r="FE1310" s="38">
        <v>73.31653</v>
      </c>
      <c r="FF1310" s="38">
        <v>72.012500000000003</v>
      </c>
      <c r="FG1310" s="38">
        <v>70.815979999999996</v>
      </c>
      <c r="FH1310" s="38">
        <v>70.151730000000001</v>
      </c>
      <c r="FI1310" s="38">
        <v>71.733900000000006</v>
      </c>
      <c r="FJ1310" s="38">
        <v>76.218509999999995</v>
      </c>
      <c r="FK1310" s="38">
        <v>81.290109999999999</v>
      </c>
      <c r="FL1310" s="38">
        <v>86.220489999999998</v>
      </c>
      <c r="FM1310" s="38">
        <v>90.316310000000001</v>
      </c>
      <c r="FN1310" s="38">
        <v>94.030199999999994</v>
      </c>
      <c r="FO1310" s="38">
        <v>96.99436</v>
      </c>
      <c r="FP1310" s="38">
        <v>99.504390000000001</v>
      </c>
      <c r="FQ1310" s="38">
        <v>101.062</v>
      </c>
      <c r="FR1310" s="38">
        <v>101.58459999999999</v>
      </c>
      <c r="FS1310" s="38">
        <v>100.99079999999999</v>
      </c>
      <c r="FT1310" s="38">
        <v>99.911749999999998</v>
      </c>
      <c r="FU1310" s="38">
        <v>95.847219999999993</v>
      </c>
      <c r="FV1310" s="38">
        <v>91.429479999999998</v>
      </c>
      <c r="FW1310">
        <v>87.356920000000002</v>
      </c>
      <c r="FX1310">
        <v>85.185940000000002</v>
      </c>
      <c r="FY1310">
        <v>83.372619999999998</v>
      </c>
      <c r="FZ1310">
        <v>3.7323700000000001E-2</v>
      </c>
      <c r="GA1310">
        <v>0.21133209999999999</v>
      </c>
      <c r="GB1310">
        <v>1</v>
      </c>
    </row>
    <row r="1311" spans="1:184" x14ac:dyDescent="0.3">
      <c r="A1311" t="s">
        <v>1</v>
      </c>
      <c r="B1311" t="s">
        <v>1</v>
      </c>
      <c r="C1311" t="s">
        <v>1</v>
      </c>
      <c r="D1311" t="s">
        <v>1</v>
      </c>
      <c r="E1311" t="s">
        <v>1</v>
      </c>
      <c r="F1311" t="s">
        <v>1</v>
      </c>
      <c r="G1311" t="s">
        <v>1</v>
      </c>
      <c r="H1311" s="40" t="s">
        <v>1</v>
      </c>
      <c r="I1311" s="18" t="s">
        <v>1</v>
      </c>
      <c r="J1311" s="38" t="s">
        <v>223</v>
      </c>
      <c r="K1311" s="18">
        <v>44809</v>
      </c>
      <c r="L1311" s="38">
        <v>18104</v>
      </c>
      <c r="M1311" s="38">
        <v>18111</v>
      </c>
      <c r="N1311" s="38">
        <v>17.141030000000001</v>
      </c>
      <c r="O1311" s="38">
        <v>16.418310000000002</v>
      </c>
      <c r="P1311" s="38">
        <v>15.8835</v>
      </c>
      <c r="Q1311" s="38">
        <v>15.593170000000001</v>
      </c>
      <c r="R1311" s="38">
        <v>15.7476</v>
      </c>
      <c r="S1311" s="38">
        <v>16.01681</v>
      </c>
      <c r="T1311" s="38">
        <v>16.283660000000001</v>
      </c>
      <c r="U1311" s="38">
        <v>16.967559999999999</v>
      </c>
      <c r="V1311" s="38">
        <v>17.939430000000002</v>
      </c>
      <c r="W1311" s="38">
        <v>19.083850000000002</v>
      </c>
      <c r="X1311" s="38">
        <v>20.134609999999999</v>
      </c>
      <c r="Y1311" s="38">
        <v>20.84225</v>
      </c>
      <c r="Z1311" s="38">
        <v>21.386289999999999</v>
      </c>
      <c r="AA1311" s="38">
        <v>21.776669999999999</v>
      </c>
      <c r="AB1311" s="38">
        <v>21.947679999999998</v>
      </c>
      <c r="AC1311" s="38">
        <v>21.90268</v>
      </c>
      <c r="AD1311" s="38">
        <v>21.645579999999999</v>
      </c>
      <c r="AE1311" s="38">
        <v>21.30771</v>
      </c>
      <c r="AF1311" s="38">
        <v>20.986940000000001</v>
      </c>
      <c r="AG1311" s="38">
        <v>20.545660000000002</v>
      </c>
      <c r="AH1311" s="38">
        <v>20.17794</v>
      </c>
      <c r="AI1311" s="38">
        <v>19.70927</v>
      </c>
      <c r="AJ1311" s="38">
        <v>18.801580000000001</v>
      </c>
      <c r="AK1311" s="38">
        <v>17.921119999999998</v>
      </c>
      <c r="AL1311" s="38">
        <v>0.78370510000000004</v>
      </c>
      <c r="AM1311" s="38">
        <v>0.3799922</v>
      </c>
      <c r="AN1311" s="38">
        <v>6.9380800000000006E-2</v>
      </c>
      <c r="AO1311" s="38">
        <v>-0.13196260000000001</v>
      </c>
      <c r="AP1311" s="38">
        <v>-0.2118496</v>
      </c>
      <c r="AQ1311" s="38">
        <v>-0.39921839999999997</v>
      </c>
      <c r="AR1311" s="38">
        <v>-0.64143850000000002</v>
      </c>
      <c r="AS1311" s="38">
        <v>-0.33794079999999999</v>
      </c>
      <c r="AT1311" s="38">
        <v>-9.0161699999999997E-2</v>
      </c>
      <c r="AU1311" s="38">
        <v>2.9332E-2</v>
      </c>
      <c r="AV1311" s="38">
        <v>-1.38967E-2</v>
      </c>
      <c r="AW1311" s="38">
        <v>-3.6833999999999999E-2</v>
      </c>
      <c r="AX1311" s="38">
        <v>-3.6963500000000003E-2</v>
      </c>
      <c r="AY1311" s="38">
        <v>-8.5978499999999999E-2</v>
      </c>
      <c r="AZ1311" s="38">
        <v>2.1380699999999999E-2</v>
      </c>
      <c r="BA1311" s="38">
        <v>9.8344100000000004E-2</v>
      </c>
      <c r="BB1311" s="38">
        <v>0.21834990000000001</v>
      </c>
      <c r="BC1311" s="38">
        <v>0.37739109999999998</v>
      </c>
      <c r="BD1311" s="38">
        <v>0.31759510000000002</v>
      </c>
      <c r="BE1311" s="38">
        <v>-0.2444849</v>
      </c>
      <c r="BF1311" s="38">
        <v>-0.36125760000000001</v>
      </c>
      <c r="BG1311" s="38">
        <v>-0.29175570000000001</v>
      </c>
      <c r="BH1311" s="38">
        <v>-0.51450479999999998</v>
      </c>
      <c r="BI1311" s="38">
        <v>-0.61395359999999999</v>
      </c>
      <c r="BJ1311" s="38">
        <v>0.83782120000000004</v>
      </c>
      <c r="BK1311" s="38">
        <v>0.42787890000000001</v>
      </c>
      <c r="BL1311" s="38">
        <v>0.1076497</v>
      </c>
      <c r="BM1311" s="38">
        <v>-9.2197200000000007E-2</v>
      </c>
      <c r="BN1311" s="38">
        <v>-0.1765177</v>
      </c>
      <c r="BO1311" s="38">
        <v>-0.36136000000000001</v>
      </c>
      <c r="BP1311" s="38">
        <v>-0.60388750000000002</v>
      </c>
      <c r="BQ1311" s="38">
        <v>-0.29927189999999998</v>
      </c>
      <c r="BR1311" s="38">
        <v>-5.5520199999999999E-2</v>
      </c>
      <c r="BS1311" s="38">
        <v>6.6854499999999997E-2</v>
      </c>
      <c r="BT1311" s="38">
        <v>2.4708899999999999E-2</v>
      </c>
      <c r="BU1311" s="38">
        <v>-6.4980999999999997E-3</v>
      </c>
      <c r="BV1311" s="38">
        <v>-1.14363E-2</v>
      </c>
      <c r="BW1311" s="38">
        <v>-5.5689599999999999E-2</v>
      </c>
      <c r="BX1311" s="38">
        <v>5.6768600000000002E-2</v>
      </c>
      <c r="BY1311" s="38">
        <v>0.1421963</v>
      </c>
      <c r="BZ1311" s="38">
        <v>0.269818</v>
      </c>
      <c r="CA1311" s="38">
        <v>0.4331044</v>
      </c>
      <c r="CB1311" s="38">
        <v>0.37911729999999999</v>
      </c>
      <c r="CC1311" s="38">
        <v>-0.17366709999999999</v>
      </c>
      <c r="CD1311" s="38">
        <v>-0.29254269999999999</v>
      </c>
      <c r="CE1311" s="38">
        <v>-0.2228773</v>
      </c>
      <c r="CF1311" s="38">
        <v>-0.43703049999999999</v>
      </c>
      <c r="CG1311" s="38">
        <v>-0.52780530000000003</v>
      </c>
      <c r="CH1311" s="38">
        <v>0.87530180000000002</v>
      </c>
      <c r="CI1311" s="38">
        <v>0.46104509999999999</v>
      </c>
      <c r="CJ1311" s="38">
        <v>0.13415460000000001</v>
      </c>
      <c r="CK1311" s="38">
        <v>-6.4655799999999999E-2</v>
      </c>
      <c r="CL1311" s="38">
        <v>-0.15204699999999999</v>
      </c>
      <c r="CM1311" s="38">
        <v>-0.33513939999999998</v>
      </c>
      <c r="CN1311" s="38">
        <v>-0.57787980000000005</v>
      </c>
      <c r="CO1311" s="38">
        <v>-0.27248990000000001</v>
      </c>
      <c r="CP1311" s="38">
        <v>-3.15275E-2</v>
      </c>
      <c r="CQ1311" s="38">
        <v>9.2842499999999994E-2</v>
      </c>
      <c r="CR1311" s="38">
        <v>5.1446899999999997E-2</v>
      </c>
      <c r="CS1311" s="38">
        <v>1.45124E-2</v>
      </c>
      <c r="CT1311" s="38">
        <v>6.2437999999999999E-3</v>
      </c>
      <c r="CU1311" s="38">
        <v>-3.4711699999999998E-2</v>
      </c>
      <c r="CV1311" s="38">
        <v>8.1278100000000006E-2</v>
      </c>
      <c r="CW1311" s="38">
        <v>0.1725682</v>
      </c>
      <c r="CX1311" s="38">
        <v>0.30546459999999998</v>
      </c>
      <c r="CY1311" s="38">
        <v>0.47169119999999998</v>
      </c>
      <c r="CZ1311" s="38">
        <v>0.42172739999999997</v>
      </c>
      <c r="DA1311" s="38">
        <v>-0.1246189</v>
      </c>
      <c r="DB1311" s="38">
        <v>-0.244951</v>
      </c>
      <c r="DC1311" s="38">
        <v>-0.1751723</v>
      </c>
      <c r="DD1311" s="38">
        <v>-0.38337199999999999</v>
      </c>
      <c r="DE1311" s="38">
        <v>-0.46813909999999997</v>
      </c>
      <c r="DF1311" s="38">
        <v>0.91278250000000005</v>
      </c>
      <c r="DG1311" s="38">
        <v>0.49421130000000002</v>
      </c>
      <c r="DH1311" s="38">
        <v>0.16065950000000001</v>
      </c>
      <c r="DI1311" s="38">
        <v>-3.7114300000000003E-2</v>
      </c>
      <c r="DJ1311" s="38">
        <v>-0.1275762</v>
      </c>
      <c r="DK1311" s="38">
        <v>-0.30891869999999999</v>
      </c>
      <c r="DL1311" s="38">
        <v>-0.55187209999999998</v>
      </c>
      <c r="DM1311" s="38">
        <v>-0.24570790000000001</v>
      </c>
      <c r="DN1311" s="38">
        <v>-7.5348999999999998E-3</v>
      </c>
      <c r="DO1311" s="38">
        <v>0.11883050000000001</v>
      </c>
      <c r="DP1311" s="38">
        <v>7.8185000000000004E-2</v>
      </c>
      <c r="DQ1311" s="38">
        <v>3.5522999999999999E-2</v>
      </c>
      <c r="DR1311" s="38">
        <v>2.3923799999999999E-2</v>
      </c>
      <c r="DS1311" s="38">
        <v>-1.37337E-2</v>
      </c>
      <c r="DT1311" s="38">
        <v>0.1057876</v>
      </c>
      <c r="DU1311" s="38">
        <v>0.20294010000000001</v>
      </c>
      <c r="DV1311" s="38">
        <v>0.3411112</v>
      </c>
      <c r="DW1311" s="38">
        <v>0.51027800000000001</v>
      </c>
      <c r="DX1311" s="38">
        <v>0.46433750000000001</v>
      </c>
      <c r="DY1311" s="38">
        <v>-7.5570799999999994E-2</v>
      </c>
      <c r="DZ1311" s="38">
        <v>-0.19735929999999999</v>
      </c>
      <c r="EA1311" s="38">
        <v>-0.12746730000000001</v>
      </c>
      <c r="EB1311" s="38">
        <v>-0.3297136</v>
      </c>
      <c r="EC1311" s="38">
        <v>-0.40847299999999997</v>
      </c>
      <c r="ED1311" s="38">
        <v>0.96689860000000005</v>
      </c>
      <c r="EE1311" s="38">
        <v>0.54209799999999997</v>
      </c>
      <c r="EF1311" s="38">
        <v>0.1989283</v>
      </c>
      <c r="EG1311" s="38">
        <v>2.6511E-3</v>
      </c>
      <c r="EH1311" s="38">
        <v>-9.2244400000000004E-2</v>
      </c>
      <c r="EI1311" s="38">
        <v>-0.27106029999999998</v>
      </c>
      <c r="EJ1311" s="38">
        <v>-0.51432109999999998</v>
      </c>
      <c r="EK1311" s="38">
        <v>-0.207039</v>
      </c>
      <c r="EL1311" s="38">
        <v>2.7106700000000001E-2</v>
      </c>
      <c r="EM1311" s="38">
        <v>0.15635299999999999</v>
      </c>
      <c r="EN1311" s="38">
        <v>0.11679050000000001</v>
      </c>
      <c r="EO1311" s="38">
        <v>6.5858799999999995E-2</v>
      </c>
      <c r="EP1311" s="38">
        <v>4.9451000000000002E-2</v>
      </c>
      <c r="EQ1311" s="38">
        <v>1.65551E-2</v>
      </c>
      <c r="ER1311" s="38">
        <v>0.14117550000000001</v>
      </c>
      <c r="ES1311" s="38">
        <v>0.24679229999999999</v>
      </c>
      <c r="ET1311" s="38">
        <v>0.39257930000000002</v>
      </c>
      <c r="EU1311" s="38">
        <v>0.56599129999999997</v>
      </c>
      <c r="EV1311" s="38">
        <v>0.52585979999999999</v>
      </c>
      <c r="EW1311" s="38">
        <v>-4.7530000000000003E-3</v>
      </c>
      <c r="EX1311" s="38">
        <v>-0.12864449999999999</v>
      </c>
      <c r="EY1311" s="38">
        <v>-5.8588899999999999E-2</v>
      </c>
      <c r="EZ1311" s="38">
        <v>-0.2522392</v>
      </c>
      <c r="FA1311" s="38">
        <v>-0.32232470000000002</v>
      </c>
      <c r="FB1311" s="38">
        <v>83.923379999999995</v>
      </c>
      <c r="FC1311" s="38">
        <v>82.666049999999998</v>
      </c>
      <c r="FD1311" s="38">
        <v>80.932019999999994</v>
      </c>
      <c r="FE1311" s="38">
        <v>79.435169999999999</v>
      </c>
      <c r="FF1311" s="38">
        <v>78.157160000000005</v>
      </c>
      <c r="FG1311" s="38">
        <v>77.142240000000001</v>
      </c>
      <c r="FH1311" s="38">
        <v>75.900360000000006</v>
      </c>
      <c r="FI1311" s="38">
        <v>76.620559999999998</v>
      </c>
      <c r="FJ1311" s="38">
        <v>81.185860000000005</v>
      </c>
      <c r="FK1311" s="38">
        <v>86.778689999999997</v>
      </c>
      <c r="FL1311" s="38">
        <v>91.794380000000004</v>
      </c>
      <c r="FM1311" s="38">
        <v>95.644319999999993</v>
      </c>
      <c r="FN1311" s="38">
        <v>99.597089999999994</v>
      </c>
      <c r="FO1311" s="38">
        <v>102.6947</v>
      </c>
      <c r="FP1311" s="38">
        <v>104.57040000000001</v>
      </c>
      <c r="FQ1311" s="38">
        <v>106.0652</v>
      </c>
      <c r="FR1311" s="38">
        <v>106.7171</v>
      </c>
      <c r="FS1311" s="38">
        <v>106.24169999999999</v>
      </c>
      <c r="FT1311" s="38">
        <v>104.1879</v>
      </c>
      <c r="FU1311" s="38">
        <v>99.981729999999999</v>
      </c>
      <c r="FV1311" s="38">
        <v>97.012559999999993</v>
      </c>
      <c r="FW1311">
        <v>93.582909999999998</v>
      </c>
      <c r="FX1311">
        <v>90.370379999999997</v>
      </c>
      <c r="FY1311">
        <v>88.691829999999996</v>
      </c>
      <c r="FZ1311">
        <v>9.1111300000000006E-2</v>
      </c>
      <c r="GA1311">
        <v>0.51237580000000005</v>
      </c>
      <c r="GB1311">
        <v>1</v>
      </c>
    </row>
    <row r="1312" spans="1:184" x14ac:dyDescent="0.3">
      <c r="A1312" t="s">
        <v>1</v>
      </c>
      <c r="B1312" t="s">
        <v>1</v>
      </c>
      <c r="C1312" t="s">
        <v>1</v>
      </c>
      <c r="D1312" t="s">
        <v>1</v>
      </c>
      <c r="E1312" t="s">
        <v>1</v>
      </c>
      <c r="F1312" t="s">
        <v>1</v>
      </c>
      <c r="G1312" t="s">
        <v>1</v>
      </c>
      <c r="H1312" s="40" t="s">
        <v>1</v>
      </c>
      <c r="I1312" s="18" t="s">
        <v>1</v>
      </c>
      <c r="J1312" s="38" t="s">
        <v>223</v>
      </c>
      <c r="K1312" s="18">
        <v>44810</v>
      </c>
      <c r="L1312" s="38">
        <v>18104</v>
      </c>
      <c r="M1312" s="38">
        <v>18111</v>
      </c>
      <c r="N1312" s="38">
        <v>17.910620000000002</v>
      </c>
      <c r="O1312" s="38">
        <v>17.64002</v>
      </c>
      <c r="P1312" s="38">
        <v>17.33644</v>
      </c>
      <c r="Q1312" s="38">
        <v>17.376460000000002</v>
      </c>
      <c r="R1312" s="38">
        <v>17.999089999999999</v>
      </c>
      <c r="S1312" s="38">
        <v>19.003489999999999</v>
      </c>
      <c r="T1312" s="38">
        <v>20.197939999999999</v>
      </c>
      <c r="U1312" s="38">
        <v>21.593389999999999</v>
      </c>
      <c r="V1312" s="38">
        <v>23.099920000000001</v>
      </c>
      <c r="W1312" s="38">
        <v>24.266529999999999</v>
      </c>
      <c r="X1312" s="38">
        <v>25.199290000000001</v>
      </c>
      <c r="Y1312" s="38">
        <v>25.953859999999999</v>
      </c>
      <c r="Z1312" s="38">
        <v>26.449619999999999</v>
      </c>
      <c r="AA1312" s="38">
        <v>26.991029999999999</v>
      </c>
      <c r="AB1312" s="38">
        <v>27.043679999999998</v>
      </c>
      <c r="AC1312" s="38">
        <v>26.66132</v>
      </c>
      <c r="AD1312" s="38">
        <v>25.771830000000001</v>
      </c>
      <c r="AE1312" s="38">
        <v>24.753640000000001</v>
      </c>
      <c r="AF1312" s="38">
        <v>23.723790000000001</v>
      </c>
      <c r="AG1312" s="38">
        <v>23.169609999999999</v>
      </c>
      <c r="AH1312" s="38">
        <v>22.806750000000001</v>
      </c>
      <c r="AI1312" s="38">
        <v>22.161899999999999</v>
      </c>
      <c r="AJ1312" s="38">
        <v>21.107690000000002</v>
      </c>
      <c r="AK1312" s="38">
        <v>20.129809999999999</v>
      </c>
      <c r="AL1312" s="38">
        <v>1.2238199999999999E-2</v>
      </c>
      <c r="AM1312" s="38">
        <v>-3.62455E-2</v>
      </c>
      <c r="AN1312" s="38">
        <v>1.2224E-3</v>
      </c>
      <c r="AO1312" s="38">
        <v>0.1801942</v>
      </c>
      <c r="AP1312" s="38">
        <v>0.16858339999999999</v>
      </c>
      <c r="AQ1312" s="38">
        <v>4.2175299999999999E-2</v>
      </c>
      <c r="AR1312" s="38">
        <v>-0.14529890000000001</v>
      </c>
      <c r="AS1312" s="38">
        <v>6.5205899999999997E-2</v>
      </c>
      <c r="AT1312" s="38">
        <v>-0.24594869999999999</v>
      </c>
      <c r="AU1312" s="38">
        <v>-0.39267770000000002</v>
      </c>
      <c r="AV1312" s="38">
        <v>-0.47505789999999998</v>
      </c>
      <c r="AW1312" s="38">
        <v>-0.35258509999999998</v>
      </c>
      <c r="AX1312" s="38">
        <v>-0.17867350000000001</v>
      </c>
      <c r="AY1312" s="38">
        <v>0.24934619999999999</v>
      </c>
      <c r="AZ1312" s="38">
        <v>0.59589020000000004</v>
      </c>
      <c r="BA1312" s="38">
        <v>1.0538670000000001</v>
      </c>
      <c r="BB1312" s="38">
        <v>1.1787650000000001</v>
      </c>
      <c r="BC1312" s="38">
        <v>0.90250549999999996</v>
      </c>
      <c r="BD1312" s="38">
        <v>0.68801920000000005</v>
      </c>
      <c r="BE1312" s="38">
        <v>0.105225</v>
      </c>
      <c r="BF1312" s="38">
        <v>8.5674200000000006E-2</v>
      </c>
      <c r="BG1312" s="38">
        <v>0.26902520000000002</v>
      </c>
      <c r="BH1312" s="38">
        <v>0.2195568</v>
      </c>
      <c r="BI1312" s="38">
        <v>7.9918500000000003E-2</v>
      </c>
      <c r="BJ1312" s="38">
        <v>5.9362100000000001E-2</v>
      </c>
      <c r="BK1312" s="38">
        <v>7.6378000000000001E-3</v>
      </c>
      <c r="BL1312" s="38">
        <v>4.4135599999999997E-2</v>
      </c>
      <c r="BM1312" s="38">
        <v>0.2165522</v>
      </c>
      <c r="BN1312" s="38">
        <v>0.20328089999999999</v>
      </c>
      <c r="BO1312" s="38">
        <v>8.5246299999999997E-2</v>
      </c>
      <c r="BP1312" s="38">
        <v>-9.0855699999999998E-2</v>
      </c>
      <c r="BQ1312" s="38">
        <v>0.12157419999999999</v>
      </c>
      <c r="BR1312" s="38">
        <v>-0.18859219999999999</v>
      </c>
      <c r="BS1312" s="38">
        <v>-0.33985919999999997</v>
      </c>
      <c r="BT1312" s="38">
        <v>-0.43293130000000002</v>
      </c>
      <c r="BU1312" s="38">
        <v>-0.31964360000000003</v>
      </c>
      <c r="BV1312" s="38">
        <v>-0.1511364</v>
      </c>
      <c r="BW1312" s="38">
        <v>0.28089740000000002</v>
      </c>
      <c r="BX1312" s="38">
        <v>0.63607880000000006</v>
      </c>
      <c r="BY1312" s="38">
        <v>1.101599</v>
      </c>
      <c r="BZ1312" s="38">
        <v>1.2320739999999999</v>
      </c>
      <c r="CA1312" s="38">
        <v>0.96187449999999997</v>
      </c>
      <c r="CB1312" s="38">
        <v>0.75858440000000005</v>
      </c>
      <c r="CC1312" s="38">
        <v>0.18955130000000001</v>
      </c>
      <c r="CD1312" s="38">
        <v>0.16005800000000001</v>
      </c>
      <c r="CE1312" s="38">
        <v>0.34160950000000001</v>
      </c>
      <c r="CF1312" s="38">
        <v>0.2940836</v>
      </c>
      <c r="CG1312" s="38">
        <v>0.1562299</v>
      </c>
      <c r="CH1312" s="38">
        <v>9.1999899999999996E-2</v>
      </c>
      <c r="CI1312" s="38">
        <v>3.8031200000000001E-2</v>
      </c>
      <c r="CJ1312" s="38">
        <v>7.3857099999999995E-2</v>
      </c>
      <c r="CK1312" s="38">
        <v>0.24173359999999999</v>
      </c>
      <c r="CL1312" s="38">
        <v>0.22731219999999999</v>
      </c>
      <c r="CM1312" s="38">
        <v>0.1150771</v>
      </c>
      <c r="CN1312" s="38">
        <v>-5.3148500000000001E-2</v>
      </c>
      <c r="CO1312" s="38">
        <v>0.1606147</v>
      </c>
      <c r="CP1312" s="38">
        <v>-0.14886720000000001</v>
      </c>
      <c r="CQ1312" s="38">
        <v>-0.30327720000000002</v>
      </c>
      <c r="CR1312" s="38">
        <v>-0.40375450000000002</v>
      </c>
      <c r="CS1312" s="38">
        <v>-0.2968285</v>
      </c>
      <c r="CT1312" s="38">
        <v>-0.1320643</v>
      </c>
      <c r="CU1312" s="38">
        <v>0.30274960000000001</v>
      </c>
      <c r="CV1312" s="38">
        <v>0.66391330000000004</v>
      </c>
      <c r="CW1312" s="38">
        <v>1.1346579999999999</v>
      </c>
      <c r="CX1312" s="38">
        <v>1.268996</v>
      </c>
      <c r="CY1312" s="38">
        <v>1.002993</v>
      </c>
      <c r="CZ1312" s="38">
        <v>0.80745769999999994</v>
      </c>
      <c r="DA1312" s="38">
        <v>0.24795539999999999</v>
      </c>
      <c r="DB1312" s="38">
        <v>0.21157599999999999</v>
      </c>
      <c r="DC1312" s="38">
        <v>0.39188119999999999</v>
      </c>
      <c r="DD1312" s="38">
        <v>0.34570070000000003</v>
      </c>
      <c r="DE1312" s="38">
        <v>0.20908299999999999</v>
      </c>
      <c r="DF1312" s="38">
        <v>0.1246377</v>
      </c>
      <c r="DG1312" s="38">
        <v>6.8424600000000002E-2</v>
      </c>
      <c r="DH1312" s="38">
        <v>0.10357860000000001</v>
      </c>
      <c r="DI1312" s="38">
        <v>0.26691510000000002</v>
      </c>
      <c r="DJ1312" s="38">
        <v>0.2513436</v>
      </c>
      <c r="DK1312" s="38">
        <v>0.14490790000000001</v>
      </c>
      <c r="DL1312" s="38">
        <v>-1.54413E-2</v>
      </c>
      <c r="DM1312" s="38">
        <v>0.1996552</v>
      </c>
      <c r="DN1312" s="38">
        <v>-0.1091423</v>
      </c>
      <c r="DO1312" s="38">
        <v>-0.26669520000000002</v>
      </c>
      <c r="DP1312" s="38">
        <v>-0.37457780000000002</v>
      </c>
      <c r="DQ1312" s="38">
        <v>-0.27401340000000002</v>
      </c>
      <c r="DR1312" s="38">
        <v>-0.1129922</v>
      </c>
      <c r="DS1312" s="38">
        <v>0.3246018</v>
      </c>
      <c r="DT1312" s="38">
        <v>0.69174780000000002</v>
      </c>
      <c r="DU1312" s="38">
        <v>1.167716</v>
      </c>
      <c r="DV1312" s="38">
        <v>1.3059179999999999</v>
      </c>
      <c r="DW1312" s="38">
        <v>1.0441119999999999</v>
      </c>
      <c r="DX1312" s="38">
        <v>0.85633110000000001</v>
      </c>
      <c r="DY1312" s="38">
        <v>0.30635950000000001</v>
      </c>
      <c r="DZ1312" s="38">
        <v>0.26309399999999999</v>
      </c>
      <c r="EA1312" s="38">
        <v>0.44215280000000001</v>
      </c>
      <c r="EB1312" s="38">
        <v>0.3973178</v>
      </c>
      <c r="EC1312" s="38">
        <v>0.261936</v>
      </c>
      <c r="ED1312" s="38">
        <v>0.17176159999999999</v>
      </c>
      <c r="EE1312" s="38">
        <v>0.1123079</v>
      </c>
      <c r="EF1312" s="38">
        <v>0.1464917</v>
      </c>
      <c r="EG1312" s="38">
        <v>0.30327310000000002</v>
      </c>
      <c r="EH1312" s="38">
        <v>0.28604109999999999</v>
      </c>
      <c r="EI1312" s="38">
        <v>0.1879789</v>
      </c>
      <c r="EJ1312" s="38">
        <v>3.9001899999999999E-2</v>
      </c>
      <c r="EK1312" s="38">
        <v>0.25602350000000001</v>
      </c>
      <c r="EL1312" s="38">
        <v>-5.1785699999999997E-2</v>
      </c>
      <c r="EM1312" s="38">
        <v>-0.2138766</v>
      </c>
      <c r="EN1312" s="38">
        <v>-0.3324512</v>
      </c>
      <c r="EO1312" s="38">
        <v>-0.24107190000000001</v>
      </c>
      <c r="EP1312" s="38">
        <v>-8.5455100000000006E-2</v>
      </c>
      <c r="EQ1312" s="38">
        <v>0.356153</v>
      </c>
      <c r="ER1312" s="38">
        <v>0.73193640000000004</v>
      </c>
      <c r="ES1312" s="38">
        <v>1.2154480000000001</v>
      </c>
      <c r="ET1312" s="38">
        <v>1.359227</v>
      </c>
      <c r="EU1312" s="38">
        <v>1.1034809999999999</v>
      </c>
      <c r="EV1312" s="38">
        <v>0.92689630000000001</v>
      </c>
      <c r="EW1312" s="38">
        <v>0.39068570000000002</v>
      </c>
      <c r="EX1312" s="38">
        <v>0.33747779999999999</v>
      </c>
      <c r="EY1312" s="38">
        <v>0.51473709999999995</v>
      </c>
      <c r="EZ1312" s="38">
        <v>0.4718446</v>
      </c>
      <c r="FA1312" s="38">
        <v>0.33824739999999998</v>
      </c>
      <c r="FB1312" s="38">
        <v>85.851730000000003</v>
      </c>
      <c r="FC1312" s="38">
        <v>84.264679999999998</v>
      </c>
      <c r="FD1312" s="38">
        <v>82.643280000000004</v>
      </c>
      <c r="FE1312" s="38">
        <v>81.647040000000004</v>
      </c>
      <c r="FF1312" s="38">
        <v>80.520189999999999</v>
      </c>
      <c r="FG1312" s="38">
        <v>79.968130000000002</v>
      </c>
      <c r="FH1312" s="38">
        <v>79.345529999999997</v>
      </c>
      <c r="FI1312" s="38">
        <v>81.234229999999997</v>
      </c>
      <c r="FJ1312" s="38">
        <v>85.784469999999999</v>
      </c>
      <c r="FK1312" s="38">
        <v>91.808070000000001</v>
      </c>
      <c r="FL1312" s="38">
        <v>96.498679999999993</v>
      </c>
      <c r="FM1312" s="38">
        <v>100.9995</v>
      </c>
      <c r="FN1312" s="38">
        <v>104.19</v>
      </c>
      <c r="FO1312" s="38">
        <v>107.1232</v>
      </c>
      <c r="FP1312" s="38">
        <v>109.0501</v>
      </c>
      <c r="FQ1312" s="38">
        <v>110.5668</v>
      </c>
      <c r="FR1312" s="38">
        <v>110.75409999999999</v>
      </c>
      <c r="FS1312" s="38">
        <v>109.55119999999999</v>
      </c>
      <c r="FT1312" s="38">
        <v>107.0359</v>
      </c>
      <c r="FU1312" s="38">
        <v>101.9161</v>
      </c>
      <c r="FV1312" s="38">
        <v>97.35078</v>
      </c>
      <c r="FW1312">
        <v>94.52928</v>
      </c>
      <c r="FX1312">
        <v>93.007859999999994</v>
      </c>
      <c r="FY1312">
        <v>90.435670000000002</v>
      </c>
      <c r="FZ1312">
        <v>8.6432400000000006E-2</v>
      </c>
      <c r="GA1312">
        <v>0.53930160000000005</v>
      </c>
      <c r="GB1312">
        <v>1</v>
      </c>
    </row>
    <row r="1313" spans="1:184" x14ac:dyDescent="0.3">
      <c r="A1313" t="s">
        <v>1</v>
      </c>
      <c r="B1313" t="s">
        <v>1</v>
      </c>
      <c r="C1313" t="s">
        <v>1</v>
      </c>
      <c r="D1313" t="s">
        <v>1</v>
      </c>
      <c r="E1313" t="s">
        <v>1</v>
      </c>
      <c r="F1313" t="s">
        <v>1</v>
      </c>
      <c r="G1313" t="s">
        <v>1</v>
      </c>
      <c r="H1313" s="40" t="s">
        <v>1</v>
      </c>
      <c r="I1313" s="18" t="s">
        <v>1</v>
      </c>
      <c r="J1313" s="38" t="s">
        <v>223</v>
      </c>
      <c r="K1313" s="18">
        <v>44811</v>
      </c>
      <c r="L1313" s="38">
        <v>18104</v>
      </c>
      <c r="M1313" s="38">
        <v>18111</v>
      </c>
      <c r="N1313" s="38">
        <v>19.489049999999999</v>
      </c>
      <c r="O1313" s="38">
        <v>19.070910000000001</v>
      </c>
      <c r="P1313" s="38">
        <v>18.684899999999999</v>
      </c>
      <c r="Q1313" s="38">
        <v>18.559539999999998</v>
      </c>
      <c r="R1313" s="38">
        <v>18.904209999999999</v>
      </c>
      <c r="S1313" s="38">
        <v>19.681229999999999</v>
      </c>
      <c r="T1313" s="38">
        <v>20.609670000000001</v>
      </c>
      <c r="U1313" s="38">
        <v>21.69342</v>
      </c>
      <c r="V1313" s="38">
        <v>23.06071</v>
      </c>
      <c r="W1313" s="38">
        <v>24.085830000000001</v>
      </c>
      <c r="X1313" s="38">
        <v>24.916969999999999</v>
      </c>
      <c r="Y1313" s="38">
        <v>25.49832</v>
      </c>
      <c r="Z1313" s="38">
        <v>25.89226</v>
      </c>
      <c r="AA1313" s="38">
        <v>26.30152</v>
      </c>
      <c r="AB1313" s="38">
        <v>26.311129999999999</v>
      </c>
      <c r="AC1313" s="38">
        <v>25.911829999999998</v>
      </c>
      <c r="AD1313" s="38">
        <v>25.17146</v>
      </c>
      <c r="AE1313" s="38">
        <v>24.199010000000001</v>
      </c>
      <c r="AF1313" s="38">
        <v>23.24737</v>
      </c>
      <c r="AG1313" s="38">
        <v>22.753730000000001</v>
      </c>
      <c r="AH1313" s="38">
        <v>22.49165</v>
      </c>
      <c r="AI1313" s="38">
        <v>21.944389999999999</v>
      </c>
      <c r="AJ1313" s="38">
        <v>20.883870000000002</v>
      </c>
      <c r="AK1313" s="38">
        <v>19.862300000000001</v>
      </c>
      <c r="AL1313" s="38">
        <v>3.3215000000000001E-2</v>
      </c>
      <c r="AM1313" s="38">
        <v>-6.1070999999999999E-3</v>
      </c>
      <c r="AN1313" s="38">
        <v>-9.7947300000000001E-2</v>
      </c>
      <c r="AO1313" s="38">
        <v>-9.8599099999999995E-2</v>
      </c>
      <c r="AP1313" s="38">
        <v>-9.4755400000000004E-2</v>
      </c>
      <c r="AQ1313" s="38">
        <v>2.767E-4</v>
      </c>
      <c r="AR1313" s="38">
        <v>-8.39009E-2</v>
      </c>
      <c r="AS1313" s="38">
        <v>7.8669900000000001E-2</v>
      </c>
      <c r="AT1313" s="38">
        <v>-6.0890600000000003E-2</v>
      </c>
      <c r="AU1313" s="38">
        <v>-3.9116199999999997E-2</v>
      </c>
      <c r="AV1313" s="38">
        <v>-2.3733000000000001E-2</v>
      </c>
      <c r="AW1313" s="38">
        <v>-0.13077910000000001</v>
      </c>
      <c r="AX1313" s="38">
        <v>-0.16367970000000001</v>
      </c>
      <c r="AY1313" s="38">
        <v>3.2192600000000002E-2</v>
      </c>
      <c r="AZ1313" s="38">
        <v>0.29804209999999998</v>
      </c>
      <c r="BA1313" s="38">
        <v>0.45404159999999999</v>
      </c>
      <c r="BB1313" s="38">
        <v>0.76259739999999998</v>
      </c>
      <c r="BC1313" s="38">
        <v>0.6607288</v>
      </c>
      <c r="BD1313" s="38">
        <v>0.48795260000000001</v>
      </c>
      <c r="BE1313" s="38">
        <v>-0.1049399</v>
      </c>
      <c r="BF1313" s="38">
        <v>4.83279E-2</v>
      </c>
      <c r="BG1313" s="38">
        <v>0.21390970000000001</v>
      </c>
      <c r="BH1313" s="38">
        <v>-2.4753299999999999E-2</v>
      </c>
      <c r="BI1313" s="38">
        <v>-0.20543900000000001</v>
      </c>
      <c r="BJ1313" s="38">
        <v>7.0999099999999996E-2</v>
      </c>
      <c r="BK1313" s="38">
        <v>2.77518E-2</v>
      </c>
      <c r="BL1313" s="38">
        <v>-6.4941399999999996E-2</v>
      </c>
      <c r="BM1313" s="38">
        <v>-6.7550499999999999E-2</v>
      </c>
      <c r="BN1313" s="38">
        <v>-6.2728999999999993E-2</v>
      </c>
      <c r="BO1313" s="38">
        <v>3.9251099999999997E-2</v>
      </c>
      <c r="BP1313" s="38">
        <v>-4.21734E-2</v>
      </c>
      <c r="BQ1313" s="38">
        <v>0.12895380000000001</v>
      </c>
      <c r="BR1313" s="38">
        <v>-1.5300299999999999E-2</v>
      </c>
      <c r="BS1313" s="38">
        <v>1.7367000000000001E-3</v>
      </c>
      <c r="BT1313" s="38">
        <v>9.9684000000000005E-3</v>
      </c>
      <c r="BU1313" s="38">
        <v>-0.1041721</v>
      </c>
      <c r="BV1313" s="38">
        <v>-0.1416154</v>
      </c>
      <c r="BW1313" s="38">
        <v>5.8563799999999999E-2</v>
      </c>
      <c r="BX1313" s="38">
        <v>0.33059860000000002</v>
      </c>
      <c r="BY1313" s="38">
        <v>0.49551820000000002</v>
      </c>
      <c r="BZ1313" s="38">
        <v>0.80818129999999999</v>
      </c>
      <c r="CA1313" s="38">
        <v>0.71116210000000002</v>
      </c>
      <c r="CB1313" s="38">
        <v>0.54626370000000002</v>
      </c>
      <c r="CC1313" s="38">
        <v>-3.6857099999999997E-2</v>
      </c>
      <c r="CD1313" s="38">
        <v>0.10614800000000001</v>
      </c>
      <c r="CE1313" s="38">
        <v>0.27065879999999998</v>
      </c>
      <c r="CF1313" s="38">
        <v>3.6365500000000002E-2</v>
      </c>
      <c r="CG1313" s="38">
        <v>-0.14514179999999999</v>
      </c>
      <c r="CH1313" s="38">
        <v>9.7168299999999999E-2</v>
      </c>
      <c r="CI1313" s="38">
        <v>5.1202400000000002E-2</v>
      </c>
      <c r="CJ1313" s="38">
        <v>-4.2081599999999997E-2</v>
      </c>
      <c r="CK1313" s="38">
        <v>-4.6046400000000001E-2</v>
      </c>
      <c r="CL1313" s="38">
        <v>-4.0547699999999999E-2</v>
      </c>
      <c r="CM1313" s="38">
        <v>6.6244700000000004E-2</v>
      </c>
      <c r="CN1313" s="38">
        <v>-1.3273099999999999E-2</v>
      </c>
      <c r="CO1313" s="38">
        <v>0.16378029999999999</v>
      </c>
      <c r="CP1313" s="38">
        <v>1.6275499999999998E-2</v>
      </c>
      <c r="CQ1313" s="38">
        <v>3.00313E-2</v>
      </c>
      <c r="CR1313" s="38">
        <v>3.3309800000000001E-2</v>
      </c>
      <c r="CS1313" s="38">
        <v>-8.5744100000000004E-2</v>
      </c>
      <c r="CT1313" s="38">
        <v>-0.12633369999999999</v>
      </c>
      <c r="CU1313" s="38">
        <v>7.6828400000000005E-2</v>
      </c>
      <c r="CV1313" s="38">
        <v>0.35314709999999999</v>
      </c>
      <c r="CW1313" s="38">
        <v>0.52424479999999996</v>
      </c>
      <c r="CX1313" s="38">
        <v>0.83975259999999996</v>
      </c>
      <c r="CY1313" s="38">
        <v>0.74609210000000004</v>
      </c>
      <c r="CZ1313" s="38">
        <v>0.58664970000000005</v>
      </c>
      <c r="DA1313" s="38">
        <v>1.02968E-2</v>
      </c>
      <c r="DB1313" s="38">
        <v>0.14619399999999999</v>
      </c>
      <c r="DC1313" s="38">
        <v>0.30996309999999999</v>
      </c>
      <c r="DD1313" s="38">
        <v>7.8696199999999994E-2</v>
      </c>
      <c r="DE1313" s="38">
        <v>-0.1033801</v>
      </c>
      <c r="DF1313" s="38">
        <v>0.1233374</v>
      </c>
      <c r="DG1313" s="38">
        <v>7.46531E-2</v>
      </c>
      <c r="DH1313" s="38">
        <v>-1.9221800000000001E-2</v>
      </c>
      <c r="DI1313" s="38">
        <v>-2.45423E-2</v>
      </c>
      <c r="DJ1313" s="38">
        <v>-1.8366400000000001E-2</v>
      </c>
      <c r="DK1313" s="38">
        <v>9.3238199999999993E-2</v>
      </c>
      <c r="DL1313" s="38">
        <v>1.5627200000000001E-2</v>
      </c>
      <c r="DM1313" s="38">
        <v>0.1986068</v>
      </c>
      <c r="DN1313" s="38">
        <v>4.7851200000000003E-2</v>
      </c>
      <c r="DO1313" s="38">
        <v>5.83259E-2</v>
      </c>
      <c r="DP1313" s="38">
        <v>5.6651300000000002E-2</v>
      </c>
      <c r="DQ1313" s="38">
        <v>-6.7316200000000007E-2</v>
      </c>
      <c r="DR1313" s="38">
        <v>-0.111052</v>
      </c>
      <c r="DS1313" s="38">
        <v>9.5092999999999997E-2</v>
      </c>
      <c r="DT1313" s="38">
        <v>0.37569560000000002</v>
      </c>
      <c r="DU1313" s="38">
        <v>0.55297149999999995</v>
      </c>
      <c r="DV1313" s="38">
        <v>0.87132390000000004</v>
      </c>
      <c r="DW1313" s="38">
        <v>0.78102210000000005</v>
      </c>
      <c r="DX1313" s="38">
        <v>0.62703569999999997</v>
      </c>
      <c r="DY1313" s="38">
        <v>5.74507E-2</v>
      </c>
      <c r="DZ1313" s="38">
        <v>0.18623999999999999</v>
      </c>
      <c r="EA1313" s="38">
        <v>0.34926740000000001</v>
      </c>
      <c r="EB1313" s="38">
        <v>0.12102690000000001</v>
      </c>
      <c r="EC1313" s="38">
        <v>-6.16185E-2</v>
      </c>
      <c r="ED1313" s="38">
        <v>0.1611215</v>
      </c>
      <c r="EE1313" s="38">
        <v>0.108512</v>
      </c>
      <c r="EF1313" s="38">
        <v>1.3784100000000001E-2</v>
      </c>
      <c r="EG1313" s="38">
        <v>6.5062000000000002E-3</v>
      </c>
      <c r="EH1313" s="38">
        <v>1.3659900000000001E-2</v>
      </c>
      <c r="EI1313" s="38">
        <v>0.13221260000000001</v>
      </c>
      <c r="EJ1313" s="38">
        <v>5.7354700000000002E-2</v>
      </c>
      <c r="EK1313" s="38">
        <v>0.2488908</v>
      </c>
      <c r="EL1313" s="38">
        <v>9.34416E-2</v>
      </c>
      <c r="EM1313" s="38">
        <v>9.9178699999999995E-2</v>
      </c>
      <c r="EN1313" s="38">
        <v>9.0352699999999994E-2</v>
      </c>
      <c r="EO1313" s="38">
        <v>-4.0709099999999998E-2</v>
      </c>
      <c r="EP1313" s="38">
        <v>-8.8987700000000003E-2</v>
      </c>
      <c r="EQ1313" s="38">
        <v>0.12146419999999999</v>
      </c>
      <c r="ER1313" s="38">
        <v>0.40825210000000001</v>
      </c>
      <c r="ES1313" s="38">
        <v>0.59444810000000003</v>
      </c>
      <c r="ET1313" s="38">
        <v>0.91690780000000005</v>
      </c>
      <c r="EU1313" s="38">
        <v>0.83145550000000001</v>
      </c>
      <c r="EV1313" s="38">
        <v>0.68534680000000003</v>
      </c>
      <c r="EW1313" s="38">
        <v>0.12553349999999999</v>
      </c>
      <c r="EX1313" s="38">
        <v>0.24406</v>
      </c>
      <c r="EY1313" s="38">
        <v>0.4060165</v>
      </c>
      <c r="EZ1313" s="38">
        <v>0.18214569999999999</v>
      </c>
      <c r="FA1313" s="38">
        <v>-1.3213000000000001E-3</v>
      </c>
      <c r="FB1313" s="38">
        <v>89.034679999999994</v>
      </c>
      <c r="FC1313" s="38">
        <v>87.130200000000002</v>
      </c>
      <c r="FD1313" s="38">
        <v>84.465100000000007</v>
      </c>
      <c r="FE1313" s="38">
        <v>83.22166</v>
      </c>
      <c r="FF1313" s="38">
        <v>81.828360000000004</v>
      </c>
      <c r="FG1313" s="38">
        <v>79.662570000000002</v>
      </c>
      <c r="FH1313" s="38">
        <v>78.904589999999999</v>
      </c>
      <c r="FI1313" s="38">
        <v>79.467759999999998</v>
      </c>
      <c r="FJ1313" s="38">
        <v>84.210539999999995</v>
      </c>
      <c r="FK1313" s="38">
        <v>89.677899999999994</v>
      </c>
      <c r="FL1313" s="38">
        <v>95.025379999999998</v>
      </c>
      <c r="FM1313" s="38">
        <v>98.6631</v>
      </c>
      <c r="FN1313" s="38">
        <v>101.9093</v>
      </c>
      <c r="FO1313" s="38">
        <v>104.1661</v>
      </c>
      <c r="FP1313" s="38">
        <v>105.7299</v>
      </c>
      <c r="FQ1313" s="38">
        <v>106.85339999999999</v>
      </c>
      <c r="FR1313" s="38">
        <v>106.8407</v>
      </c>
      <c r="FS1313" s="38">
        <v>105.3479</v>
      </c>
      <c r="FT1313" s="38">
        <v>102.5928</v>
      </c>
      <c r="FU1313" s="38">
        <v>98.622200000000007</v>
      </c>
      <c r="FV1313" s="38">
        <v>95.652469999999994</v>
      </c>
      <c r="FW1313">
        <v>93.651300000000006</v>
      </c>
      <c r="FX1313">
        <v>91.088729999999998</v>
      </c>
      <c r="FY1313">
        <v>88.013919999999999</v>
      </c>
      <c r="FZ1313">
        <v>7.52385E-2</v>
      </c>
      <c r="GA1313">
        <v>0.40805059999999999</v>
      </c>
      <c r="GB1313">
        <v>1</v>
      </c>
    </row>
    <row r="1314" spans="1:184" x14ac:dyDescent="0.3">
      <c r="A1314" t="s">
        <v>1</v>
      </c>
      <c r="B1314" t="s">
        <v>1</v>
      </c>
      <c r="C1314" t="s">
        <v>1</v>
      </c>
      <c r="D1314" t="s">
        <v>1</v>
      </c>
      <c r="E1314" t="s">
        <v>1</v>
      </c>
      <c r="F1314" t="s">
        <v>1</v>
      </c>
      <c r="G1314" t="s">
        <v>1</v>
      </c>
      <c r="H1314" s="40" t="s">
        <v>1</v>
      </c>
      <c r="I1314" s="18" t="s">
        <v>1</v>
      </c>
      <c r="J1314" s="38" t="s">
        <v>223</v>
      </c>
      <c r="K1314" s="18" t="s">
        <v>2</v>
      </c>
      <c r="L1314" s="38">
        <v>18098</v>
      </c>
      <c r="M1314" s="38">
        <v>18099</v>
      </c>
      <c r="N1314" s="38">
        <v>17.044920000000001</v>
      </c>
      <c r="O1314" s="38">
        <v>16.68646</v>
      </c>
      <c r="P1314" s="38">
        <v>16.377559999999999</v>
      </c>
      <c r="Q1314" s="38">
        <v>16.320360000000001</v>
      </c>
      <c r="R1314" s="38">
        <v>16.738939999999999</v>
      </c>
      <c r="S1314" s="38">
        <v>17.523949999999999</v>
      </c>
      <c r="T1314" s="38">
        <v>18.45335</v>
      </c>
      <c r="U1314" s="38">
        <v>19.574280000000002</v>
      </c>
      <c r="V1314" s="38">
        <v>20.75311</v>
      </c>
      <c r="W1314" s="38">
        <v>21.606649999999998</v>
      </c>
      <c r="X1314" s="38">
        <v>22.401399999999999</v>
      </c>
      <c r="Y1314" s="38">
        <v>23.008579999999998</v>
      </c>
      <c r="Z1314" s="38">
        <v>23.407</v>
      </c>
      <c r="AA1314" s="38">
        <v>23.88138</v>
      </c>
      <c r="AB1314" s="38">
        <v>23.976690000000001</v>
      </c>
      <c r="AC1314" s="38">
        <v>23.663820000000001</v>
      </c>
      <c r="AD1314" s="38">
        <v>23.07807</v>
      </c>
      <c r="AE1314" s="38">
        <v>22.32104</v>
      </c>
      <c r="AF1314" s="38">
        <v>21.530200000000001</v>
      </c>
      <c r="AG1314" s="38">
        <v>21.107309999999998</v>
      </c>
      <c r="AH1314" s="38">
        <v>20.801839999999999</v>
      </c>
      <c r="AI1314" s="38">
        <v>20.185140000000001</v>
      </c>
      <c r="AJ1314" s="38">
        <v>19.185649999999999</v>
      </c>
      <c r="AK1314" s="38">
        <v>18.26305</v>
      </c>
      <c r="AL1314" s="38">
        <v>-5.0845599999999998E-2</v>
      </c>
      <c r="AM1314" s="38">
        <v>-3.0043E-2</v>
      </c>
      <c r="AN1314" s="38">
        <v>-1.41963E-2</v>
      </c>
      <c r="AO1314" s="38">
        <v>1.4482E-2</v>
      </c>
      <c r="AP1314" s="38">
        <v>8.7726999999999996E-3</v>
      </c>
      <c r="AQ1314" s="38">
        <v>-2.843E-2</v>
      </c>
      <c r="AR1314" s="38">
        <v>-6.4067299999999994E-2</v>
      </c>
      <c r="AS1314" s="38">
        <v>-6.9608999999999999E-3</v>
      </c>
      <c r="AT1314" s="38">
        <v>-6.9715799999999994E-2</v>
      </c>
      <c r="AU1314" s="38">
        <v>-0.1038664</v>
      </c>
      <c r="AV1314" s="38">
        <v>-8.8866000000000001E-2</v>
      </c>
      <c r="AW1314" s="38">
        <v>-8.5075100000000001E-2</v>
      </c>
      <c r="AX1314" s="38">
        <v>-8.7408899999999998E-2</v>
      </c>
      <c r="AY1314" s="38">
        <v>1.6458400000000002E-2</v>
      </c>
      <c r="AZ1314" s="38">
        <v>9.4036599999999998E-2</v>
      </c>
      <c r="BA1314" s="38">
        <v>0.19355130000000001</v>
      </c>
      <c r="BB1314" s="38">
        <v>0.3722956</v>
      </c>
      <c r="BC1314" s="38">
        <v>0.3012222</v>
      </c>
      <c r="BD1314" s="38">
        <v>0.23556550000000001</v>
      </c>
      <c r="BE1314" s="38">
        <v>0.13467080000000001</v>
      </c>
      <c r="BF1314" s="38">
        <v>0.140488</v>
      </c>
      <c r="BG1314" s="38">
        <v>6.3326300000000002E-2</v>
      </c>
      <c r="BH1314" s="38">
        <v>2.7526599999999998E-2</v>
      </c>
      <c r="BI1314" s="38">
        <v>-4.9501299999999998E-2</v>
      </c>
      <c r="BJ1314" s="38">
        <v>-2.5482999999999999E-2</v>
      </c>
      <c r="BK1314" s="38">
        <v>-8.8033E-3</v>
      </c>
      <c r="BL1314" s="38">
        <v>7.6302999999999996E-3</v>
      </c>
      <c r="BM1314" s="38">
        <v>3.4571200000000003E-2</v>
      </c>
      <c r="BN1314" s="38">
        <v>2.90885E-2</v>
      </c>
      <c r="BO1314" s="38">
        <v>-6.4197000000000004E-3</v>
      </c>
      <c r="BP1314" s="38">
        <v>-3.8931399999999998E-2</v>
      </c>
      <c r="BQ1314" s="38">
        <v>2.1595099999999999E-2</v>
      </c>
      <c r="BR1314" s="38">
        <v>-3.7506600000000001E-2</v>
      </c>
      <c r="BS1314" s="38">
        <v>-7.2335999999999998E-2</v>
      </c>
      <c r="BT1314" s="38">
        <v>-6.3565700000000003E-2</v>
      </c>
      <c r="BU1314" s="38">
        <v>-6.4326400000000006E-2</v>
      </c>
      <c r="BV1314" s="38">
        <v>-7.0262500000000006E-2</v>
      </c>
      <c r="BW1314" s="38">
        <v>3.6696300000000001E-2</v>
      </c>
      <c r="BX1314" s="38">
        <v>0.1234923</v>
      </c>
      <c r="BY1314" s="38">
        <v>0.2300818</v>
      </c>
      <c r="BZ1314" s="38">
        <v>0.41301320000000002</v>
      </c>
      <c r="CA1314" s="38">
        <v>0.34203909999999998</v>
      </c>
      <c r="CB1314" s="38">
        <v>0.27768860000000001</v>
      </c>
      <c r="CC1314" s="38">
        <v>0.17595520000000001</v>
      </c>
      <c r="CD1314" s="38">
        <v>0.18131320000000001</v>
      </c>
      <c r="CE1314" s="38">
        <v>0.1024878</v>
      </c>
      <c r="CF1314" s="38">
        <v>6.7224300000000001E-2</v>
      </c>
      <c r="CG1314" s="38">
        <v>-5.6055999999999996E-3</v>
      </c>
      <c r="CH1314" s="38">
        <v>-7.9170000000000004E-3</v>
      </c>
      <c r="CI1314" s="38">
        <v>5.9071999999999996E-3</v>
      </c>
      <c r="CJ1314" s="38">
        <v>2.2747199999999999E-2</v>
      </c>
      <c r="CK1314" s="38">
        <v>4.8484899999999997E-2</v>
      </c>
      <c r="CL1314" s="38">
        <v>4.3159099999999999E-2</v>
      </c>
      <c r="CM1314" s="38">
        <v>8.8245000000000007E-3</v>
      </c>
      <c r="CN1314" s="38">
        <v>-2.1522400000000001E-2</v>
      </c>
      <c r="CO1314" s="38">
        <v>4.1373E-2</v>
      </c>
      <c r="CP1314" s="38">
        <v>-1.51986E-2</v>
      </c>
      <c r="CQ1314" s="38">
        <v>-5.0498099999999997E-2</v>
      </c>
      <c r="CR1314" s="38">
        <v>-4.6042899999999998E-2</v>
      </c>
      <c r="CS1314" s="38">
        <v>-4.9955899999999998E-2</v>
      </c>
      <c r="CT1314" s="38">
        <v>-5.8387000000000001E-2</v>
      </c>
      <c r="CU1314" s="38">
        <v>5.0713099999999997E-2</v>
      </c>
      <c r="CV1314" s="38">
        <v>0.1438932</v>
      </c>
      <c r="CW1314" s="38">
        <v>0.25538270000000002</v>
      </c>
      <c r="CX1314" s="38">
        <v>0.4412141</v>
      </c>
      <c r="CY1314" s="38">
        <v>0.37030869999999999</v>
      </c>
      <c r="CZ1314" s="38">
        <v>0.30686279999999999</v>
      </c>
      <c r="DA1314" s="38">
        <v>0.2045486</v>
      </c>
      <c r="DB1314" s="38">
        <v>0.20958850000000001</v>
      </c>
      <c r="DC1314" s="38">
        <v>0.1296109</v>
      </c>
      <c r="DD1314" s="38">
        <v>9.4718700000000003E-2</v>
      </c>
      <c r="DE1314" s="38">
        <v>2.4796499999999999E-2</v>
      </c>
      <c r="DF1314" s="38">
        <v>9.6491000000000007E-3</v>
      </c>
      <c r="DG1314" s="38">
        <v>2.0617699999999999E-2</v>
      </c>
      <c r="DH1314" s="38">
        <v>3.7864200000000001E-2</v>
      </c>
      <c r="DI1314" s="38">
        <v>6.2398599999999999E-2</v>
      </c>
      <c r="DJ1314" s="38">
        <v>5.7229799999999997E-2</v>
      </c>
      <c r="DK1314" s="38">
        <v>2.4068800000000001E-2</v>
      </c>
      <c r="DL1314" s="38">
        <v>-4.1133999999999997E-3</v>
      </c>
      <c r="DM1314" s="38">
        <v>6.1150799999999998E-2</v>
      </c>
      <c r="DN1314" s="38">
        <v>7.1092999999999998E-3</v>
      </c>
      <c r="DO1314" s="38">
        <v>-2.86602E-2</v>
      </c>
      <c r="DP1314" s="38">
        <v>-2.852E-2</v>
      </c>
      <c r="DQ1314" s="38">
        <v>-3.5585499999999999E-2</v>
      </c>
      <c r="DR1314" s="38">
        <v>-4.6511499999999997E-2</v>
      </c>
      <c r="DS1314" s="38">
        <v>6.4729800000000004E-2</v>
      </c>
      <c r="DT1314" s="38">
        <v>0.1642941</v>
      </c>
      <c r="DU1314" s="38">
        <v>0.28068369999999998</v>
      </c>
      <c r="DV1314" s="38">
        <v>0.46941500000000003</v>
      </c>
      <c r="DW1314" s="38">
        <v>0.3985784</v>
      </c>
      <c r="DX1314" s="38">
        <v>0.33603709999999998</v>
      </c>
      <c r="DY1314" s="38">
        <v>0.23314199999999999</v>
      </c>
      <c r="DZ1314" s="38">
        <v>0.23786389999999999</v>
      </c>
      <c r="EA1314" s="38">
        <v>0.15673409999999999</v>
      </c>
      <c r="EB1314" s="38">
        <v>0.12221319999999999</v>
      </c>
      <c r="EC1314" s="38">
        <v>5.5198499999999998E-2</v>
      </c>
      <c r="ED1314" s="38">
        <v>3.50117E-2</v>
      </c>
      <c r="EE1314" s="38">
        <v>4.18573E-2</v>
      </c>
      <c r="EF1314" s="38">
        <v>5.9690699999999999E-2</v>
      </c>
      <c r="EG1314" s="38">
        <v>8.2487699999999997E-2</v>
      </c>
      <c r="EH1314" s="38">
        <v>7.7545500000000003E-2</v>
      </c>
      <c r="EI1314" s="38">
        <v>4.6079099999999998E-2</v>
      </c>
      <c r="EJ1314" s="38">
        <v>2.10225E-2</v>
      </c>
      <c r="EK1314" s="38">
        <v>8.9706800000000003E-2</v>
      </c>
      <c r="EL1314" s="38">
        <v>3.9318499999999999E-2</v>
      </c>
      <c r="EM1314" s="38">
        <v>2.8703000000000001E-3</v>
      </c>
      <c r="EN1314" s="38">
        <v>-3.2198000000000001E-3</v>
      </c>
      <c r="EO1314" s="38">
        <v>-1.4836800000000001E-2</v>
      </c>
      <c r="EP1314" s="38">
        <v>-2.9365100000000002E-2</v>
      </c>
      <c r="EQ1314" s="38">
        <v>8.4967699999999993E-2</v>
      </c>
      <c r="ER1314" s="38">
        <v>0.1937498</v>
      </c>
      <c r="ES1314" s="38">
        <v>0.3172142</v>
      </c>
      <c r="ET1314" s="38">
        <v>0.51013269999999999</v>
      </c>
      <c r="EU1314" s="38">
        <v>0.43939519999999999</v>
      </c>
      <c r="EV1314" s="38">
        <v>0.3781601</v>
      </c>
      <c r="EW1314" s="38">
        <v>0.27442630000000001</v>
      </c>
      <c r="EX1314" s="38">
        <v>0.27868900000000002</v>
      </c>
      <c r="EY1314" s="38">
        <v>0.1958956</v>
      </c>
      <c r="EZ1314" s="38">
        <v>0.16191079999999999</v>
      </c>
      <c r="FA1314" s="38">
        <v>9.9094199999999993E-2</v>
      </c>
      <c r="FB1314" s="38">
        <v>80.929730000000006</v>
      </c>
      <c r="FC1314" s="38">
        <v>79.386240000000001</v>
      </c>
      <c r="FD1314" s="38">
        <v>77.603809999999996</v>
      </c>
      <c r="FE1314" s="38">
        <v>76.084069999999997</v>
      </c>
      <c r="FF1314" s="38">
        <v>74.7102</v>
      </c>
      <c r="FG1314" s="38">
        <v>73.616420000000005</v>
      </c>
      <c r="FH1314" s="38">
        <v>73.187389999999994</v>
      </c>
      <c r="FI1314" s="38">
        <v>75.3125</v>
      </c>
      <c r="FJ1314" s="38">
        <v>79.432079999999999</v>
      </c>
      <c r="FK1314" s="38">
        <v>83.889439999999993</v>
      </c>
      <c r="FL1314" s="38">
        <v>88.217910000000003</v>
      </c>
      <c r="FM1314" s="38">
        <v>92.053529999999995</v>
      </c>
      <c r="FN1314" s="38">
        <v>95.157359999999997</v>
      </c>
      <c r="FO1314" s="38">
        <v>97.65549</v>
      </c>
      <c r="FP1314" s="38">
        <v>99.544169999999994</v>
      </c>
      <c r="FQ1314" s="38">
        <v>100.7993</v>
      </c>
      <c r="FR1314" s="38">
        <v>101.2906</v>
      </c>
      <c r="FS1314" s="38">
        <v>100.6306</v>
      </c>
      <c r="FT1314" s="38">
        <v>99.054090000000002</v>
      </c>
      <c r="FU1314" s="38">
        <v>95.911619999999999</v>
      </c>
      <c r="FV1314" s="38">
        <v>92.127470000000002</v>
      </c>
      <c r="FW1314">
        <v>88.989919999999998</v>
      </c>
      <c r="FX1314">
        <v>86.37621</v>
      </c>
      <c r="FY1314">
        <v>83.710890000000006</v>
      </c>
      <c r="FZ1314">
        <v>4.0431000000000002E-2</v>
      </c>
      <c r="GA1314">
        <v>0.30012290000000003</v>
      </c>
      <c r="GB1314">
        <v>1</v>
      </c>
    </row>
    <row r="1315" spans="1:184" x14ac:dyDescent="0.3">
      <c r="A1315" t="s">
        <v>1</v>
      </c>
      <c r="B1315" t="s">
        <v>1</v>
      </c>
      <c r="C1315" t="s">
        <v>1</v>
      </c>
      <c r="D1315" t="s">
        <v>1</v>
      </c>
      <c r="E1315" t="s">
        <v>1</v>
      </c>
      <c r="F1315" t="s">
        <v>1</v>
      </c>
      <c r="G1315" t="s">
        <v>1</v>
      </c>
      <c r="H1315" s="40" t="s">
        <v>1</v>
      </c>
      <c r="I1315" s="18" t="s">
        <v>222</v>
      </c>
      <c r="J1315" s="38" t="s">
        <v>1</v>
      </c>
      <c r="K1315" s="18">
        <v>44722</v>
      </c>
      <c r="L1315" s="38">
        <v>111231</v>
      </c>
      <c r="M1315" s="38">
        <v>111231</v>
      </c>
      <c r="N1315" s="38">
        <v>5.6282519999999998</v>
      </c>
      <c r="O1315" s="38">
        <v>5.4569080000000003</v>
      </c>
      <c r="P1315" s="38">
        <v>5.3487390000000001</v>
      </c>
      <c r="Q1315" s="38">
        <v>5.298343</v>
      </c>
      <c r="R1315" s="38">
        <v>5.4224819999999996</v>
      </c>
      <c r="S1315" s="38">
        <v>5.7115150000000003</v>
      </c>
      <c r="T1315" s="38">
        <v>6.1028269999999996</v>
      </c>
      <c r="U1315" s="38">
        <v>6.799061</v>
      </c>
      <c r="V1315" s="38">
        <v>7.6433109999999997</v>
      </c>
      <c r="W1315" s="38">
        <v>8.3051449999999996</v>
      </c>
      <c r="X1315" s="38">
        <v>8.8585879999999992</v>
      </c>
      <c r="Y1315" s="38">
        <v>9.2651900000000005</v>
      </c>
      <c r="Z1315" s="38">
        <v>9.4732380000000003</v>
      </c>
      <c r="AA1315" s="38">
        <v>9.6893370000000001</v>
      </c>
      <c r="AB1315" s="38">
        <v>9.690747</v>
      </c>
      <c r="AC1315" s="38">
        <v>9.4871669999999995</v>
      </c>
      <c r="AD1315" s="38">
        <v>9.0574840000000005</v>
      </c>
      <c r="AE1315" s="38">
        <v>8.4131820000000008</v>
      </c>
      <c r="AF1315" s="38">
        <v>7.835331</v>
      </c>
      <c r="AG1315" s="38">
        <v>7.4293329999999997</v>
      </c>
      <c r="AH1315" s="38">
        <v>7.1701090000000001</v>
      </c>
      <c r="AI1315" s="38">
        <v>6.8336100000000002</v>
      </c>
      <c r="AJ1315" s="38">
        <v>6.3452760000000001</v>
      </c>
      <c r="AK1315" s="38">
        <v>5.942876</v>
      </c>
      <c r="AL1315" s="38">
        <v>-1.98E-5</v>
      </c>
      <c r="AM1315" s="38">
        <v>1.4621E-3</v>
      </c>
      <c r="AN1315" s="38">
        <v>2.2089999999999999E-2</v>
      </c>
      <c r="AO1315" s="38">
        <v>2.2113600000000001E-2</v>
      </c>
      <c r="AP1315" s="38">
        <v>3.9096199999999998E-2</v>
      </c>
      <c r="AQ1315" s="38">
        <v>2.3090900000000001E-2</v>
      </c>
      <c r="AR1315" s="38">
        <v>-5.8285000000000003E-3</v>
      </c>
      <c r="AS1315" s="38">
        <v>-5.3049600000000002E-2</v>
      </c>
      <c r="AT1315" s="38">
        <v>-6.3850199999999996E-2</v>
      </c>
      <c r="AU1315" s="38">
        <v>-9.1425599999999996E-2</v>
      </c>
      <c r="AV1315" s="38">
        <v>-7.8670100000000007E-2</v>
      </c>
      <c r="AW1315" s="38">
        <v>-5.6157600000000002E-2</v>
      </c>
      <c r="AX1315" s="38">
        <v>-2.0236400000000002E-2</v>
      </c>
      <c r="AY1315" s="38">
        <v>2.9217099999999999E-2</v>
      </c>
      <c r="AZ1315" s="38">
        <v>3.6064400000000003E-2</v>
      </c>
      <c r="BA1315" s="38">
        <v>1.87207E-2</v>
      </c>
      <c r="BB1315" s="38">
        <v>2.4260500000000001E-2</v>
      </c>
      <c r="BC1315" s="38">
        <v>1.5717800000000001E-2</v>
      </c>
      <c r="BD1315" s="38">
        <v>-3.2072400000000001E-2</v>
      </c>
      <c r="BE1315" s="38">
        <v>-1.9487600000000001E-2</v>
      </c>
      <c r="BF1315" s="38">
        <v>8.0537000000000004E-3</v>
      </c>
      <c r="BG1315" s="38">
        <v>-5.5908300000000001E-2</v>
      </c>
      <c r="BH1315" s="38">
        <v>-5.7412699999999997E-2</v>
      </c>
      <c r="BI1315" s="38">
        <v>-7.8682299999999997E-2</v>
      </c>
      <c r="BJ1315" s="38">
        <v>9.7260000000000003E-3</v>
      </c>
      <c r="BK1315" s="38">
        <v>9.5458999999999995E-3</v>
      </c>
      <c r="BL1315" s="38">
        <v>2.8251800000000001E-2</v>
      </c>
      <c r="BM1315" s="38">
        <v>2.7481499999999999E-2</v>
      </c>
      <c r="BN1315" s="38">
        <v>4.4444200000000003E-2</v>
      </c>
      <c r="BO1315" s="38">
        <v>2.9684800000000001E-2</v>
      </c>
      <c r="BP1315" s="38">
        <v>2.8427000000000001E-3</v>
      </c>
      <c r="BQ1315" s="38">
        <v>-4.5635599999999998E-2</v>
      </c>
      <c r="BR1315" s="38">
        <v>-5.5793500000000003E-2</v>
      </c>
      <c r="BS1315" s="38">
        <v>-8.19082E-2</v>
      </c>
      <c r="BT1315" s="38">
        <v>-7.0977700000000005E-2</v>
      </c>
      <c r="BU1315" s="38">
        <v>-5.0128499999999999E-2</v>
      </c>
      <c r="BV1315" s="38">
        <v>-1.5976400000000002E-2</v>
      </c>
      <c r="BW1315" s="38">
        <v>3.4720500000000001E-2</v>
      </c>
      <c r="BX1315" s="38">
        <v>4.4475800000000003E-2</v>
      </c>
      <c r="BY1315" s="38">
        <v>2.8764600000000001E-2</v>
      </c>
      <c r="BZ1315" s="38">
        <v>3.6070400000000002E-2</v>
      </c>
      <c r="CA1315" s="38">
        <v>2.80614E-2</v>
      </c>
      <c r="CB1315" s="38">
        <v>-1.8790000000000001E-2</v>
      </c>
      <c r="CC1315" s="38">
        <v>-6.7971000000000004E-3</v>
      </c>
      <c r="CD1315" s="38">
        <v>2.11293E-2</v>
      </c>
      <c r="CE1315" s="38">
        <v>-4.1267199999999997E-2</v>
      </c>
      <c r="CF1315" s="38">
        <v>-4.3285299999999999E-2</v>
      </c>
      <c r="CG1315" s="38">
        <v>-6.4605999999999997E-2</v>
      </c>
      <c r="CH1315" s="38">
        <v>1.6476000000000001E-2</v>
      </c>
      <c r="CI1315" s="38">
        <v>1.5144700000000001E-2</v>
      </c>
      <c r="CJ1315" s="38">
        <v>3.2519399999999997E-2</v>
      </c>
      <c r="CK1315" s="38">
        <v>3.1199299999999999E-2</v>
      </c>
      <c r="CL1315" s="38">
        <v>4.8148099999999999E-2</v>
      </c>
      <c r="CM1315" s="38">
        <v>3.4251799999999999E-2</v>
      </c>
      <c r="CN1315" s="38">
        <v>8.8483999999999993E-3</v>
      </c>
      <c r="CO1315" s="38">
        <v>-4.0500800000000003E-2</v>
      </c>
      <c r="CP1315" s="38">
        <v>-5.0213399999999998E-2</v>
      </c>
      <c r="CQ1315" s="38">
        <v>-7.5316400000000006E-2</v>
      </c>
      <c r="CR1315" s="38">
        <v>-6.5649899999999997E-2</v>
      </c>
      <c r="CS1315" s="38">
        <v>-4.5952800000000002E-2</v>
      </c>
      <c r="CT1315" s="38">
        <v>-1.30259E-2</v>
      </c>
      <c r="CU1315" s="38">
        <v>3.8532200000000003E-2</v>
      </c>
      <c r="CV1315" s="38">
        <v>5.0301499999999999E-2</v>
      </c>
      <c r="CW1315" s="38">
        <v>3.5721000000000003E-2</v>
      </c>
      <c r="CX1315" s="38">
        <v>4.4249799999999999E-2</v>
      </c>
      <c r="CY1315" s="38">
        <v>3.6610499999999997E-2</v>
      </c>
      <c r="CZ1315" s="38">
        <v>-9.5905999999999995E-3</v>
      </c>
      <c r="DA1315" s="38">
        <v>1.9922999999999998E-3</v>
      </c>
      <c r="DB1315" s="38">
        <v>3.0185400000000001E-2</v>
      </c>
      <c r="DC1315" s="38">
        <v>-3.11267E-2</v>
      </c>
      <c r="DD1315" s="38">
        <v>-3.3500599999999998E-2</v>
      </c>
      <c r="DE1315" s="38">
        <v>-5.4856799999999997E-2</v>
      </c>
      <c r="DF1315" s="38">
        <v>2.3225900000000001E-2</v>
      </c>
      <c r="DG1315" s="38">
        <v>2.0743600000000001E-2</v>
      </c>
      <c r="DH1315" s="38">
        <v>3.6787E-2</v>
      </c>
      <c r="DI1315" s="38">
        <v>3.49171E-2</v>
      </c>
      <c r="DJ1315" s="38">
        <v>5.1852099999999998E-2</v>
      </c>
      <c r="DK1315" s="38">
        <v>3.8818800000000001E-2</v>
      </c>
      <c r="DL1315" s="38">
        <v>1.48541E-2</v>
      </c>
      <c r="DM1315" s="38">
        <v>-3.5365899999999999E-2</v>
      </c>
      <c r="DN1315" s="38">
        <v>-4.4633300000000001E-2</v>
      </c>
      <c r="DO1315" s="38">
        <v>-6.87247E-2</v>
      </c>
      <c r="DP1315" s="38">
        <v>-6.0322199999999999E-2</v>
      </c>
      <c r="DQ1315" s="38">
        <v>-4.1777000000000002E-2</v>
      </c>
      <c r="DR1315" s="38">
        <v>-1.00754E-2</v>
      </c>
      <c r="DS1315" s="38">
        <v>4.2343800000000001E-2</v>
      </c>
      <c r="DT1315" s="38">
        <v>5.6127299999999998E-2</v>
      </c>
      <c r="DU1315" s="38">
        <v>4.2677399999999997E-2</v>
      </c>
      <c r="DV1315" s="38">
        <v>5.2429299999999998E-2</v>
      </c>
      <c r="DW1315" s="38">
        <v>4.5159600000000001E-2</v>
      </c>
      <c r="DX1315" s="38">
        <v>-3.9130000000000002E-4</v>
      </c>
      <c r="DY1315" s="38">
        <v>1.07817E-2</v>
      </c>
      <c r="DZ1315" s="38">
        <v>3.9241499999999999E-2</v>
      </c>
      <c r="EA1315" s="38">
        <v>-2.0986299999999999E-2</v>
      </c>
      <c r="EB1315" s="38">
        <v>-2.3716000000000001E-2</v>
      </c>
      <c r="EC1315" s="38">
        <v>-4.5107599999999998E-2</v>
      </c>
      <c r="ED1315" s="38">
        <v>3.29717E-2</v>
      </c>
      <c r="EE1315" s="38">
        <v>2.88274E-2</v>
      </c>
      <c r="EF1315" s="38">
        <v>4.2948800000000002E-2</v>
      </c>
      <c r="EG1315" s="38">
        <v>4.0285099999999997E-2</v>
      </c>
      <c r="EH1315" s="38">
        <v>5.7200000000000001E-2</v>
      </c>
      <c r="EI1315" s="38">
        <v>4.54127E-2</v>
      </c>
      <c r="EJ1315" s="38">
        <v>2.3525299999999999E-2</v>
      </c>
      <c r="EK1315" s="38">
        <v>-2.7952000000000001E-2</v>
      </c>
      <c r="EL1315" s="38">
        <v>-3.6576600000000001E-2</v>
      </c>
      <c r="EM1315" s="38">
        <v>-5.9207299999999997E-2</v>
      </c>
      <c r="EN1315" s="38">
        <v>-5.2629799999999997E-2</v>
      </c>
      <c r="EO1315" s="38">
        <v>-3.5747899999999999E-2</v>
      </c>
      <c r="EP1315" s="38">
        <v>-5.8152999999999998E-3</v>
      </c>
      <c r="EQ1315" s="38">
        <v>4.7847199999999999E-2</v>
      </c>
      <c r="ER1315" s="38">
        <v>6.4538700000000004E-2</v>
      </c>
      <c r="ES1315" s="38">
        <v>5.2721299999999999E-2</v>
      </c>
      <c r="ET1315" s="38">
        <v>6.4239199999999996E-2</v>
      </c>
      <c r="EU1315" s="38">
        <v>5.7503199999999997E-2</v>
      </c>
      <c r="EV1315" s="38">
        <v>1.2891100000000001E-2</v>
      </c>
      <c r="EW1315" s="38">
        <v>2.3472199999999999E-2</v>
      </c>
      <c r="EX1315" s="38">
        <v>5.2317099999999998E-2</v>
      </c>
      <c r="EY1315" s="38">
        <v>-6.3451000000000002E-3</v>
      </c>
      <c r="EZ1315" s="38">
        <v>-9.5884999999999998E-3</v>
      </c>
      <c r="FA1315" s="38">
        <v>-3.1031400000000001E-2</v>
      </c>
      <c r="FB1315" s="38">
        <v>79.145319999999998</v>
      </c>
      <c r="FC1315" s="38">
        <v>77.520930000000007</v>
      </c>
      <c r="FD1315" s="38">
        <v>75.131839999999997</v>
      </c>
      <c r="FE1315" s="38">
        <v>73.194839999999999</v>
      </c>
      <c r="FF1315" s="38">
        <v>72.109260000000006</v>
      </c>
      <c r="FG1315" s="38">
        <v>71.311149999999998</v>
      </c>
      <c r="FH1315" s="38">
        <v>71.907269999999997</v>
      </c>
      <c r="FI1315" s="38">
        <v>75.842280000000002</v>
      </c>
      <c r="FJ1315" s="38">
        <v>80.62012</v>
      </c>
      <c r="FK1315" s="38">
        <v>84.255030000000005</v>
      </c>
      <c r="FL1315" s="38">
        <v>87.812269999999998</v>
      </c>
      <c r="FM1315" s="38">
        <v>91.28443</v>
      </c>
      <c r="FN1315" s="38">
        <v>93.813569999999999</v>
      </c>
      <c r="FO1315" s="38">
        <v>95.992739999999998</v>
      </c>
      <c r="FP1315" s="38">
        <v>97.399709999999999</v>
      </c>
      <c r="FQ1315" s="38">
        <v>98.567419999999998</v>
      </c>
      <c r="FR1315" s="38">
        <v>98.882530000000003</v>
      </c>
      <c r="FS1315" s="38">
        <v>98.441190000000006</v>
      </c>
      <c r="FT1315" s="38">
        <v>96.903919999999999</v>
      </c>
      <c r="FU1315" s="38">
        <v>94.741529999999997</v>
      </c>
      <c r="FV1315" s="38">
        <v>91.622309999999999</v>
      </c>
      <c r="FW1315">
        <v>88.972750000000005</v>
      </c>
      <c r="FX1315">
        <v>86.203609999999998</v>
      </c>
      <c r="FY1315">
        <v>83.43665</v>
      </c>
      <c r="FZ1315">
        <v>1.4810800000000001E-2</v>
      </c>
      <c r="GA1315">
        <v>0.1219543</v>
      </c>
      <c r="GB1315">
        <v>1</v>
      </c>
    </row>
    <row r="1316" spans="1:184" x14ac:dyDescent="0.3">
      <c r="A1316" t="s">
        <v>1</v>
      </c>
      <c r="B1316" t="s">
        <v>1</v>
      </c>
      <c r="C1316" t="s">
        <v>1</v>
      </c>
      <c r="D1316" t="s">
        <v>1</v>
      </c>
      <c r="E1316" t="s">
        <v>1</v>
      </c>
      <c r="F1316" t="s">
        <v>1</v>
      </c>
      <c r="G1316" t="s">
        <v>1</v>
      </c>
      <c r="H1316" s="40" t="s">
        <v>1</v>
      </c>
      <c r="I1316" s="18" t="s">
        <v>222</v>
      </c>
      <c r="J1316" s="38" t="s">
        <v>1</v>
      </c>
      <c r="K1316" s="18">
        <v>44739</v>
      </c>
      <c r="L1316" s="38">
        <v>110976</v>
      </c>
      <c r="M1316" s="38">
        <v>110976</v>
      </c>
      <c r="N1316" s="38">
        <v>5.156123</v>
      </c>
      <c r="O1316" s="38">
        <v>5.0271330000000001</v>
      </c>
      <c r="P1316" s="38">
        <v>4.9304360000000003</v>
      </c>
      <c r="Q1316" s="38">
        <v>4.9281069999999998</v>
      </c>
      <c r="R1316" s="38">
        <v>5.0977189999999997</v>
      </c>
      <c r="S1316" s="38">
        <v>5.5031049999999997</v>
      </c>
      <c r="T1316" s="38">
        <v>6.0178859999999998</v>
      </c>
      <c r="U1316" s="38">
        <v>6.7291210000000001</v>
      </c>
      <c r="V1316" s="38">
        <v>7.5881670000000003</v>
      </c>
      <c r="W1316" s="38">
        <v>8.2072870000000009</v>
      </c>
      <c r="X1316" s="38">
        <v>8.7209009999999996</v>
      </c>
      <c r="Y1316" s="38">
        <v>9.1159859999999995</v>
      </c>
      <c r="Z1316" s="38">
        <v>9.3822949999999992</v>
      </c>
      <c r="AA1316" s="38">
        <v>9.6612170000000006</v>
      </c>
      <c r="AB1316" s="38">
        <v>9.7571490000000001</v>
      </c>
      <c r="AC1316" s="38">
        <v>9.6364370000000008</v>
      </c>
      <c r="AD1316" s="38">
        <v>9.2319040000000001</v>
      </c>
      <c r="AE1316" s="38">
        <v>8.5276329999999998</v>
      </c>
      <c r="AF1316" s="38">
        <v>7.9269800000000004</v>
      </c>
      <c r="AG1316" s="38">
        <v>7.5086180000000002</v>
      </c>
      <c r="AH1316" s="38">
        <v>7.1910280000000002</v>
      </c>
      <c r="AI1316" s="38">
        <v>6.7548029999999999</v>
      </c>
      <c r="AJ1316" s="38">
        <v>6.2717619999999998</v>
      </c>
      <c r="AK1316" s="38">
        <v>5.9042019999999997</v>
      </c>
      <c r="AL1316" s="38">
        <v>-5.1841999999999999E-2</v>
      </c>
      <c r="AM1316" s="38">
        <v>-1.91127E-2</v>
      </c>
      <c r="AN1316" s="38">
        <v>-6.3188000000000003E-3</v>
      </c>
      <c r="AO1316" s="38">
        <v>6.2560000000000003E-3</v>
      </c>
      <c r="AP1316" s="38">
        <v>-5.7720999999999996E-3</v>
      </c>
      <c r="AQ1316" s="38">
        <v>6.0439399999999997E-2</v>
      </c>
      <c r="AR1316" s="38">
        <v>8.0230499999999996E-2</v>
      </c>
      <c r="AS1316" s="38">
        <v>-2.1323399999999999E-2</v>
      </c>
      <c r="AT1316" s="38">
        <v>-4.7120799999999997E-2</v>
      </c>
      <c r="AU1316" s="38">
        <v>-7.0993500000000001E-2</v>
      </c>
      <c r="AV1316" s="38">
        <v>-7.2921E-2</v>
      </c>
      <c r="AW1316" s="38">
        <v>-3.7766399999999999E-2</v>
      </c>
      <c r="AX1316" s="38">
        <v>-1.7285100000000001E-2</v>
      </c>
      <c r="AY1316" s="38">
        <v>2.7431400000000002E-2</v>
      </c>
      <c r="AZ1316" s="38">
        <v>8.5356500000000002E-2</v>
      </c>
      <c r="BA1316" s="38">
        <v>9.0231400000000003E-2</v>
      </c>
      <c r="BB1316" s="38">
        <v>0.14818329999999999</v>
      </c>
      <c r="BC1316" s="38">
        <v>0.13453119999999999</v>
      </c>
      <c r="BD1316" s="38">
        <v>8.5152599999999995E-2</v>
      </c>
      <c r="BE1316" s="38">
        <v>8.1620999999999999E-2</v>
      </c>
      <c r="BF1316" s="38">
        <v>0.1082089</v>
      </c>
      <c r="BG1316" s="38">
        <v>-5.2135099999999997E-2</v>
      </c>
      <c r="BH1316" s="38">
        <v>-4.5028800000000001E-2</v>
      </c>
      <c r="BI1316" s="38">
        <v>-4.55425E-2</v>
      </c>
      <c r="BJ1316" s="38">
        <v>-4.5000699999999998E-2</v>
      </c>
      <c r="BK1316" s="38">
        <v>-1.20486E-2</v>
      </c>
      <c r="BL1316" s="38">
        <v>4.6660000000000001E-4</v>
      </c>
      <c r="BM1316" s="38">
        <v>1.15313E-2</v>
      </c>
      <c r="BN1316" s="38">
        <v>-9.6690000000000003E-4</v>
      </c>
      <c r="BO1316" s="38">
        <v>6.64101E-2</v>
      </c>
      <c r="BP1316" s="38">
        <v>8.8348499999999996E-2</v>
      </c>
      <c r="BQ1316" s="38">
        <v>-1.34577E-2</v>
      </c>
      <c r="BR1316" s="38">
        <v>-3.9735800000000002E-2</v>
      </c>
      <c r="BS1316" s="38">
        <v>-6.2806899999999999E-2</v>
      </c>
      <c r="BT1316" s="38">
        <v>-6.5955600000000003E-2</v>
      </c>
      <c r="BU1316" s="38">
        <v>-3.1968400000000001E-2</v>
      </c>
      <c r="BV1316" s="38">
        <v>-1.3165E-2</v>
      </c>
      <c r="BW1316" s="38">
        <v>3.17717E-2</v>
      </c>
      <c r="BX1316" s="38">
        <v>9.1200299999999998E-2</v>
      </c>
      <c r="BY1316" s="38">
        <v>9.6874799999999997E-2</v>
      </c>
      <c r="BZ1316" s="38">
        <v>0.15617990000000001</v>
      </c>
      <c r="CA1316" s="38">
        <v>0.14339769999999999</v>
      </c>
      <c r="CB1316" s="38">
        <v>9.7113099999999994E-2</v>
      </c>
      <c r="CC1316" s="38">
        <v>9.3593800000000005E-2</v>
      </c>
      <c r="CD1316" s="38">
        <v>0.1193612</v>
      </c>
      <c r="CE1316" s="38">
        <v>-3.94703E-2</v>
      </c>
      <c r="CF1316" s="38">
        <v>-3.22828E-2</v>
      </c>
      <c r="CG1316" s="38">
        <v>-3.1800299999999997E-2</v>
      </c>
      <c r="CH1316" s="38">
        <v>-4.0262399999999997E-2</v>
      </c>
      <c r="CI1316" s="38">
        <v>-7.156E-3</v>
      </c>
      <c r="CJ1316" s="38">
        <v>5.1662000000000001E-3</v>
      </c>
      <c r="CK1316" s="38">
        <v>1.5184899999999999E-2</v>
      </c>
      <c r="CL1316" s="38">
        <v>2.3611000000000001E-3</v>
      </c>
      <c r="CM1316" s="38">
        <v>7.0545399999999994E-2</v>
      </c>
      <c r="CN1316" s="38">
        <v>9.3970999999999999E-2</v>
      </c>
      <c r="CO1316" s="38">
        <v>-8.0099999999999998E-3</v>
      </c>
      <c r="CP1316" s="38">
        <v>-3.4620999999999999E-2</v>
      </c>
      <c r="CQ1316" s="38">
        <v>-5.7136899999999997E-2</v>
      </c>
      <c r="CR1316" s="38">
        <v>-6.1131400000000002E-2</v>
      </c>
      <c r="CS1316" s="38">
        <v>-2.79527E-2</v>
      </c>
      <c r="CT1316" s="38">
        <v>-1.0311499999999999E-2</v>
      </c>
      <c r="CU1316" s="38">
        <v>3.4777700000000002E-2</v>
      </c>
      <c r="CV1316" s="38">
        <v>9.5247700000000005E-2</v>
      </c>
      <c r="CW1316" s="38">
        <v>0.101476</v>
      </c>
      <c r="CX1316" s="38">
        <v>0.16171830000000001</v>
      </c>
      <c r="CY1316" s="38">
        <v>0.14953859999999999</v>
      </c>
      <c r="CZ1316" s="38">
        <v>0.1053969</v>
      </c>
      <c r="DA1316" s="38">
        <v>0.1018862</v>
      </c>
      <c r="DB1316" s="38">
        <v>0.12708520000000001</v>
      </c>
      <c r="DC1316" s="38">
        <v>-3.0698699999999999E-2</v>
      </c>
      <c r="DD1316" s="38">
        <v>-2.3455E-2</v>
      </c>
      <c r="DE1316" s="38">
        <v>-2.22825E-2</v>
      </c>
      <c r="DF1316" s="38">
        <v>-3.5524100000000003E-2</v>
      </c>
      <c r="DG1316" s="38">
        <v>-2.2634E-3</v>
      </c>
      <c r="DH1316" s="38">
        <v>9.8657999999999992E-3</v>
      </c>
      <c r="DI1316" s="38">
        <v>1.88386E-2</v>
      </c>
      <c r="DJ1316" s="38">
        <v>5.6892000000000002E-3</v>
      </c>
      <c r="DK1316" s="38">
        <v>7.4680700000000003E-2</v>
      </c>
      <c r="DL1316" s="38">
        <v>9.9593500000000001E-2</v>
      </c>
      <c r="DM1316" s="38">
        <v>-2.5623E-3</v>
      </c>
      <c r="DN1316" s="38">
        <v>-2.95061E-2</v>
      </c>
      <c r="DO1316" s="38">
        <v>-5.1466900000000003E-2</v>
      </c>
      <c r="DP1316" s="38">
        <v>-5.6307299999999998E-2</v>
      </c>
      <c r="DQ1316" s="38">
        <v>-2.3937099999999999E-2</v>
      </c>
      <c r="DR1316" s="38">
        <v>-7.4578999999999999E-3</v>
      </c>
      <c r="DS1316" s="38">
        <v>3.7783799999999999E-2</v>
      </c>
      <c r="DT1316" s="38">
        <v>9.9295099999999997E-2</v>
      </c>
      <c r="DU1316" s="38">
        <v>0.1060772</v>
      </c>
      <c r="DV1316" s="38">
        <v>0.16725670000000001</v>
      </c>
      <c r="DW1316" s="38">
        <v>0.1556795</v>
      </c>
      <c r="DX1316" s="38">
        <v>0.1136807</v>
      </c>
      <c r="DY1316" s="38">
        <v>0.1101786</v>
      </c>
      <c r="DZ1316" s="38">
        <v>0.13480929999999999</v>
      </c>
      <c r="EA1316" s="38">
        <v>-2.1927100000000001E-2</v>
      </c>
      <c r="EB1316" s="38">
        <v>-1.4627100000000001E-2</v>
      </c>
      <c r="EC1316" s="38">
        <v>-1.27647E-2</v>
      </c>
      <c r="ED1316" s="38">
        <v>-2.8682800000000001E-2</v>
      </c>
      <c r="EE1316" s="38">
        <v>4.8006999999999998E-3</v>
      </c>
      <c r="EF1316" s="38">
        <v>1.6651300000000001E-2</v>
      </c>
      <c r="EG1316" s="38">
        <v>2.4113900000000001E-2</v>
      </c>
      <c r="EH1316" s="38">
        <v>1.04943E-2</v>
      </c>
      <c r="EI1316" s="38">
        <v>8.0651399999999998E-2</v>
      </c>
      <c r="EJ1316" s="38">
        <v>0.1077116</v>
      </c>
      <c r="EK1316" s="38">
        <v>5.3033999999999998E-3</v>
      </c>
      <c r="EL1316" s="38">
        <v>-2.2121100000000001E-2</v>
      </c>
      <c r="EM1316" s="38">
        <v>-4.3280300000000001E-2</v>
      </c>
      <c r="EN1316" s="38">
        <v>-4.9341900000000001E-2</v>
      </c>
      <c r="EO1316" s="38">
        <v>-1.8139099999999998E-2</v>
      </c>
      <c r="EP1316" s="38">
        <v>-3.3378000000000001E-3</v>
      </c>
      <c r="EQ1316" s="38">
        <v>4.2124099999999998E-2</v>
      </c>
      <c r="ER1316" s="38">
        <v>0.1051388</v>
      </c>
      <c r="ES1316" s="38">
        <v>0.11272069999999999</v>
      </c>
      <c r="ET1316" s="38">
        <v>0.1752533</v>
      </c>
      <c r="EU1316" s="38">
        <v>0.164546</v>
      </c>
      <c r="EV1316" s="38">
        <v>0.12564120000000001</v>
      </c>
      <c r="EW1316" s="38">
        <v>0.12215139999999999</v>
      </c>
      <c r="EX1316" s="38">
        <v>0.1459616</v>
      </c>
      <c r="EY1316" s="38">
        <v>-9.2622999999999994E-3</v>
      </c>
      <c r="EZ1316" s="38">
        <v>-1.8810999999999999E-3</v>
      </c>
      <c r="FA1316" s="38">
        <v>9.7750000000000007E-4</v>
      </c>
      <c r="FB1316" s="38">
        <v>77.480080000000001</v>
      </c>
      <c r="FC1316" s="38">
        <v>75.564959999999999</v>
      </c>
      <c r="FD1316" s="38">
        <v>73.575199999999995</v>
      </c>
      <c r="FE1316" s="38">
        <v>71.820880000000002</v>
      </c>
      <c r="FF1316" s="38">
        <v>70.764539999999997</v>
      </c>
      <c r="FG1316" s="38">
        <v>69.472610000000003</v>
      </c>
      <c r="FH1316" s="38">
        <v>69.667379999999994</v>
      </c>
      <c r="FI1316" s="38">
        <v>72.914929999999998</v>
      </c>
      <c r="FJ1316" s="38">
        <v>77.651570000000007</v>
      </c>
      <c r="FK1316" s="38">
        <v>81.734070000000003</v>
      </c>
      <c r="FL1316" s="38">
        <v>85.934749999999994</v>
      </c>
      <c r="FM1316" s="38">
        <v>89.854209999999995</v>
      </c>
      <c r="FN1316" s="38">
        <v>93.257940000000005</v>
      </c>
      <c r="FO1316" s="38">
        <v>96.112799999999993</v>
      </c>
      <c r="FP1316" s="38">
        <v>98.260459999999995</v>
      </c>
      <c r="FQ1316" s="38">
        <v>99.825879999999998</v>
      </c>
      <c r="FR1316" s="38">
        <v>99.979590000000002</v>
      </c>
      <c r="FS1316" s="38">
        <v>99.642399999999995</v>
      </c>
      <c r="FT1316" s="38">
        <v>98.202100000000002</v>
      </c>
      <c r="FU1316" s="38">
        <v>95.427599999999998</v>
      </c>
      <c r="FV1316" s="38">
        <v>91.108750000000001</v>
      </c>
      <c r="FW1316">
        <v>87.51952</v>
      </c>
      <c r="FX1316">
        <v>84.397859999999994</v>
      </c>
      <c r="FY1316">
        <v>81.786929999999998</v>
      </c>
      <c r="FZ1316">
        <v>1.17558E-2</v>
      </c>
      <c r="GA1316">
        <v>9.6722900000000001E-2</v>
      </c>
      <c r="GB1316">
        <v>1</v>
      </c>
    </row>
    <row r="1317" spans="1:184" x14ac:dyDescent="0.3">
      <c r="A1317" t="s">
        <v>1</v>
      </c>
      <c r="B1317" t="s">
        <v>1</v>
      </c>
      <c r="C1317" t="s">
        <v>1</v>
      </c>
      <c r="D1317" t="s">
        <v>1</v>
      </c>
      <c r="E1317" t="s">
        <v>1</v>
      </c>
      <c r="F1317" t="s">
        <v>1</v>
      </c>
      <c r="G1317" t="s">
        <v>1</v>
      </c>
      <c r="H1317" s="40" t="s">
        <v>1</v>
      </c>
      <c r="I1317" s="18" t="s">
        <v>222</v>
      </c>
      <c r="J1317" s="38" t="s">
        <v>1</v>
      </c>
      <c r="K1317" s="18">
        <v>44753</v>
      </c>
      <c r="L1317" s="38">
        <v>110667</v>
      </c>
      <c r="M1317" s="38">
        <v>110667</v>
      </c>
      <c r="N1317" s="38">
        <v>5.1131679999999999</v>
      </c>
      <c r="O1317" s="38">
        <v>4.9844590000000002</v>
      </c>
      <c r="P1317" s="38">
        <v>4.8949090000000002</v>
      </c>
      <c r="Q1317" s="38">
        <v>4.9012190000000002</v>
      </c>
      <c r="R1317" s="38">
        <v>5.073302</v>
      </c>
      <c r="S1317" s="38">
        <v>5.4586410000000001</v>
      </c>
      <c r="T1317" s="38">
        <v>5.9723230000000003</v>
      </c>
      <c r="U1317" s="38">
        <v>6.7414690000000004</v>
      </c>
      <c r="V1317" s="38">
        <v>7.6319030000000003</v>
      </c>
      <c r="W1317" s="38">
        <v>8.3049719999999994</v>
      </c>
      <c r="X1317" s="38">
        <v>8.8432469999999999</v>
      </c>
      <c r="Y1317" s="38">
        <v>9.2466399999999993</v>
      </c>
      <c r="Z1317" s="38">
        <v>9.4890969999999992</v>
      </c>
      <c r="AA1317" s="38">
        <v>9.7685670000000009</v>
      </c>
      <c r="AB1317" s="38">
        <v>9.8220410000000005</v>
      </c>
      <c r="AC1317" s="38">
        <v>9.6701250000000005</v>
      </c>
      <c r="AD1317" s="38">
        <v>9.2424619999999997</v>
      </c>
      <c r="AE1317" s="38">
        <v>8.5145520000000001</v>
      </c>
      <c r="AF1317" s="38">
        <v>7.9040929999999996</v>
      </c>
      <c r="AG1317" s="38">
        <v>7.4949589999999997</v>
      </c>
      <c r="AH1317" s="38">
        <v>7.2014329999999998</v>
      </c>
      <c r="AI1317" s="38">
        <v>6.7943170000000004</v>
      </c>
      <c r="AJ1317" s="38">
        <v>6.3371729999999999</v>
      </c>
      <c r="AK1317" s="38">
        <v>5.9565849999999996</v>
      </c>
      <c r="AL1317" s="38">
        <v>-2.4094600000000001E-2</v>
      </c>
      <c r="AM1317" s="38">
        <v>-9.5888999999999992E-3</v>
      </c>
      <c r="AN1317" s="38">
        <v>1.258E-3</v>
      </c>
      <c r="AO1317" s="38">
        <v>-3.5869000000000001E-3</v>
      </c>
      <c r="AP1317" s="38">
        <v>-5.0385999999999998E-3</v>
      </c>
      <c r="AQ1317" s="38">
        <v>2.4997700000000001E-2</v>
      </c>
      <c r="AR1317" s="38">
        <v>4.77046E-2</v>
      </c>
      <c r="AS1317" s="38">
        <v>-4.7441999999999998E-2</v>
      </c>
      <c r="AT1317" s="38">
        <v>-4.2534500000000003E-2</v>
      </c>
      <c r="AU1317" s="38">
        <v>-6.2941499999999997E-2</v>
      </c>
      <c r="AV1317" s="38">
        <v>-4.3407099999999997E-2</v>
      </c>
      <c r="AW1317" s="38">
        <v>-5.0583400000000001E-2</v>
      </c>
      <c r="AX1317" s="38">
        <v>-1.89274E-2</v>
      </c>
      <c r="AY1317" s="38">
        <v>2.46427E-2</v>
      </c>
      <c r="AZ1317" s="38">
        <v>2.41186E-2</v>
      </c>
      <c r="BA1317" s="38">
        <v>2.55804E-2</v>
      </c>
      <c r="BB1317" s="38">
        <v>7.9201999999999995E-2</v>
      </c>
      <c r="BC1317" s="38">
        <v>3.3311500000000001E-2</v>
      </c>
      <c r="BD1317" s="38">
        <v>-1.8539E-2</v>
      </c>
      <c r="BE1317" s="38">
        <v>-1.24662E-2</v>
      </c>
      <c r="BF1317" s="38">
        <v>-6.0774000000000002E-3</v>
      </c>
      <c r="BG1317" s="38">
        <v>-0.14890680000000001</v>
      </c>
      <c r="BH1317" s="38">
        <v>-0.11145720000000001</v>
      </c>
      <c r="BI1317" s="38">
        <v>-9.7727499999999995E-2</v>
      </c>
      <c r="BJ1317" s="38">
        <v>-1.5695299999999999E-2</v>
      </c>
      <c r="BK1317" s="38">
        <v>-1.8554999999999999E-3</v>
      </c>
      <c r="BL1317" s="38">
        <v>8.5561999999999999E-3</v>
      </c>
      <c r="BM1317" s="38">
        <v>2.4323999999999999E-3</v>
      </c>
      <c r="BN1317" s="38">
        <v>7.9099999999999998E-5</v>
      </c>
      <c r="BO1317" s="38">
        <v>3.1748400000000003E-2</v>
      </c>
      <c r="BP1317" s="38">
        <v>5.7210700000000003E-2</v>
      </c>
      <c r="BQ1317" s="38">
        <v>-3.8614200000000001E-2</v>
      </c>
      <c r="BR1317" s="38">
        <v>-3.3844300000000001E-2</v>
      </c>
      <c r="BS1317" s="38">
        <v>-5.2771600000000002E-2</v>
      </c>
      <c r="BT1317" s="38">
        <v>-3.5252100000000001E-2</v>
      </c>
      <c r="BU1317" s="38">
        <v>-4.4058199999999999E-2</v>
      </c>
      <c r="BV1317" s="38">
        <v>-1.49099E-2</v>
      </c>
      <c r="BW1317" s="38">
        <v>2.9654099999999999E-2</v>
      </c>
      <c r="BX1317" s="38">
        <v>3.1433500000000003E-2</v>
      </c>
      <c r="BY1317" s="38">
        <v>3.40337E-2</v>
      </c>
      <c r="BZ1317" s="38">
        <v>8.9224999999999999E-2</v>
      </c>
      <c r="CA1317" s="38">
        <v>4.4359900000000001E-2</v>
      </c>
      <c r="CB1317" s="38">
        <v>-4.3363999999999998E-3</v>
      </c>
      <c r="CC1317" s="38">
        <v>1.5058999999999999E-3</v>
      </c>
      <c r="CD1317" s="38">
        <v>6.7178000000000003E-3</v>
      </c>
      <c r="CE1317" s="38">
        <v>-0.13470170000000001</v>
      </c>
      <c r="CF1317" s="38">
        <v>-9.5755300000000002E-2</v>
      </c>
      <c r="CG1317" s="38">
        <v>-8.0917000000000003E-2</v>
      </c>
      <c r="CH1317" s="38">
        <v>-9.8779000000000002E-3</v>
      </c>
      <c r="CI1317" s="38">
        <v>3.5006E-3</v>
      </c>
      <c r="CJ1317" s="38">
        <v>1.36109E-2</v>
      </c>
      <c r="CK1317" s="38">
        <v>6.6013E-3</v>
      </c>
      <c r="CL1317" s="38">
        <v>3.6235E-3</v>
      </c>
      <c r="CM1317" s="38">
        <v>3.6423999999999998E-2</v>
      </c>
      <c r="CN1317" s="38">
        <v>6.3794699999999996E-2</v>
      </c>
      <c r="CO1317" s="38">
        <v>-3.2500000000000001E-2</v>
      </c>
      <c r="CP1317" s="38">
        <v>-2.7825599999999999E-2</v>
      </c>
      <c r="CQ1317" s="38">
        <v>-4.5727999999999998E-2</v>
      </c>
      <c r="CR1317" s="38">
        <v>-2.9603999999999998E-2</v>
      </c>
      <c r="CS1317" s="38">
        <v>-3.9538900000000002E-2</v>
      </c>
      <c r="CT1317" s="38">
        <v>-1.21274E-2</v>
      </c>
      <c r="CU1317" s="38">
        <v>3.3125000000000002E-2</v>
      </c>
      <c r="CV1317" s="38">
        <v>3.6499900000000002E-2</v>
      </c>
      <c r="CW1317" s="38">
        <v>3.9888399999999997E-2</v>
      </c>
      <c r="CX1317" s="38">
        <v>9.61669E-2</v>
      </c>
      <c r="CY1317" s="38">
        <v>5.2012000000000003E-2</v>
      </c>
      <c r="CZ1317" s="38">
        <v>5.5002999999999996E-3</v>
      </c>
      <c r="DA1317" s="38">
        <v>1.1183E-2</v>
      </c>
      <c r="DB1317" s="38">
        <v>1.55797E-2</v>
      </c>
      <c r="DC1317" s="38">
        <v>-0.12486319999999999</v>
      </c>
      <c r="DD1317" s="38">
        <v>-8.4880300000000006E-2</v>
      </c>
      <c r="DE1317" s="38">
        <v>-6.9274100000000005E-2</v>
      </c>
      <c r="DF1317" s="38">
        <v>-4.0606000000000001E-3</v>
      </c>
      <c r="DG1317" s="38">
        <v>8.8567000000000003E-3</v>
      </c>
      <c r="DH1317" s="38">
        <v>1.8665600000000001E-2</v>
      </c>
      <c r="DI1317" s="38">
        <v>1.0770200000000001E-2</v>
      </c>
      <c r="DJ1317" s="38">
        <v>7.1679999999999999E-3</v>
      </c>
      <c r="DK1317" s="38">
        <v>4.1099499999999997E-2</v>
      </c>
      <c r="DL1317" s="38">
        <v>7.0378599999999999E-2</v>
      </c>
      <c r="DM1317" s="38">
        <v>-2.63859E-2</v>
      </c>
      <c r="DN1317" s="38">
        <v>-2.1806800000000001E-2</v>
      </c>
      <c r="DO1317" s="38">
        <v>-3.8684400000000001E-2</v>
      </c>
      <c r="DP1317" s="38">
        <v>-2.3955899999999999E-2</v>
      </c>
      <c r="DQ1317" s="38">
        <v>-3.5019700000000001E-2</v>
      </c>
      <c r="DR1317" s="38">
        <v>-9.3448999999999997E-3</v>
      </c>
      <c r="DS1317" s="38">
        <v>3.6595900000000001E-2</v>
      </c>
      <c r="DT1317" s="38">
        <v>4.1566199999999998E-2</v>
      </c>
      <c r="DU1317" s="38">
        <v>4.5743199999999998E-2</v>
      </c>
      <c r="DV1317" s="38">
        <v>0.1031088</v>
      </c>
      <c r="DW1317" s="38">
        <v>5.9664099999999998E-2</v>
      </c>
      <c r="DX1317" s="38">
        <v>1.5337E-2</v>
      </c>
      <c r="DY1317" s="38">
        <v>2.0860099999999999E-2</v>
      </c>
      <c r="DZ1317" s="38">
        <v>2.4441600000000001E-2</v>
      </c>
      <c r="EA1317" s="38">
        <v>-0.1150248</v>
      </c>
      <c r="EB1317" s="38">
        <v>-7.4005199999999993E-2</v>
      </c>
      <c r="EC1317" s="38">
        <v>-5.76312E-2</v>
      </c>
      <c r="ED1317" s="38">
        <v>4.3388000000000003E-3</v>
      </c>
      <c r="EE1317" s="38">
        <v>1.65901E-2</v>
      </c>
      <c r="EF1317" s="38">
        <v>2.5963799999999999E-2</v>
      </c>
      <c r="EG1317" s="38">
        <v>1.6789499999999999E-2</v>
      </c>
      <c r="EH1317" s="38">
        <v>1.2285600000000001E-2</v>
      </c>
      <c r="EI1317" s="38">
        <v>4.7850299999999998E-2</v>
      </c>
      <c r="EJ1317" s="38">
        <v>7.9884800000000006E-2</v>
      </c>
      <c r="EK1317" s="38">
        <v>-1.75581E-2</v>
      </c>
      <c r="EL1317" s="38">
        <v>-1.3116600000000001E-2</v>
      </c>
      <c r="EM1317" s="38">
        <v>-2.8514500000000002E-2</v>
      </c>
      <c r="EN1317" s="38">
        <v>-1.58009E-2</v>
      </c>
      <c r="EO1317" s="38">
        <v>-2.8494499999999999E-2</v>
      </c>
      <c r="EP1317" s="38">
        <v>-5.3274000000000004E-3</v>
      </c>
      <c r="EQ1317" s="38">
        <v>4.16073E-2</v>
      </c>
      <c r="ER1317" s="38">
        <v>4.88812E-2</v>
      </c>
      <c r="ES1317" s="38">
        <v>5.4196500000000002E-2</v>
      </c>
      <c r="ET1317" s="38">
        <v>0.1131318</v>
      </c>
      <c r="EU1317" s="38">
        <v>7.0712499999999998E-2</v>
      </c>
      <c r="EV1317" s="38">
        <v>2.9539599999999999E-2</v>
      </c>
      <c r="EW1317" s="38">
        <v>3.4832200000000001E-2</v>
      </c>
      <c r="EX1317" s="38">
        <v>3.72368E-2</v>
      </c>
      <c r="EY1317" s="38">
        <v>-0.1008196</v>
      </c>
      <c r="EZ1317" s="38">
        <v>-5.8303399999999998E-2</v>
      </c>
      <c r="FA1317" s="38">
        <v>-4.0820799999999997E-2</v>
      </c>
      <c r="FB1317" s="38">
        <v>79.049689999999998</v>
      </c>
      <c r="FC1317" s="38">
        <v>77.820670000000007</v>
      </c>
      <c r="FD1317" s="38">
        <v>76.552989999999994</v>
      </c>
      <c r="FE1317" s="38">
        <v>75.017139999999998</v>
      </c>
      <c r="FF1317" s="38">
        <v>72.861109999999996</v>
      </c>
      <c r="FG1317" s="38">
        <v>72.014110000000002</v>
      </c>
      <c r="FH1317" s="38">
        <v>71.796279999999996</v>
      </c>
      <c r="FI1317" s="38">
        <v>74.720169999999996</v>
      </c>
      <c r="FJ1317" s="38">
        <v>79.061260000000004</v>
      </c>
      <c r="FK1317" s="38">
        <v>83.926469999999995</v>
      </c>
      <c r="FL1317" s="38">
        <v>87.852990000000005</v>
      </c>
      <c r="FM1317" s="38">
        <v>91.227800000000002</v>
      </c>
      <c r="FN1317" s="38">
        <v>94.324939999999998</v>
      </c>
      <c r="FO1317" s="38">
        <v>96.618189999999998</v>
      </c>
      <c r="FP1317" s="38">
        <v>98.202749999999995</v>
      </c>
      <c r="FQ1317" s="38">
        <v>99.824579999999997</v>
      </c>
      <c r="FR1317" s="38">
        <v>100.4375</v>
      </c>
      <c r="FS1317" s="38">
        <v>100.00490000000001</v>
      </c>
      <c r="FT1317" s="38">
        <v>98.763670000000005</v>
      </c>
      <c r="FU1317" s="38">
        <v>96.258170000000007</v>
      </c>
      <c r="FV1317" s="38">
        <v>92.561610000000002</v>
      </c>
      <c r="FW1317">
        <v>89.097909999999999</v>
      </c>
      <c r="FX1317">
        <v>86.607619999999997</v>
      </c>
      <c r="FY1317">
        <v>83.590289999999996</v>
      </c>
      <c r="FZ1317">
        <v>1.45351E-2</v>
      </c>
      <c r="GA1317">
        <v>0.12206450000000001</v>
      </c>
      <c r="GB1317">
        <v>1</v>
      </c>
    </row>
    <row r="1318" spans="1:184" x14ac:dyDescent="0.3">
      <c r="A1318" t="s">
        <v>1</v>
      </c>
      <c r="B1318" t="s">
        <v>1</v>
      </c>
      <c r="C1318" t="s">
        <v>1</v>
      </c>
      <c r="D1318" t="s">
        <v>1</v>
      </c>
      <c r="E1318" t="s">
        <v>1</v>
      </c>
      <c r="F1318" t="s">
        <v>1</v>
      </c>
      <c r="G1318" t="s">
        <v>1</v>
      </c>
      <c r="H1318" s="40" t="s">
        <v>1</v>
      </c>
      <c r="I1318" s="18" t="s">
        <v>222</v>
      </c>
      <c r="J1318" s="38" t="s">
        <v>1</v>
      </c>
      <c r="K1318" s="18">
        <v>44760</v>
      </c>
      <c r="L1318" s="38">
        <v>110508</v>
      </c>
      <c r="M1318" s="38">
        <v>110508</v>
      </c>
      <c r="N1318" s="38">
        <v>5.3986710000000002</v>
      </c>
      <c r="O1318" s="38">
        <v>5.2526640000000002</v>
      </c>
      <c r="P1318" s="38">
        <v>5.1422030000000003</v>
      </c>
      <c r="Q1318" s="38">
        <v>5.1405510000000003</v>
      </c>
      <c r="R1318" s="38">
        <v>5.3055690000000002</v>
      </c>
      <c r="S1318" s="38">
        <v>5.7308909999999997</v>
      </c>
      <c r="T1318" s="38">
        <v>6.2723139999999997</v>
      </c>
      <c r="U1318" s="38">
        <v>6.9997249999999998</v>
      </c>
      <c r="V1318" s="38">
        <v>7.8474079999999997</v>
      </c>
      <c r="W1318" s="38">
        <v>8.46068</v>
      </c>
      <c r="X1318" s="38">
        <v>8.9585869999999996</v>
      </c>
      <c r="Y1318" s="38">
        <v>9.3444710000000004</v>
      </c>
      <c r="Z1318" s="38">
        <v>9.5773309999999992</v>
      </c>
      <c r="AA1318" s="38">
        <v>9.8352970000000006</v>
      </c>
      <c r="AB1318" s="38">
        <v>9.8964829999999999</v>
      </c>
      <c r="AC1318" s="38">
        <v>9.7415079999999996</v>
      </c>
      <c r="AD1318" s="38">
        <v>9.3175439999999998</v>
      </c>
      <c r="AE1318" s="38">
        <v>8.5851310000000005</v>
      </c>
      <c r="AF1318" s="38">
        <v>7.9703660000000003</v>
      </c>
      <c r="AG1318" s="38">
        <v>7.5641489999999996</v>
      </c>
      <c r="AH1318" s="38">
        <v>7.2690849999999996</v>
      </c>
      <c r="AI1318" s="38">
        <v>6.8486019999999996</v>
      </c>
      <c r="AJ1318" s="38">
        <v>6.3664690000000004</v>
      </c>
      <c r="AK1318" s="38">
        <v>5.9819269999999998</v>
      </c>
      <c r="AL1318" s="38">
        <v>-1.79507E-2</v>
      </c>
      <c r="AM1318" s="38">
        <v>1.32046E-2</v>
      </c>
      <c r="AN1318" s="38">
        <v>1.01774E-2</v>
      </c>
      <c r="AO1318" s="38">
        <v>2.4590899999999999E-2</v>
      </c>
      <c r="AP1318" s="38">
        <v>-8.1289999999999997E-4</v>
      </c>
      <c r="AQ1318" s="38">
        <v>5.6901E-3</v>
      </c>
      <c r="AR1318" s="38">
        <v>5.47628E-2</v>
      </c>
      <c r="AS1318" s="38">
        <v>-3.6884800000000002E-2</v>
      </c>
      <c r="AT1318" s="38">
        <v>-5.7223799999999998E-2</v>
      </c>
      <c r="AU1318" s="38">
        <v>-8.5560200000000003E-2</v>
      </c>
      <c r="AV1318" s="38">
        <v>-0.1213249</v>
      </c>
      <c r="AW1318" s="38">
        <v>-0.12851190000000001</v>
      </c>
      <c r="AX1318" s="38">
        <v>-5.1286900000000003E-2</v>
      </c>
      <c r="AY1318" s="38">
        <v>7.3520600000000005E-2</v>
      </c>
      <c r="AZ1318" s="38">
        <v>9.5469499999999999E-2</v>
      </c>
      <c r="BA1318" s="38">
        <v>0.12822549999999999</v>
      </c>
      <c r="BB1318" s="38">
        <v>0.1643741</v>
      </c>
      <c r="BC1318" s="38">
        <v>0.1242872</v>
      </c>
      <c r="BD1318" s="38">
        <v>9.4797300000000001E-2</v>
      </c>
      <c r="BE1318" s="38">
        <v>0.1321493</v>
      </c>
      <c r="BF1318" s="38">
        <v>9.9756899999999996E-2</v>
      </c>
      <c r="BG1318" s="38">
        <v>-4.20711E-2</v>
      </c>
      <c r="BH1318" s="38">
        <v>-3.3309400000000003E-2</v>
      </c>
      <c r="BI1318" s="38">
        <v>-5.51887E-2</v>
      </c>
      <c r="BJ1318" s="38">
        <v>-9.9964000000000008E-3</v>
      </c>
      <c r="BK1318" s="38">
        <v>2.0409299999999998E-2</v>
      </c>
      <c r="BL1318" s="38">
        <v>1.6850500000000001E-2</v>
      </c>
      <c r="BM1318" s="38">
        <v>3.0614599999999999E-2</v>
      </c>
      <c r="BN1318" s="38">
        <v>4.5815999999999999E-3</v>
      </c>
      <c r="BO1318" s="38">
        <v>1.2487699999999999E-2</v>
      </c>
      <c r="BP1318" s="38">
        <v>6.6054100000000004E-2</v>
      </c>
      <c r="BQ1318" s="38">
        <v>-2.7504600000000001E-2</v>
      </c>
      <c r="BR1318" s="38">
        <v>-4.7513899999999998E-2</v>
      </c>
      <c r="BS1318" s="38">
        <v>-7.5481599999999996E-2</v>
      </c>
      <c r="BT1318" s="38">
        <v>-0.113464</v>
      </c>
      <c r="BU1318" s="38">
        <v>-0.1217936</v>
      </c>
      <c r="BV1318" s="38">
        <v>-4.6430800000000001E-2</v>
      </c>
      <c r="BW1318" s="38">
        <v>7.9531099999999993E-2</v>
      </c>
      <c r="BX1318" s="38">
        <v>0.1041203</v>
      </c>
      <c r="BY1318" s="38">
        <v>0.13835900000000001</v>
      </c>
      <c r="BZ1318" s="38">
        <v>0.17628550000000001</v>
      </c>
      <c r="CA1318" s="38">
        <v>0.1385168</v>
      </c>
      <c r="CB1318" s="38">
        <v>0.1111606</v>
      </c>
      <c r="CC1318" s="38">
        <v>0.14743790000000001</v>
      </c>
      <c r="CD1318" s="38">
        <v>0.1127693</v>
      </c>
      <c r="CE1318" s="38">
        <v>-2.6655999999999999E-2</v>
      </c>
      <c r="CF1318" s="38">
        <v>-1.78129E-2</v>
      </c>
      <c r="CG1318" s="38">
        <v>-3.9006699999999998E-2</v>
      </c>
      <c r="CH1318" s="38">
        <v>-4.4872999999999996E-3</v>
      </c>
      <c r="CI1318" s="38">
        <v>2.53992E-2</v>
      </c>
      <c r="CJ1318" s="38">
        <v>2.14723E-2</v>
      </c>
      <c r="CK1318" s="38">
        <v>3.4786699999999997E-2</v>
      </c>
      <c r="CL1318" s="38">
        <v>8.3178000000000002E-3</v>
      </c>
      <c r="CM1318" s="38">
        <v>1.7195800000000001E-2</v>
      </c>
      <c r="CN1318" s="38">
        <v>7.3874499999999996E-2</v>
      </c>
      <c r="CO1318" s="38">
        <v>-2.1007899999999999E-2</v>
      </c>
      <c r="CP1318" s="38">
        <v>-4.07888E-2</v>
      </c>
      <c r="CQ1318" s="38">
        <v>-6.8501199999999998E-2</v>
      </c>
      <c r="CR1318" s="38">
        <v>-0.1080195</v>
      </c>
      <c r="CS1318" s="38">
        <v>-0.11714049999999999</v>
      </c>
      <c r="CT1318" s="38">
        <v>-4.3067399999999999E-2</v>
      </c>
      <c r="CU1318" s="38">
        <v>8.3693900000000002E-2</v>
      </c>
      <c r="CV1318" s="38">
        <v>0.11011170000000001</v>
      </c>
      <c r="CW1318" s="38">
        <v>0.14537739999999999</v>
      </c>
      <c r="CX1318" s="38">
        <v>0.18453530000000001</v>
      </c>
      <c r="CY1318" s="38">
        <v>0.14837210000000001</v>
      </c>
      <c r="CZ1318" s="38">
        <v>0.1224938</v>
      </c>
      <c r="DA1318" s="38">
        <v>0.15802669999999999</v>
      </c>
      <c r="DB1318" s="38">
        <v>0.1217816</v>
      </c>
      <c r="DC1318" s="38">
        <v>-1.5979500000000001E-2</v>
      </c>
      <c r="DD1318" s="38">
        <v>-7.0800000000000004E-3</v>
      </c>
      <c r="DE1318" s="38">
        <v>-2.7799000000000001E-2</v>
      </c>
      <c r="DF1318" s="38">
        <v>1.0218E-3</v>
      </c>
      <c r="DG1318" s="38">
        <v>3.0389200000000002E-2</v>
      </c>
      <c r="DH1318" s="38">
        <v>2.6093999999999999E-2</v>
      </c>
      <c r="DI1318" s="38">
        <v>3.8958699999999999E-2</v>
      </c>
      <c r="DJ1318" s="38">
        <v>1.2054E-2</v>
      </c>
      <c r="DK1318" s="38">
        <v>2.19039E-2</v>
      </c>
      <c r="DL1318" s="38">
        <v>8.1694799999999998E-2</v>
      </c>
      <c r="DM1318" s="38">
        <v>-1.45112E-2</v>
      </c>
      <c r="DN1318" s="38">
        <v>-3.4063799999999998E-2</v>
      </c>
      <c r="DO1318" s="38">
        <v>-6.15208E-2</v>
      </c>
      <c r="DP1318" s="38">
        <v>-0.102575</v>
      </c>
      <c r="DQ1318" s="38">
        <v>-0.1124874</v>
      </c>
      <c r="DR1318" s="38">
        <v>-3.9704099999999999E-2</v>
      </c>
      <c r="DS1318" s="38">
        <v>8.7856699999999996E-2</v>
      </c>
      <c r="DT1318" s="38">
        <v>0.1161032</v>
      </c>
      <c r="DU1318" s="38">
        <v>0.1523958</v>
      </c>
      <c r="DV1318" s="38">
        <v>0.19278509999999999</v>
      </c>
      <c r="DW1318" s="38">
        <v>0.15822749999999999</v>
      </c>
      <c r="DX1318" s="38">
        <v>0.133827</v>
      </c>
      <c r="DY1318" s="38">
        <v>0.1686156</v>
      </c>
      <c r="DZ1318" s="38">
        <v>0.13079399999999999</v>
      </c>
      <c r="EA1318" s="38">
        <v>-5.3030000000000004E-3</v>
      </c>
      <c r="EB1318" s="38">
        <v>3.6527999999999999E-3</v>
      </c>
      <c r="EC1318" s="38">
        <v>-1.6591399999999999E-2</v>
      </c>
      <c r="ED1318" s="38">
        <v>8.9761000000000007E-3</v>
      </c>
      <c r="EE1318" s="38">
        <v>3.75939E-2</v>
      </c>
      <c r="EF1318" s="38">
        <v>3.27671E-2</v>
      </c>
      <c r="EG1318" s="38">
        <v>4.4982399999999999E-2</v>
      </c>
      <c r="EH1318" s="38">
        <v>1.7448499999999999E-2</v>
      </c>
      <c r="EI1318" s="38">
        <v>2.8701500000000001E-2</v>
      </c>
      <c r="EJ1318" s="38">
        <v>9.2986100000000002E-2</v>
      </c>
      <c r="EK1318" s="38">
        <v>-5.1310000000000001E-3</v>
      </c>
      <c r="EL1318" s="38">
        <v>-2.4353799999999998E-2</v>
      </c>
      <c r="EM1318" s="38">
        <v>-5.14422E-2</v>
      </c>
      <c r="EN1318" s="38">
        <v>-9.4714000000000007E-2</v>
      </c>
      <c r="EO1318" s="38">
        <v>-0.1057691</v>
      </c>
      <c r="EP1318" s="38">
        <v>-3.4847999999999997E-2</v>
      </c>
      <c r="EQ1318" s="38">
        <v>9.3867199999999998E-2</v>
      </c>
      <c r="ER1318" s="38">
        <v>0.1247539</v>
      </c>
      <c r="ES1318" s="38">
        <v>0.16252929999999999</v>
      </c>
      <c r="ET1318" s="38">
        <v>0.20469660000000001</v>
      </c>
      <c r="EU1318" s="38">
        <v>0.1724571</v>
      </c>
      <c r="EV1318" s="38">
        <v>0.1501904</v>
      </c>
      <c r="EW1318" s="38">
        <v>0.18390419999999999</v>
      </c>
      <c r="EX1318" s="38">
        <v>0.1438064</v>
      </c>
      <c r="EY1318" s="38">
        <v>1.01122E-2</v>
      </c>
      <c r="EZ1318" s="38">
        <v>1.9149300000000001E-2</v>
      </c>
      <c r="FA1318" s="38">
        <v>-4.0939999999999998E-4</v>
      </c>
      <c r="FB1318" s="38">
        <v>81.835539999999995</v>
      </c>
      <c r="FC1318" s="38">
        <v>81.000150000000005</v>
      </c>
      <c r="FD1318" s="38">
        <v>79.614649999999997</v>
      </c>
      <c r="FE1318" s="38">
        <v>77.939580000000007</v>
      </c>
      <c r="FF1318" s="38">
        <v>76.728009999999998</v>
      </c>
      <c r="FG1318" s="38">
        <v>75.440119999999993</v>
      </c>
      <c r="FH1318" s="38">
        <v>75.464179999999999</v>
      </c>
      <c r="FI1318" s="38">
        <v>77.274330000000006</v>
      </c>
      <c r="FJ1318" s="38">
        <v>79.795630000000003</v>
      </c>
      <c r="FK1318" s="38">
        <v>83.644329999999997</v>
      </c>
      <c r="FL1318" s="38">
        <v>88.011520000000004</v>
      </c>
      <c r="FM1318" s="38">
        <v>92.331310000000002</v>
      </c>
      <c r="FN1318" s="38">
        <v>93.309430000000006</v>
      </c>
      <c r="FO1318" s="38">
        <v>95.487099999999998</v>
      </c>
      <c r="FP1318" s="38">
        <v>97.827380000000005</v>
      </c>
      <c r="FQ1318" s="38">
        <v>98.918080000000003</v>
      </c>
      <c r="FR1318" s="38">
        <v>99.009280000000004</v>
      </c>
      <c r="FS1318" s="38">
        <v>98.051739999999995</v>
      </c>
      <c r="FT1318" s="38">
        <v>96.414410000000004</v>
      </c>
      <c r="FU1318" s="38">
        <v>93.369470000000007</v>
      </c>
      <c r="FV1318" s="38">
        <v>90.061970000000002</v>
      </c>
      <c r="FW1318">
        <v>87.63579</v>
      </c>
      <c r="FX1318">
        <v>85.027439999999999</v>
      </c>
      <c r="FY1318">
        <v>81.984700000000004</v>
      </c>
      <c r="FZ1318">
        <v>1.66655E-2</v>
      </c>
      <c r="GA1318">
        <v>0.12861500000000001</v>
      </c>
      <c r="GB1318">
        <v>1</v>
      </c>
    </row>
    <row r="1319" spans="1:184" x14ac:dyDescent="0.3">
      <c r="A1319" t="s">
        <v>1</v>
      </c>
      <c r="B1319" t="s">
        <v>1</v>
      </c>
      <c r="C1319" t="s">
        <v>1</v>
      </c>
      <c r="D1319" t="s">
        <v>1</v>
      </c>
      <c r="E1319" t="s">
        <v>1</v>
      </c>
      <c r="F1319" t="s">
        <v>1</v>
      </c>
      <c r="G1319" t="s">
        <v>1</v>
      </c>
      <c r="H1319" s="40" t="s">
        <v>1</v>
      </c>
      <c r="I1319" s="18" t="s">
        <v>222</v>
      </c>
      <c r="J1319" s="38" t="s">
        <v>1</v>
      </c>
      <c r="K1319" s="18">
        <v>44763</v>
      </c>
      <c r="L1319" s="38">
        <v>110428</v>
      </c>
      <c r="M1319" s="38">
        <v>110428</v>
      </c>
      <c r="N1319" s="38">
        <v>5.6114649999999999</v>
      </c>
      <c r="O1319" s="38">
        <v>5.4461919999999999</v>
      </c>
      <c r="P1319" s="38">
        <v>5.3312410000000003</v>
      </c>
      <c r="Q1319" s="38">
        <v>5.2955730000000001</v>
      </c>
      <c r="R1319" s="38">
        <v>5.4375710000000002</v>
      </c>
      <c r="S1319" s="38">
        <v>5.7953460000000003</v>
      </c>
      <c r="T1319" s="38">
        <v>6.2187380000000001</v>
      </c>
      <c r="U1319" s="38">
        <v>6.8450730000000002</v>
      </c>
      <c r="V1319" s="38">
        <v>7.6287440000000002</v>
      </c>
      <c r="W1319" s="38">
        <v>8.2496069999999992</v>
      </c>
      <c r="X1319" s="38">
        <v>8.7443869999999997</v>
      </c>
      <c r="Y1319" s="38">
        <v>9.1212079999999993</v>
      </c>
      <c r="Z1319" s="38">
        <v>9.367324</v>
      </c>
      <c r="AA1319" s="38">
        <v>9.6496840000000006</v>
      </c>
      <c r="AB1319" s="38">
        <v>9.7352059999999998</v>
      </c>
      <c r="AC1319" s="38">
        <v>9.5602330000000002</v>
      </c>
      <c r="AD1319" s="38">
        <v>9.2364809999999995</v>
      </c>
      <c r="AE1319" s="38">
        <v>8.5495070000000002</v>
      </c>
      <c r="AF1319" s="38">
        <v>7.9773129999999997</v>
      </c>
      <c r="AG1319" s="38">
        <v>7.5497779999999999</v>
      </c>
      <c r="AH1319" s="38">
        <v>7.2331450000000004</v>
      </c>
      <c r="AI1319" s="38">
        <v>6.8013279999999998</v>
      </c>
      <c r="AJ1319" s="38">
        <v>6.3055940000000001</v>
      </c>
      <c r="AK1319" s="38">
        <v>5.9121810000000004</v>
      </c>
      <c r="AL1319" s="38">
        <v>-8.1025899999999998E-2</v>
      </c>
      <c r="AM1319" s="38">
        <v>-7.4755100000000005E-2</v>
      </c>
      <c r="AN1319" s="38">
        <v>-5.3064199999999999E-2</v>
      </c>
      <c r="AO1319" s="38">
        <v>-3.3938500000000003E-2</v>
      </c>
      <c r="AP1319" s="38">
        <v>-4.5027000000000001E-3</v>
      </c>
      <c r="AQ1319" s="38">
        <v>4.9614999999999998E-3</v>
      </c>
      <c r="AR1319" s="38">
        <v>5.0524899999999998E-2</v>
      </c>
      <c r="AS1319" s="38">
        <v>2.4180199999999999E-2</v>
      </c>
      <c r="AT1319" s="38">
        <v>4.3663899999999999E-2</v>
      </c>
      <c r="AU1319" s="38">
        <v>1.8704999999999999E-2</v>
      </c>
      <c r="AV1319" s="38">
        <v>-1.5840799999999999E-2</v>
      </c>
      <c r="AW1319" s="38">
        <v>-3.3628199999999997E-2</v>
      </c>
      <c r="AX1319" s="38">
        <v>-8.1764000000000003E-3</v>
      </c>
      <c r="AY1319" s="38">
        <v>1.2762000000000001E-2</v>
      </c>
      <c r="AZ1319" s="38">
        <v>1.28576E-2</v>
      </c>
      <c r="BA1319" s="38">
        <v>-1.3681199999999999E-2</v>
      </c>
      <c r="BB1319" s="38">
        <v>6.75288E-2</v>
      </c>
      <c r="BC1319" s="38">
        <v>5.4102400000000002E-2</v>
      </c>
      <c r="BD1319" s="38">
        <v>5.01717E-2</v>
      </c>
      <c r="BE1319" s="38">
        <v>8.1116900000000006E-2</v>
      </c>
      <c r="BF1319" s="38">
        <v>0.10860690000000001</v>
      </c>
      <c r="BG1319" s="38">
        <v>-4.4084999999999999E-2</v>
      </c>
      <c r="BH1319" s="38">
        <v>-4.7553199999999997E-2</v>
      </c>
      <c r="BI1319" s="38">
        <v>-6.5242599999999998E-2</v>
      </c>
      <c r="BJ1319" s="38">
        <v>-7.4412500000000006E-2</v>
      </c>
      <c r="BK1319" s="38">
        <v>-6.9048200000000004E-2</v>
      </c>
      <c r="BL1319" s="38">
        <v>-4.8148400000000001E-2</v>
      </c>
      <c r="BM1319" s="38">
        <v>-2.9615599999999999E-2</v>
      </c>
      <c r="BN1319" s="38">
        <v>-6.6739999999999996E-4</v>
      </c>
      <c r="BO1319" s="38">
        <v>9.6121000000000002E-3</v>
      </c>
      <c r="BP1319" s="38">
        <v>5.6552199999999997E-2</v>
      </c>
      <c r="BQ1319" s="38">
        <v>2.9565899999999999E-2</v>
      </c>
      <c r="BR1319" s="38">
        <v>4.9204900000000003E-2</v>
      </c>
      <c r="BS1319" s="38">
        <v>2.5191100000000001E-2</v>
      </c>
      <c r="BT1319" s="38">
        <v>-9.8247999999999999E-3</v>
      </c>
      <c r="BU1319" s="38">
        <v>-2.9516000000000001E-2</v>
      </c>
      <c r="BV1319" s="38">
        <v>-4.6841000000000001E-3</v>
      </c>
      <c r="BW1319" s="38">
        <v>1.6711E-2</v>
      </c>
      <c r="BX1319" s="38">
        <v>1.77083E-2</v>
      </c>
      <c r="BY1319" s="38">
        <v>-6.3489999999999996E-3</v>
      </c>
      <c r="BZ1319" s="38">
        <v>7.4921699999999994E-2</v>
      </c>
      <c r="CA1319" s="38">
        <v>6.2175800000000003E-2</v>
      </c>
      <c r="CB1319" s="38">
        <v>5.9507699999999997E-2</v>
      </c>
      <c r="CC1319" s="38">
        <v>9.0124899999999994E-2</v>
      </c>
      <c r="CD1319" s="38">
        <v>0.11695800000000001</v>
      </c>
      <c r="CE1319" s="38">
        <v>-3.5159299999999997E-2</v>
      </c>
      <c r="CF1319" s="38">
        <v>-3.8805300000000001E-2</v>
      </c>
      <c r="CG1319" s="38">
        <v>-5.5399499999999997E-2</v>
      </c>
      <c r="CH1319" s="38">
        <v>-6.9832099999999994E-2</v>
      </c>
      <c r="CI1319" s="38">
        <v>-6.5095500000000001E-2</v>
      </c>
      <c r="CJ1319" s="38">
        <v>-4.4743699999999997E-2</v>
      </c>
      <c r="CK1319" s="38">
        <v>-2.6621599999999999E-2</v>
      </c>
      <c r="CL1319" s="38">
        <v>1.9889E-3</v>
      </c>
      <c r="CM1319" s="38">
        <v>1.2833000000000001E-2</v>
      </c>
      <c r="CN1319" s="38">
        <v>6.0726700000000002E-2</v>
      </c>
      <c r="CO1319" s="38">
        <v>3.3295999999999999E-2</v>
      </c>
      <c r="CP1319" s="38">
        <v>5.3042600000000002E-2</v>
      </c>
      <c r="CQ1319" s="38">
        <v>2.9683299999999999E-2</v>
      </c>
      <c r="CR1319" s="38">
        <v>-5.6581000000000001E-3</v>
      </c>
      <c r="CS1319" s="38">
        <v>-2.6667900000000001E-2</v>
      </c>
      <c r="CT1319" s="38">
        <v>-2.2653999999999999E-3</v>
      </c>
      <c r="CU1319" s="38">
        <v>1.9446100000000001E-2</v>
      </c>
      <c r="CV1319" s="38">
        <v>2.1067900000000001E-2</v>
      </c>
      <c r="CW1319" s="38">
        <v>-1.2707E-3</v>
      </c>
      <c r="CX1319" s="38">
        <v>8.0042000000000002E-2</v>
      </c>
      <c r="CY1319" s="38">
        <v>6.7767400000000005E-2</v>
      </c>
      <c r="CZ1319" s="38">
        <v>6.5973799999999999E-2</v>
      </c>
      <c r="DA1319" s="38">
        <v>9.6363900000000002E-2</v>
      </c>
      <c r="DB1319" s="38">
        <v>0.122742</v>
      </c>
      <c r="DC1319" s="38">
        <v>-2.89774E-2</v>
      </c>
      <c r="DD1319" s="38">
        <v>-3.2746600000000001E-2</v>
      </c>
      <c r="DE1319" s="38">
        <v>-4.8582199999999999E-2</v>
      </c>
      <c r="DF1319" s="38">
        <v>-6.5251699999999996E-2</v>
      </c>
      <c r="DG1319" s="38">
        <v>-6.11429E-2</v>
      </c>
      <c r="DH1319" s="38">
        <v>-4.1339099999999997E-2</v>
      </c>
      <c r="DI1319" s="38">
        <v>-2.3627599999999999E-2</v>
      </c>
      <c r="DJ1319" s="38">
        <v>4.6452999999999998E-3</v>
      </c>
      <c r="DK1319" s="38">
        <v>1.6053999999999999E-2</v>
      </c>
      <c r="DL1319" s="38">
        <v>6.4901200000000006E-2</v>
      </c>
      <c r="DM1319" s="38">
        <v>3.7026099999999999E-2</v>
      </c>
      <c r="DN1319" s="38">
        <v>5.6880199999999999E-2</v>
      </c>
      <c r="DO1319" s="38">
        <v>3.41756E-2</v>
      </c>
      <c r="DP1319" s="38">
        <v>-1.4913999999999999E-3</v>
      </c>
      <c r="DQ1319" s="38">
        <v>-2.3819799999999999E-2</v>
      </c>
      <c r="DR1319" s="38">
        <v>1.5330000000000001E-4</v>
      </c>
      <c r="DS1319" s="38">
        <v>2.2181200000000002E-2</v>
      </c>
      <c r="DT1319" s="38">
        <v>2.4427399999999998E-2</v>
      </c>
      <c r="DU1319" s="38">
        <v>3.8076E-3</v>
      </c>
      <c r="DV1319" s="38">
        <v>8.5162299999999996E-2</v>
      </c>
      <c r="DW1319" s="38">
        <v>7.3358999999999994E-2</v>
      </c>
      <c r="DX1319" s="38">
        <v>7.2439900000000002E-2</v>
      </c>
      <c r="DY1319" s="38">
        <v>0.10260279999999999</v>
      </c>
      <c r="DZ1319" s="38">
        <v>0.1285259</v>
      </c>
      <c r="EA1319" s="38">
        <v>-2.27955E-2</v>
      </c>
      <c r="EB1319" s="38">
        <v>-2.6687800000000001E-2</v>
      </c>
      <c r="EC1319" s="38">
        <v>-4.1764999999999997E-2</v>
      </c>
      <c r="ED1319" s="38">
        <v>-5.86384E-2</v>
      </c>
      <c r="EE1319" s="38">
        <v>-5.5435900000000003E-2</v>
      </c>
      <c r="EF1319" s="38">
        <v>-3.6423200000000003E-2</v>
      </c>
      <c r="EG1319" s="38">
        <v>-1.9304700000000001E-2</v>
      </c>
      <c r="EH1319" s="38">
        <v>8.4805999999999996E-3</v>
      </c>
      <c r="EI1319" s="38">
        <v>2.07046E-2</v>
      </c>
      <c r="EJ1319" s="38">
        <v>7.0928500000000005E-2</v>
      </c>
      <c r="EK1319" s="38">
        <v>4.2411799999999999E-2</v>
      </c>
      <c r="EL1319" s="38">
        <v>6.2421200000000003E-2</v>
      </c>
      <c r="EM1319" s="38">
        <v>4.0661599999999999E-2</v>
      </c>
      <c r="EN1319" s="38">
        <v>4.5247000000000004E-3</v>
      </c>
      <c r="EO1319" s="38">
        <v>-1.9707599999999999E-2</v>
      </c>
      <c r="EP1319" s="38">
        <v>3.6456000000000001E-3</v>
      </c>
      <c r="EQ1319" s="38">
        <v>2.6130299999999999E-2</v>
      </c>
      <c r="ER1319" s="38">
        <v>2.9278100000000001E-2</v>
      </c>
      <c r="ES1319" s="38">
        <v>1.11398E-2</v>
      </c>
      <c r="ET1319" s="38">
        <v>9.2555100000000001E-2</v>
      </c>
      <c r="EU1319" s="38">
        <v>8.1432400000000002E-2</v>
      </c>
      <c r="EV1319" s="38">
        <v>8.1775899999999999E-2</v>
      </c>
      <c r="EW1319" s="38">
        <v>0.1116109</v>
      </c>
      <c r="EX1319" s="38">
        <v>0.136877</v>
      </c>
      <c r="EY1319" s="38">
        <v>-1.3869899999999999E-2</v>
      </c>
      <c r="EZ1319" s="38">
        <v>-1.7939900000000002E-2</v>
      </c>
      <c r="FA1319" s="38">
        <v>-3.1921900000000003E-2</v>
      </c>
      <c r="FB1319" s="38">
        <v>78.499350000000007</v>
      </c>
      <c r="FC1319" s="38">
        <v>76.356250000000003</v>
      </c>
      <c r="FD1319" s="38">
        <v>74.683520000000001</v>
      </c>
      <c r="FE1319" s="38">
        <v>73.123500000000007</v>
      </c>
      <c r="FF1319" s="38">
        <v>71.676779999999994</v>
      </c>
      <c r="FG1319" s="38">
        <v>70.038489999999996</v>
      </c>
      <c r="FH1319" s="38">
        <v>69.698440000000005</v>
      </c>
      <c r="FI1319" s="38">
        <v>72.814030000000002</v>
      </c>
      <c r="FJ1319" s="38">
        <v>76.840800000000002</v>
      </c>
      <c r="FK1319" s="38">
        <v>81.129679999999993</v>
      </c>
      <c r="FL1319" s="38">
        <v>85.74606</v>
      </c>
      <c r="FM1319" s="38">
        <v>89.084230000000005</v>
      </c>
      <c r="FN1319" s="38">
        <v>92.045559999999995</v>
      </c>
      <c r="FO1319" s="38">
        <v>94.255920000000003</v>
      </c>
      <c r="FP1319" s="38">
        <v>95.736170000000001</v>
      </c>
      <c r="FQ1319" s="38">
        <v>96.726240000000004</v>
      </c>
      <c r="FR1319" s="38">
        <v>98.997510000000005</v>
      </c>
      <c r="FS1319" s="38">
        <v>98.523539999999997</v>
      </c>
      <c r="FT1319" s="38">
        <v>96.866609999999994</v>
      </c>
      <c r="FU1319" s="38">
        <v>93.864140000000006</v>
      </c>
      <c r="FV1319" s="38">
        <v>89.843059999999994</v>
      </c>
      <c r="FW1319">
        <v>86.331950000000006</v>
      </c>
      <c r="FX1319">
        <v>83.432490000000001</v>
      </c>
      <c r="FY1319">
        <v>80.162610000000001</v>
      </c>
      <c r="FZ1319">
        <v>9.3919999999999993E-3</v>
      </c>
      <c r="GA1319">
        <v>7.2386199999999998E-2</v>
      </c>
      <c r="GB1319">
        <v>1</v>
      </c>
    </row>
    <row r="1320" spans="1:184" x14ac:dyDescent="0.3">
      <c r="A1320" t="s">
        <v>1</v>
      </c>
      <c r="B1320" t="s">
        <v>1</v>
      </c>
      <c r="C1320" t="s">
        <v>1</v>
      </c>
      <c r="D1320" t="s">
        <v>1</v>
      </c>
      <c r="E1320" t="s">
        <v>1</v>
      </c>
      <c r="F1320" t="s">
        <v>1</v>
      </c>
      <c r="G1320" t="s">
        <v>1</v>
      </c>
      <c r="H1320" s="40" t="s">
        <v>1</v>
      </c>
      <c r="I1320" s="18" t="s">
        <v>222</v>
      </c>
      <c r="J1320" s="38" t="s">
        <v>1</v>
      </c>
      <c r="K1320" s="18">
        <v>44789</v>
      </c>
      <c r="L1320" s="38">
        <v>109842</v>
      </c>
      <c r="M1320" s="38">
        <v>109842</v>
      </c>
      <c r="N1320" s="38">
        <v>5.6914879999999997</v>
      </c>
      <c r="O1320" s="38">
        <v>5.5175229999999997</v>
      </c>
      <c r="P1320" s="38">
        <v>5.3963270000000003</v>
      </c>
      <c r="Q1320" s="38">
        <v>5.3536339999999996</v>
      </c>
      <c r="R1320" s="38">
        <v>5.5059420000000001</v>
      </c>
      <c r="S1320" s="38">
        <v>5.8664129999999997</v>
      </c>
      <c r="T1320" s="38">
        <v>6.3363529999999999</v>
      </c>
      <c r="U1320" s="38">
        <v>7.0588569999999997</v>
      </c>
      <c r="V1320" s="38">
        <v>7.9548420000000002</v>
      </c>
      <c r="W1320" s="38">
        <v>8.7095789999999997</v>
      </c>
      <c r="X1320" s="38">
        <v>9.3551699999999993</v>
      </c>
      <c r="Y1320" s="38">
        <v>9.8225580000000008</v>
      </c>
      <c r="Z1320" s="38">
        <v>10.1149</v>
      </c>
      <c r="AA1320" s="38">
        <v>10.429069999999999</v>
      </c>
      <c r="AB1320" s="38">
        <v>10.510540000000001</v>
      </c>
      <c r="AC1320" s="38">
        <v>10.32756</v>
      </c>
      <c r="AD1320" s="38">
        <v>9.872052</v>
      </c>
      <c r="AE1320" s="38">
        <v>9.1104839999999996</v>
      </c>
      <c r="AF1320" s="38">
        <v>8.4739769999999996</v>
      </c>
      <c r="AG1320" s="38">
        <v>8.0111349999999995</v>
      </c>
      <c r="AH1320" s="38">
        <v>7.662763</v>
      </c>
      <c r="AI1320" s="38">
        <v>7.2146590000000002</v>
      </c>
      <c r="AJ1320" s="38">
        <v>6.6881979999999999</v>
      </c>
      <c r="AK1320" s="38">
        <v>6.2875959999999997</v>
      </c>
      <c r="AL1320" s="38">
        <v>-4.5805499999999999E-2</v>
      </c>
      <c r="AM1320" s="38">
        <v>-4.8946099999999999E-2</v>
      </c>
      <c r="AN1320" s="38">
        <v>-3.96976E-2</v>
      </c>
      <c r="AO1320" s="38">
        <v>-3.3555300000000003E-2</v>
      </c>
      <c r="AP1320" s="38">
        <v>-8.8109999999999994E-3</v>
      </c>
      <c r="AQ1320" s="38">
        <v>-3.1438099999999997E-2</v>
      </c>
      <c r="AR1320" s="38">
        <v>-3.8405399999999999E-2</v>
      </c>
      <c r="AS1320" s="38">
        <v>3.1091299999999999E-2</v>
      </c>
      <c r="AT1320" s="38">
        <v>1.8891399999999999E-2</v>
      </c>
      <c r="AU1320" s="38">
        <v>4.12977E-2</v>
      </c>
      <c r="AV1320" s="38">
        <v>5.3274799999999997E-2</v>
      </c>
      <c r="AW1320" s="38">
        <v>2.3227899999999999E-2</v>
      </c>
      <c r="AX1320" s="38">
        <v>-1.25793E-2</v>
      </c>
      <c r="AY1320" s="38">
        <v>-1.2432800000000001E-2</v>
      </c>
      <c r="AZ1320" s="38">
        <v>-2.5586999999999999E-2</v>
      </c>
      <c r="BA1320" s="38">
        <v>1.9796399999999999E-2</v>
      </c>
      <c r="BB1320" s="38">
        <v>0.1158059</v>
      </c>
      <c r="BC1320" s="38">
        <v>8.1641000000000005E-2</v>
      </c>
      <c r="BD1320" s="38">
        <v>8.3083599999999994E-2</v>
      </c>
      <c r="BE1320" s="38">
        <v>6.9339799999999993E-2</v>
      </c>
      <c r="BF1320" s="38">
        <v>3.6881700000000003E-2</v>
      </c>
      <c r="BG1320" s="38">
        <v>5.1379399999999999E-2</v>
      </c>
      <c r="BH1320" s="38">
        <v>2.7247400000000001E-2</v>
      </c>
      <c r="BI1320" s="38">
        <v>1.6935100000000002E-2</v>
      </c>
      <c r="BJ1320" s="38">
        <v>-3.9843900000000002E-2</v>
      </c>
      <c r="BK1320" s="38">
        <v>-4.4112699999999998E-2</v>
      </c>
      <c r="BL1320" s="38">
        <v>-3.5030899999999997E-2</v>
      </c>
      <c r="BM1320" s="38">
        <v>-2.9331800000000002E-2</v>
      </c>
      <c r="BN1320" s="38">
        <v>-4.8022000000000004E-3</v>
      </c>
      <c r="BO1320" s="38">
        <v>-2.6667199999999999E-2</v>
      </c>
      <c r="BP1320" s="38">
        <v>-3.1823999999999998E-2</v>
      </c>
      <c r="BQ1320" s="38">
        <v>3.7397800000000002E-2</v>
      </c>
      <c r="BR1320" s="38">
        <v>2.5683399999999999E-2</v>
      </c>
      <c r="BS1320" s="38">
        <v>4.8536700000000002E-2</v>
      </c>
      <c r="BT1320" s="38">
        <v>5.9160900000000002E-2</v>
      </c>
      <c r="BU1320" s="38">
        <v>2.82898E-2</v>
      </c>
      <c r="BV1320" s="38">
        <v>-8.0158E-3</v>
      </c>
      <c r="BW1320" s="38">
        <v>-7.4653000000000002E-3</v>
      </c>
      <c r="BX1320" s="38">
        <v>-1.6917399999999999E-2</v>
      </c>
      <c r="BY1320" s="38">
        <v>2.9990699999999999E-2</v>
      </c>
      <c r="BZ1320" s="38">
        <v>0.1243192</v>
      </c>
      <c r="CA1320" s="38">
        <v>9.0714799999999998E-2</v>
      </c>
      <c r="CB1320" s="38">
        <v>9.3785800000000002E-2</v>
      </c>
      <c r="CC1320" s="38">
        <v>7.9542600000000005E-2</v>
      </c>
      <c r="CD1320" s="38">
        <v>4.6468599999999999E-2</v>
      </c>
      <c r="CE1320" s="38">
        <v>6.0698500000000002E-2</v>
      </c>
      <c r="CF1320" s="38">
        <v>3.7979400000000003E-2</v>
      </c>
      <c r="CG1320" s="38">
        <v>2.8749500000000001E-2</v>
      </c>
      <c r="CH1320" s="38">
        <v>-3.5714900000000001E-2</v>
      </c>
      <c r="CI1320" s="38">
        <v>-4.0765200000000001E-2</v>
      </c>
      <c r="CJ1320" s="38">
        <v>-3.1798800000000002E-2</v>
      </c>
      <c r="CK1320" s="38">
        <v>-2.6406599999999999E-2</v>
      </c>
      <c r="CL1320" s="38">
        <v>-2.0257999999999999E-3</v>
      </c>
      <c r="CM1320" s="38">
        <v>-2.33628E-2</v>
      </c>
      <c r="CN1320" s="38">
        <v>-2.72658E-2</v>
      </c>
      <c r="CO1320" s="38">
        <v>4.17656E-2</v>
      </c>
      <c r="CP1320" s="38">
        <v>3.0387600000000001E-2</v>
      </c>
      <c r="CQ1320" s="38">
        <v>5.3550399999999998E-2</v>
      </c>
      <c r="CR1320" s="38">
        <v>6.3237699999999994E-2</v>
      </c>
      <c r="CS1320" s="38">
        <v>3.17956E-2</v>
      </c>
      <c r="CT1320" s="38">
        <v>-4.8551000000000002E-3</v>
      </c>
      <c r="CU1320" s="38">
        <v>-4.0248000000000003E-3</v>
      </c>
      <c r="CV1320" s="38">
        <v>-1.09128E-2</v>
      </c>
      <c r="CW1320" s="38">
        <v>3.7051199999999999E-2</v>
      </c>
      <c r="CX1320" s="38">
        <v>0.13021550000000001</v>
      </c>
      <c r="CY1320" s="38">
        <v>9.6999299999999997E-2</v>
      </c>
      <c r="CZ1320" s="38">
        <v>0.1011982</v>
      </c>
      <c r="DA1320" s="38">
        <v>8.6609099999999994E-2</v>
      </c>
      <c r="DB1320" s="38">
        <v>5.3108500000000003E-2</v>
      </c>
      <c r="DC1320" s="38">
        <v>6.7152900000000001E-2</v>
      </c>
      <c r="DD1320" s="38">
        <v>4.5412300000000003E-2</v>
      </c>
      <c r="DE1320" s="38">
        <v>3.6932199999999998E-2</v>
      </c>
      <c r="DF1320" s="38">
        <v>-3.15859E-2</v>
      </c>
      <c r="DG1320" s="38">
        <v>-3.7417600000000002E-2</v>
      </c>
      <c r="DH1320" s="38">
        <v>-2.8566600000000001E-2</v>
      </c>
      <c r="DI1320" s="38">
        <v>-2.3481399999999999E-2</v>
      </c>
      <c r="DJ1320" s="38">
        <v>7.5069999999999998E-4</v>
      </c>
      <c r="DK1320" s="38">
        <v>-2.0058400000000001E-2</v>
      </c>
      <c r="DL1320" s="38">
        <v>-2.2707600000000001E-2</v>
      </c>
      <c r="DM1320" s="38">
        <v>4.6133399999999998E-2</v>
      </c>
      <c r="DN1320" s="38">
        <v>3.5091700000000003E-2</v>
      </c>
      <c r="DO1320" s="38">
        <v>5.8564100000000001E-2</v>
      </c>
      <c r="DP1320" s="38">
        <v>6.7314399999999996E-2</v>
      </c>
      <c r="DQ1320" s="38">
        <v>3.5301399999999997E-2</v>
      </c>
      <c r="DR1320" s="38">
        <v>-1.6944E-3</v>
      </c>
      <c r="DS1320" s="38">
        <v>-5.8430000000000005E-4</v>
      </c>
      <c r="DT1320" s="38">
        <v>-4.9083E-3</v>
      </c>
      <c r="DU1320" s="38">
        <v>4.4111600000000001E-2</v>
      </c>
      <c r="DV1320" s="38">
        <v>0.1361117</v>
      </c>
      <c r="DW1320" s="38">
        <v>0.10328370000000001</v>
      </c>
      <c r="DX1320" s="38">
        <v>0.1086105</v>
      </c>
      <c r="DY1320" s="38">
        <v>9.3675499999999995E-2</v>
      </c>
      <c r="DZ1320" s="38">
        <v>5.97484E-2</v>
      </c>
      <c r="EA1320" s="38">
        <v>7.3607300000000001E-2</v>
      </c>
      <c r="EB1320" s="38">
        <v>5.2845200000000002E-2</v>
      </c>
      <c r="EC1320" s="38">
        <v>4.5114899999999999E-2</v>
      </c>
      <c r="ED1320" s="38">
        <v>-2.5624299999999999E-2</v>
      </c>
      <c r="EE1320" s="38">
        <v>-3.2584200000000001E-2</v>
      </c>
      <c r="EF1320" s="38">
        <v>-2.3899900000000002E-2</v>
      </c>
      <c r="EG1320" s="38">
        <v>-1.9257900000000001E-2</v>
      </c>
      <c r="EH1320" s="38">
        <v>4.7594999999999998E-3</v>
      </c>
      <c r="EI1320" s="38">
        <v>-1.5287500000000001E-2</v>
      </c>
      <c r="EJ1320" s="38">
        <v>-1.61263E-2</v>
      </c>
      <c r="EK1320" s="38">
        <v>5.2439899999999998E-2</v>
      </c>
      <c r="EL1320" s="38">
        <v>4.1883799999999999E-2</v>
      </c>
      <c r="EM1320" s="38">
        <v>6.5803100000000003E-2</v>
      </c>
      <c r="EN1320" s="38">
        <v>7.3200500000000002E-2</v>
      </c>
      <c r="EO1320" s="38">
        <v>4.0363299999999998E-2</v>
      </c>
      <c r="EP1320" s="38">
        <v>2.8690999999999999E-3</v>
      </c>
      <c r="EQ1320" s="38">
        <v>4.3832999999999997E-3</v>
      </c>
      <c r="ER1320" s="38">
        <v>3.7613999999999998E-3</v>
      </c>
      <c r="ES1320" s="38">
        <v>5.4305899999999997E-2</v>
      </c>
      <c r="ET1320" s="38">
        <v>0.144625</v>
      </c>
      <c r="EU1320" s="38">
        <v>0.1123575</v>
      </c>
      <c r="EV1320" s="38">
        <v>0.1193128</v>
      </c>
      <c r="EW1320" s="38">
        <v>0.10387830000000001</v>
      </c>
      <c r="EX1320" s="38">
        <v>6.9335300000000002E-2</v>
      </c>
      <c r="EY1320" s="38">
        <v>8.29265E-2</v>
      </c>
      <c r="EZ1320" s="38">
        <v>6.35772E-2</v>
      </c>
      <c r="FA1320" s="38">
        <v>5.6929300000000002E-2</v>
      </c>
      <c r="FB1320" s="38">
        <v>78.696520000000007</v>
      </c>
      <c r="FC1320" s="38">
        <v>77.591130000000007</v>
      </c>
      <c r="FD1320" s="38">
        <v>75.878389999999996</v>
      </c>
      <c r="FE1320" s="38">
        <v>74.242590000000007</v>
      </c>
      <c r="FF1320" s="38">
        <v>72.314179999999993</v>
      </c>
      <c r="FG1320" s="38">
        <v>71.377899999999997</v>
      </c>
      <c r="FH1320" s="38">
        <v>70.678849999999997</v>
      </c>
      <c r="FI1320" s="38">
        <v>72.611710000000002</v>
      </c>
      <c r="FJ1320" s="38">
        <v>77.110330000000005</v>
      </c>
      <c r="FK1320" s="38">
        <v>82.479920000000007</v>
      </c>
      <c r="FL1320" s="38">
        <v>87.172629999999998</v>
      </c>
      <c r="FM1320" s="38">
        <v>91.419489999999996</v>
      </c>
      <c r="FN1320" s="38">
        <v>95.513260000000002</v>
      </c>
      <c r="FO1320" s="38">
        <v>98.774289999999993</v>
      </c>
      <c r="FP1320" s="38">
        <v>101.21169999999999</v>
      </c>
      <c r="FQ1320" s="38">
        <v>102.43380000000001</v>
      </c>
      <c r="FR1320" s="38">
        <v>102.7723</v>
      </c>
      <c r="FS1320" s="38">
        <v>102.39830000000001</v>
      </c>
      <c r="FT1320" s="38">
        <v>101.0146</v>
      </c>
      <c r="FU1320" s="38">
        <v>98.144279999999995</v>
      </c>
      <c r="FV1320" s="38">
        <v>93.924149999999997</v>
      </c>
      <c r="FW1320">
        <v>90.374369999999999</v>
      </c>
      <c r="FX1320">
        <v>87.452759999999998</v>
      </c>
      <c r="FY1320">
        <v>85.245480000000001</v>
      </c>
      <c r="FZ1320">
        <v>1.1487199999999999E-2</v>
      </c>
      <c r="GA1320">
        <v>9.1939000000000007E-2</v>
      </c>
      <c r="GB1320">
        <v>1</v>
      </c>
    </row>
    <row r="1321" spans="1:184" x14ac:dyDescent="0.3">
      <c r="A1321" t="s">
        <v>1</v>
      </c>
      <c r="B1321" t="s">
        <v>1</v>
      </c>
      <c r="C1321" t="s">
        <v>1</v>
      </c>
      <c r="D1321" t="s">
        <v>1</v>
      </c>
      <c r="E1321" t="s">
        <v>1</v>
      </c>
      <c r="F1321" t="s">
        <v>1</v>
      </c>
      <c r="G1321" t="s">
        <v>1</v>
      </c>
      <c r="H1321" s="40" t="s">
        <v>1</v>
      </c>
      <c r="I1321" s="18" t="s">
        <v>222</v>
      </c>
      <c r="J1321" s="38" t="s">
        <v>1</v>
      </c>
      <c r="K1321" s="18">
        <v>44790</v>
      </c>
      <c r="L1321" s="38">
        <v>109837</v>
      </c>
      <c r="M1321" s="38">
        <v>109837</v>
      </c>
      <c r="N1321" s="38">
        <v>6.1345039999999997</v>
      </c>
      <c r="O1321" s="38">
        <v>5.9473279999999997</v>
      </c>
      <c r="P1321" s="38">
        <v>5.8166659999999997</v>
      </c>
      <c r="Q1321" s="38">
        <v>5.7703680000000004</v>
      </c>
      <c r="R1321" s="38">
        <v>5.9036520000000001</v>
      </c>
      <c r="S1321" s="38">
        <v>6.2696509999999996</v>
      </c>
      <c r="T1321" s="38">
        <v>6.737762</v>
      </c>
      <c r="U1321" s="38">
        <v>7.422104</v>
      </c>
      <c r="V1321" s="38">
        <v>8.2647899999999996</v>
      </c>
      <c r="W1321" s="38">
        <v>8.8825970000000005</v>
      </c>
      <c r="X1321" s="38">
        <v>9.428331</v>
      </c>
      <c r="Y1321" s="38">
        <v>9.8157969999999999</v>
      </c>
      <c r="Z1321" s="38">
        <v>10.03866</v>
      </c>
      <c r="AA1321" s="38">
        <v>10.283580000000001</v>
      </c>
      <c r="AB1321" s="38">
        <v>10.291600000000001</v>
      </c>
      <c r="AC1321" s="38">
        <v>10.08323</v>
      </c>
      <c r="AD1321" s="38">
        <v>9.6384349999999994</v>
      </c>
      <c r="AE1321" s="38">
        <v>8.9072759999999995</v>
      </c>
      <c r="AF1321" s="38">
        <v>8.3229469999999992</v>
      </c>
      <c r="AG1321" s="38">
        <v>7.908366</v>
      </c>
      <c r="AH1321" s="38">
        <v>7.6152230000000003</v>
      </c>
      <c r="AI1321" s="38">
        <v>7.1906720000000002</v>
      </c>
      <c r="AJ1321" s="38">
        <v>6.6729380000000003</v>
      </c>
      <c r="AK1321" s="38">
        <v>6.2953450000000002</v>
      </c>
      <c r="AL1321" s="38">
        <v>0.1305057</v>
      </c>
      <c r="AM1321" s="38">
        <v>0.1105501</v>
      </c>
      <c r="AN1321" s="38">
        <v>0.1094918</v>
      </c>
      <c r="AO1321" s="38">
        <v>8.8641499999999998E-2</v>
      </c>
      <c r="AP1321" s="38">
        <v>5.0698199999999999E-2</v>
      </c>
      <c r="AQ1321" s="38">
        <v>-3.3305300000000003E-2</v>
      </c>
      <c r="AR1321" s="38">
        <v>-0.1493227</v>
      </c>
      <c r="AS1321" s="38">
        <v>-8.6041400000000004E-2</v>
      </c>
      <c r="AT1321" s="38">
        <v>-0.1399696</v>
      </c>
      <c r="AU1321" s="38">
        <v>-0.18010519999999999</v>
      </c>
      <c r="AV1321" s="38">
        <v>-0.10203089999999999</v>
      </c>
      <c r="AW1321" s="38">
        <v>-3.2214300000000001E-2</v>
      </c>
      <c r="AX1321" s="38">
        <v>-4.3582900000000001E-2</v>
      </c>
      <c r="AY1321" s="38">
        <v>-3.6690999999999998E-3</v>
      </c>
      <c r="AZ1321" s="38">
        <v>9.2083100000000001E-2</v>
      </c>
      <c r="BA1321" s="38">
        <v>0.18587609999999999</v>
      </c>
      <c r="BB1321" s="38">
        <v>0.30038049999999999</v>
      </c>
      <c r="BC1321" s="38">
        <v>0.23194010000000001</v>
      </c>
      <c r="BD1321" s="38">
        <v>0.21857109999999999</v>
      </c>
      <c r="BE1321" s="38">
        <v>0.19250390000000001</v>
      </c>
      <c r="BF1321" s="38">
        <v>0.16096849999999999</v>
      </c>
      <c r="BG1321" s="38">
        <v>0.19351550000000001</v>
      </c>
      <c r="BH1321" s="38">
        <v>0.15519569999999999</v>
      </c>
      <c r="BI1321" s="38">
        <v>0.1601592</v>
      </c>
      <c r="BJ1321" s="38">
        <v>0.13895389999999999</v>
      </c>
      <c r="BK1321" s="38">
        <v>0.1187814</v>
      </c>
      <c r="BL1321" s="38">
        <v>0.1162759</v>
      </c>
      <c r="BM1321" s="38">
        <v>9.5181600000000005E-2</v>
      </c>
      <c r="BN1321" s="38">
        <v>5.6742000000000001E-2</v>
      </c>
      <c r="BO1321" s="38">
        <v>-2.55459E-2</v>
      </c>
      <c r="BP1321" s="38">
        <v>-0.1375741</v>
      </c>
      <c r="BQ1321" s="38">
        <v>-7.9100100000000007E-2</v>
      </c>
      <c r="BR1321" s="38">
        <v>-0.1330153</v>
      </c>
      <c r="BS1321" s="38">
        <v>-0.16877210000000001</v>
      </c>
      <c r="BT1321" s="38">
        <v>-9.4078700000000001E-2</v>
      </c>
      <c r="BU1321" s="38">
        <v>-2.69994E-2</v>
      </c>
      <c r="BV1321" s="38">
        <v>-3.9097199999999999E-2</v>
      </c>
      <c r="BW1321" s="38">
        <v>2.2575999999999998E-3</v>
      </c>
      <c r="BX1321" s="38">
        <v>0.1009998</v>
      </c>
      <c r="BY1321" s="38">
        <v>0.1976667</v>
      </c>
      <c r="BZ1321" s="38">
        <v>0.3135792</v>
      </c>
      <c r="CA1321" s="38">
        <v>0.24473220000000001</v>
      </c>
      <c r="CB1321" s="38">
        <v>0.23188890000000001</v>
      </c>
      <c r="CC1321" s="38">
        <v>0.2050371</v>
      </c>
      <c r="CD1321" s="38">
        <v>0.17194219999999999</v>
      </c>
      <c r="CE1321" s="38">
        <v>0.20653969999999999</v>
      </c>
      <c r="CF1321" s="38">
        <v>0.1686192</v>
      </c>
      <c r="CG1321" s="38">
        <v>0.17206009999999999</v>
      </c>
      <c r="CH1321" s="38">
        <v>0.14480509999999999</v>
      </c>
      <c r="CI1321" s="38">
        <v>0.1244823</v>
      </c>
      <c r="CJ1321" s="38">
        <v>0.1209746</v>
      </c>
      <c r="CK1321" s="38">
        <v>9.9711300000000003E-2</v>
      </c>
      <c r="CL1321" s="38">
        <v>6.0928000000000003E-2</v>
      </c>
      <c r="CM1321" s="38">
        <v>-2.01718E-2</v>
      </c>
      <c r="CN1321" s="38">
        <v>-0.129437</v>
      </c>
      <c r="CO1321" s="38">
        <v>-7.42926E-2</v>
      </c>
      <c r="CP1321" s="38">
        <v>-0.1281988</v>
      </c>
      <c r="CQ1321" s="38">
        <v>-0.1609228</v>
      </c>
      <c r="CR1321" s="38">
        <v>-8.85711E-2</v>
      </c>
      <c r="CS1321" s="38">
        <v>-2.3387700000000001E-2</v>
      </c>
      <c r="CT1321" s="38">
        <v>-3.5990399999999999E-2</v>
      </c>
      <c r="CU1321" s="38">
        <v>6.3623000000000004E-3</v>
      </c>
      <c r="CV1321" s="38">
        <v>0.1071754</v>
      </c>
      <c r="CW1321" s="38">
        <v>0.20583280000000001</v>
      </c>
      <c r="CX1321" s="38">
        <v>0.32272060000000002</v>
      </c>
      <c r="CY1321" s="38">
        <v>0.25359189999999998</v>
      </c>
      <c r="CZ1321" s="38">
        <v>0.24111279999999999</v>
      </c>
      <c r="DA1321" s="38">
        <v>0.21371760000000001</v>
      </c>
      <c r="DB1321" s="38">
        <v>0.1795426</v>
      </c>
      <c r="DC1321" s="38">
        <v>0.21556030000000001</v>
      </c>
      <c r="DD1321" s="38">
        <v>0.1779163</v>
      </c>
      <c r="DE1321" s="38">
        <v>0.18030270000000001</v>
      </c>
      <c r="DF1321" s="38">
        <v>0.15065629999999999</v>
      </c>
      <c r="DG1321" s="38">
        <v>0.1301833</v>
      </c>
      <c r="DH1321" s="38">
        <v>0.12567320000000001</v>
      </c>
      <c r="DI1321" s="38">
        <v>0.1042409</v>
      </c>
      <c r="DJ1321" s="38">
        <v>6.5113900000000002E-2</v>
      </c>
      <c r="DK1321" s="38">
        <v>-1.47977E-2</v>
      </c>
      <c r="DL1321" s="38">
        <v>-0.12130000000000001</v>
      </c>
      <c r="DM1321" s="38">
        <v>-6.9485099999999994E-2</v>
      </c>
      <c r="DN1321" s="38">
        <v>-0.1233823</v>
      </c>
      <c r="DO1321" s="38">
        <v>-0.1530735</v>
      </c>
      <c r="DP1321" s="38">
        <v>-8.3063399999999996E-2</v>
      </c>
      <c r="DQ1321" s="38">
        <v>-1.9775899999999999E-2</v>
      </c>
      <c r="DR1321" s="38">
        <v>-3.2883599999999999E-2</v>
      </c>
      <c r="DS1321" s="38">
        <v>1.04671E-2</v>
      </c>
      <c r="DT1321" s="38">
        <v>0.1133511</v>
      </c>
      <c r="DU1321" s="38">
        <v>0.21399889999999999</v>
      </c>
      <c r="DV1321" s="38">
        <v>0.33186189999999999</v>
      </c>
      <c r="DW1321" s="38">
        <v>0.26245160000000001</v>
      </c>
      <c r="DX1321" s="38">
        <v>0.25033670000000002</v>
      </c>
      <c r="DY1321" s="38">
        <v>0.22239809999999999</v>
      </c>
      <c r="DZ1321" s="38">
        <v>0.187143</v>
      </c>
      <c r="EA1321" s="38">
        <v>0.2245808</v>
      </c>
      <c r="EB1321" s="38">
        <v>0.1872134</v>
      </c>
      <c r="EC1321" s="38">
        <v>0.1885452</v>
      </c>
      <c r="ED1321" s="38">
        <v>0.15910450000000001</v>
      </c>
      <c r="EE1321" s="38">
        <v>0.1384146</v>
      </c>
      <c r="EF1321" s="38">
        <v>0.1324573</v>
      </c>
      <c r="EG1321" s="38">
        <v>0.110781</v>
      </c>
      <c r="EH1321" s="38">
        <v>7.1157700000000004E-2</v>
      </c>
      <c r="EI1321" s="38">
        <v>-7.0382999999999999E-3</v>
      </c>
      <c r="EJ1321" s="38">
        <v>-0.10955139999999999</v>
      </c>
      <c r="EK1321" s="38">
        <v>-6.2543799999999997E-2</v>
      </c>
      <c r="EL1321" s="38">
        <v>-0.116428</v>
      </c>
      <c r="EM1321" s="38">
        <v>-0.14174039999999999</v>
      </c>
      <c r="EN1321" s="38">
        <v>-7.5111300000000006E-2</v>
      </c>
      <c r="EO1321" s="38">
        <v>-1.4560999999999999E-2</v>
      </c>
      <c r="EP1321" s="38">
        <v>-2.83979E-2</v>
      </c>
      <c r="EQ1321" s="38">
        <v>1.6393700000000001E-2</v>
      </c>
      <c r="ER1321" s="38">
        <v>0.12226770000000001</v>
      </c>
      <c r="ES1321" s="38">
        <v>0.2257895</v>
      </c>
      <c r="ET1321" s="38">
        <v>0.3450606</v>
      </c>
      <c r="EU1321" s="38">
        <v>0.27524369999999998</v>
      </c>
      <c r="EV1321" s="38">
        <v>0.26365450000000001</v>
      </c>
      <c r="EW1321" s="38">
        <v>0.23493130000000001</v>
      </c>
      <c r="EX1321" s="38">
        <v>0.19811670000000001</v>
      </c>
      <c r="EY1321" s="38">
        <v>0.23760510000000001</v>
      </c>
      <c r="EZ1321" s="38">
        <v>0.20063700000000001</v>
      </c>
      <c r="FA1321" s="38">
        <v>0.20044609999999999</v>
      </c>
      <c r="FB1321" s="38">
        <v>83.457539999999995</v>
      </c>
      <c r="FC1321" s="38">
        <v>81.883290000000002</v>
      </c>
      <c r="FD1321" s="38">
        <v>80.318759999999997</v>
      </c>
      <c r="FE1321" s="38">
        <v>78.899929999999998</v>
      </c>
      <c r="FF1321" s="38">
        <v>78.419489999999996</v>
      </c>
      <c r="FG1321" s="38">
        <v>77.629570000000001</v>
      </c>
      <c r="FH1321" s="38">
        <v>76.734970000000004</v>
      </c>
      <c r="FI1321" s="38">
        <v>77.791910000000001</v>
      </c>
      <c r="FJ1321" s="38">
        <v>81.640079999999998</v>
      </c>
      <c r="FK1321" s="38">
        <v>84.465459999999993</v>
      </c>
      <c r="FL1321" s="38">
        <v>87.583849999999998</v>
      </c>
      <c r="FM1321" s="38">
        <v>91.14676</v>
      </c>
      <c r="FN1321" s="38">
        <v>94.912570000000002</v>
      </c>
      <c r="FO1321" s="38">
        <v>96.662729999999996</v>
      </c>
      <c r="FP1321" s="38">
        <v>97.462339999999998</v>
      </c>
      <c r="FQ1321" s="38">
        <v>97.986050000000006</v>
      </c>
      <c r="FR1321" s="38">
        <v>98.222930000000005</v>
      </c>
      <c r="FS1321" s="38">
        <v>97.985129999999998</v>
      </c>
      <c r="FT1321" s="38">
        <v>97.124989999999997</v>
      </c>
      <c r="FU1321" s="38">
        <v>94.564059999999998</v>
      </c>
      <c r="FV1321" s="38">
        <v>91.161760000000001</v>
      </c>
      <c r="FW1321">
        <v>87.610879999999995</v>
      </c>
      <c r="FX1321">
        <v>84.51437</v>
      </c>
      <c r="FY1321">
        <v>82.194649999999996</v>
      </c>
      <c r="FZ1321">
        <v>1.4873000000000001E-2</v>
      </c>
      <c r="GA1321">
        <v>0.1128984</v>
      </c>
      <c r="GB1321">
        <v>1</v>
      </c>
    </row>
    <row r="1322" spans="1:184" x14ac:dyDescent="0.3">
      <c r="A1322" t="s">
        <v>1</v>
      </c>
      <c r="B1322" t="s">
        <v>1</v>
      </c>
      <c r="C1322" t="s">
        <v>1</v>
      </c>
      <c r="D1322" t="s">
        <v>1</v>
      </c>
      <c r="E1322" t="s">
        <v>1</v>
      </c>
      <c r="F1322" t="s">
        <v>1</v>
      </c>
      <c r="G1322" t="s">
        <v>1</v>
      </c>
      <c r="H1322" s="40" t="s">
        <v>1</v>
      </c>
      <c r="I1322" s="18" t="s">
        <v>222</v>
      </c>
      <c r="J1322" s="38" t="s">
        <v>1</v>
      </c>
      <c r="K1322" s="18">
        <v>44792</v>
      </c>
      <c r="L1322" s="38">
        <v>109817</v>
      </c>
      <c r="M1322" s="38">
        <v>109817</v>
      </c>
      <c r="N1322" s="38">
        <v>5.9118310000000003</v>
      </c>
      <c r="O1322" s="38">
        <v>5.7258420000000001</v>
      </c>
      <c r="P1322" s="38">
        <v>5.5947880000000003</v>
      </c>
      <c r="Q1322" s="38">
        <v>5.5334529999999997</v>
      </c>
      <c r="R1322" s="38">
        <v>5.6606290000000001</v>
      </c>
      <c r="S1322" s="38">
        <v>5.9930859999999999</v>
      </c>
      <c r="T1322" s="38">
        <v>6.4174939999999996</v>
      </c>
      <c r="U1322" s="38">
        <v>7.0504730000000002</v>
      </c>
      <c r="V1322" s="38">
        <v>7.8450680000000004</v>
      </c>
      <c r="W1322" s="38">
        <v>8.5064460000000004</v>
      </c>
      <c r="X1322" s="38">
        <v>9.1180690000000002</v>
      </c>
      <c r="Y1322" s="38">
        <v>9.5482189999999996</v>
      </c>
      <c r="Z1322" s="38">
        <v>9.8046790000000001</v>
      </c>
      <c r="AA1322" s="38">
        <v>10.055529999999999</v>
      </c>
      <c r="AB1322" s="38">
        <v>10.094749999999999</v>
      </c>
      <c r="AC1322" s="38">
        <v>9.908004</v>
      </c>
      <c r="AD1322" s="38">
        <v>9.4740079999999995</v>
      </c>
      <c r="AE1322" s="38">
        <v>8.7998820000000002</v>
      </c>
      <c r="AF1322" s="38">
        <v>8.2073219999999996</v>
      </c>
      <c r="AG1322" s="38">
        <v>7.7760889999999998</v>
      </c>
      <c r="AH1322" s="38">
        <v>7.4763909999999996</v>
      </c>
      <c r="AI1322" s="38">
        <v>7.0547950000000004</v>
      </c>
      <c r="AJ1322" s="38">
        <v>6.5380589999999996</v>
      </c>
      <c r="AK1322" s="38">
        <v>6.1305240000000003</v>
      </c>
      <c r="AL1322" s="38">
        <v>-3.0014099999999998E-2</v>
      </c>
      <c r="AM1322" s="38">
        <v>-1.00678E-2</v>
      </c>
      <c r="AN1322" s="38">
        <v>-2.9199999999999999E-3</v>
      </c>
      <c r="AO1322" s="38">
        <v>7.9296999999999996E-3</v>
      </c>
      <c r="AP1322" s="38">
        <v>2.54565E-2</v>
      </c>
      <c r="AQ1322" s="38">
        <v>-4.7987999999999998E-3</v>
      </c>
      <c r="AR1322" s="38">
        <v>-4.1640000000000003E-2</v>
      </c>
      <c r="AS1322" s="38">
        <v>7.0273000000000002E-3</v>
      </c>
      <c r="AT1322" s="38">
        <v>-3.39362E-2</v>
      </c>
      <c r="AU1322" s="38">
        <v>-4.2402700000000002E-2</v>
      </c>
      <c r="AV1322" s="38">
        <v>2.6101699999999999E-2</v>
      </c>
      <c r="AW1322" s="38">
        <v>1.8230199999999998E-2</v>
      </c>
      <c r="AX1322" s="38">
        <v>5.4853000000000002E-3</v>
      </c>
      <c r="AY1322" s="38">
        <v>-2.6609899999999999E-2</v>
      </c>
      <c r="AZ1322" s="38">
        <v>-7.3955000000000007E-2</v>
      </c>
      <c r="BA1322" s="38">
        <v>-3.1913299999999999E-2</v>
      </c>
      <c r="BB1322" s="38">
        <v>7.7019299999999999E-2</v>
      </c>
      <c r="BC1322" s="38">
        <v>0.10088129999999999</v>
      </c>
      <c r="BD1322" s="38">
        <v>0.1235705</v>
      </c>
      <c r="BE1322" s="38">
        <v>0.13211780000000001</v>
      </c>
      <c r="BF1322" s="38">
        <v>0.1245607</v>
      </c>
      <c r="BG1322" s="38">
        <v>0.15677730000000001</v>
      </c>
      <c r="BH1322" s="38">
        <v>0.13077169999999999</v>
      </c>
      <c r="BI1322" s="38">
        <v>8.0099799999999999E-2</v>
      </c>
      <c r="BJ1322" s="38">
        <v>-2.0750399999999999E-2</v>
      </c>
      <c r="BK1322" s="38">
        <v>-1.6298E-3</v>
      </c>
      <c r="BL1322" s="38">
        <v>4.7467000000000004E-3</v>
      </c>
      <c r="BM1322" s="38">
        <v>1.4946900000000001E-2</v>
      </c>
      <c r="BN1322" s="38">
        <v>3.1153500000000001E-2</v>
      </c>
      <c r="BO1322" s="38">
        <v>1.5367E-3</v>
      </c>
      <c r="BP1322" s="38">
        <v>-3.2459399999999999E-2</v>
      </c>
      <c r="BQ1322" s="38">
        <v>1.48688E-2</v>
      </c>
      <c r="BR1322" s="38">
        <v>-2.5567300000000001E-2</v>
      </c>
      <c r="BS1322" s="38">
        <v>-3.1795999999999998E-2</v>
      </c>
      <c r="BT1322" s="38">
        <v>3.4416599999999999E-2</v>
      </c>
      <c r="BU1322" s="38">
        <v>2.4029999999999999E-2</v>
      </c>
      <c r="BV1322" s="38">
        <v>1.0422600000000001E-2</v>
      </c>
      <c r="BW1322" s="38">
        <v>-2.0810800000000001E-2</v>
      </c>
      <c r="BX1322" s="38">
        <v>-6.5528299999999998E-2</v>
      </c>
      <c r="BY1322" s="38">
        <v>-2.1552999999999999E-2</v>
      </c>
      <c r="BZ1322" s="38">
        <v>8.9302300000000001E-2</v>
      </c>
      <c r="CA1322" s="38">
        <v>0.11454010000000001</v>
      </c>
      <c r="CB1322" s="38">
        <v>0.1380584</v>
      </c>
      <c r="CC1322" s="38">
        <v>0.14668439999999999</v>
      </c>
      <c r="CD1322" s="38">
        <v>0.13865089999999999</v>
      </c>
      <c r="CE1322" s="38">
        <v>0.17234269999999999</v>
      </c>
      <c r="CF1322" s="38">
        <v>0.14517749999999999</v>
      </c>
      <c r="CG1322" s="38">
        <v>9.40719E-2</v>
      </c>
      <c r="CH1322" s="38">
        <v>-1.4334299999999999E-2</v>
      </c>
      <c r="CI1322" s="38">
        <v>4.2142000000000004E-3</v>
      </c>
      <c r="CJ1322" s="38">
        <v>1.00567E-2</v>
      </c>
      <c r="CK1322" s="38">
        <v>1.9806899999999999E-2</v>
      </c>
      <c r="CL1322" s="38">
        <v>3.50993E-2</v>
      </c>
      <c r="CM1322" s="38">
        <v>5.9246999999999998E-3</v>
      </c>
      <c r="CN1322" s="38">
        <v>-2.61009E-2</v>
      </c>
      <c r="CO1322" s="38">
        <v>2.0299899999999999E-2</v>
      </c>
      <c r="CP1322" s="38">
        <v>-1.9771E-2</v>
      </c>
      <c r="CQ1322" s="38">
        <v>-2.4449700000000001E-2</v>
      </c>
      <c r="CR1322" s="38">
        <v>4.01754E-2</v>
      </c>
      <c r="CS1322" s="38">
        <v>2.80469E-2</v>
      </c>
      <c r="CT1322" s="38">
        <v>1.3842200000000001E-2</v>
      </c>
      <c r="CU1322" s="38">
        <v>-1.6794300000000002E-2</v>
      </c>
      <c r="CV1322" s="38">
        <v>-5.9692099999999998E-2</v>
      </c>
      <c r="CW1322" s="38">
        <v>-1.43775E-2</v>
      </c>
      <c r="CX1322" s="38">
        <v>9.7809400000000005E-2</v>
      </c>
      <c r="CY1322" s="38">
        <v>0.1240002</v>
      </c>
      <c r="CZ1322" s="38">
        <v>0.14809269999999999</v>
      </c>
      <c r="DA1322" s="38">
        <v>0.1567732</v>
      </c>
      <c r="DB1322" s="38">
        <v>0.14840970000000001</v>
      </c>
      <c r="DC1322" s="38">
        <v>0.18312329999999999</v>
      </c>
      <c r="DD1322" s="38">
        <v>0.15515490000000001</v>
      </c>
      <c r="DE1322" s="38">
        <v>0.10374890000000001</v>
      </c>
      <c r="DF1322" s="38">
        <v>-7.9182999999999996E-3</v>
      </c>
      <c r="DG1322" s="38">
        <v>1.0058299999999999E-2</v>
      </c>
      <c r="DH1322" s="38">
        <v>1.53667E-2</v>
      </c>
      <c r="DI1322" s="38">
        <v>2.4666899999999999E-2</v>
      </c>
      <c r="DJ1322" s="38">
        <v>3.9045099999999999E-2</v>
      </c>
      <c r="DK1322" s="38">
        <v>1.03126E-2</v>
      </c>
      <c r="DL1322" s="38">
        <v>-1.97425E-2</v>
      </c>
      <c r="DM1322" s="38">
        <v>2.5730900000000001E-2</v>
      </c>
      <c r="DN1322" s="38">
        <v>-1.39747E-2</v>
      </c>
      <c r="DO1322" s="38">
        <v>-1.7103500000000001E-2</v>
      </c>
      <c r="DP1322" s="38">
        <v>4.5934299999999997E-2</v>
      </c>
      <c r="DQ1322" s="38">
        <v>3.2063800000000003E-2</v>
      </c>
      <c r="DR1322" s="38">
        <v>1.7261700000000001E-2</v>
      </c>
      <c r="DS1322" s="38">
        <v>-1.27779E-2</v>
      </c>
      <c r="DT1322" s="38">
        <v>-5.3855800000000002E-2</v>
      </c>
      <c r="DU1322" s="38">
        <v>-7.2018999999999998E-3</v>
      </c>
      <c r="DV1322" s="38">
        <v>0.1063166</v>
      </c>
      <c r="DW1322" s="38">
        <v>0.1334603</v>
      </c>
      <c r="DX1322" s="38">
        <v>0.15812699999999999</v>
      </c>
      <c r="DY1322" s="38">
        <v>0.16686200000000001</v>
      </c>
      <c r="DZ1322" s="38">
        <v>0.15816849999999999</v>
      </c>
      <c r="EA1322" s="38">
        <v>0.19390389999999999</v>
      </c>
      <c r="EB1322" s="38">
        <v>0.16513230000000001</v>
      </c>
      <c r="EC1322" s="38">
        <v>0.1134259</v>
      </c>
      <c r="ED1322" s="38">
        <v>1.3454999999999999E-3</v>
      </c>
      <c r="EE1322" s="38">
        <v>1.84963E-2</v>
      </c>
      <c r="EF1322" s="38">
        <v>2.3033399999999999E-2</v>
      </c>
      <c r="EG1322" s="38">
        <v>3.16841E-2</v>
      </c>
      <c r="EH1322" s="38">
        <v>4.47421E-2</v>
      </c>
      <c r="EI1322" s="38">
        <v>1.6648099999999999E-2</v>
      </c>
      <c r="EJ1322" s="38">
        <v>-1.0561900000000001E-2</v>
      </c>
      <c r="EK1322" s="38">
        <v>3.3572400000000002E-2</v>
      </c>
      <c r="EL1322" s="38">
        <v>-5.6056999999999999E-3</v>
      </c>
      <c r="EM1322" s="38">
        <v>-6.4967999999999996E-3</v>
      </c>
      <c r="EN1322" s="38">
        <v>5.4249199999999997E-2</v>
      </c>
      <c r="EO1322" s="38">
        <v>3.7863599999999997E-2</v>
      </c>
      <c r="EP1322" s="38">
        <v>2.2199E-2</v>
      </c>
      <c r="EQ1322" s="38">
        <v>-6.9788000000000003E-3</v>
      </c>
      <c r="ER1322" s="38">
        <v>-4.5429200000000003E-2</v>
      </c>
      <c r="ES1322" s="38">
        <v>3.1584E-3</v>
      </c>
      <c r="ET1322" s="38">
        <v>0.1185995</v>
      </c>
      <c r="EU1322" s="38">
        <v>0.1471191</v>
      </c>
      <c r="EV1322" s="38">
        <v>0.17261489999999999</v>
      </c>
      <c r="EW1322" s="38">
        <v>0.1814287</v>
      </c>
      <c r="EX1322" s="38">
        <v>0.17225869999999999</v>
      </c>
      <c r="EY1322" s="38">
        <v>0.2094693</v>
      </c>
      <c r="EZ1322" s="38">
        <v>0.179538</v>
      </c>
      <c r="FA1322" s="38">
        <v>0.12739800000000001</v>
      </c>
      <c r="FB1322" s="38">
        <v>79.422439999999995</v>
      </c>
      <c r="FC1322" s="38">
        <v>78.00676</v>
      </c>
      <c r="FD1322" s="38">
        <v>76.118440000000007</v>
      </c>
      <c r="FE1322" s="38">
        <v>74.382390000000001</v>
      </c>
      <c r="FF1322" s="38">
        <v>72.605339999999998</v>
      </c>
      <c r="FG1322" s="38">
        <v>71.938000000000002</v>
      </c>
      <c r="FH1322" s="38">
        <v>70.910629999999998</v>
      </c>
      <c r="FI1322" s="38">
        <v>72.591489999999993</v>
      </c>
      <c r="FJ1322" s="38">
        <v>76.030299999999997</v>
      </c>
      <c r="FK1322" s="38">
        <v>80.125159999999994</v>
      </c>
      <c r="FL1322" s="38">
        <v>84.634929999999997</v>
      </c>
      <c r="FM1322" s="38">
        <v>88.815560000000005</v>
      </c>
      <c r="FN1322" s="38">
        <v>92.323660000000004</v>
      </c>
      <c r="FO1322" s="38">
        <v>95.194800000000001</v>
      </c>
      <c r="FP1322" s="38">
        <v>98.057490000000001</v>
      </c>
      <c r="FQ1322" s="38">
        <v>99.780159999999995</v>
      </c>
      <c r="FR1322" s="38">
        <v>100.3172</v>
      </c>
      <c r="FS1322" s="38">
        <v>99.567300000000003</v>
      </c>
      <c r="FT1322" s="38">
        <v>97.530619999999999</v>
      </c>
      <c r="FU1322" s="38">
        <v>94.335660000000004</v>
      </c>
      <c r="FV1322" s="38">
        <v>90.149559999999994</v>
      </c>
      <c r="FW1322">
        <v>86.828479999999999</v>
      </c>
      <c r="FX1322">
        <v>84.10548</v>
      </c>
      <c r="FY1322">
        <v>81.34496</v>
      </c>
      <c r="FZ1322">
        <v>1.6549100000000001E-2</v>
      </c>
      <c r="GA1322">
        <v>0.1320325</v>
      </c>
      <c r="GB1322">
        <v>1</v>
      </c>
    </row>
    <row r="1323" spans="1:184" x14ac:dyDescent="0.3">
      <c r="A1323" t="s">
        <v>1</v>
      </c>
      <c r="B1323" t="s">
        <v>1</v>
      </c>
      <c r="C1323" t="s">
        <v>1</v>
      </c>
      <c r="D1323" t="s">
        <v>1</v>
      </c>
      <c r="E1323" t="s">
        <v>1</v>
      </c>
      <c r="F1323" t="s">
        <v>1</v>
      </c>
      <c r="G1323" t="s">
        <v>1</v>
      </c>
      <c r="H1323" s="40" t="s">
        <v>1</v>
      </c>
      <c r="I1323" s="18" t="s">
        <v>222</v>
      </c>
      <c r="J1323" s="38" t="s">
        <v>1</v>
      </c>
      <c r="K1323" s="18">
        <v>44805</v>
      </c>
      <c r="L1323" s="38">
        <v>109708</v>
      </c>
      <c r="M1323" s="38">
        <v>109708</v>
      </c>
      <c r="N1323" s="38">
        <v>5.7124259999999998</v>
      </c>
      <c r="O1323" s="38">
        <v>5.5429069999999996</v>
      </c>
      <c r="P1323" s="38">
        <v>5.4191349999999998</v>
      </c>
      <c r="Q1323" s="38">
        <v>5.3798320000000004</v>
      </c>
      <c r="R1323" s="38">
        <v>5.5293659999999996</v>
      </c>
      <c r="S1323" s="38">
        <v>5.8813810000000002</v>
      </c>
      <c r="T1323" s="38">
        <v>6.3293239999999997</v>
      </c>
      <c r="U1323" s="38">
        <v>7.0054460000000001</v>
      </c>
      <c r="V1323" s="38">
        <v>7.8897110000000001</v>
      </c>
      <c r="W1323" s="38">
        <v>8.6157059999999994</v>
      </c>
      <c r="X1323" s="38">
        <v>9.2329170000000005</v>
      </c>
      <c r="Y1323" s="38">
        <v>9.697298</v>
      </c>
      <c r="Z1323" s="38">
        <v>9.9952120000000004</v>
      </c>
      <c r="AA1323" s="38">
        <v>10.30411</v>
      </c>
      <c r="AB1323" s="38">
        <v>10.39626</v>
      </c>
      <c r="AC1323" s="38">
        <v>10.22078</v>
      </c>
      <c r="AD1323" s="38">
        <v>9.7726609999999994</v>
      </c>
      <c r="AE1323" s="38">
        <v>9.0122549999999997</v>
      </c>
      <c r="AF1323" s="38">
        <v>8.4034209999999998</v>
      </c>
      <c r="AG1323" s="38">
        <v>7.92448</v>
      </c>
      <c r="AH1323" s="38">
        <v>7.5830859999999998</v>
      </c>
      <c r="AI1323" s="38">
        <v>7.1226430000000001</v>
      </c>
      <c r="AJ1323" s="38">
        <v>6.6260659999999998</v>
      </c>
      <c r="AK1323" s="38">
        <v>6.2441690000000003</v>
      </c>
      <c r="AL1323" s="38">
        <v>-7.6402499999999998E-2</v>
      </c>
      <c r="AM1323" s="38">
        <v>-6.9025500000000004E-2</v>
      </c>
      <c r="AN1323" s="38">
        <v>-6.10594E-2</v>
      </c>
      <c r="AO1323" s="38">
        <v>-1.96098E-2</v>
      </c>
      <c r="AP1323" s="38">
        <v>-5.7200999999999997E-3</v>
      </c>
      <c r="AQ1323" s="38">
        <v>-4.3548400000000001E-2</v>
      </c>
      <c r="AR1323" s="38">
        <v>-0.1106563</v>
      </c>
      <c r="AS1323" s="38">
        <v>8.4167400000000003E-2</v>
      </c>
      <c r="AT1323" s="38">
        <v>8.9800099999999994E-2</v>
      </c>
      <c r="AU1323" s="38">
        <v>9.5255800000000002E-2</v>
      </c>
      <c r="AV1323" s="38">
        <v>8.2585400000000003E-2</v>
      </c>
      <c r="AW1323" s="38">
        <v>6.7452399999999996E-2</v>
      </c>
      <c r="AX1323" s="38">
        <v>2.7166999999999998E-3</v>
      </c>
      <c r="AY1323" s="38">
        <v>-4.0762699999999999E-2</v>
      </c>
      <c r="AZ1323" s="38">
        <v>-7.3495099999999994E-2</v>
      </c>
      <c r="BA1323" s="38">
        <v>-6.8733299999999997E-2</v>
      </c>
      <c r="BB1323" s="38">
        <v>1.40976E-2</v>
      </c>
      <c r="BC1323" s="38">
        <v>-4.0417999999999999E-3</v>
      </c>
      <c r="BD1323" s="38">
        <v>1.9612999999999998E-2</v>
      </c>
      <c r="BE1323" s="38">
        <v>-5.8150300000000002E-2</v>
      </c>
      <c r="BF1323" s="38">
        <v>1.4817000000000001E-3</v>
      </c>
      <c r="BG1323" s="38">
        <v>1.4587999999999999E-3</v>
      </c>
      <c r="BH1323" s="38">
        <v>-2.18392E-2</v>
      </c>
      <c r="BI1323" s="38">
        <v>-2.8595499999999999E-2</v>
      </c>
      <c r="BJ1323" s="38">
        <v>-6.9588200000000003E-2</v>
      </c>
      <c r="BK1323" s="38">
        <v>-6.3396800000000003E-2</v>
      </c>
      <c r="BL1323" s="38">
        <v>-5.6113700000000002E-2</v>
      </c>
      <c r="BM1323" s="38">
        <v>-1.49458E-2</v>
      </c>
      <c r="BN1323" s="38">
        <v>-1.4626999999999999E-3</v>
      </c>
      <c r="BO1323" s="38">
        <v>-3.8680699999999998E-2</v>
      </c>
      <c r="BP1323" s="38">
        <v>-0.1038401</v>
      </c>
      <c r="BQ1323" s="38">
        <v>9.0534699999999996E-2</v>
      </c>
      <c r="BR1323" s="38">
        <v>9.6744800000000006E-2</v>
      </c>
      <c r="BS1323" s="38">
        <v>0.1026686</v>
      </c>
      <c r="BT1323" s="38">
        <v>8.8421100000000002E-2</v>
      </c>
      <c r="BU1323" s="38">
        <v>7.1916300000000002E-2</v>
      </c>
      <c r="BV1323" s="38">
        <v>6.6433999999999998E-3</v>
      </c>
      <c r="BW1323" s="38">
        <v>-3.6156099999999997E-2</v>
      </c>
      <c r="BX1323" s="38">
        <v>-6.7422899999999994E-2</v>
      </c>
      <c r="BY1323" s="38">
        <v>-6.0531000000000001E-2</v>
      </c>
      <c r="BZ1323" s="38">
        <v>2.2822200000000001E-2</v>
      </c>
      <c r="CA1323" s="38">
        <v>4.8211E-3</v>
      </c>
      <c r="CB1323" s="38">
        <v>2.9876300000000001E-2</v>
      </c>
      <c r="CC1323" s="38">
        <v>-4.8207899999999998E-2</v>
      </c>
      <c r="CD1323" s="38">
        <v>1.1039500000000001E-2</v>
      </c>
      <c r="CE1323" s="38">
        <v>1.26471E-2</v>
      </c>
      <c r="CF1323" s="38">
        <v>-1.1891499999999999E-2</v>
      </c>
      <c r="CG1323" s="38">
        <v>-1.8433700000000001E-2</v>
      </c>
      <c r="CH1323" s="38">
        <v>-6.4868599999999998E-2</v>
      </c>
      <c r="CI1323" s="38">
        <v>-5.94984E-2</v>
      </c>
      <c r="CJ1323" s="38">
        <v>-5.26883E-2</v>
      </c>
      <c r="CK1323" s="38">
        <v>-1.17155E-2</v>
      </c>
      <c r="CL1323" s="38">
        <v>1.4859999999999999E-3</v>
      </c>
      <c r="CM1323" s="38">
        <v>-3.5309300000000002E-2</v>
      </c>
      <c r="CN1323" s="38">
        <v>-9.9119299999999994E-2</v>
      </c>
      <c r="CO1323" s="38">
        <v>9.4944700000000007E-2</v>
      </c>
      <c r="CP1323" s="38">
        <v>0.10155459999999999</v>
      </c>
      <c r="CQ1323" s="38">
        <v>0.1078027</v>
      </c>
      <c r="CR1323" s="38">
        <v>9.2462900000000001E-2</v>
      </c>
      <c r="CS1323" s="38">
        <v>7.5007900000000002E-2</v>
      </c>
      <c r="CT1323" s="38">
        <v>9.3630999999999992E-3</v>
      </c>
      <c r="CU1323" s="38">
        <v>-3.2965599999999998E-2</v>
      </c>
      <c r="CV1323" s="38">
        <v>-6.3217300000000004E-2</v>
      </c>
      <c r="CW1323" s="38">
        <v>-5.4850099999999999E-2</v>
      </c>
      <c r="CX1323" s="38">
        <v>2.8864899999999999E-2</v>
      </c>
      <c r="CY1323" s="38">
        <v>1.09595E-2</v>
      </c>
      <c r="CZ1323" s="38">
        <v>3.6984599999999999E-2</v>
      </c>
      <c r="DA1323" s="38">
        <v>-4.1321799999999999E-2</v>
      </c>
      <c r="DB1323" s="38">
        <v>1.76592E-2</v>
      </c>
      <c r="DC1323" s="38">
        <v>2.03961E-2</v>
      </c>
      <c r="DD1323" s="38">
        <v>-5.0017000000000004E-3</v>
      </c>
      <c r="DE1323" s="38">
        <v>-1.13957E-2</v>
      </c>
      <c r="DF1323" s="38">
        <v>-6.0149000000000001E-2</v>
      </c>
      <c r="DG1323" s="38">
        <v>-5.5599999999999997E-2</v>
      </c>
      <c r="DH1323" s="38">
        <v>-4.9263000000000001E-2</v>
      </c>
      <c r="DI1323" s="38">
        <v>-8.4852E-3</v>
      </c>
      <c r="DJ1323" s="38">
        <v>4.4346999999999998E-3</v>
      </c>
      <c r="DK1323" s="38">
        <v>-3.1937899999999998E-2</v>
      </c>
      <c r="DL1323" s="38">
        <v>-9.4398499999999996E-2</v>
      </c>
      <c r="DM1323" s="38">
        <v>9.9354700000000004E-2</v>
      </c>
      <c r="DN1323" s="38">
        <v>0.1063645</v>
      </c>
      <c r="DO1323" s="38">
        <v>0.1129368</v>
      </c>
      <c r="DP1323" s="38">
        <v>9.6504699999999999E-2</v>
      </c>
      <c r="DQ1323" s="38">
        <v>7.8099600000000005E-2</v>
      </c>
      <c r="DR1323" s="38">
        <v>1.20827E-2</v>
      </c>
      <c r="DS1323" s="38">
        <v>-2.9775200000000002E-2</v>
      </c>
      <c r="DT1323" s="38">
        <v>-5.90117E-2</v>
      </c>
      <c r="DU1323" s="38">
        <v>-4.9169200000000003E-2</v>
      </c>
      <c r="DV1323" s="38">
        <v>3.4907599999999997E-2</v>
      </c>
      <c r="DW1323" s="38">
        <v>1.7097899999999999E-2</v>
      </c>
      <c r="DX1323" s="38">
        <v>4.4092899999999997E-2</v>
      </c>
      <c r="DY1323" s="38">
        <v>-3.4435599999999997E-2</v>
      </c>
      <c r="DZ1323" s="38">
        <v>2.4278899999999999E-2</v>
      </c>
      <c r="EA1323" s="38">
        <v>2.8145099999999999E-2</v>
      </c>
      <c r="EB1323" s="38">
        <v>1.8879999999999999E-3</v>
      </c>
      <c r="EC1323" s="38">
        <v>-4.3576999999999999E-3</v>
      </c>
      <c r="ED1323" s="38">
        <v>-5.3334699999999999E-2</v>
      </c>
      <c r="EE1323" s="38">
        <v>-4.9971399999999999E-2</v>
      </c>
      <c r="EF1323" s="38">
        <v>-4.4317200000000001E-2</v>
      </c>
      <c r="EG1323" s="38">
        <v>-3.8211999999999999E-3</v>
      </c>
      <c r="EH1323" s="38">
        <v>8.6920999999999995E-3</v>
      </c>
      <c r="EI1323" s="38">
        <v>-2.7070199999999999E-2</v>
      </c>
      <c r="EJ1323" s="38">
        <v>-8.7582400000000005E-2</v>
      </c>
      <c r="EK1323" s="38">
        <v>0.105722</v>
      </c>
      <c r="EL1323" s="38">
        <v>0.1133092</v>
      </c>
      <c r="EM1323" s="38">
        <v>0.1203496</v>
      </c>
      <c r="EN1323" s="38">
        <v>0.1023404</v>
      </c>
      <c r="EO1323" s="38">
        <v>8.2563499999999998E-2</v>
      </c>
      <c r="EP1323" s="38">
        <v>1.60094E-2</v>
      </c>
      <c r="EQ1323" s="38">
        <v>-2.5168599999999999E-2</v>
      </c>
      <c r="ER1323" s="38">
        <v>-5.29395E-2</v>
      </c>
      <c r="ES1323" s="38">
        <v>-4.0966900000000001E-2</v>
      </c>
      <c r="ET1323" s="38">
        <v>4.3632200000000003E-2</v>
      </c>
      <c r="EU1323" s="38">
        <v>2.5960799999999999E-2</v>
      </c>
      <c r="EV1323" s="38">
        <v>5.4356099999999997E-2</v>
      </c>
      <c r="EW1323" s="38">
        <v>-2.44932E-2</v>
      </c>
      <c r="EX1323" s="38">
        <v>3.38368E-2</v>
      </c>
      <c r="EY1323" s="38">
        <v>3.9333399999999998E-2</v>
      </c>
      <c r="EZ1323" s="38">
        <v>1.18358E-2</v>
      </c>
      <c r="FA1323" s="38">
        <v>5.8041000000000004E-3</v>
      </c>
      <c r="FB1323" s="38">
        <v>77.946619999999996</v>
      </c>
      <c r="FC1323" s="38">
        <v>76.007869999999997</v>
      </c>
      <c r="FD1323" s="38">
        <v>74.412139999999994</v>
      </c>
      <c r="FE1323" s="38">
        <v>73.095910000000003</v>
      </c>
      <c r="FF1323" s="38">
        <v>71.816540000000003</v>
      </c>
      <c r="FG1323" s="38">
        <v>70.582639999999998</v>
      </c>
      <c r="FH1323" s="38">
        <v>69.936750000000004</v>
      </c>
      <c r="FI1323" s="38">
        <v>71.573909999999998</v>
      </c>
      <c r="FJ1323" s="38">
        <v>76.111310000000003</v>
      </c>
      <c r="FK1323" s="38">
        <v>81.268429999999995</v>
      </c>
      <c r="FL1323" s="38">
        <v>86.192319999999995</v>
      </c>
      <c r="FM1323" s="38">
        <v>90.391620000000003</v>
      </c>
      <c r="FN1323" s="38">
        <v>94.205119999999994</v>
      </c>
      <c r="FO1323" s="38">
        <v>97.265479999999997</v>
      </c>
      <c r="FP1323" s="38">
        <v>99.845010000000002</v>
      </c>
      <c r="FQ1323" s="38">
        <v>101.4379</v>
      </c>
      <c r="FR1323" s="38">
        <v>101.8933</v>
      </c>
      <c r="FS1323" s="38">
        <v>101.2188</v>
      </c>
      <c r="FT1323" s="38">
        <v>99.960819999999998</v>
      </c>
      <c r="FU1323" s="38">
        <v>95.785449999999997</v>
      </c>
      <c r="FV1323" s="38">
        <v>91.319209999999998</v>
      </c>
      <c r="FW1323">
        <v>87.245699999999999</v>
      </c>
      <c r="FX1323">
        <v>84.996290000000002</v>
      </c>
      <c r="FY1323">
        <v>83.156559999999999</v>
      </c>
      <c r="FZ1323">
        <v>1.0339299999999999E-2</v>
      </c>
      <c r="GA1323">
        <v>7.55411E-2</v>
      </c>
      <c r="GB1323">
        <v>1</v>
      </c>
    </row>
    <row r="1324" spans="1:184" x14ac:dyDescent="0.3">
      <c r="A1324" t="s">
        <v>1</v>
      </c>
      <c r="B1324" t="s">
        <v>1</v>
      </c>
      <c r="C1324" t="s">
        <v>1</v>
      </c>
      <c r="D1324" t="s">
        <v>1</v>
      </c>
      <c r="E1324" t="s">
        <v>1</v>
      </c>
      <c r="F1324" t="s">
        <v>1</v>
      </c>
      <c r="G1324" t="s">
        <v>1</v>
      </c>
      <c r="H1324" s="40" t="s">
        <v>1</v>
      </c>
      <c r="I1324" s="18" t="s">
        <v>222</v>
      </c>
      <c r="J1324" s="38" t="s">
        <v>1</v>
      </c>
      <c r="K1324" s="18">
        <v>44809</v>
      </c>
      <c r="L1324" s="38">
        <v>109691</v>
      </c>
      <c r="M1324" s="38">
        <v>109698</v>
      </c>
      <c r="N1324" s="38">
        <v>5.6039960000000004</v>
      </c>
      <c r="O1324" s="38">
        <v>5.3456650000000003</v>
      </c>
      <c r="P1324" s="38">
        <v>5.1555080000000002</v>
      </c>
      <c r="Q1324" s="38">
        <v>5.0376750000000001</v>
      </c>
      <c r="R1324" s="38">
        <v>5.0607499999999996</v>
      </c>
      <c r="S1324" s="38">
        <v>5.177575</v>
      </c>
      <c r="T1324" s="38">
        <v>5.2435879999999999</v>
      </c>
      <c r="U1324" s="38">
        <v>5.6322130000000001</v>
      </c>
      <c r="V1324" s="38">
        <v>6.2221109999999999</v>
      </c>
      <c r="W1324" s="38">
        <v>6.8720119999999998</v>
      </c>
      <c r="X1324" s="38">
        <v>7.4410449999999999</v>
      </c>
      <c r="Y1324" s="38">
        <v>7.8394719999999998</v>
      </c>
      <c r="Z1324" s="38">
        <v>8.0991180000000007</v>
      </c>
      <c r="AA1324" s="38">
        <v>8.2789560000000009</v>
      </c>
      <c r="AB1324" s="38">
        <v>8.3608429999999991</v>
      </c>
      <c r="AC1324" s="38">
        <v>8.3705610000000004</v>
      </c>
      <c r="AD1324" s="38">
        <v>8.2649460000000001</v>
      </c>
      <c r="AE1324" s="38">
        <v>8.0321990000000003</v>
      </c>
      <c r="AF1324" s="38">
        <v>7.7503739999999999</v>
      </c>
      <c r="AG1324" s="38">
        <v>7.3902089999999996</v>
      </c>
      <c r="AH1324" s="38">
        <v>7.1671469999999999</v>
      </c>
      <c r="AI1324" s="38">
        <v>6.8739049999999997</v>
      </c>
      <c r="AJ1324" s="38">
        <v>6.3825159999999999</v>
      </c>
      <c r="AK1324" s="38">
        <v>6.0161059999999997</v>
      </c>
      <c r="AL1324" s="38">
        <v>0.2386952</v>
      </c>
      <c r="AM1324" s="38">
        <v>0.11793149999999999</v>
      </c>
      <c r="AN1324" s="38">
        <v>2.98029E-2</v>
      </c>
      <c r="AO1324" s="38">
        <v>-3.62648E-2</v>
      </c>
      <c r="AP1324" s="38">
        <v>-5.8641800000000001E-2</v>
      </c>
      <c r="AQ1324" s="38">
        <v>-0.1447435</v>
      </c>
      <c r="AR1324" s="38">
        <v>-0.3288951</v>
      </c>
      <c r="AS1324" s="38">
        <v>-0.1277491</v>
      </c>
      <c r="AT1324" s="38">
        <v>1.2315599999999999E-2</v>
      </c>
      <c r="AU1324" s="38">
        <v>7.8331700000000004E-2</v>
      </c>
      <c r="AV1324" s="38">
        <v>6.3963300000000001E-2</v>
      </c>
      <c r="AW1324" s="38">
        <v>4.4857500000000002E-2</v>
      </c>
      <c r="AX1324" s="38">
        <v>-1.1805E-2</v>
      </c>
      <c r="AY1324" s="38">
        <v>-8.1762899999999999E-2</v>
      </c>
      <c r="AZ1324" s="38">
        <v>-8.3991999999999997E-2</v>
      </c>
      <c r="BA1324" s="38">
        <v>-4.2323199999999998E-2</v>
      </c>
      <c r="BB1324" s="38">
        <v>6.4468499999999998E-2</v>
      </c>
      <c r="BC1324" s="38">
        <v>0.13933909999999999</v>
      </c>
      <c r="BD1324" s="38">
        <v>0.19519610000000001</v>
      </c>
      <c r="BE1324" s="38">
        <v>-1.53119E-2</v>
      </c>
      <c r="BF1324" s="38">
        <v>-2.1104000000000001E-3</v>
      </c>
      <c r="BG1324" s="38">
        <v>5.2428599999999999E-2</v>
      </c>
      <c r="BH1324" s="38">
        <v>-7.4362899999999996E-2</v>
      </c>
      <c r="BI1324" s="38">
        <v>-0.11725389999999999</v>
      </c>
      <c r="BJ1324" s="38">
        <v>0.2506948</v>
      </c>
      <c r="BK1324" s="38">
        <v>0.12805639999999999</v>
      </c>
      <c r="BL1324" s="38">
        <v>3.87715E-2</v>
      </c>
      <c r="BM1324" s="38">
        <v>-2.7371199999999998E-2</v>
      </c>
      <c r="BN1324" s="38">
        <v>-5.0509699999999998E-2</v>
      </c>
      <c r="BO1324" s="38">
        <v>-0.13441610000000001</v>
      </c>
      <c r="BP1324" s="38">
        <v>-0.31700299999999998</v>
      </c>
      <c r="BQ1324" s="38">
        <v>-0.11722399999999999</v>
      </c>
      <c r="BR1324" s="38">
        <v>2.2995399999999999E-2</v>
      </c>
      <c r="BS1324" s="38">
        <v>9.0476200000000007E-2</v>
      </c>
      <c r="BT1324" s="38">
        <v>7.6810199999999995E-2</v>
      </c>
      <c r="BU1324" s="38">
        <v>5.4458399999999997E-2</v>
      </c>
      <c r="BV1324" s="38">
        <v>-4.9484999999999998E-3</v>
      </c>
      <c r="BW1324" s="38">
        <v>-7.2704500000000005E-2</v>
      </c>
      <c r="BX1324" s="38">
        <v>-7.2621500000000005E-2</v>
      </c>
      <c r="BY1324" s="38">
        <v>-2.6620499999999998E-2</v>
      </c>
      <c r="BZ1324" s="38">
        <v>8.1793199999999996E-2</v>
      </c>
      <c r="CA1324" s="38">
        <v>0.15634819999999999</v>
      </c>
      <c r="CB1324" s="38">
        <v>0.21326819999999999</v>
      </c>
      <c r="CC1324" s="38">
        <v>5.1282000000000003E-3</v>
      </c>
      <c r="CD1324" s="38">
        <v>1.8820300000000002E-2</v>
      </c>
      <c r="CE1324" s="38">
        <v>7.2356000000000004E-2</v>
      </c>
      <c r="CF1324" s="38">
        <v>-5.4377599999999998E-2</v>
      </c>
      <c r="CG1324" s="38">
        <v>-9.6920999999999993E-2</v>
      </c>
      <c r="CH1324" s="38">
        <v>0.25900570000000001</v>
      </c>
      <c r="CI1324" s="38">
        <v>0.13506889999999999</v>
      </c>
      <c r="CJ1324" s="38">
        <v>4.4983200000000001E-2</v>
      </c>
      <c r="CK1324" s="38">
        <v>-2.1211500000000001E-2</v>
      </c>
      <c r="CL1324" s="38">
        <v>-4.4877500000000001E-2</v>
      </c>
      <c r="CM1324" s="38">
        <v>-0.1272634</v>
      </c>
      <c r="CN1324" s="38">
        <v>-0.3087665</v>
      </c>
      <c r="CO1324" s="38">
        <v>-0.1099343</v>
      </c>
      <c r="CP1324" s="38">
        <v>3.0392200000000001E-2</v>
      </c>
      <c r="CQ1324" s="38">
        <v>9.88874E-2</v>
      </c>
      <c r="CR1324" s="38">
        <v>8.5708000000000006E-2</v>
      </c>
      <c r="CS1324" s="38">
        <v>6.1108000000000003E-2</v>
      </c>
      <c r="CT1324" s="38">
        <v>-1.997E-4</v>
      </c>
      <c r="CU1324" s="38">
        <v>-6.6430699999999995E-2</v>
      </c>
      <c r="CV1324" s="38">
        <v>-6.4746300000000007E-2</v>
      </c>
      <c r="CW1324" s="38">
        <v>-1.57448E-2</v>
      </c>
      <c r="CX1324" s="38">
        <v>9.3792200000000006E-2</v>
      </c>
      <c r="CY1324" s="38">
        <v>0.16812859999999999</v>
      </c>
      <c r="CZ1324" s="38">
        <v>0.22578480000000001</v>
      </c>
      <c r="DA1324" s="38">
        <v>1.9284800000000001E-2</v>
      </c>
      <c r="DB1324" s="38">
        <v>3.3316800000000001E-2</v>
      </c>
      <c r="DC1324" s="38">
        <v>8.6157800000000007E-2</v>
      </c>
      <c r="DD1324" s="38">
        <v>-4.05359E-2</v>
      </c>
      <c r="DE1324" s="38">
        <v>-8.2838599999999998E-2</v>
      </c>
      <c r="DF1324" s="38">
        <v>0.26731660000000002</v>
      </c>
      <c r="DG1324" s="38">
        <v>0.14208129999999999</v>
      </c>
      <c r="DH1324" s="38">
        <v>5.1194900000000002E-2</v>
      </c>
      <c r="DI1324" s="38">
        <v>-1.50519E-2</v>
      </c>
      <c r="DJ1324" s="38">
        <v>-3.9245200000000001E-2</v>
      </c>
      <c r="DK1324" s="38">
        <v>-0.1201107</v>
      </c>
      <c r="DL1324" s="38">
        <v>-0.30053000000000002</v>
      </c>
      <c r="DM1324" s="38">
        <v>-0.10264470000000001</v>
      </c>
      <c r="DN1324" s="38">
        <v>3.7789099999999999E-2</v>
      </c>
      <c r="DO1324" s="38">
        <v>0.10729859999999999</v>
      </c>
      <c r="DP1324" s="38">
        <v>9.4605800000000004E-2</v>
      </c>
      <c r="DQ1324" s="38">
        <v>6.7757600000000001E-2</v>
      </c>
      <c r="DR1324" s="38">
        <v>4.5491000000000004E-3</v>
      </c>
      <c r="DS1324" s="38">
        <v>-6.0156899999999999E-2</v>
      </c>
      <c r="DT1324" s="38">
        <v>-5.6871199999999997E-2</v>
      </c>
      <c r="DU1324" s="38">
        <v>-4.8691000000000003E-3</v>
      </c>
      <c r="DV1324" s="38">
        <v>0.1057912</v>
      </c>
      <c r="DW1324" s="38">
        <v>0.17990909999999999</v>
      </c>
      <c r="DX1324" s="38">
        <v>0.2383015</v>
      </c>
      <c r="DY1324" s="38">
        <v>3.3441499999999999E-2</v>
      </c>
      <c r="DZ1324" s="38">
        <v>4.7813399999999999E-2</v>
      </c>
      <c r="EA1324" s="38">
        <v>9.9959500000000007E-2</v>
      </c>
      <c r="EB1324" s="38">
        <v>-2.6694200000000001E-2</v>
      </c>
      <c r="EC1324" s="38">
        <v>-6.8756100000000001E-2</v>
      </c>
      <c r="ED1324" s="38">
        <v>0.27931620000000001</v>
      </c>
      <c r="EE1324" s="38">
        <v>0.15220620000000001</v>
      </c>
      <c r="EF1324" s="38">
        <v>6.0163500000000002E-2</v>
      </c>
      <c r="EG1324" s="38">
        <v>-6.1583000000000002E-3</v>
      </c>
      <c r="EH1324" s="38">
        <v>-3.1113100000000001E-2</v>
      </c>
      <c r="EI1324" s="38">
        <v>-0.1097834</v>
      </c>
      <c r="EJ1324" s="38">
        <v>-0.2886378</v>
      </c>
      <c r="EK1324" s="38">
        <v>-9.2119500000000007E-2</v>
      </c>
      <c r="EL1324" s="38">
        <v>4.8468900000000002E-2</v>
      </c>
      <c r="EM1324" s="38">
        <v>0.1194431</v>
      </c>
      <c r="EN1324" s="38">
        <v>0.1074528</v>
      </c>
      <c r="EO1324" s="38">
        <v>7.73586E-2</v>
      </c>
      <c r="EP1324" s="38">
        <v>1.14056E-2</v>
      </c>
      <c r="EQ1324" s="38">
        <v>-5.1098499999999998E-2</v>
      </c>
      <c r="ER1324" s="38">
        <v>-4.5500699999999998E-2</v>
      </c>
      <c r="ES1324" s="38">
        <v>1.0833600000000001E-2</v>
      </c>
      <c r="ET1324" s="38">
        <v>0.1231159</v>
      </c>
      <c r="EU1324" s="38">
        <v>0.19691819999999999</v>
      </c>
      <c r="EV1324" s="38">
        <v>0.25637359999999998</v>
      </c>
      <c r="EW1324" s="38">
        <v>5.3881600000000002E-2</v>
      </c>
      <c r="EX1324" s="38">
        <v>6.8744100000000002E-2</v>
      </c>
      <c r="EY1324" s="38">
        <v>0.11988699999999999</v>
      </c>
      <c r="EZ1324" s="38">
        <v>-6.7089000000000003E-3</v>
      </c>
      <c r="FA1324" s="38">
        <v>-4.84232E-2</v>
      </c>
      <c r="FB1324" s="38">
        <v>83.511290000000002</v>
      </c>
      <c r="FC1324" s="38">
        <v>82.283360000000002</v>
      </c>
      <c r="FD1324" s="38">
        <v>80.540239999999997</v>
      </c>
      <c r="FE1324" s="38">
        <v>79.056349999999995</v>
      </c>
      <c r="FF1324" s="38">
        <v>77.831100000000006</v>
      </c>
      <c r="FG1324" s="38">
        <v>76.878339999999994</v>
      </c>
      <c r="FH1324" s="38">
        <v>75.679419999999993</v>
      </c>
      <c r="FI1324" s="38">
        <v>76.421310000000005</v>
      </c>
      <c r="FJ1324" s="38">
        <v>81.029250000000005</v>
      </c>
      <c r="FK1324" s="38">
        <v>86.676720000000003</v>
      </c>
      <c r="FL1324" s="38">
        <v>91.733220000000003</v>
      </c>
      <c r="FM1324" s="38">
        <v>95.721760000000003</v>
      </c>
      <c r="FN1324" s="38">
        <v>99.709609999999998</v>
      </c>
      <c r="FO1324" s="38">
        <v>102.8456</v>
      </c>
      <c r="FP1324" s="38">
        <v>104.79130000000001</v>
      </c>
      <c r="FQ1324" s="38">
        <v>106.27509999999999</v>
      </c>
      <c r="FR1324" s="38">
        <v>106.8441</v>
      </c>
      <c r="FS1324" s="38">
        <v>106.2838</v>
      </c>
      <c r="FT1324" s="38">
        <v>104.12050000000001</v>
      </c>
      <c r="FU1324" s="38">
        <v>99.767780000000002</v>
      </c>
      <c r="FV1324" s="38">
        <v>96.707210000000003</v>
      </c>
      <c r="FW1324">
        <v>93.293629999999993</v>
      </c>
      <c r="FX1324">
        <v>90.069490000000002</v>
      </c>
      <c r="FY1324">
        <v>88.360339999999994</v>
      </c>
      <c r="FZ1324">
        <v>2.36975E-2</v>
      </c>
      <c r="GA1324">
        <v>0.26745350000000001</v>
      </c>
      <c r="GB1324">
        <v>1</v>
      </c>
    </row>
    <row r="1325" spans="1:184" x14ac:dyDescent="0.3">
      <c r="A1325" t="s">
        <v>1</v>
      </c>
      <c r="B1325" t="s">
        <v>1</v>
      </c>
      <c r="C1325" t="s">
        <v>1</v>
      </c>
      <c r="D1325" t="s">
        <v>1</v>
      </c>
      <c r="E1325" t="s">
        <v>1</v>
      </c>
      <c r="F1325" t="s">
        <v>1</v>
      </c>
      <c r="G1325" t="s">
        <v>1</v>
      </c>
      <c r="H1325" s="40" t="s">
        <v>1</v>
      </c>
      <c r="I1325" s="18" t="s">
        <v>222</v>
      </c>
      <c r="J1325" s="38" t="s">
        <v>1</v>
      </c>
      <c r="K1325" s="18">
        <v>44810</v>
      </c>
      <c r="L1325" s="38">
        <v>109688</v>
      </c>
      <c r="M1325" s="38">
        <v>109695</v>
      </c>
      <c r="N1325" s="38">
        <v>5.9071490000000004</v>
      </c>
      <c r="O1325" s="38">
        <v>5.7651760000000003</v>
      </c>
      <c r="P1325" s="38">
        <v>5.6338540000000004</v>
      </c>
      <c r="Q1325" s="38">
        <v>5.6279149999999998</v>
      </c>
      <c r="R1325" s="38">
        <v>5.8346119999999999</v>
      </c>
      <c r="S1325" s="38">
        <v>6.2786099999999996</v>
      </c>
      <c r="T1325" s="38">
        <v>6.8803929999999998</v>
      </c>
      <c r="U1325" s="38">
        <v>7.7171750000000001</v>
      </c>
      <c r="V1325" s="38">
        <v>8.7679340000000003</v>
      </c>
      <c r="W1325" s="38">
        <v>9.6023119999999995</v>
      </c>
      <c r="X1325" s="38">
        <v>10.25093</v>
      </c>
      <c r="Y1325" s="38">
        <v>10.76618</v>
      </c>
      <c r="Z1325" s="38">
        <v>11.071350000000001</v>
      </c>
      <c r="AA1325" s="38">
        <v>11.38935</v>
      </c>
      <c r="AB1325" s="38">
        <v>11.43679</v>
      </c>
      <c r="AC1325" s="38">
        <v>11.231030000000001</v>
      </c>
      <c r="AD1325" s="38">
        <v>10.67834</v>
      </c>
      <c r="AE1325" s="38">
        <v>9.7927879999999998</v>
      </c>
      <c r="AF1325" s="38">
        <v>9.0371170000000003</v>
      </c>
      <c r="AG1325" s="38">
        <v>8.5227950000000003</v>
      </c>
      <c r="AH1325" s="38">
        <v>8.1706260000000004</v>
      </c>
      <c r="AI1325" s="38">
        <v>7.7064409999999999</v>
      </c>
      <c r="AJ1325" s="38">
        <v>7.1681670000000004</v>
      </c>
      <c r="AK1325" s="38">
        <v>6.7409520000000001</v>
      </c>
      <c r="AL1325" s="38">
        <v>3.4942300000000003E-2</v>
      </c>
      <c r="AM1325" s="38">
        <v>2.02531E-2</v>
      </c>
      <c r="AN1325" s="38">
        <v>1.5800000000000002E-2</v>
      </c>
      <c r="AO1325" s="38">
        <v>5.47273E-2</v>
      </c>
      <c r="AP1325" s="38">
        <v>4.3422700000000002E-2</v>
      </c>
      <c r="AQ1325" s="38">
        <v>-1.2850000000000001E-4</v>
      </c>
      <c r="AR1325" s="38">
        <v>-8.2052899999999998E-2</v>
      </c>
      <c r="AS1325" s="38">
        <v>4.2561500000000002E-2</v>
      </c>
      <c r="AT1325" s="38">
        <v>-7.0381600000000002E-2</v>
      </c>
      <c r="AU1325" s="38">
        <v>-0.15303849999999999</v>
      </c>
      <c r="AV1325" s="38">
        <v>-0.20765430000000001</v>
      </c>
      <c r="AW1325" s="38">
        <v>-0.15649769999999999</v>
      </c>
      <c r="AX1325" s="38">
        <v>-4.7415100000000002E-2</v>
      </c>
      <c r="AY1325" s="38">
        <v>0.1117966</v>
      </c>
      <c r="AZ1325" s="38">
        <v>0.24855859999999999</v>
      </c>
      <c r="BA1325" s="38">
        <v>0.42396600000000001</v>
      </c>
      <c r="BB1325" s="38">
        <v>0.52054319999999998</v>
      </c>
      <c r="BC1325" s="38">
        <v>0.40049000000000001</v>
      </c>
      <c r="BD1325" s="38">
        <v>0.35066170000000002</v>
      </c>
      <c r="BE1325" s="38">
        <v>0.14331930000000001</v>
      </c>
      <c r="BF1325" s="38">
        <v>0.16497400000000001</v>
      </c>
      <c r="BG1325" s="38">
        <v>0.1729234</v>
      </c>
      <c r="BH1325" s="38">
        <v>0.12988959999999999</v>
      </c>
      <c r="BI1325" s="38">
        <v>6.6625699999999996E-2</v>
      </c>
      <c r="BJ1325" s="38">
        <v>4.8856900000000002E-2</v>
      </c>
      <c r="BK1325" s="38">
        <v>3.3621199999999997E-2</v>
      </c>
      <c r="BL1325" s="38">
        <v>2.9020799999999999E-2</v>
      </c>
      <c r="BM1325" s="38">
        <v>6.4993800000000004E-2</v>
      </c>
      <c r="BN1325" s="38">
        <v>5.3124999999999999E-2</v>
      </c>
      <c r="BO1325" s="38">
        <v>1.1990499999999999E-2</v>
      </c>
      <c r="BP1325" s="38">
        <v>-6.4835199999999996E-2</v>
      </c>
      <c r="BQ1325" s="38">
        <v>5.8398499999999999E-2</v>
      </c>
      <c r="BR1325" s="38">
        <v>-5.3985100000000001E-2</v>
      </c>
      <c r="BS1325" s="38">
        <v>-0.13561280000000001</v>
      </c>
      <c r="BT1325" s="38">
        <v>-0.19296749999999999</v>
      </c>
      <c r="BU1325" s="38">
        <v>-0.14474020000000001</v>
      </c>
      <c r="BV1325" s="38">
        <v>-3.8310200000000003E-2</v>
      </c>
      <c r="BW1325" s="38">
        <v>0.12178559999999999</v>
      </c>
      <c r="BX1325" s="38">
        <v>0.26253300000000002</v>
      </c>
      <c r="BY1325" s="38">
        <v>0.44102219999999998</v>
      </c>
      <c r="BZ1325" s="38">
        <v>0.54006180000000004</v>
      </c>
      <c r="CA1325" s="38">
        <v>0.42231649999999998</v>
      </c>
      <c r="CB1325" s="38">
        <v>0.3762742</v>
      </c>
      <c r="CC1325" s="38">
        <v>0.1710642</v>
      </c>
      <c r="CD1325" s="38">
        <v>0.1901041</v>
      </c>
      <c r="CE1325" s="38">
        <v>0.19870959999999999</v>
      </c>
      <c r="CF1325" s="38">
        <v>0.1545397</v>
      </c>
      <c r="CG1325" s="38">
        <v>9.2386700000000002E-2</v>
      </c>
      <c r="CH1325" s="38">
        <v>5.8493999999999997E-2</v>
      </c>
      <c r="CI1325" s="38">
        <v>4.2879899999999999E-2</v>
      </c>
      <c r="CJ1325" s="38">
        <v>3.81774E-2</v>
      </c>
      <c r="CK1325" s="38">
        <v>7.2104399999999999E-2</v>
      </c>
      <c r="CL1325" s="38">
        <v>5.9844700000000001E-2</v>
      </c>
      <c r="CM1325" s="38">
        <v>2.0384099999999999E-2</v>
      </c>
      <c r="CN1325" s="38">
        <v>-5.29103E-2</v>
      </c>
      <c r="CO1325" s="38">
        <v>6.9367100000000001E-2</v>
      </c>
      <c r="CP1325" s="38">
        <v>-4.2628899999999997E-2</v>
      </c>
      <c r="CQ1325" s="38">
        <v>-0.1235439</v>
      </c>
      <c r="CR1325" s="38">
        <v>-0.1827955</v>
      </c>
      <c r="CS1325" s="38">
        <v>-0.136597</v>
      </c>
      <c r="CT1325" s="38">
        <v>-3.2004199999999997E-2</v>
      </c>
      <c r="CU1325" s="38">
        <v>0.12870409999999999</v>
      </c>
      <c r="CV1325" s="38">
        <v>0.2722116</v>
      </c>
      <c r="CW1325" s="38">
        <v>0.4528353</v>
      </c>
      <c r="CX1325" s="38">
        <v>0.55358030000000003</v>
      </c>
      <c r="CY1325" s="38">
        <v>0.43743349999999998</v>
      </c>
      <c r="CZ1325" s="38">
        <v>0.39401330000000001</v>
      </c>
      <c r="DA1325" s="38">
        <v>0.19028020000000001</v>
      </c>
      <c r="DB1325" s="38">
        <v>0.2075091</v>
      </c>
      <c r="DC1325" s="38">
        <v>0.21656909999999999</v>
      </c>
      <c r="DD1325" s="38">
        <v>0.1716123</v>
      </c>
      <c r="DE1325" s="38">
        <v>0.1102286</v>
      </c>
      <c r="DF1325" s="38">
        <v>6.8131200000000003E-2</v>
      </c>
      <c r="DG1325" s="38">
        <v>5.21386E-2</v>
      </c>
      <c r="DH1325" s="38">
        <v>4.7334000000000001E-2</v>
      </c>
      <c r="DI1325" s="38">
        <v>7.9214999999999994E-2</v>
      </c>
      <c r="DJ1325" s="38">
        <v>6.6564499999999999E-2</v>
      </c>
      <c r="DK1325" s="38">
        <v>2.87776E-2</v>
      </c>
      <c r="DL1325" s="38">
        <v>-4.0985399999999998E-2</v>
      </c>
      <c r="DM1325" s="38">
        <v>8.0335799999999999E-2</v>
      </c>
      <c r="DN1325" s="38">
        <v>-3.1272800000000003E-2</v>
      </c>
      <c r="DO1325" s="38">
        <v>-0.1114749</v>
      </c>
      <c r="DP1325" s="38">
        <v>-0.17262340000000001</v>
      </c>
      <c r="DQ1325" s="38">
        <v>-0.12845380000000001</v>
      </c>
      <c r="DR1325" s="38">
        <v>-2.5698200000000001E-2</v>
      </c>
      <c r="DS1325" s="38">
        <v>0.13562250000000001</v>
      </c>
      <c r="DT1325" s="38">
        <v>0.28189019999999998</v>
      </c>
      <c r="DU1325" s="38">
        <v>0.46464840000000002</v>
      </c>
      <c r="DV1325" s="38">
        <v>0.56709889999999996</v>
      </c>
      <c r="DW1325" s="38">
        <v>0.45255050000000002</v>
      </c>
      <c r="DX1325" s="38">
        <v>0.41175250000000002</v>
      </c>
      <c r="DY1325" s="38">
        <v>0.20949619999999999</v>
      </c>
      <c r="DZ1325" s="38">
        <v>0.22491410000000001</v>
      </c>
      <c r="EA1325" s="38">
        <v>0.23442850000000001</v>
      </c>
      <c r="EB1325" s="38">
        <v>0.18868489999999999</v>
      </c>
      <c r="EC1325" s="38">
        <v>0.12807060000000001</v>
      </c>
      <c r="ED1325" s="38">
        <v>8.2045699999999999E-2</v>
      </c>
      <c r="EE1325" s="38">
        <v>6.5506700000000001E-2</v>
      </c>
      <c r="EF1325" s="38">
        <v>6.0554700000000003E-2</v>
      </c>
      <c r="EG1325" s="38">
        <v>8.9481500000000005E-2</v>
      </c>
      <c r="EH1325" s="38">
        <v>7.6266700000000007E-2</v>
      </c>
      <c r="EI1325" s="38">
        <v>4.0896599999999998E-2</v>
      </c>
      <c r="EJ1325" s="38">
        <v>-2.3767699999999999E-2</v>
      </c>
      <c r="EK1325" s="38">
        <v>9.61727E-2</v>
      </c>
      <c r="EL1325" s="38">
        <v>-1.4876199999999999E-2</v>
      </c>
      <c r="EM1325" s="38">
        <v>-9.4049199999999999E-2</v>
      </c>
      <c r="EN1325" s="38">
        <v>-0.15793660000000001</v>
      </c>
      <c r="EO1325" s="38">
        <v>-0.1166962</v>
      </c>
      <c r="EP1325" s="38">
        <v>-1.6593199999999999E-2</v>
      </c>
      <c r="EQ1325" s="38">
        <v>0.14561160000000001</v>
      </c>
      <c r="ER1325" s="38">
        <v>0.29586469999999998</v>
      </c>
      <c r="ES1325" s="38">
        <v>0.48170469999999999</v>
      </c>
      <c r="ET1325" s="38">
        <v>0.58661750000000001</v>
      </c>
      <c r="EU1325" s="38">
        <v>0.47437699999999999</v>
      </c>
      <c r="EV1325" s="38">
        <v>0.437365</v>
      </c>
      <c r="EW1325" s="38">
        <v>0.23724100000000001</v>
      </c>
      <c r="EX1325" s="38">
        <v>0.25004419999999999</v>
      </c>
      <c r="EY1325" s="38">
        <v>0.26021470000000002</v>
      </c>
      <c r="EZ1325" s="38">
        <v>0.213335</v>
      </c>
      <c r="FA1325" s="38">
        <v>0.15383160000000001</v>
      </c>
      <c r="FB1325" s="38">
        <v>85.497069999999994</v>
      </c>
      <c r="FC1325" s="38">
        <v>83.998109999999997</v>
      </c>
      <c r="FD1325" s="38">
        <v>82.432820000000007</v>
      </c>
      <c r="FE1325" s="38">
        <v>81.392780000000002</v>
      </c>
      <c r="FF1325" s="38">
        <v>80.297939999999997</v>
      </c>
      <c r="FG1325" s="38">
        <v>79.782380000000003</v>
      </c>
      <c r="FH1325" s="38">
        <v>79.152209999999997</v>
      </c>
      <c r="FI1325" s="38">
        <v>81.115319999999997</v>
      </c>
      <c r="FJ1325" s="38">
        <v>85.799539999999993</v>
      </c>
      <c r="FK1325" s="38">
        <v>91.754589999999993</v>
      </c>
      <c r="FL1325" s="38">
        <v>96.460890000000006</v>
      </c>
      <c r="FM1325" s="38">
        <v>100.9939</v>
      </c>
      <c r="FN1325" s="38">
        <v>104.265</v>
      </c>
      <c r="FO1325" s="38">
        <v>107.26430000000001</v>
      </c>
      <c r="FP1325" s="38">
        <v>109.2657</v>
      </c>
      <c r="FQ1325" s="38">
        <v>110.8398</v>
      </c>
      <c r="FR1325" s="38">
        <v>110.9182</v>
      </c>
      <c r="FS1325" s="38">
        <v>109.6207</v>
      </c>
      <c r="FT1325" s="38">
        <v>106.9838</v>
      </c>
      <c r="FU1325" s="38">
        <v>101.7111</v>
      </c>
      <c r="FV1325" s="38">
        <v>97.092010000000002</v>
      </c>
      <c r="FW1325">
        <v>94.289839999999998</v>
      </c>
      <c r="FX1325">
        <v>92.655339999999995</v>
      </c>
      <c r="FY1325">
        <v>90.047290000000004</v>
      </c>
      <c r="FZ1325">
        <v>2.96119E-2</v>
      </c>
      <c r="GA1325">
        <v>0.2184516</v>
      </c>
      <c r="GB1325">
        <v>1</v>
      </c>
    </row>
    <row r="1326" spans="1:184" x14ac:dyDescent="0.3">
      <c r="A1326" t="s">
        <v>1</v>
      </c>
      <c r="B1326" t="s">
        <v>1</v>
      </c>
      <c r="C1326" t="s">
        <v>1</v>
      </c>
      <c r="D1326" t="s">
        <v>1</v>
      </c>
      <c r="E1326" t="s">
        <v>1</v>
      </c>
      <c r="F1326" t="s">
        <v>1</v>
      </c>
      <c r="G1326" t="s">
        <v>1</v>
      </c>
      <c r="H1326" s="40" t="s">
        <v>1</v>
      </c>
      <c r="I1326" s="18" t="s">
        <v>222</v>
      </c>
      <c r="J1326" s="38" t="s">
        <v>1</v>
      </c>
      <c r="K1326" s="18">
        <v>44811</v>
      </c>
      <c r="L1326" s="38">
        <v>109687</v>
      </c>
      <c r="M1326" s="38">
        <v>109694</v>
      </c>
      <c r="N1326" s="38">
        <v>6.4628880000000004</v>
      </c>
      <c r="O1326" s="38">
        <v>6.2568460000000004</v>
      </c>
      <c r="P1326" s="38">
        <v>6.0939750000000004</v>
      </c>
      <c r="Q1326" s="38">
        <v>6.0328249999999999</v>
      </c>
      <c r="R1326" s="38">
        <v>6.1681549999999996</v>
      </c>
      <c r="S1326" s="38">
        <v>6.5526419999999996</v>
      </c>
      <c r="T1326" s="38">
        <v>7.0599590000000001</v>
      </c>
      <c r="U1326" s="38">
        <v>7.7965799999999996</v>
      </c>
      <c r="V1326" s="38">
        <v>8.7733260000000008</v>
      </c>
      <c r="W1326" s="38">
        <v>9.5582469999999997</v>
      </c>
      <c r="X1326" s="38">
        <v>10.17267</v>
      </c>
      <c r="Y1326" s="38">
        <v>10.601369999999999</v>
      </c>
      <c r="Z1326" s="38">
        <v>10.8613</v>
      </c>
      <c r="AA1326" s="38">
        <v>11.12171</v>
      </c>
      <c r="AB1326" s="38">
        <v>11.14448</v>
      </c>
      <c r="AC1326" s="38">
        <v>10.93957</v>
      </c>
      <c r="AD1326" s="38">
        <v>10.441190000000001</v>
      </c>
      <c r="AE1326" s="38">
        <v>9.5926179999999999</v>
      </c>
      <c r="AF1326" s="38">
        <v>8.8809310000000004</v>
      </c>
      <c r="AG1326" s="38">
        <v>8.3795870000000008</v>
      </c>
      <c r="AH1326" s="38">
        <v>8.061534</v>
      </c>
      <c r="AI1326" s="38">
        <v>7.641489</v>
      </c>
      <c r="AJ1326" s="38">
        <v>7.0767829999999998</v>
      </c>
      <c r="AK1326" s="38">
        <v>6.6400480000000002</v>
      </c>
      <c r="AL1326" s="38">
        <v>6.0668199999999999E-2</v>
      </c>
      <c r="AM1326" s="38">
        <v>1.9312599999999999E-2</v>
      </c>
      <c r="AN1326" s="38">
        <v>2.3877999999999998E-3</v>
      </c>
      <c r="AO1326" s="38">
        <v>1.03766E-2</v>
      </c>
      <c r="AP1326" s="38">
        <v>1.1113400000000001E-2</v>
      </c>
      <c r="AQ1326" s="38">
        <v>-3.8317799999999999E-2</v>
      </c>
      <c r="AR1326" s="38">
        <v>-0.14591689999999999</v>
      </c>
      <c r="AS1326" s="38">
        <v>-1.6810800000000001E-2</v>
      </c>
      <c r="AT1326" s="38">
        <v>-3.0825499999999999E-2</v>
      </c>
      <c r="AU1326" s="38">
        <v>-6.6220100000000004E-2</v>
      </c>
      <c r="AV1326" s="38">
        <v>-8.3952700000000005E-2</v>
      </c>
      <c r="AW1326" s="38">
        <v>-6.9411500000000001E-2</v>
      </c>
      <c r="AX1326" s="38">
        <v>-2.64543E-2</v>
      </c>
      <c r="AY1326" s="38">
        <v>4.62727E-2</v>
      </c>
      <c r="AZ1326" s="38">
        <v>0.1358221</v>
      </c>
      <c r="BA1326" s="38">
        <v>0.20262839999999999</v>
      </c>
      <c r="BB1326" s="38">
        <v>0.32935700000000001</v>
      </c>
      <c r="BC1326" s="38">
        <v>0.2774587</v>
      </c>
      <c r="BD1326" s="38">
        <v>0.22878090000000001</v>
      </c>
      <c r="BE1326" s="38">
        <v>3.9911099999999998E-2</v>
      </c>
      <c r="BF1326" s="38">
        <v>0.1549924</v>
      </c>
      <c r="BG1326" s="38">
        <v>0.23386499999999999</v>
      </c>
      <c r="BH1326" s="38">
        <v>0.1341704</v>
      </c>
      <c r="BI1326" s="38">
        <v>7.8726000000000004E-2</v>
      </c>
      <c r="BJ1326" s="38">
        <v>7.1744500000000003E-2</v>
      </c>
      <c r="BK1326" s="38">
        <v>2.85808E-2</v>
      </c>
      <c r="BL1326" s="38">
        <v>1.16525E-2</v>
      </c>
      <c r="BM1326" s="38">
        <v>1.8565600000000002E-2</v>
      </c>
      <c r="BN1326" s="38">
        <v>1.9321000000000001E-2</v>
      </c>
      <c r="BO1326" s="38">
        <v>-2.8483999999999999E-2</v>
      </c>
      <c r="BP1326" s="38">
        <v>-0.13338349999999999</v>
      </c>
      <c r="BQ1326" s="38">
        <v>-4.2970999999999999E-3</v>
      </c>
      <c r="BR1326" s="38">
        <v>-1.8053699999999999E-2</v>
      </c>
      <c r="BS1326" s="38">
        <v>-5.4023500000000002E-2</v>
      </c>
      <c r="BT1326" s="38">
        <v>-7.3800900000000003E-2</v>
      </c>
      <c r="BU1326" s="38">
        <v>-6.1424399999999997E-2</v>
      </c>
      <c r="BV1326" s="38">
        <v>-1.98674E-2</v>
      </c>
      <c r="BW1326" s="38">
        <v>5.3814599999999997E-2</v>
      </c>
      <c r="BX1326" s="38">
        <v>0.14561389999999999</v>
      </c>
      <c r="BY1326" s="38">
        <v>0.2163368</v>
      </c>
      <c r="BZ1326" s="38">
        <v>0.34566160000000001</v>
      </c>
      <c r="CA1326" s="38">
        <v>0.29539539999999997</v>
      </c>
      <c r="CB1326" s="38">
        <v>0.24957499999999999</v>
      </c>
      <c r="CC1326" s="38">
        <v>6.1147699999999999E-2</v>
      </c>
      <c r="CD1326" s="38">
        <v>0.17307259999999999</v>
      </c>
      <c r="CE1326" s="38">
        <v>0.25214720000000002</v>
      </c>
      <c r="CF1326" s="38">
        <v>0.15305009999999999</v>
      </c>
      <c r="CG1326" s="38">
        <v>9.7283900000000006E-2</v>
      </c>
      <c r="CH1326" s="38">
        <v>7.9415899999999998E-2</v>
      </c>
      <c r="CI1326" s="38">
        <v>3.5000000000000003E-2</v>
      </c>
      <c r="CJ1326" s="38">
        <v>1.80693E-2</v>
      </c>
      <c r="CK1326" s="38">
        <v>2.42372E-2</v>
      </c>
      <c r="CL1326" s="38">
        <v>2.5005699999999999E-2</v>
      </c>
      <c r="CM1326" s="38">
        <v>-2.16732E-2</v>
      </c>
      <c r="CN1326" s="38">
        <v>-0.12470290000000001</v>
      </c>
      <c r="CO1326" s="38">
        <v>4.3699000000000003E-3</v>
      </c>
      <c r="CP1326" s="38">
        <v>-9.2079999999999992E-3</v>
      </c>
      <c r="CQ1326" s="38">
        <v>-4.5576199999999997E-2</v>
      </c>
      <c r="CR1326" s="38">
        <v>-6.6769700000000001E-2</v>
      </c>
      <c r="CS1326" s="38">
        <v>-5.5892600000000001E-2</v>
      </c>
      <c r="CT1326" s="38">
        <v>-1.53054E-2</v>
      </c>
      <c r="CU1326" s="38">
        <v>5.9038100000000003E-2</v>
      </c>
      <c r="CV1326" s="38">
        <v>0.1523957</v>
      </c>
      <c r="CW1326" s="38">
        <v>0.22583130000000001</v>
      </c>
      <c r="CX1326" s="38">
        <v>0.3569541</v>
      </c>
      <c r="CY1326" s="38">
        <v>0.30781839999999999</v>
      </c>
      <c r="CZ1326" s="38">
        <v>0.26397690000000001</v>
      </c>
      <c r="DA1326" s="38">
        <v>7.5856099999999996E-2</v>
      </c>
      <c r="DB1326" s="38">
        <v>0.18559490000000001</v>
      </c>
      <c r="DC1326" s="38">
        <v>0.26480930000000003</v>
      </c>
      <c r="DD1326" s="38">
        <v>0.1661261</v>
      </c>
      <c r="DE1326" s="38">
        <v>0.110137</v>
      </c>
      <c r="DF1326" s="38">
        <v>8.7087300000000006E-2</v>
      </c>
      <c r="DG1326" s="38">
        <v>4.14191E-2</v>
      </c>
      <c r="DH1326" s="38">
        <v>2.4486000000000001E-2</v>
      </c>
      <c r="DI1326" s="38">
        <v>2.9908799999999999E-2</v>
      </c>
      <c r="DJ1326" s="38">
        <v>3.06903E-2</v>
      </c>
      <c r="DK1326" s="38">
        <v>-1.48624E-2</v>
      </c>
      <c r="DL1326" s="38">
        <v>-0.11602229999999999</v>
      </c>
      <c r="DM1326" s="38">
        <v>1.3036900000000001E-2</v>
      </c>
      <c r="DN1326" s="38">
        <v>-3.6230000000000002E-4</v>
      </c>
      <c r="DO1326" s="38">
        <v>-3.7128899999999999E-2</v>
      </c>
      <c r="DP1326" s="38">
        <v>-5.9738600000000003E-2</v>
      </c>
      <c r="DQ1326" s="38">
        <v>-5.0360799999999997E-2</v>
      </c>
      <c r="DR1326" s="38">
        <v>-1.07434E-2</v>
      </c>
      <c r="DS1326" s="38">
        <v>6.4261499999999999E-2</v>
      </c>
      <c r="DT1326" s="38">
        <v>0.1591775</v>
      </c>
      <c r="DU1326" s="38">
        <v>0.2353257</v>
      </c>
      <c r="DV1326" s="38">
        <v>0.36824659999999998</v>
      </c>
      <c r="DW1326" s="38">
        <v>0.32024130000000001</v>
      </c>
      <c r="DX1326" s="38">
        <v>0.27837879999999998</v>
      </c>
      <c r="DY1326" s="38">
        <v>9.0564500000000006E-2</v>
      </c>
      <c r="DZ1326" s="38">
        <v>0.1981173</v>
      </c>
      <c r="EA1326" s="38">
        <v>0.27747149999999998</v>
      </c>
      <c r="EB1326" s="38">
        <v>0.1792021</v>
      </c>
      <c r="EC1326" s="38">
        <v>0.1229901</v>
      </c>
      <c r="ED1326" s="38">
        <v>9.8163600000000004E-2</v>
      </c>
      <c r="EE1326" s="38">
        <v>5.0687400000000001E-2</v>
      </c>
      <c r="EF1326" s="38">
        <v>3.3750799999999997E-2</v>
      </c>
      <c r="EG1326" s="38">
        <v>3.8097800000000001E-2</v>
      </c>
      <c r="EH1326" s="38">
        <v>3.8898000000000002E-2</v>
      </c>
      <c r="EI1326" s="38">
        <v>-5.0286999999999997E-3</v>
      </c>
      <c r="EJ1326" s="38">
        <v>-0.10348889999999999</v>
      </c>
      <c r="EK1326" s="38">
        <v>2.5550699999999999E-2</v>
      </c>
      <c r="EL1326" s="38">
        <v>1.24096E-2</v>
      </c>
      <c r="EM1326" s="38">
        <v>-2.4932300000000001E-2</v>
      </c>
      <c r="EN1326" s="38">
        <v>-4.95868E-2</v>
      </c>
      <c r="EO1326" s="38">
        <v>-4.23737E-2</v>
      </c>
      <c r="EP1326" s="38">
        <v>-4.1564999999999996E-3</v>
      </c>
      <c r="EQ1326" s="38">
        <v>7.1803400000000003E-2</v>
      </c>
      <c r="ER1326" s="38">
        <v>0.16896920000000001</v>
      </c>
      <c r="ES1326" s="38">
        <v>0.24903410000000001</v>
      </c>
      <c r="ET1326" s="38">
        <v>0.38455129999999998</v>
      </c>
      <c r="EU1326" s="38">
        <v>0.33817809999999998</v>
      </c>
      <c r="EV1326" s="38">
        <v>0.29917290000000002</v>
      </c>
      <c r="EW1326" s="38">
        <v>0.111801</v>
      </c>
      <c r="EX1326" s="38">
        <v>0.21619749999999999</v>
      </c>
      <c r="EY1326" s="38">
        <v>0.29575360000000001</v>
      </c>
      <c r="EZ1326" s="38">
        <v>0.1980817</v>
      </c>
      <c r="FA1326" s="38">
        <v>0.14154800000000001</v>
      </c>
      <c r="FB1326" s="38">
        <v>88.605840000000001</v>
      </c>
      <c r="FC1326" s="38">
        <v>86.836259999999996</v>
      </c>
      <c r="FD1326" s="38">
        <v>84.212389999999999</v>
      </c>
      <c r="FE1326" s="38">
        <v>82.941640000000007</v>
      </c>
      <c r="FF1326" s="38">
        <v>81.609979999999993</v>
      </c>
      <c r="FG1326" s="38">
        <v>79.537610000000001</v>
      </c>
      <c r="FH1326" s="38">
        <v>78.784440000000004</v>
      </c>
      <c r="FI1326" s="38">
        <v>79.395099999999999</v>
      </c>
      <c r="FJ1326" s="38">
        <v>84.134900000000002</v>
      </c>
      <c r="FK1326" s="38">
        <v>89.614189999999994</v>
      </c>
      <c r="FL1326" s="38">
        <v>94.935850000000002</v>
      </c>
      <c r="FM1326" s="38">
        <v>98.602429999999998</v>
      </c>
      <c r="FN1326" s="38">
        <v>101.9397</v>
      </c>
      <c r="FO1326" s="38">
        <v>104.3142</v>
      </c>
      <c r="FP1326" s="38">
        <v>105.9682</v>
      </c>
      <c r="FQ1326" s="38">
        <v>107.0702</v>
      </c>
      <c r="FR1326" s="38">
        <v>106.9875</v>
      </c>
      <c r="FS1326" s="38">
        <v>105.43340000000001</v>
      </c>
      <c r="FT1326" s="38">
        <v>102.54349999999999</v>
      </c>
      <c r="FU1326" s="38">
        <v>98.421800000000005</v>
      </c>
      <c r="FV1326" s="38">
        <v>95.411150000000006</v>
      </c>
      <c r="FW1326">
        <v>93.365520000000004</v>
      </c>
      <c r="FX1326">
        <v>90.735619999999997</v>
      </c>
      <c r="FY1326">
        <v>87.690060000000003</v>
      </c>
      <c r="FZ1326">
        <v>2.3412100000000002E-2</v>
      </c>
      <c r="GA1326">
        <v>0.16761480000000001</v>
      </c>
      <c r="GB1326">
        <v>1</v>
      </c>
    </row>
    <row r="1327" spans="1:184" x14ac:dyDescent="0.3">
      <c r="A1327" t="s">
        <v>1</v>
      </c>
      <c r="B1327" t="s">
        <v>1</v>
      </c>
      <c r="C1327" t="s">
        <v>1</v>
      </c>
      <c r="D1327" t="s">
        <v>1</v>
      </c>
      <c r="E1327" t="s">
        <v>1</v>
      </c>
      <c r="F1327" t="s">
        <v>1</v>
      </c>
      <c r="G1327" t="s">
        <v>1</v>
      </c>
      <c r="H1327" s="40" t="s">
        <v>1</v>
      </c>
      <c r="I1327" s="18" t="s">
        <v>222</v>
      </c>
      <c r="J1327" s="38" t="s">
        <v>1</v>
      </c>
      <c r="K1327" s="18" t="s">
        <v>2</v>
      </c>
      <c r="L1327" s="38">
        <v>110218</v>
      </c>
      <c r="M1327" s="38">
        <v>110219</v>
      </c>
      <c r="N1327" s="38">
        <v>5.7046049999999999</v>
      </c>
      <c r="O1327" s="38">
        <v>5.5405189999999997</v>
      </c>
      <c r="P1327" s="38">
        <v>5.4204639999999999</v>
      </c>
      <c r="Q1327" s="38">
        <v>5.3895020000000002</v>
      </c>
      <c r="R1327" s="38">
        <v>5.5420119999999997</v>
      </c>
      <c r="S1327" s="38">
        <v>5.9149839999999996</v>
      </c>
      <c r="T1327" s="38">
        <v>6.3972290000000003</v>
      </c>
      <c r="U1327" s="38">
        <v>7.1080779999999999</v>
      </c>
      <c r="V1327" s="38">
        <v>7.9872139999999998</v>
      </c>
      <c r="W1327" s="38">
        <v>8.6751369999999994</v>
      </c>
      <c r="X1327" s="38">
        <v>9.2461540000000007</v>
      </c>
      <c r="Y1327" s="38">
        <v>9.6698880000000003</v>
      </c>
      <c r="Z1327" s="38">
        <v>9.9272030000000004</v>
      </c>
      <c r="AA1327" s="38">
        <v>10.201040000000001</v>
      </c>
      <c r="AB1327" s="38">
        <v>10.25456</v>
      </c>
      <c r="AC1327" s="38">
        <v>10.075419999999999</v>
      </c>
      <c r="AD1327" s="38">
        <v>9.6351019999999998</v>
      </c>
      <c r="AE1327" s="38">
        <v>8.8935580000000005</v>
      </c>
      <c r="AF1327" s="38">
        <v>8.2695059999999998</v>
      </c>
      <c r="AG1327" s="38">
        <v>7.8267720000000001</v>
      </c>
      <c r="AH1327" s="38">
        <v>7.5145080000000002</v>
      </c>
      <c r="AI1327" s="38">
        <v>7.089899</v>
      </c>
      <c r="AJ1327" s="38">
        <v>6.5838349999999997</v>
      </c>
      <c r="AK1327" s="38">
        <v>6.1874650000000004</v>
      </c>
      <c r="AL1327" s="38">
        <v>-5.6233999999999998E-3</v>
      </c>
      <c r="AM1327" s="38">
        <v>-1.8975999999999999E-3</v>
      </c>
      <c r="AN1327" s="38">
        <v>2.5054999999999999E-3</v>
      </c>
      <c r="AO1327" s="38">
        <v>1.35306E-2</v>
      </c>
      <c r="AP1327" s="38">
        <v>1.40517E-2</v>
      </c>
      <c r="AQ1327" s="38">
        <v>-8.0150000000000002E-4</v>
      </c>
      <c r="AR1327" s="38">
        <v>-2.75298E-2</v>
      </c>
      <c r="AS1327" s="38">
        <v>-4.2753000000000001E-3</v>
      </c>
      <c r="AT1327" s="38">
        <v>-2.93309E-2</v>
      </c>
      <c r="AU1327" s="38">
        <v>-5.2105499999999999E-2</v>
      </c>
      <c r="AV1327" s="38">
        <v>-5.0508200000000003E-2</v>
      </c>
      <c r="AW1327" s="38">
        <v>-4.0769100000000003E-2</v>
      </c>
      <c r="AX1327" s="38">
        <v>-1.9762800000000001E-2</v>
      </c>
      <c r="AY1327" s="38">
        <v>2.3377100000000001E-2</v>
      </c>
      <c r="AZ1327" s="38">
        <v>5.16485E-2</v>
      </c>
      <c r="BA1327" s="38">
        <v>8.9737999999999998E-2</v>
      </c>
      <c r="BB1327" s="38">
        <v>0.16891349999999999</v>
      </c>
      <c r="BC1327" s="38">
        <v>0.13525670000000001</v>
      </c>
      <c r="BD1327" s="38">
        <v>0.11582340000000001</v>
      </c>
      <c r="BE1327" s="38">
        <v>7.89266E-2</v>
      </c>
      <c r="BF1327" s="38">
        <v>9.4027200000000005E-2</v>
      </c>
      <c r="BG1327" s="38">
        <v>4.7692699999999998E-2</v>
      </c>
      <c r="BH1327" s="38">
        <v>2.9797899999999999E-2</v>
      </c>
      <c r="BI1327" s="38">
        <v>9.3113999999999992E-3</v>
      </c>
      <c r="BJ1327" s="38">
        <v>9.4689999999999998E-4</v>
      </c>
      <c r="BK1327" s="38">
        <v>3.4448999999999999E-3</v>
      </c>
      <c r="BL1327" s="38">
        <v>8.0849000000000008E-3</v>
      </c>
      <c r="BM1327" s="38">
        <v>1.83772E-2</v>
      </c>
      <c r="BN1327" s="38">
        <v>1.88743E-2</v>
      </c>
      <c r="BO1327" s="38">
        <v>4.8989999999999997E-3</v>
      </c>
      <c r="BP1327" s="38">
        <v>-1.9744899999999999E-2</v>
      </c>
      <c r="BQ1327" s="38">
        <v>2.8614000000000001E-3</v>
      </c>
      <c r="BR1327" s="38">
        <v>-2.1091499999999999E-2</v>
      </c>
      <c r="BS1327" s="38">
        <v>-4.3394000000000002E-2</v>
      </c>
      <c r="BT1327" s="38">
        <v>-4.2822699999999998E-2</v>
      </c>
      <c r="BU1327" s="38">
        <v>-3.4874599999999999E-2</v>
      </c>
      <c r="BV1327" s="38">
        <v>-1.5934E-2</v>
      </c>
      <c r="BW1327" s="38">
        <v>2.8356800000000001E-2</v>
      </c>
      <c r="BX1327" s="38">
        <v>5.9338299999999997E-2</v>
      </c>
      <c r="BY1327" s="38">
        <v>9.9711900000000006E-2</v>
      </c>
      <c r="BZ1327" s="38">
        <v>0.1798235</v>
      </c>
      <c r="CA1327" s="38">
        <v>0.14608969999999999</v>
      </c>
      <c r="CB1327" s="38">
        <v>0.12685869999999999</v>
      </c>
      <c r="CC1327" s="38">
        <v>8.9034500000000003E-2</v>
      </c>
      <c r="CD1327" s="38">
        <v>0.1036989</v>
      </c>
      <c r="CE1327" s="38">
        <v>5.8991500000000002E-2</v>
      </c>
      <c r="CF1327" s="38">
        <v>4.0602800000000001E-2</v>
      </c>
      <c r="CG1327" s="38">
        <v>2.0283300000000001E-2</v>
      </c>
      <c r="CH1327" s="38">
        <v>5.4974000000000004E-3</v>
      </c>
      <c r="CI1327" s="38">
        <v>7.1450999999999997E-3</v>
      </c>
      <c r="CJ1327" s="38">
        <v>1.1949100000000001E-2</v>
      </c>
      <c r="CK1327" s="38">
        <v>2.17339E-2</v>
      </c>
      <c r="CL1327" s="38">
        <v>2.2214399999999999E-2</v>
      </c>
      <c r="CM1327" s="38">
        <v>8.8471999999999995E-3</v>
      </c>
      <c r="CN1327" s="38">
        <v>-1.4353100000000001E-2</v>
      </c>
      <c r="CO1327" s="38">
        <v>7.8041999999999999E-3</v>
      </c>
      <c r="CP1327" s="38">
        <v>-1.5384999999999999E-2</v>
      </c>
      <c r="CQ1327" s="38">
        <v>-3.7360400000000002E-2</v>
      </c>
      <c r="CR1327" s="38">
        <v>-3.7499699999999997E-2</v>
      </c>
      <c r="CS1327" s="38">
        <v>-3.0792199999999999E-2</v>
      </c>
      <c r="CT1327" s="38">
        <v>-1.3282199999999999E-2</v>
      </c>
      <c r="CU1327" s="38">
        <v>3.1805800000000002E-2</v>
      </c>
      <c r="CV1327" s="38">
        <v>6.4664299999999994E-2</v>
      </c>
      <c r="CW1327" s="38">
        <v>0.1066197</v>
      </c>
      <c r="CX1327" s="38">
        <v>0.18737970000000001</v>
      </c>
      <c r="CY1327" s="38">
        <v>0.1535927</v>
      </c>
      <c r="CZ1327" s="38">
        <v>0.1345017</v>
      </c>
      <c r="DA1327" s="38">
        <v>9.6035099999999998E-2</v>
      </c>
      <c r="DB1327" s="38">
        <v>0.1103976</v>
      </c>
      <c r="DC1327" s="38">
        <v>6.6817000000000001E-2</v>
      </c>
      <c r="DD1327" s="38">
        <v>4.8086200000000003E-2</v>
      </c>
      <c r="DE1327" s="38">
        <v>2.7882299999999999E-2</v>
      </c>
      <c r="DF1327" s="38">
        <v>1.0048E-2</v>
      </c>
      <c r="DG1327" s="38">
        <v>1.08453E-2</v>
      </c>
      <c r="DH1327" s="38">
        <v>1.5813399999999998E-2</v>
      </c>
      <c r="DI1327" s="38">
        <v>2.5090700000000001E-2</v>
      </c>
      <c r="DJ1327" s="38">
        <v>2.5554500000000001E-2</v>
      </c>
      <c r="DK1327" s="38">
        <v>1.27954E-2</v>
      </c>
      <c r="DL1327" s="38">
        <v>-8.9613999999999996E-3</v>
      </c>
      <c r="DM1327" s="38">
        <v>1.2747100000000001E-2</v>
      </c>
      <c r="DN1327" s="38">
        <v>-9.6784000000000002E-3</v>
      </c>
      <c r="DO1327" s="38">
        <v>-3.1326899999999998E-2</v>
      </c>
      <c r="DP1327" s="38">
        <v>-3.2176700000000003E-2</v>
      </c>
      <c r="DQ1327" s="38">
        <v>-2.6709699999999999E-2</v>
      </c>
      <c r="DR1327" s="38">
        <v>-1.0630300000000001E-2</v>
      </c>
      <c r="DS1327" s="38">
        <v>3.5254800000000003E-2</v>
      </c>
      <c r="DT1327" s="38">
        <v>6.9990200000000002E-2</v>
      </c>
      <c r="DU1327" s="38">
        <v>0.11352760000000001</v>
      </c>
      <c r="DV1327" s="38">
        <v>0.1949359</v>
      </c>
      <c r="DW1327" s="38">
        <v>0.16109560000000001</v>
      </c>
      <c r="DX1327" s="38">
        <v>0.14214470000000001</v>
      </c>
      <c r="DY1327" s="38">
        <v>0.1030358</v>
      </c>
      <c r="DZ1327" s="38">
        <v>0.1170962</v>
      </c>
      <c r="EA1327" s="38">
        <v>7.4642500000000001E-2</v>
      </c>
      <c r="EB1327" s="38">
        <v>5.5569599999999997E-2</v>
      </c>
      <c r="EC1327" s="38">
        <v>3.5481400000000003E-2</v>
      </c>
      <c r="ED1327" s="38">
        <v>1.6618299999999999E-2</v>
      </c>
      <c r="EE1327" s="38">
        <v>1.6187799999999999E-2</v>
      </c>
      <c r="EF1327" s="38">
        <v>2.13928E-2</v>
      </c>
      <c r="EG1327" s="38">
        <v>2.99373E-2</v>
      </c>
      <c r="EH1327" s="38">
        <v>3.0377000000000001E-2</v>
      </c>
      <c r="EI1327" s="38">
        <v>1.8495899999999999E-2</v>
      </c>
      <c r="EJ1327" s="38">
        <v>-1.1765E-3</v>
      </c>
      <c r="EK1327" s="38">
        <v>1.98838E-2</v>
      </c>
      <c r="EL1327" s="38">
        <v>-1.439E-3</v>
      </c>
      <c r="EM1327" s="38">
        <v>-2.2615400000000001E-2</v>
      </c>
      <c r="EN1327" s="38">
        <v>-2.4491200000000001E-2</v>
      </c>
      <c r="EO1327" s="38">
        <v>-2.0815299999999998E-2</v>
      </c>
      <c r="EP1327" s="38">
        <v>-6.8015000000000003E-3</v>
      </c>
      <c r="EQ1327" s="38">
        <v>4.0234600000000002E-2</v>
      </c>
      <c r="ER1327" s="38">
        <v>7.7679999999999999E-2</v>
      </c>
      <c r="ES1327" s="38">
        <v>0.1235014</v>
      </c>
      <c r="ET1327" s="38">
        <v>0.2058458</v>
      </c>
      <c r="EU1327" s="38">
        <v>0.17192869999999999</v>
      </c>
      <c r="EV1327" s="38">
        <v>0.15317990000000001</v>
      </c>
      <c r="EW1327" s="38">
        <v>0.1131436</v>
      </c>
      <c r="EX1327" s="38">
        <v>0.12676799999999999</v>
      </c>
      <c r="EY1327" s="38">
        <v>8.5941199999999995E-2</v>
      </c>
      <c r="EZ1327" s="38">
        <v>6.6374500000000003E-2</v>
      </c>
      <c r="FA1327" s="38">
        <v>4.6453300000000003E-2</v>
      </c>
      <c r="FB1327" s="38">
        <v>80.864699999999999</v>
      </c>
      <c r="FC1327" s="38">
        <v>79.316019999999995</v>
      </c>
      <c r="FD1327" s="38">
        <v>77.53246</v>
      </c>
      <c r="FE1327" s="38">
        <v>75.994969999999995</v>
      </c>
      <c r="FF1327" s="38">
        <v>74.642849999999996</v>
      </c>
      <c r="FG1327" s="38">
        <v>73.545490000000001</v>
      </c>
      <c r="FH1327" s="38">
        <v>73.139790000000005</v>
      </c>
      <c r="FI1327" s="38">
        <v>75.312389999999994</v>
      </c>
      <c r="FJ1327" s="38">
        <v>79.505750000000006</v>
      </c>
      <c r="FK1327" s="38">
        <v>84.009249999999994</v>
      </c>
      <c r="FL1327" s="38">
        <v>88.363579999999999</v>
      </c>
      <c r="FM1327" s="38">
        <v>92.252719999999997</v>
      </c>
      <c r="FN1327" s="38">
        <v>95.413719999999998</v>
      </c>
      <c r="FO1327" s="38">
        <v>97.963589999999996</v>
      </c>
      <c r="FP1327" s="38">
        <v>99.904240000000001</v>
      </c>
      <c r="FQ1327" s="38">
        <v>101.194</v>
      </c>
      <c r="FR1327" s="38">
        <v>101.64870000000001</v>
      </c>
      <c r="FS1327" s="38">
        <v>100.9682</v>
      </c>
      <c r="FT1327" s="38">
        <v>99.282129999999995</v>
      </c>
      <c r="FU1327" s="38">
        <v>96.04195</v>
      </c>
      <c r="FV1327" s="38">
        <v>92.19556</v>
      </c>
      <c r="FW1327">
        <v>89.018429999999995</v>
      </c>
      <c r="FX1327">
        <v>86.367230000000006</v>
      </c>
      <c r="FY1327">
        <v>83.686279999999996</v>
      </c>
      <c r="FZ1327">
        <v>1.1845E-2</v>
      </c>
      <c r="GA1327">
        <v>9.8044999999999993E-2</v>
      </c>
      <c r="GB1327">
        <v>1</v>
      </c>
    </row>
    <row r="1328" spans="1:184" x14ac:dyDescent="0.3">
      <c r="A1328" t="s">
        <v>1</v>
      </c>
      <c r="B1328" t="s">
        <v>1</v>
      </c>
      <c r="C1328" t="s">
        <v>1</v>
      </c>
      <c r="D1328" t="s">
        <v>1</v>
      </c>
      <c r="E1328" t="s">
        <v>1</v>
      </c>
      <c r="F1328" t="s">
        <v>1</v>
      </c>
      <c r="G1328" t="s">
        <v>1</v>
      </c>
      <c r="H1328" s="40" t="s">
        <v>1</v>
      </c>
      <c r="I1328" s="18" t="s">
        <v>223</v>
      </c>
      <c r="J1328" s="38" t="s">
        <v>1</v>
      </c>
      <c r="K1328" s="18">
        <v>44722</v>
      </c>
      <c r="L1328" s="38">
        <v>1774</v>
      </c>
      <c r="M1328" s="38">
        <v>1774</v>
      </c>
      <c r="N1328" s="38">
        <v>23.888570000000001</v>
      </c>
      <c r="O1328" s="38">
        <v>23.047409999999999</v>
      </c>
      <c r="P1328" s="38">
        <v>22.33766</v>
      </c>
      <c r="Q1328" s="38">
        <v>22.16581</v>
      </c>
      <c r="R1328" s="38">
        <v>22.899550000000001</v>
      </c>
      <c r="S1328" s="38">
        <v>24.238990000000001</v>
      </c>
      <c r="T1328" s="38">
        <v>25.50742</v>
      </c>
      <c r="U1328" s="38">
        <v>24.387339999999998</v>
      </c>
      <c r="V1328" s="38">
        <v>21.88317</v>
      </c>
      <c r="W1328" s="38">
        <v>19.555479999999999</v>
      </c>
      <c r="X1328" s="38">
        <v>18.968990000000002</v>
      </c>
      <c r="Y1328" s="38">
        <v>18.730730000000001</v>
      </c>
      <c r="Z1328" s="38">
        <v>18.55809</v>
      </c>
      <c r="AA1328" s="38">
        <v>19.332180000000001</v>
      </c>
      <c r="AB1328" s="38">
        <v>19.888580000000001</v>
      </c>
      <c r="AC1328" s="38">
        <v>20.558479999999999</v>
      </c>
      <c r="AD1328" s="38">
        <v>22.066469999999999</v>
      </c>
      <c r="AE1328" s="38">
        <v>23.9361</v>
      </c>
      <c r="AF1328" s="38">
        <v>26.86739</v>
      </c>
      <c r="AG1328" s="38">
        <v>29.61957</v>
      </c>
      <c r="AH1328" s="38">
        <v>29.611719999999998</v>
      </c>
      <c r="AI1328" s="38">
        <v>28.17295</v>
      </c>
      <c r="AJ1328" s="38">
        <v>26.6326</v>
      </c>
      <c r="AK1328" s="38">
        <v>25.34479</v>
      </c>
      <c r="AL1328" s="38">
        <v>-0.61736489999999999</v>
      </c>
      <c r="AM1328" s="38">
        <v>-0.88980840000000005</v>
      </c>
      <c r="AN1328" s="38">
        <v>-0.33765420000000002</v>
      </c>
      <c r="AO1328" s="38">
        <v>-0.1833053</v>
      </c>
      <c r="AP1328" s="38">
        <v>-0.20317279999999999</v>
      </c>
      <c r="AQ1328" s="38">
        <v>-3.8397899999999999E-2</v>
      </c>
      <c r="AR1328" s="38">
        <v>0.1940085</v>
      </c>
      <c r="AS1328" s="38">
        <v>0.69952300000000001</v>
      </c>
      <c r="AT1328" s="38">
        <v>0.25329839999999998</v>
      </c>
      <c r="AU1328" s="38">
        <v>-0.24482300000000001</v>
      </c>
      <c r="AV1328" s="38">
        <v>-0.26608320000000002</v>
      </c>
      <c r="AW1328" s="38">
        <v>-0.18862719999999999</v>
      </c>
      <c r="AX1328" s="38">
        <v>-0.34838920000000001</v>
      </c>
      <c r="AY1328" s="38">
        <v>-6.4227999999999993E-2</v>
      </c>
      <c r="AZ1328" s="38">
        <v>0.33478140000000001</v>
      </c>
      <c r="BA1328" s="38">
        <v>0.33707589999999998</v>
      </c>
      <c r="BB1328" s="38">
        <v>0.59705629999999998</v>
      </c>
      <c r="BC1328" s="38">
        <v>0.38865440000000001</v>
      </c>
      <c r="BD1328" s="38">
        <v>0.58800160000000001</v>
      </c>
      <c r="BE1328" s="38">
        <v>-0.3835942</v>
      </c>
      <c r="BF1328" s="38">
        <v>-1.1805699999999999</v>
      </c>
      <c r="BG1328" s="38">
        <v>-0.96632609999999997</v>
      </c>
      <c r="BH1328" s="38">
        <v>-1.4562079999999999</v>
      </c>
      <c r="BI1328" s="38">
        <v>-1.518516</v>
      </c>
      <c r="BJ1328" s="38">
        <v>-0.54819399999999996</v>
      </c>
      <c r="BK1328" s="38">
        <v>-0.82546909999999996</v>
      </c>
      <c r="BL1328" s="38">
        <v>-0.28031</v>
      </c>
      <c r="BM1328" s="38">
        <v>-0.1283801</v>
      </c>
      <c r="BN1328" s="38">
        <v>-0.14931030000000001</v>
      </c>
      <c r="BO1328" s="38">
        <v>1.9761999999999998E-2</v>
      </c>
      <c r="BP1328" s="38">
        <v>0.26846959999999997</v>
      </c>
      <c r="BQ1328" s="38">
        <v>0.78446479999999996</v>
      </c>
      <c r="BR1328" s="38">
        <v>0.33673589999999998</v>
      </c>
      <c r="BS1328" s="38">
        <v>-0.16084709999999999</v>
      </c>
      <c r="BT1328" s="38">
        <v>-0.1984313</v>
      </c>
      <c r="BU1328" s="38">
        <v>-0.13315340000000001</v>
      </c>
      <c r="BV1328" s="38">
        <v>-0.29722100000000001</v>
      </c>
      <c r="BW1328" s="38">
        <v>-1.32611E-2</v>
      </c>
      <c r="BX1328" s="38">
        <v>0.39837909999999999</v>
      </c>
      <c r="BY1328" s="38">
        <v>0.42018139999999998</v>
      </c>
      <c r="BZ1328" s="38">
        <v>0.7063585</v>
      </c>
      <c r="CA1328" s="38">
        <v>0.51814479999999996</v>
      </c>
      <c r="CB1328" s="38">
        <v>0.73847719999999994</v>
      </c>
      <c r="CC1328" s="38">
        <v>-0.24570349999999999</v>
      </c>
      <c r="CD1328" s="38">
        <v>-1.056298</v>
      </c>
      <c r="CE1328" s="38">
        <v>-0.84151659999999995</v>
      </c>
      <c r="CF1328" s="38">
        <v>-1.3317859999999999</v>
      </c>
      <c r="CG1328" s="38">
        <v>-1.394374</v>
      </c>
      <c r="CH1328" s="38">
        <v>-0.50028649999999997</v>
      </c>
      <c r="CI1328" s="38">
        <v>-0.78090789999999999</v>
      </c>
      <c r="CJ1328" s="38">
        <v>-0.24059359999999999</v>
      </c>
      <c r="CK1328" s="38">
        <v>-9.0339100000000006E-2</v>
      </c>
      <c r="CL1328" s="38">
        <v>-0.1120053</v>
      </c>
      <c r="CM1328" s="38">
        <v>6.0043399999999997E-2</v>
      </c>
      <c r="CN1328" s="38">
        <v>0.32004120000000003</v>
      </c>
      <c r="CO1328" s="38">
        <v>0.84329520000000002</v>
      </c>
      <c r="CP1328" s="38">
        <v>0.3945245</v>
      </c>
      <c r="CQ1328" s="38">
        <v>-0.1026857</v>
      </c>
      <c r="CR1328" s="38">
        <v>-0.15157590000000001</v>
      </c>
      <c r="CS1328" s="38">
        <v>-9.4732399999999994E-2</v>
      </c>
      <c r="CT1328" s="38">
        <v>-0.26178200000000001</v>
      </c>
      <c r="CU1328" s="38">
        <v>2.20383E-2</v>
      </c>
      <c r="CV1328" s="38">
        <v>0.44242670000000001</v>
      </c>
      <c r="CW1328" s="38">
        <v>0.47774</v>
      </c>
      <c r="CX1328" s="38">
        <v>0.78206089999999995</v>
      </c>
      <c r="CY1328" s="38">
        <v>0.60782950000000002</v>
      </c>
      <c r="CZ1328" s="38">
        <v>0.84269620000000001</v>
      </c>
      <c r="DA1328" s="38">
        <v>-0.1502008</v>
      </c>
      <c r="DB1328" s="38">
        <v>-0.97022660000000005</v>
      </c>
      <c r="DC1328" s="38">
        <v>-0.75507400000000002</v>
      </c>
      <c r="DD1328" s="38">
        <v>-1.2456119999999999</v>
      </c>
      <c r="DE1328" s="38">
        <v>-1.308395</v>
      </c>
      <c r="DF1328" s="38">
        <v>-0.45237889999999997</v>
      </c>
      <c r="DG1328" s="38">
        <v>-0.73634670000000002</v>
      </c>
      <c r="DH1328" s="38">
        <v>-0.20087720000000001</v>
      </c>
      <c r="DI1328" s="38">
        <v>-5.22981E-2</v>
      </c>
      <c r="DJ1328" s="38">
        <v>-7.47004E-2</v>
      </c>
      <c r="DK1328" s="38">
        <v>0.10032480000000001</v>
      </c>
      <c r="DL1328" s="38">
        <v>0.37161270000000002</v>
      </c>
      <c r="DM1328" s="38">
        <v>0.90212570000000003</v>
      </c>
      <c r="DN1328" s="38">
        <v>0.45231300000000002</v>
      </c>
      <c r="DO1328" s="38">
        <v>-4.45242E-2</v>
      </c>
      <c r="DP1328" s="38">
        <v>-0.10472049999999999</v>
      </c>
      <c r="DQ1328" s="38">
        <v>-5.6311399999999998E-2</v>
      </c>
      <c r="DR1328" s="38">
        <v>-0.22634309999999999</v>
      </c>
      <c r="DS1328" s="38">
        <v>5.7337800000000001E-2</v>
      </c>
      <c r="DT1328" s="38">
        <v>0.48647420000000002</v>
      </c>
      <c r="DU1328" s="38">
        <v>0.53529859999999996</v>
      </c>
      <c r="DV1328" s="38">
        <v>0.85776339999999995</v>
      </c>
      <c r="DW1328" s="38">
        <v>0.69751410000000003</v>
      </c>
      <c r="DX1328" s="38">
        <v>0.94691510000000001</v>
      </c>
      <c r="DY1328" s="38">
        <v>-5.4698099999999999E-2</v>
      </c>
      <c r="DZ1328" s="38">
        <v>-0.88415569999999999</v>
      </c>
      <c r="EA1328" s="38">
        <v>-0.66863130000000004</v>
      </c>
      <c r="EB1328" s="38">
        <v>-1.1594370000000001</v>
      </c>
      <c r="EC1328" s="38">
        <v>-1.222415</v>
      </c>
      <c r="ED1328" s="38">
        <v>-0.38320799999999999</v>
      </c>
      <c r="EE1328" s="38">
        <v>-0.67200729999999997</v>
      </c>
      <c r="EF1328" s="38">
        <v>-0.14353299999999999</v>
      </c>
      <c r="EG1328" s="38">
        <v>2.6270999999999998E-3</v>
      </c>
      <c r="EH1328" s="38">
        <v>-2.0837899999999999E-2</v>
      </c>
      <c r="EI1328" s="38">
        <v>0.15848470000000001</v>
      </c>
      <c r="EJ1328" s="38">
        <v>0.44607390000000002</v>
      </c>
      <c r="EK1328" s="38">
        <v>0.98706749999999999</v>
      </c>
      <c r="EL1328" s="38">
        <v>0.53575059999999997</v>
      </c>
      <c r="EM1328" s="38">
        <v>3.9451699999999999E-2</v>
      </c>
      <c r="EN1328" s="38">
        <v>-3.70686E-2</v>
      </c>
      <c r="EO1328" s="38">
        <v>-8.3759999999999998E-4</v>
      </c>
      <c r="EP1328" s="38">
        <v>-0.17517479999999999</v>
      </c>
      <c r="EQ1328" s="38">
        <v>0.1083046</v>
      </c>
      <c r="ER1328" s="38">
        <v>0.55007200000000001</v>
      </c>
      <c r="ES1328" s="38">
        <v>0.61840399999999995</v>
      </c>
      <c r="ET1328" s="38">
        <v>0.96706559999999997</v>
      </c>
      <c r="EU1328" s="38">
        <v>0.82700450000000003</v>
      </c>
      <c r="EV1328" s="38">
        <v>1.097391</v>
      </c>
      <c r="EW1328" s="38">
        <v>8.3192600000000005E-2</v>
      </c>
      <c r="EX1328" s="38">
        <v>-0.75988279999999997</v>
      </c>
      <c r="EY1328" s="38">
        <v>-0.54382180000000002</v>
      </c>
      <c r="EZ1328" s="38">
        <v>-1.035015</v>
      </c>
      <c r="FA1328" s="38">
        <v>-1.098274</v>
      </c>
      <c r="FB1328" s="38">
        <v>78.214100000000002</v>
      </c>
      <c r="FC1328" s="38">
        <v>76.644970000000001</v>
      </c>
      <c r="FD1328" s="38">
        <v>74.263300000000001</v>
      </c>
      <c r="FE1328" s="38">
        <v>72.202780000000004</v>
      </c>
      <c r="FF1328" s="38">
        <v>71.2119</v>
      </c>
      <c r="FG1328" s="38">
        <v>70.231250000000003</v>
      </c>
      <c r="FH1328" s="38">
        <v>70.908940000000001</v>
      </c>
      <c r="FI1328" s="38">
        <v>74.820920000000001</v>
      </c>
      <c r="FJ1328" s="38">
        <v>79.930179999999993</v>
      </c>
      <c r="FK1328" s="38">
        <v>83.861189999999993</v>
      </c>
      <c r="FL1328" s="38">
        <v>87.407960000000003</v>
      </c>
      <c r="FM1328" s="38">
        <v>91.256730000000005</v>
      </c>
      <c r="FN1328" s="38">
        <v>93.829930000000004</v>
      </c>
      <c r="FO1328" s="38">
        <v>96.187690000000003</v>
      </c>
      <c r="FP1328" s="38">
        <v>97.587590000000006</v>
      </c>
      <c r="FQ1328" s="38">
        <v>98.545069999999996</v>
      </c>
      <c r="FR1328" s="38">
        <v>98.528400000000005</v>
      </c>
      <c r="FS1328" s="38">
        <v>97.815790000000007</v>
      </c>
      <c r="FT1328" s="38">
        <v>95.889520000000005</v>
      </c>
      <c r="FU1328" s="38">
        <v>93.553280000000001</v>
      </c>
      <c r="FV1328" s="38">
        <v>90.044830000000005</v>
      </c>
      <c r="FW1328">
        <v>87.317729999999997</v>
      </c>
      <c r="FX1328">
        <v>84.576769999999996</v>
      </c>
      <c r="FY1328">
        <v>81.846950000000007</v>
      </c>
      <c r="FZ1328">
        <v>0.14388039999999999</v>
      </c>
      <c r="GA1328">
        <v>1.0213620000000001</v>
      </c>
      <c r="GB1328">
        <v>1</v>
      </c>
    </row>
    <row r="1329" spans="1:184" x14ac:dyDescent="0.3">
      <c r="A1329" t="s">
        <v>1</v>
      </c>
      <c r="B1329" t="s">
        <v>1</v>
      </c>
      <c r="C1329" t="s">
        <v>1</v>
      </c>
      <c r="D1329" t="s">
        <v>1</v>
      </c>
      <c r="E1329" t="s">
        <v>1</v>
      </c>
      <c r="F1329" t="s">
        <v>1</v>
      </c>
      <c r="G1329" t="s">
        <v>1</v>
      </c>
      <c r="H1329" s="40" t="s">
        <v>1</v>
      </c>
      <c r="I1329" s="18" t="s">
        <v>223</v>
      </c>
      <c r="J1329" s="38" t="s">
        <v>1</v>
      </c>
      <c r="K1329" s="18">
        <v>44739</v>
      </c>
      <c r="L1329" s="38">
        <v>1772</v>
      </c>
      <c r="M1329" s="38">
        <v>1772</v>
      </c>
      <c r="N1329" s="38">
        <v>20.48977</v>
      </c>
      <c r="O1329" s="38">
        <v>19.897110000000001</v>
      </c>
      <c r="P1329" s="38">
        <v>19.388179999999998</v>
      </c>
      <c r="Q1329" s="38">
        <v>19.3872</v>
      </c>
      <c r="R1329" s="38">
        <v>20.432179999999999</v>
      </c>
      <c r="S1329" s="38">
        <v>22.117100000000001</v>
      </c>
      <c r="T1329" s="38">
        <v>23.90296</v>
      </c>
      <c r="U1329" s="38">
        <v>23.276879999999998</v>
      </c>
      <c r="V1329" s="38">
        <v>21.196339999999999</v>
      </c>
      <c r="W1329" s="38">
        <v>18.794789999999999</v>
      </c>
      <c r="X1329" s="38">
        <v>17.993970000000001</v>
      </c>
      <c r="Y1329" s="38">
        <v>17.83586</v>
      </c>
      <c r="Z1329" s="38">
        <v>17.88503</v>
      </c>
      <c r="AA1329" s="38">
        <v>18.921099999999999</v>
      </c>
      <c r="AB1329" s="38">
        <v>19.661079999999998</v>
      </c>
      <c r="AC1329" s="38">
        <v>20.522590000000001</v>
      </c>
      <c r="AD1329" s="38">
        <v>22.189219999999999</v>
      </c>
      <c r="AE1329" s="38">
        <v>24.095739999999999</v>
      </c>
      <c r="AF1329" s="38">
        <v>26.97523</v>
      </c>
      <c r="AG1329" s="38">
        <v>29.532209999999999</v>
      </c>
      <c r="AH1329" s="38">
        <v>29.210039999999999</v>
      </c>
      <c r="AI1329" s="38">
        <v>27.437809999999999</v>
      </c>
      <c r="AJ1329" s="38">
        <v>25.87444</v>
      </c>
      <c r="AK1329" s="38">
        <v>24.545950000000001</v>
      </c>
      <c r="AL1329" s="38">
        <v>-0.59214319999999998</v>
      </c>
      <c r="AM1329" s="38">
        <v>-0.60873409999999994</v>
      </c>
      <c r="AN1329" s="38">
        <v>-0.65709099999999998</v>
      </c>
      <c r="AO1329" s="38">
        <v>-0.23032569999999999</v>
      </c>
      <c r="AP1329" s="38">
        <v>-8.7381399999999998E-2</v>
      </c>
      <c r="AQ1329" s="38">
        <v>-0.25300630000000002</v>
      </c>
      <c r="AR1329" s="38">
        <v>0.82090969999999996</v>
      </c>
      <c r="AS1329" s="38">
        <v>0.46737410000000001</v>
      </c>
      <c r="AT1329" s="38">
        <v>0.29188999999999998</v>
      </c>
      <c r="AU1329" s="38">
        <v>-0.12680640000000001</v>
      </c>
      <c r="AV1329" s="38">
        <v>-0.1028635</v>
      </c>
      <c r="AW1329" s="38">
        <v>-0.1070802</v>
      </c>
      <c r="AX1329" s="38">
        <v>-0.1183462</v>
      </c>
      <c r="AY1329" s="38">
        <v>-0.2203406</v>
      </c>
      <c r="AZ1329" s="38">
        <v>2.8171999999999999E-2</v>
      </c>
      <c r="BA1329" s="38">
        <v>-7.8387299999999993E-2</v>
      </c>
      <c r="BB1329" s="38">
        <v>0.2243396</v>
      </c>
      <c r="BC1329" s="38">
        <v>0.62975479999999995</v>
      </c>
      <c r="BD1329" s="38">
        <v>1.1203810000000001</v>
      </c>
      <c r="BE1329" s="38">
        <v>0.2113363</v>
      </c>
      <c r="BF1329" s="38">
        <v>-0.86954690000000001</v>
      </c>
      <c r="BG1329" s="38">
        <v>-0.83703019999999995</v>
      </c>
      <c r="BH1329" s="38">
        <v>-0.82591490000000001</v>
      </c>
      <c r="BI1329" s="38">
        <v>-0.70083530000000005</v>
      </c>
      <c r="BJ1329" s="38">
        <v>-0.52744519999999995</v>
      </c>
      <c r="BK1329" s="38">
        <v>-0.54309640000000003</v>
      </c>
      <c r="BL1329" s="38">
        <v>-0.59256790000000004</v>
      </c>
      <c r="BM1329" s="38">
        <v>-0.178511</v>
      </c>
      <c r="BN1329" s="38">
        <v>-3.1707100000000002E-2</v>
      </c>
      <c r="BO1329" s="38">
        <v>-0.19556470000000001</v>
      </c>
      <c r="BP1329" s="38">
        <v>0.89604220000000001</v>
      </c>
      <c r="BQ1329" s="38">
        <v>0.56429430000000003</v>
      </c>
      <c r="BR1329" s="38">
        <v>0.37130249999999998</v>
      </c>
      <c r="BS1329" s="38">
        <v>-3.4330800000000002E-2</v>
      </c>
      <c r="BT1329" s="38">
        <v>-3.1247299999999999E-2</v>
      </c>
      <c r="BU1329" s="38">
        <v>-4.24065E-2</v>
      </c>
      <c r="BV1329" s="38">
        <v>-6.2631000000000006E-2</v>
      </c>
      <c r="BW1329" s="38">
        <v>-0.16199849999999999</v>
      </c>
      <c r="BX1329" s="38">
        <v>0.10053810000000001</v>
      </c>
      <c r="BY1329" s="38">
        <v>1.25541E-2</v>
      </c>
      <c r="BZ1329" s="38">
        <v>0.3334395</v>
      </c>
      <c r="CA1329" s="38">
        <v>0.7602795</v>
      </c>
      <c r="CB1329" s="38">
        <v>1.2802579999999999</v>
      </c>
      <c r="CC1329" s="38">
        <v>0.36401250000000002</v>
      </c>
      <c r="CD1329" s="38">
        <v>-0.73141440000000002</v>
      </c>
      <c r="CE1329" s="38">
        <v>-0.70184590000000002</v>
      </c>
      <c r="CF1329" s="38">
        <v>-0.69726290000000002</v>
      </c>
      <c r="CG1329" s="38">
        <v>-0.57204960000000005</v>
      </c>
      <c r="CH1329" s="38">
        <v>-0.4826356</v>
      </c>
      <c r="CI1329" s="38">
        <v>-0.49763590000000002</v>
      </c>
      <c r="CJ1329" s="38">
        <v>-0.54787929999999996</v>
      </c>
      <c r="CK1329" s="38">
        <v>-0.14262430000000001</v>
      </c>
      <c r="CL1329" s="38">
        <v>6.8528E-3</v>
      </c>
      <c r="CM1329" s="38">
        <v>-0.1557808</v>
      </c>
      <c r="CN1329" s="38">
        <v>0.94807859999999999</v>
      </c>
      <c r="CO1329" s="38">
        <v>0.63142089999999995</v>
      </c>
      <c r="CP1329" s="38">
        <v>0.4263034</v>
      </c>
      <c r="CQ1329" s="38">
        <v>2.9717400000000001E-2</v>
      </c>
      <c r="CR1329" s="38">
        <v>1.83538E-2</v>
      </c>
      <c r="CS1329" s="38">
        <v>2.3863000000000001E-3</v>
      </c>
      <c r="CT1329" s="38">
        <v>-2.40428E-2</v>
      </c>
      <c r="CU1329" s="38">
        <v>-0.121591</v>
      </c>
      <c r="CV1329" s="38">
        <v>0.1506586</v>
      </c>
      <c r="CW1329" s="38">
        <v>7.5539800000000004E-2</v>
      </c>
      <c r="CX1329" s="38">
        <v>0.40900180000000003</v>
      </c>
      <c r="CY1329" s="38">
        <v>0.85068060000000001</v>
      </c>
      <c r="CZ1329" s="38">
        <v>1.3909879999999999</v>
      </c>
      <c r="DA1329" s="38">
        <v>0.4697556</v>
      </c>
      <c r="DB1329" s="38">
        <v>-0.63574419999999998</v>
      </c>
      <c r="DC1329" s="38">
        <v>-0.60821769999999997</v>
      </c>
      <c r="DD1329" s="38">
        <v>-0.60815889999999995</v>
      </c>
      <c r="DE1329" s="38">
        <v>-0.48285309999999998</v>
      </c>
      <c r="DF1329" s="38">
        <v>-0.43782599999999999</v>
      </c>
      <c r="DG1329" s="38">
        <v>-0.45217540000000001</v>
      </c>
      <c r="DH1329" s="38">
        <v>-0.50319069999999999</v>
      </c>
      <c r="DI1329" s="38">
        <v>-0.1067376</v>
      </c>
      <c r="DJ1329" s="38">
        <v>4.54127E-2</v>
      </c>
      <c r="DK1329" s="38">
        <v>-0.1159969</v>
      </c>
      <c r="DL1329" s="38">
        <v>1.0001150000000001</v>
      </c>
      <c r="DM1329" s="38">
        <v>0.69854749999999999</v>
      </c>
      <c r="DN1329" s="38">
        <v>0.48130430000000002</v>
      </c>
      <c r="DO1329" s="38">
        <v>9.3765699999999993E-2</v>
      </c>
      <c r="DP1329" s="38">
        <v>6.7955000000000002E-2</v>
      </c>
      <c r="DQ1329" s="38">
        <v>4.7179100000000002E-2</v>
      </c>
      <c r="DR1329" s="38">
        <v>1.45454E-2</v>
      </c>
      <c r="DS1329" s="38">
        <v>-8.1183400000000003E-2</v>
      </c>
      <c r="DT1329" s="38">
        <v>0.20077919999999999</v>
      </c>
      <c r="DU1329" s="38">
        <v>0.1385255</v>
      </c>
      <c r="DV1329" s="38">
        <v>0.4845641</v>
      </c>
      <c r="DW1329" s="38">
        <v>0.94108159999999996</v>
      </c>
      <c r="DX1329" s="38">
        <v>1.501717</v>
      </c>
      <c r="DY1329" s="38">
        <v>0.57549859999999997</v>
      </c>
      <c r="DZ1329" s="38">
        <v>-0.5400741</v>
      </c>
      <c r="EA1329" s="38">
        <v>-0.51458939999999997</v>
      </c>
      <c r="EB1329" s="38">
        <v>-0.51905489999999999</v>
      </c>
      <c r="EC1329" s="38">
        <v>-0.39365650000000002</v>
      </c>
      <c r="ED1329" s="38">
        <v>-0.37312800000000002</v>
      </c>
      <c r="EE1329" s="38">
        <v>-0.38653769999999998</v>
      </c>
      <c r="EF1329" s="38">
        <v>-0.43866749999999999</v>
      </c>
      <c r="EG1329" s="38">
        <v>-5.4922800000000001E-2</v>
      </c>
      <c r="EH1329" s="38">
        <v>0.101087</v>
      </c>
      <c r="EI1329" s="38">
        <v>-5.8555299999999998E-2</v>
      </c>
      <c r="EJ1329" s="38">
        <v>1.075248</v>
      </c>
      <c r="EK1329" s="38">
        <v>0.7954677</v>
      </c>
      <c r="EL1329" s="38">
        <v>0.56071689999999996</v>
      </c>
      <c r="EM1329" s="38">
        <v>0.1862413</v>
      </c>
      <c r="EN1329" s="38">
        <v>0.13957120000000001</v>
      </c>
      <c r="EO1329" s="38">
        <v>0.1118527</v>
      </c>
      <c r="EP1329" s="38">
        <v>7.0260600000000006E-2</v>
      </c>
      <c r="EQ1329" s="38">
        <v>-2.2841299999999998E-2</v>
      </c>
      <c r="ER1329" s="38">
        <v>0.27314529999999998</v>
      </c>
      <c r="ES1329" s="38">
        <v>0.2294669</v>
      </c>
      <c r="ET1329" s="38">
        <v>0.59366399999999997</v>
      </c>
      <c r="EU1329" s="38">
        <v>1.0716060000000001</v>
      </c>
      <c r="EV1329" s="38">
        <v>1.661594</v>
      </c>
      <c r="EW1329" s="38">
        <v>0.72817489999999996</v>
      </c>
      <c r="EX1329" s="38">
        <v>-0.40194150000000001</v>
      </c>
      <c r="EY1329" s="38">
        <v>-0.3794051</v>
      </c>
      <c r="EZ1329" s="38">
        <v>-0.3904029</v>
      </c>
      <c r="FA1329" s="38">
        <v>-0.26487090000000002</v>
      </c>
      <c r="FB1329" s="38">
        <v>75.312359999999998</v>
      </c>
      <c r="FC1329" s="38">
        <v>73.370699999999999</v>
      </c>
      <c r="FD1329" s="38">
        <v>71.490679999999998</v>
      </c>
      <c r="FE1329" s="38">
        <v>70.149959999999993</v>
      </c>
      <c r="FF1329" s="38">
        <v>69.148830000000004</v>
      </c>
      <c r="FG1329" s="38">
        <v>67.899439999999998</v>
      </c>
      <c r="FH1329" s="38">
        <v>68.031360000000006</v>
      </c>
      <c r="FI1329" s="38">
        <v>70.92474</v>
      </c>
      <c r="FJ1329" s="38">
        <v>75.645650000000003</v>
      </c>
      <c r="FK1329" s="38">
        <v>79.701679999999996</v>
      </c>
      <c r="FL1329" s="38">
        <v>84.027180000000001</v>
      </c>
      <c r="FM1329" s="38">
        <v>88.014769999999999</v>
      </c>
      <c r="FN1329" s="38">
        <v>91.610479999999995</v>
      </c>
      <c r="FO1329" s="38">
        <v>94.80941</v>
      </c>
      <c r="FP1329" s="38">
        <v>97.254999999999995</v>
      </c>
      <c r="FQ1329" s="38">
        <v>99.163550000000001</v>
      </c>
      <c r="FR1329" s="38">
        <v>99.199799999999996</v>
      </c>
      <c r="FS1329" s="38">
        <v>98.645390000000006</v>
      </c>
      <c r="FT1329" s="38">
        <v>96.591059999999999</v>
      </c>
      <c r="FU1329" s="38">
        <v>93.406750000000002</v>
      </c>
      <c r="FV1329" s="38">
        <v>88.608649999999997</v>
      </c>
      <c r="FW1329">
        <v>84.550380000000004</v>
      </c>
      <c r="FX1329">
        <v>81.437970000000007</v>
      </c>
      <c r="FY1329">
        <v>78.926370000000006</v>
      </c>
      <c r="FZ1329">
        <v>0.1466981</v>
      </c>
      <c r="GA1329">
        <v>1.0318959999999999</v>
      </c>
      <c r="GB1329">
        <v>1</v>
      </c>
    </row>
    <row r="1330" spans="1:184" x14ac:dyDescent="0.3">
      <c r="A1330" t="s">
        <v>1</v>
      </c>
      <c r="B1330" t="s">
        <v>1</v>
      </c>
      <c r="C1330" t="s">
        <v>1</v>
      </c>
      <c r="D1330" t="s">
        <v>1</v>
      </c>
      <c r="E1330" t="s">
        <v>1</v>
      </c>
      <c r="F1330" t="s">
        <v>1</v>
      </c>
      <c r="G1330" t="s">
        <v>1</v>
      </c>
      <c r="H1330" s="40" t="s">
        <v>1</v>
      </c>
      <c r="I1330" s="18" t="s">
        <v>223</v>
      </c>
      <c r="J1330" s="38" t="s">
        <v>1</v>
      </c>
      <c r="K1330" s="18">
        <v>44753</v>
      </c>
      <c r="L1330" s="38">
        <v>1763</v>
      </c>
      <c r="M1330" s="38">
        <v>1763</v>
      </c>
      <c r="N1330" s="38">
        <v>20.675460000000001</v>
      </c>
      <c r="O1330" s="38">
        <v>20.04712</v>
      </c>
      <c r="P1330" s="38">
        <v>19.582360000000001</v>
      </c>
      <c r="Q1330" s="38">
        <v>19.615459999999999</v>
      </c>
      <c r="R1330" s="38">
        <v>20.640139999999999</v>
      </c>
      <c r="S1330" s="38">
        <v>22.306940000000001</v>
      </c>
      <c r="T1330" s="38">
        <v>24.01089</v>
      </c>
      <c r="U1330" s="38">
        <v>23.252089999999999</v>
      </c>
      <c r="V1330" s="38">
        <v>20.978770000000001</v>
      </c>
      <c r="W1330" s="38">
        <v>18.61308</v>
      </c>
      <c r="X1330" s="38">
        <v>17.868950000000002</v>
      </c>
      <c r="Y1330" s="38">
        <v>17.674990000000001</v>
      </c>
      <c r="Z1330" s="38">
        <v>17.643999999999998</v>
      </c>
      <c r="AA1330" s="38">
        <v>18.637149999999998</v>
      </c>
      <c r="AB1330" s="38">
        <v>19.316559999999999</v>
      </c>
      <c r="AC1330" s="38">
        <v>20.15119</v>
      </c>
      <c r="AD1330" s="38">
        <v>21.85934</v>
      </c>
      <c r="AE1330" s="38">
        <v>23.601389999999999</v>
      </c>
      <c r="AF1330" s="38">
        <v>26.549299999999999</v>
      </c>
      <c r="AG1330" s="38">
        <v>29.3261</v>
      </c>
      <c r="AH1330" s="38">
        <v>29.179110000000001</v>
      </c>
      <c r="AI1330" s="38">
        <v>27.536940000000001</v>
      </c>
      <c r="AJ1330" s="38">
        <v>26.04693</v>
      </c>
      <c r="AK1330" s="38">
        <v>24.654920000000001</v>
      </c>
      <c r="AL1330" s="38">
        <v>-0.35435689999999997</v>
      </c>
      <c r="AM1330" s="38">
        <v>-0.49760650000000001</v>
      </c>
      <c r="AN1330" s="38">
        <v>-0.2798754</v>
      </c>
      <c r="AO1330" s="38">
        <v>-0.1036498</v>
      </c>
      <c r="AP1330" s="38">
        <v>2.2376500000000001E-2</v>
      </c>
      <c r="AQ1330" s="38">
        <v>-0.18064189999999999</v>
      </c>
      <c r="AR1330" s="38">
        <v>-2.8299999999999999E-2</v>
      </c>
      <c r="AS1330" s="38">
        <v>-7.7723000000000002E-3</v>
      </c>
      <c r="AT1330" s="38">
        <v>0.1000856</v>
      </c>
      <c r="AU1330" s="38">
        <v>-0.43396610000000002</v>
      </c>
      <c r="AV1330" s="38">
        <v>-0.3539891</v>
      </c>
      <c r="AW1330" s="38">
        <v>-0.62177280000000001</v>
      </c>
      <c r="AX1330" s="38">
        <v>-0.59208039999999995</v>
      </c>
      <c r="AY1330" s="38">
        <v>0.1170445</v>
      </c>
      <c r="AZ1330" s="38">
        <v>0.46054679999999998</v>
      </c>
      <c r="BA1330" s="38">
        <v>0.63157189999999996</v>
      </c>
      <c r="BB1330" s="38">
        <v>0.63609179999999999</v>
      </c>
      <c r="BC1330" s="38">
        <v>0.96724310000000002</v>
      </c>
      <c r="BD1330" s="38">
        <v>1.2301569999999999</v>
      </c>
      <c r="BE1330" s="38">
        <v>0.78245960000000003</v>
      </c>
      <c r="BF1330" s="38">
        <v>-7.55194E-2</v>
      </c>
      <c r="BG1330" s="38">
        <v>-0.15483849999999999</v>
      </c>
      <c r="BH1330" s="38">
        <v>-0.32079960000000002</v>
      </c>
      <c r="BI1330" s="38">
        <v>-0.31989899999999999</v>
      </c>
      <c r="BJ1330" s="38">
        <v>-0.28335379999999999</v>
      </c>
      <c r="BK1330" s="38">
        <v>-0.42625089999999999</v>
      </c>
      <c r="BL1330" s="38">
        <v>-0.2051742</v>
      </c>
      <c r="BM1330" s="38">
        <v>-4.2045100000000002E-2</v>
      </c>
      <c r="BN1330" s="38">
        <v>7.9213199999999998E-2</v>
      </c>
      <c r="BO1330" s="38">
        <v>-0.1124869</v>
      </c>
      <c r="BP1330" s="38">
        <v>6.4091099999999998E-2</v>
      </c>
      <c r="BQ1330" s="38">
        <v>8.6239399999999994E-2</v>
      </c>
      <c r="BR1330" s="38">
        <v>0.1818381</v>
      </c>
      <c r="BS1330" s="38">
        <v>-0.3324974</v>
      </c>
      <c r="BT1330" s="38">
        <v>-0.27512540000000002</v>
      </c>
      <c r="BU1330" s="38">
        <v>-0.54806829999999995</v>
      </c>
      <c r="BV1330" s="38">
        <v>-0.53181509999999999</v>
      </c>
      <c r="BW1330" s="38">
        <v>0.1811422</v>
      </c>
      <c r="BX1330" s="38">
        <v>0.54844709999999997</v>
      </c>
      <c r="BY1330" s="38">
        <v>0.74138170000000003</v>
      </c>
      <c r="BZ1330" s="38">
        <v>0.76588769999999995</v>
      </c>
      <c r="CA1330" s="38">
        <v>1.1167640000000001</v>
      </c>
      <c r="CB1330" s="38">
        <v>1.399629</v>
      </c>
      <c r="CC1330" s="38">
        <v>0.939724</v>
      </c>
      <c r="CD1330" s="38">
        <v>6.23178E-2</v>
      </c>
      <c r="CE1330" s="38">
        <v>-1.60018E-2</v>
      </c>
      <c r="CF1330" s="38">
        <v>-0.18047779999999999</v>
      </c>
      <c r="CG1330" s="38">
        <v>-0.1798603</v>
      </c>
      <c r="CH1330" s="38">
        <v>-0.2341772</v>
      </c>
      <c r="CI1330" s="38">
        <v>-0.3768302</v>
      </c>
      <c r="CJ1330" s="38">
        <v>-0.1534363</v>
      </c>
      <c r="CK1330" s="38">
        <v>6.221E-4</v>
      </c>
      <c r="CL1330" s="38">
        <v>0.11857810000000001</v>
      </c>
      <c r="CM1330" s="38">
        <v>-6.5282999999999994E-2</v>
      </c>
      <c r="CN1330" s="38">
        <v>0.1280809</v>
      </c>
      <c r="CO1330" s="38">
        <v>0.15135170000000001</v>
      </c>
      <c r="CP1330" s="38">
        <v>0.2384597</v>
      </c>
      <c r="CQ1330" s="38">
        <v>-0.26222060000000003</v>
      </c>
      <c r="CR1330" s="38">
        <v>-0.2205046</v>
      </c>
      <c r="CS1330" s="38">
        <v>-0.49702089999999999</v>
      </c>
      <c r="CT1330" s="38">
        <v>-0.4900756</v>
      </c>
      <c r="CU1330" s="38">
        <v>0.22553599999999999</v>
      </c>
      <c r="CV1330" s="38">
        <v>0.6093267</v>
      </c>
      <c r="CW1330" s="38">
        <v>0.81743560000000004</v>
      </c>
      <c r="CX1330" s="38">
        <v>0.85578390000000004</v>
      </c>
      <c r="CY1330" s="38">
        <v>1.220321</v>
      </c>
      <c r="CZ1330" s="38">
        <v>1.5170060000000001</v>
      </c>
      <c r="DA1330" s="38">
        <v>1.048645</v>
      </c>
      <c r="DB1330" s="38">
        <v>0.15778329999999999</v>
      </c>
      <c r="DC1330" s="38">
        <v>8.0156000000000005E-2</v>
      </c>
      <c r="DD1330" s="38">
        <v>-8.3291400000000002E-2</v>
      </c>
      <c r="DE1330" s="38">
        <v>-8.2869999999999999E-2</v>
      </c>
      <c r="DF1330" s="38">
        <v>-0.18500069999999999</v>
      </c>
      <c r="DG1330" s="38">
        <v>-0.32740950000000002</v>
      </c>
      <c r="DH1330" s="38">
        <v>-0.1016985</v>
      </c>
      <c r="DI1330" s="38">
        <v>4.3289399999999999E-2</v>
      </c>
      <c r="DJ1330" s="38">
        <v>0.157943</v>
      </c>
      <c r="DK1330" s="38">
        <v>-1.8079100000000001E-2</v>
      </c>
      <c r="DL1330" s="38">
        <v>0.19207070000000001</v>
      </c>
      <c r="DM1330" s="38">
        <v>0.21646399999999999</v>
      </c>
      <c r="DN1330" s="38">
        <v>0.29508129999999999</v>
      </c>
      <c r="DO1330" s="38">
        <v>-0.19194369999999999</v>
      </c>
      <c r="DP1330" s="38">
        <v>-0.1658838</v>
      </c>
      <c r="DQ1330" s="38">
        <v>-0.44597340000000002</v>
      </c>
      <c r="DR1330" s="38">
        <v>-0.44833610000000002</v>
      </c>
      <c r="DS1330" s="38">
        <v>0.2699298</v>
      </c>
      <c r="DT1330" s="38">
        <v>0.67020619999999997</v>
      </c>
      <c r="DU1330" s="38">
        <v>0.89348950000000005</v>
      </c>
      <c r="DV1330" s="38">
        <v>0.94568019999999997</v>
      </c>
      <c r="DW1330" s="38">
        <v>1.323879</v>
      </c>
      <c r="DX1330" s="38">
        <v>1.634382</v>
      </c>
      <c r="DY1330" s="38">
        <v>1.1575660000000001</v>
      </c>
      <c r="DZ1330" s="38">
        <v>0.2532489</v>
      </c>
      <c r="EA1330" s="38">
        <v>0.1763139</v>
      </c>
      <c r="EB1330" s="38">
        <v>1.3894999999999999E-2</v>
      </c>
      <c r="EC1330" s="38">
        <v>1.41204E-2</v>
      </c>
      <c r="ED1330" s="38">
        <v>-0.1139975</v>
      </c>
      <c r="EE1330" s="38">
        <v>-0.2560539</v>
      </c>
      <c r="EF1330" s="38">
        <v>-2.6997299999999998E-2</v>
      </c>
      <c r="EG1330" s="38">
        <v>0.1048941</v>
      </c>
      <c r="EH1330" s="38">
        <v>0.21477969999999999</v>
      </c>
      <c r="EI1330" s="38">
        <v>5.00759E-2</v>
      </c>
      <c r="EJ1330" s="38">
        <v>0.28446179999999999</v>
      </c>
      <c r="EK1330" s="38">
        <v>0.31047570000000002</v>
      </c>
      <c r="EL1330" s="38">
        <v>0.3768338</v>
      </c>
      <c r="EM1330" s="38">
        <v>-9.0475100000000003E-2</v>
      </c>
      <c r="EN1330" s="38">
        <v>-8.7020100000000003E-2</v>
      </c>
      <c r="EO1330" s="38">
        <v>-0.37226890000000001</v>
      </c>
      <c r="EP1330" s="38">
        <v>-0.3880709</v>
      </c>
      <c r="EQ1330" s="38">
        <v>0.33402739999999997</v>
      </c>
      <c r="ER1330" s="38">
        <v>0.75810659999999996</v>
      </c>
      <c r="ES1330" s="38">
        <v>1.0032989999999999</v>
      </c>
      <c r="ET1330" s="38">
        <v>1.0754760000000001</v>
      </c>
      <c r="EU1330" s="38">
        <v>1.4734</v>
      </c>
      <c r="EV1330" s="38">
        <v>1.803855</v>
      </c>
      <c r="EW1330" s="38">
        <v>1.3148299999999999</v>
      </c>
      <c r="EX1330" s="38">
        <v>0.39108609999999999</v>
      </c>
      <c r="EY1330" s="38">
        <v>0.3151505</v>
      </c>
      <c r="EZ1330" s="38">
        <v>0.15421670000000001</v>
      </c>
      <c r="FA1330" s="38">
        <v>0.15415899999999999</v>
      </c>
      <c r="FB1330" s="38">
        <v>78.025779999999997</v>
      </c>
      <c r="FC1330" s="38">
        <v>77.078370000000007</v>
      </c>
      <c r="FD1330" s="38">
        <v>75.649000000000001</v>
      </c>
      <c r="FE1330" s="38">
        <v>73.825100000000006</v>
      </c>
      <c r="FF1330" s="38">
        <v>71.871399999999994</v>
      </c>
      <c r="FG1330" s="38">
        <v>71.007249999999999</v>
      </c>
      <c r="FH1330" s="38">
        <v>71.103719999999996</v>
      </c>
      <c r="FI1330" s="38">
        <v>74.09111</v>
      </c>
      <c r="FJ1330" s="38">
        <v>78.407709999999994</v>
      </c>
      <c r="FK1330" s="38">
        <v>83.028689999999997</v>
      </c>
      <c r="FL1330" s="38">
        <v>87.018190000000004</v>
      </c>
      <c r="FM1330" s="38">
        <v>90.389169999999993</v>
      </c>
      <c r="FN1330" s="38">
        <v>93.176730000000006</v>
      </c>
      <c r="FO1330" s="38">
        <v>95.626710000000003</v>
      </c>
      <c r="FP1330" s="38">
        <v>97.227609999999999</v>
      </c>
      <c r="FQ1330" s="38">
        <v>98.907589999999999</v>
      </c>
      <c r="FR1330" s="38">
        <v>99.481909999999999</v>
      </c>
      <c r="FS1330" s="38">
        <v>98.798829999999995</v>
      </c>
      <c r="FT1330" s="38">
        <v>97.146479999999997</v>
      </c>
      <c r="FU1330" s="38">
        <v>94.386759999999995</v>
      </c>
      <c r="FV1330" s="38">
        <v>90.180549999999997</v>
      </c>
      <c r="FW1330">
        <v>86.462069999999997</v>
      </c>
      <c r="FX1330">
        <v>83.915149999999997</v>
      </c>
      <c r="FY1330">
        <v>81.055210000000002</v>
      </c>
      <c r="FZ1330">
        <v>0.14583450000000001</v>
      </c>
      <c r="GA1330">
        <v>1.0554079999999999</v>
      </c>
      <c r="GB1330">
        <v>1</v>
      </c>
    </row>
    <row r="1331" spans="1:184" x14ac:dyDescent="0.3">
      <c r="A1331" t="s">
        <v>1</v>
      </c>
      <c r="B1331" t="s">
        <v>1</v>
      </c>
      <c r="C1331" t="s">
        <v>1</v>
      </c>
      <c r="D1331" t="s">
        <v>1</v>
      </c>
      <c r="E1331" t="s">
        <v>1</v>
      </c>
      <c r="F1331" t="s">
        <v>1</v>
      </c>
      <c r="G1331" t="s">
        <v>1</v>
      </c>
      <c r="H1331" s="40" t="s">
        <v>1</v>
      </c>
      <c r="I1331" s="18" t="s">
        <v>223</v>
      </c>
      <c r="J1331" s="38" t="s">
        <v>1</v>
      </c>
      <c r="K1331" s="18">
        <v>44760</v>
      </c>
      <c r="L1331" s="38">
        <v>1759</v>
      </c>
      <c r="M1331" s="38">
        <v>1759</v>
      </c>
      <c r="N1331" s="38">
        <v>22.30199</v>
      </c>
      <c r="O1331" s="38">
        <v>21.687180000000001</v>
      </c>
      <c r="P1331" s="38">
        <v>21.151389999999999</v>
      </c>
      <c r="Q1331" s="38">
        <v>21.098199999999999</v>
      </c>
      <c r="R1331" s="38">
        <v>22.143740000000001</v>
      </c>
      <c r="S1331" s="38">
        <v>23.926690000000001</v>
      </c>
      <c r="T1331" s="38">
        <v>25.970130000000001</v>
      </c>
      <c r="U1331" s="38">
        <v>25.395710000000001</v>
      </c>
      <c r="V1331" s="38">
        <v>23.280840000000001</v>
      </c>
      <c r="W1331" s="38">
        <v>20.92756</v>
      </c>
      <c r="X1331" s="38">
        <v>20.19145</v>
      </c>
      <c r="Y1331" s="38">
        <v>19.95487</v>
      </c>
      <c r="Z1331" s="38">
        <v>19.940570000000001</v>
      </c>
      <c r="AA1331" s="38">
        <v>20.864460000000001</v>
      </c>
      <c r="AB1331" s="38">
        <v>21.57564</v>
      </c>
      <c r="AC1331" s="38">
        <v>22.216609999999999</v>
      </c>
      <c r="AD1331" s="38">
        <v>23.695399999999999</v>
      </c>
      <c r="AE1331" s="38">
        <v>25.308050000000001</v>
      </c>
      <c r="AF1331" s="38">
        <v>28.144690000000001</v>
      </c>
      <c r="AG1331" s="38">
        <v>30.878689999999999</v>
      </c>
      <c r="AH1331" s="38">
        <v>30.697469999999999</v>
      </c>
      <c r="AI1331" s="38">
        <v>29.015270000000001</v>
      </c>
      <c r="AJ1331" s="38">
        <v>27.419609999999999</v>
      </c>
      <c r="AK1331" s="38">
        <v>26.073709999999998</v>
      </c>
      <c r="AL1331" s="38">
        <v>0.38192090000000001</v>
      </c>
      <c r="AM1331" s="38">
        <v>0.12140380000000001</v>
      </c>
      <c r="AN1331" s="38">
        <v>-0.20117840000000001</v>
      </c>
      <c r="AO1331" s="38">
        <v>-0.23627319999999999</v>
      </c>
      <c r="AP1331" s="38">
        <v>-0.4299328</v>
      </c>
      <c r="AQ1331" s="38">
        <v>-0.82204120000000003</v>
      </c>
      <c r="AR1331" s="38">
        <v>-0.19367580000000001</v>
      </c>
      <c r="AS1331" s="38">
        <v>-0.62483219999999995</v>
      </c>
      <c r="AT1331" s="38">
        <v>-0.10858810000000001</v>
      </c>
      <c r="AU1331" s="38">
        <v>0.48758099999999999</v>
      </c>
      <c r="AV1331" s="38">
        <v>0.39034370000000002</v>
      </c>
      <c r="AW1331" s="38">
        <v>-0.62884609999999996</v>
      </c>
      <c r="AX1331" s="38">
        <v>-1.1584490000000001</v>
      </c>
      <c r="AY1331" s="38">
        <v>7.6930399999999996E-2</v>
      </c>
      <c r="AZ1331" s="38">
        <v>0.2154816</v>
      </c>
      <c r="BA1331" s="38">
        <v>0.57911679999999999</v>
      </c>
      <c r="BB1331" s="38">
        <v>0.70441089999999995</v>
      </c>
      <c r="BC1331" s="38">
        <v>1.353178</v>
      </c>
      <c r="BD1331" s="38">
        <v>1.8663369999999999</v>
      </c>
      <c r="BE1331" s="38">
        <v>1.819793</v>
      </c>
      <c r="BF1331" s="38">
        <v>1.145187</v>
      </c>
      <c r="BG1331" s="38">
        <v>0.69853319999999997</v>
      </c>
      <c r="BH1331" s="38">
        <v>0.1551574</v>
      </c>
      <c r="BI1331" s="38">
        <v>7.3029300000000005E-2</v>
      </c>
      <c r="BJ1331" s="38">
        <v>0.45274170000000002</v>
      </c>
      <c r="BK1331" s="38">
        <v>0.1933435</v>
      </c>
      <c r="BL1331" s="38">
        <v>-0.12584090000000001</v>
      </c>
      <c r="BM1331" s="38">
        <v>-0.17834649999999999</v>
      </c>
      <c r="BN1331" s="38">
        <v>-0.37014449999999999</v>
      </c>
      <c r="BO1331" s="38">
        <v>-0.7543609</v>
      </c>
      <c r="BP1331" s="38">
        <v>-9.1937699999999997E-2</v>
      </c>
      <c r="BQ1331" s="38">
        <v>-0.52282240000000002</v>
      </c>
      <c r="BR1331" s="38">
        <v>-2.16346E-2</v>
      </c>
      <c r="BS1331" s="38">
        <v>0.58955469999999999</v>
      </c>
      <c r="BT1331" s="38">
        <v>0.46647470000000002</v>
      </c>
      <c r="BU1331" s="38">
        <v>-0.55958350000000001</v>
      </c>
      <c r="BV1331" s="38">
        <v>-1.1004750000000001</v>
      </c>
      <c r="BW1331" s="38">
        <v>0.13790169999999999</v>
      </c>
      <c r="BX1331" s="38">
        <v>0.29656909999999997</v>
      </c>
      <c r="BY1331" s="38">
        <v>0.68628370000000005</v>
      </c>
      <c r="BZ1331" s="38">
        <v>0.83431949999999999</v>
      </c>
      <c r="CA1331" s="38">
        <v>1.503444</v>
      </c>
      <c r="CB1331" s="38">
        <v>2.0348410000000001</v>
      </c>
      <c r="CC1331" s="38">
        <v>1.9782580000000001</v>
      </c>
      <c r="CD1331" s="38">
        <v>1.28325</v>
      </c>
      <c r="CE1331" s="38">
        <v>0.83801409999999998</v>
      </c>
      <c r="CF1331" s="38">
        <v>0.29145680000000002</v>
      </c>
      <c r="CG1331" s="38">
        <v>0.21159330000000001</v>
      </c>
      <c r="CH1331" s="38">
        <v>0.50179200000000002</v>
      </c>
      <c r="CI1331" s="38">
        <v>0.24316869999999999</v>
      </c>
      <c r="CJ1331" s="38">
        <v>-7.36623E-2</v>
      </c>
      <c r="CK1331" s="38">
        <v>-0.13822670000000001</v>
      </c>
      <c r="CL1331" s="38">
        <v>-0.32873520000000001</v>
      </c>
      <c r="CM1331" s="38">
        <v>-0.7074857</v>
      </c>
      <c r="CN1331" s="38">
        <v>-2.1474099999999999E-2</v>
      </c>
      <c r="CO1331" s="38">
        <v>-0.45217069999999998</v>
      </c>
      <c r="CP1331" s="38">
        <v>3.8588999999999998E-2</v>
      </c>
      <c r="CQ1331" s="38">
        <v>0.66018129999999997</v>
      </c>
      <c r="CR1331" s="38">
        <v>0.51920290000000002</v>
      </c>
      <c r="CS1331" s="38">
        <v>-0.51161250000000003</v>
      </c>
      <c r="CT1331" s="38">
        <v>-1.0603229999999999</v>
      </c>
      <c r="CU1331" s="38">
        <v>0.18013029999999999</v>
      </c>
      <c r="CV1331" s="38">
        <v>0.35273009999999999</v>
      </c>
      <c r="CW1331" s="38">
        <v>0.76050720000000005</v>
      </c>
      <c r="CX1331" s="38">
        <v>0.92429380000000005</v>
      </c>
      <c r="CY1331" s="38">
        <v>1.6075189999999999</v>
      </c>
      <c r="CZ1331" s="38">
        <v>2.1515460000000002</v>
      </c>
      <c r="DA1331" s="38">
        <v>2.0880100000000001</v>
      </c>
      <c r="DB1331" s="38">
        <v>1.3788720000000001</v>
      </c>
      <c r="DC1331" s="38">
        <v>0.93461810000000001</v>
      </c>
      <c r="DD1331" s="38">
        <v>0.38585730000000001</v>
      </c>
      <c r="DE1331" s="38">
        <v>0.30756220000000001</v>
      </c>
      <c r="DF1331" s="38">
        <v>0.55084219999999995</v>
      </c>
      <c r="DG1331" s="38">
        <v>0.29299399999999998</v>
      </c>
      <c r="DH1331" s="38">
        <v>-2.1483800000000001E-2</v>
      </c>
      <c r="DI1331" s="38">
        <v>-9.8106899999999997E-2</v>
      </c>
      <c r="DJ1331" s="38">
        <v>-0.28732590000000002</v>
      </c>
      <c r="DK1331" s="38">
        <v>-0.66061060000000005</v>
      </c>
      <c r="DL1331" s="38">
        <v>4.8989400000000002E-2</v>
      </c>
      <c r="DM1331" s="38">
        <v>-0.381519</v>
      </c>
      <c r="DN1331" s="38">
        <v>9.8812700000000003E-2</v>
      </c>
      <c r="DO1331" s="38">
        <v>0.73080800000000001</v>
      </c>
      <c r="DP1331" s="38">
        <v>0.57193110000000003</v>
      </c>
      <c r="DQ1331" s="38">
        <v>-0.46364149999999998</v>
      </c>
      <c r="DR1331" s="38">
        <v>-1.0201709999999999</v>
      </c>
      <c r="DS1331" s="38">
        <v>0.2223588</v>
      </c>
      <c r="DT1331" s="38">
        <v>0.40889110000000001</v>
      </c>
      <c r="DU1331" s="38">
        <v>0.83473059999999999</v>
      </c>
      <c r="DV1331" s="38">
        <v>1.0142679999999999</v>
      </c>
      <c r="DW1331" s="38">
        <v>1.7115929999999999</v>
      </c>
      <c r="DX1331" s="38">
        <v>2.2682509999999998</v>
      </c>
      <c r="DY1331" s="38">
        <v>2.197762</v>
      </c>
      <c r="DZ1331" s="38">
        <v>1.474494</v>
      </c>
      <c r="EA1331" s="38">
        <v>1.0312220000000001</v>
      </c>
      <c r="EB1331" s="38">
        <v>0.48025790000000002</v>
      </c>
      <c r="EC1331" s="38">
        <v>0.40353119999999998</v>
      </c>
      <c r="ED1331" s="38">
        <v>0.62166299999999997</v>
      </c>
      <c r="EE1331" s="38">
        <v>0.36493370000000003</v>
      </c>
      <c r="EF1331" s="38">
        <v>5.38538E-2</v>
      </c>
      <c r="EG1331" s="38">
        <v>-4.0180300000000002E-2</v>
      </c>
      <c r="EH1331" s="38">
        <v>-0.22753760000000001</v>
      </c>
      <c r="EI1331" s="38">
        <v>-0.59293030000000002</v>
      </c>
      <c r="EJ1331" s="38">
        <v>0.15072749999999999</v>
      </c>
      <c r="EK1331" s="38">
        <v>-0.27950930000000002</v>
      </c>
      <c r="EL1331" s="38">
        <v>0.18576609999999999</v>
      </c>
      <c r="EM1331" s="38">
        <v>0.83278169999999996</v>
      </c>
      <c r="EN1331" s="38">
        <v>0.64806209999999997</v>
      </c>
      <c r="EO1331" s="38">
        <v>-0.39437889999999998</v>
      </c>
      <c r="EP1331" s="38">
        <v>-0.96219809999999995</v>
      </c>
      <c r="EQ1331" s="38">
        <v>0.28333019999999998</v>
      </c>
      <c r="ER1331" s="38">
        <v>0.48997869999999999</v>
      </c>
      <c r="ES1331" s="38">
        <v>0.9418976</v>
      </c>
      <c r="ET1331" s="38">
        <v>1.144177</v>
      </c>
      <c r="EU1331" s="38">
        <v>1.8618600000000001</v>
      </c>
      <c r="EV1331" s="38">
        <v>2.4367549999999998</v>
      </c>
      <c r="EW1331" s="38">
        <v>2.3562270000000001</v>
      </c>
      <c r="EX1331" s="38">
        <v>1.612557</v>
      </c>
      <c r="EY1331" s="38">
        <v>1.170703</v>
      </c>
      <c r="EZ1331" s="38">
        <v>0.61655720000000003</v>
      </c>
      <c r="FA1331" s="38">
        <v>0.5420952</v>
      </c>
      <c r="FB1331" s="38">
        <v>79.461619999999996</v>
      </c>
      <c r="FC1331" s="38">
        <v>78.537570000000002</v>
      </c>
      <c r="FD1331" s="38">
        <v>77.344660000000005</v>
      </c>
      <c r="FE1331" s="38">
        <v>75.758260000000007</v>
      </c>
      <c r="FF1331" s="38">
        <v>74.737170000000006</v>
      </c>
      <c r="FG1331" s="38">
        <v>73.638030000000001</v>
      </c>
      <c r="FH1331" s="38">
        <v>73.862170000000006</v>
      </c>
      <c r="FI1331" s="38">
        <v>75.947940000000003</v>
      </c>
      <c r="FJ1331" s="38">
        <v>79.101169999999996</v>
      </c>
      <c r="FK1331" s="38">
        <v>82.45608</v>
      </c>
      <c r="FL1331" s="38">
        <v>86.424509999999998</v>
      </c>
      <c r="FM1331" s="38">
        <v>91.016589999999994</v>
      </c>
      <c r="FN1331" s="38">
        <v>91.748500000000007</v>
      </c>
      <c r="FO1331" s="38">
        <v>93.899730000000005</v>
      </c>
      <c r="FP1331" s="38">
        <v>96.264560000000003</v>
      </c>
      <c r="FQ1331" s="38">
        <v>97.607519999999994</v>
      </c>
      <c r="FR1331" s="38">
        <v>97.858459999999994</v>
      </c>
      <c r="FS1331" s="38">
        <v>96.775069999999999</v>
      </c>
      <c r="FT1331" s="38">
        <v>95.006339999999994</v>
      </c>
      <c r="FU1331" s="38">
        <v>91.850809999999996</v>
      </c>
      <c r="FV1331" s="38">
        <v>88.102699999999999</v>
      </c>
      <c r="FW1331">
        <v>85.411680000000004</v>
      </c>
      <c r="FX1331">
        <v>82.685149999999993</v>
      </c>
      <c r="FY1331">
        <v>79.780609999999996</v>
      </c>
      <c r="FZ1331">
        <v>0.15267459999999999</v>
      </c>
      <c r="GA1331">
        <v>1.1109389999999999</v>
      </c>
      <c r="GB1331">
        <v>1</v>
      </c>
    </row>
    <row r="1332" spans="1:184" x14ac:dyDescent="0.3">
      <c r="A1332" t="s">
        <v>1</v>
      </c>
      <c r="B1332" t="s">
        <v>1</v>
      </c>
      <c r="C1332" t="s">
        <v>1</v>
      </c>
      <c r="D1332" t="s">
        <v>1</v>
      </c>
      <c r="E1332" t="s">
        <v>1</v>
      </c>
      <c r="F1332" t="s">
        <v>1</v>
      </c>
      <c r="G1332" t="s">
        <v>1</v>
      </c>
      <c r="H1332" s="40" t="s">
        <v>1</v>
      </c>
      <c r="I1332" s="18" t="s">
        <v>223</v>
      </c>
      <c r="J1332" s="38" t="s">
        <v>1</v>
      </c>
      <c r="K1332" s="18">
        <v>44763</v>
      </c>
      <c r="L1332" s="38">
        <v>1754</v>
      </c>
      <c r="M1332" s="38">
        <v>1754</v>
      </c>
      <c r="N1332" s="38">
        <v>23.394400000000001</v>
      </c>
      <c r="O1332" s="38">
        <v>22.593540000000001</v>
      </c>
      <c r="P1332" s="38">
        <v>21.896719999999998</v>
      </c>
      <c r="Q1332" s="38">
        <v>21.708780000000001</v>
      </c>
      <c r="R1332" s="38">
        <v>22.524529999999999</v>
      </c>
      <c r="S1332" s="38">
        <v>23.941690000000001</v>
      </c>
      <c r="T1332" s="38">
        <v>25.025220000000001</v>
      </c>
      <c r="U1332" s="38">
        <v>23.459070000000001</v>
      </c>
      <c r="V1332" s="38">
        <v>20.6708</v>
      </c>
      <c r="W1332" s="38">
        <v>18.053730000000002</v>
      </c>
      <c r="X1332" s="38">
        <v>16.838239999999999</v>
      </c>
      <c r="Y1332" s="38">
        <v>16.308509999999998</v>
      </c>
      <c r="Z1332" s="38">
        <v>16.16169</v>
      </c>
      <c r="AA1332" s="38">
        <v>17.039629999999999</v>
      </c>
      <c r="AB1332" s="38">
        <v>17.898569999999999</v>
      </c>
      <c r="AC1332" s="38">
        <v>19.017389999999999</v>
      </c>
      <c r="AD1332" s="38">
        <v>20.8734</v>
      </c>
      <c r="AE1332" s="38">
        <v>22.867159999999998</v>
      </c>
      <c r="AF1332" s="38">
        <v>26.04045</v>
      </c>
      <c r="AG1332" s="38">
        <v>28.875540000000001</v>
      </c>
      <c r="AH1332" s="38">
        <v>28.705850000000002</v>
      </c>
      <c r="AI1332" s="38">
        <v>27.079139999999999</v>
      </c>
      <c r="AJ1332" s="38">
        <v>25.48321</v>
      </c>
      <c r="AK1332" s="38">
        <v>24.178560000000001</v>
      </c>
      <c r="AL1332" s="38">
        <v>-0.5478594</v>
      </c>
      <c r="AM1332" s="38">
        <v>-0.31178980000000001</v>
      </c>
      <c r="AN1332" s="38">
        <v>-0.29483759999999998</v>
      </c>
      <c r="AO1332" s="38">
        <v>-0.27222459999999998</v>
      </c>
      <c r="AP1332" s="38">
        <v>-8.0871600000000002E-2</v>
      </c>
      <c r="AQ1332" s="38">
        <v>-0.47656989999999999</v>
      </c>
      <c r="AR1332" s="38">
        <v>-1.7637799999999999E-2</v>
      </c>
      <c r="AS1332" s="38">
        <v>0.27869529999999998</v>
      </c>
      <c r="AT1332" s="38">
        <v>0.1928803</v>
      </c>
      <c r="AU1332" s="38">
        <v>0.1053259</v>
      </c>
      <c r="AV1332" s="38">
        <v>4.1463899999999998E-2</v>
      </c>
      <c r="AW1332" s="38">
        <v>-0.2250443</v>
      </c>
      <c r="AX1332" s="38">
        <v>-0.28465750000000001</v>
      </c>
      <c r="AY1332" s="38">
        <v>-0.25621699999999997</v>
      </c>
      <c r="AZ1332" s="38">
        <v>0.11716699999999999</v>
      </c>
      <c r="BA1332" s="38">
        <v>0.39491080000000001</v>
      </c>
      <c r="BB1332" s="38">
        <v>0.76013640000000005</v>
      </c>
      <c r="BC1332" s="38">
        <v>0.91149389999999997</v>
      </c>
      <c r="BD1332" s="38">
        <v>0.9783482</v>
      </c>
      <c r="BE1332" s="38">
        <v>5.3917800000000002E-2</v>
      </c>
      <c r="BF1332" s="38">
        <v>-0.36332160000000002</v>
      </c>
      <c r="BG1332" s="38">
        <v>-0.43266450000000001</v>
      </c>
      <c r="BH1332" s="38">
        <v>-0.11509460000000001</v>
      </c>
      <c r="BI1332" s="38">
        <v>-0.32662219999999997</v>
      </c>
      <c r="BJ1332" s="38">
        <v>-0.48736960000000001</v>
      </c>
      <c r="BK1332" s="38">
        <v>-0.25306770000000001</v>
      </c>
      <c r="BL1332" s="38">
        <v>-0.24197379999999999</v>
      </c>
      <c r="BM1332" s="38">
        <v>-0.2247914</v>
      </c>
      <c r="BN1332" s="38">
        <v>-3.4349299999999999E-2</v>
      </c>
      <c r="BO1332" s="38">
        <v>-0.42686839999999998</v>
      </c>
      <c r="BP1332" s="38">
        <v>4.2262300000000003E-2</v>
      </c>
      <c r="BQ1332" s="38">
        <v>0.34974300000000003</v>
      </c>
      <c r="BR1332" s="38">
        <v>0.2628509</v>
      </c>
      <c r="BS1332" s="38">
        <v>0.17908370000000001</v>
      </c>
      <c r="BT1332" s="38">
        <v>9.6907699999999999E-2</v>
      </c>
      <c r="BU1332" s="38">
        <v>-0.17715520000000001</v>
      </c>
      <c r="BV1332" s="38">
        <v>-0.24595910000000001</v>
      </c>
      <c r="BW1332" s="38">
        <v>-0.2133109</v>
      </c>
      <c r="BX1332" s="38">
        <v>0.17034730000000001</v>
      </c>
      <c r="BY1332" s="38">
        <v>0.4689564</v>
      </c>
      <c r="BZ1332" s="38">
        <v>0.85544480000000001</v>
      </c>
      <c r="CA1332" s="38">
        <v>1.020405</v>
      </c>
      <c r="CB1332" s="38">
        <v>1.1090990000000001</v>
      </c>
      <c r="CC1332" s="38">
        <v>0.16964989999999999</v>
      </c>
      <c r="CD1332" s="38">
        <v>-0.26213720000000001</v>
      </c>
      <c r="CE1332" s="38">
        <v>-0.33764430000000001</v>
      </c>
      <c r="CF1332" s="38">
        <v>-2.0041400000000001E-2</v>
      </c>
      <c r="CG1332" s="38">
        <v>-0.23249629999999999</v>
      </c>
      <c r="CH1332" s="38">
        <v>-0.4454746</v>
      </c>
      <c r="CI1332" s="38">
        <v>-0.2123969</v>
      </c>
      <c r="CJ1332" s="38">
        <v>-0.2053605</v>
      </c>
      <c r="CK1332" s="38">
        <v>-0.19193930000000001</v>
      </c>
      <c r="CL1332" s="38">
        <v>-2.1281999999999998E-3</v>
      </c>
      <c r="CM1332" s="38">
        <v>-0.39244519999999999</v>
      </c>
      <c r="CN1332" s="38">
        <v>8.3748900000000001E-2</v>
      </c>
      <c r="CO1332" s="38">
        <v>0.39895049999999999</v>
      </c>
      <c r="CP1332" s="38">
        <v>0.31131239999999999</v>
      </c>
      <c r="CQ1332" s="38">
        <v>0.23016819999999999</v>
      </c>
      <c r="CR1332" s="38">
        <v>0.13530790000000001</v>
      </c>
      <c r="CS1332" s="38">
        <v>-0.14398739999999999</v>
      </c>
      <c r="CT1332" s="38">
        <v>-0.21915660000000001</v>
      </c>
      <c r="CU1332" s="38">
        <v>-0.18359420000000001</v>
      </c>
      <c r="CV1332" s="38">
        <v>0.2071799</v>
      </c>
      <c r="CW1332" s="38">
        <v>0.52024020000000004</v>
      </c>
      <c r="CX1332" s="38">
        <v>0.92145520000000003</v>
      </c>
      <c r="CY1332" s="38">
        <v>1.095837</v>
      </c>
      <c r="CZ1332" s="38">
        <v>1.1996560000000001</v>
      </c>
      <c r="DA1332" s="38">
        <v>0.24980550000000001</v>
      </c>
      <c r="DB1332" s="38">
        <v>-0.19205729999999999</v>
      </c>
      <c r="DC1332" s="38">
        <v>-0.27183370000000001</v>
      </c>
      <c r="DD1332" s="38">
        <v>4.5792199999999998E-2</v>
      </c>
      <c r="DE1332" s="38">
        <v>-0.16730510000000001</v>
      </c>
      <c r="DF1332" s="38">
        <v>-0.40357959999999998</v>
      </c>
      <c r="DG1332" s="38">
        <v>-0.17172609999999999</v>
      </c>
      <c r="DH1332" s="38">
        <v>-0.16874720000000001</v>
      </c>
      <c r="DI1332" s="38">
        <v>-0.15908720000000001</v>
      </c>
      <c r="DJ1332" s="38">
        <v>3.0093000000000002E-2</v>
      </c>
      <c r="DK1332" s="38">
        <v>-0.35802210000000001</v>
      </c>
      <c r="DL1332" s="38">
        <v>0.1252355</v>
      </c>
      <c r="DM1332" s="38">
        <v>0.448158</v>
      </c>
      <c r="DN1332" s="38">
        <v>0.35977389999999998</v>
      </c>
      <c r="DO1332" s="38">
        <v>0.28125270000000002</v>
      </c>
      <c r="DP1332" s="38">
        <v>0.1737081</v>
      </c>
      <c r="DQ1332" s="38">
        <v>-0.1108196</v>
      </c>
      <c r="DR1332" s="38">
        <v>-0.1923542</v>
      </c>
      <c r="DS1332" s="38">
        <v>-0.1538776</v>
      </c>
      <c r="DT1332" s="38">
        <v>0.24401239999999999</v>
      </c>
      <c r="DU1332" s="38">
        <v>0.57152400000000003</v>
      </c>
      <c r="DV1332" s="38">
        <v>0.98746560000000005</v>
      </c>
      <c r="DW1332" s="38">
        <v>1.171268</v>
      </c>
      <c r="DX1332" s="38">
        <v>1.290214</v>
      </c>
      <c r="DY1332" s="38">
        <v>0.32996120000000001</v>
      </c>
      <c r="DZ1332" s="38">
        <v>-0.1219773</v>
      </c>
      <c r="EA1332" s="38">
        <v>-0.20602309999999999</v>
      </c>
      <c r="EB1332" s="38">
        <v>0.1116258</v>
      </c>
      <c r="EC1332" s="38">
        <v>-0.1021138</v>
      </c>
      <c r="ED1332" s="38">
        <v>-0.3430898</v>
      </c>
      <c r="EE1332" s="38">
        <v>-0.1130039</v>
      </c>
      <c r="EF1332" s="38">
        <v>-0.1158834</v>
      </c>
      <c r="EG1332" s="38">
        <v>-0.111654</v>
      </c>
      <c r="EH1332" s="38">
        <v>7.6615199999999994E-2</v>
      </c>
      <c r="EI1332" s="38">
        <v>-0.3083206</v>
      </c>
      <c r="EJ1332" s="38">
        <v>0.18513560000000001</v>
      </c>
      <c r="EK1332" s="38">
        <v>0.51920569999999999</v>
      </c>
      <c r="EL1332" s="38">
        <v>0.42974449999999997</v>
      </c>
      <c r="EM1332" s="38">
        <v>0.35501050000000001</v>
      </c>
      <c r="EN1332" s="38">
        <v>0.22915189999999999</v>
      </c>
      <c r="EO1332" s="38">
        <v>-6.2930600000000003E-2</v>
      </c>
      <c r="EP1332" s="38">
        <v>-0.15365580000000001</v>
      </c>
      <c r="EQ1332" s="38">
        <v>-0.1109715</v>
      </c>
      <c r="ER1332" s="38">
        <v>0.29719269999999998</v>
      </c>
      <c r="ES1332" s="38">
        <v>0.64556959999999997</v>
      </c>
      <c r="ET1332" s="38">
        <v>1.0827739999999999</v>
      </c>
      <c r="EU1332" s="38">
        <v>1.280179</v>
      </c>
      <c r="EV1332" s="38">
        <v>1.420965</v>
      </c>
      <c r="EW1332" s="38">
        <v>0.44569320000000001</v>
      </c>
      <c r="EX1332" s="38">
        <v>-2.07929E-2</v>
      </c>
      <c r="EY1332" s="38">
        <v>-0.111003</v>
      </c>
      <c r="EZ1332" s="38">
        <v>0.2066791</v>
      </c>
      <c r="FA1332" s="38">
        <v>-7.9880000000000003E-3</v>
      </c>
      <c r="FB1332" s="38">
        <v>75.438800000000001</v>
      </c>
      <c r="FC1332" s="38">
        <v>73.499120000000005</v>
      </c>
      <c r="FD1332" s="38">
        <v>71.893569999999997</v>
      </c>
      <c r="FE1332" s="38">
        <v>70.436869999999999</v>
      </c>
      <c r="FF1332" s="38">
        <v>69.157240000000002</v>
      </c>
      <c r="FG1332" s="38">
        <v>67.806889999999996</v>
      </c>
      <c r="FH1332" s="38">
        <v>67.662850000000006</v>
      </c>
      <c r="FI1332" s="38">
        <v>70.21584</v>
      </c>
      <c r="FJ1332" s="38">
        <v>73.738770000000002</v>
      </c>
      <c r="FK1332" s="38">
        <v>78.030330000000006</v>
      </c>
      <c r="FL1332" s="38">
        <v>82.74521</v>
      </c>
      <c r="FM1332" s="38">
        <v>86.770250000000004</v>
      </c>
      <c r="FN1332" s="38">
        <v>89.778049999999993</v>
      </c>
      <c r="FO1332" s="38">
        <v>92.412199999999999</v>
      </c>
      <c r="FP1332" s="38">
        <v>94.686959999999999</v>
      </c>
      <c r="FQ1332" s="38">
        <v>96.082279999999997</v>
      </c>
      <c r="FR1332" s="38">
        <v>97.299180000000007</v>
      </c>
      <c r="FS1332" s="38">
        <v>96.778589999999994</v>
      </c>
      <c r="FT1332" s="38">
        <v>94.92407</v>
      </c>
      <c r="FU1332" s="38">
        <v>91.926789999999997</v>
      </c>
      <c r="FV1332" s="38">
        <v>87.354709999999997</v>
      </c>
      <c r="FW1332">
        <v>83.380870000000002</v>
      </c>
      <c r="FX1332">
        <v>80.443370000000002</v>
      </c>
      <c r="FY1332">
        <v>77.41771</v>
      </c>
      <c r="FZ1332">
        <v>0.11845609999999999</v>
      </c>
      <c r="GA1332">
        <v>0.82712649999999999</v>
      </c>
      <c r="GB1332">
        <v>1</v>
      </c>
    </row>
    <row r="1333" spans="1:184" x14ac:dyDescent="0.3">
      <c r="A1333" t="s">
        <v>1</v>
      </c>
      <c r="B1333" t="s">
        <v>1</v>
      </c>
      <c r="C1333" t="s">
        <v>1</v>
      </c>
      <c r="D1333" t="s">
        <v>1</v>
      </c>
      <c r="E1333" t="s">
        <v>1</v>
      </c>
      <c r="F1333" t="s">
        <v>1</v>
      </c>
      <c r="G1333" t="s">
        <v>1</v>
      </c>
      <c r="H1333" s="40" t="s">
        <v>1</v>
      </c>
      <c r="I1333" s="18" t="s">
        <v>223</v>
      </c>
      <c r="J1333" s="38" t="s">
        <v>1</v>
      </c>
      <c r="K1333" s="18">
        <v>44789</v>
      </c>
      <c r="L1333" s="38">
        <v>1747</v>
      </c>
      <c r="M1333" s="38">
        <v>1747</v>
      </c>
      <c r="N1333" s="38">
        <v>26.451509999999999</v>
      </c>
      <c r="O1333" s="38">
        <v>25.723469999999999</v>
      </c>
      <c r="P1333" s="38">
        <v>25.024090000000001</v>
      </c>
      <c r="Q1333" s="38">
        <v>24.822430000000001</v>
      </c>
      <c r="R1333" s="38">
        <v>25.69961</v>
      </c>
      <c r="S1333" s="38">
        <v>27.28462</v>
      </c>
      <c r="T1333" s="38">
        <v>28.58398</v>
      </c>
      <c r="U1333" s="38">
        <v>27.2103</v>
      </c>
      <c r="V1333" s="38">
        <v>24.731670000000001</v>
      </c>
      <c r="W1333" s="38">
        <v>22.467870000000001</v>
      </c>
      <c r="X1333" s="38">
        <v>21.57582</v>
      </c>
      <c r="Y1333" s="38">
        <v>21.233930000000001</v>
      </c>
      <c r="Z1333" s="38">
        <v>21.121169999999999</v>
      </c>
      <c r="AA1333" s="38">
        <v>22.064430000000002</v>
      </c>
      <c r="AB1333" s="38">
        <v>22.841519999999999</v>
      </c>
      <c r="AC1333" s="38">
        <v>23.659130000000001</v>
      </c>
      <c r="AD1333" s="38">
        <v>25.14226</v>
      </c>
      <c r="AE1333" s="38">
        <v>26.87407</v>
      </c>
      <c r="AF1333" s="38">
        <v>29.93796</v>
      </c>
      <c r="AG1333" s="38">
        <v>32.634920000000001</v>
      </c>
      <c r="AH1333" s="38">
        <v>32.396000000000001</v>
      </c>
      <c r="AI1333" s="38">
        <v>30.74747</v>
      </c>
      <c r="AJ1333" s="38">
        <v>29.1386</v>
      </c>
      <c r="AK1333" s="38">
        <v>27.77065</v>
      </c>
      <c r="AL1333" s="38">
        <v>-0.15365960000000001</v>
      </c>
      <c r="AM1333" s="38">
        <v>-0.27171519999999999</v>
      </c>
      <c r="AN1333" s="38">
        <v>1.859E-3</v>
      </c>
      <c r="AO1333" s="38">
        <v>0.33549960000000001</v>
      </c>
      <c r="AP1333" s="38">
        <v>-0.1157304</v>
      </c>
      <c r="AQ1333" s="38">
        <v>-0.18233750000000001</v>
      </c>
      <c r="AR1333" s="38">
        <v>-0.3549023</v>
      </c>
      <c r="AS1333" s="38">
        <v>-0.29012159999999998</v>
      </c>
      <c r="AT1333" s="38">
        <v>-0.27177610000000002</v>
      </c>
      <c r="AU1333" s="38">
        <v>0.1688162</v>
      </c>
      <c r="AV1333" s="38">
        <v>0.51751380000000002</v>
      </c>
      <c r="AW1333" s="38">
        <v>0.21151890000000001</v>
      </c>
      <c r="AX1333" s="38">
        <v>0.1073307</v>
      </c>
      <c r="AY1333" s="38">
        <v>-0.13200500000000001</v>
      </c>
      <c r="AZ1333" s="38">
        <v>-0.85369799999999996</v>
      </c>
      <c r="BA1333" s="38">
        <v>-0.76771239999999996</v>
      </c>
      <c r="BB1333" s="38">
        <v>-0.93162069999999997</v>
      </c>
      <c r="BC1333" s="38">
        <v>-1.3043670000000001</v>
      </c>
      <c r="BD1333" s="38">
        <v>-1.8272710000000001</v>
      </c>
      <c r="BE1333" s="38">
        <v>-1.8401799999999999</v>
      </c>
      <c r="BF1333" s="38">
        <v>-1.300689</v>
      </c>
      <c r="BG1333" s="38">
        <v>-0.81440230000000002</v>
      </c>
      <c r="BH1333" s="38">
        <v>-0.63452019999999998</v>
      </c>
      <c r="BI1333" s="38">
        <v>-0.40088049999999997</v>
      </c>
      <c r="BJ1333" s="38">
        <v>-9.1257199999999997E-2</v>
      </c>
      <c r="BK1333" s="38">
        <v>-0.20760480000000001</v>
      </c>
      <c r="BL1333" s="38">
        <v>5.7564499999999998E-2</v>
      </c>
      <c r="BM1333" s="38">
        <v>0.38953660000000001</v>
      </c>
      <c r="BN1333" s="38">
        <v>-6.6781800000000002E-2</v>
      </c>
      <c r="BO1333" s="38">
        <v>-0.13246289999999999</v>
      </c>
      <c r="BP1333" s="38">
        <v>-0.29368699999999998</v>
      </c>
      <c r="BQ1333" s="38">
        <v>-0.2081461</v>
      </c>
      <c r="BR1333" s="38">
        <v>-0.1962911</v>
      </c>
      <c r="BS1333" s="38">
        <v>0.2461054</v>
      </c>
      <c r="BT1333" s="38">
        <v>0.5791056</v>
      </c>
      <c r="BU1333" s="38">
        <v>0.26511459999999998</v>
      </c>
      <c r="BV1333" s="38">
        <v>0.15368589999999999</v>
      </c>
      <c r="BW1333" s="38">
        <v>-8.1435599999999997E-2</v>
      </c>
      <c r="BX1333" s="38">
        <v>-0.79109879999999999</v>
      </c>
      <c r="BY1333" s="38">
        <v>-0.68461919999999998</v>
      </c>
      <c r="BZ1333" s="38">
        <v>-0.83116449999999997</v>
      </c>
      <c r="CA1333" s="38">
        <v>-1.191308</v>
      </c>
      <c r="CB1333" s="38">
        <v>-1.6868669999999999</v>
      </c>
      <c r="CC1333" s="38">
        <v>-1.714383</v>
      </c>
      <c r="CD1333" s="38">
        <v>-1.1916070000000001</v>
      </c>
      <c r="CE1333" s="38">
        <v>-0.70743710000000004</v>
      </c>
      <c r="CF1333" s="38">
        <v>-0.53097399999999995</v>
      </c>
      <c r="CG1333" s="38">
        <v>-0.29370069999999998</v>
      </c>
      <c r="CH1333" s="38">
        <v>-4.8037499999999997E-2</v>
      </c>
      <c r="CI1333" s="38">
        <v>-0.16320219999999999</v>
      </c>
      <c r="CJ1333" s="38">
        <v>9.6145900000000006E-2</v>
      </c>
      <c r="CK1333" s="38">
        <v>0.42696240000000002</v>
      </c>
      <c r="CL1333" s="38">
        <v>-3.2880100000000002E-2</v>
      </c>
      <c r="CM1333" s="38">
        <v>-9.7919900000000004E-2</v>
      </c>
      <c r="CN1333" s="38">
        <v>-0.2512894</v>
      </c>
      <c r="CO1333" s="38">
        <v>-0.15137010000000001</v>
      </c>
      <c r="CP1333" s="38">
        <v>-0.14401040000000001</v>
      </c>
      <c r="CQ1333" s="38">
        <v>0.2996356</v>
      </c>
      <c r="CR1333" s="38">
        <v>0.62176390000000004</v>
      </c>
      <c r="CS1333" s="38">
        <v>0.30223489999999997</v>
      </c>
      <c r="CT1333" s="38">
        <v>0.18579129999999999</v>
      </c>
      <c r="CU1333" s="38">
        <v>-4.6411500000000001E-2</v>
      </c>
      <c r="CV1333" s="38">
        <v>-0.74774280000000004</v>
      </c>
      <c r="CW1333" s="38">
        <v>-0.62706919999999999</v>
      </c>
      <c r="CX1333" s="38">
        <v>-0.76158879999999995</v>
      </c>
      <c r="CY1333" s="38">
        <v>-1.113003</v>
      </c>
      <c r="CZ1333" s="38">
        <v>-1.5896239999999999</v>
      </c>
      <c r="DA1333" s="38">
        <v>-1.627257</v>
      </c>
      <c r="DB1333" s="38">
        <v>-1.116058</v>
      </c>
      <c r="DC1333" s="38">
        <v>-0.63335330000000001</v>
      </c>
      <c r="DD1333" s="38">
        <v>-0.45925830000000001</v>
      </c>
      <c r="DE1333" s="38">
        <v>-0.21946830000000001</v>
      </c>
      <c r="DF1333" s="38">
        <v>-4.8177999999999997E-3</v>
      </c>
      <c r="DG1333" s="38">
        <v>-0.1187995</v>
      </c>
      <c r="DH1333" s="38">
        <v>0.13472729999999999</v>
      </c>
      <c r="DI1333" s="38">
        <v>0.46438819999999997</v>
      </c>
      <c r="DJ1333" s="38">
        <v>1.0215999999999999E-3</v>
      </c>
      <c r="DK1333" s="38">
        <v>-6.33769E-2</v>
      </c>
      <c r="DL1333" s="38">
        <v>-0.20889189999999999</v>
      </c>
      <c r="DM1333" s="38">
        <v>-9.4594200000000003E-2</v>
      </c>
      <c r="DN1333" s="38">
        <v>-9.1729699999999997E-2</v>
      </c>
      <c r="DO1333" s="38">
        <v>0.35316579999999997</v>
      </c>
      <c r="DP1333" s="38">
        <v>0.66442219999999996</v>
      </c>
      <c r="DQ1333" s="38">
        <v>0.33935510000000002</v>
      </c>
      <c r="DR1333" s="38">
        <v>0.2178968</v>
      </c>
      <c r="DS1333" s="38">
        <v>-1.13873E-2</v>
      </c>
      <c r="DT1333" s="38">
        <v>-0.70438679999999998</v>
      </c>
      <c r="DU1333" s="38">
        <v>-0.56951909999999994</v>
      </c>
      <c r="DV1333" s="38">
        <v>-0.69201310000000005</v>
      </c>
      <c r="DW1333" s="38">
        <v>-1.034699</v>
      </c>
      <c r="DX1333" s="38">
        <v>-1.4923820000000001</v>
      </c>
      <c r="DY1333" s="38">
        <v>-1.54013</v>
      </c>
      <c r="DZ1333" s="38">
        <v>-1.040508</v>
      </c>
      <c r="EA1333" s="38">
        <v>-0.55926949999999997</v>
      </c>
      <c r="EB1333" s="38">
        <v>-0.38754250000000001</v>
      </c>
      <c r="EC1333" s="38">
        <v>-0.145236</v>
      </c>
      <c r="ED1333" s="38">
        <v>5.7584499999999997E-2</v>
      </c>
      <c r="EE1333" s="38">
        <v>-5.4689099999999997E-2</v>
      </c>
      <c r="EF1333" s="38">
        <v>0.19043280000000001</v>
      </c>
      <c r="EG1333" s="38">
        <v>0.51842509999999997</v>
      </c>
      <c r="EH1333" s="38">
        <v>4.9970300000000002E-2</v>
      </c>
      <c r="EI1333" s="38">
        <v>-1.3502200000000001E-2</v>
      </c>
      <c r="EJ1333" s="38">
        <v>-0.14767649999999999</v>
      </c>
      <c r="EK1333" s="38">
        <v>-1.26187E-2</v>
      </c>
      <c r="EL1333" s="38">
        <v>-1.6244700000000001E-2</v>
      </c>
      <c r="EM1333" s="38">
        <v>0.43045489999999997</v>
      </c>
      <c r="EN1333" s="38">
        <v>0.72601400000000005</v>
      </c>
      <c r="EO1333" s="38">
        <v>0.39295079999999999</v>
      </c>
      <c r="EP1333" s="38">
        <v>0.26425189999999998</v>
      </c>
      <c r="EQ1333" s="38">
        <v>3.9182000000000002E-2</v>
      </c>
      <c r="ER1333" s="38">
        <v>-0.64178760000000001</v>
      </c>
      <c r="ES1333" s="38">
        <v>-0.48642590000000002</v>
      </c>
      <c r="ET1333" s="38">
        <v>-0.59155690000000005</v>
      </c>
      <c r="EU1333" s="38">
        <v>-0.92163989999999996</v>
      </c>
      <c r="EV1333" s="38">
        <v>-1.3519779999999999</v>
      </c>
      <c r="EW1333" s="38">
        <v>-1.414334</v>
      </c>
      <c r="EX1333" s="38">
        <v>-0.93142579999999997</v>
      </c>
      <c r="EY1333" s="38">
        <v>-0.45230429999999999</v>
      </c>
      <c r="EZ1333" s="38">
        <v>-0.28399639999999998</v>
      </c>
      <c r="FA1333" s="38">
        <v>-3.8056199999999998E-2</v>
      </c>
      <c r="FB1333" s="38">
        <v>77.947599999999994</v>
      </c>
      <c r="FC1333" s="38">
        <v>76.554689999999994</v>
      </c>
      <c r="FD1333" s="38">
        <v>74.774979999999999</v>
      </c>
      <c r="FE1333" s="38">
        <v>73.102639999999994</v>
      </c>
      <c r="FF1333" s="38">
        <v>71.224419999999995</v>
      </c>
      <c r="FG1333" s="38">
        <v>70.300060000000002</v>
      </c>
      <c r="FH1333" s="38">
        <v>69.687709999999996</v>
      </c>
      <c r="FI1333" s="38">
        <v>71.646640000000005</v>
      </c>
      <c r="FJ1333" s="38">
        <v>76.277360000000002</v>
      </c>
      <c r="FK1333" s="38">
        <v>81.739590000000007</v>
      </c>
      <c r="FL1333" s="38">
        <v>86.319289999999995</v>
      </c>
      <c r="FM1333" s="38">
        <v>90.595979999999997</v>
      </c>
      <c r="FN1333" s="38">
        <v>94.744060000000005</v>
      </c>
      <c r="FO1333" s="38">
        <v>98.266170000000002</v>
      </c>
      <c r="FP1333" s="38">
        <v>100.93219999999999</v>
      </c>
      <c r="FQ1333" s="38">
        <v>102.2728</v>
      </c>
      <c r="FR1333" s="38">
        <v>102.6258</v>
      </c>
      <c r="FS1333" s="38">
        <v>102.1133</v>
      </c>
      <c r="FT1333" s="38">
        <v>100.8434</v>
      </c>
      <c r="FU1333" s="38">
        <v>97.912639999999996</v>
      </c>
      <c r="FV1333" s="38">
        <v>93.475359999999995</v>
      </c>
      <c r="FW1333">
        <v>89.941239999999993</v>
      </c>
      <c r="FX1333">
        <v>86.769739999999999</v>
      </c>
      <c r="FY1333">
        <v>84.408749999999998</v>
      </c>
      <c r="FZ1333">
        <v>0.15850939999999999</v>
      </c>
      <c r="GA1333">
        <v>0.88900650000000003</v>
      </c>
      <c r="GB1333">
        <v>1</v>
      </c>
    </row>
    <row r="1334" spans="1:184" x14ac:dyDescent="0.3">
      <c r="A1334" t="s">
        <v>1</v>
      </c>
      <c r="B1334" t="s">
        <v>1</v>
      </c>
      <c r="C1334" t="s">
        <v>1</v>
      </c>
      <c r="D1334" t="s">
        <v>1</v>
      </c>
      <c r="E1334" t="s">
        <v>1</v>
      </c>
      <c r="F1334" t="s">
        <v>1</v>
      </c>
      <c r="G1334" t="s">
        <v>1</v>
      </c>
      <c r="H1334" s="40" t="s">
        <v>1</v>
      </c>
      <c r="I1334" s="18" t="s">
        <v>223</v>
      </c>
      <c r="J1334" s="38" t="s">
        <v>1</v>
      </c>
      <c r="K1334" s="18">
        <v>44790</v>
      </c>
      <c r="L1334" s="38">
        <v>1747</v>
      </c>
      <c r="M1334" s="38">
        <v>1747</v>
      </c>
      <c r="N1334" s="38">
        <v>27.657730000000001</v>
      </c>
      <c r="O1334" s="38">
        <v>26.82198</v>
      </c>
      <c r="P1334" s="38">
        <v>26.149370000000001</v>
      </c>
      <c r="Q1334" s="38">
        <v>25.991869999999999</v>
      </c>
      <c r="R1334" s="38">
        <v>26.932459999999999</v>
      </c>
      <c r="S1334" s="38">
        <v>28.647220000000001</v>
      </c>
      <c r="T1334" s="38">
        <v>30.5303</v>
      </c>
      <c r="U1334" s="38">
        <v>29.897539999999999</v>
      </c>
      <c r="V1334" s="38">
        <v>27.866869999999999</v>
      </c>
      <c r="W1334" s="38">
        <v>25.932659999999998</v>
      </c>
      <c r="X1334" s="38">
        <v>25.710850000000001</v>
      </c>
      <c r="Y1334" s="38">
        <v>25.749400000000001</v>
      </c>
      <c r="Z1334" s="38">
        <v>25.715910000000001</v>
      </c>
      <c r="AA1334" s="38">
        <v>26.472270000000002</v>
      </c>
      <c r="AB1334" s="38">
        <v>26.716999999999999</v>
      </c>
      <c r="AC1334" s="38">
        <v>26.581479999999999</v>
      </c>
      <c r="AD1334" s="38">
        <v>27.33577</v>
      </c>
      <c r="AE1334" s="38">
        <v>28.765090000000001</v>
      </c>
      <c r="AF1334" s="38">
        <v>31.77542</v>
      </c>
      <c r="AG1334" s="38">
        <v>34.466119999999997</v>
      </c>
      <c r="AH1334" s="38">
        <v>34.203090000000003</v>
      </c>
      <c r="AI1334" s="38">
        <v>32.505249999999997</v>
      </c>
      <c r="AJ1334" s="38">
        <v>30.787279999999999</v>
      </c>
      <c r="AK1334" s="38">
        <v>29.3704</v>
      </c>
      <c r="AL1334" s="38">
        <v>0.41807709999999998</v>
      </c>
      <c r="AM1334" s="38">
        <v>0.37803300000000001</v>
      </c>
      <c r="AN1334" s="38">
        <v>0.48011369999999998</v>
      </c>
      <c r="AO1334" s="38">
        <v>3.53587E-2</v>
      </c>
      <c r="AP1334" s="38">
        <v>0.1981878</v>
      </c>
      <c r="AQ1334" s="38">
        <v>0.42218860000000002</v>
      </c>
      <c r="AR1334" s="38">
        <v>-0.32367499999999999</v>
      </c>
      <c r="AS1334" s="38">
        <v>-0.50159019999999999</v>
      </c>
      <c r="AT1334" s="38">
        <v>-0.77073000000000003</v>
      </c>
      <c r="AU1334" s="38">
        <v>-1.3301499999999999</v>
      </c>
      <c r="AV1334" s="38">
        <v>-1.360897</v>
      </c>
      <c r="AW1334" s="38">
        <v>1.0716669999999999</v>
      </c>
      <c r="AX1334" s="38">
        <v>1.7072069999999999</v>
      </c>
      <c r="AY1334" s="38">
        <v>0.53537049999999997</v>
      </c>
      <c r="AZ1334" s="38">
        <v>-2.2206809999999999</v>
      </c>
      <c r="BA1334" s="38">
        <v>-2.2749290000000002</v>
      </c>
      <c r="BB1334" s="38">
        <v>-1.2414529999999999</v>
      </c>
      <c r="BC1334" s="38">
        <v>-0.66187370000000001</v>
      </c>
      <c r="BD1334" s="38">
        <v>-0.77680439999999995</v>
      </c>
      <c r="BE1334" s="38">
        <v>0.2485685</v>
      </c>
      <c r="BF1334" s="38">
        <v>0.4856704</v>
      </c>
      <c r="BG1334" s="38">
        <v>0.91697320000000004</v>
      </c>
      <c r="BH1334" s="38">
        <v>0.89555790000000002</v>
      </c>
      <c r="BI1334" s="38">
        <v>0.76332330000000004</v>
      </c>
      <c r="BJ1334" s="38">
        <v>0.48989559999999999</v>
      </c>
      <c r="BK1334" s="38">
        <v>0.4537889</v>
      </c>
      <c r="BL1334" s="38">
        <v>0.54640520000000004</v>
      </c>
      <c r="BM1334" s="38">
        <v>9.7678399999999999E-2</v>
      </c>
      <c r="BN1334" s="38">
        <v>0.25965060000000001</v>
      </c>
      <c r="BO1334" s="38">
        <v>0.50245390000000001</v>
      </c>
      <c r="BP1334" s="38">
        <v>-0.20856</v>
      </c>
      <c r="BQ1334" s="38">
        <v>-0.40798709999999999</v>
      </c>
      <c r="BR1334" s="38">
        <v>-0.67857149999999999</v>
      </c>
      <c r="BS1334" s="38">
        <v>-1.249652</v>
      </c>
      <c r="BT1334" s="38">
        <v>-1.2918989999999999</v>
      </c>
      <c r="BU1334" s="38">
        <v>1.1273820000000001</v>
      </c>
      <c r="BV1334" s="38">
        <v>1.7566170000000001</v>
      </c>
      <c r="BW1334" s="38">
        <v>0.59625629999999996</v>
      </c>
      <c r="BX1334" s="38">
        <v>-2.1299450000000002</v>
      </c>
      <c r="BY1334" s="38">
        <v>-2.1487989999999999</v>
      </c>
      <c r="BZ1334" s="38">
        <v>-1.0857669999999999</v>
      </c>
      <c r="CA1334" s="38">
        <v>-0.52007400000000004</v>
      </c>
      <c r="CB1334" s="38">
        <v>-0.63567580000000001</v>
      </c>
      <c r="CC1334" s="38">
        <v>0.38035170000000001</v>
      </c>
      <c r="CD1334" s="38">
        <v>0.60265639999999998</v>
      </c>
      <c r="CE1334" s="38">
        <v>1.03243</v>
      </c>
      <c r="CF1334" s="38">
        <v>1.0069680000000001</v>
      </c>
      <c r="CG1334" s="38">
        <v>0.8768167</v>
      </c>
      <c r="CH1334" s="38">
        <v>0.53963689999999997</v>
      </c>
      <c r="CI1334" s="38">
        <v>0.50625719999999996</v>
      </c>
      <c r="CJ1334" s="38">
        <v>0.59231849999999997</v>
      </c>
      <c r="CK1334" s="38">
        <v>0.14084079999999999</v>
      </c>
      <c r="CL1334" s="38">
        <v>0.30221949999999997</v>
      </c>
      <c r="CM1334" s="38">
        <v>0.55804549999999997</v>
      </c>
      <c r="CN1334" s="38">
        <v>-0.12883169999999999</v>
      </c>
      <c r="CO1334" s="38">
        <v>-0.34315790000000002</v>
      </c>
      <c r="CP1334" s="38">
        <v>-0.61474289999999998</v>
      </c>
      <c r="CQ1334" s="38">
        <v>-1.1939</v>
      </c>
      <c r="CR1334" s="38">
        <v>-1.244111</v>
      </c>
      <c r="CS1334" s="38">
        <v>1.165969</v>
      </c>
      <c r="CT1334" s="38">
        <v>1.7908379999999999</v>
      </c>
      <c r="CU1334" s="38">
        <v>0.63842549999999998</v>
      </c>
      <c r="CV1334" s="38">
        <v>-2.0671020000000002</v>
      </c>
      <c r="CW1334" s="38">
        <v>-2.0614409999999999</v>
      </c>
      <c r="CX1334" s="38">
        <v>-0.97793949999999996</v>
      </c>
      <c r="CY1334" s="38">
        <v>-0.42186390000000001</v>
      </c>
      <c r="CZ1334" s="38">
        <v>-0.53793060000000004</v>
      </c>
      <c r="DA1334" s="38">
        <v>0.4716243</v>
      </c>
      <c r="DB1334" s="38">
        <v>0.68368050000000002</v>
      </c>
      <c r="DC1334" s="38">
        <v>1.112395</v>
      </c>
      <c r="DD1334" s="38">
        <v>1.084131</v>
      </c>
      <c r="DE1334" s="38">
        <v>0.95542199999999999</v>
      </c>
      <c r="DF1334" s="38">
        <v>0.58937810000000002</v>
      </c>
      <c r="DG1334" s="38">
        <v>0.55872549999999999</v>
      </c>
      <c r="DH1334" s="38">
        <v>0.63823180000000002</v>
      </c>
      <c r="DI1334" s="38">
        <v>0.18400320000000001</v>
      </c>
      <c r="DJ1334" s="38">
        <v>0.34478839999999999</v>
      </c>
      <c r="DK1334" s="38">
        <v>0.61363710000000005</v>
      </c>
      <c r="DL1334" s="38">
        <v>-4.9103500000000001E-2</v>
      </c>
      <c r="DM1334" s="38">
        <v>-0.27832869999999998</v>
      </c>
      <c r="DN1334" s="38">
        <v>-0.55091420000000002</v>
      </c>
      <c r="DO1334" s="38">
        <v>-1.138147</v>
      </c>
      <c r="DP1334" s="38">
        <v>-1.196323</v>
      </c>
      <c r="DQ1334" s="38">
        <v>1.2045570000000001</v>
      </c>
      <c r="DR1334" s="38">
        <v>1.8250599999999999</v>
      </c>
      <c r="DS1334" s="38">
        <v>0.68059480000000006</v>
      </c>
      <c r="DT1334" s="38">
        <v>-2.0042580000000001</v>
      </c>
      <c r="DU1334" s="38">
        <v>-1.9740839999999999</v>
      </c>
      <c r="DV1334" s="38">
        <v>-0.87011179999999999</v>
      </c>
      <c r="DW1334" s="38">
        <v>-0.32365389999999999</v>
      </c>
      <c r="DX1334" s="38">
        <v>-0.4401854</v>
      </c>
      <c r="DY1334" s="38">
        <v>0.56289699999999998</v>
      </c>
      <c r="DZ1334" s="38">
        <v>0.76470459999999996</v>
      </c>
      <c r="EA1334" s="38">
        <v>1.1923600000000001</v>
      </c>
      <c r="EB1334" s="38">
        <v>1.1612929999999999</v>
      </c>
      <c r="EC1334" s="38">
        <v>1.034027</v>
      </c>
      <c r="ED1334" s="38">
        <v>0.66119660000000002</v>
      </c>
      <c r="EE1334" s="38">
        <v>0.63448139999999997</v>
      </c>
      <c r="EF1334" s="38">
        <v>0.70452329999999996</v>
      </c>
      <c r="EG1334" s="38">
        <v>0.24632290000000001</v>
      </c>
      <c r="EH1334" s="38">
        <v>0.40625109999999998</v>
      </c>
      <c r="EI1334" s="38">
        <v>0.69390240000000003</v>
      </c>
      <c r="EJ1334" s="38">
        <v>6.6011500000000001E-2</v>
      </c>
      <c r="EK1334" s="38">
        <v>-0.18472569999999999</v>
      </c>
      <c r="EL1334" s="38">
        <v>-0.45875579999999999</v>
      </c>
      <c r="EM1334" s="38">
        <v>-1.05765</v>
      </c>
      <c r="EN1334" s="38">
        <v>-1.1273249999999999</v>
      </c>
      <c r="EO1334" s="38">
        <v>1.2602720000000001</v>
      </c>
      <c r="EP1334" s="38">
        <v>1.8744700000000001</v>
      </c>
      <c r="EQ1334" s="38">
        <v>0.74148049999999999</v>
      </c>
      <c r="ER1334" s="38">
        <v>-1.9135219999999999</v>
      </c>
      <c r="ES1334" s="38">
        <v>-1.847953</v>
      </c>
      <c r="ET1334" s="38">
        <v>-0.71442570000000005</v>
      </c>
      <c r="EU1334" s="38">
        <v>-0.18185419999999999</v>
      </c>
      <c r="EV1334" s="38">
        <v>-0.29905680000000001</v>
      </c>
      <c r="EW1334" s="38">
        <v>0.69468019999999997</v>
      </c>
      <c r="EX1334" s="38">
        <v>0.88169059999999999</v>
      </c>
      <c r="EY1334" s="38">
        <v>1.3078160000000001</v>
      </c>
      <c r="EZ1334" s="38">
        <v>1.2727029999999999</v>
      </c>
      <c r="FA1334" s="38">
        <v>1.147521</v>
      </c>
      <c r="FB1334" s="38">
        <v>82.684910000000002</v>
      </c>
      <c r="FC1334" s="38">
        <v>81.247299999999996</v>
      </c>
      <c r="FD1334" s="38">
        <v>79.454509999999999</v>
      </c>
      <c r="FE1334" s="38">
        <v>77.754140000000007</v>
      </c>
      <c r="FF1334" s="38">
        <v>77.368129999999994</v>
      </c>
      <c r="FG1334" s="38">
        <v>76.891180000000006</v>
      </c>
      <c r="FH1334" s="38">
        <v>75.992310000000003</v>
      </c>
      <c r="FI1334" s="38">
        <v>76.798370000000006</v>
      </c>
      <c r="FJ1334" s="38">
        <v>80.660290000000003</v>
      </c>
      <c r="FK1334" s="38">
        <v>83.306330000000003</v>
      </c>
      <c r="FL1334" s="38">
        <v>85.914420000000007</v>
      </c>
      <c r="FM1334" s="38">
        <v>89.131389999999996</v>
      </c>
      <c r="FN1334" s="38">
        <v>92.236050000000006</v>
      </c>
      <c r="FO1334" s="38">
        <v>94.023740000000004</v>
      </c>
      <c r="FP1334" s="38">
        <v>94.94941</v>
      </c>
      <c r="FQ1334" s="38">
        <v>95.12894</v>
      </c>
      <c r="FR1334" s="38">
        <v>95.502049999999997</v>
      </c>
      <c r="FS1334" s="38">
        <v>95.819270000000003</v>
      </c>
      <c r="FT1334" s="38">
        <v>95.098489999999998</v>
      </c>
      <c r="FU1334" s="38">
        <v>92.60248</v>
      </c>
      <c r="FV1334" s="38">
        <v>89.068870000000004</v>
      </c>
      <c r="FW1334">
        <v>85.160799999999995</v>
      </c>
      <c r="FX1334">
        <v>82.115880000000004</v>
      </c>
      <c r="FY1334">
        <v>80.076329999999999</v>
      </c>
      <c r="FZ1334">
        <v>0.14269760000000001</v>
      </c>
      <c r="GA1334">
        <v>0.94243370000000004</v>
      </c>
      <c r="GB1334">
        <v>1</v>
      </c>
    </row>
    <row r="1335" spans="1:184" x14ac:dyDescent="0.3">
      <c r="A1335" t="s">
        <v>1</v>
      </c>
      <c r="B1335" t="s">
        <v>1</v>
      </c>
      <c r="C1335" t="s">
        <v>1</v>
      </c>
      <c r="D1335" t="s">
        <v>1</v>
      </c>
      <c r="E1335" t="s">
        <v>1</v>
      </c>
      <c r="F1335" t="s">
        <v>1</v>
      </c>
      <c r="G1335" t="s">
        <v>1</v>
      </c>
      <c r="H1335" s="40" t="s">
        <v>1</v>
      </c>
      <c r="I1335" s="18" t="s">
        <v>223</v>
      </c>
      <c r="J1335" s="38" t="s">
        <v>1</v>
      </c>
      <c r="K1335" s="18">
        <v>44792</v>
      </c>
      <c r="L1335" s="38">
        <v>1747</v>
      </c>
      <c r="M1335" s="38">
        <v>1747</v>
      </c>
      <c r="N1335" s="38">
        <v>27.738630000000001</v>
      </c>
      <c r="O1335" s="38">
        <v>26.92773</v>
      </c>
      <c r="P1335" s="38">
        <v>26.27506</v>
      </c>
      <c r="Q1335" s="38">
        <v>26.07666</v>
      </c>
      <c r="R1335" s="38">
        <v>26.942720000000001</v>
      </c>
      <c r="S1335" s="38">
        <v>28.555969999999999</v>
      </c>
      <c r="T1335" s="38">
        <v>29.763059999999999</v>
      </c>
      <c r="U1335" s="38">
        <v>28.162980000000001</v>
      </c>
      <c r="V1335" s="38">
        <v>25.297090000000001</v>
      </c>
      <c r="W1335" s="38">
        <v>22.818680000000001</v>
      </c>
      <c r="X1335" s="38">
        <v>22.024319999999999</v>
      </c>
      <c r="Y1335" s="38">
        <v>21.630490000000002</v>
      </c>
      <c r="Z1335" s="38">
        <v>21.470610000000001</v>
      </c>
      <c r="AA1335" s="38">
        <v>22.219629999999999</v>
      </c>
      <c r="AB1335" s="38">
        <v>22.89076</v>
      </c>
      <c r="AC1335" s="38">
        <v>23.591139999999999</v>
      </c>
      <c r="AD1335" s="38">
        <v>25.044329999999999</v>
      </c>
      <c r="AE1335" s="38">
        <v>26.955390000000001</v>
      </c>
      <c r="AF1335" s="38">
        <v>30.117000000000001</v>
      </c>
      <c r="AG1335" s="38">
        <v>32.725180000000002</v>
      </c>
      <c r="AH1335" s="38">
        <v>32.547939999999997</v>
      </c>
      <c r="AI1335" s="38">
        <v>30.915379999999999</v>
      </c>
      <c r="AJ1335" s="38">
        <v>29.283259999999999</v>
      </c>
      <c r="AK1335" s="38">
        <v>27.901389999999999</v>
      </c>
      <c r="AL1335" s="38">
        <v>3.8540199999999997E-2</v>
      </c>
      <c r="AM1335" s="38">
        <v>0.27170739999999999</v>
      </c>
      <c r="AN1335" s="38">
        <v>0.3737531</v>
      </c>
      <c r="AO1335" s="38">
        <v>0.62495679999999998</v>
      </c>
      <c r="AP1335" s="38">
        <v>0.13071279999999999</v>
      </c>
      <c r="AQ1335" s="38">
        <v>0.36247439999999997</v>
      </c>
      <c r="AR1335" s="38">
        <v>3.1511699999999997E-2</v>
      </c>
      <c r="AS1335" s="38">
        <v>-0.84187690000000004</v>
      </c>
      <c r="AT1335" s="38">
        <v>-1.5074540000000001</v>
      </c>
      <c r="AU1335" s="38">
        <v>-0.59846370000000004</v>
      </c>
      <c r="AV1335" s="38">
        <v>-2.2926700000000001E-2</v>
      </c>
      <c r="AW1335" s="38">
        <v>0.35566059999999999</v>
      </c>
      <c r="AX1335" s="38">
        <v>-0.19892409999999999</v>
      </c>
      <c r="AY1335" s="38">
        <v>-0.43073319999999998</v>
      </c>
      <c r="AZ1335" s="38">
        <v>-0.2490589</v>
      </c>
      <c r="BA1335" s="38">
        <v>-0.15129039999999999</v>
      </c>
      <c r="BB1335" s="38">
        <v>-0.83587020000000001</v>
      </c>
      <c r="BC1335" s="38">
        <v>-1.262149</v>
      </c>
      <c r="BD1335" s="38">
        <v>-2.1619269999999999</v>
      </c>
      <c r="BE1335" s="38">
        <v>-1.6819219999999999</v>
      </c>
      <c r="BF1335" s="38">
        <v>-0.73457629999999996</v>
      </c>
      <c r="BG1335" s="38">
        <v>-0.3755464</v>
      </c>
      <c r="BH1335" s="38">
        <v>-0.24662400000000001</v>
      </c>
      <c r="BI1335" s="38">
        <v>-4.0952799999999998E-2</v>
      </c>
      <c r="BJ1335" s="38">
        <v>0.1042468</v>
      </c>
      <c r="BK1335" s="38">
        <v>0.33487790000000001</v>
      </c>
      <c r="BL1335" s="38">
        <v>0.43041649999999998</v>
      </c>
      <c r="BM1335" s="38">
        <v>0.67968209999999996</v>
      </c>
      <c r="BN1335" s="38">
        <v>0.1830948</v>
      </c>
      <c r="BO1335" s="38">
        <v>0.41674440000000001</v>
      </c>
      <c r="BP1335" s="38">
        <v>9.7536800000000007E-2</v>
      </c>
      <c r="BQ1335" s="38">
        <v>-0.75632509999999997</v>
      </c>
      <c r="BR1335" s="38">
        <v>-1.4242619999999999</v>
      </c>
      <c r="BS1335" s="38">
        <v>-0.51985079999999995</v>
      </c>
      <c r="BT1335" s="38">
        <v>4.3918899999999997E-2</v>
      </c>
      <c r="BU1335" s="38">
        <v>0.41505819999999999</v>
      </c>
      <c r="BV1335" s="38">
        <v>-0.13509930000000001</v>
      </c>
      <c r="BW1335" s="38">
        <v>-0.37583090000000002</v>
      </c>
      <c r="BX1335" s="38">
        <v>-0.17727109999999999</v>
      </c>
      <c r="BY1335" s="38">
        <v>-6.2565999999999997E-2</v>
      </c>
      <c r="BZ1335" s="38">
        <v>-0.71130079999999996</v>
      </c>
      <c r="CA1335" s="38">
        <v>-1.12738</v>
      </c>
      <c r="CB1335" s="38">
        <v>-2.0116269999999998</v>
      </c>
      <c r="CC1335" s="38">
        <v>-1.544125</v>
      </c>
      <c r="CD1335" s="38">
        <v>-0.60794400000000004</v>
      </c>
      <c r="CE1335" s="38">
        <v>-0.25313269999999999</v>
      </c>
      <c r="CF1335" s="38">
        <v>-0.1243071</v>
      </c>
      <c r="CG1335" s="38">
        <v>8.0172800000000002E-2</v>
      </c>
      <c r="CH1335" s="38">
        <v>0.1497551</v>
      </c>
      <c r="CI1335" s="38">
        <v>0.37862970000000001</v>
      </c>
      <c r="CJ1335" s="38">
        <v>0.46966150000000001</v>
      </c>
      <c r="CK1335" s="38">
        <v>0.71758469999999996</v>
      </c>
      <c r="CL1335" s="38">
        <v>0.2193744</v>
      </c>
      <c r="CM1335" s="38">
        <v>0.4543316</v>
      </c>
      <c r="CN1335" s="38">
        <v>0.14326559999999999</v>
      </c>
      <c r="CO1335" s="38">
        <v>-0.69707209999999997</v>
      </c>
      <c r="CP1335" s="38">
        <v>-1.366644</v>
      </c>
      <c r="CQ1335" s="38">
        <v>-0.46540379999999998</v>
      </c>
      <c r="CR1335" s="38">
        <v>9.0215900000000002E-2</v>
      </c>
      <c r="CS1335" s="38">
        <v>0.45619680000000001</v>
      </c>
      <c r="CT1335" s="38">
        <v>-9.08944E-2</v>
      </c>
      <c r="CU1335" s="38">
        <v>-0.33780569999999999</v>
      </c>
      <c r="CV1335" s="38">
        <v>-0.1275511</v>
      </c>
      <c r="CW1335" s="38">
        <v>-1.1157999999999999E-3</v>
      </c>
      <c r="CX1335" s="38">
        <v>-0.62502440000000004</v>
      </c>
      <c r="CY1335" s="38">
        <v>-1.0340389999999999</v>
      </c>
      <c r="CZ1335" s="38">
        <v>-1.907529</v>
      </c>
      <c r="DA1335" s="38">
        <v>-1.4486870000000001</v>
      </c>
      <c r="DB1335" s="38">
        <v>-0.52023870000000005</v>
      </c>
      <c r="DC1335" s="38">
        <v>-0.16834930000000001</v>
      </c>
      <c r="DD1335" s="38">
        <v>-3.9590899999999998E-2</v>
      </c>
      <c r="DE1335" s="38">
        <v>0.16406399999999999</v>
      </c>
      <c r="DF1335" s="38">
        <v>0.1952633</v>
      </c>
      <c r="DG1335" s="38">
        <v>0.42238150000000002</v>
      </c>
      <c r="DH1335" s="38">
        <v>0.50890639999999998</v>
      </c>
      <c r="DI1335" s="38">
        <v>0.75548729999999997</v>
      </c>
      <c r="DJ1335" s="38">
        <v>0.25565399999999999</v>
      </c>
      <c r="DK1335" s="38">
        <v>0.49191879999999999</v>
      </c>
      <c r="DL1335" s="38">
        <v>0.18899440000000001</v>
      </c>
      <c r="DM1335" s="38">
        <v>-0.63781920000000003</v>
      </c>
      <c r="DN1335" s="38">
        <v>-1.309026</v>
      </c>
      <c r="DO1335" s="38">
        <v>-0.41095680000000001</v>
      </c>
      <c r="DP1335" s="38">
        <v>0.13651289999999999</v>
      </c>
      <c r="DQ1335" s="38">
        <v>0.49733539999999998</v>
      </c>
      <c r="DR1335" s="38">
        <v>-4.6689500000000002E-2</v>
      </c>
      <c r="DS1335" s="38">
        <v>-0.29978060000000001</v>
      </c>
      <c r="DT1335" s="38">
        <v>-7.78311E-2</v>
      </c>
      <c r="DU1335" s="38">
        <v>6.0334400000000003E-2</v>
      </c>
      <c r="DV1335" s="38">
        <v>-0.53874809999999995</v>
      </c>
      <c r="DW1335" s="38">
        <v>-0.94069849999999999</v>
      </c>
      <c r="DX1335" s="38">
        <v>-1.8034319999999999</v>
      </c>
      <c r="DY1335" s="38">
        <v>-1.3532489999999999</v>
      </c>
      <c r="DZ1335" s="38">
        <v>-0.43253350000000002</v>
      </c>
      <c r="EA1335" s="38">
        <v>-8.3566000000000001E-2</v>
      </c>
      <c r="EB1335" s="38">
        <v>4.5125400000000003E-2</v>
      </c>
      <c r="EC1335" s="38">
        <v>0.24795519999999999</v>
      </c>
      <c r="ED1335" s="38">
        <v>0.26096999999999998</v>
      </c>
      <c r="EE1335" s="38">
        <v>0.48555209999999999</v>
      </c>
      <c r="EF1335" s="38">
        <v>0.56556989999999996</v>
      </c>
      <c r="EG1335" s="38">
        <v>0.81021259999999995</v>
      </c>
      <c r="EH1335" s="38">
        <v>0.30803589999999997</v>
      </c>
      <c r="EI1335" s="38">
        <v>0.54618880000000003</v>
      </c>
      <c r="EJ1335" s="38">
        <v>0.25501950000000001</v>
      </c>
      <c r="EK1335" s="38">
        <v>-0.55226739999999996</v>
      </c>
      <c r="EL1335" s="38">
        <v>-1.225835</v>
      </c>
      <c r="EM1335" s="38">
        <v>-0.33234390000000003</v>
      </c>
      <c r="EN1335" s="38">
        <v>0.2033585</v>
      </c>
      <c r="EO1335" s="38">
        <v>0.55673300000000003</v>
      </c>
      <c r="EP1335" s="38">
        <v>1.7135299999999999E-2</v>
      </c>
      <c r="EQ1335" s="38">
        <v>-0.24487829999999999</v>
      </c>
      <c r="ER1335" s="38">
        <v>-6.0432999999999997E-3</v>
      </c>
      <c r="ES1335" s="38">
        <v>0.14905879999999999</v>
      </c>
      <c r="ET1335" s="38">
        <v>-0.41417870000000001</v>
      </c>
      <c r="EU1335" s="38">
        <v>-0.80592920000000001</v>
      </c>
      <c r="EV1335" s="38">
        <v>-1.653132</v>
      </c>
      <c r="EW1335" s="38">
        <v>-1.215452</v>
      </c>
      <c r="EX1335" s="38">
        <v>-0.30590099999999998</v>
      </c>
      <c r="EY1335" s="38">
        <v>3.8847699999999999E-2</v>
      </c>
      <c r="EZ1335" s="38">
        <v>0.16744229999999999</v>
      </c>
      <c r="FA1335" s="38">
        <v>0.36908079999999999</v>
      </c>
      <c r="FB1335" s="38">
        <v>77.395790000000005</v>
      </c>
      <c r="FC1335" s="38">
        <v>75.810749999999999</v>
      </c>
      <c r="FD1335" s="38">
        <v>74.132660000000001</v>
      </c>
      <c r="FE1335" s="38">
        <v>72.409679999999994</v>
      </c>
      <c r="FF1335" s="38">
        <v>70.866069999999993</v>
      </c>
      <c r="FG1335" s="38">
        <v>70.156199999999998</v>
      </c>
      <c r="FH1335" s="38">
        <v>69.155820000000006</v>
      </c>
      <c r="FI1335" s="38">
        <v>70.861599999999996</v>
      </c>
      <c r="FJ1335" s="38">
        <v>73.997550000000004</v>
      </c>
      <c r="FK1335" s="38">
        <v>78.143780000000007</v>
      </c>
      <c r="FL1335" s="38">
        <v>82.743679999999998</v>
      </c>
      <c r="FM1335" s="38">
        <v>87.024699999999996</v>
      </c>
      <c r="FN1335" s="38">
        <v>90.766599999999997</v>
      </c>
      <c r="FO1335" s="38">
        <v>93.818899999999999</v>
      </c>
      <c r="FP1335" s="38">
        <v>96.792720000000003</v>
      </c>
      <c r="FQ1335" s="38">
        <v>98.691419999999994</v>
      </c>
      <c r="FR1335" s="38">
        <v>99.226420000000005</v>
      </c>
      <c r="FS1335" s="38">
        <v>98.239660000000001</v>
      </c>
      <c r="FT1335" s="38">
        <v>95.89622</v>
      </c>
      <c r="FU1335" s="38">
        <v>92.324349999999995</v>
      </c>
      <c r="FV1335" s="38">
        <v>87.825670000000002</v>
      </c>
      <c r="FW1335">
        <v>84.200010000000006</v>
      </c>
      <c r="FX1335">
        <v>81.531790000000001</v>
      </c>
      <c r="FY1335">
        <v>78.88664</v>
      </c>
      <c r="FZ1335">
        <v>0.14854829999999999</v>
      </c>
      <c r="GA1335">
        <v>0.91525140000000005</v>
      </c>
      <c r="GB1335">
        <v>1</v>
      </c>
    </row>
    <row r="1336" spans="1:184" x14ac:dyDescent="0.3">
      <c r="A1336" t="s">
        <v>1</v>
      </c>
      <c r="B1336" t="s">
        <v>1</v>
      </c>
      <c r="C1336" t="s">
        <v>1</v>
      </c>
      <c r="D1336" t="s">
        <v>1</v>
      </c>
      <c r="E1336" t="s">
        <v>1</v>
      </c>
      <c r="F1336" t="s">
        <v>1</v>
      </c>
      <c r="G1336" t="s">
        <v>1</v>
      </c>
      <c r="H1336" s="40" t="s">
        <v>1</v>
      </c>
      <c r="I1336" s="18" t="s">
        <v>223</v>
      </c>
      <c r="J1336" s="38" t="s">
        <v>1</v>
      </c>
      <c r="K1336" s="18">
        <v>44805</v>
      </c>
      <c r="L1336" s="38">
        <v>1747</v>
      </c>
      <c r="M1336" s="38">
        <v>1747</v>
      </c>
      <c r="N1336" s="38">
        <v>26.610900000000001</v>
      </c>
      <c r="O1336" s="38">
        <v>25.86281</v>
      </c>
      <c r="P1336" s="38">
        <v>25.152650000000001</v>
      </c>
      <c r="Q1336" s="38">
        <v>24.963819999999998</v>
      </c>
      <c r="R1336" s="38">
        <v>25.84704</v>
      </c>
      <c r="S1336" s="38">
        <v>27.451509999999999</v>
      </c>
      <c r="T1336" s="38">
        <v>28.999420000000001</v>
      </c>
      <c r="U1336" s="38">
        <v>27.781559999999999</v>
      </c>
      <c r="V1336" s="38">
        <v>25.393229999999999</v>
      </c>
      <c r="W1336" s="38">
        <v>23.26437</v>
      </c>
      <c r="X1336" s="38">
        <v>22.552910000000001</v>
      </c>
      <c r="Y1336" s="38">
        <v>22.387029999999999</v>
      </c>
      <c r="Z1336" s="38">
        <v>22.2682</v>
      </c>
      <c r="AA1336" s="38">
        <v>23.287669999999999</v>
      </c>
      <c r="AB1336" s="38">
        <v>24.001840000000001</v>
      </c>
      <c r="AC1336" s="38">
        <v>24.635750000000002</v>
      </c>
      <c r="AD1336" s="38">
        <v>25.946709999999999</v>
      </c>
      <c r="AE1336" s="38">
        <v>27.62473</v>
      </c>
      <c r="AF1336" s="38">
        <v>30.753799999999998</v>
      </c>
      <c r="AG1336" s="38">
        <v>33.383980000000001</v>
      </c>
      <c r="AH1336" s="38">
        <v>33.062440000000002</v>
      </c>
      <c r="AI1336" s="38">
        <v>31.362629999999999</v>
      </c>
      <c r="AJ1336" s="38">
        <v>29.827200000000001</v>
      </c>
      <c r="AK1336" s="38">
        <v>28.438510000000001</v>
      </c>
      <c r="AL1336" s="38">
        <v>0.54388289999999995</v>
      </c>
      <c r="AM1336" s="38">
        <v>0.1202768</v>
      </c>
      <c r="AN1336" s="38">
        <v>6.2809299999999998E-2</v>
      </c>
      <c r="AO1336" s="38">
        <v>-2.1795999999999999E-2</v>
      </c>
      <c r="AP1336" s="38">
        <v>-2.6054999999999998E-2</v>
      </c>
      <c r="AQ1336" s="38">
        <v>-0.18514539999999999</v>
      </c>
      <c r="AR1336" s="38">
        <v>-0.31912210000000002</v>
      </c>
      <c r="AS1336" s="38">
        <v>-1.116806</v>
      </c>
      <c r="AT1336" s="38">
        <v>-1.0093829999999999</v>
      </c>
      <c r="AU1336" s="38">
        <v>-8.1789399999999998E-2</v>
      </c>
      <c r="AV1336" s="38">
        <v>-0.25683739999999999</v>
      </c>
      <c r="AW1336" s="38">
        <v>0.1165481</v>
      </c>
      <c r="AX1336" s="38">
        <v>0.44033610000000001</v>
      </c>
      <c r="AY1336" s="38">
        <v>-0.2751054</v>
      </c>
      <c r="AZ1336" s="38">
        <v>-0.61562729999999999</v>
      </c>
      <c r="BA1336" s="38">
        <v>-1.7065109999999999</v>
      </c>
      <c r="BB1336" s="38">
        <v>-2.5828869999999999</v>
      </c>
      <c r="BC1336" s="38">
        <v>-3.7390690000000002</v>
      </c>
      <c r="BD1336" s="38">
        <v>-4.5541099999999997</v>
      </c>
      <c r="BE1336" s="38">
        <v>-2.556969</v>
      </c>
      <c r="BF1336" s="38">
        <v>-1.34616</v>
      </c>
      <c r="BG1336" s="38">
        <v>-1.312935</v>
      </c>
      <c r="BH1336" s="38">
        <v>-0.9323882</v>
      </c>
      <c r="BI1336" s="38">
        <v>-0.90414850000000002</v>
      </c>
      <c r="BJ1336" s="38">
        <v>0.60869119999999999</v>
      </c>
      <c r="BK1336" s="38">
        <v>0.18639900000000001</v>
      </c>
      <c r="BL1336" s="38">
        <v>0.1223612</v>
      </c>
      <c r="BM1336" s="38">
        <v>3.9996799999999999E-2</v>
      </c>
      <c r="BN1336" s="38">
        <v>3.3820999999999997E-2</v>
      </c>
      <c r="BO1336" s="38">
        <v>-0.1305509</v>
      </c>
      <c r="BP1336" s="38">
        <v>-0.2503551</v>
      </c>
      <c r="BQ1336" s="38">
        <v>-1.031698</v>
      </c>
      <c r="BR1336" s="38">
        <v>-0.92810610000000004</v>
      </c>
      <c r="BS1336" s="38">
        <v>-9.5359999999999998E-4</v>
      </c>
      <c r="BT1336" s="38">
        <v>-0.19423019999999999</v>
      </c>
      <c r="BU1336" s="38">
        <v>0.17204420000000001</v>
      </c>
      <c r="BV1336" s="38">
        <v>0.49260510000000002</v>
      </c>
      <c r="BW1336" s="38">
        <v>-0.22099630000000001</v>
      </c>
      <c r="BX1336" s="38">
        <v>-0.54902629999999997</v>
      </c>
      <c r="BY1336" s="38">
        <v>-1.6210850000000001</v>
      </c>
      <c r="BZ1336" s="38">
        <v>-2.47594</v>
      </c>
      <c r="CA1336" s="38">
        <v>-3.619707</v>
      </c>
      <c r="CB1336" s="38">
        <v>-4.4110459999999998</v>
      </c>
      <c r="CC1336" s="38">
        <v>-2.4289040000000002</v>
      </c>
      <c r="CD1336" s="38">
        <v>-1.2344120000000001</v>
      </c>
      <c r="CE1336" s="38">
        <v>-1.201954</v>
      </c>
      <c r="CF1336" s="38">
        <v>-0.82669349999999997</v>
      </c>
      <c r="CG1336" s="38">
        <v>-0.7976046</v>
      </c>
      <c r="CH1336" s="38">
        <v>0.65357719999999997</v>
      </c>
      <c r="CI1336" s="38">
        <v>0.23219500000000001</v>
      </c>
      <c r="CJ1336" s="38">
        <v>0.16360669999999999</v>
      </c>
      <c r="CK1336" s="38">
        <v>8.2794199999999998E-2</v>
      </c>
      <c r="CL1336" s="38">
        <v>7.5290800000000005E-2</v>
      </c>
      <c r="CM1336" s="38">
        <v>-9.2738899999999999E-2</v>
      </c>
      <c r="CN1336" s="38">
        <v>-0.2027273</v>
      </c>
      <c r="CO1336" s="38">
        <v>-0.97275199999999995</v>
      </c>
      <c r="CP1336" s="38">
        <v>-0.87181359999999997</v>
      </c>
      <c r="CQ1336" s="38">
        <v>5.5033100000000001E-2</v>
      </c>
      <c r="CR1336" s="38">
        <v>-0.15086869999999999</v>
      </c>
      <c r="CS1336" s="38">
        <v>0.21048059999999999</v>
      </c>
      <c r="CT1336" s="38">
        <v>0.52880629999999995</v>
      </c>
      <c r="CU1336" s="38">
        <v>-0.18352060000000001</v>
      </c>
      <c r="CV1336" s="38">
        <v>-0.50289859999999997</v>
      </c>
      <c r="CW1336" s="38">
        <v>-1.5619179999999999</v>
      </c>
      <c r="CX1336" s="38">
        <v>-2.401869</v>
      </c>
      <c r="CY1336" s="38">
        <v>-3.5370379999999999</v>
      </c>
      <c r="CZ1336" s="38">
        <v>-4.31196</v>
      </c>
      <c r="DA1336" s="38">
        <v>-2.3402069999999999</v>
      </c>
      <c r="DB1336" s="38">
        <v>-1.157016</v>
      </c>
      <c r="DC1336" s="38">
        <v>-1.125089</v>
      </c>
      <c r="DD1336" s="38">
        <v>-0.75348959999999998</v>
      </c>
      <c r="DE1336" s="38">
        <v>-0.72381269999999998</v>
      </c>
      <c r="DF1336" s="38">
        <v>0.69846330000000001</v>
      </c>
      <c r="DG1336" s="38">
        <v>0.27799099999999999</v>
      </c>
      <c r="DH1336" s="38">
        <v>0.20485220000000001</v>
      </c>
      <c r="DI1336" s="38">
        <v>0.1255918</v>
      </c>
      <c r="DJ1336" s="38">
        <v>0.1167607</v>
      </c>
      <c r="DK1336" s="38">
        <v>-5.4926900000000001E-2</v>
      </c>
      <c r="DL1336" s="38">
        <v>-0.1550996</v>
      </c>
      <c r="DM1336" s="38">
        <v>-0.91380629999999996</v>
      </c>
      <c r="DN1336" s="38">
        <v>-0.8155211</v>
      </c>
      <c r="DO1336" s="38">
        <v>0.1110198</v>
      </c>
      <c r="DP1336" s="38">
        <v>-0.1075072</v>
      </c>
      <c r="DQ1336" s="38">
        <v>0.248917</v>
      </c>
      <c r="DR1336" s="38">
        <v>0.56500760000000005</v>
      </c>
      <c r="DS1336" s="38">
        <v>-0.1460448</v>
      </c>
      <c r="DT1336" s="38">
        <v>-0.45677099999999998</v>
      </c>
      <c r="DU1336" s="38">
        <v>-1.5027520000000001</v>
      </c>
      <c r="DV1336" s="38">
        <v>-2.327798</v>
      </c>
      <c r="DW1336" s="38">
        <v>-3.4543680000000001</v>
      </c>
      <c r="DX1336" s="38">
        <v>-4.2128740000000002</v>
      </c>
      <c r="DY1336" s="38">
        <v>-2.251509</v>
      </c>
      <c r="DZ1336" s="38">
        <v>-1.07962</v>
      </c>
      <c r="EA1336" s="38">
        <v>-1.048224</v>
      </c>
      <c r="EB1336" s="38">
        <v>-0.68028560000000005</v>
      </c>
      <c r="EC1336" s="38">
        <v>-0.65002079999999995</v>
      </c>
      <c r="ED1336" s="38">
        <v>0.76327149999999999</v>
      </c>
      <c r="EE1336" s="38">
        <v>0.34411320000000001</v>
      </c>
      <c r="EF1336" s="38">
        <v>0.26440419999999998</v>
      </c>
      <c r="EG1336" s="38">
        <v>0.18738450000000001</v>
      </c>
      <c r="EH1336" s="38">
        <v>0.17663670000000001</v>
      </c>
      <c r="EI1336" s="38">
        <v>-3.324E-4</v>
      </c>
      <c r="EJ1336" s="38">
        <v>-8.6332599999999995E-2</v>
      </c>
      <c r="EK1336" s="38">
        <v>-0.82869820000000005</v>
      </c>
      <c r="EL1336" s="38">
        <v>-0.73424370000000005</v>
      </c>
      <c r="EM1336" s="38">
        <v>0.19185569999999999</v>
      </c>
      <c r="EN1336" s="38">
        <v>-4.4900099999999998E-2</v>
      </c>
      <c r="EO1336" s="38">
        <v>0.30441309999999999</v>
      </c>
      <c r="EP1336" s="38">
        <v>0.61727650000000001</v>
      </c>
      <c r="EQ1336" s="38">
        <v>-9.1935799999999998E-2</v>
      </c>
      <c r="ER1336" s="38">
        <v>-0.39017000000000002</v>
      </c>
      <c r="ES1336" s="38">
        <v>-1.4173260000000001</v>
      </c>
      <c r="ET1336" s="38">
        <v>-2.2208519999999998</v>
      </c>
      <c r="EU1336" s="38">
        <v>-3.3350059999999999</v>
      </c>
      <c r="EV1336" s="38">
        <v>-4.0698100000000004</v>
      </c>
      <c r="EW1336" s="38">
        <v>-2.1234440000000001</v>
      </c>
      <c r="EX1336" s="38">
        <v>-0.9678715</v>
      </c>
      <c r="EY1336" s="38">
        <v>-0.93724350000000001</v>
      </c>
      <c r="EZ1336" s="38">
        <v>-0.57459090000000002</v>
      </c>
      <c r="FA1336" s="38">
        <v>-0.54347690000000004</v>
      </c>
      <c r="FB1336" s="38">
        <v>75.489890000000003</v>
      </c>
      <c r="FC1336" s="38">
        <v>73.552970000000002</v>
      </c>
      <c r="FD1336" s="38">
        <v>72.213530000000006</v>
      </c>
      <c r="FE1336" s="38">
        <v>71.079800000000006</v>
      </c>
      <c r="FF1336" s="38">
        <v>70.040400000000005</v>
      </c>
      <c r="FG1336" s="38">
        <v>69.012100000000004</v>
      </c>
      <c r="FH1336" s="38">
        <v>68.521659999999997</v>
      </c>
      <c r="FI1336" s="38">
        <v>70.029629999999997</v>
      </c>
      <c r="FJ1336" s="38">
        <v>74.462590000000006</v>
      </c>
      <c r="FK1336" s="38">
        <v>79.579620000000006</v>
      </c>
      <c r="FL1336" s="38">
        <v>84.675060000000002</v>
      </c>
      <c r="FM1336" s="38">
        <v>89.14828</v>
      </c>
      <c r="FN1336" s="38">
        <v>93.293850000000006</v>
      </c>
      <c r="FO1336" s="38">
        <v>96.67944</v>
      </c>
      <c r="FP1336" s="38">
        <v>99.306510000000003</v>
      </c>
      <c r="FQ1336" s="38">
        <v>100.994</v>
      </c>
      <c r="FR1336" s="38">
        <v>101.4203</v>
      </c>
      <c r="FS1336" s="38">
        <v>100.68519999999999</v>
      </c>
      <c r="FT1336" s="38">
        <v>99.17653</v>
      </c>
      <c r="FU1336" s="38">
        <v>94.632050000000007</v>
      </c>
      <c r="FV1336" s="38">
        <v>90.006450000000001</v>
      </c>
      <c r="FW1336">
        <v>85.847790000000003</v>
      </c>
      <c r="FX1336">
        <v>83.373149999999995</v>
      </c>
      <c r="FY1336">
        <v>81.634870000000006</v>
      </c>
      <c r="FZ1336">
        <v>0.16951859999999999</v>
      </c>
      <c r="GA1336">
        <v>0.84632859999999999</v>
      </c>
      <c r="GB1336">
        <v>1</v>
      </c>
    </row>
    <row r="1337" spans="1:184" x14ac:dyDescent="0.3">
      <c r="A1337" t="s">
        <v>1</v>
      </c>
      <c r="B1337" t="s">
        <v>1</v>
      </c>
      <c r="C1337" t="s">
        <v>1</v>
      </c>
      <c r="D1337" t="s">
        <v>1</v>
      </c>
      <c r="E1337" t="s">
        <v>1</v>
      </c>
      <c r="F1337" t="s">
        <v>1</v>
      </c>
      <c r="G1337" t="s">
        <v>1</v>
      </c>
      <c r="H1337" s="40" t="s">
        <v>1</v>
      </c>
      <c r="I1337" s="18" t="s">
        <v>223</v>
      </c>
      <c r="J1337" s="38" t="s">
        <v>1</v>
      </c>
      <c r="K1337" s="18">
        <v>44809</v>
      </c>
      <c r="L1337" s="38">
        <v>1745</v>
      </c>
      <c r="M1337" s="38">
        <v>1747</v>
      </c>
      <c r="N1337" s="38">
        <v>27.582239999999999</v>
      </c>
      <c r="O1337" s="38">
        <v>26.72899</v>
      </c>
      <c r="P1337" s="38">
        <v>26.131489999999999</v>
      </c>
      <c r="Q1337" s="38">
        <v>25.727969999999999</v>
      </c>
      <c r="R1337" s="38">
        <v>25.766590000000001</v>
      </c>
      <c r="S1337" s="38">
        <v>25.528780000000001</v>
      </c>
      <c r="T1337" s="38">
        <v>25.012419999999999</v>
      </c>
      <c r="U1337" s="38">
        <v>22.968859999999999</v>
      </c>
      <c r="V1337" s="38">
        <v>20.508880000000001</v>
      </c>
      <c r="W1337" s="38">
        <v>19.17512</v>
      </c>
      <c r="X1337" s="38">
        <v>18.817</v>
      </c>
      <c r="Y1337" s="38">
        <v>18.856280000000002</v>
      </c>
      <c r="Z1337" s="38">
        <v>18.743539999999999</v>
      </c>
      <c r="AA1337" s="38">
        <v>19.340140000000002</v>
      </c>
      <c r="AB1337" s="38">
        <v>19.857130000000002</v>
      </c>
      <c r="AC1337" s="38">
        <v>20.49465</v>
      </c>
      <c r="AD1337" s="38">
        <v>21.969480000000001</v>
      </c>
      <c r="AE1337" s="38">
        <v>24.267189999999999</v>
      </c>
      <c r="AF1337" s="38">
        <v>27.61514</v>
      </c>
      <c r="AG1337" s="38">
        <v>30.35661</v>
      </c>
      <c r="AH1337" s="38">
        <v>30.449169999999999</v>
      </c>
      <c r="AI1337" s="38">
        <v>29.387779999999999</v>
      </c>
      <c r="AJ1337" s="38">
        <v>28.034939999999999</v>
      </c>
      <c r="AK1337" s="38">
        <v>26.794440000000002</v>
      </c>
      <c r="AL1337" s="38">
        <v>1.865658</v>
      </c>
      <c r="AM1337" s="38">
        <v>1.496049</v>
      </c>
      <c r="AN1337" s="38">
        <v>1.541641</v>
      </c>
      <c r="AO1337" s="38">
        <v>1.1681349999999999</v>
      </c>
      <c r="AP1337" s="38">
        <v>0.52914779999999995</v>
      </c>
      <c r="AQ1337" s="38">
        <v>-0.62558820000000004</v>
      </c>
      <c r="AR1337" s="38">
        <v>-2.5366879999999998</v>
      </c>
      <c r="AS1337" s="38">
        <v>-2.6516929999999999</v>
      </c>
      <c r="AT1337" s="38">
        <v>-1.881294</v>
      </c>
      <c r="AU1337" s="38">
        <v>-0.27251219999999998</v>
      </c>
      <c r="AV1337" s="38">
        <v>-0.15304599999999999</v>
      </c>
      <c r="AW1337" s="38">
        <v>0.17635139999999999</v>
      </c>
      <c r="AX1337" s="38">
        <v>0.3989625</v>
      </c>
      <c r="AY1337" s="38">
        <v>0.15815370000000001</v>
      </c>
      <c r="AZ1337" s="38">
        <v>-1.096177</v>
      </c>
      <c r="BA1337" s="38">
        <v>-1.9729760000000001</v>
      </c>
      <c r="BB1337" s="38">
        <v>-3.1828150000000002</v>
      </c>
      <c r="BC1337" s="38">
        <v>-4.6080110000000003</v>
      </c>
      <c r="BD1337" s="38">
        <v>-5.3094700000000001</v>
      </c>
      <c r="BE1337" s="38">
        <v>-3.8285779999999998</v>
      </c>
      <c r="BF1337" s="38">
        <v>-2.3552629999999999</v>
      </c>
      <c r="BG1337" s="38">
        <v>-1.9268670000000001</v>
      </c>
      <c r="BH1337" s="38">
        <v>-2.011368</v>
      </c>
      <c r="BI1337" s="38">
        <v>-1.4753099999999999</v>
      </c>
      <c r="BJ1337" s="38">
        <v>1.9485060000000001</v>
      </c>
      <c r="BK1337" s="38">
        <v>1.571404</v>
      </c>
      <c r="BL1337" s="38">
        <v>1.610716</v>
      </c>
      <c r="BM1337" s="38">
        <v>1.23424</v>
      </c>
      <c r="BN1337" s="38">
        <v>0.6044197</v>
      </c>
      <c r="BO1337" s="38">
        <v>-0.54596409999999995</v>
      </c>
      <c r="BP1337" s="38">
        <v>-2.4452989999999999</v>
      </c>
      <c r="BQ1337" s="38">
        <v>-2.5374620000000001</v>
      </c>
      <c r="BR1337" s="38">
        <v>-1.754596</v>
      </c>
      <c r="BS1337" s="38">
        <v>-0.1662478</v>
      </c>
      <c r="BT1337" s="38">
        <v>-7.6921500000000004E-2</v>
      </c>
      <c r="BU1337" s="38">
        <v>0.26267259999999998</v>
      </c>
      <c r="BV1337" s="38">
        <v>0.47313179999999999</v>
      </c>
      <c r="BW1337" s="38">
        <v>0.21204039999999999</v>
      </c>
      <c r="BX1337" s="38">
        <v>-0.99187599999999998</v>
      </c>
      <c r="BY1337" s="38">
        <v>-1.8177859999999999</v>
      </c>
      <c r="BZ1337" s="38">
        <v>-3.0052690000000002</v>
      </c>
      <c r="CA1337" s="38">
        <v>-4.4059749999999998</v>
      </c>
      <c r="CB1337" s="38">
        <v>-5.0886009999999997</v>
      </c>
      <c r="CC1337" s="38">
        <v>-3.6254430000000002</v>
      </c>
      <c r="CD1337" s="38">
        <v>-2.16337</v>
      </c>
      <c r="CE1337" s="38">
        <v>-1.738809</v>
      </c>
      <c r="CF1337" s="38">
        <v>-1.80887</v>
      </c>
      <c r="CG1337" s="38">
        <v>-1.288591</v>
      </c>
      <c r="CH1337" s="38">
        <v>2.0058859999999998</v>
      </c>
      <c r="CI1337" s="38">
        <v>1.623594</v>
      </c>
      <c r="CJ1337" s="38">
        <v>1.6585570000000001</v>
      </c>
      <c r="CK1337" s="38">
        <v>1.2800240000000001</v>
      </c>
      <c r="CL1337" s="38">
        <v>0.65655289999999999</v>
      </c>
      <c r="CM1337" s="38">
        <v>-0.49081669999999999</v>
      </c>
      <c r="CN1337" s="38">
        <v>-2.3820039999999998</v>
      </c>
      <c r="CO1337" s="38">
        <v>-2.4583469999999998</v>
      </c>
      <c r="CP1337" s="38">
        <v>-1.6668449999999999</v>
      </c>
      <c r="CQ1337" s="38">
        <v>-9.2649400000000007E-2</v>
      </c>
      <c r="CR1337" s="38">
        <v>-2.4198000000000001E-2</v>
      </c>
      <c r="CS1337" s="38">
        <v>0.32245849999999998</v>
      </c>
      <c r="CT1337" s="38">
        <v>0.5245012</v>
      </c>
      <c r="CU1337" s="38">
        <v>0.2493621</v>
      </c>
      <c r="CV1337" s="38">
        <v>-0.9196377</v>
      </c>
      <c r="CW1337" s="38">
        <v>-1.7103029999999999</v>
      </c>
      <c r="CX1337" s="38">
        <v>-2.8823020000000001</v>
      </c>
      <c r="CY1337" s="38">
        <v>-4.2660450000000001</v>
      </c>
      <c r="CZ1337" s="38">
        <v>-4.9356280000000003</v>
      </c>
      <c r="DA1337" s="38">
        <v>-3.4847519999999998</v>
      </c>
      <c r="DB1337" s="38">
        <v>-2.0304660000000001</v>
      </c>
      <c r="DC1337" s="38">
        <v>-1.60856</v>
      </c>
      <c r="DD1337" s="38">
        <v>-1.6686209999999999</v>
      </c>
      <c r="DE1337" s="38">
        <v>-1.15927</v>
      </c>
      <c r="DF1337" s="38">
        <v>2.063266</v>
      </c>
      <c r="DG1337" s="38">
        <v>1.6757850000000001</v>
      </c>
      <c r="DH1337" s="38">
        <v>1.7063980000000001</v>
      </c>
      <c r="DI1337" s="38">
        <v>1.3258080000000001</v>
      </c>
      <c r="DJ1337" s="38">
        <v>0.70868600000000004</v>
      </c>
      <c r="DK1337" s="38">
        <v>-0.43566919999999998</v>
      </c>
      <c r="DL1337" s="38">
        <v>-2.3187090000000001</v>
      </c>
      <c r="DM1337" s="38">
        <v>-2.3792309999999999</v>
      </c>
      <c r="DN1337" s="38">
        <v>-1.5790949999999999</v>
      </c>
      <c r="DO1337" s="38">
        <v>-1.9050999999999998E-2</v>
      </c>
      <c r="DP1337" s="38">
        <v>2.8525600000000002E-2</v>
      </c>
      <c r="DQ1337" s="38">
        <v>0.38224429999999998</v>
      </c>
      <c r="DR1337" s="38">
        <v>0.57587060000000001</v>
      </c>
      <c r="DS1337" s="38">
        <v>0.28668389999999999</v>
      </c>
      <c r="DT1337" s="38">
        <v>-0.84739949999999997</v>
      </c>
      <c r="DU1337" s="38">
        <v>-1.602819</v>
      </c>
      <c r="DV1337" s="38">
        <v>-2.759334</v>
      </c>
      <c r="DW1337" s="38">
        <v>-4.1261150000000004</v>
      </c>
      <c r="DX1337" s="38">
        <v>-4.7826550000000001</v>
      </c>
      <c r="DY1337" s="38">
        <v>-3.3440620000000001</v>
      </c>
      <c r="DZ1337" s="38">
        <v>-1.8975610000000001</v>
      </c>
      <c r="EA1337" s="38">
        <v>-1.4783109999999999</v>
      </c>
      <c r="EB1337" s="38">
        <v>-1.5283720000000001</v>
      </c>
      <c r="EC1337" s="38">
        <v>-1.029949</v>
      </c>
      <c r="ED1337" s="38">
        <v>2.1461139999999999</v>
      </c>
      <c r="EE1337" s="38">
        <v>1.7511399999999999</v>
      </c>
      <c r="EF1337" s="38">
        <v>1.7754719999999999</v>
      </c>
      <c r="EG1337" s="38">
        <v>1.391913</v>
      </c>
      <c r="EH1337" s="38">
        <v>0.78395789999999999</v>
      </c>
      <c r="EI1337" s="38">
        <v>-0.3560451</v>
      </c>
      <c r="EJ1337" s="38">
        <v>-2.2273209999999999</v>
      </c>
      <c r="EK1337" s="38">
        <v>-2.2650009999999998</v>
      </c>
      <c r="EL1337" s="38">
        <v>-1.4523969999999999</v>
      </c>
      <c r="EM1337" s="38">
        <v>8.7213499999999999E-2</v>
      </c>
      <c r="EN1337" s="38">
        <v>0.1046501</v>
      </c>
      <c r="EO1337" s="38">
        <v>0.46856560000000003</v>
      </c>
      <c r="EP1337" s="38">
        <v>0.6500399</v>
      </c>
      <c r="EQ1337" s="38">
        <v>0.3405705</v>
      </c>
      <c r="ER1337" s="38">
        <v>-0.74309890000000001</v>
      </c>
      <c r="ES1337" s="38">
        <v>-1.4476290000000001</v>
      </c>
      <c r="ET1337" s="38">
        <v>-2.5817890000000001</v>
      </c>
      <c r="EU1337" s="38">
        <v>-3.9240789999999999</v>
      </c>
      <c r="EV1337" s="38">
        <v>-4.5617859999999997</v>
      </c>
      <c r="EW1337" s="38">
        <v>-3.140927</v>
      </c>
      <c r="EX1337" s="38">
        <v>-1.705668</v>
      </c>
      <c r="EY1337" s="38">
        <v>-1.290252</v>
      </c>
      <c r="EZ1337" s="38">
        <v>-1.3258749999999999</v>
      </c>
      <c r="FA1337" s="38">
        <v>-0.84322920000000001</v>
      </c>
      <c r="FB1337" s="38">
        <v>82.876999999999995</v>
      </c>
      <c r="FC1337" s="38">
        <v>81.476650000000006</v>
      </c>
      <c r="FD1337" s="38">
        <v>79.696460000000002</v>
      </c>
      <c r="FE1337" s="38">
        <v>78.300560000000004</v>
      </c>
      <c r="FF1337" s="38">
        <v>77.29983</v>
      </c>
      <c r="FG1337" s="38">
        <v>76.339200000000005</v>
      </c>
      <c r="FH1337" s="38">
        <v>74.960849999999994</v>
      </c>
      <c r="FI1337" s="38">
        <v>75.25179</v>
      </c>
      <c r="FJ1337" s="38">
        <v>79.960120000000003</v>
      </c>
      <c r="FK1337" s="38">
        <v>85.877470000000002</v>
      </c>
      <c r="FL1337" s="38">
        <v>91.174840000000003</v>
      </c>
      <c r="FM1337" s="38">
        <v>95.472980000000007</v>
      </c>
      <c r="FN1337" s="38">
        <v>99.550250000000005</v>
      </c>
      <c r="FO1337" s="38">
        <v>102.8287</v>
      </c>
      <c r="FP1337" s="38">
        <v>105.0059</v>
      </c>
      <c r="FQ1337" s="38">
        <v>106.5351</v>
      </c>
      <c r="FR1337" s="38">
        <v>107.0972</v>
      </c>
      <c r="FS1337" s="38">
        <v>106.46210000000001</v>
      </c>
      <c r="FT1337" s="38">
        <v>104.30629999999999</v>
      </c>
      <c r="FU1337" s="38">
        <v>99.742260000000002</v>
      </c>
      <c r="FV1337" s="38">
        <v>96.667050000000003</v>
      </c>
      <c r="FW1337">
        <v>93.135109999999997</v>
      </c>
      <c r="FX1337">
        <v>90.041219999999996</v>
      </c>
      <c r="FY1337">
        <v>88.596490000000003</v>
      </c>
      <c r="FZ1337">
        <v>0.21494769999999999</v>
      </c>
      <c r="GA1337">
        <v>1.669719</v>
      </c>
      <c r="GB1337">
        <v>1</v>
      </c>
    </row>
    <row r="1338" spans="1:184" x14ac:dyDescent="0.3">
      <c r="A1338" t="s">
        <v>1</v>
      </c>
      <c r="B1338" t="s">
        <v>1</v>
      </c>
      <c r="C1338" t="s">
        <v>1</v>
      </c>
      <c r="D1338" t="s">
        <v>1</v>
      </c>
      <c r="E1338" t="s">
        <v>1</v>
      </c>
      <c r="F1338" t="s">
        <v>1</v>
      </c>
      <c r="G1338" t="s">
        <v>1</v>
      </c>
      <c r="H1338" s="40" t="s">
        <v>1</v>
      </c>
      <c r="I1338" s="18" t="s">
        <v>223</v>
      </c>
      <c r="J1338" s="38" t="s">
        <v>1</v>
      </c>
      <c r="K1338" s="18">
        <v>44810</v>
      </c>
      <c r="L1338" s="38">
        <v>1745</v>
      </c>
      <c r="M1338" s="38">
        <v>1747</v>
      </c>
      <c r="N1338" s="38">
        <v>28.55613</v>
      </c>
      <c r="O1338" s="38">
        <v>28.240459999999999</v>
      </c>
      <c r="P1338" s="38">
        <v>27.677219999999998</v>
      </c>
      <c r="Q1338" s="38">
        <v>27.786370000000002</v>
      </c>
      <c r="R1338" s="38">
        <v>29.303460000000001</v>
      </c>
      <c r="S1338" s="38">
        <v>31.638089999999998</v>
      </c>
      <c r="T1338" s="38">
        <v>33.405819999999999</v>
      </c>
      <c r="U1338" s="38">
        <v>32.325319999999998</v>
      </c>
      <c r="V1338" s="38">
        <v>29.933119999999999</v>
      </c>
      <c r="W1338" s="38">
        <v>27.81907</v>
      </c>
      <c r="X1338" s="38">
        <v>27.139389999999999</v>
      </c>
      <c r="Y1338" s="38">
        <v>26.876799999999999</v>
      </c>
      <c r="Z1338" s="38">
        <v>27.124310000000001</v>
      </c>
      <c r="AA1338" s="38">
        <v>27.873180000000001</v>
      </c>
      <c r="AB1338" s="38">
        <v>28.495740000000001</v>
      </c>
      <c r="AC1338" s="38">
        <v>28.962309999999999</v>
      </c>
      <c r="AD1338" s="38">
        <v>29.940650000000002</v>
      </c>
      <c r="AE1338" s="38">
        <v>31.36917</v>
      </c>
      <c r="AF1338" s="38">
        <v>34.251379999999997</v>
      </c>
      <c r="AG1338" s="38">
        <v>36.577820000000003</v>
      </c>
      <c r="AH1338" s="38">
        <v>36.32114</v>
      </c>
      <c r="AI1338" s="38">
        <v>34.814239999999998</v>
      </c>
      <c r="AJ1338" s="38">
        <v>33.038960000000003</v>
      </c>
      <c r="AK1338" s="38">
        <v>31.467770000000002</v>
      </c>
      <c r="AL1338" s="38">
        <v>0.73719290000000004</v>
      </c>
      <c r="AM1338" s="38">
        <v>0.44589770000000001</v>
      </c>
      <c r="AN1338" s="38">
        <v>0.44727470000000003</v>
      </c>
      <c r="AO1338" s="38">
        <v>0.56705050000000001</v>
      </c>
      <c r="AP1338" s="38">
        <v>0.91662670000000002</v>
      </c>
      <c r="AQ1338" s="38">
        <v>1.287453</v>
      </c>
      <c r="AR1338" s="38">
        <v>-5.8776000000000002E-3</v>
      </c>
      <c r="AS1338" s="38">
        <v>-2.2411460000000001</v>
      </c>
      <c r="AT1338" s="38">
        <v>-2.9195289999999998</v>
      </c>
      <c r="AU1338" s="38">
        <v>-1.8382210000000001</v>
      </c>
      <c r="AV1338" s="38">
        <v>-0.72194539999999996</v>
      </c>
      <c r="AW1338" s="38">
        <v>-0.80113749999999995</v>
      </c>
      <c r="AX1338" s="38">
        <v>-0.63232889999999997</v>
      </c>
      <c r="AY1338" s="38">
        <v>0.56221169999999998</v>
      </c>
      <c r="AZ1338" s="38">
        <v>0.52656259999999999</v>
      </c>
      <c r="BA1338" s="38">
        <v>-0.87991900000000001</v>
      </c>
      <c r="BB1338" s="38">
        <v>-2.6477029999999999</v>
      </c>
      <c r="BC1338" s="38">
        <v>-3.9072969999999998</v>
      </c>
      <c r="BD1338" s="38">
        <v>-4.117985</v>
      </c>
      <c r="BE1338" s="38">
        <v>-1.868023</v>
      </c>
      <c r="BF1338" s="38">
        <v>-3.11699E-2</v>
      </c>
      <c r="BG1338" s="38">
        <v>7.4375399999999994E-2</v>
      </c>
      <c r="BH1338" s="38">
        <v>0.1686752</v>
      </c>
      <c r="BI1338" s="38">
        <v>0.28625390000000001</v>
      </c>
      <c r="BJ1338" s="38">
        <v>0.84106069999999999</v>
      </c>
      <c r="BK1338" s="38">
        <v>0.55830500000000005</v>
      </c>
      <c r="BL1338" s="38">
        <v>0.56327850000000002</v>
      </c>
      <c r="BM1338" s="38">
        <v>0.67848779999999997</v>
      </c>
      <c r="BN1338" s="38">
        <v>1.0499890000000001</v>
      </c>
      <c r="BO1338" s="38">
        <v>1.39185</v>
      </c>
      <c r="BP1338" s="38">
        <v>0.14577799999999999</v>
      </c>
      <c r="BQ1338" s="38">
        <v>-2.1017679999999999</v>
      </c>
      <c r="BR1338" s="38">
        <v>-2.7749570000000001</v>
      </c>
      <c r="BS1338" s="38">
        <v>-1.6791160000000001</v>
      </c>
      <c r="BT1338" s="38">
        <v>-0.60575120000000005</v>
      </c>
      <c r="BU1338" s="38">
        <v>-0.70113709999999996</v>
      </c>
      <c r="BV1338" s="38">
        <v>-0.55550200000000005</v>
      </c>
      <c r="BW1338" s="38">
        <v>0.649756</v>
      </c>
      <c r="BX1338" s="38">
        <v>0.64289180000000001</v>
      </c>
      <c r="BY1338" s="38">
        <v>-0.73755559999999998</v>
      </c>
      <c r="BZ1338" s="38">
        <v>-2.4779550000000001</v>
      </c>
      <c r="CA1338" s="38">
        <v>-3.714404</v>
      </c>
      <c r="CB1338" s="38">
        <v>-3.9137360000000001</v>
      </c>
      <c r="CC1338" s="38">
        <v>-1.659295</v>
      </c>
      <c r="CD1338" s="38">
        <v>0.15261939999999999</v>
      </c>
      <c r="CE1338" s="38">
        <v>0.23462479999999999</v>
      </c>
      <c r="CF1338" s="38">
        <v>0.3297466</v>
      </c>
      <c r="CG1338" s="38">
        <v>0.45595269999999999</v>
      </c>
      <c r="CH1338" s="38">
        <v>0.91299929999999996</v>
      </c>
      <c r="CI1338" s="38">
        <v>0.636158</v>
      </c>
      <c r="CJ1338" s="38">
        <v>0.64362229999999998</v>
      </c>
      <c r="CK1338" s="38">
        <v>0.75566889999999998</v>
      </c>
      <c r="CL1338" s="38">
        <v>1.1423559999999999</v>
      </c>
      <c r="CM1338" s="38">
        <v>1.4641550000000001</v>
      </c>
      <c r="CN1338" s="38">
        <v>0.25081419999999999</v>
      </c>
      <c r="CO1338" s="38">
        <v>-2.0052349999999999</v>
      </c>
      <c r="CP1338" s="38">
        <v>-2.6748259999999999</v>
      </c>
      <c r="CQ1338" s="38">
        <v>-1.5689200000000001</v>
      </c>
      <c r="CR1338" s="38">
        <v>-0.52527550000000001</v>
      </c>
      <c r="CS1338" s="38">
        <v>-0.63187709999999997</v>
      </c>
      <c r="CT1338" s="38">
        <v>-0.50229190000000001</v>
      </c>
      <c r="CU1338" s="38">
        <v>0.71038880000000004</v>
      </c>
      <c r="CV1338" s="38">
        <v>0.72346089999999996</v>
      </c>
      <c r="CW1338" s="38">
        <v>-0.6389551</v>
      </c>
      <c r="CX1338" s="38">
        <v>-2.3603879999999999</v>
      </c>
      <c r="CY1338" s="38">
        <v>-3.5808070000000001</v>
      </c>
      <c r="CZ1338" s="38">
        <v>-3.7722739999999999</v>
      </c>
      <c r="DA1338" s="38">
        <v>-1.514731</v>
      </c>
      <c r="DB1338" s="38">
        <v>0.27991129999999997</v>
      </c>
      <c r="DC1338" s="38">
        <v>0.345613</v>
      </c>
      <c r="DD1338" s="38">
        <v>0.44130419999999998</v>
      </c>
      <c r="DE1338" s="38">
        <v>0.57348569999999999</v>
      </c>
      <c r="DF1338" s="38">
        <v>0.98493779999999997</v>
      </c>
      <c r="DG1338" s="38">
        <v>0.71401099999999995</v>
      </c>
      <c r="DH1338" s="38">
        <v>0.7239662</v>
      </c>
      <c r="DI1338" s="38">
        <v>0.83284999999999998</v>
      </c>
      <c r="DJ1338" s="38">
        <v>1.2347220000000001</v>
      </c>
      <c r="DK1338" s="38">
        <v>1.5364599999999999</v>
      </c>
      <c r="DL1338" s="38">
        <v>0.35585040000000001</v>
      </c>
      <c r="DM1338" s="38">
        <v>-1.9087019999999999</v>
      </c>
      <c r="DN1338" s="38">
        <v>-2.5746959999999999</v>
      </c>
      <c r="DO1338" s="38">
        <v>-1.4587239999999999</v>
      </c>
      <c r="DP1338" s="38">
        <v>-0.44479980000000002</v>
      </c>
      <c r="DQ1338" s="38">
        <v>-0.56261709999999998</v>
      </c>
      <c r="DR1338" s="38">
        <v>-0.44908169999999997</v>
      </c>
      <c r="DS1338" s="38">
        <v>0.77102170000000003</v>
      </c>
      <c r="DT1338" s="38">
        <v>0.80403009999999997</v>
      </c>
      <c r="DU1338" s="38">
        <v>-0.54035469999999997</v>
      </c>
      <c r="DV1338" s="38">
        <v>-2.2428210000000002</v>
      </c>
      <c r="DW1338" s="38">
        <v>-3.4472109999999998</v>
      </c>
      <c r="DX1338" s="38">
        <v>-3.6308120000000002</v>
      </c>
      <c r="DY1338" s="38">
        <v>-1.370166</v>
      </c>
      <c r="DZ1338" s="38">
        <v>0.40720319999999999</v>
      </c>
      <c r="EA1338" s="38">
        <v>0.45660119999999998</v>
      </c>
      <c r="EB1338" s="38">
        <v>0.55286179999999996</v>
      </c>
      <c r="EC1338" s="38">
        <v>0.69101860000000004</v>
      </c>
      <c r="ED1338" s="38">
        <v>1.0888059999999999</v>
      </c>
      <c r="EE1338" s="38">
        <v>0.82641819999999999</v>
      </c>
      <c r="EF1338" s="38">
        <v>0.83996990000000005</v>
      </c>
      <c r="EG1338" s="38">
        <v>0.94428719999999999</v>
      </c>
      <c r="EH1338" s="38">
        <v>1.368085</v>
      </c>
      <c r="EI1338" s="38">
        <v>1.640857</v>
      </c>
      <c r="EJ1338" s="38">
        <v>0.50750600000000001</v>
      </c>
      <c r="EK1338" s="38">
        <v>-1.769323</v>
      </c>
      <c r="EL1338" s="38">
        <v>-2.4301240000000002</v>
      </c>
      <c r="EM1338" s="38">
        <v>-1.2996190000000001</v>
      </c>
      <c r="EN1338" s="38">
        <v>-0.3286057</v>
      </c>
      <c r="EO1338" s="38">
        <v>-0.46261669999999999</v>
      </c>
      <c r="EP1338" s="38">
        <v>-0.3722548</v>
      </c>
      <c r="EQ1338" s="38">
        <v>0.85856600000000005</v>
      </c>
      <c r="ER1338" s="38">
        <v>0.92035920000000004</v>
      </c>
      <c r="ES1338" s="38">
        <v>-0.39799119999999999</v>
      </c>
      <c r="ET1338" s="38">
        <v>-2.0730729999999999</v>
      </c>
      <c r="EU1338" s="38">
        <v>-3.254318</v>
      </c>
      <c r="EV1338" s="38">
        <v>-3.4265639999999999</v>
      </c>
      <c r="EW1338" s="38">
        <v>-1.161438</v>
      </c>
      <c r="EX1338" s="38">
        <v>0.59099259999999998</v>
      </c>
      <c r="EY1338" s="38">
        <v>0.61685060000000003</v>
      </c>
      <c r="EZ1338" s="38">
        <v>0.71393320000000005</v>
      </c>
      <c r="FA1338" s="38">
        <v>0.86071750000000002</v>
      </c>
      <c r="FB1338" s="38">
        <v>85.477609999999999</v>
      </c>
      <c r="FC1338" s="38">
        <v>83.749009999999998</v>
      </c>
      <c r="FD1338" s="38">
        <v>82.170640000000006</v>
      </c>
      <c r="FE1338" s="38">
        <v>81.080550000000002</v>
      </c>
      <c r="FF1338" s="38">
        <v>79.859020000000001</v>
      </c>
      <c r="FG1338" s="38">
        <v>79.351600000000005</v>
      </c>
      <c r="FH1338" s="38">
        <v>78.717640000000003</v>
      </c>
      <c r="FI1338" s="38">
        <v>80.575739999999996</v>
      </c>
      <c r="FJ1338" s="38">
        <v>85.670540000000003</v>
      </c>
      <c r="FK1338" s="38">
        <v>91.515820000000005</v>
      </c>
      <c r="FL1338" s="38">
        <v>95.955280000000002</v>
      </c>
      <c r="FM1338" s="38">
        <v>100.6721</v>
      </c>
      <c r="FN1338" s="38">
        <v>103.9905</v>
      </c>
      <c r="FO1338" s="38">
        <v>107.2299</v>
      </c>
      <c r="FP1338" s="38">
        <v>109.1678</v>
      </c>
      <c r="FQ1338" s="38">
        <v>110.81959999999999</v>
      </c>
      <c r="FR1338" s="38">
        <v>110.5878</v>
      </c>
      <c r="FS1338" s="38">
        <v>109.13249999999999</v>
      </c>
      <c r="FT1338" s="38">
        <v>106.0258</v>
      </c>
      <c r="FU1338" s="38">
        <v>100.2889</v>
      </c>
      <c r="FV1338" s="38">
        <v>95.507440000000003</v>
      </c>
      <c r="FW1338">
        <v>92.872410000000002</v>
      </c>
      <c r="FX1338">
        <v>91.243849999999995</v>
      </c>
      <c r="FY1338">
        <v>88.766300000000001</v>
      </c>
      <c r="FZ1338">
        <v>0.19122049999999999</v>
      </c>
      <c r="GA1338">
        <v>1.272214</v>
      </c>
      <c r="GB1338">
        <v>1</v>
      </c>
    </row>
    <row r="1339" spans="1:184" x14ac:dyDescent="0.3">
      <c r="A1339" t="s">
        <v>1</v>
      </c>
      <c r="B1339" t="s">
        <v>1</v>
      </c>
      <c r="C1339" t="s">
        <v>1</v>
      </c>
      <c r="D1339" t="s">
        <v>1</v>
      </c>
      <c r="E1339" t="s">
        <v>1</v>
      </c>
      <c r="F1339" t="s">
        <v>1</v>
      </c>
      <c r="G1339" t="s">
        <v>1</v>
      </c>
      <c r="H1339" s="40" t="s">
        <v>1</v>
      </c>
      <c r="I1339" s="18" t="s">
        <v>223</v>
      </c>
      <c r="J1339" s="38" t="s">
        <v>1</v>
      </c>
      <c r="K1339" s="18">
        <v>44811</v>
      </c>
      <c r="L1339" s="38">
        <v>1745</v>
      </c>
      <c r="M1339" s="38">
        <v>1747</v>
      </c>
      <c r="N1339" s="38">
        <v>30.934460000000001</v>
      </c>
      <c r="O1339" s="38">
        <v>30.092639999999999</v>
      </c>
      <c r="P1339" s="38">
        <v>29.306370000000001</v>
      </c>
      <c r="Q1339" s="38">
        <v>29.08005</v>
      </c>
      <c r="R1339" s="38">
        <v>30.082640000000001</v>
      </c>
      <c r="S1339" s="38">
        <v>31.992290000000001</v>
      </c>
      <c r="T1339" s="38">
        <v>33.738990000000001</v>
      </c>
      <c r="U1339" s="38">
        <v>32.854089999999999</v>
      </c>
      <c r="V1339" s="38">
        <v>30.616669999999999</v>
      </c>
      <c r="W1339" s="38">
        <v>28.52094</v>
      </c>
      <c r="X1339" s="38">
        <v>27.748370000000001</v>
      </c>
      <c r="Y1339" s="38">
        <v>27.454969999999999</v>
      </c>
      <c r="Z1339" s="38">
        <v>27.415479999999999</v>
      </c>
      <c r="AA1339" s="38">
        <v>28.053699999999999</v>
      </c>
      <c r="AB1339" s="38">
        <v>28.44331</v>
      </c>
      <c r="AC1339" s="38">
        <v>28.69256</v>
      </c>
      <c r="AD1339" s="38">
        <v>29.724029999999999</v>
      </c>
      <c r="AE1339" s="38">
        <v>31.134409999999999</v>
      </c>
      <c r="AF1339" s="38">
        <v>33.970689999999998</v>
      </c>
      <c r="AG1339" s="38">
        <v>36.528680000000001</v>
      </c>
      <c r="AH1339" s="38">
        <v>36.322929999999999</v>
      </c>
      <c r="AI1339" s="38">
        <v>34.877360000000003</v>
      </c>
      <c r="AJ1339" s="38">
        <v>33.051049999999996</v>
      </c>
      <c r="AK1339" s="38">
        <v>31.388210000000001</v>
      </c>
      <c r="AL1339" s="38">
        <v>0.60271450000000004</v>
      </c>
      <c r="AM1339" s="38">
        <v>0.84794219999999998</v>
      </c>
      <c r="AN1339" s="38">
        <v>0.87286799999999998</v>
      </c>
      <c r="AO1339" s="38">
        <v>0.94204319999999997</v>
      </c>
      <c r="AP1339" s="38">
        <v>0.99436809999999998</v>
      </c>
      <c r="AQ1339" s="38">
        <v>0.77745169999999997</v>
      </c>
      <c r="AR1339" s="38">
        <v>-0.42449520000000002</v>
      </c>
      <c r="AS1339" s="38">
        <v>-2.2317779999999998</v>
      </c>
      <c r="AT1339" s="38">
        <v>-2.885961</v>
      </c>
      <c r="AU1339" s="38">
        <v>-1.2700560000000001</v>
      </c>
      <c r="AV1339" s="38">
        <v>-0.19654099999999999</v>
      </c>
      <c r="AW1339" s="38">
        <v>-0.1066962</v>
      </c>
      <c r="AX1339" s="38">
        <v>0.20072139999999999</v>
      </c>
      <c r="AY1339" s="38">
        <v>0.25341350000000001</v>
      </c>
      <c r="AZ1339" s="38">
        <v>-0.68969409999999998</v>
      </c>
      <c r="BA1339" s="38">
        <v>-1.829742</v>
      </c>
      <c r="BB1339" s="38">
        <v>-3.32979</v>
      </c>
      <c r="BC1339" s="38">
        <v>-4.4758129999999996</v>
      </c>
      <c r="BD1339" s="38">
        <v>-4.7459360000000004</v>
      </c>
      <c r="BE1339" s="38">
        <v>-2.5654919999999999</v>
      </c>
      <c r="BF1339" s="38">
        <v>-0.76645099999999999</v>
      </c>
      <c r="BG1339" s="38">
        <v>9.8313399999999995E-2</v>
      </c>
      <c r="BH1339" s="38">
        <v>0.37961489999999998</v>
      </c>
      <c r="BI1339" s="38">
        <v>-0.16913690000000001</v>
      </c>
      <c r="BJ1339" s="38">
        <v>0.68701480000000004</v>
      </c>
      <c r="BK1339" s="38">
        <v>0.93721810000000005</v>
      </c>
      <c r="BL1339" s="38">
        <v>0.95811519999999994</v>
      </c>
      <c r="BM1339" s="38">
        <v>1.017889</v>
      </c>
      <c r="BN1339" s="38">
        <v>1.067717</v>
      </c>
      <c r="BO1339" s="38">
        <v>0.85577919999999996</v>
      </c>
      <c r="BP1339" s="38">
        <v>-0.32052510000000001</v>
      </c>
      <c r="BQ1339" s="38">
        <v>-2.1214930000000001</v>
      </c>
      <c r="BR1339" s="38">
        <v>-2.779617</v>
      </c>
      <c r="BS1339" s="38">
        <v>-1.1646890000000001</v>
      </c>
      <c r="BT1339" s="38">
        <v>-0.1040227</v>
      </c>
      <c r="BU1339" s="38">
        <v>-2.9398799999999999E-2</v>
      </c>
      <c r="BV1339" s="38">
        <v>0.27547169999999999</v>
      </c>
      <c r="BW1339" s="38">
        <v>0.32858749999999998</v>
      </c>
      <c r="BX1339" s="38">
        <v>-0.59991099999999997</v>
      </c>
      <c r="BY1339" s="38">
        <v>-1.708385</v>
      </c>
      <c r="BZ1339" s="38">
        <v>-3.1787230000000002</v>
      </c>
      <c r="CA1339" s="38">
        <v>-4.3097940000000001</v>
      </c>
      <c r="CB1339" s="38">
        <v>-4.57219</v>
      </c>
      <c r="CC1339" s="38">
        <v>-2.401071</v>
      </c>
      <c r="CD1339" s="38">
        <v>-0.61523559999999999</v>
      </c>
      <c r="CE1339" s="38">
        <v>0.24788060000000001</v>
      </c>
      <c r="CF1339" s="38">
        <v>0.53235410000000005</v>
      </c>
      <c r="CG1339" s="38">
        <v>-1.45819E-2</v>
      </c>
      <c r="CH1339" s="38">
        <v>0.74540079999999997</v>
      </c>
      <c r="CI1339" s="38">
        <v>0.99905040000000001</v>
      </c>
      <c r="CJ1339" s="38">
        <v>1.0171570000000001</v>
      </c>
      <c r="CK1339" s="38">
        <v>1.070419</v>
      </c>
      <c r="CL1339" s="38">
        <v>1.1185179999999999</v>
      </c>
      <c r="CM1339" s="38">
        <v>0.91002859999999997</v>
      </c>
      <c r="CN1339" s="38">
        <v>-0.24851580000000001</v>
      </c>
      <c r="CO1339" s="38">
        <v>-2.0451100000000002</v>
      </c>
      <c r="CP1339" s="38">
        <v>-2.7059639999999998</v>
      </c>
      <c r="CQ1339" s="38">
        <v>-1.0917110000000001</v>
      </c>
      <c r="CR1339" s="38">
        <v>-3.9944899999999998E-2</v>
      </c>
      <c r="CS1339" s="38">
        <v>2.4137100000000002E-2</v>
      </c>
      <c r="CT1339" s="38">
        <v>0.32724360000000002</v>
      </c>
      <c r="CU1339" s="38">
        <v>0.38065270000000001</v>
      </c>
      <c r="CV1339" s="38">
        <v>-0.53772750000000002</v>
      </c>
      <c r="CW1339" s="38">
        <v>-1.624333</v>
      </c>
      <c r="CX1339" s="38">
        <v>-3.0740940000000001</v>
      </c>
      <c r="CY1339" s="38">
        <v>-4.1948100000000004</v>
      </c>
      <c r="CZ1339" s="38">
        <v>-4.4518550000000001</v>
      </c>
      <c r="DA1339" s="38">
        <v>-2.2871929999999998</v>
      </c>
      <c r="DB1339" s="38">
        <v>-0.51050430000000002</v>
      </c>
      <c r="DC1339" s="38">
        <v>0.35147040000000002</v>
      </c>
      <c r="DD1339" s="38">
        <v>0.63814070000000001</v>
      </c>
      <c r="DE1339" s="38">
        <v>9.24624E-2</v>
      </c>
      <c r="DF1339" s="38">
        <v>0.80378680000000002</v>
      </c>
      <c r="DG1339" s="38">
        <v>1.060883</v>
      </c>
      <c r="DH1339" s="38">
        <v>1.0761989999999999</v>
      </c>
      <c r="DI1339" s="38">
        <v>1.1229499999999999</v>
      </c>
      <c r="DJ1339" s="38">
        <v>1.1693199999999999</v>
      </c>
      <c r="DK1339" s="38">
        <v>0.96427799999999997</v>
      </c>
      <c r="DL1339" s="38">
        <v>-0.17650640000000001</v>
      </c>
      <c r="DM1339" s="38">
        <v>-1.9687269999999999</v>
      </c>
      <c r="DN1339" s="38">
        <v>-2.6323110000000001</v>
      </c>
      <c r="DO1339" s="38">
        <v>-1.018734</v>
      </c>
      <c r="DP1339" s="38">
        <v>2.4133000000000002E-2</v>
      </c>
      <c r="DQ1339" s="38">
        <v>7.7673000000000006E-2</v>
      </c>
      <c r="DR1339" s="38">
        <v>0.37901550000000001</v>
      </c>
      <c r="DS1339" s="38">
        <v>0.43271789999999999</v>
      </c>
      <c r="DT1339" s="38">
        <v>-0.47554400000000002</v>
      </c>
      <c r="DU1339" s="38">
        <v>-1.540281</v>
      </c>
      <c r="DV1339" s="38">
        <v>-2.969465</v>
      </c>
      <c r="DW1339" s="38">
        <v>-4.0798249999999996</v>
      </c>
      <c r="DX1339" s="38">
        <v>-4.3315190000000001</v>
      </c>
      <c r="DY1339" s="38">
        <v>-2.1733159999999998</v>
      </c>
      <c r="DZ1339" s="38">
        <v>-0.40577299999999999</v>
      </c>
      <c r="EA1339" s="38">
        <v>0.45506020000000003</v>
      </c>
      <c r="EB1339" s="38">
        <v>0.74392740000000002</v>
      </c>
      <c r="EC1339" s="38">
        <v>0.19950670000000001</v>
      </c>
      <c r="ED1339" s="38">
        <v>0.88808699999999996</v>
      </c>
      <c r="EE1339" s="38">
        <v>1.1501589999999999</v>
      </c>
      <c r="EF1339" s="38">
        <v>1.161446</v>
      </c>
      <c r="EG1339" s="38">
        <v>1.1987950000000001</v>
      </c>
      <c r="EH1339" s="38">
        <v>1.242669</v>
      </c>
      <c r="EI1339" s="38">
        <v>1.042605</v>
      </c>
      <c r="EJ1339" s="38">
        <v>-7.2536299999999998E-2</v>
      </c>
      <c r="EK1339" s="38">
        <v>-1.8584419999999999</v>
      </c>
      <c r="EL1339" s="38">
        <v>-2.5259680000000002</v>
      </c>
      <c r="EM1339" s="38">
        <v>-0.91336689999999998</v>
      </c>
      <c r="EN1339" s="38">
        <v>0.1166513</v>
      </c>
      <c r="EO1339" s="38">
        <v>0.15497040000000001</v>
      </c>
      <c r="EP1339" s="38">
        <v>0.4537658</v>
      </c>
      <c r="EQ1339" s="38">
        <v>0.5078918</v>
      </c>
      <c r="ER1339" s="38">
        <v>-0.38576090000000002</v>
      </c>
      <c r="ES1339" s="38">
        <v>-1.4189229999999999</v>
      </c>
      <c r="ET1339" s="38">
        <v>-2.8183980000000002</v>
      </c>
      <c r="EU1339" s="38">
        <v>-3.9138060000000001</v>
      </c>
      <c r="EV1339" s="38">
        <v>-4.1577729999999997</v>
      </c>
      <c r="EW1339" s="38">
        <v>-2.0088940000000002</v>
      </c>
      <c r="EX1339" s="38">
        <v>-0.25455759999999999</v>
      </c>
      <c r="EY1339" s="38">
        <v>0.60462740000000004</v>
      </c>
      <c r="EZ1339" s="38">
        <v>0.89666659999999998</v>
      </c>
      <c r="FA1339" s="38">
        <v>0.35406159999999998</v>
      </c>
      <c r="FB1339" s="38">
        <v>87.628519999999995</v>
      </c>
      <c r="FC1339" s="38">
        <v>85.834249999999997</v>
      </c>
      <c r="FD1339" s="38">
        <v>83.353750000000005</v>
      </c>
      <c r="FE1339" s="38">
        <v>82.319760000000002</v>
      </c>
      <c r="FF1339" s="38">
        <v>80.919529999999995</v>
      </c>
      <c r="FG1339" s="38">
        <v>78.88776</v>
      </c>
      <c r="FH1339" s="38">
        <v>78.194519999999997</v>
      </c>
      <c r="FI1339" s="38">
        <v>78.544669999999996</v>
      </c>
      <c r="FJ1339" s="38">
        <v>82.912760000000006</v>
      </c>
      <c r="FK1339" s="38">
        <v>88.315299999999993</v>
      </c>
      <c r="FL1339" s="38">
        <v>93.430629999999994</v>
      </c>
      <c r="FM1339" s="38">
        <v>97.196209999999994</v>
      </c>
      <c r="FN1339" s="38">
        <v>100.6456</v>
      </c>
      <c r="FO1339" s="38">
        <v>103.1943</v>
      </c>
      <c r="FP1339" s="38">
        <v>104.935</v>
      </c>
      <c r="FQ1339" s="38">
        <v>106.0625</v>
      </c>
      <c r="FR1339" s="38">
        <v>106.34699999999999</v>
      </c>
      <c r="FS1339" s="38">
        <v>104.86750000000001</v>
      </c>
      <c r="FT1339" s="38">
        <v>101.4726</v>
      </c>
      <c r="FU1339" s="38">
        <v>96.901889999999995</v>
      </c>
      <c r="FV1339" s="38">
        <v>93.688400000000001</v>
      </c>
      <c r="FW1339">
        <v>91.571879999999993</v>
      </c>
      <c r="FX1339">
        <v>89.123019999999997</v>
      </c>
      <c r="FY1339">
        <v>86.303250000000006</v>
      </c>
      <c r="FZ1339">
        <v>0.1582732</v>
      </c>
      <c r="GA1339">
        <v>1.1382950000000001</v>
      </c>
      <c r="GB1339">
        <v>1</v>
      </c>
    </row>
    <row r="1340" spans="1:184" x14ac:dyDescent="0.3">
      <c r="A1340" t="s">
        <v>1</v>
      </c>
      <c r="B1340" t="s">
        <v>1</v>
      </c>
      <c r="C1340" t="s">
        <v>1</v>
      </c>
      <c r="D1340" t="s">
        <v>1</v>
      </c>
      <c r="E1340" t="s">
        <v>1</v>
      </c>
      <c r="F1340" t="s">
        <v>1</v>
      </c>
      <c r="G1340" t="s">
        <v>1</v>
      </c>
      <c r="H1340" s="40" t="s">
        <v>1</v>
      </c>
      <c r="I1340" s="18" t="s">
        <v>223</v>
      </c>
      <c r="J1340" s="38" t="s">
        <v>1</v>
      </c>
      <c r="K1340" s="18" t="s">
        <v>2</v>
      </c>
      <c r="L1340" s="38">
        <v>1755</v>
      </c>
      <c r="M1340" s="38">
        <v>1755</v>
      </c>
      <c r="N1340" s="38">
        <v>25.542929999999998</v>
      </c>
      <c r="O1340" s="38">
        <v>24.838039999999999</v>
      </c>
      <c r="P1340" s="38">
        <v>24.199549999999999</v>
      </c>
      <c r="Q1340" s="38">
        <v>24.087530000000001</v>
      </c>
      <c r="R1340" s="38">
        <v>25.063369999999999</v>
      </c>
      <c r="S1340" s="38">
        <v>26.755839999999999</v>
      </c>
      <c r="T1340" s="38">
        <v>28.327839999999998</v>
      </c>
      <c r="U1340" s="38">
        <v>27.257480000000001</v>
      </c>
      <c r="V1340" s="38">
        <v>24.828949999999999</v>
      </c>
      <c r="W1340" s="38">
        <v>22.523790000000002</v>
      </c>
      <c r="X1340" s="38">
        <v>21.761430000000001</v>
      </c>
      <c r="Y1340" s="38">
        <v>21.48781</v>
      </c>
      <c r="Z1340" s="38">
        <v>21.43411</v>
      </c>
      <c r="AA1340" s="38">
        <v>22.29325</v>
      </c>
      <c r="AB1340" s="38">
        <v>22.923649999999999</v>
      </c>
      <c r="AC1340" s="38">
        <v>23.55376</v>
      </c>
      <c r="AD1340" s="38">
        <v>24.958539999999999</v>
      </c>
      <c r="AE1340" s="38">
        <v>26.700379999999999</v>
      </c>
      <c r="AF1340" s="38">
        <v>29.738060000000001</v>
      </c>
      <c r="AG1340" s="38">
        <v>32.397500000000001</v>
      </c>
      <c r="AH1340" s="38">
        <v>32.206740000000003</v>
      </c>
      <c r="AI1340" s="38">
        <v>30.602650000000001</v>
      </c>
      <c r="AJ1340" s="38">
        <v>28.989229999999999</v>
      </c>
      <c r="AK1340" s="38">
        <v>27.587630000000001</v>
      </c>
      <c r="AL1340" s="38">
        <v>5.3302000000000002E-3</v>
      </c>
      <c r="AM1340" s="38">
        <v>-5.2206700000000002E-2</v>
      </c>
      <c r="AN1340" s="38">
        <v>2.1996399999999999E-2</v>
      </c>
      <c r="AO1340" s="38">
        <v>0.1158163</v>
      </c>
      <c r="AP1340" s="38">
        <v>8.6610800000000002E-2</v>
      </c>
      <c r="AQ1340" s="38">
        <v>1.33297E-2</v>
      </c>
      <c r="AR1340" s="38">
        <v>-5.9193099999999998E-2</v>
      </c>
      <c r="AS1340" s="38">
        <v>-0.63696989999999998</v>
      </c>
      <c r="AT1340" s="38">
        <v>-0.87502939999999996</v>
      </c>
      <c r="AU1340" s="38">
        <v>-0.50559120000000002</v>
      </c>
      <c r="AV1340" s="38">
        <v>-0.25365949999999998</v>
      </c>
      <c r="AW1340" s="38">
        <v>-0.1042106</v>
      </c>
      <c r="AX1340" s="38">
        <v>-0.1367553</v>
      </c>
      <c r="AY1340" s="38">
        <v>2.3111E-2</v>
      </c>
      <c r="AZ1340" s="38">
        <v>-0.3147143</v>
      </c>
      <c r="BA1340" s="38">
        <v>-0.61451350000000005</v>
      </c>
      <c r="BB1340" s="38">
        <v>-0.89316569999999995</v>
      </c>
      <c r="BC1340" s="38">
        <v>-1.1719189999999999</v>
      </c>
      <c r="BD1340" s="38">
        <v>-1.3309249999999999</v>
      </c>
      <c r="BE1340" s="38">
        <v>-0.84300489999999995</v>
      </c>
      <c r="BF1340" s="38">
        <v>-0.57987529999999998</v>
      </c>
      <c r="BG1340" s="38">
        <v>-0.3826522</v>
      </c>
      <c r="BH1340" s="38">
        <v>-0.34276879999999998</v>
      </c>
      <c r="BI1340" s="38">
        <v>-0.37142350000000002</v>
      </c>
      <c r="BJ1340" s="38">
        <v>9.9993700000000005E-2</v>
      </c>
      <c r="BK1340" s="38">
        <v>3.8177900000000001E-2</v>
      </c>
      <c r="BL1340" s="38">
        <v>0.1034552</v>
      </c>
      <c r="BM1340" s="38">
        <v>0.18706390000000001</v>
      </c>
      <c r="BN1340" s="38">
        <v>0.1671137</v>
      </c>
      <c r="BO1340" s="38">
        <v>0.1061242</v>
      </c>
      <c r="BP1340" s="38">
        <v>3.0705699999999999E-2</v>
      </c>
      <c r="BQ1340" s="38">
        <v>-0.50243640000000001</v>
      </c>
      <c r="BR1340" s="38">
        <v>-0.7352149</v>
      </c>
      <c r="BS1340" s="38">
        <v>-0.38761259999999997</v>
      </c>
      <c r="BT1340" s="38">
        <v>-0.14977650000000001</v>
      </c>
      <c r="BU1340" s="38">
        <v>-2.86094E-2</v>
      </c>
      <c r="BV1340" s="38">
        <v>-4.7528000000000001E-2</v>
      </c>
      <c r="BW1340" s="38">
        <v>8.1940799999999994E-2</v>
      </c>
      <c r="BX1340" s="38">
        <v>-0.2108922</v>
      </c>
      <c r="BY1340" s="38">
        <v>-0.4632135</v>
      </c>
      <c r="BZ1340" s="38">
        <v>-0.69590989999999997</v>
      </c>
      <c r="CA1340" s="38">
        <v>-0.93516410000000005</v>
      </c>
      <c r="CB1340" s="38">
        <v>-1.062003</v>
      </c>
      <c r="CC1340" s="38">
        <v>-0.62435090000000004</v>
      </c>
      <c r="CD1340" s="38">
        <v>-0.3867235</v>
      </c>
      <c r="CE1340" s="38">
        <v>-0.20149220000000001</v>
      </c>
      <c r="CF1340" s="38">
        <v>-0.17497450000000001</v>
      </c>
      <c r="CG1340" s="38">
        <v>-0.2015528</v>
      </c>
      <c r="CH1340" s="38">
        <v>0.16555729999999999</v>
      </c>
      <c r="CI1340" s="38">
        <v>0.1007779</v>
      </c>
      <c r="CJ1340" s="38">
        <v>0.1598734</v>
      </c>
      <c r="CK1340" s="38">
        <v>0.2364098</v>
      </c>
      <c r="CL1340" s="38">
        <v>0.22286990000000001</v>
      </c>
      <c r="CM1340" s="38">
        <v>0.1703933</v>
      </c>
      <c r="CN1340" s="38">
        <v>9.2969399999999994E-2</v>
      </c>
      <c r="CO1340" s="38">
        <v>-0.40925889999999998</v>
      </c>
      <c r="CP1340" s="38">
        <v>-0.6383799</v>
      </c>
      <c r="CQ1340" s="38">
        <v>-0.30590099999999998</v>
      </c>
      <c r="CR1340" s="38">
        <v>-7.7827499999999994E-2</v>
      </c>
      <c r="CS1340" s="38">
        <v>2.37518E-2</v>
      </c>
      <c r="CT1340" s="38">
        <v>1.42705E-2</v>
      </c>
      <c r="CU1340" s="38">
        <v>0.12268610000000001</v>
      </c>
      <c r="CV1340" s="38">
        <v>-0.13898540000000001</v>
      </c>
      <c r="CW1340" s="38">
        <v>-0.35842370000000001</v>
      </c>
      <c r="CX1340" s="38">
        <v>-0.55929110000000004</v>
      </c>
      <c r="CY1340" s="38">
        <v>-0.77118799999999998</v>
      </c>
      <c r="CZ1340" s="38">
        <v>-0.87574770000000002</v>
      </c>
      <c r="DA1340" s="38">
        <v>-0.4729119</v>
      </c>
      <c r="DB1340" s="38">
        <v>-0.25294709999999998</v>
      </c>
      <c r="DC1340" s="38">
        <v>-7.60213E-2</v>
      </c>
      <c r="DD1340" s="38">
        <v>-5.8760600000000003E-2</v>
      </c>
      <c r="DE1340" s="38">
        <v>-8.39009E-2</v>
      </c>
      <c r="DF1340" s="38">
        <v>0.23112099999999999</v>
      </c>
      <c r="DG1340" s="38">
        <v>0.163378</v>
      </c>
      <c r="DH1340" s="38">
        <v>0.2162916</v>
      </c>
      <c r="DI1340" s="38">
        <v>0.2857558</v>
      </c>
      <c r="DJ1340" s="38">
        <v>0.27862599999999998</v>
      </c>
      <c r="DK1340" s="38">
        <v>0.2346625</v>
      </c>
      <c r="DL1340" s="38">
        <v>0.15523310000000001</v>
      </c>
      <c r="DM1340" s="38">
        <v>-0.31608140000000001</v>
      </c>
      <c r="DN1340" s="38">
        <v>-0.5415449</v>
      </c>
      <c r="DO1340" s="38">
        <v>-0.22418930000000001</v>
      </c>
      <c r="DP1340" s="38">
        <v>-5.8785E-3</v>
      </c>
      <c r="DQ1340" s="38">
        <v>7.6112899999999997E-2</v>
      </c>
      <c r="DR1340" s="38">
        <v>7.6069100000000001E-2</v>
      </c>
      <c r="DS1340" s="38">
        <v>0.16343150000000001</v>
      </c>
      <c r="DT1340" s="38">
        <v>-6.7078499999999999E-2</v>
      </c>
      <c r="DU1340" s="38">
        <v>-0.25363380000000002</v>
      </c>
      <c r="DV1340" s="38">
        <v>-0.4226723</v>
      </c>
      <c r="DW1340" s="38">
        <v>-0.60721190000000003</v>
      </c>
      <c r="DX1340" s="38">
        <v>-0.68949269999999996</v>
      </c>
      <c r="DY1340" s="38">
        <v>-0.3214728</v>
      </c>
      <c r="DZ1340" s="38">
        <v>-0.1191707</v>
      </c>
      <c r="EA1340" s="38">
        <v>4.9449600000000003E-2</v>
      </c>
      <c r="EB1340" s="38">
        <v>5.7453200000000003E-2</v>
      </c>
      <c r="EC1340" s="38">
        <v>3.3751000000000003E-2</v>
      </c>
      <c r="ED1340" s="38">
        <v>0.32578449999999998</v>
      </c>
      <c r="EE1340" s="38">
        <v>0.2537625</v>
      </c>
      <c r="EF1340" s="38">
        <v>0.29775040000000003</v>
      </c>
      <c r="EG1340" s="38">
        <v>0.35700340000000003</v>
      </c>
      <c r="EH1340" s="38">
        <v>0.35912899999999998</v>
      </c>
      <c r="EI1340" s="38">
        <v>0.3274569</v>
      </c>
      <c r="EJ1340" s="38">
        <v>0.24513190000000001</v>
      </c>
      <c r="EK1340" s="38">
        <v>-0.18154790000000001</v>
      </c>
      <c r="EL1340" s="38">
        <v>-0.40173049999999999</v>
      </c>
      <c r="EM1340" s="38">
        <v>-0.10621070000000001</v>
      </c>
      <c r="EN1340" s="38">
        <v>9.8004400000000005E-2</v>
      </c>
      <c r="EO1340" s="38">
        <v>0.15171409999999999</v>
      </c>
      <c r="EP1340" s="38">
        <v>0.16529630000000001</v>
      </c>
      <c r="EQ1340" s="38">
        <v>0.22226129999999999</v>
      </c>
      <c r="ER1340" s="38">
        <v>3.6743499999999998E-2</v>
      </c>
      <c r="ES1340" s="38">
        <v>-0.1023338</v>
      </c>
      <c r="ET1340" s="38">
        <v>-0.22541639999999999</v>
      </c>
      <c r="EU1340" s="38">
        <v>-0.37045660000000002</v>
      </c>
      <c r="EV1340" s="38">
        <v>-0.42057</v>
      </c>
      <c r="EW1340" s="38">
        <v>-0.1028189</v>
      </c>
      <c r="EX1340" s="38">
        <v>7.3981099999999994E-2</v>
      </c>
      <c r="EY1340" s="38">
        <v>0.2306096</v>
      </c>
      <c r="EZ1340" s="38">
        <v>0.22524749999999999</v>
      </c>
      <c r="FA1340" s="38">
        <v>0.20362160000000001</v>
      </c>
      <c r="FB1340" s="38">
        <v>79.408190000000005</v>
      </c>
      <c r="FC1340" s="38">
        <v>77.843350000000001</v>
      </c>
      <c r="FD1340" s="38">
        <v>76.092309999999998</v>
      </c>
      <c r="FE1340" s="38">
        <v>74.576220000000006</v>
      </c>
      <c r="FF1340" s="38">
        <v>73.330979999999997</v>
      </c>
      <c r="FG1340" s="38">
        <v>72.309560000000005</v>
      </c>
      <c r="FH1340" s="38">
        <v>71.992260000000002</v>
      </c>
      <c r="FI1340" s="38">
        <v>74.030330000000006</v>
      </c>
      <c r="FJ1340" s="38">
        <v>78.23715</v>
      </c>
      <c r="FK1340" s="38">
        <v>82.688739999999996</v>
      </c>
      <c r="FL1340" s="38">
        <v>86.964709999999997</v>
      </c>
      <c r="FM1340" s="38">
        <v>90.976839999999996</v>
      </c>
      <c r="FN1340" s="38">
        <v>94.159970000000001</v>
      </c>
      <c r="FO1340" s="38">
        <v>96.904200000000003</v>
      </c>
      <c r="FP1340" s="38">
        <v>98.981899999999996</v>
      </c>
      <c r="FQ1340" s="38">
        <v>100.3819</v>
      </c>
      <c r="FR1340" s="38">
        <v>100.75830000000001</v>
      </c>
      <c r="FS1340" s="38">
        <v>99.996549999999999</v>
      </c>
      <c r="FT1340" s="38">
        <v>98.017830000000004</v>
      </c>
      <c r="FU1340" s="38">
        <v>94.515230000000003</v>
      </c>
      <c r="FV1340" s="38">
        <v>90.346599999999995</v>
      </c>
      <c r="FW1340">
        <v>86.969980000000007</v>
      </c>
      <c r="FX1340">
        <v>84.301519999999996</v>
      </c>
      <c r="FY1340">
        <v>81.749949999999998</v>
      </c>
      <c r="FZ1340">
        <v>0.24725249999999999</v>
      </c>
      <c r="GA1340">
        <v>1.7508140000000001</v>
      </c>
      <c r="GB1340">
        <v>1</v>
      </c>
    </row>
    <row r="1341" spans="1:184" x14ac:dyDescent="0.3">
      <c r="A1341" t="s">
        <v>1</v>
      </c>
      <c r="B1341" t="s">
        <v>1</v>
      </c>
      <c r="C1341" t="s">
        <v>1</v>
      </c>
      <c r="D1341" t="s">
        <v>1</v>
      </c>
      <c r="E1341" t="s">
        <v>1</v>
      </c>
      <c r="F1341" t="s">
        <v>1</v>
      </c>
      <c r="G1341" t="s">
        <v>1</v>
      </c>
      <c r="H1341" s="40" t="s">
        <v>269</v>
      </c>
      <c r="I1341" s="18" t="s">
        <v>1</v>
      </c>
      <c r="J1341" s="38" t="s">
        <v>1</v>
      </c>
      <c r="K1341" s="18">
        <v>44722</v>
      </c>
      <c r="L1341" s="38">
        <v>109879</v>
      </c>
      <c r="M1341" s="38">
        <v>109879</v>
      </c>
      <c r="N1341" s="38">
        <v>5.0179549999999997</v>
      </c>
      <c r="O1341" s="38">
        <v>4.8388109999999998</v>
      </c>
      <c r="P1341" s="38">
        <v>4.7223439999999997</v>
      </c>
      <c r="Q1341" s="38">
        <v>4.6759599999999999</v>
      </c>
      <c r="R1341" s="38">
        <v>4.8153490000000003</v>
      </c>
      <c r="S1341" s="38">
        <v>5.1130599999999999</v>
      </c>
      <c r="T1341" s="38">
        <v>5.4732649999999996</v>
      </c>
      <c r="U1341" s="38">
        <v>6.1116279999999996</v>
      </c>
      <c r="V1341" s="38">
        <v>6.9090499999999997</v>
      </c>
      <c r="W1341" s="38">
        <v>7.5285209999999996</v>
      </c>
      <c r="X1341" s="38">
        <v>8.06724</v>
      </c>
      <c r="Y1341" s="38">
        <v>8.4693179999999995</v>
      </c>
      <c r="Z1341" s="38">
        <v>8.6834969999999991</v>
      </c>
      <c r="AA1341" s="38">
        <v>8.9176559999999991</v>
      </c>
      <c r="AB1341" s="38">
        <v>8.9575949999999995</v>
      </c>
      <c r="AC1341" s="38">
        <v>8.7921580000000006</v>
      </c>
      <c r="AD1341" s="38">
        <v>8.4269060000000007</v>
      </c>
      <c r="AE1341" s="38">
        <v>7.849494</v>
      </c>
      <c r="AF1341" s="38">
        <v>7.3293569999999999</v>
      </c>
      <c r="AG1341" s="38">
        <v>6.9713339999999997</v>
      </c>
      <c r="AH1341" s="38">
        <v>6.6866060000000003</v>
      </c>
      <c r="AI1341" s="38">
        <v>6.3109380000000002</v>
      </c>
      <c r="AJ1341" s="38">
        <v>5.8031499999999996</v>
      </c>
      <c r="AK1341" s="38">
        <v>5.3932349999999998</v>
      </c>
      <c r="AL1341" s="38">
        <v>-1.21006E-2</v>
      </c>
      <c r="AM1341" s="38">
        <v>-1.12379E-2</v>
      </c>
      <c r="AN1341" s="38">
        <v>1.7330399999999999E-2</v>
      </c>
      <c r="AO1341" s="38">
        <v>2.5411099999999999E-2</v>
      </c>
      <c r="AP1341" s="38">
        <v>4.5359299999999998E-2</v>
      </c>
      <c r="AQ1341" s="38">
        <v>4.1226100000000002E-2</v>
      </c>
      <c r="AR1341" s="38">
        <v>3.5213000000000002E-3</v>
      </c>
      <c r="AS1341" s="38">
        <v>-4.1808600000000001E-2</v>
      </c>
      <c r="AT1341" s="38">
        <v>-6.3648499999999997E-2</v>
      </c>
      <c r="AU1341" s="38">
        <v>-9.3813499999999994E-2</v>
      </c>
      <c r="AV1341" s="38">
        <v>-9.5701499999999995E-2</v>
      </c>
      <c r="AW1341" s="38">
        <v>-5.6190900000000002E-2</v>
      </c>
      <c r="AX1341" s="38">
        <v>-2.4177400000000002E-2</v>
      </c>
      <c r="AY1341" s="38">
        <v>3.7441500000000003E-2</v>
      </c>
      <c r="AZ1341" s="38">
        <v>5.8193399999999999E-2</v>
      </c>
      <c r="BA1341" s="38">
        <v>3.2320300000000003E-2</v>
      </c>
      <c r="BB1341" s="38">
        <v>3.85717E-2</v>
      </c>
      <c r="BC1341" s="38">
        <v>2.53951E-2</v>
      </c>
      <c r="BD1341" s="38">
        <v>-1.6969000000000001E-2</v>
      </c>
      <c r="BE1341" s="38">
        <v>-3.0540500000000002E-2</v>
      </c>
      <c r="BF1341" s="38">
        <v>-1.9629199999999999E-2</v>
      </c>
      <c r="BG1341" s="38">
        <v>-6.9548600000000002E-2</v>
      </c>
      <c r="BH1341" s="38">
        <v>-7.3347200000000001E-2</v>
      </c>
      <c r="BI1341" s="38">
        <v>-8.8990399999999997E-2</v>
      </c>
      <c r="BJ1341" s="38">
        <v>-3.7837999999999999E-3</v>
      </c>
      <c r="BK1341" s="38">
        <v>-4.3835999999999996E-3</v>
      </c>
      <c r="BL1341" s="38">
        <v>2.2693899999999999E-2</v>
      </c>
      <c r="BM1341" s="38">
        <v>3.00267E-2</v>
      </c>
      <c r="BN1341" s="38">
        <v>4.9923099999999998E-2</v>
      </c>
      <c r="BO1341" s="38">
        <v>4.7258799999999997E-2</v>
      </c>
      <c r="BP1341" s="38">
        <v>1.1526399999999999E-2</v>
      </c>
      <c r="BQ1341" s="38">
        <v>-3.5516399999999997E-2</v>
      </c>
      <c r="BR1341" s="38">
        <v>-5.6558799999999999E-2</v>
      </c>
      <c r="BS1341" s="38">
        <v>-8.5189200000000007E-2</v>
      </c>
      <c r="BT1341" s="38">
        <v>-8.8672000000000001E-2</v>
      </c>
      <c r="BU1341" s="38">
        <v>-5.0806200000000003E-2</v>
      </c>
      <c r="BV1341" s="38">
        <v>-2.0378E-2</v>
      </c>
      <c r="BW1341" s="38">
        <v>4.2412699999999998E-2</v>
      </c>
      <c r="BX1341" s="38">
        <v>6.5701800000000005E-2</v>
      </c>
      <c r="BY1341" s="38">
        <v>4.1431299999999997E-2</v>
      </c>
      <c r="BZ1341" s="38">
        <v>4.8676200000000003E-2</v>
      </c>
      <c r="CA1341" s="38">
        <v>3.5669800000000002E-2</v>
      </c>
      <c r="CB1341" s="38">
        <v>-6.4174999999999996E-3</v>
      </c>
      <c r="CC1341" s="38">
        <v>-2.01754E-2</v>
      </c>
      <c r="CD1341" s="38">
        <v>-9.2359999999999994E-3</v>
      </c>
      <c r="CE1341" s="38">
        <v>-5.73725E-2</v>
      </c>
      <c r="CF1341" s="38">
        <v>-6.1631400000000003E-2</v>
      </c>
      <c r="CG1341" s="38">
        <v>-7.7276999999999998E-2</v>
      </c>
      <c r="CH1341" s="38">
        <v>1.9764000000000001E-3</v>
      </c>
      <c r="CI1341" s="38">
        <v>3.637E-4</v>
      </c>
      <c r="CJ1341" s="38">
        <v>2.6408600000000001E-2</v>
      </c>
      <c r="CK1341" s="38">
        <v>3.3223500000000003E-2</v>
      </c>
      <c r="CL1341" s="38">
        <v>5.3083900000000003E-2</v>
      </c>
      <c r="CM1341" s="38">
        <v>5.1436999999999997E-2</v>
      </c>
      <c r="CN1341" s="38">
        <v>1.7070800000000001E-2</v>
      </c>
      <c r="CO1341" s="38">
        <v>-3.1158399999999999E-2</v>
      </c>
      <c r="CP1341" s="38">
        <v>-5.16485E-2</v>
      </c>
      <c r="CQ1341" s="38">
        <v>-7.9215999999999995E-2</v>
      </c>
      <c r="CR1341" s="38">
        <v>-8.38034E-2</v>
      </c>
      <c r="CS1341" s="38">
        <v>-4.7076800000000002E-2</v>
      </c>
      <c r="CT1341" s="38">
        <v>-1.7746499999999998E-2</v>
      </c>
      <c r="CU1341" s="38">
        <v>4.5855800000000002E-2</v>
      </c>
      <c r="CV1341" s="38">
        <v>7.0902099999999996E-2</v>
      </c>
      <c r="CW1341" s="38">
        <v>4.7741600000000002E-2</v>
      </c>
      <c r="CX1341" s="38">
        <v>5.5674599999999998E-2</v>
      </c>
      <c r="CY1341" s="38">
        <v>4.2785999999999998E-2</v>
      </c>
      <c r="CZ1341" s="38">
        <v>8.9050000000000002E-4</v>
      </c>
      <c r="DA1341" s="38">
        <v>-1.2996499999999999E-2</v>
      </c>
      <c r="DB1341" s="38">
        <v>-2.0376000000000001E-3</v>
      </c>
      <c r="DC1341" s="38">
        <v>-4.8939299999999998E-2</v>
      </c>
      <c r="DD1341" s="38">
        <v>-5.3517099999999998E-2</v>
      </c>
      <c r="DE1341" s="38">
        <v>-6.9164299999999998E-2</v>
      </c>
      <c r="DF1341" s="38">
        <v>7.7365999999999997E-3</v>
      </c>
      <c r="DG1341" s="38">
        <v>5.1108999999999998E-3</v>
      </c>
      <c r="DH1341" s="38">
        <v>3.0123299999999999E-2</v>
      </c>
      <c r="DI1341" s="38">
        <v>3.64202E-2</v>
      </c>
      <c r="DJ1341" s="38">
        <v>5.6244700000000002E-2</v>
      </c>
      <c r="DK1341" s="38">
        <v>5.5615199999999997E-2</v>
      </c>
      <c r="DL1341" s="38">
        <v>2.2615099999999999E-2</v>
      </c>
      <c r="DM1341" s="38">
        <v>-2.6800399999999999E-2</v>
      </c>
      <c r="DN1341" s="38">
        <v>-4.6738200000000001E-2</v>
      </c>
      <c r="DO1341" s="38">
        <v>-7.32429E-2</v>
      </c>
      <c r="DP1341" s="38">
        <v>-7.8934799999999999E-2</v>
      </c>
      <c r="DQ1341" s="38">
        <v>-4.3347400000000001E-2</v>
      </c>
      <c r="DR1341" s="38">
        <v>-1.5115E-2</v>
      </c>
      <c r="DS1341" s="38">
        <v>4.9298799999999997E-2</v>
      </c>
      <c r="DT1341" s="38">
        <v>7.6102500000000003E-2</v>
      </c>
      <c r="DU1341" s="38">
        <v>5.40519E-2</v>
      </c>
      <c r="DV1341" s="38">
        <v>6.2672900000000004E-2</v>
      </c>
      <c r="DW1341" s="38">
        <v>4.9902200000000001E-2</v>
      </c>
      <c r="DX1341" s="38">
        <v>8.1983999999999998E-3</v>
      </c>
      <c r="DY1341" s="38">
        <v>-5.8176E-3</v>
      </c>
      <c r="DZ1341" s="38">
        <v>5.1606999999999998E-3</v>
      </c>
      <c r="EA1341" s="38">
        <v>-4.0506199999999999E-2</v>
      </c>
      <c r="EB1341" s="38">
        <v>-4.5402699999999997E-2</v>
      </c>
      <c r="EC1341" s="38">
        <v>-6.1051500000000002E-2</v>
      </c>
      <c r="ED1341" s="38">
        <v>1.60533E-2</v>
      </c>
      <c r="EE1341" s="38">
        <v>1.19652E-2</v>
      </c>
      <c r="EF1341" s="38">
        <v>3.5486700000000003E-2</v>
      </c>
      <c r="EG1341" s="38">
        <v>4.1035799999999997E-2</v>
      </c>
      <c r="EH1341" s="38">
        <v>6.0808500000000001E-2</v>
      </c>
      <c r="EI1341" s="38">
        <v>6.1647800000000003E-2</v>
      </c>
      <c r="EJ1341" s="38">
        <v>3.06202E-2</v>
      </c>
      <c r="EK1341" s="38">
        <v>-2.0508200000000001E-2</v>
      </c>
      <c r="EL1341" s="38">
        <v>-3.9648500000000003E-2</v>
      </c>
      <c r="EM1341" s="38">
        <v>-6.4618499999999995E-2</v>
      </c>
      <c r="EN1341" s="38">
        <v>-7.1905300000000005E-2</v>
      </c>
      <c r="EO1341" s="38">
        <v>-3.7962700000000002E-2</v>
      </c>
      <c r="EP1341" s="38">
        <v>-1.13156E-2</v>
      </c>
      <c r="EQ1341" s="38">
        <v>5.4270100000000002E-2</v>
      </c>
      <c r="ER1341" s="38">
        <v>8.3610900000000002E-2</v>
      </c>
      <c r="ES1341" s="38">
        <v>6.3162899999999994E-2</v>
      </c>
      <c r="ET1341" s="38">
        <v>7.2777400000000006E-2</v>
      </c>
      <c r="EU1341" s="38">
        <v>6.0176899999999998E-2</v>
      </c>
      <c r="EV1341" s="38">
        <v>1.87499E-2</v>
      </c>
      <c r="EW1341" s="38">
        <v>4.5475000000000003E-3</v>
      </c>
      <c r="EX1341" s="38">
        <v>1.5554E-2</v>
      </c>
      <c r="EY1341" s="38">
        <v>-2.83301E-2</v>
      </c>
      <c r="EZ1341" s="38">
        <v>-3.3686899999999999E-2</v>
      </c>
      <c r="FA1341" s="38">
        <v>-4.9338100000000003E-2</v>
      </c>
      <c r="FB1341" s="38">
        <v>78.499830000000003</v>
      </c>
      <c r="FC1341" s="38">
        <v>76.904650000000004</v>
      </c>
      <c r="FD1341" s="38">
        <v>74.592429999999993</v>
      </c>
      <c r="FE1341" s="38">
        <v>72.71593</v>
      </c>
      <c r="FF1341" s="38">
        <v>71.664339999999996</v>
      </c>
      <c r="FG1341" s="38">
        <v>70.851479999999995</v>
      </c>
      <c r="FH1341" s="38">
        <v>71.51379</v>
      </c>
      <c r="FI1341" s="38">
        <v>75.537390000000002</v>
      </c>
      <c r="FJ1341" s="38">
        <v>80.376850000000005</v>
      </c>
      <c r="FK1341" s="38">
        <v>84.106369999999998</v>
      </c>
      <c r="FL1341" s="38">
        <v>87.72278</v>
      </c>
      <c r="FM1341" s="38">
        <v>91.252480000000006</v>
      </c>
      <c r="FN1341" s="38">
        <v>93.800870000000003</v>
      </c>
      <c r="FO1341" s="38">
        <v>95.973179999999999</v>
      </c>
      <c r="FP1341" s="38">
        <v>97.362639999999999</v>
      </c>
      <c r="FQ1341" s="38">
        <v>98.452160000000006</v>
      </c>
      <c r="FR1341" s="38">
        <v>98.732029999999995</v>
      </c>
      <c r="FS1341" s="38">
        <v>98.197199999999995</v>
      </c>
      <c r="FT1341" s="38">
        <v>96.592479999999995</v>
      </c>
      <c r="FU1341" s="38">
        <v>94.303250000000006</v>
      </c>
      <c r="FV1341" s="38">
        <v>91.096360000000004</v>
      </c>
      <c r="FW1341">
        <v>88.364890000000003</v>
      </c>
      <c r="FX1341">
        <v>85.579499999999996</v>
      </c>
      <c r="FY1341">
        <v>82.82629</v>
      </c>
      <c r="FZ1341">
        <v>1.1716600000000001E-2</v>
      </c>
      <c r="GA1341">
        <v>9.6945100000000006E-2</v>
      </c>
      <c r="GB1341">
        <v>1</v>
      </c>
    </row>
    <row r="1342" spans="1:184" x14ac:dyDescent="0.3">
      <c r="A1342" t="s">
        <v>1</v>
      </c>
      <c r="B1342" t="s">
        <v>1</v>
      </c>
      <c r="C1342" t="s">
        <v>1</v>
      </c>
      <c r="D1342" t="s">
        <v>1</v>
      </c>
      <c r="E1342" t="s">
        <v>1</v>
      </c>
      <c r="F1342" t="s">
        <v>1</v>
      </c>
      <c r="G1342" t="s">
        <v>1</v>
      </c>
      <c r="H1342" s="40" t="s">
        <v>269</v>
      </c>
      <c r="I1342" s="18" t="s">
        <v>1</v>
      </c>
      <c r="J1342" s="38" t="s">
        <v>1</v>
      </c>
      <c r="K1342" s="18">
        <v>44739</v>
      </c>
      <c r="L1342" s="38">
        <v>109629</v>
      </c>
      <c r="M1342" s="38">
        <v>109629</v>
      </c>
      <c r="N1342" s="38">
        <v>4.7488950000000001</v>
      </c>
      <c r="O1342" s="38">
        <v>4.6089710000000004</v>
      </c>
      <c r="P1342" s="38">
        <v>4.5066940000000004</v>
      </c>
      <c r="Q1342" s="38">
        <v>4.5027280000000003</v>
      </c>
      <c r="R1342" s="38">
        <v>4.6751310000000004</v>
      </c>
      <c r="S1342" s="38">
        <v>5.067958</v>
      </c>
      <c r="T1342" s="38">
        <v>5.5205149999999996</v>
      </c>
      <c r="U1342" s="38">
        <v>6.1224160000000003</v>
      </c>
      <c r="V1342" s="38">
        <v>6.9121360000000003</v>
      </c>
      <c r="W1342" s="38">
        <v>7.4770810000000001</v>
      </c>
      <c r="X1342" s="38">
        <v>7.9564060000000003</v>
      </c>
      <c r="Y1342" s="38">
        <v>8.3327760000000008</v>
      </c>
      <c r="Z1342" s="38">
        <v>8.5933849999999996</v>
      </c>
      <c r="AA1342" s="38">
        <v>8.8842289999999995</v>
      </c>
      <c r="AB1342" s="38">
        <v>9.0054839999999992</v>
      </c>
      <c r="AC1342" s="38">
        <v>8.929176</v>
      </c>
      <c r="AD1342" s="38">
        <v>8.5987089999999995</v>
      </c>
      <c r="AE1342" s="38">
        <v>7.9640240000000002</v>
      </c>
      <c r="AF1342" s="38">
        <v>7.4224940000000004</v>
      </c>
      <c r="AG1342" s="38">
        <v>7.0536070000000004</v>
      </c>
      <c r="AH1342" s="38">
        <v>6.717022</v>
      </c>
      <c r="AI1342" s="38">
        <v>6.2454710000000002</v>
      </c>
      <c r="AJ1342" s="38">
        <v>5.7465310000000001</v>
      </c>
      <c r="AK1342" s="38">
        <v>5.3685140000000002</v>
      </c>
      <c r="AL1342" s="38">
        <v>-5.8221299999999997E-2</v>
      </c>
      <c r="AM1342" s="38">
        <v>-3.2822200000000003E-2</v>
      </c>
      <c r="AN1342" s="38">
        <v>-2.1308799999999999E-2</v>
      </c>
      <c r="AO1342" s="38">
        <v>-3.4919E-3</v>
      </c>
      <c r="AP1342" s="38">
        <v>-1.57781E-2</v>
      </c>
      <c r="AQ1342" s="38">
        <v>4.6711799999999998E-2</v>
      </c>
      <c r="AR1342" s="38">
        <v>9.3611299999999995E-2</v>
      </c>
      <c r="AS1342" s="38">
        <v>-2.1561000000000002E-3</v>
      </c>
      <c r="AT1342" s="38">
        <v>-2.2473900000000002E-2</v>
      </c>
      <c r="AU1342" s="38">
        <v>-4.6855300000000003E-2</v>
      </c>
      <c r="AV1342" s="38">
        <v>-4.9537200000000003E-2</v>
      </c>
      <c r="AW1342" s="38">
        <v>-2.2925999999999998E-2</v>
      </c>
      <c r="AX1342" s="38">
        <v>-1.33627E-2</v>
      </c>
      <c r="AY1342" s="38">
        <v>1.9460499999999999E-2</v>
      </c>
      <c r="AZ1342" s="38">
        <v>5.6835200000000002E-2</v>
      </c>
      <c r="BA1342" s="38">
        <v>5.53629E-2</v>
      </c>
      <c r="BB1342" s="38">
        <v>0.1182675</v>
      </c>
      <c r="BC1342" s="38">
        <v>0.11255080000000001</v>
      </c>
      <c r="BD1342" s="38">
        <v>6.9915900000000003E-2</v>
      </c>
      <c r="BE1342" s="38">
        <v>6.2633099999999997E-2</v>
      </c>
      <c r="BF1342" s="38">
        <v>7.9111100000000004E-2</v>
      </c>
      <c r="BG1342" s="38">
        <v>-6.1195100000000002E-2</v>
      </c>
      <c r="BH1342" s="38">
        <v>-4.8987299999999998E-2</v>
      </c>
      <c r="BI1342" s="38">
        <v>-3.95895E-2</v>
      </c>
      <c r="BJ1342" s="38">
        <v>-5.2198300000000003E-2</v>
      </c>
      <c r="BK1342" s="38">
        <v>-2.6650799999999999E-2</v>
      </c>
      <c r="BL1342" s="38">
        <v>-1.5487600000000001E-2</v>
      </c>
      <c r="BM1342" s="38">
        <v>1.243E-3</v>
      </c>
      <c r="BN1342" s="38">
        <v>-1.14474E-2</v>
      </c>
      <c r="BO1342" s="38">
        <v>5.2218199999999999E-2</v>
      </c>
      <c r="BP1342" s="38">
        <v>0.101101</v>
      </c>
      <c r="BQ1342" s="38">
        <v>3.9979999999999998E-3</v>
      </c>
      <c r="BR1342" s="38">
        <v>-1.57938E-2</v>
      </c>
      <c r="BS1342" s="38">
        <v>-3.9406200000000002E-2</v>
      </c>
      <c r="BT1342" s="38">
        <v>-4.3135699999999999E-2</v>
      </c>
      <c r="BU1342" s="38">
        <v>-1.7637400000000001E-2</v>
      </c>
      <c r="BV1342" s="38">
        <v>-9.6822000000000002E-3</v>
      </c>
      <c r="BW1342" s="38">
        <v>2.35684E-2</v>
      </c>
      <c r="BX1342" s="38">
        <v>6.2156099999999999E-2</v>
      </c>
      <c r="BY1342" s="38">
        <v>6.1717500000000002E-2</v>
      </c>
      <c r="BZ1342" s="38">
        <v>0.12599440000000001</v>
      </c>
      <c r="CA1342" s="38">
        <v>0.12057130000000001</v>
      </c>
      <c r="CB1342" s="38">
        <v>7.9935599999999996E-2</v>
      </c>
      <c r="CC1342" s="38">
        <v>7.26498E-2</v>
      </c>
      <c r="CD1342" s="38">
        <v>8.8623900000000005E-2</v>
      </c>
      <c r="CE1342" s="38">
        <v>-4.9866500000000001E-2</v>
      </c>
      <c r="CF1342" s="38">
        <v>-3.7918599999999997E-2</v>
      </c>
      <c r="CG1342" s="38">
        <v>-2.7797700000000002E-2</v>
      </c>
      <c r="CH1342" s="38">
        <v>-4.8026800000000001E-2</v>
      </c>
      <c r="CI1342" s="38">
        <v>-2.23766E-2</v>
      </c>
      <c r="CJ1342" s="38">
        <v>-1.14559E-2</v>
      </c>
      <c r="CK1342" s="38">
        <v>4.5224000000000002E-3</v>
      </c>
      <c r="CL1342" s="38">
        <v>-8.4478999999999995E-3</v>
      </c>
      <c r="CM1342" s="38">
        <v>5.6031900000000003E-2</v>
      </c>
      <c r="CN1342" s="38">
        <v>0.10628840000000001</v>
      </c>
      <c r="CO1342" s="38">
        <v>8.2602999999999999E-3</v>
      </c>
      <c r="CP1342" s="38">
        <v>-1.1167099999999999E-2</v>
      </c>
      <c r="CQ1342" s="38">
        <v>-3.4247E-2</v>
      </c>
      <c r="CR1342" s="38">
        <v>-3.8702E-2</v>
      </c>
      <c r="CS1342" s="38">
        <v>-1.39746E-2</v>
      </c>
      <c r="CT1342" s="38">
        <v>-7.1330999999999999E-3</v>
      </c>
      <c r="CU1342" s="38">
        <v>2.6413599999999999E-2</v>
      </c>
      <c r="CV1342" s="38">
        <v>6.5841300000000005E-2</v>
      </c>
      <c r="CW1342" s="38">
        <v>6.6118700000000002E-2</v>
      </c>
      <c r="CX1342" s="38">
        <v>0.13134589999999999</v>
      </c>
      <c r="CY1342" s="38">
        <v>0.12612619999999999</v>
      </c>
      <c r="CZ1342" s="38">
        <v>8.68752E-2</v>
      </c>
      <c r="DA1342" s="38">
        <v>7.9587400000000003E-2</v>
      </c>
      <c r="DB1342" s="38">
        <v>9.5212500000000005E-2</v>
      </c>
      <c r="DC1342" s="38">
        <v>-4.2020399999999999E-2</v>
      </c>
      <c r="DD1342" s="38">
        <v>-3.0252500000000002E-2</v>
      </c>
      <c r="DE1342" s="38">
        <v>-1.9630700000000001E-2</v>
      </c>
      <c r="DF1342" s="38">
        <v>-4.38553E-2</v>
      </c>
      <c r="DG1342" s="38">
        <v>-1.8102300000000002E-2</v>
      </c>
      <c r="DH1342" s="38">
        <v>-7.4241000000000003E-3</v>
      </c>
      <c r="DI1342" s="38">
        <v>7.8018000000000002E-3</v>
      </c>
      <c r="DJ1342" s="38">
        <v>-5.4483999999999999E-3</v>
      </c>
      <c r="DK1342" s="38">
        <v>5.9845599999999999E-2</v>
      </c>
      <c r="DL1342" s="38">
        <v>0.1114757</v>
      </c>
      <c r="DM1342" s="38">
        <v>1.25226E-2</v>
      </c>
      <c r="DN1342" s="38">
        <v>-6.5405000000000003E-3</v>
      </c>
      <c r="DO1342" s="38">
        <v>-2.90878E-2</v>
      </c>
      <c r="DP1342" s="38">
        <v>-3.4268300000000002E-2</v>
      </c>
      <c r="DQ1342" s="38">
        <v>-1.03117E-2</v>
      </c>
      <c r="DR1342" s="38">
        <v>-4.5840999999999998E-3</v>
      </c>
      <c r="DS1342" s="38">
        <v>2.9258800000000001E-2</v>
      </c>
      <c r="DT1342" s="38">
        <v>6.9526500000000005E-2</v>
      </c>
      <c r="DU1342" s="38">
        <v>7.0519899999999996E-2</v>
      </c>
      <c r="DV1342" s="38">
        <v>0.1366975</v>
      </c>
      <c r="DW1342" s="38">
        <v>0.1316812</v>
      </c>
      <c r="DX1342" s="38">
        <v>9.3814800000000004E-2</v>
      </c>
      <c r="DY1342" s="38">
        <v>8.6524900000000002E-2</v>
      </c>
      <c r="DZ1342" s="38">
        <v>0.101801</v>
      </c>
      <c r="EA1342" s="38">
        <v>-3.4174299999999998E-2</v>
      </c>
      <c r="EB1342" s="38">
        <v>-2.25864E-2</v>
      </c>
      <c r="EC1342" s="38">
        <v>-1.14638E-2</v>
      </c>
      <c r="ED1342" s="38">
        <v>-3.7832299999999999E-2</v>
      </c>
      <c r="EE1342" s="38">
        <v>-1.1930899999999999E-2</v>
      </c>
      <c r="EF1342" s="38">
        <v>-1.603E-3</v>
      </c>
      <c r="EG1342" s="38">
        <v>1.25367E-2</v>
      </c>
      <c r="EH1342" s="38">
        <v>-1.1176999999999999E-3</v>
      </c>
      <c r="EI1342" s="38">
        <v>6.5351999999999993E-2</v>
      </c>
      <c r="EJ1342" s="38">
        <v>0.1189654</v>
      </c>
      <c r="EK1342" s="38">
        <v>1.8676700000000001E-2</v>
      </c>
      <c r="EL1342" s="38">
        <v>1.3960000000000001E-4</v>
      </c>
      <c r="EM1342" s="38">
        <v>-2.16387E-2</v>
      </c>
      <c r="EN1342" s="38">
        <v>-2.7866800000000001E-2</v>
      </c>
      <c r="EO1342" s="38">
        <v>-5.0231E-3</v>
      </c>
      <c r="EP1342" s="38">
        <v>-9.0359999999999995E-4</v>
      </c>
      <c r="EQ1342" s="38">
        <v>3.3366699999999999E-2</v>
      </c>
      <c r="ER1342" s="38">
        <v>7.4847399999999994E-2</v>
      </c>
      <c r="ES1342" s="38">
        <v>7.6874600000000001E-2</v>
      </c>
      <c r="ET1342" s="38">
        <v>0.14442430000000001</v>
      </c>
      <c r="EU1342" s="38">
        <v>0.13970170000000001</v>
      </c>
      <c r="EV1342" s="38">
        <v>0.1038345</v>
      </c>
      <c r="EW1342" s="38">
        <v>9.6541699999999994E-2</v>
      </c>
      <c r="EX1342" s="38">
        <v>0.1113138</v>
      </c>
      <c r="EY1342" s="38">
        <v>-2.28457E-2</v>
      </c>
      <c r="EZ1342" s="38">
        <v>-1.15178E-2</v>
      </c>
      <c r="FA1342" s="38">
        <v>3.2810000000000001E-4</v>
      </c>
      <c r="FB1342" s="38">
        <v>76.635289999999998</v>
      </c>
      <c r="FC1342" s="38">
        <v>74.696910000000003</v>
      </c>
      <c r="FD1342" s="38">
        <v>72.712909999999994</v>
      </c>
      <c r="FE1342" s="38">
        <v>71.032219999999995</v>
      </c>
      <c r="FF1342" s="38">
        <v>70.034909999999996</v>
      </c>
      <c r="FG1342" s="38">
        <v>68.823800000000006</v>
      </c>
      <c r="FH1342" s="38">
        <v>69.019069999999999</v>
      </c>
      <c r="FI1342" s="38">
        <v>72.263199999999998</v>
      </c>
      <c r="FJ1342" s="38">
        <v>77.009659999999997</v>
      </c>
      <c r="FK1342" s="38">
        <v>81.173869999999994</v>
      </c>
      <c r="FL1342" s="38">
        <v>85.454210000000003</v>
      </c>
      <c r="FM1342" s="38">
        <v>89.39546</v>
      </c>
      <c r="FN1342" s="38">
        <v>92.862160000000003</v>
      </c>
      <c r="FO1342" s="38">
        <v>95.758420000000001</v>
      </c>
      <c r="FP1342" s="38">
        <v>97.955669999999998</v>
      </c>
      <c r="FQ1342" s="38">
        <v>99.516279999999995</v>
      </c>
      <c r="FR1342" s="38">
        <v>99.647919999999999</v>
      </c>
      <c r="FS1342" s="38">
        <v>99.256399999999999</v>
      </c>
      <c r="FT1342" s="38">
        <v>97.74606</v>
      </c>
      <c r="FU1342" s="38">
        <v>94.849140000000006</v>
      </c>
      <c r="FV1342" s="38">
        <v>90.403989999999993</v>
      </c>
      <c r="FW1342">
        <v>86.675169999999994</v>
      </c>
      <c r="FX1342">
        <v>83.483800000000002</v>
      </c>
      <c r="FY1342">
        <v>80.833889999999997</v>
      </c>
      <c r="FZ1342">
        <v>9.9878999999999992E-3</v>
      </c>
      <c r="GA1342">
        <v>7.9278799999999996E-2</v>
      </c>
      <c r="GB1342">
        <v>1</v>
      </c>
    </row>
    <row r="1343" spans="1:184" x14ac:dyDescent="0.3">
      <c r="A1343" t="s">
        <v>1</v>
      </c>
      <c r="B1343" t="s">
        <v>1</v>
      </c>
      <c r="C1343" t="s">
        <v>1</v>
      </c>
      <c r="D1343" t="s">
        <v>1</v>
      </c>
      <c r="E1343" t="s">
        <v>1</v>
      </c>
      <c r="F1343" t="s">
        <v>1</v>
      </c>
      <c r="G1343" t="s">
        <v>1</v>
      </c>
      <c r="H1343" s="40" t="s">
        <v>269</v>
      </c>
      <c r="I1343" s="18" t="s">
        <v>1</v>
      </c>
      <c r="J1343" s="38" t="s">
        <v>1</v>
      </c>
      <c r="K1343" s="18">
        <v>44753</v>
      </c>
      <c r="L1343" s="38">
        <v>109326</v>
      </c>
      <c r="M1343" s="38">
        <v>109326</v>
      </c>
      <c r="N1343" s="38">
        <v>4.7239690000000003</v>
      </c>
      <c r="O1343" s="38">
        <v>4.5859709999999998</v>
      </c>
      <c r="P1343" s="38">
        <v>4.4902179999999996</v>
      </c>
      <c r="Q1343" s="38">
        <v>4.4946630000000001</v>
      </c>
      <c r="R1343" s="38">
        <v>4.6711450000000001</v>
      </c>
      <c r="S1343" s="38">
        <v>5.0463800000000001</v>
      </c>
      <c r="T1343" s="38">
        <v>5.4965840000000004</v>
      </c>
      <c r="U1343" s="38">
        <v>6.1549829999999996</v>
      </c>
      <c r="V1343" s="38">
        <v>6.9718900000000001</v>
      </c>
      <c r="W1343" s="38">
        <v>7.5866949999999997</v>
      </c>
      <c r="X1343" s="38">
        <v>8.0908510000000007</v>
      </c>
      <c r="Y1343" s="38">
        <v>8.4772800000000004</v>
      </c>
      <c r="Z1343" s="38">
        <v>8.7158289999999994</v>
      </c>
      <c r="AA1343" s="38">
        <v>9.0060289999999998</v>
      </c>
      <c r="AB1343" s="38">
        <v>9.0896740000000005</v>
      </c>
      <c r="AC1343" s="38">
        <v>8.9817739999999997</v>
      </c>
      <c r="AD1343" s="38">
        <v>8.6269489999999998</v>
      </c>
      <c r="AE1343" s="38">
        <v>7.9686940000000002</v>
      </c>
      <c r="AF1343" s="38">
        <v>7.4202240000000002</v>
      </c>
      <c r="AG1343" s="38">
        <v>7.0614629999999998</v>
      </c>
      <c r="AH1343" s="38">
        <v>6.7478290000000003</v>
      </c>
      <c r="AI1343" s="38">
        <v>6.3024750000000003</v>
      </c>
      <c r="AJ1343" s="38">
        <v>5.8266679999999997</v>
      </c>
      <c r="AK1343" s="38">
        <v>5.4381779999999997</v>
      </c>
      <c r="AL1343" s="38">
        <v>-1.88212E-2</v>
      </c>
      <c r="AM1343" s="38">
        <v>-8.1359999999999991E-3</v>
      </c>
      <c r="AN1343" s="38">
        <v>6.8621999999999997E-3</v>
      </c>
      <c r="AO1343" s="38">
        <v>-1.8699999999999999E-3</v>
      </c>
      <c r="AP1343" s="38">
        <v>-1.4365599999999999E-2</v>
      </c>
      <c r="AQ1343" s="38">
        <v>1.5299399999999999E-2</v>
      </c>
      <c r="AR1343" s="38">
        <v>4.6233099999999999E-2</v>
      </c>
      <c r="AS1343" s="38">
        <v>-4.4512900000000001E-2</v>
      </c>
      <c r="AT1343" s="38">
        <v>-3.4456899999999999E-2</v>
      </c>
      <c r="AU1343" s="38">
        <v>-6.2409899999999997E-2</v>
      </c>
      <c r="AV1343" s="38">
        <v>-5.2804999999999998E-2</v>
      </c>
      <c r="AW1343" s="38">
        <v>-6.3134300000000004E-2</v>
      </c>
      <c r="AX1343" s="38">
        <v>-2.28708E-2</v>
      </c>
      <c r="AY1343" s="38">
        <v>2.83133E-2</v>
      </c>
      <c r="AZ1343" s="38">
        <v>4.6462499999999997E-2</v>
      </c>
      <c r="BA1343" s="38">
        <v>5.7939299999999999E-2</v>
      </c>
      <c r="BB1343" s="38">
        <v>8.8414999999999994E-2</v>
      </c>
      <c r="BC1343" s="38">
        <v>5.1534700000000003E-2</v>
      </c>
      <c r="BD1343" s="38">
        <v>1.0288800000000001E-2</v>
      </c>
      <c r="BE1343" s="38">
        <v>1.24443E-2</v>
      </c>
      <c r="BF1343" s="38">
        <v>9.8201999999999994E-3</v>
      </c>
      <c r="BG1343" s="38">
        <v>-0.1194302</v>
      </c>
      <c r="BH1343" s="38">
        <v>-7.9239799999999999E-2</v>
      </c>
      <c r="BI1343" s="38">
        <v>-6.5726900000000005E-2</v>
      </c>
      <c r="BJ1343" s="38">
        <v>-1.14939E-2</v>
      </c>
      <c r="BK1343" s="38">
        <v>-1.4514E-3</v>
      </c>
      <c r="BL1343" s="38">
        <v>1.3189299999999999E-2</v>
      </c>
      <c r="BM1343" s="38">
        <v>3.4247000000000001E-3</v>
      </c>
      <c r="BN1343" s="38">
        <v>-9.6402999999999992E-3</v>
      </c>
      <c r="BO1343" s="38">
        <v>2.15972E-2</v>
      </c>
      <c r="BP1343" s="38">
        <v>5.50543E-2</v>
      </c>
      <c r="BQ1343" s="38">
        <v>-3.7424800000000001E-2</v>
      </c>
      <c r="BR1343" s="38">
        <v>-2.6593100000000001E-2</v>
      </c>
      <c r="BS1343" s="38">
        <v>-5.3317999999999997E-2</v>
      </c>
      <c r="BT1343" s="38">
        <v>-4.5258399999999997E-2</v>
      </c>
      <c r="BU1343" s="38">
        <v>-5.7126999999999997E-2</v>
      </c>
      <c r="BV1343" s="38">
        <v>-1.9179999999999999E-2</v>
      </c>
      <c r="BW1343" s="38">
        <v>3.3040199999999999E-2</v>
      </c>
      <c r="BX1343" s="38">
        <v>5.3008800000000002E-2</v>
      </c>
      <c r="BY1343" s="38">
        <v>6.5710099999999994E-2</v>
      </c>
      <c r="BZ1343" s="38">
        <v>9.7705200000000006E-2</v>
      </c>
      <c r="CA1343" s="38">
        <v>6.1300100000000003E-2</v>
      </c>
      <c r="CB1343" s="38">
        <v>2.1831E-2</v>
      </c>
      <c r="CC1343" s="38">
        <v>2.37535E-2</v>
      </c>
      <c r="CD1343" s="38">
        <v>2.0534500000000001E-2</v>
      </c>
      <c r="CE1343" s="38">
        <v>-0.1069375</v>
      </c>
      <c r="CF1343" s="38">
        <v>-6.5880499999999995E-2</v>
      </c>
      <c r="CG1343" s="38">
        <v>-5.1501999999999999E-2</v>
      </c>
      <c r="CH1343" s="38">
        <v>-6.4190999999999996E-3</v>
      </c>
      <c r="CI1343" s="38">
        <v>3.1782999999999998E-3</v>
      </c>
      <c r="CJ1343" s="38">
        <v>1.75715E-2</v>
      </c>
      <c r="CK1343" s="38">
        <v>7.0918999999999999E-3</v>
      </c>
      <c r="CL1343" s="38">
        <v>-6.3676000000000002E-3</v>
      </c>
      <c r="CM1343" s="38">
        <v>2.59589E-2</v>
      </c>
      <c r="CN1343" s="38">
        <v>6.11639E-2</v>
      </c>
      <c r="CO1343" s="38">
        <v>-3.2515599999999999E-2</v>
      </c>
      <c r="CP1343" s="38">
        <v>-2.1146600000000002E-2</v>
      </c>
      <c r="CQ1343" s="38">
        <v>-4.7021E-2</v>
      </c>
      <c r="CR1343" s="38">
        <v>-4.0031700000000003E-2</v>
      </c>
      <c r="CS1343" s="38">
        <v>-5.2966300000000001E-2</v>
      </c>
      <c r="CT1343" s="38">
        <v>-1.6623700000000002E-2</v>
      </c>
      <c r="CU1343" s="38">
        <v>3.6313999999999999E-2</v>
      </c>
      <c r="CV1343" s="38">
        <v>5.7542700000000002E-2</v>
      </c>
      <c r="CW1343" s="38">
        <v>7.1092100000000005E-2</v>
      </c>
      <c r="CX1343" s="38">
        <v>0.1041395</v>
      </c>
      <c r="CY1343" s="38">
        <v>6.8063600000000002E-2</v>
      </c>
      <c r="CZ1343" s="38">
        <v>2.98251E-2</v>
      </c>
      <c r="DA1343" s="38">
        <v>3.1586099999999999E-2</v>
      </c>
      <c r="DB1343" s="38">
        <v>2.7955199999999999E-2</v>
      </c>
      <c r="DC1343" s="38">
        <v>-9.82851E-2</v>
      </c>
      <c r="DD1343" s="38">
        <v>-5.6627900000000002E-2</v>
      </c>
      <c r="DE1343" s="38">
        <v>-4.165E-2</v>
      </c>
      <c r="DF1343" s="38">
        <v>-1.3442E-3</v>
      </c>
      <c r="DG1343" s="38">
        <v>7.8079999999999998E-3</v>
      </c>
      <c r="DH1343" s="38">
        <v>2.19536E-2</v>
      </c>
      <c r="DI1343" s="38">
        <v>1.0758999999999999E-2</v>
      </c>
      <c r="DJ1343" s="38">
        <v>-3.0948999999999998E-3</v>
      </c>
      <c r="DK1343" s="38">
        <v>3.0320699999999999E-2</v>
      </c>
      <c r="DL1343" s="38">
        <v>6.72735E-2</v>
      </c>
      <c r="DM1343" s="38">
        <v>-2.76063E-2</v>
      </c>
      <c r="DN1343" s="38">
        <v>-1.5700200000000001E-2</v>
      </c>
      <c r="DO1343" s="38">
        <v>-4.0724000000000003E-2</v>
      </c>
      <c r="DP1343" s="38">
        <v>-3.48049E-2</v>
      </c>
      <c r="DQ1343" s="38">
        <v>-4.8805599999999998E-2</v>
      </c>
      <c r="DR1343" s="38">
        <v>-1.4067400000000001E-2</v>
      </c>
      <c r="DS1343" s="38">
        <v>3.9587900000000002E-2</v>
      </c>
      <c r="DT1343" s="38">
        <v>6.2076699999999999E-2</v>
      </c>
      <c r="DU1343" s="38">
        <v>7.6474100000000003E-2</v>
      </c>
      <c r="DV1343" s="38">
        <v>0.1105739</v>
      </c>
      <c r="DW1343" s="38">
        <v>7.4827099999999994E-2</v>
      </c>
      <c r="DX1343" s="38">
        <v>3.7819100000000001E-2</v>
      </c>
      <c r="DY1343" s="38">
        <v>3.9418799999999997E-2</v>
      </c>
      <c r="DZ1343" s="38">
        <v>3.5375799999999999E-2</v>
      </c>
      <c r="EA1343" s="38">
        <v>-8.9632799999999999E-2</v>
      </c>
      <c r="EB1343" s="38">
        <v>-4.7375300000000002E-2</v>
      </c>
      <c r="EC1343" s="38">
        <v>-3.1797899999999997E-2</v>
      </c>
      <c r="ED1343" s="38">
        <v>5.9829999999999996E-3</v>
      </c>
      <c r="EE1343" s="38">
        <v>1.44926E-2</v>
      </c>
      <c r="EF1343" s="38">
        <v>2.8280699999999999E-2</v>
      </c>
      <c r="EG1343" s="38">
        <v>1.60538E-2</v>
      </c>
      <c r="EH1343" s="38">
        <v>1.6303999999999999E-3</v>
      </c>
      <c r="EI1343" s="38">
        <v>3.6618499999999998E-2</v>
      </c>
      <c r="EJ1343" s="38">
        <v>7.6094800000000004E-2</v>
      </c>
      <c r="EK1343" s="38">
        <v>-2.05182E-2</v>
      </c>
      <c r="EL1343" s="38">
        <v>-7.8364000000000003E-3</v>
      </c>
      <c r="EM1343" s="38">
        <v>-3.1632199999999999E-2</v>
      </c>
      <c r="EN1343" s="38">
        <v>-2.7258299999999999E-2</v>
      </c>
      <c r="EO1343" s="38">
        <v>-4.2798200000000002E-2</v>
      </c>
      <c r="EP1343" s="38">
        <v>-1.03765E-2</v>
      </c>
      <c r="EQ1343" s="38">
        <v>4.4314699999999999E-2</v>
      </c>
      <c r="ER1343" s="38">
        <v>6.8622900000000001E-2</v>
      </c>
      <c r="ES1343" s="38">
        <v>8.4244899999999998E-2</v>
      </c>
      <c r="ET1343" s="38">
        <v>0.119864</v>
      </c>
      <c r="EU1343" s="38">
        <v>8.4592500000000001E-2</v>
      </c>
      <c r="EV1343" s="38">
        <v>4.9361299999999997E-2</v>
      </c>
      <c r="EW1343" s="38">
        <v>5.0728000000000002E-2</v>
      </c>
      <c r="EX1343" s="38">
        <v>4.6090100000000002E-2</v>
      </c>
      <c r="EY1343" s="38">
        <v>-7.7140100000000003E-2</v>
      </c>
      <c r="EZ1343" s="38">
        <v>-3.4015999999999998E-2</v>
      </c>
      <c r="FA1343" s="38">
        <v>-1.7573100000000001E-2</v>
      </c>
      <c r="FB1343" s="38">
        <v>78.475909999999999</v>
      </c>
      <c r="FC1343" s="38">
        <v>77.318150000000003</v>
      </c>
      <c r="FD1343" s="38">
        <v>75.981380000000001</v>
      </c>
      <c r="FE1343" s="38">
        <v>74.500339999999994</v>
      </c>
      <c r="FF1343" s="38">
        <v>72.474490000000003</v>
      </c>
      <c r="FG1343" s="38">
        <v>71.615020000000001</v>
      </c>
      <c r="FH1343" s="38">
        <v>71.43468</v>
      </c>
      <c r="FI1343" s="38">
        <v>74.393619999999999</v>
      </c>
      <c r="FJ1343" s="38">
        <v>78.771739999999994</v>
      </c>
      <c r="FK1343" s="38">
        <v>83.678060000000002</v>
      </c>
      <c r="FL1343" s="38">
        <v>87.626289999999997</v>
      </c>
      <c r="FM1343" s="38">
        <v>91.001419999999996</v>
      </c>
      <c r="FN1343" s="38">
        <v>94.091200000000001</v>
      </c>
      <c r="FO1343" s="38">
        <v>96.406589999999994</v>
      </c>
      <c r="FP1343" s="38">
        <v>97.992310000000003</v>
      </c>
      <c r="FQ1343" s="38">
        <v>99.592699999999994</v>
      </c>
      <c r="FR1343" s="38">
        <v>100.1814</v>
      </c>
      <c r="FS1343" s="38">
        <v>99.684420000000003</v>
      </c>
      <c r="FT1343" s="38">
        <v>98.362350000000006</v>
      </c>
      <c r="FU1343" s="38">
        <v>95.732730000000004</v>
      </c>
      <c r="FV1343" s="38">
        <v>91.853219999999993</v>
      </c>
      <c r="FW1343">
        <v>88.270269999999996</v>
      </c>
      <c r="FX1343">
        <v>85.678309999999996</v>
      </c>
      <c r="FY1343">
        <v>82.705929999999995</v>
      </c>
      <c r="FZ1343">
        <v>1.21441E-2</v>
      </c>
      <c r="GA1343">
        <v>9.9817699999999995E-2</v>
      </c>
      <c r="GB1343">
        <v>1</v>
      </c>
    </row>
    <row r="1344" spans="1:184" x14ac:dyDescent="0.3">
      <c r="A1344" t="s">
        <v>1</v>
      </c>
      <c r="B1344" t="s">
        <v>1</v>
      </c>
      <c r="C1344" t="s">
        <v>1</v>
      </c>
      <c r="D1344" t="s">
        <v>1</v>
      </c>
      <c r="E1344" t="s">
        <v>1</v>
      </c>
      <c r="F1344" t="s">
        <v>1</v>
      </c>
      <c r="G1344" t="s">
        <v>1</v>
      </c>
      <c r="H1344" s="40" t="s">
        <v>269</v>
      </c>
      <c r="I1344" s="18" t="s">
        <v>1</v>
      </c>
      <c r="J1344" s="38" t="s">
        <v>1</v>
      </c>
      <c r="K1344" s="18">
        <v>44760</v>
      </c>
      <c r="L1344" s="38">
        <v>109166</v>
      </c>
      <c r="M1344" s="38">
        <v>109166</v>
      </c>
      <c r="N1344" s="38">
        <v>5.0193950000000003</v>
      </c>
      <c r="O1344" s="38">
        <v>4.8657500000000002</v>
      </c>
      <c r="P1344" s="38">
        <v>4.7500109999999998</v>
      </c>
      <c r="Q1344" s="38">
        <v>4.7461950000000002</v>
      </c>
      <c r="R1344" s="38">
        <v>4.917135</v>
      </c>
      <c r="S1344" s="38">
        <v>5.3308239999999998</v>
      </c>
      <c r="T1344" s="38">
        <v>5.8038429999999996</v>
      </c>
      <c r="U1344" s="38">
        <v>6.4322980000000003</v>
      </c>
      <c r="V1344" s="38">
        <v>7.2029810000000003</v>
      </c>
      <c r="W1344" s="38">
        <v>7.7630189999999999</v>
      </c>
      <c r="X1344" s="38">
        <v>8.2232389999999995</v>
      </c>
      <c r="Y1344" s="38">
        <v>8.5889930000000003</v>
      </c>
      <c r="Z1344" s="38">
        <v>8.8172829999999998</v>
      </c>
      <c r="AA1344" s="38">
        <v>9.0830859999999998</v>
      </c>
      <c r="AB1344" s="38">
        <v>9.1774430000000002</v>
      </c>
      <c r="AC1344" s="38">
        <v>9.0652910000000002</v>
      </c>
      <c r="AD1344" s="38">
        <v>8.7111459999999994</v>
      </c>
      <c r="AE1344" s="38">
        <v>8.0492319999999999</v>
      </c>
      <c r="AF1344" s="38">
        <v>7.4927979999999996</v>
      </c>
      <c r="AG1344" s="38">
        <v>7.1433470000000003</v>
      </c>
      <c r="AH1344" s="38">
        <v>6.8328889999999998</v>
      </c>
      <c r="AI1344" s="38">
        <v>6.3755850000000001</v>
      </c>
      <c r="AJ1344" s="38">
        <v>5.8734869999999999</v>
      </c>
      <c r="AK1344" s="38">
        <v>5.4797200000000004</v>
      </c>
      <c r="AL1344" s="38">
        <v>-2.2369E-3</v>
      </c>
      <c r="AM1344" s="38">
        <v>2.6025900000000001E-2</v>
      </c>
      <c r="AN1344" s="38">
        <v>1.79852E-2</v>
      </c>
      <c r="AO1344" s="38">
        <v>2.5998899999999998E-2</v>
      </c>
      <c r="AP1344" s="38">
        <v>-9.0591999999999999E-3</v>
      </c>
      <c r="AQ1344" s="38">
        <v>-5.3410000000000003E-3</v>
      </c>
      <c r="AR1344" s="38">
        <v>3.7510099999999998E-2</v>
      </c>
      <c r="AS1344" s="38">
        <v>-5.4765000000000001E-2</v>
      </c>
      <c r="AT1344" s="38">
        <v>-5.5317199999999997E-2</v>
      </c>
      <c r="AU1344" s="38">
        <v>-6.7641800000000002E-2</v>
      </c>
      <c r="AV1344" s="38">
        <v>-0.1081014</v>
      </c>
      <c r="AW1344" s="38">
        <v>-0.1294227</v>
      </c>
      <c r="AX1344" s="38">
        <v>-7.2352600000000003E-2</v>
      </c>
      <c r="AY1344" s="38">
        <v>7.3044300000000006E-2</v>
      </c>
      <c r="AZ1344" s="38">
        <v>0.1114166</v>
      </c>
      <c r="BA1344" s="38">
        <v>0.1698807</v>
      </c>
      <c r="BB1344" s="38">
        <v>0.1945286</v>
      </c>
      <c r="BC1344" s="38">
        <v>0.15528439999999999</v>
      </c>
      <c r="BD1344" s="38">
        <v>0.14063880000000001</v>
      </c>
      <c r="BE1344" s="38">
        <v>0.1754</v>
      </c>
      <c r="BF1344" s="38">
        <v>0.13635939999999999</v>
      </c>
      <c r="BG1344" s="38">
        <v>6.2937999999999996E-3</v>
      </c>
      <c r="BH1344" s="38">
        <v>9.5700000000000004E-3</v>
      </c>
      <c r="BI1344" s="38">
        <v>-6.8310000000000003E-3</v>
      </c>
      <c r="BJ1344" s="38">
        <v>4.6268999999999998E-3</v>
      </c>
      <c r="BK1344" s="38">
        <v>3.2168000000000002E-2</v>
      </c>
      <c r="BL1344" s="38">
        <v>2.3594799999999999E-2</v>
      </c>
      <c r="BM1344" s="38">
        <v>3.11203E-2</v>
      </c>
      <c r="BN1344" s="38">
        <v>-4.3026000000000002E-3</v>
      </c>
      <c r="BO1344" s="38">
        <v>9.6690000000000003E-4</v>
      </c>
      <c r="BP1344" s="38">
        <v>4.7677900000000002E-2</v>
      </c>
      <c r="BQ1344" s="38">
        <v>-4.7626300000000003E-2</v>
      </c>
      <c r="BR1344" s="38">
        <v>-4.6860300000000001E-2</v>
      </c>
      <c r="BS1344" s="38">
        <v>-5.8730299999999999E-2</v>
      </c>
      <c r="BT1344" s="38">
        <v>-0.1010142</v>
      </c>
      <c r="BU1344" s="38">
        <v>-0.12331549999999999</v>
      </c>
      <c r="BV1344" s="38">
        <v>-6.8336599999999997E-2</v>
      </c>
      <c r="BW1344" s="38">
        <v>7.8353800000000001E-2</v>
      </c>
      <c r="BX1344" s="38">
        <v>0.1189244</v>
      </c>
      <c r="BY1344" s="38">
        <v>0.17876120000000001</v>
      </c>
      <c r="BZ1344" s="38">
        <v>0.20501249999999999</v>
      </c>
      <c r="CA1344" s="38">
        <v>0.16739509999999999</v>
      </c>
      <c r="CB1344" s="38">
        <v>0.15445059999999999</v>
      </c>
      <c r="CC1344" s="38">
        <v>0.18829419999999999</v>
      </c>
      <c r="CD1344" s="38">
        <v>0.14728840000000001</v>
      </c>
      <c r="CE1344" s="38">
        <v>1.9839599999999999E-2</v>
      </c>
      <c r="CF1344" s="38">
        <v>2.28626E-2</v>
      </c>
      <c r="CG1344" s="38">
        <v>6.9528999999999997E-3</v>
      </c>
      <c r="CH1344" s="38">
        <v>9.3807000000000005E-3</v>
      </c>
      <c r="CI1344" s="38">
        <v>3.6422000000000003E-2</v>
      </c>
      <c r="CJ1344" s="38">
        <v>2.74801E-2</v>
      </c>
      <c r="CK1344" s="38">
        <v>3.4667400000000001E-2</v>
      </c>
      <c r="CL1344" s="38">
        <v>-1.0081999999999999E-3</v>
      </c>
      <c r="CM1344" s="38">
        <v>5.3356999999999996E-3</v>
      </c>
      <c r="CN1344" s="38">
        <v>5.4720100000000001E-2</v>
      </c>
      <c r="CO1344" s="38">
        <v>-4.2682100000000001E-2</v>
      </c>
      <c r="CP1344" s="38">
        <v>-4.1003100000000001E-2</v>
      </c>
      <c r="CQ1344" s="38">
        <v>-5.2558199999999999E-2</v>
      </c>
      <c r="CR1344" s="38">
        <v>-9.6105599999999999E-2</v>
      </c>
      <c r="CS1344" s="38">
        <v>-0.11908580000000001</v>
      </c>
      <c r="CT1344" s="38">
        <v>-6.5555100000000005E-2</v>
      </c>
      <c r="CU1344" s="38">
        <v>8.2031199999999999E-2</v>
      </c>
      <c r="CV1344" s="38">
        <v>0.1241244</v>
      </c>
      <c r="CW1344" s="38">
        <v>0.18491170000000001</v>
      </c>
      <c r="CX1344" s="38">
        <v>0.21227360000000001</v>
      </c>
      <c r="CY1344" s="38">
        <v>0.17578279999999999</v>
      </c>
      <c r="CZ1344" s="38">
        <v>0.16401669999999999</v>
      </c>
      <c r="DA1344" s="38">
        <v>0.1972247</v>
      </c>
      <c r="DB1344" s="38">
        <v>0.15485769999999999</v>
      </c>
      <c r="DC1344" s="38">
        <v>2.9221299999999999E-2</v>
      </c>
      <c r="DD1344" s="38">
        <v>3.2069E-2</v>
      </c>
      <c r="DE1344" s="38">
        <v>1.64995E-2</v>
      </c>
      <c r="DF1344" s="38">
        <v>1.4134499999999999E-2</v>
      </c>
      <c r="DG1344" s="38">
        <v>4.0675900000000001E-2</v>
      </c>
      <c r="DH1344" s="38">
        <v>3.1365299999999999E-2</v>
      </c>
      <c r="DI1344" s="38">
        <v>3.8214400000000003E-2</v>
      </c>
      <c r="DJ1344" s="38">
        <v>2.2862E-3</v>
      </c>
      <c r="DK1344" s="38">
        <v>9.7044999999999996E-3</v>
      </c>
      <c r="DL1344" s="38">
        <v>6.1762299999999999E-2</v>
      </c>
      <c r="DM1344" s="38">
        <v>-3.7737800000000002E-2</v>
      </c>
      <c r="DN1344" s="38">
        <v>-3.5145799999999998E-2</v>
      </c>
      <c r="DO1344" s="38">
        <v>-4.63861E-2</v>
      </c>
      <c r="DP1344" s="38">
        <v>-9.1197E-2</v>
      </c>
      <c r="DQ1344" s="38">
        <v>-0.114856</v>
      </c>
      <c r="DR1344" s="38">
        <v>-6.2773700000000002E-2</v>
      </c>
      <c r="DS1344" s="38">
        <v>8.5708599999999996E-2</v>
      </c>
      <c r="DT1344" s="38">
        <v>0.1293243</v>
      </c>
      <c r="DU1344" s="38">
        <v>0.19106219999999999</v>
      </c>
      <c r="DV1344" s="38">
        <v>0.2195347</v>
      </c>
      <c r="DW1344" s="38">
        <v>0.18417059999999999</v>
      </c>
      <c r="DX1344" s="38">
        <v>0.17358280000000001</v>
      </c>
      <c r="DY1344" s="38">
        <v>0.20615520000000001</v>
      </c>
      <c r="DZ1344" s="38">
        <v>0.16242709999999999</v>
      </c>
      <c r="EA1344" s="38">
        <v>3.8602999999999998E-2</v>
      </c>
      <c r="EB1344" s="38">
        <v>4.12755E-2</v>
      </c>
      <c r="EC1344" s="38">
        <v>2.6046199999999999E-2</v>
      </c>
      <c r="ED1344" s="38">
        <v>2.0998300000000001E-2</v>
      </c>
      <c r="EE1344" s="38">
        <v>4.6817999999999999E-2</v>
      </c>
      <c r="EF1344" s="38">
        <v>3.6975000000000001E-2</v>
      </c>
      <c r="EG1344" s="38">
        <v>4.3335800000000001E-2</v>
      </c>
      <c r="EH1344" s="38">
        <v>7.0428000000000001E-3</v>
      </c>
      <c r="EI1344" s="38">
        <v>1.60124E-2</v>
      </c>
      <c r="EJ1344" s="38">
        <v>7.1930099999999997E-2</v>
      </c>
      <c r="EK1344" s="38">
        <v>-3.0599100000000001E-2</v>
      </c>
      <c r="EL1344" s="38">
        <v>-2.6689000000000001E-2</v>
      </c>
      <c r="EM1344" s="38">
        <v>-3.7474599999999997E-2</v>
      </c>
      <c r="EN1344" s="38">
        <v>-8.4109799999999998E-2</v>
      </c>
      <c r="EO1344" s="38">
        <v>-0.1087489</v>
      </c>
      <c r="EP1344" s="38">
        <v>-5.8757700000000003E-2</v>
      </c>
      <c r="EQ1344" s="38">
        <v>9.1018100000000005E-2</v>
      </c>
      <c r="ER1344" s="38">
        <v>0.13683219999999999</v>
      </c>
      <c r="ES1344" s="38">
        <v>0.1999426</v>
      </c>
      <c r="ET1344" s="38">
        <v>0.23001859999999999</v>
      </c>
      <c r="EU1344" s="38">
        <v>0.19628119999999999</v>
      </c>
      <c r="EV1344" s="38">
        <v>0.1873947</v>
      </c>
      <c r="EW1344" s="38">
        <v>0.21904940000000001</v>
      </c>
      <c r="EX1344" s="38">
        <v>0.17335610000000001</v>
      </c>
      <c r="EY1344" s="38">
        <v>5.2148800000000002E-2</v>
      </c>
      <c r="EZ1344" s="38">
        <v>5.4568100000000001E-2</v>
      </c>
      <c r="FA1344" s="38">
        <v>3.9829999999999997E-2</v>
      </c>
      <c r="FB1344" s="38">
        <v>81.189700000000002</v>
      </c>
      <c r="FC1344" s="38">
        <v>80.335620000000006</v>
      </c>
      <c r="FD1344" s="38">
        <v>78.965810000000005</v>
      </c>
      <c r="FE1344" s="38">
        <v>77.292450000000002</v>
      </c>
      <c r="FF1344" s="38">
        <v>76.137540000000001</v>
      </c>
      <c r="FG1344" s="38">
        <v>74.826419999999999</v>
      </c>
      <c r="FH1344" s="38">
        <v>74.862160000000003</v>
      </c>
      <c r="FI1344" s="38">
        <v>76.786190000000005</v>
      </c>
      <c r="FJ1344" s="38">
        <v>79.416870000000003</v>
      </c>
      <c r="FK1344" s="38">
        <v>83.286990000000003</v>
      </c>
      <c r="FL1344" s="38">
        <v>87.624250000000004</v>
      </c>
      <c r="FM1344" s="38">
        <v>91.947689999999994</v>
      </c>
      <c r="FN1344" s="38">
        <v>93.103399999999993</v>
      </c>
      <c r="FO1344" s="38">
        <v>95.318759999999997</v>
      </c>
      <c r="FP1344" s="38">
        <v>97.606350000000006</v>
      </c>
      <c r="FQ1344" s="38">
        <v>98.668989999999994</v>
      </c>
      <c r="FR1344" s="38">
        <v>98.757679999999993</v>
      </c>
      <c r="FS1344" s="38">
        <v>97.800349999999995</v>
      </c>
      <c r="FT1344" s="38">
        <v>96.08708</v>
      </c>
      <c r="FU1344" s="38">
        <v>92.969669999999994</v>
      </c>
      <c r="FV1344" s="38">
        <v>89.482990000000001</v>
      </c>
      <c r="FW1344">
        <v>86.878399999999999</v>
      </c>
      <c r="FX1344">
        <v>84.167330000000007</v>
      </c>
      <c r="FY1344">
        <v>81.168710000000004</v>
      </c>
      <c r="FZ1344">
        <v>1.4055E-2</v>
      </c>
      <c r="GA1344">
        <v>0.1060422</v>
      </c>
      <c r="GB1344">
        <v>1</v>
      </c>
    </row>
    <row r="1345" spans="1:184" x14ac:dyDescent="0.3">
      <c r="A1345" t="s">
        <v>1</v>
      </c>
      <c r="B1345" t="s">
        <v>1</v>
      </c>
      <c r="C1345" t="s">
        <v>1</v>
      </c>
      <c r="D1345" t="s">
        <v>1</v>
      </c>
      <c r="E1345" t="s">
        <v>1</v>
      </c>
      <c r="F1345" t="s">
        <v>1</v>
      </c>
      <c r="G1345" t="s">
        <v>1</v>
      </c>
      <c r="H1345" s="40" t="s">
        <v>269</v>
      </c>
      <c r="I1345" s="18" t="s">
        <v>1</v>
      </c>
      <c r="J1345" s="38" t="s">
        <v>1</v>
      </c>
      <c r="K1345" s="18">
        <v>44763</v>
      </c>
      <c r="L1345" s="38">
        <v>109081</v>
      </c>
      <c r="M1345" s="38">
        <v>109081</v>
      </c>
      <c r="N1345" s="38">
        <v>5.0848880000000003</v>
      </c>
      <c r="O1345" s="38">
        <v>4.9150910000000003</v>
      </c>
      <c r="P1345" s="38">
        <v>4.796773</v>
      </c>
      <c r="Q1345" s="38">
        <v>4.7645489999999997</v>
      </c>
      <c r="R1345" s="38">
        <v>4.9157869999999999</v>
      </c>
      <c r="S1345" s="38">
        <v>5.2723599999999999</v>
      </c>
      <c r="T1345" s="38">
        <v>5.6590530000000001</v>
      </c>
      <c r="U1345" s="38">
        <v>6.2131400000000001</v>
      </c>
      <c r="V1345" s="38">
        <v>6.9407079999999999</v>
      </c>
      <c r="W1345" s="38">
        <v>7.5147740000000001</v>
      </c>
      <c r="X1345" s="38">
        <v>7.9892510000000003</v>
      </c>
      <c r="Y1345" s="38">
        <v>8.356026</v>
      </c>
      <c r="Z1345" s="38">
        <v>8.6018889999999999</v>
      </c>
      <c r="AA1345" s="38">
        <v>8.8933529999999994</v>
      </c>
      <c r="AB1345" s="38">
        <v>9.0075339999999997</v>
      </c>
      <c r="AC1345" s="38">
        <v>8.8839649999999999</v>
      </c>
      <c r="AD1345" s="38">
        <v>8.6221300000000003</v>
      </c>
      <c r="AE1345" s="38">
        <v>8.0037029999999998</v>
      </c>
      <c r="AF1345" s="38">
        <v>7.4854560000000001</v>
      </c>
      <c r="AG1345" s="38">
        <v>7.1039770000000004</v>
      </c>
      <c r="AH1345" s="38">
        <v>6.7647620000000002</v>
      </c>
      <c r="AI1345" s="38">
        <v>6.3019730000000003</v>
      </c>
      <c r="AJ1345" s="38">
        <v>5.7859889999999998</v>
      </c>
      <c r="AK1345" s="38">
        <v>5.3843920000000001</v>
      </c>
      <c r="AL1345" s="38">
        <v>-8.5711800000000005E-2</v>
      </c>
      <c r="AM1345" s="38">
        <v>-6.8616499999999997E-2</v>
      </c>
      <c r="AN1345" s="38">
        <v>-5.6358400000000003E-2</v>
      </c>
      <c r="AO1345" s="38">
        <v>-4.0913100000000001E-2</v>
      </c>
      <c r="AP1345" s="38">
        <v>-7.2857E-3</v>
      </c>
      <c r="AQ1345" s="38">
        <v>3.8273999999999999E-3</v>
      </c>
      <c r="AR1345" s="38">
        <v>5.8016499999999999E-2</v>
      </c>
      <c r="AS1345" s="38">
        <v>2.7403E-2</v>
      </c>
      <c r="AT1345" s="38">
        <v>4.0228600000000003E-2</v>
      </c>
      <c r="AU1345" s="38">
        <v>2.3515600000000001E-2</v>
      </c>
      <c r="AV1345" s="38">
        <v>-1.0646600000000001E-2</v>
      </c>
      <c r="AW1345" s="38">
        <v>-3.5261000000000001E-2</v>
      </c>
      <c r="AX1345" s="38">
        <v>-1.4357699999999999E-2</v>
      </c>
      <c r="AY1345" s="38">
        <v>6.8203999999999999E-3</v>
      </c>
      <c r="AZ1345" s="38">
        <v>2.1759299999999999E-2</v>
      </c>
      <c r="BA1345" s="38">
        <v>-2.0563000000000001E-3</v>
      </c>
      <c r="BB1345" s="38">
        <v>6.6556100000000007E-2</v>
      </c>
      <c r="BC1345" s="38">
        <v>5.2928200000000002E-2</v>
      </c>
      <c r="BD1345" s="38">
        <v>4.72418E-2</v>
      </c>
      <c r="BE1345" s="38">
        <v>6.67962E-2</v>
      </c>
      <c r="BF1345" s="38">
        <v>8.9279499999999998E-2</v>
      </c>
      <c r="BG1345" s="38">
        <v>-2.2218700000000001E-2</v>
      </c>
      <c r="BH1345" s="38">
        <v>-1.9559400000000001E-2</v>
      </c>
      <c r="BI1345" s="38">
        <v>-3.5336600000000003E-2</v>
      </c>
      <c r="BJ1345" s="38">
        <v>-7.9507099999999997E-2</v>
      </c>
      <c r="BK1345" s="38">
        <v>-6.3293199999999994E-2</v>
      </c>
      <c r="BL1345" s="38">
        <v>-5.1872500000000002E-2</v>
      </c>
      <c r="BM1345" s="38">
        <v>-3.6886599999999999E-2</v>
      </c>
      <c r="BN1345" s="38">
        <v>-3.7521E-3</v>
      </c>
      <c r="BO1345" s="38">
        <v>8.1197999999999999E-3</v>
      </c>
      <c r="BP1345" s="38">
        <v>6.3710500000000003E-2</v>
      </c>
      <c r="BQ1345" s="38">
        <v>3.2123699999999998E-2</v>
      </c>
      <c r="BR1345" s="38">
        <v>4.5346499999999998E-2</v>
      </c>
      <c r="BS1345" s="38">
        <v>2.9471399999999998E-2</v>
      </c>
      <c r="BT1345" s="38">
        <v>-5.2214000000000002E-3</v>
      </c>
      <c r="BU1345" s="38">
        <v>-3.1428200000000003E-2</v>
      </c>
      <c r="BV1345" s="38">
        <v>-1.12753E-2</v>
      </c>
      <c r="BW1345" s="38">
        <v>1.0410000000000001E-2</v>
      </c>
      <c r="BX1345" s="38">
        <v>2.61972E-2</v>
      </c>
      <c r="BY1345" s="38">
        <v>4.4584999999999998E-3</v>
      </c>
      <c r="BZ1345" s="38">
        <v>7.3477600000000004E-2</v>
      </c>
      <c r="CA1345" s="38">
        <v>6.0371099999999997E-2</v>
      </c>
      <c r="CB1345" s="38">
        <v>5.5703299999999997E-2</v>
      </c>
      <c r="CC1345" s="38">
        <v>7.5194399999999995E-2</v>
      </c>
      <c r="CD1345" s="38">
        <v>9.6992800000000004E-2</v>
      </c>
      <c r="CE1345" s="38">
        <v>-1.4108000000000001E-2</v>
      </c>
      <c r="CF1345" s="38">
        <v>-1.1587500000000001E-2</v>
      </c>
      <c r="CG1345" s="38">
        <v>-2.68101E-2</v>
      </c>
      <c r="CH1345" s="38">
        <v>-7.5209799999999993E-2</v>
      </c>
      <c r="CI1345" s="38">
        <v>-5.9606399999999997E-2</v>
      </c>
      <c r="CJ1345" s="38">
        <v>-4.8765500000000003E-2</v>
      </c>
      <c r="CK1345" s="38">
        <v>-3.40979E-2</v>
      </c>
      <c r="CL1345" s="38">
        <v>-1.3047E-3</v>
      </c>
      <c r="CM1345" s="38">
        <v>1.10927E-2</v>
      </c>
      <c r="CN1345" s="38">
        <v>6.7654199999999998E-2</v>
      </c>
      <c r="CO1345" s="38">
        <v>3.5393300000000003E-2</v>
      </c>
      <c r="CP1345" s="38">
        <v>4.88911E-2</v>
      </c>
      <c r="CQ1345" s="38">
        <v>3.3596300000000003E-2</v>
      </c>
      <c r="CR1345" s="38">
        <v>-1.464E-3</v>
      </c>
      <c r="CS1345" s="38">
        <v>-2.87736E-2</v>
      </c>
      <c r="CT1345" s="38">
        <v>-9.1403999999999999E-3</v>
      </c>
      <c r="CU1345" s="38">
        <v>1.2896100000000001E-2</v>
      </c>
      <c r="CV1345" s="38">
        <v>2.92708E-2</v>
      </c>
      <c r="CW1345" s="38">
        <v>8.9706000000000004E-3</v>
      </c>
      <c r="CX1345" s="38">
        <v>7.8271499999999994E-2</v>
      </c>
      <c r="CY1345" s="38">
        <v>6.5526100000000004E-2</v>
      </c>
      <c r="CZ1345" s="38">
        <v>6.1563800000000002E-2</v>
      </c>
      <c r="DA1345" s="38">
        <v>8.1011E-2</v>
      </c>
      <c r="DB1345" s="38">
        <v>0.102335</v>
      </c>
      <c r="DC1345" s="38">
        <v>-8.4905999999999992E-3</v>
      </c>
      <c r="DD1345" s="38">
        <v>-6.0661999999999999E-3</v>
      </c>
      <c r="DE1345" s="38">
        <v>-2.0904699999999998E-2</v>
      </c>
      <c r="DF1345" s="38">
        <v>-7.09124E-2</v>
      </c>
      <c r="DG1345" s="38">
        <v>-5.5919499999999997E-2</v>
      </c>
      <c r="DH1345" s="38">
        <v>-4.5658499999999998E-2</v>
      </c>
      <c r="DI1345" s="38">
        <v>-3.1309200000000002E-2</v>
      </c>
      <c r="DJ1345" s="38">
        <v>1.1427E-3</v>
      </c>
      <c r="DK1345" s="38">
        <v>1.4065599999999999E-2</v>
      </c>
      <c r="DL1345" s="38">
        <v>7.1597800000000003E-2</v>
      </c>
      <c r="DM1345" s="38">
        <v>3.86629E-2</v>
      </c>
      <c r="DN1345" s="38">
        <v>5.2435799999999998E-2</v>
      </c>
      <c r="DO1345" s="38">
        <v>3.7721299999999999E-2</v>
      </c>
      <c r="DP1345" s="38">
        <v>2.2935E-3</v>
      </c>
      <c r="DQ1345" s="38">
        <v>-2.6119E-2</v>
      </c>
      <c r="DR1345" s="38">
        <v>-7.0054999999999996E-3</v>
      </c>
      <c r="DS1345" s="38">
        <v>1.53823E-2</v>
      </c>
      <c r="DT1345" s="38">
        <v>3.2344499999999998E-2</v>
      </c>
      <c r="DU1345" s="38">
        <v>1.34827E-2</v>
      </c>
      <c r="DV1345" s="38">
        <v>8.3065299999999995E-2</v>
      </c>
      <c r="DW1345" s="38">
        <v>7.0681099999999997E-2</v>
      </c>
      <c r="DX1345" s="38">
        <v>6.7424300000000006E-2</v>
      </c>
      <c r="DY1345" s="38">
        <v>8.6827699999999994E-2</v>
      </c>
      <c r="DZ1345" s="38">
        <v>0.1076773</v>
      </c>
      <c r="EA1345" s="38">
        <v>-2.8731999999999998E-3</v>
      </c>
      <c r="EB1345" s="38">
        <v>-5.4489999999999996E-4</v>
      </c>
      <c r="EC1345" s="38">
        <v>-1.49993E-2</v>
      </c>
      <c r="ED1345" s="38">
        <v>-6.4707799999999996E-2</v>
      </c>
      <c r="EE1345" s="38">
        <v>-5.0596200000000001E-2</v>
      </c>
      <c r="EF1345" s="38">
        <v>-4.1172500000000001E-2</v>
      </c>
      <c r="EG1345" s="38">
        <v>-2.72827E-2</v>
      </c>
      <c r="EH1345" s="38">
        <v>4.6763000000000004E-3</v>
      </c>
      <c r="EI1345" s="38">
        <v>1.8357999999999999E-2</v>
      </c>
      <c r="EJ1345" s="38">
        <v>7.7291799999999994E-2</v>
      </c>
      <c r="EK1345" s="38">
        <v>4.3383699999999997E-2</v>
      </c>
      <c r="EL1345" s="38">
        <v>5.7553699999999999E-2</v>
      </c>
      <c r="EM1345" s="38">
        <v>4.3677100000000003E-2</v>
      </c>
      <c r="EN1345" s="38">
        <v>7.7185999999999999E-3</v>
      </c>
      <c r="EO1345" s="38">
        <v>-2.2286199999999999E-2</v>
      </c>
      <c r="EP1345" s="38">
        <v>-3.9230999999999997E-3</v>
      </c>
      <c r="EQ1345" s="38">
        <v>1.89719E-2</v>
      </c>
      <c r="ER1345" s="38">
        <v>3.67824E-2</v>
      </c>
      <c r="ES1345" s="38">
        <v>1.9997399999999999E-2</v>
      </c>
      <c r="ET1345" s="38">
        <v>8.9986800000000006E-2</v>
      </c>
      <c r="EU1345" s="38">
        <v>7.8123999999999999E-2</v>
      </c>
      <c r="EV1345" s="38">
        <v>7.5885800000000003E-2</v>
      </c>
      <c r="EW1345" s="38">
        <v>9.5225900000000002E-2</v>
      </c>
      <c r="EX1345" s="38">
        <v>0.1153906</v>
      </c>
      <c r="EY1345" s="38">
        <v>5.2375E-3</v>
      </c>
      <c r="EZ1345" s="38">
        <v>7.4270999999999998E-3</v>
      </c>
      <c r="FA1345" s="38">
        <v>-6.4727999999999999E-3</v>
      </c>
      <c r="FB1345" s="38">
        <v>77.537670000000006</v>
      </c>
      <c r="FC1345" s="38">
        <v>75.436760000000007</v>
      </c>
      <c r="FD1345" s="38">
        <v>73.813839999999999</v>
      </c>
      <c r="FE1345" s="38">
        <v>72.238140000000001</v>
      </c>
      <c r="FF1345" s="38">
        <v>70.832700000000003</v>
      </c>
      <c r="FG1345" s="38">
        <v>69.285380000000004</v>
      </c>
      <c r="FH1345" s="38">
        <v>68.991349999999997</v>
      </c>
      <c r="FI1345" s="38">
        <v>72.102969999999999</v>
      </c>
      <c r="FJ1345" s="38">
        <v>76.155540000000002</v>
      </c>
      <c r="FK1345" s="38">
        <v>80.48648</v>
      </c>
      <c r="FL1345" s="38">
        <v>85.143150000000006</v>
      </c>
      <c r="FM1345" s="38">
        <v>88.581109999999995</v>
      </c>
      <c r="FN1345" s="38">
        <v>91.588350000000005</v>
      </c>
      <c r="FO1345" s="38">
        <v>93.854870000000005</v>
      </c>
      <c r="FP1345" s="38">
        <v>95.407269999999997</v>
      </c>
      <c r="FQ1345" s="38">
        <v>96.42313</v>
      </c>
      <c r="FR1345" s="38">
        <v>98.630970000000005</v>
      </c>
      <c r="FS1345" s="38">
        <v>98.145430000000005</v>
      </c>
      <c r="FT1345" s="38">
        <v>96.427049999999994</v>
      </c>
      <c r="FU1345" s="38">
        <v>93.309020000000004</v>
      </c>
      <c r="FV1345" s="38">
        <v>89.148579999999995</v>
      </c>
      <c r="FW1345">
        <v>85.506889999999999</v>
      </c>
      <c r="FX1345">
        <v>82.547730000000001</v>
      </c>
      <c r="FY1345">
        <v>79.394720000000007</v>
      </c>
      <c r="FZ1345">
        <v>8.4925E-3</v>
      </c>
      <c r="GA1345">
        <v>6.3828499999999996E-2</v>
      </c>
      <c r="GB1345">
        <v>1</v>
      </c>
    </row>
    <row r="1346" spans="1:184" x14ac:dyDescent="0.3">
      <c r="A1346" t="s">
        <v>1</v>
      </c>
      <c r="B1346" t="s">
        <v>1</v>
      </c>
      <c r="C1346" t="s">
        <v>1</v>
      </c>
      <c r="D1346" t="s">
        <v>1</v>
      </c>
      <c r="E1346" t="s">
        <v>1</v>
      </c>
      <c r="F1346" t="s">
        <v>1</v>
      </c>
      <c r="G1346" t="s">
        <v>1</v>
      </c>
      <c r="H1346" s="40" t="s">
        <v>269</v>
      </c>
      <c r="I1346" s="18" t="s">
        <v>1</v>
      </c>
      <c r="J1346" s="38" t="s">
        <v>1</v>
      </c>
      <c r="K1346" s="18">
        <v>44789</v>
      </c>
      <c r="L1346" s="38">
        <v>108494</v>
      </c>
      <c r="M1346" s="38">
        <v>108494</v>
      </c>
      <c r="N1346" s="38">
        <v>5.2946590000000002</v>
      </c>
      <c r="O1346" s="38">
        <v>5.1208809999999998</v>
      </c>
      <c r="P1346" s="38">
        <v>4.9968199999999996</v>
      </c>
      <c r="Q1346" s="38">
        <v>4.9555400000000001</v>
      </c>
      <c r="R1346" s="38">
        <v>5.1186379999999998</v>
      </c>
      <c r="S1346" s="38">
        <v>5.4815149999999999</v>
      </c>
      <c r="T1346" s="38">
        <v>5.9127299999999998</v>
      </c>
      <c r="U1346" s="38">
        <v>6.5614660000000002</v>
      </c>
      <c r="V1346" s="38">
        <v>7.4059419999999996</v>
      </c>
      <c r="W1346" s="38">
        <v>8.1092720000000007</v>
      </c>
      <c r="X1346" s="38">
        <v>8.7247109999999992</v>
      </c>
      <c r="Y1346" s="38">
        <v>9.1790479999999999</v>
      </c>
      <c r="Z1346" s="38">
        <v>9.4649789999999996</v>
      </c>
      <c r="AA1346" s="38">
        <v>9.7782630000000008</v>
      </c>
      <c r="AB1346" s="38">
        <v>9.8864330000000002</v>
      </c>
      <c r="AC1346" s="38">
        <v>9.7468769999999996</v>
      </c>
      <c r="AD1346" s="38">
        <v>9.3500169999999994</v>
      </c>
      <c r="AE1346" s="38">
        <v>8.6551709999999993</v>
      </c>
      <c r="AF1346" s="38">
        <v>8.0774080000000001</v>
      </c>
      <c r="AG1346" s="38">
        <v>7.6627510000000001</v>
      </c>
      <c r="AH1346" s="38">
        <v>7.2919600000000004</v>
      </c>
      <c r="AI1346" s="38">
        <v>6.8073119999999996</v>
      </c>
      <c r="AJ1346" s="38">
        <v>6.2596210000000001</v>
      </c>
      <c r="AK1346" s="38">
        <v>5.8485519999999998</v>
      </c>
      <c r="AL1346" s="38">
        <v>-3.9411799999999997E-2</v>
      </c>
      <c r="AM1346" s="38">
        <v>-4.6300500000000001E-2</v>
      </c>
      <c r="AN1346" s="38">
        <v>-3.7533299999999999E-2</v>
      </c>
      <c r="AO1346" s="38">
        <v>-2.6108699999999999E-2</v>
      </c>
      <c r="AP1346" s="38">
        <v>-1.6081700000000001E-2</v>
      </c>
      <c r="AQ1346" s="38">
        <v>-3.7848300000000001E-2</v>
      </c>
      <c r="AR1346" s="38">
        <v>-4.50114E-2</v>
      </c>
      <c r="AS1346" s="38">
        <v>3.0229800000000001E-2</v>
      </c>
      <c r="AT1346" s="38">
        <v>3.3468699999999997E-2</v>
      </c>
      <c r="AU1346" s="38">
        <v>5.3785600000000003E-2</v>
      </c>
      <c r="AV1346" s="38">
        <v>5.2484999999999997E-2</v>
      </c>
      <c r="AW1346" s="38">
        <v>2.7685700000000001E-2</v>
      </c>
      <c r="AX1346" s="38">
        <v>-1.0842600000000001E-2</v>
      </c>
      <c r="AY1346" s="38">
        <v>-8.2567999999999999E-3</v>
      </c>
      <c r="AZ1346" s="38">
        <v>-2.1864999999999999E-2</v>
      </c>
      <c r="BA1346" s="38">
        <v>8.8279999999999999E-4</v>
      </c>
      <c r="BB1346" s="38">
        <v>5.7301199999999997E-2</v>
      </c>
      <c r="BC1346" s="38">
        <v>4.1629899999999997E-2</v>
      </c>
      <c r="BD1346" s="38">
        <v>3.5556699999999997E-2</v>
      </c>
      <c r="BE1346" s="38">
        <v>2.2237E-2</v>
      </c>
      <c r="BF1346" s="38">
        <v>1.5272E-3</v>
      </c>
      <c r="BG1346" s="38">
        <v>2.69555E-2</v>
      </c>
      <c r="BH1346" s="38">
        <v>1.59883E-2</v>
      </c>
      <c r="BI1346" s="38">
        <v>9.3959000000000004E-3</v>
      </c>
      <c r="BJ1346" s="38">
        <v>-3.4063900000000001E-2</v>
      </c>
      <c r="BK1346" s="38">
        <v>-4.1866899999999999E-2</v>
      </c>
      <c r="BL1346" s="38">
        <v>-3.3347700000000001E-2</v>
      </c>
      <c r="BM1346" s="38">
        <v>-2.2327400000000001E-2</v>
      </c>
      <c r="BN1346" s="38">
        <v>-1.2533000000000001E-2</v>
      </c>
      <c r="BO1346" s="38">
        <v>-3.34524E-2</v>
      </c>
      <c r="BP1346" s="38">
        <v>-3.8933599999999999E-2</v>
      </c>
      <c r="BQ1346" s="38">
        <v>3.5270299999999997E-2</v>
      </c>
      <c r="BR1346" s="38">
        <v>3.9025799999999999E-2</v>
      </c>
      <c r="BS1346" s="38">
        <v>5.9885800000000003E-2</v>
      </c>
      <c r="BT1346" s="38">
        <v>5.7663499999999999E-2</v>
      </c>
      <c r="BU1346" s="38">
        <v>3.1991199999999997E-2</v>
      </c>
      <c r="BV1346" s="38">
        <v>-7.2538999999999998E-3</v>
      </c>
      <c r="BW1346" s="38">
        <v>-3.8476999999999999E-3</v>
      </c>
      <c r="BX1346" s="38">
        <v>-1.5925399999999999E-2</v>
      </c>
      <c r="BY1346" s="38">
        <v>8.4810000000000007E-3</v>
      </c>
      <c r="BZ1346" s="38">
        <v>6.5134800000000007E-2</v>
      </c>
      <c r="CA1346" s="38">
        <v>4.9976300000000001E-2</v>
      </c>
      <c r="CB1346" s="38">
        <v>4.50575E-2</v>
      </c>
      <c r="CC1346" s="38">
        <v>3.1593599999999999E-2</v>
      </c>
      <c r="CD1346" s="38">
        <v>1.02112E-2</v>
      </c>
      <c r="CE1346" s="38">
        <v>3.5529999999999999E-2</v>
      </c>
      <c r="CF1346" s="38">
        <v>2.55178E-2</v>
      </c>
      <c r="CG1346" s="38">
        <v>1.9816199999999999E-2</v>
      </c>
      <c r="CH1346" s="38">
        <v>-3.0360000000000002E-2</v>
      </c>
      <c r="CI1346" s="38">
        <v>-3.8796299999999999E-2</v>
      </c>
      <c r="CJ1346" s="38">
        <v>-3.0448699999999999E-2</v>
      </c>
      <c r="CK1346" s="38">
        <v>-1.97085E-2</v>
      </c>
      <c r="CL1346" s="38">
        <v>-1.0075199999999999E-2</v>
      </c>
      <c r="CM1346" s="38">
        <v>-3.0407799999999999E-2</v>
      </c>
      <c r="CN1346" s="38">
        <v>-3.4724199999999997E-2</v>
      </c>
      <c r="CO1346" s="38">
        <v>3.8761400000000001E-2</v>
      </c>
      <c r="CP1346" s="38">
        <v>4.2874599999999999E-2</v>
      </c>
      <c r="CQ1346" s="38">
        <v>6.4110700000000007E-2</v>
      </c>
      <c r="CR1346" s="38">
        <v>6.1250199999999998E-2</v>
      </c>
      <c r="CS1346" s="38">
        <v>3.4973200000000003E-2</v>
      </c>
      <c r="CT1346" s="38">
        <v>-4.7683999999999999E-3</v>
      </c>
      <c r="CU1346" s="38">
        <v>-7.94E-4</v>
      </c>
      <c r="CV1346" s="38">
        <v>-1.18117E-2</v>
      </c>
      <c r="CW1346" s="38">
        <v>1.3743500000000001E-2</v>
      </c>
      <c r="CX1346" s="38">
        <v>7.0560300000000006E-2</v>
      </c>
      <c r="CY1346" s="38">
        <v>5.5756899999999998E-2</v>
      </c>
      <c r="CZ1346" s="38">
        <v>5.1637700000000002E-2</v>
      </c>
      <c r="DA1346" s="38">
        <v>3.8073999999999997E-2</v>
      </c>
      <c r="DB1346" s="38">
        <v>1.6225699999999999E-2</v>
      </c>
      <c r="DC1346" s="38">
        <v>4.1468600000000001E-2</v>
      </c>
      <c r="DD1346" s="38">
        <v>3.2117899999999998E-2</v>
      </c>
      <c r="DE1346" s="38">
        <v>2.70333E-2</v>
      </c>
      <c r="DF1346" s="38">
        <v>-2.6656099999999999E-2</v>
      </c>
      <c r="DG1346" s="38">
        <v>-3.5725600000000003E-2</v>
      </c>
      <c r="DH1346" s="38">
        <v>-2.75497E-2</v>
      </c>
      <c r="DI1346" s="38">
        <v>-1.70896E-2</v>
      </c>
      <c r="DJ1346" s="38">
        <v>-7.6172999999999996E-3</v>
      </c>
      <c r="DK1346" s="38">
        <v>-2.73633E-2</v>
      </c>
      <c r="DL1346" s="38">
        <v>-3.0514699999999999E-2</v>
      </c>
      <c r="DM1346" s="38">
        <v>4.2252499999999998E-2</v>
      </c>
      <c r="DN1346" s="38">
        <v>4.6723500000000001E-2</v>
      </c>
      <c r="DO1346" s="38">
        <v>6.8335699999999999E-2</v>
      </c>
      <c r="DP1346" s="38">
        <v>6.48368E-2</v>
      </c>
      <c r="DQ1346" s="38">
        <v>3.7955099999999999E-2</v>
      </c>
      <c r="DR1346" s="38">
        <v>-2.2828000000000002E-3</v>
      </c>
      <c r="DS1346" s="38">
        <v>2.2598000000000002E-3</v>
      </c>
      <c r="DT1346" s="38">
        <v>-7.698E-3</v>
      </c>
      <c r="DU1346" s="38">
        <v>1.9005999999999999E-2</v>
      </c>
      <c r="DV1346" s="38">
        <v>7.5985800000000006E-2</v>
      </c>
      <c r="DW1346" s="38">
        <v>6.1537500000000002E-2</v>
      </c>
      <c r="DX1346" s="38">
        <v>5.8217900000000003E-2</v>
      </c>
      <c r="DY1346" s="38">
        <v>4.4554299999999998E-2</v>
      </c>
      <c r="DZ1346" s="38">
        <v>2.2240300000000001E-2</v>
      </c>
      <c r="EA1346" s="38">
        <v>4.7407199999999997E-2</v>
      </c>
      <c r="EB1346" s="38">
        <v>3.8718000000000002E-2</v>
      </c>
      <c r="EC1346" s="38">
        <v>3.42504E-2</v>
      </c>
      <c r="ED1346" s="38">
        <v>-2.1308199999999999E-2</v>
      </c>
      <c r="EE1346" s="38">
        <v>-3.1292100000000003E-2</v>
      </c>
      <c r="EF1346" s="38">
        <v>-2.3364099999999999E-2</v>
      </c>
      <c r="EG1346" s="38">
        <v>-1.33083E-2</v>
      </c>
      <c r="EH1346" s="38">
        <v>-4.0686000000000003E-3</v>
      </c>
      <c r="EI1346" s="38">
        <v>-2.2967399999999999E-2</v>
      </c>
      <c r="EJ1346" s="38">
        <v>-2.4436900000000001E-2</v>
      </c>
      <c r="EK1346" s="38">
        <v>4.7293099999999998E-2</v>
      </c>
      <c r="EL1346" s="38">
        <v>5.2280500000000001E-2</v>
      </c>
      <c r="EM1346" s="38">
        <v>7.4435899999999999E-2</v>
      </c>
      <c r="EN1346" s="38">
        <v>7.0015300000000003E-2</v>
      </c>
      <c r="EO1346" s="38">
        <v>4.2260600000000002E-2</v>
      </c>
      <c r="EP1346" s="38">
        <v>1.3059E-3</v>
      </c>
      <c r="EQ1346" s="38">
        <v>6.6689000000000002E-3</v>
      </c>
      <c r="ER1346" s="38">
        <v>-1.7585000000000001E-3</v>
      </c>
      <c r="ES1346" s="38">
        <v>2.6604200000000001E-2</v>
      </c>
      <c r="ET1346" s="38">
        <v>8.3819400000000002E-2</v>
      </c>
      <c r="EU1346" s="38">
        <v>6.9883899999999999E-2</v>
      </c>
      <c r="EV1346" s="38">
        <v>6.7718700000000007E-2</v>
      </c>
      <c r="EW1346" s="38">
        <v>5.3910899999999998E-2</v>
      </c>
      <c r="EX1346" s="38">
        <v>3.0924299999999998E-2</v>
      </c>
      <c r="EY1346" s="38">
        <v>5.5981700000000002E-2</v>
      </c>
      <c r="EZ1346" s="38">
        <v>4.8247499999999999E-2</v>
      </c>
      <c r="FA1346" s="38">
        <v>4.4670700000000001E-2</v>
      </c>
      <c r="FB1346" s="38">
        <v>78.185749999999999</v>
      </c>
      <c r="FC1346" s="38">
        <v>77.015780000000007</v>
      </c>
      <c r="FD1346" s="38">
        <v>75.329970000000003</v>
      </c>
      <c r="FE1346" s="38">
        <v>73.727530000000002</v>
      </c>
      <c r="FF1346" s="38">
        <v>71.856769999999997</v>
      </c>
      <c r="FG1346" s="38">
        <v>70.955600000000004</v>
      </c>
      <c r="FH1346" s="38">
        <v>70.282809999999998</v>
      </c>
      <c r="FI1346" s="38">
        <v>72.278310000000005</v>
      </c>
      <c r="FJ1346" s="38">
        <v>76.866169999999997</v>
      </c>
      <c r="FK1346" s="38">
        <v>82.260800000000003</v>
      </c>
      <c r="FL1346" s="38">
        <v>86.961650000000006</v>
      </c>
      <c r="FM1346" s="38">
        <v>91.223119999999994</v>
      </c>
      <c r="FN1346" s="38">
        <v>95.352019999999996</v>
      </c>
      <c r="FO1346" s="38">
        <v>98.643000000000001</v>
      </c>
      <c r="FP1346" s="38">
        <v>101.09829999999999</v>
      </c>
      <c r="FQ1346" s="38">
        <v>102.3134</v>
      </c>
      <c r="FR1346" s="38">
        <v>102.6469</v>
      </c>
      <c r="FS1346" s="38">
        <v>102.26009999999999</v>
      </c>
      <c r="FT1346" s="38">
        <v>100.8349</v>
      </c>
      <c r="FU1346" s="38">
        <v>97.854100000000003</v>
      </c>
      <c r="FV1346" s="38">
        <v>93.535610000000005</v>
      </c>
      <c r="FW1346">
        <v>89.922039999999996</v>
      </c>
      <c r="FX1346">
        <v>86.885469999999998</v>
      </c>
      <c r="FY1346">
        <v>84.588719999999995</v>
      </c>
      <c r="FZ1346">
        <v>1.04651E-2</v>
      </c>
      <c r="GA1346">
        <v>7.8899300000000006E-2</v>
      </c>
      <c r="GB1346">
        <v>1</v>
      </c>
    </row>
    <row r="1347" spans="1:184" x14ac:dyDescent="0.3">
      <c r="A1347" t="s">
        <v>1</v>
      </c>
      <c r="B1347" t="s">
        <v>1</v>
      </c>
      <c r="C1347" t="s">
        <v>1</v>
      </c>
      <c r="D1347" t="s">
        <v>1</v>
      </c>
      <c r="E1347" t="s">
        <v>1</v>
      </c>
      <c r="F1347" t="s">
        <v>1</v>
      </c>
      <c r="G1347" t="s">
        <v>1</v>
      </c>
      <c r="H1347" s="40" t="s">
        <v>269</v>
      </c>
      <c r="I1347" s="18" t="s">
        <v>1</v>
      </c>
      <c r="J1347" s="38" t="s">
        <v>1</v>
      </c>
      <c r="K1347" s="18">
        <v>44790</v>
      </c>
      <c r="L1347" s="38">
        <v>108489</v>
      </c>
      <c r="M1347" s="38">
        <v>108489</v>
      </c>
      <c r="N1347" s="38">
        <v>5.7179500000000001</v>
      </c>
      <c r="O1347" s="38">
        <v>5.5291420000000002</v>
      </c>
      <c r="P1347" s="38">
        <v>5.3945100000000004</v>
      </c>
      <c r="Q1347" s="38">
        <v>5.3491309999999999</v>
      </c>
      <c r="R1347" s="38">
        <v>5.4982939999999996</v>
      </c>
      <c r="S1347" s="38">
        <v>5.8717779999999999</v>
      </c>
      <c r="T1347" s="38">
        <v>6.303013</v>
      </c>
      <c r="U1347" s="38">
        <v>6.9318169999999997</v>
      </c>
      <c r="V1347" s="38">
        <v>7.7325480000000004</v>
      </c>
      <c r="W1347" s="38">
        <v>8.3214849999999991</v>
      </c>
      <c r="X1347" s="38">
        <v>8.8499040000000004</v>
      </c>
      <c r="Y1347" s="38">
        <v>9.238111</v>
      </c>
      <c r="Z1347" s="38">
        <v>9.4656120000000001</v>
      </c>
      <c r="AA1347" s="38">
        <v>9.7188289999999995</v>
      </c>
      <c r="AB1347" s="38">
        <v>9.7523710000000001</v>
      </c>
      <c r="AC1347" s="38">
        <v>9.5694870000000005</v>
      </c>
      <c r="AD1347" s="38">
        <v>9.1680980000000005</v>
      </c>
      <c r="AE1347" s="38">
        <v>8.4989019999999993</v>
      </c>
      <c r="AF1347" s="38">
        <v>7.9692749999999997</v>
      </c>
      <c r="AG1347" s="38">
        <v>7.6022679999999996</v>
      </c>
      <c r="AH1347" s="38">
        <v>7.2844800000000003</v>
      </c>
      <c r="AI1347" s="38">
        <v>6.8206540000000002</v>
      </c>
      <c r="AJ1347" s="38">
        <v>6.2808489999999999</v>
      </c>
      <c r="AK1347" s="38">
        <v>5.8908389999999997</v>
      </c>
      <c r="AL1347" s="38">
        <v>0.1413703</v>
      </c>
      <c r="AM1347" s="38">
        <v>0.12421939999999999</v>
      </c>
      <c r="AN1347" s="38">
        <v>0.11671090000000001</v>
      </c>
      <c r="AO1347" s="38">
        <v>8.7562799999999996E-2</v>
      </c>
      <c r="AP1347" s="38">
        <v>4.00936E-2</v>
      </c>
      <c r="AQ1347" s="38">
        <v>-2.4653700000000001E-2</v>
      </c>
      <c r="AR1347" s="38">
        <v>-0.1458738</v>
      </c>
      <c r="AS1347" s="38">
        <v>-7.8701900000000005E-2</v>
      </c>
      <c r="AT1347" s="38">
        <v>-0.1352431</v>
      </c>
      <c r="AU1347" s="38">
        <v>-0.195742</v>
      </c>
      <c r="AV1347" s="38">
        <v>-0.12571070000000001</v>
      </c>
      <c r="AW1347" s="38">
        <v>-1.7153499999999999E-2</v>
      </c>
      <c r="AX1347" s="38">
        <v>-6.9617999999999998E-3</v>
      </c>
      <c r="AY1347" s="38">
        <v>6.8885999999999999E-3</v>
      </c>
      <c r="AZ1347" s="38">
        <v>6.4204600000000001E-2</v>
      </c>
      <c r="BA1347" s="38">
        <v>0.1385237</v>
      </c>
      <c r="BB1347" s="38">
        <v>0.24757870000000001</v>
      </c>
      <c r="BC1347" s="38">
        <v>0.2071982</v>
      </c>
      <c r="BD1347" s="38">
        <v>0.19136210000000001</v>
      </c>
      <c r="BE1347" s="38">
        <v>0.17369100000000001</v>
      </c>
      <c r="BF1347" s="38">
        <v>0.1420092</v>
      </c>
      <c r="BG1347" s="38">
        <v>0.19003300000000001</v>
      </c>
      <c r="BH1347" s="38">
        <v>0.14471290000000001</v>
      </c>
      <c r="BI1347" s="38">
        <v>0.14183580000000001</v>
      </c>
      <c r="BJ1347" s="38">
        <v>0.14842759999999999</v>
      </c>
      <c r="BK1347" s="38">
        <v>0.1311245</v>
      </c>
      <c r="BL1347" s="38">
        <v>0.1223269</v>
      </c>
      <c r="BM1347" s="38">
        <v>9.3025899999999995E-2</v>
      </c>
      <c r="BN1347" s="38">
        <v>4.5102299999999998E-2</v>
      </c>
      <c r="BO1347" s="38">
        <v>-1.7635100000000001E-2</v>
      </c>
      <c r="BP1347" s="38">
        <v>-0.13568759999999999</v>
      </c>
      <c r="BQ1347" s="38">
        <v>-7.26802E-2</v>
      </c>
      <c r="BR1347" s="38">
        <v>-0.12915860000000001</v>
      </c>
      <c r="BS1347" s="38">
        <v>-0.1864683</v>
      </c>
      <c r="BT1347" s="38">
        <v>-0.11856460000000001</v>
      </c>
      <c r="BU1347" s="38">
        <v>-1.2478E-2</v>
      </c>
      <c r="BV1347" s="38">
        <v>-3.0801000000000001E-3</v>
      </c>
      <c r="BW1347" s="38">
        <v>1.2140700000000001E-2</v>
      </c>
      <c r="BX1347" s="38">
        <v>7.1934600000000001E-2</v>
      </c>
      <c r="BY1347" s="38">
        <v>0.1491451</v>
      </c>
      <c r="BZ1347" s="38">
        <v>0.25960290000000003</v>
      </c>
      <c r="CA1347" s="38">
        <v>0.21856419999999999</v>
      </c>
      <c r="CB1347" s="38">
        <v>0.2033953</v>
      </c>
      <c r="CC1347" s="38">
        <v>0.18511130000000001</v>
      </c>
      <c r="CD1347" s="38">
        <v>0.1518931</v>
      </c>
      <c r="CE1347" s="38">
        <v>0.20136999999999999</v>
      </c>
      <c r="CF1347" s="38">
        <v>0.15628810000000001</v>
      </c>
      <c r="CG1347" s="38">
        <v>0.151944</v>
      </c>
      <c r="CH1347" s="38">
        <v>0.15331549999999999</v>
      </c>
      <c r="CI1347" s="38">
        <v>0.13590679999999999</v>
      </c>
      <c r="CJ1347" s="38">
        <v>0.12621660000000001</v>
      </c>
      <c r="CK1347" s="38">
        <v>9.6809500000000007E-2</v>
      </c>
      <c r="CL1347" s="38">
        <v>4.8571299999999998E-2</v>
      </c>
      <c r="CM1347" s="38">
        <v>-1.27741E-2</v>
      </c>
      <c r="CN1347" s="38">
        <v>-0.12863269999999999</v>
      </c>
      <c r="CO1347" s="38">
        <v>-6.8509600000000004E-2</v>
      </c>
      <c r="CP1347" s="38">
        <v>-0.1249446</v>
      </c>
      <c r="CQ1347" s="38">
        <v>-0.18004539999999999</v>
      </c>
      <c r="CR1347" s="38">
        <v>-0.1136153</v>
      </c>
      <c r="CS1347" s="38">
        <v>-9.2397999999999994E-3</v>
      </c>
      <c r="CT1347" s="38">
        <v>-3.9169999999999998E-4</v>
      </c>
      <c r="CU1347" s="38">
        <v>1.5778199999999999E-2</v>
      </c>
      <c r="CV1347" s="38">
        <v>7.7288300000000004E-2</v>
      </c>
      <c r="CW1347" s="38">
        <v>0.15650140000000001</v>
      </c>
      <c r="CX1347" s="38">
        <v>0.26793090000000003</v>
      </c>
      <c r="CY1347" s="38">
        <v>0.2264362</v>
      </c>
      <c r="CZ1347" s="38">
        <v>0.21172949999999999</v>
      </c>
      <c r="DA1347" s="38">
        <v>0.1930209</v>
      </c>
      <c r="DB1347" s="38">
        <v>0.15873870000000001</v>
      </c>
      <c r="DC1347" s="38">
        <v>0.20922189999999999</v>
      </c>
      <c r="DD1347" s="38">
        <v>0.16430510000000001</v>
      </c>
      <c r="DE1347" s="38">
        <v>0.1589449</v>
      </c>
      <c r="DF1347" s="38">
        <v>0.15820339999999999</v>
      </c>
      <c r="DG1347" s="38">
        <v>0.14068919999999999</v>
      </c>
      <c r="DH1347" s="38">
        <v>0.13010620000000001</v>
      </c>
      <c r="DI1347" s="38">
        <v>0.10059319999999999</v>
      </c>
      <c r="DJ1347" s="38">
        <v>5.2040400000000001E-2</v>
      </c>
      <c r="DK1347" s="38">
        <v>-7.9130999999999993E-3</v>
      </c>
      <c r="DL1347" s="38">
        <v>-0.1215778</v>
      </c>
      <c r="DM1347" s="38">
        <v>-6.4338999999999993E-2</v>
      </c>
      <c r="DN1347" s="38">
        <v>-0.1207305</v>
      </c>
      <c r="DO1347" s="38">
        <v>-0.17362250000000001</v>
      </c>
      <c r="DP1347" s="38">
        <v>-0.108666</v>
      </c>
      <c r="DQ1347" s="38">
        <v>-6.0014999999999999E-3</v>
      </c>
      <c r="DR1347" s="38">
        <v>2.2967E-3</v>
      </c>
      <c r="DS1347" s="38">
        <v>1.94158E-2</v>
      </c>
      <c r="DT1347" s="38">
        <v>8.2641999999999993E-2</v>
      </c>
      <c r="DU1347" s="38">
        <v>0.16385759999999999</v>
      </c>
      <c r="DV1347" s="38">
        <v>0.27625880000000003</v>
      </c>
      <c r="DW1347" s="38">
        <v>0.23430819999999999</v>
      </c>
      <c r="DX1347" s="38">
        <v>0.2200637</v>
      </c>
      <c r="DY1347" s="38">
        <v>0.20093040000000001</v>
      </c>
      <c r="DZ1347" s="38">
        <v>0.16558419999999999</v>
      </c>
      <c r="EA1347" s="38">
        <v>0.21707380000000001</v>
      </c>
      <c r="EB1347" s="38">
        <v>0.17232210000000001</v>
      </c>
      <c r="EC1347" s="38">
        <v>0.1659458</v>
      </c>
      <c r="ED1347" s="38">
        <v>0.16526080000000001</v>
      </c>
      <c r="EE1347" s="38">
        <v>0.14759430000000001</v>
      </c>
      <c r="EF1347" s="38">
        <v>0.13572219999999999</v>
      </c>
      <c r="EG1347" s="38">
        <v>0.1060562</v>
      </c>
      <c r="EH1347" s="38">
        <v>5.7049099999999998E-2</v>
      </c>
      <c r="EI1347" s="38">
        <v>-8.945E-4</v>
      </c>
      <c r="EJ1347" s="38">
        <v>-0.11139159999999999</v>
      </c>
      <c r="EK1347" s="38">
        <v>-5.8317300000000002E-2</v>
      </c>
      <c r="EL1347" s="38">
        <v>-0.1146461</v>
      </c>
      <c r="EM1347" s="38">
        <v>-0.16434889999999999</v>
      </c>
      <c r="EN1347" s="38">
        <v>-0.10152</v>
      </c>
      <c r="EO1347" s="38">
        <v>-1.3259999999999999E-3</v>
      </c>
      <c r="EP1347" s="38">
        <v>6.1783999999999997E-3</v>
      </c>
      <c r="EQ1347" s="38">
        <v>2.46678E-2</v>
      </c>
      <c r="ER1347" s="38">
        <v>9.0371999999999994E-2</v>
      </c>
      <c r="ES1347" s="38">
        <v>0.174479</v>
      </c>
      <c r="ET1347" s="38">
        <v>0.28828310000000001</v>
      </c>
      <c r="EU1347" s="38">
        <v>0.24567420000000001</v>
      </c>
      <c r="EV1347" s="38">
        <v>0.232097</v>
      </c>
      <c r="EW1347" s="38">
        <v>0.2123507</v>
      </c>
      <c r="EX1347" s="38">
        <v>0.17546809999999999</v>
      </c>
      <c r="EY1347" s="38">
        <v>0.22841069999999999</v>
      </c>
      <c r="EZ1347" s="38">
        <v>0.18389730000000001</v>
      </c>
      <c r="FA1347" s="38">
        <v>0.17605399999999999</v>
      </c>
      <c r="FB1347" s="38">
        <v>82.789029999999997</v>
      </c>
      <c r="FC1347" s="38">
        <v>81.280270000000002</v>
      </c>
      <c r="FD1347" s="38">
        <v>79.739429999999999</v>
      </c>
      <c r="FE1347" s="38">
        <v>78.313400000000001</v>
      </c>
      <c r="FF1347" s="38">
        <v>77.86542</v>
      </c>
      <c r="FG1347" s="38">
        <v>77.175449999999998</v>
      </c>
      <c r="FH1347" s="38">
        <v>76.257350000000002</v>
      </c>
      <c r="FI1347" s="38">
        <v>77.371510000000001</v>
      </c>
      <c r="FJ1347" s="38">
        <v>81.296559999999999</v>
      </c>
      <c r="FK1347" s="38">
        <v>84.220150000000004</v>
      </c>
      <c r="FL1347" s="38">
        <v>87.317920000000001</v>
      </c>
      <c r="FM1347" s="38">
        <v>90.8613</v>
      </c>
      <c r="FN1347" s="38">
        <v>94.544749999999993</v>
      </c>
      <c r="FO1347" s="38">
        <v>96.279560000000004</v>
      </c>
      <c r="FP1347" s="38">
        <v>97.062539999999998</v>
      </c>
      <c r="FQ1347" s="38">
        <v>97.550989999999999</v>
      </c>
      <c r="FR1347" s="38">
        <v>97.772000000000006</v>
      </c>
      <c r="FS1347" s="38">
        <v>97.53877</v>
      </c>
      <c r="FT1347" s="38">
        <v>96.638559999999998</v>
      </c>
      <c r="FU1347" s="38">
        <v>94.012559999999993</v>
      </c>
      <c r="FV1347" s="38">
        <v>90.571290000000005</v>
      </c>
      <c r="FW1347">
        <v>86.980549999999994</v>
      </c>
      <c r="FX1347">
        <v>83.873959999999997</v>
      </c>
      <c r="FY1347">
        <v>81.575100000000006</v>
      </c>
      <c r="FZ1347">
        <v>1.33901E-2</v>
      </c>
      <c r="GA1347">
        <v>9.4600500000000004E-2</v>
      </c>
      <c r="GB1347">
        <v>1</v>
      </c>
    </row>
    <row r="1348" spans="1:184" x14ac:dyDescent="0.3">
      <c r="A1348" t="s">
        <v>1</v>
      </c>
      <c r="B1348" t="s">
        <v>1</v>
      </c>
      <c r="C1348" t="s">
        <v>1</v>
      </c>
      <c r="D1348" t="s">
        <v>1</v>
      </c>
      <c r="E1348" t="s">
        <v>1</v>
      </c>
      <c r="F1348" t="s">
        <v>1</v>
      </c>
      <c r="G1348" t="s">
        <v>1</v>
      </c>
      <c r="H1348" s="40" t="s">
        <v>269</v>
      </c>
      <c r="I1348" s="18" t="s">
        <v>1</v>
      </c>
      <c r="J1348" s="38" t="s">
        <v>1</v>
      </c>
      <c r="K1348" s="18">
        <v>44792</v>
      </c>
      <c r="L1348" s="38">
        <v>108469</v>
      </c>
      <c r="M1348" s="38">
        <v>108469</v>
      </c>
      <c r="N1348" s="38">
        <v>5.499009</v>
      </c>
      <c r="O1348" s="38">
        <v>5.3055000000000003</v>
      </c>
      <c r="P1348" s="38">
        <v>5.167872</v>
      </c>
      <c r="Q1348" s="38">
        <v>5.1091699999999998</v>
      </c>
      <c r="R1348" s="38">
        <v>5.25176</v>
      </c>
      <c r="S1348" s="38">
        <v>5.5984850000000002</v>
      </c>
      <c r="T1348" s="38">
        <v>5.9903620000000002</v>
      </c>
      <c r="U1348" s="38">
        <v>6.5663530000000003</v>
      </c>
      <c r="V1348" s="38">
        <v>7.3197929999999998</v>
      </c>
      <c r="W1348" s="38">
        <v>7.9401659999999996</v>
      </c>
      <c r="X1348" s="38">
        <v>8.5253730000000001</v>
      </c>
      <c r="Y1348" s="38">
        <v>8.9448779999999992</v>
      </c>
      <c r="Z1348" s="38">
        <v>9.1967180000000006</v>
      </c>
      <c r="AA1348" s="38">
        <v>9.4582010000000007</v>
      </c>
      <c r="AB1348" s="38">
        <v>9.5217530000000004</v>
      </c>
      <c r="AC1348" s="38">
        <v>9.3677480000000006</v>
      </c>
      <c r="AD1348" s="38">
        <v>8.9941019999999998</v>
      </c>
      <c r="AE1348" s="38">
        <v>8.3779570000000003</v>
      </c>
      <c r="AF1348" s="38">
        <v>7.8373100000000004</v>
      </c>
      <c r="AG1348" s="38">
        <v>7.4546080000000003</v>
      </c>
      <c r="AH1348" s="38">
        <v>7.1326320000000001</v>
      </c>
      <c r="AI1348" s="38">
        <v>6.676482</v>
      </c>
      <c r="AJ1348" s="38">
        <v>6.1434600000000001</v>
      </c>
      <c r="AK1348" s="38">
        <v>5.7271559999999999</v>
      </c>
      <c r="AL1348" s="38">
        <v>-2.8232699999999999E-2</v>
      </c>
      <c r="AM1348" s="38">
        <v>-1.4269799999999999E-2</v>
      </c>
      <c r="AN1348" s="38">
        <v>-9.5023E-3</v>
      </c>
      <c r="AO1348" s="38">
        <v>1.3427000000000001E-3</v>
      </c>
      <c r="AP1348" s="38">
        <v>1.01942E-2</v>
      </c>
      <c r="AQ1348" s="38">
        <v>-6.5099999999999999E-4</v>
      </c>
      <c r="AR1348" s="38">
        <v>-3.3318300000000002E-2</v>
      </c>
      <c r="AS1348" s="38">
        <v>9.0580000000000001E-3</v>
      </c>
      <c r="AT1348" s="38">
        <v>-2.0764299999999999E-2</v>
      </c>
      <c r="AU1348" s="38">
        <v>-2.9892700000000001E-2</v>
      </c>
      <c r="AV1348" s="38">
        <v>2.25297E-2</v>
      </c>
      <c r="AW1348" s="38">
        <v>2.8460699999999998E-2</v>
      </c>
      <c r="AX1348" s="38">
        <v>1.4438100000000001E-2</v>
      </c>
      <c r="AY1348" s="38">
        <v>-2.4065799999999998E-2</v>
      </c>
      <c r="AZ1348" s="38">
        <v>-8.4865300000000005E-2</v>
      </c>
      <c r="BA1348" s="38">
        <v>-5.6101900000000003E-2</v>
      </c>
      <c r="BB1348" s="38">
        <v>3.3142499999999998E-2</v>
      </c>
      <c r="BC1348" s="38">
        <v>3.34384E-2</v>
      </c>
      <c r="BD1348" s="38">
        <v>4.4989500000000002E-2</v>
      </c>
      <c r="BE1348" s="38">
        <v>6.2028699999999999E-2</v>
      </c>
      <c r="BF1348" s="38">
        <v>4.8112200000000001E-2</v>
      </c>
      <c r="BG1348" s="38">
        <v>9.0176099999999995E-2</v>
      </c>
      <c r="BH1348" s="38">
        <v>7.7960500000000002E-2</v>
      </c>
      <c r="BI1348" s="38">
        <v>3.4819200000000002E-2</v>
      </c>
      <c r="BJ1348" s="38">
        <v>-2.0013800000000002E-2</v>
      </c>
      <c r="BK1348" s="38">
        <v>-6.7305999999999998E-3</v>
      </c>
      <c r="BL1348" s="38">
        <v>-2.6711E-3</v>
      </c>
      <c r="BM1348" s="38">
        <v>7.4741E-3</v>
      </c>
      <c r="BN1348" s="38">
        <v>1.51808E-2</v>
      </c>
      <c r="BO1348" s="38">
        <v>5.1419999999999999E-3</v>
      </c>
      <c r="BP1348" s="38">
        <v>-2.46188E-2</v>
      </c>
      <c r="BQ1348" s="38">
        <v>1.5837799999999999E-2</v>
      </c>
      <c r="BR1348" s="38">
        <v>-1.33881E-2</v>
      </c>
      <c r="BS1348" s="38">
        <v>-2.0666299999999999E-2</v>
      </c>
      <c r="BT1348" s="38">
        <v>2.9447399999999999E-2</v>
      </c>
      <c r="BU1348" s="38">
        <v>3.3529799999999998E-2</v>
      </c>
      <c r="BV1348" s="38">
        <v>1.8537100000000001E-2</v>
      </c>
      <c r="BW1348" s="38">
        <v>-1.89614E-2</v>
      </c>
      <c r="BX1348" s="38">
        <v>-7.7265399999999998E-2</v>
      </c>
      <c r="BY1348" s="38">
        <v>-4.6551799999999997E-2</v>
      </c>
      <c r="BZ1348" s="38">
        <v>4.3989800000000003E-2</v>
      </c>
      <c r="CA1348" s="38">
        <v>4.5076600000000001E-2</v>
      </c>
      <c r="CB1348" s="38">
        <v>5.7094100000000002E-2</v>
      </c>
      <c r="CC1348" s="38">
        <v>7.4257500000000004E-2</v>
      </c>
      <c r="CD1348" s="38">
        <v>5.9878199999999999E-2</v>
      </c>
      <c r="CE1348" s="38">
        <v>0.103815</v>
      </c>
      <c r="CF1348" s="38">
        <v>9.0135400000000004E-2</v>
      </c>
      <c r="CG1348" s="38">
        <v>4.6623299999999999E-2</v>
      </c>
      <c r="CH1348" s="38">
        <v>-1.43214E-2</v>
      </c>
      <c r="CI1348" s="38">
        <v>-1.5089999999999999E-3</v>
      </c>
      <c r="CJ1348" s="38">
        <v>2.0601999999999999E-3</v>
      </c>
      <c r="CK1348" s="38">
        <v>1.1720700000000001E-2</v>
      </c>
      <c r="CL1348" s="38">
        <v>1.8634399999999999E-2</v>
      </c>
      <c r="CM1348" s="38">
        <v>9.1543000000000006E-3</v>
      </c>
      <c r="CN1348" s="38">
        <v>-1.8593499999999999E-2</v>
      </c>
      <c r="CO1348" s="38">
        <v>2.05335E-2</v>
      </c>
      <c r="CP1348" s="38">
        <v>-8.2793999999999993E-3</v>
      </c>
      <c r="CQ1348" s="38">
        <v>-1.4276199999999999E-2</v>
      </c>
      <c r="CR1348" s="38">
        <v>3.4238499999999998E-2</v>
      </c>
      <c r="CS1348" s="38">
        <v>3.7040700000000003E-2</v>
      </c>
      <c r="CT1348" s="38">
        <v>2.1376099999999999E-2</v>
      </c>
      <c r="CU1348" s="38">
        <v>-1.54261E-2</v>
      </c>
      <c r="CV1348" s="38">
        <v>-7.2001800000000005E-2</v>
      </c>
      <c r="CW1348" s="38">
        <v>-3.9937399999999998E-2</v>
      </c>
      <c r="CX1348" s="38">
        <v>5.1502600000000003E-2</v>
      </c>
      <c r="CY1348" s="38">
        <v>5.3137299999999998E-2</v>
      </c>
      <c r="CZ1348" s="38">
        <v>6.54777E-2</v>
      </c>
      <c r="DA1348" s="38">
        <v>8.2727099999999998E-2</v>
      </c>
      <c r="DB1348" s="38">
        <v>6.8027299999999999E-2</v>
      </c>
      <c r="DC1348" s="38">
        <v>0.11326120000000001</v>
      </c>
      <c r="DD1348" s="38">
        <v>9.8567699999999994E-2</v>
      </c>
      <c r="DE1348" s="38">
        <v>5.4798699999999999E-2</v>
      </c>
      <c r="DF1348" s="38">
        <v>-8.6289999999999995E-3</v>
      </c>
      <c r="DG1348" s="38">
        <v>3.7125999999999999E-3</v>
      </c>
      <c r="DH1348" s="38">
        <v>6.7914999999999998E-3</v>
      </c>
      <c r="DI1348" s="38">
        <v>1.59673E-2</v>
      </c>
      <c r="DJ1348" s="38">
        <v>2.2088099999999999E-2</v>
      </c>
      <c r="DK1348" s="38">
        <v>1.3166600000000001E-2</v>
      </c>
      <c r="DL1348" s="38">
        <v>-1.25682E-2</v>
      </c>
      <c r="DM1348" s="38">
        <v>2.5229100000000001E-2</v>
      </c>
      <c r="DN1348" s="38">
        <v>-3.1706999999999998E-3</v>
      </c>
      <c r="DO1348" s="38">
        <v>-7.8860000000000006E-3</v>
      </c>
      <c r="DP1348" s="38">
        <v>3.9029700000000001E-2</v>
      </c>
      <c r="DQ1348" s="38">
        <v>4.05516E-2</v>
      </c>
      <c r="DR1348" s="38">
        <v>2.4215E-2</v>
      </c>
      <c r="DS1348" s="38">
        <v>-1.18908E-2</v>
      </c>
      <c r="DT1348" s="38">
        <v>-6.6738099999999995E-2</v>
      </c>
      <c r="DU1348" s="38">
        <v>-3.3323100000000001E-2</v>
      </c>
      <c r="DV1348" s="38">
        <v>5.9015400000000003E-2</v>
      </c>
      <c r="DW1348" s="38">
        <v>6.11979E-2</v>
      </c>
      <c r="DX1348" s="38">
        <v>7.3861300000000005E-2</v>
      </c>
      <c r="DY1348" s="38">
        <v>9.1196799999999995E-2</v>
      </c>
      <c r="DZ1348" s="38">
        <v>7.6176300000000002E-2</v>
      </c>
      <c r="EA1348" s="38">
        <v>0.12270739999999999</v>
      </c>
      <c r="EB1348" s="38">
        <v>0.107</v>
      </c>
      <c r="EC1348" s="38">
        <v>6.2974100000000005E-2</v>
      </c>
      <c r="ED1348" s="38">
        <v>-4.0999999999999999E-4</v>
      </c>
      <c r="EE1348" s="38">
        <v>1.1251799999999999E-2</v>
      </c>
      <c r="EF1348" s="38">
        <v>1.36227E-2</v>
      </c>
      <c r="EG1348" s="38">
        <v>2.2098799999999998E-2</v>
      </c>
      <c r="EH1348" s="38">
        <v>2.7074600000000001E-2</v>
      </c>
      <c r="EI1348" s="38">
        <v>1.89596E-2</v>
      </c>
      <c r="EJ1348" s="38">
        <v>-3.8687000000000001E-3</v>
      </c>
      <c r="EK1348" s="38">
        <v>3.2009000000000003E-2</v>
      </c>
      <c r="EL1348" s="38">
        <v>4.2055E-3</v>
      </c>
      <c r="EM1348" s="38">
        <v>1.3404000000000001E-3</v>
      </c>
      <c r="EN1348" s="38">
        <v>4.5947300000000003E-2</v>
      </c>
      <c r="EO1348" s="38">
        <v>4.56207E-2</v>
      </c>
      <c r="EP1348" s="38">
        <v>2.8314099999999998E-2</v>
      </c>
      <c r="EQ1348" s="38">
        <v>-6.7863999999999997E-3</v>
      </c>
      <c r="ER1348" s="38">
        <v>-5.9138200000000002E-2</v>
      </c>
      <c r="ES1348" s="38">
        <v>-2.3772999999999999E-2</v>
      </c>
      <c r="ET1348" s="38">
        <v>6.98627E-2</v>
      </c>
      <c r="EU1348" s="38">
        <v>7.2836200000000004E-2</v>
      </c>
      <c r="EV1348" s="38">
        <v>8.5965899999999998E-2</v>
      </c>
      <c r="EW1348" s="38">
        <v>0.1034255</v>
      </c>
      <c r="EX1348" s="38">
        <v>8.7942300000000001E-2</v>
      </c>
      <c r="EY1348" s="38">
        <v>0.1363463</v>
      </c>
      <c r="EZ1348" s="38">
        <v>0.1191749</v>
      </c>
      <c r="FA1348" s="38">
        <v>7.4778200000000003E-2</v>
      </c>
      <c r="FB1348" s="38">
        <v>78.825059999999993</v>
      </c>
      <c r="FC1348" s="38">
        <v>77.393879999999996</v>
      </c>
      <c r="FD1348" s="38">
        <v>75.539249999999996</v>
      </c>
      <c r="FE1348" s="38">
        <v>73.804289999999995</v>
      </c>
      <c r="FF1348" s="38">
        <v>72.079070000000002</v>
      </c>
      <c r="FG1348" s="38">
        <v>71.383889999999994</v>
      </c>
      <c r="FH1348" s="38">
        <v>70.362560000000002</v>
      </c>
      <c r="FI1348" s="38">
        <v>72.105930000000001</v>
      </c>
      <c r="FJ1348" s="38">
        <v>75.611519999999999</v>
      </c>
      <c r="FK1348" s="38">
        <v>79.749979999999994</v>
      </c>
      <c r="FL1348" s="38">
        <v>84.316509999999994</v>
      </c>
      <c r="FM1348" s="38">
        <v>88.502399999999994</v>
      </c>
      <c r="FN1348" s="38">
        <v>92.06335</v>
      </c>
      <c r="FO1348" s="38">
        <v>94.939189999999996</v>
      </c>
      <c r="FP1348" s="38">
        <v>97.793369999999996</v>
      </c>
      <c r="FQ1348" s="38">
        <v>99.521960000000007</v>
      </c>
      <c r="FR1348" s="38">
        <v>100.02970000000001</v>
      </c>
      <c r="FS1348" s="38">
        <v>99.233400000000003</v>
      </c>
      <c r="FT1348" s="38">
        <v>97.097030000000004</v>
      </c>
      <c r="FU1348" s="38">
        <v>93.774230000000003</v>
      </c>
      <c r="FV1348" s="38">
        <v>89.553169999999994</v>
      </c>
      <c r="FW1348">
        <v>86.126739999999998</v>
      </c>
      <c r="FX1348">
        <v>83.376750000000001</v>
      </c>
      <c r="FY1348">
        <v>80.679209999999998</v>
      </c>
      <c r="FZ1348">
        <v>1.37387E-2</v>
      </c>
      <c r="GA1348">
        <v>0.1084717</v>
      </c>
      <c r="GB1348">
        <v>1</v>
      </c>
    </row>
    <row r="1349" spans="1:184" x14ac:dyDescent="0.3">
      <c r="A1349" t="s">
        <v>1</v>
      </c>
      <c r="B1349" t="s">
        <v>1</v>
      </c>
      <c r="C1349" t="s">
        <v>1</v>
      </c>
      <c r="D1349" t="s">
        <v>1</v>
      </c>
      <c r="E1349" t="s">
        <v>1</v>
      </c>
      <c r="F1349" t="s">
        <v>1</v>
      </c>
      <c r="G1349" t="s">
        <v>1</v>
      </c>
      <c r="H1349" s="40" t="s">
        <v>269</v>
      </c>
      <c r="I1349" s="18" t="s">
        <v>1</v>
      </c>
      <c r="J1349" s="38" t="s">
        <v>1</v>
      </c>
      <c r="K1349" s="18">
        <v>44805</v>
      </c>
      <c r="L1349" s="38">
        <v>108359</v>
      </c>
      <c r="M1349" s="38">
        <v>108359</v>
      </c>
      <c r="N1349" s="38">
        <v>5.3031769999999998</v>
      </c>
      <c r="O1349" s="38">
        <v>5.1309170000000002</v>
      </c>
      <c r="P1349" s="38">
        <v>5.002904</v>
      </c>
      <c r="Q1349" s="38">
        <v>4.9632820000000004</v>
      </c>
      <c r="R1349" s="38">
        <v>5.1232930000000003</v>
      </c>
      <c r="S1349" s="38">
        <v>5.4802739999999996</v>
      </c>
      <c r="T1349" s="38">
        <v>5.9002330000000001</v>
      </c>
      <c r="U1349" s="38">
        <v>6.511863</v>
      </c>
      <c r="V1349" s="38">
        <v>7.3464210000000003</v>
      </c>
      <c r="W1349" s="38">
        <v>8.0321130000000007</v>
      </c>
      <c r="X1349" s="38">
        <v>8.6302269999999996</v>
      </c>
      <c r="Y1349" s="38">
        <v>9.0839119999999998</v>
      </c>
      <c r="Z1349" s="38">
        <v>9.3761790000000005</v>
      </c>
      <c r="AA1349" s="38">
        <v>9.6972570000000005</v>
      </c>
      <c r="AB1349" s="38">
        <v>9.8124909999999996</v>
      </c>
      <c r="AC1349" s="38">
        <v>9.6744760000000003</v>
      </c>
      <c r="AD1349" s="38">
        <v>9.2824019999999994</v>
      </c>
      <c r="AE1349" s="38">
        <v>8.5813799999999993</v>
      </c>
      <c r="AF1349" s="38">
        <v>8.0255729999999996</v>
      </c>
      <c r="AG1349" s="38">
        <v>7.595637</v>
      </c>
      <c r="AH1349" s="38">
        <v>7.2320549999999999</v>
      </c>
      <c r="AI1349" s="38">
        <v>6.7366700000000002</v>
      </c>
      <c r="AJ1349" s="38">
        <v>6.2170880000000004</v>
      </c>
      <c r="AK1349" s="38">
        <v>5.822311</v>
      </c>
      <c r="AL1349" s="38">
        <v>-6.1368100000000002E-2</v>
      </c>
      <c r="AM1349" s="38">
        <v>-5.4963900000000003E-2</v>
      </c>
      <c r="AN1349" s="38">
        <v>-4.5122500000000003E-2</v>
      </c>
      <c r="AO1349" s="38">
        <v>-1.1636199999999999E-2</v>
      </c>
      <c r="AP1349" s="38">
        <v>-1.3783399999999999E-2</v>
      </c>
      <c r="AQ1349" s="38">
        <v>-5.2358399999999999E-2</v>
      </c>
      <c r="AR1349" s="38">
        <v>-0.1173916</v>
      </c>
      <c r="AS1349" s="38">
        <v>5.5027100000000002E-2</v>
      </c>
      <c r="AT1349" s="38">
        <v>7.6555999999999999E-2</v>
      </c>
      <c r="AU1349" s="38">
        <v>9.7393900000000005E-2</v>
      </c>
      <c r="AV1349" s="38">
        <v>9.0269199999999994E-2</v>
      </c>
      <c r="AW1349" s="38">
        <v>7.2100600000000001E-2</v>
      </c>
      <c r="AX1349" s="38">
        <v>1.5406100000000001E-2</v>
      </c>
      <c r="AY1349" s="38">
        <v>-4.67635E-2</v>
      </c>
      <c r="AZ1349" s="38">
        <v>-9.4660800000000003E-2</v>
      </c>
      <c r="BA1349" s="38">
        <v>-0.1070537</v>
      </c>
      <c r="BB1349" s="38">
        <v>-6.7381700000000003E-2</v>
      </c>
      <c r="BC1349" s="38">
        <v>-9.5002400000000001E-2</v>
      </c>
      <c r="BD1349" s="38">
        <v>-7.5457999999999997E-2</v>
      </c>
      <c r="BE1349" s="38">
        <v>-0.1221305</v>
      </c>
      <c r="BF1349" s="38">
        <v>-5.3917699999999999E-2</v>
      </c>
      <c r="BG1349" s="38">
        <v>-4.4086E-2</v>
      </c>
      <c r="BH1349" s="38">
        <v>-5.79415E-2</v>
      </c>
      <c r="BI1349" s="38">
        <v>-5.7006899999999999E-2</v>
      </c>
      <c r="BJ1349" s="38">
        <v>-5.4692299999999999E-2</v>
      </c>
      <c r="BK1349" s="38">
        <v>-4.9628600000000002E-2</v>
      </c>
      <c r="BL1349" s="38">
        <v>-4.0562899999999999E-2</v>
      </c>
      <c r="BM1349" s="38">
        <v>-7.3775999999999998E-3</v>
      </c>
      <c r="BN1349" s="38">
        <v>-9.8838999999999993E-3</v>
      </c>
      <c r="BO1349" s="38">
        <v>-4.77606E-2</v>
      </c>
      <c r="BP1349" s="38">
        <v>-0.11089830000000001</v>
      </c>
      <c r="BQ1349" s="38">
        <v>6.0649099999999997E-2</v>
      </c>
      <c r="BR1349" s="38">
        <v>8.2924200000000003E-2</v>
      </c>
      <c r="BS1349" s="38">
        <v>0.10404770000000001</v>
      </c>
      <c r="BT1349" s="38">
        <v>9.5540200000000006E-2</v>
      </c>
      <c r="BU1349" s="38">
        <v>7.6356400000000005E-2</v>
      </c>
      <c r="BV1349" s="38">
        <v>1.88538E-2</v>
      </c>
      <c r="BW1349" s="38">
        <v>-4.24239E-2</v>
      </c>
      <c r="BX1349" s="38">
        <v>-8.8982500000000006E-2</v>
      </c>
      <c r="BY1349" s="38">
        <v>-9.9222099999999994E-2</v>
      </c>
      <c r="BZ1349" s="38">
        <v>-5.8906100000000003E-2</v>
      </c>
      <c r="CA1349" s="38">
        <v>-8.6383000000000001E-2</v>
      </c>
      <c r="CB1349" s="38">
        <v>-6.5874199999999994E-2</v>
      </c>
      <c r="CC1349" s="38">
        <v>-0.11257449999999999</v>
      </c>
      <c r="CD1349" s="38">
        <v>-4.4845299999999998E-2</v>
      </c>
      <c r="CE1349" s="38">
        <v>-3.3787999999999999E-2</v>
      </c>
      <c r="CF1349" s="38">
        <v>-4.8568500000000001E-2</v>
      </c>
      <c r="CG1349" s="38">
        <v>-4.7543299999999997E-2</v>
      </c>
      <c r="CH1349" s="38">
        <v>-5.0068599999999998E-2</v>
      </c>
      <c r="CI1349" s="38">
        <v>-4.5933399999999999E-2</v>
      </c>
      <c r="CJ1349" s="38">
        <v>-3.7404899999999998E-2</v>
      </c>
      <c r="CK1349" s="38">
        <v>-4.4280999999999999E-3</v>
      </c>
      <c r="CL1349" s="38">
        <v>-7.1831999999999998E-3</v>
      </c>
      <c r="CM1349" s="38">
        <v>-4.45761E-2</v>
      </c>
      <c r="CN1349" s="38">
        <v>-0.1064011</v>
      </c>
      <c r="CO1349" s="38">
        <v>6.4542799999999997E-2</v>
      </c>
      <c r="CP1349" s="38">
        <v>8.7334899999999993E-2</v>
      </c>
      <c r="CQ1349" s="38">
        <v>0.10865619999999999</v>
      </c>
      <c r="CR1349" s="38">
        <v>9.9190799999999996E-2</v>
      </c>
      <c r="CS1349" s="38">
        <v>7.9303999999999999E-2</v>
      </c>
      <c r="CT1349" s="38">
        <v>2.1241599999999999E-2</v>
      </c>
      <c r="CU1349" s="38">
        <v>-3.9418300000000003E-2</v>
      </c>
      <c r="CV1349" s="38">
        <v>-8.5049799999999995E-2</v>
      </c>
      <c r="CW1349" s="38">
        <v>-9.3798099999999995E-2</v>
      </c>
      <c r="CX1349" s="38">
        <v>-5.3035899999999997E-2</v>
      </c>
      <c r="CY1349" s="38">
        <v>-8.0413299999999993E-2</v>
      </c>
      <c r="CZ1349" s="38">
        <v>-5.9236499999999997E-2</v>
      </c>
      <c r="DA1349" s="38">
        <v>-0.1059561</v>
      </c>
      <c r="DB1349" s="38">
        <v>-3.85618E-2</v>
      </c>
      <c r="DC1349" s="38">
        <v>-2.6655600000000002E-2</v>
      </c>
      <c r="DD1349" s="38">
        <v>-4.2076799999999998E-2</v>
      </c>
      <c r="DE1349" s="38">
        <v>-4.0988900000000002E-2</v>
      </c>
      <c r="DF1349" s="38">
        <v>-4.5444900000000003E-2</v>
      </c>
      <c r="DG1349" s="38">
        <v>-4.2238199999999997E-2</v>
      </c>
      <c r="DH1349" s="38">
        <v>-3.4246899999999997E-2</v>
      </c>
      <c r="DI1349" s="38">
        <v>-1.4786000000000001E-3</v>
      </c>
      <c r="DJ1349" s="38">
        <v>-4.4824000000000001E-3</v>
      </c>
      <c r="DK1349" s="38">
        <v>-4.1391699999999997E-2</v>
      </c>
      <c r="DL1349" s="38">
        <v>-0.10190390000000001</v>
      </c>
      <c r="DM1349" s="38">
        <v>6.84366E-2</v>
      </c>
      <c r="DN1349" s="38">
        <v>9.1745499999999994E-2</v>
      </c>
      <c r="DO1349" s="38">
        <v>0.11326459999999999</v>
      </c>
      <c r="DP1349" s="38">
        <v>0.1028415</v>
      </c>
      <c r="DQ1349" s="38">
        <v>8.2251500000000005E-2</v>
      </c>
      <c r="DR1349" s="38">
        <v>2.3629399999999998E-2</v>
      </c>
      <c r="DS1349" s="38">
        <v>-3.6412699999999999E-2</v>
      </c>
      <c r="DT1349" s="38">
        <v>-8.1117099999999998E-2</v>
      </c>
      <c r="DU1349" s="38">
        <v>-8.8373999999999994E-2</v>
      </c>
      <c r="DV1349" s="38">
        <v>-4.7165800000000001E-2</v>
      </c>
      <c r="DW1349" s="38">
        <v>-7.4443599999999999E-2</v>
      </c>
      <c r="DX1349" s="38">
        <v>-5.2598800000000001E-2</v>
      </c>
      <c r="DY1349" s="38">
        <v>-9.9337700000000001E-2</v>
      </c>
      <c r="DZ1349" s="38">
        <v>-3.22782E-2</v>
      </c>
      <c r="EA1349" s="38">
        <v>-1.9523200000000001E-2</v>
      </c>
      <c r="EB1349" s="38">
        <v>-3.5585100000000001E-2</v>
      </c>
      <c r="EC1349" s="38">
        <v>-3.44345E-2</v>
      </c>
      <c r="ED1349" s="38">
        <v>-3.8769100000000001E-2</v>
      </c>
      <c r="EE1349" s="38">
        <v>-3.6902900000000002E-2</v>
      </c>
      <c r="EF1349" s="38">
        <v>-2.96873E-2</v>
      </c>
      <c r="EG1349" s="38">
        <v>2.7799999999999999E-3</v>
      </c>
      <c r="EH1349" s="38">
        <v>-5.8299999999999997E-4</v>
      </c>
      <c r="EI1349" s="38">
        <v>-3.6793800000000002E-2</v>
      </c>
      <c r="EJ1349" s="38">
        <v>-9.5410599999999998E-2</v>
      </c>
      <c r="EK1349" s="38">
        <v>7.4058600000000002E-2</v>
      </c>
      <c r="EL1349" s="38">
        <v>9.8113800000000001E-2</v>
      </c>
      <c r="EM1349" s="38">
        <v>0.11991839999999999</v>
      </c>
      <c r="EN1349" s="38">
        <v>0.1081124</v>
      </c>
      <c r="EO1349" s="38">
        <v>8.6507299999999995E-2</v>
      </c>
      <c r="EP1349" s="38">
        <v>2.70771E-2</v>
      </c>
      <c r="EQ1349" s="38">
        <v>-3.2073200000000003E-2</v>
      </c>
      <c r="ER1349" s="38">
        <v>-7.5438900000000003E-2</v>
      </c>
      <c r="ES1349" s="38">
        <v>-8.0542500000000003E-2</v>
      </c>
      <c r="ET1349" s="38">
        <v>-3.8690200000000001E-2</v>
      </c>
      <c r="EU1349" s="38">
        <v>-6.5824199999999999E-2</v>
      </c>
      <c r="EV1349" s="38">
        <v>-4.3014999999999998E-2</v>
      </c>
      <c r="EW1349" s="38">
        <v>-8.9781700000000006E-2</v>
      </c>
      <c r="EX1349" s="38">
        <v>-2.3205799999999999E-2</v>
      </c>
      <c r="EY1349" s="38">
        <v>-9.2251999999999994E-3</v>
      </c>
      <c r="EZ1349" s="38">
        <v>-2.6212099999999999E-2</v>
      </c>
      <c r="FA1349" s="38">
        <v>-2.4971E-2</v>
      </c>
      <c r="FB1349" s="38">
        <v>77.25479</v>
      </c>
      <c r="FC1349" s="38">
        <v>75.318179999999998</v>
      </c>
      <c r="FD1349" s="38">
        <v>73.761560000000003</v>
      </c>
      <c r="FE1349" s="38">
        <v>72.47148</v>
      </c>
      <c r="FF1349" s="38">
        <v>71.273480000000006</v>
      </c>
      <c r="FG1349" s="38">
        <v>70.085579999999993</v>
      </c>
      <c r="FH1349" s="38">
        <v>69.421080000000003</v>
      </c>
      <c r="FI1349" s="38">
        <v>71.048649999999995</v>
      </c>
      <c r="FJ1349" s="38">
        <v>75.672190000000001</v>
      </c>
      <c r="FK1349" s="38">
        <v>80.899889999999999</v>
      </c>
      <c r="FL1349" s="38">
        <v>85.853899999999996</v>
      </c>
      <c r="FM1349" s="38">
        <v>90.121200000000002</v>
      </c>
      <c r="FN1349" s="38">
        <v>94.001130000000003</v>
      </c>
      <c r="FO1349" s="38">
        <v>97.115830000000003</v>
      </c>
      <c r="FP1349" s="38">
        <v>99.709890000000001</v>
      </c>
      <c r="FQ1349" s="38">
        <v>101.2987</v>
      </c>
      <c r="FR1349" s="38">
        <v>101.7169</v>
      </c>
      <c r="FS1349" s="38">
        <v>101.0038</v>
      </c>
      <c r="FT1349" s="38">
        <v>99.655950000000004</v>
      </c>
      <c r="FU1349" s="38">
        <v>95.358469999999997</v>
      </c>
      <c r="FV1349" s="38">
        <v>90.832909999999998</v>
      </c>
      <c r="FW1349">
        <v>86.729900000000001</v>
      </c>
      <c r="FX1349">
        <v>84.359579999999994</v>
      </c>
      <c r="FY1349">
        <v>82.487269999999995</v>
      </c>
      <c r="FZ1349">
        <v>1.00254E-2</v>
      </c>
      <c r="GA1349">
        <v>6.9427699999999995E-2</v>
      </c>
      <c r="GB1349">
        <v>1</v>
      </c>
    </row>
    <row r="1350" spans="1:184" x14ac:dyDescent="0.3">
      <c r="A1350" t="s">
        <v>1</v>
      </c>
      <c r="B1350" t="s">
        <v>1</v>
      </c>
      <c r="C1350" t="s">
        <v>1</v>
      </c>
      <c r="D1350" t="s">
        <v>1</v>
      </c>
      <c r="E1350" t="s">
        <v>1</v>
      </c>
      <c r="F1350" t="s">
        <v>1</v>
      </c>
      <c r="G1350" t="s">
        <v>1</v>
      </c>
      <c r="H1350" s="40" t="s">
        <v>269</v>
      </c>
      <c r="I1350" s="18" t="s">
        <v>1</v>
      </c>
      <c r="J1350" s="38" t="s">
        <v>1</v>
      </c>
      <c r="K1350" s="18">
        <v>44809</v>
      </c>
      <c r="L1350" s="38">
        <v>108343</v>
      </c>
      <c r="M1350" s="38">
        <v>108349</v>
      </c>
      <c r="N1350" s="38">
        <v>5.4208930000000004</v>
      </c>
      <c r="O1350" s="38">
        <v>5.1585559999999999</v>
      </c>
      <c r="P1350" s="38">
        <v>4.9670050000000003</v>
      </c>
      <c r="Q1350" s="38">
        <v>4.8498210000000004</v>
      </c>
      <c r="R1350" s="38">
        <v>4.8759680000000003</v>
      </c>
      <c r="S1350" s="38">
        <v>4.9618599999999997</v>
      </c>
      <c r="T1350" s="38">
        <v>4.9776490000000004</v>
      </c>
      <c r="U1350" s="38">
        <v>5.2757160000000001</v>
      </c>
      <c r="V1350" s="38">
        <v>5.7921269999999998</v>
      </c>
      <c r="W1350" s="38">
        <v>6.3874069999999996</v>
      </c>
      <c r="X1350" s="38">
        <v>6.9153710000000004</v>
      </c>
      <c r="Y1350" s="38">
        <v>7.2979250000000002</v>
      </c>
      <c r="Z1350" s="38">
        <v>7.5365739999999999</v>
      </c>
      <c r="AA1350" s="38">
        <v>7.7319269999999998</v>
      </c>
      <c r="AB1350" s="38">
        <v>7.8337120000000002</v>
      </c>
      <c r="AC1350" s="38">
        <v>7.8717199999999998</v>
      </c>
      <c r="AD1350" s="38">
        <v>7.8239919999999996</v>
      </c>
      <c r="AE1350" s="38">
        <v>7.6684599999999996</v>
      </c>
      <c r="AF1350" s="38">
        <v>7.4465070000000004</v>
      </c>
      <c r="AG1350" s="38">
        <v>7.142029</v>
      </c>
      <c r="AH1350" s="38">
        <v>6.9178449999999998</v>
      </c>
      <c r="AI1350" s="38">
        <v>6.6058450000000004</v>
      </c>
      <c r="AJ1350" s="38">
        <v>6.105467</v>
      </c>
      <c r="AK1350" s="38">
        <v>5.7335159999999998</v>
      </c>
      <c r="AL1350" s="38">
        <v>0.2223224</v>
      </c>
      <c r="AM1350" s="38">
        <v>0.1046604</v>
      </c>
      <c r="AN1350" s="38">
        <v>3.1147000000000001E-2</v>
      </c>
      <c r="AO1350" s="38">
        <v>-3.5354099999999999E-2</v>
      </c>
      <c r="AP1350" s="38">
        <v>-6.8594199999999994E-2</v>
      </c>
      <c r="AQ1350" s="38">
        <v>-0.17084240000000001</v>
      </c>
      <c r="AR1350" s="38">
        <v>-0.32956679999999999</v>
      </c>
      <c r="AS1350" s="38">
        <v>-0.10404239999999999</v>
      </c>
      <c r="AT1350" s="38">
        <v>4.5586599999999998E-2</v>
      </c>
      <c r="AU1350" s="38">
        <v>0.1031508</v>
      </c>
      <c r="AV1350" s="38">
        <v>7.2683300000000006E-2</v>
      </c>
      <c r="AW1350" s="38">
        <v>6.1458699999999998E-2</v>
      </c>
      <c r="AX1350" s="38">
        <v>-3.9452999999999997E-3</v>
      </c>
      <c r="AY1350" s="38">
        <v>-8.1854200000000002E-2</v>
      </c>
      <c r="AZ1350" s="38">
        <v>-0.1044504</v>
      </c>
      <c r="BA1350" s="38">
        <v>-7.9445600000000005E-2</v>
      </c>
      <c r="BB1350" s="38">
        <v>-2.15342E-2</v>
      </c>
      <c r="BC1350" s="38">
        <v>4.9951799999999998E-2</v>
      </c>
      <c r="BD1350" s="38">
        <v>0.11345420000000001</v>
      </c>
      <c r="BE1350" s="38">
        <v>-6.5857499999999999E-2</v>
      </c>
      <c r="BF1350" s="38">
        <v>-2.3673099999999999E-2</v>
      </c>
      <c r="BG1350" s="38">
        <v>5.1462500000000001E-2</v>
      </c>
      <c r="BH1350" s="38">
        <v>-6.4592399999999994E-2</v>
      </c>
      <c r="BI1350" s="38">
        <v>-9.5585500000000004E-2</v>
      </c>
      <c r="BJ1350" s="38">
        <v>0.23349300000000001</v>
      </c>
      <c r="BK1350" s="38">
        <v>0.1140656</v>
      </c>
      <c r="BL1350" s="38">
        <v>3.91226E-2</v>
      </c>
      <c r="BM1350" s="38">
        <v>-2.7277099999999999E-2</v>
      </c>
      <c r="BN1350" s="38">
        <v>-6.1024099999999998E-2</v>
      </c>
      <c r="BO1350" s="38">
        <v>-0.1615615</v>
      </c>
      <c r="BP1350" s="38">
        <v>-0.3181737</v>
      </c>
      <c r="BQ1350" s="38">
        <v>-9.4822699999999996E-2</v>
      </c>
      <c r="BR1350" s="38">
        <v>5.4634200000000001E-2</v>
      </c>
      <c r="BS1350" s="38">
        <v>0.11349869999999999</v>
      </c>
      <c r="BT1350" s="38">
        <v>8.3353300000000005E-2</v>
      </c>
      <c r="BU1350" s="38">
        <v>6.9612499999999994E-2</v>
      </c>
      <c r="BV1350" s="38">
        <v>1.7147E-3</v>
      </c>
      <c r="BW1350" s="38">
        <v>-7.4324500000000002E-2</v>
      </c>
      <c r="BX1350" s="38">
        <v>-9.4232499999999997E-2</v>
      </c>
      <c r="BY1350" s="38">
        <v>-6.5795400000000004E-2</v>
      </c>
      <c r="BZ1350" s="38">
        <v>-6.4681000000000001E-3</v>
      </c>
      <c r="CA1350" s="38">
        <v>6.5447599999999995E-2</v>
      </c>
      <c r="CB1350" s="38">
        <v>0.13076489999999999</v>
      </c>
      <c r="CC1350" s="38">
        <v>-4.60039E-2</v>
      </c>
      <c r="CD1350" s="38">
        <v>-3.0652000000000001E-3</v>
      </c>
      <c r="CE1350" s="38">
        <v>7.09814E-2</v>
      </c>
      <c r="CF1350" s="38">
        <v>-4.5078399999999998E-2</v>
      </c>
      <c r="CG1350" s="38">
        <v>-7.5997999999999996E-2</v>
      </c>
      <c r="CH1350" s="38">
        <v>0.24122969999999999</v>
      </c>
      <c r="CI1350" s="38">
        <v>0.1205796</v>
      </c>
      <c r="CJ1350" s="38">
        <v>4.4646499999999999E-2</v>
      </c>
      <c r="CK1350" s="38">
        <v>-2.1682900000000001E-2</v>
      </c>
      <c r="CL1350" s="38">
        <v>-5.57811E-2</v>
      </c>
      <c r="CM1350" s="38">
        <v>-0.15513360000000001</v>
      </c>
      <c r="CN1350" s="38">
        <v>-0.31028289999999997</v>
      </c>
      <c r="CO1350" s="38">
        <v>-8.8437100000000005E-2</v>
      </c>
      <c r="CP1350" s="38">
        <v>6.09004E-2</v>
      </c>
      <c r="CQ1350" s="38">
        <v>0.1206656</v>
      </c>
      <c r="CR1350" s="38">
        <v>9.0743199999999996E-2</v>
      </c>
      <c r="CS1350" s="38">
        <v>7.5259800000000002E-2</v>
      </c>
      <c r="CT1350" s="38">
        <v>5.6347999999999997E-3</v>
      </c>
      <c r="CU1350" s="38">
        <v>-6.9109400000000001E-2</v>
      </c>
      <c r="CV1350" s="38">
        <v>-8.7155499999999997E-2</v>
      </c>
      <c r="CW1350" s="38">
        <v>-5.6341299999999997E-2</v>
      </c>
      <c r="CX1350" s="38">
        <v>3.9665999999999998E-3</v>
      </c>
      <c r="CY1350" s="38">
        <v>7.6179999999999998E-2</v>
      </c>
      <c r="CZ1350" s="38">
        <v>0.1427542</v>
      </c>
      <c r="DA1350" s="38">
        <v>-3.2253400000000002E-2</v>
      </c>
      <c r="DB1350" s="38">
        <v>1.1207699999999999E-2</v>
      </c>
      <c r="DC1350" s="38">
        <v>8.4500099999999995E-2</v>
      </c>
      <c r="DD1350" s="38">
        <v>-3.1563099999999997E-2</v>
      </c>
      <c r="DE1350" s="38">
        <v>-6.2431800000000003E-2</v>
      </c>
      <c r="DF1350" s="38">
        <v>0.2489664</v>
      </c>
      <c r="DG1350" s="38">
        <v>0.1270936</v>
      </c>
      <c r="DH1350" s="38">
        <v>5.0170399999999997E-2</v>
      </c>
      <c r="DI1350" s="38">
        <v>-1.60888E-2</v>
      </c>
      <c r="DJ1350" s="38">
        <v>-5.0538E-2</v>
      </c>
      <c r="DK1350" s="38">
        <v>-0.1487057</v>
      </c>
      <c r="DL1350" s="38">
        <v>-0.3023922</v>
      </c>
      <c r="DM1350" s="38">
        <v>-8.2051499999999999E-2</v>
      </c>
      <c r="DN1350" s="38">
        <v>6.7166699999999996E-2</v>
      </c>
      <c r="DO1350" s="38">
        <v>0.12783240000000001</v>
      </c>
      <c r="DP1350" s="38">
        <v>9.8133200000000004E-2</v>
      </c>
      <c r="DQ1350" s="38">
        <v>8.0907099999999996E-2</v>
      </c>
      <c r="DR1350" s="38">
        <v>9.5548000000000004E-3</v>
      </c>
      <c r="DS1350" s="38">
        <v>-6.3894400000000004E-2</v>
      </c>
      <c r="DT1350" s="38">
        <v>-8.00786E-2</v>
      </c>
      <c r="DU1350" s="38">
        <v>-4.6887199999999997E-2</v>
      </c>
      <c r="DV1350" s="38">
        <v>1.4401300000000001E-2</v>
      </c>
      <c r="DW1350" s="38">
        <v>8.6912400000000001E-2</v>
      </c>
      <c r="DX1350" s="38">
        <v>0.15474350000000001</v>
      </c>
      <c r="DY1350" s="38">
        <v>-1.8502899999999999E-2</v>
      </c>
      <c r="DZ1350" s="38">
        <v>2.5480599999999999E-2</v>
      </c>
      <c r="EA1350" s="38">
        <v>9.8018900000000006E-2</v>
      </c>
      <c r="EB1350" s="38">
        <v>-1.8047799999999999E-2</v>
      </c>
      <c r="EC1350" s="38">
        <v>-4.8865499999999999E-2</v>
      </c>
      <c r="ED1350" s="38">
        <v>0.2601369</v>
      </c>
      <c r="EE1350" s="38">
        <v>0.1364988</v>
      </c>
      <c r="EF1350" s="38">
        <v>5.8146000000000003E-2</v>
      </c>
      <c r="EG1350" s="38">
        <v>-8.0117000000000001E-3</v>
      </c>
      <c r="EH1350" s="38">
        <v>-4.2967900000000003E-2</v>
      </c>
      <c r="EI1350" s="38">
        <v>-0.13942489999999999</v>
      </c>
      <c r="EJ1350" s="38">
        <v>-0.29099910000000001</v>
      </c>
      <c r="EK1350" s="38">
        <v>-7.2831699999999999E-2</v>
      </c>
      <c r="EL1350" s="38">
        <v>7.6214199999999996E-2</v>
      </c>
      <c r="EM1350" s="38">
        <v>0.13818030000000001</v>
      </c>
      <c r="EN1350" s="38">
        <v>0.1088031</v>
      </c>
      <c r="EO1350" s="38">
        <v>8.9060899999999998E-2</v>
      </c>
      <c r="EP1350" s="38">
        <v>1.5214800000000001E-2</v>
      </c>
      <c r="EQ1350" s="38">
        <v>-5.6364699999999997E-2</v>
      </c>
      <c r="ER1350" s="38">
        <v>-6.9860599999999995E-2</v>
      </c>
      <c r="ES1350" s="38">
        <v>-3.32369E-2</v>
      </c>
      <c r="ET1350" s="38">
        <v>2.9467299999999998E-2</v>
      </c>
      <c r="EU1350" s="38">
        <v>0.1024082</v>
      </c>
      <c r="EV1350" s="38">
        <v>0.17205409999999999</v>
      </c>
      <c r="EW1350" s="38">
        <v>1.3507E-3</v>
      </c>
      <c r="EX1350" s="38">
        <v>4.6088400000000002E-2</v>
      </c>
      <c r="EY1350" s="38">
        <v>0.1175378</v>
      </c>
      <c r="EZ1350" s="38">
        <v>1.4662E-3</v>
      </c>
      <c r="FA1350" s="38">
        <v>-2.9277999999999998E-2</v>
      </c>
      <c r="FB1350" s="38">
        <v>83.152810000000002</v>
      </c>
      <c r="FC1350" s="38">
        <v>81.927859999999995</v>
      </c>
      <c r="FD1350" s="38">
        <v>80.170940000000002</v>
      </c>
      <c r="FE1350" s="38">
        <v>78.703540000000004</v>
      </c>
      <c r="FF1350" s="38">
        <v>77.515060000000005</v>
      </c>
      <c r="FG1350" s="38">
        <v>76.565579999999997</v>
      </c>
      <c r="FH1350" s="38">
        <v>75.346500000000006</v>
      </c>
      <c r="FI1350" s="38">
        <v>76.068359999999998</v>
      </c>
      <c r="FJ1350" s="38">
        <v>80.750200000000007</v>
      </c>
      <c r="FK1350" s="38">
        <v>86.471540000000005</v>
      </c>
      <c r="FL1350" s="38">
        <v>91.580939999999998</v>
      </c>
      <c r="FM1350" s="38">
        <v>95.65231</v>
      </c>
      <c r="FN1350" s="38">
        <v>99.677509999999998</v>
      </c>
      <c r="FO1350" s="38">
        <v>102.8455</v>
      </c>
      <c r="FP1350" s="38">
        <v>104.8605</v>
      </c>
      <c r="FQ1350" s="38">
        <v>106.3481</v>
      </c>
      <c r="FR1350" s="38">
        <v>106.8903</v>
      </c>
      <c r="FS1350" s="38">
        <v>106.2801</v>
      </c>
      <c r="FT1350" s="38">
        <v>104.086</v>
      </c>
      <c r="FU1350" s="38">
        <v>99.667299999999997</v>
      </c>
      <c r="FV1350" s="38">
        <v>96.528980000000004</v>
      </c>
      <c r="FW1350">
        <v>93.076239999999999</v>
      </c>
      <c r="FX1350">
        <v>89.836789999999993</v>
      </c>
      <c r="FY1350">
        <v>88.103290000000001</v>
      </c>
      <c r="FZ1350">
        <v>2.2852600000000001E-2</v>
      </c>
      <c r="GA1350">
        <v>0.26582689999999998</v>
      </c>
      <c r="GB1350">
        <v>1</v>
      </c>
    </row>
    <row r="1351" spans="1:184" x14ac:dyDescent="0.3">
      <c r="A1351" t="s">
        <v>1</v>
      </c>
      <c r="B1351" t="s">
        <v>1</v>
      </c>
      <c r="C1351" t="s">
        <v>1</v>
      </c>
      <c r="D1351" t="s">
        <v>1</v>
      </c>
      <c r="E1351" t="s">
        <v>1</v>
      </c>
      <c r="F1351" t="s">
        <v>1</v>
      </c>
      <c r="G1351" t="s">
        <v>1</v>
      </c>
      <c r="H1351" s="40" t="s">
        <v>269</v>
      </c>
      <c r="I1351" s="18" t="s">
        <v>1</v>
      </c>
      <c r="J1351" s="38" t="s">
        <v>1</v>
      </c>
      <c r="K1351" s="18">
        <v>44810</v>
      </c>
      <c r="L1351" s="38">
        <v>108340</v>
      </c>
      <c r="M1351" s="38">
        <v>108346</v>
      </c>
      <c r="N1351" s="38">
        <v>5.669257</v>
      </c>
      <c r="O1351" s="38">
        <v>5.5201669999999998</v>
      </c>
      <c r="P1351" s="38">
        <v>5.3809829999999996</v>
      </c>
      <c r="Q1351" s="38">
        <v>5.3740639999999997</v>
      </c>
      <c r="R1351" s="38">
        <v>5.5919720000000002</v>
      </c>
      <c r="S1351" s="38">
        <v>6.0432240000000004</v>
      </c>
      <c r="T1351" s="38">
        <v>6.5924990000000001</v>
      </c>
      <c r="U1351" s="38">
        <v>7.3454810000000004</v>
      </c>
      <c r="V1351" s="38">
        <v>8.3553759999999997</v>
      </c>
      <c r="W1351" s="38">
        <v>9.1544659999999993</v>
      </c>
      <c r="X1351" s="38">
        <v>9.7884589999999996</v>
      </c>
      <c r="Y1351" s="38">
        <v>10.28407</v>
      </c>
      <c r="Z1351" s="38">
        <v>10.584289999999999</v>
      </c>
      <c r="AA1351" s="38">
        <v>10.905559999999999</v>
      </c>
      <c r="AB1351" s="38">
        <v>10.967890000000001</v>
      </c>
      <c r="AC1351" s="38">
        <v>10.78177</v>
      </c>
      <c r="AD1351" s="38">
        <v>10.277609999999999</v>
      </c>
      <c r="AE1351" s="38">
        <v>9.4460920000000002</v>
      </c>
      <c r="AF1351" s="38">
        <v>8.7448080000000008</v>
      </c>
      <c r="AG1351" s="38">
        <v>8.2803900000000006</v>
      </c>
      <c r="AH1351" s="38">
        <v>7.9129509999999996</v>
      </c>
      <c r="AI1351" s="38">
        <v>7.3980180000000004</v>
      </c>
      <c r="AJ1351" s="38">
        <v>6.8352700000000004</v>
      </c>
      <c r="AK1351" s="38">
        <v>6.3977089999999999</v>
      </c>
      <c r="AL1351" s="38">
        <v>8.6887900000000004E-2</v>
      </c>
      <c r="AM1351" s="38">
        <v>5.5150600000000001E-2</v>
      </c>
      <c r="AN1351" s="38">
        <v>3.5264200000000002E-2</v>
      </c>
      <c r="AO1351" s="38">
        <v>5.3674100000000002E-2</v>
      </c>
      <c r="AP1351" s="38">
        <v>3.5428000000000001E-2</v>
      </c>
      <c r="AQ1351" s="38">
        <v>3.5473000000000002E-3</v>
      </c>
      <c r="AR1351" s="38">
        <v>-9.6736000000000003E-2</v>
      </c>
      <c r="AS1351" s="38">
        <v>-1.7139000000000001E-2</v>
      </c>
      <c r="AT1351" s="38">
        <v>-9.6938700000000003E-2</v>
      </c>
      <c r="AU1351" s="38">
        <v>-0.15032139999999999</v>
      </c>
      <c r="AV1351" s="38">
        <v>-0.18357190000000001</v>
      </c>
      <c r="AW1351" s="38">
        <v>-0.13656070000000001</v>
      </c>
      <c r="AX1351" s="38">
        <v>-4.6705299999999998E-2</v>
      </c>
      <c r="AY1351" s="38">
        <v>0.1117959</v>
      </c>
      <c r="AZ1351" s="38">
        <v>0.21671099999999999</v>
      </c>
      <c r="BA1351" s="38">
        <v>0.33171279999999997</v>
      </c>
      <c r="BB1351" s="38">
        <v>0.37900919999999999</v>
      </c>
      <c r="BC1351" s="38">
        <v>0.25307380000000002</v>
      </c>
      <c r="BD1351" s="38">
        <v>0.20410410000000001</v>
      </c>
      <c r="BE1351" s="38">
        <v>3.5327499999999998E-2</v>
      </c>
      <c r="BF1351" s="38">
        <v>8.2117200000000001E-2</v>
      </c>
      <c r="BG1351" s="38">
        <v>9.4937099999999996E-2</v>
      </c>
      <c r="BH1351" s="38">
        <v>5.97899E-2</v>
      </c>
      <c r="BI1351" s="38">
        <v>3.5276999999999999E-3</v>
      </c>
      <c r="BJ1351" s="38">
        <v>9.9145800000000006E-2</v>
      </c>
      <c r="BK1351" s="38">
        <v>6.6691500000000001E-2</v>
      </c>
      <c r="BL1351" s="38">
        <v>4.6350200000000001E-2</v>
      </c>
      <c r="BM1351" s="38">
        <v>6.26192E-2</v>
      </c>
      <c r="BN1351" s="38">
        <v>4.4149399999999998E-2</v>
      </c>
      <c r="BO1351" s="38">
        <v>1.47479E-2</v>
      </c>
      <c r="BP1351" s="38">
        <v>-8.1217200000000003E-2</v>
      </c>
      <c r="BQ1351" s="38">
        <v>-3.6364000000000001E-3</v>
      </c>
      <c r="BR1351" s="38">
        <v>-8.2621899999999998E-2</v>
      </c>
      <c r="BS1351" s="38">
        <v>-0.1350953</v>
      </c>
      <c r="BT1351" s="38">
        <v>-0.1708607</v>
      </c>
      <c r="BU1351" s="38">
        <v>-0.12576699999999999</v>
      </c>
      <c r="BV1351" s="38">
        <v>-3.8971499999999999E-2</v>
      </c>
      <c r="BW1351" s="38">
        <v>0.1206613</v>
      </c>
      <c r="BX1351" s="38">
        <v>0.22905690000000001</v>
      </c>
      <c r="BY1351" s="38">
        <v>0.34722189999999997</v>
      </c>
      <c r="BZ1351" s="38">
        <v>0.3966286</v>
      </c>
      <c r="CA1351" s="38">
        <v>0.27215289999999998</v>
      </c>
      <c r="CB1351" s="38">
        <v>0.22612489999999999</v>
      </c>
      <c r="CC1351" s="38">
        <v>5.9586899999999998E-2</v>
      </c>
      <c r="CD1351" s="38">
        <v>0.1035032</v>
      </c>
      <c r="CE1351" s="38">
        <v>0.1177754</v>
      </c>
      <c r="CF1351" s="38">
        <v>8.12615E-2</v>
      </c>
      <c r="CG1351" s="38">
        <v>2.5941700000000002E-2</v>
      </c>
      <c r="CH1351" s="38">
        <v>0.1076356</v>
      </c>
      <c r="CI1351" s="38">
        <v>7.4684700000000007E-2</v>
      </c>
      <c r="CJ1351" s="38">
        <v>5.4028300000000001E-2</v>
      </c>
      <c r="CK1351" s="38">
        <v>6.8814600000000004E-2</v>
      </c>
      <c r="CL1351" s="38">
        <v>5.01898E-2</v>
      </c>
      <c r="CM1351" s="38">
        <v>2.2505500000000001E-2</v>
      </c>
      <c r="CN1351" s="38">
        <v>-7.0468900000000001E-2</v>
      </c>
      <c r="CO1351" s="38">
        <v>5.7153999999999998E-3</v>
      </c>
      <c r="CP1351" s="38">
        <v>-7.2706099999999996E-2</v>
      </c>
      <c r="CQ1351" s="38">
        <v>-0.1245498</v>
      </c>
      <c r="CR1351" s="38">
        <v>-0.16205700000000001</v>
      </c>
      <c r="CS1351" s="38">
        <v>-0.1182913</v>
      </c>
      <c r="CT1351" s="38">
        <v>-3.3614999999999999E-2</v>
      </c>
      <c r="CU1351" s="38">
        <v>0.12680150000000001</v>
      </c>
      <c r="CV1351" s="38">
        <v>0.2376076</v>
      </c>
      <c r="CW1351" s="38">
        <v>0.35796339999999999</v>
      </c>
      <c r="CX1351" s="38">
        <v>0.40883180000000002</v>
      </c>
      <c r="CY1351" s="38">
        <v>0.28536689999999998</v>
      </c>
      <c r="CZ1351" s="38">
        <v>0.24137649999999999</v>
      </c>
      <c r="DA1351" s="38">
        <v>7.6388999999999999E-2</v>
      </c>
      <c r="DB1351" s="38">
        <v>0.11831510000000001</v>
      </c>
      <c r="DC1351" s="38">
        <v>0.1335932</v>
      </c>
      <c r="DD1351" s="38">
        <v>9.6132700000000001E-2</v>
      </c>
      <c r="DE1351" s="38">
        <v>4.1465500000000002E-2</v>
      </c>
      <c r="DF1351" s="38">
        <v>0.1161254</v>
      </c>
      <c r="DG1351" s="38">
        <v>8.2677799999999996E-2</v>
      </c>
      <c r="DH1351" s="38">
        <v>6.1706299999999999E-2</v>
      </c>
      <c r="DI1351" s="38">
        <v>7.5009999999999993E-2</v>
      </c>
      <c r="DJ1351" s="38">
        <v>5.6230200000000001E-2</v>
      </c>
      <c r="DK1351" s="38">
        <v>3.0263000000000002E-2</v>
      </c>
      <c r="DL1351" s="38">
        <v>-5.9720599999999999E-2</v>
      </c>
      <c r="DM1351" s="38">
        <v>1.50673E-2</v>
      </c>
      <c r="DN1351" s="38">
        <v>-6.2790299999999993E-2</v>
      </c>
      <c r="DO1351" s="38">
        <v>-0.1140043</v>
      </c>
      <c r="DP1351" s="38">
        <v>-0.15325330000000001</v>
      </c>
      <c r="DQ1351" s="38">
        <v>-0.1108156</v>
      </c>
      <c r="DR1351" s="38">
        <v>-2.8258599999999998E-2</v>
      </c>
      <c r="DS1351" s="38">
        <v>0.13294159999999999</v>
      </c>
      <c r="DT1351" s="38">
        <v>0.2461583</v>
      </c>
      <c r="DU1351" s="38">
        <v>0.368705</v>
      </c>
      <c r="DV1351" s="38">
        <v>0.42103499999999999</v>
      </c>
      <c r="DW1351" s="38">
        <v>0.29858099999999999</v>
      </c>
      <c r="DX1351" s="38">
        <v>0.25662819999999997</v>
      </c>
      <c r="DY1351" s="38">
        <v>9.3190999999999996E-2</v>
      </c>
      <c r="DZ1351" s="38">
        <v>0.13312689999999999</v>
      </c>
      <c r="EA1351" s="38">
        <v>0.14941099999999999</v>
      </c>
      <c r="EB1351" s="38">
        <v>0.1110038</v>
      </c>
      <c r="EC1351" s="38">
        <v>5.6989400000000003E-2</v>
      </c>
      <c r="ED1351" s="38">
        <v>0.12838340000000001</v>
      </c>
      <c r="EE1351" s="38">
        <v>9.4218700000000002E-2</v>
      </c>
      <c r="EF1351" s="38">
        <v>7.2792300000000004E-2</v>
      </c>
      <c r="EG1351" s="38">
        <v>8.3955199999999994E-2</v>
      </c>
      <c r="EH1351" s="38">
        <v>6.4951499999999995E-2</v>
      </c>
      <c r="EI1351" s="38">
        <v>4.1463699999999999E-2</v>
      </c>
      <c r="EJ1351" s="38">
        <v>-4.4201699999999997E-2</v>
      </c>
      <c r="EK1351" s="38">
        <v>2.8569899999999999E-2</v>
      </c>
      <c r="EL1351" s="38">
        <v>-4.8473500000000003E-2</v>
      </c>
      <c r="EM1351" s="38">
        <v>-9.8778299999999999E-2</v>
      </c>
      <c r="EN1351" s="38">
        <v>-0.1405421</v>
      </c>
      <c r="EO1351" s="38">
        <v>-0.1000219</v>
      </c>
      <c r="EP1351" s="38">
        <v>-2.0524799999999999E-2</v>
      </c>
      <c r="EQ1351" s="38">
        <v>0.14180709999999999</v>
      </c>
      <c r="ER1351" s="38">
        <v>0.25850420000000002</v>
      </c>
      <c r="ES1351" s="38">
        <v>0.3842141</v>
      </c>
      <c r="ET1351" s="38">
        <v>0.4386544</v>
      </c>
      <c r="EU1351" s="38">
        <v>0.31766</v>
      </c>
      <c r="EV1351" s="38">
        <v>0.27864909999999998</v>
      </c>
      <c r="EW1351" s="38">
        <v>0.1174505</v>
      </c>
      <c r="EX1351" s="38">
        <v>0.15451300000000001</v>
      </c>
      <c r="EY1351" s="38">
        <v>0.17224929999999999</v>
      </c>
      <c r="EZ1351" s="38">
        <v>0.13247539999999999</v>
      </c>
      <c r="FA1351" s="38">
        <v>7.9403399999999999E-2</v>
      </c>
      <c r="FB1351" s="38">
        <v>85.237690000000001</v>
      </c>
      <c r="FC1351" s="38">
        <v>83.781400000000005</v>
      </c>
      <c r="FD1351" s="38">
        <v>82.261219999999994</v>
      </c>
      <c r="FE1351" s="38">
        <v>81.206040000000002</v>
      </c>
      <c r="FF1351" s="38">
        <v>80.105500000000006</v>
      </c>
      <c r="FG1351" s="38">
        <v>79.576549999999997</v>
      </c>
      <c r="FH1351" s="38">
        <v>78.93826</v>
      </c>
      <c r="FI1351" s="38">
        <v>80.919600000000003</v>
      </c>
      <c r="FJ1351" s="38">
        <v>85.695949999999996</v>
      </c>
      <c r="FK1351" s="38">
        <v>91.621589999999998</v>
      </c>
      <c r="FL1351" s="38">
        <v>96.338390000000004</v>
      </c>
      <c r="FM1351" s="38">
        <v>100.899</v>
      </c>
      <c r="FN1351" s="38">
        <v>104.2133</v>
      </c>
      <c r="FO1351" s="38">
        <v>107.24769999999999</v>
      </c>
      <c r="FP1351" s="38">
        <v>109.2379</v>
      </c>
      <c r="FQ1351" s="38">
        <v>110.7912</v>
      </c>
      <c r="FR1351" s="38">
        <v>110.8051</v>
      </c>
      <c r="FS1351" s="38">
        <v>109.44329999999999</v>
      </c>
      <c r="FT1351" s="38">
        <v>106.71850000000001</v>
      </c>
      <c r="FU1351" s="38">
        <v>101.3591</v>
      </c>
      <c r="FV1351" s="38">
        <v>96.701459999999997</v>
      </c>
      <c r="FW1351">
        <v>93.869789999999995</v>
      </c>
      <c r="FX1351">
        <v>92.16095</v>
      </c>
      <c r="FY1351">
        <v>89.570890000000006</v>
      </c>
      <c r="FZ1351">
        <v>2.5900200000000002E-2</v>
      </c>
      <c r="GA1351">
        <v>0.18529660000000001</v>
      </c>
      <c r="GB1351">
        <v>1</v>
      </c>
    </row>
    <row r="1352" spans="1:184" x14ac:dyDescent="0.3">
      <c r="A1352" t="s">
        <v>1</v>
      </c>
      <c r="B1352" t="s">
        <v>1</v>
      </c>
      <c r="C1352" t="s">
        <v>1</v>
      </c>
      <c r="D1352" t="s">
        <v>1</v>
      </c>
      <c r="E1352" t="s">
        <v>1</v>
      </c>
      <c r="F1352" t="s">
        <v>1</v>
      </c>
      <c r="G1352" t="s">
        <v>1</v>
      </c>
      <c r="H1352" s="40" t="s">
        <v>269</v>
      </c>
      <c r="I1352" s="18" t="s">
        <v>1</v>
      </c>
      <c r="J1352" s="38" t="s">
        <v>1</v>
      </c>
      <c r="K1352" s="18">
        <v>44811</v>
      </c>
      <c r="L1352" s="38">
        <v>108339</v>
      </c>
      <c r="M1352" s="38">
        <v>108345</v>
      </c>
      <c r="N1352" s="38">
        <v>6.1795540000000004</v>
      </c>
      <c r="O1352" s="38">
        <v>5.9750899999999998</v>
      </c>
      <c r="P1352" s="38">
        <v>5.812424</v>
      </c>
      <c r="Q1352" s="38">
        <v>5.7535080000000001</v>
      </c>
      <c r="R1352" s="38">
        <v>5.9025299999999996</v>
      </c>
      <c r="S1352" s="38">
        <v>6.2970439999999996</v>
      </c>
      <c r="T1352" s="38">
        <v>6.7752090000000003</v>
      </c>
      <c r="U1352" s="38">
        <v>7.449662</v>
      </c>
      <c r="V1352" s="38">
        <v>8.3768170000000008</v>
      </c>
      <c r="W1352" s="38">
        <v>9.1223690000000008</v>
      </c>
      <c r="X1352" s="38">
        <v>9.7128080000000008</v>
      </c>
      <c r="Y1352" s="38">
        <v>10.13204</v>
      </c>
      <c r="Z1352" s="38">
        <v>10.38847</v>
      </c>
      <c r="AA1352" s="38">
        <v>10.65447</v>
      </c>
      <c r="AB1352" s="38">
        <v>10.69806</v>
      </c>
      <c r="AC1352" s="38">
        <v>10.515650000000001</v>
      </c>
      <c r="AD1352" s="38">
        <v>10.062430000000001</v>
      </c>
      <c r="AE1352" s="38">
        <v>9.2739989999999999</v>
      </c>
      <c r="AF1352" s="38">
        <v>8.6189440000000008</v>
      </c>
      <c r="AG1352" s="38">
        <v>8.1699850000000005</v>
      </c>
      <c r="AH1352" s="38">
        <v>7.8280390000000004</v>
      </c>
      <c r="AI1352" s="38">
        <v>7.3650019999999996</v>
      </c>
      <c r="AJ1352" s="38">
        <v>6.7755409999999996</v>
      </c>
      <c r="AK1352" s="38">
        <v>6.3275899999999998</v>
      </c>
      <c r="AL1352" s="38">
        <v>5.9537300000000001E-2</v>
      </c>
      <c r="AM1352" s="38">
        <v>2.3560399999999999E-2</v>
      </c>
      <c r="AN1352" s="38">
        <v>1.6127599999999999E-2</v>
      </c>
      <c r="AO1352" s="38">
        <v>2.1931599999999999E-2</v>
      </c>
      <c r="AP1352" s="38">
        <v>2.6583099999999998E-2</v>
      </c>
      <c r="AQ1352" s="38">
        <v>-2.2799199999999999E-2</v>
      </c>
      <c r="AR1352" s="38">
        <v>-0.14446229999999999</v>
      </c>
      <c r="AS1352" s="38">
        <v>-3.7510399999999999E-2</v>
      </c>
      <c r="AT1352" s="38">
        <v>-5.4419500000000003E-2</v>
      </c>
      <c r="AU1352" s="38">
        <v>-6.4804600000000004E-2</v>
      </c>
      <c r="AV1352" s="38">
        <v>-6.5739599999999995E-2</v>
      </c>
      <c r="AW1352" s="38">
        <v>-6.2906900000000002E-2</v>
      </c>
      <c r="AX1352" s="38">
        <v>-2.2432199999999999E-2</v>
      </c>
      <c r="AY1352" s="38">
        <v>5.1587500000000001E-2</v>
      </c>
      <c r="AZ1352" s="38">
        <v>0.109858</v>
      </c>
      <c r="BA1352" s="38">
        <v>0.13270100000000001</v>
      </c>
      <c r="BB1352" s="38">
        <v>0.2181449</v>
      </c>
      <c r="BC1352" s="38">
        <v>0.1640472</v>
      </c>
      <c r="BD1352" s="38">
        <v>0.1230878</v>
      </c>
      <c r="BE1352" s="38">
        <v>-2.9840999999999999E-2</v>
      </c>
      <c r="BF1352" s="38">
        <v>0.101511</v>
      </c>
      <c r="BG1352" s="38">
        <v>0.1948645</v>
      </c>
      <c r="BH1352" s="38">
        <v>9.9043699999999998E-2</v>
      </c>
      <c r="BI1352" s="38">
        <v>4.7307200000000001E-2</v>
      </c>
      <c r="BJ1352" s="38">
        <v>6.9345400000000001E-2</v>
      </c>
      <c r="BK1352" s="38">
        <v>3.17676E-2</v>
      </c>
      <c r="BL1352" s="38">
        <v>2.4248599999999999E-2</v>
      </c>
      <c r="BM1352" s="38">
        <v>2.92292E-2</v>
      </c>
      <c r="BN1352" s="38">
        <v>3.4144800000000003E-2</v>
      </c>
      <c r="BO1352" s="38">
        <v>-1.34634E-2</v>
      </c>
      <c r="BP1352" s="38">
        <v>-0.13298550000000001</v>
      </c>
      <c r="BQ1352" s="38">
        <v>-2.6586200000000001E-2</v>
      </c>
      <c r="BR1352" s="38">
        <v>-4.3041500000000003E-2</v>
      </c>
      <c r="BS1352" s="38">
        <v>-5.3814800000000003E-2</v>
      </c>
      <c r="BT1352" s="38">
        <v>-5.6465700000000001E-2</v>
      </c>
      <c r="BU1352" s="38">
        <v>-5.5449900000000003E-2</v>
      </c>
      <c r="BV1352" s="38">
        <v>-1.6596900000000001E-2</v>
      </c>
      <c r="BW1352" s="38">
        <v>5.8396700000000003E-2</v>
      </c>
      <c r="BX1352" s="38">
        <v>0.1185877</v>
      </c>
      <c r="BY1352" s="38">
        <v>0.1451769</v>
      </c>
      <c r="BZ1352" s="38">
        <v>0.233043</v>
      </c>
      <c r="CA1352" s="38">
        <v>0.1803699</v>
      </c>
      <c r="CB1352" s="38">
        <v>0.14220060000000001</v>
      </c>
      <c r="CC1352" s="38">
        <v>-1.01425E-2</v>
      </c>
      <c r="CD1352" s="38">
        <v>0.118018</v>
      </c>
      <c r="CE1352" s="38">
        <v>0.21141309999999999</v>
      </c>
      <c r="CF1352" s="38">
        <v>0.1158812</v>
      </c>
      <c r="CG1352" s="38">
        <v>6.3509899999999994E-2</v>
      </c>
      <c r="CH1352" s="38">
        <v>7.6138499999999998E-2</v>
      </c>
      <c r="CI1352" s="38">
        <v>3.7451900000000003E-2</v>
      </c>
      <c r="CJ1352" s="38">
        <v>2.98731E-2</v>
      </c>
      <c r="CK1352" s="38">
        <v>3.4283500000000001E-2</v>
      </c>
      <c r="CL1352" s="38">
        <v>3.9382E-2</v>
      </c>
      <c r="CM1352" s="38">
        <v>-6.9975000000000002E-3</v>
      </c>
      <c r="CN1352" s="38">
        <v>-0.1250368</v>
      </c>
      <c r="CO1352" s="38">
        <v>-1.9020100000000002E-2</v>
      </c>
      <c r="CP1352" s="38">
        <v>-3.5161100000000001E-2</v>
      </c>
      <c r="CQ1352" s="38">
        <v>-4.62032E-2</v>
      </c>
      <c r="CR1352" s="38">
        <v>-5.00426E-2</v>
      </c>
      <c r="CS1352" s="38">
        <v>-5.0285200000000002E-2</v>
      </c>
      <c r="CT1352" s="38">
        <v>-1.2555500000000001E-2</v>
      </c>
      <c r="CU1352" s="38">
        <v>6.3112799999999997E-2</v>
      </c>
      <c r="CV1352" s="38">
        <v>0.1246338</v>
      </c>
      <c r="CW1352" s="38">
        <v>0.1538177</v>
      </c>
      <c r="CX1352" s="38">
        <v>0.2433613</v>
      </c>
      <c r="CY1352" s="38">
        <v>0.19167500000000001</v>
      </c>
      <c r="CZ1352" s="38">
        <v>0.1554381</v>
      </c>
      <c r="DA1352" s="38">
        <v>3.5006E-3</v>
      </c>
      <c r="DB1352" s="38">
        <v>0.1294506</v>
      </c>
      <c r="DC1352" s="38">
        <v>0.22287460000000001</v>
      </c>
      <c r="DD1352" s="38">
        <v>0.12754270000000001</v>
      </c>
      <c r="DE1352" s="38">
        <v>7.4731800000000001E-2</v>
      </c>
      <c r="DF1352" s="38">
        <v>8.2931599999999994E-2</v>
      </c>
      <c r="DG1352" s="38">
        <v>4.3136099999999997E-2</v>
      </c>
      <c r="DH1352" s="38">
        <v>3.54977E-2</v>
      </c>
      <c r="DI1352" s="38">
        <v>3.9337799999999999E-2</v>
      </c>
      <c r="DJ1352" s="38">
        <v>4.4619199999999998E-2</v>
      </c>
      <c r="DK1352" s="38">
        <v>-5.3160000000000002E-4</v>
      </c>
      <c r="DL1352" s="38">
        <v>-0.117088</v>
      </c>
      <c r="DM1352" s="38">
        <v>-1.1453899999999999E-2</v>
      </c>
      <c r="DN1352" s="38">
        <v>-2.7280700000000001E-2</v>
      </c>
      <c r="DO1352" s="38">
        <v>-3.85917E-2</v>
      </c>
      <c r="DP1352" s="38">
        <v>-4.3619499999999999E-2</v>
      </c>
      <c r="DQ1352" s="38">
        <v>-4.5120500000000001E-2</v>
      </c>
      <c r="DR1352" s="38">
        <v>-8.5140000000000007E-3</v>
      </c>
      <c r="DS1352" s="38">
        <v>6.7828799999999995E-2</v>
      </c>
      <c r="DT1352" s="38">
        <v>0.13067999999999999</v>
      </c>
      <c r="DU1352" s="38">
        <v>0.1624584</v>
      </c>
      <c r="DV1352" s="38">
        <v>0.25367970000000001</v>
      </c>
      <c r="DW1352" s="38">
        <v>0.2029801</v>
      </c>
      <c r="DX1352" s="38">
        <v>0.16867560000000001</v>
      </c>
      <c r="DY1352" s="38">
        <v>1.7143700000000001E-2</v>
      </c>
      <c r="DZ1352" s="38">
        <v>0.14088329999999999</v>
      </c>
      <c r="EA1352" s="38">
        <v>0.23433609999999999</v>
      </c>
      <c r="EB1352" s="38">
        <v>0.1392043</v>
      </c>
      <c r="EC1352" s="38">
        <v>8.5953799999999997E-2</v>
      </c>
      <c r="ED1352" s="38">
        <v>9.2739799999999997E-2</v>
      </c>
      <c r="EE1352" s="38">
        <v>5.1343399999999997E-2</v>
      </c>
      <c r="EF1352" s="38">
        <v>4.3618700000000003E-2</v>
      </c>
      <c r="EG1352" s="38">
        <v>4.66354E-2</v>
      </c>
      <c r="EH1352" s="38">
        <v>5.2180900000000002E-2</v>
      </c>
      <c r="EI1352" s="38">
        <v>8.8041999999999999E-3</v>
      </c>
      <c r="EJ1352" s="38">
        <v>-0.1056112</v>
      </c>
      <c r="EK1352" s="38">
        <v>-5.2970000000000003E-4</v>
      </c>
      <c r="EL1352" s="38">
        <v>-1.5902699999999999E-2</v>
      </c>
      <c r="EM1352" s="38">
        <v>-2.7601899999999999E-2</v>
      </c>
      <c r="EN1352" s="38">
        <v>-3.4345599999999997E-2</v>
      </c>
      <c r="EO1352" s="38">
        <v>-3.76634E-2</v>
      </c>
      <c r="EP1352" s="38">
        <v>-2.6787999999999998E-3</v>
      </c>
      <c r="EQ1352" s="38">
        <v>7.4638099999999999E-2</v>
      </c>
      <c r="ER1352" s="38">
        <v>0.1394097</v>
      </c>
      <c r="ES1352" s="38">
        <v>0.17493429999999999</v>
      </c>
      <c r="ET1352" s="38">
        <v>0.26857769999999997</v>
      </c>
      <c r="EU1352" s="38">
        <v>0.21930279999999999</v>
      </c>
      <c r="EV1352" s="38">
        <v>0.1877885</v>
      </c>
      <c r="EW1352" s="38">
        <v>3.6842100000000003E-2</v>
      </c>
      <c r="EX1352" s="38">
        <v>0.15739020000000001</v>
      </c>
      <c r="EY1352" s="38">
        <v>0.25088480000000002</v>
      </c>
      <c r="EZ1352" s="38">
        <v>0.15604170000000001</v>
      </c>
      <c r="FA1352" s="38">
        <v>0.1021565</v>
      </c>
      <c r="FB1352" s="38">
        <v>88.132320000000007</v>
      </c>
      <c r="FC1352" s="38">
        <v>86.403149999999997</v>
      </c>
      <c r="FD1352" s="38">
        <v>83.834569999999999</v>
      </c>
      <c r="FE1352" s="38">
        <v>82.604789999999994</v>
      </c>
      <c r="FF1352" s="38">
        <v>81.285640000000001</v>
      </c>
      <c r="FG1352" s="38">
        <v>79.250399999999999</v>
      </c>
      <c r="FH1352" s="38">
        <v>78.495750000000001</v>
      </c>
      <c r="FI1352" s="38">
        <v>79.107370000000003</v>
      </c>
      <c r="FJ1352" s="38">
        <v>83.838859999999997</v>
      </c>
      <c r="FK1352" s="38">
        <v>89.305009999999996</v>
      </c>
      <c r="FL1352" s="38">
        <v>94.600430000000003</v>
      </c>
      <c r="FM1352" s="38">
        <v>98.290819999999997</v>
      </c>
      <c r="FN1352" s="38">
        <v>101.6688</v>
      </c>
      <c r="FO1352" s="38">
        <v>104.0904</v>
      </c>
      <c r="FP1352" s="38">
        <v>105.7841</v>
      </c>
      <c r="FQ1352" s="38">
        <v>106.866</v>
      </c>
      <c r="FR1352" s="38">
        <v>106.7841</v>
      </c>
      <c r="FS1352" s="38">
        <v>105.21080000000001</v>
      </c>
      <c r="FT1352" s="38">
        <v>102.2257</v>
      </c>
      <c r="FU1352" s="38">
        <v>98.027789999999996</v>
      </c>
      <c r="FV1352" s="38">
        <v>94.961619999999996</v>
      </c>
      <c r="FW1352">
        <v>92.845820000000003</v>
      </c>
      <c r="FX1352">
        <v>90.191630000000004</v>
      </c>
      <c r="FY1352">
        <v>87.215509999999995</v>
      </c>
      <c r="FZ1352">
        <v>2.1573499999999999E-2</v>
      </c>
      <c r="GA1352">
        <v>0.1479366</v>
      </c>
      <c r="GB1352">
        <v>1</v>
      </c>
    </row>
    <row r="1353" spans="1:184" x14ac:dyDescent="0.3">
      <c r="A1353" t="s">
        <v>1</v>
      </c>
      <c r="B1353" t="s">
        <v>1</v>
      </c>
      <c r="C1353" t="s">
        <v>1</v>
      </c>
      <c r="D1353" t="s">
        <v>1</v>
      </c>
      <c r="E1353" t="s">
        <v>1</v>
      </c>
      <c r="F1353" t="s">
        <v>1</v>
      </c>
      <c r="G1353" t="s">
        <v>1</v>
      </c>
      <c r="H1353" s="40" t="s">
        <v>269</v>
      </c>
      <c r="I1353" s="18" t="s">
        <v>1</v>
      </c>
      <c r="J1353" s="38" t="s">
        <v>1</v>
      </c>
      <c r="K1353" s="18" t="s">
        <v>2</v>
      </c>
      <c r="L1353" s="38">
        <v>108871</v>
      </c>
      <c r="M1353" s="38">
        <v>108871</v>
      </c>
      <c r="N1353" s="38">
        <v>5.2983180000000001</v>
      </c>
      <c r="O1353" s="38">
        <v>5.1290069999999996</v>
      </c>
      <c r="P1353" s="38">
        <v>5.0040370000000003</v>
      </c>
      <c r="Q1353" s="38">
        <v>4.9737840000000002</v>
      </c>
      <c r="R1353" s="38">
        <v>5.1367419999999999</v>
      </c>
      <c r="S1353" s="38">
        <v>5.5114679999999998</v>
      </c>
      <c r="T1353" s="38">
        <v>5.9500770000000003</v>
      </c>
      <c r="U1353" s="38">
        <v>6.5840040000000002</v>
      </c>
      <c r="V1353" s="38">
        <v>7.4088240000000001</v>
      </c>
      <c r="W1353" s="38">
        <v>8.0520940000000003</v>
      </c>
      <c r="X1353" s="38">
        <v>8.5983090000000004</v>
      </c>
      <c r="Y1353" s="38">
        <v>9.0099429999999998</v>
      </c>
      <c r="Z1353" s="38">
        <v>9.2646420000000003</v>
      </c>
      <c r="AA1353" s="38">
        <v>9.5472560000000009</v>
      </c>
      <c r="AB1353" s="38">
        <v>9.6272210000000005</v>
      </c>
      <c r="AC1353" s="38">
        <v>9.4846240000000002</v>
      </c>
      <c r="AD1353" s="38">
        <v>9.1038929999999993</v>
      </c>
      <c r="AE1353" s="38">
        <v>8.4264960000000002</v>
      </c>
      <c r="AF1353" s="38">
        <v>7.8588430000000002</v>
      </c>
      <c r="AG1353" s="38">
        <v>7.4657629999999999</v>
      </c>
      <c r="AH1353" s="38">
        <v>7.1323040000000004</v>
      </c>
      <c r="AI1353" s="38">
        <v>6.6695320000000002</v>
      </c>
      <c r="AJ1353" s="38">
        <v>6.1429210000000003</v>
      </c>
      <c r="AK1353" s="38">
        <v>5.736618</v>
      </c>
      <c r="AL1353" s="38">
        <v>5.2729999999999997E-4</v>
      </c>
      <c r="AM1353" s="38">
        <v>2.3024999999999999E-3</v>
      </c>
      <c r="AN1353" s="38">
        <v>5.5640999999999998E-3</v>
      </c>
      <c r="AO1353" s="38">
        <v>1.3436200000000001E-2</v>
      </c>
      <c r="AP1353" s="38">
        <v>8.4750999999999993E-3</v>
      </c>
      <c r="AQ1353" s="38">
        <v>-1.1427E-3</v>
      </c>
      <c r="AR1353" s="38">
        <v>-2.8732000000000001E-2</v>
      </c>
      <c r="AS1353" s="38">
        <v>-1.22428E-2</v>
      </c>
      <c r="AT1353" s="38">
        <v>-2.96557E-2</v>
      </c>
      <c r="AU1353" s="38">
        <v>-4.7659399999999998E-2</v>
      </c>
      <c r="AV1353" s="38">
        <v>-4.78699E-2</v>
      </c>
      <c r="AW1353" s="38">
        <v>-3.5714500000000003E-2</v>
      </c>
      <c r="AX1353" s="38">
        <v>-1.7459700000000002E-2</v>
      </c>
      <c r="AY1353" s="38">
        <v>2.42688E-2</v>
      </c>
      <c r="AZ1353" s="38">
        <v>4.4160199999999997E-2</v>
      </c>
      <c r="BA1353" s="38">
        <v>6.8587700000000001E-2</v>
      </c>
      <c r="BB1353" s="38">
        <v>0.12572700000000001</v>
      </c>
      <c r="BC1353" s="38">
        <v>9.3181799999999995E-2</v>
      </c>
      <c r="BD1353" s="38">
        <v>7.4739100000000003E-2</v>
      </c>
      <c r="BE1353" s="38">
        <v>4.3726599999999997E-2</v>
      </c>
      <c r="BF1353" s="38">
        <v>6.0460699999999999E-2</v>
      </c>
      <c r="BG1353" s="38">
        <v>3.07132E-2</v>
      </c>
      <c r="BH1353" s="38">
        <v>1.7049499999999999E-2</v>
      </c>
      <c r="BI1353" s="38">
        <v>7.4200000000000001E-5</v>
      </c>
      <c r="BJ1353" s="38">
        <v>6.9235E-3</v>
      </c>
      <c r="BK1353" s="38">
        <v>7.4076999999999997E-3</v>
      </c>
      <c r="BL1353" s="38">
        <v>1.06657E-2</v>
      </c>
      <c r="BM1353" s="38">
        <v>1.80155E-2</v>
      </c>
      <c r="BN1353" s="38">
        <v>1.2865100000000001E-2</v>
      </c>
      <c r="BO1353" s="38">
        <v>4.1855E-3</v>
      </c>
      <c r="BP1353" s="38">
        <v>-2.1242799999999999E-2</v>
      </c>
      <c r="BQ1353" s="38">
        <v>-6.2167999999999998E-3</v>
      </c>
      <c r="BR1353" s="38">
        <v>-2.22236E-2</v>
      </c>
      <c r="BS1353" s="38">
        <v>-3.9496499999999997E-2</v>
      </c>
      <c r="BT1353" s="38">
        <v>-4.0605700000000002E-2</v>
      </c>
      <c r="BU1353" s="38">
        <v>-3.0117499999999998E-2</v>
      </c>
      <c r="BV1353" s="38">
        <v>-1.3871E-2</v>
      </c>
      <c r="BW1353" s="38">
        <v>2.8913700000000001E-2</v>
      </c>
      <c r="BX1353" s="38">
        <v>5.1286600000000002E-2</v>
      </c>
      <c r="BY1353" s="38">
        <v>7.7826699999999999E-2</v>
      </c>
      <c r="BZ1353" s="38">
        <v>0.13607269999999999</v>
      </c>
      <c r="CA1353" s="38">
        <v>0.1034057</v>
      </c>
      <c r="CB1353" s="38">
        <v>8.5080199999999995E-2</v>
      </c>
      <c r="CC1353" s="38">
        <v>5.3865200000000002E-2</v>
      </c>
      <c r="CD1353" s="38">
        <v>6.9655400000000006E-2</v>
      </c>
      <c r="CE1353" s="38">
        <v>4.07526E-2</v>
      </c>
      <c r="CF1353" s="38">
        <v>2.6427699999999998E-2</v>
      </c>
      <c r="CG1353" s="38">
        <v>9.7569000000000006E-3</v>
      </c>
      <c r="CH1353" s="38">
        <v>1.1353500000000001E-2</v>
      </c>
      <c r="CI1353" s="38">
        <v>1.09436E-2</v>
      </c>
      <c r="CJ1353" s="38">
        <v>1.4199E-2</v>
      </c>
      <c r="CK1353" s="38">
        <v>2.11872E-2</v>
      </c>
      <c r="CL1353" s="38">
        <v>1.5905599999999999E-2</v>
      </c>
      <c r="CM1353" s="38">
        <v>7.8756999999999994E-3</v>
      </c>
      <c r="CN1353" s="38">
        <v>-1.6055799999999999E-2</v>
      </c>
      <c r="CO1353" s="38">
        <v>-2.0433000000000001E-3</v>
      </c>
      <c r="CP1353" s="38">
        <v>-1.70761E-2</v>
      </c>
      <c r="CQ1353" s="38">
        <v>-3.3842999999999998E-2</v>
      </c>
      <c r="CR1353" s="38">
        <v>-3.5574500000000002E-2</v>
      </c>
      <c r="CS1353" s="38">
        <v>-2.6241E-2</v>
      </c>
      <c r="CT1353" s="38">
        <v>-1.13854E-2</v>
      </c>
      <c r="CU1353" s="38">
        <v>3.2130699999999998E-2</v>
      </c>
      <c r="CV1353" s="38">
        <v>5.6222300000000003E-2</v>
      </c>
      <c r="CW1353" s="38">
        <v>8.4225599999999998E-2</v>
      </c>
      <c r="CX1353" s="38">
        <v>0.14323810000000001</v>
      </c>
      <c r="CY1353" s="38">
        <v>0.11048669999999999</v>
      </c>
      <c r="CZ1353" s="38">
        <v>9.2242400000000002E-2</v>
      </c>
      <c r="DA1353" s="38">
        <v>6.08871E-2</v>
      </c>
      <c r="DB1353" s="38">
        <v>7.60237E-2</v>
      </c>
      <c r="DC1353" s="38">
        <v>4.77058E-2</v>
      </c>
      <c r="DD1353" s="38">
        <v>3.2923099999999997E-2</v>
      </c>
      <c r="DE1353" s="38">
        <v>1.6463100000000001E-2</v>
      </c>
      <c r="DF1353" s="38">
        <v>1.5783499999999999E-2</v>
      </c>
      <c r="DG1353" s="38">
        <v>1.44794E-2</v>
      </c>
      <c r="DH1353" s="38">
        <v>1.7732299999999999E-2</v>
      </c>
      <c r="DI1353" s="38">
        <v>2.43588E-2</v>
      </c>
      <c r="DJ1353" s="38">
        <v>1.89461E-2</v>
      </c>
      <c r="DK1353" s="38">
        <v>1.1566E-2</v>
      </c>
      <c r="DL1353" s="38">
        <v>-1.08688E-2</v>
      </c>
      <c r="DM1353" s="38">
        <v>2.1302999999999999E-3</v>
      </c>
      <c r="DN1353" s="38">
        <v>-1.1928599999999999E-2</v>
      </c>
      <c r="DO1353" s="38">
        <v>-2.81894E-2</v>
      </c>
      <c r="DP1353" s="38">
        <v>-3.0543299999999999E-2</v>
      </c>
      <c r="DQ1353" s="38">
        <v>-2.2364599999999998E-2</v>
      </c>
      <c r="DR1353" s="38">
        <v>-8.8999000000000005E-3</v>
      </c>
      <c r="DS1353" s="38">
        <v>3.5347700000000003E-2</v>
      </c>
      <c r="DT1353" s="38">
        <v>6.1157999999999997E-2</v>
      </c>
      <c r="DU1353" s="38">
        <v>9.06246E-2</v>
      </c>
      <c r="DV1353" s="38">
        <v>0.1504036</v>
      </c>
      <c r="DW1353" s="38">
        <v>0.1175678</v>
      </c>
      <c r="DX1353" s="38">
        <v>9.9404599999999996E-2</v>
      </c>
      <c r="DY1353" s="38">
        <v>6.7908999999999997E-2</v>
      </c>
      <c r="DZ1353" s="38">
        <v>8.2391900000000004E-2</v>
      </c>
      <c r="EA1353" s="38">
        <v>5.4658999999999999E-2</v>
      </c>
      <c r="EB1353" s="38">
        <v>3.9418399999999999E-2</v>
      </c>
      <c r="EC1353" s="38">
        <v>2.31694E-2</v>
      </c>
      <c r="ED1353" s="38">
        <v>2.21797E-2</v>
      </c>
      <c r="EE1353" s="38">
        <v>1.9584600000000001E-2</v>
      </c>
      <c r="EF1353" s="38">
        <v>2.2833900000000001E-2</v>
      </c>
      <c r="EG1353" s="38">
        <v>2.8938100000000001E-2</v>
      </c>
      <c r="EH1353" s="38">
        <v>2.3336099999999999E-2</v>
      </c>
      <c r="EI1353" s="38">
        <v>1.6894099999999999E-2</v>
      </c>
      <c r="EJ1353" s="38">
        <v>-3.3796E-3</v>
      </c>
      <c r="EK1353" s="38">
        <v>8.1562000000000006E-3</v>
      </c>
      <c r="EL1353" s="38">
        <v>-4.4964000000000002E-3</v>
      </c>
      <c r="EM1353" s="38">
        <v>-2.0026499999999999E-2</v>
      </c>
      <c r="EN1353" s="38">
        <v>-2.32791E-2</v>
      </c>
      <c r="EO1353" s="38">
        <v>-1.6767500000000001E-2</v>
      </c>
      <c r="EP1353" s="38">
        <v>-5.3112000000000003E-3</v>
      </c>
      <c r="EQ1353" s="38">
        <v>3.99925E-2</v>
      </c>
      <c r="ER1353" s="38">
        <v>6.8284499999999998E-2</v>
      </c>
      <c r="ES1353" s="38">
        <v>9.9863599999999997E-2</v>
      </c>
      <c r="ET1353" s="38">
        <v>0.16074930000000001</v>
      </c>
      <c r="EU1353" s="38">
        <v>0.12779170000000001</v>
      </c>
      <c r="EV1353" s="38">
        <v>0.1097457</v>
      </c>
      <c r="EW1353" s="38">
        <v>7.8047500000000006E-2</v>
      </c>
      <c r="EX1353" s="38">
        <v>9.1586699999999993E-2</v>
      </c>
      <c r="EY1353" s="38">
        <v>6.4698400000000003E-2</v>
      </c>
      <c r="EZ1353" s="38">
        <v>4.8796699999999998E-2</v>
      </c>
      <c r="FA1353" s="38">
        <v>3.2852100000000002E-2</v>
      </c>
      <c r="FB1353" s="38">
        <v>80.241169999999997</v>
      </c>
      <c r="FC1353" s="38">
        <v>78.711200000000005</v>
      </c>
      <c r="FD1353" s="38">
        <v>76.955870000000004</v>
      </c>
      <c r="FE1353" s="38">
        <v>75.440849999999998</v>
      </c>
      <c r="FF1353" s="38">
        <v>74.138289999999998</v>
      </c>
      <c r="FG1353" s="38">
        <v>73.068370000000002</v>
      </c>
      <c r="FH1353" s="38">
        <v>72.674000000000007</v>
      </c>
      <c r="FI1353" s="38">
        <v>74.885230000000007</v>
      </c>
      <c r="FJ1353" s="38">
        <v>79.141490000000005</v>
      </c>
      <c r="FK1353" s="38">
        <v>83.685640000000006</v>
      </c>
      <c r="FL1353" s="38">
        <v>88.059489999999997</v>
      </c>
      <c r="FM1353" s="38">
        <v>91.973799999999997</v>
      </c>
      <c r="FN1353" s="38">
        <v>95.175569999999993</v>
      </c>
      <c r="FO1353" s="38">
        <v>97.752539999999996</v>
      </c>
      <c r="FP1353" s="38">
        <v>99.701779999999999</v>
      </c>
      <c r="FQ1353" s="38">
        <v>100.9764</v>
      </c>
      <c r="FR1353" s="38">
        <v>101.402</v>
      </c>
      <c r="FS1353" s="38">
        <v>100.68470000000001</v>
      </c>
      <c r="FT1353" s="38">
        <v>98.923320000000004</v>
      </c>
      <c r="FU1353" s="38">
        <v>95.580740000000006</v>
      </c>
      <c r="FV1353" s="38">
        <v>91.642799999999994</v>
      </c>
      <c r="FW1353">
        <v>88.377489999999995</v>
      </c>
      <c r="FX1353">
        <v>85.660359999999997</v>
      </c>
      <c r="FY1353">
        <v>82.998589999999993</v>
      </c>
      <c r="FZ1353">
        <v>1.1305900000000001E-2</v>
      </c>
      <c r="GA1353">
        <v>9.1539700000000002E-2</v>
      </c>
      <c r="GB1353">
        <v>1</v>
      </c>
    </row>
    <row r="1354" spans="1:184" x14ac:dyDescent="0.3">
      <c r="A1354" t="s">
        <v>1</v>
      </c>
      <c r="B1354" t="s">
        <v>1</v>
      </c>
      <c r="C1354" t="s">
        <v>1</v>
      </c>
      <c r="D1354" t="s">
        <v>1</v>
      </c>
      <c r="E1354" t="s">
        <v>1</v>
      </c>
      <c r="F1354" t="s">
        <v>1</v>
      </c>
      <c r="G1354" t="s">
        <v>1</v>
      </c>
      <c r="H1354" s="40" t="s">
        <v>270</v>
      </c>
      <c r="I1354" s="18" t="s">
        <v>1</v>
      </c>
      <c r="J1354" s="38" t="s">
        <v>1</v>
      </c>
      <c r="K1354" s="18">
        <v>44722</v>
      </c>
      <c r="L1354" s="38">
        <v>1206</v>
      </c>
      <c r="M1354" s="38">
        <v>1206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  <c r="AG1354" s="38">
        <v>0</v>
      </c>
      <c r="AH1354" s="38">
        <v>0</v>
      </c>
      <c r="AI1354" s="38">
        <v>0</v>
      </c>
      <c r="AJ1354" s="38">
        <v>0</v>
      </c>
      <c r="AK1354" s="38">
        <v>0</v>
      </c>
      <c r="AL1354" s="38">
        <v>0</v>
      </c>
      <c r="AM1354" s="38">
        <v>0</v>
      </c>
      <c r="AN1354" s="38">
        <v>0</v>
      </c>
      <c r="AO1354" s="38">
        <v>0</v>
      </c>
      <c r="AP1354" s="38">
        <v>0</v>
      </c>
      <c r="AQ1354" s="38">
        <v>0</v>
      </c>
      <c r="AR1354" s="38">
        <v>0</v>
      </c>
      <c r="AS1354" s="38">
        <v>0</v>
      </c>
      <c r="AT1354" s="38">
        <v>0</v>
      </c>
      <c r="AU1354" s="38">
        <v>0</v>
      </c>
      <c r="AV1354" s="38">
        <v>0</v>
      </c>
      <c r="AW1354" s="38">
        <v>0</v>
      </c>
      <c r="AX1354" s="38">
        <v>0</v>
      </c>
      <c r="AY1354" s="38">
        <v>0</v>
      </c>
      <c r="AZ1354" s="38">
        <v>0</v>
      </c>
      <c r="BA1354" s="38">
        <v>0</v>
      </c>
      <c r="BB1354" s="38">
        <v>0</v>
      </c>
      <c r="BC1354" s="38">
        <v>0</v>
      </c>
      <c r="BD1354" s="38">
        <v>0</v>
      </c>
      <c r="BE1354" s="38">
        <v>0</v>
      </c>
      <c r="BF1354" s="38">
        <v>0</v>
      </c>
      <c r="BG1354" s="38">
        <v>0</v>
      </c>
      <c r="BH1354" s="38">
        <v>0</v>
      </c>
      <c r="BI1354" s="38">
        <v>0</v>
      </c>
      <c r="BJ1354" s="38">
        <v>0</v>
      </c>
      <c r="BK1354" s="38">
        <v>0</v>
      </c>
      <c r="BL1354" s="38">
        <v>0</v>
      </c>
      <c r="BM1354" s="38">
        <v>0</v>
      </c>
      <c r="BN1354" s="38">
        <v>0</v>
      </c>
      <c r="BO1354" s="38">
        <v>0</v>
      </c>
      <c r="BP1354" s="38">
        <v>0</v>
      </c>
      <c r="BQ1354" s="38">
        <v>0</v>
      </c>
      <c r="BR1354" s="38">
        <v>0</v>
      </c>
      <c r="BS1354" s="38">
        <v>0</v>
      </c>
      <c r="BT1354" s="38">
        <v>0</v>
      </c>
      <c r="BU1354" s="38">
        <v>0</v>
      </c>
      <c r="BV1354" s="38">
        <v>0</v>
      </c>
      <c r="BW1354" s="38">
        <v>0</v>
      </c>
      <c r="BX1354" s="38">
        <v>0</v>
      </c>
      <c r="BY1354" s="38">
        <v>0</v>
      </c>
      <c r="BZ1354" s="38">
        <v>0</v>
      </c>
      <c r="CA1354" s="38">
        <v>0</v>
      </c>
      <c r="CB1354" s="38">
        <v>0</v>
      </c>
      <c r="CC1354" s="38">
        <v>0</v>
      </c>
      <c r="CD1354" s="38">
        <v>0</v>
      </c>
      <c r="CE1354" s="38">
        <v>0</v>
      </c>
      <c r="CF1354" s="38">
        <v>0</v>
      </c>
      <c r="CG1354" s="38">
        <v>0</v>
      </c>
      <c r="CH1354" s="38">
        <v>0</v>
      </c>
      <c r="CI1354" s="38">
        <v>0</v>
      </c>
      <c r="CJ1354" s="38">
        <v>0</v>
      </c>
      <c r="CK1354" s="38">
        <v>0</v>
      </c>
      <c r="CL1354" s="38">
        <v>0</v>
      </c>
      <c r="CM1354" s="38">
        <v>0</v>
      </c>
      <c r="CN1354" s="38">
        <v>0</v>
      </c>
      <c r="CO1354" s="38">
        <v>0</v>
      </c>
      <c r="CP1354" s="38">
        <v>0</v>
      </c>
      <c r="CQ1354" s="38">
        <v>0</v>
      </c>
      <c r="CR1354" s="38">
        <v>0</v>
      </c>
      <c r="CS1354" s="38">
        <v>0</v>
      </c>
      <c r="CT1354" s="38">
        <v>0</v>
      </c>
      <c r="CU1354" s="38">
        <v>0</v>
      </c>
      <c r="CV1354" s="38">
        <v>0</v>
      </c>
      <c r="CW1354" s="38">
        <v>0</v>
      </c>
      <c r="CX1354" s="38">
        <v>0</v>
      </c>
      <c r="CY1354" s="38">
        <v>0</v>
      </c>
      <c r="CZ1354" s="38">
        <v>0</v>
      </c>
      <c r="DA1354" s="38">
        <v>0</v>
      </c>
      <c r="DB1354" s="38">
        <v>0</v>
      </c>
      <c r="DC1354" s="38">
        <v>0</v>
      </c>
      <c r="DD1354" s="38">
        <v>0</v>
      </c>
      <c r="DE1354" s="38">
        <v>0</v>
      </c>
      <c r="DF1354" s="38">
        <v>0</v>
      </c>
      <c r="DG1354" s="38">
        <v>0</v>
      </c>
      <c r="DH1354" s="38">
        <v>0</v>
      </c>
      <c r="DI1354" s="38">
        <v>0</v>
      </c>
      <c r="DJ1354" s="38">
        <v>0</v>
      </c>
      <c r="DK1354" s="38">
        <v>0</v>
      </c>
      <c r="DL1354" s="38">
        <v>0</v>
      </c>
      <c r="DM1354" s="38">
        <v>0</v>
      </c>
      <c r="DN1354" s="38">
        <v>0</v>
      </c>
      <c r="DO1354" s="38">
        <v>0</v>
      </c>
      <c r="DP1354" s="38">
        <v>0</v>
      </c>
      <c r="DQ1354" s="38">
        <v>0</v>
      </c>
      <c r="DR1354" s="38">
        <v>0</v>
      </c>
      <c r="DS1354" s="38">
        <v>0</v>
      </c>
      <c r="DT1354" s="38">
        <v>0</v>
      </c>
      <c r="DU1354" s="38">
        <v>0</v>
      </c>
      <c r="DV1354" s="38">
        <v>0</v>
      </c>
      <c r="DW1354" s="38">
        <v>0</v>
      </c>
      <c r="DX1354" s="38">
        <v>0</v>
      </c>
      <c r="DY1354" s="38">
        <v>0</v>
      </c>
      <c r="DZ1354" s="38">
        <v>0</v>
      </c>
      <c r="EA1354" s="38">
        <v>0</v>
      </c>
      <c r="EB1354" s="38">
        <v>0</v>
      </c>
      <c r="EC1354" s="38">
        <v>0</v>
      </c>
      <c r="ED1354" s="38">
        <v>0</v>
      </c>
      <c r="EE1354" s="38">
        <v>0</v>
      </c>
      <c r="EF1354" s="38">
        <v>0</v>
      </c>
      <c r="EG1354" s="38">
        <v>0</v>
      </c>
      <c r="EH1354" s="38">
        <v>0</v>
      </c>
      <c r="EI1354" s="38">
        <v>0</v>
      </c>
      <c r="EJ1354" s="38">
        <v>0</v>
      </c>
      <c r="EK1354" s="38">
        <v>0</v>
      </c>
      <c r="EL1354" s="38">
        <v>0</v>
      </c>
      <c r="EM1354" s="38">
        <v>0</v>
      </c>
      <c r="EN1354" s="38">
        <v>0</v>
      </c>
      <c r="EO1354" s="38">
        <v>0</v>
      </c>
      <c r="EP1354" s="38">
        <v>0</v>
      </c>
      <c r="EQ1354" s="38">
        <v>0</v>
      </c>
      <c r="ER1354" s="38">
        <v>0</v>
      </c>
      <c r="ES1354" s="38">
        <v>0</v>
      </c>
      <c r="ET1354" s="38">
        <v>0</v>
      </c>
      <c r="EU1354" s="38">
        <v>0</v>
      </c>
      <c r="EV1354" s="38">
        <v>0</v>
      </c>
      <c r="EW1354" s="38">
        <v>0</v>
      </c>
      <c r="EX1354" s="38">
        <v>0</v>
      </c>
      <c r="EY1354" s="38">
        <v>0</v>
      </c>
      <c r="EZ1354" s="38">
        <v>0</v>
      </c>
      <c r="FA1354" s="38">
        <v>0</v>
      </c>
      <c r="FB1354" s="38">
        <v>0</v>
      </c>
      <c r="FC1354" s="38">
        <v>0</v>
      </c>
      <c r="FD1354" s="38">
        <v>0</v>
      </c>
      <c r="FE1354" s="38">
        <v>0</v>
      </c>
      <c r="FF1354" s="38">
        <v>0</v>
      </c>
      <c r="FG1354" s="38">
        <v>0</v>
      </c>
      <c r="FH1354" s="38">
        <v>0</v>
      </c>
      <c r="FI1354" s="38">
        <v>0</v>
      </c>
      <c r="FJ1354" s="38">
        <v>0</v>
      </c>
      <c r="FK1354" s="38">
        <v>0</v>
      </c>
      <c r="FL1354" s="38">
        <v>0</v>
      </c>
      <c r="FM1354" s="38">
        <v>0</v>
      </c>
      <c r="FN1354" s="38">
        <v>0</v>
      </c>
      <c r="FO1354" s="38">
        <v>0</v>
      </c>
      <c r="FP1354" s="38">
        <v>0</v>
      </c>
      <c r="FQ1354" s="38">
        <v>0</v>
      </c>
      <c r="FR1354" s="38">
        <v>0</v>
      </c>
      <c r="FS1354" s="38">
        <v>0</v>
      </c>
      <c r="FT1354" s="38">
        <v>0</v>
      </c>
      <c r="FU1354" s="38">
        <v>0</v>
      </c>
      <c r="FV1354" s="38">
        <v>0</v>
      </c>
      <c r="FW1354">
        <v>0</v>
      </c>
      <c r="FX1354">
        <v>0</v>
      </c>
      <c r="FY1354">
        <v>0</v>
      </c>
      <c r="FZ1354">
        <v>0</v>
      </c>
      <c r="GA1354">
        <v>0</v>
      </c>
      <c r="GB1354">
        <v>0</v>
      </c>
    </row>
    <row r="1355" spans="1:184" x14ac:dyDescent="0.3">
      <c r="A1355" t="s">
        <v>1</v>
      </c>
      <c r="B1355" t="s">
        <v>1</v>
      </c>
      <c r="C1355" t="s">
        <v>1</v>
      </c>
      <c r="D1355" t="s">
        <v>1</v>
      </c>
      <c r="E1355" t="s">
        <v>1</v>
      </c>
      <c r="F1355" t="s">
        <v>1</v>
      </c>
      <c r="G1355" t="s">
        <v>1</v>
      </c>
      <c r="H1355" s="40" t="s">
        <v>270</v>
      </c>
      <c r="I1355" s="18" t="s">
        <v>1</v>
      </c>
      <c r="J1355" s="38" t="s">
        <v>1</v>
      </c>
      <c r="K1355" s="18">
        <v>44739</v>
      </c>
      <c r="L1355" s="38">
        <v>1205</v>
      </c>
      <c r="M1355" s="38">
        <v>1205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  <c r="AF1355" s="38">
        <v>0</v>
      </c>
      <c r="AG1355" s="38">
        <v>0</v>
      </c>
      <c r="AH1355" s="38">
        <v>0</v>
      </c>
      <c r="AI1355" s="38">
        <v>0</v>
      </c>
      <c r="AJ1355" s="38">
        <v>0</v>
      </c>
      <c r="AK1355" s="38">
        <v>0</v>
      </c>
      <c r="AL1355" s="38">
        <v>0</v>
      </c>
      <c r="AM1355" s="38">
        <v>0</v>
      </c>
      <c r="AN1355" s="38">
        <v>0</v>
      </c>
      <c r="AO1355" s="38">
        <v>0</v>
      </c>
      <c r="AP1355" s="38">
        <v>0</v>
      </c>
      <c r="AQ1355" s="38">
        <v>0</v>
      </c>
      <c r="AR1355" s="38">
        <v>0</v>
      </c>
      <c r="AS1355" s="38">
        <v>0</v>
      </c>
      <c r="AT1355" s="38">
        <v>0</v>
      </c>
      <c r="AU1355" s="38">
        <v>0</v>
      </c>
      <c r="AV1355" s="38">
        <v>0</v>
      </c>
      <c r="AW1355" s="38">
        <v>0</v>
      </c>
      <c r="AX1355" s="38">
        <v>0</v>
      </c>
      <c r="AY1355" s="38">
        <v>0</v>
      </c>
      <c r="AZ1355" s="38">
        <v>0</v>
      </c>
      <c r="BA1355" s="38">
        <v>0</v>
      </c>
      <c r="BB1355" s="38">
        <v>0</v>
      </c>
      <c r="BC1355" s="38">
        <v>0</v>
      </c>
      <c r="BD1355" s="38">
        <v>0</v>
      </c>
      <c r="BE1355" s="38">
        <v>0</v>
      </c>
      <c r="BF1355" s="38">
        <v>0</v>
      </c>
      <c r="BG1355" s="38">
        <v>0</v>
      </c>
      <c r="BH1355" s="38">
        <v>0</v>
      </c>
      <c r="BI1355" s="38">
        <v>0</v>
      </c>
      <c r="BJ1355" s="38">
        <v>0</v>
      </c>
      <c r="BK1355" s="38">
        <v>0</v>
      </c>
      <c r="BL1355" s="38">
        <v>0</v>
      </c>
      <c r="BM1355" s="38">
        <v>0</v>
      </c>
      <c r="BN1355" s="38">
        <v>0</v>
      </c>
      <c r="BO1355" s="38">
        <v>0</v>
      </c>
      <c r="BP1355" s="38">
        <v>0</v>
      </c>
      <c r="BQ1355" s="38">
        <v>0</v>
      </c>
      <c r="BR1355" s="38">
        <v>0</v>
      </c>
      <c r="BS1355" s="38">
        <v>0</v>
      </c>
      <c r="BT1355" s="38">
        <v>0</v>
      </c>
      <c r="BU1355" s="38">
        <v>0</v>
      </c>
      <c r="BV1355" s="38">
        <v>0</v>
      </c>
      <c r="BW1355" s="38">
        <v>0</v>
      </c>
      <c r="BX1355" s="38">
        <v>0</v>
      </c>
      <c r="BY1355" s="38">
        <v>0</v>
      </c>
      <c r="BZ1355" s="38">
        <v>0</v>
      </c>
      <c r="CA1355" s="38">
        <v>0</v>
      </c>
      <c r="CB1355" s="38">
        <v>0</v>
      </c>
      <c r="CC1355" s="38">
        <v>0</v>
      </c>
      <c r="CD1355" s="38">
        <v>0</v>
      </c>
      <c r="CE1355" s="38">
        <v>0</v>
      </c>
      <c r="CF1355" s="38">
        <v>0</v>
      </c>
      <c r="CG1355" s="38">
        <v>0</v>
      </c>
      <c r="CH1355" s="38">
        <v>0</v>
      </c>
      <c r="CI1355" s="38">
        <v>0</v>
      </c>
      <c r="CJ1355" s="38">
        <v>0</v>
      </c>
      <c r="CK1355" s="38">
        <v>0</v>
      </c>
      <c r="CL1355" s="38">
        <v>0</v>
      </c>
      <c r="CM1355" s="38">
        <v>0</v>
      </c>
      <c r="CN1355" s="38">
        <v>0</v>
      </c>
      <c r="CO1355" s="38">
        <v>0</v>
      </c>
      <c r="CP1355" s="38">
        <v>0</v>
      </c>
      <c r="CQ1355" s="38">
        <v>0</v>
      </c>
      <c r="CR1355" s="38">
        <v>0</v>
      </c>
      <c r="CS1355" s="38">
        <v>0</v>
      </c>
      <c r="CT1355" s="38">
        <v>0</v>
      </c>
      <c r="CU1355" s="38">
        <v>0</v>
      </c>
      <c r="CV1355" s="38">
        <v>0</v>
      </c>
      <c r="CW1355" s="38">
        <v>0</v>
      </c>
      <c r="CX1355" s="38">
        <v>0</v>
      </c>
      <c r="CY1355" s="38">
        <v>0</v>
      </c>
      <c r="CZ1355" s="38">
        <v>0</v>
      </c>
      <c r="DA1355" s="38">
        <v>0</v>
      </c>
      <c r="DB1355" s="38">
        <v>0</v>
      </c>
      <c r="DC1355" s="38">
        <v>0</v>
      </c>
      <c r="DD1355" s="38">
        <v>0</v>
      </c>
      <c r="DE1355" s="38">
        <v>0</v>
      </c>
      <c r="DF1355" s="38">
        <v>0</v>
      </c>
      <c r="DG1355" s="38">
        <v>0</v>
      </c>
      <c r="DH1355" s="38">
        <v>0</v>
      </c>
      <c r="DI1355" s="38">
        <v>0</v>
      </c>
      <c r="DJ1355" s="38">
        <v>0</v>
      </c>
      <c r="DK1355" s="38">
        <v>0</v>
      </c>
      <c r="DL1355" s="38">
        <v>0</v>
      </c>
      <c r="DM1355" s="38">
        <v>0</v>
      </c>
      <c r="DN1355" s="38">
        <v>0</v>
      </c>
      <c r="DO1355" s="38">
        <v>0</v>
      </c>
      <c r="DP1355" s="38">
        <v>0</v>
      </c>
      <c r="DQ1355" s="38">
        <v>0</v>
      </c>
      <c r="DR1355" s="38">
        <v>0</v>
      </c>
      <c r="DS1355" s="38">
        <v>0</v>
      </c>
      <c r="DT1355" s="38">
        <v>0</v>
      </c>
      <c r="DU1355" s="38">
        <v>0</v>
      </c>
      <c r="DV1355" s="38">
        <v>0</v>
      </c>
      <c r="DW1355" s="38">
        <v>0</v>
      </c>
      <c r="DX1355" s="38">
        <v>0</v>
      </c>
      <c r="DY1355" s="38">
        <v>0</v>
      </c>
      <c r="DZ1355" s="38">
        <v>0</v>
      </c>
      <c r="EA1355" s="38">
        <v>0</v>
      </c>
      <c r="EB1355" s="38">
        <v>0</v>
      </c>
      <c r="EC1355" s="38">
        <v>0</v>
      </c>
      <c r="ED1355" s="38">
        <v>0</v>
      </c>
      <c r="EE1355" s="38">
        <v>0</v>
      </c>
      <c r="EF1355" s="38">
        <v>0</v>
      </c>
      <c r="EG1355" s="38">
        <v>0</v>
      </c>
      <c r="EH1355" s="38">
        <v>0</v>
      </c>
      <c r="EI1355" s="38">
        <v>0</v>
      </c>
      <c r="EJ1355" s="38">
        <v>0</v>
      </c>
      <c r="EK1355" s="38">
        <v>0</v>
      </c>
      <c r="EL1355" s="38">
        <v>0</v>
      </c>
      <c r="EM1355" s="38">
        <v>0</v>
      </c>
      <c r="EN1355" s="38">
        <v>0</v>
      </c>
      <c r="EO1355" s="38">
        <v>0</v>
      </c>
      <c r="EP1355" s="38">
        <v>0</v>
      </c>
      <c r="EQ1355" s="38">
        <v>0</v>
      </c>
      <c r="ER1355" s="38">
        <v>0</v>
      </c>
      <c r="ES1355" s="38">
        <v>0</v>
      </c>
      <c r="ET1355" s="38">
        <v>0</v>
      </c>
      <c r="EU1355" s="38">
        <v>0</v>
      </c>
      <c r="EV1355" s="38">
        <v>0</v>
      </c>
      <c r="EW1355" s="38">
        <v>0</v>
      </c>
      <c r="EX1355" s="38">
        <v>0</v>
      </c>
      <c r="EY1355" s="38">
        <v>0</v>
      </c>
      <c r="EZ1355" s="38">
        <v>0</v>
      </c>
      <c r="FA1355" s="38">
        <v>0</v>
      </c>
      <c r="FB1355" s="38">
        <v>0</v>
      </c>
      <c r="FC1355" s="38">
        <v>0</v>
      </c>
      <c r="FD1355" s="38">
        <v>0</v>
      </c>
      <c r="FE1355" s="38">
        <v>0</v>
      </c>
      <c r="FF1355" s="38">
        <v>0</v>
      </c>
      <c r="FG1355" s="38">
        <v>0</v>
      </c>
      <c r="FH1355" s="38">
        <v>0</v>
      </c>
      <c r="FI1355" s="38">
        <v>0</v>
      </c>
      <c r="FJ1355" s="38">
        <v>0</v>
      </c>
      <c r="FK1355" s="38">
        <v>0</v>
      </c>
      <c r="FL1355" s="38">
        <v>0</v>
      </c>
      <c r="FM1355" s="38">
        <v>0</v>
      </c>
      <c r="FN1355" s="38">
        <v>0</v>
      </c>
      <c r="FO1355" s="38">
        <v>0</v>
      </c>
      <c r="FP1355" s="38">
        <v>0</v>
      </c>
      <c r="FQ1355" s="38">
        <v>0</v>
      </c>
      <c r="FR1355" s="38">
        <v>0</v>
      </c>
      <c r="FS1355" s="38">
        <v>0</v>
      </c>
      <c r="FT1355" s="38">
        <v>0</v>
      </c>
      <c r="FU1355" s="38">
        <v>0</v>
      </c>
      <c r="FV1355" s="38">
        <v>0</v>
      </c>
      <c r="FW1355">
        <v>0</v>
      </c>
      <c r="FX1355">
        <v>0</v>
      </c>
      <c r="FY1355">
        <v>0</v>
      </c>
      <c r="FZ1355">
        <v>0</v>
      </c>
      <c r="GA1355">
        <v>0</v>
      </c>
      <c r="GB1355">
        <v>0</v>
      </c>
    </row>
    <row r="1356" spans="1:184" x14ac:dyDescent="0.3">
      <c r="A1356" t="s">
        <v>1</v>
      </c>
      <c r="B1356" t="s">
        <v>1</v>
      </c>
      <c r="C1356" t="s">
        <v>1</v>
      </c>
      <c r="D1356" t="s">
        <v>1</v>
      </c>
      <c r="E1356" t="s">
        <v>1</v>
      </c>
      <c r="F1356" t="s">
        <v>1</v>
      </c>
      <c r="G1356" t="s">
        <v>1</v>
      </c>
      <c r="H1356" s="40" t="s">
        <v>270</v>
      </c>
      <c r="I1356" s="18" t="s">
        <v>1</v>
      </c>
      <c r="J1356" s="38" t="s">
        <v>1</v>
      </c>
      <c r="K1356" s="18">
        <v>44753</v>
      </c>
      <c r="L1356" s="38">
        <v>1206</v>
      </c>
      <c r="M1356" s="38">
        <v>1206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0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0</v>
      </c>
      <c r="AG1356" s="38">
        <v>0</v>
      </c>
      <c r="AH1356" s="38">
        <v>0</v>
      </c>
      <c r="AI1356" s="38">
        <v>0</v>
      </c>
      <c r="AJ1356" s="38">
        <v>0</v>
      </c>
      <c r="AK1356" s="38">
        <v>0</v>
      </c>
      <c r="AL1356" s="38">
        <v>0</v>
      </c>
      <c r="AM1356" s="38">
        <v>0</v>
      </c>
      <c r="AN1356" s="38">
        <v>0</v>
      </c>
      <c r="AO1356" s="38">
        <v>0</v>
      </c>
      <c r="AP1356" s="38">
        <v>0</v>
      </c>
      <c r="AQ1356" s="38">
        <v>0</v>
      </c>
      <c r="AR1356" s="38">
        <v>0</v>
      </c>
      <c r="AS1356" s="38">
        <v>0</v>
      </c>
      <c r="AT1356" s="38">
        <v>0</v>
      </c>
      <c r="AU1356" s="38">
        <v>0</v>
      </c>
      <c r="AV1356" s="38">
        <v>0</v>
      </c>
      <c r="AW1356" s="38">
        <v>0</v>
      </c>
      <c r="AX1356" s="38">
        <v>0</v>
      </c>
      <c r="AY1356" s="38">
        <v>0</v>
      </c>
      <c r="AZ1356" s="38">
        <v>0</v>
      </c>
      <c r="BA1356" s="38">
        <v>0</v>
      </c>
      <c r="BB1356" s="38">
        <v>0</v>
      </c>
      <c r="BC1356" s="38">
        <v>0</v>
      </c>
      <c r="BD1356" s="38">
        <v>0</v>
      </c>
      <c r="BE1356" s="38">
        <v>0</v>
      </c>
      <c r="BF1356" s="38">
        <v>0</v>
      </c>
      <c r="BG1356" s="38">
        <v>0</v>
      </c>
      <c r="BH1356" s="38">
        <v>0</v>
      </c>
      <c r="BI1356" s="38">
        <v>0</v>
      </c>
      <c r="BJ1356" s="38">
        <v>0</v>
      </c>
      <c r="BK1356" s="38">
        <v>0</v>
      </c>
      <c r="BL1356" s="38">
        <v>0</v>
      </c>
      <c r="BM1356" s="38">
        <v>0</v>
      </c>
      <c r="BN1356" s="38">
        <v>0</v>
      </c>
      <c r="BO1356" s="38">
        <v>0</v>
      </c>
      <c r="BP1356" s="38">
        <v>0</v>
      </c>
      <c r="BQ1356" s="38">
        <v>0</v>
      </c>
      <c r="BR1356" s="38">
        <v>0</v>
      </c>
      <c r="BS1356" s="38">
        <v>0</v>
      </c>
      <c r="BT1356" s="38">
        <v>0</v>
      </c>
      <c r="BU1356" s="38">
        <v>0</v>
      </c>
      <c r="BV1356" s="38">
        <v>0</v>
      </c>
      <c r="BW1356" s="38">
        <v>0</v>
      </c>
      <c r="BX1356" s="38">
        <v>0</v>
      </c>
      <c r="BY1356" s="38">
        <v>0</v>
      </c>
      <c r="BZ1356" s="38">
        <v>0</v>
      </c>
      <c r="CA1356" s="38">
        <v>0</v>
      </c>
      <c r="CB1356" s="38">
        <v>0</v>
      </c>
      <c r="CC1356" s="38">
        <v>0</v>
      </c>
      <c r="CD1356" s="38">
        <v>0</v>
      </c>
      <c r="CE1356" s="38">
        <v>0</v>
      </c>
      <c r="CF1356" s="38">
        <v>0</v>
      </c>
      <c r="CG1356" s="38">
        <v>0</v>
      </c>
      <c r="CH1356" s="38">
        <v>0</v>
      </c>
      <c r="CI1356" s="38">
        <v>0</v>
      </c>
      <c r="CJ1356" s="38">
        <v>0</v>
      </c>
      <c r="CK1356" s="38">
        <v>0</v>
      </c>
      <c r="CL1356" s="38">
        <v>0</v>
      </c>
      <c r="CM1356" s="38">
        <v>0</v>
      </c>
      <c r="CN1356" s="38">
        <v>0</v>
      </c>
      <c r="CO1356" s="38">
        <v>0</v>
      </c>
      <c r="CP1356" s="38">
        <v>0</v>
      </c>
      <c r="CQ1356" s="38">
        <v>0</v>
      </c>
      <c r="CR1356" s="38">
        <v>0</v>
      </c>
      <c r="CS1356" s="38">
        <v>0</v>
      </c>
      <c r="CT1356" s="38">
        <v>0</v>
      </c>
      <c r="CU1356" s="38">
        <v>0</v>
      </c>
      <c r="CV1356" s="38">
        <v>0</v>
      </c>
      <c r="CW1356" s="38">
        <v>0</v>
      </c>
      <c r="CX1356" s="38">
        <v>0</v>
      </c>
      <c r="CY1356" s="38">
        <v>0</v>
      </c>
      <c r="CZ1356" s="38">
        <v>0</v>
      </c>
      <c r="DA1356" s="38">
        <v>0</v>
      </c>
      <c r="DB1356" s="38">
        <v>0</v>
      </c>
      <c r="DC1356" s="38">
        <v>0</v>
      </c>
      <c r="DD1356" s="38">
        <v>0</v>
      </c>
      <c r="DE1356" s="38">
        <v>0</v>
      </c>
      <c r="DF1356" s="38">
        <v>0</v>
      </c>
      <c r="DG1356" s="38">
        <v>0</v>
      </c>
      <c r="DH1356" s="38">
        <v>0</v>
      </c>
      <c r="DI1356" s="38">
        <v>0</v>
      </c>
      <c r="DJ1356" s="38">
        <v>0</v>
      </c>
      <c r="DK1356" s="38">
        <v>0</v>
      </c>
      <c r="DL1356" s="38">
        <v>0</v>
      </c>
      <c r="DM1356" s="38">
        <v>0</v>
      </c>
      <c r="DN1356" s="38">
        <v>0</v>
      </c>
      <c r="DO1356" s="38">
        <v>0</v>
      </c>
      <c r="DP1356" s="38">
        <v>0</v>
      </c>
      <c r="DQ1356" s="38">
        <v>0</v>
      </c>
      <c r="DR1356" s="38">
        <v>0</v>
      </c>
      <c r="DS1356" s="38">
        <v>0</v>
      </c>
      <c r="DT1356" s="38">
        <v>0</v>
      </c>
      <c r="DU1356" s="38">
        <v>0</v>
      </c>
      <c r="DV1356" s="38">
        <v>0</v>
      </c>
      <c r="DW1356" s="38">
        <v>0</v>
      </c>
      <c r="DX1356" s="38">
        <v>0</v>
      </c>
      <c r="DY1356" s="38">
        <v>0</v>
      </c>
      <c r="DZ1356" s="38">
        <v>0</v>
      </c>
      <c r="EA1356" s="38">
        <v>0</v>
      </c>
      <c r="EB1356" s="38">
        <v>0</v>
      </c>
      <c r="EC1356" s="38">
        <v>0</v>
      </c>
      <c r="ED1356" s="38">
        <v>0</v>
      </c>
      <c r="EE1356" s="38">
        <v>0</v>
      </c>
      <c r="EF1356" s="38">
        <v>0</v>
      </c>
      <c r="EG1356" s="38">
        <v>0</v>
      </c>
      <c r="EH1356" s="38">
        <v>0</v>
      </c>
      <c r="EI1356" s="38">
        <v>0</v>
      </c>
      <c r="EJ1356" s="38">
        <v>0</v>
      </c>
      <c r="EK1356" s="38">
        <v>0</v>
      </c>
      <c r="EL1356" s="38">
        <v>0</v>
      </c>
      <c r="EM1356" s="38">
        <v>0</v>
      </c>
      <c r="EN1356" s="38">
        <v>0</v>
      </c>
      <c r="EO1356" s="38">
        <v>0</v>
      </c>
      <c r="EP1356" s="38">
        <v>0</v>
      </c>
      <c r="EQ1356" s="38">
        <v>0</v>
      </c>
      <c r="ER1356" s="38">
        <v>0</v>
      </c>
      <c r="ES1356" s="38">
        <v>0</v>
      </c>
      <c r="ET1356" s="38">
        <v>0</v>
      </c>
      <c r="EU1356" s="38">
        <v>0</v>
      </c>
      <c r="EV1356" s="38">
        <v>0</v>
      </c>
      <c r="EW1356" s="38">
        <v>0</v>
      </c>
      <c r="EX1356" s="38">
        <v>0</v>
      </c>
      <c r="EY1356" s="38">
        <v>0</v>
      </c>
      <c r="EZ1356" s="38">
        <v>0</v>
      </c>
      <c r="FA1356" s="38">
        <v>0</v>
      </c>
      <c r="FB1356" s="38">
        <v>0</v>
      </c>
      <c r="FC1356" s="38">
        <v>0</v>
      </c>
      <c r="FD1356" s="38">
        <v>0</v>
      </c>
      <c r="FE1356" s="38">
        <v>0</v>
      </c>
      <c r="FF1356" s="38">
        <v>0</v>
      </c>
      <c r="FG1356" s="38">
        <v>0</v>
      </c>
      <c r="FH1356" s="38">
        <v>0</v>
      </c>
      <c r="FI1356" s="38">
        <v>0</v>
      </c>
      <c r="FJ1356" s="38">
        <v>0</v>
      </c>
      <c r="FK1356" s="38">
        <v>0</v>
      </c>
      <c r="FL1356" s="38">
        <v>0</v>
      </c>
      <c r="FM1356" s="38">
        <v>0</v>
      </c>
      <c r="FN1356" s="38">
        <v>0</v>
      </c>
      <c r="FO1356" s="38">
        <v>0</v>
      </c>
      <c r="FP1356" s="38">
        <v>0</v>
      </c>
      <c r="FQ1356" s="38">
        <v>0</v>
      </c>
      <c r="FR1356" s="38">
        <v>0</v>
      </c>
      <c r="FS1356" s="38">
        <v>0</v>
      </c>
      <c r="FT1356" s="38">
        <v>0</v>
      </c>
      <c r="FU1356" s="38">
        <v>0</v>
      </c>
      <c r="FV1356" s="38">
        <v>0</v>
      </c>
      <c r="FW1356">
        <v>0</v>
      </c>
      <c r="FX1356">
        <v>0</v>
      </c>
      <c r="FY1356">
        <v>0</v>
      </c>
      <c r="FZ1356">
        <v>0</v>
      </c>
      <c r="GA1356">
        <v>0</v>
      </c>
      <c r="GB1356">
        <v>0</v>
      </c>
    </row>
    <row r="1357" spans="1:184" x14ac:dyDescent="0.3">
      <c r="A1357" t="s">
        <v>1</v>
      </c>
      <c r="B1357" t="s">
        <v>1</v>
      </c>
      <c r="C1357" t="s">
        <v>1</v>
      </c>
      <c r="D1357" t="s">
        <v>1</v>
      </c>
      <c r="E1357" t="s">
        <v>1</v>
      </c>
      <c r="F1357" t="s">
        <v>1</v>
      </c>
      <c r="G1357" t="s">
        <v>1</v>
      </c>
      <c r="H1357" s="40" t="s">
        <v>270</v>
      </c>
      <c r="I1357" s="18" t="s">
        <v>1</v>
      </c>
      <c r="J1357" s="38" t="s">
        <v>1</v>
      </c>
      <c r="K1357" s="18">
        <v>44760</v>
      </c>
      <c r="L1357" s="38">
        <v>1206</v>
      </c>
      <c r="M1357" s="38">
        <v>1206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  <c r="AF1357" s="38">
        <v>0</v>
      </c>
      <c r="AG1357" s="38">
        <v>0</v>
      </c>
      <c r="AH1357" s="38">
        <v>0</v>
      </c>
      <c r="AI1357" s="38">
        <v>0</v>
      </c>
      <c r="AJ1357" s="38">
        <v>0</v>
      </c>
      <c r="AK1357" s="38">
        <v>0</v>
      </c>
      <c r="AL1357" s="38">
        <v>0</v>
      </c>
      <c r="AM1357" s="38">
        <v>0</v>
      </c>
      <c r="AN1357" s="38">
        <v>0</v>
      </c>
      <c r="AO1357" s="38">
        <v>0</v>
      </c>
      <c r="AP1357" s="38">
        <v>0</v>
      </c>
      <c r="AQ1357" s="38">
        <v>0</v>
      </c>
      <c r="AR1357" s="38">
        <v>0</v>
      </c>
      <c r="AS1357" s="38">
        <v>0</v>
      </c>
      <c r="AT1357" s="38">
        <v>0</v>
      </c>
      <c r="AU1357" s="38">
        <v>0</v>
      </c>
      <c r="AV1357" s="38">
        <v>0</v>
      </c>
      <c r="AW1357" s="38">
        <v>0</v>
      </c>
      <c r="AX1357" s="38">
        <v>0</v>
      </c>
      <c r="AY1357" s="38">
        <v>0</v>
      </c>
      <c r="AZ1357" s="38">
        <v>0</v>
      </c>
      <c r="BA1357" s="38">
        <v>0</v>
      </c>
      <c r="BB1357" s="38">
        <v>0</v>
      </c>
      <c r="BC1357" s="38">
        <v>0</v>
      </c>
      <c r="BD1357" s="38">
        <v>0</v>
      </c>
      <c r="BE1357" s="38">
        <v>0</v>
      </c>
      <c r="BF1357" s="38">
        <v>0</v>
      </c>
      <c r="BG1357" s="38">
        <v>0</v>
      </c>
      <c r="BH1357" s="38">
        <v>0</v>
      </c>
      <c r="BI1357" s="38">
        <v>0</v>
      </c>
      <c r="BJ1357" s="38">
        <v>0</v>
      </c>
      <c r="BK1357" s="38">
        <v>0</v>
      </c>
      <c r="BL1357" s="38">
        <v>0</v>
      </c>
      <c r="BM1357" s="38">
        <v>0</v>
      </c>
      <c r="BN1357" s="38">
        <v>0</v>
      </c>
      <c r="BO1357" s="38">
        <v>0</v>
      </c>
      <c r="BP1357" s="38">
        <v>0</v>
      </c>
      <c r="BQ1357" s="38">
        <v>0</v>
      </c>
      <c r="BR1357" s="38">
        <v>0</v>
      </c>
      <c r="BS1357" s="38">
        <v>0</v>
      </c>
      <c r="BT1357" s="38">
        <v>0</v>
      </c>
      <c r="BU1357" s="38">
        <v>0</v>
      </c>
      <c r="BV1357" s="38">
        <v>0</v>
      </c>
      <c r="BW1357" s="38">
        <v>0</v>
      </c>
      <c r="BX1357" s="38">
        <v>0</v>
      </c>
      <c r="BY1357" s="38">
        <v>0</v>
      </c>
      <c r="BZ1357" s="38">
        <v>0</v>
      </c>
      <c r="CA1357" s="38">
        <v>0</v>
      </c>
      <c r="CB1357" s="38">
        <v>0</v>
      </c>
      <c r="CC1357" s="38">
        <v>0</v>
      </c>
      <c r="CD1357" s="38">
        <v>0</v>
      </c>
      <c r="CE1357" s="38">
        <v>0</v>
      </c>
      <c r="CF1357" s="38">
        <v>0</v>
      </c>
      <c r="CG1357" s="38">
        <v>0</v>
      </c>
      <c r="CH1357" s="38">
        <v>0</v>
      </c>
      <c r="CI1357" s="38">
        <v>0</v>
      </c>
      <c r="CJ1357" s="38">
        <v>0</v>
      </c>
      <c r="CK1357" s="38">
        <v>0</v>
      </c>
      <c r="CL1357" s="38">
        <v>0</v>
      </c>
      <c r="CM1357" s="38">
        <v>0</v>
      </c>
      <c r="CN1357" s="38">
        <v>0</v>
      </c>
      <c r="CO1357" s="38">
        <v>0</v>
      </c>
      <c r="CP1357" s="38">
        <v>0</v>
      </c>
      <c r="CQ1357" s="38">
        <v>0</v>
      </c>
      <c r="CR1357" s="38">
        <v>0</v>
      </c>
      <c r="CS1357" s="38">
        <v>0</v>
      </c>
      <c r="CT1357" s="38">
        <v>0</v>
      </c>
      <c r="CU1357" s="38">
        <v>0</v>
      </c>
      <c r="CV1357" s="38">
        <v>0</v>
      </c>
      <c r="CW1357" s="38">
        <v>0</v>
      </c>
      <c r="CX1357" s="38">
        <v>0</v>
      </c>
      <c r="CY1357" s="38">
        <v>0</v>
      </c>
      <c r="CZ1357" s="38">
        <v>0</v>
      </c>
      <c r="DA1357" s="38">
        <v>0</v>
      </c>
      <c r="DB1357" s="38">
        <v>0</v>
      </c>
      <c r="DC1357" s="38">
        <v>0</v>
      </c>
      <c r="DD1357" s="38">
        <v>0</v>
      </c>
      <c r="DE1357" s="38">
        <v>0</v>
      </c>
      <c r="DF1357" s="38">
        <v>0</v>
      </c>
      <c r="DG1357" s="38">
        <v>0</v>
      </c>
      <c r="DH1357" s="38">
        <v>0</v>
      </c>
      <c r="DI1357" s="38">
        <v>0</v>
      </c>
      <c r="DJ1357" s="38">
        <v>0</v>
      </c>
      <c r="DK1357" s="38">
        <v>0</v>
      </c>
      <c r="DL1357" s="38">
        <v>0</v>
      </c>
      <c r="DM1357" s="38">
        <v>0</v>
      </c>
      <c r="DN1357" s="38">
        <v>0</v>
      </c>
      <c r="DO1357" s="38">
        <v>0</v>
      </c>
      <c r="DP1357" s="38">
        <v>0</v>
      </c>
      <c r="DQ1357" s="38">
        <v>0</v>
      </c>
      <c r="DR1357" s="38">
        <v>0</v>
      </c>
      <c r="DS1357" s="38">
        <v>0</v>
      </c>
      <c r="DT1357" s="38">
        <v>0</v>
      </c>
      <c r="DU1357" s="38">
        <v>0</v>
      </c>
      <c r="DV1357" s="38">
        <v>0</v>
      </c>
      <c r="DW1357" s="38">
        <v>0</v>
      </c>
      <c r="DX1357" s="38">
        <v>0</v>
      </c>
      <c r="DY1357" s="38">
        <v>0</v>
      </c>
      <c r="DZ1357" s="38">
        <v>0</v>
      </c>
      <c r="EA1357" s="38">
        <v>0</v>
      </c>
      <c r="EB1357" s="38">
        <v>0</v>
      </c>
      <c r="EC1357" s="38">
        <v>0</v>
      </c>
      <c r="ED1357" s="38">
        <v>0</v>
      </c>
      <c r="EE1357" s="38">
        <v>0</v>
      </c>
      <c r="EF1357" s="38">
        <v>0</v>
      </c>
      <c r="EG1357" s="38">
        <v>0</v>
      </c>
      <c r="EH1357" s="38">
        <v>0</v>
      </c>
      <c r="EI1357" s="38">
        <v>0</v>
      </c>
      <c r="EJ1357" s="38">
        <v>0</v>
      </c>
      <c r="EK1357" s="38">
        <v>0</v>
      </c>
      <c r="EL1357" s="38">
        <v>0</v>
      </c>
      <c r="EM1357" s="38">
        <v>0</v>
      </c>
      <c r="EN1357" s="38">
        <v>0</v>
      </c>
      <c r="EO1357" s="38">
        <v>0</v>
      </c>
      <c r="EP1357" s="38">
        <v>0</v>
      </c>
      <c r="EQ1357" s="38">
        <v>0</v>
      </c>
      <c r="ER1357" s="38">
        <v>0</v>
      </c>
      <c r="ES1357" s="38">
        <v>0</v>
      </c>
      <c r="ET1357" s="38">
        <v>0</v>
      </c>
      <c r="EU1357" s="38">
        <v>0</v>
      </c>
      <c r="EV1357" s="38">
        <v>0</v>
      </c>
      <c r="EW1357" s="38">
        <v>0</v>
      </c>
      <c r="EX1357" s="38">
        <v>0</v>
      </c>
      <c r="EY1357" s="38">
        <v>0</v>
      </c>
      <c r="EZ1357" s="38">
        <v>0</v>
      </c>
      <c r="FA1357" s="38">
        <v>0</v>
      </c>
      <c r="FB1357" s="38">
        <v>0</v>
      </c>
      <c r="FC1357" s="38">
        <v>0</v>
      </c>
      <c r="FD1357" s="38">
        <v>0</v>
      </c>
      <c r="FE1357" s="38">
        <v>0</v>
      </c>
      <c r="FF1357" s="38">
        <v>0</v>
      </c>
      <c r="FG1357" s="38">
        <v>0</v>
      </c>
      <c r="FH1357" s="38">
        <v>0</v>
      </c>
      <c r="FI1357" s="38">
        <v>0</v>
      </c>
      <c r="FJ1357" s="38">
        <v>0</v>
      </c>
      <c r="FK1357" s="38">
        <v>0</v>
      </c>
      <c r="FL1357" s="38">
        <v>0</v>
      </c>
      <c r="FM1357" s="38">
        <v>0</v>
      </c>
      <c r="FN1357" s="38">
        <v>0</v>
      </c>
      <c r="FO1357" s="38">
        <v>0</v>
      </c>
      <c r="FP1357" s="38">
        <v>0</v>
      </c>
      <c r="FQ1357" s="38">
        <v>0</v>
      </c>
      <c r="FR1357" s="38">
        <v>0</v>
      </c>
      <c r="FS1357" s="38">
        <v>0</v>
      </c>
      <c r="FT1357" s="38">
        <v>0</v>
      </c>
      <c r="FU1357" s="38">
        <v>0</v>
      </c>
      <c r="FV1357" s="38">
        <v>0</v>
      </c>
      <c r="FW1357">
        <v>0</v>
      </c>
      <c r="FX1357">
        <v>0</v>
      </c>
      <c r="FY1357">
        <v>0</v>
      </c>
      <c r="FZ1357">
        <v>0</v>
      </c>
      <c r="GA1357">
        <v>0</v>
      </c>
      <c r="GB1357">
        <v>0</v>
      </c>
    </row>
    <row r="1358" spans="1:184" x14ac:dyDescent="0.3">
      <c r="A1358" t="s">
        <v>1</v>
      </c>
      <c r="B1358" t="s">
        <v>1</v>
      </c>
      <c r="C1358" t="s">
        <v>1</v>
      </c>
      <c r="D1358" t="s">
        <v>1</v>
      </c>
      <c r="E1358" t="s">
        <v>1</v>
      </c>
      <c r="F1358" t="s">
        <v>1</v>
      </c>
      <c r="G1358" t="s">
        <v>1</v>
      </c>
      <c r="H1358" s="40" t="s">
        <v>270</v>
      </c>
      <c r="I1358" s="18" t="s">
        <v>1</v>
      </c>
      <c r="J1358" s="38" t="s">
        <v>1</v>
      </c>
      <c r="K1358" s="18">
        <v>44763</v>
      </c>
      <c r="L1358" s="38">
        <v>1206</v>
      </c>
      <c r="M1358" s="38">
        <v>1206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  <c r="AF1358" s="38">
        <v>0</v>
      </c>
      <c r="AG1358" s="38">
        <v>0</v>
      </c>
      <c r="AH1358" s="38">
        <v>0</v>
      </c>
      <c r="AI1358" s="38">
        <v>0</v>
      </c>
      <c r="AJ1358" s="38">
        <v>0</v>
      </c>
      <c r="AK1358" s="38">
        <v>0</v>
      </c>
      <c r="AL1358" s="38">
        <v>0</v>
      </c>
      <c r="AM1358" s="38">
        <v>0</v>
      </c>
      <c r="AN1358" s="38">
        <v>0</v>
      </c>
      <c r="AO1358" s="38">
        <v>0</v>
      </c>
      <c r="AP1358" s="38">
        <v>0</v>
      </c>
      <c r="AQ1358" s="38">
        <v>0</v>
      </c>
      <c r="AR1358" s="38">
        <v>0</v>
      </c>
      <c r="AS1358" s="38">
        <v>0</v>
      </c>
      <c r="AT1358" s="38">
        <v>0</v>
      </c>
      <c r="AU1358" s="38">
        <v>0</v>
      </c>
      <c r="AV1358" s="38">
        <v>0</v>
      </c>
      <c r="AW1358" s="38">
        <v>0</v>
      </c>
      <c r="AX1358" s="38">
        <v>0</v>
      </c>
      <c r="AY1358" s="38">
        <v>0</v>
      </c>
      <c r="AZ1358" s="38">
        <v>0</v>
      </c>
      <c r="BA1358" s="38">
        <v>0</v>
      </c>
      <c r="BB1358" s="38">
        <v>0</v>
      </c>
      <c r="BC1358" s="38">
        <v>0</v>
      </c>
      <c r="BD1358" s="38">
        <v>0</v>
      </c>
      <c r="BE1358" s="38">
        <v>0</v>
      </c>
      <c r="BF1358" s="38">
        <v>0</v>
      </c>
      <c r="BG1358" s="38">
        <v>0</v>
      </c>
      <c r="BH1358" s="38">
        <v>0</v>
      </c>
      <c r="BI1358" s="38">
        <v>0</v>
      </c>
      <c r="BJ1358" s="38">
        <v>0</v>
      </c>
      <c r="BK1358" s="38">
        <v>0</v>
      </c>
      <c r="BL1358" s="38">
        <v>0</v>
      </c>
      <c r="BM1358" s="38">
        <v>0</v>
      </c>
      <c r="BN1358" s="38">
        <v>0</v>
      </c>
      <c r="BO1358" s="38">
        <v>0</v>
      </c>
      <c r="BP1358" s="38">
        <v>0</v>
      </c>
      <c r="BQ1358" s="38">
        <v>0</v>
      </c>
      <c r="BR1358" s="38">
        <v>0</v>
      </c>
      <c r="BS1358" s="38">
        <v>0</v>
      </c>
      <c r="BT1358" s="38">
        <v>0</v>
      </c>
      <c r="BU1358" s="38">
        <v>0</v>
      </c>
      <c r="BV1358" s="38">
        <v>0</v>
      </c>
      <c r="BW1358" s="38">
        <v>0</v>
      </c>
      <c r="BX1358" s="38">
        <v>0</v>
      </c>
      <c r="BY1358" s="38">
        <v>0</v>
      </c>
      <c r="BZ1358" s="38">
        <v>0</v>
      </c>
      <c r="CA1358" s="38">
        <v>0</v>
      </c>
      <c r="CB1358" s="38">
        <v>0</v>
      </c>
      <c r="CC1358" s="38">
        <v>0</v>
      </c>
      <c r="CD1358" s="38">
        <v>0</v>
      </c>
      <c r="CE1358" s="38">
        <v>0</v>
      </c>
      <c r="CF1358" s="38">
        <v>0</v>
      </c>
      <c r="CG1358" s="38">
        <v>0</v>
      </c>
      <c r="CH1358" s="38">
        <v>0</v>
      </c>
      <c r="CI1358" s="38">
        <v>0</v>
      </c>
      <c r="CJ1358" s="38">
        <v>0</v>
      </c>
      <c r="CK1358" s="38">
        <v>0</v>
      </c>
      <c r="CL1358" s="38">
        <v>0</v>
      </c>
      <c r="CM1358" s="38">
        <v>0</v>
      </c>
      <c r="CN1358" s="38">
        <v>0</v>
      </c>
      <c r="CO1358" s="38">
        <v>0</v>
      </c>
      <c r="CP1358" s="38">
        <v>0</v>
      </c>
      <c r="CQ1358" s="38">
        <v>0</v>
      </c>
      <c r="CR1358" s="38">
        <v>0</v>
      </c>
      <c r="CS1358" s="38">
        <v>0</v>
      </c>
      <c r="CT1358" s="38">
        <v>0</v>
      </c>
      <c r="CU1358" s="38">
        <v>0</v>
      </c>
      <c r="CV1358" s="38">
        <v>0</v>
      </c>
      <c r="CW1358" s="38">
        <v>0</v>
      </c>
      <c r="CX1358" s="38">
        <v>0</v>
      </c>
      <c r="CY1358" s="38">
        <v>0</v>
      </c>
      <c r="CZ1358" s="38">
        <v>0</v>
      </c>
      <c r="DA1358" s="38">
        <v>0</v>
      </c>
      <c r="DB1358" s="38">
        <v>0</v>
      </c>
      <c r="DC1358" s="38">
        <v>0</v>
      </c>
      <c r="DD1358" s="38">
        <v>0</v>
      </c>
      <c r="DE1358" s="38">
        <v>0</v>
      </c>
      <c r="DF1358" s="38">
        <v>0</v>
      </c>
      <c r="DG1358" s="38">
        <v>0</v>
      </c>
      <c r="DH1358" s="38">
        <v>0</v>
      </c>
      <c r="DI1358" s="38">
        <v>0</v>
      </c>
      <c r="DJ1358" s="38">
        <v>0</v>
      </c>
      <c r="DK1358" s="38">
        <v>0</v>
      </c>
      <c r="DL1358" s="38">
        <v>0</v>
      </c>
      <c r="DM1358" s="38">
        <v>0</v>
      </c>
      <c r="DN1358" s="38">
        <v>0</v>
      </c>
      <c r="DO1358" s="38">
        <v>0</v>
      </c>
      <c r="DP1358" s="38">
        <v>0</v>
      </c>
      <c r="DQ1358" s="38">
        <v>0</v>
      </c>
      <c r="DR1358" s="38">
        <v>0</v>
      </c>
      <c r="DS1358" s="38">
        <v>0</v>
      </c>
      <c r="DT1358" s="38">
        <v>0</v>
      </c>
      <c r="DU1358" s="38">
        <v>0</v>
      </c>
      <c r="DV1358" s="38">
        <v>0</v>
      </c>
      <c r="DW1358" s="38">
        <v>0</v>
      </c>
      <c r="DX1358" s="38">
        <v>0</v>
      </c>
      <c r="DY1358" s="38">
        <v>0</v>
      </c>
      <c r="DZ1358" s="38">
        <v>0</v>
      </c>
      <c r="EA1358" s="38">
        <v>0</v>
      </c>
      <c r="EB1358" s="38">
        <v>0</v>
      </c>
      <c r="EC1358" s="38">
        <v>0</v>
      </c>
      <c r="ED1358" s="38">
        <v>0</v>
      </c>
      <c r="EE1358" s="38">
        <v>0</v>
      </c>
      <c r="EF1358" s="38">
        <v>0</v>
      </c>
      <c r="EG1358" s="38">
        <v>0</v>
      </c>
      <c r="EH1358" s="38">
        <v>0</v>
      </c>
      <c r="EI1358" s="38">
        <v>0</v>
      </c>
      <c r="EJ1358" s="38">
        <v>0</v>
      </c>
      <c r="EK1358" s="38">
        <v>0</v>
      </c>
      <c r="EL1358" s="38">
        <v>0</v>
      </c>
      <c r="EM1358" s="38">
        <v>0</v>
      </c>
      <c r="EN1358" s="38">
        <v>0</v>
      </c>
      <c r="EO1358" s="38">
        <v>0</v>
      </c>
      <c r="EP1358" s="38">
        <v>0</v>
      </c>
      <c r="EQ1358" s="38">
        <v>0</v>
      </c>
      <c r="ER1358" s="38">
        <v>0</v>
      </c>
      <c r="ES1358" s="38">
        <v>0</v>
      </c>
      <c r="ET1358" s="38">
        <v>0</v>
      </c>
      <c r="EU1358" s="38">
        <v>0</v>
      </c>
      <c r="EV1358" s="38">
        <v>0</v>
      </c>
      <c r="EW1358" s="38">
        <v>0</v>
      </c>
      <c r="EX1358" s="38">
        <v>0</v>
      </c>
      <c r="EY1358" s="38">
        <v>0</v>
      </c>
      <c r="EZ1358" s="38">
        <v>0</v>
      </c>
      <c r="FA1358" s="38">
        <v>0</v>
      </c>
      <c r="FB1358" s="38">
        <v>0</v>
      </c>
      <c r="FC1358" s="38">
        <v>0</v>
      </c>
      <c r="FD1358" s="38">
        <v>0</v>
      </c>
      <c r="FE1358" s="38">
        <v>0</v>
      </c>
      <c r="FF1358" s="38">
        <v>0</v>
      </c>
      <c r="FG1358" s="38">
        <v>0</v>
      </c>
      <c r="FH1358" s="38">
        <v>0</v>
      </c>
      <c r="FI1358" s="38">
        <v>0</v>
      </c>
      <c r="FJ1358" s="38">
        <v>0</v>
      </c>
      <c r="FK1358" s="38">
        <v>0</v>
      </c>
      <c r="FL1358" s="38">
        <v>0</v>
      </c>
      <c r="FM1358" s="38">
        <v>0</v>
      </c>
      <c r="FN1358" s="38">
        <v>0</v>
      </c>
      <c r="FO1358" s="38">
        <v>0</v>
      </c>
      <c r="FP1358" s="38">
        <v>0</v>
      </c>
      <c r="FQ1358" s="38">
        <v>0</v>
      </c>
      <c r="FR1358" s="38">
        <v>0</v>
      </c>
      <c r="FS1358" s="38">
        <v>0</v>
      </c>
      <c r="FT1358" s="38">
        <v>0</v>
      </c>
      <c r="FU1358" s="38">
        <v>0</v>
      </c>
      <c r="FV1358" s="38">
        <v>0</v>
      </c>
      <c r="FW1358">
        <v>0</v>
      </c>
      <c r="FX1358">
        <v>0</v>
      </c>
      <c r="FY1358">
        <v>0</v>
      </c>
      <c r="FZ1358">
        <v>0</v>
      </c>
      <c r="GA1358">
        <v>0</v>
      </c>
      <c r="GB1358">
        <v>0</v>
      </c>
    </row>
    <row r="1359" spans="1:184" x14ac:dyDescent="0.3">
      <c r="A1359" t="s">
        <v>1</v>
      </c>
      <c r="B1359" t="s">
        <v>1</v>
      </c>
      <c r="C1359" t="s">
        <v>1</v>
      </c>
      <c r="D1359" t="s">
        <v>1</v>
      </c>
      <c r="E1359" t="s">
        <v>1</v>
      </c>
      <c r="F1359" t="s">
        <v>1</v>
      </c>
      <c r="G1359" t="s">
        <v>1</v>
      </c>
      <c r="H1359" s="40" t="s">
        <v>270</v>
      </c>
      <c r="I1359" s="18" t="s">
        <v>1</v>
      </c>
      <c r="J1359" s="38" t="s">
        <v>1</v>
      </c>
      <c r="K1359" s="18">
        <v>44789</v>
      </c>
      <c r="L1359" s="38">
        <v>1204</v>
      </c>
      <c r="M1359" s="38">
        <v>1204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  <c r="AF1359" s="38">
        <v>0</v>
      </c>
      <c r="AG1359" s="38">
        <v>0</v>
      </c>
      <c r="AH1359" s="38">
        <v>0</v>
      </c>
      <c r="AI1359" s="38">
        <v>0</v>
      </c>
      <c r="AJ1359" s="38">
        <v>0</v>
      </c>
      <c r="AK1359" s="38">
        <v>0</v>
      </c>
      <c r="AL1359" s="38">
        <v>0</v>
      </c>
      <c r="AM1359" s="38">
        <v>0</v>
      </c>
      <c r="AN1359" s="38">
        <v>0</v>
      </c>
      <c r="AO1359" s="38">
        <v>0</v>
      </c>
      <c r="AP1359" s="38">
        <v>0</v>
      </c>
      <c r="AQ1359" s="38">
        <v>0</v>
      </c>
      <c r="AR1359" s="38">
        <v>0</v>
      </c>
      <c r="AS1359" s="38">
        <v>0</v>
      </c>
      <c r="AT1359" s="38">
        <v>0</v>
      </c>
      <c r="AU1359" s="38">
        <v>0</v>
      </c>
      <c r="AV1359" s="38">
        <v>0</v>
      </c>
      <c r="AW1359" s="38">
        <v>0</v>
      </c>
      <c r="AX1359" s="38">
        <v>0</v>
      </c>
      <c r="AY1359" s="38">
        <v>0</v>
      </c>
      <c r="AZ1359" s="38">
        <v>0</v>
      </c>
      <c r="BA1359" s="38">
        <v>0</v>
      </c>
      <c r="BB1359" s="38">
        <v>0</v>
      </c>
      <c r="BC1359" s="38">
        <v>0</v>
      </c>
      <c r="BD1359" s="38">
        <v>0</v>
      </c>
      <c r="BE1359" s="38">
        <v>0</v>
      </c>
      <c r="BF1359" s="38">
        <v>0</v>
      </c>
      <c r="BG1359" s="38">
        <v>0</v>
      </c>
      <c r="BH1359" s="38">
        <v>0</v>
      </c>
      <c r="BI1359" s="38">
        <v>0</v>
      </c>
      <c r="BJ1359" s="38">
        <v>0</v>
      </c>
      <c r="BK1359" s="38">
        <v>0</v>
      </c>
      <c r="BL1359" s="38">
        <v>0</v>
      </c>
      <c r="BM1359" s="38">
        <v>0</v>
      </c>
      <c r="BN1359" s="38">
        <v>0</v>
      </c>
      <c r="BO1359" s="38">
        <v>0</v>
      </c>
      <c r="BP1359" s="38">
        <v>0</v>
      </c>
      <c r="BQ1359" s="38">
        <v>0</v>
      </c>
      <c r="BR1359" s="38">
        <v>0</v>
      </c>
      <c r="BS1359" s="38">
        <v>0</v>
      </c>
      <c r="BT1359" s="38">
        <v>0</v>
      </c>
      <c r="BU1359" s="38">
        <v>0</v>
      </c>
      <c r="BV1359" s="38">
        <v>0</v>
      </c>
      <c r="BW1359" s="38">
        <v>0</v>
      </c>
      <c r="BX1359" s="38">
        <v>0</v>
      </c>
      <c r="BY1359" s="38">
        <v>0</v>
      </c>
      <c r="BZ1359" s="38">
        <v>0</v>
      </c>
      <c r="CA1359" s="38">
        <v>0</v>
      </c>
      <c r="CB1359" s="38">
        <v>0</v>
      </c>
      <c r="CC1359" s="38">
        <v>0</v>
      </c>
      <c r="CD1359" s="38">
        <v>0</v>
      </c>
      <c r="CE1359" s="38">
        <v>0</v>
      </c>
      <c r="CF1359" s="38">
        <v>0</v>
      </c>
      <c r="CG1359" s="38">
        <v>0</v>
      </c>
      <c r="CH1359" s="38">
        <v>0</v>
      </c>
      <c r="CI1359" s="38">
        <v>0</v>
      </c>
      <c r="CJ1359" s="38">
        <v>0</v>
      </c>
      <c r="CK1359" s="38">
        <v>0</v>
      </c>
      <c r="CL1359" s="38">
        <v>0</v>
      </c>
      <c r="CM1359" s="38">
        <v>0</v>
      </c>
      <c r="CN1359" s="38">
        <v>0</v>
      </c>
      <c r="CO1359" s="38">
        <v>0</v>
      </c>
      <c r="CP1359" s="38">
        <v>0</v>
      </c>
      <c r="CQ1359" s="38">
        <v>0</v>
      </c>
      <c r="CR1359" s="38">
        <v>0</v>
      </c>
      <c r="CS1359" s="38">
        <v>0</v>
      </c>
      <c r="CT1359" s="38">
        <v>0</v>
      </c>
      <c r="CU1359" s="38">
        <v>0</v>
      </c>
      <c r="CV1359" s="38">
        <v>0</v>
      </c>
      <c r="CW1359" s="38">
        <v>0</v>
      </c>
      <c r="CX1359" s="38">
        <v>0</v>
      </c>
      <c r="CY1359" s="38">
        <v>0</v>
      </c>
      <c r="CZ1359" s="38">
        <v>0</v>
      </c>
      <c r="DA1359" s="38">
        <v>0</v>
      </c>
      <c r="DB1359" s="38">
        <v>0</v>
      </c>
      <c r="DC1359" s="38">
        <v>0</v>
      </c>
      <c r="DD1359" s="38">
        <v>0</v>
      </c>
      <c r="DE1359" s="38">
        <v>0</v>
      </c>
      <c r="DF1359" s="38">
        <v>0</v>
      </c>
      <c r="DG1359" s="38">
        <v>0</v>
      </c>
      <c r="DH1359" s="38">
        <v>0</v>
      </c>
      <c r="DI1359" s="38">
        <v>0</v>
      </c>
      <c r="DJ1359" s="38">
        <v>0</v>
      </c>
      <c r="DK1359" s="38">
        <v>0</v>
      </c>
      <c r="DL1359" s="38">
        <v>0</v>
      </c>
      <c r="DM1359" s="38">
        <v>0</v>
      </c>
      <c r="DN1359" s="38">
        <v>0</v>
      </c>
      <c r="DO1359" s="38">
        <v>0</v>
      </c>
      <c r="DP1359" s="38">
        <v>0</v>
      </c>
      <c r="DQ1359" s="38">
        <v>0</v>
      </c>
      <c r="DR1359" s="38">
        <v>0</v>
      </c>
      <c r="DS1359" s="38">
        <v>0</v>
      </c>
      <c r="DT1359" s="38">
        <v>0</v>
      </c>
      <c r="DU1359" s="38">
        <v>0</v>
      </c>
      <c r="DV1359" s="38">
        <v>0</v>
      </c>
      <c r="DW1359" s="38">
        <v>0</v>
      </c>
      <c r="DX1359" s="38">
        <v>0</v>
      </c>
      <c r="DY1359" s="38">
        <v>0</v>
      </c>
      <c r="DZ1359" s="38">
        <v>0</v>
      </c>
      <c r="EA1359" s="38">
        <v>0</v>
      </c>
      <c r="EB1359" s="38">
        <v>0</v>
      </c>
      <c r="EC1359" s="38">
        <v>0</v>
      </c>
      <c r="ED1359" s="38">
        <v>0</v>
      </c>
      <c r="EE1359" s="38">
        <v>0</v>
      </c>
      <c r="EF1359" s="38">
        <v>0</v>
      </c>
      <c r="EG1359" s="38">
        <v>0</v>
      </c>
      <c r="EH1359" s="38">
        <v>0</v>
      </c>
      <c r="EI1359" s="38">
        <v>0</v>
      </c>
      <c r="EJ1359" s="38">
        <v>0</v>
      </c>
      <c r="EK1359" s="38">
        <v>0</v>
      </c>
      <c r="EL1359" s="38">
        <v>0</v>
      </c>
      <c r="EM1359" s="38">
        <v>0</v>
      </c>
      <c r="EN1359" s="38">
        <v>0</v>
      </c>
      <c r="EO1359" s="38">
        <v>0</v>
      </c>
      <c r="EP1359" s="38">
        <v>0</v>
      </c>
      <c r="EQ1359" s="38">
        <v>0</v>
      </c>
      <c r="ER1359" s="38">
        <v>0</v>
      </c>
      <c r="ES1359" s="38">
        <v>0</v>
      </c>
      <c r="ET1359" s="38">
        <v>0</v>
      </c>
      <c r="EU1359" s="38">
        <v>0</v>
      </c>
      <c r="EV1359" s="38">
        <v>0</v>
      </c>
      <c r="EW1359" s="38">
        <v>0</v>
      </c>
      <c r="EX1359" s="38">
        <v>0</v>
      </c>
      <c r="EY1359" s="38">
        <v>0</v>
      </c>
      <c r="EZ1359" s="38">
        <v>0</v>
      </c>
      <c r="FA1359" s="38">
        <v>0</v>
      </c>
      <c r="FB1359" s="38">
        <v>0</v>
      </c>
      <c r="FC1359" s="38">
        <v>0</v>
      </c>
      <c r="FD1359" s="38">
        <v>0</v>
      </c>
      <c r="FE1359" s="38">
        <v>0</v>
      </c>
      <c r="FF1359" s="38">
        <v>0</v>
      </c>
      <c r="FG1359" s="38">
        <v>0</v>
      </c>
      <c r="FH1359" s="38">
        <v>0</v>
      </c>
      <c r="FI1359" s="38">
        <v>0</v>
      </c>
      <c r="FJ1359" s="38">
        <v>0</v>
      </c>
      <c r="FK1359" s="38">
        <v>0</v>
      </c>
      <c r="FL1359" s="38">
        <v>0</v>
      </c>
      <c r="FM1359" s="38">
        <v>0</v>
      </c>
      <c r="FN1359" s="38">
        <v>0</v>
      </c>
      <c r="FO1359" s="38">
        <v>0</v>
      </c>
      <c r="FP1359" s="38">
        <v>0</v>
      </c>
      <c r="FQ1359" s="38">
        <v>0</v>
      </c>
      <c r="FR1359" s="38">
        <v>0</v>
      </c>
      <c r="FS1359" s="38">
        <v>0</v>
      </c>
      <c r="FT1359" s="38">
        <v>0</v>
      </c>
      <c r="FU1359" s="38">
        <v>0</v>
      </c>
      <c r="FV1359" s="38">
        <v>0</v>
      </c>
      <c r="FW1359">
        <v>0</v>
      </c>
      <c r="FX1359">
        <v>0</v>
      </c>
      <c r="FY1359">
        <v>0</v>
      </c>
      <c r="FZ1359">
        <v>0</v>
      </c>
      <c r="GA1359">
        <v>0</v>
      </c>
      <c r="GB1359">
        <v>0</v>
      </c>
    </row>
    <row r="1360" spans="1:184" x14ac:dyDescent="0.3">
      <c r="A1360" t="s">
        <v>1</v>
      </c>
      <c r="B1360" t="s">
        <v>1</v>
      </c>
      <c r="C1360" t="s">
        <v>1</v>
      </c>
      <c r="D1360" t="s">
        <v>1</v>
      </c>
      <c r="E1360" t="s">
        <v>1</v>
      </c>
      <c r="F1360" t="s">
        <v>1</v>
      </c>
      <c r="G1360" t="s">
        <v>1</v>
      </c>
      <c r="H1360" s="40" t="s">
        <v>270</v>
      </c>
      <c r="I1360" s="18" t="s">
        <v>1</v>
      </c>
      <c r="J1360" s="38" t="s">
        <v>1</v>
      </c>
      <c r="K1360" s="18">
        <v>44790</v>
      </c>
      <c r="L1360" s="38">
        <v>1204</v>
      </c>
      <c r="M1360" s="38">
        <v>1204</v>
      </c>
      <c r="N1360" s="38">
        <v>0</v>
      </c>
      <c r="O1360" s="38">
        <v>0</v>
      </c>
      <c r="P1360" s="38">
        <v>0</v>
      </c>
      <c r="Q1360" s="38">
        <v>0</v>
      </c>
      <c r="R1360" s="38">
        <v>0</v>
      </c>
      <c r="S1360" s="38">
        <v>0</v>
      </c>
      <c r="T1360" s="38">
        <v>0</v>
      </c>
      <c r="U1360" s="38">
        <v>0</v>
      </c>
      <c r="V1360" s="38">
        <v>0</v>
      </c>
      <c r="W1360" s="38">
        <v>0</v>
      </c>
      <c r="X1360" s="38">
        <v>0</v>
      </c>
      <c r="Y1360" s="38">
        <v>0</v>
      </c>
      <c r="Z1360" s="38">
        <v>0</v>
      </c>
      <c r="AA1360" s="38">
        <v>0</v>
      </c>
      <c r="AB1360" s="38">
        <v>0</v>
      </c>
      <c r="AC1360" s="38">
        <v>0</v>
      </c>
      <c r="AD1360" s="38">
        <v>0</v>
      </c>
      <c r="AE1360" s="38">
        <v>0</v>
      </c>
      <c r="AF1360" s="38">
        <v>0</v>
      </c>
      <c r="AG1360" s="38">
        <v>0</v>
      </c>
      <c r="AH1360" s="38">
        <v>0</v>
      </c>
      <c r="AI1360" s="38">
        <v>0</v>
      </c>
      <c r="AJ1360" s="38">
        <v>0</v>
      </c>
      <c r="AK1360" s="38">
        <v>0</v>
      </c>
      <c r="AL1360" s="38">
        <v>0</v>
      </c>
      <c r="AM1360" s="38">
        <v>0</v>
      </c>
      <c r="AN1360" s="38">
        <v>0</v>
      </c>
      <c r="AO1360" s="38">
        <v>0</v>
      </c>
      <c r="AP1360" s="38">
        <v>0</v>
      </c>
      <c r="AQ1360" s="38">
        <v>0</v>
      </c>
      <c r="AR1360" s="38">
        <v>0</v>
      </c>
      <c r="AS1360" s="38">
        <v>0</v>
      </c>
      <c r="AT1360" s="38">
        <v>0</v>
      </c>
      <c r="AU1360" s="38">
        <v>0</v>
      </c>
      <c r="AV1360" s="38">
        <v>0</v>
      </c>
      <c r="AW1360" s="38">
        <v>0</v>
      </c>
      <c r="AX1360" s="38">
        <v>0</v>
      </c>
      <c r="AY1360" s="38">
        <v>0</v>
      </c>
      <c r="AZ1360" s="38">
        <v>0</v>
      </c>
      <c r="BA1360" s="38">
        <v>0</v>
      </c>
      <c r="BB1360" s="38">
        <v>0</v>
      </c>
      <c r="BC1360" s="38">
        <v>0</v>
      </c>
      <c r="BD1360" s="38">
        <v>0</v>
      </c>
      <c r="BE1360" s="38">
        <v>0</v>
      </c>
      <c r="BF1360" s="38">
        <v>0</v>
      </c>
      <c r="BG1360" s="38">
        <v>0</v>
      </c>
      <c r="BH1360" s="38">
        <v>0</v>
      </c>
      <c r="BI1360" s="38">
        <v>0</v>
      </c>
      <c r="BJ1360" s="38">
        <v>0</v>
      </c>
      <c r="BK1360" s="38">
        <v>0</v>
      </c>
      <c r="BL1360" s="38">
        <v>0</v>
      </c>
      <c r="BM1360" s="38">
        <v>0</v>
      </c>
      <c r="BN1360" s="38">
        <v>0</v>
      </c>
      <c r="BO1360" s="38">
        <v>0</v>
      </c>
      <c r="BP1360" s="38">
        <v>0</v>
      </c>
      <c r="BQ1360" s="38">
        <v>0</v>
      </c>
      <c r="BR1360" s="38">
        <v>0</v>
      </c>
      <c r="BS1360" s="38">
        <v>0</v>
      </c>
      <c r="BT1360" s="38">
        <v>0</v>
      </c>
      <c r="BU1360" s="38">
        <v>0</v>
      </c>
      <c r="BV1360" s="38">
        <v>0</v>
      </c>
      <c r="BW1360" s="38">
        <v>0</v>
      </c>
      <c r="BX1360" s="38">
        <v>0</v>
      </c>
      <c r="BY1360" s="38">
        <v>0</v>
      </c>
      <c r="BZ1360" s="38">
        <v>0</v>
      </c>
      <c r="CA1360" s="38">
        <v>0</v>
      </c>
      <c r="CB1360" s="38">
        <v>0</v>
      </c>
      <c r="CC1360" s="38">
        <v>0</v>
      </c>
      <c r="CD1360" s="38">
        <v>0</v>
      </c>
      <c r="CE1360" s="38">
        <v>0</v>
      </c>
      <c r="CF1360" s="38">
        <v>0</v>
      </c>
      <c r="CG1360" s="38">
        <v>0</v>
      </c>
      <c r="CH1360" s="38">
        <v>0</v>
      </c>
      <c r="CI1360" s="38">
        <v>0</v>
      </c>
      <c r="CJ1360" s="38">
        <v>0</v>
      </c>
      <c r="CK1360" s="38">
        <v>0</v>
      </c>
      <c r="CL1360" s="38">
        <v>0</v>
      </c>
      <c r="CM1360" s="38">
        <v>0</v>
      </c>
      <c r="CN1360" s="38">
        <v>0</v>
      </c>
      <c r="CO1360" s="38">
        <v>0</v>
      </c>
      <c r="CP1360" s="38">
        <v>0</v>
      </c>
      <c r="CQ1360" s="38">
        <v>0</v>
      </c>
      <c r="CR1360" s="38">
        <v>0</v>
      </c>
      <c r="CS1360" s="38">
        <v>0</v>
      </c>
      <c r="CT1360" s="38">
        <v>0</v>
      </c>
      <c r="CU1360" s="38">
        <v>0</v>
      </c>
      <c r="CV1360" s="38">
        <v>0</v>
      </c>
      <c r="CW1360" s="38">
        <v>0</v>
      </c>
      <c r="CX1360" s="38">
        <v>0</v>
      </c>
      <c r="CY1360" s="38">
        <v>0</v>
      </c>
      <c r="CZ1360" s="38">
        <v>0</v>
      </c>
      <c r="DA1360" s="38">
        <v>0</v>
      </c>
      <c r="DB1360" s="38">
        <v>0</v>
      </c>
      <c r="DC1360" s="38">
        <v>0</v>
      </c>
      <c r="DD1360" s="38">
        <v>0</v>
      </c>
      <c r="DE1360" s="38">
        <v>0</v>
      </c>
      <c r="DF1360" s="38">
        <v>0</v>
      </c>
      <c r="DG1360" s="38">
        <v>0</v>
      </c>
      <c r="DH1360" s="38">
        <v>0</v>
      </c>
      <c r="DI1360" s="38">
        <v>0</v>
      </c>
      <c r="DJ1360" s="38">
        <v>0</v>
      </c>
      <c r="DK1360" s="38">
        <v>0</v>
      </c>
      <c r="DL1360" s="38">
        <v>0</v>
      </c>
      <c r="DM1360" s="38">
        <v>0</v>
      </c>
      <c r="DN1360" s="38">
        <v>0</v>
      </c>
      <c r="DO1360" s="38">
        <v>0</v>
      </c>
      <c r="DP1360" s="38">
        <v>0</v>
      </c>
      <c r="DQ1360" s="38">
        <v>0</v>
      </c>
      <c r="DR1360" s="38">
        <v>0</v>
      </c>
      <c r="DS1360" s="38">
        <v>0</v>
      </c>
      <c r="DT1360" s="38">
        <v>0</v>
      </c>
      <c r="DU1360" s="38">
        <v>0</v>
      </c>
      <c r="DV1360" s="38">
        <v>0</v>
      </c>
      <c r="DW1360" s="38">
        <v>0</v>
      </c>
      <c r="DX1360" s="38">
        <v>0</v>
      </c>
      <c r="DY1360" s="38">
        <v>0</v>
      </c>
      <c r="DZ1360" s="38">
        <v>0</v>
      </c>
      <c r="EA1360" s="38">
        <v>0</v>
      </c>
      <c r="EB1360" s="38">
        <v>0</v>
      </c>
      <c r="EC1360" s="38">
        <v>0</v>
      </c>
      <c r="ED1360" s="38">
        <v>0</v>
      </c>
      <c r="EE1360" s="38">
        <v>0</v>
      </c>
      <c r="EF1360" s="38">
        <v>0</v>
      </c>
      <c r="EG1360" s="38">
        <v>0</v>
      </c>
      <c r="EH1360" s="38">
        <v>0</v>
      </c>
      <c r="EI1360" s="38">
        <v>0</v>
      </c>
      <c r="EJ1360" s="38">
        <v>0</v>
      </c>
      <c r="EK1360" s="38">
        <v>0</v>
      </c>
      <c r="EL1360" s="38">
        <v>0</v>
      </c>
      <c r="EM1360" s="38">
        <v>0</v>
      </c>
      <c r="EN1360" s="38">
        <v>0</v>
      </c>
      <c r="EO1360" s="38">
        <v>0</v>
      </c>
      <c r="EP1360" s="38">
        <v>0</v>
      </c>
      <c r="EQ1360" s="38">
        <v>0</v>
      </c>
      <c r="ER1360" s="38">
        <v>0</v>
      </c>
      <c r="ES1360" s="38">
        <v>0</v>
      </c>
      <c r="ET1360" s="38">
        <v>0</v>
      </c>
      <c r="EU1360" s="38">
        <v>0</v>
      </c>
      <c r="EV1360" s="38">
        <v>0</v>
      </c>
      <c r="EW1360" s="38">
        <v>0</v>
      </c>
      <c r="EX1360" s="38">
        <v>0</v>
      </c>
      <c r="EY1360" s="38">
        <v>0</v>
      </c>
      <c r="EZ1360" s="38">
        <v>0</v>
      </c>
      <c r="FA1360" s="38">
        <v>0</v>
      </c>
      <c r="FB1360" s="38">
        <v>0</v>
      </c>
      <c r="FC1360" s="38">
        <v>0</v>
      </c>
      <c r="FD1360" s="38">
        <v>0</v>
      </c>
      <c r="FE1360" s="38">
        <v>0</v>
      </c>
      <c r="FF1360" s="38">
        <v>0</v>
      </c>
      <c r="FG1360" s="38">
        <v>0</v>
      </c>
      <c r="FH1360" s="38">
        <v>0</v>
      </c>
      <c r="FI1360" s="38">
        <v>0</v>
      </c>
      <c r="FJ1360" s="38">
        <v>0</v>
      </c>
      <c r="FK1360" s="38">
        <v>0</v>
      </c>
      <c r="FL1360" s="38">
        <v>0</v>
      </c>
      <c r="FM1360" s="38">
        <v>0</v>
      </c>
      <c r="FN1360" s="38">
        <v>0</v>
      </c>
      <c r="FO1360" s="38">
        <v>0</v>
      </c>
      <c r="FP1360" s="38">
        <v>0</v>
      </c>
      <c r="FQ1360" s="38">
        <v>0</v>
      </c>
      <c r="FR1360" s="38">
        <v>0</v>
      </c>
      <c r="FS1360" s="38">
        <v>0</v>
      </c>
      <c r="FT1360" s="38">
        <v>0</v>
      </c>
      <c r="FU1360" s="38">
        <v>0</v>
      </c>
      <c r="FV1360" s="38">
        <v>0</v>
      </c>
      <c r="FW1360">
        <v>0</v>
      </c>
      <c r="FX1360">
        <v>0</v>
      </c>
      <c r="FY1360">
        <v>0</v>
      </c>
      <c r="FZ1360">
        <v>0</v>
      </c>
      <c r="GA1360">
        <v>0</v>
      </c>
      <c r="GB1360">
        <v>0</v>
      </c>
    </row>
    <row r="1361" spans="1:184" x14ac:dyDescent="0.3">
      <c r="A1361" t="s">
        <v>1</v>
      </c>
      <c r="B1361" t="s">
        <v>1</v>
      </c>
      <c r="C1361" t="s">
        <v>1</v>
      </c>
      <c r="D1361" t="s">
        <v>1</v>
      </c>
      <c r="E1361" t="s">
        <v>1</v>
      </c>
      <c r="F1361" t="s">
        <v>1</v>
      </c>
      <c r="G1361" t="s">
        <v>1</v>
      </c>
      <c r="H1361" s="40" t="s">
        <v>270</v>
      </c>
      <c r="I1361" s="18" t="s">
        <v>1</v>
      </c>
      <c r="J1361" s="38" t="s">
        <v>1</v>
      </c>
      <c r="K1361" s="18">
        <v>44792</v>
      </c>
      <c r="L1361" s="38">
        <v>1204</v>
      </c>
      <c r="M1361" s="38">
        <v>1204</v>
      </c>
      <c r="N1361" s="38">
        <v>0</v>
      </c>
      <c r="O1361" s="38">
        <v>0</v>
      </c>
      <c r="P1361" s="38">
        <v>0</v>
      </c>
      <c r="Q1361" s="38">
        <v>0</v>
      </c>
      <c r="R1361" s="38">
        <v>0</v>
      </c>
      <c r="S1361" s="38">
        <v>0</v>
      </c>
      <c r="T1361" s="38">
        <v>0</v>
      </c>
      <c r="U1361" s="38">
        <v>0</v>
      </c>
      <c r="V1361" s="38">
        <v>0</v>
      </c>
      <c r="W1361" s="38">
        <v>0</v>
      </c>
      <c r="X1361" s="38">
        <v>0</v>
      </c>
      <c r="Y1361" s="38">
        <v>0</v>
      </c>
      <c r="Z1361" s="38">
        <v>0</v>
      </c>
      <c r="AA1361" s="38">
        <v>0</v>
      </c>
      <c r="AB1361" s="38">
        <v>0</v>
      </c>
      <c r="AC1361" s="38">
        <v>0</v>
      </c>
      <c r="AD1361" s="38">
        <v>0</v>
      </c>
      <c r="AE1361" s="38">
        <v>0</v>
      </c>
      <c r="AF1361" s="38">
        <v>0</v>
      </c>
      <c r="AG1361" s="38">
        <v>0</v>
      </c>
      <c r="AH1361" s="38">
        <v>0</v>
      </c>
      <c r="AI1361" s="38">
        <v>0</v>
      </c>
      <c r="AJ1361" s="38">
        <v>0</v>
      </c>
      <c r="AK1361" s="38">
        <v>0</v>
      </c>
      <c r="AL1361" s="38">
        <v>0</v>
      </c>
      <c r="AM1361" s="38">
        <v>0</v>
      </c>
      <c r="AN1361" s="38">
        <v>0</v>
      </c>
      <c r="AO1361" s="38">
        <v>0</v>
      </c>
      <c r="AP1361" s="38">
        <v>0</v>
      </c>
      <c r="AQ1361" s="38">
        <v>0</v>
      </c>
      <c r="AR1361" s="38">
        <v>0</v>
      </c>
      <c r="AS1361" s="38">
        <v>0</v>
      </c>
      <c r="AT1361" s="38">
        <v>0</v>
      </c>
      <c r="AU1361" s="38">
        <v>0</v>
      </c>
      <c r="AV1361" s="38">
        <v>0</v>
      </c>
      <c r="AW1361" s="38">
        <v>0</v>
      </c>
      <c r="AX1361" s="38">
        <v>0</v>
      </c>
      <c r="AY1361" s="38">
        <v>0</v>
      </c>
      <c r="AZ1361" s="38">
        <v>0</v>
      </c>
      <c r="BA1361" s="38">
        <v>0</v>
      </c>
      <c r="BB1361" s="38">
        <v>0</v>
      </c>
      <c r="BC1361" s="38">
        <v>0</v>
      </c>
      <c r="BD1361" s="38">
        <v>0</v>
      </c>
      <c r="BE1361" s="38">
        <v>0</v>
      </c>
      <c r="BF1361" s="38">
        <v>0</v>
      </c>
      <c r="BG1361" s="38">
        <v>0</v>
      </c>
      <c r="BH1361" s="38">
        <v>0</v>
      </c>
      <c r="BI1361" s="38">
        <v>0</v>
      </c>
      <c r="BJ1361" s="38">
        <v>0</v>
      </c>
      <c r="BK1361" s="38">
        <v>0</v>
      </c>
      <c r="BL1361" s="38">
        <v>0</v>
      </c>
      <c r="BM1361" s="38">
        <v>0</v>
      </c>
      <c r="BN1361" s="38">
        <v>0</v>
      </c>
      <c r="BO1361" s="38">
        <v>0</v>
      </c>
      <c r="BP1361" s="38">
        <v>0</v>
      </c>
      <c r="BQ1361" s="38">
        <v>0</v>
      </c>
      <c r="BR1361" s="38">
        <v>0</v>
      </c>
      <c r="BS1361" s="38">
        <v>0</v>
      </c>
      <c r="BT1361" s="38">
        <v>0</v>
      </c>
      <c r="BU1361" s="38">
        <v>0</v>
      </c>
      <c r="BV1361" s="38">
        <v>0</v>
      </c>
      <c r="BW1361" s="38">
        <v>0</v>
      </c>
      <c r="BX1361" s="38">
        <v>0</v>
      </c>
      <c r="BY1361" s="38">
        <v>0</v>
      </c>
      <c r="BZ1361" s="38">
        <v>0</v>
      </c>
      <c r="CA1361" s="38">
        <v>0</v>
      </c>
      <c r="CB1361" s="38">
        <v>0</v>
      </c>
      <c r="CC1361" s="38">
        <v>0</v>
      </c>
      <c r="CD1361" s="38">
        <v>0</v>
      </c>
      <c r="CE1361" s="38">
        <v>0</v>
      </c>
      <c r="CF1361" s="38">
        <v>0</v>
      </c>
      <c r="CG1361" s="38">
        <v>0</v>
      </c>
      <c r="CH1361" s="38">
        <v>0</v>
      </c>
      <c r="CI1361" s="38">
        <v>0</v>
      </c>
      <c r="CJ1361" s="38">
        <v>0</v>
      </c>
      <c r="CK1361" s="38">
        <v>0</v>
      </c>
      <c r="CL1361" s="38">
        <v>0</v>
      </c>
      <c r="CM1361" s="38">
        <v>0</v>
      </c>
      <c r="CN1361" s="38">
        <v>0</v>
      </c>
      <c r="CO1361" s="38">
        <v>0</v>
      </c>
      <c r="CP1361" s="38">
        <v>0</v>
      </c>
      <c r="CQ1361" s="38">
        <v>0</v>
      </c>
      <c r="CR1361" s="38">
        <v>0</v>
      </c>
      <c r="CS1361" s="38">
        <v>0</v>
      </c>
      <c r="CT1361" s="38">
        <v>0</v>
      </c>
      <c r="CU1361" s="38">
        <v>0</v>
      </c>
      <c r="CV1361" s="38">
        <v>0</v>
      </c>
      <c r="CW1361" s="38">
        <v>0</v>
      </c>
      <c r="CX1361" s="38">
        <v>0</v>
      </c>
      <c r="CY1361" s="38">
        <v>0</v>
      </c>
      <c r="CZ1361" s="38">
        <v>0</v>
      </c>
      <c r="DA1361" s="38">
        <v>0</v>
      </c>
      <c r="DB1361" s="38">
        <v>0</v>
      </c>
      <c r="DC1361" s="38">
        <v>0</v>
      </c>
      <c r="DD1361" s="38">
        <v>0</v>
      </c>
      <c r="DE1361" s="38">
        <v>0</v>
      </c>
      <c r="DF1361" s="38">
        <v>0</v>
      </c>
      <c r="DG1361" s="38">
        <v>0</v>
      </c>
      <c r="DH1361" s="38">
        <v>0</v>
      </c>
      <c r="DI1361" s="38">
        <v>0</v>
      </c>
      <c r="DJ1361" s="38">
        <v>0</v>
      </c>
      <c r="DK1361" s="38">
        <v>0</v>
      </c>
      <c r="DL1361" s="38">
        <v>0</v>
      </c>
      <c r="DM1361" s="38">
        <v>0</v>
      </c>
      <c r="DN1361" s="38">
        <v>0</v>
      </c>
      <c r="DO1361" s="38">
        <v>0</v>
      </c>
      <c r="DP1361" s="38">
        <v>0</v>
      </c>
      <c r="DQ1361" s="38">
        <v>0</v>
      </c>
      <c r="DR1361" s="38">
        <v>0</v>
      </c>
      <c r="DS1361" s="38">
        <v>0</v>
      </c>
      <c r="DT1361" s="38">
        <v>0</v>
      </c>
      <c r="DU1361" s="38">
        <v>0</v>
      </c>
      <c r="DV1361" s="38">
        <v>0</v>
      </c>
      <c r="DW1361" s="38">
        <v>0</v>
      </c>
      <c r="DX1361" s="38">
        <v>0</v>
      </c>
      <c r="DY1361" s="38">
        <v>0</v>
      </c>
      <c r="DZ1361" s="38">
        <v>0</v>
      </c>
      <c r="EA1361" s="38">
        <v>0</v>
      </c>
      <c r="EB1361" s="38">
        <v>0</v>
      </c>
      <c r="EC1361" s="38">
        <v>0</v>
      </c>
      <c r="ED1361" s="38">
        <v>0</v>
      </c>
      <c r="EE1361" s="38">
        <v>0</v>
      </c>
      <c r="EF1361" s="38">
        <v>0</v>
      </c>
      <c r="EG1361" s="38">
        <v>0</v>
      </c>
      <c r="EH1361" s="38">
        <v>0</v>
      </c>
      <c r="EI1361" s="38">
        <v>0</v>
      </c>
      <c r="EJ1361" s="38">
        <v>0</v>
      </c>
      <c r="EK1361" s="38">
        <v>0</v>
      </c>
      <c r="EL1361" s="38">
        <v>0</v>
      </c>
      <c r="EM1361" s="38">
        <v>0</v>
      </c>
      <c r="EN1361" s="38">
        <v>0</v>
      </c>
      <c r="EO1361" s="38">
        <v>0</v>
      </c>
      <c r="EP1361" s="38">
        <v>0</v>
      </c>
      <c r="EQ1361" s="38">
        <v>0</v>
      </c>
      <c r="ER1361" s="38">
        <v>0</v>
      </c>
      <c r="ES1361" s="38">
        <v>0</v>
      </c>
      <c r="ET1361" s="38">
        <v>0</v>
      </c>
      <c r="EU1361" s="38">
        <v>0</v>
      </c>
      <c r="EV1361" s="38">
        <v>0</v>
      </c>
      <c r="EW1361" s="38">
        <v>0</v>
      </c>
      <c r="EX1361" s="38">
        <v>0</v>
      </c>
      <c r="EY1361" s="38">
        <v>0</v>
      </c>
      <c r="EZ1361" s="38">
        <v>0</v>
      </c>
      <c r="FA1361" s="38">
        <v>0</v>
      </c>
      <c r="FB1361" s="38">
        <v>0</v>
      </c>
      <c r="FC1361" s="38">
        <v>0</v>
      </c>
      <c r="FD1361" s="38">
        <v>0</v>
      </c>
      <c r="FE1361" s="38">
        <v>0</v>
      </c>
      <c r="FF1361" s="38">
        <v>0</v>
      </c>
      <c r="FG1361" s="38">
        <v>0</v>
      </c>
      <c r="FH1361" s="38">
        <v>0</v>
      </c>
      <c r="FI1361" s="38">
        <v>0</v>
      </c>
      <c r="FJ1361" s="38">
        <v>0</v>
      </c>
      <c r="FK1361" s="38">
        <v>0</v>
      </c>
      <c r="FL1361" s="38">
        <v>0</v>
      </c>
      <c r="FM1361" s="38">
        <v>0</v>
      </c>
      <c r="FN1361" s="38">
        <v>0</v>
      </c>
      <c r="FO1361" s="38">
        <v>0</v>
      </c>
      <c r="FP1361" s="38">
        <v>0</v>
      </c>
      <c r="FQ1361" s="38">
        <v>0</v>
      </c>
      <c r="FR1361" s="38">
        <v>0</v>
      </c>
      <c r="FS1361" s="38">
        <v>0</v>
      </c>
      <c r="FT1361" s="38">
        <v>0</v>
      </c>
      <c r="FU1361" s="38">
        <v>0</v>
      </c>
      <c r="FV1361" s="38">
        <v>0</v>
      </c>
      <c r="FW1361">
        <v>0</v>
      </c>
      <c r="FX1361">
        <v>0</v>
      </c>
      <c r="FY1361">
        <v>0</v>
      </c>
      <c r="FZ1361">
        <v>0</v>
      </c>
      <c r="GA1361">
        <v>0</v>
      </c>
      <c r="GB1361">
        <v>0</v>
      </c>
    </row>
    <row r="1362" spans="1:184" x14ac:dyDescent="0.3">
      <c r="A1362" t="s">
        <v>1</v>
      </c>
      <c r="B1362" t="s">
        <v>1</v>
      </c>
      <c r="C1362" t="s">
        <v>1</v>
      </c>
      <c r="D1362" t="s">
        <v>1</v>
      </c>
      <c r="E1362" t="s">
        <v>1</v>
      </c>
      <c r="F1362" t="s">
        <v>1</v>
      </c>
      <c r="G1362" t="s">
        <v>1</v>
      </c>
      <c r="H1362" s="40" t="s">
        <v>270</v>
      </c>
      <c r="I1362" s="18" t="s">
        <v>1</v>
      </c>
      <c r="J1362" s="38" t="s">
        <v>1</v>
      </c>
      <c r="K1362" s="18">
        <v>44805</v>
      </c>
      <c r="L1362" s="38">
        <v>1206</v>
      </c>
      <c r="M1362" s="38">
        <v>1206</v>
      </c>
      <c r="N1362" s="38">
        <v>0</v>
      </c>
      <c r="O1362" s="38">
        <v>0</v>
      </c>
      <c r="P1362" s="38">
        <v>0</v>
      </c>
      <c r="Q1362" s="38">
        <v>0</v>
      </c>
      <c r="R1362" s="38">
        <v>0</v>
      </c>
      <c r="S1362" s="38">
        <v>0</v>
      </c>
      <c r="T1362" s="38">
        <v>0</v>
      </c>
      <c r="U1362" s="38">
        <v>0</v>
      </c>
      <c r="V1362" s="38">
        <v>0</v>
      </c>
      <c r="W1362" s="38">
        <v>0</v>
      </c>
      <c r="X1362" s="38">
        <v>0</v>
      </c>
      <c r="Y1362" s="38">
        <v>0</v>
      </c>
      <c r="Z1362" s="38">
        <v>0</v>
      </c>
      <c r="AA1362" s="38">
        <v>0</v>
      </c>
      <c r="AB1362" s="38">
        <v>0</v>
      </c>
      <c r="AC1362" s="38">
        <v>0</v>
      </c>
      <c r="AD1362" s="38">
        <v>0</v>
      </c>
      <c r="AE1362" s="38">
        <v>0</v>
      </c>
      <c r="AF1362" s="38">
        <v>0</v>
      </c>
      <c r="AG1362" s="38">
        <v>0</v>
      </c>
      <c r="AH1362" s="38">
        <v>0</v>
      </c>
      <c r="AI1362" s="38">
        <v>0</v>
      </c>
      <c r="AJ1362" s="38">
        <v>0</v>
      </c>
      <c r="AK1362" s="38">
        <v>0</v>
      </c>
      <c r="AL1362" s="38">
        <v>0</v>
      </c>
      <c r="AM1362" s="38">
        <v>0</v>
      </c>
      <c r="AN1362" s="38">
        <v>0</v>
      </c>
      <c r="AO1362" s="38">
        <v>0</v>
      </c>
      <c r="AP1362" s="38">
        <v>0</v>
      </c>
      <c r="AQ1362" s="38">
        <v>0</v>
      </c>
      <c r="AR1362" s="38">
        <v>0</v>
      </c>
      <c r="AS1362" s="38">
        <v>0</v>
      </c>
      <c r="AT1362" s="38">
        <v>0</v>
      </c>
      <c r="AU1362" s="38">
        <v>0</v>
      </c>
      <c r="AV1362" s="38">
        <v>0</v>
      </c>
      <c r="AW1362" s="38">
        <v>0</v>
      </c>
      <c r="AX1362" s="38">
        <v>0</v>
      </c>
      <c r="AY1362" s="38">
        <v>0</v>
      </c>
      <c r="AZ1362" s="38">
        <v>0</v>
      </c>
      <c r="BA1362" s="38">
        <v>0</v>
      </c>
      <c r="BB1362" s="38">
        <v>0</v>
      </c>
      <c r="BC1362" s="38">
        <v>0</v>
      </c>
      <c r="BD1362" s="38">
        <v>0</v>
      </c>
      <c r="BE1362" s="38">
        <v>0</v>
      </c>
      <c r="BF1362" s="38">
        <v>0</v>
      </c>
      <c r="BG1362" s="38">
        <v>0</v>
      </c>
      <c r="BH1362" s="38">
        <v>0</v>
      </c>
      <c r="BI1362" s="38">
        <v>0</v>
      </c>
      <c r="BJ1362" s="38">
        <v>0</v>
      </c>
      <c r="BK1362" s="38">
        <v>0</v>
      </c>
      <c r="BL1362" s="38">
        <v>0</v>
      </c>
      <c r="BM1362" s="38">
        <v>0</v>
      </c>
      <c r="BN1362" s="38">
        <v>0</v>
      </c>
      <c r="BO1362" s="38">
        <v>0</v>
      </c>
      <c r="BP1362" s="38">
        <v>0</v>
      </c>
      <c r="BQ1362" s="38">
        <v>0</v>
      </c>
      <c r="BR1362" s="38">
        <v>0</v>
      </c>
      <c r="BS1362" s="38">
        <v>0</v>
      </c>
      <c r="BT1362" s="38">
        <v>0</v>
      </c>
      <c r="BU1362" s="38">
        <v>0</v>
      </c>
      <c r="BV1362" s="38">
        <v>0</v>
      </c>
      <c r="BW1362" s="38">
        <v>0</v>
      </c>
      <c r="BX1362" s="38">
        <v>0</v>
      </c>
      <c r="BY1362" s="38">
        <v>0</v>
      </c>
      <c r="BZ1362" s="38">
        <v>0</v>
      </c>
      <c r="CA1362" s="38">
        <v>0</v>
      </c>
      <c r="CB1362" s="38">
        <v>0</v>
      </c>
      <c r="CC1362" s="38">
        <v>0</v>
      </c>
      <c r="CD1362" s="38">
        <v>0</v>
      </c>
      <c r="CE1362" s="38">
        <v>0</v>
      </c>
      <c r="CF1362" s="38">
        <v>0</v>
      </c>
      <c r="CG1362" s="38">
        <v>0</v>
      </c>
      <c r="CH1362" s="38">
        <v>0</v>
      </c>
      <c r="CI1362" s="38">
        <v>0</v>
      </c>
      <c r="CJ1362" s="38">
        <v>0</v>
      </c>
      <c r="CK1362" s="38">
        <v>0</v>
      </c>
      <c r="CL1362" s="38">
        <v>0</v>
      </c>
      <c r="CM1362" s="38">
        <v>0</v>
      </c>
      <c r="CN1362" s="38">
        <v>0</v>
      </c>
      <c r="CO1362" s="38">
        <v>0</v>
      </c>
      <c r="CP1362" s="38">
        <v>0</v>
      </c>
      <c r="CQ1362" s="38">
        <v>0</v>
      </c>
      <c r="CR1362" s="38">
        <v>0</v>
      </c>
      <c r="CS1362" s="38">
        <v>0</v>
      </c>
      <c r="CT1362" s="38">
        <v>0</v>
      </c>
      <c r="CU1362" s="38">
        <v>0</v>
      </c>
      <c r="CV1362" s="38">
        <v>0</v>
      </c>
      <c r="CW1362" s="38">
        <v>0</v>
      </c>
      <c r="CX1362" s="38">
        <v>0</v>
      </c>
      <c r="CY1362" s="38">
        <v>0</v>
      </c>
      <c r="CZ1362" s="38">
        <v>0</v>
      </c>
      <c r="DA1362" s="38">
        <v>0</v>
      </c>
      <c r="DB1362" s="38">
        <v>0</v>
      </c>
      <c r="DC1362" s="38">
        <v>0</v>
      </c>
      <c r="DD1362" s="38">
        <v>0</v>
      </c>
      <c r="DE1362" s="38">
        <v>0</v>
      </c>
      <c r="DF1362" s="38">
        <v>0</v>
      </c>
      <c r="DG1362" s="38">
        <v>0</v>
      </c>
      <c r="DH1362" s="38">
        <v>0</v>
      </c>
      <c r="DI1362" s="38">
        <v>0</v>
      </c>
      <c r="DJ1362" s="38">
        <v>0</v>
      </c>
      <c r="DK1362" s="38">
        <v>0</v>
      </c>
      <c r="DL1362" s="38">
        <v>0</v>
      </c>
      <c r="DM1362" s="38">
        <v>0</v>
      </c>
      <c r="DN1362" s="38">
        <v>0</v>
      </c>
      <c r="DO1362" s="38">
        <v>0</v>
      </c>
      <c r="DP1362" s="38">
        <v>0</v>
      </c>
      <c r="DQ1362" s="38">
        <v>0</v>
      </c>
      <c r="DR1362" s="38">
        <v>0</v>
      </c>
      <c r="DS1362" s="38">
        <v>0</v>
      </c>
      <c r="DT1362" s="38">
        <v>0</v>
      </c>
      <c r="DU1362" s="38">
        <v>0</v>
      </c>
      <c r="DV1362" s="38">
        <v>0</v>
      </c>
      <c r="DW1362" s="38">
        <v>0</v>
      </c>
      <c r="DX1362" s="38">
        <v>0</v>
      </c>
      <c r="DY1362" s="38">
        <v>0</v>
      </c>
      <c r="DZ1362" s="38">
        <v>0</v>
      </c>
      <c r="EA1362" s="38">
        <v>0</v>
      </c>
      <c r="EB1362" s="38">
        <v>0</v>
      </c>
      <c r="EC1362" s="38">
        <v>0</v>
      </c>
      <c r="ED1362" s="38">
        <v>0</v>
      </c>
      <c r="EE1362" s="38">
        <v>0</v>
      </c>
      <c r="EF1362" s="38">
        <v>0</v>
      </c>
      <c r="EG1362" s="38">
        <v>0</v>
      </c>
      <c r="EH1362" s="38">
        <v>0</v>
      </c>
      <c r="EI1362" s="38">
        <v>0</v>
      </c>
      <c r="EJ1362" s="38">
        <v>0</v>
      </c>
      <c r="EK1362" s="38">
        <v>0</v>
      </c>
      <c r="EL1362" s="38">
        <v>0</v>
      </c>
      <c r="EM1362" s="38">
        <v>0</v>
      </c>
      <c r="EN1362" s="38">
        <v>0</v>
      </c>
      <c r="EO1362" s="38">
        <v>0</v>
      </c>
      <c r="EP1362" s="38">
        <v>0</v>
      </c>
      <c r="EQ1362" s="38">
        <v>0</v>
      </c>
      <c r="ER1362" s="38">
        <v>0</v>
      </c>
      <c r="ES1362" s="38">
        <v>0</v>
      </c>
      <c r="ET1362" s="38">
        <v>0</v>
      </c>
      <c r="EU1362" s="38">
        <v>0</v>
      </c>
      <c r="EV1362" s="38">
        <v>0</v>
      </c>
      <c r="EW1362" s="38">
        <v>0</v>
      </c>
      <c r="EX1362" s="38">
        <v>0</v>
      </c>
      <c r="EY1362" s="38">
        <v>0</v>
      </c>
      <c r="EZ1362" s="38">
        <v>0</v>
      </c>
      <c r="FA1362" s="38">
        <v>0</v>
      </c>
      <c r="FB1362" s="38">
        <v>0</v>
      </c>
      <c r="FC1362" s="38">
        <v>0</v>
      </c>
      <c r="FD1362" s="38">
        <v>0</v>
      </c>
      <c r="FE1362" s="38">
        <v>0</v>
      </c>
      <c r="FF1362" s="38">
        <v>0</v>
      </c>
      <c r="FG1362" s="38">
        <v>0</v>
      </c>
      <c r="FH1362" s="38">
        <v>0</v>
      </c>
      <c r="FI1362" s="38">
        <v>0</v>
      </c>
      <c r="FJ1362" s="38">
        <v>0</v>
      </c>
      <c r="FK1362" s="38">
        <v>0</v>
      </c>
      <c r="FL1362" s="38">
        <v>0</v>
      </c>
      <c r="FM1362" s="38">
        <v>0</v>
      </c>
      <c r="FN1362" s="38">
        <v>0</v>
      </c>
      <c r="FO1362" s="38">
        <v>0</v>
      </c>
      <c r="FP1362" s="38">
        <v>0</v>
      </c>
      <c r="FQ1362" s="38">
        <v>0</v>
      </c>
      <c r="FR1362" s="38">
        <v>0</v>
      </c>
      <c r="FS1362" s="38">
        <v>0</v>
      </c>
      <c r="FT1362" s="38">
        <v>0</v>
      </c>
      <c r="FU1362" s="38">
        <v>0</v>
      </c>
      <c r="FV1362" s="38">
        <v>0</v>
      </c>
      <c r="FW1362">
        <v>0</v>
      </c>
      <c r="FX1362">
        <v>0</v>
      </c>
      <c r="FY1362">
        <v>0</v>
      </c>
      <c r="FZ1362">
        <v>0</v>
      </c>
      <c r="GA1362">
        <v>0</v>
      </c>
      <c r="GB1362">
        <v>0</v>
      </c>
    </row>
    <row r="1363" spans="1:184" x14ac:dyDescent="0.3">
      <c r="A1363" t="s">
        <v>1</v>
      </c>
      <c r="B1363" t="s">
        <v>1</v>
      </c>
      <c r="C1363" t="s">
        <v>1</v>
      </c>
      <c r="D1363" t="s">
        <v>1</v>
      </c>
      <c r="E1363" t="s">
        <v>1</v>
      </c>
      <c r="F1363" t="s">
        <v>1</v>
      </c>
      <c r="G1363" t="s">
        <v>1</v>
      </c>
      <c r="H1363" s="40" t="s">
        <v>270</v>
      </c>
      <c r="I1363" s="18" t="s">
        <v>1</v>
      </c>
      <c r="J1363" s="38" t="s">
        <v>1</v>
      </c>
      <c r="K1363" s="18">
        <v>44809</v>
      </c>
      <c r="L1363" s="38">
        <v>1206</v>
      </c>
      <c r="M1363" s="38">
        <v>1206</v>
      </c>
      <c r="N1363" s="38">
        <v>0</v>
      </c>
      <c r="O1363" s="38">
        <v>0</v>
      </c>
      <c r="P1363" s="38">
        <v>0</v>
      </c>
      <c r="Q1363" s="38">
        <v>0</v>
      </c>
      <c r="R1363" s="38">
        <v>0</v>
      </c>
      <c r="S1363" s="38">
        <v>0</v>
      </c>
      <c r="T1363" s="38">
        <v>0</v>
      </c>
      <c r="U1363" s="38">
        <v>0</v>
      </c>
      <c r="V1363" s="38">
        <v>0</v>
      </c>
      <c r="W1363" s="38">
        <v>0</v>
      </c>
      <c r="X1363" s="38">
        <v>0</v>
      </c>
      <c r="Y1363" s="38">
        <v>0</v>
      </c>
      <c r="Z1363" s="38">
        <v>0</v>
      </c>
      <c r="AA1363" s="38">
        <v>0</v>
      </c>
      <c r="AB1363" s="38">
        <v>0</v>
      </c>
      <c r="AC1363" s="38">
        <v>0</v>
      </c>
      <c r="AD1363" s="38">
        <v>0</v>
      </c>
      <c r="AE1363" s="38">
        <v>0</v>
      </c>
      <c r="AF1363" s="38">
        <v>0</v>
      </c>
      <c r="AG1363" s="38">
        <v>0</v>
      </c>
      <c r="AH1363" s="38">
        <v>0</v>
      </c>
      <c r="AI1363" s="38">
        <v>0</v>
      </c>
      <c r="AJ1363" s="38">
        <v>0</v>
      </c>
      <c r="AK1363" s="38">
        <v>0</v>
      </c>
      <c r="AL1363" s="38">
        <v>0</v>
      </c>
      <c r="AM1363" s="38">
        <v>0</v>
      </c>
      <c r="AN1363" s="38">
        <v>0</v>
      </c>
      <c r="AO1363" s="38">
        <v>0</v>
      </c>
      <c r="AP1363" s="38">
        <v>0</v>
      </c>
      <c r="AQ1363" s="38">
        <v>0</v>
      </c>
      <c r="AR1363" s="38">
        <v>0</v>
      </c>
      <c r="AS1363" s="38">
        <v>0</v>
      </c>
      <c r="AT1363" s="38">
        <v>0</v>
      </c>
      <c r="AU1363" s="38">
        <v>0</v>
      </c>
      <c r="AV1363" s="38">
        <v>0</v>
      </c>
      <c r="AW1363" s="38">
        <v>0</v>
      </c>
      <c r="AX1363" s="38">
        <v>0</v>
      </c>
      <c r="AY1363" s="38">
        <v>0</v>
      </c>
      <c r="AZ1363" s="38">
        <v>0</v>
      </c>
      <c r="BA1363" s="38">
        <v>0</v>
      </c>
      <c r="BB1363" s="38">
        <v>0</v>
      </c>
      <c r="BC1363" s="38">
        <v>0</v>
      </c>
      <c r="BD1363" s="38">
        <v>0</v>
      </c>
      <c r="BE1363" s="38">
        <v>0</v>
      </c>
      <c r="BF1363" s="38">
        <v>0</v>
      </c>
      <c r="BG1363" s="38">
        <v>0</v>
      </c>
      <c r="BH1363" s="38">
        <v>0</v>
      </c>
      <c r="BI1363" s="38">
        <v>0</v>
      </c>
      <c r="BJ1363" s="38">
        <v>0</v>
      </c>
      <c r="BK1363" s="38">
        <v>0</v>
      </c>
      <c r="BL1363" s="38">
        <v>0</v>
      </c>
      <c r="BM1363" s="38">
        <v>0</v>
      </c>
      <c r="BN1363" s="38">
        <v>0</v>
      </c>
      <c r="BO1363" s="38">
        <v>0</v>
      </c>
      <c r="BP1363" s="38">
        <v>0</v>
      </c>
      <c r="BQ1363" s="38">
        <v>0</v>
      </c>
      <c r="BR1363" s="38">
        <v>0</v>
      </c>
      <c r="BS1363" s="38">
        <v>0</v>
      </c>
      <c r="BT1363" s="38">
        <v>0</v>
      </c>
      <c r="BU1363" s="38">
        <v>0</v>
      </c>
      <c r="BV1363" s="38">
        <v>0</v>
      </c>
      <c r="BW1363" s="38">
        <v>0</v>
      </c>
      <c r="BX1363" s="38">
        <v>0</v>
      </c>
      <c r="BY1363" s="38">
        <v>0</v>
      </c>
      <c r="BZ1363" s="38">
        <v>0</v>
      </c>
      <c r="CA1363" s="38">
        <v>0</v>
      </c>
      <c r="CB1363" s="38">
        <v>0</v>
      </c>
      <c r="CC1363" s="38">
        <v>0</v>
      </c>
      <c r="CD1363" s="38">
        <v>0</v>
      </c>
      <c r="CE1363" s="38">
        <v>0</v>
      </c>
      <c r="CF1363" s="38">
        <v>0</v>
      </c>
      <c r="CG1363" s="38">
        <v>0</v>
      </c>
      <c r="CH1363" s="38">
        <v>0</v>
      </c>
      <c r="CI1363" s="38">
        <v>0</v>
      </c>
      <c r="CJ1363" s="38">
        <v>0</v>
      </c>
      <c r="CK1363" s="38">
        <v>0</v>
      </c>
      <c r="CL1363" s="38">
        <v>0</v>
      </c>
      <c r="CM1363" s="38">
        <v>0</v>
      </c>
      <c r="CN1363" s="38">
        <v>0</v>
      </c>
      <c r="CO1363" s="38">
        <v>0</v>
      </c>
      <c r="CP1363" s="38">
        <v>0</v>
      </c>
      <c r="CQ1363" s="38">
        <v>0</v>
      </c>
      <c r="CR1363" s="38">
        <v>0</v>
      </c>
      <c r="CS1363" s="38">
        <v>0</v>
      </c>
      <c r="CT1363" s="38">
        <v>0</v>
      </c>
      <c r="CU1363" s="38">
        <v>0</v>
      </c>
      <c r="CV1363" s="38">
        <v>0</v>
      </c>
      <c r="CW1363" s="38">
        <v>0</v>
      </c>
      <c r="CX1363" s="38">
        <v>0</v>
      </c>
      <c r="CY1363" s="38">
        <v>0</v>
      </c>
      <c r="CZ1363" s="38">
        <v>0</v>
      </c>
      <c r="DA1363" s="38">
        <v>0</v>
      </c>
      <c r="DB1363" s="38">
        <v>0</v>
      </c>
      <c r="DC1363" s="38">
        <v>0</v>
      </c>
      <c r="DD1363" s="38">
        <v>0</v>
      </c>
      <c r="DE1363" s="38">
        <v>0</v>
      </c>
      <c r="DF1363" s="38">
        <v>0</v>
      </c>
      <c r="DG1363" s="38">
        <v>0</v>
      </c>
      <c r="DH1363" s="38">
        <v>0</v>
      </c>
      <c r="DI1363" s="38">
        <v>0</v>
      </c>
      <c r="DJ1363" s="38">
        <v>0</v>
      </c>
      <c r="DK1363" s="38">
        <v>0</v>
      </c>
      <c r="DL1363" s="38">
        <v>0</v>
      </c>
      <c r="DM1363" s="38">
        <v>0</v>
      </c>
      <c r="DN1363" s="38">
        <v>0</v>
      </c>
      <c r="DO1363" s="38">
        <v>0</v>
      </c>
      <c r="DP1363" s="38">
        <v>0</v>
      </c>
      <c r="DQ1363" s="38">
        <v>0</v>
      </c>
      <c r="DR1363" s="38">
        <v>0</v>
      </c>
      <c r="DS1363" s="38">
        <v>0</v>
      </c>
      <c r="DT1363" s="38">
        <v>0</v>
      </c>
      <c r="DU1363" s="38">
        <v>0</v>
      </c>
      <c r="DV1363" s="38">
        <v>0</v>
      </c>
      <c r="DW1363" s="38">
        <v>0</v>
      </c>
      <c r="DX1363" s="38">
        <v>0</v>
      </c>
      <c r="DY1363" s="38">
        <v>0</v>
      </c>
      <c r="DZ1363" s="38">
        <v>0</v>
      </c>
      <c r="EA1363" s="38">
        <v>0</v>
      </c>
      <c r="EB1363" s="38">
        <v>0</v>
      </c>
      <c r="EC1363" s="38">
        <v>0</v>
      </c>
      <c r="ED1363" s="38">
        <v>0</v>
      </c>
      <c r="EE1363" s="38">
        <v>0</v>
      </c>
      <c r="EF1363" s="38">
        <v>0</v>
      </c>
      <c r="EG1363" s="38">
        <v>0</v>
      </c>
      <c r="EH1363" s="38">
        <v>0</v>
      </c>
      <c r="EI1363" s="38">
        <v>0</v>
      </c>
      <c r="EJ1363" s="38">
        <v>0</v>
      </c>
      <c r="EK1363" s="38">
        <v>0</v>
      </c>
      <c r="EL1363" s="38">
        <v>0</v>
      </c>
      <c r="EM1363" s="38">
        <v>0</v>
      </c>
      <c r="EN1363" s="38">
        <v>0</v>
      </c>
      <c r="EO1363" s="38">
        <v>0</v>
      </c>
      <c r="EP1363" s="38">
        <v>0</v>
      </c>
      <c r="EQ1363" s="38">
        <v>0</v>
      </c>
      <c r="ER1363" s="38">
        <v>0</v>
      </c>
      <c r="ES1363" s="38">
        <v>0</v>
      </c>
      <c r="ET1363" s="38">
        <v>0</v>
      </c>
      <c r="EU1363" s="38">
        <v>0</v>
      </c>
      <c r="EV1363" s="38">
        <v>0</v>
      </c>
      <c r="EW1363" s="38">
        <v>0</v>
      </c>
      <c r="EX1363" s="38">
        <v>0</v>
      </c>
      <c r="EY1363" s="38">
        <v>0</v>
      </c>
      <c r="EZ1363" s="38">
        <v>0</v>
      </c>
      <c r="FA1363" s="38">
        <v>0</v>
      </c>
      <c r="FB1363" s="38">
        <v>0</v>
      </c>
      <c r="FC1363" s="38">
        <v>0</v>
      </c>
      <c r="FD1363" s="38">
        <v>0</v>
      </c>
      <c r="FE1363" s="38">
        <v>0</v>
      </c>
      <c r="FF1363" s="38">
        <v>0</v>
      </c>
      <c r="FG1363" s="38">
        <v>0</v>
      </c>
      <c r="FH1363" s="38">
        <v>0</v>
      </c>
      <c r="FI1363" s="38">
        <v>0</v>
      </c>
      <c r="FJ1363" s="38">
        <v>0</v>
      </c>
      <c r="FK1363" s="38">
        <v>0</v>
      </c>
      <c r="FL1363" s="38">
        <v>0</v>
      </c>
      <c r="FM1363" s="38">
        <v>0</v>
      </c>
      <c r="FN1363" s="38">
        <v>0</v>
      </c>
      <c r="FO1363" s="38">
        <v>0</v>
      </c>
      <c r="FP1363" s="38">
        <v>0</v>
      </c>
      <c r="FQ1363" s="38">
        <v>0</v>
      </c>
      <c r="FR1363" s="38">
        <v>0</v>
      </c>
      <c r="FS1363" s="38">
        <v>0</v>
      </c>
      <c r="FT1363" s="38">
        <v>0</v>
      </c>
      <c r="FU1363" s="38">
        <v>0</v>
      </c>
      <c r="FV1363" s="38">
        <v>0</v>
      </c>
      <c r="FW1363">
        <v>0</v>
      </c>
      <c r="FX1363">
        <v>0</v>
      </c>
      <c r="FY1363">
        <v>0</v>
      </c>
      <c r="FZ1363">
        <v>0</v>
      </c>
      <c r="GA1363">
        <v>0</v>
      </c>
      <c r="GB1363">
        <v>0</v>
      </c>
    </row>
    <row r="1364" spans="1:184" x14ac:dyDescent="0.3">
      <c r="A1364" t="s">
        <v>1</v>
      </c>
      <c r="B1364" t="s">
        <v>1</v>
      </c>
      <c r="C1364" t="s">
        <v>1</v>
      </c>
      <c r="D1364" t="s">
        <v>1</v>
      </c>
      <c r="E1364" t="s">
        <v>1</v>
      </c>
      <c r="F1364" t="s">
        <v>1</v>
      </c>
      <c r="G1364" t="s">
        <v>1</v>
      </c>
      <c r="H1364" s="40" t="s">
        <v>270</v>
      </c>
      <c r="I1364" s="18" t="s">
        <v>1</v>
      </c>
      <c r="J1364" s="38" t="s">
        <v>1</v>
      </c>
      <c r="K1364" s="18">
        <v>44810</v>
      </c>
      <c r="L1364" s="38">
        <v>1202</v>
      </c>
      <c r="M1364" s="38">
        <v>1202</v>
      </c>
      <c r="N1364" s="38">
        <v>0</v>
      </c>
      <c r="O1364" s="38">
        <v>0</v>
      </c>
      <c r="P1364" s="38">
        <v>0</v>
      </c>
      <c r="Q1364" s="38">
        <v>0</v>
      </c>
      <c r="R1364" s="38">
        <v>0</v>
      </c>
      <c r="S1364" s="38">
        <v>0</v>
      </c>
      <c r="T1364" s="38">
        <v>0</v>
      </c>
      <c r="U1364" s="38">
        <v>0</v>
      </c>
      <c r="V1364" s="38">
        <v>0</v>
      </c>
      <c r="W1364" s="38">
        <v>0</v>
      </c>
      <c r="X1364" s="38">
        <v>0</v>
      </c>
      <c r="Y1364" s="38">
        <v>0</v>
      </c>
      <c r="Z1364" s="38">
        <v>0</v>
      </c>
      <c r="AA1364" s="38">
        <v>0</v>
      </c>
      <c r="AB1364" s="38">
        <v>0</v>
      </c>
      <c r="AC1364" s="38">
        <v>0</v>
      </c>
      <c r="AD1364" s="38">
        <v>0</v>
      </c>
      <c r="AE1364" s="38">
        <v>0</v>
      </c>
      <c r="AF1364" s="38">
        <v>0</v>
      </c>
      <c r="AG1364" s="38">
        <v>0</v>
      </c>
      <c r="AH1364" s="38">
        <v>0</v>
      </c>
      <c r="AI1364" s="38">
        <v>0</v>
      </c>
      <c r="AJ1364" s="38">
        <v>0</v>
      </c>
      <c r="AK1364" s="38">
        <v>0</v>
      </c>
      <c r="AL1364" s="38">
        <v>0</v>
      </c>
      <c r="AM1364" s="38">
        <v>0</v>
      </c>
      <c r="AN1364" s="38">
        <v>0</v>
      </c>
      <c r="AO1364" s="38">
        <v>0</v>
      </c>
      <c r="AP1364" s="38">
        <v>0</v>
      </c>
      <c r="AQ1364" s="38">
        <v>0</v>
      </c>
      <c r="AR1364" s="38">
        <v>0</v>
      </c>
      <c r="AS1364" s="38">
        <v>0</v>
      </c>
      <c r="AT1364" s="38">
        <v>0</v>
      </c>
      <c r="AU1364" s="38">
        <v>0</v>
      </c>
      <c r="AV1364" s="38">
        <v>0</v>
      </c>
      <c r="AW1364" s="38">
        <v>0</v>
      </c>
      <c r="AX1364" s="38">
        <v>0</v>
      </c>
      <c r="AY1364" s="38">
        <v>0</v>
      </c>
      <c r="AZ1364" s="38">
        <v>0</v>
      </c>
      <c r="BA1364" s="38">
        <v>0</v>
      </c>
      <c r="BB1364" s="38">
        <v>0</v>
      </c>
      <c r="BC1364" s="38">
        <v>0</v>
      </c>
      <c r="BD1364" s="38">
        <v>0</v>
      </c>
      <c r="BE1364" s="38">
        <v>0</v>
      </c>
      <c r="BF1364" s="38">
        <v>0</v>
      </c>
      <c r="BG1364" s="38">
        <v>0</v>
      </c>
      <c r="BH1364" s="38">
        <v>0</v>
      </c>
      <c r="BI1364" s="38">
        <v>0</v>
      </c>
      <c r="BJ1364" s="38">
        <v>0</v>
      </c>
      <c r="BK1364" s="38">
        <v>0</v>
      </c>
      <c r="BL1364" s="38">
        <v>0</v>
      </c>
      <c r="BM1364" s="38">
        <v>0</v>
      </c>
      <c r="BN1364" s="38">
        <v>0</v>
      </c>
      <c r="BO1364" s="38">
        <v>0</v>
      </c>
      <c r="BP1364" s="38">
        <v>0</v>
      </c>
      <c r="BQ1364" s="38">
        <v>0</v>
      </c>
      <c r="BR1364" s="38">
        <v>0</v>
      </c>
      <c r="BS1364" s="38">
        <v>0</v>
      </c>
      <c r="BT1364" s="38">
        <v>0</v>
      </c>
      <c r="BU1364" s="38">
        <v>0</v>
      </c>
      <c r="BV1364" s="38">
        <v>0</v>
      </c>
      <c r="BW1364" s="38">
        <v>0</v>
      </c>
      <c r="BX1364" s="38">
        <v>0</v>
      </c>
      <c r="BY1364" s="38">
        <v>0</v>
      </c>
      <c r="BZ1364" s="38">
        <v>0</v>
      </c>
      <c r="CA1364" s="38">
        <v>0</v>
      </c>
      <c r="CB1364" s="38">
        <v>0</v>
      </c>
      <c r="CC1364" s="38">
        <v>0</v>
      </c>
      <c r="CD1364" s="38">
        <v>0</v>
      </c>
      <c r="CE1364" s="38">
        <v>0</v>
      </c>
      <c r="CF1364" s="38">
        <v>0</v>
      </c>
      <c r="CG1364" s="38">
        <v>0</v>
      </c>
      <c r="CH1364" s="38">
        <v>0</v>
      </c>
      <c r="CI1364" s="38">
        <v>0</v>
      </c>
      <c r="CJ1364" s="38">
        <v>0</v>
      </c>
      <c r="CK1364" s="38">
        <v>0</v>
      </c>
      <c r="CL1364" s="38">
        <v>0</v>
      </c>
      <c r="CM1364" s="38">
        <v>0</v>
      </c>
      <c r="CN1364" s="38">
        <v>0</v>
      </c>
      <c r="CO1364" s="38">
        <v>0</v>
      </c>
      <c r="CP1364" s="38">
        <v>0</v>
      </c>
      <c r="CQ1364" s="38">
        <v>0</v>
      </c>
      <c r="CR1364" s="38">
        <v>0</v>
      </c>
      <c r="CS1364" s="38">
        <v>0</v>
      </c>
      <c r="CT1364" s="38">
        <v>0</v>
      </c>
      <c r="CU1364" s="38">
        <v>0</v>
      </c>
      <c r="CV1364" s="38">
        <v>0</v>
      </c>
      <c r="CW1364" s="38">
        <v>0</v>
      </c>
      <c r="CX1364" s="38">
        <v>0</v>
      </c>
      <c r="CY1364" s="38">
        <v>0</v>
      </c>
      <c r="CZ1364" s="38">
        <v>0</v>
      </c>
      <c r="DA1364" s="38">
        <v>0</v>
      </c>
      <c r="DB1364" s="38">
        <v>0</v>
      </c>
      <c r="DC1364" s="38">
        <v>0</v>
      </c>
      <c r="DD1364" s="38">
        <v>0</v>
      </c>
      <c r="DE1364" s="38">
        <v>0</v>
      </c>
      <c r="DF1364" s="38">
        <v>0</v>
      </c>
      <c r="DG1364" s="38">
        <v>0</v>
      </c>
      <c r="DH1364" s="38">
        <v>0</v>
      </c>
      <c r="DI1364" s="38">
        <v>0</v>
      </c>
      <c r="DJ1364" s="38">
        <v>0</v>
      </c>
      <c r="DK1364" s="38">
        <v>0</v>
      </c>
      <c r="DL1364" s="38">
        <v>0</v>
      </c>
      <c r="DM1364" s="38">
        <v>0</v>
      </c>
      <c r="DN1364" s="38">
        <v>0</v>
      </c>
      <c r="DO1364" s="38">
        <v>0</v>
      </c>
      <c r="DP1364" s="38">
        <v>0</v>
      </c>
      <c r="DQ1364" s="38">
        <v>0</v>
      </c>
      <c r="DR1364" s="38">
        <v>0</v>
      </c>
      <c r="DS1364" s="38">
        <v>0</v>
      </c>
      <c r="DT1364" s="38">
        <v>0</v>
      </c>
      <c r="DU1364" s="38">
        <v>0</v>
      </c>
      <c r="DV1364" s="38">
        <v>0</v>
      </c>
      <c r="DW1364" s="38">
        <v>0</v>
      </c>
      <c r="DX1364" s="38">
        <v>0</v>
      </c>
      <c r="DY1364" s="38">
        <v>0</v>
      </c>
      <c r="DZ1364" s="38">
        <v>0</v>
      </c>
      <c r="EA1364" s="38">
        <v>0</v>
      </c>
      <c r="EB1364" s="38">
        <v>0</v>
      </c>
      <c r="EC1364" s="38">
        <v>0</v>
      </c>
      <c r="ED1364" s="38">
        <v>0</v>
      </c>
      <c r="EE1364" s="38">
        <v>0</v>
      </c>
      <c r="EF1364" s="38">
        <v>0</v>
      </c>
      <c r="EG1364" s="38">
        <v>0</v>
      </c>
      <c r="EH1364" s="38">
        <v>0</v>
      </c>
      <c r="EI1364" s="38">
        <v>0</v>
      </c>
      <c r="EJ1364" s="38">
        <v>0</v>
      </c>
      <c r="EK1364" s="38">
        <v>0</v>
      </c>
      <c r="EL1364" s="38">
        <v>0</v>
      </c>
      <c r="EM1364" s="38">
        <v>0</v>
      </c>
      <c r="EN1364" s="38">
        <v>0</v>
      </c>
      <c r="EO1364" s="38">
        <v>0</v>
      </c>
      <c r="EP1364" s="38">
        <v>0</v>
      </c>
      <c r="EQ1364" s="38">
        <v>0</v>
      </c>
      <c r="ER1364" s="38">
        <v>0</v>
      </c>
      <c r="ES1364" s="38">
        <v>0</v>
      </c>
      <c r="ET1364" s="38">
        <v>0</v>
      </c>
      <c r="EU1364" s="38">
        <v>0</v>
      </c>
      <c r="EV1364" s="38">
        <v>0</v>
      </c>
      <c r="EW1364" s="38">
        <v>0</v>
      </c>
      <c r="EX1364" s="38">
        <v>0</v>
      </c>
      <c r="EY1364" s="38">
        <v>0</v>
      </c>
      <c r="EZ1364" s="38">
        <v>0</v>
      </c>
      <c r="FA1364" s="38">
        <v>0</v>
      </c>
      <c r="FB1364" s="38">
        <v>0</v>
      </c>
      <c r="FC1364" s="38">
        <v>0</v>
      </c>
      <c r="FD1364" s="38">
        <v>0</v>
      </c>
      <c r="FE1364" s="38">
        <v>0</v>
      </c>
      <c r="FF1364" s="38">
        <v>0</v>
      </c>
      <c r="FG1364" s="38">
        <v>0</v>
      </c>
      <c r="FH1364" s="38">
        <v>0</v>
      </c>
      <c r="FI1364" s="38">
        <v>0</v>
      </c>
      <c r="FJ1364" s="38">
        <v>0</v>
      </c>
      <c r="FK1364" s="38">
        <v>0</v>
      </c>
      <c r="FL1364" s="38">
        <v>0</v>
      </c>
      <c r="FM1364" s="38">
        <v>0</v>
      </c>
      <c r="FN1364" s="38">
        <v>0</v>
      </c>
      <c r="FO1364" s="38">
        <v>0</v>
      </c>
      <c r="FP1364" s="38">
        <v>0</v>
      </c>
      <c r="FQ1364" s="38">
        <v>0</v>
      </c>
      <c r="FR1364" s="38">
        <v>0</v>
      </c>
      <c r="FS1364" s="38">
        <v>0</v>
      </c>
      <c r="FT1364" s="38">
        <v>0</v>
      </c>
      <c r="FU1364" s="38">
        <v>0</v>
      </c>
      <c r="FV1364" s="38">
        <v>0</v>
      </c>
      <c r="FW1364">
        <v>0</v>
      </c>
      <c r="FX1364">
        <v>0</v>
      </c>
      <c r="FY1364">
        <v>0</v>
      </c>
      <c r="FZ1364">
        <v>0</v>
      </c>
      <c r="GA1364">
        <v>0</v>
      </c>
      <c r="GB1364">
        <v>0</v>
      </c>
    </row>
    <row r="1365" spans="1:184" x14ac:dyDescent="0.3">
      <c r="A1365" t="s">
        <v>1</v>
      </c>
      <c r="B1365" t="s">
        <v>1</v>
      </c>
      <c r="C1365" t="s">
        <v>1</v>
      </c>
      <c r="D1365" t="s">
        <v>1</v>
      </c>
      <c r="E1365" t="s">
        <v>1</v>
      </c>
      <c r="F1365" t="s">
        <v>1</v>
      </c>
      <c r="G1365" t="s">
        <v>1</v>
      </c>
      <c r="H1365" s="40" t="s">
        <v>270</v>
      </c>
      <c r="I1365" s="18" t="s">
        <v>1</v>
      </c>
      <c r="J1365" s="38" t="s">
        <v>1</v>
      </c>
      <c r="K1365" s="18">
        <v>44811</v>
      </c>
      <c r="L1365" s="38">
        <v>1206</v>
      </c>
      <c r="M1365" s="38">
        <v>1206</v>
      </c>
      <c r="N1365" s="38">
        <v>0</v>
      </c>
      <c r="O1365" s="38">
        <v>0</v>
      </c>
      <c r="P1365" s="38">
        <v>0</v>
      </c>
      <c r="Q1365" s="38">
        <v>0</v>
      </c>
      <c r="R1365" s="38">
        <v>0</v>
      </c>
      <c r="S1365" s="38">
        <v>0</v>
      </c>
      <c r="T1365" s="38">
        <v>0</v>
      </c>
      <c r="U1365" s="38">
        <v>0</v>
      </c>
      <c r="V1365" s="38">
        <v>0</v>
      </c>
      <c r="W1365" s="38">
        <v>0</v>
      </c>
      <c r="X1365" s="38">
        <v>0</v>
      </c>
      <c r="Y1365" s="38">
        <v>0</v>
      </c>
      <c r="Z1365" s="38">
        <v>0</v>
      </c>
      <c r="AA1365" s="38">
        <v>0</v>
      </c>
      <c r="AB1365" s="38">
        <v>0</v>
      </c>
      <c r="AC1365" s="38">
        <v>0</v>
      </c>
      <c r="AD1365" s="38">
        <v>0</v>
      </c>
      <c r="AE1365" s="38">
        <v>0</v>
      </c>
      <c r="AF1365" s="38">
        <v>0</v>
      </c>
      <c r="AG1365" s="38">
        <v>0</v>
      </c>
      <c r="AH1365" s="38">
        <v>0</v>
      </c>
      <c r="AI1365" s="38">
        <v>0</v>
      </c>
      <c r="AJ1365" s="38">
        <v>0</v>
      </c>
      <c r="AK1365" s="38">
        <v>0</v>
      </c>
      <c r="AL1365" s="38">
        <v>0</v>
      </c>
      <c r="AM1365" s="38">
        <v>0</v>
      </c>
      <c r="AN1365" s="38">
        <v>0</v>
      </c>
      <c r="AO1365" s="38">
        <v>0</v>
      </c>
      <c r="AP1365" s="38">
        <v>0</v>
      </c>
      <c r="AQ1365" s="38">
        <v>0</v>
      </c>
      <c r="AR1365" s="38">
        <v>0</v>
      </c>
      <c r="AS1365" s="38">
        <v>0</v>
      </c>
      <c r="AT1365" s="38">
        <v>0</v>
      </c>
      <c r="AU1365" s="38">
        <v>0</v>
      </c>
      <c r="AV1365" s="38">
        <v>0</v>
      </c>
      <c r="AW1365" s="38">
        <v>0</v>
      </c>
      <c r="AX1365" s="38">
        <v>0</v>
      </c>
      <c r="AY1365" s="38">
        <v>0</v>
      </c>
      <c r="AZ1365" s="38">
        <v>0</v>
      </c>
      <c r="BA1365" s="38">
        <v>0</v>
      </c>
      <c r="BB1365" s="38">
        <v>0</v>
      </c>
      <c r="BC1365" s="38">
        <v>0</v>
      </c>
      <c r="BD1365" s="38">
        <v>0</v>
      </c>
      <c r="BE1365" s="38">
        <v>0</v>
      </c>
      <c r="BF1365" s="38">
        <v>0</v>
      </c>
      <c r="BG1365" s="38">
        <v>0</v>
      </c>
      <c r="BH1365" s="38">
        <v>0</v>
      </c>
      <c r="BI1365" s="38">
        <v>0</v>
      </c>
      <c r="BJ1365" s="38">
        <v>0</v>
      </c>
      <c r="BK1365" s="38">
        <v>0</v>
      </c>
      <c r="BL1365" s="38">
        <v>0</v>
      </c>
      <c r="BM1365" s="38">
        <v>0</v>
      </c>
      <c r="BN1365" s="38">
        <v>0</v>
      </c>
      <c r="BO1365" s="38">
        <v>0</v>
      </c>
      <c r="BP1365" s="38">
        <v>0</v>
      </c>
      <c r="BQ1365" s="38">
        <v>0</v>
      </c>
      <c r="BR1365" s="38">
        <v>0</v>
      </c>
      <c r="BS1365" s="38">
        <v>0</v>
      </c>
      <c r="BT1365" s="38">
        <v>0</v>
      </c>
      <c r="BU1365" s="38">
        <v>0</v>
      </c>
      <c r="BV1365" s="38">
        <v>0</v>
      </c>
      <c r="BW1365" s="38">
        <v>0</v>
      </c>
      <c r="BX1365" s="38">
        <v>0</v>
      </c>
      <c r="BY1365" s="38">
        <v>0</v>
      </c>
      <c r="BZ1365" s="38">
        <v>0</v>
      </c>
      <c r="CA1365" s="38">
        <v>0</v>
      </c>
      <c r="CB1365" s="38">
        <v>0</v>
      </c>
      <c r="CC1365" s="38">
        <v>0</v>
      </c>
      <c r="CD1365" s="38">
        <v>0</v>
      </c>
      <c r="CE1365" s="38">
        <v>0</v>
      </c>
      <c r="CF1365" s="38">
        <v>0</v>
      </c>
      <c r="CG1365" s="38">
        <v>0</v>
      </c>
      <c r="CH1365" s="38">
        <v>0</v>
      </c>
      <c r="CI1365" s="38">
        <v>0</v>
      </c>
      <c r="CJ1365" s="38">
        <v>0</v>
      </c>
      <c r="CK1365" s="38">
        <v>0</v>
      </c>
      <c r="CL1365" s="38">
        <v>0</v>
      </c>
      <c r="CM1365" s="38">
        <v>0</v>
      </c>
      <c r="CN1365" s="38">
        <v>0</v>
      </c>
      <c r="CO1365" s="38">
        <v>0</v>
      </c>
      <c r="CP1365" s="38">
        <v>0</v>
      </c>
      <c r="CQ1365" s="38">
        <v>0</v>
      </c>
      <c r="CR1365" s="38">
        <v>0</v>
      </c>
      <c r="CS1365" s="38">
        <v>0</v>
      </c>
      <c r="CT1365" s="38">
        <v>0</v>
      </c>
      <c r="CU1365" s="38">
        <v>0</v>
      </c>
      <c r="CV1365" s="38">
        <v>0</v>
      </c>
      <c r="CW1365" s="38">
        <v>0</v>
      </c>
      <c r="CX1365" s="38">
        <v>0</v>
      </c>
      <c r="CY1365" s="38">
        <v>0</v>
      </c>
      <c r="CZ1365" s="38">
        <v>0</v>
      </c>
      <c r="DA1365" s="38">
        <v>0</v>
      </c>
      <c r="DB1365" s="38">
        <v>0</v>
      </c>
      <c r="DC1365" s="38">
        <v>0</v>
      </c>
      <c r="DD1365" s="38">
        <v>0</v>
      </c>
      <c r="DE1365" s="38">
        <v>0</v>
      </c>
      <c r="DF1365" s="38">
        <v>0</v>
      </c>
      <c r="DG1365" s="38">
        <v>0</v>
      </c>
      <c r="DH1365" s="38">
        <v>0</v>
      </c>
      <c r="DI1365" s="38">
        <v>0</v>
      </c>
      <c r="DJ1365" s="38">
        <v>0</v>
      </c>
      <c r="DK1365" s="38">
        <v>0</v>
      </c>
      <c r="DL1365" s="38">
        <v>0</v>
      </c>
      <c r="DM1365" s="38">
        <v>0</v>
      </c>
      <c r="DN1365" s="38">
        <v>0</v>
      </c>
      <c r="DO1365" s="38">
        <v>0</v>
      </c>
      <c r="DP1365" s="38">
        <v>0</v>
      </c>
      <c r="DQ1365" s="38">
        <v>0</v>
      </c>
      <c r="DR1365" s="38">
        <v>0</v>
      </c>
      <c r="DS1365" s="38">
        <v>0</v>
      </c>
      <c r="DT1365" s="38">
        <v>0</v>
      </c>
      <c r="DU1365" s="38">
        <v>0</v>
      </c>
      <c r="DV1365" s="38">
        <v>0</v>
      </c>
      <c r="DW1365" s="38">
        <v>0</v>
      </c>
      <c r="DX1365" s="38">
        <v>0</v>
      </c>
      <c r="DY1365" s="38">
        <v>0</v>
      </c>
      <c r="DZ1365" s="38">
        <v>0</v>
      </c>
      <c r="EA1365" s="38">
        <v>0</v>
      </c>
      <c r="EB1365" s="38">
        <v>0</v>
      </c>
      <c r="EC1365" s="38">
        <v>0</v>
      </c>
      <c r="ED1365" s="38">
        <v>0</v>
      </c>
      <c r="EE1365" s="38">
        <v>0</v>
      </c>
      <c r="EF1365" s="38">
        <v>0</v>
      </c>
      <c r="EG1365" s="38">
        <v>0</v>
      </c>
      <c r="EH1365" s="38">
        <v>0</v>
      </c>
      <c r="EI1365" s="38">
        <v>0</v>
      </c>
      <c r="EJ1365" s="38">
        <v>0</v>
      </c>
      <c r="EK1365" s="38">
        <v>0</v>
      </c>
      <c r="EL1365" s="38">
        <v>0</v>
      </c>
      <c r="EM1365" s="38">
        <v>0</v>
      </c>
      <c r="EN1365" s="38">
        <v>0</v>
      </c>
      <c r="EO1365" s="38">
        <v>0</v>
      </c>
      <c r="EP1365" s="38">
        <v>0</v>
      </c>
      <c r="EQ1365" s="38">
        <v>0</v>
      </c>
      <c r="ER1365" s="38">
        <v>0</v>
      </c>
      <c r="ES1365" s="38">
        <v>0</v>
      </c>
      <c r="ET1365" s="38">
        <v>0</v>
      </c>
      <c r="EU1365" s="38">
        <v>0</v>
      </c>
      <c r="EV1365" s="38">
        <v>0</v>
      </c>
      <c r="EW1365" s="38">
        <v>0</v>
      </c>
      <c r="EX1365" s="38">
        <v>0</v>
      </c>
      <c r="EY1365" s="38">
        <v>0</v>
      </c>
      <c r="EZ1365" s="38">
        <v>0</v>
      </c>
      <c r="FA1365" s="38">
        <v>0</v>
      </c>
      <c r="FB1365" s="38">
        <v>0</v>
      </c>
      <c r="FC1365" s="38">
        <v>0</v>
      </c>
      <c r="FD1365" s="38">
        <v>0</v>
      </c>
      <c r="FE1365" s="38">
        <v>0</v>
      </c>
      <c r="FF1365" s="38">
        <v>0</v>
      </c>
      <c r="FG1365" s="38">
        <v>0</v>
      </c>
      <c r="FH1365" s="38">
        <v>0</v>
      </c>
      <c r="FI1365" s="38">
        <v>0</v>
      </c>
      <c r="FJ1365" s="38">
        <v>0</v>
      </c>
      <c r="FK1365" s="38">
        <v>0</v>
      </c>
      <c r="FL1365" s="38">
        <v>0</v>
      </c>
      <c r="FM1365" s="38">
        <v>0</v>
      </c>
      <c r="FN1365" s="38">
        <v>0</v>
      </c>
      <c r="FO1365" s="38">
        <v>0</v>
      </c>
      <c r="FP1365" s="38">
        <v>0</v>
      </c>
      <c r="FQ1365" s="38">
        <v>0</v>
      </c>
      <c r="FR1365" s="38">
        <v>0</v>
      </c>
      <c r="FS1365" s="38">
        <v>0</v>
      </c>
      <c r="FT1365" s="38">
        <v>0</v>
      </c>
      <c r="FU1365" s="38">
        <v>0</v>
      </c>
      <c r="FV1365" s="38">
        <v>0</v>
      </c>
      <c r="FW1365">
        <v>0</v>
      </c>
      <c r="FX1365">
        <v>0</v>
      </c>
      <c r="FY1365">
        <v>0</v>
      </c>
      <c r="FZ1365">
        <v>0</v>
      </c>
      <c r="GA1365">
        <v>0</v>
      </c>
      <c r="GB1365">
        <v>0</v>
      </c>
    </row>
    <row r="1366" spans="1:184" x14ac:dyDescent="0.3">
      <c r="A1366" t="s">
        <v>1</v>
      </c>
      <c r="B1366" t="s">
        <v>1</v>
      </c>
      <c r="C1366" t="s">
        <v>1</v>
      </c>
      <c r="D1366" t="s">
        <v>1</v>
      </c>
      <c r="E1366" t="s">
        <v>1</v>
      </c>
      <c r="F1366" t="s">
        <v>1</v>
      </c>
      <c r="G1366" t="s">
        <v>1</v>
      </c>
      <c r="H1366" s="40" t="s">
        <v>270</v>
      </c>
      <c r="I1366" s="18" t="s">
        <v>1</v>
      </c>
      <c r="J1366" s="38" t="s">
        <v>1</v>
      </c>
      <c r="K1366" s="18" t="s">
        <v>2</v>
      </c>
      <c r="L1366" s="38">
        <v>1206</v>
      </c>
      <c r="M1366" s="38">
        <v>1206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  <c r="AF1366" s="38">
        <v>0</v>
      </c>
      <c r="AG1366" s="38">
        <v>0</v>
      </c>
      <c r="AH1366" s="38">
        <v>0</v>
      </c>
      <c r="AI1366" s="38">
        <v>0</v>
      </c>
      <c r="AJ1366" s="38">
        <v>0</v>
      </c>
      <c r="AK1366" s="38">
        <v>0</v>
      </c>
      <c r="AL1366" s="38">
        <v>0</v>
      </c>
      <c r="AM1366" s="38">
        <v>0</v>
      </c>
      <c r="AN1366" s="38">
        <v>0</v>
      </c>
      <c r="AO1366" s="38">
        <v>0</v>
      </c>
      <c r="AP1366" s="38">
        <v>0</v>
      </c>
      <c r="AQ1366" s="38">
        <v>0</v>
      </c>
      <c r="AR1366" s="38">
        <v>0</v>
      </c>
      <c r="AS1366" s="38">
        <v>0</v>
      </c>
      <c r="AT1366" s="38">
        <v>0</v>
      </c>
      <c r="AU1366" s="38">
        <v>0</v>
      </c>
      <c r="AV1366" s="38">
        <v>0</v>
      </c>
      <c r="AW1366" s="38">
        <v>0</v>
      </c>
      <c r="AX1366" s="38">
        <v>0</v>
      </c>
      <c r="AY1366" s="38">
        <v>0</v>
      </c>
      <c r="AZ1366" s="38">
        <v>0</v>
      </c>
      <c r="BA1366" s="38">
        <v>0</v>
      </c>
      <c r="BB1366" s="38">
        <v>0</v>
      </c>
      <c r="BC1366" s="38">
        <v>0</v>
      </c>
      <c r="BD1366" s="38">
        <v>0</v>
      </c>
      <c r="BE1366" s="38">
        <v>0</v>
      </c>
      <c r="BF1366" s="38">
        <v>0</v>
      </c>
      <c r="BG1366" s="38">
        <v>0</v>
      </c>
      <c r="BH1366" s="38">
        <v>0</v>
      </c>
      <c r="BI1366" s="38">
        <v>0</v>
      </c>
      <c r="BJ1366" s="38">
        <v>0</v>
      </c>
      <c r="BK1366" s="38">
        <v>0</v>
      </c>
      <c r="BL1366" s="38">
        <v>0</v>
      </c>
      <c r="BM1366" s="38">
        <v>0</v>
      </c>
      <c r="BN1366" s="38">
        <v>0</v>
      </c>
      <c r="BO1366" s="38">
        <v>0</v>
      </c>
      <c r="BP1366" s="38">
        <v>0</v>
      </c>
      <c r="BQ1366" s="38">
        <v>0</v>
      </c>
      <c r="BR1366" s="38">
        <v>0</v>
      </c>
      <c r="BS1366" s="38">
        <v>0</v>
      </c>
      <c r="BT1366" s="38">
        <v>0</v>
      </c>
      <c r="BU1366" s="38">
        <v>0</v>
      </c>
      <c r="BV1366" s="38">
        <v>0</v>
      </c>
      <c r="BW1366" s="38">
        <v>0</v>
      </c>
      <c r="BX1366" s="38">
        <v>0</v>
      </c>
      <c r="BY1366" s="38">
        <v>0</v>
      </c>
      <c r="BZ1366" s="38">
        <v>0</v>
      </c>
      <c r="CA1366" s="38">
        <v>0</v>
      </c>
      <c r="CB1366" s="38">
        <v>0</v>
      </c>
      <c r="CC1366" s="38">
        <v>0</v>
      </c>
      <c r="CD1366" s="38">
        <v>0</v>
      </c>
      <c r="CE1366" s="38">
        <v>0</v>
      </c>
      <c r="CF1366" s="38">
        <v>0</v>
      </c>
      <c r="CG1366" s="38">
        <v>0</v>
      </c>
      <c r="CH1366" s="38">
        <v>0</v>
      </c>
      <c r="CI1366" s="38">
        <v>0</v>
      </c>
      <c r="CJ1366" s="38">
        <v>0</v>
      </c>
      <c r="CK1366" s="38">
        <v>0</v>
      </c>
      <c r="CL1366" s="38">
        <v>0</v>
      </c>
      <c r="CM1366" s="38">
        <v>0</v>
      </c>
      <c r="CN1366" s="38">
        <v>0</v>
      </c>
      <c r="CO1366" s="38">
        <v>0</v>
      </c>
      <c r="CP1366" s="38">
        <v>0</v>
      </c>
      <c r="CQ1366" s="38">
        <v>0</v>
      </c>
      <c r="CR1366" s="38">
        <v>0</v>
      </c>
      <c r="CS1366" s="38">
        <v>0</v>
      </c>
      <c r="CT1366" s="38">
        <v>0</v>
      </c>
      <c r="CU1366" s="38">
        <v>0</v>
      </c>
      <c r="CV1366" s="38">
        <v>0</v>
      </c>
      <c r="CW1366" s="38">
        <v>0</v>
      </c>
      <c r="CX1366" s="38">
        <v>0</v>
      </c>
      <c r="CY1366" s="38">
        <v>0</v>
      </c>
      <c r="CZ1366" s="38">
        <v>0</v>
      </c>
      <c r="DA1366" s="38">
        <v>0</v>
      </c>
      <c r="DB1366" s="38">
        <v>0</v>
      </c>
      <c r="DC1366" s="38">
        <v>0</v>
      </c>
      <c r="DD1366" s="38">
        <v>0</v>
      </c>
      <c r="DE1366" s="38">
        <v>0</v>
      </c>
      <c r="DF1366" s="38">
        <v>0</v>
      </c>
      <c r="DG1366" s="38">
        <v>0</v>
      </c>
      <c r="DH1366" s="38">
        <v>0</v>
      </c>
      <c r="DI1366" s="38">
        <v>0</v>
      </c>
      <c r="DJ1366" s="38">
        <v>0</v>
      </c>
      <c r="DK1366" s="38">
        <v>0</v>
      </c>
      <c r="DL1366" s="38">
        <v>0</v>
      </c>
      <c r="DM1366" s="38">
        <v>0</v>
      </c>
      <c r="DN1366" s="38">
        <v>0</v>
      </c>
      <c r="DO1366" s="38">
        <v>0</v>
      </c>
      <c r="DP1366" s="38">
        <v>0</v>
      </c>
      <c r="DQ1366" s="38">
        <v>0</v>
      </c>
      <c r="DR1366" s="38">
        <v>0</v>
      </c>
      <c r="DS1366" s="38">
        <v>0</v>
      </c>
      <c r="DT1366" s="38">
        <v>0</v>
      </c>
      <c r="DU1366" s="38">
        <v>0</v>
      </c>
      <c r="DV1366" s="38">
        <v>0</v>
      </c>
      <c r="DW1366" s="38">
        <v>0</v>
      </c>
      <c r="DX1366" s="38">
        <v>0</v>
      </c>
      <c r="DY1366" s="38">
        <v>0</v>
      </c>
      <c r="DZ1366" s="38">
        <v>0</v>
      </c>
      <c r="EA1366" s="38">
        <v>0</v>
      </c>
      <c r="EB1366" s="38">
        <v>0</v>
      </c>
      <c r="EC1366" s="38">
        <v>0</v>
      </c>
      <c r="ED1366" s="38">
        <v>0</v>
      </c>
      <c r="EE1366" s="38">
        <v>0</v>
      </c>
      <c r="EF1366" s="38">
        <v>0</v>
      </c>
      <c r="EG1366" s="38">
        <v>0</v>
      </c>
      <c r="EH1366" s="38">
        <v>0</v>
      </c>
      <c r="EI1366" s="38">
        <v>0</v>
      </c>
      <c r="EJ1366" s="38">
        <v>0</v>
      </c>
      <c r="EK1366" s="38">
        <v>0</v>
      </c>
      <c r="EL1366" s="38">
        <v>0</v>
      </c>
      <c r="EM1366" s="38">
        <v>0</v>
      </c>
      <c r="EN1366" s="38">
        <v>0</v>
      </c>
      <c r="EO1366" s="38">
        <v>0</v>
      </c>
      <c r="EP1366" s="38">
        <v>0</v>
      </c>
      <c r="EQ1366" s="38">
        <v>0</v>
      </c>
      <c r="ER1366" s="38">
        <v>0</v>
      </c>
      <c r="ES1366" s="38">
        <v>0</v>
      </c>
      <c r="ET1366" s="38">
        <v>0</v>
      </c>
      <c r="EU1366" s="38">
        <v>0</v>
      </c>
      <c r="EV1366" s="38">
        <v>0</v>
      </c>
      <c r="EW1366" s="38">
        <v>0</v>
      </c>
      <c r="EX1366" s="38">
        <v>0</v>
      </c>
      <c r="EY1366" s="38">
        <v>0</v>
      </c>
      <c r="EZ1366" s="38">
        <v>0</v>
      </c>
      <c r="FA1366" s="38">
        <v>0</v>
      </c>
      <c r="FB1366" s="38">
        <v>0</v>
      </c>
      <c r="FC1366" s="38">
        <v>0</v>
      </c>
      <c r="FD1366" s="38">
        <v>0</v>
      </c>
      <c r="FE1366" s="38">
        <v>0</v>
      </c>
      <c r="FF1366" s="38">
        <v>0</v>
      </c>
      <c r="FG1366" s="38">
        <v>0</v>
      </c>
      <c r="FH1366" s="38">
        <v>0</v>
      </c>
      <c r="FI1366" s="38">
        <v>0</v>
      </c>
      <c r="FJ1366" s="38">
        <v>0</v>
      </c>
      <c r="FK1366" s="38">
        <v>0</v>
      </c>
      <c r="FL1366" s="38">
        <v>0</v>
      </c>
      <c r="FM1366" s="38">
        <v>0</v>
      </c>
      <c r="FN1366" s="38">
        <v>0</v>
      </c>
      <c r="FO1366" s="38">
        <v>0</v>
      </c>
      <c r="FP1366" s="38">
        <v>0</v>
      </c>
      <c r="FQ1366" s="38">
        <v>0</v>
      </c>
      <c r="FR1366" s="38">
        <v>0</v>
      </c>
      <c r="FS1366" s="38">
        <v>0</v>
      </c>
      <c r="FT1366" s="38">
        <v>0</v>
      </c>
      <c r="FU1366" s="38">
        <v>0</v>
      </c>
      <c r="FV1366" s="38">
        <v>0</v>
      </c>
      <c r="FW1366">
        <v>0</v>
      </c>
      <c r="FX1366">
        <v>0</v>
      </c>
      <c r="FY1366">
        <v>0</v>
      </c>
      <c r="FZ1366">
        <v>0</v>
      </c>
      <c r="GA1366">
        <v>0</v>
      </c>
      <c r="GB1366">
        <v>0</v>
      </c>
    </row>
    <row r="1367" spans="1:184" x14ac:dyDescent="0.3">
      <c r="A1367" t="s">
        <v>1</v>
      </c>
      <c r="B1367" t="s">
        <v>1</v>
      </c>
      <c r="C1367" t="s">
        <v>1</v>
      </c>
      <c r="D1367" t="s">
        <v>1</v>
      </c>
      <c r="E1367" t="s">
        <v>1</v>
      </c>
      <c r="F1367" t="s">
        <v>1</v>
      </c>
      <c r="G1367" t="s">
        <v>222</v>
      </c>
      <c r="H1367" s="40" t="s">
        <v>1</v>
      </c>
      <c r="I1367" s="18" t="s">
        <v>1</v>
      </c>
      <c r="J1367" s="38" t="s">
        <v>1</v>
      </c>
      <c r="K1367" s="18">
        <v>44722</v>
      </c>
      <c r="L1367" s="38">
        <v>112996</v>
      </c>
      <c r="M1367" s="38">
        <v>112996</v>
      </c>
      <c r="N1367" s="38">
        <v>5.8494539999999997</v>
      </c>
      <c r="O1367" s="38">
        <v>5.6675069999999996</v>
      </c>
      <c r="P1367" s="38">
        <v>5.5504030000000002</v>
      </c>
      <c r="Q1367" s="38">
        <v>5.4967730000000001</v>
      </c>
      <c r="R1367" s="38">
        <v>5.6241839999999996</v>
      </c>
      <c r="S1367" s="38">
        <v>5.9288990000000004</v>
      </c>
      <c r="T1367" s="38">
        <v>6.3351930000000003</v>
      </c>
      <c r="U1367" s="38">
        <v>7.0036250000000004</v>
      </c>
      <c r="V1367" s="38">
        <v>7.7974430000000003</v>
      </c>
      <c r="W1367" s="38">
        <v>8.4140519999999999</v>
      </c>
      <c r="X1367" s="38">
        <v>8.9509760000000007</v>
      </c>
      <c r="Y1367" s="38">
        <v>9.3527229999999992</v>
      </c>
      <c r="Z1367" s="38">
        <v>9.558249</v>
      </c>
      <c r="AA1367" s="38">
        <v>9.7797409999999996</v>
      </c>
      <c r="AB1367" s="38">
        <v>9.7905160000000002</v>
      </c>
      <c r="AC1367" s="38">
        <v>9.6038139999999999</v>
      </c>
      <c r="AD1367" s="38">
        <v>9.2050190000000001</v>
      </c>
      <c r="AE1367" s="38">
        <v>8.5991420000000005</v>
      </c>
      <c r="AF1367" s="38">
        <v>8.0751310000000007</v>
      </c>
      <c r="AG1367" s="38">
        <v>7.717816</v>
      </c>
      <c r="AH1367" s="38">
        <v>7.4638059999999999</v>
      </c>
      <c r="AI1367" s="38">
        <v>7.110697</v>
      </c>
      <c r="AJ1367" s="38">
        <v>6.6061370000000004</v>
      </c>
      <c r="AK1367" s="38">
        <v>6.1869930000000002</v>
      </c>
      <c r="AL1367" s="38">
        <v>-1.2452400000000001E-2</v>
      </c>
      <c r="AM1367" s="38">
        <v>-1.1068700000000001E-2</v>
      </c>
      <c r="AN1367" s="38">
        <v>1.59481E-2</v>
      </c>
      <c r="AO1367" s="38">
        <v>2.1809200000000001E-2</v>
      </c>
      <c r="AP1367" s="38">
        <v>3.8317400000000001E-2</v>
      </c>
      <c r="AQ1367" s="38">
        <v>2.5197799999999999E-2</v>
      </c>
      <c r="AR1367" s="38">
        <v>5.153E-4</v>
      </c>
      <c r="AS1367" s="38">
        <v>-3.8490400000000001E-2</v>
      </c>
      <c r="AT1367" s="38">
        <v>-5.8607300000000001E-2</v>
      </c>
      <c r="AU1367" s="38">
        <v>-9.4392299999999998E-2</v>
      </c>
      <c r="AV1367" s="38">
        <v>-8.0759399999999995E-2</v>
      </c>
      <c r="AW1367" s="38">
        <v>-5.3197399999999999E-2</v>
      </c>
      <c r="AX1367" s="38">
        <v>-1.9197499999999999E-2</v>
      </c>
      <c r="AY1367" s="38">
        <v>2.6543500000000001E-2</v>
      </c>
      <c r="AZ1367" s="38">
        <v>3.5774800000000002E-2</v>
      </c>
      <c r="BA1367" s="38">
        <v>1.9584799999999999E-2</v>
      </c>
      <c r="BB1367" s="38">
        <v>2.5616300000000002E-2</v>
      </c>
      <c r="BC1367" s="38">
        <v>1.5078100000000001E-2</v>
      </c>
      <c r="BD1367" s="38">
        <v>-2.78879E-2</v>
      </c>
      <c r="BE1367" s="38">
        <v>-3.0179500000000001E-2</v>
      </c>
      <c r="BF1367" s="38">
        <v>-1.49526E-2</v>
      </c>
      <c r="BG1367" s="38">
        <v>-7.4581900000000007E-2</v>
      </c>
      <c r="BH1367" s="38">
        <v>-8.3696499999999993E-2</v>
      </c>
      <c r="BI1367" s="38">
        <v>-0.1102728</v>
      </c>
      <c r="BJ1367" s="38">
        <v>-2.3292E-3</v>
      </c>
      <c r="BK1367" s="38">
        <v>-2.6373999999999998E-3</v>
      </c>
      <c r="BL1367" s="38">
        <v>2.2279400000000001E-2</v>
      </c>
      <c r="BM1367" s="38">
        <v>2.7371900000000001E-2</v>
      </c>
      <c r="BN1367" s="38">
        <v>4.3848499999999999E-2</v>
      </c>
      <c r="BO1367" s="38">
        <v>3.1941700000000003E-2</v>
      </c>
      <c r="BP1367" s="38">
        <v>9.4677000000000008E-3</v>
      </c>
      <c r="BQ1367" s="38">
        <v>-3.0755399999999999E-2</v>
      </c>
      <c r="BR1367" s="38">
        <v>-5.0306999999999998E-2</v>
      </c>
      <c r="BS1367" s="38">
        <v>-8.4800399999999998E-2</v>
      </c>
      <c r="BT1367" s="38">
        <v>-7.2881699999999994E-2</v>
      </c>
      <c r="BU1367" s="38">
        <v>-4.70058E-2</v>
      </c>
      <c r="BV1367" s="38">
        <v>-1.47394E-2</v>
      </c>
      <c r="BW1367" s="38">
        <v>3.2232499999999997E-2</v>
      </c>
      <c r="BX1367" s="38">
        <v>4.4364000000000001E-2</v>
      </c>
      <c r="BY1367" s="38">
        <v>2.9910599999999999E-2</v>
      </c>
      <c r="BZ1367" s="38">
        <v>3.7782400000000001E-2</v>
      </c>
      <c r="CA1367" s="38">
        <v>2.77332E-2</v>
      </c>
      <c r="CB1367" s="38">
        <v>-1.42557E-2</v>
      </c>
      <c r="CC1367" s="38">
        <v>-1.70744E-2</v>
      </c>
      <c r="CD1367" s="38">
        <v>-1.4744999999999999E-3</v>
      </c>
      <c r="CE1367" s="38">
        <v>-5.9530100000000002E-2</v>
      </c>
      <c r="CF1367" s="38">
        <v>-6.9059499999999996E-2</v>
      </c>
      <c r="CG1367" s="38">
        <v>-9.5687400000000006E-2</v>
      </c>
      <c r="CH1367" s="38">
        <v>4.6820999999999998E-3</v>
      </c>
      <c r="CI1367" s="38">
        <v>3.2020999999999998E-3</v>
      </c>
      <c r="CJ1367" s="38">
        <v>2.6664400000000001E-2</v>
      </c>
      <c r="CK1367" s="38">
        <v>3.1224600000000002E-2</v>
      </c>
      <c r="CL1367" s="38">
        <v>4.7679399999999997E-2</v>
      </c>
      <c r="CM1367" s="38">
        <v>3.6612499999999999E-2</v>
      </c>
      <c r="CN1367" s="38">
        <v>1.56682E-2</v>
      </c>
      <c r="CO1367" s="38">
        <v>-2.5398199999999999E-2</v>
      </c>
      <c r="CP1367" s="38">
        <v>-4.4558199999999999E-2</v>
      </c>
      <c r="CQ1367" s="38">
        <v>-7.8157099999999993E-2</v>
      </c>
      <c r="CR1367" s="38">
        <v>-6.7425700000000005E-2</v>
      </c>
      <c r="CS1367" s="38">
        <v>-4.2717499999999999E-2</v>
      </c>
      <c r="CT1367" s="38">
        <v>-1.16518E-2</v>
      </c>
      <c r="CU1367" s="38">
        <v>3.6172599999999999E-2</v>
      </c>
      <c r="CV1367" s="38">
        <v>5.0312900000000001E-2</v>
      </c>
      <c r="CW1367" s="38">
        <v>3.7062199999999997E-2</v>
      </c>
      <c r="CX1367" s="38">
        <v>4.6208600000000002E-2</v>
      </c>
      <c r="CY1367" s="38">
        <v>3.6498000000000003E-2</v>
      </c>
      <c r="CZ1367" s="38">
        <v>-4.8141E-3</v>
      </c>
      <c r="DA1367" s="38">
        <v>-7.9977999999999994E-3</v>
      </c>
      <c r="DB1367" s="38">
        <v>7.8603000000000006E-3</v>
      </c>
      <c r="DC1367" s="38">
        <v>-4.9105200000000002E-2</v>
      </c>
      <c r="DD1367" s="38">
        <v>-5.8922000000000002E-2</v>
      </c>
      <c r="DE1367" s="38">
        <v>-8.5585700000000001E-2</v>
      </c>
      <c r="DF1367" s="38">
        <v>1.16934E-2</v>
      </c>
      <c r="DG1367" s="38">
        <v>9.0414999999999992E-3</v>
      </c>
      <c r="DH1367" s="38">
        <v>3.1049500000000001E-2</v>
      </c>
      <c r="DI1367" s="38">
        <v>3.5077299999999999E-2</v>
      </c>
      <c r="DJ1367" s="38">
        <v>5.1510199999999999E-2</v>
      </c>
      <c r="DK1367" s="38">
        <v>4.1283300000000002E-2</v>
      </c>
      <c r="DL1367" s="38">
        <v>2.1868599999999998E-2</v>
      </c>
      <c r="DM1367" s="38">
        <v>-2.00409E-2</v>
      </c>
      <c r="DN1367" s="38">
        <v>-3.8809400000000001E-2</v>
      </c>
      <c r="DO1367" s="38">
        <v>-7.1513800000000002E-2</v>
      </c>
      <c r="DP1367" s="38">
        <v>-6.1969700000000003E-2</v>
      </c>
      <c r="DQ1367" s="38">
        <v>-3.8429199999999997E-2</v>
      </c>
      <c r="DR1367" s="38">
        <v>-8.5640999999999998E-3</v>
      </c>
      <c r="DS1367" s="38">
        <v>4.0112799999999997E-2</v>
      </c>
      <c r="DT1367" s="38">
        <v>5.6261699999999998E-2</v>
      </c>
      <c r="DU1367" s="38">
        <v>4.4213799999999998E-2</v>
      </c>
      <c r="DV1367" s="38">
        <v>5.4634700000000001E-2</v>
      </c>
      <c r="DW1367" s="38">
        <v>4.5262900000000002E-2</v>
      </c>
      <c r="DX1367" s="38">
        <v>4.6274000000000003E-3</v>
      </c>
      <c r="DY1367" s="38">
        <v>1.0788E-3</v>
      </c>
      <c r="DZ1367" s="38">
        <v>1.7195100000000001E-2</v>
      </c>
      <c r="EA1367" s="38">
        <v>-3.8680300000000001E-2</v>
      </c>
      <c r="EB1367" s="38">
        <v>-4.8784399999999999E-2</v>
      </c>
      <c r="EC1367" s="38">
        <v>-7.5483900000000007E-2</v>
      </c>
      <c r="ED1367" s="38">
        <v>2.1816700000000001E-2</v>
      </c>
      <c r="EE1367" s="38">
        <v>1.74729E-2</v>
      </c>
      <c r="EF1367" s="38">
        <v>3.7380799999999999E-2</v>
      </c>
      <c r="EG1367" s="38">
        <v>4.0640000000000003E-2</v>
      </c>
      <c r="EH1367" s="38">
        <v>5.7041399999999999E-2</v>
      </c>
      <c r="EI1367" s="38">
        <v>4.8027199999999999E-2</v>
      </c>
      <c r="EJ1367" s="38">
        <v>3.0821100000000001E-2</v>
      </c>
      <c r="EK1367" s="38">
        <v>-1.23059E-2</v>
      </c>
      <c r="EL1367" s="38">
        <v>-3.0509000000000001E-2</v>
      </c>
      <c r="EM1367" s="38">
        <v>-6.1921999999999998E-2</v>
      </c>
      <c r="EN1367" s="38">
        <v>-5.4092000000000001E-2</v>
      </c>
      <c r="EO1367" s="38">
        <v>-3.2237500000000002E-2</v>
      </c>
      <c r="EP1367" s="38">
        <v>-4.1060999999999997E-3</v>
      </c>
      <c r="EQ1367" s="38">
        <v>4.5801799999999997E-2</v>
      </c>
      <c r="ER1367" s="38">
        <v>6.4850900000000003E-2</v>
      </c>
      <c r="ES1367" s="38">
        <v>5.4539600000000001E-2</v>
      </c>
      <c r="ET1367" s="38">
        <v>6.6800799999999994E-2</v>
      </c>
      <c r="EU1367" s="38">
        <v>5.7917900000000001E-2</v>
      </c>
      <c r="EV1367" s="38">
        <v>1.8259600000000001E-2</v>
      </c>
      <c r="EW1367" s="38">
        <v>1.4183899999999999E-2</v>
      </c>
      <c r="EX1367" s="38">
        <v>3.0673099999999998E-2</v>
      </c>
      <c r="EY1367" s="38">
        <v>-2.3628400000000001E-2</v>
      </c>
      <c r="EZ1367" s="38">
        <v>-3.4147400000000001E-2</v>
      </c>
      <c r="FA1367" s="38">
        <v>-6.0898599999999997E-2</v>
      </c>
      <c r="FB1367" s="38">
        <v>79.212909999999994</v>
      </c>
      <c r="FC1367" s="38">
        <v>77.584559999999996</v>
      </c>
      <c r="FD1367" s="38">
        <v>75.186610000000002</v>
      </c>
      <c r="FE1367" s="38">
        <v>73.234380000000002</v>
      </c>
      <c r="FF1367" s="38">
        <v>72.149649999999994</v>
      </c>
      <c r="FG1367" s="38">
        <v>71.337620000000001</v>
      </c>
      <c r="FH1367" s="38">
        <v>71.919820000000001</v>
      </c>
      <c r="FI1367" s="38">
        <v>75.846400000000003</v>
      </c>
      <c r="FJ1367" s="38">
        <v>80.641909999999996</v>
      </c>
      <c r="FK1367" s="38">
        <v>84.272409999999994</v>
      </c>
      <c r="FL1367" s="38">
        <v>87.836680000000001</v>
      </c>
      <c r="FM1367" s="38">
        <v>91.326580000000007</v>
      </c>
      <c r="FN1367" s="38">
        <v>93.856560000000002</v>
      </c>
      <c r="FO1367" s="38">
        <v>96.033969999999997</v>
      </c>
      <c r="FP1367" s="38">
        <v>97.438929999999999</v>
      </c>
      <c r="FQ1367" s="38">
        <v>98.625829999999993</v>
      </c>
      <c r="FR1367" s="38">
        <v>98.935910000000007</v>
      </c>
      <c r="FS1367" s="38">
        <v>98.492270000000005</v>
      </c>
      <c r="FT1367" s="38">
        <v>96.940479999999994</v>
      </c>
      <c r="FU1367" s="38">
        <v>94.770750000000007</v>
      </c>
      <c r="FV1367" s="38">
        <v>91.632480000000001</v>
      </c>
      <c r="FW1367">
        <v>88.977599999999995</v>
      </c>
      <c r="FX1367">
        <v>86.207310000000007</v>
      </c>
      <c r="FY1367">
        <v>83.432000000000002</v>
      </c>
      <c r="FZ1367">
        <v>1.52388E-2</v>
      </c>
      <c r="GA1367">
        <v>0.12570139999999999</v>
      </c>
      <c r="GB1367">
        <v>1</v>
      </c>
    </row>
    <row r="1368" spans="1:184" x14ac:dyDescent="0.3">
      <c r="A1368" t="s">
        <v>1</v>
      </c>
      <c r="B1368" t="s">
        <v>1</v>
      </c>
      <c r="C1368" t="s">
        <v>1</v>
      </c>
      <c r="D1368" t="s">
        <v>1</v>
      </c>
      <c r="E1368" t="s">
        <v>1</v>
      </c>
      <c r="F1368" t="s">
        <v>1</v>
      </c>
      <c r="G1368" t="s">
        <v>222</v>
      </c>
      <c r="H1368" s="40" t="s">
        <v>1</v>
      </c>
      <c r="I1368" s="18" t="s">
        <v>1</v>
      </c>
      <c r="J1368" s="38" t="s">
        <v>1</v>
      </c>
      <c r="K1368" s="18">
        <v>44739</v>
      </c>
      <c r="L1368" s="38">
        <v>112739</v>
      </c>
      <c r="M1368" s="38">
        <v>112739</v>
      </c>
      <c r="N1368" s="38">
        <v>5.3372479999999998</v>
      </c>
      <c r="O1368" s="38">
        <v>5.2001439999999999</v>
      </c>
      <c r="P1368" s="38">
        <v>5.0975419999999998</v>
      </c>
      <c r="Q1368" s="38">
        <v>5.0949280000000003</v>
      </c>
      <c r="R1368" s="38">
        <v>5.2739050000000001</v>
      </c>
      <c r="S1368" s="38">
        <v>5.6974419999999997</v>
      </c>
      <c r="T1368" s="38">
        <v>6.2299389999999999</v>
      </c>
      <c r="U1368" s="38">
        <v>6.9254730000000002</v>
      </c>
      <c r="V1368" s="38">
        <v>7.7437659999999999</v>
      </c>
      <c r="W1368" s="38">
        <v>8.3193149999999996</v>
      </c>
      <c r="X1368" s="38">
        <v>8.8155560000000008</v>
      </c>
      <c r="Y1368" s="38">
        <v>9.2043900000000001</v>
      </c>
      <c r="Z1368" s="38">
        <v>9.4695940000000007</v>
      </c>
      <c r="AA1368" s="38">
        <v>9.7616809999999994</v>
      </c>
      <c r="AB1368" s="38">
        <v>9.8664769999999997</v>
      </c>
      <c r="AC1368" s="38">
        <v>9.7595720000000004</v>
      </c>
      <c r="AD1368" s="38">
        <v>9.3870050000000003</v>
      </c>
      <c r="AE1368" s="38">
        <v>8.7215699999999998</v>
      </c>
      <c r="AF1368" s="38">
        <v>8.1725440000000003</v>
      </c>
      <c r="AG1368" s="38">
        <v>7.800154</v>
      </c>
      <c r="AH1368" s="38">
        <v>7.4830100000000002</v>
      </c>
      <c r="AI1368" s="38">
        <v>7.0219230000000001</v>
      </c>
      <c r="AJ1368" s="38">
        <v>6.5204740000000001</v>
      </c>
      <c r="AK1368" s="38">
        <v>6.1398289999999998</v>
      </c>
      <c r="AL1368" s="38">
        <v>-5.5669400000000001E-2</v>
      </c>
      <c r="AM1368" s="38">
        <v>-2.46264E-2</v>
      </c>
      <c r="AN1368" s="38">
        <v>-1.32754E-2</v>
      </c>
      <c r="AO1368" s="38">
        <v>2.1159999999999998E-3</v>
      </c>
      <c r="AP1368" s="38">
        <v>-6.254E-3</v>
      </c>
      <c r="AQ1368" s="38">
        <v>5.8806900000000002E-2</v>
      </c>
      <c r="AR1368" s="38">
        <v>9.6640100000000007E-2</v>
      </c>
      <c r="AS1368" s="38">
        <v>-1.8735100000000001E-2</v>
      </c>
      <c r="AT1368" s="38">
        <v>-4.4644799999999998E-2</v>
      </c>
      <c r="AU1368" s="38">
        <v>-7.1196400000000007E-2</v>
      </c>
      <c r="AV1368" s="38">
        <v>-7.2031100000000001E-2</v>
      </c>
      <c r="AW1368" s="38">
        <v>-3.9270800000000002E-2</v>
      </c>
      <c r="AX1368" s="38">
        <v>-1.83701E-2</v>
      </c>
      <c r="AY1368" s="38">
        <v>2.6056099999999999E-2</v>
      </c>
      <c r="AZ1368" s="38">
        <v>8.7251599999999999E-2</v>
      </c>
      <c r="BA1368" s="38">
        <v>8.9755199999999993E-2</v>
      </c>
      <c r="BB1368" s="38">
        <v>0.1476972</v>
      </c>
      <c r="BC1368" s="38">
        <v>0.13997019999999999</v>
      </c>
      <c r="BD1368" s="38">
        <v>9.79463E-2</v>
      </c>
      <c r="BE1368" s="38">
        <v>7.9231999999999997E-2</v>
      </c>
      <c r="BF1368" s="38">
        <v>9.0256500000000003E-2</v>
      </c>
      <c r="BG1368" s="38">
        <v>-6.2606899999999993E-2</v>
      </c>
      <c r="BH1368" s="38">
        <v>-5.3417899999999997E-2</v>
      </c>
      <c r="BI1368" s="38">
        <v>-5.1477799999999997E-2</v>
      </c>
      <c r="BJ1368" s="38">
        <v>-4.8482499999999998E-2</v>
      </c>
      <c r="BK1368" s="38">
        <v>-1.7189099999999999E-2</v>
      </c>
      <c r="BL1368" s="38">
        <v>-6.1453000000000002E-3</v>
      </c>
      <c r="BM1368" s="38">
        <v>7.5637999999999999E-3</v>
      </c>
      <c r="BN1368" s="38">
        <v>-1.2689000000000001E-3</v>
      </c>
      <c r="BO1368" s="38">
        <v>6.4921499999999993E-2</v>
      </c>
      <c r="BP1368" s="38">
        <v>0.10507039999999999</v>
      </c>
      <c r="BQ1368" s="38">
        <v>-1.04134E-2</v>
      </c>
      <c r="BR1368" s="38">
        <v>-3.6927099999999997E-2</v>
      </c>
      <c r="BS1368" s="38">
        <v>-6.2690300000000004E-2</v>
      </c>
      <c r="BT1368" s="38">
        <v>-6.4947599999999994E-2</v>
      </c>
      <c r="BU1368" s="38">
        <v>-3.3259499999999997E-2</v>
      </c>
      <c r="BV1368" s="38">
        <v>-1.4043099999999999E-2</v>
      </c>
      <c r="BW1368" s="38">
        <v>3.0569200000000001E-2</v>
      </c>
      <c r="BX1368" s="38">
        <v>9.3247499999999997E-2</v>
      </c>
      <c r="BY1368" s="38">
        <v>9.6537899999999996E-2</v>
      </c>
      <c r="BZ1368" s="38">
        <v>0.15599199999999999</v>
      </c>
      <c r="CA1368" s="38">
        <v>0.1491236</v>
      </c>
      <c r="CB1368" s="38">
        <v>0.1104097</v>
      </c>
      <c r="CC1368" s="38">
        <v>9.1883900000000004E-2</v>
      </c>
      <c r="CD1368" s="38">
        <v>0.10204439999999999</v>
      </c>
      <c r="CE1368" s="38">
        <v>-4.94104E-2</v>
      </c>
      <c r="CF1368" s="38">
        <v>-4.0173500000000001E-2</v>
      </c>
      <c r="CG1368" s="38">
        <v>-3.7188199999999998E-2</v>
      </c>
      <c r="CH1368" s="38">
        <v>-4.3504899999999999E-2</v>
      </c>
      <c r="CI1368" s="38">
        <v>-1.2038E-2</v>
      </c>
      <c r="CJ1368" s="38">
        <v>-1.2068999999999999E-3</v>
      </c>
      <c r="CK1368" s="38">
        <v>1.13369E-2</v>
      </c>
      <c r="CL1368" s="38">
        <v>2.1836999999999998E-3</v>
      </c>
      <c r="CM1368" s="38">
        <v>6.9156400000000007E-2</v>
      </c>
      <c r="CN1368" s="38">
        <v>0.1109091</v>
      </c>
      <c r="CO1368" s="38">
        <v>-4.6499000000000002E-3</v>
      </c>
      <c r="CP1368" s="38">
        <v>-3.1581900000000003E-2</v>
      </c>
      <c r="CQ1368" s="38">
        <v>-5.6799000000000002E-2</v>
      </c>
      <c r="CR1368" s="38">
        <v>-6.0041700000000003E-2</v>
      </c>
      <c r="CS1368" s="38">
        <v>-2.9096E-2</v>
      </c>
      <c r="CT1368" s="38">
        <v>-1.1046200000000001E-2</v>
      </c>
      <c r="CU1368" s="38">
        <v>3.36949E-2</v>
      </c>
      <c r="CV1368" s="38">
        <v>9.7400200000000006E-2</v>
      </c>
      <c r="CW1368" s="38">
        <v>0.10123550000000001</v>
      </c>
      <c r="CX1368" s="38">
        <v>0.16173699999999999</v>
      </c>
      <c r="CY1368" s="38">
        <v>0.1554632</v>
      </c>
      <c r="CZ1368" s="38">
        <v>0.1190418</v>
      </c>
      <c r="DA1368" s="38">
        <v>0.1006465</v>
      </c>
      <c r="DB1368" s="38">
        <v>0.11020870000000001</v>
      </c>
      <c r="DC1368" s="38">
        <v>-4.0270599999999997E-2</v>
      </c>
      <c r="DD1368" s="38">
        <v>-3.10005E-2</v>
      </c>
      <c r="DE1368" s="38">
        <v>-2.7291300000000001E-2</v>
      </c>
      <c r="DF1368" s="38">
        <v>-3.85273E-2</v>
      </c>
      <c r="DG1368" s="38">
        <v>-6.8869999999999999E-3</v>
      </c>
      <c r="DH1368" s="38">
        <v>3.7315E-3</v>
      </c>
      <c r="DI1368" s="38">
        <v>1.51101E-2</v>
      </c>
      <c r="DJ1368" s="38">
        <v>5.6363000000000003E-3</v>
      </c>
      <c r="DK1368" s="38">
        <v>7.3391399999999996E-2</v>
      </c>
      <c r="DL1368" s="38">
        <v>0.1167479</v>
      </c>
      <c r="DM1368" s="38">
        <v>1.1136E-3</v>
      </c>
      <c r="DN1368" s="38">
        <v>-2.6236700000000002E-2</v>
      </c>
      <c r="DO1368" s="38">
        <v>-5.0907800000000003E-2</v>
      </c>
      <c r="DP1368" s="38">
        <v>-5.5135700000000003E-2</v>
      </c>
      <c r="DQ1368" s="38">
        <v>-2.4932599999999999E-2</v>
      </c>
      <c r="DR1368" s="38">
        <v>-8.0493000000000006E-3</v>
      </c>
      <c r="DS1368" s="38">
        <v>3.6820600000000002E-2</v>
      </c>
      <c r="DT1368" s="38">
        <v>0.101553</v>
      </c>
      <c r="DU1368" s="38">
        <v>0.10593320000000001</v>
      </c>
      <c r="DV1368" s="38">
        <v>0.16748199999999999</v>
      </c>
      <c r="DW1368" s="38">
        <v>0.16180269999999999</v>
      </c>
      <c r="DX1368" s="38">
        <v>0.12767390000000001</v>
      </c>
      <c r="DY1368" s="38">
        <v>0.1094091</v>
      </c>
      <c r="DZ1368" s="38">
        <v>0.1183729</v>
      </c>
      <c r="EA1368" s="38">
        <v>-3.11308E-2</v>
      </c>
      <c r="EB1368" s="38">
        <v>-2.18274E-2</v>
      </c>
      <c r="EC1368" s="38">
        <v>-1.7394400000000001E-2</v>
      </c>
      <c r="ED1368" s="38">
        <v>-3.1340399999999997E-2</v>
      </c>
      <c r="EE1368" s="38">
        <v>5.5040000000000004E-4</v>
      </c>
      <c r="EF1368" s="38">
        <v>1.0861600000000001E-2</v>
      </c>
      <c r="EG1368" s="38">
        <v>2.05579E-2</v>
      </c>
      <c r="EH1368" s="38">
        <v>1.06214E-2</v>
      </c>
      <c r="EI1368" s="38">
        <v>7.9505999999999993E-2</v>
      </c>
      <c r="EJ1368" s="38">
        <v>0.12517809999999999</v>
      </c>
      <c r="EK1368" s="38">
        <v>9.4353000000000006E-3</v>
      </c>
      <c r="EL1368" s="38">
        <v>-1.8519000000000001E-2</v>
      </c>
      <c r="EM1368" s="38">
        <v>-4.2401700000000001E-2</v>
      </c>
      <c r="EN1368" s="38">
        <v>-4.8052200000000003E-2</v>
      </c>
      <c r="EO1368" s="38">
        <v>-1.8921199999999999E-2</v>
      </c>
      <c r="EP1368" s="38">
        <v>-3.7223E-3</v>
      </c>
      <c r="EQ1368" s="38">
        <v>4.1333700000000001E-2</v>
      </c>
      <c r="ER1368" s="38">
        <v>0.1075488</v>
      </c>
      <c r="ES1368" s="38">
        <v>0.11271589999999999</v>
      </c>
      <c r="ET1368" s="38">
        <v>0.17577690000000001</v>
      </c>
      <c r="EU1368" s="38">
        <v>0.1709561</v>
      </c>
      <c r="EV1368" s="38">
        <v>0.14013729999999999</v>
      </c>
      <c r="EW1368" s="38">
        <v>0.1220609</v>
      </c>
      <c r="EX1368" s="38">
        <v>0.1301609</v>
      </c>
      <c r="EY1368" s="38">
        <v>-1.79344E-2</v>
      </c>
      <c r="EZ1368" s="38">
        <v>-8.5830000000000004E-3</v>
      </c>
      <c r="FA1368" s="38">
        <v>-3.1048E-3</v>
      </c>
      <c r="FB1368" s="38">
        <v>77.51849</v>
      </c>
      <c r="FC1368" s="38">
        <v>75.594149999999999</v>
      </c>
      <c r="FD1368" s="38">
        <v>73.59657</v>
      </c>
      <c r="FE1368" s="38">
        <v>71.851619999999997</v>
      </c>
      <c r="FF1368" s="38">
        <v>70.784909999999996</v>
      </c>
      <c r="FG1368" s="38">
        <v>69.481819999999999</v>
      </c>
      <c r="FH1368" s="38">
        <v>69.679469999999995</v>
      </c>
      <c r="FI1368" s="38">
        <v>72.897059999999996</v>
      </c>
      <c r="FJ1368" s="38">
        <v>77.631860000000003</v>
      </c>
      <c r="FK1368" s="38">
        <v>81.722740000000002</v>
      </c>
      <c r="FL1368" s="38">
        <v>85.935450000000003</v>
      </c>
      <c r="FM1368" s="38">
        <v>89.868179999999995</v>
      </c>
      <c r="FN1368" s="38">
        <v>93.275120000000001</v>
      </c>
      <c r="FO1368" s="38">
        <v>96.15249</v>
      </c>
      <c r="FP1368" s="38">
        <v>98.314589999999995</v>
      </c>
      <c r="FQ1368" s="38">
        <v>99.89649</v>
      </c>
      <c r="FR1368" s="38">
        <v>100.0433</v>
      </c>
      <c r="FS1368" s="38">
        <v>99.716980000000007</v>
      </c>
      <c r="FT1368" s="38">
        <v>98.249949999999998</v>
      </c>
      <c r="FU1368" s="38">
        <v>95.443269999999998</v>
      </c>
      <c r="FV1368" s="38">
        <v>91.088949999999997</v>
      </c>
      <c r="FW1368">
        <v>87.502189999999999</v>
      </c>
      <c r="FX1368">
        <v>84.386080000000007</v>
      </c>
      <c r="FY1368">
        <v>81.758290000000002</v>
      </c>
      <c r="FZ1368">
        <v>1.2376399999999999E-2</v>
      </c>
      <c r="GA1368">
        <v>0.10164280000000001</v>
      </c>
      <c r="GB1368">
        <v>1</v>
      </c>
    </row>
    <row r="1369" spans="1:184" x14ac:dyDescent="0.3">
      <c r="A1369" t="s">
        <v>1</v>
      </c>
      <c r="B1369" t="s">
        <v>1</v>
      </c>
      <c r="C1369" t="s">
        <v>1</v>
      </c>
      <c r="D1369" t="s">
        <v>1</v>
      </c>
      <c r="E1369" t="s">
        <v>1</v>
      </c>
      <c r="F1369" t="s">
        <v>1</v>
      </c>
      <c r="G1369" t="s">
        <v>222</v>
      </c>
      <c r="H1369" s="40" t="s">
        <v>1</v>
      </c>
      <c r="I1369" s="18" t="s">
        <v>1</v>
      </c>
      <c r="J1369" s="38" t="s">
        <v>1</v>
      </c>
      <c r="K1369" s="18">
        <v>44753</v>
      </c>
      <c r="L1369" s="38">
        <v>112421</v>
      </c>
      <c r="M1369" s="38">
        <v>112421</v>
      </c>
      <c r="N1369" s="38">
        <v>5.306165</v>
      </c>
      <c r="O1369" s="38">
        <v>5.1692900000000002</v>
      </c>
      <c r="P1369" s="38">
        <v>5.0722110000000002</v>
      </c>
      <c r="Q1369" s="38">
        <v>5.0750060000000001</v>
      </c>
      <c r="R1369" s="38">
        <v>5.2574829999999997</v>
      </c>
      <c r="S1369" s="38">
        <v>5.6617980000000001</v>
      </c>
      <c r="T1369" s="38">
        <v>6.1932660000000004</v>
      </c>
      <c r="U1369" s="38">
        <v>6.940645</v>
      </c>
      <c r="V1369" s="38">
        <v>7.7859170000000004</v>
      </c>
      <c r="W1369" s="38">
        <v>8.4119159999999997</v>
      </c>
      <c r="X1369" s="38">
        <v>8.9324510000000004</v>
      </c>
      <c r="Y1369" s="38">
        <v>9.3306470000000008</v>
      </c>
      <c r="Z1369" s="38">
        <v>9.5702949999999998</v>
      </c>
      <c r="AA1369" s="38">
        <v>9.8558450000000004</v>
      </c>
      <c r="AB1369" s="38">
        <v>9.9186940000000003</v>
      </c>
      <c r="AC1369" s="38">
        <v>9.7852029999999992</v>
      </c>
      <c r="AD1369" s="38">
        <v>9.3922000000000008</v>
      </c>
      <c r="AE1369" s="38">
        <v>8.7024659999999994</v>
      </c>
      <c r="AF1369" s="38">
        <v>8.1455099999999998</v>
      </c>
      <c r="AG1369" s="38">
        <v>7.7835590000000003</v>
      </c>
      <c r="AH1369" s="38">
        <v>7.490818</v>
      </c>
      <c r="AI1369" s="38">
        <v>7.0638519999999998</v>
      </c>
      <c r="AJ1369" s="38">
        <v>6.5878509999999997</v>
      </c>
      <c r="AK1369" s="38">
        <v>6.1873170000000002</v>
      </c>
      <c r="AL1369" s="38">
        <v>-2.9076899999999999E-2</v>
      </c>
      <c r="AM1369" s="38">
        <v>-1.6859599999999999E-2</v>
      </c>
      <c r="AN1369" s="38">
        <v>-3.0233999999999999E-3</v>
      </c>
      <c r="AO1369" s="38">
        <v>-8.6560000000000001E-4</v>
      </c>
      <c r="AP1369" s="38">
        <v>-1.2283000000000001E-3</v>
      </c>
      <c r="AQ1369" s="38">
        <v>2.5874299999999999E-2</v>
      </c>
      <c r="AR1369" s="38">
        <v>4.8240499999999999E-2</v>
      </c>
      <c r="AS1369" s="38">
        <v>-4.5624699999999997E-2</v>
      </c>
      <c r="AT1369" s="38">
        <v>-4.1000399999999999E-2</v>
      </c>
      <c r="AU1369" s="38">
        <v>-7.0615700000000003E-2</v>
      </c>
      <c r="AV1369" s="38">
        <v>-4.9791299999999997E-2</v>
      </c>
      <c r="AW1369" s="38">
        <v>-5.8533599999999998E-2</v>
      </c>
      <c r="AX1369" s="38">
        <v>-2.63725E-2</v>
      </c>
      <c r="AY1369" s="38">
        <v>2.91363E-2</v>
      </c>
      <c r="AZ1369" s="38">
        <v>3.3730999999999997E-2</v>
      </c>
      <c r="BA1369" s="38">
        <v>3.5834199999999997E-2</v>
      </c>
      <c r="BB1369" s="38">
        <v>8.4621299999999997E-2</v>
      </c>
      <c r="BC1369" s="38">
        <v>4.5696800000000003E-2</v>
      </c>
      <c r="BD1369" s="38">
        <v>-2.4632E-3</v>
      </c>
      <c r="BE1369" s="38">
        <v>-5.9253999999999999E-3</v>
      </c>
      <c r="BF1369" s="38">
        <v>-1.4572399999999999E-2</v>
      </c>
      <c r="BG1369" s="38">
        <v>-0.15156140000000001</v>
      </c>
      <c r="BH1369" s="38">
        <v>-0.11532829999999999</v>
      </c>
      <c r="BI1369" s="38">
        <v>-9.9358000000000002E-2</v>
      </c>
      <c r="BJ1369" s="38">
        <v>-2.0259699999999999E-2</v>
      </c>
      <c r="BK1369" s="38">
        <v>-8.7697000000000001E-3</v>
      </c>
      <c r="BL1369" s="38">
        <v>4.6408999999999999E-3</v>
      </c>
      <c r="BM1369" s="38">
        <v>5.4165999999999997E-3</v>
      </c>
      <c r="BN1369" s="38">
        <v>4.0842999999999999E-3</v>
      </c>
      <c r="BO1369" s="38">
        <v>3.2882399999999999E-2</v>
      </c>
      <c r="BP1369" s="38">
        <v>5.8278700000000003E-2</v>
      </c>
      <c r="BQ1369" s="38">
        <v>-3.63331E-2</v>
      </c>
      <c r="BR1369" s="38">
        <v>-3.1978699999999999E-2</v>
      </c>
      <c r="BS1369" s="38">
        <v>-6.0158200000000002E-2</v>
      </c>
      <c r="BT1369" s="38">
        <v>-4.1383299999999998E-2</v>
      </c>
      <c r="BU1369" s="38">
        <v>-5.1740800000000003E-2</v>
      </c>
      <c r="BV1369" s="38">
        <v>-2.2134000000000001E-2</v>
      </c>
      <c r="BW1369" s="38">
        <v>3.43626E-2</v>
      </c>
      <c r="BX1369" s="38">
        <v>4.1368000000000002E-2</v>
      </c>
      <c r="BY1369" s="38">
        <v>4.4645700000000003E-2</v>
      </c>
      <c r="BZ1369" s="38">
        <v>9.5073900000000003E-2</v>
      </c>
      <c r="CA1369" s="38">
        <v>5.7124000000000001E-2</v>
      </c>
      <c r="CB1369" s="38">
        <v>1.2263700000000001E-2</v>
      </c>
      <c r="CC1369" s="38">
        <v>8.7632999999999999E-3</v>
      </c>
      <c r="CD1369" s="38">
        <v>-1.2095000000000001E-3</v>
      </c>
      <c r="CE1369" s="38">
        <v>-0.1368267</v>
      </c>
      <c r="CF1369" s="38">
        <v>-9.8946800000000001E-2</v>
      </c>
      <c r="CG1369" s="38">
        <v>-8.18469E-2</v>
      </c>
      <c r="CH1369" s="38">
        <v>-1.4153000000000001E-2</v>
      </c>
      <c r="CI1369" s="38">
        <v>-3.1665999999999999E-3</v>
      </c>
      <c r="CJ1369" s="38">
        <v>9.9491000000000007E-3</v>
      </c>
      <c r="CK1369" s="38">
        <v>9.7677000000000007E-3</v>
      </c>
      <c r="CL1369" s="38">
        <v>7.7638999999999998E-3</v>
      </c>
      <c r="CM1369" s="38">
        <v>3.7736199999999998E-2</v>
      </c>
      <c r="CN1369" s="38">
        <v>6.52311E-2</v>
      </c>
      <c r="CO1369" s="38">
        <v>-2.9897799999999999E-2</v>
      </c>
      <c r="CP1369" s="38">
        <v>-2.5730300000000001E-2</v>
      </c>
      <c r="CQ1369" s="38">
        <v>-5.2915299999999998E-2</v>
      </c>
      <c r="CR1369" s="38">
        <v>-3.5559899999999998E-2</v>
      </c>
      <c r="CS1369" s="38">
        <v>-4.7036099999999997E-2</v>
      </c>
      <c r="CT1369" s="38">
        <v>-1.9198400000000001E-2</v>
      </c>
      <c r="CU1369" s="38">
        <v>3.7982399999999999E-2</v>
      </c>
      <c r="CV1369" s="38">
        <v>4.6657400000000002E-2</v>
      </c>
      <c r="CW1369" s="38">
        <v>5.0748599999999998E-2</v>
      </c>
      <c r="CX1369" s="38">
        <v>0.1023133</v>
      </c>
      <c r="CY1369" s="38">
        <v>6.5038399999999996E-2</v>
      </c>
      <c r="CZ1369" s="38">
        <v>2.2463400000000001E-2</v>
      </c>
      <c r="DA1369" s="38">
        <v>1.8936700000000001E-2</v>
      </c>
      <c r="DB1369" s="38">
        <v>8.0456E-3</v>
      </c>
      <c r="DC1369" s="38">
        <v>-0.1266215</v>
      </c>
      <c r="DD1369" s="38">
        <v>-8.7600999999999998E-2</v>
      </c>
      <c r="DE1369" s="38">
        <v>-6.9718799999999997E-2</v>
      </c>
      <c r="DF1369" s="38">
        <v>-8.0461999999999999E-3</v>
      </c>
      <c r="DG1369" s="38">
        <v>2.4364E-3</v>
      </c>
      <c r="DH1369" s="38">
        <v>1.5257400000000001E-2</v>
      </c>
      <c r="DI1369" s="38">
        <v>1.41187E-2</v>
      </c>
      <c r="DJ1369" s="38">
        <v>1.1443399999999999E-2</v>
      </c>
      <c r="DK1369" s="38">
        <v>4.2590000000000003E-2</v>
      </c>
      <c r="DL1369" s="38">
        <v>7.2183499999999998E-2</v>
      </c>
      <c r="DM1369" s="38">
        <v>-2.3462400000000001E-2</v>
      </c>
      <c r="DN1369" s="38">
        <v>-1.9481800000000001E-2</v>
      </c>
      <c r="DO1369" s="38">
        <v>-4.5672499999999998E-2</v>
      </c>
      <c r="DP1369" s="38">
        <v>-2.9736599999999998E-2</v>
      </c>
      <c r="DQ1369" s="38">
        <v>-4.2331399999999998E-2</v>
      </c>
      <c r="DR1369" s="38">
        <v>-1.6262800000000001E-2</v>
      </c>
      <c r="DS1369" s="38">
        <v>4.1602199999999999E-2</v>
      </c>
      <c r="DT1369" s="38">
        <v>5.1946699999999998E-2</v>
      </c>
      <c r="DU1369" s="38">
        <v>5.6851400000000003E-2</v>
      </c>
      <c r="DV1369" s="38">
        <v>0.1095527</v>
      </c>
      <c r="DW1369" s="38">
        <v>7.2952900000000001E-2</v>
      </c>
      <c r="DX1369" s="38">
        <v>3.2663200000000003E-2</v>
      </c>
      <c r="DY1369" s="38">
        <v>2.911E-2</v>
      </c>
      <c r="DZ1369" s="38">
        <v>1.7300699999999999E-2</v>
      </c>
      <c r="EA1369" s="38">
        <v>-0.1164163</v>
      </c>
      <c r="EB1369" s="38">
        <v>-7.6255199999999995E-2</v>
      </c>
      <c r="EC1369" s="38">
        <v>-5.7590599999999999E-2</v>
      </c>
      <c r="ED1369" s="38">
        <v>7.7099999999999998E-4</v>
      </c>
      <c r="EE1369" s="38">
        <v>1.05264E-2</v>
      </c>
      <c r="EF1369" s="38">
        <v>2.29217E-2</v>
      </c>
      <c r="EG1369" s="38">
        <v>2.04009E-2</v>
      </c>
      <c r="EH1369" s="38">
        <v>1.6756E-2</v>
      </c>
      <c r="EI1369" s="38">
        <v>4.9598200000000002E-2</v>
      </c>
      <c r="EJ1369" s="38">
        <v>8.2221699999999995E-2</v>
      </c>
      <c r="EK1369" s="38">
        <v>-1.4170800000000001E-2</v>
      </c>
      <c r="EL1369" s="38">
        <v>-1.04601E-2</v>
      </c>
      <c r="EM1369" s="38">
        <v>-3.52149E-2</v>
      </c>
      <c r="EN1369" s="38">
        <v>-2.13286E-2</v>
      </c>
      <c r="EO1369" s="38">
        <v>-3.5538500000000001E-2</v>
      </c>
      <c r="EP1369" s="38">
        <v>-1.20243E-2</v>
      </c>
      <c r="EQ1369" s="38">
        <v>4.6828500000000002E-2</v>
      </c>
      <c r="ER1369" s="38">
        <v>5.9583700000000003E-2</v>
      </c>
      <c r="ES1369" s="38">
        <v>6.5662899999999996E-2</v>
      </c>
      <c r="ET1369" s="38">
        <v>0.1200053</v>
      </c>
      <c r="EU1369" s="38">
        <v>8.43801E-2</v>
      </c>
      <c r="EV1369" s="38">
        <v>4.7390000000000002E-2</v>
      </c>
      <c r="EW1369" s="38">
        <v>4.3798799999999999E-2</v>
      </c>
      <c r="EX1369" s="38">
        <v>3.0663599999999999E-2</v>
      </c>
      <c r="EY1369" s="38">
        <v>-0.1016816</v>
      </c>
      <c r="EZ1369" s="38">
        <v>-5.9873700000000002E-2</v>
      </c>
      <c r="FA1369" s="38">
        <v>-4.00796E-2</v>
      </c>
      <c r="FB1369" s="38">
        <v>79.128640000000004</v>
      </c>
      <c r="FC1369" s="38">
        <v>77.909040000000005</v>
      </c>
      <c r="FD1369" s="38">
        <v>76.630089999999996</v>
      </c>
      <c r="FE1369" s="38">
        <v>75.068520000000007</v>
      </c>
      <c r="FF1369" s="38">
        <v>72.906729999999996</v>
      </c>
      <c r="FG1369" s="38">
        <v>72.047650000000004</v>
      </c>
      <c r="FH1369" s="38">
        <v>71.838710000000006</v>
      </c>
      <c r="FI1369" s="38">
        <v>74.774990000000003</v>
      </c>
      <c r="FJ1369" s="38">
        <v>79.126289999999997</v>
      </c>
      <c r="FK1369" s="38">
        <v>83.990930000000006</v>
      </c>
      <c r="FL1369" s="38">
        <v>87.908760000000001</v>
      </c>
      <c r="FM1369" s="38">
        <v>91.27122</v>
      </c>
      <c r="FN1369" s="38">
        <v>94.352590000000006</v>
      </c>
      <c r="FO1369" s="38">
        <v>96.670249999999996</v>
      </c>
      <c r="FP1369" s="38">
        <v>98.264349999999993</v>
      </c>
      <c r="FQ1369" s="38">
        <v>99.884600000000006</v>
      </c>
      <c r="FR1369" s="38">
        <v>100.4923</v>
      </c>
      <c r="FS1369" s="38">
        <v>100.0628</v>
      </c>
      <c r="FT1369" s="38">
        <v>98.810040000000001</v>
      </c>
      <c r="FU1369" s="38">
        <v>96.291439999999994</v>
      </c>
      <c r="FV1369" s="38">
        <v>92.555390000000003</v>
      </c>
      <c r="FW1369">
        <v>89.087159999999997</v>
      </c>
      <c r="FX1369">
        <v>86.608630000000005</v>
      </c>
      <c r="FY1369">
        <v>83.598870000000005</v>
      </c>
      <c r="FZ1369">
        <v>1.51285E-2</v>
      </c>
      <c r="GA1369">
        <v>0.12712010000000001</v>
      </c>
      <c r="GB1369">
        <v>1</v>
      </c>
    </row>
    <row r="1370" spans="1:184" x14ac:dyDescent="0.3">
      <c r="A1370" t="s">
        <v>1</v>
      </c>
      <c r="B1370" t="s">
        <v>1</v>
      </c>
      <c r="C1370" t="s">
        <v>1</v>
      </c>
      <c r="D1370" t="s">
        <v>1</v>
      </c>
      <c r="E1370" t="s">
        <v>1</v>
      </c>
      <c r="F1370" t="s">
        <v>1</v>
      </c>
      <c r="G1370" t="s">
        <v>222</v>
      </c>
      <c r="H1370" s="40" t="s">
        <v>1</v>
      </c>
      <c r="I1370" s="18" t="s">
        <v>1</v>
      </c>
      <c r="J1370" s="38" t="s">
        <v>1</v>
      </c>
      <c r="K1370" s="18">
        <v>44760</v>
      </c>
      <c r="L1370" s="38">
        <v>112258</v>
      </c>
      <c r="M1370" s="38">
        <v>112258</v>
      </c>
      <c r="N1370" s="38">
        <v>5.6081029999999998</v>
      </c>
      <c r="O1370" s="38">
        <v>5.4543090000000003</v>
      </c>
      <c r="P1370" s="38">
        <v>5.3369739999999997</v>
      </c>
      <c r="Q1370" s="38">
        <v>5.3325959999999997</v>
      </c>
      <c r="R1370" s="38">
        <v>5.5095470000000004</v>
      </c>
      <c r="S1370" s="38">
        <v>5.953131</v>
      </c>
      <c r="T1370" s="38">
        <v>6.5151940000000002</v>
      </c>
      <c r="U1370" s="38">
        <v>7.2270539999999999</v>
      </c>
      <c r="V1370" s="38">
        <v>8.0341310000000004</v>
      </c>
      <c r="W1370" s="38">
        <v>8.6029599999999995</v>
      </c>
      <c r="X1370" s="38">
        <v>9.0851089999999992</v>
      </c>
      <c r="Y1370" s="38">
        <v>9.460013</v>
      </c>
      <c r="Z1370" s="38">
        <v>9.6874459999999996</v>
      </c>
      <c r="AA1370" s="38">
        <v>9.9542900000000003</v>
      </c>
      <c r="AB1370" s="38">
        <v>10.02689</v>
      </c>
      <c r="AC1370" s="38">
        <v>9.8857379999999999</v>
      </c>
      <c r="AD1370" s="38">
        <v>9.4938690000000001</v>
      </c>
      <c r="AE1370" s="38">
        <v>8.7984349999999996</v>
      </c>
      <c r="AF1370" s="38">
        <v>8.2360969999999991</v>
      </c>
      <c r="AG1370" s="38">
        <v>7.8775269999999997</v>
      </c>
      <c r="AH1370" s="38">
        <v>7.5832410000000001</v>
      </c>
      <c r="AI1370" s="38">
        <v>7.1387210000000003</v>
      </c>
      <c r="AJ1370" s="38">
        <v>6.6371390000000003</v>
      </c>
      <c r="AK1370" s="38">
        <v>6.2368730000000001</v>
      </c>
      <c r="AL1370" s="38">
        <v>-1.0039299999999999E-2</v>
      </c>
      <c r="AM1370" s="38">
        <v>1.6411700000000001E-2</v>
      </c>
      <c r="AN1370" s="38">
        <v>7.7727999999999998E-3</v>
      </c>
      <c r="AO1370" s="38">
        <v>2.1164800000000001E-2</v>
      </c>
      <c r="AP1370" s="38">
        <v>-5.8885999999999999E-3</v>
      </c>
      <c r="AQ1370" s="38">
        <v>-3.7017999999999999E-3</v>
      </c>
      <c r="AR1370" s="38">
        <v>5.4416199999999998E-2</v>
      </c>
      <c r="AS1370" s="38">
        <v>-5.0899800000000002E-2</v>
      </c>
      <c r="AT1370" s="38">
        <v>-6.05464E-2</v>
      </c>
      <c r="AU1370" s="38">
        <v>-7.2855199999999995E-2</v>
      </c>
      <c r="AV1370" s="38">
        <v>-0.10810690000000001</v>
      </c>
      <c r="AW1370" s="38">
        <v>-0.131304</v>
      </c>
      <c r="AX1370" s="38">
        <v>-6.6799999999999998E-2</v>
      </c>
      <c r="AY1370" s="38">
        <v>7.0296999999999998E-2</v>
      </c>
      <c r="AZ1370" s="38">
        <v>9.41631E-2</v>
      </c>
      <c r="BA1370" s="38">
        <v>0.13412869999999999</v>
      </c>
      <c r="BB1370" s="38">
        <v>0.17111699999999999</v>
      </c>
      <c r="BC1370" s="38">
        <v>0.1439357</v>
      </c>
      <c r="BD1370" s="38">
        <v>0.1211511</v>
      </c>
      <c r="BE1370" s="38">
        <v>0.15442500000000001</v>
      </c>
      <c r="BF1370" s="38">
        <v>0.1111033</v>
      </c>
      <c r="BG1370" s="38">
        <v>-2.5536E-2</v>
      </c>
      <c r="BH1370" s="38">
        <v>-2.2536199999999999E-2</v>
      </c>
      <c r="BI1370" s="38">
        <v>-4.6281200000000002E-2</v>
      </c>
      <c r="BJ1370" s="38">
        <v>-1.676E-3</v>
      </c>
      <c r="BK1370" s="38">
        <v>2.4013099999999999E-2</v>
      </c>
      <c r="BL1370" s="38">
        <v>1.48103E-2</v>
      </c>
      <c r="BM1370" s="38">
        <v>2.73406E-2</v>
      </c>
      <c r="BN1370" s="38">
        <v>-3.747E-4</v>
      </c>
      <c r="BO1370" s="38">
        <v>3.3035999999999999E-3</v>
      </c>
      <c r="BP1370" s="38">
        <v>6.6350199999999998E-2</v>
      </c>
      <c r="BQ1370" s="38">
        <v>-4.0986799999999997E-2</v>
      </c>
      <c r="BR1370" s="38">
        <v>-5.0460699999999997E-2</v>
      </c>
      <c r="BS1370" s="38">
        <v>-6.2314000000000001E-2</v>
      </c>
      <c r="BT1370" s="38">
        <v>-0.1000902</v>
      </c>
      <c r="BU1370" s="38">
        <v>-0.1244151</v>
      </c>
      <c r="BV1370" s="38">
        <v>-6.1711799999999997E-2</v>
      </c>
      <c r="BW1370" s="38">
        <v>7.6501399999999997E-2</v>
      </c>
      <c r="BX1370" s="38">
        <v>0.10304629999999999</v>
      </c>
      <c r="BY1370" s="38">
        <v>0.1446527</v>
      </c>
      <c r="BZ1370" s="38">
        <v>0.1834382</v>
      </c>
      <c r="CA1370" s="38">
        <v>0.15842249999999999</v>
      </c>
      <c r="CB1370" s="38">
        <v>0.13780429999999999</v>
      </c>
      <c r="CC1370" s="38">
        <v>0.170289</v>
      </c>
      <c r="CD1370" s="38">
        <v>0.1247477</v>
      </c>
      <c r="CE1370" s="38">
        <v>-9.4990000000000005E-3</v>
      </c>
      <c r="CF1370" s="38">
        <v>-6.3809000000000001E-3</v>
      </c>
      <c r="CG1370" s="38">
        <v>-2.93806E-2</v>
      </c>
      <c r="CH1370" s="38">
        <v>4.1164000000000001E-3</v>
      </c>
      <c r="CI1370" s="38">
        <v>2.92778E-2</v>
      </c>
      <c r="CJ1370" s="38">
        <v>1.9684299999999998E-2</v>
      </c>
      <c r="CK1370" s="38">
        <v>3.1618E-2</v>
      </c>
      <c r="CL1370" s="38">
        <v>3.4442000000000001E-3</v>
      </c>
      <c r="CM1370" s="38">
        <v>8.1554999999999996E-3</v>
      </c>
      <c r="CN1370" s="38">
        <v>7.4615699999999993E-2</v>
      </c>
      <c r="CO1370" s="38">
        <v>-3.4120999999999999E-2</v>
      </c>
      <c r="CP1370" s="38">
        <v>-4.3475399999999997E-2</v>
      </c>
      <c r="CQ1370" s="38">
        <v>-5.5013199999999998E-2</v>
      </c>
      <c r="CR1370" s="38">
        <v>-9.4537800000000005E-2</v>
      </c>
      <c r="CS1370" s="38">
        <v>-0.1196439</v>
      </c>
      <c r="CT1370" s="38">
        <v>-5.8187700000000002E-2</v>
      </c>
      <c r="CU1370" s="38">
        <v>8.0798499999999995E-2</v>
      </c>
      <c r="CV1370" s="38">
        <v>0.1091988</v>
      </c>
      <c r="CW1370" s="38">
        <v>0.15194160000000001</v>
      </c>
      <c r="CX1370" s="38">
        <v>0.1919718</v>
      </c>
      <c r="CY1370" s="38">
        <v>0.16845599999999999</v>
      </c>
      <c r="CZ1370" s="38">
        <v>0.14933830000000001</v>
      </c>
      <c r="DA1370" s="38">
        <v>0.1812764</v>
      </c>
      <c r="DB1370" s="38">
        <v>0.1341977</v>
      </c>
      <c r="DC1370" s="38">
        <v>1.6080999999999999E-3</v>
      </c>
      <c r="DD1370" s="38">
        <v>4.8082000000000003E-3</v>
      </c>
      <c r="DE1370" s="38">
        <v>-1.7675300000000001E-2</v>
      </c>
      <c r="DF1370" s="38">
        <v>9.9088000000000006E-3</v>
      </c>
      <c r="DG1370" s="38">
        <v>3.4542499999999997E-2</v>
      </c>
      <c r="DH1370" s="38">
        <v>2.4558400000000001E-2</v>
      </c>
      <c r="DI1370" s="38">
        <v>3.5895400000000001E-2</v>
      </c>
      <c r="DJ1370" s="38">
        <v>7.2630999999999998E-3</v>
      </c>
      <c r="DK1370" s="38">
        <v>1.3007400000000001E-2</v>
      </c>
      <c r="DL1370" s="38">
        <v>8.2881099999999999E-2</v>
      </c>
      <c r="DM1370" s="38">
        <v>-2.72552E-2</v>
      </c>
      <c r="DN1370" s="38">
        <v>-3.6490099999999998E-2</v>
      </c>
      <c r="DO1370" s="38">
        <v>-4.7712499999999998E-2</v>
      </c>
      <c r="DP1370" s="38">
        <v>-8.8985499999999995E-2</v>
      </c>
      <c r="DQ1370" s="38">
        <v>-0.11487269999999999</v>
      </c>
      <c r="DR1370" s="38">
        <v>-5.46636E-2</v>
      </c>
      <c r="DS1370" s="38">
        <v>8.5095599999999993E-2</v>
      </c>
      <c r="DT1370" s="38">
        <v>0.1153513</v>
      </c>
      <c r="DU1370" s="38">
        <v>0.15923039999999999</v>
      </c>
      <c r="DV1370" s="38">
        <v>0.2005054</v>
      </c>
      <c r="DW1370" s="38">
        <v>0.1784896</v>
      </c>
      <c r="DX1370" s="38">
        <v>0.1608723</v>
      </c>
      <c r="DY1370" s="38">
        <v>0.19226380000000001</v>
      </c>
      <c r="DZ1370" s="38">
        <v>0.14364779999999999</v>
      </c>
      <c r="EA1370" s="38">
        <v>1.2715300000000001E-2</v>
      </c>
      <c r="EB1370" s="38">
        <v>1.5997299999999999E-2</v>
      </c>
      <c r="EC1370" s="38">
        <v>-5.9699999999999996E-3</v>
      </c>
      <c r="ED1370" s="38">
        <v>1.8272099999999999E-2</v>
      </c>
      <c r="EE1370" s="38">
        <v>4.2143899999999998E-2</v>
      </c>
      <c r="EF1370" s="38">
        <v>3.1595900000000003E-2</v>
      </c>
      <c r="EG1370" s="38">
        <v>4.2071299999999999E-2</v>
      </c>
      <c r="EH1370" s="38">
        <v>1.2777E-2</v>
      </c>
      <c r="EI1370" s="38">
        <v>2.0012800000000001E-2</v>
      </c>
      <c r="EJ1370" s="38">
        <v>9.4815200000000002E-2</v>
      </c>
      <c r="EK1370" s="38">
        <v>-1.7342099999999999E-2</v>
      </c>
      <c r="EL1370" s="38">
        <v>-2.6404400000000001E-2</v>
      </c>
      <c r="EM1370" s="38">
        <v>-3.7171299999999997E-2</v>
      </c>
      <c r="EN1370" s="38">
        <v>-8.0968799999999994E-2</v>
      </c>
      <c r="EO1370" s="38">
        <v>-0.1079838</v>
      </c>
      <c r="EP1370" s="38">
        <v>-4.9575399999999999E-2</v>
      </c>
      <c r="EQ1370" s="38">
        <v>9.1299900000000003E-2</v>
      </c>
      <c r="ER1370" s="38">
        <v>0.1242346</v>
      </c>
      <c r="ES1370" s="38">
        <v>0.1697544</v>
      </c>
      <c r="ET1370" s="38">
        <v>0.2128266</v>
      </c>
      <c r="EU1370" s="38">
        <v>0.19297639999999999</v>
      </c>
      <c r="EV1370" s="38">
        <v>0.1775254</v>
      </c>
      <c r="EW1370" s="38">
        <v>0.2081278</v>
      </c>
      <c r="EX1370" s="38">
        <v>0.15729209999999999</v>
      </c>
      <c r="EY1370" s="38">
        <v>2.8752199999999999E-2</v>
      </c>
      <c r="EZ1370" s="38">
        <v>3.2152600000000003E-2</v>
      </c>
      <c r="FA1370" s="38">
        <v>1.0930499999999999E-2</v>
      </c>
      <c r="FB1370" s="38">
        <v>81.877769999999998</v>
      </c>
      <c r="FC1370" s="38">
        <v>81.035629999999998</v>
      </c>
      <c r="FD1370" s="38">
        <v>79.655550000000005</v>
      </c>
      <c r="FE1370" s="38">
        <v>77.977940000000004</v>
      </c>
      <c r="FF1370" s="38">
        <v>76.756990000000002</v>
      </c>
      <c r="FG1370" s="38">
        <v>75.476290000000006</v>
      </c>
      <c r="FH1370" s="38">
        <v>75.506450000000001</v>
      </c>
      <c r="FI1370" s="38">
        <v>77.289460000000005</v>
      </c>
      <c r="FJ1370" s="38">
        <v>79.843279999999993</v>
      </c>
      <c r="FK1370" s="38">
        <v>83.687460000000002</v>
      </c>
      <c r="FL1370" s="38">
        <v>88.047759999999997</v>
      </c>
      <c r="FM1370" s="38">
        <v>92.379679999999993</v>
      </c>
      <c r="FN1370" s="38">
        <v>93.321749999999994</v>
      </c>
      <c r="FO1370" s="38">
        <v>95.48827</v>
      </c>
      <c r="FP1370" s="38">
        <v>97.828010000000006</v>
      </c>
      <c r="FQ1370" s="38">
        <v>98.941410000000005</v>
      </c>
      <c r="FR1370" s="38">
        <v>99.046719999999993</v>
      </c>
      <c r="FS1370" s="38">
        <v>98.076560000000001</v>
      </c>
      <c r="FT1370" s="38">
        <v>96.430909999999997</v>
      </c>
      <c r="FU1370" s="38">
        <v>93.373580000000004</v>
      </c>
      <c r="FV1370" s="38">
        <v>90.04316</v>
      </c>
      <c r="FW1370">
        <v>87.645219999999995</v>
      </c>
      <c r="FX1370">
        <v>85.024569999999997</v>
      </c>
      <c r="FY1370">
        <v>81.970140000000001</v>
      </c>
      <c r="FZ1370">
        <v>1.7081699999999998E-2</v>
      </c>
      <c r="GA1370">
        <v>0.133489</v>
      </c>
      <c r="GB1370">
        <v>1</v>
      </c>
    </row>
    <row r="1371" spans="1:184" x14ac:dyDescent="0.3">
      <c r="A1371" t="s">
        <v>1</v>
      </c>
      <c r="B1371" t="s">
        <v>1</v>
      </c>
      <c r="C1371" t="s">
        <v>1</v>
      </c>
      <c r="D1371" t="s">
        <v>1</v>
      </c>
      <c r="E1371" t="s">
        <v>1</v>
      </c>
      <c r="F1371" t="s">
        <v>1</v>
      </c>
      <c r="G1371" t="s">
        <v>222</v>
      </c>
      <c r="H1371" s="40" t="s">
        <v>1</v>
      </c>
      <c r="I1371" s="18" t="s">
        <v>1</v>
      </c>
      <c r="J1371" s="38" t="s">
        <v>1</v>
      </c>
      <c r="K1371" s="18">
        <v>44763</v>
      </c>
      <c r="L1371" s="38">
        <v>112173</v>
      </c>
      <c r="M1371" s="38">
        <v>112173</v>
      </c>
      <c r="N1371" s="38">
        <v>5.8304539999999996</v>
      </c>
      <c r="O1371" s="38">
        <v>5.6539080000000004</v>
      </c>
      <c r="P1371" s="38">
        <v>5.5302870000000004</v>
      </c>
      <c r="Q1371" s="38">
        <v>5.4881950000000002</v>
      </c>
      <c r="R1371" s="38">
        <v>5.638592</v>
      </c>
      <c r="S1371" s="38">
        <v>6.0111619999999997</v>
      </c>
      <c r="T1371" s="38">
        <v>6.4415560000000003</v>
      </c>
      <c r="U1371" s="38">
        <v>7.0380609999999999</v>
      </c>
      <c r="V1371" s="38">
        <v>7.7722860000000003</v>
      </c>
      <c r="W1371" s="38">
        <v>8.3449059999999999</v>
      </c>
      <c r="X1371" s="38">
        <v>8.8164610000000003</v>
      </c>
      <c r="Y1371" s="38">
        <v>9.1810930000000006</v>
      </c>
      <c r="Z1371" s="38">
        <v>9.4241630000000001</v>
      </c>
      <c r="AA1371" s="38">
        <v>9.7142850000000003</v>
      </c>
      <c r="AB1371" s="38">
        <v>9.8120290000000008</v>
      </c>
      <c r="AC1371" s="38">
        <v>9.6568470000000008</v>
      </c>
      <c r="AD1371" s="38">
        <v>9.3685259999999992</v>
      </c>
      <c r="AE1371" s="38">
        <v>8.7214569999999991</v>
      </c>
      <c r="AF1371" s="38">
        <v>8.2060180000000003</v>
      </c>
      <c r="AG1371" s="38">
        <v>7.8294319999999997</v>
      </c>
      <c r="AH1371" s="38">
        <v>7.5143820000000003</v>
      </c>
      <c r="AI1371" s="38">
        <v>7.0591710000000001</v>
      </c>
      <c r="AJ1371" s="38">
        <v>6.5431800000000004</v>
      </c>
      <c r="AK1371" s="38">
        <v>6.1348440000000002</v>
      </c>
      <c r="AL1371" s="38">
        <v>-8.0479200000000001E-2</v>
      </c>
      <c r="AM1371" s="38">
        <v>-6.9359599999999993E-2</v>
      </c>
      <c r="AN1371" s="38">
        <v>-4.7627000000000003E-2</v>
      </c>
      <c r="AO1371" s="38">
        <v>-3.2583800000000003E-2</v>
      </c>
      <c r="AP1371" s="38">
        <v>-9.8269999999999998E-4</v>
      </c>
      <c r="AQ1371" s="38">
        <v>6.69E-5</v>
      </c>
      <c r="AR1371" s="38">
        <v>4.3680299999999998E-2</v>
      </c>
      <c r="AS1371" s="38">
        <v>2.2166499999999999E-2</v>
      </c>
      <c r="AT1371" s="38">
        <v>3.8604199999999998E-2</v>
      </c>
      <c r="AU1371" s="38">
        <v>1.5146700000000001E-2</v>
      </c>
      <c r="AV1371" s="38">
        <v>-1.7311900000000002E-2</v>
      </c>
      <c r="AW1371" s="38">
        <v>-3.7930499999999999E-2</v>
      </c>
      <c r="AX1371" s="38">
        <v>-1.1744599999999999E-2</v>
      </c>
      <c r="AY1371" s="38">
        <v>1.1074799999999999E-2</v>
      </c>
      <c r="AZ1371" s="38">
        <v>2.2174599999999999E-2</v>
      </c>
      <c r="BA1371" s="38">
        <v>-7.8084000000000001E-3</v>
      </c>
      <c r="BB1371" s="38">
        <v>7.4407799999999996E-2</v>
      </c>
      <c r="BC1371" s="38">
        <v>6.3041899999999998E-2</v>
      </c>
      <c r="BD1371" s="38">
        <v>5.9402200000000002E-2</v>
      </c>
      <c r="BE1371" s="38">
        <v>7.6139999999999999E-2</v>
      </c>
      <c r="BF1371" s="38">
        <v>9.6560999999999994E-2</v>
      </c>
      <c r="BG1371" s="38">
        <v>-5.2757699999999998E-2</v>
      </c>
      <c r="BH1371" s="38">
        <v>-5.09002E-2</v>
      </c>
      <c r="BI1371" s="38">
        <v>-6.9005800000000006E-2</v>
      </c>
      <c r="BJ1371" s="38">
        <v>-7.3565199999999997E-2</v>
      </c>
      <c r="BK1371" s="38">
        <v>-6.3383300000000004E-2</v>
      </c>
      <c r="BL1371" s="38">
        <v>-4.2500700000000002E-2</v>
      </c>
      <c r="BM1371" s="38">
        <v>-2.81362E-2</v>
      </c>
      <c r="BN1371" s="38">
        <v>2.9792E-3</v>
      </c>
      <c r="BO1371" s="38">
        <v>4.8215000000000003E-3</v>
      </c>
      <c r="BP1371" s="38">
        <v>4.9868999999999997E-2</v>
      </c>
      <c r="BQ1371" s="38">
        <v>2.7750500000000001E-2</v>
      </c>
      <c r="BR1371" s="38">
        <v>4.4383400000000003E-2</v>
      </c>
      <c r="BS1371" s="38">
        <v>2.1893200000000002E-2</v>
      </c>
      <c r="BT1371" s="38">
        <v>-1.1263499999999999E-2</v>
      </c>
      <c r="BU1371" s="38">
        <v>-3.3735000000000001E-2</v>
      </c>
      <c r="BV1371" s="38">
        <v>-8.1137999999999991E-3</v>
      </c>
      <c r="BW1371" s="38">
        <v>1.51253E-2</v>
      </c>
      <c r="BX1371" s="38">
        <v>2.7113399999999999E-2</v>
      </c>
      <c r="BY1371" s="38">
        <v>-3.3129999999999998E-4</v>
      </c>
      <c r="BZ1371" s="38">
        <v>8.2039600000000004E-2</v>
      </c>
      <c r="CA1371" s="38">
        <v>7.1262900000000004E-2</v>
      </c>
      <c r="CB1371" s="38">
        <v>6.8972800000000001E-2</v>
      </c>
      <c r="CC1371" s="38">
        <v>8.5497000000000004E-2</v>
      </c>
      <c r="CD1371" s="38">
        <v>0.1052162</v>
      </c>
      <c r="CE1371" s="38">
        <v>-4.3565600000000003E-2</v>
      </c>
      <c r="CF1371" s="38">
        <v>-4.1843699999999998E-2</v>
      </c>
      <c r="CG1371" s="38">
        <v>-5.8797700000000001E-2</v>
      </c>
      <c r="CH1371" s="38">
        <v>-6.8776500000000004E-2</v>
      </c>
      <c r="CI1371" s="38">
        <v>-5.9244199999999997E-2</v>
      </c>
      <c r="CJ1371" s="38">
        <v>-3.89503E-2</v>
      </c>
      <c r="CK1371" s="38">
        <v>-2.50558E-2</v>
      </c>
      <c r="CL1371" s="38">
        <v>5.7232000000000003E-3</v>
      </c>
      <c r="CM1371" s="38">
        <v>8.1145999999999996E-3</v>
      </c>
      <c r="CN1371" s="38">
        <v>5.4155200000000001E-2</v>
      </c>
      <c r="CO1371" s="38">
        <v>3.1618E-2</v>
      </c>
      <c r="CP1371" s="38">
        <v>4.8385999999999998E-2</v>
      </c>
      <c r="CQ1371" s="38">
        <v>2.6565800000000001E-2</v>
      </c>
      <c r="CR1371" s="38">
        <v>-7.0745000000000001E-3</v>
      </c>
      <c r="CS1371" s="38">
        <v>-3.08293E-2</v>
      </c>
      <c r="CT1371" s="38">
        <v>-5.5991000000000001E-3</v>
      </c>
      <c r="CU1371" s="38">
        <v>1.7930700000000001E-2</v>
      </c>
      <c r="CV1371" s="38">
        <v>3.0533999999999999E-2</v>
      </c>
      <c r="CW1371" s="38">
        <v>4.8474E-3</v>
      </c>
      <c r="CX1371" s="38">
        <v>8.7325299999999995E-2</v>
      </c>
      <c r="CY1371" s="38">
        <v>7.6956700000000003E-2</v>
      </c>
      <c r="CZ1371" s="38">
        <v>7.5601399999999999E-2</v>
      </c>
      <c r="DA1371" s="38">
        <v>9.1977600000000007E-2</v>
      </c>
      <c r="DB1371" s="38">
        <v>0.1112108</v>
      </c>
      <c r="DC1371" s="38">
        <v>-3.7199099999999999E-2</v>
      </c>
      <c r="DD1371" s="38">
        <v>-3.5571100000000001E-2</v>
      </c>
      <c r="DE1371" s="38">
        <v>-5.1727700000000001E-2</v>
      </c>
      <c r="DF1371" s="38">
        <v>-6.39879E-2</v>
      </c>
      <c r="DG1371" s="38">
        <v>-5.5105000000000001E-2</v>
      </c>
      <c r="DH1371" s="38">
        <v>-3.5399899999999998E-2</v>
      </c>
      <c r="DI1371" s="38">
        <v>-2.1975399999999999E-2</v>
      </c>
      <c r="DJ1371" s="38">
        <v>8.4671999999999994E-3</v>
      </c>
      <c r="DK1371" s="38">
        <v>1.14076E-2</v>
      </c>
      <c r="DL1371" s="38">
        <v>5.84415E-2</v>
      </c>
      <c r="DM1371" s="38">
        <v>3.5485500000000003E-2</v>
      </c>
      <c r="DN1371" s="38">
        <v>5.2388700000000003E-2</v>
      </c>
      <c r="DO1371" s="38">
        <v>3.12384E-2</v>
      </c>
      <c r="DP1371" s="38">
        <v>-2.8854000000000002E-3</v>
      </c>
      <c r="DQ1371" s="38">
        <v>-2.79235E-2</v>
      </c>
      <c r="DR1371" s="38">
        <v>-3.0844000000000002E-3</v>
      </c>
      <c r="DS1371" s="38">
        <v>2.0736000000000001E-2</v>
      </c>
      <c r="DT1371" s="38">
        <v>3.3954600000000001E-2</v>
      </c>
      <c r="DU1371" s="38">
        <v>1.0026E-2</v>
      </c>
      <c r="DV1371" s="38">
        <v>9.2610999999999999E-2</v>
      </c>
      <c r="DW1371" s="38">
        <v>8.2650500000000002E-2</v>
      </c>
      <c r="DX1371" s="38">
        <v>8.2229899999999995E-2</v>
      </c>
      <c r="DY1371" s="38">
        <v>9.8458199999999996E-2</v>
      </c>
      <c r="DZ1371" s="38">
        <v>0.1172054</v>
      </c>
      <c r="EA1371" s="38">
        <v>-3.0832700000000001E-2</v>
      </c>
      <c r="EB1371" s="38">
        <v>-2.9298600000000001E-2</v>
      </c>
      <c r="EC1371" s="38">
        <v>-4.4657700000000002E-2</v>
      </c>
      <c r="ED1371" s="38">
        <v>-5.7073800000000001E-2</v>
      </c>
      <c r="EE1371" s="38">
        <v>-4.9128699999999997E-2</v>
      </c>
      <c r="EF1371" s="38">
        <v>-3.0273700000000001E-2</v>
      </c>
      <c r="EG1371" s="38">
        <v>-1.75278E-2</v>
      </c>
      <c r="EH1371" s="38">
        <v>1.24292E-2</v>
      </c>
      <c r="EI1371" s="38">
        <v>1.6162200000000002E-2</v>
      </c>
      <c r="EJ1371" s="38">
        <v>6.4630199999999999E-2</v>
      </c>
      <c r="EK1371" s="38">
        <v>4.1069500000000002E-2</v>
      </c>
      <c r="EL1371" s="38">
        <v>5.8167900000000002E-2</v>
      </c>
      <c r="EM1371" s="38">
        <v>3.7984900000000002E-2</v>
      </c>
      <c r="EN1371" s="38">
        <v>3.163E-3</v>
      </c>
      <c r="EO1371" s="38">
        <v>-2.3728099999999998E-2</v>
      </c>
      <c r="EP1371" s="38">
        <v>5.463E-4</v>
      </c>
      <c r="EQ1371" s="38">
        <v>2.47865E-2</v>
      </c>
      <c r="ER1371" s="38">
        <v>3.8893400000000002E-2</v>
      </c>
      <c r="ES1371" s="38">
        <v>1.75032E-2</v>
      </c>
      <c r="ET1371" s="38">
        <v>0.10024280000000001</v>
      </c>
      <c r="EU1371" s="38">
        <v>9.0871499999999994E-2</v>
      </c>
      <c r="EV1371" s="38">
        <v>9.1800599999999996E-2</v>
      </c>
      <c r="EW1371" s="38">
        <v>0.1078152</v>
      </c>
      <c r="EX1371" s="38">
        <v>0.12586059999999999</v>
      </c>
      <c r="EY1371" s="38">
        <v>-2.16405E-2</v>
      </c>
      <c r="EZ1371" s="38">
        <v>-2.0242E-2</v>
      </c>
      <c r="FA1371" s="38">
        <v>-3.44497E-2</v>
      </c>
      <c r="FB1371" s="38">
        <v>78.45581</v>
      </c>
      <c r="FC1371" s="38">
        <v>76.317179999999993</v>
      </c>
      <c r="FD1371" s="38">
        <v>74.647530000000003</v>
      </c>
      <c r="FE1371" s="38">
        <v>73.092339999999993</v>
      </c>
      <c r="FF1371" s="38">
        <v>71.650080000000003</v>
      </c>
      <c r="FG1371" s="38">
        <v>70.007159999999999</v>
      </c>
      <c r="FH1371" s="38">
        <v>69.661289999999994</v>
      </c>
      <c r="FI1371" s="38">
        <v>72.774019999999993</v>
      </c>
      <c r="FJ1371" s="38">
        <v>76.810599999999994</v>
      </c>
      <c r="FK1371" s="38">
        <v>81.112539999999996</v>
      </c>
      <c r="FL1371" s="38">
        <v>85.734210000000004</v>
      </c>
      <c r="FM1371" s="38">
        <v>89.090479999999999</v>
      </c>
      <c r="FN1371" s="38">
        <v>92.061580000000006</v>
      </c>
      <c r="FO1371" s="38">
        <v>94.294269999999997</v>
      </c>
      <c r="FP1371" s="38">
        <v>95.810500000000005</v>
      </c>
      <c r="FQ1371" s="38">
        <v>96.794939999999997</v>
      </c>
      <c r="FR1371" s="38">
        <v>99.044330000000002</v>
      </c>
      <c r="FS1371" s="38">
        <v>98.569230000000005</v>
      </c>
      <c r="FT1371" s="38">
        <v>96.902360000000002</v>
      </c>
      <c r="FU1371" s="38">
        <v>93.889269999999996</v>
      </c>
      <c r="FV1371" s="38">
        <v>89.828059999999994</v>
      </c>
      <c r="FW1371">
        <v>86.304950000000005</v>
      </c>
      <c r="FX1371">
        <v>83.410359999999997</v>
      </c>
      <c r="FY1371">
        <v>80.141040000000004</v>
      </c>
      <c r="FZ1371">
        <v>9.7210000000000005E-3</v>
      </c>
      <c r="GA1371">
        <v>7.4798900000000001E-2</v>
      </c>
      <c r="GB1371">
        <v>1</v>
      </c>
    </row>
    <row r="1372" spans="1:184" x14ac:dyDescent="0.3">
      <c r="A1372" t="s">
        <v>1</v>
      </c>
      <c r="B1372" t="s">
        <v>1</v>
      </c>
      <c r="C1372" t="s">
        <v>1</v>
      </c>
      <c r="D1372" t="s">
        <v>1</v>
      </c>
      <c r="E1372" t="s">
        <v>1</v>
      </c>
      <c r="F1372" t="s">
        <v>1</v>
      </c>
      <c r="G1372" t="s">
        <v>222</v>
      </c>
      <c r="H1372" s="40" t="s">
        <v>1</v>
      </c>
      <c r="I1372" s="18" t="s">
        <v>1</v>
      </c>
      <c r="J1372" s="38" t="s">
        <v>1</v>
      </c>
      <c r="K1372" s="18">
        <v>44789</v>
      </c>
      <c r="L1372" s="38">
        <v>111580</v>
      </c>
      <c r="M1372" s="38">
        <v>111580</v>
      </c>
      <c r="N1372" s="38">
        <v>5.9566970000000001</v>
      </c>
      <c r="O1372" s="38">
        <v>5.7727219999999999</v>
      </c>
      <c r="P1372" s="38">
        <v>5.6437759999999999</v>
      </c>
      <c r="Q1372" s="38">
        <v>5.5977199999999998</v>
      </c>
      <c r="R1372" s="38">
        <v>5.7584</v>
      </c>
      <c r="S1372" s="38">
        <v>6.1360109999999999</v>
      </c>
      <c r="T1372" s="38">
        <v>6.6168250000000004</v>
      </c>
      <c r="U1372" s="38">
        <v>7.3101390000000004</v>
      </c>
      <c r="V1372" s="38">
        <v>8.1572220000000009</v>
      </c>
      <c r="W1372" s="38">
        <v>8.8653209999999998</v>
      </c>
      <c r="X1372" s="38">
        <v>9.4873720000000006</v>
      </c>
      <c r="Y1372" s="38">
        <v>9.9441330000000008</v>
      </c>
      <c r="Z1372" s="38">
        <v>10.233420000000001</v>
      </c>
      <c r="AA1372" s="38">
        <v>10.55841</v>
      </c>
      <c r="AB1372" s="38">
        <v>10.650449999999999</v>
      </c>
      <c r="AC1372" s="38">
        <v>10.48142</v>
      </c>
      <c r="AD1372" s="38">
        <v>10.05841</v>
      </c>
      <c r="AE1372" s="38">
        <v>9.3351179999999996</v>
      </c>
      <c r="AF1372" s="38">
        <v>8.7543939999999996</v>
      </c>
      <c r="AG1372" s="38">
        <v>8.3413880000000002</v>
      </c>
      <c r="AH1372" s="38">
        <v>7.9946849999999996</v>
      </c>
      <c r="AI1372" s="38">
        <v>7.5262399999999996</v>
      </c>
      <c r="AJ1372" s="38">
        <v>6.9796120000000004</v>
      </c>
      <c r="AK1372" s="38">
        <v>6.5613849999999996</v>
      </c>
      <c r="AL1372" s="38">
        <v>-4.4839900000000002E-2</v>
      </c>
      <c r="AM1372" s="38">
        <v>-4.9992500000000002E-2</v>
      </c>
      <c r="AN1372" s="38">
        <v>-3.9444399999999998E-2</v>
      </c>
      <c r="AO1372" s="38">
        <v>-2.7635400000000001E-2</v>
      </c>
      <c r="AP1372" s="38">
        <v>-9.5408999999999997E-3</v>
      </c>
      <c r="AQ1372" s="38">
        <v>-3.1401400000000003E-2</v>
      </c>
      <c r="AR1372" s="38">
        <v>-4.5521899999999997E-2</v>
      </c>
      <c r="AS1372" s="38">
        <v>2.2507800000000001E-2</v>
      </c>
      <c r="AT1372" s="38">
        <v>1.47984E-2</v>
      </c>
      <c r="AU1372" s="38">
        <v>4.8358900000000003E-2</v>
      </c>
      <c r="AV1372" s="38">
        <v>6.6632800000000006E-2</v>
      </c>
      <c r="AW1372" s="38">
        <v>2.6577099999999999E-2</v>
      </c>
      <c r="AX1372" s="38">
        <v>-1.1877E-2</v>
      </c>
      <c r="AY1372" s="38">
        <v>-1.52578E-2</v>
      </c>
      <c r="AZ1372" s="38">
        <v>-3.9862300000000003E-2</v>
      </c>
      <c r="BA1372" s="38">
        <v>-5.9719999999999999E-4</v>
      </c>
      <c r="BB1372" s="38">
        <v>9.1660099999999994E-2</v>
      </c>
      <c r="BC1372" s="38">
        <v>5.1880299999999997E-2</v>
      </c>
      <c r="BD1372" s="38">
        <v>4.5758199999999999E-2</v>
      </c>
      <c r="BE1372" s="38">
        <v>3.2625399999999999E-2</v>
      </c>
      <c r="BF1372" s="38">
        <v>6.5180999999999998E-3</v>
      </c>
      <c r="BG1372" s="38">
        <v>3.1168100000000001E-2</v>
      </c>
      <c r="BH1372" s="38">
        <v>1.1186099999999999E-2</v>
      </c>
      <c r="BI1372" s="38">
        <v>2.6978000000000002E-3</v>
      </c>
      <c r="BJ1372" s="38">
        <v>-3.8562899999999997E-2</v>
      </c>
      <c r="BK1372" s="38">
        <v>-4.4819900000000003E-2</v>
      </c>
      <c r="BL1372" s="38">
        <v>-3.4479000000000003E-2</v>
      </c>
      <c r="BM1372" s="38">
        <v>-2.3224999999999999E-2</v>
      </c>
      <c r="BN1372" s="38">
        <v>-5.3896999999999999E-3</v>
      </c>
      <c r="BO1372" s="38">
        <v>-2.65192E-2</v>
      </c>
      <c r="BP1372" s="38">
        <v>-3.8692999999999998E-2</v>
      </c>
      <c r="BQ1372" s="38">
        <v>2.9139499999999999E-2</v>
      </c>
      <c r="BR1372" s="38">
        <v>2.17789E-2</v>
      </c>
      <c r="BS1372" s="38">
        <v>5.5597100000000003E-2</v>
      </c>
      <c r="BT1372" s="38">
        <v>7.26855E-2</v>
      </c>
      <c r="BU1372" s="38">
        <v>3.1794299999999998E-2</v>
      </c>
      <c r="BV1372" s="38">
        <v>-7.1501999999999998E-3</v>
      </c>
      <c r="BW1372" s="38">
        <v>-1.0130800000000001E-2</v>
      </c>
      <c r="BX1372" s="38">
        <v>-3.1097199999999998E-2</v>
      </c>
      <c r="BY1372" s="38">
        <v>9.7938999999999995E-3</v>
      </c>
      <c r="BZ1372" s="38">
        <v>0.1005028</v>
      </c>
      <c r="CA1372" s="38">
        <v>6.1257300000000001E-2</v>
      </c>
      <c r="CB1372" s="38">
        <v>5.6962199999999998E-2</v>
      </c>
      <c r="CC1372" s="38">
        <v>4.3334600000000001E-2</v>
      </c>
      <c r="CD1372" s="38">
        <v>1.64796E-2</v>
      </c>
      <c r="CE1372" s="38">
        <v>4.07707E-2</v>
      </c>
      <c r="CF1372" s="38">
        <v>2.23498E-2</v>
      </c>
      <c r="CG1372" s="38">
        <v>1.49391E-2</v>
      </c>
      <c r="CH1372" s="38">
        <v>-3.42154E-2</v>
      </c>
      <c r="CI1372" s="38">
        <v>-4.1237299999999998E-2</v>
      </c>
      <c r="CJ1372" s="38">
        <v>-3.1040000000000002E-2</v>
      </c>
      <c r="CK1372" s="38">
        <v>-2.0170400000000002E-2</v>
      </c>
      <c r="CL1372" s="38">
        <v>-2.5144999999999998E-3</v>
      </c>
      <c r="CM1372" s="38">
        <v>-2.31378E-2</v>
      </c>
      <c r="CN1372" s="38">
        <v>-3.3963300000000002E-2</v>
      </c>
      <c r="CO1372" s="38">
        <v>3.3732600000000001E-2</v>
      </c>
      <c r="CP1372" s="38">
        <v>2.6613499999999998E-2</v>
      </c>
      <c r="CQ1372" s="38">
        <v>6.0610200000000003E-2</v>
      </c>
      <c r="CR1372" s="38">
        <v>7.6877500000000001E-2</v>
      </c>
      <c r="CS1372" s="38">
        <v>3.5407800000000003E-2</v>
      </c>
      <c r="CT1372" s="38">
        <v>-3.8763000000000001E-3</v>
      </c>
      <c r="CU1372" s="38">
        <v>-6.5798999999999996E-3</v>
      </c>
      <c r="CV1372" s="38">
        <v>-2.50266E-2</v>
      </c>
      <c r="CW1372" s="38">
        <v>1.6990700000000001E-2</v>
      </c>
      <c r="CX1372" s="38">
        <v>0.10662729999999999</v>
      </c>
      <c r="CY1372" s="38">
        <v>6.7751800000000001E-2</v>
      </c>
      <c r="CZ1372" s="38">
        <v>6.4722100000000005E-2</v>
      </c>
      <c r="DA1372" s="38">
        <v>5.07518E-2</v>
      </c>
      <c r="DB1372" s="38">
        <v>2.3378800000000002E-2</v>
      </c>
      <c r="DC1372" s="38">
        <v>4.7421499999999998E-2</v>
      </c>
      <c r="DD1372" s="38">
        <v>3.00816E-2</v>
      </c>
      <c r="DE1372" s="38">
        <v>2.3417299999999999E-2</v>
      </c>
      <c r="DF1372" s="38">
        <v>-2.9867999999999999E-2</v>
      </c>
      <c r="DG1372" s="38">
        <v>-3.7654800000000002E-2</v>
      </c>
      <c r="DH1372" s="38">
        <v>-2.7601000000000001E-2</v>
      </c>
      <c r="DI1372" s="38">
        <v>-1.7115700000000001E-2</v>
      </c>
      <c r="DJ1372" s="38">
        <v>3.6059999999999998E-4</v>
      </c>
      <c r="DK1372" s="38">
        <v>-1.97564E-2</v>
      </c>
      <c r="DL1372" s="38">
        <v>-2.9233599999999998E-2</v>
      </c>
      <c r="DM1372" s="38">
        <v>3.8325699999999997E-2</v>
      </c>
      <c r="DN1372" s="38">
        <v>3.1448200000000003E-2</v>
      </c>
      <c r="DO1372" s="38">
        <v>6.5623299999999996E-2</v>
      </c>
      <c r="DP1372" s="38">
        <v>8.1069500000000003E-2</v>
      </c>
      <c r="DQ1372" s="38">
        <v>3.9021199999999999E-2</v>
      </c>
      <c r="DR1372" s="38">
        <v>-6.0249999999999995E-4</v>
      </c>
      <c r="DS1372" s="38">
        <v>-3.029E-3</v>
      </c>
      <c r="DT1372" s="38">
        <v>-1.8955900000000001E-2</v>
      </c>
      <c r="DU1372" s="38">
        <v>2.41876E-2</v>
      </c>
      <c r="DV1372" s="38">
        <v>0.1127518</v>
      </c>
      <c r="DW1372" s="38">
        <v>7.4246199999999998E-2</v>
      </c>
      <c r="DX1372" s="38">
        <v>7.2482000000000005E-2</v>
      </c>
      <c r="DY1372" s="38">
        <v>5.8168900000000003E-2</v>
      </c>
      <c r="DZ1372" s="38">
        <v>3.0278099999999999E-2</v>
      </c>
      <c r="EA1372" s="38">
        <v>5.4072200000000001E-2</v>
      </c>
      <c r="EB1372" s="38">
        <v>3.78135E-2</v>
      </c>
      <c r="EC1372" s="38">
        <v>3.1895600000000003E-2</v>
      </c>
      <c r="ED1372" s="38">
        <v>-2.3590900000000001E-2</v>
      </c>
      <c r="EE1372" s="38">
        <v>-3.24821E-2</v>
      </c>
      <c r="EF1372" s="38">
        <v>-2.2635700000000002E-2</v>
      </c>
      <c r="EG1372" s="38">
        <v>-1.2705299999999999E-2</v>
      </c>
      <c r="EH1372" s="38">
        <v>4.5117999999999998E-3</v>
      </c>
      <c r="EI1372" s="38">
        <v>-1.4874099999999999E-2</v>
      </c>
      <c r="EJ1372" s="38">
        <v>-2.24046E-2</v>
      </c>
      <c r="EK1372" s="38">
        <v>4.4957400000000002E-2</v>
      </c>
      <c r="EL1372" s="38">
        <v>3.8428700000000003E-2</v>
      </c>
      <c r="EM1372" s="38">
        <v>7.2861400000000007E-2</v>
      </c>
      <c r="EN1372" s="38">
        <v>8.7122199999999997E-2</v>
      </c>
      <c r="EO1372" s="38">
        <v>4.4238399999999997E-2</v>
      </c>
      <c r="EP1372" s="38">
        <v>4.1244000000000003E-3</v>
      </c>
      <c r="EQ1372" s="38">
        <v>2.098E-3</v>
      </c>
      <c r="ER1372" s="38">
        <v>-1.01908E-2</v>
      </c>
      <c r="ES1372" s="38">
        <v>3.4578600000000001E-2</v>
      </c>
      <c r="ET1372" s="38">
        <v>0.1215946</v>
      </c>
      <c r="EU1372" s="38">
        <v>8.3623199999999995E-2</v>
      </c>
      <c r="EV1372" s="38">
        <v>8.3685999999999997E-2</v>
      </c>
      <c r="EW1372" s="38">
        <v>6.8878200000000001E-2</v>
      </c>
      <c r="EX1372" s="38">
        <v>4.02396E-2</v>
      </c>
      <c r="EY1372" s="38">
        <v>6.3674800000000004E-2</v>
      </c>
      <c r="EZ1372" s="38">
        <v>4.8977199999999999E-2</v>
      </c>
      <c r="FA1372" s="38">
        <v>4.41369E-2</v>
      </c>
      <c r="FB1372" s="38">
        <v>78.791110000000003</v>
      </c>
      <c r="FC1372" s="38">
        <v>77.662450000000007</v>
      </c>
      <c r="FD1372" s="38">
        <v>75.930620000000005</v>
      </c>
      <c r="FE1372" s="38">
        <v>74.285769999999999</v>
      </c>
      <c r="FF1372" s="38">
        <v>72.33972</v>
      </c>
      <c r="FG1372" s="38">
        <v>71.397369999999995</v>
      </c>
      <c r="FH1372" s="38">
        <v>70.689120000000003</v>
      </c>
      <c r="FI1372" s="38">
        <v>72.618930000000006</v>
      </c>
      <c r="FJ1372" s="38">
        <v>77.124309999999994</v>
      </c>
      <c r="FK1372" s="38">
        <v>82.511570000000006</v>
      </c>
      <c r="FL1372" s="38">
        <v>87.206440000000001</v>
      </c>
      <c r="FM1372" s="38">
        <v>91.439520000000002</v>
      </c>
      <c r="FN1372" s="38">
        <v>95.533550000000005</v>
      </c>
      <c r="FO1372" s="38">
        <v>98.820340000000002</v>
      </c>
      <c r="FP1372" s="38">
        <v>101.2714</v>
      </c>
      <c r="FQ1372" s="38">
        <v>102.5097</v>
      </c>
      <c r="FR1372" s="38">
        <v>102.85680000000001</v>
      </c>
      <c r="FS1372" s="38">
        <v>102.49079999999999</v>
      </c>
      <c r="FT1372" s="38">
        <v>101.1311</v>
      </c>
      <c r="FU1372" s="38">
        <v>98.272810000000007</v>
      </c>
      <c r="FV1372" s="38">
        <v>94.038669999999996</v>
      </c>
      <c r="FW1372">
        <v>90.493290000000002</v>
      </c>
      <c r="FX1372">
        <v>87.556179999999998</v>
      </c>
      <c r="FY1372">
        <v>85.341049999999996</v>
      </c>
      <c r="FZ1372">
        <v>1.20816E-2</v>
      </c>
      <c r="GA1372">
        <v>9.6174599999999999E-2</v>
      </c>
      <c r="GB1372">
        <v>1</v>
      </c>
    </row>
    <row r="1373" spans="1:184" x14ac:dyDescent="0.3">
      <c r="A1373" t="s">
        <v>1</v>
      </c>
      <c r="B1373" t="s">
        <v>1</v>
      </c>
      <c r="C1373" t="s">
        <v>1</v>
      </c>
      <c r="D1373" t="s">
        <v>1</v>
      </c>
      <c r="E1373" t="s">
        <v>1</v>
      </c>
      <c r="F1373" t="s">
        <v>1</v>
      </c>
      <c r="G1373" t="s">
        <v>222</v>
      </c>
      <c r="H1373" s="40" t="s">
        <v>1</v>
      </c>
      <c r="I1373" s="18" t="s">
        <v>1</v>
      </c>
      <c r="J1373" s="38" t="s">
        <v>1</v>
      </c>
      <c r="K1373" s="18">
        <v>44790</v>
      </c>
      <c r="L1373" s="38">
        <v>111575</v>
      </c>
      <c r="M1373" s="38">
        <v>111575</v>
      </c>
      <c r="N1373" s="38">
        <v>6.4153159999999998</v>
      </c>
      <c r="O1373" s="38">
        <v>6.2175979999999997</v>
      </c>
      <c r="P1373" s="38">
        <v>6.0790870000000004</v>
      </c>
      <c r="Q1373" s="38">
        <v>6.0296209999999997</v>
      </c>
      <c r="R1373" s="38">
        <v>6.172485</v>
      </c>
      <c r="S1373" s="38">
        <v>6.5564520000000002</v>
      </c>
      <c r="T1373" s="38">
        <v>7.045337</v>
      </c>
      <c r="U1373" s="38">
        <v>7.7126270000000003</v>
      </c>
      <c r="V1373" s="38">
        <v>8.513458</v>
      </c>
      <c r="W1373" s="38">
        <v>9.090878</v>
      </c>
      <c r="X1373" s="38">
        <v>9.6236519999999999</v>
      </c>
      <c r="Y1373" s="38">
        <v>10.009819999999999</v>
      </c>
      <c r="Z1373" s="38">
        <v>10.230980000000001</v>
      </c>
      <c r="AA1373" s="38">
        <v>10.48471</v>
      </c>
      <c r="AB1373" s="38">
        <v>10.496449999999999</v>
      </c>
      <c r="AC1373" s="38">
        <v>10.28825</v>
      </c>
      <c r="AD1373" s="38">
        <v>9.8646150000000006</v>
      </c>
      <c r="AE1373" s="38">
        <v>9.1676629999999992</v>
      </c>
      <c r="AF1373" s="38">
        <v>8.6381029999999992</v>
      </c>
      <c r="AG1373" s="38">
        <v>8.2708960000000005</v>
      </c>
      <c r="AH1373" s="38">
        <v>7.9763650000000004</v>
      </c>
      <c r="AI1373" s="38">
        <v>7.5291940000000004</v>
      </c>
      <c r="AJ1373" s="38">
        <v>6.9899240000000002</v>
      </c>
      <c r="AK1373" s="38">
        <v>6.5943040000000002</v>
      </c>
      <c r="AL1373" s="38">
        <v>0.13327059999999999</v>
      </c>
      <c r="AM1373" s="38">
        <v>0.1111714</v>
      </c>
      <c r="AN1373" s="38">
        <v>0.11288910000000001</v>
      </c>
      <c r="AO1373" s="38">
        <v>8.8890899999999995E-2</v>
      </c>
      <c r="AP1373" s="38">
        <v>5.76978E-2</v>
      </c>
      <c r="AQ1373" s="38">
        <v>-2.68399E-2</v>
      </c>
      <c r="AR1373" s="38">
        <v>-0.15171580000000001</v>
      </c>
      <c r="AS1373" s="38">
        <v>-8.9574399999999998E-2</v>
      </c>
      <c r="AT1373" s="38">
        <v>-0.14595240000000001</v>
      </c>
      <c r="AU1373" s="38">
        <v>-0.19542190000000001</v>
      </c>
      <c r="AV1373" s="38">
        <v>-0.1212534</v>
      </c>
      <c r="AW1373" s="38">
        <v>-1.35464E-2</v>
      </c>
      <c r="AX1373" s="38">
        <v>-1.6581700000000001E-2</v>
      </c>
      <c r="AY1373" s="38">
        <v>4.2382000000000001E-3</v>
      </c>
      <c r="AZ1373" s="38">
        <v>5.8310500000000001E-2</v>
      </c>
      <c r="BA1373" s="38">
        <v>0.1459667</v>
      </c>
      <c r="BB1373" s="38">
        <v>0.27101429999999999</v>
      </c>
      <c r="BC1373" s="38">
        <v>0.21515880000000001</v>
      </c>
      <c r="BD1373" s="38">
        <v>0.19972519999999999</v>
      </c>
      <c r="BE1373" s="38">
        <v>0.18815419999999999</v>
      </c>
      <c r="BF1373" s="38">
        <v>0.158638</v>
      </c>
      <c r="BG1373" s="38">
        <v>0.2002176</v>
      </c>
      <c r="BH1373" s="38">
        <v>0.17588860000000001</v>
      </c>
      <c r="BI1373" s="38">
        <v>0.1792049</v>
      </c>
      <c r="BJ1373" s="38">
        <v>0.1421385</v>
      </c>
      <c r="BK1373" s="38">
        <v>0.1198881</v>
      </c>
      <c r="BL1373" s="38">
        <v>0.1199638</v>
      </c>
      <c r="BM1373" s="38">
        <v>9.5663600000000001E-2</v>
      </c>
      <c r="BN1373" s="38">
        <v>6.3879900000000003E-2</v>
      </c>
      <c r="BO1373" s="38">
        <v>-1.86489E-2</v>
      </c>
      <c r="BP1373" s="38">
        <v>-0.1389997</v>
      </c>
      <c r="BQ1373" s="38">
        <v>-8.2185499999999995E-2</v>
      </c>
      <c r="BR1373" s="38">
        <v>-0.13871530000000001</v>
      </c>
      <c r="BS1373" s="38">
        <v>-0.18441360000000001</v>
      </c>
      <c r="BT1373" s="38">
        <v>-0.113231</v>
      </c>
      <c r="BU1373" s="38">
        <v>-8.2173000000000003E-3</v>
      </c>
      <c r="BV1373" s="38">
        <v>-1.1868E-2</v>
      </c>
      <c r="BW1373" s="38">
        <v>1.0415799999999999E-2</v>
      </c>
      <c r="BX1373" s="38">
        <v>6.7555199999999996E-2</v>
      </c>
      <c r="BY1373" s="38">
        <v>0.15832940000000001</v>
      </c>
      <c r="BZ1373" s="38">
        <v>0.2848426</v>
      </c>
      <c r="CA1373" s="38">
        <v>0.2281241</v>
      </c>
      <c r="CB1373" s="38">
        <v>0.21319879999999999</v>
      </c>
      <c r="CC1373" s="38">
        <v>0.20104720000000001</v>
      </c>
      <c r="CD1373" s="38">
        <v>0.1699502</v>
      </c>
      <c r="CE1373" s="38">
        <v>0.21369959999999999</v>
      </c>
      <c r="CF1373" s="38">
        <v>0.18979950000000001</v>
      </c>
      <c r="CG1373" s="38">
        <v>0.19149079999999999</v>
      </c>
      <c r="CH1373" s="38">
        <v>0.14828040000000001</v>
      </c>
      <c r="CI1373" s="38">
        <v>0.12592539999999999</v>
      </c>
      <c r="CJ1373" s="38">
        <v>0.12486369999999999</v>
      </c>
      <c r="CK1373" s="38">
        <v>0.10035429999999999</v>
      </c>
      <c r="CL1373" s="38">
        <v>6.8161600000000003E-2</v>
      </c>
      <c r="CM1373" s="38">
        <v>-1.29759E-2</v>
      </c>
      <c r="CN1373" s="38">
        <v>-0.13019259999999999</v>
      </c>
      <c r="CO1373" s="38">
        <v>-7.7067999999999998E-2</v>
      </c>
      <c r="CP1373" s="38">
        <v>-0.13370299999999999</v>
      </c>
      <c r="CQ1373" s="38">
        <v>-0.17678930000000001</v>
      </c>
      <c r="CR1373" s="38">
        <v>-0.1076748</v>
      </c>
      <c r="CS1373" s="38">
        <v>-4.5263999999999999E-3</v>
      </c>
      <c r="CT1373" s="38">
        <v>-8.6032999999999995E-3</v>
      </c>
      <c r="CU1373" s="38">
        <v>1.46943E-2</v>
      </c>
      <c r="CV1373" s="38">
        <v>7.3958099999999999E-2</v>
      </c>
      <c r="CW1373" s="38">
        <v>0.16689180000000001</v>
      </c>
      <c r="CX1373" s="38">
        <v>0.29441990000000001</v>
      </c>
      <c r="CY1373" s="38">
        <v>0.2371038</v>
      </c>
      <c r="CZ1373" s="38">
        <v>0.22253049999999999</v>
      </c>
      <c r="DA1373" s="38">
        <v>0.20997679999999999</v>
      </c>
      <c r="DB1373" s="38">
        <v>0.177785</v>
      </c>
      <c r="DC1373" s="38">
        <v>0.22303709999999999</v>
      </c>
      <c r="DD1373" s="38">
        <v>0.19943420000000001</v>
      </c>
      <c r="DE1373" s="38">
        <v>0.2</v>
      </c>
      <c r="DF1373" s="38">
        <v>0.15442230000000001</v>
      </c>
      <c r="DG1373" s="38">
        <v>0.13196260000000001</v>
      </c>
      <c r="DH1373" s="38">
        <v>0.12976360000000001</v>
      </c>
      <c r="DI1373" s="38">
        <v>0.105045</v>
      </c>
      <c r="DJ1373" s="38">
        <v>7.2443300000000002E-2</v>
      </c>
      <c r="DK1373" s="38">
        <v>-7.3027999999999999E-3</v>
      </c>
      <c r="DL1373" s="38">
        <v>-0.1213854</v>
      </c>
      <c r="DM1373" s="38">
        <v>-7.1950500000000001E-2</v>
      </c>
      <c r="DN1373" s="38">
        <v>-0.12869059999999999</v>
      </c>
      <c r="DO1373" s="38">
        <v>-0.16916500000000001</v>
      </c>
      <c r="DP1373" s="38">
        <v>-0.1021185</v>
      </c>
      <c r="DQ1373" s="38">
        <v>-8.3549999999999998E-4</v>
      </c>
      <c r="DR1373" s="38">
        <v>-5.3385999999999998E-3</v>
      </c>
      <c r="DS1373" s="38">
        <v>1.8972900000000001E-2</v>
      </c>
      <c r="DT1373" s="38">
        <v>8.0361000000000002E-2</v>
      </c>
      <c r="DU1373" s="38">
        <v>0.1754542</v>
      </c>
      <c r="DV1373" s="38">
        <v>0.30399730000000003</v>
      </c>
      <c r="DW1373" s="38">
        <v>0.24608360000000001</v>
      </c>
      <c r="DX1373" s="38">
        <v>0.23186219999999999</v>
      </c>
      <c r="DY1373" s="38">
        <v>0.2189064</v>
      </c>
      <c r="DZ1373" s="38">
        <v>0.1856198</v>
      </c>
      <c r="EA1373" s="38">
        <v>0.23237469999999999</v>
      </c>
      <c r="EB1373" s="38">
        <v>0.2090688</v>
      </c>
      <c r="EC1373" s="38">
        <v>0.20850920000000001</v>
      </c>
      <c r="ED1373" s="38">
        <v>0.1632902</v>
      </c>
      <c r="EE1373" s="38">
        <v>0.14067930000000001</v>
      </c>
      <c r="EF1373" s="38">
        <v>0.1368383</v>
      </c>
      <c r="EG1373" s="38">
        <v>0.1118176</v>
      </c>
      <c r="EH1373" s="38">
        <v>7.8625399999999998E-2</v>
      </c>
      <c r="EI1373" s="38">
        <v>8.8820000000000001E-4</v>
      </c>
      <c r="EJ1373" s="38">
        <v>-0.1086693</v>
      </c>
      <c r="EK1373" s="38">
        <v>-6.4561599999999997E-2</v>
      </c>
      <c r="EL1373" s="38">
        <v>-0.12145350000000001</v>
      </c>
      <c r="EM1373" s="38">
        <v>-0.15815670000000001</v>
      </c>
      <c r="EN1373" s="38">
        <v>-9.4096100000000002E-2</v>
      </c>
      <c r="EO1373" s="38">
        <v>4.4935000000000001E-3</v>
      </c>
      <c r="EP1373" s="38">
        <v>-6.2500000000000001E-4</v>
      </c>
      <c r="EQ1373" s="38">
        <v>2.51504E-2</v>
      </c>
      <c r="ER1373" s="38">
        <v>8.9605699999999996E-2</v>
      </c>
      <c r="ES1373" s="38">
        <v>0.18781700000000001</v>
      </c>
      <c r="ET1373" s="38">
        <v>0.31782559999999999</v>
      </c>
      <c r="EU1373" s="38">
        <v>0.25904890000000003</v>
      </c>
      <c r="EV1373" s="38">
        <v>0.24533569999999999</v>
      </c>
      <c r="EW1373" s="38">
        <v>0.23179939999999999</v>
      </c>
      <c r="EX1373" s="38">
        <v>0.19693189999999999</v>
      </c>
      <c r="EY1373" s="38">
        <v>0.24585660000000001</v>
      </c>
      <c r="EZ1373" s="38">
        <v>0.22297980000000001</v>
      </c>
      <c r="FA1373" s="38">
        <v>0.2207952</v>
      </c>
      <c r="FB1373" s="38">
        <v>83.559479999999994</v>
      </c>
      <c r="FC1373" s="38">
        <v>81.984920000000002</v>
      </c>
      <c r="FD1373" s="38">
        <v>80.404929999999993</v>
      </c>
      <c r="FE1373" s="38">
        <v>78.966229999999996</v>
      </c>
      <c r="FF1373" s="38">
        <v>78.480630000000005</v>
      </c>
      <c r="FG1373" s="38">
        <v>77.702610000000007</v>
      </c>
      <c r="FH1373" s="38">
        <v>76.791820000000001</v>
      </c>
      <c r="FI1373" s="38">
        <v>77.822990000000004</v>
      </c>
      <c r="FJ1373" s="38">
        <v>81.664580000000001</v>
      </c>
      <c r="FK1373" s="38">
        <v>84.468559999999997</v>
      </c>
      <c r="FL1373" s="38">
        <v>87.562330000000003</v>
      </c>
      <c r="FM1373" s="38">
        <v>91.117270000000005</v>
      </c>
      <c r="FN1373" s="38">
        <v>94.871989999999997</v>
      </c>
      <c r="FO1373" s="38">
        <v>96.629400000000004</v>
      </c>
      <c r="FP1373" s="38">
        <v>97.427729999999997</v>
      </c>
      <c r="FQ1373" s="38">
        <v>97.939949999999996</v>
      </c>
      <c r="FR1373" s="38">
        <v>98.182379999999995</v>
      </c>
      <c r="FS1373" s="38">
        <v>97.973920000000007</v>
      </c>
      <c r="FT1373" s="38">
        <v>97.124889999999994</v>
      </c>
      <c r="FU1373" s="38">
        <v>94.566249999999997</v>
      </c>
      <c r="FV1373" s="38">
        <v>91.153139999999993</v>
      </c>
      <c r="FW1373">
        <v>87.579650000000001</v>
      </c>
      <c r="FX1373">
        <v>84.527690000000007</v>
      </c>
      <c r="FY1373">
        <v>82.219189999999998</v>
      </c>
      <c r="FZ1373">
        <v>1.5132100000000001E-2</v>
      </c>
      <c r="GA1373">
        <v>0.11572200000000001</v>
      </c>
      <c r="GB1373">
        <v>1</v>
      </c>
    </row>
    <row r="1374" spans="1:184" x14ac:dyDescent="0.3">
      <c r="A1374" t="s">
        <v>1</v>
      </c>
      <c r="B1374" t="s">
        <v>1</v>
      </c>
      <c r="C1374" t="s">
        <v>1</v>
      </c>
      <c r="D1374" t="s">
        <v>1</v>
      </c>
      <c r="E1374" t="s">
        <v>1</v>
      </c>
      <c r="F1374" t="s">
        <v>1</v>
      </c>
      <c r="G1374" t="s">
        <v>222</v>
      </c>
      <c r="H1374" s="40" t="s">
        <v>1</v>
      </c>
      <c r="I1374" s="18" t="s">
        <v>1</v>
      </c>
      <c r="J1374" s="38" t="s">
        <v>1</v>
      </c>
      <c r="K1374" s="18">
        <v>44792</v>
      </c>
      <c r="L1374" s="38">
        <v>111555</v>
      </c>
      <c r="M1374" s="38">
        <v>111555</v>
      </c>
      <c r="N1374" s="38">
        <v>6.1888820000000004</v>
      </c>
      <c r="O1374" s="38">
        <v>5.9931900000000002</v>
      </c>
      <c r="P1374" s="38">
        <v>5.8552860000000004</v>
      </c>
      <c r="Q1374" s="38">
        <v>5.7917829999999997</v>
      </c>
      <c r="R1374" s="38">
        <v>5.9292949999999998</v>
      </c>
      <c r="S1374" s="38">
        <v>6.2804209999999996</v>
      </c>
      <c r="T1374" s="38">
        <v>6.7160299999999999</v>
      </c>
      <c r="U1374" s="38">
        <v>7.3140229999999997</v>
      </c>
      <c r="V1374" s="38">
        <v>8.0548090000000006</v>
      </c>
      <c r="W1374" s="38">
        <v>8.6688290000000006</v>
      </c>
      <c r="X1374" s="38">
        <v>9.2581360000000004</v>
      </c>
      <c r="Y1374" s="38">
        <v>9.6775389999999994</v>
      </c>
      <c r="Z1374" s="38">
        <v>9.9270790000000009</v>
      </c>
      <c r="AA1374" s="38">
        <v>10.18282</v>
      </c>
      <c r="AB1374" s="38">
        <v>10.23292</v>
      </c>
      <c r="AC1374" s="38">
        <v>10.0626</v>
      </c>
      <c r="AD1374" s="38">
        <v>9.6595080000000006</v>
      </c>
      <c r="AE1374" s="38">
        <v>9.0249249999999996</v>
      </c>
      <c r="AF1374" s="38">
        <v>8.489865</v>
      </c>
      <c r="AG1374" s="38">
        <v>8.1055259999999993</v>
      </c>
      <c r="AH1374" s="38">
        <v>7.8081240000000003</v>
      </c>
      <c r="AI1374" s="38">
        <v>7.3694389999999999</v>
      </c>
      <c r="AJ1374" s="38">
        <v>6.8351949999999997</v>
      </c>
      <c r="AK1374" s="38">
        <v>6.4087269999999998</v>
      </c>
      <c r="AL1374" s="38">
        <v>-2.8725000000000001E-2</v>
      </c>
      <c r="AM1374" s="38">
        <v>-5.0711000000000003E-3</v>
      </c>
      <c r="AN1374" s="38">
        <v>4.3092E-3</v>
      </c>
      <c r="AO1374" s="38">
        <v>2.1104999999999999E-2</v>
      </c>
      <c r="AP1374" s="38">
        <v>3.0096700000000001E-2</v>
      </c>
      <c r="AQ1374" s="38">
        <v>3.0032000000000001E-3</v>
      </c>
      <c r="AR1374" s="38">
        <v>-4.0303499999999999E-2</v>
      </c>
      <c r="AS1374" s="38">
        <v>-7.2363000000000002E-3</v>
      </c>
      <c r="AT1374" s="38">
        <v>-5.7340599999999999E-2</v>
      </c>
      <c r="AU1374" s="38">
        <v>-4.99304E-2</v>
      </c>
      <c r="AV1374" s="38">
        <v>3.0755299999999999E-2</v>
      </c>
      <c r="AW1374" s="38">
        <v>3.0175299999999999E-2</v>
      </c>
      <c r="AX1374" s="38">
        <v>4.5748999999999998E-3</v>
      </c>
      <c r="AY1374" s="38">
        <v>-3.8070199999999998E-2</v>
      </c>
      <c r="AZ1374" s="38">
        <v>-8.0975199999999997E-2</v>
      </c>
      <c r="BA1374" s="38">
        <v>-4.1147099999999999E-2</v>
      </c>
      <c r="BB1374" s="38">
        <v>5.58366E-2</v>
      </c>
      <c r="BC1374" s="38">
        <v>7.4300500000000005E-2</v>
      </c>
      <c r="BD1374" s="38">
        <v>8.4393200000000002E-2</v>
      </c>
      <c r="BE1374" s="38">
        <v>0.1002208</v>
      </c>
      <c r="BF1374" s="38">
        <v>0.10511330000000001</v>
      </c>
      <c r="BG1374" s="38">
        <v>0.14647679999999999</v>
      </c>
      <c r="BH1374" s="38">
        <v>0.12677240000000001</v>
      </c>
      <c r="BI1374" s="38">
        <v>7.7438800000000002E-2</v>
      </c>
      <c r="BJ1374" s="38">
        <v>-1.9174099999999999E-2</v>
      </c>
      <c r="BK1374" s="38">
        <v>3.5872999999999999E-3</v>
      </c>
      <c r="BL1374" s="38">
        <v>1.2107100000000001E-2</v>
      </c>
      <c r="BM1374" s="38">
        <v>2.82397E-2</v>
      </c>
      <c r="BN1374" s="38">
        <v>3.58599E-2</v>
      </c>
      <c r="BO1374" s="38">
        <v>9.3913999999999994E-3</v>
      </c>
      <c r="BP1374" s="38">
        <v>-3.09673E-2</v>
      </c>
      <c r="BQ1374" s="38">
        <v>9.1920000000000001E-4</v>
      </c>
      <c r="BR1374" s="38">
        <v>-4.8756099999999997E-2</v>
      </c>
      <c r="BS1374" s="38">
        <v>-3.9439700000000001E-2</v>
      </c>
      <c r="BT1374" s="38">
        <v>3.9077300000000002E-2</v>
      </c>
      <c r="BU1374" s="38">
        <v>3.6144799999999998E-2</v>
      </c>
      <c r="BV1374" s="38">
        <v>9.6816999999999997E-3</v>
      </c>
      <c r="BW1374" s="38">
        <v>-3.2151100000000002E-2</v>
      </c>
      <c r="BX1374" s="38">
        <v>-7.2270799999999996E-2</v>
      </c>
      <c r="BY1374" s="38">
        <v>-3.0485100000000001E-2</v>
      </c>
      <c r="BZ1374" s="38">
        <v>6.8591600000000003E-2</v>
      </c>
      <c r="CA1374" s="38">
        <v>8.8506799999999997E-2</v>
      </c>
      <c r="CB1374" s="38">
        <v>9.9466899999999997E-2</v>
      </c>
      <c r="CC1374" s="38">
        <v>0.11534030000000001</v>
      </c>
      <c r="CD1374" s="38">
        <v>0.1197058</v>
      </c>
      <c r="CE1374" s="38">
        <v>0.16245270000000001</v>
      </c>
      <c r="CF1374" s="38">
        <v>0.14158129999999999</v>
      </c>
      <c r="CG1374" s="38">
        <v>9.1763899999999995E-2</v>
      </c>
      <c r="CH1374" s="38">
        <v>-1.25592E-2</v>
      </c>
      <c r="CI1374" s="38">
        <v>9.5840000000000005E-3</v>
      </c>
      <c r="CJ1374" s="38">
        <v>1.75079E-2</v>
      </c>
      <c r="CK1374" s="38">
        <v>3.3181099999999998E-2</v>
      </c>
      <c r="CL1374" s="38">
        <v>3.9851400000000002E-2</v>
      </c>
      <c r="CM1374" s="38">
        <v>1.3815900000000001E-2</v>
      </c>
      <c r="CN1374" s="38">
        <v>-2.4501100000000001E-2</v>
      </c>
      <c r="CO1374" s="38">
        <v>6.5677000000000001E-3</v>
      </c>
      <c r="CP1374" s="38">
        <v>-4.2810500000000001E-2</v>
      </c>
      <c r="CQ1374" s="38">
        <v>-3.2173899999999998E-2</v>
      </c>
      <c r="CR1374" s="38">
        <v>4.4841199999999998E-2</v>
      </c>
      <c r="CS1374" s="38">
        <v>4.0279299999999997E-2</v>
      </c>
      <c r="CT1374" s="38">
        <v>1.32187E-2</v>
      </c>
      <c r="CU1374" s="38">
        <v>-2.8051599999999999E-2</v>
      </c>
      <c r="CV1374" s="38">
        <v>-6.6242099999999998E-2</v>
      </c>
      <c r="CW1374" s="38">
        <v>-2.3100699999999998E-2</v>
      </c>
      <c r="CX1374" s="38">
        <v>7.7425800000000003E-2</v>
      </c>
      <c r="CY1374" s="38">
        <v>9.8346000000000003E-2</v>
      </c>
      <c r="CZ1374" s="38">
        <v>0.1099068</v>
      </c>
      <c r="DA1374" s="38">
        <v>0.12581200000000001</v>
      </c>
      <c r="DB1374" s="38">
        <v>0.1298125</v>
      </c>
      <c r="DC1374" s="38">
        <v>0.17351759999999999</v>
      </c>
      <c r="DD1374" s="38">
        <v>0.1518379</v>
      </c>
      <c r="DE1374" s="38">
        <v>0.1016854</v>
      </c>
      <c r="DF1374" s="38">
        <v>-5.9442999999999996E-3</v>
      </c>
      <c r="DG1374" s="38">
        <v>1.5580800000000001E-2</v>
      </c>
      <c r="DH1374" s="38">
        <v>2.2908700000000001E-2</v>
      </c>
      <c r="DI1374" s="38">
        <v>3.8122499999999997E-2</v>
      </c>
      <c r="DJ1374" s="38">
        <v>4.3843E-2</v>
      </c>
      <c r="DK1374" s="38">
        <v>1.82404E-2</v>
      </c>
      <c r="DL1374" s="38">
        <v>-1.80349E-2</v>
      </c>
      <c r="DM1374" s="38">
        <v>1.22162E-2</v>
      </c>
      <c r="DN1374" s="38">
        <v>-3.6865000000000002E-2</v>
      </c>
      <c r="DO1374" s="38">
        <v>-2.4908099999999999E-2</v>
      </c>
      <c r="DP1374" s="38">
        <v>5.0604999999999997E-2</v>
      </c>
      <c r="DQ1374" s="38">
        <v>4.44137E-2</v>
      </c>
      <c r="DR1374" s="38">
        <v>1.6755699999999998E-2</v>
      </c>
      <c r="DS1374" s="38">
        <v>-2.3952000000000001E-2</v>
      </c>
      <c r="DT1374" s="38">
        <v>-6.0213500000000003E-2</v>
      </c>
      <c r="DU1374" s="38">
        <v>-1.57162E-2</v>
      </c>
      <c r="DV1374" s="38">
        <v>8.62599E-2</v>
      </c>
      <c r="DW1374" s="38">
        <v>0.1081852</v>
      </c>
      <c r="DX1374" s="38">
        <v>0.1203468</v>
      </c>
      <c r="DY1374" s="38">
        <v>0.13628370000000001</v>
      </c>
      <c r="DZ1374" s="38">
        <v>0.13991919999999999</v>
      </c>
      <c r="EA1374" s="38">
        <v>0.18458250000000001</v>
      </c>
      <c r="EB1374" s="38">
        <v>0.1620945</v>
      </c>
      <c r="EC1374" s="38">
        <v>0.11160689999999999</v>
      </c>
      <c r="ED1374" s="38">
        <v>3.6066000000000002E-3</v>
      </c>
      <c r="EE1374" s="38">
        <v>2.42391E-2</v>
      </c>
      <c r="EF1374" s="38">
        <v>3.0706600000000001E-2</v>
      </c>
      <c r="EG1374" s="38">
        <v>4.5257199999999997E-2</v>
      </c>
      <c r="EH1374" s="38">
        <v>4.9606200000000003E-2</v>
      </c>
      <c r="EI1374" s="38">
        <v>2.46287E-2</v>
      </c>
      <c r="EJ1374" s="38">
        <v>-8.6987000000000002E-3</v>
      </c>
      <c r="EK1374" s="38">
        <v>2.0371799999999999E-2</v>
      </c>
      <c r="EL1374" s="38">
        <v>-2.82805E-2</v>
      </c>
      <c r="EM1374" s="38">
        <v>-1.44174E-2</v>
      </c>
      <c r="EN1374" s="38">
        <v>5.8927E-2</v>
      </c>
      <c r="EO1374" s="38">
        <v>5.0383299999999999E-2</v>
      </c>
      <c r="EP1374" s="38">
        <v>2.18625E-2</v>
      </c>
      <c r="EQ1374" s="38">
        <v>-1.8032900000000001E-2</v>
      </c>
      <c r="ER1374" s="38">
        <v>-5.1508999999999999E-2</v>
      </c>
      <c r="ES1374" s="38">
        <v>-5.0543000000000003E-3</v>
      </c>
      <c r="ET1374" s="38">
        <v>9.9014900000000003E-2</v>
      </c>
      <c r="EU1374" s="38">
        <v>0.1223914</v>
      </c>
      <c r="EV1374" s="38">
        <v>0.1354204</v>
      </c>
      <c r="EW1374" s="38">
        <v>0.15140310000000001</v>
      </c>
      <c r="EX1374" s="38">
        <v>0.1545117</v>
      </c>
      <c r="EY1374" s="38">
        <v>0.2005585</v>
      </c>
      <c r="EZ1374" s="38">
        <v>0.17690339999999999</v>
      </c>
      <c r="FA1374" s="38">
        <v>0.12593199999999999</v>
      </c>
      <c r="FB1374" s="38">
        <v>79.423659999999998</v>
      </c>
      <c r="FC1374" s="38">
        <v>77.991770000000002</v>
      </c>
      <c r="FD1374" s="38">
        <v>76.112080000000006</v>
      </c>
      <c r="FE1374" s="38">
        <v>74.377330000000001</v>
      </c>
      <c r="FF1374" s="38">
        <v>72.605230000000006</v>
      </c>
      <c r="FG1374" s="38">
        <v>71.931020000000004</v>
      </c>
      <c r="FH1374" s="38">
        <v>70.891149999999996</v>
      </c>
      <c r="FI1374" s="38">
        <v>72.579470000000001</v>
      </c>
      <c r="FJ1374" s="38">
        <v>76.014189999999999</v>
      </c>
      <c r="FK1374" s="38">
        <v>80.118300000000005</v>
      </c>
      <c r="FL1374" s="38">
        <v>84.634200000000007</v>
      </c>
      <c r="FM1374" s="38">
        <v>88.816760000000002</v>
      </c>
      <c r="FN1374" s="38">
        <v>92.346630000000005</v>
      </c>
      <c r="FO1374" s="38">
        <v>95.234380000000002</v>
      </c>
      <c r="FP1374" s="38">
        <v>98.113339999999994</v>
      </c>
      <c r="FQ1374" s="38">
        <v>99.832710000000006</v>
      </c>
      <c r="FR1374" s="38">
        <v>100.3712</v>
      </c>
      <c r="FS1374" s="38">
        <v>99.612179999999995</v>
      </c>
      <c r="FT1374" s="38">
        <v>97.554509999999993</v>
      </c>
      <c r="FU1374" s="38">
        <v>94.333950000000002</v>
      </c>
      <c r="FV1374" s="38">
        <v>90.125439999999998</v>
      </c>
      <c r="FW1374">
        <v>86.7851</v>
      </c>
      <c r="FX1374">
        <v>84.066069999999996</v>
      </c>
      <c r="FY1374">
        <v>81.309719999999999</v>
      </c>
      <c r="FZ1374">
        <v>1.72287E-2</v>
      </c>
      <c r="GA1374">
        <v>0.1366067</v>
      </c>
      <c r="GB1374">
        <v>1</v>
      </c>
    </row>
    <row r="1375" spans="1:184" x14ac:dyDescent="0.3">
      <c r="A1375" t="s">
        <v>1</v>
      </c>
      <c r="B1375" t="s">
        <v>1</v>
      </c>
      <c r="C1375" t="s">
        <v>1</v>
      </c>
      <c r="D1375" t="s">
        <v>1</v>
      </c>
      <c r="E1375" t="s">
        <v>1</v>
      </c>
      <c r="F1375" t="s">
        <v>1</v>
      </c>
      <c r="G1375" t="s">
        <v>222</v>
      </c>
      <c r="H1375" s="40" t="s">
        <v>1</v>
      </c>
      <c r="I1375" s="18" t="s">
        <v>1</v>
      </c>
      <c r="J1375" s="38" t="s">
        <v>1</v>
      </c>
      <c r="K1375" s="18">
        <v>44805</v>
      </c>
      <c r="L1375" s="38">
        <v>111446</v>
      </c>
      <c r="M1375" s="38">
        <v>111446</v>
      </c>
      <c r="N1375" s="38">
        <v>5.9786799999999998</v>
      </c>
      <c r="O1375" s="38">
        <v>5.7984460000000002</v>
      </c>
      <c r="P1375" s="38">
        <v>5.6666169999999996</v>
      </c>
      <c r="Q1375" s="38">
        <v>5.625051</v>
      </c>
      <c r="R1375" s="38">
        <v>5.7862169999999997</v>
      </c>
      <c r="S1375" s="38">
        <v>6.1545399999999999</v>
      </c>
      <c r="T1375" s="38">
        <v>6.6168779999999998</v>
      </c>
      <c r="U1375" s="38">
        <v>7.2664280000000003</v>
      </c>
      <c r="V1375" s="38">
        <v>8.1052959999999992</v>
      </c>
      <c r="W1375" s="38">
        <v>8.7892569999999992</v>
      </c>
      <c r="X1375" s="38">
        <v>9.3879859999999997</v>
      </c>
      <c r="Y1375" s="38">
        <v>9.8416650000000008</v>
      </c>
      <c r="Z1375" s="38">
        <v>10.131930000000001</v>
      </c>
      <c r="AA1375" s="38">
        <v>10.44956</v>
      </c>
      <c r="AB1375" s="38">
        <v>10.55193</v>
      </c>
      <c r="AC1375" s="38">
        <v>10.390169999999999</v>
      </c>
      <c r="AD1375" s="38">
        <v>9.9724050000000002</v>
      </c>
      <c r="AE1375" s="38">
        <v>9.2485320000000009</v>
      </c>
      <c r="AF1375" s="38">
        <v>8.6971159999999994</v>
      </c>
      <c r="AG1375" s="38">
        <v>8.2687580000000001</v>
      </c>
      <c r="AH1375" s="38">
        <v>7.9277660000000001</v>
      </c>
      <c r="AI1375" s="38">
        <v>7.4426969999999999</v>
      </c>
      <c r="AJ1375" s="38">
        <v>6.9295119999999999</v>
      </c>
      <c r="AK1375" s="38">
        <v>6.5336020000000001</v>
      </c>
      <c r="AL1375" s="38">
        <v>-6.6372E-2</v>
      </c>
      <c r="AM1375" s="38">
        <v>-6.6122399999999998E-2</v>
      </c>
      <c r="AN1375" s="38">
        <v>-5.8714500000000003E-2</v>
      </c>
      <c r="AO1375" s="38">
        <v>-1.9374700000000002E-2</v>
      </c>
      <c r="AP1375" s="38">
        <v>-3.2732E-3</v>
      </c>
      <c r="AQ1375" s="38">
        <v>-4.5635799999999997E-2</v>
      </c>
      <c r="AR1375" s="38">
        <v>-0.1129341</v>
      </c>
      <c r="AS1375" s="38">
        <v>7.2935899999999998E-2</v>
      </c>
      <c r="AT1375" s="38">
        <v>7.6192300000000004E-2</v>
      </c>
      <c r="AU1375" s="38">
        <v>9.5831899999999998E-2</v>
      </c>
      <c r="AV1375" s="38">
        <v>8.2141599999999995E-2</v>
      </c>
      <c r="AW1375" s="38">
        <v>7.1565799999999999E-2</v>
      </c>
      <c r="AX1375" s="38">
        <v>1.1490500000000001E-2</v>
      </c>
      <c r="AY1375" s="38">
        <v>-4.4466400000000003E-2</v>
      </c>
      <c r="AZ1375" s="38">
        <v>-8.3034999999999998E-2</v>
      </c>
      <c r="BA1375" s="38">
        <v>-9.8517099999999996E-2</v>
      </c>
      <c r="BB1375" s="38">
        <v>-3.3280200000000003E-2</v>
      </c>
      <c r="BC1375" s="38">
        <v>-7.1948200000000004E-2</v>
      </c>
      <c r="BD1375" s="38">
        <v>-6.16115E-2</v>
      </c>
      <c r="BE1375" s="38">
        <v>-0.1055846</v>
      </c>
      <c r="BF1375" s="38">
        <v>-2.7522600000000001E-2</v>
      </c>
      <c r="BG1375" s="38">
        <v>-1.5190800000000001E-2</v>
      </c>
      <c r="BH1375" s="38">
        <v>-2.8610500000000001E-2</v>
      </c>
      <c r="BI1375" s="38">
        <v>-3.5771200000000003E-2</v>
      </c>
      <c r="BJ1375" s="38">
        <v>-5.9289300000000003E-2</v>
      </c>
      <c r="BK1375" s="38">
        <v>-6.0231199999999999E-2</v>
      </c>
      <c r="BL1375" s="38">
        <v>-5.3512900000000002E-2</v>
      </c>
      <c r="BM1375" s="38">
        <v>-1.44815E-2</v>
      </c>
      <c r="BN1375" s="38">
        <v>1.1483000000000001E-3</v>
      </c>
      <c r="BO1375" s="38">
        <v>-4.0652000000000001E-2</v>
      </c>
      <c r="BP1375" s="38">
        <v>-0.1058731</v>
      </c>
      <c r="BQ1375" s="38">
        <v>7.9609200000000005E-2</v>
      </c>
      <c r="BR1375" s="38">
        <v>8.3328200000000005E-2</v>
      </c>
      <c r="BS1375" s="38">
        <v>0.1032759</v>
      </c>
      <c r="BT1375" s="38">
        <v>8.8007000000000002E-2</v>
      </c>
      <c r="BU1375" s="38">
        <v>7.6171000000000003E-2</v>
      </c>
      <c r="BV1375" s="38">
        <v>1.55678E-2</v>
      </c>
      <c r="BW1375" s="38">
        <v>-3.97215E-2</v>
      </c>
      <c r="BX1375" s="38">
        <v>-7.6763300000000007E-2</v>
      </c>
      <c r="BY1375" s="38">
        <v>-8.9988299999999993E-2</v>
      </c>
      <c r="BZ1375" s="38">
        <v>-2.4147200000000001E-2</v>
      </c>
      <c r="CA1375" s="38">
        <v>-6.2760899999999994E-2</v>
      </c>
      <c r="CB1375" s="38">
        <v>-5.0850600000000003E-2</v>
      </c>
      <c r="CC1375" s="38">
        <v>-9.5250799999999997E-2</v>
      </c>
      <c r="CD1375" s="38">
        <v>-1.7706900000000001E-2</v>
      </c>
      <c r="CE1375" s="38">
        <v>-3.7269999999999998E-3</v>
      </c>
      <c r="CF1375" s="38">
        <v>-1.8490400000000001E-2</v>
      </c>
      <c r="CG1375" s="38">
        <v>-2.5412299999999999E-2</v>
      </c>
      <c r="CH1375" s="38">
        <v>-5.4383899999999999E-2</v>
      </c>
      <c r="CI1375" s="38">
        <v>-5.6151E-2</v>
      </c>
      <c r="CJ1375" s="38">
        <v>-4.9910299999999998E-2</v>
      </c>
      <c r="CK1375" s="38">
        <v>-1.10925E-2</v>
      </c>
      <c r="CL1375" s="38">
        <v>4.2104999999999998E-3</v>
      </c>
      <c r="CM1375" s="38">
        <v>-3.7200299999999999E-2</v>
      </c>
      <c r="CN1375" s="38">
        <v>-0.10098260000000001</v>
      </c>
      <c r="CO1375" s="38">
        <v>8.4231200000000006E-2</v>
      </c>
      <c r="CP1375" s="38">
        <v>8.8270399999999999E-2</v>
      </c>
      <c r="CQ1375" s="38">
        <v>0.1084315</v>
      </c>
      <c r="CR1375" s="38">
        <v>9.2069300000000007E-2</v>
      </c>
      <c r="CS1375" s="38">
        <v>7.93605E-2</v>
      </c>
      <c r="CT1375" s="38">
        <v>1.83917E-2</v>
      </c>
      <c r="CU1375" s="38">
        <v>-3.6435299999999997E-2</v>
      </c>
      <c r="CV1375" s="38">
        <v>-7.2419499999999998E-2</v>
      </c>
      <c r="CW1375" s="38">
        <v>-8.4081199999999995E-2</v>
      </c>
      <c r="CX1375" s="38">
        <v>-1.7821699999999999E-2</v>
      </c>
      <c r="CY1375" s="38">
        <v>-5.6397900000000001E-2</v>
      </c>
      <c r="CZ1375" s="38">
        <v>-4.3397699999999997E-2</v>
      </c>
      <c r="DA1375" s="38">
        <v>-8.8093500000000005E-2</v>
      </c>
      <c r="DB1375" s="38">
        <v>-1.09085E-2</v>
      </c>
      <c r="DC1375" s="38">
        <v>4.2128000000000001E-3</v>
      </c>
      <c r="DD1375" s="38">
        <v>-1.14812E-2</v>
      </c>
      <c r="DE1375" s="38">
        <v>-1.8237799999999998E-2</v>
      </c>
      <c r="DF1375" s="38">
        <v>-4.9478500000000002E-2</v>
      </c>
      <c r="DG1375" s="38">
        <v>-5.20708E-2</v>
      </c>
      <c r="DH1375" s="38">
        <v>-4.6307599999999997E-2</v>
      </c>
      <c r="DI1375" s="38">
        <v>-7.7035000000000003E-3</v>
      </c>
      <c r="DJ1375" s="38">
        <v>7.2728000000000003E-3</v>
      </c>
      <c r="DK1375" s="38">
        <v>-3.3748500000000001E-2</v>
      </c>
      <c r="DL1375" s="38">
        <v>-9.6092200000000003E-2</v>
      </c>
      <c r="DM1375" s="38">
        <v>8.8853199999999993E-2</v>
      </c>
      <c r="DN1375" s="38">
        <v>9.3212699999999996E-2</v>
      </c>
      <c r="DO1375" s="38">
        <v>0.1135871</v>
      </c>
      <c r="DP1375" s="38">
        <v>9.6131599999999998E-2</v>
      </c>
      <c r="DQ1375" s="38">
        <v>8.2549999999999998E-2</v>
      </c>
      <c r="DR1375" s="38">
        <v>2.1215600000000001E-2</v>
      </c>
      <c r="DS1375" s="38">
        <v>-3.3148999999999998E-2</v>
      </c>
      <c r="DT1375" s="38">
        <v>-6.8075800000000006E-2</v>
      </c>
      <c r="DU1375" s="38">
        <v>-7.8174199999999999E-2</v>
      </c>
      <c r="DV1375" s="38">
        <v>-1.1496299999999999E-2</v>
      </c>
      <c r="DW1375" s="38">
        <v>-5.0034799999999997E-2</v>
      </c>
      <c r="DX1375" s="38">
        <v>-3.5944700000000003E-2</v>
      </c>
      <c r="DY1375" s="38">
        <v>-8.0936300000000003E-2</v>
      </c>
      <c r="DZ1375" s="38">
        <v>-4.1101000000000002E-3</v>
      </c>
      <c r="EA1375" s="38">
        <v>1.21525E-2</v>
      </c>
      <c r="EB1375" s="38">
        <v>-4.4720999999999997E-3</v>
      </c>
      <c r="EC1375" s="38">
        <v>-1.10633E-2</v>
      </c>
      <c r="ED1375" s="38">
        <v>-4.2395799999999997E-2</v>
      </c>
      <c r="EE1375" s="38">
        <v>-4.6179600000000001E-2</v>
      </c>
      <c r="EF1375" s="38">
        <v>-4.1105999999999997E-2</v>
      </c>
      <c r="EG1375" s="38">
        <v>-2.8103E-3</v>
      </c>
      <c r="EH1375" s="38">
        <v>1.16942E-2</v>
      </c>
      <c r="EI1375" s="38">
        <v>-2.8764700000000001E-2</v>
      </c>
      <c r="EJ1375" s="38">
        <v>-8.9031200000000005E-2</v>
      </c>
      <c r="EK1375" s="38">
        <v>9.55265E-2</v>
      </c>
      <c r="EL1375" s="38">
        <v>0.10034849999999999</v>
      </c>
      <c r="EM1375" s="38">
        <v>0.1210311</v>
      </c>
      <c r="EN1375" s="38">
        <v>0.101997</v>
      </c>
      <c r="EO1375" s="38">
        <v>8.7155099999999999E-2</v>
      </c>
      <c r="EP1375" s="38">
        <v>2.52929E-2</v>
      </c>
      <c r="EQ1375" s="38">
        <v>-2.8404200000000001E-2</v>
      </c>
      <c r="ER1375" s="38">
        <v>-6.1803999999999998E-2</v>
      </c>
      <c r="ES1375" s="38">
        <v>-6.9645299999999993E-2</v>
      </c>
      <c r="ET1375" s="38">
        <v>-2.3633E-3</v>
      </c>
      <c r="EU1375" s="38">
        <v>-4.0847500000000002E-2</v>
      </c>
      <c r="EV1375" s="38">
        <v>-2.5183899999999999E-2</v>
      </c>
      <c r="EW1375" s="38">
        <v>-7.0602499999999999E-2</v>
      </c>
      <c r="EX1375" s="38">
        <v>5.7055999999999999E-3</v>
      </c>
      <c r="EY1375" s="38">
        <v>2.36163E-2</v>
      </c>
      <c r="EZ1375" s="38">
        <v>5.6480000000000002E-3</v>
      </c>
      <c r="FA1375" s="38">
        <v>-7.0439999999999999E-4</v>
      </c>
      <c r="FB1375" s="38">
        <v>77.912490000000005</v>
      </c>
      <c r="FC1375" s="38">
        <v>75.974869999999996</v>
      </c>
      <c r="FD1375" s="38">
        <v>74.392619999999994</v>
      </c>
      <c r="FE1375" s="38">
        <v>73.082279999999997</v>
      </c>
      <c r="FF1375" s="38">
        <v>71.804460000000006</v>
      </c>
      <c r="FG1375" s="38">
        <v>70.575760000000002</v>
      </c>
      <c r="FH1375" s="38">
        <v>69.935550000000006</v>
      </c>
      <c r="FI1375" s="38">
        <v>71.555710000000005</v>
      </c>
      <c r="FJ1375" s="38">
        <v>76.080449999999999</v>
      </c>
      <c r="FK1375" s="38">
        <v>81.243690000000001</v>
      </c>
      <c r="FL1375" s="38">
        <v>86.1738</v>
      </c>
      <c r="FM1375" s="38">
        <v>90.404859999999999</v>
      </c>
      <c r="FN1375" s="38">
        <v>94.242999999999995</v>
      </c>
      <c r="FO1375" s="38">
        <v>97.319379999999995</v>
      </c>
      <c r="FP1375" s="38">
        <v>99.907570000000007</v>
      </c>
      <c r="FQ1375" s="38">
        <v>101.5107</v>
      </c>
      <c r="FR1375" s="38">
        <v>101.9645</v>
      </c>
      <c r="FS1375" s="38">
        <v>101.2908</v>
      </c>
      <c r="FT1375" s="38">
        <v>100.02719999999999</v>
      </c>
      <c r="FU1375" s="38">
        <v>95.832380000000001</v>
      </c>
      <c r="FV1375" s="38">
        <v>91.353769999999997</v>
      </c>
      <c r="FW1375">
        <v>87.308859999999996</v>
      </c>
      <c r="FX1375">
        <v>85.058909999999997</v>
      </c>
      <c r="FY1375">
        <v>83.212010000000006</v>
      </c>
      <c r="FZ1375">
        <v>1.09353E-2</v>
      </c>
      <c r="GA1375">
        <v>7.8282599999999994E-2</v>
      </c>
      <c r="GB1375">
        <v>1</v>
      </c>
    </row>
    <row r="1376" spans="1:184" x14ac:dyDescent="0.3">
      <c r="A1376" t="s">
        <v>1</v>
      </c>
      <c r="B1376" t="s">
        <v>1</v>
      </c>
      <c r="C1376" t="s">
        <v>1</v>
      </c>
      <c r="D1376" t="s">
        <v>1</v>
      </c>
      <c r="E1376" t="s">
        <v>1</v>
      </c>
      <c r="F1376" t="s">
        <v>1</v>
      </c>
      <c r="G1376" t="s">
        <v>222</v>
      </c>
      <c r="H1376" s="40" t="s">
        <v>1</v>
      </c>
      <c r="I1376" s="18" t="s">
        <v>1</v>
      </c>
      <c r="J1376" s="38" t="s">
        <v>1</v>
      </c>
      <c r="K1376" s="18">
        <v>44809</v>
      </c>
      <c r="L1376" s="38">
        <v>111436</v>
      </c>
      <c r="M1376" s="38">
        <v>111436</v>
      </c>
      <c r="N1376" s="38">
        <v>5.9040920000000003</v>
      </c>
      <c r="O1376" s="38">
        <v>5.6363219999999998</v>
      </c>
      <c r="P1376" s="38">
        <v>5.4405780000000004</v>
      </c>
      <c r="Q1376" s="38">
        <v>5.3195170000000003</v>
      </c>
      <c r="R1376" s="38">
        <v>5.34267</v>
      </c>
      <c r="S1376" s="38">
        <v>5.4467889999999999</v>
      </c>
      <c r="T1376" s="38">
        <v>5.5055379999999996</v>
      </c>
      <c r="U1376" s="38">
        <v>5.8629350000000002</v>
      </c>
      <c r="V1376" s="38">
        <v>6.4061830000000004</v>
      </c>
      <c r="W1376" s="38">
        <v>7.0255520000000002</v>
      </c>
      <c r="X1376" s="38">
        <v>7.580381</v>
      </c>
      <c r="Y1376" s="38">
        <v>7.9734639999999999</v>
      </c>
      <c r="Z1376" s="38">
        <v>8.2287409999999994</v>
      </c>
      <c r="AA1376" s="38">
        <v>8.4198070000000005</v>
      </c>
      <c r="AB1376" s="38">
        <v>8.5079530000000005</v>
      </c>
      <c r="AC1376" s="38">
        <v>8.5269510000000004</v>
      </c>
      <c r="AD1376" s="38">
        <v>8.4462329999999994</v>
      </c>
      <c r="AE1376" s="38">
        <v>8.2547490000000003</v>
      </c>
      <c r="AF1376" s="38">
        <v>8.0305909999999994</v>
      </c>
      <c r="AG1376" s="38">
        <v>7.719627</v>
      </c>
      <c r="AH1376" s="38">
        <v>7.5030340000000004</v>
      </c>
      <c r="AI1376" s="38">
        <v>7.191192</v>
      </c>
      <c r="AJ1376" s="38">
        <v>6.6776429999999998</v>
      </c>
      <c r="AK1376" s="38">
        <v>6.2982469999999999</v>
      </c>
      <c r="AL1376" s="38">
        <v>0.26533820000000002</v>
      </c>
      <c r="AM1376" s="38">
        <v>0.14058899999999999</v>
      </c>
      <c r="AN1376" s="38">
        <v>5.4286599999999997E-2</v>
      </c>
      <c r="AO1376" s="38">
        <v>-1.61519E-2</v>
      </c>
      <c r="AP1376" s="38">
        <v>-4.8184499999999998E-2</v>
      </c>
      <c r="AQ1376" s="38">
        <v>-0.1502357</v>
      </c>
      <c r="AR1376" s="38">
        <v>-0.36056630000000001</v>
      </c>
      <c r="AS1376" s="38">
        <v>-0.16446630000000001</v>
      </c>
      <c r="AT1376" s="38">
        <v>-1.4032899999999999E-2</v>
      </c>
      <c r="AU1376" s="38">
        <v>7.4627700000000005E-2</v>
      </c>
      <c r="AV1376" s="38">
        <v>6.1926799999999997E-2</v>
      </c>
      <c r="AW1376" s="38">
        <v>4.8556500000000002E-2</v>
      </c>
      <c r="AX1376" s="38">
        <v>-4.1396000000000002E-3</v>
      </c>
      <c r="AY1376" s="38">
        <v>-7.7405500000000002E-2</v>
      </c>
      <c r="AZ1376" s="38">
        <v>-9.7421999999999995E-2</v>
      </c>
      <c r="BA1376" s="38">
        <v>-6.8948200000000001E-2</v>
      </c>
      <c r="BB1376" s="38">
        <v>1.78607E-2</v>
      </c>
      <c r="BC1376" s="38">
        <v>6.9743700000000006E-2</v>
      </c>
      <c r="BD1376" s="38">
        <v>0.1134376</v>
      </c>
      <c r="BE1376" s="38">
        <v>-7.2048100000000004E-2</v>
      </c>
      <c r="BF1376" s="38">
        <v>-3.54791E-2</v>
      </c>
      <c r="BG1376" s="38">
        <v>2.4327399999999999E-2</v>
      </c>
      <c r="BH1376" s="38">
        <v>-0.1006515</v>
      </c>
      <c r="BI1376" s="38">
        <v>-0.1347061</v>
      </c>
      <c r="BJ1376" s="38">
        <v>0.27747959999999999</v>
      </c>
      <c r="BK1376" s="38">
        <v>0.15080160000000001</v>
      </c>
      <c r="BL1376" s="38">
        <v>6.3446100000000005E-2</v>
      </c>
      <c r="BM1376" s="38">
        <v>-7.2053999999999998E-3</v>
      </c>
      <c r="BN1376" s="38">
        <v>-3.9816999999999998E-2</v>
      </c>
      <c r="BO1376" s="38">
        <v>-0.1397465</v>
      </c>
      <c r="BP1376" s="38">
        <v>-0.34845379999999998</v>
      </c>
      <c r="BQ1376" s="38">
        <v>-0.15362039999999999</v>
      </c>
      <c r="BR1376" s="38">
        <v>-3.3238E-3</v>
      </c>
      <c r="BS1376" s="38">
        <v>8.69336E-2</v>
      </c>
      <c r="BT1376" s="38">
        <v>7.5117299999999998E-2</v>
      </c>
      <c r="BU1376" s="38">
        <v>5.8407100000000003E-2</v>
      </c>
      <c r="BV1376" s="38">
        <v>2.8766999999999998E-3</v>
      </c>
      <c r="BW1376" s="38">
        <v>-6.8093899999999999E-2</v>
      </c>
      <c r="BX1376" s="38">
        <v>-8.5915199999999997E-2</v>
      </c>
      <c r="BY1376" s="38">
        <v>-5.3262700000000003E-2</v>
      </c>
      <c r="BZ1376" s="38">
        <v>3.5267899999999998E-2</v>
      </c>
      <c r="CA1376" s="38">
        <v>8.7179400000000004E-2</v>
      </c>
      <c r="CB1376" s="38">
        <v>0.13239880000000001</v>
      </c>
      <c r="CC1376" s="38">
        <v>-5.0474499999999999E-2</v>
      </c>
      <c r="CD1376" s="38">
        <v>-1.3521200000000001E-2</v>
      </c>
      <c r="CE1376" s="38">
        <v>4.5310299999999998E-2</v>
      </c>
      <c r="CF1376" s="38">
        <v>-7.9749899999999999E-2</v>
      </c>
      <c r="CG1376" s="38">
        <v>-0.113728</v>
      </c>
      <c r="CH1376" s="38">
        <v>0.2858888</v>
      </c>
      <c r="CI1376" s="38">
        <v>0.15787470000000001</v>
      </c>
      <c r="CJ1376" s="38">
        <v>6.9789900000000002E-2</v>
      </c>
      <c r="CK1376" s="38">
        <v>-1.0092E-3</v>
      </c>
      <c r="CL1376" s="38">
        <v>-3.4021700000000002E-2</v>
      </c>
      <c r="CM1376" s="38">
        <v>-0.13248180000000001</v>
      </c>
      <c r="CN1376" s="38">
        <v>-0.3400648</v>
      </c>
      <c r="CO1376" s="38">
        <v>-0.1461085</v>
      </c>
      <c r="CP1376" s="38">
        <v>4.0933000000000002E-3</v>
      </c>
      <c r="CQ1376" s="38">
        <v>9.54565E-2</v>
      </c>
      <c r="CR1376" s="38">
        <v>8.4252999999999995E-2</v>
      </c>
      <c r="CS1376" s="38">
        <v>6.5229599999999999E-2</v>
      </c>
      <c r="CT1376" s="38">
        <v>7.7361000000000001E-3</v>
      </c>
      <c r="CU1376" s="38">
        <v>-6.16448E-2</v>
      </c>
      <c r="CV1376" s="38">
        <v>-7.7945700000000007E-2</v>
      </c>
      <c r="CW1376" s="38">
        <v>-4.2398999999999999E-2</v>
      </c>
      <c r="CX1376" s="38">
        <v>4.7324100000000001E-2</v>
      </c>
      <c r="CY1376" s="38">
        <v>9.9255300000000005E-2</v>
      </c>
      <c r="CZ1376" s="38">
        <v>0.1455312</v>
      </c>
      <c r="DA1376" s="38">
        <v>-3.5532800000000003E-2</v>
      </c>
      <c r="DB1376" s="38">
        <v>1.6867E-3</v>
      </c>
      <c r="DC1376" s="38">
        <v>5.9843E-2</v>
      </c>
      <c r="DD1376" s="38">
        <v>-6.5273499999999998E-2</v>
      </c>
      <c r="DE1376" s="38">
        <v>-9.9198599999999998E-2</v>
      </c>
      <c r="DF1376" s="38">
        <v>0.2942979</v>
      </c>
      <c r="DG1376" s="38">
        <v>0.16494790000000001</v>
      </c>
      <c r="DH1376" s="38">
        <v>7.6133699999999999E-2</v>
      </c>
      <c r="DI1376" s="38">
        <v>5.1871E-3</v>
      </c>
      <c r="DJ1376" s="38">
        <v>-2.8226299999999999E-2</v>
      </c>
      <c r="DK1376" s="38">
        <v>-0.1252171</v>
      </c>
      <c r="DL1376" s="38">
        <v>-0.33167570000000002</v>
      </c>
      <c r="DM1376" s="38">
        <v>-0.13859659999999999</v>
      </c>
      <c r="DN1376" s="38">
        <v>1.1510299999999999E-2</v>
      </c>
      <c r="DO1376" s="38">
        <v>0.1039795</v>
      </c>
      <c r="DP1376" s="38">
        <v>9.3388700000000005E-2</v>
      </c>
      <c r="DQ1376" s="38">
        <v>7.2052000000000005E-2</v>
      </c>
      <c r="DR1376" s="38">
        <v>1.2595500000000001E-2</v>
      </c>
      <c r="DS1376" s="38">
        <v>-5.5195599999999997E-2</v>
      </c>
      <c r="DT1376" s="38">
        <v>-6.9976099999999999E-2</v>
      </c>
      <c r="DU1376" s="38">
        <v>-3.1535199999999999E-2</v>
      </c>
      <c r="DV1376" s="38">
        <v>5.9380299999999997E-2</v>
      </c>
      <c r="DW1376" s="38">
        <v>0.11133129999999999</v>
      </c>
      <c r="DX1376" s="38">
        <v>0.15866359999999999</v>
      </c>
      <c r="DY1376" s="38">
        <v>-2.0591000000000002E-2</v>
      </c>
      <c r="DZ1376" s="38">
        <v>1.6894699999999999E-2</v>
      </c>
      <c r="EA1376" s="38">
        <v>7.4375700000000003E-2</v>
      </c>
      <c r="EB1376" s="38">
        <v>-5.0797099999999998E-2</v>
      </c>
      <c r="EC1376" s="38">
        <v>-8.46692E-2</v>
      </c>
      <c r="ED1376" s="38">
        <v>0.30643930000000003</v>
      </c>
      <c r="EE1376" s="38">
        <v>0.17516039999999999</v>
      </c>
      <c r="EF1376" s="38">
        <v>8.52932E-2</v>
      </c>
      <c r="EG1376" s="38">
        <v>1.41335E-2</v>
      </c>
      <c r="EH1376" s="38">
        <v>-1.9858799999999999E-2</v>
      </c>
      <c r="EI1376" s="38">
        <v>-0.11472789999999999</v>
      </c>
      <c r="EJ1376" s="38">
        <v>-0.31956319999999999</v>
      </c>
      <c r="EK1376" s="38">
        <v>-0.12775069999999999</v>
      </c>
      <c r="EL1376" s="38">
        <v>2.22194E-2</v>
      </c>
      <c r="EM1376" s="38">
        <v>0.11628529999999999</v>
      </c>
      <c r="EN1376" s="38">
        <v>0.1065793</v>
      </c>
      <c r="EO1376" s="38">
        <v>8.1902600000000006E-2</v>
      </c>
      <c r="EP1376" s="38">
        <v>1.9611699999999999E-2</v>
      </c>
      <c r="EQ1376" s="38">
        <v>-4.5884099999999997E-2</v>
      </c>
      <c r="ER1376" s="38">
        <v>-5.8469300000000002E-2</v>
      </c>
      <c r="ES1376" s="38">
        <v>-1.5849700000000001E-2</v>
      </c>
      <c r="ET1376" s="38">
        <v>7.6787499999999995E-2</v>
      </c>
      <c r="EU1376" s="38">
        <v>0.12876699999999999</v>
      </c>
      <c r="EV1376" s="38">
        <v>0.1776247</v>
      </c>
      <c r="EW1376" s="38">
        <v>9.8259999999999992E-4</v>
      </c>
      <c r="EX1376" s="38">
        <v>3.8852600000000001E-2</v>
      </c>
      <c r="EY1376" s="38">
        <v>9.5358600000000002E-2</v>
      </c>
      <c r="EZ1376" s="38">
        <v>-2.9895499999999998E-2</v>
      </c>
      <c r="FA1376" s="38">
        <v>-6.36911E-2</v>
      </c>
      <c r="FB1376" s="38">
        <v>83.523859999999999</v>
      </c>
      <c r="FC1376" s="38">
        <v>82.285219999999995</v>
      </c>
      <c r="FD1376" s="38">
        <v>80.534239999999997</v>
      </c>
      <c r="FE1376" s="38">
        <v>79.045779999999993</v>
      </c>
      <c r="FF1376" s="38">
        <v>77.847560000000001</v>
      </c>
      <c r="FG1376" s="38">
        <v>76.911320000000003</v>
      </c>
      <c r="FH1376" s="38">
        <v>75.683260000000004</v>
      </c>
      <c r="FI1376" s="38">
        <v>76.368290000000002</v>
      </c>
      <c r="FJ1376" s="38">
        <v>80.979489999999998</v>
      </c>
      <c r="FK1376" s="38">
        <v>86.640370000000004</v>
      </c>
      <c r="FL1376" s="38">
        <v>91.724140000000006</v>
      </c>
      <c r="FM1376" s="38">
        <v>95.734989999999996</v>
      </c>
      <c r="FN1376" s="38">
        <v>99.741770000000002</v>
      </c>
      <c r="FO1376" s="38">
        <v>102.8972</v>
      </c>
      <c r="FP1376" s="38">
        <v>104.8563</v>
      </c>
      <c r="FQ1376" s="38">
        <v>106.34780000000001</v>
      </c>
      <c r="FR1376" s="38">
        <v>106.92610000000001</v>
      </c>
      <c r="FS1376" s="38">
        <v>106.36490000000001</v>
      </c>
      <c r="FT1376" s="38">
        <v>104.2009</v>
      </c>
      <c r="FU1376" s="38">
        <v>99.831059999999994</v>
      </c>
      <c r="FV1376" s="38">
        <v>96.762069999999994</v>
      </c>
      <c r="FW1376">
        <v>93.343519999999998</v>
      </c>
      <c r="FX1376">
        <v>90.161469999999994</v>
      </c>
      <c r="FY1376">
        <v>88.466160000000002</v>
      </c>
      <c r="FZ1376">
        <v>2.4476299999999999E-2</v>
      </c>
      <c r="GA1376">
        <v>0.27544809999999997</v>
      </c>
      <c r="GB1376">
        <v>1</v>
      </c>
    </row>
    <row r="1377" spans="1:184" x14ac:dyDescent="0.3">
      <c r="A1377" t="s">
        <v>1</v>
      </c>
      <c r="B1377" t="s">
        <v>1</v>
      </c>
      <c r="C1377" t="s">
        <v>1</v>
      </c>
      <c r="D1377" t="s">
        <v>1</v>
      </c>
      <c r="E1377" t="s">
        <v>1</v>
      </c>
      <c r="F1377" t="s">
        <v>1</v>
      </c>
      <c r="G1377" t="s">
        <v>222</v>
      </c>
      <c r="H1377" s="40" t="s">
        <v>1</v>
      </c>
      <c r="I1377" s="18" t="s">
        <v>1</v>
      </c>
      <c r="J1377" s="38" t="s">
        <v>1</v>
      </c>
      <c r="K1377" s="18">
        <v>44810</v>
      </c>
      <c r="L1377" s="38">
        <v>111433</v>
      </c>
      <c r="M1377" s="38">
        <v>111433</v>
      </c>
      <c r="N1377" s="38">
        <v>6.2223730000000002</v>
      </c>
      <c r="O1377" s="38">
        <v>6.0728280000000003</v>
      </c>
      <c r="P1377" s="38">
        <v>5.9328960000000004</v>
      </c>
      <c r="Q1377" s="38">
        <v>5.9263899999999996</v>
      </c>
      <c r="R1377" s="38">
        <v>6.1438810000000004</v>
      </c>
      <c r="S1377" s="38">
        <v>6.614045</v>
      </c>
      <c r="T1377" s="38">
        <v>7.23367</v>
      </c>
      <c r="U1377" s="38">
        <v>8.0418699999999994</v>
      </c>
      <c r="V1377" s="38">
        <v>9.0416989999999995</v>
      </c>
      <c r="W1377" s="38">
        <v>9.8315070000000002</v>
      </c>
      <c r="X1377" s="38">
        <v>10.462149999999999</v>
      </c>
      <c r="Y1377" s="38">
        <v>10.97002</v>
      </c>
      <c r="Z1377" s="38">
        <v>11.279590000000001</v>
      </c>
      <c r="AA1377" s="38">
        <v>11.60014</v>
      </c>
      <c r="AB1377" s="38">
        <v>11.657439999999999</v>
      </c>
      <c r="AC1377" s="38">
        <v>11.468439999999999</v>
      </c>
      <c r="AD1377" s="38">
        <v>10.94861</v>
      </c>
      <c r="AE1377" s="38">
        <v>10.102980000000001</v>
      </c>
      <c r="AF1377" s="38">
        <v>9.4029410000000002</v>
      </c>
      <c r="AG1377" s="38">
        <v>8.9310120000000008</v>
      </c>
      <c r="AH1377" s="38">
        <v>8.5770099999999996</v>
      </c>
      <c r="AI1377" s="38">
        <v>8.0935349999999993</v>
      </c>
      <c r="AJ1377" s="38">
        <v>7.5361500000000001</v>
      </c>
      <c r="AK1377" s="38">
        <v>7.0887500000000001</v>
      </c>
      <c r="AL1377" s="38">
        <v>4.8072999999999998E-2</v>
      </c>
      <c r="AM1377" s="38">
        <v>2.8853500000000001E-2</v>
      </c>
      <c r="AN1377" s="38">
        <v>2.38388E-2</v>
      </c>
      <c r="AO1377" s="38">
        <v>6.4829499999999998E-2</v>
      </c>
      <c r="AP1377" s="38">
        <v>6.01632E-2</v>
      </c>
      <c r="AQ1377" s="38">
        <v>2.09336E-2</v>
      </c>
      <c r="AR1377" s="38">
        <v>-7.9739500000000005E-2</v>
      </c>
      <c r="AS1377" s="38">
        <v>8.7979000000000009E-3</v>
      </c>
      <c r="AT1377" s="38">
        <v>-0.113594</v>
      </c>
      <c r="AU1377" s="38">
        <v>-0.17772470000000001</v>
      </c>
      <c r="AV1377" s="38">
        <v>-0.21497520000000001</v>
      </c>
      <c r="AW1377" s="38">
        <v>-0.16503499999999999</v>
      </c>
      <c r="AX1377" s="38">
        <v>-5.4672699999999998E-2</v>
      </c>
      <c r="AY1377" s="38">
        <v>0.1198533</v>
      </c>
      <c r="AZ1377" s="38">
        <v>0.25521270000000001</v>
      </c>
      <c r="BA1377" s="38">
        <v>0.40696470000000001</v>
      </c>
      <c r="BB1377" s="38">
        <v>0.475914</v>
      </c>
      <c r="BC1377" s="38">
        <v>0.33926109999999998</v>
      </c>
      <c r="BD1377" s="38">
        <v>0.28719719999999999</v>
      </c>
      <c r="BE1377" s="38">
        <v>0.1172984</v>
      </c>
      <c r="BF1377" s="38">
        <v>0.16488140000000001</v>
      </c>
      <c r="BG1377" s="38">
        <v>0.1736907</v>
      </c>
      <c r="BH1377" s="38">
        <v>0.13473479999999999</v>
      </c>
      <c r="BI1377" s="38">
        <v>7.4031200000000005E-2</v>
      </c>
      <c r="BJ1377" s="38">
        <v>6.2745499999999996E-2</v>
      </c>
      <c r="BK1377" s="38">
        <v>4.3058100000000002E-2</v>
      </c>
      <c r="BL1377" s="38">
        <v>3.7966199999999999E-2</v>
      </c>
      <c r="BM1377" s="38">
        <v>7.5654700000000005E-2</v>
      </c>
      <c r="BN1377" s="38">
        <v>7.0398799999999997E-2</v>
      </c>
      <c r="BO1377" s="38">
        <v>3.3551999999999998E-2</v>
      </c>
      <c r="BP1377" s="38">
        <v>-6.1523000000000001E-2</v>
      </c>
      <c r="BQ1377" s="38">
        <v>2.5635999999999999E-2</v>
      </c>
      <c r="BR1377" s="38">
        <v>-9.6303600000000003E-2</v>
      </c>
      <c r="BS1377" s="38">
        <v>-0.15942020000000001</v>
      </c>
      <c r="BT1377" s="38">
        <v>-0.19978580000000001</v>
      </c>
      <c r="BU1377" s="38">
        <v>-0.15271309999999999</v>
      </c>
      <c r="BV1377" s="38">
        <v>-4.50693E-2</v>
      </c>
      <c r="BW1377" s="38">
        <v>0.13041330000000001</v>
      </c>
      <c r="BX1377" s="38">
        <v>0.26983550000000001</v>
      </c>
      <c r="BY1377" s="38">
        <v>0.42473260000000002</v>
      </c>
      <c r="BZ1377" s="38">
        <v>0.49634080000000003</v>
      </c>
      <c r="CA1377" s="38">
        <v>0.3619117</v>
      </c>
      <c r="CB1377" s="38">
        <v>0.31371359999999998</v>
      </c>
      <c r="CC1377" s="38">
        <v>0.14604529999999999</v>
      </c>
      <c r="CD1377" s="38">
        <v>0.1910172</v>
      </c>
      <c r="CE1377" s="38">
        <v>0.20048160000000001</v>
      </c>
      <c r="CF1377" s="38">
        <v>0.16046479999999999</v>
      </c>
      <c r="CG1377" s="38">
        <v>0.10096819999999999</v>
      </c>
      <c r="CH1377" s="38">
        <v>7.2907600000000003E-2</v>
      </c>
      <c r="CI1377" s="38">
        <v>5.2896199999999997E-2</v>
      </c>
      <c r="CJ1377" s="38">
        <v>4.7750800000000003E-2</v>
      </c>
      <c r="CK1377" s="38">
        <v>8.3152299999999998E-2</v>
      </c>
      <c r="CL1377" s="38">
        <v>7.7488000000000001E-2</v>
      </c>
      <c r="CM1377" s="38">
        <v>4.22914E-2</v>
      </c>
      <c r="CN1377" s="38">
        <v>-4.89063E-2</v>
      </c>
      <c r="CO1377" s="38">
        <v>3.7297999999999998E-2</v>
      </c>
      <c r="CP1377" s="38">
        <v>-8.4328399999999998E-2</v>
      </c>
      <c r="CQ1377" s="38">
        <v>-0.1467425</v>
      </c>
      <c r="CR1377" s="38">
        <v>-0.18926560000000001</v>
      </c>
      <c r="CS1377" s="38">
        <v>-0.1441789</v>
      </c>
      <c r="CT1377" s="38">
        <v>-3.8418000000000001E-2</v>
      </c>
      <c r="CU1377" s="38">
        <v>0.13772709999999999</v>
      </c>
      <c r="CV1377" s="38">
        <v>0.27996330000000003</v>
      </c>
      <c r="CW1377" s="38">
        <v>0.4370385</v>
      </c>
      <c r="CX1377" s="38">
        <v>0.51048830000000001</v>
      </c>
      <c r="CY1377" s="38">
        <v>0.37759939999999997</v>
      </c>
      <c r="CZ1377" s="38">
        <v>0.33207880000000001</v>
      </c>
      <c r="DA1377" s="38">
        <v>0.1659552</v>
      </c>
      <c r="DB1377" s="38">
        <v>0.20911879999999999</v>
      </c>
      <c r="DC1377" s="38">
        <v>0.21903700000000001</v>
      </c>
      <c r="DD1377" s="38">
        <v>0.17828530000000001</v>
      </c>
      <c r="DE1377" s="38">
        <v>0.1196246</v>
      </c>
      <c r="DF1377" s="38">
        <v>8.3069799999999999E-2</v>
      </c>
      <c r="DG1377" s="38">
        <v>6.2734200000000004E-2</v>
      </c>
      <c r="DH1377" s="38">
        <v>5.75354E-2</v>
      </c>
      <c r="DI1377" s="38">
        <v>9.0649800000000003E-2</v>
      </c>
      <c r="DJ1377" s="38">
        <v>8.4577200000000005E-2</v>
      </c>
      <c r="DK1377" s="38">
        <v>5.1030899999999997E-2</v>
      </c>
      <c r="DL1377" s="38">
        <v>-3.6289599999999998E-2</v>
      </c>
      <c r="DM1377" s="38">
        <v>4.8960099999999999E-2</v>
      </c>
      <c r="DN1377" s="38">
        <v>-7.2353100000000004E-2</v>
      </c>
      <c r="DO1377" s="38">
        <v>-0.13406480000000001</v>
      </c>
      <c r="DP1377" s="38">
        <v>-0.1787454</v>
      </c>
      <c r="DQ1377" s="38">
        <v>-0.13564480000000001</v>
      </c>
      <c r="DR1377" s="38">
        <v>-3.1766700000000002E-2</v>
      </c>
      <c r="DS1377" s="38">
        <v>0.1450409</v>
      </c>
      <c r="DT1377" s="38">
        <v>0.29009099999999999</v>
      </c>
      <c r="DU1377" s="38">
        <v>0.44934449999999998</v>
      </c>
      <c r="DV1377" s="38">
        <v>0.52463579999999999</v>
      </c>
      <c r="DW1377" s="38">
        <v>0.3932872</v>
      </c>
      <c r="DX1377" s="38">
        <v>0.35044389999999997</v>
      </c>
      <c r="DY1377" s="38">
        <v>0.18586510000000001</v>
      </c>
      <c r="DZ1377" s="38">
        <v>0.22722039999999999</v>
      </c>
      <c r="EA1377" s="38">
        <v>0.23759230000000001</v>
      </c>
      <c r="EB1377" s="38">
        <v>0.1961059</v>
      </c>
      <c r="EC1377" s="38">
        <v>0.13828109999999999</v>
      </c>
      <c r="ED1377" s="38">
        <v>9.7742300000000004E-2</v>
      </c>
      <c r="EE1377" s="38">
        <v>7.6938800000000002E-2</v>
      </c>
      <c r="EF1377" s="38">
        <v>7.1662900000000002E-2</v>
      </c>
      <c r="EG1377" s="38">
        <v>0.1014751</v>
      </c>
      <c r="EH1377" s="38">
        <v>9.4812800000000003E-2</v>
      </c>
      <c r="EI1377" s="38">
        <v>6.3649200000000003E-2</v>
      </c>
      <c r="EJ1377" s="38">
        <v>-1.8073100000000002E-2</v>
      </c>
      <c r="EK1377" s="38">
        <v>6.5798200000000001E-2</v>
      </c>
      <c r="EL1377" s="38">
        <v>-5.5062800000000002E-2</v>
      </c>
      <c r="EM1377" s="38">
        <v>-0.11576019999999999</v>
      </c>
      <c r="EN1377" s="38">
        <v>-0.1635559</v>
      </c>
      <c r="EO1377" s="38">
        <v>-0.1233228</v>
      </c>
      <c r="EP1377" s="38">
        <v>-2.2163200000000001E-2</v>
      </c>
      <c r="EQ1377" s="38">
        <v>0.15560080000000001</v>
      </c>
      <c r="ER1377" s="38">
        <v>0.30471389999999998</v>
      </c>
      <c r="ES1377" s="38">
        <v>0.46711229999999998</v>
      </c>
      <c r="ET1377" s="38">
        <v>0.54506250000000001</v>
      </c>
      <c r="EU1377" s="38">
        <v>0.41593780000000002</v>
      </c>
      <c r="EV1377" s="38">
        <v>0.37696030000000003</v>
      </c>
      <c r="EW1377" s="38">
        <v>0.214612</v>
      </c>
      <c r="EX1377" s="38">
        <v>0.25335629999999998</v>
      </c>
      <c r="EY1377" s="38">
        <v>0.26438329999999999</v>
      </c>
      <c r="EZ1377" s="38">
        <v>0.2218359</v>
      </c>
      <c r="FA1377" s="38">
        <v>0.165218</v>
      </c>
      <c r="FB1377" s="38">
        <v>85.572140000000005</v>
      </c>
      <c r="FC1377" s="38">
        <v>84.058700000000002</v>
      </c>
      <c r="FD1377" s="38">
        <v>82.483090000000004</v>
      </c>
      <c r="FE1377" s="38">
        <v>81.436549999999997</v>
      </c>
      <c r="FF1377" s="38">
        <v>80.322230000000005</v>
      </c>
      <c r="FG1377" s="38">
        <v>79.801990000000004</v>
      </c>
      <c r="FH1377" s="38">
        <v>79.172380000000004</v>
      </c>
      <c r="FI1377" s="38">
        <v>81.132230000000007</v>
      </c>
      <c r="FJ1377" s="38">
        <v>85.837040000000002</v>
      </c>
      <c r="FK1377" s="38">
        <v>91.784940000000006</v>
      </c>
      <c r="FL1377" s="38">
        <v>96.475089999999994</v>
      </c>
      <c r="FM1377" s="38">
        <v>101.0068</v>
      </c>
      <c r="FN1377" s="38">
        <v>104.2837</v>
      </c>
      <c r="FO1377" s="38">
        <v>107.30880000000001</v>
      </c>
      <c r="FP1377" s="38">
        <v>109.32170000000001</v>
      </c>
      <c r="FQ1377" s="38">
        <v>110.8984</v>
      </c>
      <c r="FR1377" s="38">
        <v>110.9633</v>
      </c>
      <c r="FS1377" s="38">
        <v>109.6623</v>
      </c>
      <c r="FT1377" s="38">
        <v>106.9974</v>
      </c>
      <c r="FU1377" s="38">
        <v>101.691</v>
      </c>
      <c r="FV1377" s="38">
        <v>97.062150000000003</v>
      </c>
      <c r="FW1377">
        <v>94.266379999999998</v>
      </c>
      <c r="FX1377">
        <v>92.635270000000006</v>
      </c>
      <c r="FY1377">
        <v>90.038690000000003</v>
      </c>
      <c r="FZ1377">
        <v>3.0634999999999999E-2</v>
      </c>
      <c r="GA1377">
        <v>0.22731689999999999</v>
      </c>
      <c r="GB1377">
        <v>1</v>
      </c>
    </row>
    <row r="1378" spans="1:184" x14ac:dyDescent="0.3">
      <c r="A1378" t="s">
        <v>1</v>
      </c>
      <c r="B1378" t="s">
        <v>1</v>
      </c>
      <c r="C1378" t="s">
        <v>1</v>
      </c>
      <c r="D1378" t="s">
        <v>1</v>
      </c>
      <c r="E1378" t="s">
        <v>1</v>
      </c>
      <c r="F1378" t="s">
        <v>1</v>
      </c>
      <c r="G1378" t="s">
        <v>222</v>
      </c>
      <c r="H1378" s="40" t="s">
        <v>1</v>
      </c>
      <c r="I1378" s="18" t="s">
        <v>1</v>
      </c>
      <c r="J1378" s="38" t="s">
        <v>1</v>
      </c>
      <c r="K1378" s="18">
        <v>44811</v>
      </c>
      <c r="L1378" s="38">
        <v>111432</v>
      </c>
      <c r="M1378" s="38">
        <v>111432</v>
      </c>
      <c r="N1378" s="38">
        <v>6.7960269999999996</v>
      </c>
      <c r="O1378" s="38">
        <v>6.5733360000000003</v>
      </c>
      <c r="P1378" s="38">
        <v>6.3994660000000003</v>
      </c>
      <c r="Q1378" s="38">
        <v>6.3333159999999999</v>
      </c>
      <c r="R1378" s="38">
        <v>6.4788589999999999</v>
      </c>
      <c r="S1378" s="38">
        <v>6.8838600000000003</v>
      </c>
      <c r="T1378" s="38">
        <v>7.4023079999999997</v>
      </c>
      <c r="U1378" s="38">
        <v>8.1171799999999994</v>
      </c>
      <c r="V1378" s="38">
        <v>9.0543169999999993</v>
      </c>
      <c r="W1378" s="38">
        <v>9.7979970000000005</v>
      </c>
      <c r="X1378" s="38">
        <v>10.395020000000001</v>
      </c>
      <c r="Y1378" s="38">
        <v>10.81287</v>
      </c>
      <c r="Z1378" s="38">
        <v>11.06911</v>
      </c>
      <c r="AA1378" s="38">
        <v>11.337160000000001</v>
      </c>
      <c r="AB1378" s="38">
        <v>11.36753</v>
      </c>
      <c r="AC1378" s="38">
        <v>11.17409</v>
      </c>
      <c r="AD1378" s="38">
        <v>10.71284</v>
      </c>
      <c r="AE1378" s="38">
        <v>9.9007179999999995</v>
      </c>
      <c r="AF1378" s="38">
        <v>9.244567</v>
      </c>
      <c r="AG1378" s="38">
        <v>8.7860270000000007</v>
      </c>
      <c r="AH1378" s="38">
        <v>8.4662780000000009</v>
      </c>
      <c r="AI1378" s="38">
        <v>8.02149</v>
      </c>
      <c r="AJ1378" s="38">
        <v>7.4304819999999996</v>
      </c>
      <c r="AK1378" s="38">
        <v>6.9789729999999999</v>
      </c>
      <c r="AL1378" s="38">
        <v>7.0685499999999998E-2</v>
      </c>
      <c r="AM1378" s="38">
        <v>3.3564900000000002E-2</v>
      </c>
      <c r="AN1378" s="38">
        <v>1.6458899999999999E-2</v>
      </c>
      <c r="AO1378" s="38">
        <v>2.5423100000000001E-2</v>
      </c>
      <c r="AP1378" s="38">
        <v>2.7304200000000001E-2</v>
      </c>
      <c r="AQ1378" s="38">
        <v>-2.4612599999999998E-2</v>
      </c>
      <c r="AR1378" s="38">
        <v>-0.14906710000000001</v>
      </c>
      <c r="AS1378" s="38">
        <v>-4.8295999999999999E-2</v>
      </c>
      <c r="AT1378" s="38">
        <v>-7.3002800000000007E-2</v>
      </c>
      <c r="AU1378" s="38">
        <v>-8.4019099999999999E-2</v>
      </c>
      <c r="AV1378" s="38">
        <v>-8.4737999999999994E-2</v>
      </c>
      <c r="AW1378" s="38">
        <v>-6.92667E-2</v>
      </c>
      <c r="AX1378" s="38">
        <v>-2.1575500000000001E-2</v>
      </c>
      <c r="AY1378" s="38">
        <v>5.07518E-2</v>
      </c>
      <c r="AZ1378" s="38">
        <v>0.12504870000000001</v>
      </c>
      <c r="BA1378" s="38">
        <v>0.1740381</v>
      </c>
      <c r="BB1378" s="38">
        <v>0.27740759999999998</v>
      </c>
      <c r="BC1378" s="38">
        <v>0.2094123</v>
      </c>
      <c r="BD1378" s="38">
        <v>0.1571726</v>
      </c>
      <c r="BE1378" s="38">
        <v>3.8509999999999998E-3</v>
      </c>
      <c r="BF1378" s="38">
        <v>0.14413970000000001</v>
      </c>
      <c r="BG1378" s="38">
        <v>0.23533850000000001</v>
      </c>
      <c r="BH1378" s="38">
        <v>0.14143790000000001</v>
      </c>
      <c r="BI1378" s="38">
        <v>7.7535000000000007E-2</v>
      </c>
      <c r="BJ1378" s="38">
        <v>8.22798E-2</v>
      </c>
      <c r="BK1378" s="38">
        <v>4.3417999999999998E-2</v>
      </c>
      <c r="BL1378" s="38">
        <v>2.6298599999999998E-2</v>
      </c>
      <c r="BM1378" s="38">
        <v>3.3973799999999998E-2</v>
      </c>
      <c r="BN1378" s="38">
        <v>3.58628E-2</v>
      </c>
      <c r="BO1378" s="38">
        <v>-1.44858E-2</v>
      </c>
      <c r="BP1378" s="38">
        <v>-0.1359504</v>
      </c>
      <c r="BQ1378" s="38">
        <v>-3.5219E-2</v>
      </c>
      <c r="BR1378" s="38">
        <v>-5.97134E-2</v>
      </c>
      <c r="BS1378" s="38">
        <v>-7.1496100000000007E-2</v>
      </c>
      <c r="BT1378" s="38">
        <v>-7.4125300000000005E-2</v>
      </c>
      <c r="BU1378" s="38">
        <v>-6.0925100000000003E-2</v>
      </c>
      <c r="BV1378" s="38">
        <v>-1.4574999999999999E-2</v>
      </c>
      <c r="BW1378" s="38">
        <v>5.8673400000000001E-2</v>
      </c>
      <c r="BX1378" s="38">
        <v>0.1351996</v>
      </c>
      <c r="BY1378" s="38">
        <v>0.18826300000000001</v>
      </c>
      <c r="BZ1378" s="38">
        <v>0.29429440000000001</v>
      </c>
      <c r="CA1378" s="38">
        <v>0.22798460000000001</v>
      </c>
      <c r="CB1378" s="38">
        <v>0.1786874</v>
      </c>
      <c r="CC1378" s="38">
        <v>2.5847599999999998E-2</v>
      </c>
      <c r="CD1378" s="38">
        <v>0.16302050000000001</v>
      </c>
      <c r="CE1378" s="38">
        <v>0.254473</v>
      </c>
      <c r="CF1378" s="38">
        <v>0.1613677</v>
      </c>
      <c r="CG1378" s="38">
        <v>9.7113699999999997E-2</v>
      </c>
      <c r="CH1378" s="38">
        <v>9.0310100000000004E-2</v>
      </c>
      <c r="CI1378" s="38">
        <v>5.0242299999999997E-2</v>
      </c>
      <c r="CJ1378" s="38">
        <v>3.31136E-2</v>
      </c>
      <c r="CK1378" s="38">
        <v>3.9896000000000001E-2</v>
      </c>
      <c r="CL1378" s="38">
        <v>4.1790500000000001E-2</v>
      </c>
      <c r="CM1378" s="38">
        <v>-7.4720999999999997E-3</v>
      </c>
      <c r="CN1378" s="38">
        <v>-0.1268658</v>
      </c>
      <c r="CO1378" s="38">
        <v>-2.6161899999999998E-2</v>
      </c>
      <c r="CP1378" s="38">
        <v>-5.0509199999999997E-2</v>
      </c>
      <c r="CQ1378" s="38">
        <v>-6.2822799999999998E-2</v>
      </c>
      <c r="CR1378" s="38">
        <v>-6.6774899999999998E-2</v>
      </c>
      <c r="CS1378" s="38">
        <v>-5.5147700000000001E-2</v>
      </c>
      <c r="CT1378" s="38">
        <v>-9.7263999999999996E-3</v>
      </c>
      <c r="CU1378" s="38">
        <v>6.4159800000000003E-2</v>
      </c>
      <c r="CV1378" s="38">
        <v>0.1422301</v>
      </c>
      <c r="CW1378" s="38">
        <v>0.19811519999999999</v>
      </c>
      <c r="CX1378" s="38">
        <v>0.30599019999999999</v>
      </c>
      <c r="CY1378" s="38">
        <v>0.2408478</v>
      </c>
      <c r="CZ1378" s="38">
        <v>0.1935885</v>
      </c>
      <c r="DA1378" s="38">
        <v>4.1082399999999998E-2</v>
      </c>
      <c r="DB1378" s="38">
        <v>0.17609730000000001</v>
      </c>
      <c r="DC1378" s="38">
        <v>0.2677254</v>
      </c>
      <c r="DD1378" s="38">
        <v>0.17517089999999999</v>
      </c>
      <c r="DE1378" s="38">
        <v>0.11067390000000001</v>
      </c>
      <c r="DF1378" s="38">
        <v>9.8340300000000005E-2</v>
      </c>
      <c r="DG1378" s="38">
        <v>5.7066600000000002E-2</v>
      </c>
      <c r="DH1378" s="38">
        <v>3.9928600000000002E-2</v>
      </c>
      <c r="DI1378" s="38">
        <v>4.5818299999999999E-2</v>
      </c>
      <c r="DJ1378" s="38">
        <v>4.7718099999999999E-2</v>
      </c>
      <c r="DK1378" s="38">
        <v>-4.5830000000000003E-4</v>
      </c>
      <c r="DL1378" s="38">
        <v>-0.11778130000000001</v>
      </c>
      <c r="DM1378" s="38">
        <v>-1.71048E-2</v>
      </c>
      <c r="DN1378" s="38">
        <v>-4.1305000000000001E-2</v>
      </c>
      <c r="DO1378" s="38">
        <v>-5.41494E-2</v>
      </c>
      <c r="DP1378" s="38">
        <v>-5.9424600000000001E-2</v>
      </c>
      <c r="DQ1378" s="38">
        <v>-4.9370299999999999E-2</v>
      </c>
      <c r="DR1378" s="38">
        <v>-4.8779000000000001E-3</v>
      </c>
      <c r="DS1378" s="38">
        <v>6.9646299999999994E-2</v>
      </c>
      <c r="DT1378" s="38">
        <v>0.14926059999999999</v>
      </c>
      <c r="DU1378" s="38">
        <v>0.20796729999999999</v>
      </c>
      <c r="DV1378" s="38">
        <v>0.31768590000000002</v>
      </c>
      <c r="DW1378" s="38">
        <v>0.25371090000000002</v>
      </c>
      <c r="DX1378" s="38">
        <v>0.20848949999999999</v>
      </c>
      <c r="DY1378" s="38">
        <v>5.6317199999999998E-2</v>
      </c>
      <c r="DZ1378" s="38">
        <v>0.18917400000000001</v>
      </c>
      <c r="EA1378" s="38">
        <v>0.2809779</v>
      </c>
      <c r="EB1378" s="38">
        <v>0.18897420000000001</v>
      </c>
      <c r="EC1378" s="38">
        <v>0.1242341</v>
      </c>
      <c r="ED1378" s="38">
        <v>0.1099347</v>
      </c>
      <c r="EE1378" s="38">
        <v>6.6919800000000002E-2</v>
      </c>
      <c r="EF1378" s="38">
        <v>4.9768399999999997E-2</v>
      </c>
      <c r="EG1378" s="38">
        <v>5.4369000000000001E-2</v>
      </c>
      <c r="EH1378" s="38">
        <v>5.6276800000000002E-2</v>
      </c>
      <c r="EI1378" s="38">
        <v>9.6685E-3</v>
      </c>
      <c r="EJ1378" s="38">
        <v>-0.1046646</v>
      </c>
      <c r="EK1378" s="38">
        <v>-4.0277000000000004E-3</v>
      </c>
      <c r="EL1378" s="38">
        <v>-2.8015600000000002E-2</v>
      </c>
      <c r="EM1378" s="38">
        <v>-4.1626499999999997E-2</v>
      </c>
      <c r="EN1378" s="38">
        <v>-4.8811899999999998E-2</v>
      </c>
      <c r="EO1378" s="38">
        <v>-4.1028599999999998E-2</v>
      </c>
      <c r="EP1378" s="38">
        <v>2.1226000000000001E-3</v>
      </c>
      <c r="EQ1378" s="38">
        <v>7.7567899999999995E-2</v>
      </c>
      <c r="ER1378" s="38">
        <v>0.15941150000000001</v>
      </c>
      <c r="ES1378" s="38">
        <v>0.22219220000000001</v>
      </c>
      <c r="ET1378" s="38">
        <v>0.3345727</v>
      </c>
      <c r="EU1378" s="38">
        <v>0.2722832</v>
      </c>
      <c r="EV1378" s="38">
        <v>0.23000429999999999</v>
      </c>
      <c r="EW1378" s="38">
        <v>7.83137E-2</v>
      </c>
      <c r="EX1378" s="38">
        <v>0.20805480000000001</v>
      </c>
      <c r="EY1378" s="38">
        <v>0.3001124</v>
      </c>
      <c r="EZ1378" s="38">
        <v>0.2089039</v>
      </c>
      <c r="FA1378" s="38">
        <v>0.14381279999999999</v>
      </c>
      <c r="FB1378" s="38">
        <v>88.63646</v>
      </c>
      <c r="FC1378" s="38">
        <v>86.875360000000001</v>
      </c>
      <c r="FD1378" s="38">
        <v>84.251869999999997</v>
      </c>
      <c r="FE1378" s="38">
        <v>82.990139999999997</v>
      </c>
      <c r="FF1378" s="38">
        <v>81.646119999999996</v>
      </c>
      <c r="FG1378" s="38">
        <v>79.563400000000001</v>
      </c>
      <c r="FH1378" s="38">
        <v>78.818150000000003</v>
      </c>
      <c r="FI1378" s="38">
        <v>79.391090000000005</v>
      </c>
      <c r="FJ1378" s="38">
        <v>84.095550000000003</v>
      </c>
      <c r="FK1378" s="38">
        <v>89.571479999999994</v>
      </c>
      <c r="FL1378" s="38">
        <v>94.888400000000004</v>
      </c>
      <c r="FM1378" s="38">
        <v>98.572500000000005</v>
      </c>
      <c r="FN1378" s="38">
        <v>101.92230000000001</v>
      </c>
      <c r="FO1378" s="38">
        <v>104.3189</v>
      </c>
      <c r="FP1378" s="38">
        <v>105.98699999999999</v>
      </c>
      <c r="FQ1378" s="38">
        <v>107.09529999999999</v>
      </c>
      <c r="FR1378" s="38">
        <v>107.0145</v>
      </c>
      <c r="FS1378" s="38">
        <v>105.4684</v>
      </c>
      <c r="FT1378" s="38">
        <v>102.5517</v>
      </c>
      <c r="FU1378" s="38">
        <v>98.410870000000003</v>
      </c>
      <c r="FV1378" s="38">
        <v>95.392520000000005</v>
      </c>
      <c r="FW1378">
        <v>93.371009999999998</v>
      </c>
      <c r="FX1378">
        <v>90.773910000000001</v>
      </c>
      <c r="FY1378">
        <v>87.721890000000002</v>
      </c>
      <c r="FZ1378">
        <v>2.4142899999999998E-2</v>
      </c>
      <c r="GA1378">
        <v>0.17488809999999999</v>
      </c>
      <c r="GB1378">
        <v>1</v>
      </c>
    </row>
    <row r="1379" spans="1:184" x14ac:dyDescent="0.3">
      <c r="A1379" t="s">
        <v>1</v>
      </c>
      <c r="B1379" t="s">
        <v>1</v>
      </c>
      <c r="C1379" t="s">
        <v>1</v>
      </c>
      <c r="D1379" t="s">
        <v>1</v>
      </c>
      <c r="E1379" t="s">
        <v>1</v>
      </c>
      <c r="F1379" t="s">
        <v>1</v>
      </c>
      <c r="G1379" t="s">
        <v>222</v>
      </c>
      <c r="H1379" s="40" t="s">
        <v>1</v>
      </c>
      <c r="I1379" s="18" t="s">
        <v>1</v>
      </c>
      <c r="J1379" s="38" t="s">
        <v>1</v>
      </c>
      <c r="K1379" s="18" t="s">
        <v>2</v>
      </c>
      <c r="L1379" s="38">
        <v>111965</v>
      </c>
      <c r="M1379" s="38">
        <v>111965</v>
      </c>
      <c r="N1379" s="38">
        <v>5.9589689999999997</v>
      </c>
      <c r="O1379" s="38">
        <v>5.7847860000000004</v>
      </c>
      <c r="P1379" s="38">
        <v>5.6566900000000002</v>
      </c>
      <c r="Q1379" s="38">
        <v>5.6227640000000001</v>
      </c>
      <c r="R1379" s="38">
        <v>5.784726</v>
      </c>
      <c r="S1379" s="38">
        <v>6.176088</v>
      </c>
      <c r="T1379" s="38">
        <v>6.6732329999999997</v>
      </c>
      <c r="U1379" s="38">
        <v>7.3591889999999998</v>
      </c>
      <c r="V1379" s="38">
        <v>8.1914490000000004</v>
      </c>
      <c r="W1379" s="38">
        <v>8.8343710000000009</v>
      </c>
      <c r="X1379" s="38">
        <v>9.3865979999999993</v>
      </c>
      <c r="Y1379" s="38">
        <v>9.8017380000000003</v>
      </c>
      <c r="Z1379" s="38">
        <v>10.05593</v>
      </c>
      <c r="AA1379" s="38">
        <v>10.33746</v>
      </c>
      <c r="AB1379" s="38">
        <v>10.400399999999999</v>
      </c>
      <c r="AC1379" s="38">
        <v>10.23546</v>
      </c>
      <c r="AD1379" s="38">
        <v>9.8272560000000002</v>
      </c>
      <c r="AE1379" s="38">
        <v>9.1242730000000005</v>
      </c>
      <c r="AF1379" s="38">
        <v>8.5560080000000003</v>
      </c>
      <c r="AG1379" s="38">
        <v>8.1607090000000007</v>
      </c>
      <c r="AH1379" s="38">
        <v>7.8494570000000001</v>
      </c>
      <c r="AI1379" s="38">
        <v>7.4034620000000002</v>
      </c>
      <c r="AJ1379" s="38">
        <v>6.8780849999999996</v>
      </c>
      <c r="AK1379" s="38">
        <v>6.4650239999999997</v>
      </c>
      <c r="AL1379" s="38">
        <v>-3.0098E-3</v>
      </c>
      <c r="AM1379" s="38">
        <v>7.1299999999999998E-5</v>
      </c>
      <c r="AN1379" s="38">
        <v>4.9332999999999998E-3</v>
      </c>
      <c r="AO1379" s="38">
        <v>1.7557699999999999E-2</v>
      </c>
      <c r="AP1379" s="38">
        <v>1.8472499999999999E-2</v>
      </c>
      <c r="AQ1379" s="38">
        <v>2.6819000000000001E-3</v>
      </c>
      <c r="AR1379" s="38">
        <v>-2.6611300000000001E-2</v>
      </c>
      <c r="AS1379" s="38">
        <v>-1.2824199999999999E-2</v>
      </c>
      <c r="AT1379" s="38">
        <v>-4.1211600000000001E-2</v>
      </c>
      <c r="AU1379" s="38">
        <v>-5.7089500000000001E-2</v>
      </c>
      <c r="AV1379" s="38">
        <v>-5.0470599999999997E-2</v>
      </c>
      <c r="AW1379" s="38">
        <v>-3.9050099999999997E-2</v>
      </c>
      <c r="AX1379" s="38">
        <v>-1.9029500000000001E-2</v>
      </c>
      <c r="AY1379" s="38">
        <v>2.3737899999999999E-2</v>
      </c>
      <c r="AZ1379" s="38">
        <v>4.7586700000000003E-2</v>
      </c>
      <c r="BA1379" s="38">
        <v>7.9038200000000003E-2</v>
      </c>
      <c r="BB1379" s="38">
        <v>0.15163109999999999</v>
      </c>
      <c r="BC1379" s="38">
        <v>0.1148494</v>
      </c>
      <c r="BD1379" s="38">
        <v>9.3349600000000005E-2</v>
      </c>
      <c r="BE1379" s="38">
        <v>6.2341300000000002E-2</v>
      </c>
      <c r="BF1379" s="38">
        <v>8.0546300000000001E-2</v>
      </c>
      <c r="BG1379" s="38">
        <v>4.17574E-2</v>
      </c>
      <c r="BH1379" s="38">
        <v>2.77641E-2</v>
      </c>
      <c r="BI1379" s="38">
        <v>6.6153000000000002E-3</v>
      </c>
      <c r="BJ1379" s="38">
        <v>3.8267000000000002E-3</v>
      </c>
      <c r="BK1379" s="38">
        <v>5.5281999999999996E-3</v>
      </c>
      <c r="BL1379" s="38">
        <v>1.05682E-2</v>
      </c>
      <c r="BM1379" s="38">
        <v>2.24361E-2</v>
      </c>
      <c r="BN1379" s="38">
        <v>2.3386799999999999E-2</v>
      </c>
      <c r="BO1379" s="38">
        <v>8.3172999999999997E-3</v>
      </c>
      <c r="BP1379" s="38">
        <v>-1.8642499999999999E-2</v>
      </c>
      <c r="BQ1379" s="38">
        <v>-5.4554E-3</v>
      </c>
      <c r="BR1379" s="38">
        <v>-3.27432E-2</v>
      </c>
      <c r="BS1379" s="38">
        <v>-4.8405900000000002E-2</v>
      </c>
      <c r="BT1379" s="38">
        <v>-4.2865199999999999E-2</v>
      </c>
      <c r="BU1379" s="38">
        <v>-3.3115400000000003E-2</v>
      </c>
      <c r="BV1379" s="38">
        <v>-1.5061400000000001E-2</v>
      </c>
      <c r="BW1379" s="38">
        <v>2.8692800000000001E-2</v>
      </c>
      <c r="BX1379" s="38">
        <v>5.52606E-2</v>
      </c>
      <c r="BY1379" s="38">
        <v>8.9064599999999994E-2</v>
      </c>
      <c r="BZ1379" s="38">
        <v>0.16267770000000001</v>
      </c>
      <c r="CA1379" s="38">
        <v>0.12608440000000001</v>
      </c>
      <c r="CB1379" s="38">
        <v>0.1049697</v>
      </c>
      <c r="CC1379" s="38">
        <v>7.3481900000000003E-2</v>
      </c>
      <c r="CD1379" s="38">
        <v>9.0939400000000004E-2</v>
      </c>
      <c r="CE1379" s="38">
        <v>5.3678299999999998E-2</v>
      </c>
      <c r="CF1379" s="38">
        <v>3.89643E-2</v>
      </c>
      <c r="CG1379" s="38">
        <v>1.79857E-2</v>
      </c>
      <c r="CH1379" s="38">
        <v>8.5616000000000008E-3</v>
      </c>
      <c r="CI1379" s="38">
        <v>9.3077000000000003E-3</v>
      </c>
      <c r="CJ1379" s="38">
        <v>1.44709E-2</v>
      </c>
      <c r="CK1379" s="38">
        <v>2.5814900000000002E-2</v>
      </c>
      <c r="CL1379" s="38">
        <v>2.6790399999999999E-2</v>
      </c>
      <c r="CM1379" s="38">
        <v>1.22203E-2</v>
      </c>
      <c r="CN1379" s="38">
        <v>-1.31234E-2</v>
      </c>
      <c r="CO1379" s="38">
        <v>-3.5189999999999999E-4</v>
      </c>
      <c r="CP1379" s="38">
        <v>-2.68779E-2</v>
      </c>
      <c r="CQ1379" s="38">
        <v>-4.2391699999999997E-2</v>
      </c>
      <c r="CR1379" s="38">
        <v>-3.7597699999999998E-2</v>
      </c>
      <c r="CS1379" s="38">
        <v>-2.9005E-2</v>
      </c>
      <c r="CT1379" s="38">
        <v>-1.23131E-2</v>
      </c>
      <c r="CU1379" s="38">
        <v>3.2124600000000003E-2</v>
      </c>
      <c r="CV1379" s="38">
        <v>6.0575499999999997E-2</v>
      </c>
      <c r="CW1379" s="38">
        <v>9.6008899999999994E-2</v>
      </c>
      <c r="CX1379" s="38">
        <v>0.17032849999999999</v>
      </c>
      <c r="CY1379" s="38">
        <v>0.13386580000000001</v>
      </c>
      <c r="CZ1379" s="38">
        <v>0.1130177</v>
      </c>
      <c r="DA1379" s="38">
        <v>8.1197800000000001E-2</v>
      </c>
      <c r="DB1379" s="38">
        <v>9.8137699999999994E-2</v>
      </c>
      <c r="DC1379" s="38">
        <v>6.1934599999999999E-2</v>
      </c>
      <c r="DD1379" s="38">
        <v>4.6721499999999999E-2</v>
      </c>
      <c r="DE1379" s="38">
        <v>2.58608E-2</v>
      </c>
      <c r="DF1379" s="38">
        <v>1.3296499999999999E-2</v>
      </c>
      <c r="DG1379" s="38">
        <v>1.30872E-2</v>
      </c>
      <c r="DH1379" s="38">
        <v>1.8373500000000001E-2</v>
      </c>
      <c r="DI1379" s="38">
        <v>2.91937E-2</v>
      </c>
      <c r="DJ1379" s="38">
        <v>3.0194100000000001E-2</v>
      </c>
      <c r="DK1379" s="38">
        <v>1.61233E-2</v>
      </c>
      <c r="DL1379" s="38">
        <v>-7.6042000000000002E-3</v>
      </c>
      <c r="DM1379" s="38">
        <v>4.7517000000000002E-3</v>
      </c>
      <c r="DN1379" s="38">
        <v>-2.1012599999999999E-2</v>
      </c>
      <c r="DO1379" s="38">
        <v>-3.6377399999999997E-2</v>
      </c>
      <c r="DP1379" s="38">
        <v>-3.2330299999999999E-2</v>
      </c>
      <c r="DQ1379" s="38">
        <v>-2.4894599999999999E-2</v>
      </c>
      <c r="DR1379" s="38">
        <v>-9.5648E-3</v>
      </c>
      <c r="DS1379" s="38">
        <v>3.5556299999999999E-2</v>
      </c>
      <c r="DT1379" s="38">
        <v>6.5890400000000002E-2</v>
      </c>
      <c r="DU1379" s="38">
        <v>0.10295319999999999</v>
      </c>
      <c r="DV1379" s="38">
        <v>0.17797930000000001</v>
      </c>
      <c r="DW1379" s="38">
        <v>0.1416471</v>
      </c>
      <c r="DX1379" s="38">
        <v>0.1210658</v>
      </c>
      <c r="DY1379" s="38">
        <v>8.8913699999999998E-2</v>
      </c>
      <c r="DZ1379" s="38">
        <v>0.1053359</v>
      </c>
      <c r="EA1379" s="38">
        <v>7.0191000000000003E-2</v>
      </c>
      <c r="EB1379" s="38">
        <v>5.4478600000000002E-2</v>
      </c>
      <c r="EC1379" s="38">
        <v>3.3735800000000003E-2</v>
      </c>
      <c r="ED1379" s="38">
        <v>2.0133000000000002E-2</v>
      </c>
      <c r="EE1379" s="38">
        <v>1.85442E-2</v>
      </c>
      <c r="EF1379" s="38">
        <v>2.4008399999999999E-2</v>
      </c>
      <c r="EG1379" s="38">
        <v>3.4072100000000001E-2</v>
      </c>
      <c r="EH1379" s="38">
        <v>3.5108399999999998E-2</v>
      </c>
      <c r="EI1379" s="38">
        <v>2.1758699999999999E-2</v>
      </c>
      <c r="EJ1379" s="38">
        <v>3.6450000000000002E-4</v>
      </c>
      <c r="EK1379" s="38">
        <v>1.21204E-2</v>
      </c>
      <c r="EL1379" s="38">
        <v>-1.2544100000000001E-2</v>
      </c>
      <c r="EM1379" s="38">
        <v>-2.7693800000000001E-2</v>
      </c>
      <c r="EN1379" s="38">
        <v>-2.4724900000000001E-2</v>
      </c>
      <c r="EO1379" s="38">
        <v>-1.8959799999999999E-2</v>
      </c>
      <c r="EP1379" s="38">
        <v>-5.5966999999999996E-3</v>
      </c>
      <c r="EQ1379" s="38">
        <v>4.05113E-2</v>
      </c>
      <c r="ER1379" s="38">
        <v>7.3564199999999996E-2</v>
      </c>
      <c r="ES1379" s="38">
        <v>0.1129796</v>
      </c>
      <c r="ET1379" s="38">
        <v>0.18902579999999999</v>
      </c>
      <c r="EU1379" s="38">
        <v>0.15288209999999999</v>
      </c>
      <c r="EV1379" s="38">
        <v>0.1326859</v>
      </c>
      <c r="EW1379" s="38">
        <v>0.1000542</v>
      </c>
      <c r="EX1379" s="38">
        <v>0.115729</v>
      </c>
      <c r="EY1379" s="38">
        <v>8.2111799999999999E-2</v>
      </c>
      <c r="EZ1379" s="38">
        <v>6.5678799999999996E-2</v>
      </c>
      <c r="FA1379" s="38">
        <v>4.5106199999999999E-2</v>
      </c>
      <c r="FB1379" s="38">
        <v>80.904929999999993</v>
      </c>
      <c r="FC1379" s="38">
        <v>79.352119999999999</v>
      </c>
      <c r="FD1379" s="38">
        <v>77.564350000000005</v>
      </c>
      <c r="FE1379" s="38">
        <v>76.022779999999997</v>
      </c>
      <c r="FF1379" s="38">
        <v>74.665030000000002</v>
      </c>
      <c r="FG1379" s="38">
        <v>73.563280000000006</v>
      </c>
      <c r="FH1379" s="38">
        <v>73.155370000000005</v>
      </c>
      <c r="FI1379" s="38">
        <v>75.315539999999999</v>
      </c>
      <c r="FJ1379" s="38">
        <v>79.511420000000001</v>
      </c>
      <c r="FK1379" s="38">
        <v>84.016109999999998</v>
      </c>
      <c r="FL1379" s="38">
        <v>88.368489999999994</v>
      </c>
      <c r="FM1379" s="38">
        <v>92.263750000000002</v>
      </c>
      <c r="FN1379" s="38">
        <v>95.427930000000003</v>
      </c>
      <c r="FO1379" s="38">
        <v>97.993510000000001</v>
      </c>
      <c r="FP1379" s="38">
        <v>99.945430000000002</v>
      </c>
      <c r="FQ1379" s="38">
        <v>101.2431</v>
      </c>
      <c r="FR1379" s="38">
        <v>101.6957</v>
      </c>
      <c r="FS1379" s="38">
        <v>101.01649999999999</v>
      </c>
      <c r="FT1379" s="38">
        <v>99.318820000000002</v>
      </c>
      <c r="FU1379" s="38">
        <v>96.062849999999997</v>
      </c>
      <c r="FV1379" s="38">
        <v>92.195040000000006</v>
      </c>
      <c r="FW1379">
        <v>89.020740000000004</v>
      </c>
      <c r="FX1379">
        <v>86.377809999999997</v>
      </c>
      <c r="FY1379">
        <v>83.695009999999996</v>
      </c>
      <c r="FZ1379">
        <v>1.26739E-2</v>
      </c>
      <c r="GA1379">
        <v>0.10336289999999999</v>
      </c>
      <c r="GB1379">
        <v>1</v>
      </c>
    </row>
    <row r="1380" spans="1:184" x14ac:dyDescent="0.3">
      <c r="A1380" t="s">
        <v>1</v>
      </c>
      <c r="B1380" t="s">
        <v>1</v>
      </c>
      <c r="C1380" t="s">
        <v>1</v>
      </c>
      <c r="D1380" t="s">
        <v>1</v>
      </c>
      <c r="E1380" t="s">
        <v>1</v>
      </c>
      <c r="F1380" t="s">
        <v>1</v>
      </c>
      <c r="G1380" t="s">
        <v>223</v>
      </c>
      <c r="H1380" s="40" t="s">
        <v>1</v>
      </c>
      <c r="I1380" s="18" t="s">
        <v>1</v>
      </c>
      <c r="J1380" s="38" t="s">
        <v>1</v>
      </c>
      <c r="K1380" s="18">
        <v>44722</v>
      </c>
      <c r="L1380" s="38">
        <v>9</v>
      </c>
      <c r="M1380" s="38">
        <v>9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  <c r="AF1380" s="38">
        <v>0</v>
      </c>
      <c r="AG1380" s="38">
        <v>0</v>
      </c>
      <c r="AH1380" s="38">
        <v>0</v>
      </c>
      <c r="AI1380" s="38">
        <v>0</v>
      </c>
      <c r="AJ1380" s="38">
        <v>0</v>
      </c>
      <c r="AK1380" s="38">
        <v>0</v>
      </c>
      <c r="AL1380" s="38">
        <v>0</v>
      </c>
      <c r="AM1380" s="38">
        <v>0</v>
      </c>
      <c r="AN1380" s="38">
        <v>0</v>
      </c>
      <c r="AO1380" s="38">
        <v>0</v>
      </c>
      <c r="AP1380" s="38">
        <v>0</v>
      </c>
      <c r="AQ1380" s="38">
        <v>0</v>
      </c>
      <c r="AR1380" s="38">
        <v>0</v>
      </c>
      <c r="AS1380" s="38">
        <v>0</v>
      </c>
      <c r="AT1380" s="38">
        <v>0</v>
      </c>
      <c r="AU1380" s="38">
        <v>0</v>
      </c>
      <c r="AV1380" s="38">
        <v>0</v>
      </c>
      <c r="AW1380" s="38">
        <v>0</v>
      </c>
      <c r="AX1380" s="38">
        <v>0</v>
      </c>
      <c r="AY1380" s="38">
        <v>0</v>
      </c>
      <c r="AZ1380" s="38">
        <v>0</v>
      </c>
      <c r="BA1380" s="38">
        <v>0</v>
      </c>
      <c r="BB1380" s="38">
        <v>0</v>
      </c>
      <c r="BC1380" s="38">
        <v>0</v>
      </c>
      <c r="BD1380" s="38">
        <v>0</v>
      </c>
      <c r="BE1380" s="38">
        <v>0</v>
      </c>
      <c r="BF1380" s="38">
        <v>0</v>
      </c>
      <c r="BG1380" s="38">
        <v>0</v>
      </c>
      <c r="BH1380" s="38">
        <v>0</v>
      </c>
      <c r="BI1380" s="38">
        <v>0</v>
      </c>
      <c r="BJ1380" s="38">
        <v>0</v>
      </c>
      <c r="BK1380" s="38">
        <v>0</v>
      </c>
      <c r="BL1380" s="38">
        <v>0</v>
      </c>
      <c r="BM1380" s="38">
        <v>0</v>
      </c>
      <c r="BN1380" s="38">
        <v>0</v>
      </c>
      <c r="BO1380" s="38">
        <v>0</v>
      </c>
      <c r="BP1380" s="38">
        <v>0</v>
      </c>
      <c r="BQ1380" s="38">
        <v>0</v>
      </c>
      <c r="BR1380" s="38">
        <v>0</v>
      </c>
      <c r="BS1380" s="38">
        <v>0</v>
      </c>
      <c r="BT1380" s="38">
        <v>0</v>
      </c>
      <c r="BU1380" s="38">
        <v>0</v>
      </c>
      <c r="BV1380" s="38">
        <v>0</v>
      </c>
      <c r="BW1380" s="38">
        <v>0</v>
      </c>
      <c r="BX1380" s="38">
        <v>0</v>
      </c>
      <c r="BY1380" s="38">
        <v>0</v>
      </c>
      <c r="BZ1380" s="38">
        <v>0</v>
      </c>
      <c r="CA1380" s="38">
        <v>0</v>
      </c>
      <c r="CB1380" s="38">
        <v>0</v>
      </c>
      <c r="CC1380" s="38">
        <v>0</v>
      </c>
      <c r="CD1380" s="38">
        <v>0</v>
      </c>
      <c r="CE1380" s="38">
        <v>0</v>
      </c>
      <c r="CF1380" s="38">
        <v>0</v>
      </c>
      <c r="CG1380" s="38">
        <v>0</v>
      </c>
      <c r="CH1380" s="38">
        <v>0</v>
      </c>
      <c r="CI1380" s="38">
        <v>0</v>
      </c>
      <c r="CJ1380" s="38">
        <v>0</v>
      </c>
      <c r="CK1380" s="38">
        <v>0</v>
      </c>
      <c r="CL1380" s="38">
        <v>0</v>
      </c>
      <c r="CM1380" s="38">
        <v>0</v>
      </c>
      <c r="CN1380" s="38">
        <v>0</v>
      </c>
      <c r="CO1380" s="38">
        <v>0</v>
      </c>
      <c r="CP1380" s="38">
        <v>0</v>
      </c>
      <c r="CQ1380" s="38">
        <v>0</v>
      </c>
      <c r="CR1380" s="38">
        <v>0</v>
      </c>
      <c r="CS1380" s="38">
        <v>0</v>
      </c>
      <c r="CT1380" s="38">
        <v>0</v>
      </c>
      <c r="CU1380" s="38">
        <v>0</v>
      </c>
      <c r="CV1380" s="38">
        <v>0</v>
      </c>
      <c r="CW1380" s="38">
        <v>0</v>
      </c>
      <c r="CX1380" s="38">
        <v>0</v>
      </c>
      <c r="CY1380" s="38">
        <v>0</v>
      </c>
      <c r="CZ1380" s="38">
        <v>0</v>
      </c>
      <c r="DA1380" s="38">
        <v>0</v>
      </c>
      <c r="DB1380" s="38">
        <v>0</v>
      </c>
      <c r="DC1380" s="38">
        <v>0</v>
      </c>
      <c r="DD1380" s="38">
        <v>0</v>
      </c>
      <c r="DE1380" s="38">
        <v>0</v>
      </c>
      <c r="DF1380" s="38">
        <v>0</v>
      </c>
      <c r="DG1380" s="38">
        <v>0</v>
      </c>
      <c r="DH1380" s="38">
        <v>0</v>
      </c>
      <c r="DI1380" s="38">
        <v>0</v>
      </c>
      <c r="DJ1380" s="38">
        <v>0</v>
      </c>
      <c r="DK1380" s="38">
        <v>0</v>
      </c>
      <c r="DL1380" s="38">
        <v>0</v>
      </c>
      <c r="DM1380" s="38">
        <v>0</v>
      </c>
      <c r="DN1380" s="38">
        <v>0</v>
      </c>
      <c r="DO1380" s="38">
        <v>0</v>
      </c>
      <c r="DP1380" s="38">
        <v>0</v>
      </c>
      <c r="DQ1380" s="38">
        <v>0</v>
      </c>
      <c r="DR1380" s="38">
        <v>0</v>
      </c>
      <c r="DS1380" s="38">
        <v>0</v>
      </c>
      <c r="DT1380" s="38">
        <v>0</v>
      </c>
      <c r="DU1380" s="38">
        <v>0</v>
      </c>
      <c r="DV1380" s="38">
        <v>0</v>
      </c>
      <c r="DW1380" s="38">
        <v>0</v>
      </c>
      <c r="DX1380" s="38">
        <v>0</v>
      </c>
      <c r="DY1380" s="38">
        <v>0</v>
      </c>
      <c r="DZ1380" s="38">
        <v>0</v>
      </c>
      <c r="EA1380" s="38">
        <v>0</v>
      </c>
      <c r="EB1380" s="38">
        <v>0</v>
      </c>
      <c r="EC1380" s="38">
        <v>0</v>
      </c>
      <c r="ED1380" s="38">
        <v>0</v>
      </c>
      <c r="EE1380" s="38">
        <v>0</v>
      </c>
      <c r="EF1380" s="38">
        <v>0</v>
      </c>
      <c r="EG1380" s="38">
        <v>0</v>
      </c>
      <c r="EH1380" s="38">
        <v>0</v>
      </c>
      <c r="EI1380" s="38">
        <v>0</v>
      </c>
      <c r="EJ1380" s="38">
        <v>0</v>
      </c>
      <c r="EK1380" s="38">
        <v>0</v>
      </c>
      <c r="EL1380" s="38">
        <v>0</v>
      </c>
      <c r="EM1380" s="38">
        <v>0</v>
      </c>
      <c r="EN1380" s="38">
        <v>0</v>
      </c>
      <c r="EO1380" s="38">
        <v>0</v>
      </c>
      <c r="EP1380" s="38">
        <v>0</v>
      </c>
      <c r="EQ1380" s="38">
        <v>0</v>
      </c>
      <c r="ER1380" s="38">
        <v>0</v>
      </c>
      <c r="ES1380" s="38">
        <v>0</v>
      </c>
      <c r="ET1380" s="38">
        <v>0</v>
      </c>
      <c r="EU1380" s="38">
        <v>0</v>
      </c>
      <c r="EV1380" s="38">
        <v>0</v>
      </c>
      <c r="EW1380" s="38">
        <v>0</v>
      </c>
      <c r="EX1380" s="38">
        <v>0</v>
      </c>
      <c r="EY1380" s="38">
        <v>0</v>
      </c>
      <c r="EZ1380" s="38">
        <v>0</v>
      </c>
      <c r="FA1380" s="38">
        <v>0</v>
      </c>
      <c r="FB1380" s="38">
        <v>0</v>
      </c>
      <c r="FC1380" s="38">
        <v>0</v>
      </c>
      <c r="FD1380" s="38">
        <v>0</v>
      </c>
      <c r="FE1380" s="38">
        <v>0</v>
      </c>
      <c r="FF1380" s="38">
        <v>0</v>
      </c>
      <c r="FG1380" s="38">
        <v>0</v>
      </c>
      <c r="FH1380" s="38">
        <v>0</v>
      </c>
      <c r="FI1380" s="38">
        <v>0</v>
      </c>
      <c r="FJ1380" s="38">
        <v>0</v>
      </c>
      <c r="FK1380" s="38">
        <v>0</v>
      </c>
      <c r="FL1380" s="38">
        <v>0</v>
      </c>
      <c r="FM1380" s="38">
        <v>0</v>
      </c>
      <c r="FN1380" s="38">
        <v>0</v>
      </c>
      <c r="FO1380" s="38">
        <v>0</v>
      </c>
      <c r="FP1380" s="38">
        <v>0</v>
      </c>
      <c r="FQ1380" s="38">
        <v>0</v>
      </c>
      <c r="FR1380" s="38">
        <v>0</v>
      </c>
      <c r="FS1380" s="38">
        <v>0</v>
      </c>
      <c r="FT1380" s="38">
        <v>0</v>
      </c>
      <c r="FU1380" s="38">
        <v>0</v>
      </c>
      <c r="FV1380" s="38">
        <v>0</v>
      </c>
      <c r="FW1380">
        <v>0</v>
      </c>
      <c r="FX1380">
        <v>0</v>
      </c>
      <c r="FY1380">
        <v>0</v>
      </c>
      <c r="FZ1380">
        <v>0</v>
      </c>
      <c r="GA1380">
        <v>0</v>
      </c>
      <c r="GB1380">
        <v>0</v>
      </c>
    </row>
    <row r="1381" spans="1:184" x14ac:dyDescent="0.3">
      <c r="A1381" t="s">
        <v>1</v>
      </c>
      <c r="B1381" t="s">
        <v>1</v>
      </c>
      <c r="C1381" t="s">
        <v>1</v>
      </c>
      <c r="D1381" t="s">
        <v>1</v>
      </c>
      <c r="E1381" t="s">
        <v>1</v>
      </c>
      <c r="F1381" t="s">
        <v>1</v>
      </c>
      <c r="G1381" t="s">
        <v>223</v>
      </c>
      <c r="H1381" s="40" t="s">
        <v>1</v>
      </c>
      <c r="I1381" s="18" t="s">
        <v>1</v>
      </c>
      <c r="J1381" s="38" t="s">
        <v>1</v>
      </c>
      <c r="K1381" s="18">
        <v>44739</v>
      </c>
      <c r="L1381" s="38">
        <v>9</v>
      </c>
      <c r="M1381" s="38">
        <v>9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  <c r="AF1381" s="38">
        <v>0</v>
      </c>
      <c r="AG1381" s="38">
        <v>0</v>
      </c>
      <c r="AH1381" s="38">
        <v>0</v>
      </c>
      <c r="AI1381" s="38">
        <v>0</v>
      </c>
      <c r="AJ1381" s="38">
        <v>0</v>
      </c>
      <c r="AK1381" s="38">
        <v>0</v>
      </c>
      <c r="AL1381" s="38">
        <v>0</v>
      </c>
      <c r="AM1381" s="38">
        <v>0</v>
      </c>
      <c r="AN1381" s="38">
        <v>0</v>
      </c>
      <c r="AO1381" s="38">
        <v>0</v>
      </c>
      <c r="AP1381" s="38">
        <v>0</v>
      </c>
      <c r="AQ1381" s="38">
        <v>0</v>
      </c>
      <c r="AR1381" s="38">
        <v>0</v>
      </c>
      <c r="AS1381" s="38">
        <v>0</v>
      </c>
      <c r="AT1381" s="38">
        <v>0</v>
      </c>
      <c r="AU1381" s="38">
        <v>0</v>
      </c>
      <c r="AV1381" s="38">
        <v>0</v>
      </c>
      <c r="AW1381" s="38">
        <v>0</v>
      </c>
      <c r="AX1381" s="38">
        <v>0</v>
      </c>
      <c r="AY1381" s="38">
        <v>0</v>
      </c>
      <c r="AZ1381" s="38">
        <v>0</v>
      </c>
      <c r="BA1381" s="38">
        <v>0</v>
      </c>
      <c r="BB1381" s="38">
        <v>0</v>
      </c>
      <c r="BC1381" s="38">
        <v>0</v>
      </c>
      <c r="BD1381" s="38">
        <v>0</v>
      </c>
      <c r="BE1381" s="38">
        <v>0</v>
      </c>
      <c r="BF1381" s="38">
        <v>0</v>
      </c>
      <c r="BG1381" s="38">
        <v>0</v>
      </c>
      <c r="BH1381" s="38">
        <v>0</v>
      </c>
      <c r="BI1381" s="38">
        <v>0</v>
      </c>
      <c r="BJ1381" s="38">
        <v>0</v>
      </c>
      <c r="BK1381" s="38">
        <v>0</v>
      </c>
      <c r="BL1381" s="38">
        <v>0</v>
      </c>
      <c r="BM1381" s="38">
        <v>0</v>
      </c>
      <c r="BN1381" s="38">
        <v>0</v>
      </c>
      <c r="BO1381" s="38">
        <v>0</v>
      </c>
      <c r="BP1381" s="38">
        <v>0</v>
      </c>
      <c r="BQ1381" s="38">
        <v>0</v>
      </c>
      <c r="BR1381" s="38">
        <v>0</v>
      </c>
      <c r="BS1381" s="38">
        <v>0</v>
      </c>
      <c r="BT1381" s="38">
        <v>0</v>
      </c>
      <c r="BU1381" s="38">
        <v>0</v>
      </c>
      <c r="BV1381" s="38">
        <v>0</v>
      </c>
      <c r="BW1381" s="38">
        <v>0</v>
      </c>
      <c r="BX1381" s="38">
        <v>0</v>
      </c>
      <c r="BY1381" s="38">
        <v>0</v>
      </c>
      <c r="BZ1381" s="38">
        <v>0</v>
      </c>
      <c r="CA1381" s="38">
        <v>0</v>
      </c>
      <c r="CB1381" s="38">
        <v>0</v>
      </c>
      <c r="CC1381" s="38">
        <v>0</v>
      </c>
      <c r="CD1381" s="38">
        <v>0</v>
      </c>
      <c r="CE1381" s="38">
        <v>0</v>
      </c>
      <c r="CF1381" s="38">
        <v>0</v>
      </c>
      <c r="CG1381" s="38">
        <v>0</v>
      </c>
      <c r="CH1381" s="38">
        <v>0</v>
      </c>
      <c r="CI1381" s="38">
        <v>0</v>
      </c>
      <c r="CJ1381" s="38">
        <v>0</v>
      </c>
      <c r="CK1381" s="38">
        <v>0</v>
      </c>
      <c r="CL1381" s="38">
        <v>0</v>
      </c>
      <c r="CM1381" s="38">
        <v>0</v>
      </c>
      <c r="CN1381" s="38">
        <v>0</v>
      </c>
      <c r="CO1381" s="38">
        <v>0</v>
      </c>
      <c r="CP1381" s="38">
        <v>0</v>
      </c>
      <c r="CQ1381" s="38">
        <v>0</v>
      </c>
      <c r="CR1381" s="38">
        <v>0</v>
      </c>
      <c r="CS1381" s="38">
        <v>0</v>
      </c>
      <c r="CT1381" s="38">
        <v>0</v>
      </c>
      <c r="CU1381" s="38">
        <v>0</v>
      </c>
      <c r="CV1381" s="38">
        <v>0</v>
      </c>
      <c r="CW1381" s="38">
        <v>0</v>
      </c>
      <c r="CX1381" s="38">
        <v>0</v>
      </c>
      <c r="CY1381" s="38">
        <v>0</v>
      </c>
      <c r="CZ1381" s="38">
        <v>0</v>
      </c>
      <c r="DA1381" s="38">
        <v>0</v>
      </c>
      <c r="DB1381" s="38">
        <v>0</v>
      </c>
      <c r="DC1381" s="38">
        <v>0</v>
      </c>
      <c r="DD1381" s="38">
        <v>0</v>
      </c>
      <c r="DE1381" s="38">
        <v>0</v>
      </c>
      <c r="DF1381" s="38">
        <v>0</v>
      </c>
      <c r="DG1381" s="38">
        <v>0</v>
      </c>
      <c r="DH1381" s="38">
        <v>0</v>
      </c>
      <c r="DI1381" s="38">
        <v>0</v>
      </c>
      <c r="DJ1381" s="38">
        <v>0</v>
      </c>
      <c r="DK1381" s="38">
        <v>0</v>
      </c>
      <c r="DL1381" s="38">
        <v>0</v>
      </c>
      <c r="DM1381" s="38">
        <v>0</v>
      </c>
      <c r="DN1381" s="38">
        <v>0</v>
      </c>
      <c r="DO1381" s="38">
        <v>0</v>
      </c>
      <c r="DP1381" s="38">
        <v>0</v>
      </c>
      <c r="DQ1381" s="38">
        <v>0</v>
      </c>
      <c r="DR1381" s="38">
        <v>0</v>
      </c>
      <c r="DS1381" s="38">
        <v>0</v>
      </c>
      <c r="DT1381" s="38">
        <v>0</v>
      </c>
      <c r="DU1381" s="38">
        <v>0</v>
      </c>
      <c r="DV1381" s="38">
        <v>0</v>
      </c>
      <c r="DW1381" s="38">
        <v>0</v>
      </c>
      <c r="DX1381" s="38">
        <v>0</v>
      </c>
      <c r="DY1381" s="38">
        <v>0</v>
      </c>
      <c r="DZ1381" s="38">
        <v>0</v>
      </c>
      <c r="EA1381" s="38">
        <v>0</v>
      </c>
      <c r="EB1381" s="38">
        <v>0</v>
      </c>
      <c r="EC1381" s="38">
        <v>0</v>
      </c>
      <c r="ED1381" s="38">
        <v>0</v>
      </c>
      <c r="EE1381" s="38">
        <v>0</v>
      </c>
      <c r="EF1381" s="38">
        <v>0</v>
      </c>
      <c r="EG1381" s="38">
        <v>0</v>
      </c>
      <c r="EH1381" s="38">
        <v>0</v>
      </c>
      <c r="EI1381" s="38">
        <v>0</v>
      </c>
      <c r="EJ1381" s="38">
        <v>0</v>
      </c>
      <c r="EK1381" s="38">
        <v>0</v>
      </c>
      <c r="EL1381" s="38">
        <v>0</v>
      </c>
      <c r="EM1381" s="38">
        <v>0</v>
      </c>
      <c r="EN1381" s="38">
        <v>0</v>
      </c>
      <c r="EO1381" s="38">
        <v>0</v>
      </c>
      <c r="EP1381" s="38">
        <v>0</v>
      </c>
      <c r="EQ1381" s="38">
        <v>0</v>
      </c>
      <c r="ER1381" s="38">
        <v>0</v>
      </c>
      <c r="ES1381" s="38">
        <v>0</v>
      </c>
      <c r="ET1381" s="38">
        <v>0</v>
      </c>
      <c r="EU1381" s="38">
        <v>0</v>
      </c>
      <c r="EV1381" s="38">
        <v>0</v>
      </c>
      <c r="EW1381" s="38">
        <v>0</v>
      </c>
      <c r="EX1381" s="38">
        <v>0</v>
      </c>
      <c r="EY1381" s="38">
        <v>0</v>
      </c>
      <c r="EZ1381" s="38">
        <v>0</v>
      </c>
      <c r="FA1381" s="38">
        <v>0</v>
      </c>
      <c r="FB1381" s="38">
        <v>0</v>
      </c>
      <c r="FC1381" s="38">
        <v>0</v>
      </c>
      <c r="FD1381" s="38">
        <v>0</v>
      </c>
      <c r="FE1381" s="38">
        <v>0</v>
      </c>
      <c r="FF1381" s="38">
        <v>0</v>
      </c>
      <c r="FG1381" s="38">
        <v>0</v>
      </c>
      <c r="FH1381" s="38">
        <v>0</v>
      </c>
      <c r="FI1381" s="38">
        <v>0</v>
      </c>
      <c r="FJ1381" s="38">
        <v>0</v>
      </c>
      <c r="FK1381" s="38">
        <v>0</v>
      </c>
      <c r="FL1381" s="38">
        <v>0</v>
      </c>
      <c r="FM1381" s="38">
        <v>0</v>
      </c>
      <c r="FN1381" s="38">
        <v>0</v>
      </c>
      <c r="FO1381" s="38">
        <v>0</v>
      </c>
      <c r="FP1381" s="38">
        <v>0</v>
      </c>
      <c r="FQ1381" s="38">
        <v>0</v>
      </c>
      <c r="FR1381" s="38">
        <v>0</v>
      </c>
      <c r="FS1381" s="38">
        <v>0</v>
      </c>
      <c r="FT1381" s="38">
        <v>0</v>
      </c>
      <c r="FU1381" s="38">
        <v>0</v>
      </c>
      <c r="FV1381" s="38">
        <v>0</v>
      </c>
      <c r="FW1381">
        <v>0</v>
      </c>
      <c r="FX1381">
        <v>0</v>
      </c>
      <c r="FY1381">
        <v>0</v>
      </c>
      <c r="FZ1381">
        <v>0</v>
      </c>
      <c r="GA1381">
        <v>0</v>
      </c>
      <c r="GB1381">
        <v>0</v>
      </c>
    </row>
    <row r="1382" spans="1:184" x14ac:dyDescent="0.3">
      <c r="A1382" t="s">
        <v>1</v>
      </c>
      <c r="B1382" t="s">
        <v>1</v>
      </c>
      <c r="C1382" t="s">
        <v>1</v>
      </c>
      <c r="D1382" t="s">
        <v>1</v>
      </c>
      <c r="E1382" t="s">
        <v>1</v>
      </c>
      <c r="F1382" t="s">
        <v>1</v>
      </c>
      <c r="G1382" t="s">
        <v>223</v>
      </c>
      <c r="H1382" s="40" t="s">
        <v>1</v>
      </c>
      <c r="I1382" s="18" t="s">
        <v>1</v>
      </c>
      <c r="J1382" s="38" t="s">
        <v>1</v>
      </c>
      <c r="K1382" s="18">
        <v>44753</v>
      </c>
      <c r="L1382" s="38">
        <v>9</v>
      </c>
      <c r="M1382" s="38">
        <v>9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  <c r="AG1382" s="38">
        <v>0</v>
      </c>
      <c r="AH1382" s="38">
        <v>0</v>
      </c>
      <c r="AI1382" s="38">
        <v>0</v>
      </c>
      <c r="AJ1382" s="38">
        <v>0</v>
      </c>
      <c r="AK1382" s="38">
        <v>0</v>
      </c>
      <c r="AL1382" s="38">
        <v>0</v>
      </c>
      <c r="AM1382" s="38">
        <v>0</v>
      </c>
      <c r="AN1382" s="38">
        <v>0</v>
      </c>
      <c r="AO1382" s="38">
        <v>0</v>
      </c>
      <c r="AP1382" s="38">
        <v>0</v>
      </c>
      <c r="AQ1382" s="38">
        <v>0</v>
      </c>
      <c r="AR1382" s="38">
        <v>0</v>
      </c>
      <c r="AS1382" s="38">
        <v>0</v>
      </c>
      <c r="AT1382" s="38">
        <v>0</v>
      </c>
      <c r="AU1382" s="38">
        <v>0</v>
      </c>
      <c r="AV1382" s="38">
        <v>0</v>
      </c>
      <c r="AW1382" s="38">
        <v>0</v>
      </c>
      <c r="AX1382" s="38">
        <v>0</v>
      </c>
      <c r="AY1382" s="38">
        <v>0</v>
      </c>
      <c r="AZ1382" s="38">
        <v>0</v>
      </c>
      <c r="BA1382" s="38">
        <v>0</v>
      </c>
      <c r="BB1382" s="38">
        <v>0</v>
      </c>
      <c r="BC1382" s="38">
        <v>0</v>
      </c>
      <c r="BD1382" s="38">
        <v>0</v>
      </c>
      <c r="BE1382" s="38">
        <v>0</v>
      </c>
      <c r="BF1382" s="38">
        <v>0</v>
      </c>
      <c r="BG1382" s="38">
        <v>0</v>
      </c>
      <c r="BH1382" s="38">
        <v>0</v>
      </c>
      <c r="BI1382" s="38">
        <v>0</v>
      </c>
      <c r="BJ1382" s="38">
        <v>0</v>
      </c>
      <c r="BK1382" s="38">
        <v>0</v>
      </c>
      <c r="BL1382" s="38">
        <v>0</v>
      </c>
      <c r="BM1382" s="38">
        <v>0</v>
      </c>
      <c r="BN1382" s="38">
        <v>0</v>
      </c>
      <c r="BO1382" s="38">
        <v>0</v>
      </c>
      <c r="BP1382" s="38">
        <v>0</v>
      </c>
      <c r="BQ1382" s="38">
        <v>0</v>
      </c>
      <c r="BR1382" s="38">
        <v>0</v>
      </c>
      <c r="BS1382" s="38">
        <v>0</v>
      </c>
      <c r="BT1382" s="38">
        <v>0</v>
      </c>
      <c r="BU1382" s="38">
        <v>0</v>
      </c>
      <c r="BV1382" s="38">
        <v>0</v>
      </c>
      <c r="BW1382" s="38">
        <v>0</v>
      </c>
      <c r="BX1382" s="38">
        <v>0</v>
      </c>
      <c r="BY1382" s="38">
        <v>0</v>
      </c>
      <c r="BZ1382" s="38">
        <v>0</v>
      </c>
      <c r="CA1382" s="38">
        <v>0</v>
      </c>
      <c r="CB1382" s="38">
        <v>0</v>
      </c>
      <c r="CC1382" s="38">
        <v>0</v>
      </c>
      <c r="CD1382" s="38">
        <v>0</v>
      </c>
      <c r="CE1382" s="38">
        <v>0</v>
      </c>
      <c r="CF1382" s="38">
        <v>0</v>
      </c>
      <c r="CG1382" s="38">
        <v>0</v>
      </c>
      <c r="CH1382" s="38">
        <v>0</v>
      </c>
      <c r="CI1382" s="38">
        <v>0</v>
      </c>
      <c r="CJ1382" s="38">
        <v>0</v>
      </c>
      <c r="CK1382" s="38">
        <v>0</v>
      </c>
      <c r="CL1382" s="38">
        <v>0</v>
      </c>
      <c r="CM1382" s="38">
        <v>0</v>
      </c>
      <c r="CN1382" s="38">
        <v>0</v>
      </c>
      <c r="CO1382" s="38">
        <v>0</v>
      </c>
      <c r="CP1382" s="38">
        <v>0</v>
      </c>
      <c r="CQ1382" s="38">
        <v>0</v>
      </c>
      <c r="CR1382" s="38">
        <v>0</v>
      </c>
      <c r="CS1382" s="38">
        <v>0</v>
      </c>
      <c r="CT1382" s="38">
        <v>0</v>
      </c>
      <c r="CU1382" s="38">
        <v>0</v>
      </c>
      <c r="CV1382" s="38">
        <v>0</v>
      </c>
      <c r="CW1382" s="38">
        <v>0</v>
      </c>
      <c r="CX1382" s="38">
        <v>0</v>
      </c>
      <c r="CY1382" s="38">
        <v>0</v>
      </c>
      <c r="CZ1382" s="38">
        <v>0</v>
      </c>
      <c r="DA1382" s="38">
        <v>0</v>
      </c>
      <c r="DB1382" s="38">
        <v>0</v>
      </c>
      <c r="DC1382" s="38">
        <v>0</v>
      </c>
      <c r="DD1382" s="38">
        <v>0</v>
      </c>
      <c r="DE1382" s="38">
        <v>0</v>
      </c>
      <c r="DF1382" s="38">
        <v>0</v>
      </c>
      <c r="DG1382" s="38">
        <v>0</v>
      </c>
      <c r="DH1382" s="38">
        <v>0</v>
      </c>
      <c r="DI1382" s="38">
        <v>0</v>
      </c>
      <c r="DJ1382" s="38">
        <v>0</v>
      </c>
      <c r="DK1382" s="38">
        <v>0</v>
      </c>
      <c r="DL1382" s="38">
        <v>0</v>
      </c>
      <c r="DM1382" s="38">
        <v>0</v>
      </c>
      <c r="DN1382" s="38">
        <v>0</v>
      </c>
      <c r="DO1382" s="38">
        <v>0</v>
      </c>
      <c r="DP1382" s="38">
        <v>0</v>
      </c>
      <c r="DQ1382" s="38">
        <v>0</v>
      </c>
      <c r="DR1382" s="38">
        <v>0</v>
      </c>
      <c r="DS1382" s="38">
        <v>0</v>
      </c>
      <c r="DT1382" s="38">
        <v>0</v>
      </c>
      <c r="DU1382" s="38">
        <v>0</v>
      </c>
      <c r="DV1382" s="38">
        <v>0</v>
      </c>
      <c r="DW1382" s="38">
        <v>0</v>
      </c>
      <c r="DX1382" s="38">
        <v>0</v>
      </c>
      <c r="DY1382" s="38">
        <v>0</v>
      </c>
      <c r="DZ1382" s="38">
        <v>0</v>
      </c>
      <c r="EA1382" s="38">
        <v>0</v>
      </c>
      <c r="EB1382" s="38">
        <v>0</v>
      </c>
      <c r="EC1382" s="38">
        <v>0</v>
      </c>
      <c r="ED1382" s="38">
        <v>0</v>
      </c>
      <c r="EE1382" s="38">
        <v>0</v>
      </c>
      <c r="EF1382" s="38">
        <v>0</v>
      </c>
      <c r="EG1382" s="38">
        <v>0</v>
      </c>
      <c r="EH1382" s="38">
        <v>0</v>
      </c>
      <c r="EI1382" s="38">
        <v>0</v>
      </c>
      <c r="EJ1382" s="38">
        <v>0</v>
      </c>
      <c r="EK1382" s="38">
        <v>0</v>
      </c>
      <c r="EL1382" s="38">
        <v>0</v>
      </c>
      <c r="EM1382" s="38">
        <v>0</v>
      </c>
      <c r="EN1382" s="38">
        <v>0</v>
      </c>
      <c r="EO1382" s="38">
        <v>0</v>
      </c>
      <c r="EP1382" s="38">
        <v>0</v>
      </c>
      <c r="EQ1382" s="38">
        <v>0</v>
      </c>
      <c r="ER1382" s="38">
        <v>0</v>
      </c>
      <c r="ES1382" s="38">
        <v>0</v>
      </c>
      <c r="ET1382" s="38">
        <v>0</v>
      </c>
      <c r="EU1382" s="38">
        <v>0</v>
      </c>
      <c r="EV1382" s="38">
        <v>0</v>
      </c>
      <c r="EW1382" s="38">
        <v>0</v>
      </c>
      <c r="EX1382" s="38">
        <v>0</v>
      </c>
      <c r="EY1382" s="38">
        <v>0</v>
      </c>
      <c r="EZ1382" s="38">
        <v>0</v>
      </c>
      <c r="FA1382" s="38">
        <v>0</v>
      </c>
      <c r="FB1382" s="38">
        <v>0</v>
      </c>
      <c r="FC1382" s="38">
        <v>0</v>
      </c>
      <c r="FD1382" s="38">
        <v>0</v>
      </c>
      <c r="FE1382" s="38">
        <v>0</v>
      </c>
      <c r="FF1382" s="38">
        <v>0</v>
      </c>
      <c r="FG1382" s="38">
        <v>0</v>
      </c>
      <c r="FH1382" s="38">
        <v>0</v>
      </c>
      <c r="FI1382" s="38">
        <v>0</v>
      </c>
      <c r="FJ1382" s="38">
        <v>0</v>
      </c>
      <c r="FK1382" s="38">
        <v>0</v>
      </c>
      <c r="FL1382" s="38">
        <v>0</v>
      </c>
      <c r="FM1382" s="38">
        <v>0</v>
      </c>
      <c r="FN1382" s="38">
        <v>0</v>
      </c>
      <c r="FO1382" s="38">
        <v>0</v>
      </c>
      <c r="FP1382" s="38">
        <v>0</v>
      </c>
      <c r="FQ1382" s="38">
        <v>0</v>
      </c>
      <c r="FR1382" s="38">
        <v>0</v>
      </c>
      <c r="FS1382" s="38">
        <v>0</v>
      </c>
      <c r="FT1382" s="38">
        <v>0</v>
      </c>
      <c r="FU1382" s="38">
        <v>0</v>
      </c>
      <c r="FV1382" s="38">
        <v>0</v>
      </c>
      <c r="FW1382">
        <v>0</v>
      </c>
      <c r="FX1382">
        <v>0</v>
      </c>
      <c r="FY1382">
        <v>0</v>
      </c>
      <c r="FZ1382">
        <v>0</v>
      </c>
      <c r="GA1382">
        <v>0</v>
      </c>
      <c r="GB1382">
        <v>0</v>
      </c>
    </row>
    <row r="1383" spans="1:184" x14ac:dyDescent="0.3">
      <c r="A1383" t="s">
        <v>1</v>
      </c>
      <c r="B1383" t="s">
        <v>1</v>
      </c>
      <c r="C1383" t="s">
        <v>1</v>
      </c>
      <c r="D1383" t="s">
        <v>1</v>
      </c>
      <c r="E1383" t="s">
        <v>1</v>
      </c>
      <c r="F1383" t="s">
        <v>1</v>
      </c>
      <c r="G1383" t="s">
        <v>223</v>
      </c>
      <c r="H1383" s="40" t="s">
        <v>1</v>
      </c>
      <c r="I1383" s="18" t="s">
        <v>1</v>
      </c>
      <c r="J1383" s="38" t="s">
        <v>1</v>
      </c>
      <c r="K1383" s="18">
        <v>44760</v>
      </c>
      <c r="L1383" s="38">
        <v>9</v>
      </c>
      <c r="M1383" s="38">
        <v>9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  <c r="AF1383" s="38">
        <v>0</v>
      </c>
      <c r="AG1383" s="38">
        <v>0</v>
      </c>
      <c r="AH1383" s="38">
        <v>0</v>
      </c>
      <c r="AI1383" s="38">
        <v>0</v>
      </c>
      <c r="AJ1383" s="38">
        <v>0</v>
      </c>
      <c r="AK1383" s="38">
        <v>0</v>
      </c>
      <c r="AL1383" s="38">
        <v>0</v>
      </c>
      <c r="AM1383" s="38">
        <v>0</v>
      </c>
      <c r="AN1383" s="38">
        <v>0</v>
      </c>
      <c r="AO1383" s="38">
        <v>0</v>
      </c>
      <c r="AP1383" s="38">
        <v>0</v>
      </c>
      <c r="AQ1383" s="38">
        <v>0</v>
      </c>
      <c r="AR1383" s="38">
        <v>0</v>
      </c>
      <c r="AS1383" s="38">
        <v>0</v>
      </c>
      <c r="AT1383" s="38">
        <v>0</v>
      </c>
      <c r="AU1383" s="38">
        <v>0</v>
      </c>
      <c r="AV1383" s="38">
        <v>0</v>
      </c>
      <c r="AW1383" s="38">
        <v>0</v>
      </c>
      <c r="AX1383" s="38">
        <v>0</v>
      </c>
      <c r="AY1383" s="38">
        <v>0</v>
      </c>
      <c r="AZ1383" s="38">
        <v>0</v>
      </c>
      <c r="BA1383" s="38">
        <v>0</v>
      </c>
      <c r="BB1383" s="38">
        <v>0</v>
      </c>
      <c r="BC1383" s="38">
        <v>0</v>
      </c>
      <c r="BD1383" s="38">
        <v>0</v>
      </c>
      <c r="BE1383" s="38">
        <v>0</v>
      </c>
      <c r="BF1383" s="38">
        <v>0</v>
      </c>
      <c r="BG1383" s="38">
        <v>0</v>
      </c>
      <c r="BH1383" s="38">
        <v>0</v>
      </c>
      <c r="BI1383" s="38">
        <v>0</v>
      </c>
      <c r="BJ1383" s="38">
        <v>0</v>
      </c>
      <c r="BK1383" s="38">
        <v>0</v>
      </c>
      <c r="BL1383" s="38">
        <v>0</v>
      </c>
      <c r="BM1383" s="38">
        <v>0</v>
      </c>
      <c r="BN1383" s="38">
        <v>0</v>
      </c>
      <c r="BO1383" s="38">
        <v>0</v>
      </c>
      <c r="BP1383" s="38">
        <v>0</v>
      </c>
      <c r="BQ1383" s="38">
        <v>0</v>
      </c>
      <c r="BR1383" s="38">
        <v>0</v>
      </c>
      <c r="BS1383" s="38">
        <v>0</v>
      </c>
      <c r="BT1383" s="38">
        <v>0</v>
      </c>
      <c r="BU1383" s="38">
        <v>0</v>
      </c>
      <c r="BV1383" s="38">
        <v>0</v>
      </c>
      <c r="BW1383" s="38">
        <v>0</v>
      </c>
      <c r="BX1383" s="38">
        <v>0</v>
      </c>
      <c r="BY1383" s="38">
        <v>0</v>
      </c>
      <c r="BZ1383" s="38">
        <v>0</v>
      </c>
      <c r="CA1383" s="38">
        <v>0</v>
      </c>
      <c r="CB1383" s="38">
        <v>0</v>
      </c>
      <c r="CC1383" s="38">
        <v>0</v>
      </c>
      <c r="CD1383" s="38">
        <v>0</v>
      </c>
      <c r="CE1383" s="38">
        <v>0</v>
      </c>
      <c r="CF1383" s="38">
        <v>0</v>
      </c>
      <c r="CG1383" s="38">
        <v>0</v>
      </c>
      <c r="CH1383" s="38">
        <v>0</v>
      </c>
      <c r="CI1383" s="38">
        <v>0</v>
      </c>
      <c r="CJ1383" s="38">
        <v>0</v>
      </c>
      <c r="CK1383" s="38">
        <v>0</v>
      </c>
      <c r="CL1383" s="38">
        <v>0</v>
      </c>
      <c r="CM1383" s="38">
        <v>0</v>
      </c>
      <c r="CN1383" s="38">
        <v>0</v>
      </c>
      <c r="CO1383" s="38">
        <v>0</v>
      </c>
      <c r="CP1383" s="38">
        <v>0</v>
      </c>
      <c r="CQ1383" s="38">
        <v>0</v>
      </c>
      <c r="CR1383" s="38">
        <v>0</v>
      </c>
      <c r="CS1383" s="38">
        <v>0</v>
      </c>
      <c r="CT1383" s="38">
        <v>0</v>
      </c>
      <c r="CU1383" s="38">
        <v>0</v>
      </c>
      <c r="CV1383" s="38">
        <v>0</v>
      </c>
      <c r="CW1383" s="38">
        <v>0</v>
      </c>
      <c r="CX1383" s="38">
        <v>0</v>
      </c>
      <c r="CY1383" s="38">
        <v>0</v>
      </c>
      <c r="CZ1383" s="38">
        <v>0</v>
      </c>
      <c r="DA1383" s="38">
        <v>0</v>
      </c>
      <c r="DB1383" s="38">
        <v>0</v>
      </c>
      <c r="DC1383" s="38">
        <v>0</v>
      </c>
      <c r="DD1383" s="38">
        <v>0</v>
      </c>
      <c r="DE1383" s="38">
        <v>0</v>
      </c>
      <c r="DF1383" s="38">
        <v>0</v>
      </c>
      <c r="DG1383" s="38">
        <v>0</v>
      </c>
      <c r="DH1383" s="38">
        <v>0</v>
      </c>
      <c r="DI1383" s="38">
        <v>0</v>
      </c>
      <c r="DJ1383" s="38">
        <v>0</v>
      </c>
      <c r="DK1383" s="38">
        <v>0</v>
      </c>
      <c r="DL1383" s="38">
        <v>0</v>
      </c>
      <c r="DM1383" s="38">
        <v>0</v>
      </c>
      <c r="DN1383" s="38">
        <v>0</v>
      </c>
      <c r="DO1383" s="38">
        <v>0</v>
      </c>
      <c r="DP1383" s="38">
        <v>0</v>
      </c>
      <c r="DQ1383" s="38">
        <v>0</v>
      </c>
      <c r="DR1383" s="38">
        <v>0</v>
      </c>
      <c r="DS1383" s="38">
        <v>0</v>
      </c>
      <c r="DT1383" s="38">
        <v>0</v>
      </c>
      <c r="DU1383" s="38">
        <v>0</v>
      </c>
      <c r="DV1383" s="38">
        <v>0</v>
      </c>
      <c r="DW1383" s="38">
        <v>0</v>
      </c>
      <c r="DX1383" s="38">
        <v>0</v>
      </c>
      <c r="DY1383" s="38">
        <v>0</v>
      </c>
      <c r="DZ1383" s="38">
        <v>0</v>
      </c>
      <c r="EA1383" s="38">
        <v>0</v>
      </c>
      <c r="EB1383" s="38">
        <v>0</v>
      </c>
      <c r="EC1383" s="38">
        <v>0</v>
      </c>
      <c r="ED1383" s="38">
        <v>0</v>
      </c>
      <c r="EE1383" s="38">
        <v>0</v>
      </c>
      <c r="EF1383" s="38">
        <v>0</v>
      </c>
      <c r="EG1383" s="38">
        <v>0</v>
      </c>
      <c r="EH1383" s="38">
        <v>0</v>
      </c>
      <c r="EI1383" s="38">
        <v>0</v>
      </c>
      <c r="EJ1383" s="38">
        <v>0</v>
      </c>
      <c r="EK1383" s="38">
        <v>0</v>
      </c>
      <c r="EL1383" s="38">
        <v>0</v>
      </c>
      <c r="EM1383" s="38">
        <v>0</v>
      </c>
      <c r="EN1383" s="38">
        <v>0</v>
      </c>
      <c r="EO1383" s="38">
        <v>0</v>
      </c>
      <c r="EP1383" s="38">
        <v>0</v>
      </c>
      <c r="EQ1383" s="38">
        <v>0</v>
      </c>
      <c r="ER1383" s="38">
        <v>0</v>
      </c>
      <c r="ES1383" s="38">
        <v>0</v>
      </c>
      <c r="ET1383" s="38">
        <v>0</v>
      </c>
      <c r="EU1383" s="38">
        <v>0</v>
      </c>
      <c r="EV1383" s="38">
        <v>0</v>
      </c>
      <c r="EW1383" s="38">
        <v>0</v>
      </c>
      <c r="EX1383" s="38">
        <v>0</v>
      </c>
      <c r="EY1383" s="38">
        <v>0</v>
      </c>
      <c r="EZ1383" s="38">
        <v>0</v>
      </c>
      <c r="FA1383" s="38">
        <v>0</v>
      </c>
      <c r="FB1383" s="38">
        <v>0</v>
      </c>
      <c r="FC1383" s="38">
        <v>0</v>
      </c>
      <c r="FD1383" s="38">
        <v>0</v>
      </c>
      <c r="FE1383" s="38">
        <v>0</v>
      </c>
      <c r="FF1383" s="38">
        <v>0</v>
      </c>
      <c r="FG1383" s="38">
        <v>0</v>
      </c>
      <c r="FH1383" s="38">
        <v>0</v>
      </c>
      <c r="FI1383" s="38">
        <v>0</v>
      </c>
      <c r="FJ1383" s="38">
        <v>0</v>
      </c>
      <c r="FK1383" s="38">
        <v>0</v>
      </c>
      <c r="FL1383" s="38">
        <v>0</v>
      </c>
      <c r="FM1383" s="38">
        <v>0</v>
      </c>
      <c r="FN1383" s="38">
        <v>0</v>
      </c>
      <c r="FO1383" s="38">
        <v>0</v>
      </c>
      <c r="FP1383" s="38">
        <v>0</v>
      </c>
      <c r="FQ1383" s="38">
        <v>0</v>
      </c>
      <c r="FR1383" s="38">
        <v>0</v>
      </c>
      <c r="FS1383" s="38">
        <v>0</v>
      </c>
      <c r="FT1383" s="38">
        <v>0</v>
      </c>
      <c r="FU1383" s="38">
        <v>0</v>
      </c>
      <c r="FV1383" s="38">
        <v>0</v>
      </c>
      <c r="FW1383">
        <v>0</v>
      </c>
      <c r="FX1383">
        <v>0</v>
      </c>
      <c r="FY1383">
        <v>0</v>
      </c>
      <c r="FZ1383">
        <v>0</v>
      </c>
      <c r="GA1383">
        <v>0</v>
      </c>
      <c r="GB1383">
        <v>0</v>
      </c>
    </row>
    <row r="1384" spans="1:184" x14ac:dyDescent="0.3">
      <c r="A1384" t="s">
        <v>1</v>
      </c>
      <c r="B1384" t="s">
        <v>1</v>
      </c>
      <c r="C1384" t="s">
        <v>1</v>
      </c>
      <c r="D1384" t="s">
        <v>1</v>
      </c>
      <c r="E1384" t="s">
        <v>1</v>
      </c>
      <c r="F1384" t="s">
        <v>1</v>
      </c>
      <c r="G1384" t="s">
        <v>223</v>
      </c>
      <c r="H1384" s="40" t="s">
        <v>1</v>
      </c>
      <c r="I1384" s="18" t="s">
        <v>1</v>
      </c>
      <c r="J1384" s="38" t="s">
        <v>1</v>
      </c>
      <c r="K1384" s="18">
        <v>44763</v>
      </c>
      <c r="L1384" s="38">
        <v>9</v>
      </c>
      <c r="M1384" s="38">
        <v>9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  <c r="AG1384" s="38">
        <v>0</v>
      </c>
      <c r="AH1384" s="38">
        <v>0</v>
      </c>
      <c r="AI1384" s="38">
        <v>0</v>
      </c>
      <c r="AJ1384" s="38">
        <v>0</v>
      </c>
      <c r="AK1384" s="38">
        <v>0</v>
      </c>
      <c r="AL1384" s="38">
        <v>0</v>
      </c>
      <c r="AM1384" s="38">
        <v>0</v>
      </c>
      <c r="AN1384" s="38">
        <v>0</v>
      </c>
      <c r="AO1384" s="38">
        <v>0</v>
      </c>
      <c r="AP1384" s="38">
        <v>0</v>
      </c>
      <c r="AQ1384" s="38">
        <v>0</v>
      </c>
      <c r="AR1384" s="38">
        <v>0</v>
      </c>
      <c r="AS1384" s="38">
        <v>0</v>
      </c>
      <c r="AT1384" s="38">
        <v>0</v>
      </c>
      <c r="AU1384" s="38">
        <v>0</v>
      </c>
      <c r="AV1384" s="38">
        <v>0</v>
      </c>
      <c r="AW1384" s="38">
        <v>0</v>
      </c>
      <c r="AX1384" s="38">
        <v>0</v>
      </c>
      <c r="AY1384" s="38">
        <v>0</v>
      </c>
      <c r="AZ1384" s="38">
        <v>0</v>
      </c>
      <c r="BA1384" s="38">
        <v>0</v>
      </c>
      <c r="BB1384" s="38">
        <v>0</v>
      </c>
      <c r="BC1384" s="38">
        <v>0</v>
      </c>
      <c r="BD1384" s="38">
        <v>0</v>
      </c>
      <c r="BE1384" s="38">
        <v>0</v>
      </c>
      <c r="BF1384" s="38">
        <v>0</v>
      </c>
      <c r="BG1384" s="38">
        <v>0</v>
      </c>
      <c r="BH1384" s="38">
        <v>0</v>
      </c>
      <c r="BI1384" s="38">
        <v>0</v>
      </c>
      <c r="BJ1384" s="38">
        <v>0</v>
      </c>
      <c r="BK1384" s="38">
        <v>0</v>
      </c>
      <c r="BL1384" s="38">
        <v>0</v>
      </c>
      <c r="BM1384" s="38">
        <v>0</v>
      </c>
      <c r="BN1384" s="38">
        <v>0</v>
      </c>
      <c r="BO1384" s="38">
        <v>0</v>
      </c>
      <c r="BP1384" s="38">
        <v>0</v>
      </c>
      <c r="BQ1384" s="38">
        <v>0</v>
      </c>
      <c r="BR1384" s="38">
        <v>0</v>
      </c>
      <c r="BS1384" s="38">
        <v>0</v>
      </c>
      <c r="BT1384" s="38">
        <v>0</v>
      </c>
      <c r="BU1384" s="38">
        <v>0</v>
      </c>
      <c r="BV1384" s="38">
        <v>0</v>
      </c>
      <c r="BW1384" s="38">
        <v>0</v>
      </c>
      <c r="BX1384" s="38">
        <v>0</v>
      </c>
      <c r="BY1384" s="38">
        <v>0</v>
      </c>
      <c r="BZ1384" s="38">
        <v>0</v>
      </c>
      <c r="CA1384" s="38">
        <v>0</v>
      </c>
      <c r="CB1384" s="38">
        <v>0</v>
      </c>
      <c r="CC1384" s="38">
        <v>0</v>
      </c>
      <c r="CD1384" s="38">
        <v>0</v>
      </c>
      <c r="CE1384" s="38">
        <v>0</v>
      </c>
      <c r="CF1384" s="38">
        <v>0</v>
      </c>
      <c r="CG1384" s="38">
        <v>0</v>
      </c>
      <c r="CH1384" s="38">
        <v>0</v>
      </c>
      <c r="CI1384" s="38">
        <v>0</v>
      </c>
      <c r="CJ1384" s="38">
        <v>0</v>
      </c>
      <c r="CK1384" s="38">
        <v>0</v>
      </c>
      <c r="CL1384" s="38">
        <v>0</v>
      </c>
      <c r="CM1384" s="38">
        <v>0</v>
      </c>
      <c r="CN1384" s="38">
        <v>0</v>
      </c>
      <c r="CO1384" s="38">
        <v>0</v>
      </c>
      <c r="CP1384" s="38">
        <v>0</v>
      </c>
      <c r="CQ1384" s="38">
        <v>0</v>
      </c>
      <c r="CR1384" s="38">
        <v>0</v>
      </c>
      <c r="CS1384" s="38">
        <v>0</v>
      </c>
      <c r="CT1384" s="38">
        <v>0</v>
      </c>
      <c r="CU1384" s="38">
        <v>0</v>
      </c>
      <c r="CV1384" s="38">
        <v>0</v>
      </c>
      <c r="CW1384" s="38">
        <v>0</v>
      </c>
      <c r="CX1384" s="38">
        <v>0</v>
      </c>
      <c r="CY1384" s="38">
        <v>0</v>
      </c>
      <c r="CZ1384" s="38">
        <v>0</v>
      </c>
      <c r="DA1384" s="38">
        <v>0</v>
      </c>
      <c r="DB1384" s="38">
        <v>0</v>
      </c>
      <c r="DC1384" s="38">
        <v>0</v>
      </c>
      <c r="DD1384" s="38">
        <v>0</v>
      </c>
      <c r="DE1384" s="38">
        <v>0</v>
      </c>
      <c r="DF1384" s="38">
        <v>0</v>
      </c>
      <c r="DG1384" s="38">
        <v>0</v>
      </c>
      <c r="DH1384" s="38">
        <v>0</v>
      </c>
      <c r="DI1384" s="38">
        <v>0</v>
      </c>
      <c r="DJ1384" s="38">
        <v>0</v>
      </c>
      <c r="DK1384" s="38">
        <v>0</v>
      </c>
      <c r="DL1384" s="38">
        <v>0</v>
      </c>
      <c r="DM1384" s="38">
        <v>0</v>
      </c>
      <c r="DN1384" s="38">
        <v>0</v>
      </c>
      <c r="DO1384" s="38">
        <v>0</v>
      </c>
      <c r="DP1384" s="38">
        <v>0</v>
      </c>
      <c r="DQ1384" s="38">
        <v>0</v>
      </c>
      <c r="DR1384" s="38">
        <v>0</v>
      </c>
      <c r="DS1384" s="38">
        <v>0</v>
      </c>
      <c r="DT1384" s="38">
        <v>0</v>
      </c>
      <c r="DU1384" s="38">
        <v>0</v>
      </c>
      <c r="DV1384" s="38">
        <v>0</v>
      </c>
      <c r="DW1384" s="38">
        <v>0</v>
      </c>
      <c r="DX1384" s="38">
        <v>0</v>
      </c>
      <c r="DY1384" s="38">
        <v>0</v>
      </c>
      <c r="DZ1384" s="38">
        <v>0</v>
      </c>
      <c r="EA1384" s="38">
        <v>0</v>
      </c>
      <c r="EB1384" s="38">
        <v>0</v>
      </c>
      <c r="EC1384" s="38">
        <v>0</v>
      </c>
      <c r="ED1384" s="38">
        <v>0</v>
      </c>
      <c r="EE1384" s="38">
        <v>0</v>
      </c>
      <c r="EF1384" s="38">
        <v>0</v>
      </c>
      <c r="EG1384" s="38">
        <v>0</v>
      </c>
      <c r="EH1384" s="38">
        <v>0</v>
      </c>
      <c r="EI1384" s="38">
        <v>0</v>
      </c>
      <c r="EJ1384" s="38">
        <v>0</v>
      </c>
      <c r="EK1384" s="38">
        <v>0</v>
      </c>
      <c r="EL1384" s="38">
        <v>0</v>
      </c>
      <c r="EM1384" s="38">
        <v>0</v>
      </c>
      <c r="EN1384" s="38">
        <v>0</v>
      </c>
      <c r="EO1384" s="38">
        <v>0</v>
      </c>
      <c r="EP1384" s="38">
        <v>0</v>
      </c>
      <c r="EQ1384" s="38">
        <v>0</v>
      </c>
      <c r="ER1384" s="38">
        <v>0</v>
      </c>
      <c r="ES1384" s="38">
        <v>0</v>
      </c>
      <c r="ET1384" s="38">
        <v>0</v>
      </c>
      <c r="EU1384" s="38">
        <v>0</v>
      </c>
      <c r="EV1384" s="38">
        <v>0</v>
      </c>
      <c r="EW1384" s="38">
        <v>0</v>
      </c>
      <c r="EX1384" s="38">
        <v>0</v>
      </c>
      <c r="EY1384" s="38">
        <v>0</v>
      </c>
      <c r="EZ1384" s="38">
        <v>0</v>
      </c>
      <c r="FA1384" s="38">
        <v>0</v>
      </c>
      <c r="FB1384" s="38">
        <v>0</v>
      </c>
      <c r="FC1384" s="38">
        <v>0</v>
      </c>
      <c r="FD1384" s="38">
        <v>0</v>
      </c>
      <c r="FE1384" s="38">
        <v>0</v>
      </c>
      <c r="FF1384" s="38">
        <v>0</v>
      </c>
      <c r="FG1384" s="38">
        <v>0</v>
      </c>
      <c r="FH1384" s="38">
        <v>0</v>
      </c>
      <c r="FI1384" s="38">
        <v>0</v>
      </c>
      <c r="FJ1384" s="38">
        <v>0</v>
      </c>
      <c r="FK1384" s="38">
        <v>0</v>
      </c>
      <c r="FL1384" s="38">
        <v>0</v>
      </c>
      <c r="FM1384" s="38">
        <v>0</v>
      </c>
      <c r="FN1384" s="38">
        <v>0</v>
      </c>
      <c r="FO1384" s="38">
        <v>0</v>
      </c>
      <c r="FP1384" s="38">
        <v>0</v>
      </c>
      <c r="FQ1384" s="38">
        <v>0</v>
      </c>
      <c r="FR1384" s="38">
        <v>0</v>
      </c>
      <c r="FS1384" s="38">
        <v>0</v>
      </c>
      <c r="FT1384" s="38">
        <v>0</v>
      </c>
      <c r="FU1384" s="38">
        <v>0</v>
      </c>
      <c r="FV1384" s="38">
        <v>0</v>
      </c>
      <c r="FW1384">
        <v>0</v>
      </c>
      <c r="FX1384">
        <v>0</v>
      </c>
      <c r="FY1384">
        <v>0</v>
      </c>
      <c r="FZ1384">
        <v>0</v>
      </c>
      <c r="GA1384">
        <v>0</v>
      </c>
      <c r="GB1384">
        <v>0</v>
      </c>
    </row>
    <row r="1385" spans="1:184" x14ac:dyDescent="0.3">
      <c r="A1385" t="s">
        <v>1</v>
      </c>
      <c r="B1385" t="s">
        <v>1</v>
      </c>
      <c r="C1385" t="s">
        <v>1</v>
      </c>
      <c r="D1385" t="s">
        <v>1</v>
      </c>
      <c r="E1385" t="s">
        <v>1</v>
      </c>
      <c r="F1385" t="s">
        <v>1</v>
      </c>
      <c r="G1385" t="s">
        <v>223</v>
      </c>
      <c r="H1385" s="40" t="s">
        <v>1</v>
      </c>
      <c r="I1385" s="18" t="s">
        <v>1</v>
      </c>
      <c r="J1385" s="38" t="s">
        <v>1</v>
      </c>
      <c r="K1385" s="18">
        <v>44789</v>
      </c>
      <c r="L1385" s="38">
        <v>9</v>
      </c>
      <c r="M1385" s="38">
        <v>9</v>
      </c>
      <c r="N1385" s="38">
        <v>0</v>
      </c>
      <c r="O1385" s="38">
        <v>0</v>
      </c>
      <c r="P1385" s="38">
        <v>0</v>
      </c>
      <c r="Q1385" s="38">
        <v>0</v>
      </c>
      <c r="R1385" s="38">
        <v>0</v>
      </c>
      <c r="S1385" s="38">
        <v>0</v>
      </c>
      <c r="T1385" s="38">
        <v>0</v>
      </c>
      <c r="U1385" s="38">
        <v>0</v>
      </c>
      <c r="V1385" s="38">
        <v>0</v>
      </c>
      <c r="W1385" s="38">
        <v>0</v>
      </c>
      <c r="X1385" s="38">
        <v>0</v>
      </c>
      <c r="Y1385" s="38">
        <v>0</v>
      </c>
      <c r="Z1385" s="38">
        <v>0</v>
      </c>
      <c r="AA1385" s="38">
        <v>0</v>
      </c>
      <c r="AB1385" s="38">
        <v>0</v>
      </c>
      <c r="AC1385" s="38">
        <v>0</v>
      </c>
      <c r="AD1385" s="38">
        <v>0</v>
      </c>
      <c r="AE1385" s="38">
        <v>0</v>
      </c>
      <c r="AF1385" s="38">
        <v>0</v>
      </c>
      <c r="AG1385" s="38">
        <v>0</v>
      </c>
      <c r="AH1385" s="38">
        <v>0</v>
      </c>
      <c r="AI1385" s="38">
        <v>0</v>
      </c>
      <c r="AJ1385" s="38">
        <v>0</v>
      </c>
      <c r="AK1385" s="38">
        <v>0</v>
      </c>
      <c r="AL1385" s="38">
        <v>0</v>
      </c>
      <c r="AM1385" s="38">
        <v>0</v>
      </c>
      <c r="AN1385" s="38">
        <v>0</v>
      </c>
      <c r="AO1385" s="38">
        <v>0</v>
      </c>
      <c r="AP1385" s="38">
        <v>0</v>
      </c>
      <c r="AQ1385" s="38">
        <v>0</v>
      </c>
      <c r="AR1385" s="38">
        <v>0</v>
      </c>
      <c r="AS1385" s="38">
        <v>0</v>
      </c>
      <c r="AT1385" s="38">
        <v>0</v>
      </c>
      <c r="AU1385" s="38">
        <v>0</v>
      </c>
      <c r="AV1385" s="38">
        <v>0</v>
      </c>
      <c r="AW1385" s="38">
        <v>0</v>
      </c>
      <c r="AX1385" s="38">
        <v>0</v>
      </c>
      <c r="AY1385" s="38">
        <v>0</v>
      </c>
      <c r="AZ1385" s="38">
        <v>0</v>
      </c>
      <c r="BA1385" s="38">
        <v>0</v>
      </c>
      <c r="BB1385" s="38">
        <v>0</v>
      </c>
      <c r="BC1385" s="38">
        <v>0</v>
      </c>
      <c r="BD1385" s="38">
        <v>0</v>
      </c>
      <c r="BE1385" s="38">
        <v>0</v>
      </c>
      <c r="BF1385" s="38">
        <v>0</v>
      </c>
      <c r="BG1385" s="38">
        <v>0</v>
      </c>
      <c r="BH1385" s="38">
        <v>0</v>
      </c>
      <c r="BI1385" s="38">
        <v>0</v>
      </c>
      <c r="BJ1385" s="38">
        <v>0</v>
      </c>
      <c r="BK1385" s="38">
        <v>0</v>
      </c>
      <c r="BL1385" s="38">
        <v>0</v>
      </c>
      <c r="BM1385" s="38">
        <v>0</v>
      </c>
      <c r="BN1385" s="38">
        <v>0</v>
      </c>
      <c r="BO1385" s="38">
        <v>0</v>
      </c>
      <c r="BP1385" s="38">
        <v>0</v>
      </c>
      <c r="BQ1385" s="38">
        <v>0</v>
      </c>
      <c r="BR1385" s="38">
        <v>0</v>
      </c>
      <c r="BS1385" s="38">
        <v>0</v>
      </c>
      <c r="BT1385" s="38">
        <v>0</v>
      </c>
      <c r="BU1385" s="38">
        <v>0</v>
      </c>
      <c r="BV1385" s="38">
        <v>0</v>
      </c>
      <c r="BW1385" s="38">
        <v>0</v>
      </c>
      <c r="BX1385" s="38">
        <v>0</v>
      </c>
      <c r="BY1385" s="38">
        <v>0</v>
      </c>
      <c r="BZ1385" s="38">
        <v>0</v>
      </c>
      <c r="CA1385" s="38">
        <v>0</v>
      </c>
      <c r="CB1385" s="38">
        <v>0</v>
      </c>
      <c r="CC1385" s="38">
        <v>0</v>
      </c>
      <c r="CD1385" s="38">
        <v>0</v>
      </c>
      <c r="CE1385" s="38">
        <v>0</v>
      </c>
      <c r="CF1385" s="38">
        <v>0</v>
      </c>
      <c r="CG1385" s="38">
        <v>0</v>
      </c>
      <c r="CH1385" s="38">
        <v>0</v>
      </c>
      <c r="CI1385" s="38">
        <v>0</v>
      </c>
      <c r="CJ1385" s="38">
        <v>0</v>
      </c>
      <c r="CK1385" s="38">
        <v>0</v>
      </c>
      <c r="CL1385" s="38">
        <v>0</v>
      </c>
      <c r="CM1385" s="38">
        <v>0</v>
      </c>
      <c r="CN1385" s="38">
        <v>0</v>
      </c>
      <c r="CO1385" s="38">
        <v>0</v>
      </c>
      <c r="CP1385" s="38">
        <v>0</v>
      </c>
      <c r="CQ1385" s="38">
        <v>0</v>
      </c>
      <c r="CR1385" s="38">
        <v>0</v>
      </c>
      <c r="CS1385" s="38">
        <v>0</v>
      </c>
      <c r="CT1385" s="38">
        <v>0</v>
      </c>
      <c r="CU1385" s="38">
        <v>0</v>
      </c>
      <c r="CV1385" s="38">
        <v>0</v>
      </c>
      <c r="CW1385" s="38">
        <v>0</v>
      </c>
      <c r="CX1385" s="38">
        <v>0</v>
      </c>
      <c r="CY1385" s="38">
        <v>0</v>
      </c>
      <c r="CZ1385" s="38">
        <v>0</v>
      </c>
      <c r="DA1385" s="38">
        <v>0</v>
      </c>
      <c r="DB1385" s="38">
        <v>0</v>
      </c>
      <c r="DC1385" s="38">
        <v>0</v>
      </c>
      <c r="DD1385" s="38">
        <v>0</v>
      </c>
      <c r="DE1385" s="38">
        <v>0</v>
      </c>
      <c r="DF1385" s="38">
        <v>0</v>
      </c>
      <c r="DG1385" s="38">
        <v>0</v>
      </c>
      <c r="DH1385" s="38">
        <v>0</v>
      </c>
      <c r="DI1385" s="38">
        <v>0</v>
      </c>
      <c r="DJ1385" s="38">
        <v>0</v>
      </c>
      <c r="DK1385" s="38">
        <v>0</v>
      </c>
      <c r="DL1385" s="38">
        <v>0</v>
      </c>
      <c r="DM1385" s="38">
        <v>0</v>
      </c>
      <c r="DN1385" s="38">
        <v>0</v>
      </c>
      <c r="DO1385" s="38">
        <v>0</v>
      </c>
      <c r="DP1385" s="38">
        <v>0</v>
      </c>
      <c r="DQ1385" s="38">
        <v>0</v>
      </c>
      <c r="DR1385" s="38">
        <v>0</v>
      </c>
      <c r="DS1385" s="38">
        <v>0</v>
      </c>
      <c r="DT1385" s="38">
        <v>0</v>
      </c>
      <c r="DU1385" s="38">
        <v>0</v>
      </c>
      <c r="DV1385" s="38">
        <v>0</v>
      </c>
      <c r="DW1385" s="38">
        <v>0</v>
      </c>
      <c r="DX1385" s="38">
        <v>0</v>
      </c>
      <c r="DY1385" s="38">
        <v>0</v>
      </c>
      <c r="DZ1385" s="38">
        <v>0</v>
      </c>
      <c r="EA1385" s="38">
        <v>0</v>
      </c>
      <c r="EB1385" s="38">
        <v>0</v>
      </c>
      <c r="EC1385" s="38">
        <v>0</v>
      </c>
      <c r="ED1385" s="38">
        <v>0</v>
      </c>
      <c r="EE1385" s="38">
        <v>0</v>
      </c>
      <c r="EF1385" s="38">
        <v>0</v>
      </c>
      <c r="EG1385" s="38">
        <v>0</v>
      </c>
      <c r="EH1385" s="38">
        <v>0</v>
      </c>
      <c r="EI1385" s="38">
        <v>0</v>
      </c>
      <c r="EJ1385" s="38">
        <v>0</v>
      </c>
      <c r="EK1385" s="38">
        <v>0</v>
      </c>
      <c r="EL1385" s="38">
        <v>0</v>
      </c>
      <c r="EM1385" s="38">
        <v>0</v>
      </c>
      <c r="EN1385" s="38">
        <v>0</v>
      </c>
      <c r="EO1385" s="38">
        <v>0</v>
      </c>
      <c r="EP1385" s="38">
        <v>0</v>
      </c>
      <c r="EQ1385" s="38">
        <v>0</v>
      </c>
      <c r="ER1385" s="38">
        <v>0</v>
      </c>
      <c r="ES1385" s="38">
        <v>0</v>
      </c>
      <c r="ET1385" s="38">
        <v>0</v>
      </c>
      <c r="EU1385" s="38">
        <v>0</v>
      </c>
      <c r="EV1385" s="38">
        <v>0</v>
      </c>
      <c r="EW1385" s="38">
        <v>0</v>
      </c>
      <c r="EX1385" s="38">
        <v>0</v>
      </c>
      <c r="EY1385" s="38">
        <v>0</v>
      </c>
      <c r="EZ1385" s="38">
        <v>0</v>
      </c>
      <c r="FA1385" s="38">
        <v>0</v>
      </c>
      <c r="FB1385" s="38">
        <v>0</v>
      </c>
      <c r="FC1385" s="38">
        <v>0</v>
      </c>
      <c r="FD1385" s="38">
        <v>0</v>
      </c>
      <c r="FE1385" s="38">
        <v>0</v>
      </c>
      <c r="FF1385" s="38">
        <v>0</v>
      </c>
      <c r="FG1385" s="38">
        <v>0</v>
      </c>
      <c r="FH1385" s="38">
        <v>0</v>
      </c>
      <c r="FI1385" s="38">
        <v>0</v>
      </c>
      <c r="FJ1385" s="38">
        <v>0</v>
      </c>
      <c r="FK1385" s="38">
        <v>0</v>
      </c>
      <c r="FL1385" s="38">
        <v>0</v>
      </c>
      <c r="FM1385" s="38">
        <v>0</v>
      </c>
      <c r="FN1385" s="38">
        <v>0</v>
      </c>
      <c r="FO1385" s="38">
        <v>0</v>
      </c>
      <c r="FP1385" s="38">
        <v>0</v>
      </c>
      <c r="FQ1385" s="38">
        <v>0</v>
      </c>
      <c r="FR1385" s="38">
        <v>0</v>
      </c>
      <c r="FS1385" s="38">
        <v>0</v>
      </c>
      <c r="FT1385" s="38">
        <v>0</v>
      </c>
      <c r="FU1385" s="38">
        <v>0</v>
      </c>
      <c r="FV1385" s="38">
        <v>0</v>
      </c>
      <c r="FW1385">
        <v>0</v>
      </c>
      <c r="FX1385">
        <v>0</v>
      </c>
      <c r="FY1385">
        <v>0</v>
      </c>
      <c r="FZ1385">
        <v>0</v>
      </c>
      <c r="GA1385">
        <v>0</v>
      </c>
      <c r="GB1385">
        <v>0</v>
      </c>
    </row>
    <row r="1386" spans="1:184" x14ac:dyDescent="0.3">
      <c r="A1386" t="s">
        <v>1</v>
      </c>
      <c r="B1386" t="s">
        <v>1</v>
      </c>
      <c r="C1386" t="s">
        <v>1</v>
      </c>
      <c r="D1386" t="s">
        <v>1</v>
      </c>
      <c r="E1386" t="s">
        <v>1</v>
      </c>
      <c r="F1386" t="s">
        <v>1</v>
      </c>
      <c r="G1386" t="s">
        <v>223</v>
      </c>
      <c r="H1386" s="40" t="s">
        <v>1</v>
      </c>
      <c r="I1386" s="18" t="s">
        <v>1</v>
      </c>
      <c r="J1386" s="38" t="s">
        <v>1</v>
      </c>
      <c r="K1386" s="18">
        <v>44790</v>
      </c>
      <c r="L1386" s="38">
        <v>9</v>
      </c>
      <c r="M1386" s="38">
        <v>9</v>
      </c>
      <c r="N1386" s="38">
        <v>0</v>
      </c>
      <c r="O1386" s="38">
        <v>0</v>
      </c>
      <c r="P1386" s="38">
        <v>0</v>
      </c>
      <c r="Q1386" s="38">
        <v>0</v>
      </c>
      <c r="R1386" s="38">
        <v>0</v>
      </c>
      <c r="S1386" s="38">
        <v>0</v>
      </c>
      <c r="T1386" s="38">
        <v>0</v>
      </c>
      <c r="U1386" s="38">
        <v>0</v>
      </c>
      <c r="V1386" s="38">
        <v>0</v>
      </c>
      <c r="W1386" s="38">
        <v>0</v>
      </c>
      <c r="X1386" s="38">
        <v>0</v>
      </c>
      <c r="Y1386" s="38">
        <v>0</v>
      </c>
      <c r="Z1386" s="38">
        <v>0</v>
      </c>
      <c r="AA1386" s="38">
        <v>0</v>
      </c>
      <c r="AB1386" s="38">
        <v>0</v>
      </c>
      <c r="AC1386" s="38">
        <v>0</v>
      </c>
      <c r="AD1386" s="38">
        <v>0</v>
      </c>
      <c r="AE1386" s="38">
        <v>0</v>
      </c>
      <c r="AF1386" s="38">
        <v>0</v>
      </c>
      <c r="AG1386" s="38">
        <v>0</v>
      </c>
      <c r="AH1386" s="38">
        <v>0</v>
      </c>
      <c r="AI1386" s="38">
        <v>0</v>
      </c>
      <c r="AJ1386" s="38">
        <v>0</v>
      </c>
      <c r="AK1386" s="38">
        <v>0</v>
      </c>
      <c r="AL1386" s="38">
        <v>0</v>
      </c>
      <c r="AM1386" s="38">
        <v>0</v>
      </c>
      <c r="AN1386" s="38">
        <v>0</v>
      </c>
      <c r="AO1386" s="38">
        <v>0</v>
      </c>
      <c r="AP1386" s="38">
        <v>0</v>
      </c>
      <c r="AQ1386" s="38">
        <v>0</v>
      </c>
      <c r="AR1386" s="38">
        <v>0</v>
      </c>
      <c r="AS1386" s="38">
        <v>0</v>
      </c>
      <c r="AT1386" s="38">
        <v>0</v>
      </c>
      <c r="AU1386" s="38">
        <v>0</v>
      </c>
      <c r="AV1386" s="38">
        <v>0</v>
      </c>
      <c r="AW1386" s="38">
        <v>0</v>
      </c>
      <c r="AX1386" s="38">
        <v>0</v>
      </c>
      <c r="AY1386" s="38">
        <v>0</v>
      </c>
      <c r="AZ1386" s="38">
        <v>0</v>
      </c>
      <c r="BA1386" s="38">
        <v>0</v>
      </c>
      <c r="BB1386" s="38">
        <v>0</v>
      </c>
      <c r="BC1386" s="38">
        <v>0</v>
      </c>
      <c r="BD1386" s="38">
        <v>0</v>
      </c>
      <c r="BE1386" s="38">
        <v>0</v>
      </c>
      <c r="BF1386" s="38">
        <v>0</v>
      </c>
      <c r="BG1386" s="38">
        <v>0</v>
      </c>
      <c r="BH1386" s="38">
        <v>0</v>
      </c>
      <c r="BI1386" s="38">
        <v>0</v>
      </c>
      <c r="BJ1386" s="38">
        <v>0</v>
      </c>
      <c r="BK1386" s="38">
        <v>0</v>
      </c>
      <c r="BL1386" s="38">
        <v>0</v>
      </c>
      <c r="BM1386" s="38">
        <v>0</v>
      </c>
      <c r="BN1386" s="38">
        <v>0</v>
      </c>
      <c r="BO1386" s="38">
        <v>0</v>
      </c>
      <c r="BP1386" s="38">
        <v>0</v>
      </c>
      <c r="BQ1386" s="38">
        <v>0</v>
      </c>
      <c r="BR1386" s="38">
        <v>0</v>
      </c>
      <c r="BS1386" s="38">
        <v>0</v>
      </c>
      <c r="BT1386" s="38">
        <v>0</v>
      </c>
      <c r="BU1386" s="38">
        <v>0</v>
      </c>
      <c r="BV1386" s="38">
        <v>0</v>
      </c>
      <c r="BW1386" s="38">
        <v>0</v>
      </c>
      <c r="BX1386" s="38">
        <v>0</v>
      </c>
      <c r="BY1386" s="38">
        <v>0</v>
      </c>
      <c r="BZ1386" s="38">
        <v>0</v>
      </c>
      <c r="CA1386" s="38">
        <v>0</v>
      </c>
      <c r="CB1386" s="38">
        <v>0</v>
      </c>
      <c r="CC1386" s="38">
        <v>0</v>
      </c>
      <c r="CD1386" s="38">
        <v>0</v>
      </c>
      <c r="CE1386" s="38">
        <v>0</v>
      </c>
      <c r="CF1386" s="38">
        <v>0</v>
      </c>
      <c r="CG1386" s="38">
        <v>0</v>
      </c>
      <c r="CH1386" s="38">
        <v>0</v>
      </c>
      <c r="CI1386" s="38">
        <v>0</v>
      </c>
      <c r="CJ1386" s="38">
        <v>0</v>
      </c>
      <c r="CK1386" s="38">
        <v>0</v>
      </c>
      <c r="CL1386" s="38">
        <v>0</v>
      </c>
      <c r="CM1386" s="38">
        <v>0</v>
      </c>
      <c r="CN1386" s="38">
        <v>0</v>
      </c>
      <c r="CO1386" s="38">
        <v>0</v>
      </c>
      <c r="CP1386" s="38">
        <v>0</v>
      </c>
      <c r="CQ1386" s="38">
        <v>0</v>
      </c>
      <c r="CR1386" s="38">
        <v>0</v>
      </c>
      <c r="CS1386" s="38">
        <v>0</v>
      </c>
      <c r="CT1386" s="38">
        <v>0</v>
      </c>
      <c r="CU1386" s="38">
        <v>0</v>
      </c>
      <c r="CV1386" s="38">
        <v>0</v>
      </c>
      <c r="CW1386" s="38">
        <v>0</v>
      </c>
      <c r="CX1386" s="38">
        <v>0</v>
      </c>
      <c r="CY1386" s="38">
        <v>0</v>
      </c>
      <c r="CZ1386" s="38">
        <v>0</v>
      </c>
      <c r="DA1386" s="38">
        <v>0</v>
      </c>
      <c r="DB1386" s="38">
        <v>0</v>
      </c>
      <c r="DC1386" s="38">
        <v>0</v>
      </c>
      <c r="DD1386" s="38">
        <v>0</v>
      </c>
      <c r="DE1386" s="38">
        <v>0</v>
      </c>
      <c r="DF1386" s="38">
        <v>0</v>
      </c>
      <c r="DG1386" s="38">
        <v>0</v>
      </c>
      <c r="DH1386" s="38">
        <v>0</v>
      </c>
      <c r="DI1386" s="38">
        <v>0</v>
      </c>
      <c r="DJ1386" s="38">
        <v>0</v>
      </c>
      <c r="DK1386" s="38">
        <v>0</v>
      </c>
      <c r="DL1386" s="38">
        <v>0</v>
      </c>
      <c r="DM1386" s="38">
        <v>0</v>
      </c>
      <c r="DN1386" s="38">
        <v>0</v>
      </c>
      <c r="DO1386" s="38">
        <v>0</v>
      </c>
      <c r="DP1386" s="38">
        <v>0</v>
      </c>
      <c r="DQ1386" s="38">
        <v>0</v>
      </c>
      <c r="DR1386" s="38">
        <v>0</v>
      </c>
      <c r="DS1386" s="38">
        <v>0</v>
      </c>
      <c r="DT1386" s="38">
        <v>0</v>
      </c>
      <c r="DU1386" s="38">
        <v>0</v>
      </c>
      <c r="DV1386" s="38">
        <v>0</v>
      </c>
      <c r="DW1386" s="38">
        <v>0</v>
      </c>
      <c r="DX1386" s="38">
        <v>0</v>
      </c>
      <c r="DY1386" s="38">
        <v>0</v>
      </c>
      <c r="DZ1386" s="38">
        <v>0</v>
      </c>
      <c r="EA1386" s="38">
        <v>0</v>
      </c>
      <c r="EB1386" s="38">
        <v>0</v>
      </c>
      <c r="EC1386" s="38">
        <v>0</v>
      </c>
      <c r="ED1386" s="38">
        <v>0</v>
      </c>
      <c r="EE1386" s="38">
        <v>0</v>
      </c>
      <c r="EF1386" s="38">
        <v>0</v>
      </c>
      <c r="EG1386" s="38">
        <v>0</v>
      </c>
      <c r="EH1386" s="38">
        <v>0</v>
      </c>
      <c r="EI1386" s="38">
        <v>0</v>
      </c>
      <c r="EJ1386" s="38">
        <v>0</v>
      </c>
      <c r="EK1386" s="38">
        <v>0</v>
      </c>
      <c r="EL1386" s="38">
        <v>0</v>
      </c>
      <c r="EM1386" s="38">
        <v>0</v>
      </c>
      <c r="EN1386" s="38">
        <v>0</v>
      </c>
      <c r="EO1386" s="38">
        <v>0</v>
      </c>
      <c r="EP1386" s="38">
        <v>0</v>
      </c>
      <c r="EQ1386" s="38">
        <v>0</v>
      </c>
      <c r="ER1386" s="38">
        <v>0</v>
      </c>
      <c r="ES1386" s="38">
        <v>0</v>
      </c>
      <c r="ET1386" s="38">
        <v>0</v>
      </c>
      <c r="EU1386" s="38">
        <v>0</v>
      </c>
      <c r="EV1386" s="38">
        <v>0</v>
      </c>
      <c r="EW1386" s="38">
        <v>0</v>
      </c>
      <c r="EX1386" s="38">
        <v>0</v>
      </c>
      <c r="EY1386" s="38">
        <v>0</v>
      </c>
      <c r="EZ1386" s="38">
        <v>0</v>
      </c>
      <c r="FA1386" s="38">
        <v>0</v>
      </c>
      <c r="FB1386" s="38">
        <v>0</v>
      </c>
      <c r="FC1386" s="38">
        <v>0</v>
      </c>
      <c r="FD1386" s="38">
        <v>0</v>
      </c>
      <c r="FE1386" s="38">
        <v>0</v>
      </c>
      <c r="FF1386" s="38">
        <v>0</v>
      </c>
      <c r="FG1386" s="38">
        <v>0</v>
      </c>
      <c r="FH1386" s="38">
        <v>0</v>
      </c>
      <c r="FI1386" s="38">
        <v>0</v>
      </c>
      <c r="FJ1386" s="38">
        <v>0</v>
      </c>
      <c r="FK1386" s="38">
        <v>0</v>
      </c>
      <c r="FL1386" s="38">
        <v>0</v>
      </c>
      <c r="FM1386" s="38">
        <v>0</v>
      </c>
      <c r="FN1386" s="38">
        <v>0</v>
      </c>
      <c r="FO1386" s="38">
        <v>0</v>
      </c>
      <c r="FP1386" s="38">
        <v>0</v>
      </c>
      <c r="FQ1386" s="38">
        <v>0</v>
      </c>
      <c r="FR1386" s="38">
        <v>0</v>
      </c>
      <c r="FS1386" s="38">
        <v>0</v>
      </c>
      <c r="FT1386" s="38">
        <v>0</v>
      </c>
      <c r="FU1386" s="38">
        <v>0</v>
      </c>
      <c r="FV1386" s="38">
        <v>0</v>
      </c>
      <c r="FW1386">
        <v>0</v>
      </c>
      <c r="FX1386">
        <v>0</v>
      </c>
      <c r="FY1386">
        <v>0</v>
      </c>
      <c r="FZ1386">
        <v>0</v>
      </c>
      <c r="GA1386">
        <v>0</v>
      </c>
      <c r="GB1386">
        <v>0</v>
      </c>
    </row>
    <row r="1387" spans="1:184" x14ac:dyDescent="0.3">
      <c r="A1387" t="s">
        <v>1</v>
      </c>
      <c r="B1387" t="s">
        <v>1</v>
      </c>
      <c r="C1387" t="s">
        <v>1</v>
      </c>
      <c r="D1387" t="s">
        <v>1</v>
      </c>
      <c r="E1387" t="s">
        <v>1</v>
      </c>
      <c r="F1387" t="s">
        <v>1</v>
      </c>
      <c r="G1387" t="s">
        <v>223</v>
      </c>
      <c r="H1387" s="40" t="s">
        <v>1</v>
      </c>
      <c r="I1387" s="18" t="s">
        <v>1</v>
      </c>
      <c r="J1387" s="38" t="s">
        <v>1</v>
      </c>
      <c r="K1387" s="18">
        <v>44792</v>
      </c>
      <c r="L1387" s="38">
        <v>9</v>
      </c>
      <c r="M1387" s="38">
        <v>9</v>
      </c>
      <c r="N1387" s="38">
        <v>0</v>
      </c>
      <c r="O1387" s="38">
        <v>0</v>
      </c>
      <c r="P1387" s="38">
        <v>0</v>
      </c>
      <c r="Q1387" s="38">
        <v>0</v>
      </c>
      <c r="R1387" s="38">
        <v>0</v>
      </c>
      <c r="S1387" s="38">
        <v>0</v>
      </c>
      <c r="T1387" s="38">
        <v>0</v>
      </c>
      <c r="U1387" s="38">
        <v>0</v>
      </c>
      <c r="V1387" s="38">
        <v>0</v>
      </c>
      <c r="W1387" s="38">
        <v>0</v>
      </c>
      <c r="X1387" s="38">
        <v>0</v>
      </c>
      <c r="Y1387" s="38">
        <v>0</v>
      </c>
      <c r="Z1387" s="38">
        <v>0</v>
      </c>
      <c r="AA1387" s="38">
        <v>0</v>
      </c>
      <c r="AB1387" s="38">
        <v>0</v>
      </c>
      <c r="AC1387" s="38">
        <v>0</v>
      </c>
      <c r="AD1387" s="38">
        <v>0</v>
      </c>
      <c r="AE1387" s="38">
        <v>0</v>
      </c>
      <c r="AF1387" s="38">
        <v>0</v>
      </c>
      <c r="AG1387" s="38">
        <v>0</v>
      </c>
      <c r="AH1387" s="38">
        <v>0</v>
      </c>
      <c r="AI1387" s="38">
        <v>0</v>
      </c>
      <c r="AJ1387" s="38">
        <v>0</v>
      </c>
      <c r="AK1387" s="38">
        <v>0</v>
      </c>
      <c r="AL1387" s="38">
        <v>0</v>
      </c>
      <c r="AM1387" s="38">
        <v>0</v>
      </c>
      <c r="AN1387" s="38">
        <v>0</v>
      </c>
      <c r="AO1387" s="38">
        <v>0</v>
      </c>
      <c r="AP1387" s="38">
        <v>0</v>
      </c>
      <c r="AQ1387" s="38">
        <v>0</v>
      </c>
      <c r="AR1387" s="38">
        <v>0</v>
      </c>
      <c r="AS1387" s="38">
        <v>0</v>
      </c>
      <c r="AT1387" s="38">
        <v>0</v>
      </c>
      <c r="AU1387" s="38">
        <v>0</v>
      </c>
      <c r="AV1387" s="38">
        <v>0</v>
      </c>
      <c r="AW1387" s="38">
        <v>0</v>
      </c>
      <c r="AX1387" s="38">
        <v>0</v>
      </c>
      <c r="AY1387" s="38">
        <v>0</v>
      </c>
      <c r="AZ1387" s="38">
        <v>0</v>
      </c>
      <c r="BA1387" s="38">
        <v>0</v>
      </c>
      <c r="BB1387" s="38">
        <v>0</v>
      </c>
      <c r="BC1387" s="38">
        <v>0</v>
      </c>
      <c r="BD1387" s="38">
        <v>0</v>
      </c>
      <c r="BE1387" s="38">
        <v>0</v>
      </c>
      <c r="BF1387" s="38">
        <v>0</v>
      </c>
      <c r="BG1387" s="38">
        <v>0</v>
      </c>
      <c r="BH1387" s="38">
        <v>0</v>
      </c>
      <c r="BI1387" s="38">
        <v>0</v>
      </c>
      <c r="BJ1387" s="38">
        <v>0</v>
      </c>
      <c r="BK1387" s="38">
        <v>0</v>
      </c>
      <c r="BL1387" s="38">
        <v>0</v>
      </c>
      <c r="BM1387" s="38">
        <v>0</v>
      </c>
      <c r="BN1387" s="38">
        <v>0</v>
      </c>
      <c r="BO1387" s="38">
        <v>0</v>
      </c>
      <c r="BP1387" s="38">
        <v>0</v>
      </c>
      <c r="BQ1387" s="38">
        <v>0</v>
      </c>
      <c r="BR1387" s="38">
        <v>0</v>
      </c>
      <c r="BS1387" s="38">
        <v>0</v>
      </c>
      <c r="BT1387" s="38">
        <v>0</v>
      </c>
      <c r="BU1387" s="38">
        <v>0</v>
      </c>
      <c r="BV1387" s="38">
        <v>0</v>
      </c>
      <c r="BW1387" s="38">
        <v>0</v>
      </c>
      <c r="BX1387" s="38">
        <v>0</v>
      </c>
      <c r="BY1387" s="38">
        <v>0</v>
      </c>
      <c r="BZ1387" s="38">
        <v>0</v>
      </c>
      <c r="CA1387" s="38">
        <v>0</v>
      </c>
      <c r="CB1387" s="38">
        <v>0</v>
      </c>
      <c r="CC1387" s="38">
        <v>0</v>
      </c>
      <c r="CD1387" s="38">
        <v>0</v>
      </c>
      <c r="CE1387" s="38">
        <v>0</v>
      </c>
      <c r="CF1387" s="38">
        <v>0</v>
      </c>
      <c r="CG1387" s="38">
        <v>0</v>
      </c>
      <c r="CH1387" s="38">
        <v>0</v>
      </c>
      <c r="CI1387" s="38">
        <v>0</v>
      </c>
      <c r="CJ1387" s="38">
        <v>0</v>
      </c>
      <c r="CK1387" s="38">
        <v>0</v>
      </c>
      <c r="CL1387" s="38">
        <v>0</v>
      </c>
      <c r="CM1387" s="38">
        <v>0</v>
      </c>
      <c r="CN1387" s="38">
        <v>0</v>
      </c>
      <c r="CO1387" s="38">
        <v>0</v>
      </c>
      <c r="CP1387" s="38">
        <v>0</v>
      </c>
      <c r="CQ1387" s="38">
        <v>0</v>
      </c>
      <c r="CR1387" s="38">
        <v>0</v>
      </c>
      <c r="CS1387" s="38">
        <v>0</v>
      </c>
      <c r="CT1387" s="38">
        <v>0</v>
      </c>
      <c r="CU1387" s="38">
        <v>0</v>
      </c>
      <c r="CV1387" s="38">
        <v>0</v>
      </c>
      <c r="CW1387" s="38">
        <v>0</v>
      </c>
      <c r="CX1387" s="38">
        <v>0</v>
      </c>
      <c r="CY1387" s="38">
        <v>0</v>
      </c>
      <c r="CZ1387" s="38">
        <v>0</v>
      </c>
      <c r="DA1387" s="38">
        <v>0</v>
      </c>
      <c r="DB1387" s="38">
        <v>0</v>
      </c>
      <c r="DC1387" s="38">
        <v>0</v>
      </c>
      <c r="DD1387" s="38">
        <v>0</v>
      </c>
      <c r="DE1387" s="38">
        <v>0</v>
      </c>
      <c r="DF1387" s="38">
        <v>0</v>
      </c>
      <c r="DG1387" s="38">
        <v>0</v>
      </c>
      <c r="DH1387" s="38">
        <v>0</v>
      </c>
      <c r="DI1387" s="38">
        <v>0</v>
      </c>
      <c r="DJ1387" s="38">
        <v>0</v>
      </c>
      <c r="DK1387" s="38">
        <v>0</v>
      </c>
      <c r="DL1387" s="38">
        <v>0</v>
      </c>
      <c r="DM1387" s="38">
        <v>0</v>
      </c>
      <c r="DN1387" s="38">
        <v>0</v>
      </c>
      <c r="DO1387" s="38">
        <v>0</v>
      </c>
      <c r="DP1387" s="38">
        <v>0</v>
      </c>
      <c r="DQ1387" s="38">
        <v>0</v>
      </c>
      <c r="DR1387" s="38">
        <v>0</v>
      </c>
      <c r="DS1387" s="38">
        <v>0</v>
      </c>
      <c r="DT1387" s="38">
        <v>0</v>
      </c>
      <c r="DU1387" s="38">
        <v>0</v>
      </c>
      <c r="DV1387" s="38">
        <v>0</v>
      </c>
      <c r="DW1387" s="38">
        <v>0</v>
      </c>
      <c r="DX1387" s="38">
        <v>0</v>
      </c>
      <c r="DY1387" s="38">
        <v>0</v>
      </c>
      <c r="DZ1387" s="38">
        <v>0</v>
      </c>
      <c r="EA1387" s="38">
        <v>0</v>
      </c>
      <c r="EB1387" s="38">
        <v>0</v>
      </c>
      <c r="EC1387" s="38">
        <v>0</v>
      </c>
      <c r="ED1387" s="38">
        <v>0</v>
      </c>
      <c r="EE1387" s="38">
        <v>0</v>
      </c>
      <c r="EF1387" s="38">
        <v>0</v>
      </c>
      <c r="EG1387" s="38">
        <v>0</v>
      </c>
      <c r="EH1387" s="38">
        <v>0</v>
      </c>
      <c r="EI1387" s="38">
        <v>0</v>
      </c>
      <c r="EJ1387" s="38">
        <v>0</v>
      </c>
      <c r="EK1387" s="38">
        <v>0</v>
      </c>
      <c r="EL1387" s="38">
        <v>0</v>
      </c>
      <c r="EM1387" s="38">
        <v>0</v>
      </c>
      <c r="EN1387" s="38">
        <v>0</v>
      </c>
      <c r="EO1387" s="38">
        <v>0</v>
      </c>
      <c r="EP1387" s="38">
        <v>0</v>
      </c>
      <c r="EQ1387" s="38">
        <v>0</v>
      </c>
      <c r="ER1387" s="38">
        <v>0</v>
      </c>
      <c r="ES1387" s="38">
        <v>0</v>
      </c>
      <c r="ET1387" s="38">
        <v>0</v>
      </c>
      <c r="EU1387" s="38">
        <v>0</v>
      </c>
      <c r="EV1387" s="38">
        <v>0</v>
      </c>
      <c r="EW1387" s="38">
        <v>0</v>
      </c>
      <c r="EX1387" s="38">
        <v>0</v>
      </c>
      <c r="EY1387" s="38">
        <v>0</v>
      </c>
      <c r="EZ1387" s="38">
        <v>0</v>
      </c>
      <c r="FA1387" s="38">
        <v>0</v>
      </c>
      <c r="FB1387" s="38">
        <v>0</v>
      </c>
      <c r="FC1387" s="38">
        <v>0</v>
      </c>
      <c r="FD1387" s="38">
        <v>0</v>
      </c>
      <c r="FE1387" s="38">
        <v>0</v>
      </c>
      <c r="FF1387" s="38">
        <v>0</v>
      </c>
      <c r="FG1387" s="38">
        <v>0</v>
      </c>
      <c r="FH1387" s="38">
        <v>0</v>
      </c>
      <c r="FI1387" s="38">
        <v>0</v>
      </c>
      <c r="FJ1387" s="38">
        <v>0</v>
      </c>
      <c r="FK1387" s="38">
        <v>0</v>
      </c>
      <c r="FL1387" s="38">
        <v>0</v>
      </c>
      <c r="FM1387" s="38">
        <v>0</v>
      </c>
      <c r="FN1387" s="38">
        <v>0</v>
      </c>
      <c r="FO1387" s="38">
        <v>0</v>
      </c>
      <c r="FP1387" s="38">
        <v>0</v>
      </c>
      <c r="FQ1387" s="38">
        <v>0</v>
      </c>
      <c r="FR1387" s="38">
        <v>0</v>
      </c>
      <c r="FS1387" s="38">
        <v>0</v>
      </c>
      <c r="FT1387" s="38">
        <v>0</v>
      </c>
      <c r="FU1387" s="38">
        <v>0</v>
      </c>
      <c r="FV1387" s="38">
        <v>0</v>
      </c>
      <c r="FW1387">
        <v>0</v>
      </c>
      <c r="FX1387">
        <v>0</v>
      </c>
      <c r="FY1387">
        <v>0</v>
      </c>
      <c r="FZ1387">
        <v>0</v>
      </c>
      <c r="GA1387">
        <v>0</v>
      </c>
      <c r="GB1387">
        <v>0</v>
      </c>
    </row>
    <row r="1388" spans="1:184" x14ac:dyDescent="0.3">
      <c r="A1388" t="s">
        <v>1</v>
      </c>
      <c r="B1388" t="s">
        <v>1</v>
      </c>
      <c r="C1388" t="s">
        <v>1</v>
      </c>
      <c r="D1388" t="s">
        <v>1</v>
      </c>
      <c r="E1388" t="s">
        <v>1</v>
      </c>
      <c r="F1388" t="s">
        <v>1</v>
      </c>
      <c r="G1388" t="s">
        <v>223</v>
      </c>
      <c r="H1388" s="40" t="s">
        <v>1</v>
      </c>
      <c r="I1388" s="18" t="s">
        <v>1</v>
      </c>
      <c r="J1388" s="38" t="s">
        <v>1</v>
      </c>
      <c r="K1388" s="18">
        <v>44805</v>
      </c>
      <c r="L1388" s="38">
        <v>9</v>
      </c>
      <c r="M1388" s="38">
        <v>9</v>
      </c>
      <c r="N1388" s="38">
        <v>0</v>
      </c>
      <c r="O1388" s="38">
        <v>0</v>
      </c>
      <c r="P1388" s="38">
        <v>0</v>
      </c>
      <c r="Q1388" s="38">
        <v>0</v>
      </c>
      <c r="R1388" s="38">
        <v>0</v>
      </c>
      <c r="S1388" s="38">
        <v>0</v>
      </c>
      <c r="T1388" s="38">
        <v>0</v>
      </c>
      <c r="U1388" s="38">
        <v>0</v>
      </c>
      <c r="V1388" s="38">
        <v>0</v>
      </c>
      <c r="W1388" s="38">
        <v>0</v>
      </c>
      <c r="X1388" s="38">
        <v>0</v>
      </c>
      <c r="Y1388" s="38">
        <v>0</v>
      </c>
      <c r="Z1388" s="38">
        <v>0</v>
      </c>
      <c r="AA1388" s="38">
        <v>0</v>
      </c>
      <c r="AB1388" s="38">
        <v>0</v>
      </c>
      <c r="AC1388" s="38">
        <v>0</v>
      </c>
      <c r="AD1388" s="38">
        <v>0</v>
      </c>
      <c r="AE1388" s="38">
        <v>0</v>
      </c>
      <c r="AF1388" s="38">
        <v>0</v>
      </c>
      <c r="AG1388" s="38">
        <v>0</v>
      </c>
      <c r="AH1388" s="38">
        <v>0</v>
      </c>
      <c r="AI1388" s="38">
        <v>0</v>
      </c>
      <c r="AJ1388" s="38">
        <v>0</v>
      </c>
      <c r="AK1388" s="38">
        <v>0</v>
      </c>
      <c r="AL1388" s="38">
        <v>0</v>
      </c>
      <c r="AM1388" s="38">
        <v>0</v>
      </c>
      <c r="AN1388" s="38">
        <v>0</v>
      </c>
      <c r="AO1388" s="38">
        <v>0</v>
      </c>
      <c r="AP1388" s="38">
        <v>0</v>
      </c>
      <c r="AQ1388" s="38">
        <v>0</v>
      </c>
      <c r="AR1388" s="38">
        <v>0</v>
      </c>
      <c r="AS1388" s="38">
        <v>0</v>
      </c>
      <c r="AT1388" s="38">
        <v>0</v>
      </c>
      <c r="AU1388" s="38">
        <v>0</v>
      </c>
      <c r="AV1388" s="38">
        <v>0</v>
      </c>
      <c r="AW1388" s="38">
        <v>0</v>
      </c>
      <c r="AX1388" s="38">
        <v>0</v>
      </c>
      <c r="AY1388" s="38">
        <v>0</v>
      </c>
      <c r="AZ1388" s="38">
        <v>0</v>
      </c>
      <c r="BA1388" s="38">
        <v>0</v>
      </c>
      <c r="BB1388" s="38">
        <v>0</v>
      </c>
      <c r="BC1388" s="38">
        <v>0</v>
      </c>
      <c r="BD1388" s="38">
        <v>0</v>
      </c>
      <c r="BE1388" s="38">
        <v>0</v>
      </c>
      <c r="BF1388" s="38">
        <v>0</v>
      </c>
      <c r="BG1388" s="38">
        <v>0</v>
      </c>
      <c r="BH1388" s="38">
        <v>0</v>
      </c>
      <c r="BI1388" s="38">
        <v>0</v>
      </c>
      <c r="BJ1388" s="38">
        <v>0</v>
      </c>
      <c r="BK1388" s="38">
        <v>0</v>
      </c>
      <c r="BL1388" s="38">
        <v>0</v>
      </c>
      <c r="BM1388" s="38">
        <v>0</v>
      </c>
      <c r="BN1388" s="38">
        <v>0</v>
      </c>
      <c r="BO1388" s="38">
        <v>0</v>
      </c>
      <c r="BP1388" s="38">
        <v>0</v>
      </c>
      <c r="BQ1388" s="38">
        <v>0</v>
      </c>
      <c r="BR1388" s="38">
        <v>0</v>
      </c>
      <c r="BS1388" s="38">
        <v>0</v>
      </c>
      <c r="BT1388" s="38">
        <v>0</v>
      </c>
      <c r="BU1388" s="38">
        <v>0</v>
      </c>
      <c r="BV1388" s="38">
        <v>0</v>
      </c>
      <c r="BW1388" s="38">
        <v>0</v>
      </c>
      <c r="BX1388" s="38">
        <v>0</v>
      </c>
      <c r="BY1388" s="38">
        <v>0</v>
      </c>
      <c r="BZ1388" s="38">
        <v>0</v>
      </c>
      <c r="CA1388" s="38">
        <v>0</v>
      </c>
      <c r="CB1388" s="38">
        <v>0</v>
      </c>
      <c r="CC1388" s="38">
        <v>0</v>
      </c>
      <c r="CD1388" s="38">
        <v>0</v>
      </c>
      <c r="CE1388" s="38">
        <v>0</v>
      </c>
      <c r="CF1388" s="38">
        <v>0</v>
      </c>
      <c r="CG1388" s="38">
        <v>0</v>
      </c>
      <c r="CH1388" s="38">
        <v>0</v>
      </c>
      <c r="CI1388" s="38">
        <v>0</v>
      </c>
      <c r="CJ1388" s="38">
        <v>0</v>
      </c>
      <c r="CK1388" s="38">
        <v>0</v>
      </c>
      <c r="CL1388" s="38">
        <v>0</v>
      </c>
      <c r="CM1388" s="38">
        <v>0</v>
      </c>
      <c r="CN1388" s="38">
        <v>0</v>
      </c>
      <c r="CO1388" s="38">
        <v>0</v>
      </c>
      <c r="CP1388" s="38">
        <v>0</v>
      </c>
      <c r="CQ1388" s="38">
        <v>0</v>
      </c>
      <c r="CR1388" s="38">
        <v>0</v>
      </c>
      <c r="CS1388" s="38">
        <v>0</v>
      </c>
      <c r="CT1388" s="38">
        <v>0</v>
      </c>
      <c r="CU1388" s="38">
        <v>0</v>
      </c>
      <c r="CV1388" s="38">
        <v>0</v>
      </c>
      <c r="CW1388" s="38">
        <v>0</v>
      </c>
      <c r="CX1388" s="38">
        <v>0</v>
      </c>
      <c r="CY1388" s="38">
        <v>0</v>
      </c>
      <c r="CZ1388" s="38">
        <v>0</v>
      </c>
      <c r="DA1388" s="38">
        <v>0</v>
      </c>
      <c r="DB1388" s="38">
        <v>0</v>
      </c>
      <c r="DC1388" s="38">
        <v>0</v>
      </c>
      <c r="DD1388" s="38">
        <v>0</v>
      </c>
      <c r="DE1388" s="38">
        <v>0</v>
      </c>
      <c r="DF1388" s="38">
        <v>0</v>
      </c>
      <c r="DG1388" s="38">
        <v>0</v>
      </c>
      <c r="DH1388" s="38">
        <v>0</v>
      </c>
      <c r="DI1388" s="38">
        <v>0</v>
      </c>
      <c r="DJ1388" s="38">
        <v>0</v>
      </c>
      <c r="DK1388" s="38">
        <v>0</v>
      </c>
      <c r="DL1388" s="38">
        <v>0</v>
      </c>
      <c r="DM1388" s="38">
        <v>0</v>
      </c>
      <c r="DN1388" s="38">
        <v>0</v>
      </c>
      <c r="DO1388" s="38">
        <v>0</v>
      </c>
      <c r="DP1388" s="38">
        <v>0</v>
      </c>
      <c r="DQ1388" s="38">
        <v>0</v>
      </c>
      <c r="DR1388" s="38">
        <v>0</v>
      </c>
      <c r="DS1388" s="38">
        <v>0</v>
      </c>
      <c r="DT1388" s="38">
        <v>0</v>
      </c>
      <c r="DU1388" s="38">
        <v>0</v>
      </c>
      <c r="DV1388" s="38">
        <v>0</v>
      </c>
      <c r="DW1388" s="38">
        <v>0</v>
      </c>
      <c r="DX1388" s="38">
        <v>0</v>
      </c>
      <c r="DY1388" s="38">
        <v>0</v>
      </c>
      <c r="DZ1388" s="38">
        <v>0</v>
      </c>
      <c r="EA1388" s="38">
        <v>0</v>
      </c>
      <c r="EB1388" s="38">
        <v>0</v>
      </c>
      <c r="EC1388" s="38">
        <v>0</v>
      </c>
      <c r="ED1388" s="38">
        <v>0</v>
      </c>
      <c r="EE1388" s="38">
        <v>0</v>
      </c>
      <c r="EF1388" s="38">
        <v>0</v>
      </c>
      <c r="EG1388" s="38">
        <v>0</v>
      </c>
      <c r="EH1388" s="38">
        <v>0</v>
      </c>
      <c r="EI1388" s="38">
        <v>0</v>
      </c>
      <c r="EJ1388" s="38">
        <v>0</v>
      </c>
      <c r="EK1388" s="38">
        <v>0</v>
      </c>
      <c r="EL1388" s="38">
        <v>0</v>
      </c>
      <c r="EM1388" s="38">
        <v>0</v>
      </c>
      <c r="EN1388" s="38">
        <v>0</v>
      </c>
      <c r="EO1388" s="38">
        <v>0</v>
      </c>
      <c r="EP1388" s="38">
        <v>0</v>
      </c>
      <c r="EQ1388" s="38">
        <v>0</v>
      </c>
      <c r="ER1388" s="38">
        <v>0</v>
      </c>
      <c r="ES1388" s="38">
        <v>0</v>
      </c>
      <c r="ET1388" s="38">
        <v>0</v>
      </c>
      <c r="EU1388" s="38">
        <v>0</v>
      </c>
      <c r="EV1388" s="38">
        <v>0</v>
      </c>
      <c r="EW1388" s="38">
        <v>0</v>
      </c>
      <c r="EX1388" s="38">
        <v>0</v>
      </c>
      <c r="EY1388" s="38">
        <v>0</v>
      </c>
      <c r="EZ1388" s="38">
        <v>0</v>
      </c>
      <c r="FA1388" s="38">
        <v>0</v>
      </c>
      <c r="FB1388" s="38">
        <v>0</v>
      </c>
      <c r="FC1388" s="38">
        <v>0</v>
      </c>
      <c r="FD1388" s="38">
        <v>0</v>
      </c>
      <c r="FE1388" s="38">
        <v>0</v>
      </c>
      <c r="FF1388" s="38">
        <v>0</v>
      </c>
      <c r="FG1388" s="38">
        <v>0</v>
      </c>
      <c r="FH1388" s="38">
        <v>0</v>
      </c>
      <c r="FI1388" s="38">
        <v>0</v>
      </c>
      <c r="FJ1388" s="38">
        <v>0</v>
      </c>
      <c r="FK1388" s="38">
        <v>0</v>
      </c>
      <c r="FL1388" s="38">
        <v>0</v>
      </c>
      <c r="FM1388" s="38">
        <v>0</v>
      </c>
      <c r="FN1388" s="38">
        <v>0</v>
      </c>
      <c r="FO1388" s="38">
        <v>0</v>
      </c>
      <c r="FP1388" s="38">
        <v>0</v>
      </c>
      <c r="FQ1388" s="38">
        <v>0</v>
      </c>
      <c r="FR1388" s="38">
        <v>0</v>
      </c>
      <c r="FS1388" s="38">
        <v>0</v>
      </c>
      <c r="FT1388" s="38">
        <v>0</v>
      </c>
      <c r="FU1388" s="38">
        <v>0</v>
      </c>
      <c r="FV1388" s="38">
        <v>0</v>
      </c>
      <c r="FW1388">
        <v>0</v>
      </c>
      <c r="FX1388">
        <v>0</v>
      </c>
      <c r="FY1388">
        <v>0</v>
      </c>
      <c r="FZ1388">
        <v>0</v>
      </c>
      <c r="GA1388">
        <v>0</v>
      </c>
      <c r="GB1388">
        <v>0</v>
      </c>
    </row>
    <row r="1389" spans="1:184" x14ac:dyDescent="0.3">
      <c r="A1389" t="s">
        <v>1</v>
      </c>
      <c r="B1389" t="s">
        <v>1</v>
      </c>
      <c r="C1389" t="s">
        <v>1</v>
      </c>
      <c r="D1389" t="s">
        <v>1</v>
      </c>
      <c r="E1389" t="s">
        <v>1</v>
      </c>
      <c r="F1389" t="s">
        <v>1</v>
      </c>
      <c r="G1389" t="s">
        <v>223</v>
      </c>
      <c r="H1389" s="40" t="s">
        <v>1</v>
      </c>
      <c r="I1389" s="18" t="s">
        <v>1</v>
      </c>
      <c r="J1389" s="38" t="s">
        <v>1</v>
      </c>
      <c r="K1389" s="18">
        <v>44809</v>
      </c>
      <c r="L1389" s="38">
        <v>0</v>
      </c>
      <c r="M1389" s="38">
        <v>9</v>
      </c>
      <c r="N1389" s="38">
        <v>0</v>
      </c>
      <c r="O1389" s="38">
        <v>0</v>
      </c>
      <c r="P1389" s="38">
        <v>0</v>
      </c>
      <c r="Q1389" s="38">
        <v>0</v>
      </c>
      <c r="R1389" s="38">
        <v>0</v>
      </c>
      <c r="S1389" s="38">
        <v>0</v>
      </c>
      <c r="T1389" s="38">
        <v>0</v>
      </c>
      <c r="U1389" s="38">
        <v>0</v>
      </c>
      <c r="V1389" s="38">
        <v>0</v>
      </c>
      <c r="W1389" s="38">
        <v>0</v>
      </c>
      <c r="X1389" s="38">
        <v>0</v>
      </c>
      <c r="Y1389" s="38">
        <v>0</v>
      </c>
      <c r="Z1389" s="38">
        <v>0</v>
      </c>
      <c r="AA1389" s="38">
        <v>0</v>
      </c>
      <c r="AB1389" s="38">
        <v>0</v>
      </c>
      <c r="AC1389" s="38">
        <v>0</v>
      </c>
      <c r="AD1389" s="38">
        <v>0</v>
      </c>
      <c r="AE1389" s="38">
        <v>0</v>
      </c>
      <c r="AF1389" s="38">
        <v>0</v>
      </c>
      <c r="AG1389" s="38">
        <v>0</v>
      </c>
      <c r="AH1389" s="38">
        <v>0</v>
      </c>
      <c r="AI1389" s="38">
        <v>0</v>
      </c>
      <c r="AJ1389" s="38">
        <v>0</v>
      </c>
      <c r="AK1389" s="38">
        <v>0</v>
      </c>
      <c r="AL1389" s="38">
        <v>0</v>
      </c>
      <c r="AM1389" s="38">
        <v>0</v>
      </c>
      <c r="AN1389" s="38">
        <v>0</v>
      </c>
      <c r="AO1389" s="38">
        <v>0</v>
      </c>
      <c r="AP1389" s="38">
        <v>0</v>
      </c>
      <c r="AQ1389" s="38">
        <v>0</v>
      </c>
      <c r="AR1389" s="38">
        <v>0</v>
      </c>
      <c r="AS1389" s="38">
        <v>0</v>
      </c>
      <c r="AT1389" s="38">
        <v>0</v>
      </c>
      <c r="AU1389" s="38">
        <v>0</v>
      </c>
      <c r="AV1389" s="38">
        <v>0</v>
      </c>
      <c r="AW1389" s="38">
        <v>0</v>
      </c>
      <c r="AX1389" s="38">
        <v>0</v>
      </c>
      <c r="AY1389" s="38">
        <v>0</v>
      </c>
      <c r="AZ1389" s="38">
        <v>0</v>
      </c>
      <c r="BA1389" s="38">
        <v>0</v>
      </c>
      <c r="BB1389" s="38">
        <v>0</v>
      </c>
      <c r="BC1389" s="38">
        <v>0</v>
      </c>
      <c r="BD1389" s="38">
        <v>0</v>
      </c>
      <c r="BE1389" s="38">
        <v>0</v>
      </c>
      <c r="BF1389" s="38">
        <v>0</v>
      </c>
      <c r="BG1389" s="38">
        <v>0</v>
      </c>
      <c r="BH1389" s="38">
        <v>0</v>
      </c>
      <c r="BI1389" s="38">
        <v>0</v>
      </c>
      <c r="BJ1389" s="38">
        <v>0</v>
      </c>
      <c r="BK1389" s="38">
        <v>0</v>
      </c>
      <c r="BL1389" s="38">
        <v>0</v>
      </c>
      <c r="BM1389" s="38">
        <v>0</v>
      </c>
      <c r="BN1389" s="38">
        <v>0</v>
      </c>
      <c r="BO1389" s="38">
        <v>0</v>
      </c>
      <c r="BP1389" s="38">
        <v>0</v>
      </c>
      <c r="BQ1389" s="38">
        <v>0</v>
      </c>
      <c r="BR1389" s="38">
        <v>0</v>
      </c>
      <c r="BS1389" s="38">
        <v>0</v>
      </c>
      <c r="BT1389" s="38">
        <v>0</v>
      </c>
      <c r="BU1389" s="38">
        <v>0</v>
      </c>
      <c r="BV1389" s="38">
        <v>0</v>
      </c>
      <c r="BW1389" s="38">
        <v>0</v>
      </c>
      <c r="BX1389" s="38">
        <v>0</v>
      </c>
      <c r="BY1389" s="38">
        <v>0</v>
      </c>
      <c r="BZ1389" s="38">
        <v>0</v>
      </c>
      <c r="CA1389" s="38">
        <v>0</v>
      </c>
      <c r="CB1389" s="38">
        <v>0</v>
      </c>
      <c r="CC1389" s="38">
        <v>0</v>
      </c>
      <c r="CD1389" s="38">
        <v>0</v>
      </c>
      <c r="CE1389" s="38">
        <v>0</v>
      </c>
      <c r="CF1389" s="38">
        <v>0</v>
      </c>
      <c r="CG1389" s="38">
        <v>0</v>
      </c>
      <c r="CH1389" s="38">
        <v>0</v>
      </c>
      <c r="CI1389" s="38">
        <v>0</v>
      </c>
      <c r="CJ1389" s="38">
        <v>0</v>
      </c>
      <c r="CK1389" s="38">
        <v>0</v>
      </c>
      <c r="CL1389" s="38">
        <v>0</v>
      </c>
      <c r="CM1389" s="38">
        <v>0</v>
      </c>
      <c r="CN1389" s="38">
        <v>0</v>
      </c>
      <c r="CO1389" s="38">
        <v>0</v>
      </c>
      <c r="CP1389" s="38">
        <v>0</v>
      </c>
      <c r="CQ1389" s="38">
        <v>0</v>
      </c>
      <c r="CR1389" s="38">
        <v>0</v>
      </c>
      <c r="CS1389" s="38">
        <v>0</v>
      </c>
      <c r="CT1389" s="38">
        <v>0</v>
      </c>
      <c r="CU1389" s="38">
        <v>0</v>
      </c>
      <c r="CV1389" s="38">
        <v>0</v>
      </c>
      <c r="CW1389" s="38">
        <v>0</v>
      </c>
      <c r="CX1389" s="38">
        <v>0</v>
      </c>
      <c r="CY1389" s="38">
        <v>0</v>
      </c>
      <c r="CZ1389" s="38">
        <v>0</v>
      </c>
      <c r="DA1389" s="38">
        <v>0</v>
      </c>
      <c r="DB1389" s="38">
        <v>0</v>
      </c>
      <c r="DC1389" s="38">
        <v>0</v>
      </c>
      <c r="DD1389" s="38">
        <v>0</v>
      </c>
      <c r="DE1389" s="38">
        <v>0</v>
      </c>
      <c r="DF1389" s="38">
        <v>0</v>
      </c>
      <c r="DG1389" s="38">
        <v>0</v>
      </c>
      <c r="DH1389" s="38">
        <v>0</v>
      </c>
      <c r="DI1389" s="38">
        <v>0</v>
      </c>
      <c r="DJ1389" s="38">
        <v>0</v>
      </c>
      <c r="DK1389" s="38">
        <v>0</v>
      </c>
      <c r="DL1389" s="38">
        <v>0</v>
      </c>
      <c r="DM1389" s="38">
        <v>0</v>
      </c>
      <c r="DN1389" s="38">
        <v>0</v>
      </c>
      <c r="DO1389" s="38">
        <v>0</v>
      </c>
      <c r="DP1389" s="38">
        <v>0</v>
      </c>
      <c r="DQ1389" s="38">
        <v>0</v>
      </c>
      <c r="DR1389" s="38">
        <v>0</v>
      </c>
      <c r="DS1389" s="38">
        <v>0</v>
      </c>
      <c r="DT1389" s="38">
        <v>0</v>
      </c>
      <c r="DU1389" s="38">
        <v>0</v>
      </c>
      <c r="DV1389" s="38">
        <v>0</v>
      </c>
      <c r="DW1389" s="38">
        <v>0</v>
      </c>
      <c r="DX1389" s="38">
        <v>0</v>
      </c>
      <c r="DY1389" s="38">
        <v>0</v>
      </c>
      <c r="DZ1389" s="38">
        <v>0</v>
      </c>
      <c r="EA1389" s="38">
        <v>0</v>
      </c>
      <c r="EB1389" s="38">
        <v>0</v>
      </c>
      <c r="EC1389" s="38">
        <v>0</v>
      </c>
      <c r="ED1389" s="38">
        <v>0</v>
      </c>
      <c r="EE1389" s="38">
        <v>0</v>
      </c>
      <c r="EF1389" s="38">
        <v>0</v>
      </c>
      <c r="EG1389" s="38">
        <v>0</v>
      </c>
      <c r="EH1389" s="38">
        <v>0</v>
      </c>
      <c r="EI1389" s="38">
        <v>0</v>
      </c>
      <c r="EJ1389" s="38">
        <v>0</v>
      </c>
      <c r="EK1389" s="38">
        <v>0</v>
      </c>
      <c r="EL1389" s="38">
        <v>0</v>
      </c>
      <c r="EM1389" s="38">
        <v>0</v>
      </c>
      <c r="EN1389" s="38">
        <v>0</v>
      </c>
      <c r="EO1389" s="38">
        <v>0</v>
      </c>
      <c r="EP1389" s="38">
        <v>0</v>
      </c>
      <c r="EQ1389" s="38">
        <v>0</v>
      </c>
      <c r="ER1389" s="38">
        <v>0</v>
      </c>
      <c r="ES1389" s="38">
        <v>0</v>
      </c>
      <c r="ET1389" s="38">
        <v>0</v>
      </c>
      <c r="EU1389" s="38">
        <v>0</v>
      </c>
      <c r="EV1389" s="38">
        <v>0</v>
      </c>
      <c r="EW1389" s="38">
        <v>0</v>
      </c>
      <c r="EX1389" s="38">
        <v>0</v>
      </c>
      <c r="EY1389" s="38">
        <v>0</v>
      </c>
      <c r="EZ1389" s="38">
        <v>0</v>
      </c>
      <c r="FA1389" s="38">
        <v>0</v>
      </c>
      <c r="FB1389" s="38">
        <v>0</v>
      </c>
      <c r="FC1389" s="38">
        <v>0</v>
      </c>
      <c r="FD1389" s="38">
        <v>0</v>
      </c>
      <c r="FE1389" s="38">
        <v>0</v>
      </c>
      <c r="FF1389" s="38">
        <v>0</v>
      </c>
      <c r="FG1389" s="38">
        <v>0</v>
      </c>
      <c r="FH1389" s="38">
        <v>0</v>
      </c>
      <c r="FI1389" s="38">
        <v>0</v>
      </c>
      <c r="FJ1389" s="38">
        <v>0</v>
      </c>
      <c r="FK1389" s="38">
        <v>0</v>
      </c>
      <c r="FL1389" s="38">
        <v>0</v>
      </c>
      <c r="FM1389" s="38">
        <v>0</v>
      </c>
      <c r="FN1389" s="38">
        <v>0</v>
      </c>
      <c r="FO1389" s="38">
        <v>0</v>
      </c>
      <c r="FP1389" s="38">
        <v>0</v>
      </c>
      <c r="FQ1389" s="38">
        <v>0</v>
      </c>
      <c r="FR1389" s="38">
        <v>0</v>
      </c>
      <c r="FS1389" s="38">
        <v>0</v>
      </c>
      <c r="FT1389" s="38">
        <v>0</v>
      </c>
      <c r="FU1389" s="38">
        <v>0</v>
      </c>
      <c r="FV1389" s="38">
        <v>0</v>
      </c>
      <c r="FW1389">
        <v>0</v>
      </c>
      <c r="FX1389">
        <v>0</v>
      </c>
      <c r="FY1389">
        <v>0</v>
      </c>
      <c r="FZ1389">
        <v>0</v>
      </c>
      <c r="GA1389">
        <v>0</v>
      </c>
      <c r="GB1389">
        <v>0</v>
      </c>
    </row>
    <row r="1390" spans="1:184" x14ac:dyDescent="0.3">
      <c r="A1390" t="s">
        <v>1</v>
      </c>
      <c r="B1390" t="s">
        <v>1</v>
      </c>
      <c r="C1390" t="s">
        <v>1</v>
      </c>
      <c r="D1390" t="s">
        <v>1</v>
      </c>
      <c r="E1390" t="s">
        <v>1</v>
      </c>
      <c r="F1390" t="s">
        <v>1</v>
      </c>
      <c r="G1390" t="s">
        <v>223</v>
      </c>
      <c r="H1390" s="40" t="s">
        <v>1</v>
      </c>
      <c r="I1390" s="18" t="s">
        <v>1</v>
      </c>
      <c r="J1390" s="38" t="s">
        <v>1</v>
      </c>
      <c r="K1390" s="18">
        <v>44810</v>
      </c>
      <c r="L1390" s="38">
        <v>0</v>
      </c>
      <c r="M1390" s="38">
        <v>9</v>
      </c>
      <c r="N1390" s="38">
        <v>0</v>
      </c>
      <c r="O1390" s="38">
        <v>0</v>
      </c>
      <c r="P1390" s="38">
        <v>0</v>
      </c>
      <c r="Q1390" s="38">
        <v>0</v>
      </c>
      <c r="R1390" s="38">
        <v>0</v>
      </c>
      <c r="S1390" s="38">
        <v>0</v>
      </c>
      <c r="T1390" s="38">
        <v>0</v>
      </c>
      <c r="U1390" s="38">
        <v>0</v>
      </c>
      <c r="V1390" s="38">
        <v>0</v>
      </c>
      <c r="W1390" s="38">
        <v>0</v>
      </c>
      <c r="X1390" s="38">
        <v>0</v>
      </c>
      <c r="Y1390" s="38">
        <v>0</v>
      </c>
      <c r="Z1390" s="38">
        <v>0</v>
      </c>
      <c r="AA1390" s="38">
        <v>0</v>
      </c>
      <c r="AB1390" s="38">
        <v>0</v>
      </c>
      <c r="AC1390" s="38">
        <v>0</v>
      </c>
      <c r="AD1390" s="38">
        <v>0</v>
      </c>
      <c r="AE1390" s="38">
        <v>0</v>
      </c>
      <c r="AF1390" s="38">
        <v>0</v>
      </c>
      <c r="AG1390" s="38">
        <v>0</v>
      </c>
      <c r="AH1390" s="38">
        <v>0</v>
      </c>
      <c r="AI1390" s="38">
        <v>0</v>
      </c>
      <c r="AJ1390" s="38">
        <v>0</v>
      </c>
      <c r="AK1390" s="38">
        <v>0</v>
      </c>
      <c r="AL1390" s="38">
        <v>0</v>
      </c>
      <c r="AM1390" s="38">
        <v>0</v>
      </c>
      <c r="AN1390" s="38">
        <v>0</v>
      </c>
      <c r="AO1390" s="38">
        <v>0</v>
      </c>
      <c r="AP1390" s="38">
        <v>0</v>
      </c>
      <c r="AQ1390" s="38">
        <v>0</v>
      </c>
      <c r="AR1390" s="38">
        <v>0</v>
      </c>
      <c r="AS1390" s="38">
        <v>0</v>
      </c>
      <c r="AT1390" s="38">
        <v>0</v>
      </c>
      <c r="AU1390" s="38">
        <v>0</v>
      </c>
      <c r="AV1390" s="38">
        <v>0</v>
      </c>
      <c r="AW1390" s="38">
        <v>0</v>
      </c>
      <c r="AX1390" s="38">
        <v>0</v>
      </c>
      <c r="AY1390" s="38">
        <v>0</v>
      </c>
      <c r="AZ1390" s="38">
        <v>0</v>
      </c>
      <c r="BA1390" s="38">
        <v>0</v>
      </c>
      <c r="BB1390" s="38">
        <v>0</v>
      </c>
      <c r="BC1390" s="38">
        <v>0</v>
      </c>
      <c r="BD1390" s="38">
        <v>0</v>
      </c>
      <c r="BE1390" s="38">
        <v>0</v>
      </c>
      <c r="BF1390" s="38">
        <v>0</v>
      </c>
      <c r="BG1390" s="38">
        <v>0</v>
      </c>
      <c r="BH1390" s="38">
        <v>0</v>
      </c>
      <c r="BI1390" s="38">
        <v>0</v>
      </c>
      <c r="BJ1390" s="38">
        <v>0</v>
      </c>
      <c r="BK1390" s="38">
        <v>0</v>
      </c>
      <c r="BL1390" s="38">
        <v>0</v>
      </c>
      <c r="BM1390" s="38">
        <v>0</v>
      </c>
      <c r="BN1390" s="38">
        <v>0</v>
      </c>
      <c r="BO1390" s="38">
        <v>0</v>
      </c>
      <c r="BP1390" s="38">
        <v>0</v>
      </c>
      <c r="BQ1390" s="38">
        <v>0</v>
      </c>
      <c r="BR1390" s="38">
        <v>0</v>
      </c>
      <c r="BS1390" s="38">
        <v>0</v>
      </c>
      <c r="BT1390" s="38">
        <v>0</v>
      </c>
      <c r="BU1390" s="38">
        <v>0</v>
      </c>
      <c r="BV1390" s="38">
        <v>0</v>
      </c>
      <c r="BW1390" s="38">
        <v>0</v>
      </c>
      <c r="BX1390" s="38">
        <v>0</v>
      </c>
      <c r="BY1390" s="38">
        <v>0</v>
      </c>
      <c r="BZ1390" s="38">
        <v>0</v>
      </c>
      <c r="CA1390" s="38">
        <v>0</v>
      </c>
      <c r="CB1390" s="38">
        <v>0</v>
      </c>
      <c r="CC1390" s="38">
        <v>0</v>
      </c>
      <c r="CD1390" s="38">
        <v>0</v>
      </c>
      <c r="CE1390" s="38">
        <v>0</v>
      </c>
      <c r="CF1390" s="38">
        <v>0</v>
      </c>
      <c r="CG1390" s="38">
        <v>0</v>
      </c>
      <c r="CH1390" s="38">
        <v>0</v>
      </c>
      <c r="CI1390" s="38">
        <v>0</v>
      </c>
      <c r="CJ1390" s="38">
        <v>0</v>
      </c>
      <c r="CK1390" s="38">
        <v>0</v>
      </c>
      <c r="CL1390" s="38">
        <v>0</v>
      </c>
      <c r="CM1390" s="38">
        <v>0</v>
      </c>
      <c r="CN1390" s="38">
        <v>0</v>
      </c>
      <c r="CO1390" s="38">
        <v>0</v>
      </c>
      <c r="CP1390" s="38">
        <v>0</v>
      </c>
      <c r="CQ1390" s="38">
        <v>0</v>
      </c>
      <c r="CR1390" s="38">
        <v>0</v>
      </c>
      <c r="CS1390" s="38">
        <v>0</v>
      </c>
      <c r="CT1390" s="38">
        <v>0</v>
      </c>
      <c r="CU1390" s="38">
        <v>0</v>
      </c>
      <c r="CV1390" s="38">
        <v>0</v>
      </c>
      <c r="CW1390" s="38">
        <v>0</v>
      </c>
      <c r="CX1390" s="38">
        <v>0</v>
      </c>
      <c r="CY1390" s="38">
        <v>0</v>
      </c>
      <c r="CZ1390" s="38">
        <v>0</v>
      </c>
      <c r="DA1390" s="38">
        <v>0</v>
      </c>
      <c r="DB1390" s="38">
        <v>0</v>
      </c>
      <c r="DC1390" s="38">
        <v>0</v>
      </c>
      <c r="DD1390" s="38">
        <v>0</v>
      </c>
      <c r="DE1390" s="38">
        <v>0</v>
      </c>
      <c r="DF1390" s="38">
        <v>0</v>
      </c>
      <c r="DG1390" s="38">
        <v>0</v>
      </c>
      <c r="DH1390" s="38">
        <v>0</v>
      </c>
      <c r="DI1390" s="38">
        <v>0</v>
      </c>
      <c r="DJ1390" s="38">
        <v>0</v>
      </c>
      <c r="DK1390" s="38">
        <v>0</v>
      </c>
      <c r="DL1390" s="38">
        <v>0</v>
      </c>
      <c r="DM1390" s="38">
        <v>0</v>
      </c>
      <c r="DN1390" s="38">
        <v>0</v>
      </c>
      <c r="DO1390" s="38">
        <v>0</v>
      </c>
      <c r="DP1390" s="38">
        <v>0</v>
      </c>
      <c r="DQ1390" s="38">
        <v>0</v>
      </c>
      <c r="DR1390" s="38">
        <v>0</v>
      </c>
      <c r="DS1390" s="38">
        <v>0</v>
      </c>
      <c r="DT1390" s="38">
        <v>0</v>
      </c>
      <c r="DU1390" s="38">
        <v>0</v>
      </c>
      <c r="DV1390" s="38">
        <v>0</v>
      </c>
      <c r="DW1390" s="38">
        <v>0</v>
      </c>
      <c r="DX1390" s="38">
        <v>0</v>
      </c>
      <c r="DY1390" s="38">
        <v>0</v>
      </c>
      <c r="DZ1390" s="38">
        <v>0</v>
      </c>
      <c r="EA1390" s="38">
        <v>0</v>
      </c>
      <c r="EB1390" s="38">
        <v>0</v>
      </c>
      <c r="EC1390" s="38">
        <v>0</v>
      </c>
      <c r="ED1390" s="38">
        <v>0</v>
      </c>
      <c r="EE1390" s="38">
        <v>0</v>
      </c>
      <c r="EF1390" s="38">
        <v>0</v>
      </c>
      <c r="EG1390" s="38">
        <v>0</v>
      </c>
      <c r="EH1390" s="38">
        <v>0</v>
      </c>
      <c r="EI1390" s="38">
        <v>0</v>
      </c>
      <c r="EJ1390" s="38">
        <v>0</v>
      </c>
      <c r="EK1390" s="38">
        <v>0</v>
      </c>
      <c r="EL1390" s="38">
        <v>0</v>
      </c>
      <c r="EM1390" s="38">
        <v>0</v>
      </c>
      <c r="EN1390" s="38">
        <v>0</v>
      </c>
      <c r="EO1390" s="38">
        <v>0</v>
      </c>
      <c r="EP1390" s="38">
        <v>0</v>
      </c>
      <c r="EQ1390" s="38">
        <v>0</v>
      </c>
      <c r="ER1390" s="38">
        <v>0</v>
      </c>
      <c r="ES1390" s="38">
        <v>0</v>
      </c>
      <c r="ET1390" s="38">
        <v>0</v>
      </c>
      <c r="EU1390" s="38">
        <v>0</v>
      </c>
      <c r="EV1390" s="38">
        <v>0</v>
      </c>
      <c r="EW1390" s="38">
        <v>0</v>
      </c>
      <c r="EX1390" s="38">
        <v>0</v>
      </c>
      <c r="EY1390" s="38">
        <v>0</v>
      </c>
      <c r="EZ1390" s="38">
        <v>0</v>
      </c>
      <c r="FA1390" s="38">
        <v>0</v>
      </c>
      <c r="FB1390" s="38">
        <v>0</v>
      </c>
      <c r="FC1390" s="38">
        <v>0</v>
      </c>
      <c r="FD1390" s="38">
        <v>0</v>
      </c>
      <c r="FE1390" s="38">
        <v>0</v>
      </c>
      <c r="FF1390" s="38">
        <v>0</v>
      </c>
      <c r="FG1390" s="38">
        <v>0</v>
      </c>
      <c r="FH1390" s="38">
        <v>0</v>
      </c>
      <c r="FI1390" s="38">
        <v>0</v>
      </c>
      <c r="FJ1390" s="38">
        <v>0</v>
      </c>
      <c r="FK1390" s="38">
        <v>0</v>
      </c>
      <c r="FL1390" s="38">
        <v>0</v>
      </c>
      <c r="FM1390" s="38">
        <v>0</v>
      </c>
      <c r="FN1390" s="38">
        <v>0</v>
      </c>
      <c r="FO1390" s="38">
        <v>0</v>
      </c>
      <c r="FP1390" s="38">
        <v>0</v>
      </c>
      <c r="FQ1390" s="38">
        <v>0</v>
      </c>
      <c r="FR1390" s="38">
        <v>0</v>
      </c>
      <c r="FS1390" s="38">
        <v>0</v>
      </c>
      <c r="FT1390" s="38">
        <v>0</v>
      </c>
      <c r="FU1390" s="38">
        <v>0</v>
      </c>
      <c r="FV1390" s="38">
        <v>0</v>
      </c>
      <c r="FW1390">
        <v>0</v>
      </c>
      <c r="FX1390">
        <v>0</v>
      </c>
      <c r="FY1390">
        <v>0</v>
      </c>
      <c r="FZ1390">
        <v>0</v>
      </c>
      <c r="GA1390">
        <v>0</v>
      </c>
      <c r="GB1390">
        <v>0</v>
      </c>
    </row>
    <row r="1391" spans="1:184" x14ac:dyDescent="0.3">
      <c r="A1391" t="s">
        <v>1</v>
      </c>
      <c r="B1391" t="s">
        <v>1</v>
      </c>
      <c r="C1391" t="s">
        <v>1</v>
      </c>
      <c r="D1391" t="s">
        <v>1</v>
      </c>
      <c r="E1391" t="s">
        <v>1</v>
      </c>
      <c r="F1391" t="s">
        <v>1</v>
      </c>
      <c r="G1391" t="s">
        <v>223</v>
      </c>
      <c r="H1391" s="40" t="s">
        <v>1</v>
      </c>
      <c r="I1391" s="18" t="s">
        <v>1</v>
      </c>
      <c r="J1391" s="38" t="s">
        <v>1</v>
      </c>
      <c r="K1391" s="18">
        <v>44811</v>
      </c>
      <c r="L1391" s="38">
        <v>0</v>
      </c>
      <c r="M1391" s="38">
        <v>9</v>
      </c>
      <c r="N1391" s="38">
        <v>0</v>
      </c>
      <c r="O1391" s="38">
        <v>0</v>
      </c>
      <c r="P1391" s="38">
        <v>0</v>
      </c>
      <c r="Q1391" s="38">
        <v>0</v>
      </c>
      <c r="R1391" s="38">
        <v>0</v>
      </c>
      <c r="S1391" s="38">
        <v>0</v>
      </c>
      <c r="T1391" s="38">
        <v>0</v>
      </c>
      <c r="U1391" s="38">
        <v>0</v>
      </c>
      <c r="V1391" s="38">
        <v>0</v>
      </c>
      <c r="W1391" s="38">
        <v>0</v>
      </c>
      <c r="X1391" s="38">
        <v>0</v>
      </c>
      <c r="Y1391" s="38">
        <v>0</v>
      </c>
      <c r="Z1391" s="38">
        <v>0</v>
      </c>
      <c r="AA1391" s="38">
        <v>0</v>
      </c>
      <c r="AB1391" s="38">
        <v>0</v>
      </c>
      <c r="AC1391" s="38">
        <v>0</v>
      </c>
      <c r="AD1391" s="38">
        <v>0</v>
      </c>
      <c r="AE1391" s="38">
        <v>0</v>
      </c>
      <c r="AF1391" s="38">
        <v>0</v>
      </c>
      <c r="AG1391" s="38">
        <v>0</v>
      </c>
      <c r="AH1391" s="38">
        <v>0</v>
      </c>
      <c r="AI1391" s="38">
        <v>0</v>
      </c>
      <c r="AJ1391" s="38">
        <v>0</v>
      </c>
      <c r="AK1391" s="38">
        <v>0</v>
      </c>
      <c r="AL1391" s="38">
        <v>0</v>
      </c>
      <c r="AM1391" s="38">
        <v>0</v>
      </c>
      <c r="AN1391" s="38">
        <v>0</v>
      </c>
      <c r="AO1391" s="38">
        <v>0</v>
      </c>
      <c r="AP1391" s="38">
        <v>0</v>
      </c>
      <c r="AQ1391" s="38">
        <v>0</v>
      </c>
      <c r="AR1391" s="38">
        <v>0</v>
      </c>
      <c r="AS1391" s="38">
        <v>0</v>
      </c>
      <c r="AT1391" s="38">
        <v>0</v>
      </c>
      <c r="AU1391" s="38">
        <v>0</v>
      </c>
      <c r="AV1391" s="38">
        <v>0</v>
      </c>
      <c r="AW1391" s="38">
        <v>0</v>
      </c>
      <c r="AX1391" s="38">
        <v>0</v>
      </c>
      <c r="AY1391" s="38">
        <v>0</v>
      </c>
      <c r="AZ1391" s="38">
        <v>0</v>
      </c>
      <c r="BA1391" s="38">
        <v>0</v>
      </c>
      <c r="BB1391" s="38">
        <v>0</v>
      </c>
      <c r="BC1391" s="38">
        <v>0</v>
      </c>
      <c r="BD1391" s="38">
        <v>0</v>
      </c>
      <c r="BE1391" s="38">
        <v>0</v>
      </c>
      <c r="BF1391" s="38">
        <v>0</v>
      </c>
      <c r="BG1391" s="38">
        <v>0</v>
      </c>
      <c r="BH1391" s="38">
        <v>0</v>
      </c>
      <c r="BI1391" s="38">
        <v>0</v>
      </c>
      <c r="BJ1391" s="38">
        <v>0</v>
      </c>
      <c r="BK1391" s="38">
        <v>0</v>
      </c>
      <c r="BL1391" s="38">
        <v>0</v>
      </c>
      <c r="BM1391" s="38">
        <v>0</v>
      </c>
      <c r="BN1391" s="38">
        <v>0</v>
      </c>
      <c r="BO1391" s="38">
        <v>0</v>
      </c>
      <c r="BP1391" s="38">
        <v>0</v>
      </c>
      <c r="BQ1391" s="38">
        <v>0</v>
      </c>
      <c r="BR1391" s="38">
        <v>0</v>
      </c>
      <c r="BS1391" s="38">
        <v>0</v>
      </c>
      <c r="BT1391" s="38">
        <v>0</v>
      </c>
      <c r="BU1391" s="38">
        <v>0</v>
      </c>
      <c r="BV1391" s="38">
        <v>0</v>
      </c>
      <c r="BW1391" s="38">
        <v>0</v>
      </c>
      <c r="BX1391" s="38">
        <v>0</v>
      </c>
      <c r="BY1391" s="38">
        <v>0</v>
      </c>
      <c r="BZ1391" s="38">
        <v>0</v>
      </c>
      <c r="CA1391" s="38">
        <v>0</v>
      </c>
      <c r="CB1391" s="38">
        <v>0</v>
      </c>
      <c r="CC1391" s="38">
        <v>0</v>
      </c>
      <c r="CD1391" s="38">
        <v>0</v>
      </c>
      <c r="CE1391" s="38">
        <v>0</v>
      </c>
      <c r="CF1391" s="38">
        <v>0</v>
      </c>
      <c r="CG1391" s="38">
        <v>0</v>
      </c>
      <c r="CH1391" s="38">
        <v>0</v>
      </c>
      <c r="CI1391" s="38">
        <v>0</v>
      </c>
      <c r="CJ1391" s="38">
        <v>0</v>
      </c>
      <c r="CK1391" s="38">
        <v>0</v>
      </c>
      <c r="CL1391" s="38">
        <v>0</v>
      </c>
      <c r="CM1391" s="38">
        <v>0</v>
      </c>
      <c r="CN1391" s="38">
        <v>0</v>
      </c>
      <c r="CO1391" s="38">
        <v>0</v>
      </c>
      <c r="CP1391" s="38">
        <v>0</v>
      </c>
      <c r="CQ1391" s="38">
        <v>0</v>
      </c>
      <c r="CR1391" s="38">
        <v>0</v>
      </c>
      <c r="CS1391" s="38">
        <v>0</v>
      </c>
      <c r="CT1391" s="38">
        <v>0</v>
      </c>
      <c r="CU1391" s="38">
        <v>0</v>
      </c>
      <c r="CV1391" s="38">
        <v>0</v>
      </c>
      <c r="CW1391" s="38">
        <v>0</v>
      </c>
      <c r="CX1391" s="38">
        <v>0</v>
      </c>
      <c r="CY1391" s="38">
        <v>0</v>
      </c>
      <c r="CZ1391" s="38">
        <v>0</v>
      </c>
      <c r="DA1391" s="38">
        <v>0</v>
      </c>
      <c r="DB1391" s="38">
        <v>0</v>
      </c>
      <c r="DC1391" s="38">
        <v>0</v>
      </c>
      <c r="DD1391" s="38">
        <v>0</v>
      </c>
      <c r="DE1391" s="38">
        <v>0</v>
      </c>
      <c r="DF1391" s="38">
        <v>0</v>
      </c>
      <c r="DG1391" s="38">
        <v>0</v>
      </c>
      <c r="DH1391" s="38">
        <v>0</v>
      </c>
      <c r="DI1391" s="38">
        <v>0</v>
      </c>
      <c r="DJ1391" s="38">
        <v>0</v>
      </c>
      <c r="DK1391" s="38">
        <v>0</v>
      </c>
      <c r="DL1391" s="38">
        <v>0</v>
      </c>
      <c r="DM1391" s="38">
        <v>0</v>
      </c>
      <c r="DN1391" s="38">
        <v>0</v>
      </c>
      <c r="DO1391" s="38">
        <v>0</v>
      </c>
      <c r="DP1391" s="38">
        <v>0</v>
      </c>
      <c r="DQ1391" s="38">
        <v>0</v>
      </c>
      <c r="DR1391" s="38">
        <v>0</v>
      </c>
      <c r="DS1391" s="38">
        <v>0</v>
      </c>
      <c r="DT1391" s="38">
        <v>0</v>
      </c>
      <c r="DU1391" s="38">
        <v>0</v>
      </c>
      <c r="DV1391" s="38">
        <v>0</v>
      </c>
      <c r="DW1391" s="38">
        <v>0</v>
      </c>
      <c r="DX1391" s="38">
        <v>0</v>
      </c>
      <c r="DY1391" s="38">
        <v>0</v>
      </c>
      <c r="DZ1391" s="38">
        <v>0</v>
      </c>
      <c r="EA1391" s="38">
        <v>0</v>
      </c>
      <c r="EB1391" s="38">
        <v>0</v>
      </c>
      <c r="EC1391" s="38">
        <v>0</v>
      </c>
      <c r="ED1391" s="38">
        <v>0</v>
      </c>
      <c r="EE1391" s="38">
        <v>0</v>
      </c>
      <c r="EF1391" s="38">
        <v>0</v>
      </c>
      <c r="EG1391" s="38">
        <v>0</v>
      </c>
      <c r="EH1391" s="38">
        <v>0</v>
      </c>
      <c r="EI1391" s="38">
        <v>0</v>
      </c>
      <c r="EJ1391" s="38">
        <v>0</v>
      </c>
      <c r="EK1391" s="38">
        <v>0</v>
      </c>
      <c r="EL1391" s="38">
        <v>0</v>
      </c>
      <c r="EM1391" s="38">
        <v>0</v>
      </c>
      <c r="EN1391" s="38">
        <v>0</v>
      </c>
      <c r="EO1391" s="38">
        <v>0</v>
      </c>
      <c r="EP1391" s="38">
        <v>0</v>
      </c>
      <c r="EQ1391" s="38">
        <v>0</v>
      </c>
      <c r="ER1391" s="38">
        <v>0</v>
      </c>
      <c r="ES1391" s="38">
        <v>0</v>
      </c>
      <c r="ET1391" s="38">
        <v>0</v>
      </c>
      <c r="EU1391" s="38">
        <v>0</v>
      </c>
      <c r="EV1391" s="38">
        <v>0</v>
      </c>
      <c r="EW1391" s="38">
        <v>0</v>
      </c>
      <c r="EX1391" s="38">
        <v>0</v>
      </c>
      <c r="EY1391" s="38">
        <v>0</v>
      </c>
      <c r="EZ1391" s="38">
        <v>0</v>
      </c>
      <c r="FA1391" s="38">
        <v>0</v>
      </c>
      <c r="FB1391" s="38">
        <v>0</v>
      </c>
      <c r="FC1391" s="38">
        <v>0</v>
      </c>
      <c r="FD1391" s="38">
        <v>0</v>
      </c>
      <c r="FE1391" s="38">
        <v>0</v>
      </c>
      <c r="FF1391" s="38">
        <v>0</v>
      </c>
      <c r="FG1391" s="38">
        <v>0</v>
      </c>
      <c r="FH1391" s="38">
        <v>0</v>
      </c>
      <c r="FI1391" s="38">
        <v>0</v>
      </c>
      <c r="FJ1391" s="38">
        <v>0</v>
      </c>
      <c r="FK1391" s="38">
        <v>0</v>
      </c>
      <c r="FL1391" s="38">
        <v>0</v>
      </c>
      <c r="FM1391" s="38">
        <v>0</v>
      </c>
      <c r="FN1391" s="38">
        <v>0</v>
      </c>
      <c r="FO1391" s="38">
        <v>0</v>
      </c>
      <c r="FP1391" s="38">
        <v>0</v>
      </c>
      <c r="FQ1391" s="38">
        <v>0</v>
      </c>
      <c r="FR1391" s="38">
        <v>0</v>
      </c>
      <c r="FS1391" s="38">
        <v>0</v>
      </c>
      <c r="FT1391" s="38">
        <v>0</v>
      </c>
      <c r="FU1391" s="38">
        <v>0</v>
      </c>
      <c r="FV1391" s="38">
        <v>0</v>
      </c>
      <c r="FW1391">
        <v>0</v>
      </c>
      <c r="FX1391">
        <v>0</v>
      </c>
      <c r="FY1391">
        <v>0</v>
      </c>
      <c r="FZ1391">
        <v>0</v>
      </c>
      <c r="GA1391">
        <v>0</v>
      </c>
      <c r="GB1391">
        <v>0</v>
      </c>
    </row>
    <row r="1392" spans="1:184" x14ac:dyDescent="0.3">
      <c r="A1392" t="s">
        <v>1</v>
      </c>
      <c r="B1392" t="s">
        <v>1</v>
      </c>
      <c r="C1392" t="s">
        <v>1</v>
      </c>
      <c r="D1392" t="s">
        <v>1</v>
      </c>
      <c r="E1392" t="s">
        <v>1</v>
      </c>
      <c r="F1392" t="s">
        <v>1</v>
      </c>
      <c r="G1392" t="s">
        <v>223</v>
      </c>
      <c r="H1392" s="40" t="s">
        <v>1</v>
      </c>
      <c r="I1392" s="18" t="s">
        <v>1</v>
      </c>
      <c r="J1392" s="38" t="s">
        <v>1</v>
      </c>
      <c r="K1392" s="18" t="s">
        <v>2</v>
      </c>
      <c r="L1392" s="38">
        <v>9</v>
      </c>
      <c r="M1392" s="38">
        <v>9</v>
      </c>
      <c r="N1392" s="38">
        <v>0</v>
      </c>
      <c r="O1392" s="38">
        <v>0</v>
      </c>
      <c r="P1392" s="38">
        <v>0</v>
      </c>
      <c r="Q1392" s="38">
        <v>0</v>
      </c>
      <c r="R1392" s="38">
        <v>0</v>
      </c>
      <c r="S1392" s="38">
        <v>0</v>
      </c>
      <c r="T1392" s="38">
        <v>0</v>
      </c>
      <c r="U1392" s="38">
        <v>0</v>
      </c>
      <c r="V1392" s="38">
        <v>0</v>
      </c>
      <c r="W1392" s="38">
        <v>0</v>
      </c>
      <c r="X1392" s="38">
        <v>0</v>
      </c>
      <c r="Y1392" s="38">
        <v>0</v>
      </c>
      <c r="Z1392" s="38">
        <v>0</v>
      </c>
      <c r="AA1392" s="38">
        <v>0</v>
      </c>
      <c r="AB1392" s="38">
        <v>0</v>
      </c>
      <c r="AC1392" s="38">
        <v>0</v>
      </c>
      <c r="AD1392" s="38">
        <v>0</v>
      </c>
      <c r="AE1392" s="38">
        <v>0</v>
      </c>
      <c r="AF1392" s="38">
        <v>0</v>
      </c>
      <c r="AG1392" s="38">
        <v>0</v>
      </c>
      <c r="AH1392" s="38">
        <v>0</v>
      </c>
      <c r="AI1392" s="38">
        <v>0</v>
      </c>
      <c r="AJ1392" s="38">
        <v>0</v>
      </c>
      <c r="AK1392" s="38">
        <v>0</v>
      </c>
      <c r="AL1392" s="38">
        <v>0</v>
      </c>
      <c r="AM1392" s="38">
        <v>0</v>
      </c>
      <c r="AN1392" s="38">
        <v>0</v>
      </c>
      <c r="AO1392" s="38">
        <v>0</v>
      </c>
      <c r="AP1392" s="38">
        <v>0</v>
      </c>
      <c r="AQ1392" s="38">
        <v>0</v>
      </c>
      <c r="AR1392" s="38">
        <v>0</v>
      </c>
      <c r="AS1392" s="38">
        <v>0</v>
      </c>
      <c r="AT1392" s="38">
        <v>0</v>
      </c>
      <c r="AU1392" s="38">
        <v>0</v>
      </c>
      <c r="AV1392" s="38">
        <v>0</v>
      </c>
      <c r="AW1392" s="38">
        <v>0</v>
      </c>
      <c r="AX1392" s="38">
        <v>0</v>
      </c>
      <c r="AY1392" s="38">
        <v>0</v>
      </c>
      <c r="AZ1392" s="38">
        <v>0</v>
      </c>
      <c r="BA1392" s="38">
        <v>0</v>
      </c>
      <c r="BB1392" s="38">
        <v>0</v>
      </c>
      <c r="BC1392" s="38">
        <v>0</v>
      </c>
      <c r="BD1392" s="38">
        <v>0</v>
      </c>
      <c r="BE1392" s="38">
        <v>0</v>
      </c>
      <c r="BF1392" s="38">
        <v>0</v>
      </c>
      <c r="BG1392" s="38">
        <v>0</v>
      </c>
      <c r="BH1392" s="38">
        <v>0</v>
      </c>
      <c r="BI1392" s="38">
        <v>0</v>
      </c>
      <c r="BJ1392" s="38">
        <v>0</v>
      </c>
      <c r="BK1392" s="38">
        <v>0</v>
      </c>
      <c r="BL1392" s="38">
        <v>0</v>
      </c>
      <c r="BM1392" s="38">
        <v>0</v>
      </c>
      <c r="BN1392" s="38">
        <v>0</v>
      </c>
      <c r="BO1392" s="38">
        <v>0</v>
      </c>
      <c r="BP1392" s="38">
        <v>0</v>
      </c>
      <c r="BQ1392" s="38">
        <v>0</v>
      </c>
      <c r="BR1392" s="38">
        <v>0</v>
      </c>
      <c r="BS1392" s="38">
        <v>0</v>
      </c>
      <c r="BT1392" s="38">
        <v>0</v>
      </c>
      <c r="BU1392" s="38">
        <v>0</v>
      </c>
      <c r="BV1392" s="38">
        <v>0</v>
      </c>
      <c r="BW1392" s="38">
        <v>0</v>
      </c>
      <c r="BX1392" s="38">
        <v>0</v>
      </c>
      <c r="BY1392" s="38">
        <v>0</v>
      </c>
      <c r="BZ1392" s="38">
        <v>0</v>
      </c>
      <c r="CA1392" s="38">
        <v>0</v>
      </c>
      <c r="CB1392" s="38">
        <v>0</v>
      </c>
      <c r="CC1392" s="38">
        <v>0</v>
      </c>
      <c r="CD1392" s="38">
        <v>0</v>
      </c>
      <c r="CE1392" s="38">
        <v>0</v>
      </c>
      <c r="CF1392" s="38">
        <v>0</v>
      </c>
      <c r="CG1392" s="38">
        <v>0</v>
      </c>
      <c r="CH1392" s="38">
        <v>0</v>
      </c>
      <c r="CI1392" s="38">
        <v>0</v>
      </c>
      <c r="CJ1392" s="38">
        <v>0</v>
      </c>
      <c r="CK1392" s="38">
        <v>0</v>
      </c>
      <c r="CL1392" s="38">
        <v>0</v>
      </c>
      <c r="CM1392" s="38">
        <v>0</v>
      </c>
      <c r="CN1392" s="38">
        <v>0</v>
      </c>
      <c r="CO1392" s="38">
        <v>0</v>
      </c>
      <c r="CP1392" s="38">
        <v>0</v>
      </c>
      <c r="CQ1392" s="38">
        <v>0</v>
      </c>
      <c r="CR1392" s="38">
        <v>0</v>
      </c>
      <c r="CS1392" s="38">
        <v>0</v>
      </c>
      <c r="CT1392" s="38">
        <v>0</v>
      </c>
      <c r="CU1392" s="38">
        <v>0</v>
      </c>
      <c r="CV1392" s="38">
        <v>0</v>
      </c>
      <c r="CW1392" s="38">
        <v>0</v>
      </c>
      <c r="CX1392" s="38">
        <v>0</v>
      </c>
      <c r="CY1392" s="38">
        <v>0</v>
      </c>
      <c r="CZ1392" s="38">
        <v>0</v>
      </c>
      <c r="DA1392" s="38">
        <v>0</v>
      </c>
      <c r="DB1392" s="38">
        <v>0</v>
      </c>
      <c r="DC1392" s="38">
        <v>0</v>
      </c>
      <c r="DD1392" s="38">
        <v>0</v>
      </c>
      <c r="DE1392" s="38">
        <v>0</v>
      </c>
      <c r="DF1392" s="38">
        <v>0</v>
      </c>
      <c r="DG1392" s="38">
        <v>0</v>
      </c>
      <c r="DH1392" s="38">
        <v>0</v>
      </c>
      <c r="DI1392" s="38">
        <v>0</v>
      </c>
      <c r="DJ1392" s="38">
        <v>0</v>
      </c>
      <c r="DK1392" s="38">
        <v>0</v>
      </c>
      <c r="DL1392" s="38">
        <v>0</v>
      </c>
      <c r="DM1392" s="38">
        <v>0</v>
      </c>
      <c r="DN1392" s="38">
        <v>0</v>
      </c>
      <c r="DO1392" s="38">
        <v>0</v>
      </c>
      <c r="DP1392" s="38">
        <v>0</v>
      </c>
      <c r="DQ1392" s="38">
        <v>0</v>
      </c>
      <c r="DR1392" s="38">
        <v>0</v>
      </c>
      <c r="DS1392" s="38">
        <v>0</v>
      </c>
      <c r="DT1392" s="38">
        <v>0</v>
      </c>
      <c r="DU1392" s="38">
        <v>0</v>
      </c>
      <c r="DV1392" s="38">
        <v>0</v>
      </c>
      <c r="DW1392" s="38">
        <v>0</v>
      </c>
      <c r="DX1392" s="38">
        <v>0</v>
      </c>
      <c r="DY1392" s="38">
        <v>0</v>
      </c>
      <c r="DZ1392" s="38">
        <v>0</v>
      </c>
      <c r="EA1392" s="38">
        <v>0</v>
      </c>
      <c r="EB1392" s="38">
        <v>0</v>
      </c>
      <c r="EC1392" s="38">
        <v>0</v>
      </c>
      <c r="ED1392" s="38">
        <v>0</v>
      </c>
      <c r="EE1392" s="38">
        <v>0</v>
      </c>
      <c r="EF1392" s="38">
        <v>0</v>
      </c>
      <c r="EG1392" s="38">
        <v>0</v>
      </c>
      <c r="EH1392" s="38">
        <v>0</v>
      </c>
      <c r="EI1392" s="38">
        <v>0</v>
      </c>
      <c r="EJ1392" s="38">
        <v>0</v>
      </c>
      <c r="EK1392" s="38">
        <v>0</v>
      </c>
      <c r="EL1392" s="38">
        <v>0</v>
      </c>
      <c r="EM1392" s="38">
        <v>0</v>
      </c>
      <c r="EN1392" s="38">
        <v>0</v>
      </c>
      <c r="EO1392" s="38">
        <v>0</v>
      </c>
      <c r="EP1392" s="38">
        <v>0</v>
      </c>
      <c r="EQ1392" s="38">
        <v>0</v>
      </c>
      <c r="ER1392" s="38">
        <v>0</v>
      </c>
      <c r="ES1392" s="38">
        <v>0</v>
      </c>
      <c r="ET1392" s="38">
        <v>0</v>
      </c>
      <c r="EU1392" s="38">
        <v>0</v>
      </c>
      <c r="EV1392" s="38">
        <v>0</v>
      </c>
      <c r="EW1392" s="38">
        <v>0</v>
      </c>
      <c r="EX1392" s="38">
        <v>0</v>
      </c>
      <c r="EY1392" s="38">
        <v>0</v>
      </c>
      <c r="EZ1392" s="38">
        <v>0</v>
      </c>
      <c r="FA1392" s="38">
        <v>0</v>
      </c>
      <c r="FB1392" s="38">
        <v>0</v>
      </c>
      <c r="FC1392" s="38">
        <v>0</v>
      </c>
      <c r="FD1392" s="38">
        <v>0</v>
      </c>
      <c r="FE1392" s="38">
        <v>0</v>
      </c>
      <c r="FF1392" s="38">
        <v>0</v>
      </c>
      <c r="FG1392" s="38">
        <v>0</v>
      </c>
      <c r="FH1392" s="38">
        <v>0</v>
      </c>
      <c r="FI1392" s="38">
        <v>0</v>
      </c>
      <c r="FJ1392" s="38">
        <v>0</v>
      </c>
      <c r="FK1392" s="38">
        <v>0</v>
      </c>
      <c r="FL1392" s="38">
        <v>0</v>
      </c>
      <c r="FM1392" s="38">
        <v>0</v>
      </c>
      <c r="FN1392" s="38">
        <v>0</v>
      </c>
      <c r="FO1392" s="38">
        <v>0</v>
      </c>
      <c r="FP1392" s="38">
        <v>0</v>
      </c>
      <c r="FQ1392" s="38">
        <v>0</v>
      </c>
      <c r="FR1392" s="38">
        <v>0</v>
      </c>
      <c r="FS1392" s="38">
        <v>0</v>
      </c>
      <c r="FT1392" s="38">
        <v>0</v>
      </c>
      <c r="FU1392" s="38">
        <v>0</v>
      </c>
      <c r="FV1392" s="38">
        <v>0</v>
      </c>
      <c r="FW1392">
        <v>0</v>
      </c>
      <c r="FX1392">
        <v>0</v>
      </c>
      <c r="FY1392">
        <v>0</v>
      </c>
      <c r="FZ1392">
        <v>0</v>
      </c>
      <c r="GA1392">
        <v>0</v>
      </c>
      <c r="GB1392">
        <v>0</v>
      </c>
    </row>
    <row r="1393" spans="1:184" x14ac:dyDescent="0.3">
      <c r="A1393" t="s">
        <v>1</v>
      </c>
      <c r="B1393" t="s">
        <v>1</v>
      </c>
      <c r="C1393" t="s">
        <v>1</v>
      </c>
      <c r="D1393" t="s">
        <v>1</v>
      </c>
      <c r="E1393" t="s">
        <v>1</v>
      </c>
      <c r="F1393" t="s">
        <v>222</v>
      </c>
      <c r="G1393" t="s">
        <v>1</v>
      </c>
      <c r="H1393" s="40" t="s">
        <v>1</v>
      </c>
      <c r="I1393" s="18" t="s">
        <v>1</v>
      </c>
      <c r="J1393" s="38" t="s">
        <v>1</v>
      </c>
      <c r="K1393" s="18">
        <v>44722</v>
      </c>
      <c r="L1393" s="38">
        <v>112981</v>
      </c>
      <c r="M1393" s="38">
        <v>112981</v>
      </c>
      <c r="N1393" s="38">
        <v>5.8941860000000004</v>
      </c>
      <c r="O1393" s="38">
        <v>5.712974</v>
      </c>
      <c r="P1393" s="38">
        <v>5.5953150000000003</v>
      </c>
      <c r="Q1393" s="38">
        <v>5.5434520000000003</v>
      </c>
      <c r="R1393" s="38">
        <v>5.6743370000000004</v>
      </c>
      <c r="S1393" s="38">
        <v>5.9777839999999998</v>
      </c>
      <c r="T1393" s="38">
        <v>6.3810260000000003</v>
      </c>
      <c r="U1393" s="38">
        <v>7.0458340000000002</v>
      </c>
      <c r="V1393" s="38">
        <v>7.8359160000000001</v>
      </c>
      <c r="W1393" s="38">
        <v>8.4512789999999995</v>
      </c>
      <c r="X1393" s="38">
        <v>8.9855020000000003</v>
      </c>
      <c r="Y1393" s="38">
        <v>9.3822200000000002</v>
      </c>
      <c r="Z1393" s="38">
        <v>9.5845230000000008</v>
      </c>
      <c r="AA1393" s="38">
        <v>9.8095020000000002</v>
      </c>
      <c r="AB1393" s="38">
        <v>9.8193219999999997</v>
      </c>
      <c r="AC1393" s="38">
        <v>9.6306130000000003</v>
      </c>
      <c r="AD1393" s="38">
        <v>9.2322159999999993</v>
      </c>
      <c r="AE1393" s="38">
        <v>8.6291239999999991</v>
      </c>
      <c r="AF1393" s="38">
        <v>8.1078279999999996</v>
      </c>
      <c r="AG1393" s="38">
        <v>7.7523109999999997</v>
      </c>
      <c r="AH1393" s="38">
        <v>7.4987310000000003</v>
      </c>
      <c r="AI1393" s="38">
        <v>7.1462300000000001</v>
      </c>
      <c r="AJ1393" s="38">
        <v>6.6417339999999996</v>
      </c>
      <c r="AK1393" s="38">
        <v>6.225924</v>
      </c>
      <c r="AL1393" s="38">
        <v>-7.5820000000000002E-3</v>
      </c>
      <c r="AM1393" s="38">
        <v>-9.6883999999999998E-3</v>
      </c>
      <c r="AN1393" s="38">
        <v>1.8272400000000001E-2</v>
      </c>
      <c r="AO1393" s="38">
        <v>2.05604E-2</v>
      </c>
      <c r="AP1393" s="38">
        <v>3.7411300000000001E-2</v>
      </c>
      <c r="AQ1393" s="38">
        <v>2.3239599999999999E-2</v>
      </c>
      <c r="AR1393" s="38">
        <v>-2.7230000000000002E-3</v>
      </c>
      <c r="AS1393" s="38">
        <v>-4.0951099999999997E-2</v>
      </c>
      <c r="AT1393" s="38">
        <v>-5.9100399999999997E-2</v>
      </c>
      <c r="AU1393" s="38">
        <v>-9.3305399999999997E-2</v>
      </c>
      <c r="AV1393" s="38">
        <v>-8.1800200000000003E-2</v>
      </c>
      <c r="AW1393" s="38">
        <v>-5.8236000000000003E-2</v>
      </c>
      <c r="AX1393" s="38">
        <v>-2.37659E-2</v>
      </c>
      <c r="AY1393" s="38">
        <v>2.9721899999999999E-2</v>
      </c>
      <c r="AZ1393" s="38">
        <v>4.2662699999999998E-2</v>
      </c>
      <c r="BA1393" s="38">
        <v>2.66828E-2</v>
      </c>
      <c r="BB1393" s="38">
        <v>3.3620999999999998E-2</v>
      </c>
      <c r="BC1393" s="38">
        <v>2.04569E-2</v>
      </c>
      <c r="BD1393" s="38">
        <v>-2.31916E-2</v>
      </c>
      <c r="BE1393" s="38">
        <v>-2.7557999999999999E-2</v>
      </c>
      <c r="BF1393" s="38">
        <v>-1.2075799999999999E-2</v>
      </c>
      <c r="BG1393" s="38">
        <v>-6.77643E-2</v>
      </c>
      <c r="BH1393" s="38">
        <v>-7.7048400000000003E-2</v>
      </c>
      <c r="BI1393" s="38">
        <v>-9.8610400000000001E-2</v>
      </c>
      <c r="BJ1393" s="38">
        <v>2.5284999999999999E-3</v>
      </c>
      <c r="BK1393" s="38">
        <v>-1.2629E-3</v>
      </c>
      <c r="BL1393" s="38">
        <v>2.4614899999999999E-2</v>
      </c>
      <c r="BM1393" s="38">
        <v>2.6140099999999999E-2</v>
      </c>
      <c r="BN1393" s="38">
        <v>4.2986799999999999E-2</v>
      </c>
      <c r="BO1393" s="38">
        <v>3.0013100000000001E-2</v>
      </c>
      <c r="BP1393" s="38">
        <v>6.2531000000000002E-3</v>
      </c>
      <c r="BQ1393" s="38">
        <v>-3.3207E-2</v>
      </c>
      <c r="BR1393" s="38">
        <v>-5.0813700000000003E-2</v>
      </c>
      <c r="BS1393" s="38">
        <v>-8.3718899999999999E-2</v>
      </c>
      <c r="BT1393" s="38">
        <v>-7.3947600000000002E-2</v>
      </c>
      <c r="BU1393" s="38">
        <v>-5.2035199999999997E-2</v>
      </c>
      <c r="BV1393" s="38">
        <v>-1.9316900000000001E-2</v>
      </c>
      <c r="BW1393" s="38">
        <v>3.5425699999999997E-2</v>
      </c>
      <c r="BX1393" s="38">
        <v>5.12431E-2</v>
      </c>
      <c r="BY1393" s="38">
        <v>3.7008199999999998E-2</v>
      </c>
      <c r="BZ1393" s="38">
        <v>4.5743699999999998E-2</v>
      </c>
      <c r="CA1393" s="38">
        <v>3.3047899999999998E-2</v>
      </c>
      <c r="CB1393" s="38">
        <v>-9.6223999999999997E-3</v>
      </c>
      <c r="CC1393" s="38">
        <v>-1.4515399999999999E-2</v>
      </c>
      <c r="CD1393" s="38">
        <v>1.3347999999999999E-3</v>
      </c>
      <c r="CE1393" s="38">
        <v>-5.2727099999999999E-2</v>
      </c>
      <c r="CF1393" s="38">
        <v>-6.2411000000000001E-2</v>
      </c>
      <c r="CG1393" s="38">
        <v>-8.40394E-2</v>
      </c>
      <c r="CH1393" s="38">
        <v>9.5309999999999995E-3</v>
      </c>
      <c r="CI1393" s="38">
        <v>4.5725999999999996E-3</v>
      </c>
      <c r="CJ1393" s="38">
        <v>2.90078E-2</v>
      </c>
      <c r="CK1393" s="38">
        <v>3.0004699999999999E-2</v>
      </c>
      <c r="CL1393" s="38">
        <v>4.6848399999999998E-2</v>
      </c>
      <c r="CM1393" s="38">
        <v>3.4704400000000003E-2</v>
      </c>
      <c r="CN1393" s="38">
        <v>1.2469900000000001E-2</v>
      </c>
      <c r="CO1393" s="38">
        <v>-2.78435E-2</v>
      </c>
      <c r="CP1393" s="38">
        <v>-4.5074400000000001E-2</v>
      </c>
      <c r="CQ1393" s="38">
        <v>-7.7079400000000006E-2</v>
      </c>
      <c r="CR1393" s="38">
        <v>-6.8508799999999995E-2</v>
      </c>
      <c r="CS1393" s="38">
        <v>-4.7740600000000001E-2</v>
      </c>
      <c r="CT1393" s="38">
        <v>-1.62355E-2</v>
      </c>
      <c r="CU1393" s="38">
        <v>3.9376099999999997E-2</v>
      </c>
      <c r="CV1393" s="38">
        <v>5.7185800000000002E-2</v>
      </c>
      <c r="CW1393" s="38">
        <v>4.4159499999999997E-2</v>
      </c>
      <c r="CX1393" s="38">
        <v>5.4139899999999998E-2</v>
      </c>
      <c r="CY1393" s="38">
        <v>4.1768399999999997E-2</v>
      </c>
      <c r="CZ1393" s="38">
        <v>-2.2440000000000001E-4</v>
      </c>
      <c r="DA1393" s="38">
        <v>-5.4821000000000002E-3</v>
      </c>
      <c r="DB1393" s="38">
        <v>1.0622899999999999E-2</v>
      </c>
      <c r="DC1393" s="38">
        <v>-4.2312299999999997E-2</v>
      </c>
      <c r="DD1393" s="38">
        <v>-5.2273199999999999E-2</v>
      </c>
      <c r="DE1393" s="38">
        <v>-7.3947600000000002E-2</v>
      </c>
      <c r="DF1393" s="38">
        <v>1.6533599999999999E-2</v>
      </c>
      <c r="DG1393" s="38">
        <v>1.0408000000000001E-2</v>
      </c>
      <c r="DH1393" s="38">
        <v>3.3400600000000003E-2</v>
      </c>
      <c r="DI1393" s="38">
        <v>3.3869200000000002E-2</v>
      </c>
      <c r="DJ1393" s="38">
        <v>5.0709999999999998E-2</v>
      </c>
      <c r="DK1393" s="38">
        <v>3.9395699999999999E-2</v>
      </c>
      <c r="DL1393" s="38">
        <v>1.8686700000000001E-2</v>
      </c>
      <c r="DM1393" s="38">
        <v>-2.2479900000000001E-2</v>
      </c>
      <c r="DN1393" s="38">
        <v>-3.9335099999999998E-2</v>
      </c>
      <c r="DO1393" s="38">
        <v>-7.04399E-2</v>
      </c>
      <c r="DP1393" s="38">
        <v>-6.3070100000000004E-2</v>
      </c>
      <c r="DQ1393" s="38">
        <v>-4.3445999999999999E-2</v>
      </c>
      <c r="DR1393" s="38">
        <v>-1.31541E-2</v>
      </c>
      <c r="DS1393" s="38">
        <v>4.3326499999999997E-2</v>
      </c>
      <c r="DT1393" s="38">
        <v>6.3128500000000004E-2</v>
      </c>
      <c r="DU1393" s="38">
        <v>5.1310799999999997E-2</v>
      </c>
      <c r="DV1393" s="38">
        <v>6.2535999999999994E-2</v>
      </c>
      <c r="DW1393" s="38">
        <v>5.04888E-2</v>
      </c>
      <c r="DX1393" s="38">
        <v>9.1736000000000005E-3</v>
      </c>
      <c r="DY1393" s="38">
        <v>3.5511000000000002E-3</v>
      </c>
      <c r="DZ1393" s="38">
        <v>1.9911000000000002E-2</v>
      </c>
      <c r="EA1393" s="38">
        <v>-3.1897599999999998E-2</v>
      </c>
      <c r="EB1393" s="38">
        <v>-4.2135300000000001E-2</v>
      </c>
      <c r="EC1393" s="38">
        <v>-6.3855800000000004E-2</v>
      </c>
      <c r="ED1393" s="38">
        <v>2.66441E-2</v>
      </c>
      <c r="EE1393" s="38">
        <v>1.88335E-2</v>
      </c>
      <c r="EF1393" s="38">
        <v>3.9743199999999999E-2</v>
      </c>
      <c r="EG1393" s="38">
        <v>3.9448900000000002E-2</v>
      </c>
      <c r="EH1393" s="38">
        <v>5.6285500000000002E-2</v>
      </c>
      <c r="EI1393" s="38">
        <v>4.6169200000000001E-2</v>
      </c>
      <c r="EJ1393" s="38">
        <v>2.7662699999999998E-2</v>
      </c>
      <c r="EK1393" s="38">
        <v>-1.47358E-2</v>
      </c>
      <c r="EL1393" s="38">
        <v>-3.10485E-2</v>
      </c>
      <c r="EM1393" s="38">
        <v>-6.0853400000000002E-2</v>
      </c>
      <c r="EN1393" s="38">
        <v>-5.5217500000000003E-2</v>
      </c>
      <c r="EO1393" s="38">
        <v>-3.7245199999999999E-2</v>
      </c>
      <c r="EP1393" s="38">
        <v>-8.7051000000000003E-3</v>
      </c>
      <c r="EQ1393" s="38">
        <v>4.9030200000000003E-2</v>
      </c>
      <c r="ER1393" s="38">
        <v>7.1708900000000006E-2</v>
      </c>
      <c r="ES1393" s="38">
        <v>6.1636099999999999E-2</v>
      </c>
      <c r="ET1393" s="38">
        <v>7.4658699999999995E-2</v>
      </c>
      <c r="EU1393" s="38">
        <v>6.3079800000000005E-2</v>
      </c>
      <c r="EV1393" s="38">
        <v>2.2742800000000001E-2</v>
      </c>
      <c r="EW1393" s="38">
        <v>1.6593799999999999E-2</v>
      </c>
      <c r="EX1393" s="38">
        <v>3.3321499999999997E-2</v>
      </c>
      <c r="EY1393" s="38">
        <v>-1.6860400000000001E-2</v>
      </c>
      <c r="EZ1393" s="38">
        <v>-2.7497899999999999E-2</v>
      </c>
      <c r="FA1393" s="38">
        <v>-4.9284799999999997E-2</v>
      </c>
      <c r="FB1393" s="38">
        <v>79.095050000000001</v>
      </c>
      <c r="FC1393" s="38">
        <v>77.471789999999999</v>
      </c>
      <c r="FD1393" s="38">
        <v>75.084379999999996</v>
      </c>
      <c r="FE1393" s="38">
        <v>73.138149999999996</v>
      </c>
      <c r="FF1393" s="38">
        <v>72.057839999999999</v>
      </c>
      <c r="FG1393" s="38">
        <v>71.247249999999994</v>
      </c>
      <c r="FH1393" s="38">
        <v>71.85042</v>
      </c>
      <c r="FI1393" s="38">
        <v>75.796890000000005</v>
      </c>
      <c r="FJ1393" s="38">
        <v>80.60548</v>
      </c>
      <c r="FK1393" s="38">
        <v>84.257710000000003</v>
      </c>
      <c r="FL1393" s="38">
        <v>87.816149999999993</v>
      </c>
      <c r="FM1393" s="38">
        <v>91.302869999999999</v>
      </c>
      <c r="FN1393" s="38">
        <v>93.828059999999994</v>
      </c>
      <c r="FO1393" s="38">
        <v>96.014920000000004</v>
      </c>
      <c r="FP1393" s="38">
        <v>97.421639999999996</v>
      </c>
      <c r="FQ1393" s="38">
        <v>98.583889999999997</v>
      </c>
      <c r="FR1393" s="38">
        <v>98.891080000000002</v>
      </c>
      <c r="FS1393" s="38">
        <v>98.427930000000003</v>
      </c>
      <c r="FT1393" s="38">
        <v>96.861869999999996</v>
      </c>
      <c r="FU1393" s="38">
        <v>94.680970000000002</v>
      </c>
      <c r="FV1393" s="38">
        <v>91.530879999999996</v>
      </c>
      <c r="FW1393">
        <v>88.875150000000005</v>
      </c>
      <c r="FX1393">
        <v>86.105649999999997</v>
      </c>
      <c r="FY1393">
        <v>83.340620000000001</v>
      </c>
      <c r="FZ1393">
        <v>1.51331E-2</v>
      </c>
      <c r="GA1393">
        <v>0.12480289999999999</v>
      </c>
      <c r="GB1393">
        <v>1</v>
      </c>
    </row>
    <row r="1394" spans="1:184" x14ac:dyDescent="0.3">
      <c r="A1394" t="s">
        <v>1</v>
      </c>
      <c r="B1394" t="s">
        <v>1</v>
      </c>
      <c r="C1394" t="s">
        <v>1</v>
      </c>
      <c r="D1394" t="s">
        <v>1</v>
      </c>
      <c r="E1394" t="s">
        <v>1</v>
      </c>
      <c r="F1394" t="s">
        <v>222</v>
      </c>
      <c r="G1394" t="s">
        <v>1</v>
      </c>
      <c r="H1394" s="40" t="s">
        <v>1</v>
      </c>
      <c r="I1394" s="18" t="s">
        <v>1</v>
      </c>
      <c r="J1394" s="38" t="s">
        <v>1</v>
      </c>
      <c r="K1394" s="18">
        <v>44739</v>
      </c>
      <c r="L1394" s="38">
        <v>112724</v>
      </c>
      <c r="M1394" s="38">
        <v>112724</v>
      </c>
      <c r="N1394" s="38">
        <v>5.3783620000000001</v>
      </c>
      <c r="O1394" s="38">
        <v>5.2418750000000003</v>
      </c>
      <c r="P1394" s="38">
        <v>5.1383739999999998</v>
      </c>
      <c r="Q1394" s="38">
        <v>5.1363719999999997</v>
      </c>
      <c r="R1394" s="38">
        <v>5.3167260000000001</v>
      </c>
      <c r="S1394" s="38">
        <v>5.7404609999999998</v>
      </c>
      <c r="T1394" s="38">
        <v>6.2735690000000002</v>
      </c>
      <c r="U1394" s="38">
        <v>6.9633229999999999</v>
      </c>
      <c r="V1394" s="38">
        <v>7.7766700000000002</v>
      </c>
      <c r="W1394" s="38">
        <v>8.3507470000000001</v>
      </c>
      <c r="X1394" s="38">
        <v>8.8437979999999996</v>
      </c>
      <c r="Y1394" s="38">
        <v>9.2296940000000003</v>
      </c>
      <c r="Z1394" s="38">
        <v>9.4934969999999996</v>
      </c>
      <c r="AA1394" s="38">
        <v>9.7845130000000005</v>
      </c>
      <c r="AB1394" s="38">
        <v>9.8899489999999997</v>
      </c>
      <c r="AC1394" s="38">
        <v>9.7848009999999999</v>
      </c>
      <c r="AD1394" s="38">
        <v>9.4129210000000008</v>
      </c>
      <c r="AE1394" s="38">
        <v>8.7496600000000004</v>
      </c>
      <c r="AF1394" s="38">
        <v>8.2043330000000001</v>
      </c>
      <c r="AG1394" s="38">
        <v>7.8328559999999996</v>
      </c>
      <c r="AH1394" s="38">
        <v>7.5166779999999997</v>
      </c>
      <c r="AI1394" s="38">
        <v>7.0605719999999996</v>
      </c>
      <c r="AJ1394" s="38">
        <v>6.5608209999999998</v>
      </c>
      <c r="AK1394" s="38">
        <v>6.1787380000000001</v>
      </c>
      <c r="AL1394" s="38">
        <v>-6.0544399999999998E-2</v>
      </c>
      <c r="AM1394" s="38">
        <v>-2.8462399999999999E-2</v>
      </c>
      <c r="AN1394" s="38">
        <v>-1.7906499999999999E-2</v>
      </c>
      <c r="AO1394" s="38">
        <v>1.1983E-3</v>
      </c>
      <c r="AP1394" s="38">
        <v>-6.0499000000000004E-3</v>
      </c>
      <c r="AQ1394" s="38">
        <v>5.9817799999999997E-2</v>
      </c>
      <c r="AR1394" s="38">
        <v>9.6207299999999996E-2</v>
      </c>
      <c r="AS1394" s="38">
        <v>-1.07937E-2</v>
      </c>
      <c r="AT1394" s="38">
        <v>-4.1221800000000003E-2</v>
      </c>
      <c r="AU1394" s="38">
        <v>-7.0484500000000005E-2</v>
      </c>
      <c r="AV1394" s="38">
        <v>-7.3013499999999995E-2</v>
      </c>
      <c r="AW1394" s="38">
        <v>-3.8136900000000001E-2</v>
      </c>
      <c r="AX1394" s="38">
        <v>-1.69623E-2</v>
      </c>
      <c r="AY1394" s="38">
        <v>2.4616699999999998E-2</v>
      </c>
      <c r="AZ1394" s="38">
        <v>8.6440600000000006E-2</v>
      </c>
      <c r="BA1394" s="38">
        <v>8.9765300000000006E-2</v>
      </c>
      <c r="BB1394" s="38">
        <v>0.14749100000000001</v>
      </c>
      <c r="BC1394" s="38">
        <v>0.13939029999999999</v>
      </c>
      <c r="BD1394" s="38">
        <v>0.1000827</v>
      </c>
      <c r="BE1394" s="38">
        <v>8.2496799999999995E-2</v>
      </c>
      <c r="BF1394" s="38">
        <v>9.0908000000000003E-2</v>
      </c>
      <c r="BG1394" s="38">
        <v>-6.4652899999999999E-2</v>
      </c>
      <c r="BH1394" s="38">
        <v>-5.8215200000000002E-2</v>
      </c>
      <c r="BI1394" s="38">
        <v>-5.66843E-2</v>
      </c>
      <c r="BJ1394" s="38">
        <v>-5.3328199999999999E-2</v>
      </c>
      <c r="BK1394" s="38">
        <v>-2.09803E-2</v>
      </c>
      <c r="BL1394" s="38">
        <v>-1.0747400000000001E-2</v>
      </c>
      <c r="BM1394" s="38">
        <v>6.6744999999999999E-3</v>
      </c>
      <c r="BN1394" s="38">
        <v>-1.0409E-3</v>
      </c>
      <c r="BO1394" s="38">
        <v>6.5986199999999995E-2</v>
      </c>
      <c r="BP1394" s="38">
        <v>0.1046902</v>
      </c>
      <c r="BQ1394" s="38">
        <v>-2.4748000000000001E-3</v>
      </c>
      <c r="BR1394" s="38">
        <v>-3.3486200000000001E-2</v>
      </c>
      <c r="BS1394" s="38">
        <v>-6.1952300000000002E-2</v>
      </c>
      <c r="BT1394" s="38">
        <v>-6.5899600000000003E-2</v>
      </c>
      <c r="BU1394" s="38">
        <v>-3.2101400000000002E-2</v>
      </c>
      <c r="BV1394" s="38">
        <v>-1.26213E-2</v>
      </c>
      <c r="BW1394" s="38">
        <v>2.9154099999999999E-2</v>
      </c>
      <c r="BX1394" s="38">
        <v>9.2464599999999994E-2</v>
      </c>
      <c r="BY1394" s="38">
        <v>9.6583000000000002E-2</v>
      </c>
      <c r="BZ1394" s="38">
        <v>0.1558321</v>
      </c>
      <c r="CA1394" s="38">
        <v>0.1486025</v>
      </c>
      <c r="CB1394" s="38">
        <v>0.1125505</v>
      </c>
      <c r="CC1394" s="38">
        <v>9.5158800000000002E-2</v>
      </c>
      <c r="CD1394" s="38">
        <v>0.1027081</v>
      </c>
      <c r="CE1394" s="38">
        <v>-5.13804E-2</v>
      </c>
      <c r="CF1394" s="38">
        <v>-4.4892399999999999E-2</v>
      </c>
      <c r="CG1394" s="38">
        <v>-4.2368500000000003E-2</v>
      </c>
      <c r="CH1394" s="38">
        <v>-4.83303E-2</v>
      </c>
      <c r="CI1394" s="38">
        <v>-1.5798199999999998E-2</v>
      </c>
      <c r="CJ1394" s="38">
        <v>-5.7889999999999999E-3</v>
      </c>
      <c r="CK1394" s="38">
        <v>1.04674E-2</v>
      </c>
      <c r="CL1394" s="38">
        <v>2.4283E-3</v>
      </c>
      <c r="CM1394" s="38">
        <v>7.0258299999999996E-2</v>
      </c>
      <c r="CN1394" s="38">
        <v>0.11056539999999999</v>
      </c>
      <c r="CO1394" s="38">
        <v>3.2869000000000002E-3</v>
      </c>
      <c r="CP1394" s="38">
        <v>-2.8128500000000001E-2</v>
      </c>
      <c r="CQ1394" s="38">
        <v>-5.6043000000000003E-2</v>
      </c>
      <c r="CR1394" s="38">
        <v>-6.0972400000000003E-2</v>
      </c>
      <c r="CS1394" s="38">
        <v>-2.79213E-2</v>
      </c>
      <c r="CT1394" s="38">
        <v>-9.6147000000000003E-3</v>
      </c>
      <c r="CU1394" s="38">
        <v>3.2296699999999998E-2</v>
      </c>
      <c r="CV1394" s="38">
        <v>9.6636799999999995E-2</v>
      </c>
      <c r="CW1394" s="38">
        <v>0.1013049</v>
      </c>
      <c r="CX1394" s="38">
        <v>0.161609</v>
      </c>
      <c r="CY1394" s="38">
        <v>0.15498290000000001</v>
      </c>
      <c r="CZ1394" s="38">
        <v>0.12118569999999999</v>
      </c>
      <c r="DA1394" s="38">
        <v>0.1039284</v>
      </c>
      <c r="DB1394" s="38">
        <v>0.1108808</v>
      </c>
      <c r="DC1394" s="38">
        <v>-4.21879E-2</v>
      </c>
      <c r="DD1394" s="38">
        <v>-3.5665099999999998E-2</v>
      </c>
      <c r="DE1394" s="38">
        <v>-3.24534E-2</v>
      </c>
      <c r="DF1394" s="38">
        <v>-4.33324E-2</v>
      </c>
      <c r="DG1394" s="38">
        <v>-1.06161E-2</v>
      </c>
      <c r="DH1394" s="38">
        <v>-8.3060000000000002E-4</v>
      </c>
      <c r="DI1394" s="38">
        <v>1.4260200000000001E-2</v>
      </c>
      <c r="DJ1394" s="38">
        <v>5.8975E-3</v>
      </c>
      <c r="DK1394" s="38">
        <v>7.45305E-2</v>
      </c>
      <c r="DL1394" s="38">
        <v>0.11644060000000001</v>
      </c>
      <c r="DM1394" s="38">
        <v>9.0486000000000004E-3</v>
      </c>
      <c r="DN1394" s="38">
        <v>-2.2770800000000001E-2</v>
      </c>
      <c r="DO1394" s="38">
        <v>-5.01336E-2</v>
      </c>
      <c r="DP1394" s="38">
        <v>-5.6045299999999999E-2</v>
      </c>
      <c r="DQ1394" s="38">
        <v>-2.37412E-2</v>
      </c>
      <c r="DR1394" s="38">
        <v>-6.6081000000000004E-3</v>
      </c>
      <c r="DS1394" s="38">
        <v>3.54393E-2</v>
      </c>
      <c r="DT1394" s="38">
        <v>0.100809</v>
      </c>
      <c r="DU1394" s="38">
        <v>0.1060268</v>
      </c>
      <c r="DV1394" s="38">
        <v>0.16738600000000001</v>
      </c>
      <c r="DW1394" s="38">
        <v>0.16136329999999999</v>
      </c>
      <c r="DX1394" s="38">
        <v>0.12982079999999999</v>
      </c>
      <c r="DY1394" s="38">
        <v>0.11269800000000001</v>
      </c>
      <c r="DZ1394" s="38">
        <v>0.11905350000000001</v>
      </c>
      <c r="EA1394" s="38">
        <v>-3.2995400000000001E-2</v>
      </c>
      <c r="EB1394" s="38">
        <v>-2.6437800000000001E-2</v>
      </c>
      <c r="EC1394" s="38">
        <v>-2.2538300000000001E-2</v>
      </c>
      <c r="ED1394" s="38">
        <v>-3.6116299999999997E-2</v>
      </c>
      <c r="EE1394" s="38">
        <v>-3.1340000000000001E-3</v>
      </c>
      <c r="EF1394" s="38">
        <v>6.3286000000000002E-3</v>
      </c>
      <c r="EG1394" s="38">
        <v>1.9736500000000001E-2</v>
      </c>
      <c r="EH1394" s="38">
        <v>1.09065E-2</v>
      </c>
      <c r="EI1394" s="38">
        <v>8.0698900000000004E-2</v>
      </c>
      <c r="EJ1394" s="38">
        <v>0.12492350000000001</v>
      </c>
      <c r="EK1394" s="38">
        <v>1.73676E-2</v>
      </c>
      <c r="EL1394" s="38">
        <v>-1.50352E-2</v>
      </c>
      <c r="EM1394" s="38">
        <v>-4.1601399999999997E-2</v>
      </c>
      <c r="EN1394" s="38">
        <v>-4.8931299999999997E-2</v>
      </c>
      <c r="EO1394" s="38">
        <v>-1.7705800000000001E-2</v>
      </c>
      <c r="EP1394" s="38">
        <v>-2.2671000000000002E-3</v>
      </c>
      <c r="EQ1394" s="38">
        <v>3.9976699999999997E-2</v>
      </c>
      <c r="ER1394" s="38">
        <v>0.106833</v>
      </c>
      <c r="ES1394" s="38">
        <v>0.1128446</v>
      </c>
      <c r="ET1394" s="38">
        <v>0.17572699999999999</v>
      </c>
      <c r="EU1394" s="38">
        <v>0.17057559999999999</v>
      </c>
      <c r="EV1394" s="38">
        <v>0.14228859999999999</v>
      </c>
      <c r="EW1394" s="38">
        <v>0.12536</v>
      </c>
      <c r="EX1394" s="38">
        <v>0.13085350000000001</v>
      </c>
      <c r="EY1394" s="38">
        <v>-1.9722900000000002E-2</v>
      </c>
      <c r="EZ1394" s="38">
        <v>-1.3115099999999999E-2</v>
      </c>
      <c r="FA1394" s="38">
        <v>-8.2225000000000006E-3</v>
      </c>
      <c r="FB1394" s="38">
        <v>77.366399999999999</v>
      </c>
      <c r="FC1394" s="38">
        <v>75.449209999999994</v>
      </c>
      <c r="FD1394" s="38">
        <v>73.463819999999998</v>
      </c>
      <c r="FE1394" s="38">
        <v>71.734269999999995</v>
      </c>
      <c r="FF1394" s="38">
        <v>70.680999999999997</v>
      </c>
      <c r="FG1394" s="38">
        <v>69.392039999999994</v>
      </c>
      <c r="FH1394" s="38">
        <v>69.591089999999994</v>
      </c>
      <c r="FI1394" s="38">
        <v>72.839979999999997</v>
      </c>
      <c r="FJ1394" s="38">
        <v>77.599360000000004</v>
      </c>
      <c r="FK1394" s="38">
        <v>81.694519999999997</v>
      </c>
      <c r="FL1394" s="38">
        <v>85.904210000000006</v>
      </c>
      <c r="FM1394" s="38">
        <v>89.830169999999995</v>
      </c>
      <c r="FN1394" s="38">
        <v>93.241380000000007</v>
      </c>
      <c r="FO1394" s="38">
        <v>96.104690000000005</v>
      </c>
      <c r="FP1394" s="38">
        <v>98.25967</v>
      </c>
      <c r="FQ1394" s="38">
        <v>99.834540000000004</v>
      </c>
      <c r="FR1394" s="38">
        <v>99.980729999999994</v>
      </c>
      <c r="FS1394" s="38">
        <v>99.626239999999996</v>
      </c>
      <c r="FT1394" s="38">
        <v>98.146169999999998</v>
      </c>
      <c r="FU1394" s="38">
        <v>95.333020000000005</v>
      </c>
      <c r="FV1394" s="38">
        <v>90.975309999999993</v>
      </c>
      <c r="FW1394">
        <v>87.359369999999998</v>
      </c>
      <c r="FX1394">
        <v>84.236639999999994</v>
      </c>
      <c r="FY1394">
        <v>81.631609999999995</v>
      </c>
      <c r="FZ1394">
        <v>1.23806E-2</v>
      </c>
      <c r="GA1394">
        <v>0.10152559999999999</v>
      </c>
      <c r="GB1394">
        <v>1</v>
      </c>
    </row>
    <row r="1395" spans="1:184" x14ac:dyDescent="0.3">
      <c r="A1395" t="s">
        <v>1</v>
      </c>
      <c r="B1395" t="s">
        <v>1</v>
      </c>
      <c r="C1395" t="s">
        <v>1</v>
      </c>
      <c r="D1395" t="s">
        <v>1</v>
      </c>
      <c r="E1395" t="s">
        <v>1</v>
      </c>
      <c r="F1395" t="s">
        <v>222</v>
      </c>
      <c r="G1395" t="s">
        <v>1</v>
      </c>
      <c r="H1395" s="40" t="s">
        <v>1</v>
      </c>
      <c r="I1395" s="18" t="s">
        <v>1</v>
      </c>
      <c r="J1395" s="38" t="s">
        <v>1</v>
      </c>
      <c r="K1395" s="18">
        <v>44753</v>
      </c>
      <c r="L1395" s="38">
        <v>112407</v>
      </c>
      <c r="M1395" s="38">
        <v>112407</v>
      </c>
      <c r="N1395" s="38">
        <v>5.3418140000000003</v>
      </c>
      <c r="O1395" s="38">
        <v>5.2055160000000003</v>
      </c>
      <c r="P1395" s="38">
        <v>5.109775</v>
      </c>
      <c r="Q1395" s="38">
        <v>5.1166229999999997</v>
      </c>
      <c r="R1395" s="38">
        <v>5.2990339999999998</v>
      </c>
      <c r="S1395" s="38">
        <v>5.702337</v>
      </c>
      <c r="T1395" s="38">
        <v>6.2332510000000001</v>
      </c>
      <c r="U1395" s="38">
        <v>6.9767380000000001</v>
      </c>
      <c r="V1395" s="38">
        <v>7.816738</v>
      </c>
      <c r="W1395" s="38">
        <v>8.4431779999999996</v>
      </c>
      <c r="X1395" s="38">
        <v>8.9611090000000004</v>
      </c>
      <c r="Y1395" s="38">
        <v>9.3553090000000001</v>
      </c>
      <c r="Z1395" s="38">
        <v>9.5939560000000004</v>
      </c>
      <c r="AA1395" s="38">
        <v>9.8846270000000001</v>
      </c>
      <c r="AB1395" s="38">
        <v>9.9471369999999997</v>
      </c>
      <c r="AC1395" s="38">
        <v>9.8109800000000007</v>
      </c>
      <c r="AD1395" s="38">
        <v>9.4169269999999994</v>
      </c>
      <c r="AE1395" s="38">
        <v>8.7288359999999994</v>
      </c>
      <c r="AF1395" s="38">
        <v>8.1756279999999997</v>
      </c>
      <c r="AG1395" s="38">
        <v>7.8170669999999998</v>
      </c>
      <c r="AH1395" s="38">
        <v>7.5274520000000003</v>
      </c>
      <c r="AI1395" s="38">
        <v>7.1023329999999998</v>
      </c>
      <c r="AJ1395" s="38">
        <v>6.6295500000000001</v>
      </c>
      <c r="AK1395" s="38">
        <v>6.2333319999999999</v>
      </c>
      <c r="AL1395" s="38">
        <v>-3.1221800000000001E-2</v>
      </c>
      <c r="AM1395" s="38">
        <v>-1.8892699999999998E-2</v>
      </c>
      <c r="AN1395" s="38">
        <v>-4.9023000000000001E-3</v>
      </c>
      <c r="AO1395" s="38">
        <v>-7.0117000000000001E-3</v>
      </c>
      <c r="AP1395" s="38">
        <v>-3.3706999999999999E-3</v>
      </c>
      <c r="AQ1395" s="38">
        <v>2.7164899999999999E-2</v>
      </c>
      <c r="AR1395" s="38">
        <v>5.0875400000000001E-2</v>
      </c>
      <c r="AS1395" s="38">
        <v>-4.2142899999999997E-2</v>
      </c>
      <c r="AT1395" s="38">
        <v>-3.8820599999999997E-2</v>
      </c>
      <c r="AU1395" s="38">
        <v>-6.6724199999999997E-2</v>
      </c>
      <c r="AV1395" s="38">
        <v>-4.6438300000000002E-2</v>
      </c>
      <c r="AW1395" s="38">
        <v>-5.8057200000000003E-2</v>
      </c>
      <c r="AX1395" s="38">
        <v>-2.6071E-2</v>
      </c>
      <c r="AY1395" s="38">
        <v>2.6750400000000001E-2</v>
      </c>
      <c r="AZ1395" s="38">
        <v>3.1746000000000003E-2</v>
      </c>
      <c r="BA1395" s="38">
        <v>3.6527400000000002E-2</v>
      </c>
      <c r="BB1395" s="38">
        <v>8.7954199999999996E-2</v>
      </c>
      <c r="BC1395" s="38">
        <v>4.77594E-2</v>
      </c>
      <c r="BD1395" s="38">
        <v>3.1042999999999999E-3</v>
      </c>
      <c r="BE1395" s="38">
        <v>1.3439999999999999E-3</v>
      </c>
      <c r="BF1395" s="38">
        <v>-6.9709000000000004E-3</v>
      </c>
      <c r="BG1395" s="38">
        <v>-0.14668239999999999</v>
      </c>
      <c r="BH1395" s="38">
        <v>-0.1128706</v>
      </c>
      <c r="BI1395" s="38">
        <v>-9.9929599999999993E-2</v>
      </c>
      <c r="BJ1395" s="38">
        <v>-2.2398999999999999E-2</v>
      </c>
      <c r="BK1395" s="38">
        <v>-1.07784E-2</v>
      </c>
      <c r="BL1395" s="38">
        <v>2.7791000000000001E-3</v>
      </c>
      <c r="BM1395" s="38">
        <v>-7.0870000000000004E-4</v>
      </c>
      <c r="BN1395" s="38">
        <v>1.9580000000000001E-3</v>
      </c>
      <c r="BO1395" s="38">
        <v>3.4189799999999999E-2</v>
      </c>
      <c r="BP1395" s="38">
        <v>6.0935200000000002E-2</v>
      </c>
      <c r="BQ1395" s="38">
        <v>-3.2871200000000003E-2</v>
      </c>
      <c r="BR1395" s="38">
        <v>-2.9796699999999999E-2</v>
      </c>
      <c r="BS1395" s="38">
        <v>-5.6256199999999999E-2</v>
      </c>
      <c r="BT1395" s="38">
        <v>-3.8011299999999998E-2</v>
      </c>
      <c r="BU1395" s="38">
        <v>-5.1234599999999998E-2</v>
      </c>
      <c r="BV1395" s="38">
        <v>-2.1816599999999998E-2</v>
      </c>
      <c r="BW1395" s="38">
        <v>3.2007300000000002E-2</v>
      </c>
      <c r="BX1395" s="38">
        <v>3.9401100000000001E-2</v>
      </c>
      <c r="BY1395" s="38">
        <v>4.5363300000000002E-2</v>
      </c>
      <c r="BZ1395" s="38">
        <v>9.8438999999999999E-2</v>
      </c>
      <c r="CA1395" s="38">
        <v>5.9207700000000002E-2</v>
      </c>
      <c r="CB1395" s="38">
        <v>1.78227E-2</v>
      </c>
      <c r="CC1395" s="38">
        <v>1.6035899999999999E-2</v>
      </c>
      <c r="CD1395" s="38">
        <v>6.4044000000000002E-3</v>
      </c>
      <c r="CE1395" s="38">
        <v>-0.1318956</v>
      </c>
      <c r="CF1395" s="38">
        <v>-9.6441100000000002E-2</v>
      </c>
      <c r="CG1395" s="38">
        <v>-8.2397899999999996E-2</v>
      </c>
      <c r="CH1395" s="38">
        <v>-1.6288400000000001E-2</v>
      </c>
      <c r="CI1395" s="38">
        <v>-5.1583999999999996E-3</v>
      </c>
      <c r="CJ1395" s="38">
        <v>8.0993000000000002E-3</v>
      </c>
      <c r="CK1395" s="38">
        <v>3.6565999999999999E-3</v>
      </c>
      <c r="CL1395" s="38">
        <v>5.6487000000000004E-3</v>
      </c>
      <c r="CM1395" s="38">
        <v>3.9055300000000001E-2</v>
      </c>
      <c r="CN1395" s="38">
        <v>6.7902599999999994E-2</v>
      </c>
      <c r="CO1395" s="38">
        <v>-2.64496E-2</v>
      </c>
      <c r="CP1395" s="38">
        <v>-2.3546899999999999E-2</v>
      </c>
      <c r="CQ1395" s="38">
        <v>-4.9006099999999997E-2</v>
      </c>
      <c r="CR1395" s="38">
        <v>-3.2174800000000003E-2</v>
      </c>
      <c r="CS1395" s="38">
        <v>-4.6509200000000001E-2</v>
      </c>
      <c r="CT1395" s="38">
        <v>-1.8869899999999998E-2</v>
      </c>
      <c r="CU1395" s="38">
        <v>3.5648199999999998E-2</v>
      </c>
      <c r="CV1395" s="38">
        <v>4.4703100000000003E-2</v>
      </c>
      <c r="CW1395" s="38">
        <v>5.1483000000000001E-2</v>
      </c>
      <c r="CX1395" s="38">
        <v>0.10570069999999999</v>
      </c>
      <c r="CY1395" s="38">
        <v>6.7136699999999994E-2</v>
      </c>
      <c r="CZ1395" s="38">
        <v>2.8016599999999999E-2</v>
      </c>
      <c r="DA1395" s="38">
        <v>2.6211600000000002E-2</v>
      </c>
      <c r="DB1395" s="38">
        <v>1.5668000000000001E-2</v>
      </c>
      <c r="DC1395" s="38">
        <v>-0.1216544</v>
      </c>
      <c r="DD1395" s="38">
        <v>-8.5061999999999999E-2</v>
      </c>
      <c r="DE1395" s="38">
        <v>-7.0255499999999999E-2</v>
      </c>
      <c r="DF1395" s="38">
        <v>-1.0177800000000001E-2</v>
      </c>
      <c r="DG1395" s="38">
        <v>4.615E-4</v>
      </c>
      <c r="DH1395" s="38">
        <v>1.34194E-2</v>
      </c>
      <c r="DI1395" s="38">
        <v>8.0219999999999996E-3</v>
      </c>
      <c r="DJ1395" s="38">
        <v>9.3393999999999994E-3</v>
      </c>
      <c r="DK1395" s="38">
        <v>4.39207E-2</v>
      </c>
      <c r="DL1395" s="38">
        <v>7.4870000000000006E-2</v>
      </c>
      <c r="DM1395" s="38">
        <v>-2.0028000000000001E-2</v>
      </c>
      <c r="DN1395" s="38">
        <v>-1.7297E-2</v>
      </c>
      <c r="DO1395" s="38">
        <v>-4.1756000000000001E-2</v>
      </c>
      <c r="DP1395" s="38">
        <v>-2.6338400000000001E-2</v>
      </c>
      <c r="DQ1395" s="38">
        <v>-4.1783899999999999E-2</v>
      </c>
      <c r="DR1395" s="38">
        <v>-1.5923300000000001E-2</v>
      </c>
      <c r="DS1395" s="38">
        <v>3.9288999999999998E-2</v>
      </c>
      <c r="DT1395" s="38">
        <v>5.0005000000000001E-2</v>
      </c>
      <c r="DU1395" s="38">
        <v>5.76027E-2</v>
      </c>
      <c r="DV1395" s="38">
        <v>0.1129624</v>
      </c>
      <c r="DW1395" s="38">
        <v>7.5065800000000002E-2</v>
      </c>
      <c r="DX1395" s="38">
        <v>3.8210599999999997E-2</v>
      </c>
      <c r="DY1395" s="38">
        <v>3.6387200000000001E-2</v>
      </c>
      <c r="DZ1395" s="38">
        <v>2.4931700000000001E-2</v>
      </c>
      <c r="EA1395" s="38">
        <v>-0.1114131</v>
      </c>
      <c r="EB1395" s="38">
        <v>-7.3682899999999996E-2</v>
      </c>
      <c r="EC1395" s="38">
        <v>-5.8113100000000001E-2</v>
      </c>
      <c r="ED1395" s="38">
        <v>-1.3550999999999999E-3</v>
      </c>
      <c r="EE1395" s="38">
        <v>8.5758999999999991E-3</v>
      </c>
      <c r="EF1395" s="38">
        <v>2.1100899999999999E-2</v>
      </c>
      <c r="EG1395" s="38">
        <v>1.4324999999999999E-2</v>
      </c>
      <c r="EH1395" s="38">
        <v>1.46681E-2</v>
      </c>
      <c r="EI1395" s="38">
        <v>5.0945600000000001E-2</v>
      </c>
      <c r="EJ1395" s="38">
        <v>8.4929900000000003E-2</v>
      </c>
      <c r="EK1395" s="38">
        <v>-1.07563E-2</v>
      </c>
      <c r="EL1395" s="38">
        <v>-8.2731999999999997E-3</v>
      </c>
      <c r="EM1395" s="38">
        <v>-3.1288099999999999E-2</v>
      </c>
      <c r="EN1395" s="38">
        <v>-1.7911400000000001E-2</v>
      </c>
      <c r="EO1395" s="38">
        <v>-3.4961199999999998E-2</v>
      </c>
      <c r="EP1395" s="38">
        <v>-1.1668899999999999E-2</v>
      </c>
      <c r="EQ1395" s="38">
        <v>4.4545899999999999E-2</v>
      </c>
      <c r="ER1395" s="38">
        <v>5.7660099999999999E-2</v>
      </c>
      <c r="ES1395" s="38">
        <v>6.6438499999999998E-2</v>
      </c>
      <c r="ET1395" s="38">
        <v>0.1234471</v>
      </c>
      <c r="EU1395" s="38">
        <v>8.6514099999999997E-2</v>
      </c>
      <c r="EV1395" s="38">
        <v>5.2928999999999997E-2</v>
      </c>
      <c r="EW1395" s="38">
        <v>5.1079199999999998E-2</v>
      </c>
      <c r="EX1395" s="38">
        <v>3.8306899999999998E-2</v>
      </c>
      <c r="EY1395" s="38">
        <v>-9.6626400000000001E-2</v>
      </c>
      <c r="EZ1395" s="38">
        <v>-5.7253400000000003E-2</v>
      </c>
      <c r="FA1395" s="38">
        <v>-4.0581399999999997E-2</v>
      </c>
      <c r="FB1395" s="38">
        <v>79.004009999999994</v>
      </c>
      <c r="FC1395" s="38">
        <v>77.790360000000007</v>
      </c>
      <c r="FD1395" s="38">
        <v>76.513019999999997</v>
      </c>
      <c r="FE1395" s="38">
        <v>74.958209999999994</v>
      </c>
      <c r="FF1395" s="38">
        <v>72.814310000000006</v>
      </c>
      <c r="FG1395" s="38">
        <v>71.966049999999996</v>
      </c>
      <c r="FH1395" s="38">
        <v>71.770290000000003</v>
      </c>
      <c r="FI1395" s="38">
        <v>74.706609999999998</v>
      </c>
      <c r="FJ1395" s="38">
        <v>79.059240000000003</v>
      </c>
      <c r="FK1395" s="38">
        <v>83.923590000000004</v>
      </c>
      <c r="FL1395" s="38">
        <v>87.857990000000001</v>
      </c>
      <c r="FM1395" s="38">
        <v>91.235060000000004</v>
      </c>
      <c r="FN1395" s="38">
        <v>94.324100000000001</v>
      </c>
      <c r="FO1395" s="38">
        <v>96.618520000000004</v>
      </c>
      <c r="FP1395" s="38">
        <v>98.200940000000003</v>
      </c>
      <c r="FQ1395" s="38">
        <v>99.824169999999995</v>
      </c>
      <c r="FR1395" s="38">
        <v>100.4307</v>
      </c>
      <c r="FS1395" s="38">
        <v>99.980450000000005</v>
      </c>
      <c r="FT1395" s="38">
        <v>98.710139999999996</v>
      </c>
      <c r="FU1395" s="38">
        <v>96.176329999999993</v>
      </c>
      <c r="FV1395" s="38">
        <v>92.442139999999995</v>
      </c>
      <c r="FW1395">
        <v>88.962620000000001</v>
      </c>
      <c r="FX1395">
        <v>86.466089999999994</v>
      </c>
      <c r="FY1395">
        <v>83.456659999999999</v>
      </c>
      <c r="FZ1395">
        <v>1.5127399999999999E-2</v>
      </c>
      <c r="GA1395">
        <v>0.12700130000000001</v>
      </c>
      <c r="GB1395">
        <v>1</v>
      </c>
    </row>
    <row r="1396" spans="1:184" x14ac:dyDescent="0.3">
      <c r="A1396" t="s">
        <v>1</v>
      </c>
      <c r="B1396" t="s">
        <v>1</v>
      </c>
      <c r="C1396" t="s">
        <v>1</v>
      </c>
      <c r="D1396" t="s">
        <v>1</v>
      </c>
      <c r="E1396" t="s">
        <v>1</v>
      </c>
      <c r="F1396" t="s">
        <v>222</v>
      </c>
      <c r="G1396" t="s">
        <v>1</v>
      </c>
      <c r="H1396" s="40" t="s">
        <v>1</v>
      </c>
      <c r="I1396" s="18" t="s">
        <v>1</v>
      </c>
      <c r="J1396" s="38" t="s">
        <v>1</v>
      </c>
      <c r="K1396" s="18">
        <v>44760</v>
      </c>
      <c r="L1396" s="38">
        <v>112244</v>
      </c>
      <c r="M1396" s="38">
        <v>112244</v>
      </c>
      <c r="N1396" s="38">
        <v>5.6459999999999999</v>
      </c>
      <c r="O1396" s="38">
        <v>5.4926539999999999</v>
      </c>
      <c r="P1396" s="38">
        <v>5.375127</v>
      </c>
      <c r="Q1396" s="38">
        <v>5.3727460000000002</v>
      </c>
      <c r="R1396" s="38">
        <v>5.5482760000000004</v>
      </c>
      <c r="S1396" s="38">
        <v>5.9923390000000003</v>
      </c>
      <c r="T1396" s="38">
        <v>6.5558059999999996</v>
      </c>
      <c r="U1396" s="38">
        <v>7.2613909999999997</v>
      </c>
      <c r="V1396" s="38">
        <v>8.0613949999999992</v>
      </c>
      <c r="W1396" s="38">
        <v>8.6293260000000007</v>
      </c>
      <c r="X1396" s="38">
        <v>9.106935</v>
      </c>
      <c r="Y1396" s="38">
        <v>9.4812370000000001</v>
      </c>
      <c r="Z1396" s="38">
        <v>9.7109559999999995</v>
      </c>
      <c r="AA1396" s="38">
        <v>9.9797989999999999</v>
      </c>
      <c r="AB1396" s="38">
        <v>10.05172</v>
      </c>
      <c r="AC1396" s="38">
        <v>9.9107830000000003</v>
      </c>
      <c r="AD1396" s="38">
        <v>9.5173649999999999</v>
      </c>
      <c r="AE1396" s="38">
        <v>8.8240719999999992</v>
      </c>
      <c r="AF1396" s="38">
        <v>8.2650559999999995</v>
      </c>
      <c r="AG1396" s="38">
        <v>7.9080890000000004</v>
      </c>
      <c r="AH1396" s="38">
        <v>7.6156129999999997</v>
      </c>
      <c r="AI1396" s="38">
        <v>7.176253</v>
      </c>
      <c r="AJ1396" s="38">
        <v>6.67753</v>
      </c>
      <c r="AK1396" s="38">
        <v>6.278314</v>
      </c>
      <c r="AL1396" s="38">
        <v>-1.25843E-2</v>
      </c>
      <c r="AM1396" s="38">
        <v>1.44222E-2</v>
      </c>
      <c r="AN1396" s="38">
        <v>5.3246999999999999E-3</v>
      </c>
      <c r="AO1396" s="38">
        <v>1.8932600000000001E-2</v>
      </c>
      <c r="AP1396" s="38">
        <v>-6.1453999999999996E-3</v>
      </c>
      <c r="AQ1396" s="38">
        <v>-1.6057999999999999E-3</v>
      </c>
      <c r="AR1396" s="38">
        <v>5.4574600000000001E-2</v>
      </c>
      <c r="AS1396" s="38">
        <v>-4.4179499999999997E-2</v>
      </c>
      <c r="AT1396" s="38">
        <v>-5.6363299999999998E-2</v>
      </c>
      <c r="AU1396" s="38">
        <v>-7.4465900000000002E-2</v>
      </c>
      <c r="AV1396" s="38">
        <v>-0.1119554</v>
      </c>
      <c r="AW1396" s="38">
        <v>-0.1351328</v>
      </c>
      <c r="AX1396" s="38">
        <v>-6.6814999999999999E-2</v>
      </c>
      <c r="AY1396" s="38">
        <v>7.4883199999999997E-2</v>
      </c>
      <c r="AZ1396" s="38">
        <v>9.8411100000000001E-2</v>
      </c>
      <c r="BA1396" s="38">
        <v>0.13754720000000001</v>
      </c>
      <c r="BB1396" s="38">
        <v>0.17362</v>
      </c>
      <c r="BC1396" s="38">
        <v>0.1445554</v>
      </c>
      <c r="BD1396" s="38">
        <v>0.125058</v>
      </c>
      <c r="BE1396" s="38">
        <v>0.1610212</v>
      </c>
      <c r="BF1396" s="38">
        <v>0.1163111</v>
      </c>
      <c r="BG1396" s="38">
        <v>-2.89266E-2</v>
      </c>
      <c r="BH1396" s="38">
        <v>-3.0699199999999999E-2</v>
      </c>
      <c r="BI1396" s="38">
        <v>-5.4294299999999997E-2</v>
      </c>
      <c r="BJ1396" s="38">
        <v>-4.2119999999999996E-3</v>
      </c>
      <c r="BK1396" s="38">
        <v>2.2047500000000001E-2</v>
      </c>
      <c r="BL1396" s="38">
        <v>1.23704E-2</v>
      </c>
      <c r="BM1396" s="38">
        <v>2.51287E-2</v>
      </c>
      <c r="BN1396" s="38">
        <v>-6.11E-4</v>
      </c>
      <c r="BO1396" s="38">
        <v>5.4243E-3</v>
      </c>
      <c r="BP1396" s="38">
        <v>6.6528100000000007E-2</v>
      </c>
      <c r="BQ1396" s="38">
        <v>-3.4293700000000003E-2</v>
      </c>
      <c r="BR1396" s="38">
        <v>-4.62732E-2</v>
      </c>
      <c r="BS1396" s="38">
        <v>-6.39102E-2</v>
      </c>
      <c r="BT1396" s="38">
        <v>-0.1039095</v>
      </c>
      <c r="BU1396" s="38">
        <v>-0.12821569999999999</v>
      </c>
      <c r="BV1396" s="38">
        <v>-6.1712099999999999E-2</v>
      </c>
      <c r="BW1396" s="38">
        <v>8.1125299999999997E-2</v>
      </c>
      <c r="BX1396" s="38">
        <v>0.1073168</v>
      </c>
      <c r="BY1396" s="38">
        <v>0.1480813</v>
      </c>
      <c r="BZ1396" s="38">
        <v>0.18595039999999999</v>
      </c>
      <c r="CA1396" s="38">
        <v>0.15905230000000001</v>
      </c>
      <c r="CB1396" s="38">
        <v>0.141706</v>
      </c>
      <c r="CC1396" s="38">
        <v>0.17688770000000001</v>
      </c>
      <c r="CD1396" s="38">
        <v>0.1299661</v>
      </c>
      <c r="CE1396" s="38">
        <v>-1.28357E-2</v>
      </c>
      <c r="CF1396" s="38">
        <v>-1.4486199999999999E-2</v>
      </c>
      <c r="CG1396" s="38">
        <v>-3.7357700000000001E-2</v>
      </c>
      <c r="CH1396" s="38">
        <v>1.5866000000000001E-3</v>
      </c>
      <c r="CI1396" s="38">
        <v>2.73288E-2</v>
      </c>
      <c r="CJ1396" s="38">
        <v>1.7250100000000001E-2</v>
      </c>
      <c r="CK1396" s="38">
        <v>2.9420100000000001E-2</v>
      </c>
      <c r="CL1396" s="38">
        <v>3.2220999999999999E-3</v>
      </c>
      <c r="CM1396" s="38">
        <v>1.0293399999999999E-2</v>
      </c>
      <c r="CN1396" s="38">
        <v>7.4806999999999998E-2</v>
      </c>
      <c r="CO1396" s="38">
        <v>-2.74468E-2</v>
      </c>
      <c r="CP1396" s="38">
        <v>-3.9284800000000002E-2</v>
      </c>
      <c r="CQ1396" s="38">
        <v>-5.6599299999999998E-2</v>
      </c>
      <c r="CR1396" s="38">
        <v>-9.8336999999999994E-2</v>
      </c>
      <c r="CS1396" s="38">
        <v>-0.12342500000000001</v>
      </c>
      <c r="CT1396" s="38">
        <v>-5.8177800000000002E-2</v>
      </c>
      <c r="CU1396" s="38">
        <v>8.5448700000000002E-2</v>
      </c>
      <c r="CV1396" s="38">
        <v>0.1134849</v>
      </c>
      <c r="CW1396" s="38">
        <v>0.1553773</v>
      </c>
      <c r="CX1396" s="38">
        <v>0.1944903</v>
      </c>
      <c r="CY1396" s="38">
        <v>0.16909279999999999</v>
      </c>
      <c r="CZ1396" s="38">
        <v>0.15323639999999999</v>
      </c>
      <c r="DA1396" s="38">
        <v>0.18787680000000001</v>
      </c>
      <c r="DB1396" s="38">
        <v>0.13942350000000001</v>
      </c>
      <c r="DC1396" s="38">
        <v>-1.6911999999999999E-3</v>
      </c>
      <c r="DD1396" s="38">
        <v>-3.2572E-3</v>
      </c>
      <c r="DE1396" s="38">
        <v>-2.5627500000000001E-2</v>
      </c>
      <c r="DF1396" s="38">
        <v>7.3851999999999998E-3</v>
      </c>
      <c r="DG1396" s="38">
        <v>3.261E-2</v>
      </c>
      <c r="DH1396" s="38">
        <v>2.2129900000000001E-2</v>
      </c>
      <c r="DI1396" s="38">
        <v>3.3711400000000002E-2</v>
      </c>
      <c r="DJ1396" s="38">
        <v>7.0552000000000002E-3</v>
      </c>
      <c r="DK1396" s="38">
        <v>1.5162399999999999E-2</v>
      </c>
      <c r="DL1396" s="38">
        <v>8.3085900000000004E-2</v>
      </c>
      <c r="DM1396" s="38">
        <v>-2.0599900000000001E-2</v>
      </c>
      <c r="DN1396" s="38">
        <v>-3.2296400000000003E-2</v>
      </c>
      <c r="DO1396" s="38">
        <v>-4.9288499999999999E-2</v>
      </c>
      <c r="DP1396" s="38">
        <v>-9.2764399999999997E-2</v>
      </c>
      <c r="DQ1396" s="38">
        <v>-0.1186342</v>
      </c>
      <c r="DR1396" s="38">
        <v>-5.4643499999999998E-2</v>
      </c>
      <c r="DS1396" s="38">
        <v>8.9772000000000005E-2</v>
      </c>
      <c r="DT1396" s="38">
        <v>0.119653</v>
      </c>
      <c r="DU1396" s="38">
        <v>0.16267319999999999</v>
      </c>
      <c r="DV1396" s="38">
        <v>0.2030303</v>
      </c>
      <c r="DW1396" s="38">
        <v>0.1791334</v>
      </c>
      <c r="DX1396" s="38">
        <v>0.16476679999999999</v>
      </c>
      <c r="DY1396" s="38">
        <v>0.19886590000000001</v>
      </c>
      <c r="DZ1396" s="38">
        <v>0.14888090000000001</v>
      </c>
      <c r="EA1396" s="38">
        <v>9.4532999999999996E-3</v>
      </c>
      <c r="EB1396" s="38">
        <v>7.9719000000000005E-3</v>
      </c>
      <c r="EC1396" s="38">
        <v>-1.38973E-2</v>
      </c>
      <c r="ED1396" s="38">
        <v>1.5757500000000001E-2</v>
      </c>
      <c r="EE1396" s="38">
        <v>4.0235300000000002E-2</v>
      </c>
      <c r="EF1396" s="38">
        <v>2.91755E-2</v>
      </c>
      <c r="EG1396" s="38">
        <v>3.9907499999999999E-2</v>
      </c>
      <c r="EH1396" s="38">
        <v>1.2589599999999999E-2</v>
      </c>
      <c r="EI1396" s="38">
        <v>2.21926E-2</v>
      </c>
      <c r="EJ1396" s="38">
        <v>9.5039399999999996E-2</v>
      </c>
      <c r="EK1396" s="38">
        <v>-1.0714100000000001E-2</v>
      </c>
      <c r="EL1396" s="38">
        <v>-2.2206199999999999E-2</v>
      </c>
      <c r="EM1396" s="38">
        <v>-3.8732700000000002E-2</v>
      </c>
      <c r="EN1396" s="38">
        <v>-8.4718500000000002E-2</v>
      </c>
      <c r="EO1396" s="38">
        <v>-0.1117171</v>
      </c>
      <c r="EP1396" s="38">
        <v>-4.9540599999999997E-2</v>
      </c>
      <c r="EQ1396" s="38">
        <v>9.6014199999999994E-2</v>
      </c>
      <c r="ER1396" s="38">
        <v>0.1285587</v>
      </c>
      <c r="ES1396" s="38">
        <v>0.17320730000000001</v>
      </c>
      <c r="ET1396" s="38">
        <v>0.21536069999999999</v>
      </c>
      <c r="EU1396" s="38">
        <v>0.19363030000000001</v>
      </c>
      <c r="EV1396" s="38">
        <v>0.18141489999999999</v>
      </c>
      <c r="EW1396" s="38">
        <v>0.21473249999999999</v>
      </c>
      <c r="EX1396" s="38">
        <v>0.16253590000000001</v>
      </c>
      <c r="EY1396" s="38">
        <v>2.5544299999999999E-2</v>
      </c>
      <c r="EZ1396" s="38">
        <v>2.4184799999999999E-2</v>
      </c>
      <c r="FA1396" s="38">
        <v>3.0393E-3</v>
      </c>
      <c r="FB1396" s="38">
        <v>81.711730000000003</v>
      </c>
      <c r="FC1396" s="38">
        <v>80.867360000000005</v>
      </c>
      <c r="FD1396" s="38">
        <v>79.491159999999994</v>
      </c>
      <c r="FE1396" s="38">
        <v>77.819879999999998</v>
      </c>
      <c r="FF1396" s="38">
        <v>76.623810000000006</v>
      </c>
      <c r="FG1396" s="38">
        <v>75.347930000000005</v>
      </c>
      <c r="FH1396" s="38">
        <v>75.383480000000006</v>
      </c>
      <c r="FI1396" s="38">
        <v>77.223759999999999</v>
      </c>
      <c r="FJ1396" s="38">
        <v>79.787700000000001</v>
      </c>
      <c r="FK1396" s="38">
        <v>83.626400000000004</v>
      </c>
      <c r="FL1396" s="38">
        <v>87.986859999999993</v>
      </c>
      <c r="FM1396" s="38">
        <v>92.319580000000002</v>
      </c>
      <c r="FN1396" s="38">
        <v>93.285790000000006</v>
      </c>
      <c r="FO1396" s="38">
        <v>95.462699999999998</v>
      </c>
      <c r="FP1396" s="38">
        <v>97.80247</v>
      </c>
      <c r="FQ1396" s="38">
        <v>98.901210000000006</v>
      </c>
      <c r="FR1396" s="38">
        <v>98.992769999999993</v>
      </c>
      <c r="FS1396" s="38">
        <v>98.019469999999998</v>
      </c>
      <c r="FT1396" s="38">
        <v>96.363510000000005</v>
      </c>
      <c r="FU1396" s="38">
        <v>93.300219999999996</v>
      </c>
      <c r="FV1396" s="38">
        <v>89.962440000000001</v>
      </c>
      <c r="FW1396">
        <v>87.518259999999998</v>
      </c>
      <c r="FX1396">
        <v>84.900949999999995</v>
      </c>
      <c r="FY1396">
        <v>81.865200000000002</v>
      </c>
      <c r="FZ1396">
        <v>1.7077800000000001E-2</v>
      </c>
      <c r="GA1396">
        <v>0.1334118</v>
      </c>
      <c r="GB1396">
        <v>1</v>
      </c>
    </row>
    <row r="1397" spans="1:184" x14ac:dyDescent="0.3">
      <c r="A1397" t="s">
        <v>1</v>
      </c>
      <c r="B1397" t="s">
        <v>1</v>
      </c>
      <c r="C1397" t="s">
        <v>1</v>
      </c>
      <c r="D1397" t="s">
        <v>1</v>
      </c>
      <c r="E1397" t="s">
        <v>1</v>
      </c>
      <c r="F1397" t="s">
        <v>222</v>
      </c>
      <c r="G1397" t="s">
        <v>1</v>
      </c>
      <c r="H1397" s="40" t="s">
        <v>1</v>
      </c>
      <c r="I1397" s="18" t="s">
        <v>1</v>
      </c>
      <c r="J1397" s="38" t="s">
        <v>1</v>
      </c>
      <c r="K1397" s="18">
        <v>44763</v>
      </c>
      <c r="L1397" s="38">
        <v>112159</v>
      </c>
      <c r="M1397" s="38">
        <v>112159</v>
      </c>
      <c r="N1397" s="38">
        <v>5.8743350000000003</v>
      </c>
      <c r="O1397" s="38">
        <v>5.6991569999999996</v>
      </c>
      <c r="P1397" s="38">
        <v>5.5752079999999999</v>
      </c>
      <c r="Q1397" s="38">
        <v>5.5374350000000003</v>
      </c>
      <c r="R1397" s="38">
        <v>5.6872319999999998</v>
      </c>
      <c r="S1397" s="38">
        <v>6.0604490000000002</v>
      </c>
      <c r="T1397" s="38">
        <v>6.4928330000000001</v>
      </c>
      <c r="U1397" s="38">
        <v>7.084117</v>
      </c>
      <c r="V1397" s="38">
        <v>7.8120700000000003</v>
      </c>
      <c r="W1397" s="38">
        <v>8.3838410000000003</v>
      </c>
      <c r="X1397" s="38">
        <v>8.8519240000000003</v>
      </c>
      <c r="Y1397" s="38">
        <v>9.2126070000000002</v>
      </c>
      <c r="Z1397" s="38">
        <v>9.4530279999999998</v>
      </c>
      <c r="AA1397" s="38">
        <v>9.7447379999999999</v>
      </c>
      <c r="AB1397" s="38">
        <v>9.8419430000000006</v>
      </c>
      <c r="AC1397" s="38">
        <v>9.6880790000000001</v>
      </c>
      <c r="AD1397" s="38">
        <v>9.3980589999999999</v>
      </c>
      <c r="AE1397" s="38">
        <v>8.7534559999999999</v>
      </c>
      <c r="AF1397" s="38">
        <v>8.2408280000000005</v>
      </c>
      <c r="AG1397" s="38">
        <v>7.8648020000000001</v>
      </c>
      <c r="AH1397" s="38">
        <v>7.5520069999999997</v>
      </c>
      <c r="AI1397" s="38">
        <v>7.1020909999999997</v>
      </c>
      <c r="AJ1397" s="38">
        <v>6.5895440000000001</v>
      </c>
      <c r="AK1397" s="38">
        <v>6.1824830000000004</v>
      </c>
      <c r="AL1397" s="38">
        <v>-8.6630700000000005E-2</v>
      </c>
      <c r="AM1397" s="38">
        <v>-7.65319E-2</v>
      </c>
      <c r="AN1397" s="38">
        <v>-5.4976799999999999E-2</v>
      </c>
      <c r="AO1397" s="38">
        <v>-3.6181400000000002E-2</v>
      </c>
      <c r="AP1397" s="38">
        <v>-5.0485E-3</v>
      </c>
      <c r="AQ1397" s="38">
        <v>-1.1016999999999999E-3</v>
      </c>
      <c r="AR1397" s="38">
        <v>5.0697899999999997E-2</v>
      </c>
      <c r="AS1397" s="38">
        <v>2.8395199999999999E-2</v>
      </c>
      <c r="AT1397" s="38">
        <v>4.5414200000000002E-2</v>
      </c>
      <c r="AU1397" s="38">
        <v>2.0408200000000001E-2</v>
      </c>
      <c r="AV1397" s="38">
        <v>-1.2558E-2</v>
      </c>
      <c r="AW1397" s="38">
        <v>-3.5533799999999997E-2</v>
      </c>
      <c r="AX1397" s="38">
        <v>-1.27771E-2</v>
      </c>
      <c r="AY1397" s="38">
        <v>9.1447999999999998E-3</v>
      </c>
      <c r="AZ1397" s="38">
        <v>1.5926200000000001E-2</v>
      </c>
      <c r="BA1397" s="38">
        <v>-5.0412E-3</v>
      </c>
      <c r="BB1397" s="38">
        <v>7.7983200000000003E-2</v>
      </c>
      <c r="BC1397" s="38">
        <v>6.7750900000000003E-2</v>
      </c>
      <c r="BD1397" s="38">
        <v>6.5809999999999994E-2</v>
      </c>
      <c r="BE1397" s="38">
        <v>8.2217600000000002E-2</v>
      </c>
      <c r="BF1397" s="38">
        <v>0.1024559</v>
      </c>
      <c r="BG1397" s="38">
        <v>-4.5870399999999999E-2</v>
      </c>
      <c r="BH1397" s="38">
        <v>-4.4721799999999999E-2</v>
      </c>
      <c r="BI1397" s="38">
        <v>-6.5690700000000005E-2</v>
      </c>
      <c r="BJ1397" s="38">
        <v>-7.9710400000000001E-2</v>
      </c>
      <c r="BK1397" s="38">
        <v>-7.0533799999999994E-2</v>
      </c>
      <c r="BL1397" s="38">
        <v>-4.9832700000000001E-2</v>
      </c>
      <c r="BM1397" s="38">
        <v>-3.1691999999999998E-2</v>
      </c>
      <c r="BN1397" s="38">
        <v>-1.0831E-3</v>
      </c>
      <c r="BO1397" s="38">
        <v>3.6757999999999999E-3</v>
      </c>
      <c r="BP1397" s="38">
        <v>5.6904499999999997E-2</v>
      </c>
      <c r="BQ1397" s="38">
        <v>3.3987799999999999E-2</v>
      </c>
      <c r="BR1397" s="38">
        <v>5.1213300000000003E-2</v>
      </c>
      <c r="BS1397" s="38">
        <v>2.7159300000000001E-2</v>
      </c>
      <c r="BT1397" s="38">
        <v>-6.4936999999999998E-3</v>
      </c>
      <c r="BU1397" s="38">
        <v>-3.1313800000000003E-2</v>
      </c>
      <c r="BV1397" s="38">
        <v>-9.1245000000000007E-3</v>
      </c>
      <c r="BW1397" s="38">
        <v>1.3217700000000001E-2</v>
      </c>
      <c r="BX1397" s="38">
        <v>2.0884099999999999E-2</v>
      </c>
      <c r="BY1397" s="38">
        <v>2.4280999999999999E-3</v>
      </c>
      <c r="BZ1397" s="38">
        <v>8.5610199999999997E-2</v>
      </c>
      <c r="CA1397" s="38">
        <v>7.5986200000000004E-2</v>
      </c>
      <c r="CB1397" s="38">
        <v>7.5391E-2</v>
      </c>
      <c r="CC1397" s="38">
        <v>9.1576099999999994E-2</v>
      </c>
      <c r="CD1397" s="38">
        <v>0.1111182</v>
      </c>
      <c r="CE1397" s="38">
        <v>-3.6657799999999997E-2</v>
      </c>
      <c r="CF1397" s="38">
        <v>-3.5624999999999997E-2</v>
      </c>
      <c r="CG1397" s="38">
        <v>-5.5467000000000002E-2</v>
      </c>
      <c r="CH1397" s="38">
        <v>-7.4917399999999995E-2</v>
      </c>
      <c r="CI1397" s="38">
        <v>-6.6379499999999994E-2</v>
      </c>
      <c r="CJ1397" s="38">
        <v>-4.6269900000000003E-2</v>
      </c>
      <c r="CK1397" s="38">
        <v>-2.8582699999999999E-2</v>
      </c>
      <c r="CL1397" s="38">
        <v>1.6632000000000001E-3</v>
      </c>
      <c r="CM1397" s="38">
        <v>6.9848000000000002E-3</v>
      </c>
      <c r="CN1397" s="38">
        <v>6.1203100000000003E-2</v>
      </c>
      <c r="CO1397" s="38">
        <v>3.7861199999999998E-2</v>
      </c>
      <c r="CP1397" s="38">
        <v>5.5229800000000003E-2</v>
      </c>
      <c r="CQ1397" s="38">
        <v>3.1835000000000002E-2</v>
      </c>
      <c r="CR1397" s="38">
        <v>-2.2935999999999998E-3</v>
      </c>
      <c r="CS1397" s="38">
        <v>-2.8391099999999999E-2</v>
      </c>
      <c r="CT1397" s="38">
        <v>-6.5947000000000002E-3</v>
      </c>
      <c r="CU1397" s="38">
        <v>1.60386E-2</v>
      </c>
      <c r="CV1397" s="38">
        <v>2.43179E-2</v>
      </c>
      <c r="CW1397" s="38">
        <v>7.6013000000000001E-3</v>
      </c>
      <c r="CX1397" s="38">
        <v>9.0892700000000007E-2</v>
      </c>
      <c r="CY1397" s="38">
        <v>8.1689899999999996E-2</v>
      </c>
      <c r="CZ1397" s="38">
        <v>8.2026799999999997E-2</v>
      </c>
      <c r="DA1397" s="38">
        <v>9.8057800000000001E-2</v>
      </c>
      <c r="DB1397" s="38">
        <v>0.1171176</v>
      </c>
      <c r="DC1397" s="38">
        <v>-3.0277200000000001E-2</v>
      </c>
      <c r="DD1397" s="38">
        <v>-2.9324699999999999E-2</v>
      </c>
      <c r="DE1397" s="38">
        <v>-4.8386100000000001E-2</v>
      </c>
      <c r="DF1397" s="38">
        <v>-7.0124400000000003E-2</v>
      </c>
      <c r="DG1397" s="38">
        <v>-6.2225299999999997E-2</v>
      </c>
      <c r="DH1397" s="38">
        <v>-4.2707200000000001E-2</v>
      </c>
      <c r="DI1397" s="38">
        <v>-2.5473300000000001E-2</v>
      </c>
      <c r="DJ1397" s="38">
        <v>4.4095999999999996E-3</v>
      </c>
      <c r="DK1397" s="38">
        <v>1.0293699999999999E-2</v>
      </c>
      <c r="DL1397" s="38">
        <v>6.5501799999999999E-2</v>
      </c>
      <c r="DM1397" s="38">
        <v>4.1734599999999997E-2</v>
      </c>
      <c r="DN1397" s="38">
        <v>5.9246199999999999E-2</v>
      </c>
      <c r="DO1397" s="38">
        <v>3.6510800000000003E-2</v>
      </c>
      <c r="DP1397" s="38">
        <v>1.9065E-3</v>
      </c>
      <c r="DQ1397" s="38">
        <v>-2.5468399999999999E-2</v>
      </c>
      <c r="DR1397" s="38">
        <v>-4.0648999999999998E-3</v>
      </c>
      <c r="DS1397" s="38">
        <v>1.8859500000000001E-2</v>
      </c>
      <c r="DT1397" s="38">
        <v>2.77518E-2</v>
      </c>
      <c r="DU1397" s="38">
        <v>1.2774499999999999E-2</v>
      </c>
      <c r="DV1397" s="38">
        <v>9.6175200000000002E-2</v>
      </c>
      <c r="DW1397" s="38">
        <v>8.7393600000000002E-2</v>
      </c>
      <c r="DX1397" s="38">
        <v>8.8662599999999994E-2</v>
      </c>
      <c r="DY1397" s="38">
        <v>0.10453949999999999</v>
      </c>
      <c r="DZ1397" s="38">
        <v>0.123117</v>
      </c>
      <c r="EA1397" s="38">
        <v>-2.38966E-2</v>
      </c>
      <c r="EB1397" s="38">
        <v>-2.3024300000000001E-2</v>
      </c>
      <c r="EC1397" s="38">
        <v>-4.1305099999999997E-2</v>
      </c>
      <c r="ED1397" s="38">
        <v>-6.3204099999999999E-2</v>
      </c>
      <c r="EE1397" s="38">
        <v>-5.6227199999999998E-2</v>
      </c>
      <c r="EF1397" s="38">
        <v>-3.7563100000000002E-2</v>
      </c>
      <c r="EG1397" s="38">
        <v>-2.09839E-2</v>
      </c>
      <c r="EH1397" s="38">
        <v>8.3748999999999994E-3</v>
      </c>
      <c r="EI1397" s="38">
        <v>1.50712E-2</v>
      </c>
      <c r="EJ1397" s="38">
        <v>7.1708400000000005E-2</v>
      </c>
      <c r="EK1397" s="38">
        <v>4.73272E-2</v>
      </c>
      <c r="EL1397" s="38">
        <v>6.50453E-2</v>
      </c>
      <c r="EM1397" s="38">
        <v>4.3261800000000003E-2</v>
      </c>
      <c r="EN1397" s="38">
        <v>7.9708000000000001E-3</v>
      </c>
      <c r="EO1397" s="38">
        <v>-2.12485E-2</v>
      </c>
      <c r="EP1397" s="38">
        <v>-4.1219999999999999E-4</v>
      </c>
      <c r="EQ1397" s="38">
        <v>2.2932399999999999E-2</v>
      </c>
      <c r="ER1397" s="38">
        <v>3.2709599999999998E-2</v>
      </c>
      <c r="ES1397" s="38">
        <v>2.0243799999999999E-2</v>
      </c>
      <c r="ET1397" s="38">
        <v>0.1038022</v>
      </c>
      <c r="EU1397" s="38">
        <v>9.5628900000000003E-2</v>
      </c>
      <c r="EV1397" s="38">
        <v>9.82436E-2</v>
      </c>
      <c r="EW1397" s="38">
        <v>0.113898</v>
      </c>
      <c r="EX1397" s="38">
        <v>0.13177929999999999</v>
      </c>
      <c r="EY1397" s="38">
        <v>-1.4683999999999999E-2</v>
      </c>
      <c r="EZ1397" s="38">
        <v>-1.39276E-2</v>
      </c>
      <c r="FA1397" s="38">
        <v>-3.1081399999999999E-2</v>
      </c>
      <c r="FB1397" s="38">
        <v>78.330590000000001</v>
      </c>
      <c r="FC1397" s="38">
        <v>76.200890000000001</v>
      </c>
      <c r="FD1397" s="38">
        <v>74.532660000000007</v>
      </c>
      <c r="FE1397" s="38">
        <v>72.97833</v>
      </c>
      <c r="FF1397" s="38">
        <v>71.539599999999993</v>
      </c>
      <c r="FG1397" s="38">
        <v>69.912940000000006</v>
      </c>
      <c r="FH1397" s="38">
        <v>69.59205</v>
      </c>
      <c r="FI1397" s="38">
        <v>72.706429999999997</v>
      </c>
      <c r="FJ1397" s="38">
        <v>76.74297</v>
      </c>
      <c r="FK1397" s="38">
        <v>81.058599999999998</v>
      </c>
      <c r="FL1397" s="38">
        <v>85.693659999999994</v>
      </c>
      <c r="FM1397" s="38">
        <v>89.055310000000006</v>
      </c>
      <c r="FN1397" s="38">
        <v>92.020930000000007</v>
      </c>
      <c r="FO1397" s="38">
        <v>94.240319999999997</v>
      </c>
      <c r="FP1397" s="38">
        <v>95.740200000000002</v>
      </c>
      <c r="FQ1397" s="38">
        <v>96.74091</v>
      </c>
      <c r="FR1397" s="38">
        <v>98.974369999999993</v>
      </c>
      <c r="FS1397" s="38">
        <v>98.484390000000005</v>
      </c>
      <c r="FT1397" s="38">
        <v>96.800510000000003</v>
      </c>
      <c r="FU1397" s="38">
        <v>93.778989999999993</v>
      </c>
      <c r="FV1397" s="38">
        <v>89.717349999999996</v>
      </c>
      <c r="FW1397">
        <v>86.175479999999993</v>
      </c>
      <c r="FX1397">
        <v>83.273319999999998</v>
      </c>
      <c r="FY1397">
        <v>80.012640000000005</v>
      </c>
      <c r="FZ1397">
        <v>9.7078000000000008E-3</v>
      </c>
      <c r="GA1397">
        <v>7.4522900000000003E-2</v>
      </c>
      <c r="GB1397">
        <v>1</v>
      </c>
    </row>
    <row r="1398" spans="1:184" x14ac:dyDescent="0.3">
      <c r="A1398" t="s">
        <v>1</v>
      </c>
      <c r="B1398" t="s">
        <v>1</v>
      </c>
      <c r="C1398" t="s">
        <v>1</v>
      </c>
      <c r="D1398" t="s">
        <v>1</v>
      </c>
      <c r="E1398" t="s">
        <v>1</v>
      </c>
      <c r="F1398" t="s">
        <v>222</v>
      </c>
      <c r="G1398" t="s">
        <v>1</v>
      </c>
      <c r="H1398" s="40" t="s">
        <v>1</v>
      </c>
      <c r="I1398" s="18" t="s">
        <v>1</v>
      </c>
      <c r="J1398" s="38" t="s">
        <v>1</v>
      </c>
      <c r="K1398" s="18">
        <v>44789</v>
      </c>
      <c r="L1398" s="38">
        <v>111566</v>
      </c>
      <c r="M1398" s="38">
        <v>111566</v>
      </c>
      <c r="N1398" s="38">
        <v>5.9968279999999998</v>
      </c>
      <c r="O1398" s="38">
        <v>5.8143079999999996</v>
      </c>
      <c r="P1398" s="38">
        <v>5.6838620000000004</v>
      </c>
      <c r="Q1398" s="38">
        <v>5.6390520000000004</v>
      </c>
      <c r="R1398" s="38">
        <v>5.7993870000000003</v>
      </c>
      <c r="S1398" s="38">
        <v>6.1770670000000001</v>
      </c>
      <c r="T1398" s="38">
        <v>6.6584820000000002</v>
      </c>
      <c r="U1398" s="38">
        <v>7.3468220000000004</v>
      </c>
      <c r="V1398" s="38">
        <v>8.1887480000000004</v>
      </c>
      <c r="W1398" s="38">
        <v>8.8964339999999993</v>
      </c>
      <c r="X1398" s="38">
        <v>9.5169370000000004</v>
      </c>
      <c r="Y1398" s="38">
        <v>9.9704300000000003</v>
      </c>
      <c r="Z1398" s="38">
        <v>10.256970000000001</v>
      </c>
      <c r="AA1398" s="38">
        <v>10.58109</v>
      </c>
      <c r="AB1398" s="38">
        <v>10.673109999999999</v>
      </c>
      <c r="AC1398" s="38">
        <v>10.50699</v>
      </c>
      <c r="AD1398" s="38">
        <v>10.08319</v>
      </c>
      <c r="AE1398" s="38">
        <v>9.3621759999999998</v>
      </c>
      <c r="AF1398" s="38">
        <v>8.7852259999999998</v>
      </c>
      <c r="AG1398" s="38">
        <v>8.3733599999999999</v>
      </c>
      <c r="AH1398" s="38">
        <v>8.0291519999999998</v>
      </c>
      <c r="AI1398" s="38">
        <v>7.5632830000000002</v>
      </c>
      <c r="AJ1398" s="38">
        <v>7.0203280000000001</v>
      </c>
      <c r="AK1398" s="38">
        <v>6.605086</v>
      </c>
      <c r="AL1398" s="38">
        <v>-4.5601299999999997E-2</v>
      </c>
      <c r="AM1398" s="38">
        <v>-5.0505399999999999E-2</v>
      </c>
      <c r="AN1398" s="38">
        <v>-3.8131400000000003E-2</v>
      </c>
      <c r="AO1398" s="38">
        <v>-2.6213799999999999E-2</v>
      </c>
      <c r="AP1398" s="38">
        <v>-9.1885999999999999E-3</v>
      </c>
      <c r="AQ1398" s="38">
        <v>-3.2852699999999999E-2</v>
      </c>
      <c r="AR1398" s="38">
        <v>-4.2195700000000003E-2</v>
      </c>
      <c r="AS1398" s="38">
        <v>2.7558900000000001E-2</v>
      </c>
      <c r="AT1398" s="38">
        <v>1.5500099999999999E-2</v>
      </c>
      <c r="AU1398" s="38">
        <v>4.3062200000000002E-2</v>
      </c>
      <c r="AV1398" s="38">
        <v>6.1628200000000001E-2</v>
      </c>
      <c r="AW1398" s="38">
        <v>2.7674299999999999E-2</v>
      </c>
      <c r="AX1398" s="38">
        <v>-9.8089000000000006E-3</v>
      </c>
      <c r="AY1398" s="38">
        <v>-1.35251E-2</v>
      </c>
      <c r="AZ1398" s="38">
        <v>-3.8230899999999998E-2</v>
      </c>
      <c r="BA1398" s="38">
        <v>6.5139000000000004E-3</v>
      </c>
      <c r="BB1398" s="38">
        <v>9.6445299999999998E-2</v>
      </c>
      <c r="BC1398" s="38">
        <v>5.8308800000000001E-2</v>
      </c>
      <c r="BD1398" s="38">
        <v>5.3157000000000003E-2</v>
      </c>
      <c r="BE1398" s="38">
        <v>3.9626599999999998E-2</v>
      </c>
      <c r="BF1398" s="38">
        <v>1.6311599999999999E-2</v>
      </c>
      <c r="BG1398" s="38">
        <v>3.9776800000000001E-2</v>
      </c>
      <c r="BH1398" s="38">
        <v>1.9708900000000001E-2</v>
      </c>
      <c r="BI1398" s="38">
        <v>1.4012800000000001E-2</v>
      </c>
      <c r="BJ1398" s="38">
        <v>-3.9326899999999998E-2</v>
      </c>
      <c r="BK1398" s="38">
        <v>-4.5310599999999999E-2</v>
      </c>
      <c r="BL1398" s="38">
        <v>-3.3151899999999998E-2</v>
      </c>
      <c r="BM1398" s="38">
        <v>-2.1785200000000001E-2</v>
      </c>
      <c r="BN1398" s="38">
        <v>-5.0261000000000004E-3</v>
      </c>
      <c r="BO1398" s="38">
        <v>-2.7959000000000001E-2</v>
      </c>
      <c r="BP1398" s="38">
        <v>-3.5341699999999997E-2</v>
      </c>
      <c r="BQ1398" s="38">
        <v>3.4192300000000002E-2</v>
      </c>
      <c r="BR1398" s="38">
        <v>2.24806E-2</v>
      </c>
      <c r="BS1398" s="38">
        <v>5.0298799999999998E-2</v>
      </c>
      <c r="BT1398" s="38">
        <v>6.7667599999999994E-2</v>
      </c>
      <c r="BU1398" s="38">
        <v>3.2919299999999999E-2</v>
      </c>
      <c r="BV1398" s="38">
        <v>-5.0733999999999996E-3</v>
      </c>
      <c r="BW1398" s="38">
        <v>-8.3821E-3</v>
      </c>
      <c r="BX1398" s="38">
        <v>-2.94518E-2</v>
      </c>
      <c r="BY1398" s="38">
        <v>1.6932300000000001E-2</v>
      </c>
      <c r="BZ1398" s="38">
        <v>0.105328</v>
      </c>
      <c r="CA1398" s="38">
        <v>6.7722500000000005E-2</v>
      </c>
      <c r="CB1398" s="38">
        <v>6.4389399999999999E-2</v>
      </c>
      <c r="CC1398" s="38">
        <v>5.0357499999999999E-2</v>
      </c>
      <c r="CD1398" s="38">
        <v>2.6294700000000001E-2</v>
      </c>
      <c r="CE1398" s="38">
        <v>4.9423799999999997E-2</v>
      </c>
      <c r="CF1398" s="38">
        <v>3.09146E-2</v>
      </c>
      <c r="CG1398" s="38">
        <v>2.6278800000000001E-2</v>
      </c>
      <c r="CH1398" s="38">
        <v>-3.49813E-2</v>
      </c>
      <c r="CI1398" s="38">
        <v>-4.1712699999999998E-2</v>
      </c>
      <c r="CJ1398" s="38">
        <v>-2.9703E-2</v>
      </c>
      <c r="CK1398" s="38">
        <v>-1.8717999999999999E-2</v>
      </c>
      <c r="CL1398" s="38">
        <v>-2.1432000000000001E-3</v>
      </c>
      <c r="CM1398" s="38">
        <v>-2.45696E-2</v>
      </c>
      <c r="CN1398" s="38">
        <v>-3.05946E-2</v>
      </c>
      <c r="CO1398" s="38">
        <v>3.8786599999999997E-2</v>
      </c>
      <c r="CP1398" s="38">
        <v>2.7315200000000001E-2</v>
      </c>
      <c r="CQ1398" s="38">
        <v>5.5310900000000003E-2</v>
      </c>
      <c r="CR1398" s="38">
        <v>7.1850499999999998E-2</v>
      </c>
      <c r="CS1398" s="38">
        <v>3.6552000000000001E-2</v>
      </c>
      <c r="CT1398" s="38">
        <v>-1.7937000000000001E-3</v>
      </c>
      <c r="CU1398" s="38">
        <v>-4.8199999999999996E-3</v>
      </c>
      <c r="CV1398" s="38">
        <v>-2.33715E-2</v>
      </c>
      <c r="CW1398" s="38">
        <v>2.4148099999999999E-2</v>
      </c>
      <c r="CX1398" s="38">
        <v>0.1114801</v>
      </c>
      <c r="CY1398" s="38">
        <v>7.42424E-2</v>
      </c>
      <c r="CZ1398" s="38">
        <v>7.2168999999999997E-2</v>
      </c>
      <c r="DA1398" s="38">
        <v>5.7789600000000003E-2</v>
      </c>
      <c r="DB1398" s="38">
        <v>3.3209000000000002E-2</v>
      </c>
      <c r="DC1398" s="38">
        <v>5.6105299999999997E-2</v>
      </c>
      <c r="DD1398" s="38">
        <v>3.86757E-2</v>
      </c>
      <c r="DE1398" s="38">
        <v>3.4774199999999998E-2</v>
      </c>
      <c r="DF1398" s="38">
        <v>-3.0635699999999998E-2</v>
      </c>
      <c r="DG1398" s="38">
        <v>-3.8114799999999997E-2</v>
      </c>
      <c r="DH1398" s="38">
        <v>-2.6254199999999998E-2</v>
      </c>
      <c r="DI1398" s="38">
        <v>-1.5650799999999999E-2</v>
      </c>
      <c r="DJ1398" s="38">
        <v>7.3970000000000004E-4</v>
      </c>
      <c r="DK1398" s="38">
        <v>-2.11802E-2</v>
      </c>
      <c r="DL1398" s="38">
        <v>-2.5847499999999999E-2</v>
      </c>
      <c r="DM1398" s="38">
        <v>4.33809E-2</v>
      </c>
      <c r="DN1398" s="38">
        <v>3.2149900000000002E-2</v>
      </c>
      <c r="DO1398" s="38">
        <v>6.0322899999999999E-2</v>
      </c>
      <c r="DP1398" s="38">
        <v>7.6033500000000004E-2</v>
      </c>
      <c r="DQ1398" s="38">
        <v>4.0184699999999997E-2</v>
      </c>
      <c r="DR1398" s="38">
        <v>1.4861E-3</v>
      </c>
      <c r="DS1398" s="38">
        <v>-1.2578999999999999E-3</v>
      </c>
      <c r="DT1398" s="38">
        <v>-1.72911E-2</v>
      </c>
      <c r="DU1398" s="38">
        <v>3.13639E-2</v>
      </c>
      <c r="DV1398" s="38">
        <v>0.11763220000000001</v>
      </c>
      <c r="DW1398" s="38">
        <v>8.0762299999999995E-2</v>
      </c>
      <c r="DX1398" s="38">
        <v>7.9948500000000006E-2</v>
      </c>
      <c r="DY1398" s="38">
        <v>6.5221799999999996E-2</v>
      </c>
      <c r="DZ1398" s="38">
        <v>4.0123300000000001E-2</v>
      </c>
      <c r="EA1398" s="38">
        <v>6.2786800000000004E-2</v>
      </c>
      <c r="EB1398" s="38">
        <v>4.6436699999999997E-2</v>
      </c>
      <c r="EC1398" s="38">
        <v>4.3269599999999998E-2</v>
      </c>
      <c r="ED1398" s="38">
        <v>-2.4361399999999998E-2</v>
      </c>
      <c r="EE1398" s="38">
        <v>-3.2919999999999998E-2</v>
      </c>
      <c r="EF1398" s="38">
        <v>-2.1274700000000001E-2</v>
      </c>
      <c r="EG1398" s="38">
        <v>-1.12222E-2</v>
      </c>
      <c r="EH1398" s="38">
        <v>4.9021999999999998E-3</v>
      </c>
      <c r="EI1398" s="38">
        <v>-1.6286499999999999E-2</v>
      </c>
      <c r="EJ1398" s="38">
        <v>-1.89935E-2</v>
      </c>
      <c r="EK1398" s="38">
        <v>5.0014400000000001E-2</v>
      </c>
      <c r="EL1398" s="38">
        <v>3.9130400000000003E-2</v>
      </c>
      <c r="EM1398" s="38">
        <v>6.7559599999999997E-2</v>
      </c>
      <c r="EN1398" s="38">
        <v>8.2072900000000004E-2</v>
      </c>
      <c r="EO1398" s="38">
        <v>4.5429700000000003E-2</v>
      </c>
      <c r="EP1398" s="38">
        <v>6.2214999999999996E-3</v>
      </c>
      <c r="EQ1398" s="38">
        <v>3.8850999999999998E-3</v>
      </c>
      <c r="ER1398" s="38">
        <v>-8.5120999999999999E-3</v>
      </c>
      <c r="ES1398" s="38">
        <v>4.1782300000000001E-2</v>
      </c>
      <c r="ET1398" s="38">
        <v>0.12651490000000001</v>
      </c>
      <c r="EU1398" s="38">
        <v>9.0176000000000006E-2</v>
      </c>
      <c r="EV1398" s="38">
        <v>9.1180899999999995E-2</v>
      </c>
      <c r="EW1398" s="38">
        <v>7.5952699999999998E-2</v>
      </c>
      <c r="EX1398" s="38">
        <v>5.0106400000000002E-2</v>
      </c>
      <c r="EY1398" s="38">
        <v>7.2433899999999996E-2</v>
      </c>
      <c r="EZ1398" s="38">
        <v>5.7642499999999999E-2</v>
      </c>
      <c r="FA1398" s="38">
        <v>5.5535599999999997E-2</v>
      </c>
      <c r="FB1398" s="38">
        <v>78.655789999999996</v>
      </c>
      <c r="FC1398" s="38">
        <v>77.530379999999994</v>
      </c>
      <c r="FD1398" s="38">
        <v>75.812479999999994</v>
      </c>
      <c r="FE1398" s="38">
        <v>74.172809999999998</v>
      </c>
      <c r="FF1398" s="38">
        <v>72.245750000000001</v>
      </c>
      <c r="FG1398" s="38">
        <v>71.310029999999998</v>
      </c>
      <c r="FH1398" s="38">
        <v>70.620649999999998</v>
      </c>
      <c r="FI1398" s="38">
        <v>72.566159999999996</v>
      </c>
      <c r="FJ1398" s="38">
        <v>77.083529999999996</v>
      </c>
      <c r="FK1398" s="38">
        <v>82.465919999999997</v>
      </c>
      <c r="FL1398" s="38">
        <v>87.164569999999998</v>
      </c>
      <c r="FM1398" s="38">
        <v>91.418270000000007</v>
      </c>
      <c r="FN1398" s="38">
        <v>95.514210000000006</v>
      </c>
      <c r="FO1398" s="38">
        <v>98.782020000000003</v>
      </c>
      <c r="FP1398" s="38">
        <v>101.22799999999999</v>
      </c>
      <c r="FQ1398" s="38">
        <v>102.4522</v>
      </c>
      <c r="FR1398" s="38">
        <v>102.7863</v>
      </c>
      <c r="FS1398" s="38">
        <v>102.399</v>
      </c>
      <c r="FT1398" s="38">
        <v>101.0167</v>
      </c>
      <c r="FU1398" s="38">
        <v>98.139259999999993</v>
      </c>
      <c r="FV1398" s="38">
        <v>93.906589999999994</v>
      </c>
      <c r="FW1398">
        <v>90.358419999999995</v>
      </c>
      <c r="FX1398">
        <v>87.420199999999994</v>
      </c>
      <c r="FY1398">
        <v>85.202830000000006</v>
      </c>
      <c r="FZ1398">
        <v>1.20976E-2</v>
      </c>
      <c r="GA1398">
        <v>9.6158999999999994E-2</v>
      </c>
      <c r="GB1398">
        <v>1</v>
      </c>
    </row>
    <row r="1399" spans="1:184" x14ac:dyDescent="0.3">
      <c r="A1399" t="s">
        <v>1</v>
      </c>
      <c r="B1399" t="s">
        <v>1</v>
      </c>
      <c r="C1399" t="s">
        <v>1</v>
      </c>
      <c r="D1399" t="s">
        <v>1</v>
      </c>
      <c r="E1399" t="s">
        <v>1</v>
      </c>
      <c r="F1399" t="s">
        <v>222</v>
      </c>
      <c r="G1399" t="s">
        <v>1</v>
      </c>
      <c r="H1399" s="40" t="s">
        <v>1</v>
      </c>
      <c r="I1399" s="18" t="s">
        <v>1</v>
      </c>
      <c r="J1399" s="38" t="s">
        <v>1</v>
      </c>
      <c r="K1399" s="18">
        <v>44790</v>
      </c>
      <c r="L1399" s="38">
        <v>111561</v>
      </c>
      <c r="M1399" s="38">
        <v>111561</v>
      </c>
      <c r="N1399" s="38">
        <v>6.4531539999999996</v>
      </c>
      <c r="O1399" s="38">
        <v>6.2562170000000004</v>
      </c>
      <c r="P1399" s="38">
        <v>6.1165950000000002</v>
      </c>
      <c r="Q1399" s="38">
        <v>6.068651</v>
      </c>
      <c r="R1399" s="38">
        <v>6.2111809999999998</v>
      </c>
      <c r="S1399" s="38">
        <v>6.5956609999999998</v>
      </c>
      <c r="T1399" s="38">
        <v>7.0849029999999997</v>
      </c>
      <c r="U1399" s="38">
        <v>7.7476070000000004</v>
      </c>
      <c r="V1399" s="38">
        <v>8.5443479999999994</v>
      </c>
      <c r="W1399" s="38">
        <v>9.1225280000000009</v>
      </c>
      <c r="X1399" s="38">
        <v>9.6551380000000009</v>
      </c>
      <c r="Y1399" s="38">
        <v>10.03875</v>
      </c>
      <c r="Z1399" s="38">
        <v>10.25731</v>
      </c>
      <c r="AA1399" s="38">
        <v>10.51037</v>
      </c>
      <c r="AB1399" s="38">
        <v>10.522019999999999</v>
      </c>
      <c r="AC1399" s="38">
        <v>10.31616</v>
      </c>
      <c r="AD1399" s="38">
        <v>9.8908389999999997</v>
      </c>
      <c r="AE1399" s="38">
        <v>9.1958009999999994</v>
      </c>
      <c r="AF1399" s="38">
        <v>8.6692889999999991</v>
      </c>
      <c r="AG1399" s="38">
        <v>8.3037500000000009</v>
      </c>
      <c r="AH1399" s="38">
        <v>8.0117999999999991</v>
      </c>
      <c r="AI1399" s="38">
        <v>7.566954</v>
      </c>
      <c r="AJ1399" s="38">
        <v>7.0317379999999998</v>
      </c>
      <c r="AK1399" s="38">
        <v>6.6390789999999997</v>
      </c>
      <c r="AL1399" s="38">
        <v>0.13789190000000001</v>
      </c>
      <c r="AM1399" s="38">
        <v>0.11760569999999999</v>
      </c>
      <c r="AN1399" s="38">
        <v>0.1158337</v>
      </c>
      <c r="AO1399" s="38">
        <v>8.8528200000000001E-2</v>
      </c>
      <c r="AP1399" s="38">
        <v>5.4216199999999999E-2</v>
      </c>
      <c r="AQ1399" s="38">
        <v>-2.5720900000000001E-2</v>
      </c>
      <c r="AR1399" s="38">
        <v>-0.15203249999999999</v>
      </c>
      <c r="AS1399" s="38">
        <v>-9.1933000000000001E-2</v>
      </c>
      <c r="AT1399" s="38">
        <v>-0.14913999999999999</v>
      </c>
      <c r="AU1399" s="38">
        <v>-0.19626579999999999</v>
      </c>
      <c r="AV1399" s="38">
        <v>-0.12136760000000001</v>
      </c>
      <c r="AW1399" s="38">
        <v>-1.3935700000000001E-2</v>
      </c>
      <c r="AX1399" s="38">
        <v>-1.6808500000000001E-2</v>
      </c>
      <c r="AY1399" s="38">
        <v>5.5893999999999996E-3</v>
      </c>
      <c r="AZ1399" s="38">
        <v>5.99132E-2</v>
      </c>
      <c r="BA1399" s="38">
        <v>0.15223329999999999</v>
      </c>
      <c r="BB1399" s="38">
        <v>0.27776620000000002</v>
      </c>
      <c r="BC1399" s="38">
        <v>0.2219979</v>
      </c>
      <c r="BD1399" s="38">
        <v>0.20791029999999999</v>
      </c>
      <c r="BE1399" s="38">
        <v>0.19755700000000001</v>
      </c>
      <c r="BF1399" s="38">
        <v>0.16851279999999999</v>
      </c>
      <c r="BG1399" s="38">
        <v>0.2069995</v>
      </c>
      <c r="BH1399" s="38">
        <v>0.1704058</v>
      </c>
      <c r="BI1399" s="38">
        <v>0.1747129</v>
      </c>
      <c r="BJ1399" s="38">
        <v>0.14677850000000001</v>
      </c>
      <c r="BK1399" s="38">
        <v>0.12633939999999999</v>
      </c>
      <c r="BL1399" s="38">
        <v>0.12292989999999999</v>
      </c>
      <c r="BM1399" s="38">
        <v>9.5319200000000007E-2</v>
      </c>
      <c r="BN1399" s="38">
        <v>6.0409600000000001E-2</v>
      </c>
      <c r="BO1399" s="38">
        <v>-1.7519699999999999E-2</v>
      </c>
      <c r="BP1399" s="38">
        <v>-0.1392968</v>
      </c>
      <c r="BQ1399" s="38">
        <v>-8.4544900000000006E-2</v>
      </c>
      <c r="BR1399" s="38">
        <v>-0.14189370000000001</v>
      </c>
      <c r="BS1399" s="38">
        <v>-0.18525230000000001</v>
      </c>
      <c r="BT1399" s="38">
        <v>-0.1133318</v>
      </c>
      <c r="BU1399" s="38">
        <v>-8.5675000000000005E-3</v>
      </c>
      <c r="BV1399" s="38">
        <v>-1.2068600000000001E-2</v>
      </c>
      <c r="BW1399" s="38">
        <v>1.1798599999999999E-2</v>
      </c>
      <c r="BX1399" s="38">
        <v>6.9175799999999996E-2</v>
      </c>
      <c r="BY1399" s="38">
        <v>0.16459869999999999</v>
      </c>
      <c r="BZ1399" s="38">
        <v>0.29159839999999998</v>
      </c>
      <c r="CA1399" s="38">
        <v>0.23497299999999999</v>
      </c>
      <c r="CB1399" s="38">
        <v>0.22140979999999999</v>
      </c>
      <c r="CC1399" s="38">
        <v>0.21047189999999999</v>
      </c>
      <c r="CD1399" s="38">
        <v>0.17985599999999999</v>
      </c>
      <c r="CE1399" s="38">
        <v>0.2205328</v>
      </c>
      <c r="CF1399" s="38">
        <v>0.18438060000000001</v>
      </c>
      <c r="CG1399" s="38">
        <v>0.18706049999999999</v>
      </c>
      <c r="CH1399" s="38">
        <v>0.15293329999999999</v>
      </c>
      <c r="CI1399" s="38">
        <v>0.13238829999999999</v>
      </c>
      <c r="CJ1399" s="38">
        <v>0.12784470000000001</v>
      </c>
      <c r="CK1399" s="38">
        <v>0.1000226</v>
      </c>
      <c r="CL1399" s="38">
        <v>6.4699099999999996E-2</v>
      </c>
      <c r="CM1399" s="38">
        <v>-1.1839499999999999E-2</v>
      </c>
      <c r="CN1399" s="38">
        <v>-0.13047610000000001</v>
      </c>
      <c r="CO1399" s="38">
        <v>-7.9427899999999996E-2</v>
      </c>
      <c r="CP1399" s="38">
        <v>-0.13687489999999999</v>
      </c>
      <c r="CQ1399" s="38">
        <v>-0.17762439999999999</v>
      </c>
      <c r="CR1399" s="38">
        <v>-0.1077663</v>
      </c>
      <c r="CS1399" s="38">
        <v>-4.8494999999999996E-3</v>
      </c>
      <c r="CT1399" s="38">
        <v>-8.7857999999999999E-3</v>
      </c>
      <c r="CU1399" s="38">
        <v>1.6099100000000002E-2</v>
      </c>
      <c r="CV1399" s="38">
        <v>7.5591099999999994E-2</v>
      </c>
      <c r="CW1399" s="38">
        <v>0.17316300000000001</v>
      </c>
      <c r="CX1399" s="38">
        <v>0.30117860000000002</v>
      </c>
      <c r="CY1399" s="38">
        <v>0.24395939999999999</v>
      </c>
      <c r="CZ1399" s="38">
        <v>0.23075950000000001</v>
      </c>
      <c r="DA1399" s="38">
        <v>0.21941669999999999</v>
      </c>
      <c r="DB1399" s="38">
        <v>0.1877122</v>
      </c>
      <c r="DC1399" s="38">
        <v>0.2299059</v>
      </c>
      <c r="DD1399" s="38">
        <v>0.1940596</v>
      </c>
      <c r="DE1399" s="38">
        <v>0.19561239999999999</v>
      </c>
      <c r="DF1399" s="38">
        <v>0.15908820000000001</v>
      </c>
      <c r="DG1399" s="38">
        <v>0.13843720000000001</v>
      </c>
      <c r="DH1399" s="38">
        <v>0.1327595</v>
      </c>
      <c r="DI1399" s="38">
        <v>0.1047261</v>
      </c>
      <c r="DJ1399" s="38">
        <v>6.89887E-2</v>
      </c>
      <c r="DK1399" s="38">
        <v>-6.1593000000000004E-3</v>
      </c>
      <c r="DL1399" s="38">
        <v>-0.12165529999999999</v>
      </c>
      <c r="DM1399" s="38">
        <v>-7.4310899999999999E-2</v>
      </c>
      <c r="DN1399" s="38">
        <v>-0.13185620000000001</v>
      </c>
      <c r="DO1399" s="38">
        <v>-0.16999639999999999</v>
      </c>
      <c r="DP1399" s="38">
        <v>-0.10220079999999999</v>
      </c>
      <c r="DQ1399" s="38">
        <v>-1.1314999999999999E-3</v>
      </c>
      <c r="DR1399" s="38">
        <v>-5.5028999999999998E-3</v>
      </c>
      <c r="DS1399" s="38">
        <v>2.03996E-2</v>
      </c>
      <c r="DT1399" s="38">
        <v>8.2006300000000004E-2</v>
      </c>
      <c r="DU1399" s="38">
        <v>0.18172720000000001</v>
      </c>
      <c r="DV1399" s="38">
        <v>0.3107587</v>
      </c>
      <c r="DW1399" s="38">
        <v>0.2529459</v>
      </c>
      <c r="DX1399" s="38">
        <v>0.24010919999999999</v>
      </c>
      <c r="DY1399" s="38">
        <v>0.2283615</v>
      </c>
      <c r="DZ1399" s="38">
        <v>0.19556850000000001</v>
      </c>
      <c r="EA1399" s="38">
        <v>0.23927899999999999</v>
      </c>
      <c r="EB1399" s="38">
        <v>0.20373849999999999</v>
      </c>
      <c r="EC1399" s="38">
        <v>0.20416429999999999</v>
      </c>
      <c r="ED1399" s="38">
        <v>0.16797480000000001</v>
      </c>
      <c r="EE1399" s="38">
        <v>0.14717089999999999</v>
      </c>
      <c r="EF1399" s="38">
        <v>0.1398556</v>
      </c>
      <c r="EG1399" s="38">
        <v>0.11151709999999999</v>
      </c>
      <c r="EH1399" s="38">
        <v>7.5182100000000002E-2</v>
      </c>
      <c r="EI1399" s="38">
        <v>2.042E-3</v>
      </c>
      <c r="EJ1399" s="38">
        <v>-0.10891960000000001</v>
      </c>
      <c r="EK1399" s="38">
        <v>-6.6922800000000005E-2</v>
      </c>
      <c r="EL1399" s="38">
        <v>-0.12460980000000001</v>
      </c>
      <c r="EM1399" s="38">
        <v>-0.15898290000000001</v>
      </c>
      <c r="EN1399" s="38">
        <v>-9.4164999999999999E-2</v>
      </c>
      <c r="EO1399" s="38">
        <v>4.2367999999999998E-3</v>
      </c>
      <c r="EP1399" s="38">
        <v>-7.6300000000000001E-4</v>
      </c>
      <c r="EQ1399" s="38">
        <v>2.6608900000000001E-2</v>
      </c>
      <c r="ER1399" s="38">
        <v>9.12689E-2</v>
      </c>
      <c r="ES1399" s="38">
        <v>0.1940926</v>
      </c>
      <c r="ET1399" s="38">
        <v>0.32459100000000002</v>
      </c>
      <c r="EU1399" s="38">
        <v>0.26592090000000002</v>
      </c>
      <c r="EV1399" s="38">
        <v>0.25360870000000002</v>
      </c>
      <c r="EW1399" s="38">
        <v>0.2412764</v>
      </c>
      <c r="EX1399" s="38">
        <v>0.2069117</v>
      </c>
      <c r="EY1399" s="38">
        <v>0.25281219999999999</v>
      </c>
      <c r="EZ1399" s="38">
        <v>0.2177133</v>
      </c>
      <c r="FA1399" s="38">
        <v>0.21651190000000001</v>
      </c>
      <c r="FB1399" s="38">
        <v>83.418419999999998</v>
      </c>
      <c r="FC1399" s="38">
        <v>81.852099999999993</v>
      </c>
      <c r="FD1399" s="38">
        <v>80.27422</v>
      </c>
      <c r="FE1399" s="38">
        <v>78.833250000000007</v>
      </c>
      <c r="FF1399" s="38">
        <v>78.358930000000001</v>
      </c>
      <c r="FG1399" s="38">
        <v>77.589969999999994</v>
      </c>
      <c r="FH1399" s="38">
        <v>76.695710000000005</v>
      </c>
      <c r="FI1399" s="38">
        <v>77.744640000000004</v>
      </c>
      <c r="FJ1399" s="38">
        <v>81.605379999999997</v>
      </c>
      <c r="FK1399" s="38">
        <v>84.430689999999998</v>
      </c>
      <c r="FL1399" s="38">
        <v>87.53331</v>
      </c>
      <c r="FM1399" s="38">
        <v>91.09581</v>
      </c>
      <c r="FN1399" s="38">
        <v>94.846220000000002</v>
      </c>
      <c r="FO1399" s="38">
        <v>96.591520000000003</v>
      </c>
      <c r="FP1399" s="38">
        <v>97.384100000000004</v>
      </c>
      <c r="FQ1399" s="38">
        <v>97.890230000000003</v>
      </c>
      <c r="FR1399" s="38">
        <v>98.128889999999998</v>
      </c>
      <c r="FS1399" s="38">
        <v>97.901570000000007</v>
      </c>
      <c r="FT1399" s="38">
        <v>97.024410000000003</v>
      </c>
      <c r="FU1399" s="38">
        <v>94.454970000000003</v>
      </c>
      <c r="FV1399" s="38">
        <v>91.039510000000007</v>
      </c>
      <c r="FW1399">
        <v>87.462729999999993</v>
      </c>
      <c r="FX1399">
        <v>84.366029999999995</v>
      </c>
      <c r="FY1399">
        <v>82.062389999999994</v>
      </c>
      <c r="FZ1399">
        <v>1.5133600000000001E-2</v>
      </c>
      <c r="GA1399">
        <v>0.1157015</v>
      </c>
      <c r="GB1399">
        <v>1</v>
      </c>
    </row>
    <row r="1400" spans="1:184" x14ac:dyDescent="0.3">
      <c r="A1400" t="s">
        <v>1</v>
      </c>
      <c r="B1400" t="s">
        <v>1</v>
      </c>
      <c r="C1400" t="s">
        <v>1</v>
      </c>
      <c r="D1400" t="s">
        <v>1</v>
      </c>
      <c r="E1400" t="s">
        <v>1</v>
      </c>
      <c r="F1400" t="s">
        <v>222</v>
      </c>
      <c r="G1400" t="s">
        <v>1</v>
      </c>
      <c r="H1400" s="40" t="s">
        <v>1</v>
      </c>
      <c r="I1400" s="18" t="s">
        <v>1</v>
      </c>
      <c r="J1400" s="38" t="s">
        <v>1</v>
      </c>
      <c r="K1400" s="18">
        <v>44792</v>
      </c>
      <c r="L1400" s="38">
        <v>111541</v>
      </c>
      <c r="M1400" s="38">
        <v>111541</v>
      </c>
      <c r="N1400" s="38">
        <v>6.2327830000000004</v>
      </c>
      <c r="O1400" s="38">
        <v>6.037223</v>
      </c>
      <c r="P1400" s="38">
        <v>5.897831</v>
      </c>
      <c r="Q1400" s="38">
        <v>5.8349149999999996</v>
      </c>
      <c r="R1400" s="38">
        <v>5.9710739999999998</v>
      </c>
      <c r="S1400" s="38">
        <v>6.3216210000000004</v>
      </c>
      <c r="T1400" s="38">
        <v>6.756742</v>
      </c>
      <c r="U1400" s="38">
        <v>7.3531769999999996</v>
      </c>
      <c r="V1400" s="38">
        <v>8.0903469999999995</v>
      </c>
      <c r="W1400" s="38">
        <v>8.7037519999999997</v>
      </c>
      <c r="X1400" s="38">
        <v>9.2923620000000007</v>
      </c>
      <c r="Y1400" s="38">
        <v>9.7099049999999991</v>
      </c>
      <c r="Z1400" s="38">
        <v>9.9598379999999995</v>
      </c>
      <c r="AA1400" s="38">
        <v>10.21866</v>
      </c>
      <c r="AB1400" s="38">
        <v>10.267139999999999</v>
      </c>
      <c r="AC1400" s="38">
        <v>10.095140000000001</v>
      </c>
      <c r="AD1400" s="38">
        <v>9.6917620000000007</v>
      </c>
      <c r="AE1400" s="38">
        <v>9.0589790000000008</v>
      </c>
      <c r="AF1400" s="38">
        <v>8.5256810000000005</v>
      </c>
      <c r="AG1400" s="38">
        <v>8.1426529999999993</v>
      </c>
      <c r="AH1400" s="38">
        <v>7.8462649999999998</v>
      </c>
      <c r="AI1400" s="38">
        <v>7.4064399999999999</v>
      </c>
      <c r="AJ1400" s="38">
        <v>6.8730349999999998</v>
      </c>
      <c r="AK1400" s="38">
        <v>6.450939</v>
      </c>
      <c r="AL1400" s="38">
        <v>-2.64017E-2</v>
      </c>
      <c r="AM1400" s="38">
        <v>-3.2290000000000001E-3</v>
      </c>
      <c r="AN1400" s="38">
        <v>4.0293000000000004E-3</v>
      </c>
      <c r="AO1400" s="38">
        <v>1.8867399999999999E-2</v>
      </c>
      <c r="AP1400" s="38">
        <v>2.78354E-2</v>
      </c>
      <c r="AQ1400" s="38">
        <v>5.7499999999999999E-4</v>
      </c>
      <c r="AR1400" s="38">
        <v>-3.9923500000000001E-2</v>
      </c>
      <c r="AS1400" s="38">
        <v>-5.2310999999999998E-3</v>
      </c>
      <c r="AT1400" s="38">
        <v>-5.59167E-2</v>
      </c>
      <c r="AU1400" s="38">
        <v>-4.9180000000000001E-2</v>
      </c>
      <c r="AV1400" s="38">
        <v>2.6057E-2</v>
      </c>
      <c r="AW1400" s="38">
        <v>2.43628E-2</v>
      </c>
      <c r="AX1400" s="38">
        <v>2.8452E-3</v>
      </c>
      <c r="AY1400" s="38">
        <v>-3.16841E-2</v>
      </c>
      <c r="AZ1400" s="38">
        <v>-7.4265100000000001E-2</v>
      </c>
      <c r="BA1400" s="38">
        <v>-3.4044699999999997E-2</v>
      </c>
      <c r="BB1400" s="38">
        <v>6.1594000000000003E-2</v>
      </c>
      <c r="BC1400" s="38">
        <v>7.8493499999999994E-2</v>
      </c>
      <c r="BD1400" s="38">
        <v>8.7732900000000003E-2</v>
      </c>
      <c r="BE1400" s="38">
        <v>0.1036363</v>
      </c>
      <c r="BF1400" s="38">
        <v>0.11145670000000001</v>
      </c>
      <c r="BG1400" s="38">
        <v>0.15012909999999999</v>
      </c>
      <c r="BH1400" s="38">
        <v>0.1280085</v>
      </c>
      <c r="BI1400" s="38">
        <v>8.0862699999999996E-2</v>
      </c>
      <c r="BJ1400" s="38">
        <v>-1.6838200000000001E-2</v>
      </c>
      <c r="BK1400" s="38">
        <v>5.4425000000000003E-3</v>
      </c>
      <c r="BL1400" s="38">
        <v>1.18435E-2</v>
      </c>
      <c r="BM1400" s="38">
        <v>2.6023299999999999E-2</v>
      </c>
      <c r="BN1400" s="38">
        <v>3.3629600000000003E-2</v>
      </c>
      <c r="BO1400" s="38">
        <v>6.9902999999999996E-3</v>
      </c>
      <c r="BP1400" s="38">
        <v>-3.05519E-2</v>
      </c>
      <c r="BQ1400" s="38">
        <v>2.9431000000000001E-3</v>
      </c>
      <c r="BR1400" s="38">
        <v>-4.7321099999999998E-2</v>
      </c>
      <c r="BS1400" s="38">
        <v>-3.8663000000000003E-2</v>
      </c>
      <c r="BT1400" s="38">
        <v>3.43831E-2</v>
      </c>
      <c r="BU1400" s="38">
        <v>3.0333599999999999E-2</v>
      </c>
      <c r="BV1400" s="38">
        <v>7.9602000000000006E-3</v>
      </c>
      <c r="BW1400" s="38">
        <v>-2.57579E-2</v>
      </c>
      <c r="BX1400" s="38">
        <v>-6.5574599999999997E-2</v>
      </c>
      <c r="BY1400" s="38">
        <v>-2.3363100000000001E-2</v>
      </c>
      <c r="BZ1400" s="38">
        <v>7.4330400000000005E-2</v>
      </c>
      <c r="CA1400" s="38">
        <v>9.2658500000000005E-2</v>
      </c>
      <c r="CB1400" s="38">
        <v>0.1027686</v>
      </c>
      <c r="CC1400" s="38">
        <v>0.1187146</v>
      </c>
      <c r="CD1400" s="38">
        <v>0.1260047</v>
      </c>
      <c r="CE1400" s="38">
        <v>0.16609750000000001</v>
      </c>
      <c r="CF1400" s="38">
        <v>0.14283689999999999</v>
      </c>
      <c r="CG1400" s="38">
        <v>9.5217499999999997E-2</v>
      </c>
      <c r="CH1400" s="38">
        <v>-1.02145E-2</v>
      </c>
      <c r="CI1400" s="38">
        <v>1.1448399999999999E-2</v>
      </c>
      <c r="CJ1400" s="38">
        <v>1.7255599999999999E-2</v>
      </c>
      <c r="CK1400" s="38">
        <v>3.0979400000000001E-2</v>
      </c>
      <c r="CL1400" s="38">
        <v>3.7642599999999998E-2</v>
      </c>
      <c r="CM1400" s="38">
        <v>1.1433499999999999E-2</v>
      </c>
      <c r="CN1400" s="38">
        <v>-2.4061200000000001E-2</v>
      </c>
      <c r="CO1400" s="38">
        <v>8.6046000000000004E-3</v>
      </c>
      <c r="CP1400" s="38">
        <v>-4.1367899999999999E-2</v>
      </c>
      <c r="CQ1400" s="38">
        <v>-3.1378900000000001E-2</v>
      </c>
      <c r="CR1400" s="38">
        <v>4.0149700000000003E-2</v>
      </c>
      <c r="CS1400" s="38">
        <v>3.4468899999999997E-2</v>
      </c>
      <c r="CT1400" s="38">
        <v>1.15029E-2</v>
      </c>
      <c r="CU1400" s="38">
        <v>-2.16534E-2</v>
      </c>
      <c r="CV1400" s="38">
        <v>-5.95556E-2</v>
      </c>
      <c r="CW1400" s="38">
        <v>-1.5965099999999999E-2</v>
      </c>
      <c r="CX1400" s="38">
        <v>8.3151600000000006E-2</v>
      </c>
      <c r="CY1400" s="38">
        <v>0.102469</v>
      </c>
      <c r="CZ1400" s="38">
        <v>0.1131822</v>
      </c>
      <c r="DA1400" s="38">
        <v>0.12915769999999999</v>
      </c>
      <c r="DB1400" s="38">
        <v>0.13608049999999999</v>
      </c>
      <c r="DC1400" s="38">
        <v>0.17715710000000001</v>
      </c>
      <c r="DD1400" s="38">
        <v>0.15310699999999999</v>
      </c>
      <c r="DE1400" s="38">
        <v>0.10515960000000001</v>
      </c>
      <c r="DF1400" s="38">
        <v>-3.5907999999999999E-3</v>
      </c>
      <c r="DG1400" s="38">
        <v>1.7454299999999999E-2</v>
      </c>
      <c r="DH1400" s="38">
        <v>2.26676E-2</v>
      </c>
      <c r="DI1400" s="38">
        <v>3.5935500000000002E-2</v>
      </c>
      <c r="DJ1400" s="38">
        <v>4.1655699999999997E-2</v>
      </c>
      <c r="DK1400" s="38">
        <v>1.5876700000000001E-2</v>
      </c>
      <c r="DL1400" s="38">
        <v>-1.75704E-2</v>
      </c>
      <c r="DM1400" s="38">
        <v>1.4265999999999999E-2</v>
      </c>
      <c r="DN1400" s="38">
        <v>-3.54147E-2</v>
      </c>
      <c r="DO1400" s="38">
        <v>-2.4094899999999999E-2</v>
      </c>
      <c r="DP1400" s="38">
        <v>4.59163E-2</v>
      </c>
      <c r="DQ1400" s="38">
        <v>3.8604199999999998E-2</v>
      </c>
      <c r="DR1400" s="38">
        <v>1.50455E-2</v>
      </c>
      <c r="DS1400" s="38">
        <v>-1.7548899999999999E-2</v>
      </c>
      <c r="DT1400" s="38">
        <v>-5.3536599999999997E-2</v>
      </c>
      <c r="DU1400" s="38">
        <v>-8.567E-3</v>
      </c>
      <c r="DV1400" s="38">
        <v>9.1972799999999993E-2</v>
      </c>
      <c r="DW1400" s="38">
        <v>0.11227959999999999</v>
      </c>
      <c r="DX1400" s="38">
        <v>0.12359589999999999</v>
      </c>
      <c r="DY1400" s="38">
        <v>0.1396008</v>
      </c>
      <c r="DZ1400" s="38">
        <v>0.14615639999999999</v>
      </c>
      <c r="EA1400" s="38">
        <v>0.18821669999999999</v>
      </c>
      <c r="EB1400" s="38">
        <v>0.1633771</v>
      </c>
      <c r="EC1400" s="38">
        <v>0.1151016</v>
      </c>
      <c r="ED1400" s="38">
        <v>5.9727000000000001E-3</v>
      </c>
      <c r="EE1400" s="38">
        <v>2.6125800000000001E-2</v>
      </c>
      <c r="EF1400" s="38">
        <v>3.04818E-2</v>
      </c>
      <c r="EG1400" s="38">
        <v>4.3091400000000002E-2</v>
      </c>
      <c r="EH1400" s="38">
        <v>4.7449900000000003E-2</v>
      </c>
      <c r="EI1400" s="38">
        <v>2.22919E-2</v>
      </c>
      <c r="EJ1400" s="38">
        <v>-8.1989000000000003E-3</v>
      </c>
      <c r="EK1400" s="38">
        <v>2.24403E-2</v>
      </c>
      <c r="EL1400" s="38">
        <v>-2.6819200000000001E-2</v>
      </c>
      <c r="EM1400" s="38">
        <v>-1.3577799999999999E-2</v>
      </c>
      <c r="EN1400" s="38">
        <v>5.4242400000000003E-2</v>
      </c>
      <c r="EO1400" s="38">
        <v>4.4574900000000001E-2</v>
      </c>
      <c r="EP1400" s="38">
        <v>2.0160600000000001E-2</v>
      </c>
      <c r="EQ1400" s="38">
        <v>-1.16227E-2</v>
      </c>
      <c r="ER1400" s="38">
        <v>-4.48461E-2</v>
      </c>
      <c r="ES1400" s="38">
        <v>2.1145999999999999E-3</v>
      </c>
      <c r="ET1400" s="38">
        <v>0.1047092</v>
      </c>
      <c r="EU1400" s="38">
        <v>0.12644459999999999</v>
      </c>
      <c r="EV1400" s="38">
        <v>0.13863149999999999</v>
      </c>
      <c r="EW1400" s="38">
        <v>0.15467910000000001</v>
      </c>
      <c r="EX1400" s="38">
        <v>0.16070429999999999</v>
      </c>
      <c r="EY1400" s="38">
        <v>0.20418500000000001</v>
      </c>
      <c r="EZ1400" s="38">
        <v>0.17820549999999999</v>
      </c>
      <c r="FA1400" s="38">
        <v>0.1294564</v>
      </c>
      <c r="FB1400" s="38">
        <v>79.297650000000004</v>
      </c>
      <c r="FC1400" s="38">
        <v>77.870769999999993</v>
      </c>
      <c r="FD1400" s="38">
        <v>75.996489999999994</v>
      </c>
      <c r="FE1400" s="38">
        <v>74.2607</v>
      </c>
      <c r="FF1400" s="38">
        <v>72.495859999999993</v>
      </c>
      <c r="FG1400" s="38">
        <v>71.824169999999995</v>
      </c>
      <c r="FH1400" s="38">
        <v>70.805679999999995</v>
      </c>
      <c r="FI1400" s="38">
        <v>72.504670000000004</v>
      </c>
      <c r="FJ1400" s="38">
        <v>75.946839999999995</v>
      </c>
      <c r="FK1400" s="38">
        <v>80.065969999999993</v>
      </c>
      <c r="FL1400" s="38">
        <v>84.589100000000002</v>
      </c>
      <c r="FM1400" s="38">
        <v>88.779300000000006</v>
      </c>
      <c r="FN1400" s="38">
        <v>92.296260000000004</v>
      </c>
      <c r="FO1400" s="38">
        <v>95.173929999999999</v>
      </c>
      <c r="FP1400" s="38">
        <v>98.041839999999993</v>
      </c>
      <c r="FQ1400" s="38">
        <v>99.771680000000003</v>
      </c>
      <c r="FR1400" s="38">
        <v>100.3023</v>
      </c>
      <c r="FS1400" s="38">
        <v>99.52722</v>
      </c>
      <c r="FT1400" s="38">
        <v>97.455280000000002</v>
      </c>
      <c r="FU1400" s="38">
        <v>94.221950000000007</v>
      </c>
      <c r="FV1400" s="38">
        <v>90.012289999999993</v>
      </c>
      <c r="FW1400">
        <v>86.669650000000004</v>
      </c>
      <c r="FX1400">
        <v>83.949340000000007</v>
      </c>
      <c r="FY1400">
        <v>81.19529</v>
      </c>
      <c r="FZ1400">
        <v>1.7152899999999999E-2</v>
      </c>
      <c r="GA1400">
        <v>0.13587560000000001</v>
      </c>
      <c r="GB1400">
        <v>1</v>
      </c>
    </row>
    <row r="1401" spans="1:184" x14ac:dyDescent="0.3">
      <c r="A1401" t="s">
        <v>1</v>
      </c>
      <c r="B1401" t="s">
        <v>1</v>
      </c>
      <c r="C1401" t="s">
        <v>1</v>
      </c>
      <c r="D1401" t="s">
        <v>1</v>
      </c>
      <c r="E1401" t="s">
        <v>1</v>
      </c>
      <c r="F1401" t="s">
        <v>222</v>
      </c>
      <c r="G1401" t="s">
        <v>1</v>
      </c>
      <c r="H1401" s="40" t="s">
        <v>1</v>
      </c>
      <c r="I1401" s="18" t="s">
        <v>1</v>
      </c>
      <c r="J1401" s="38" t="s">
        <v>1</v>
      </c>
      <c r="K1401" s="18">
        <v>44805</v>
      </c>
      <c r="L1401" s="38">
        <v>111432</v>
      </c>
      <c r="M1401" s="38">
        <v>111432</v>
      </c>
      <c r="N1401" s="38">
        <v>6.0239159999999998</v>
      </c>
      <c r="O1401" s="38">
        <v>5.8454059999999997</v>
      </c>
      <c r="P1401" s="38">
        <v>5.7123999999999997</v>
      </c>
      <c r="Q1401" s="38">
        <v>5.6711010000000002</v>
      </c>
      <c r="R1401" s="38">
        <v>5.8292849999999996</v>
      </c>
      <c r="S1401" s="38">
        <v>6.1993450000000001</v>
      </c>
      <c r="T1401" s="38">
        <v>6.6630580000000004</v>
      </c>
      <c r="U1401" s="38">
        <v>7.3078390000000004</v>
      </c>
      <c r="V1401" s="38">
        <v>8.1396270000000008</v>
      </c>
      <c r="W1401" s="38">
        <v>8.8211340000000007</v>
      </c>
      <c r="X1401" s="38">
        <v>9.4166659999999993</v>
      </c>
      <c r="Y1401" s="38">
        <v>9.8697479999999995</v>
      </c>
      <c r="Z1401" s="38">
        <v>10.1615</v>
      </c>
      <c r="AA1401" s="38">
        <v>10.481479999999999</v>
      </c>
      <c r="AB1401" s="38">
        <v>10.582689999999999</v>
      </c>
      <c r="AC1401" s="38">
        <v>10.420780000000001</v>
      </c>
      <c r="AD1401" s="38">
        <v>10.00095</v>
      </c>
      <c r="AE1401" s="38">
        <v>9.2800139999999995</v>
      </c>
      <c r="AF1401" s="38">
        <v>8.7310490000000005</v>
      </c>
      <c r="AG1401" s="38">
        <v>8.3026210000000003</v>
      </c>
      <c r="AH1401" s="38">
        <v>7.9632009999999998</v>
      </c>
      <c r="AI1401" s="38">
        <v>7.4830769999999998</v>
      </c>
      <c r="AJ1401" s="38">
        <v>6.9716389999999997</v>
      </c>
      <c r="AK1401" s="38">
        <v>6.5750570000000002</v>
      </c>
      <c r="AL1401" s="38">
        <v>-6.4817E-2</v>
      </c>
      <c r="AM1401" s="38">
        <v>-6.4404400000000001E-2</v>
      </c>
      <c r="AN1401" s="38">
        <v>-5.8394799999999997E-2</v>
      </c>
      <c r="AO1401" s="38">
        <v>-1.8560400000000001E-2</v>
      </c>
      <c r="AP1401" s="38">
        <v>-6.0818000000000001E-3</v>
      </c>
      <c r="AQ1401" s="38">
        <v>-4.7305399999999997E-2</v>
      </c>
      <c r="AR1401" s="38">
        <v>-0.11171150000000001</v>
      </c>
      <c r="AS1401" s="38">
        <v>6.8243200000000004E-2</v>
      </c>
      <c r="AT1401" s="38">
        <v>7.5158199999999994E-2</v>
      </c>
      <c r="AU1401" s="38">
        <v>9.4427899999999995E-2</v>
      </c>
      <c r="AV1401" s="38">
        <v>7.9727900000000004E-2</v>
      </c>
      <c r="AW1401" s="38">
        <v>6.96349E-2</v>
      </c>
      <c r="AX1401" s="38">
        <v>1.12294E-2</v>
      </c>
      <c r="AY1401" s="38">
        <v>-4.3782599999999998E-2</v>
      </c>
      <c r="AZ1401" s="38">
        <v>-8.2696400000000003E-2</v>
      </c>
      <c r="BA1401" s="38">
        <v>-9.3234499999999998E-2</v>
      </c>
      <c r="BB1401" s="38">
        <v>-2.5713699999999999E-2</v>
      </c>
      <c r="BC1401" s="38">
        <v>-6.1423499999999999E-2</v>
      </c>
      <c r="BD1401" s="38">
        <v>-5.1038100000000003E-2</v>
      </c>
      <c r="BE1401" s="38">
        <v>-9.5559599999999995E-2</v>
      </c>
      <c r="BF1401" s="38">
        <v>-1.8153800000000001E-2</v>
      </c>
      <c r="BG1401" s="38">
        <v>-1.7005699999999999E-2</v>
      </c>
      <c r="BH1401" s="38">
        <v>-3.2758599999999999E-2</v>
      </c>
      <c r="BI1401" s="38">
        <v>-3.8751500000000001E-2</v>
      </c>
      <c r="BJ1401" s="38">
        <v>-5.7729200000000001E-2</v>
      </c>
      <c r="BK1401" s="38">
        <v>-5.8491700000000001E-2</v>
      </c>
      <c r="BL1401" s="38">
        <v>-5.3174699999999998E-2</v>
      </c>
      <c r="BM1401" s="38">
        <v>-1.3652900000000001E-2</v>
      </c>
      <c r="BN1401" s="38">
        <v>-1.6455E-3</v>
      </c>
      <c r="BO1401" s="38">
        <v>-4.2309699999999999E-2</v>
      </c>
      <c r="BP1401" s="38">
        <v>-0.1046337</v>
      </c>
      <c r="BQ1401" s="38">
        <v>7.4931200000000003E-2</v>
      </c>
      <c r="BR1401" s="38">
        <v>8.2303200000000007E-2</v>
      </c>
      <c r="BS1401" s="38">
        <v>0.1018756</v>
      </c>
      <c r="BT1401" s="38">
        <v>8.5607500000000003E-2</v>
      </c>
      <c r="BU1401" s="38">
        <v>7.4264499999999997E-2</v>
      </c>
      <c r="BV1401" s="38">
        <v>1.53245E-2</v>
      </c>
      <c r="BW1401" s="38">
        <v>-3.9018400000000002E-2</v>
      </c>
      <c r="BX1401" s="38">
        <v>-7.6417100000000002E-2</v>
      </c>
      <c r="BY1401" s="38">
        <v>-8.4681900000000004E-2</v>
      </c>
      <c r="BZ1401" s="38">
        <v>-1.6558400000000001E-2</v>
      </c>
      <c r="CA1401" s="38">
        <v>-5.2211599999999997E-2</v>
      </c>
      <c r="CB1401" s="38">
        <v>-4.0256800000000002E-2</v>
      </c>
      <c r="CC1401" s="38">
        <v>-8.5202700000000006E-2</v>
      </c>
      <c r="CD1401" s="38">
        <v>-8.3128000000000004E-3</v>
      </c>
      <c r="CE1401" s="38">
        <v>-5.4783000000000002E-3</v>
      </c>
      <c r="CF1401" s="38">
        <v>-2.25582E-2</v>
      </c>
      <c r="CG1401" s="38">
        <v>-2.8334999999999999E-2</v>
      </c>
      <c r="CH1401" s="38">
        <v>-5.2820199999999998E-2</v>
      </c>
      <c r="CI1401" s="38">
        <v>-5.4396600000000003E-2</v>
      </c>
      <c r="CJ1401" s="38">
        <v>-4.9559199999999998E-2</v>
      </c>
      <c r="CK1401" s="38">
        <v>-1.02539E-2</v>
      </c>
      <c r="CL1401" s="38">
        <v>1.4270999999999999E-3</v>
      </c>
      <c r="CM1401" s="38">
        <v>-3.8849599999999998E-2</v>
      </c>
      <c r="CN1401" s="38">
        <v>-9.9731700000000006E-2</v>
      </c>
      <c r="CO1401" s="38">
        <v>7.9563200000000001E-2</v>
      </c>
      <c r="CP1401" s="38">
        <v>8.7251899999999993E-2</v>
      </c>
      <c r="CQ1401" s="38">
        <v>0.1070339</v>
      </c>
      <c r="CR1401" s="38">
        <v>8.9679700000000001E-2</v>
      </c>
      <c r="CS1401" s="38">
        <v>7.7470999999999998E-2</v>
      </c>
      <c r="CT1401" s="38">
        <v>1.8160800000000001E-2</v>
      </c>
      <c r="CU1401" s="38">
        <v>-3.5718699999999999E-2</v>
      </c>
      <c r="CV1401" s="38">
        <v>-7.2068099999999996E-2</v>
      </c>
      <c r="CW1401" s="38">
        <v>-7.8758400000000006E-2</v>
      </c>
      <c r="CX1401" s="38">
        <v>-1.02174E-2</v>
      </c>
      <c r="CY1401" s="38">
        <v>-4.5831499999999997E-2</v>
      </c>
      <c r="CZ1401" s="38">
        <v>-3.2789600000000002E-2</v>
      </c>
      <c r="DA1401" s="38">
        <v>-7.8029500000000002E-2</v>
      </c>
      <c r="DB1401" s="38">
        <v>-1.4969E-3</v>
      </c>
      <c r="DC1401" s="38">
        <v>2.5056000000000002E-3</v>
      </c>
      <c r="DD1401" s="38">
        <v>-1.5493399999999999E-2</v>
      </c>
      <c r="DE1401" s="38">
        <v>-2.11206E-2</v>
      </c>
      <c r="DF1401" s="38">
        <v>-4.7911200000000001E-2</v>
      </c>
      <c r="DG1401" s="38">
        <v>-5.0301400000000003E-2</v>
      </c>
      <c r="DH1401" s="38">
        <v>-4.59438E-2</v>
      </c>
      <c r="DI1401" s="38">
        <v>-6.855E-3</v>
      </c>
      <c r="DJ1401" s="38">
        <v>4.4998E-3</v>
      </c>
      <c r="DK1401" s="38">
        <v>-3.5389499999999997E-2</v>
      </c>
      <c r="DL1401" s="38">
        <v>-9.48296E-2</v>
      </c>
      <c r="DM1401" s="38">
        <v>8.4195300000000001E-2</v>
      </c>
      <c r="DN1401" s="38">
        <v>9.2200599999999994E-2</v>
      </c>
      <c r="DO1401" s="38">
        <v>0.1121921</v>
      </c>
      <c r="DP1401" s="38">
        <v>9.3751799999999996E-2</v>
      </c>
      <c r="DQ1401" s="38">
        <v>8.0677499999999999E-2</v>
      </c>
      <c r="DR1401" s="38">
        <v>2.0997100000000001E-2</v>
      </c>
      <c r="DS1401" s="38">
        <v>-3.2419000000000003E-2</v>
      </c>
      <c r="DT1401" s="38">
        <v>-6.7719100000000004E-2</v>
      </c>
      <c r="DU1401" s="38">
        <v>-7.2834899999999994E-2</v>
      </c>
      <c r="DV1401" s="38">
        <v>-3.8765000000000002E-3</v>
      </c>
      <c r="DW1401" s="38">
        <v>-3.9451300000000002E-2</v>
      </c>
      <c r="DX1401" s="38">
        <v>-2.5322500000000001E-2</v>
      </c>
      <c r="DY1401" s="38">
        <v>-7.0856299999999997E-2</v>
      </c>
      <c r="DZ1401" s="38">
        <v>5.3189999999999999E-3</v>
      </c>
      <c r="EA1401" s="38">
        <v>1.0489399999999999E-2</v>
      </c>
      <c r="EB1401" s="38">
        <v>-8.4287000000000008E-3</v>
      </c>
      <c r="EC1401" s="38">
        <v>-1.3906200000000001E-2</v>
      </c>
      <c r="ED1401" s="38">
        <v>-4.0823400000000003E-2</v>
      </c>
      <c r="EE1401" s="38">
        <v>-4.4388700000000003E-2</v>
      </c>
      <c r="EF1401" s="38">
        <v>-4.0723599999999999E-2</v>
      </c>
      <c r="EG1401" s="38">
        <v>-1.9475E-3</v>
      </c>
      <c r="EH1401" s="38">
        <v>8.9361000000000006E-3</v>
      </c>
      <c r="EI1401" s="38">
        <v>-3.0393699999999999E-2</v>
      </c>
      <c r="EJ1401" s="38">
        <v>-8.7751899999999994E-2</v>
      </c>
      <c r="EK1401" s="38">
        <v>9.0883199999999997E-2</v>
      </c>
      <c r="EL1401" s="38">
        <v>9.9345699999999995E-2</v>
      </c>
      <c r="EM1401" s="38">
        <v>0.1196398</v>
      </c>
      <c r="EN1401" s="38">
        <v>9.9631399999999995E-2</v>
      </c>
      <c r="EO1401" s="38">
        <v>8.53072E-2</v>
      </c>
      <c r="EP1401" s="38">
        <v>2.5092199999999999E-2</v>
      </c>
      <c r="EQ1401" s="38">
        <v>-2.7654700000000001E-2</v>
      </c>
      <c r="ER1401" s="38">
        <v>-6.1439800000000003E-2</v>
      </c>
      <c r="ES1401" s="38">
        <v>-6.4282300000000001E-2</v>
      </c>
      <c r="ET1401" s="38">
        <v>5.2789000000000004E-3</v>
      </c>
      <c r="EU1401" s="38">
        <v>-3.0239499999999999E-2</v>
      </c>
      <c r="EV1401" s="38">
        <v>-1.4541200000000001E-2</v>
      </c>
      <c r="EW1401" s="38">
        <v>-6.0499400000000002E-2</v>
      </c>
      <c r="EX1401" s="38">
        <v>1.5160099999999999E-2</v>
      </c>
      <c r="EY1401" s="38">
        <v>2.2016899999999999E-2</v>
      </c>
      <c r="EZ1401" s="38">
        <v>1.7717E-3</v>
      </c>
      <c r="FA1401" s="38">
        <v>-3.4897000000000001E-3</v>
      </c>
      <c r="FB1401" s="38">
        <v>77.798389999999998</v>
      </c>
      <c r="FC1401" s="38">
        <v>75.854690000000005</v>
      </c>
      <c r="FD1401" s="38">
        <v>74.275760000000005</v>
      </c>
      <c r="FE1401" s="38">
        <v>72.970179999999999</v>
      </c>
      <c r="FF1401" s="38">
        <v>71.704440000000005</v>
      </c>
      <c r="FG1401" s="38">
        <v>70.483469999999997</v>
      </c>
      <c r="FH1401" s="38">
        <v>69.850530000000006</v>
      </c>
      <c r="FI1401" s="38">
        <v>71.492980000000003</v>
      </c>
      <c r="FJ1401" s="38">
        <v>76.047579999999996</v>
      </c>
      <c r="FK1401" s="38">
        <v>81.220609999999994</v>
      </c>
      <c r="FL1401" s="38">
        <v>86.160880000000006</v>
      </c>
      <c r="FM1401" s="38">
        <v>90.373339999999999</v>
      </c>
      <c r="FN1401" s="38">
        <v>94.199539999999999</v>
      </c>
      <c r="FO1401" s="38">
        <v>97.269720000000007</v>
      </c>
      <c r="FP1401" s="38">
        <v>99.849800000000002</v>
      </c>
      <c r="FQ1401" s="38">
        <v>101.44710000000001</v>
      </c>
      <c r="FR1401" s="38">
        <v>101.8997</v>
      </c>
      <c r="FS1401" s="38">
        <v>101.2106</v>
      </c>
      <c r="FT1401" s="38">
        <v>99.928120000000007</v>
      </c>
      <c r="FU1401" s="38">
        <v>95.725759999999994</v>
      </c>
      <c r="FV1401" s="38">
        <v>91.249179999999996</v>
      </c>
      <c r="FW1401">
        <v>87.165040000000005</v>
      </c>
      <c r="FX1401">
        <v>84.901690000000002</v>
      </c>
      <c r="FY1401">
        <v>83.067130000000006</v>
      </c>
      <c r="FZ1401">
        <v>1.09528E-2</v>
      </c>
      <c r="GA1401">
        <v>7.8210799999999997E-2</v>
      </c>
      <c r="GB1401">
        <v>1</v>
      </c>
    </row>
    <row r="1402" spans="1:184" x14ac:dyDescent="0.3">
      <c r="A1402" t="s">
        <v>1</v>
      </c>
      <c r="B1402" t="s">
        <v>1</v>
      </c>
      <c r="C1402" t="s">
        <v>1</v>
      </c>
      <c r="D1402" t="s">
        <v>1</v>
      </c>
      <c r="E1402" t="s">
        <v>1</v>
      </c>
      <c r="F1402" t="s">
        <v>222</v>
      </c>
      <c r="G1402" t="s">
        <v>1</v>
      </c>
      <c r="H1402" s="40" t="s">
        <v>1</v>
      </c>
      <c r="I1402" s="18" t="s">
        <v>1</v>
      </c>
      <c r="J1402" s="38" t="s">
        <v>1</v>
      </c>
      <c r="K1402" s="18">
        <v>44809</v>
      </c>
      <c r="L1402" s="38">
        <v>111415</v>
      </c>
      <c r="M1402" s="38">
        <v>111422</v>
      </c>
      <c r="N1402" s="38">
        <v>5.9306749999999999</v>
      </c>
      <c r="O1402" s="38">
        <v>5.6631239999999998</v>
      </c>
      <c r="P1402" s="38">
        <v>5.4666129999999997</v>
      </c>
      <c r="Q1402" s="38">
        <v>5.3450800000000003</v>
      </c>
      <c r="R1402" s="38">
        <v>5.3669789999999997</v>
      </c>
      <c r="S1402" s="38">
        <v>5.4769519999999998</v>
      </c>
      <c r="T1402" s="38">
        <v>5.5325449999999998</v>
      </c>
      <c r="U1402" s="38">
        <v>5.8810750000000001</v>
      </c>
      <c r="V1402" s="38">
        <v>6.4226020000000004</v>
      </c>
      <c r="W1402" s="38">
        <v>7.0409090000000001</v>
      </c>
      <c r="X1402" s="38">
        <v>7.5945669999999996</v>
      </c>
      <c r="Y1402" s="38">
        <v>7.9863030000000004</v>
      </c>
      <c r="Z1402" s="38">
        <v>8.2403589999999998</v>
      </c>
      <c r="AA1402" s="38">
        <v>8.4275730000000006</v>
      </c>
      <c r="AB1402" s="38">
        <v>8.5155639999999995</v>
      </c>
      <c r="AC1402" s="38">
        <v>8.5366429999999998</v>
      </c>
      <c r="AD1402" s="38">
        <v>8.4568519999999996</v>
      </c>
      <c r="AE1402" s="38">
        <v>8.2637289999999997</v>
      </c>
      <c r="AF1402" s="38">
        <v>8.0382350000000002</v>
      </c>
      <c r="AG1402" s="38">
        <v>7.7272540000000003</v>
      </c>
      <c r="AH1402" s="38">
        <v>7.5114669999999997</v>
      </c>
      <c r="AI1402" s="38">
        <v>7.2067019999999999</v>
      </c>
      <c r="AJ1402" s="38">
        <v>6.7032740000000004</v>
      </c>
      <c r="AK1402" s="38">
        <v>6.324052</v>
      </c>
      <c r="AL1402" s="38">
        <v>0.26396560000000002</v>
      </c>
      <c r="AM1402" s="38">
        <v>0.13927890000000001</v>
      </c>
      <c r="AN1402" s="38">
        <v>5.2700299999999999E-2</v>
      </c>
      <c r="AO1402" s="38">
        <v>-1.7259300000000002E-2</v>
      </c>
      <c r="AP1402" s="38">
        <v>-4.7762699999999998E-2</v>
      </c>
      <c r="AQ1402" s="38">
        <v>-0.1490281</v>
      </c>
      <c r="AR1402" s="38">
        <v>-0.35987330000000001</v>
      </c>
      <c r="AS1402" s="38">
        <v>-0.16281200000000001</v>
      </c>
      <c r="AT1402" s="38">
        <v>-1.1951700000000001E-2</v>
      </c>
      <c r="AU1402" s="38">
        <v>7.5223999999999999E-2</v>
      </c>
      <c r="AV1402" s="38">
        <v>6.2014E-2</v>
      </c>
      <c r="AW1402" s="38">
        <v>4.8123100000000002E-2</v>
      </c>
      <c r="AX1402" s="38">
        <v>-3.8549999999999999E-3</v>
      </c>
      <c r="AY1402" s="38">
        <v>-7.6280200000000006E-2</v>
      </c>
      <c r="AZ1402" s="38">
        <v>-9.7803200000000007E-2</v>
      </c>
      <c r="BA1402" s="38">
        <v>-6.9158800000000006E-2</v>
      </c>
      <c r="BB1402" s="38">
        <v>1.9829599999999999E-2</v>
      </c>
      <c r="BC1402" s="38">
        <v>7.2763999999999995E-2</v>
      </c>
      <c r="BD1402" s="38">
        <v>0.1168096</v>
      </c>
      <c r="BE1402" s="38">
        <v>-6.8803900000000001E-2</v>
      </c>
      <c r="BF1402" s="38">
        <v>-3.4799400000000001E-2</v>
      </c>
      <c r="BG1402" s="38">
        <v>2.5133900000000001E-2</v>
      </c>
      <c r="BH1402" s="38">
        <v>-9.9663399999999999E-2</v>
      </c>
      <c r="BI1402" s="38">
        <v>-0.13265399999999999</v>
      </c>
      <c r="BJ1402" s="38">
        <v>0.27601249999999999</v>
      </c>
      <c r="BK1402" s="38">
        <v>0.14943049999999999</v>
      </c>
      <c r="BL1402" s="38">
        <v>6.1781599999999999E-2</v>
      </c>
      <c r="BM1402" s="38">
        <v>-8.3739999999999995E-3</v>
      </c>
      <c r="BN1402" s="38">
        <v>-3.9454000000000003E-2</v>
      </c>
      <c r="BO1402" s="38">
        <v>-0.13861490000000001</v>
      </c>
      <c r="BP1402" s="38">
        <v>-0.34780480000000003</v>
      </c>
      <c r="BQ1402" s="38">
        <v>-0.152063</v>
      </c>
      <c r="BR1402" s="38">
        <v>-1.3098999999999999E-3</v>
      </c>
      <c r="BS1402" s="38">
        <v>8.7423799999999996E-2</v>
      </c>
      <c r="BT1402" s="38">
        <v>7.5094499999999995E-2</v>
      </c>
      <c r="BU1402" s="38">
        <v>5.7900699999999999E-2</v>
      </c>
      <c r="BV1402" s="38">
        <v>3.0907999999999999E-3</v>
      </c>
      <c r="BW1402" s="38">
        <v>-6.7068699999999995E-2</v>
      </c>
      <c r="BX1402" s="38">
        <v>-8.6331500000000005E-2</v>
      </c>
      <c r="BY1402" s="38">
        <v>-5.3552500000000003E-2</v>
      </c>
      <c r="BZ1402" s="38">
        <v>3.7106500000000001E-2</v>
      </c>
      <c r="CA1402" s="38">
        <v>9.0100299999999994E-2</v>
      </c>
      <c r="CB1402" s="38">
        <v>0.13567989999999999</v>
      </c>
      <c r="CC1402" s="38">
        <v>-4.7284800000000002E-2</v>
      </c>
      <c r="CD1402" s="38">
        <v>-1.28681E-2</v>
      </c>
      <c r="CE1402" s="38">
        <v>4.6084300000000002E-2</v>
      </c>
      <c r="CF1402" s="38">
        <v>-7.8783900000000004E-2</v>
      </c>
      <c r="CG1402" s="38">
        <v>-0.1117001</v>
      </c>
      <c r="CH1402" s="38">
        <v>0.2843561</v>
      </c>
      <c r="CI1402" s="38">
        <v>0.1564614</v>
      </c>
      <c r="CJ1402" s="38">
        <v>6.8071300000000001E-2</v>
      </c>
      <c r="CK1402" s="38">
        <v>-2.2200000000000002E-3</v>
      </c>
      <c r="CL1402" s="38">
        <v>-3.3699399999999997E-2</v>
      </c>
      <c r="CM1402" s="38">
        <v>-0.13140279999999999</v>
      </c>
      <c r="CN1402" s="38">
        <v>-0.33944619999999998</v>
      </c>
      <c r="CO1402" s="38">
        <v>-0.14461830000000001</v>
      </c>
      <c r="CP1402" s="38">
        <v>6.0606000000000002E-3</v>
      </c>
      <c r="CQ1402" s="38">
        <v>9.5873299999999995E-2</v>
      </c>
      <c r="CR1402" s="38">
        <v>8.4154000000000007E-2</v>
      </c>
      <c r="CS1402" s="38">
        <v>6.46727E-2</v>
      </c>
      <c r="CT1402" s="38">
        <v>7.9013999999999994E-3</v>
      </c>
      <c r="CU1402" s="38">
        <v>-6.0688899999999997E-2</v>
      </c>
      <c r="CV1402" s="38">
        <v>-7.8386300000000006E-2</v>
      </c>
      <c r="CW1402" s="38">
        <v>-4.2743499999999997E-2</v>
      </c>
      <c r="CX1402" s="38">
        <v>4.9072400000000002E-2</v>
      </c>
      <c r="CY1402" s="38">
        <v>0.1021073</v>
      </c>
      <c r="CZ1402" s="38">
        <v>0.14874950000000001</v>
      </c>
      <c r="DA1402" s="38">
        <v>-3.2380800000000001E-2</v>
      </c>
      <c r="DB1402" s="38">
        <v>2.3213999999999999E-3</v>
      </c>
      <c r="DC1402" s="38">
        <v>6.05944E-2</v>
      </c>
      <c r="DD1402" s="38">
        <v>-6.4322799999999999E-2</v>
      </c>
      <c r="DE1402" s="38">
        <v>-9.7187399999999993E-2</v>
      </c>
      <c r="DF1402" s="38">
        <v>0.29269970000000001</v>
      </c>
      <c r="DG1402" s="38">
        <v>0.16349240000000001</v>
      </c>
      <c r="DH1402" s="38">
        <v>7.4360999999999997E-2</v>
      </c>
      <c r="DI1402" s="38">
        <v>3.9338999999999997E-3</v>
      </c>
      <c r="DJ1402" s="38">
        <v>-2.7944900000000002E-2</v>
      </c>
      <c r="DK1402" s="38">
        <v>-0.1241906</v>
      </c>
      <c r="DL1402" s="38">
        <v>-0.33108769999999998</v>
      </c>
      <c r="DM1402" s="38">
        <v>-0.1371735</v>
      </c>
      <c r="DN1402" s="38">
        <v>1.34311E-2</v>
      </c>
      <c r="DO1402" s="38">
        <v>0.10432279999999999</v>
      </c>
      <c r="DP1402" s="38">
        <v>9.3213599999999994E-2</v>
      </c>
      <c r="DQ1402" s="38">
        <v>7.14447E-2</v>
      </c>
      <c r="DR1402" s="38">
        <v>1.2711999999999999E-2</v>
      </c>
      <c r="DS1402" s="38">
        <v>-5.4309000000000003E-2</v>
      </c>
      <c r="DT1402" s="38">
        <v>-7.0441000000000004E-2</v>
      </c>
      <c r="DU1402" s="38">
        <v>-3.19346E-2</v>
      </c>
      <c r="DV1402" s="38">
        <v>6.1038299999999997E-2</v>
      </c>
      <c r="DW1402" s="38">
        <v>0.1141144</v>
      </c>
      <c r="DX1402" s="38">
        <v>0.16181899999999999</v>
      </c>
      <c r="DY1402" s="38">
        <v>-1.7476700000000001E-2</v>
      </c>
      <c r="DZ1402" s="38">
        <v>1.7510899999999999E-2</v>
      </c>
      <c r="EA1402" s="38">
        <v>7.5104599999999994E-2</v>
      </c>
      <c r="EB1402" s="38">
        <v>-4.9861700000000002E-2</v>
      </c>
      <c r="EC1402" s="38">
        <v>-8.2674800000000007E-2</v>
      </c>
      <c r="ED1402" s="38">
        <v>0.30474659999999998</v>
      </c>
      <c r="EE1402" s="38">
        <v>0.17364399999999999</v>
      </c>
      <c r="EF1402" s="38">
        <v>8.3442299999999997E-2</v>
      </c>
      <c r="EG1402" s="38">
        <v>1.28193E-2</v>
      </c>
      <c r="EH1402" s="38">
        <v>-1.9636199999999999E-2</v>
      </c>
      <c r="EI1402" s="38">
        <v>-0.1137774</v>
      </c>
      <c r="EJ1402" s="38">
        <v>-0.3190192</v>
      </c>
      <c r="EK1402" s="38">
        <v>-0.1264246</v>
      </c>
      <c r="EL1402" s="38">
        <v>2.4073000000000001E-2</v>
      </c>
      <c r="EM1402" s="38">
        <v>0.1165225</v>
      </c>
      <c r="EN1402" s="38">
        <v>0.1062941</v>
      </c>
      <c r="EO1402" s="38">
        <v>8.12224E-2</v>
      </c>
      <c r="EP1402" s="38">
        <v>1.96577E-2</v>
      </c>
      <c r="EQ1402" s="38">
        <v>-4.5097600000000002E-2</v>
      </c>
      <c r="ER1402" s="38">
        <v>-5.8969300000000002E-2</v>
      </c>
      <c r="ES1402" s="38">
        <v>-1.6328200000000001E-2</v>
      </c>
      <c r="ET1402" s="38">
        <v>7.8315200000000001E-2</v>
      </c>
      <c r="EU1402" s="38">
        <v>0.1314506</v>
      </c>
      <c r="EV1402" s="38">
        <v>0.1806893</v>
      </c>
      <c r="EW1402" s="38">
        <v>4.0423999999999998E-3</v>
      </c>
      <c r="EX1402" s="38">
        <v>3.9442199999999997E-2</v>
      </c>
      <c r="EY1402" s="38">
        <v>9.6055000000000001E-2</v>
      </c>
      <c r="EZ1402" s="38">
        <v>-2.89822E-2</v>
      </c>
      <c r="FA1402" s="38">
        <v>-6.1720900000000002E-2</v>
      </c>
      <c r="FB1402" s="38">
        <v>83.475059999999999</v>
      </c>
      <c r="FC1402" s="38">
        <v>82.234059999999999</v>
      </c>
      <c r="FD1402" s="38">
        <v>80.488960000000006</v>
      </c>
      <c r="FE1402" s="38">
        <v>79.009870000000006</v>
      </c>
      <c r="FF1402" s="38">
        <v>77.800120000000007</v>
      </c>
      <c r="FG1402" s="38">
        <v>76.843699999999998</v>
      </c>
      <c r="FH1402" s="38">
        <v>75.629909999999995</v>
      </c>
      <c r="FI1402" s="38">
        <v>76.347530000000006</v>
      </c>
      <c r="FJ1402" s="38">
        <v>80.977549999999994</v>
      </c>
      <c r="FK1402" s="38">
        <v>86.653090000000006</v>
      </c>
      <c r="FL1402" s="38">
        <v>91.723370000000003</v>
      </c>
      <c r="FM1402" s="38">
        <v>95.725530000000006</v>
      </c>
      <c r="FN1402" s="38">
        <v>99.713650000000001</v>
      </c>
      <c r="FO1402" s="38">
        <v>102.8519</v>
      </c>
      <c r="FP1402" s="38">
        <v>104.80459999999999</v>
      </c>
      <c r="FQ1402" s="38">
        <v>106.288</v>
      </c>
      <c r="FR1402" s="38">
        <v>106.8563</v>
      </c>
      <c r="FS1402" s="38">
        <v>106.2933</v>
      </c>
      <c r="FT1402" s="38">
        <v>104.13209999999999</v>
      </c>
      <c r="FU1402" s="38">
        <v>99.767570000000006</v>
      </c>
      <c r="FV1402" s="38">
        <v>96.710560000000001</v>
      </c>
      <c r="FW1402">
        <v>93.287949999999995</v>
      </c>
      <c r="FX1402">
        <v>90.072040000000001</v>
      </c>
      <c r="FY1402">
        <v>88.38194</v>
      </c>
      <c r="FZ1402">
        <v>2.4406299999999999E-2</v>
      </c>
      <c r="GA1402">
        <v>0.27513480000000001</v>
      </c>
      <c r="GB1402">
        <v>1</v>
      </c>
    </row>
    <row r="1403" spans="1:184" x14ac:dyDescent="0.3">
      <c r="A1403" t="s">
        <v>1</v>
      </c>
      <c r="B1403" t="s">
        <v>1</v>
      </c>
      <c r="C1403" t="s">
        <v>1</v>
      </c>
      <c r="D1403" t="s">
        <v>1</v>
      </c>
      <c r="E1403" t="s">
        <v>1</v>
      </c>
      <c r="F1403" t="s">
        <v>222</v>
      </c>
      <c r="G1403" t="s">
        <v>1</v>
      </c>
      <c r="H1403" s="40" t="s">
        <v>1</v>
      </c>
      <c r="I1403" s="18" t="s">
        <v>1</v>
      </c>
      <c r="J1403" s="38" t="s">
        <v>1</v>
      </c>
      <c r="K1403" s="18">
        <v>44810</v>
      </c>
      <c r="L1403" s="38">
        <v>111412</v>
      </c>
      <c r="M1403" s="38">
        <v>111419</v>
      </c>
      <c r="N1403" s="38">
        <v>6.2408099999999997</v>
      </c>
      <c r="O1403" s="38">
        <v>6.0953499999999998</v>
      </c>
      <c r="P1403" s="38">
        <v>5.9564779999999997</v>
      </c>
      <c r="Q1403" s="38">
        <v>5.9535869999999997</v>
      </c>
      <c r="R1403" s="38">
        <v>6.17903</v>
      </c>
      <c r="S1403" s="38">
        <v>6.6487049999999996</v>
      </c>
      <c r="T1403" s="38">
        <v>7.2662120000000003</v>
      </c>
      <c r="U1403" s="38">
        <v>8.0712919999999997</v>
      </c>
      <c r="V1403" s="38">
        <v>9.0663540000000005</v>
      </c>
      <c r="W1403" s="38">
        <v>9.8558219999999999</v>
      </c>
      <c r="X1403" s="38">
        <v>10.482100000000001</v>
      </c>
      <c r="Y1403" s="38">
        <v>10.984439999999999</v>
      </c>
      <c r="Z1403" s="38">
        <v>11.290050000000001</v>
      </c>
      <c r="AA1403" s="38">
        <v>11.61477</v>
      </c>
      <c r="AB1403" s="38">
        <v>11.67113</v>
      </c>
      <c r="AC1403" s="38">
        <v>11.477969999999999</v>
      </c>
      <c r="AD1403" s="38">
        <v>10.95227</v>
      </c>
      <c r="AE1403" s="38">
        <v>10.10608</v>
      </c>
      <c r="AF1403" s="38">
        <v>9.4087519999999998</v>
      </c>
      <c r="AG1403" s="38">
        <v>8.9396590000000007</v>
      </c>
      <c r="AH1403" s="38">
        <v>8.5881150000000002</v>
      </c>
      <c r="AI1403" s="38">
        <v>8.1077379999999994</v>
      </c>
      <c r="AJ1403" s="38">
        <v>7.5525180000000001</v>
      </c>
      <c r="AK1403" s="38">
        <v>7.1077110000000001</v>
      </c>
      <c r="AL1403" s="38">
        <v>4.59525E-2</v>
      </c>
      <c r="AM1403" s="38">
        <v>2.8837700000000001E-2</v>
      </c>
      <c r="AN1403" s="38">
        <v>2.50586E-2</v>
      </c>
      <c r="AO1403" s="38">
        <v>6.3250299999999995E-2</v>
      </c>
      <c r="AP1403" s="38">
        <v>5.9757299999999999E-2</v>
      </c>
      <c r="AQ1403" s="38">
        <v>2.1295999999999999E-2</v>
      </c>
      <c r="AR1403" s="38">
        <v>-7.8714000000000006E-2</v>
      </c>
      <c r="AS1403" s="38">
        <v>9.5712999999999996E-3</v>
      </c>
      <c r="AT1403" s="38">
        <v>-0.1126245</v>
      </c>
      <c r="AU1403" s="38">
        <v>-0.17713950000000001</v>
      </c>
      <c r="AV1403" s="38">
        <v>-0.2139056</v>
      </c>
      <c r="AW1403" s="38">
        <v>-0.16453770000000001</v>
      </c>
      <c r="AX1403" s="38">
        <v>-5.4403E-2</v>
      </c>
      <c r="AY1403" s="38">
        <v>0.1198225</v>
      </c>
      <c r="AZ1403" s="38">
        <v>0.2535771</v>
      </c>
      <c r="BA1403" s="38">
        <v>0.40516580000000002</v>
      </c>
      <c r="BB1403" s="38">
        <v>0.47068789999999999</v>
      </c>
      <c r="BC1403" s="38">
        <v>0.33374510000000002</v>
      </c>
      <c r="BD1403" s="38">
        <v>0.28414610000000001</v>
      </c>
      <c r="BE1403" s="38">
        <v>0.1154897</v>
      </c>
      <c r="BF1403" s="38">
        <v>0.16271869999999999</v>
      </c>
      <c r="BG1403" s="38">
        <v>0.17364889999999999</v>
      </c>
      <c r="BH1403" s="38">
        <v>0.1349504</v>
      </c>
      <c r="BI1403" s="38">
        <v>7.4039499999999994E-2</v>
      </c>
      <c r="BJ1403" s="38">
        <v>6.0546700000000002E-2</v>
      </c>
      <c r="BK1403" s="38">
        <v>4.3009600000000002E-2</v>
      </c>
      <c r="BL1403" s="38">
        <v>3.9141000000000002E-2</v>
      </c>
      <c r="BM1403" s="38">
        <v>7.4046100000000004E-2</v>
      </c>
      <c r="BN1403" s="38">
        <v>6.9959400000000005E-2</v>
      </c>
      <c r="BO1403" s="38">
        <v>3.3880899999999999E-2</v>
      </c>
      <c r="BP1403" s="38">
        <v>-6.0509100000000003E-2</v>
      </c>
      <c r="BQ1403" s="38">
        <v>2.6337200000000002E-2</v>
      </c>
      <c r="BR1403" s="38">
        <v>-9.5384800000000006E-2</v>
      </c>
      <c r="BS1403" s="38">
        <v>-0.15888579999999999</v>
      </c>
      <c r="BT1403" s="38">
        <v>-0.1987776</v>
      </c>
      <c r="BU1403" s="38">
        <v>-0.15223919999999999</v>
      </c>
      <c r="BV1403" s="38">
        <v>-4.4837200000000001E-2</v>
      </c>
      <c r="BW1403" s="38">
        <v>0.13034680000000001</v>
      </c>
      <c r="BX1403" s="38">
        <v>0.26816699999999999</v>
      </c>
      <c r="BY1403" s="38">
        <v>0.42290879999999997</v>
      </c>
      <c r="BZ1403" s="38">
        <v>0.4910427</v>
      </c>
      <c r="CA1403" s="38">
        <v>0.35628919999999997</v>
      </c>
      <c r="CB1403" s="38">
        <v>0.31055729999999998</v>
      </c>
      <c r="CC1403" s="38">
        <v>0.14412849999999999</v>
      </c>
      <c r="CD1403" s="38">
        <v>0.18877910000000001</v>
      </c>
      <c r="CE1403" s="38">
        <v>0.2004186</v>
      </c>
      <c r="CF1403" s="38">
        <v>0.16066069999999999</v>
      </c>
      <c r="CG1403" s="38">
        <v>0.1009478</v>
      </c>
      <c r="CH1403" s="38">
        <v>7.0654599999999998E-2</v>
      </c>
      <c r="CI1403" s="38">
        <v>5.2824999999999997E-2</v>
      </c>
      <c r="CJ1403" s="38">
        <v>4.8894300000000002E-2</v>
      </c>
      <c r="CK1403" s="38">
        <v>8.1523300000000007E-2</v>
      </c>
      <c r="CL1403" s="38">
        <v>7.7025300000000005E-2</v>
      </c>
      <c r="CM1403" s="38">
        <v>4.2597099999999999E-2</v>
      </c>
      <c r="CN1403" s="38">
        <v>-4.7900400000000003E-2</v>
      </c>
      <c r="CO1403" s="38">
        <v>3.7949299999999998E-2</v>
      </c>
      <c r="CP1403" s="38">
        <v>-8.3444599999999994E-2</v>
      </c>
      <c r="CQ1403" s="38">
        <v>-0.14624329999999999</v>
      </c>
      <c r="CR1403" s="38">
        <v>-0.18829989999999999</v>
      </c>
      <c r="CS1403" s="38">
        <v>-0.1437213</v>
      </c>
      <c r="CT1403" s="38">
        <v>-3.8212000000000003E-2</v>
      </c>
      <c r="CU1403" s="38">
        <v>0.13763590000000001</v>
      </c>
      <c r="CV1403" s="38">
        <v>0.27827190000000002</v>
      </c>
      <c r="CW1403" s="38">
        <v>0.43519750000000001</v>
      </c>
      <c r="CX1403" s="38">
        <v>0.50514040000000004</v>
      </c>
      <c r="CY1403" s="38">
        <v>0.37190319999999999</v>
      </c>
      <c r="CZ1403" s="38">
        <v>0.32884960000000002</v>
      </c>
      <c r="DA1403" s="38">
        <v>0.16396369999999999</v>
      </c>
      <c r="DB1403" s="38">
        <v>0.2068285</v>
      </c>
      <c r="DC1403" s="38">
        <v>0.21895919999999999</v>
      </c>
      <c r="DD1403" s="38">
        <v>0.1784676</v>
      </c>
      <c r="DE1403" s="38">
        <v>0.11958439999999999</v>
      </c>
      <c r="DF1403" s="38">
        <v>8.0762500000000001E-2</v>
      </c>
      <c r="DG1403" s="38">
        <v>6.2640399999999999E-2</v>
      </c>
      <c r="DH1403" s="38">
        <v>5.8647699999999997E-2</v>
      </c>
      <c r="DI1403" s="38">
        <v>8.9000499999999996E-2</v>
      </c>
      <c r="DJ1403" s="38">
        <v>8.4091200000000005E-2</v>
      </c>
      <c r="DK1403" s="38">
        <v>5.1313400000000002E-2</v>
      </c>
      <c r="DL1403" s="38">
        <v>-3.5291700000000002E-2</v>
      </c>
      <c r="DM1403" s="38">
        <v>4.9561300000000003E-2</v>
      </c>
      <c r="DN1403" s="38">
        <v>-7.1504399999999996E-2</v>
      </c>
      <c r="DO1403" s="38">
        <v>-0.13360089999999999</v>
      </c>
      <c r="DP1403" s="38">
        <v>-0.17782229999999999</v>
      </c>
      <c r="DQ1403" s="38">
        <v>-0.1352034</v>
      </c>
      <c r="DR1403" s="38">
        <v>-3.1586799999999998E-2</v>
      </c>
      <c r="DS1403" s="38">
        <v>0.144925</v>
      </c>
      <c r="DT1403" s="38">
        <v>0.28837689999999999</v>
      </c>
      <c r="DU1403" s="38">
        <v>0.4474862</v>
      </c>
      <c r="DV1403" s="38">
        <v>0.51923810000000004</v>
      </c>
      <c r="DW1403" s="38">
        <v>0.3875171</v>
      </c>
      <c r="DX1403" s="38">
        <v>0.34714200000000001</v>
      </c>
      <c r="DY1403" s="38">
        <v>0.18379880000000001</v>
      </c>
      <c r="DZ1403" s="38">
        <v>0.22487779999999999</v>
      </c>
      <c r="EA1403" s="38">
        <v>0.23749980000000001</v>
      </c>
      <c r="EB1403" s="38">
        <v>0.19627459999999999</v>
      </c>
      <c r="EC1403" s="38">
        <v>0.13822100000000001</v>
      </c>
      <c r="ED1403" s="38">
        <v>9.5356700000000003E-2</v>
      </c>
      <c r="EE1403" s="38">
        <v>7.68123E-2</v>
      </c>
      <c r="EF1403" s="38">
        <v>7.2730000000000003E-2</v>
      </c>
      <c r="EG1403" s="38">
        <v>9.9796399999999993E-2</v>
      </c>
      <c r="EH1403" s="38">
        <v>9.4293299999999997E-2</v>
      </c>
      <c r="EI1403" s="38">
        <v>6.3898300000000005E-2</v>
      </c>
      <c r="EJ1403" s="38">
        <v>-1.7086799999999999E-2</v>
      </c>
      <c r="EK1403" s="38">
        <v>6.6327200000000003E-2</v>
      </c>
      <c r="EL1403" s="38">
        <v>-5.4264600000000003E-2</v>
      </c>
      <c r="EM1403" s="38">
        <v>-0.1153472</v>
      </c>
      <c r="EN1403" s="38">
        <v>-0.16269429999999999</v>
      </c>
      <c r="EO1403" s="38">
        <v>-0.1229049</v>
      </c>
      <c r="EP1403" s="38">
        <v>-2.2020999999999999E-2</v>
      </c>
      <c r="EQ1403" s="38">
        <v>0.15544930000000001</v>
      </c>
      <c r="ER1403" s="38">
        <v>0.30296679999999998</v>
      </c>
      <c r="ES1403" s="38">
        <v>0.46522920000000001</v>
      </c>
      <c r="ET1403" s="38">
        <v>0.53959290000000004</v>
      </c>
      <c r="EU1403" s="38">
        <v>0.41006120000000001</v>
      </c>
      <c r="EV1403" s="38">
        <v>0.37355319999999997</v>
      </c>
      <c r="EW1403" s="38">
        <v>0.2124376</v>
      </c>
      <c r="EX1403" s="38">
        <v>0.2509383</v>
      </c>
      <c r="EY1403" s="38">
        <v>0.26426949999999999</v>
      </c>
      <c r="EZ1403" s="38">
        <v>0.22198490000000001</v>
      </c>
      <c r="FA1403" s="38">
        <v>0.16512930000000001</v>
      </c>
      <c r="FB1403" s="38">
        <v>85.501530000000002</v>
      </c>
      <c r="FC1403" s="38">
        <v>83.989459999999994</v>
      </c>
      <c r="FD1403" s="38">
        <v>82.42577</v>
      </c>
      <c r="FE1403" s="38">
        <v>81.374759999999995</v>
      </c>
      <c r="FF1403" s="38">
        <v>80.272589999999994</v>
      </c>
      <c r="FG1403" s="38">
        <v>79.762820000000005</v>
      </c>
      <c r="FH1403" s="38">
        <v>79.130579999999995</v>
      </c>
      <c r="FI1403" s="38">
        <v>81.090450000000004</v>
      </c>
      <c r="FJ1403" s="38">
        <v>85.807460000000006</v>
      </c>
      <c r="FK1403" s="38">
        <v>91.760689999999997</v>
      </c>
      <c r="FL1403" s="38">
        <v>96.458629999999999</v>
      </c>
      <c r="FM1403" s="38">
        <v>101.0013</v>
      </c>
      <c r="FN1403" s="38">
        <v>104.26860000000001</v>
      </c>
      <c r="FO1403" s="38">
        <v>107.27849999999999</v>
      </c>
      <c r="FP1403" s="38">
        <v>109.2851</v>
      </c>
      <c r="FQ1403" s="38">
        <v>110.8682</v>
      </c>
      <c r="FR1403" s="38">
        <v>110.92230000000001</v>
      </c>
      <c r="FS1403" s="38">
        <v>109.60769999999999</v>
      </c>
      <c r="FT1403" s="38">
        <v>106.93689999999999</v>
      </c>
      <c r="FU1403" s="38">
        <v>101.6298</v>
      </c>
      <c r="FV1403" s="38">
        <v>96.999920000000003</v>
      </c>
      <c r="FW1403">
        <v>94.20599</v>
      </c>
      <c r="FX1403">
        <v>92.572239999999994</v>
      </c>
      <c r="FY1403">
        <v>89.970500000000001</v>
      </c>
      <c r="FZ1403">
        <v>3.0502600000000001E-2</v>
      </c>
      <c r="GA1403">
        <v>0.22670870000000001</v>
      </c>
      <c r="GB1403">
        <v>1</v>
      </c>
    </row>
    <row r="1404" spans="1:184" x14ac:dyDescent="0.3">
      <c r="A1404" t="s">
        <v>1</v>
      </c>
      <c r="B1404" t="s">
        <v>1</v>
      </c>
      <c r="C1404" t="s">
        <v>1</v>
      </c>
      <c r="D1404" t="s">
        <v>1</v>
      </c>
      <c r="E1404" t="s">
        <v>1</v>
      </c>
      <c r="F1404" t="s">
        <v>222</v>
      </c>
      <c r="G1404" t="s">
        <v>1</v>
      </c>
      <c r="H1404" s="40" t="s">
        <v>1</v>
      </c>
      <c r="I1404" s="18" t="s">
        <v>1</v>
      </c>
      <c r="J1404" s="38" t="s">
        <v>1</v>
      </c>
      <c r="K1404" s="18">
        <v>44811</v>
      </c>
      <c r="L1404" s="38">
        <v>111411</v>
      </c>
      <c r="M1404" s="38">
        <v>111418</v>
      </c>
      <c r="N1404" s="38">
        <v>6.8220000000000001</v>
      </c>
      <c r="O1404" s="38">
        <v>6.6058279999999998</v>
      </c>
      <c r="P1404" s="38">
        <v>6.4326730000000003</v>
      </c>
      <c r="Q1404" s="38">
        <v>6.3698550000000003</v>
      </c>
      <c r="R1404" s="38">
        <v>6.514723</v>
      </c>
      <c r="S1404" s="38">
        <v>6.9204359999999996</v>
      </c>
      <c r="T1404" s="38">
        <v>7.4452559999999997</v>
      </c>
      <c r="U1404" s="38">
        <v>8.1563920000000003</v>
      </c>
      <c r="V1404" s="38">
        <v>9.081944</v>
      </c>
      <c r="W1404" s="38">
        <v>9.8227980000000006</v>
      </c>
      <c r="X1404" s="38">
        <v>10.414999999999999</v>
      </c>
      <c r="Y1404" s="38">
        <v>10.831490000000001</v>
      </c>
      <c r="Z1404" s="38">
        <v>11.088039999999999</v>
      </c>
      <c r="AA1404" s="38">
        <v>11.35477</v>
      </c>
      <c r="AB1404" s="38">
        <v>11.383929999999999</v>
      </c>
      <c r="AC1404" s="38">
        <v>11.18735</v>
      </c>
      <c r="AD1404" s="38">
        <v>10.715059999999999</v>
      </c>
      <c r="AE1404" s="38">
        <v>9.9038730000000008</v>
      </c>
      <c r="AF1404" s="38">
        <v>9.249034</v>
      </c>
      <c r="AG1404" s="38">
        <v>8.7955699999999997</v>
      </c>
      <c r="AH1404" s="38">
        <v>8.4794370000000008</v>
      </c>
      <c r="AI1404" s="38">
        <v>8.0444689999999994</v>
      </c>
      <c r="AJ1404" s="38">
        <v>7.4611739999999998</v>
      </c>
      <c r="AK1404" s="38">
        <v>7.0054699999999999</v>
      </c>
      <c r="AL1404" s="38">
        <v>6.9617799999999994E-2</v>
      </c>
      <c r="AM1404" s="38">
        <v>3.3118700000000001E-2</v>
      </c>
      <c r="AN1404" s="38">
        <v>1.53974E-2</v>
      </c>
      <c r="AO1404" s="38">
        <v>2.42607E-2</v>
      </c>
      <c r="AP1404" s="38">
        <v>2.60407E-2</v>
      </c>
      <c r="AQ1404" s="38">
        <v>-2.3715900000000002E-2</v>
      </c>
      <c r="AR1404" s="38">
        <v>-0.14777419999999999</v>
      </c>
      <c r="AS1404" s="38">
        <v>-4.6557800000000003E-2</v>
      </c>
      <c r="AT1404" s="38">
        <v>-7.1483900000000003E-2</v>
      </c>
      <c r="AU1404" s="38">
        <v>-8.39506E-2</v>
      </c>
      <c r="AV1404" s="38">
        <v>-8.5359400000000002E-2</v>
      </c>
      <c r="AW1404" s="38">
        <v>-6.9621500000000003E-2</v>
      </c>
      <c r="AX1404" s="38">
        <v>-2.21038E-2</v>
      </c>
      <c r="AY1404" s="38">
        <v>5.2018599999999998E-2</v>
      </c>
      <c r="AZ1404" s="38">
        <v>0.12543180000000001</v>
      </c>
      <c r="BA1404" s="38">
        <v>0.17455879999999999</v>
      </c>
      <c r="BB1404" s="38">
        <v>0.27314549999999999</v>
      </c>
      <c r="BC1404" s="38">
        <v>0.20498479999999999</v>
      </c>
      <c r="BD1404" s="38">
        <v>0.1555938</v>
      </c>
      <c r="BE1404" s="38">
        <v>2.6310999999999999E-3</v>
      </c>
      <c r="BF1404" s="38">
        <v>0.14334079999999999</v>
      </c>
      <c r="BG1404" s="38">
        <v>0.23400480000000001</v>
      </c>
      <c r="BH1404" s="38">
        <v>0.13962250000000001</v>
      </c>
      <c r="BI1404" s="38">
        <v>7.5883999999999993E-2</v>
      </c>
      <c r="BJ1404" s="38">
        <v>8.1163299999999994E-2</v>
      </c>
      <c r="BK1404" s="38">
        <v>4.2944200000000002E-2</v>
      </c>
      <c r="BL1404" s="38">
        <v>2.5208399999999999E-2</v>
      </c>
      <c r="BM1404" s="38">
        <v>3.2777500000000001E-2</v>
      </c>
      <c r="BN1404" s="38">
        <v>3.45641E-2</v>
      </c>
      <c r="BO1404" s="38">
        <v>-1.36179E-2</v>
      </c>
      <c r="BP1404" s="38">
        <v>-0.1346695</v>
      </c>
      <c r="BQ1404" s="38">
        <v>-3.3516799999999999E-2</v>
      </c>
      <c r="BR1404" s="38">
        <v>-5.8233500000000001E-2</v>
      </c>
      <c r="BS1404" s="38">
        <v>-7.1472099999999997E-2</v>
      </c>
      <c r="BT1404" s="38">
        <v>-7.4780299999999994E-2</v>
      </c>
      <c r="BU1404" s="38">
        <v>-6.1294300000000003E-2</v>
      </c>
      <c r="BV1404" s="38">
        <v>-1.5129E-2</v>
      </c>
      <c r="BW1404" s="38">
        <v>5.9907299999999997E-2</v>
      </c>
      <c r="BX1404" s="38">
        <v>0.13554569999999999</v>
      </c>
      <c r="BY1404" s="38">
        <v>0.18873899999999999</v>
      </c>
      <c r="BZ1404" s="38">
        <v>0.28995769999999998</v>
      </c>
      <c r="CA1404" s="38">
        <v>0.2234775</v>
      </c>
      <c r="CB1404" s="38">
        <v>0.17703740000000001</v>
      </c>
      <c r="CC1404" s="38">
        <v>2.45474E-2</v>
      </c>
      <c r="CD1404" s="38">
        <v>0.1621582</v>
      </c>
      <c r="CE1404" s="38">
        <v>0.25310539999999998</v>
      </c>
      <c r="CF1404" s="38">
        <v>0.15952740000000001</v>
      </c>
      <c r="CG1404" s="38">
        <v>9.5441499999999999E-2</v>
      </c>
      <c r="CH1404" s="38">
        <v>8.9159600000000006E-2</v>
      </c>
      <c r="CI1404" s="38">
        <v>4.9749399999999999E-2</v>
      </c>
      <c r="CJ1404" s="38">
        <v>3.2003499999999997E-2</v>
      </c>
      <c r="CK1404" s="38">
        <v>3.8676200000000001E-2</v>
      </c>
      <c r="CL1404" s="38">
        <v>4.0467299999999998E-2</v>
      </c>
      <c r="CM1404" s="38">
        <v>-6.6241E-3</v>
      </c>
      <c r="CN1404" s="38">
        <v>-0.12559329999999999</v>
      </c>
      <c r="CO1404" s="38">
        <v>-2.4484599999999999E-2</v>
      </c>
      <c r="CP1404" s="38">
        <v>-4.9056299999999997E-2</v>
      </c>
      <c r="CQ1404" s="38">
        <v>-6.2829499999999996E-2</v>
      </c>
      <c r="CR1404" s="38">
        <v>-6.7453200000000005E-2</v>
      </c>
      <c r="CS1404" s="38">
        <v>-5.5526899999999997E-2</v>
      </c>
      <c r="CT1404" s="38">
        <v>-1.0298399999999999E-2</v>
      </c>
      <c r="CU1404" s="38">
        <v>6.5371100000000001E-2</v>
      </c>
      <c r="CV1404" s="38">
        <v>0.1425506</v>
      </c>
      <c r="CW1404" s="38">
        <v>0.19856019999999999</v>
      </c>
      <c r="CX1404" s="38">
        <v>0.30160179999999998</v>
      </c>
      <c r="CY1404" s="38">
        <v>0.23628550000000001</v>
      </c>
      <c r="CZ1404" s="38">
        <v>0.19188910000000001</v>
      </c>
      <c r="DA1404" s="38">
        <v>3.9726600000000001E-2</v>
      </c>
      <c r="DB1404" s="38">
        <v>0.17519109999999999</v>
      </c>
      <c r="DC1404" s="38">
        <v>0.26633440000000003</v>
      </c>
      <c r="DD1404" s="38">
        <v>0.17331350000000001</v>
      </c>
      <c r="DE1404" s="38">
        <v>0.1089869</v>
      </c>
      <c r="DF1404" s="38">
        <v>9.7155900000000003E-2</v>
      </c>
      <c r="DG1404" s="38">
        <v>5.6554599999999997E-2</v>
      </c>
      <c r="DH1404" s="38">
        <v>3.87985E-2</v>
      </c>
      <c r="DI1404" s="38">
        <v>4.4574900000000001E-2</v>
      </c>
      <c r="DJ1404" s="38">
        <v>4.6370599999999998E-2</v>
      </c>
      <c r="DK1404" s="38">
        <v>3.6969999999999999E-4</v>
      </c>
      <c r="DL1404" s="38">
        <v>-0.116517</v>
      </c>
      <c r="DM1404" s="38">
        <v>-1.54524E-2</v>
      </c>
      <c r="DN1404" s="38">
        <v>-3.9879199999999997E-2</v>
      </c>
      <c r="DO1404" s="38">
        <v>-5.4186999999999999E-2</v>
      </c>
      <c r="DP1404" s="38">
        <v>-6.0126100000000002E-2</v>
      </c>
      <c r="DQ1404" s="38">
        <v>-4.9759499999999998E-2</v>
      </c>
      <c r="DR1404" s="38">
        <v>-5.4676999999999998E-3</v>
      </c>
      <c r="DS1404" s="38">
        <v>7.0834800000000003E-2</v>
      </c>
      <c r="DT1404" s="38">
        <v>0.14955540000000001</v>
      </c>
      <c r="DU1404" s="38">
        <v>0.20838139999999999</v>
      </c>
      <c r="DV1404" s="38">
        <v>0.31324590000000002</v>
      </c>
      <c r="DW1404" s="38">
        <v>0.2490935</v>
      </c>
      <c r="DX1404" s="38">
        <v>0.20674090000000001</v>
      </c>
      <c r="DY1404" s="38">
        <v>5.4905799999999998E-2</v>
      </c>
      <c r="DZ1404" s="38">
        <v>0.18822410000000001</v>
      </c>
      <c r="EA1404" s="38">
        <v>0.27956340000000002</v>
      </c>
      <c r="EB1404" s="38">
        <v>0.1870995</v>
      </c>
      <c r="EC1404" s="38">
        <v>0.1225323</v>
      </c>
      <c r="ED1404" s="38">
        <v>0.1087014</v>
      </c>
      <c r="EE1404" s="38">
        <v>6.63802E-2</v>
      </c>
      <c r="EF1404" s="38">
        <v>4.86095E-2</v>
      </c>
      <c r="EG1404" s="38">
        <v>5.3091699999999999E-2</v>
      </c>
      <c r="EH1404" s="38">
        <v>5.4893900000000002E-2</v>
      </c>
      <c r="EI1404" s="38">
        <v>1.04677E-2</v>
      </c>
      <c r="EJ1404" s="38">
        <v>-0.1034123</v>
      </c>
      <c r="EK1404" s="38">
        <v>-2.4112999999999999E-3</v>
      </c>
      <c r="EL1404" s="38">
        <v>-2.6628800000000001E-2</v>
      </c>
      <c r="EM1404" s="38">
        <v>-4.1708500000000003E-2</v>
      </c>
      <c r="EN1404" s="38">
        <v>-4.9547000000000001E-2</v>
      </c>
      <c r="EO1404" s="38">
        <v>-4.1432299999999998E-2</v>
      </c>
      <c r="EP1404" s="38">
        <v>1.5070999999999999E-3</v>
      </c>
      <c r="EQ1404" s="38">
        <v>7.8723600000000005E-2</v>
      </c>
      <c r="ER1404" s="38">
        <v>0.15966929999999999</v>
      </c>
      <c r="ES1404" s="38">
        <v>0.2225615</v>
      </c>
      <c r="ET1404" s="38">
        <v>0.33005810000000002</v>
      </c>
      <c r="EU1404" s="38">
        <v>0.2675862</v>
      </c>
      <c r="EV1404" s="38">
        <v>0.22818450000000001</v>
      </c>
      <c r="EW1404" s="38">
        <v>7.6822100000000004E-2</v>
      </c>
      <c r="EX1404" s="38">
        <v>0.20704149999999999</v>
      </c>
      <c r="EY1404" s="38">
        <v>0.29866399999999999</v>
      </c>
      <c r="EZ1404" s="38">
        <v>0.20700440000000001</v>
      </c>
      <c r="FA1404" s="38">
        <v>0.14208979999999999</v>
      </c>
      <c r="FB1404" s="38">
        <v>88.552239999999998</v>
      </c>
      <c r="FC1404" s="38">
        <v>86.780029999999996</v>
      </c>
      <c r="FD1404" s="38">
        <v>84.165019999999998</v>
      </c>
      <c r="FE1404" s="38">
        <v>82.908230000000003</v>
      </c>
      <c r="FF1404" s="38">
        <v>81.573849999999993</v>
      </c>
      <c r="FG1404" s="38">
        <v>79.509</v>
      </c>
      <c r="FH1404" s="38">
        <v>78.757660000000001</v>
      </c>
      <c r="FI1404" s="38">
        <v>79.355509999999995</v>
      </c>
      <c r="FJ1404" s="38">
        <v>84.083110000000005</v>
      </c>
      <c r="FK1404" s="38">
        <v>89.577290000000005</v>
      </c>
      <c r="FL1404" s="38">
        <v>94.900810000000007</v>
      </c>
      <c r="FM1404" s="38">
        <v>98.578490000000002</v>
      </c>
      <c r="FN1404" s="38">
        <v>101.9191</v>
      </c>
      <c r="FO1404" s="38">
        <v>104.30289999999999</v>
      </c>
      <c r="FP1404" s="38">
        <v>105.9542</v>
      </c>
      <c r="FQ1404" s="38">
        <v>107.0534</v>
      </c>
      <c r="FR1404" s="38">
        <v>106.97709999999999</v>
      </c>
      <c r="FS1404" s="38">
        <v>105.4171</v>
      </c>
      <c r="FT1404" s="38">
        <v>102.489</v>
      </c>
      <c r="FU1404" s="38">
        <v>98.332099999999997</v>
      </c>
      <c r="FV1404" s="38">
        <v>95.308090000000007</v>
      </c>
      <c r="FW1404">
        <v>93.257580000000004</v>
      </c>
      <c r="FX1404">
        <v>90.639259999999993</v>
      </c>
      <c r="FY1404">
        <v>87.604669999999999</v>
      </c>
      <c r="FZ1404">
        <v>2.4044699999999999E-2</v>
      </c>
      <c r="GA1404">
        <v>0.17433560000000001</v>
      </c>
      <c r="GB1404">
        <v>1</v>
      </c>
    </row>
    <row r="1405" spans="1:184" x14ac:dyDescent="0.3">
      <c r="A1405" t="s">
        <v>1</v>
      </c>
      <c r="B1405" t="s">
        <v>1</v>
      </c>
      <c r="C1405" t="s">
        <v>1</v>
      </c>
      <c r="D1405" t="s">
        <v>1</v>
      </c>
      <c r="E1405" t="s">
        <v>1</v>
      </c>
      <c r="F1405" t="s">
        <v>222</v>
      </c>
      <c r="G1405" t="s">
        <v>1</v>
      </c>
      <c r="H1405" s="40" t="s">
        <v>1</v>
      </c>
      <c r="I1405" s="18" t="s">
        <v>1</v>
      </c>
      <c r="J1405" s="38" t="s">
        <v>1</v>
      </c>
      <c r="K1405" s="18" t="s">
        <v>2</v>
      </c>
      <c r="L1405" s="38">
        <v>111951</v>
      </c>
      <c r="M1405" s="38">
        <v>111951</v>
      </c>
      <c r="N1405" s="38">
        <v>5.9966179999999998</v>
      </c>
      <c r="O1405" s="38">
        <v>5.824109</v>
      </c>
      <c r="P1405" s="38">
        <v>5.6956389999999999</v>
      </c>
      <c r="Q1405" s="38">
        <v>5.6638339999999996</v>
      </c>
      <c r="R1405" s="38">
        <v>5.8262520000000002</v>
      </c>
      <c r="S1405" s="38">
        <v>6.2176999999999998</v>
      </c>
      <c r="T1405" s="38">
        <v>6.7154239999999996</v>
      </c>
      <c r="U1405" s="38">
        <v>7.3970479999999998</v>
      </c>
      <c r="V1405" s="38">
        <v>8.2235180000000003</v>
      </c>
      <c r="W1405" s="38">
        <v>8.8655310000000007</v>
      </c>
      <c r="X1405" s="38">
        <v>9.4149049999999992</v>
      </c>
      <c r="Y1405" s="38">
        <v>9.8271569999999997</v>
      </c>
      <c r="Z1405" s="38">
        <v>10.08015</v>
      </c>
      <c r="AA1405" s="38">
        <v>10.36331</v>
      </c>
      <c r="AB1405" s="38">
        <v>10.42562</v>
      </c>
      <c r="AC1405" s="38">
        <v>10.260199999999999</v>
      </c>
      <c r="AD1405" s="38">
        <v>9.8497470000000007</v>
      </c>
      <c r="AE1405" s="38">
        <v>9.1486420000000006</v>
      </c>
      <c r="AF1405" s="38">
        <v>8.5832359999999994</v>
      </c>
      <c r="AG1405" s="38">
        <v>8.1897789999999997</v>
      </c>
      <c r="AH1405" s="38">
        <v>7.8805579999999997</v>
      </c>
      <c r="AI1405" s="38">
        <v>7.4381589999999997</v>
      </c>
      <c r="AJ1405" s="38">
        <v>6.9156440000000003</v>
      </c>
      <c r="AK1405" s="38">
        <v>6.5040969999999998</v>
      </c>
      <c r="AL1405" s="38">
        <v>-3.6849999999999999E-3</v>
      </c>
      <c r="AM1405" s="38">
        <v>-4.3449999999999999E-4</v>
      </c>
      <c r="AN1405" s="38">
        <v>4.0622000000000002E-3</v>
      </c>
      <c r="AO1405" s="38">
        <v>1.60053E-2</v>
      </c>
      <c r="AP1405" s="38">
        <v>1.6936400000000001E-2</v>
      </c>
      <c r="AQ1405" s="38">
        <v>2.4856000000000001E-3</v>
      </c>
      <c r="AR1405" s="38">
        <v>-2.5462100000000001E-2</v>
      </c>
      <c r="AS1405" s="38">
        <v>-1.06406E-2</v>
      </c>
      <c r="AT1405" s="38">
        <v>-3.9682599999999998E-2</v>
      </c>
      <c r="AU1405" s="38">
        <v>-5.6819799999999997E-2</v>
      </c>
      <c r="AV1405" s="38">
        <v>-5.1415000000000002E-2</v>
      </c>
      <c r="AW1405" s="38">
        <v>-4.0161200000000001E-2</v>
      </c>
      <c r="AX1405" s="38">
        <v>-1.9470100000000001E-2</v>
      </c>
      <c r="AY1405" s="38">
        <v>2.4920999999999999E-2</v>
      </c>
      <c r="AZ1405" s="38">
        <v>4.85137E-2</v>
      </c>
      <c r="BA1405" s="38">
        <v>8.2424399999999995E-2</v>
      </c>
      <c r="BB1405" s="38">
        <v>0.154476</v>
      </c>
      <c r="BC1405" s="38">
        <v>0.11746280000000001</v>
      </c>
      <c r="BD1405" s="38">
        <v>9.7538299999999994E-2</v>
      </c>
      <c r="BE1405" s="38">
        <v>6.6938499999999998E-2</v>
      </c>
      <c r="BF1405" s="38">
        <v>8.53439E-2</v>
      </c>
      <c r="BG1405" s="38">
        <v>4.4412500000000001E-2</v>
      </c>
      <c r="BH1405" s="38">
        <v>2.77431E-2</v>
      </c>
      <c r="BI1405" s="38">
        <v>7.1171999999999997E-3</v>
      </c>
      <c r="BJ1405" s="38">
        <v>3.2058999999999998E-3</v>
      </c>
      <c r="BK1405" s="38">
        <v>5.0804999999999999E-3</v>
      </c>
      <c r="BL1405" s="38">
        <v>9.7058999999999999E-3</v>
      </c>
      <c r="BM1405" s="38">
        <v>2.08852E-2</v>
      </c>
      <c r="BN1405" s="38">
        <v>2.18519E-2</v>
      </c>
      <c r="BO1405" s="38">
        <v>8.1452E-3</v>
      </c>
      <c r="BP1405" s="38">
        <v>-1.7452599999999999E-2</v>
      </c>
      <c r="BQ1405" s="38">
        <v>-3.2550999999999999E-3</v>
      </c>
      <c r="BR1405" s="38">
        <v>-3.1230399999999998E-2</v>
      </c>
      <c r="BS1405" s="38">
        <v>-4.8121700000000003E-2</v>
      </c>
      <c r="BT1405" s="38">
        <v>-4.3762200000000001E-2</v>
      </c>
      <c r="BU1405" s="38">
        <v>-3.4185699999999999E-2</v>
      </c>
      <c r="BV1405" s="38">
        <v>-1.5470899999999999E-2</v>
      </c>
      <c r="BW1405" s="38">
        <v>2.9907099999999999E-2</v>
      </c>
      <c r="BX1405" s="38">
        <v>5.6240800000000001E-2</v>
      </c>
      <c r="BY1405" s="38">
        <v>9.2519699999999996E-2</v>
      </c>
      <c r="BZ1405" s="38">
        <v>0.1655827</v>
      </c>
      <c r="CA1405" s="38">
        <v>0.12876370000000001</v>
      </c>
      <c r="CB1405" s="38">
        <v>0.10921930000000001</v>
      </c>
      <c r="CC1405" s="38">
        <v>7.8172900000000003E-2</v>
      </c>
      <c r="CD1405" s="38">
        <v>9.5825800000000003E-2</v>
      </c>
      <c r="CE1405" s="38">
        <v>5.6350600000000001E-2</v>
      </c>
      <c r="CF1405" s="38">
        <v>3.9040100000000001E-2</v>
      </c>
      <c r="CG1405" s="38">
        <v>1.8579200000000001E-2</v>
      </c>
      <c r="CH1405" s="38">
        <v>7.9784999999999995E-3</v>
      </c>
      <c r="CI1405" s="38">
        <v>8.9002000000000005E-3</v>
      </c>
      <c r="CJ1405" s="38">
        <v>1.36147E-2</v>
      </c>
      <c r="CK1405" s="38">
        <v>2.4264999999999998E-2</v>
      </c>
      <c r="CL1405" s="38">
        <v>2.5256399999999998E-2</v>
      </c>
      <c r="CM1405" s="38">
        <v>1.20651E-2</v>
      </c>
      <c r="CN1405" s="38">
        <v>-1.1905199999999999E-2</v>
      </c>
      <c r="CO1405" s="38">
        <v>1.8600999999999999E-3</v>
      </c>
      <c r="CP1405" s="38">
        <v>-2.53765E-2</v>
      </c>
      <c r="CQ1405" s="38">
        <v>-4.20974E-2</v>
      </c>
      <c r="CR1405" s="38">
        <v>-3.84619E-2</v>
      </c>
      <c r="CS1405" s="38">
        <v>-3.00471E-2</v>
      </c>
      <c r="CT1405" s="38">
        <v>-1.2701199999999999E-2</v>
      </c>
      <c r="CU1405" s="38">
        <v>3.3360399999999998E-2</v>
      </c>
      <c r="CV1405" s="38">
        <v>6.1592599999999997E-2</v>
      </c>
      <c r="CW1405" s="38">
        <v>9.9511600000000006E-2</v>
      </c>
      <c r="CX1405" s="38">
        <v>0.17327519999999999</v>
      </c>
      <c r="CY1405" s="38">
        <v>0.13659060000000001</v>
      </c>
      <c r="CZ1405" s="38">
        <v>0.1173096</v>
      </c>
      <c r="DA1405" s="38">
        <v>8.5953799999999997E-2</v>
      </c>
      <c r="DB1405" s="38">
        <v>0.1030855</v>
      </c>
      <c r="DC1405" s="38">
        <v>6.4618800000000004E-2</v>
      </c>
      <c r="DD1405" s="38">
        <v>4.6864400000000001E-2</v>
      </c>
      <c r="DE1405" s="38">
        <v>2.6517700000000002E-2</v>
      </c>
      <c r="DF1405" s="38">
        <v>1.27511E-2</v>
      </c>
      <c r="DG1405" s="38">
        <v>1.2719899999999999E-2</v>
      </c>
      <c r="DH1405" s="38">
        <v>1.75236E-2</v>
      </c>
      <c r="DI1405" s="38">
        <v>2.7644700000000001E-2</v>
      </c>
      <c r="DJ1405" s="38">
        <v>2.86609E-2</v>
      </c>
      <c r="DK1405" s="38">
        <v>1.5984999999999999E-2</v>
      </c>
      <c r="DL1405" s="38">
        <v>-6.3578999999999997E-3</v>
      </c>
      <c r="DM1405" s="38">
        <v>6.9753000000000003E-3</v>
      </c>
      <c r="DN1405" s="38">
        <v>-1.9522500000000002E-2</v>
      </c>
      <c r="DO1405" s="38">
        <v>-3.6073099999999997E-2</v>
      </c>
      <c r="DP1405" s="38">
        <v>-3.3161599999999999E-2</v>
      </c>
      <c r="DQ1405" s="38">
        <v>-2.5908500000000001E-2</v>
      </c>
      <c r="DR1405" s="38">
        <v>-9.9314E-3</v>
      </c>
      <c r="DS1405" s="38">
        <v>3.6813800000000001E-2</v>
      </c>
      <c r="DT1405" s="38">
        <v>6.6944500000000004E-2</v>
      </c>
      <c r="DU1405" s="38">
        <v>0.1065036</v>
      </c>
      <c r="DV1405" s="38">
        <v>0.18096760000000001</v>
      </c>
      <c r="DW1405" s="38">
        <v>0.1444175</v>
      </c>
      <c r="DX1405" s="38">
        <v>0.12539980000000001</v>
      </c>
      <c r="DY1405" s="38">
        <v>9.3734799999999993E-2</v>
      </c>
      <c r="DZ1405" s="38">
        <v>0.1103452</v>
      </c>
      <c r="EA1405" s="38">
        <v>7.2887099999999996E-2</v>
      </c>
      <c r="EB1405" s="38">
        <v>5.4688599999999997E-2</v>
      </c>
      <c r="EC1405" s="38">
        <v>3.4456199999999999E-2</v>
      </c>
      <c r="ED1405" s="38">
        <v>1.9642E-2</v>
      </c>
      <c r="EE1405" s="38">
        <v>1.8234899999999998E-2</v>
      </c>
      <c r="EF1405" s="38">
        <v>2.3167299999999998E-2</v>
      </c>
      <c r="EG1405" s="38">
        <v>3.2524600000000001E-2</v>
      </c>
      <c r="EH1405" s="38">
        <v>3.3576399999999999E-2</v>
      </c>
      <c r="EI1405" s="38">
        <v>2.1644699999999999E-2</v>
      </c>
      <c r="EJ1405" s="38">
        <v>1.6517000000000001E-3</v>
      </c>
      <c r="EK1405" s="38">
        <v>1.4360899999999999E-2</v>
      </c>
      <c r="EL1405" s="38">
        <v>-1.10703E-2</v>
      </c>
      <c r="EM1405" s="38">
        <v>-2.7374900000000001E-2</v>
      </c>
      <c r="EN1405" s="38">
        <v>-2.5508699999999999E-2</v>
      </c>
      <c r="EO1405" s="38">
        <v>-1.9933099999999999E-2</v>
      </c>
      <c r="EP1405" s="38">
        <v>-5.9322000000000003E-3</v>
      </c>
      <c r="EQ1405" s="38">
        <v>4.1799900000000001E-2</v>
      </c>
      <c r="ER1405" s="38">
        <v>7.4671600000000005E-2</v>
      </c>
      <c r="ES1405" s="38">
        <v>0.1165988</v>
      </c>
      <c r="ET1405" s="38">
        <v>0.1920743</v>
      </c>
      <c r="EU1405" s="38">
        <v>0.1557183</v>
      </c>
      <c r="EV1405" s="38">
        <v>0.1370808</v>
      </c>
      <c r="EW1405" s="38">
        <v>0.1049692</v>
      </c>
      <c r="EX1405" s="38">
        <v>0.12082710000000001</v>
      </c>
      <c r="EY1405" s="38">
        <v>8.4825200000000003E-2</v>
      </c>
      <c r="EZ1405" s="38">
        <v>6.5985600000000005E-2</v>
      </c>
      <c r="FA1405" s="38">
        <v>4.5918100000000003E-2</v>
      </c>
      <c r="FB1405" s="38">
        <v>80.782929999999993</v>
      </c>
      <c r="FC1405" s="38">
        <v>79.23236</v>
      </c>
      <c r="FD1405" s="38">
        <v>77.451419999999999</v>
      </c>
      <c r="FE1405" s="38">
        <v>75.912989999999994</v>
      </c>
      <c r="FF1405" s="38">
        <v>74.567809999999994</v>
      </c>
      <c r="FG1405" s="38">
        <v>73.476039999999998</v>
      </c>
      <c r="FH1405" s="38">
        <v>73.078190000000006</v>
      </c>
      <c r="FI1405" s="38">
        <v>75.255960000000002</v>
      </c>
      <c r="FJ1405" s="38">
        <v>79.466980000000007</v>
      </c>
      <c r="FK1405" s="38">
        <v>83.98124</v>
      </c>
      <c r="FL1405" s="38">
        <v>88.339979999999997</v>
      </c>
      <c r="FM1405" s="38">
        <v>92.238119999999995</v>
      </c>
      <c r="FN1405" s="38">
        <v>95.400480000000002</v>
      </c>
      <c r="FO1405" s="38">
        <v>97.955830000000006</v>
      </c>
      <c r="FP1405" s="38">
        <v>99.89967</v>
      </c>
      <c r="FQ1405" s="38">
        <v>101.19240000000001</v>
      </c>
      <c r="FR1405" s="38">
        <v>101.639</v>
      </c>
      <c r="FS1405" s="38">
        <v>100.94329999999999</v>
      </c>
      <c r="FT1405" s="38">
        <v>99.229929999999996</v>
      </c>
      <c r="FU1405" s="38">
        <v>95.963840000000005</v>
      </c>
      <c r="FV1405" s="38">
        <v>92.093519999999998</v>
      </c>
      <c r="FW1405">
        <v>88.902609999999996</v>
      </c>
      <c r="FX1405">
        <v>86.248990000000006</v>
      </c>
      <c r="FY1405">
        <v>83.574070000000006</v>
      </c>
      <c r="FZ1405">
        <v>1.26978E-2</v>
      </c>
      <c r="GA1405">
        <v>0.1033183</v>
      </c>
      <c r="GB1405">
        <v>1</v>
      </c>
    </row>
    <row r="1406" spans="1:184" x14ac:dyDescent="0.3">
      <c r="A1406" t="s">
        <v>1</v>
      </c>
      <c r="B1406" t="s">
        <v>1</v>
      </c>
      <c r="C1406" t="s">
        <v>1</v>
      </c>
      <c r="D1406" t="s">
        <v>1</v>
      </c>
      <c r="E1406" t="s">
        <v>1</v>
      </c>
      <c r="F1406" t="s">
        <v>223</v>
      </c>
      <c r="G1406" t="s">
        <v>1</v>
      </c>
      <c r="H1406" s="40" t="s">
        <v>1</v>
      </c>
      <c r="I1406" s="18" t="s">
        <v>1</v>
      </c>
      <c r="J1406" s="38" t="s">
        <v>1</v>
      </c>
      <c r="K1406" s="18">
        <v>44722</v>
      </c>
      <c r="L1406" s="38">
        <v>23</v>
      </c>
      <c r="M1406" s="38">
        <v>23</v>
      </c>
      <c r="N1406" s="38">
        <v>0</v>
      </c>
      <c r="O1406" s="38">
        <v>0</v>
      </c>
      <c r="P1406" s="38">
        <v>0</v>
      </c>
      <c r="Q1406" s="38">
        <v>0</v>
      </c>
      <c r="R1406" s="38">
        <v>0</v>
      </c>
      <c r="S1406" s="38">
        <v>0</v>
      </c>
      <c r="T1406" s="38">
        <v>0</v>
      </c>
      <c r="U1406" s="38">
        <v>0</v>
      </c>
      <c r="V1406" s="38">
        <v>0</v>
      </c>
      <c r="W1406" s="38">
        <v>0</v>
      </c>
      <c r="X1406" s="38">
        <v>0</v>
      </c>
      <c r="Y1406" s="38">
        <v>0</v>
      </c>
      <c r="Z1406" s="38">
        <v>0</v>
      </c>
      <c r="AA1406" s="38">
        <v>0</v>
      </c>
      <c r="AB1406" s="38">
        <v>0</v>
      </c>
      <c r="AC1406" s="38">
        <v>0</v>
      </c>
      <c r="AD1406" s="38">
        <v>0</v>
      </c>
      <c r="AE1406" s="38">
        <v>0</v>
      </c>
      <c r="AF1406" s="38">
        <v>0</v>
      </c>
      <c r="AG1406" s="38">
        <v>0</v>
      </c>
      <c r="AH1406" s="38">
        <v>0</v>
      </c>
      <c r="AI1406" s="38">
        <v>0</v>
      </c>
      <c r="AJ1406" s="38">
        <v>0</v>
      </c>
      <c r="AK1406" s="38">
        <v>0</v>
      </c>
      <c r="AL1406" s="38">
        <v>0</v>
      </c>
      <c r="AM1406" s="38">
        <v>0</v>
      </c>
      <c r="AN1406" s="38">
        <v>0</v>
      </c>
      <c r="AO1406" s="38">
        <v>0</v>
      </c>
      <c r="AP1406" s="38">
        <v>0</v>
      </c>
      <c r="AQ1406" s="38">
        <v>0</v>
      </c>
      <c r="AR1406" s="38">
        <v>0</v>
      </c>
      <c r="AS1406" s="38">
        <v>0</v>
      </c>
      <c r="AT1406" s="38">
        <v>0</v>
      </c>
      <c r="AU1406" s="38">
        <v>0</v>
      </c>
      <c r="AV1406" s="38">
        <v>0</v>
      </c>
      <c r="AW1406" s="38">
        <v>0</v>
      </c>
      <c r="AX1406" s="38">
        <v>0</v>
      </c>
      <c r="AY1406" s="38">
        <v>0</v>
      </c>
      <c r="AZ1406" s="38">
        <v>0</v>
      </c>
      <c r="BA1406" s="38">
        <v>0</v>
      </c>
      <c r="BB1406" s="38">
        <v>0</v>
      </c>
      <c r="BC1406" s="38">
        <v>0</v>
      </c>
      <c r="BD1406" s="38">
        <v>0</v>
      </c>
      <c r="BE1406" s="38">
        <v>0</v>
      </c>
      <c r="BF1406" s="38">
        <v>0</v>
      </c>
      <c r="BG1406" s="38">
        <v>0</v>
      </c>
      <c r="BH1406" s="38">
        <v>0</v>
      </c>
      <c r="BI1406" s="38">
        <v>0</v>
      </c>
      <c r="BJ1406" s="38">
        <v>0</v>
      </c>
      <c r="BK1406" s="38">
        <v>0</v>
      </c>
      <c r="BL1406" s="38">
        <v>0</v>
      </c>
      <c r="BM1406" s="38">
        <v>0</v>
      </c>
      <c r="BN1406" s="38">
        <v>0</v>
      </c>
      <c r="BO1406" s="38">
        <v>0</v>
      </c>
      <c r="BP1406" s="38">
        <v>0</v>
      </c>
      <c r="BQ1406" s="38">
        <v>0</v>
      </c>
      <c r="BR1406" s="38">
        <v>0</v>
      </c>
      <c r="BS1406" s="38">
        <v>0</v>
      </c>
      <c r="BT1406" s="38">
        <v>0</v>
      </c>
      <c r="BU1406" s="38">
        <v>0</v>
      </c>
      <c r="BV1406" s="38">
        <v>0</v>
      </c>
      <c r="BW1406" s="38">
        <v>0</v>
      </c>
      <c r="BX1406" s="38">
        <v>0</v>
      </c>
      <c r="BY1406" s="38">
        <v>0</v>
      </c>
      <c r="BZ1406" s="38">
        <v>0</v>
      </c>
      <c r="CA1406" s="38">
        <v>0</v>
      </c>
      <c r="CB1406" s="38">
        <v>0</v>
      </c>
      <c r="CC1406" s="38">
        <v>0</v>
      </c>
      <c r="CD1406" s="38">
        <v>0</v>
      </c>
      <c r="CE1406" s="38">
        <v>0</v>
      </c>
      <c r="CF1406" s="38">
        <v>0</v>
      </c>
      <c r="CG1406" s="38">
        <v>0</v>
      </c>
      <c r="CH1406" s="38">
        <v>0</v>
      </c>
      <c r="CI1406" s="38">
        <v>0</v>
      </c>
      <c r="CJ1406" s="38">
        <v>0</v>
      </c>
      <c r="CK1406" s="38">
        <v>0</v>
      </c>
      <c r="CL1406" s="38">
        <v>0</v>
      </c>
      <c r="CM1406" s="38">
        <v>0</v>
      </c>
      <c r="CN1406" s="38">
        <v>0</v>
      </c>
      <c r="CO1406" s="38">
        <v>0</v>
      </c>
      <c r="CP1406" s="38">
        <v>0</v>
      </c>
      <c r="CQ1406" s="38">
        <v>0</v>
      </c>
      <c r="CR1406" s="38">
        <v>0</v>
      </c>
      <c r="CS1406" s="38">
        <v>0</v>
      </c>
      <c r="CT1406" s="38">
        <v>0</v>
      </c>
      <c r="CU1406" s="38">
        <v>0</v>
      </c>
      <c r="CV1406" s="38">
        <v>0</v>
      </c>
      <c r="CW1406" s="38">
        <v>0</v>
      </c>
      <c r="CX1406" s="38">
        <v>0</v>
      </c>
      <c r="CY1406" s="38">
        <v>0</v>
      </c>
      <c r="CZ1406" s="38">
        <v>0</v>
      </c>
      <c r="DA1406" s="38">
        <v>0</v>
      </c>
      <c r="DB1406" s="38">
        <v>0</v>
      </c>
      <c r="DC1406" s="38">
        <v>0</v>
      </c>
      <c r="DD1406" s="38">
        <v>0</v>
      </c>
      <c r="DE1406" s="38">
        <v>0</v>
      </c>
      <c r="DF1406" s="38">
        <v>0</v>
      </c>
      <c r="DG1406" s="38">
        <v>0</v>
      </c>
      <c r="DH1406" s="38">
        <v>0</v>
      </c>
      <c r="DI1406" s="38">
        <v>0</v>
      </c>
      <c r="DJ1406" s="38">
        <v>0</v>
      </c>
      <c r="DK1406" s="38">
        <v>0</v>
      </c>
      <c r="DL1406" s="38">
        <v>0</v>
      </c>
      <c r="DM1406" s="38">
        <v>0</v>
      </c>
      <c r="DN1406" s="38">
        <v>0</v>
      </c>
      <c r="DO1406" s="38">
        <v>0</v>
      </c>
      <c r="DP1406" s="38">
        <v>0</v>
      </c>
      <c r="DQ1406" s="38">
        <v>0</v>
      </c>
      <c r="DR1406" s="38">
        <v>0</v>
      </c>
      <c r="DS1406" s="38">
        <v>0</v>
      </c>
      <c r="DT1406" s="38">
        <v>0</v>
      </c>
      <c r="DU1406" s="38">
        <v>0</v>
      </c>
      <c r="DV1406" s="38">
        <v>0</v>
      </c>
      <c r="DW1406" s="38">
        <v>0</v>
      </c>
      <c r="DX1406" s="38">
        <v>0</v>
      </c>
      <c r="DY1406" s="38">
        <v>0</v>
      </c>
      <c r="DZ1406" s="38">
        <v>0</v>
      </c>
      <c r="EA1406" s="38">
        <v>0</v>
      </c>
      <c r="EB1406" s="38">
        <v>0</v>
      </c>
      <c r="EC1406" s="38">
        <v>0</v>
      </c>
      <c r="ED1406" s="38">
        <v>0</v>
      </c>
      <c r="EE1406" s="38">
        <v>0</v>
      </c>
      <c r="EF1406" s="38">
        <v>0</v>
      </c>
      <c r="EG1406" s="38">
        <v>0</v>
      </c>
      <c r="EH1406" s="38">
        <v>0</v>
      </c>
      <c r="EI1406" s="38">
        <v>0</v>
      </c>
      <c r="EJ1406" s="38">
        <v>0</v>
      </c>
      <c r="EK1406" s="38">
        <v>0</v>
      </c>
      <c r="EL1406" s="38">
        <v>0</v>
      </c>
      <c r="EM1406" s="38">
        <v>0</v>
      </c>
      <c r="EN1406" s="38">
        <v>0</v>
      </c>
      <c r="EO1406" s="38">
        <v>0</v>
      </c>
      <c r="EP1406" s="38">
        <v>0</v>
      </c>
      <c r="EQ1406" s="38">
        <v>0</v>
      </c>
      <c r="ER1406" s="38">
        <v>0</v>
      </c>
      <c r="ES1406" s="38">
        <v>0</v>
      </c>
      <c r="ET1406" s="38">
        <v>0</v>
      </c>
      <c r="EU1406" s="38">
        <v>0</v>
      </c>
      <c r="EV1406" s="38">
        <v>0</v>
      </c>
      <c r="EW1406" s="38">
        <v>0</v>
      </c>
      <c r="EX1406" s="38">
        <v>0</v>
      </c>
      <c r="EY1406" s="38">
        <v>0</v>
      </c>
      <c r="EZ1406" s="38">
        <v>0</v>
      </c>
      <c r="FA1406" s="38">
        <v>0</v>
      </c>
      <c r="FB1406" s="38">
        <v>0</v>
      </c>
      <c r="FC1406" s="38">
        <v>0</v>
      </c>
      <c r="FD1406" s="38">
        <v>0</v>
      </c>
      <c r="FE1406" s="38">
        <v>0</v>
      </c>
      <c r="FF1406" s="38">
        <v>0</v>
      </c>
      <c r="FG1406" s="38">
        <v>0</v>
      </c>
      <c r="FH1406" s="38">
        <v>0</v>
      </c>
      <c r="FI1406" s="38">
        <v>0</v>
      </c>
      <c r="FJ1406" s="38">
        <v>0</v>
      </c>
      <c r="FK1406" s="38">
        <v>0</v>
      </c>
      <c r="FL1406" s="38">
        <v>0</v>
      </c>
      <c r="FM1406" s="38">
        <v>0</v>
      </c>
      <c r="FN1406" s="38">
        <v>0</v>
      </c>
      <c r="FO1406" s="38">
        <v>0</v>
      </c>
      <c r="FP1406" s="38">
        <v>0</v>
      </c>
      <c r="FQ1406" s="38">
        <v>0</v>
      </c>
      <c r="FR1406" s="38">
        <v>0</v>
      </c>
      <c r="FS1406" s="38">
        <v>0</v>
      </c>
      <c r="FT1406" s="38">
        <v>0</v>
      </c>
      <c r="FU1406" s="38">
        <v>0</v>
      </c>
      <c r="FV1406" s="38">
        <v>0</v>
      </c>
      <c r="FW1406">
        <v>0</v>
      </c>
      <c r="FX1406">
        <v>0</v>
      </c>
      <c r="FY1406">
        <v>0</v>
      </c>
      <c r="FZ1406">
        <v>0</v>
      </c>
      <c r="GA1406">
        <v>0</v>
      </c>
      <c r="GB1406">
        <v>0</v>
      </c>
    </row>
    <row r="1407" spans="1:184" x14ac:dyDescent="0.3">
      <c r="A1407" t="s">
        <v>1</v>
      </c>
      <c r="B1407" t="s">
        <v>1</v>
      </c>
      <c r="C1407" t="s">
        <v>1</v>
      </c>
      <c r="D1407" t="s">
        <v>1</v>
      </c>
      <c r="E1407" t="s">
        <v>1</v>
      </c>
      <c r="F1407" t="s">
        <v>223</v>
      </c>
      <c r="G1407" t="s">
        <v>1</v>
      </c>
      <c r="H1407" s="40" t="s">
        <v>1</v>
      </c>
      <c r="I1407" s="18" t="s">
        <v>1</v>
      </c>
      <c r="J1407" s="38" t="s">
        <v>1</v>
      </c>
      <c r="K1407" s="18">
        <v>44739</v>
      </c>
      <c r="L1407" s="38">
        <v>23</v>
      </c>
      <c r="M1407" s="38">
        <v>23</v>
      </c>
      <c r="N1407" s="38">
        <v>0</v>
      </c>
      <c r="O1407" s="38">
        <v>0</v>
      </c>
      <c r="P1407" s="38">
        <v>0</v>
      </c>
      <c r="Q1407" s="38">
        <v>0</v>
      </c>
      <c r="R1407" s="38">
        <v>0</v>
      </c>
      <c r="S1407" s="38">
        <v>0</v>
      </c>
      <c r="T1407" s="38">
        <v>0</v>
      </c>
      <c r="U1407" s="38">
        <v>0</v>
      </c>
      <c r="V1407" s="38">
        <v>0</v>
      </c>
      <c r="W1407" s="38">
        <v>0</v>
      </c>
      <c r="X1407" s="38">
        <v>0</v>
      </c>
      <c r="Y1407" s="38">
        <v>0</v>
      </c>
      <c r="Z1407" s="38">
        <v>0</v>
      </c>
      <c r="AA1407" s="38">
        <v>0</v>
      </c>
      <c r="AB1407" s="38">
        <v>0</v>
      </c>
      <c r="AC1407" s="38">
        <v>0</v>
      </c>
      <c r="AD1407" s="38">
        <v>0</v>
      </c>
      <c r="AE1407" s="38">
        <v>0</v>
      </c>
      <c r="AF1407" s="38">
        <v>0</v>
      </c>
      <c r="AG1407" s="38">
        <v>0</v>
      </c>
      <c r="AH1407" s="38">
        <v>0</v>
      </c>
      <c r="AI1407" s="38">
        <v>0</v>
      </c>
      <c r="AJ1407" s="38">
        <v>0</v>
      </c>
      <c r="AK1407" s="38">
        <v>0</v>
      </c>
      <c r="AL1407" s="38">
        <v>0</v>
      </c>
      <c r="AM1407" s="38">
        <v>0</v>
      </c>
      <c r="AN1407" s="38">
        <v>0</v>
      </c>
      <c r="AO1407" s="38">
        <v>0</v>
      </c>
      <c r="AP1407" s="38">
        <v>0</v>
      </c>
      <c r="AQ1407" s="38">
        <v>0</v>
      </c>
      <c r="AR1407" s="38">
        <v>0</v>
      </c>
      <c r="AS1407" s="38">
        <v>0</v>
      </c>
      <c r="AT1407" s="38">
        <v>0</v>
      </c>
      <c r="AU1407" s="38">
        <v>0</v>
      </c>
      <c r="AV1407" s="38">
        <v>0</v>
      </c>
      <c r="AW1407" s="38">
        <v>0</v>
      </c>
      <c r="AX1407" s="38">
        <v>0</v>
      </c>
      <c r="AY1407" s="38">
        <v>0</v>
      </c>
      <c r="AZ1407" s="38">
        <v>0</v>
      </c>
      <c r="BA1407" s="38">
        <v>0</v>
      </c>
      <c r="BB1407" s="38">
        <v>0</v>
      </c>
      <c r="BC1407" s="38">
        <v>0</v>
      </c>
      <c r="BD1407" s="38">
        <v>0</v>
      </c>
      <c r="BE1407" s="38">
        <v>0</v>
      </c>
      <c r="BF1407" s="38">
        <v>0</v>
      </c>
      <c r="BG1407" s="38">
        <v>0</v>
      </c>
      <c r="BH1407" s="38">
        <v>0</v>
      </c>
      <c r="BI1407" s="38">
        <v>0</v>
      </c>
      <c r="BJ1407" s="38">
        <v>0</v>
      </c>
      <c r="BK1407" s="38">
        <v>0</v>
      </c>
      <c r="BL1407" s="38">
        <v>0</v>
      </c>
      <c r="BM1407" s="38">
        <v>0</v>
      </c>
      <c r="BN1407" s="38">
        <v>0</v>
      </c>
      <c r="BO1407" s="38">
        <v>0</v>
      </c>
      <c r="BP1407" s="38">
        <v>0</v>
      </c>
      <c r="BQ1407" s="38">
        <v>0</v>
      </c>
      <c r="BR1407" s="38">
        <v>0</v>
      </c>
      <c r="BS1407" s="38">
        <v>0</v>
      </c>
      <c r="BT1407" s="38">
        <v>0</v>
      </c>
      <c r="BU1407" s="38">
        <v>0</v>
      </c>
      <c r="BV1407" s="38">
        <v>0</v>
      </c>
      <c r="BW1407" s="38">
        <v>0</v>
      </c>
      <c r="BX1407" s="38">
        <v>0</v>
      </c>
      <c r="BY1407" s="38">
        <v>0</v>
      </c>
      <c r="BZ1407" s="38">
        <v>0</v>
      </c>
      <c r="CA1407" s="38">
        <v>0</v>
      </c>
      <c r="CB1407" s="38">
        <v>0</v>
      </c>
      <c r="CC1407" s="38">
        <v>0</v>
      </c>
      <c r="CD1407" s="38">
        <v>0</v>
      </c>
      <c r="CE1407" s="38">
        <v>0</v>
      </c>
      <c r="CF1407" s="38">
        <v>0</v>
      </c>
      <c r="CG1407" s="38">
        <v>0</v>
      </c>
      <c r="CH1407" s="38">
        <v>0</v>
      </c>
      <c r="CI1407" s="38">
        <v>0</v>
      </c>
      <c r="CJ1407" s="38">
        <v>0</v>
      </c>
      <c r="CK1407" s="38">
        <v>0</v>
      </c>
      <c r="CL1407" s="38">
        <v>0</v>
      </c>
      <c r="CM1407" s="38">
        <v>0</v>
      </c>
      <c r="CN1407" s="38">
        <v>0</v>
      </c>
      <c r="CO1407" s="38">
        <v>0</v>
      </c>
      <c r="CP1407" s="38">
        <v>0</v>
      </c>
      <c r="CQ1407" s="38">
        <v>0</v>
      </c>
      <c r="CR1407" s="38">
        <v>0</v>
      </c>
      <c r="CS1407" s="38">
        <v>0</v>
      </c>
      <c r="CT1407" s="38">
        <v>0</v>
      </c>
      <c r="CU1407" s="38">
        <v>0</v>
      </c>
      <c r="CV1407" s="38">
        <v>0</v>
      </c>
      <c r="CW1407" s="38">
        <v>0</v>
      </c>
      <c r="CX1407" s="38">
        <v>0</v>
      </c>
      <c r="CY1407" s="38">
        <v>0</v>
      </c>
      <c r="CZ1407" s="38">
        <v>0</v>
      </c>
      <c r="DA1407" s="38">
        <v>0</v>
      </c>
      <c r="DB1407" s="38">
        <v>0</v>
      </c>
      <c r="DC1407" s="38">
        <v>0</v>
      </c>
      <c r="DD1407" s="38">
        <v>0</v>
      </c>
      <c r="DE1407" s="38">
        <v>0</v>
      </c>
      <c r="DF1407" s="38">
        <v>0</v>
      </c>
      <c r="DG1407" s="38">
        <v>0</v>
      </c>
      <c r="DH1407" s="38">
        <v>0</v>
      </c>
      <c r="DI1407" s="38">
        <v>0</v>
      </c>
      <c r="DJ1407" s="38">
        <v>0</v>
      </c>
      <c r="DK1407" s="38">
        <v>0</v>
      </c>
      <c r="DL1407" s="38">
        <v>0</v>
      </c>
      <c r="DM1407" s="38">
        <v>0</v>
      </c>
      <c r="DN1407" s="38">
        <v>0</v>
      </c>
      <c r="DO1407" s="38">
        <v>0</v>
      </c>
      <c r="DP1407" s="38">
        <v>0</v>
      </c>
      <c r="DQ1407" s="38">
        <v>0</v>
      </c>
      <c r="DR1407" s="38">
        <v>0</v>
      </c>
      <c r="DS1407" s="38">
        <v>0</v>
      </c>
      <c r="DT1407" s="38">
        <v>0</v>
      </c>
      <c r="DU1407" s="38">
        <v>0</v>
      </c>
      <c r="DV1407" s="38">
        <v>0</v>
      </c>
      <c r="DW1407" s="38">
        <v>0</v>
      </c>
      <c r="DX1407" s="38">
        <v>0</v>
      </c>
      <c r="DY1407" s="38">
        <v>0</v>
      </c>
      <c r="DZ1407" s="38">
        <v>0</v>
      </c>
      <c r="EA1407" s="38">
        <v>0</v>
      </c>
      <c r="EB1407" s="38">
        <v>0</v>
      </c>
      <c r="EC1407" s="38">
        <v>0</v>
      </c>
      <c r="ED1407" s="38">
        <v>0</v>
      </c>
      <c r="EE1407" s="38">
        <v>0</v>
      </c>
      <c r="EF1407" s="38">
        <v>0</v>
      </c>
      <c r="EG1407" s="38">
        <v>0</v>
      </c>
      <c r="EH1407" s="38">
        <v>0</v>
      </c>
      <c r="EI1407" s="38">
        <v>0</v>
      </c>
      <c r="EJ1407" s="38">
        <v>0</v>
      </c>
      <c r="EK1407" s="38">
        <v>0</v>
      </c>
      <c r="EL1407" s="38">
        <v>0</v>
      </c>
      <c r="EM1407" s="38">
        <v>0</v>
      </c>
      <c r="EN1407" s="38">
        <v>0</v>
      </c>
      <c r="EO1407" s="38">
        <v>0</v>
      </c>
      <c r="EP1407" s="38">
        <v>0</v>
      </c>
      <c r="EQ1407" s="38">
        <v>0</v>
      </c>
      <c r="ER1407" s="38">
        <v>0</v>
      </c>
      <c r="ES1407" s="38">
        <v>0</v>
      </c>
      <c r="ET1407" s="38">
        <v>0</v>
      </c>
      <c r="EU1407" s="38">
        <v>0</v>
      </c>
      <c r="EV1407" s="38">
        <v>0</v>
      </c>
      <c r="EW1407" s="38">
        <v>0</v>
      </c>
      <c r="EX1407" s="38">
        <v>0</v>
      </c>
      <c r="EY1407" s="38">
        <v>0</v>
      </c>
      <c r="EZ1407" s="38">
        <v>0</v>
      </c>
      <c r="FA1407" s="38">
        <v>0</v>
      </c>
      <c r="FB1407" s="38">
        <v>0</v>
      </c>
      <c r="FC1407" s="38">
        <v>0</v>
      </c>
      <c r="FD1407" s="38">
        <v>0</v>
      </c>
      <c r="FE1407" s="38">
        <v>0</v>
      </c>
      <c r="FF1407" s="38">
        <v>0</v>
      </c>
      <c r="FG1407" s="38">
        <v>0</v>
      </c>
      <c r="FH1407" s="38">
        <v>0</v>
      </c>
      <c r="FI1407" s="38">
        <v>0</v>
      </c>
      <c r="FJ1407" s="38">
        <v>0</v>
      </c>
      <c r="FK1407" s="38">
        <v>0</v>
      </c>
      <c r="FL1407" s="38">
        <v>0</v>
      </c>
      <c r="FM1407" s="38">
        <v>0</v>
      </c>
      <c r="FN1407" s="38">
        <v>0</v>
      </c>
      <c r="FO1407" s="38">
        <v>0</v>
      </c>
      <c r="FP1407" s="38">
        <v>0</v>
      </c>
      <c r="FQ1407" s="38">
        <v>0</v>
      </c>
      <c r="FR1407" s="38">
        <v>0</v>
      </c>
      <c r="FS1407" s="38">
        <v>0</v>
      </c>
      <c r="FT1407" s="38">
        <v>0</v>
      </c>
      <c r="FU1407" s="38">
        <v>0</v>
      </c>
      <c r="FV1407" s="38">
        <v>0</v>
      </c>
      <c r="FW1407">
        <v>0</v>
      </c>
      <c r="FX1407">
        <v>0</v>
      </c>
      <c r="FY1407">
        <v>0</v>
      </c>
      <c r="FZ1407">
        <v>0</v>
      </c>
      <c r="GA1407">
        <v>0</v>
      </c>
      <c r="GB1407">
        <v>0</v>
      </c>
    </row>
    <row r="1408" spans="1:184" x14ac:dyDescent="0.3">
      <c r="A1408" t="s">
        <v>1</v>
      </c>
      <c r="B1408" t="s">
        <v>1</v>
      </c>
      <c r="C1408" t="s">
        <v>1</v>
      </c>
      <c r="D1408" t="s">
        <v>1</v>
      </c>
      <c r="E1408" t="s">
        <v>1</v>
      </c>
      <c r="F1408" t="s">
        <v>223</v>
      </c>
      <c r="G1408" t="s">
        <v>1</v>
      </c>
      <c r="H1408" s="40" t="s">
        <v>1</v>
      </c>
      <c r="I1408" s="18" t="s">
        <v>1</v>
      </c>
      <c r="J1408" s="38" t="s">
        <v>1</v>
      </c>
      <c r="K1408" s="18">
        <v>44753</v>
      </c>
      <c r="L1408" s="38">
        <v>22</v>
      </c>
      <c r="M1408" s="38">
        <v>22</v>
      </c>
      <c r="N1408" s="38">
        <v>0</v>
      </c>
      <c r="O1408" s="38">
        <v>0</v>
      </c>
      <c r="P1408" s="38">
        <v>0</v>
      </c>
      <c r="Q1408" s="38">
        <v>0</v>
      </c>
      <c r="R1408" s="38">
        <v>0</v>
      </c>
      <c r="S1408" s="38">
        <v>0</v>
      </c>
      <c r="T1408" s="38">
        <v>0</v>
      </c>
      <c r="U1408" s="38">
        <v>0</v>
      </c>
      <c r="V1408" s="38">
        <v>0</v>
      </c>
      <c r="W1408" s="38">
        <v>0</v>
      </c>
      <c r="X1408" s="38">
        <v>0</v>
      </c>
      <c r="Y1408" s="38">
        <v>0</v>
      </c>
      <c r="Z1408" s="38">
        <v>0</v>
      </c>
      <c r="AA1408" s="38">
        <v>0</v>
      </c>
      <c r="AB1408" s="38">
        <v>0</v>
      </c>
      <c r="AC1408" s="38">
        <v>0</v>
      </c>
      <c r="AD1408" s="38">
        <v>0</v>
      </c>
      <c r="AE1408" s="38">
        <v>0</v>
      </c>
      <c r="AF1408" s="38">
        <v>0</v>
      </c>
      <c r="AG1408" s="38">
        <v>0</v>
      </c>
      <c r="AH1408" s="38">
        <v>0</v>
      </c>
      <c r="AI1408" s="38">
        <v>0</v>
      </c>
      <c r="AJ1408" s="38">
        <v>0</v>
      </c>
      <c r="AK1408" s="38">
        <v>0</v>
      </c>
      <c r="AL1408" s="38">
        <v>0</v>
      </c>
      <c r="AM1408" s="38">
        <v>0</v>
      </c>
      <c r="AN1408" s="38">
        <v>0</v>
      </c>
      <c r="AO1408" s="38">
        <v>0</v>
      </c>
      <c r="AP1408" s="38">
        <v>0</v>
      </c>
      <c r="AQ1408" s="38">
        <v>0</v>
      </c>
      <c r="AR1408" s="38">
        <v>0</v>
      </c>
      <c r="AS1408" s="38">
        <v>0</v>
      </c>
      <c r="AT1408" s="38">
        <v>0</v>
      </c>
      <c r="AU1408" s="38">
        <v>0</v>
      </c>
      <c r="AV1408" s="38">
        <v>0</v>
      </c>
      <c r="AW1408" s="38">
        <v>0</v>
      </c>
      <c r="AX1408" s="38">
        <v>0</v>
      </c>
      <c r="AY1408" s="38">
        <v>0</v>
      </c>
      <c r="AZ1408" s="38">
        <v>0</v>
      </c>
      <c r="BA1408" s="38">
        <v>0</v>
      </c>
      <c r="BB1408" s="38">
        <v>0</v>
      </c>
      <c r="BC1408" s="38">
        <v>0</v>
      </c>
      <c r="BD1408" s="38">
        <v>0</v>
      </c>
      <c r="BE1408" s="38">
        <v>0</v>
      </c>
      <c r="BF1408" s="38">
        <v>0</v>
      </c>
      <c r="BG1408" s="38">
        <v>0</v>
      </c>
      <c r="BH1408" s="38">
        <v>0</v>
      </c>
      <c r="BI1408" s="38">
        <v>0</v>
      </c>
      <c r="BJ1408" s="38">
        <v>0</v>
      </c>
      <c r="BK1408" s="38">
        <v>0</v>
      </c>
      <c r="BL1408" s="38">
        <v>0</v>
      </c>
      <c r="BM1408" s="38">
        <v>0</v>
      </c>
      <c r="BN1408" s="38">
        <v>0</v>
      </c>
      <c r="BO1408" s="38">
        <v>0</v>
      </c>
      <c r="BP1408" s="38">
        <v>0</v>
      </c>
      <c r="BQ1408" s="38">
        <v>0</v>
      </c>
      <c r="BR1408" s="38">
        <v>0</v>
      </c>
      <c r="BS1408" s="38">
        <v>0</v>
      </c>
      <c r="BT1408" s="38">
        <v>0</v>
      </c>
      <c r="BU1408" s="38">
        <v>0</v>
      </c>
      <c r="BV1408" s="38">
        <v>0</v>
      </c>
      <c r="BW1408" s="38">
        <v>0</v>
      </c>
      <c r="BX1408" s="38">
        <v>0</v>
      </c>
      <c r="BY1408" s="38">
        <v>0</v>
      </c>
      <c r="BZ1408" s="38">
        <v>0</v>
      </c>
      <c r="CA1408" s="38">
        <v>0</v>
      </c>
      <c r="CB1408" s="38">
        <v>0</v>
      </c>
      <c r="CC1408" s="38">
        <v>0</v>
      </c>
      <c r="CD1408" s="38">
        <v>0</v>
      </c>
      <c r="CE1408" s="38">
        <v>0</v>
      </c>
      <c r="CF1408" s="38">
        <v>0</v>
      </c>
      <c r="CG1408" s="38">
        <v>0</v>
      </c>
      <c r="CH1408" s="38">
        <v>0</v>
      </c>
      <c r="CI1408" s="38">
        <v>0</v>
      </c>
      <c r="CJ1408" s="38">
        <v>0</v>
      </c>
      <c r="CK1408" s="38">
        <v>0</v>
      </c>
      <c r="CL1408" s="38">
        <v>0</v>
      </c>
      <c r="CM1408" s="38">
        <v>0</v>
      </c>
      <c r="CN1408" s="38">
        <v>0</v>
      </c>
      <c r="CO1408" s="38">
        <v>0</v>
      </c>
      <c r="CP1408" s="38">
        <v>0</v>
      </c>
      <c r="CQ1408" s="38">
        <v>0</v>
      </c>
      <c r="CR1408" s="38">
        <v>0</v>
      </c>
      <c r="CS1408" s="38">
        <v>0</v>
      </c>
      <c r="CT1408" s="38">
        <v>0</v>
      </c>
      <c r="CU1408" s="38">
        <v>0</v>
      </c>
      <c r="CV1408" s="38">
        <v>0</v>
      </c>
      <c r="CW1408" s="38">
        <v>0</v>
      </c>
      <c r="CX1408" s="38">
        <v>0</v>
      </c>
      <c r="CY1408" s="38">
        <v>0</v>
      </c>
      <c r="CZ1408" s="38">
        <v>0</v>
      </c>
      <c r="DA1408" s="38">
        <v>0</v>
      </c>
      <c r="DB1408" s="38">
        <v>0</v>
      </c>
      <c r="DC1408" s="38">
        <v>0</v>
      </c>
      <c r="DD1408" s="38">
        <v>0</v>
      </c>
      <c r="DE1408" s="38">
        <v>0</v>
      </c>
      <c r="DF1408" s="38">
        <v>0</v>
      </c>
      <c r="DG1408" s="38">
        <v>0</v>
      </c>
      <c r="DH1408" s="38">
        <v>0</v>
      </c>
      <c r="DI1408" s="38">
        <v>0</v>
      </c>
      <c r="DJ1408" s="38">
        <v>0</v>
      </c>
      <c r="DK1408" s="38">
        <v>0</v>
      </c>
      <c r="DL1408" s="38">
        <v>0</v>
      </c>
      <c r="DM1408" s="38">
        <v>0</v>
      </c>
      <c r="DN1408" s="38">
        <v>0</v>
      </c>
      <c r="DO1408" s="38">
        <v>0</v>
      </c>
      <c r="DP1408" s="38">
        <v>0</v>
      </c>
      <c r="DQ1408" s="38">
        <v>0</v>
      </c>
      <c r="DR1408" s="38">
        <v>0</v>
      </c>
      <c r="DS1408" s="38">
        <v>0</v>
      </c>
      <c r="DT1408" s="38">
        <v>0</v>
      </c>
      <c r="DU1408" s="38">
        <v>0</v>
      </c>
      <c r="DV1408" s="38">
        <v>0</v>
      </c>
      <c r="DW1408" s="38">
        <v>0</v>
      </c>
      <c r="DX1408" s="38">
        <v>0</v>
      </c>
      <c r="DY1408" s="38">
        <v>0</v>
      </c>
      <c r="DZ1408" s="38">
        <v>0</v>
      </c>
      <c r="EA1408" s="38">
        <v>0</v>
      </c>
      <c r="EB1408" s="38">
        <v>0</v>
      </c>
      <c r="EC1408" s="38">
        <v>0</v>
      </c>
      <c r="ED1408" s="38">
        <v>0</v>
      </c>
      <c r="EE1408" s="38">
        <v>0</v>
      </c>
      <c r="EF1408" s="38">
        <v>0</v>
      </c>
      <c r="EG1408" s="38">
        <v>0</v>
      </c>
      <c r="EH1408" s="38">
        <v>0</v>
      </c>
      <c r="EI1408" s="38">
        <v>0</v>
      </c>
      <c r="EJ1408" s="38">
        <v>0</v>
      </c>
      <c r="EK1408" s="38">
        <v>0</v>
      </c>
      <c r="EL1408" s="38">
        <v>0</v>
      </c>
      <c r="EM1408" s="38">
        <v>0</v>
      </c>
      <c r="EN1408" s="38">
        <v>0</v>
      </c>
      <c r="EO1408" s="38">
        <v>0</v>
      </c>
      <c r="EP1408" s="38">
        <v>0</v>
      </c>
      <c r="EQ1408" s="38">
        <v>0</v>
      </c>
      <c r="ER1408" s="38">
        <v>0</v>
      </c>
      <c r="ES1408" s="38">
        <v>0</v>
      </c>
      <c r="ET1408" s="38">
        <v>0</v>
      </c>
      <c r="EU1408" s="38">
        <v>0</v>
      </c>
      <c r="EV1408" s="38">
        <v>0</v>
      </c>
      <c r="EW1408" s="38">
        <v>0</v>
      </c>
      <c r="EX1408" s="38">
        <v>0</v>
      </c>
      <c r="EY1408" s="38">
        <v>0</v>
      </c>
      <c r="EZ1408" s="38">
        <v>0</v>
      </c>
      <c r="FA1408" s="38">
        <v>0</v>
      </c>
      <c r="FB1408" s="38">
        <v>0</v>
      </c>
      <c r="FC1408" s="38">
        <v>0</v>
      </c>
      <c r="FD1408" s="38">
        <v>0</v>
      </c>
      <c r="FE1408" s="38">
        <v>0</v>
      </c>
      <c r="FF1408" s="38">
        <v>0</v>
      </c>
      <c r="FG1408" s="38">
        <v>0</v>
      </c>
      <c r="FH1408" s="38">
        <v>0</v>
      </c>
      <c r="FI1408" s="38">
        <v>0</v>
      </c>
      <c r="FJ1408" s="38">
        <v>0</v>
      </c>
      <c r="FK1408" s="38">
        <v>0</v>
      </c>
      <c r="FL1408" s="38">
        <v>0</v>
      </c>
      <c r="FM1408" s="38">
        <v>0</v>
      </c>
      <c r="FN1408" s="38">
        <v>0</v>
      </c>
      <c r="FO1408" s="38">
        <v>0</v>
      </c>
      <c r="FP1408" s="38">
        <v>0</v>
      </c>
      <c r="FQ1408" s="38">
        <v>0</v>
      </c>
      <c r="FR1408" s="38">
        <v>0</v>
      </c>
      <c r="FS1408" s="38">
        <v>0</v>
      </c>
      <c r="FT1408" s="38">
        <v>0</v>
      </c>
      <c r="FU1408" s="38">
        <v>0</v>
      </c>
      <c r="FV1408" s="38">
        <v>0</v>
      </c>
      <c r="FW1408">
        <v>0</v>
      </c>
      <c r="FX1408">
        <v>0</v>
      </c>
      <c r="FY1408">
        <v>0</v>
      </c>
      <c r="FZ1408">
        <v>0</v>
      </c>
      <c r="GA1408">
        <v>0</v>
      </c>
      <c r="GB1408">
        <v>0</v>
      </c>
    </row>
    <row r="1409" spans="1:184" x14ac:dyDescent="0.3">
      <c r="A1409" t="s">
        <v>1</v>
      </c>
      <c r="B1409" t="s">
        <v>1</v>
      </c>
      <c r="C1409" t="s">
        <v>1</v>
      </c>
      <c r="D1409" t="s">
        <v>1</v>
      </c>
      <c r="E1409" t="s">
        <v>1</v>
      </c>
      <c r="F1409" t="s">
        <v>223</v>
      </c>
      <c r="G1409" t="s">
        <v>1</v>
      </c>
      <c r="H1409" s="40" t="s">
        <v>1</v>
      </c>
      <c r="I1409" s="18" t="s">
        <v>1</v>
      </c>
      <c r="J1409" s="38" t="s">
        <v>1</v>
      </c>
      <c r="K1409" s="18">
        <v>44760</v>
      </c>
      <c r="L1409" s="38">
        <v>22</v>
      </c>
      <c r="M1409" s="38">
        <v>22</v>
      </c>
      <c r="N1409" s="38">
        <v>0</v>
      </c>
      <c r="O1409" s="38">
        <v>0</v>
      </c>
      <c r="P1409" s="38">
        <v>0</v>
      </c>
      <c r="Q1409" s="38">
        <v>0</v>
      </c>
      <c r="R1409" s="38">
        <v>0</v>
      </c>
      <c r="S1409" s="38">
        <v>0</v>
      </c>
      <c r="T1409" s="38">
        <v>0</v>
      </c>
      <c r="U1409" s="38">
        <v>0</v>
      </c>
      <c r="V1409" s="38">
        <v>0</v>
      </c>
      <c r="W1409" s="38">
        <v>0</v>
      </c>
      <c r="X1409" s="38">
        <v>0</v>
      </c>
      <c r="Y1409" s="38">
        <v>0</v>
      </c>
      <c r="Z1409" s="38">
        <v>0</v>
      </c>
      <c r="AA1409" s="38">
        <v>0</v>
      </c>
      <c r="AB1409" s="38">
        <v>0</v>
      </c>
      <c r="AC1409" s="38">
        <v>0</v>
      </c>
      <c r="AD1409" s="38">
        <v>0</v>
      </c>
      <c r="AE1409" s="38">
        <v>0</v>
      </c>
      <c r="AF1409" s="38">
        <v>0</v>
      </c>
      <c r="AG1409" s="38">
        <v>0</v>
      </c>
      <c r="AH1409" s="38">
        <v>0</v>
      </c>
      <c r="AI1409" s="38">
        <v>0</v>
      </c>
      <c r="AJ1409" s="38">
        <v>0</v>
      </c>
      <c r="AK1409" s="38">
        <v>0</v>
      </c>
      <c r="AL1409" s="38">
        <v>0</v>
      </c>
      <c r="AM1409" s="38">
        <v>0</v>
      </c>
      <c r="AN1409" s="38">
        <v>0</v>
      </c>
      <c r="AO1409" s="38">
        <v>0</v>
      </c>
      <c r="AP1409" s="38">
        <v>0</v>
      </c>
      <c r="AQ1409" s="38">
        <v>0</v>
      </c>
      <c r="AR1409" s="38">
        <v>0</v>
      </c>
      <c r="AS1409" s="38">
        <v>0</v>
      </c>
      <c r="AT1409" s="38">
        <v>0</v>
      </c>
      <c r="AU1409" s="38">
        <v>0</v>
      </c>
      <c r="AV1409" s="38">
        <v>0</v>
      </c>
      <c r="AW1409" s="38">
        <v>0</v>
      </c>
      <c r="AX1409" s="38">
        <v>0</v>
      </c>
      <c r="AY1409" s="38">
        <v>0</v>
      </c>
      <c r="AZ1409" s="38">
        <v>0</v>
      </c>
      <c r="BA1409" s="38">
        <v>0</v>
      </c>
      <c r="BB1409" s="38">
        <v>0</v>
      </c>
      <c r="BC1409" s="38">
        <v>0</v>
      </c>
      <c r="BD1409" s="38">
        <v>0</v>
      </c>
      <c r="BE1409" s="38">
        <v>0</v>
      </c>
      <c r="BF1409" s="38">
        <v>0</v>
      </c>
      <c r="BG1409" s="38">
        <v>0</v>
      </c>
      <c r="BH1409" s="38">
        <v>0</v>
      </c>
      <c r="BI1409" s="38">
        <v>0</v>
      </c>
      <c r="BJ1409" s="38">
        <v>0</v>
      </c>
      <c r="BK1409" s="38">
        <v>0</v>
      </c>
      <c r="BL1409" s="38">
        <v>0</v>
      </c>
      <c r="BM1409" s="38">
        <v>0</v>
      </c>
      <c r="BN1409" s="38">
        <v>0</v>
      </c>
      <c r="BO1409" s="38">
        <v>0</v>
      </c>
      <c r="BP1409" s="38">
        <v>0</v>
      </c>
      <c r="BQ1409" s="38">
        <v>0</v>
      </c>
      <c r="BR1409" s="38">
        <v>0</v>
      </c>
      <c r="BS1409" s="38">
        <v>0</v>
      </c>
      <c r="BT1409" s="38">
        <v>0</v>
      </c>
      <c r="BU1409" s="38">
        <v>0</v>
      </c>
      <c r="BV1409" s="38">
        <v>0</v>
      </c>
      <c r="BW1409" s="38">
        <v>0</v>
      </c>
      <c r="BX1409" s="38">
        <v>0</v>
      </c>
      <c r="BY1409" s="38">
        <v>0</v>
      </c>
      <c r="BZ1409" s="38">
        <v>0</v>
      </c>
      <c r="CA1409" s="38">
        <v>0</v>
      </c>
      <c r="CB1409" s="38">
        <v>0</v>
      </c>
      <c r="CC1409" s="38">
        <v>0</v>
      </c>
      <c r="CD1409" s="38">
        <v>0</v>
      </c>
      <c r="CE1409" s="38">
        <v>0</v>
      </c>
      <c r="CF1409" s="38">
        <v>0</v>
      </c>
      <c r="CG1409" s="38">
        <v>0</v>
      </c>
      <c r="CH1409" s="38">
        <v>0</v>
      </c>
      <c r="CI1409" s="38">
        <v>0</v>
      </c>
      <c r="CJ1409" s="38">
        <v>0</v>
      </c>
      <c r="CK1409" s="38">
        <v>0</v>
      </c>
      <c r="CL1409" s="38">
        <v>0</v>
      </c>
      <c r="CM1409" s="38">
        <v>0</v>
      </c>
      <c r="CN1409" s="38">
        <v>0</v>
      </c>
      <c r="CO1409" s="38">
        <v>0</v>
      </c>
      <c r="CP1409" s="38">
        <v>0</v>
      </c>
      <c r="CQ1409" s="38">
        <v>0</v>
      </c>
      <c r="CR1409" s="38">
        <v>0</v>
      </c>
      <c r="CS1409" s="38">
        <v>0</v>
      </c>
      <c r="CT1409" s="38">
        <v>0</v>
      </c>
      <c r="CU1409" s="38">
        <v>0</v>
      </c>
      <c r="CV1409" s="38">
        <v>0</v>
      </c>
      <c r="CW1409" s="38">
        <v>0</v>
      </c>
      <c r="CX1409" s="38">
        <v>0</v>
      </c>
      <c r="CY1409" s="38">
        <v>0</v>
      </c>
      <c r="CZ1409" s="38">
        <v>0</v>
      </c>
      <c r="DA1409" s="38">
        <v>0</v>
      </c>
      <c r="DB1409" s="38">
        <v>0</v>
      </c>
      <c r="DC1409" s="38">
        <v>0</v>
      </c>
      <c r="DD1409" s="38">
        <v>0</v>
      </c>
      <c r="DE1409" s="38">
        <v>0</v>
      </c>
      <c r="DF1409" s="38">
        <v>0</v>
      </c>
      <c r="DG1409" s="38">
        <v>0</v>
      </c>
      <c r="DH1409" s="38">
        <v>0</v>
      </c>
      <c r="DI1409" s="38">
        <v>0</v>
      </c>
      <c r="DJ1409" s="38">
        <v>0</v>
      </c>
      <c r="DK1409" s="38">
        <v>0</v>
      </c>
      <c r="DL1409" s="38">
        <v>0</v>
      </c>
      <c r="DM1409" s="38">
        <v>0</v>
      </c>
      <c r="DN1409" s="38">
        <v>0</v>
      </c>
      <c r="DO1409" s="38">
        <v>0</v>
      </c>
      <c r="DP1409" s="38">
        <v>0</v>
      </c>
      <c r="DQ1409" s="38">
        <v>0</v>
      </c>
      <c r="DR1409" s="38">
        <v>0</v>
      </c>
      <c r="DS1409" s="38">
        <v>0</v>
      </c>
      <c r="DT1409" s="38">
        <v>0</v>
      </c>
      <c r="DU1409" s="38">
        <v>0</v>
      </c>
      <c r="DV1409" s="38">
        <v>0</v>
      </c>
      <c r="DW1409" s="38">
        <v>0</v>
      </c>
      <c r="DX1409" s="38">
        <v>0</v>
      </c>
      <c r="DY1409" s="38">
        <v>0</v>
      </c>
      <c r="DZ1409" s="38">
        <v>0</v>
      </c>
      <c r="EA1409" s="38">
        <v>0</v>
      </c>
      <c r="EB1409" s="38">
        <v>0</v>
      </c>
      <c r="EC1409" s="38">
        <v>0</v>
      </c>
      <c r="ED1409" s="38">
        <v>0</v>
      </c>
      <c r="EE1409" s="38">
        <v>0</v>
      </c>
      <c r="EF1409" s="38">
        <v>0</v>
      </c>
      <c r="EG1409" s="38">
        <v>0</v>
      </c>
      <c r="EH1409" s="38">
        <v>0</v>
      </c>
      <c r="EI1409" s="38">
        <v>0</v>
      </c>
      <c r="EJ1409" s="38">
        <v>0</v>
      </c>
      <c r="EK1409" s="38">
        <v>0</v>
      </c>
      <c r="EL1409" s="38">
        <v>0</v>
      </c>
      <c r="EM1409" s="38">
        <v>0</v>
      </c>
      <c r="EN1409" s="38">
        <v>0</v>
      </c>
      <c r="EO1409" s="38">
        <v>0</v>
      </c>
      <c r="EP1409" s="38">
        <v>0</v>
      </c>
      <c r="EQ1409" s="38">
        <v>0</v>
      </c>
      <c r="ER1409" s="38">
        <v>0</v>
      </c>
      <c r="ES1409" s="38">
        <v>0</v>
      </c>
      <c r="ET1409" s="38">
        <v>0</v>
      </c>
      <c r="EU1409" s="38">
        <v>0</v>
      </c>
      <c r="EV1409" s="38">
        <v>0</v>
      </c>
      <c r="EW1409" s="38">
        <v>0</v>
      </c>
      <c r="EX1409" s="38">
        <v>0</v>
      </c>
      <c r="EY1409" s="38">
        <v>0</v>
      </c>
      <c r="EZ1409" s="38">
        <v>0</v>
      </c>
      <c r="FA1409" s="38">
        <v>0</v>
      </c>
      <c r="FB1409" s="38">
        <v>0</v>
      </c>
      <c r="FC1409" s="38">
        <v>0</v>
      </c>
      <c r="FD1409" s="38">
        <v>0</v>
      </c>
      <c r="FE1409" s="38">
        <v>0</v>
      </c>
      <c r="FF1409" s="38">
        <v>0</v>
      </c>
      <c r="FG1409" s="38">
        <v>0</v>
      </c>
      <c r="FH1409" s="38">
        <v>0</v>
      </c>
      <c r="FI1409" s="38">
        <v>0</v>
      </c>
      <c r="FJ1409" s="38">
        <v>0</v>
      </c>
      <c r="FK1409" s="38">
        <v>0</v>
      </c>
      <c r="FL1409" s="38">
        <v>0</v>
      </c>
      <c r="FM1409" s="38">
        <v>0</v>
      </c>
      <c r="FN1409" s="38">
        <v>0</v>
      </c>
      <c r="FO1409" s="38">
        <v>0</v>
      </c>
      <c r="FP1409" s="38">
        <v>0</v>
      </c>
      <c r="FQ1409" s="38">
        <v>0</v>
      </c>
      <c r="FR1409" s="38">
        <v>0</v>
      </c>
      <c r="FS1409" s="38">
        <v>0</v>
      </c>
      <c r="FT1409" s="38">
        <v>0</v>
      </c>
      <c r="FU1409" s="38">
        <v>0</v>
      </c>
      <c r="FV1409" s="38">
        <v>0</v>
      </c>
      <c r="FW1409">
        <v>0</v>
      </c>
      <c r="FX1409">
        <v>0</v>
      </c>
      <c r="FY1409">
        <v>0</v>
      </c>
      <c r="FZ1409">
        <v>0</v>
      </c>
      <c r="GA1409">
        <v>0</v>
      </c>
      <c r="GB1409">
        <v>0</v>
      </c>
    </row>
    <row r="1410" spans="1:184" x14ac:dyDescent="0.3">
      <c r="A1410" t="s">
        <v>1</v>
      </c>
      <c r="B1410" t="s">
        <v>1</v>
      </c>
      <c r="C1410" t="s">
        <v>1</v>
      </c>
      <c r="D1410" t="s">
        <v>1</v>
      </c>
      <c r="E1410" t="s">
        <v>1</v>
      </c>
      <c r="F1410" t="s">
        <v>223</v>
      </c>
      <c r="G1410" t="s">
        <v>1</v>
      </c>
      <c r="H1410" s="40" t="s">
        <v>1</v>
      </c>
      <c r="I1410" s="18" t="s">
        <v>1</v>
      </c>
      <c r="J1410" s="38" t="s">
        <v>1</v>
      </c>
      <c r="K1410" s="18">
        <v>44763</v>
      </c>
      <c r="L1410" s="38">
        <v>22</v>
      </c>
      <c r="M1410" s="38">
        <v>22</v>
      </c>
      <c r="N1410" s="38">
        <v>0</v>
      </c>
      <c r="O1410" s="38">
        <v>0</v>
      </c>
      <c r="P1410" s="38">
        <v>0</v>
      </c>
      <c r="Q1410" s="38">
        <v>0</v>
      </c>
      <c r="R1410" s="38">
        <v>0</v>
      </c>
      <c r="S1410" s="38">
        <v>0</v>
      </c>
      <c r="T1410" s="38">
        <v>0</v>
      </c>
      <c r="U1410" s="38">
        <v>0</v>
      </c>
      <c r="V1410" s="38">
        <v>0</v>
      </c>
      <c r="W1410" s="38">
        <v>0</v>
      </c>
      <c r="X1410" s="38">
        <v>0</v>
      </c>
      <c r="Y1410" s="38">
        <v>0</v>
      </c>
      <c r="Z1410" s="38">
        <v>0</v>
      </c>
      <c r="AA1410" s="38">
        <v>0</v>
      </c>
      <c r="AB1410" s="38">
        <v>0</v>
      </c>
      <c r="AC1410" s="38">
        <v>0</v>
      </c>
      <c r="AD1410" s="38">
        <v>0</v>
      </c>
      <c r="AE1410" s="38">
        <v>0</v>
      </c>
      <c r="AF1410" s="38">
        <v>0</v>
      </c>
      <c r="AG1410" s="38">
        <v>0</v>
      </c>
      <c r="AH1410" s="38">
        <v>0</v>
      </c>
      <c r="AI1410" s="38">
        <v>0</v>
      </c>
      <c r="AJ1410" s="38">
        <v>0</v>
      </c>
      <c r="AK1410" s="38">
        <v>0</v>
      </c>
      <c r="AL1410" s="38">
        <v>0</v>
      </c>
      <c r="AM1410" s="38">
        <v>0</v>
      </c>
      <c r="AN1410" s="38">
        <v>0</v>
      </c>
      <c r="AO1410" s="38">
        <v>0</v>
      </c>
      <c r="AP1410" s="38">
        <v>0</v>
      </c>
      <c r="AQ1410" s="38">
        <v>0</v>
      </c>
      <c r="AR1410" s="38">
        <v>0</v>
      </c>
      <c r="AS1410" s="38">
        <v>0</v>
      </c>
      <c r="AT1410" s="38">
        <v>0</v>
      </c>
      <c r="AU1410" s="38">
        <v>0</v>
      </c>
      <c r="AV1410" s="38">
        <v>0</v>
      </c>
      <c r="AW1410" s="38">
        <v>0</v>
      </c>
      <c r="AX1410" s="38">
        <v>0</v>
      </c>
      <c r="AY1410" s="38">
        <v>0</v>
      </c>
      <c r="AZ1410" s="38">
        <v>0</v>
      </c>
      <c r="BA1410" s="38">
        <v>0</v>
      </c>
      <c r="BB1410" s="38">
        <v>0</v>
      </c>
      <c r="BC1410" s="38">
        <v>0</v>
      </c>
      <c r="BD1410" s="38">
        <v>0</v>
      </c>
      <c r="BE1410" s="38">
        <v>0</v>
      </c>
      <c r="BF1410" s="38">
        <v>0</v>
      </c>
      <c r="BG1410" s="38">
        <v>0</v>
      </c>
      <c r="BH1410" s="38">
        <v>0</v>
      </c>
      <c r="BI1410" s="38">
        <v>0</v>
      </c>
      <c r="BJ1410" s="38">
        <v>0</v>
      </c>
      <c r="BK1410" s="38">
        <v>0</v>
      </c>
      <c r="BL1410" s="38">
        <v>0</v>
      </c>
      <c r="BM1410" s="38">
        <v>0</v>
      </c>
      <c r="BN1410" s="38">
        <v>0</v>
      </c>
      <c r="BO1410" s="38">
        <v>0</v>
      </c>
      <c r="BP1410" s="38">
        <v>0</v>
      </c>
      <c r="BQ1410" s="38">
        <v>0</v>
      </c>
      <c r="BR1410" s="38">
        <v>0</v>
      </c>
      <c r="BS1410" s="38">
        <v>0</v>
      </c>
      <c r="BT1410" s="38">
        <v>0</v>
      </c>
      <c r="BU1410" s="38">
        <v>0</v>
      </c>
      <c r="BV1410" s="38">
        <v>0</v>
      </c>
      <c r="BW1410" s="38">
        <v>0</v>
      </c>
      <c r="BX1410" s="38">
        <v>0</v>
      </c>
      <c r="BY1410" s="38">
        <v>0</v>
      </c>
      <c r="BZ1410" s="38">
        <v>0</v>
      </c>
      <c r="CA1410" s="38">
        <v>0</v>
      </c>
      <c r="CB1410" s="38">
        <v>0</v>
      </c>
      <c r="CC1410" s="38">
        <v>0</v>
      </c>
      <c r="CD1410" s="38">
        <v>0</v>
      </c>
      <c r="CE1410" s="38">
        <v>0</v>
      </c>
      <c r="CF1410" s="38">
        <v>0</v>
      </c>
      <c r="CG1410" s="38">
        <v>0</v>
      </c>
      <c r="CH1410" s="38">
        <v>0</v>
      </c>
      <c r="CI1410" s="38">
        <v>0</v>
      </c>
      <c r="CJ1410" s="38">
        <v>0</v>
      </c>
      <c r="CK1410" s="38">
        <v>0</v>
      </c>
      <c r="CL1410" s="38">
        <v>0</v>
      </c>
      <c r="CM1410" s="38">
        <v>0</v>
      </c>
      <c r="CN1410" s="38">
        <v>0</v>
      </c>
      <c r="CO1410" s="38">
        <v>0</v>
      </c>
      <c r="CP1410" s="38">
        <v>0</v>
      </c>
      <c r="CQ1410" s="38">
        <v>0</v>
      </c>
      <c r="CR1410" s="38">
        <v>0</v>
      </c>
      <c r="CS1410" s="38">
        <v>0</v>
      </c>
      <c r="CT1410" s="38">
        <v>0</v>
      </c>
      <c r="CU1410" s="38">
        <v>0</v>
      </c>
      <c r="CV1410" s="38">
        <v>0</v>
      </c>
      <c r="CW1410" s="38">
        <v>0</v>
      </c>
      <c r="CX1410" s="38">
        <v>0</v>
      </c>
      <c r="CY1410" s="38">
        <v>0</v>
      </c>
      <c r="CZ1410" s="38">
        <v>0</v>
      </c>
      <c r="DA1410" s="38">
        <v>0</v>
      </c>
      <c r="DB1410" s="38">
        <v>0</v>
      </c>
      <c r="DC1410" s="38">
        <v>0</v>
      </c>
      <c r="DD1410" s="38">
        <v>0</v>
      </c>
      <c r="DE1410" s="38">
        <v>0</v>
      </c>
      <c r="DF1410" s="38">
        <v>0</v>
      </c>
      <c r="DG1410" s="38">
        <v>0</v>
      </c>
      <c r="DH1410" s="38">
        <v>0</v>
      </c>
      <c r="DI1410" s="38">
        <v>0</v>
      </c>
      <c r="DJ1410" s="38">
        <v>0</v>
      </c>
      <c r="DK1410" s="38">
        <v>0</v>
      </c>
      <c r="DL1410" s="38">
        <v>0</v>
      </c>
      <c r="DM1410" s="38">
        <v>0</v>
      </c>
      <c r="DN1410" s="38">
        <v>0</v>
      </c>
      <c r="DO1410" s="38">
        <v>0</v>
      </c>
      <c r="DP1410" s="38">
        <v>0</v>
      </c>
      <c r="DQ1410" s="38">
        <v>0</v>
      </c>
      <c r="DR1410" s="38">
        <v>0</v>
      </c>
      <c r="DS1410" s="38">
        <v>0</v>
      </c>
      <c r="DT1410" s="38">
        <v>0</v>
      </c>
      <c r="DU1410" s="38">
        <v>0</v>
      </c>
      <c r="DV1410" s="38">
        <v>0</v>
      </c>
      <c r="DW1410" s="38">
        <v>0</v>
      </c>
      <c r="DX1410" s="38">
        <v>0</v>
      </c>
      <c r="DY1410" s="38">
        <v>0</v>
      </c>
      <c r="DZ1410" s="38">
        <v>0</v>
      </c>
      <c r="EA1410" s="38">
        <v>0</v>
      </c>
      <c r="EB1410" s="38">
        <v>0</v>
      </c>
      <c r="EC1410" s="38">
        <v>0</v>
      </c>
      <c r="ED1410" s="38">
        <v>0</v>
      </c>
      <c r="EE1410" s="38">
        <v>0</v>
      </c>
      <c r="EF1410" s="38">
        <v>0</v>
      </c>
      <c r="EG1410" s="38">
        <v>0</v>
      </c>
      <c r="EH1410" s="38">
        <v>0</v>
      </c>
      <c r="EI1410" s="38">
        <v>0</v>
      </c>
      <c r="EJ1410" s="38">
        <v>0</v>
      </c>
      <c r="EK1410" s="38">
        <v>0</v>
      </c>
      <c r="EL1410" s="38">
        <v>0</v>
      </c>
      <c r="EM1410" s="38">
        <v>0</v>
      </c>
      <c r="EN1410" s="38">
        <v>0</v>
      </c>
      <c r="EO1410" s="38">
        <v>0</v>
      </c>
      <c r="EP1410" s="38">
        <v>0</v>
      </c>
      <c r="EQ1410" s="38">
        <v>0</v>
      </c>
      <c r="ER1410" s="38">
        <v>0</v>
      </c>
      <c r="ES1410" s="38">
        <v>0</v>
      </c>
      <c r="ET1410" s="38">
        <v>0</v>
      </c>
      <c r="EU1410" s="38">
        <v>0</v>
      </c>
      <c r="EV1410" s="38">
        <v>0</v>
      </c>
      <c r="EW1410" s="38">
        <v>0</v>
      </c>
      <c r="EX1410" s="38">
        <v>0</v>
      </c>
      <c r="EY1410" s="38">
        <v>0</v>
      </c>
      <c r="EZ1410" s="38">
        <v>0</v>
      </c>
      <c r="FA1410" s="38">
        <v>0</v>
      </c>
      <c r="FB1410" s="38">
        <v>0</v>
      </c>
      <c r="FC1410" s="38">
        <v>0</v>
      </c>
      <c r="FD1410" s="38">
        <v>0</v>
      </c>
      <c r="FE1410" s="38">
        <v>0</v>
      </c>
      <c r="FF1410" s="38">
        <v>0</v>
      </c>
      <c r="FG1410" s="38">
        <v>0</v>
      </c>
      <c r="FH1410" s="38">
        <v>0</v>
      </c>
      <c r="FI1410" s="38">
        <v>0</v>
      </c>
      <c r="FJ1410" s="38">
        <v>0</v>
      </c>
      <c r="FK1410" s="38">
        <v>0</v>
      </c>
      <c r="FL1410" s="38">
        <v>0</v>
      </c>
      <c r="FM1410" s="38">
        <v>0</v>
      </c>
      <c r="FN1410" s="38">
        <v>0</v>
      </c>
      <c r="FO1410" s="38">
        <v>0</v>
      </c>
      <c r="FP1410" s="38">
        <v>0</v>
      </c>
      <c r="FQ1410" s="38">
        <v>0</v>
      </c>
      <c r="FR1410" s="38">
        <v>0</v>
      </c>
      <c r="FS1410" s="38">
        <v>0</v>
      </c>
      <c r="FT1410" s="38">
        <v>0</v>
      </c>
      <c r="FU1410" s="38">
        <v>0</v>
      </c>
      <c r="FV1410" s="38">
        <v>0</v>
      </c>
      <c r="FW1410">
        <v>0</v>
      </c>
      <c r="FX1410">
        <v>0</v>
      </c>
      <c r="FY1410">
        <v>0</v>
      </c>
      <c r="FZ1410">
        <v>0</v>
      </c>
      <c r="GA1410">
        <v>0</v>
      </c>
      <c r="GB1410">
        <v>0</v>
      </c>
    </row>
    <row r="1411" spans="1:184" x14ac:dyDescent="0.3">
      <c r="A1411" t="s">
        <v>1</v>
      </c>
      <c r="B1411" t="s">
        <v>1</v>
      </c>
      <c r="C1411" t="s">
        <v>1</v>
      </c>
      <c r="D1411" t="s">
        <v>1</v>
      </c>
      <c r="E1411" t="s">
        <v>1</v>
      </c>
      <c r="F1411" t="s">
        <v>223</v>
      </c>
      <c r="G1411" t="s">
        <v>1</v>
      </c>
      <c r="H1411" s="40" t="s">
        <v>1</v>
      </c>
      <c r="I1411" s="18" t="s">
        <v>1</v>
      </c>
      <c r="J1411" s="38" t="s">
        <v>1</v>
      </c>
      <c r="K1411" s="18">
        <v>44789</v>
      </c>
      <c r="L1411" s="38">
        <v>22</v>
      </c>
      <c r="M1411" s="38">
        <v>22</v>
      </c>
      <c r="N1411" s="38">
        <v>0</v>
      </c>
      <c r="O1411" s="38">
        <v>0</v>
      </c>
      <c r="P1411" s="38">
        <v>0</v>
      </c>
      <c r="Q1411" s="38">
        <v>0</v>
      </c>
      <c r="R1411" s="38">
        <v>0</v>
      </c>
      <c r="S1411" s="38">
        <v>0</v>
      </c>
      <c r="T1411" s="38">
        <v>0</v>
      </c>
      <c r="U1411" s="38">
        <v>0</v>
      </c>
      <c r="V1411" s="38">
        <v>0</v>
      </c>
      <c r="W1411" s="38">
        <v>0</v>
      </c>
      <c r="X1411" s="38">
        <v>0</v>
      </c>
      <c r="Y1411" s="38">
        <v>0</v>
      </c>
      <c r="Z1411" s="38">
        <v>0</v>
      </c>
      <c r="AA1411" s="38">
        <v>0</v>
      </c>
      <c r="AB1411" s="38">
        <v>0</v>
      </c>
      <c r="AC1411" s="38">
        <v>0</v>
      </c>
      <c r="AD1411" s="38">
        <v>0</v>
      </c>
      <c r="AE1411" s="38">
        <v>0</v>
      </c>
      <c r="AF1411" s="38">
        <v>0</v>
      </c>
      <c r="AG1411" s="38">
        <v>0</v>
      </c>
      <c r="AH1411" s="38">
        <v>0</v>
      </c>
      <c r="AI1411" s="38">
        <v>0</v>
      </c>
      <c r="AJ1411" s="38">
        <v>0</v>
      </c>
      <c r="AK1411" s="38">
        <v>0</v>
      </c>
      <c r="AL1411" s="38">
        <v>0</v>
      </c>
      <c r="AM1411" s="38">
        <v>0</v>
      </c>
      <c r="AN1411" s="38">
        <v>0</v>
      </c>
      <c r="AO1411" s="38">
        <v>0</v>
      </c>
      <c r="AP1411" s="38">
        <v>0</v>
      </c>
      <c r="AQ1411" s="38">
        <v>0</v>
      </c>
      <c r="AR1411" s="38">
        <v>0</v>
      </c>
      <c r="AS1411" s="38">
        <v>0</v>
      </c>
      <c r="AT1411" s="38">
        <v>0</v>
      </c>
      <c r="AU1411" s="38">
        <v>0</v>
      </c>
      <c r="AV1411" s="38">
        <v>0</v>
      </c>
      <c r="AW1411" s="38">
        <v>0</v>
      </c>
      <c r="AX1411" s="38">
        <v>0</v>
      </c>
      <c r="AY1411" s="38">
        <v>0</v>
      </c>
      <c r="AZ1411" s="38">
        <v>0</v>
      </c>
      <c r="BA1411" s="38">
        <v>0</v>
      </c>
      <c r="BB1411" s="38">
        <v>0</v>
      </c>
      <c r="BC1411" s="38">
        <v>0</v>
      </c>
      <c r="BD1411" s="38">
        <v>0</v>
      </c>
      <c r="BE1411" s="38">
        <v>0</v>
      </c>
      <c r="BF1411" s="38">
        <v>0</v>
      </c>
      <c r="BG1411" s="38">
        <v>0</v>
      </c>
      <c r="BH1411" s="38">
        <v>0</v>
      </c>
      <c r="BI1411" s="38">
        <v>0</v>
      </c>
      <c r="BJ1411" s="38">
        <v>0</v>
      </c>
      <c r="BK1411" s="38">
        <v>0</v>
      </c>
      <c r="BL1411" s="38">
        <v>0</v>
      </c>
      <c r="BM1411" s="38">
        <v>0</v>
      </c>
      <c r="BN1411" s="38">
        <v>0</v>
      </c>
      <c r="BO1411" s="38">
        <v>0</v>
      </c>
      <c r="BP1411" s="38">
        <v>0</v>
      </c>
      <c r="BQ1411" s="38">
        <v>0</v>
      </c>
      <c r="BR1411" s="38">
        <v>0</v>
      </c>
      <c r="BS1411" s="38">
        <v>0</v>
      </c>
      <c r="BT1411" s="38">
        <v>0</v>
      </c>
      <c r="BU1411" s="38">
        <v>0</v>
      </c>
      <c r="BV1411" s="38">
        <v>0</v>
      </c>
      <c r="BW1411" s="38">
        <v>0</v>
      </c>
      <c r="BX1411" s="38">
        <v>0</v>
      </c>
      <c r="BY1411" s="38">
        <v>0</v>
      </c>
      <c r="BZ1411" s="38">
        <v>0</v>
      </c>
      <c r="CA1411" s="38">
        <v>0</v>
      </c>
      <c r="CB1411" s="38">
        <v>0</v>
      </c>
      <c r="CC1411" s="38">
        <v>0</v>
      </c>
      <c r="CD1411" s="38">
        <v>0</v>
      </c>
      <c r="CE1411" s="38">
        <v>0</v>
      </c>
      <c r="CF1411" s="38">
        <v>0</v>
      </c>
      <c r="CG1411" s="38">
        <v>0</v>
      </c>
      <c r="CH1411" s="38">
        <v>0</v>
      </c>
      <c r="CI1411" s="38">
        <v>0</v>
      </c>
      <c r="CJ1411" s="38">
        <v>0</v>
      </c>
      <c r="CK1411" s="38">
        <v>0</v>
      </c>
      <c r="CL1411" s="38">
        <v>0</v>
      </c>
      <c r="CM1411" s="38">
        <v>0</v>
      </c>
      <c r="CN1411" s="38">
        <v>0</v>
      </c>
      <c r="CO1411" s="38">
        <v>0</v>
      </c>
      <c r="CP1411" s="38">
        <v>0</v>
      </c>
      <c r="CQ1411" s="38">
        <v>0</v>
      </c>
      <c r="CR1411" s="38">
        <v>0</v>
      </c>
      <c r="CS1411" s="38">
        <v>0</v>
      </c>
      <c r="CT1411" s="38">
        <v>0</v>
      </c>
      <c r="CU1411" s="38">
        <v>0</v>
      </c>
      <c r="CV1411" s="38">
        <v>0</v>
      </c>
      <c r="CW1411" s="38">
        <v>0</v>
      </c>
      <c r="CX1411" s="38">
        <v>0</v>
      </c>
      <c r="CY1411" s="38">
        <v>0</v>
      </c>
      <c r="CZ1411" s="38">
        <v>0</v>
      </c>
      <c r="DA1411" s="38">
        <v>0</v>
      </c>
      <c r="DB1411" s="38">
        <v>0</v>
      </c>
      <c r="DC1411" s="38">
        <v>0</v>
      </c>
      <c r="DD1411" s="38">
        <v>0</v>
      </c>
      <c r="DE1411" s="38">
        <v>0</v>
      </c>
      <c r="DF1411" s="38">
        <v>0</v>
      </c>
      <c r="DG1411" s="38">
        <v>0</v>
      </c>
      <c r="DH1411" s="38">
        <v>0</v>
      </c>
      <c r="DI1411" s="38">
        <v>0</v>
      </c>
      <c r="DJ1411" s="38">
        <v>0</v>
      </c>
      <c r="DK1411" s="38">
        <v>0</v>
      </c>
      <c r="DL1411" s="38">
        <v>0</v>
      </c>
      <c r="DM1411" s="38">
        <v>0</v>
      </c>
      <c r="DN1411" s="38">
        <v>0</v>
      </c>
      <c r="DO1411" s="38">
        <v>0</v>
      </c>
      <c r="DP1411" s="38">
        <v>0</v>
      </c>
      <c r="DQ1411" s="38">
        <v>0</v>
      </c>
      <c r="DR1411" s="38">
        <v>0</v>
      </c>
      <c r="DS1411" s="38">
        <v>0</v>
      </c>
      <c r="DT1411" s="38">
        <v>0</v>
      </c>
      <c r="DU1411" s="38">
        <v>0</v>
      </c>
      <c r="DV1411" s="38">
        <v>0</v>
      </c>
      <c r="DW1411" s="38">
        <v>0</v>
      </c>
      <c r="DX1411" s="38">
        <v>0</v>
      </c>
      <c r="DY1411" s="38">
        <v>0</v>
      </c>
      <c r="DZ1411" s="38">
        <v>0</v>
      </c>
      <c r="EA1411" s="38">
        <v>0</v>
      </c>
      <c r="EB1411" s="38">
        <v>0</v>
      </c>
      <c r="EC1411" s="38">
        <v>0</v>
      </c>
      <c r="ED1411" s="38">
        <v>0</v>
      </c>
      <c r="EE1411" s="38">
        <v>0</v>
      </c>
      <c r="EF1411" s="38">
        <v>0</v>
      </c>
      <c r="EG1411" s="38">
        <v>0</v>
      </c>
      <c r="EH1411" s="38">
        <v>0</v>
      </c>
      <c r="EI1411" s="38">
        <v>0</v>
      </c>
      <c r="EJ1411" s="38">
        <v>0</v>
      </c>
      <c r="EK1411" s="38">
        <v>0</v>
      </c>
      <c r="EL1411" s="38">
        <v>0</v>
      </c>
      <c r="EM1411" s="38">
        <v>0</v>
      </c>
      <c r="EN1411" s="38">
        <v>0</v>
      </c>
      <c r="EO1411" s="38">
        <v>0</v>
      </c>
      <c r="EP1411" s="38">
        <v>0</v>
      </c>
      <c r="EQ1411" s="38">
        <v>0</v>
      </c>
      <c r="ER1411" s="38">
        <v>0</v>
      </c>
      <c r="ES1411" s="38">
        <v>0</v>
      </c>
      <c r="ET1411" s="38">
        <v>0</v>
      </c>
      <c r="EU1411" s="38">
        <v>0</v>
      </c>
      <c r="EV1411" s="38">
        <v>0</v>
      </c>
      <c r="EW1411" s="38">
        <v>0</v>
      </c>
      <c r="EX1411" s="38">
        <v>0</v>
      </c>
      <c r="EY1411" s="38">
        <v>0</v>
      </c>
      <c r="EZ1411" s="38">
        <v>0</v>
      </c>
      <c r="FA1411" s="38">
        <v>0</v>
      </c>
      <c r="FB1411" s="38">
        <v>0</v>
      </c>
      <c r="FC1411" s="38">
        <v>0</v>
      </c>
      <c r="FD1411" s="38">
        <v>0</v>
      </c>
      <c r="FE1411" s="38">
        <v>0</v>
      </c>
      <c r="FF1411" s="38">
        <v>0</v>
      </c>
      <c r="FG1411" s="38">
        <v>0</v>
      </c>
      <c r="FH1411" s="38">
        <v>0</v>
      </c>
      <c r="FI1411" s="38">
        <v>0</v>
      </c>
      <c r="FJ1411" s="38">
        <v>0</v>
      </c>
      <c r="FK1411" s="38">
        <v>0</v>
      </c>
      <c r="FL1411" s="38">
        <v>0</v>
      </c>
      <c r="FM1411" s="38">
        <v>0</v>
      </c>
      <c r="FN1411" s="38">
        <v>0</v>
      </c>
      <c r="FO1411" s="38">
        <v>0</v>
      </c>
      <c r="FP1411" s="38">
        <v>0</v>
      </c>
      <c r="FQ1411" s="38">
        <v>0</v>
      </c>
      <c r="FR1411" s="38">
        <v>0</v>
      </c>
      <c r="FS1411" s="38">
        <v>0</v>
      </c>
      <c r="FT1411" s="38">
        <v>0</v>
      </c>
      <c r="FU1411" s="38">
        <v>0</v>
      </c>
      <c r="FV1411" s="38">
        <v>0</v>
      </c>
      <c r="FW1411">
        <v>0</v>
      </c>
      <c r="FX1411">
        <v>0</v>
      </c>
      <c r="FY1411">
        <v>0</v>
      </c>
      <c r="FZ1411">
        <v>0</v>
      </c>
      <c r="GA1411">
        <v>0</v>
      </c>
      <c r="GB1411">
        <v>0</v>
      </c>
    </row>
    <row r="1412" spans="1:184" x14ac:dyDescent="0.3">
      <c r="A1412" t="s">
        <v>1</v>
      </c>
      <c r="B1412" t="s">
        <v>1</v>
      </c>
      <c r="C1412" t="s">
        <v>1</v>
      </c>
      <c r="D1412" t="s">
        <v>1</v>
      </c>
      <c r="E1412" t="s">
        <v>1</v>
      </c>
      <c r="F1412" t="s">
        <v>223</v>
      </c>
      <c r="G1412" t="s">
        <v>1</v>
      </c>
      <c r="H1412" s="40" t="s">
        <v>1</v>
      </c>
      <c r="I1412" s="18" t="s">
        <v>1</v>
      </c>
      <c r="J1412" s="38" t="s">
        <v>1</v>
      </c>
      <c r="K1412" s="18">
        <v>44790</v>
      </c>
      <c r="L1412" s="38">
        <v>22</v>
      </c>
      <c r="M1412" s="38">
        <v>22</v>
      </c>
      <c r="N1412" s="38">
        <v>0</v>
      </c>
      <c r="O1412" s="38">
        <v>0</v>
      </c>
      <c r="P1412" s="38">
        <v>0</v>
      </c>
      <c r="Q1412" s="38">
        <v>0</v>
      </c>
      <c r="R1412" s="38">
        <v>0</v>
      </c>
      <c r="S1412" s="38">
        <v>0</v>
      </c>
      <c r="T1412" s="38">
        <v>0</v>
      </c>
      <c r="U1412" s="38">
        <v>0</v>
      </c>
      <c r="V1412" s="38">
        <v>0</v>
      </c>
      <c r="W1412" s="38">
        <v>0</v>
      </c>
      <c r="X1412" s="38">
        <v>0</v>
      </c>
      <c r="Y1412" s="38">
        <v>0</v>
      </c>
      <c r="Z1412" s="38">
        <v>0</v>
      </c>
      <c r="AA1412" s="38">
        <v>0</v>
      </c>
      <c r="AB1412" s="38">
        <v>0</v>
      </c>
      <c r="AC1412" s="38">
        <v>0</v>
      </c>
      <c r="AD1412" s="38">
        <v>0</v>
      </c>
      <c r="AE1412" s="38">
        <v>0</v>
      </c>
      <c r="AF1412" s="38">
        <v>0</v>
      </c>
      <c r="AG1412" s="38">
        <v>0</v>
      </c>
      <c r="AH1412" s="38">
        <v>0</v>
      </c>
      <c r="AI1412" s="38">
        <v>0</v>
      </c>
      <c r="AJ1412" s="38">
        <v>0</v>
      </c>
      <c r="AK1412" s="38">
        <v>0</v>
      </c>
      <c r="AL1412" s="38">
        <v>0</v>
      </c>
      <c r="AM1412" s="38">
        <v>0</v>
      </c>
      <c r="AN1412" s="38">
        <v>0</v>
      </c>
      <c r="AO1412" s="38">
        <v>0</v>
      </c>
      <c r="AP1412" s="38">
        <v>0</v>
      </c>
      <c r="AQ1412" s="38">
        <v>0</v>
      </c>
      <c r="AR1412" s="38">
        <v>0</v>
      </c>
      <c r="AS1412" s="38">
        <v>0</v>
      </c>
      <c r="AT1412" s="38">
        <v>0</v>
      </c>
      <c r="AU1412" s="38">
        <v>0</v>
      </c>
      <c r="AV1412" s="38">
        <v>0</v>
      </c>
      <c r="AW1412" s="38">
        <v>0</v>
      </c>
      <c r="AX1412" s="38">
        <v>0</v>
      </c>
      <c r="AY1412" s="38">
        <v>0</v>
      </c>
      <c r="AZ1412" s="38">
        <v>0</v>
      </c>
      <c r="BA1412" s="38">
        <v>0</v>
      </c>
      <c r="BB1412" s="38">
        <v>0</v>
      </c>
      <c r="BC1412" s="38">
        <v>0</v>
      </c>
      <c r="BD1412" s="38">
        <v>0</v>
      </c>
      <c r="BE1412" s="38">
        <v>0</v>
      </c>
      <c r="BF1412" s="38">
        <v>0</v>
      </c>
      <c r="BG1412" s="38">
        <v>0</v>
      </c>
      <c r="BH1412" s="38">
        <v>0</v>
      </c>
      <c r="BI1412" s="38">
        <v>0</v>
      </c>
      <c r="BJ1412" s="38">
        <v>0</v>
      </c>
      <c r="BK1412" s="38">
        <v>0</v>
      </c>
      <c r="BL1412" s="38">
        <v>0</v>
      </c>
      <c r="BM1412" s="38">
        <v>0</v>
      </c>
      <c r="BN1412" s="38">
        <v>0</v>
      </c>
      <c r="BO1412" s="38">
        <v>0</v>
      </c>
      <c r="BP1412" s="38">
        <v>0</v>
      </c>
      <c r="BQ1412" s="38">
        <v>0</v>
      </c>
      <c r="BR1412" s="38">
        <v>0</v>
      </c>
      <c r="BS1412" s="38">
        <v>0</v>
      </c>
      <c r="BT1412" s="38">
        <v>0</v>
      </c>
      <c r="BU1412" s="38">
        <v>0</v>
      </c>
      <c r="BV1412" s="38">
        <v>0</v>
      </c>
      <c r="BW1412" s="38">
        <v>0</v>
      </c>
      <c r="BX1412" s="38">
        <v>0</v>
      </c>
      <c r="BY1412" s="38">
        <v>0</v>
      </c>
      <c r="BZ1412" s="38">
        <v>0</v>
      </c>
      <c r="CA1412" s="38">
        <v>0</v>
      </c>
      <c r="CB1412" s="38">
        <v>0</v>
      </c>
      <c r="CC1412" s="38">
        <v>0</v>
      </c>
      <c r="CD1412" s="38">
        <v>0</v>
      </c>
      <c r="CE1412" s="38">
        <v>0</v>
      </c>
      <c r="CF1412" s="38">
        <v>0</v>
      </c>
      <c r="CG1412" s="38">
        <v>0</v>
      </c>
      <c r="CH1412" s="38">
        <v>0</v>
      </c>
      <c r="CI1412" s="38">
        <v>0</v>
      </c>
      <c r="CJ1412" s="38">
        <v>0</v>
      </c>
      <c r="CK1412" s="38">
        <v>0</v>
      </c>
      <c r="CL1412" s="38">
        <v>0</v>
      </c>
      <c r="CM1412" s="38">
        <v>0</v>
      </c>
      <c r="CN1412" s="38">
        <v>0</v>
      </c>
      <c r="CO1412" s="38">
        <v>0</v>
      </c>
      <c r="CP1412" s="38">
        <v>0</v>
      </c>
      <c r="CQ1412" s="38">
        <v>0</v>
      </c>
      <c r="CR1412" s="38">
        <v>0</v>
      </c>
      <c r="CS1412" s="38">
        <v>0</v>
      </c>
      <c r="CT1412" s="38">
        <v>0</v>
      </c>
      <c r="CU1412" s="38">
        <v>0</v>
      </c>
      <c r="CV1412" s="38">
        <v>0</v>
      </c>
      <c r="CW1412" s="38">
        <v>0</v>
      </c>
      <c r="CX1412" s="38">
        <v>0</v>
      </c>
      <c r="CY1412" s="38">
        <v>0</v>
      </c>
      <c r="CZ1412" s="38">
        <v>0</v>
      </c>
      <c r="DA1412" s="38">
        <v>0</v>
      </c>
      <c r="DB1412" s="38">
        <v>0</v>
      </c>
      <c r="DC1412" s="38">
        <v>0</v>
      </c>
      <c r="DD1412" s="38">
        <v>0</v>
      </c>
      <c r="DE1412" s="38">
        <v>0</v>
      </c>
      <c r="DF1412" s="38">
        <v>0</v>
      </c>
      <c r="DG1412" s="38">
        <v>0</v>
      </c>
      <c r="DH1412" s="38">
        <v>0</v>
      </c>
      <c r="DI1412" s="38">
        <v>0</v>
      </c>
      <c r="DJ1412" s="38">
        <v>0</v>
      </c>
      <c r="DK1412" s="38">
        <v>0</v>
      </c>
      <c r="DL1412" s="38">
        <v>0</v>
      </c>
      <c r="DM1412" s="38">
        <v>0</v>
      </c>
      <c r="DN1412" s="38">
        <v>0</v>
      </c>
      <c r="DO1412" s="38">
        <v>0</v>
      </c>
      <c r="DP1412" s="38">
        <v>0</v>
      </c>
      <c r="DQ1412" s="38">
        <v>0</v>
      </c>
      <c r="DR1412" s="38">
        <v>0</v>
      </c>
      <c r="DS1412" s="38">
        <v>0</v>
      </c>
      <c r="DT1412" s="38">
        <v>0</v>
      </c>
      <c r="DU1412" s="38">
        <v>0</v>
      </c>
      <c r="DV1412" s="38">
        <v>0</v>
      </c>
      <c r="DW1412" s="38">
        <v>0</v>
      </c>
      <c r="DX1412" s="38">
        <v>0</v>
      </c>
      <c r="DY1412" s="38">
        <v>0</v>
      </c>
      <c r="DZ1412" s="38">
        <v>0</v>
      </c>
      <c r="EA1412" s="38">
        <v>0</v>
      </c>
      <c r="EB1412" s="38">
        <v>0</v>
      </c>
      <c r="EC1412" s="38">
        <v>0</v>
      </c>
      <c r="ED1412" s="38">
        <v>0</v>
      </c>
      <c r="EE1412" s="38">
        <v>0</v>
      </c>
      <c r="EF1412" s="38">
        <v>0</v>
      </c>
      <c r="EG1412" s="38">
        <v>0</v>
      </c>
      <c r="EH1412" s="38">
        <v>0</v>
      </c>
      <c r="EI1412" s="38">
        <v>0</v>
      </c>
      <c r="EJ1412" s="38">
        <v>0</v>
      </c>
      <c r="EK1412" s="38">
        <v>0</v>
      </c>
      <c r="EL1412" s="38">
        <v>0</v>
      </c>
      <c r="EM1412" s="38">
        <v>0</v>
      </c>
      <c r="EN1412" s="38">
        <v>0</v>
      </c>
      <c r="EO1412" s="38">
        <v>0</v>
      </c>
      <c r="EP1412" s="38">
        <v>0</v>
      </c>
      <c r="EQ1412" s="38">
        <v>0</v>
      </c>
      <c r="ER1412" s="38">
        <v>0</v>
      </c>
      <c r="ES1412" s="38">
        <v>0</v>
      </c>
      <c r="ET1412" s="38">
        <v>0</v>
      </c>
      <c r="EU1412" s="38">
        <v>0</v>
      </c>
      <c r="EV1412" s="38">
        <v>0</v>
      </c>
      <c r="EW1412" s="38">
        <v>0</v>
      </c>
      <c r="EX1412" s="38">
        <v>0</v>
      </c>
      <c r="EY1412" s="38">
        <v>0</v>
      </c>
      <c r="EZ1412" s="38">
        <v>0</v>
      </c>
      <c r="FA1412" s="38">
        <v>0</v>
      </c>
      <c r="FB1412" s="38">
        <v>0</v>
      </c>
      <c r="FC1412" s="38">
        <v>0</v>
      </c>
      <c r="FD1412" s="38">
        <v>0</v>
      </c>
      <c r="FE1412" s="38">
        <v>0</v>
      </c>
      <c r="FF1412" s="38">
        <v>0</v>
      </c>
      <c r="FG1412" s="38">
        <v>0</v>
      </c>
      <c r="FH1412" s="38">
        <v>0</v>
      </c>
      <c r="FI1412" s="38">
        <v>0</v>
      </c>
      <c r="FJ1412" s="38">
        <v>0</v>
      </c>
      <c r="FK1412" s="38">
        <v>0</v>
      </c>
      <c r="FL1412" s="38">
        <v>0</v>
      </c>
      <c r="FM1412" s="38">
        <v>0</v>
      </c>
      <c r="FN1412" s="38">
        <v>0</v>
      </c>
      <c r="FO1412" s="38">
        <v>0</v>
      </c>
      <c r="FP1412" s="38">
        <v>0</v>
      </c>
      <c r="FQ1412" s="38">
        <v>0</v>
      </c>
      <c r="FR1412" s="38">
        <v>0</v>
      </c>
      <c r="FS1412" s="38">
        <v>0</v>
      </c>
      <c r="FT1412" s="38">
        <v>0</v>
      </c>
      <c r="FU1412" s="38">
        <v>0</v>
      </c>
      <c r="FV1412" s="38">
        <v>0</v>
      </c>
      <c r="FW1412">
        <v>0</v>
      </c>
      <c r="FX1412">
        <v>0</v>
      </c>
      <c r="FY1412">
        <v>0</v>
      </c>
      <c r="FZ1412">
        <v>0</v>
      </c>
      <c r="GA1412">
        <v>0</v>
      </c>
      <c r="GB1412">
        <v>0</v>
      </c>
    </row>
    <row r="1413" spans="1:184" x14ac:dyDescent="0.3">
      <c r="A1413" t="s">
        <v>1</v>
      </c>
      <c r="B1413" t="s">
        <v>1</v>
      </c>
      <c r="C1413" t="s">
        <v>1</v>
      </c>
      <c r="D1413" t="s">
        <v>1</v>
      </c>
      <c r="E1413" t="s">
        <v>1</v>
      </c>
      <c r="F1413" t="s">
        <v>223</v>
      </c>
      <c r="G1413" t="s">
        <v>1</v>
      </c>
      <c r="H1413" s="40" t="s">
        <v>1</v>
      </c>
      <c r="I1413" s="18" t="s">
        <v>1</v>
      </c>
      <c r="J1413" s="38" t="s">
        <v>1</v>
      </c>
      <c r="K1413" s="18">
        <v>44792</v>
      </c>
      <c r="L1413" s="38">
        <v>22</v>
      </c>
      <c r="M1413" s="38">
        <v>22</v>
      </c>
      <c r="N1413" s="38">
        <v>0</v>
      </c>
      <c r="O1413" s="38">
        <v>0</v>
      </c>
      <c r="P1413" s="38">
        <v>0</v>
      </c>
      <c r="Q1413" s="38">
        <v>0</v>
      </c>
      <c r="R1413" s="38">
        <v>0</v>
      </c>
      <c r="S1413" s="38">
        <v>0</v>
      </c>
      <c r="T1413" s="38">
        <v>0</v>
      </c>
      <c r="U1413" s="38">
        <v>0</v>
      </c>
      <c r="V1413" s="38">
        <v>0</v>
      </c>
      <c r="W1413" s="38">
        <v>0</v>
      </c>
      <c r="X1413" s="38">
        <v>0</v>
      </c>
      <c r="Y1413" s="38">
        <v>0</v>
      </c>
      <c r="Z1413" s="38">
        <v>0</v>
      </c>
      <c r="AA1413" s="38">
        <v>0</v>
      </c>
      <c r="AB1413" s="38">
        <v>0</v>
      </c>
      <c r="AC1413" s="38">
        <v>0</v>
      </c>
      <c r="AD1413" s="38">
        <v>0</v>
      </c>
      <c r="AE1413" s="38">
        <v>0</v>
      </c>
      <c r="AF1413" s="38">
        <v>0</v>
      </c>
      <c r="AG1413" s="38">
        <v>0</v>
      </c>
      <c r="AH1413" s="38">
        <v>0</v>
      </c>
      <c r="AI1413" s="38">
        <v>0</v>
      </c>
      <c r="AJ1413" s="38">
        <v>0</v>
      </c>
      <c r="AK1413" s="38">
        <v>0</v>
      </c>
      <c r="AL1413" s="38">
        <v>0</v>
      </c>
      <c r="AM1413" s="38">
        <v>0</v>
      </c>
      <c r="AN1413" s="38">
        <v>0</v>
      </c>
      <c r="AO1413" s="38">
        <v>0</v>
      </c>
      <c r="AP1413" s="38">
        <v>0</v>
      </c>
      <c r="AQ1413" s="38">
        <v>0</v>
      </c>
      <c r="AR1413" s="38">
        <v>0</v>
      </c>
      <c r="AS1413" s="38">
        <v>0</v>
      </c>
      <c r="AT1413" s="38">
        <v>0</v>
      </c>
      <c r="AU1413" s="38">
        <v>0</v>
      </c>
      <c r="AV1413" s="38">
        <v>0</v>
      </c>
      <c r="AW1413" s="38">
        <v>0</v>
      </c>
      <c r="AX1413" s="38">
        <v>0</v>
      </c>
      <c r="AY1413" s="38">
        <v>0</v>
      </c>
      <c r="AZ1413" s="38">
        <v>0</v>
      </c>
      <c r="BA1413" s="38">
        <v>0</v>
      </c>
      <c r="BB1413" s="38">
        <v>0</v>
      </c>
      <c r="BC1413" s="38">
        <v>0</v>
      </c>
      <c r="BD1413" s="38">
        <v>0</v>
      </c>
      <c r="BE1413" s="38">
        <v>0</v>
      </c>
      <c r="BF1413" s="38">
        <v>0</v>
      </c>
      <c r="BG1413" s="38">
        <v>0</v>
      </c>
      <c r="BH1413" s="38">
        <v>0</v>
      </c>
      <c r="BI1413" s="38">
        <v>0</v>
      </c>
      <c r="BJ1413" s="38">
        <v>0</v>
      </c>
      <c r="BK1413" s="38">
        <v>0</v>
      </c>
      <c r="BL1413" s="38">
        <v>0</v>
      </c>
      <c r="BM1413" s="38">
        <v>0</v>
      </c>
      <c r="BN1413" s="38">
        <v>0</v>
      </c>
      <c r="BO1413" s="38">
        <v>0</v>
      </c>
      <c r="BP1413" s="38">
        <v>0</v>
      </c>
      <c r="BQ1413" s="38">
        <v>0</v>
      </c>
      <c r="BR1413" s="38">
        <v>0</v>
      </c>
      <c r="BS1413" s="38">
        <v>0</v>
      </c>
      <c r="BT1413" s="38">
        <v>0</v>
      </c>
      <c r="BU1413" s="38">
        <v>0</v>
      </c>
      <c r="BV1413" s="38">
        <v>0</v>
      </c>
      <c r="BW1413" s="38">
        <v>0</v>
      </c>
      <c r="BX1413" s="38">
        <v>0</v>
      </c>
      <c r="BY1413" s="38">
        <v>0</v>
      </c>
      <c r="BZ1413" s="38">
        <v>0</v>
      </c>
      <c r="CA1413" s="38">
        <v>0</v>
      </c>
      <c r="CB1413" s="38">
        <v>0</v>
      </c>
      <c r="CC1413" s="38">
        <v>0</v>
      </c>
      <c r="CD1413" s="38">
        <v>0</v>
      </c>
      <c r="CE1413" s="38">
        <v>0</v>
      </c>
      <c r="CF1413" s="38">
        <v>0</v>
      </c>
      <c r="CG1413" s="38">
        <v>0</v>
      </c>
      <c r="CH1413" s="38">
        <v>0</v>
      </c>
      <c r="CI1413" s="38">
        <v>0</v>
      </c>
      <c r="CJ1413" s="38">
        <v>0</v>
      </c>
      <c r="CK1413" s="38">
        <v>0</v>
      </c>
      <c r="CL1413" s="38">
        <v>0</v>
      </c>
      <c r="CM1413" s="38">
        <v>0</v>
      </c>
      <c r="CN1413" s="38">
        <v>0</v>
      </c>
      <c r="CO1413" s="38">
        <v>0</v>
      </c>
      <c r="CP1413" s="38">
        <v>0</v>
      </c>
      <c r="CQ1413" s="38">
        <v>0</v>
      </c>
      <c r="CR1413" s="38">
        <v>0</v>
      </c>
      <c r="CS1413" s="38">
        <v>0</v>
      </c>
      <c r="CT1413" s="38">
        <v>0</v>
      </c>
      <c r="CU1413" s="38">
        <v>0</v>
      </c>
      <c r="CV1413" s="38">
        <v>0</v>
      </c>
      <c r="CW1413" s="38">
        <v>0</v>
      </c>
      <c r="CX1413" s="38">
        <v>0</v>
      </c>
      <c r="CY1413" s="38">
        <v>0</v>
      </c>
      <c r="CZ1413" s="38">
        <v>0</v>
      </c>
      <c r="DA1413" s="38">
        <v>0</v>
      </c>
      <c r="DB1413" s="38">
        <v>0</v>
      </c>
      <c r="DC1413" s="38">
        <v>0</v>
      </c>
      <c r="DD1413" s="38">
        <v>0</v>
      </c>
      <c r="DE1413" s="38">
        <v>0</v>
      </c>
      <c r="DF1413" s="38">
        <v>0</v>
      </c>
      <c r="DG1413" s="38">
        <v>0</v>
      </c>
      <c r="DH1413" s="38">
        <v>0</v>
      </c>
      <c r="DI1413" s="38">
        <v>0</v>
      </c>
      <c r="DJ1413" s="38">
        <v>0</v>
      </c>
      <c r="DK1413" s="38">
        <v>0</v>
      </c>
      <c r="DL1413" s="38">
        <v>0</v>
      </c>
      <c r="DM1413" s="38">
        <v>0</v>
      </c>
      <c r="DN1413" s="38">
        <v>0</v>
      </c>
      <c r="DO1413" s="38">
        <v>0</v>
      </c>
      <c r="DP1413" s="38">
        <v>0</v>
      </c>
      <c r="DQ1413" s="38">
        <v>0</v>
      </c>
      <c r="DR1413" s="38">
        <v>0</v>
      </c>
      <c r="DS1413" s="38">
        <v>0</v>
      </c>
      <c r="DT1413" s="38">
        <v>0</v>
      </c>
      <c r="DU1413" s="38">
        <v>0</v>
      </c>
      <c r="DV1413" s="38">
        <v>0</v>
      </c>
      <c r="DW1413" s="38">
        <v>0</v>
      </c>
      <c r="DX1413" s="38">
        <v>0</v>
      </c>
      <c r="DY1413" s="38">
        <v>0</v>
      </c>
      <c r="DZ1413" s="38">
        <v>0</v>
      </c>
      <c r="EA1413" s="38">
        <v>0</v>
      </c>
      <c r="EB1413" s="38">
        <v>0</v>
      </c>
      <c r="EC1413" s="38">
        <v>0</v>
      </c>
      <c r="ED1413" s="38">
        <v>0</v>
      </c>
      <c r="EE1413" s="38">
        <v>0</v>
      </c>
      <c r="EF1413" s="38">
        <v>0</v>
      </c>
      <c r="EG1413" s="38">
        <v>0</v>
      </c>
      <c r="EH1413" s="38">
        <v>0</v>
      </c>
      <c r="EI1413" s="38">
        <v>0</v>
      </c>
      <c r="EJ1413" s="38">
        <v>0</v>
      </c>
      <c r="EK1413" s="38">
        <v>0</v>
      </c>
      <c r="EL1413" s="38">
        <v>0</v>
      </c>
      <c r="EM1413" s="38">
        <v>0</v>
      </c>
      <c r="EN1413" s="38">
        <v>0</v>
      </c>
      <c r="EO1413" s="38">
        <v>0</v>
      </c>
      <c r="EP1413" s="38">
        <v>0</v>
      </c>
      <c r="EQ1413" s="38">
        <v>0</v>
      </c>
      <c r="ER1413" s="38">
        <v>0</v>
      </c>
      <c r="ES1413" s="38">
        <v>0</v>
      </c>
      <c r="ET1413" s="38">
        <v>0</v>
      </c>
      <c r="EU1413" s="38">
        <v>0</v>
      </c>
      <c r="EV1413" s="38">
        <v>0</v>
      </c>
      <c r="EW1413" s="38">
        <v>0</v>
      </c>
      <c r="EX1413" s="38">
        <v>0</v>
      </c>
      <c r="EY1413" s="38">
        <v>0</v>
      </c>
      <c r="EZ1413" s="38">
        <v>0</v>
      </c>
      <c r="FA1413" s="38">
        <v>0</v>
      </c>
      <c r="FB1413" s="38">
        <v>0</v>
      </c>
      <c r="FC1413" s="38">
        <v>0</v>
      </c>
      <c r="FD1413" s="38">
        <v>0</v>
      </c>
      <c r="FE1413" s="38">
        <v>0</v>
      </c>
      <c r="FF1413" s="38">
        <v>0</v>
      </c>
      <c r="FG1413" s="38">
        <v>0</v>
      </c>
      <c r="FH1413" s="38">
        <v>0</v>
      </c>
      <c r="FI1413" s="38">
        <v>0</v>
      </c>
      <c r="FJ1413" s="38">
        <v>0</v>
      </c>
      <c r="FK1413" s="38">
        <v>0</v>
      </c>
      <c r="FL1413" s="38">
        <v>0</v>
      </c>
      <c r="FM1413" s="38">
        <v>0</v>
      </c>
      <c r="FN1413" s="38">
        <v>0</v>
      </c>
      <c r="FO1413" s="38">
        <v>0</v>
      </c>
      <c r="FP1413" s="38">
        <v>0</v>
      </c>
      <c r="FQ1413" s="38">
        <v>0</v>
      </c>
      <c r="FR1413" s="38">
        <v>0</v>
      </c>
      <c r="FS1413" s="38">
        <v>0</v>
      </c>
      <c r="FT1413" s="38">
        <v>0</v>
      </c>
      <c r="FU1413" s="38">
        <v>0</v>
      </c>
      <c r="FV1413" s="38">
        <v>0</v>
      </c>
      <c r="FW1413">
        <v>0</v>
      </c>
      <c r="FX1413">
        <v>0</v>
      </c>
      <c r="FY1413">
        <v>0</v>
      </c>
      <c r="FZ1413">
        <v>0</v>
      </c>
      <c r="GA1413">
        <v>0</v>
      </c>
      <c r="GB1413">
        <v>0</v>
      </c>
    </row>
    <row r="1414" spans="1:184" x14ac:dyDescent="0.3">
      <c r="A1414" t="s">
        <v>1</v>
      </c>
      <c r="B1414" t="s">
        <v>1</v>
      </c>
      <c r="C1414" t="s">
        <v>1</v>
      </c>
      <c r="D1414" t="s">
        <v>1</v>
      </c>
      <c r="E1414" t="s">
        <v>1</v>
      </c>
      <c r="F1414" t="s">
        <v>223</v>
      </c>
      <c r="G1414" t="s">
        <v>1</v>
      </c>
      <c r="H1414" s="40" t="s">
        <v>1</v>
      </c>
      <c r="I1414" s="18" t="s">
        <v>1</v>
      </c>
      <c r="J1414" s="38" t="s">
        <v>1</v>
      </c>
      <c r="K1414" s="18">
        <v>44805</v>
      </c>
      <c r="L1414" s="38">
        <v>22</v>
      </c>
      <c r="M1414" s="38">
        <v>22</v>
      </c>
      <c r="N1414" s="38">
        <v>0</v>
      </c>
      <c r="O1414" s="38">
        <v>0</v>
      </c>
      <c r="P1414" s="38">
        <v>0</v>
      </c>
      <c r="Q1414" s="38">
        <v>0</v>
      </c>
      <c r="R1414" s="38">
        <v>0</v>
      </c>
      <c r="S1414" s="38">
        <v>0</v>
      </c>
      <c r="T1414" s="38">
        <v>0</v>
      </c>
      <c r="U1414" s="38">
        <v>0</v>
      </c>
      <c r="V1414" s="38">
        <v>0</v>
      </c>
      <c r="W1414" s="38">
        <v>0</v>
      </c>
      <c r="X1414" s="38">
        <v>0</v>
      </c>
      <c r="Y1414" s="38">
        <v>0</v>
      </c>
      <c r="Z1414" s="38">
        <v>0</v>
      </c>
      <c r="AA1414" s="38">
        <v>0</v>
      </c>
      <c r="AB1414" s="38">
        <v>0</v>
      </c>
      <c r="AC1414" s="38">
        <v>0</v>
      </c>
      <c r="AD1414" s="38">
        <v>0</v>
      </c>
      <c r="AE1414" s="38">
        <v>0</v>
      </c>
      <c r="AF1414" s="38">
        <v>0</v>
      </c>
      <c r="AG1414" s="38">
        <v>0</v>
      </c>
      <c r="AH1414" s="38">
        <v>0</v>
      </c>
      <c r="AI1414" s="38">
        <v>0</v>
      </c>
      <c r="AJ1414" s="38">
        <v>0</v>
      </c>
      <c r="AK1414" s="38">
        <v>0</v>
      </c>
      <c r="AL1414" s="38">
        <v>0</v>
      </c>
      <c r="AM1414" s="38">
        <v>0</v>
      </c>
      <c r="AN1414" s="38">
        <v>0</v>
      </c>
      <c r="AO1414" s="38">
        <v>0</v>
      </c>
      <c r="AP1414" s="38">
        <v>0</v>
      </c>
      <c r="AQ1414" s="38">
        <v>0</v>
      </c>
      <c r="AR1414" s="38">
        <v>0</v>
      </c>
      <c r="AS1414" s="38">
        <v>0</v>
      </c>
      <c r="AT1414" s="38">
        <v>0</v>
      </c>
      <c r="AU1414" s="38">
        <v>0</v>
      </c>
      <c r="AV1414" s="38">
        <v>0</v>
      </c>
      <c r="AW1414" s="38">
        <v>0</v>
      </c>
      <c r="AX1414" s="38">
        <v>0</v>
      </c>
      <c r="AY1414" s="38">
        <v>0</v>
      </c>
      <c r="AZ1414" s="38">
        <v>0</v>
      </c>
      <c r="BA1414" s="38">
        <v>0</v>
      </c>
      <c r="BB1414" s="38">
        <v>0</v>
      </c>
      <c r="BC1414" s="38">
        <v>0</v>
      </c>
      <c r="BD1414" s="38">
        <v>0</v>
      </c>
      <c r="BE1414" s="38">
        <v>0</v>
      </c>
      <c r="BF1414" s="38">
        <v>0</v>
      </c>
      <c r="BG1414" s="38">
        <v>0</v>
      </c>
      <c r="BH1414" s="38">
        <v>0</v>
      </c>
      <c r="BI1414" s="38">
        <v>0</v>
      </c>
      <c r="BJ1414" s="38">
        <v>0</v>
      </c>
      <c r="BK1414" s="38">
        <v>0</v>
      </c>
      <c r="BL1414" s="38">
        <v>0</v>
      </c>
      <c r="BM1414" s="38">
        <v>0</v>
      </c>
      <c r="BN1414" s="38">
        <v>0</v>
      </c>
      <c r="BO1414" s="38">
        <v>0</v>
      </c>
      <c r="BP1414" s="38">
        <v>0</v>
      </c>
      <c r="BQ1414" s="38">
        <v>0</v>
      </c>
      <c r="BR1414" s="38">
        <v>0</v>
      </c>
      <c r="BS1414" s="38">
        <v>0</v>
      </c>
      <c r="BT1414" s="38">
        <v>0</v>
      </c>
      <c r="BU1414" s="38">
        <v>0</v>
      </c>
      <c r="BV1414" s="38">
        <v>0</v>
      </c>
      <c r="BW1414" s="38">
        <v>0</v>
      </c>
      <c r="BX1414" s="38">
        <v>0</v>
      </c>
      <c r="BY1414" s="38">
        <v>0</v>
      </c>
      <c r="BZ1414" s="38">
        <v>0</v>
      </c>
      <c r="CA1414" s="38">
        <v>0</v>
      </c>
      <c r="CB1414" s="38">
        <v>0</v>
      </c>
      <c r="CC1414" s="38">
        <v>0</v>
      </c>
      <c r="CD1414" s="38">
        <v>0</v>
      </c>
      <c r="CE1414" s="38">
        <v>0</v>
      </c>
      <c r="CF1414" s="38">
        <v>0</v>
      </c>
      <c r="CG1414" s="38">
        <v>0</v>
      </c>
      <c r="CH1414" s="38">
        <v>0</v>
      </c>
      <c r="CI1414" s="38">
        <v>0</v>
      </c>
      <c r="CJ1414" s="38">
        <v>0</v>
      </c>
      <c r="CK1414" s="38">
        <v>0</v>
      </c>
      <c r="CL1414" s="38">
        <v>0</v>
      </c>
      <c r="CM1414" s="38">
        <v>0</v>
      </c>
      <c r="CN1414" s="38">
        <v>0</v>
      </c>
      <c r="CO1414" s="38">
        <v>0</v>
      </c>
      <c r="CP1414" s="38">
        <v>0</v>
      </c>
      <c r="CQ1414" s="38">
        <v>0</v>
      </c>
      <c r="CR1414" s="38">
        <v>0</v>
      </c>
      <c r="CS1414" s="38">
        <v>0</v>
      </c>
      <c r="CT1414" s="38">
        <v>0</v>
      </c>
      <c r="CU1414" s="38">
        <v>0</v>
      </c>
      <c r="CV1414" s="38">
        <v>0</v>
      </c>
      <c r="CW1414" s="38">
        <v>0</v>
      </c>
      <c r="CX1414" s="38">
        <v>0</v>
      </c>
      <c r="CY1414" s="38">
        <v>0</v>
      </c>
      <c r="CZ1414" s="38">
        <v>0</v>
      </c>
      <c r="DA1414" s="38">
        <v>0</v>
      </c>
      <c r="DB1414" s="38">
        <v>0</v>
      </c>
      <c r="DC1414" s="38">
        <v>0</v>
      </c>
      <c r="DD1414" s="38">
        <v>0</v>
      </c>
      <c r="DE1414" s="38">
        <v>0</v>
      </c>
      <c r="DF1414" s="38">
        <v>0</v>
      </c>
      <c r="DG1414" s="38">
        <v>0</v>
      </c>
      <c r="DH1414" s="38">
        <v>0</v>
      </c>
      <c r="DI1414" s="38">
        <v>0</v>
      </c>
      <c r="DJ1414" s="38">
        <v>0</v>
      </c>
      <c r="DK1414" s="38">
        <v>0</v>
      </c>
      <c r="DL1414" s="38">
        <v>0</v>
      </c>
      <c r="DM1414" s="38">
        <v>0</v>
      </c>
      <c r="DN1414" s="38">
        <v>0</v>
      </c>
      <c r="DO1414" s="38">
        <v>0</v>
      </c>
      <c r="DP1414" s="38">
        <v>0</v>
      </c>
      <c r="DQ1414" s="38">
        <v>0</v>
      </c>
      <c r="DR1414" s="38">
        <v>0</v>
      </c>
      <c r="DS1414" s="38">
        <v>0</v>
      </c>
      <c r="DT1414" s="38">
        <v>0</v>
      </c>
      <c r="DU1414" s="38">
        <v>0</v>
      </c>
      <c r="DV1414" s="38">
        <v>0</v>
      </c>
      <c r="DW1414" s="38">
        <v>0</v>
      </c>
      <c r="DX1414" s="38">
        <v>0</v>
      </c>
      <c r="DY1414" s="38">
        <v>0</v>
      </c>
      <c r="DZ1414" s="38">
        <v>0</v>
      </c>
      <c r="EA1414" s="38">
        <v>0</v>
      </c>
      <c r="EB1414" s="38">
        <v>0</v>
      </c>
      <c r="EC1414" s="38">
        <v>0</v>
      </c>
      <c r="ED1414" s="38">
        <v>0</v>
      </c>
      <c r="EE1414" s="38">
        <v>0</v>
      </c>
      <c r="EF1414" s="38">
        <v>0</v>
      </c>
      <c r="EG1414" s="38">
        <v>0</v>
      </c>
      <c r="EH1414" s="38">
        <v>0</v>
      </c>
      <c r="EI1414" s="38">
        <v>0</v>
      </c>
      <c r="EJ1414" s="38">
        <v>0</v>
      </c>
      <c r="EK1414" s="38">
        <v>0</v>
      </c>
      <c r="EL1414" s="38">
        <v>0</v>
      </c>
      <c r="EM1414" s="38">
        <v>0</v>
      </c>
      <c r="EN1414" s="38">
        <v>0</v>
      </c>
      <c r="EO1414" s="38">
        <v>0</v>
      </c>
      <c r="EP1414" s="38">
        <v>0</v>
      </c>
      <c r="EQ1414" s="38">
        <v>0</v>
      </c>
      <c r="ER1414" s="38">
        <v>0</v>
      </c>
      <c r="ES1414" s="38">
        <v>0</v>
      </c>
      <c r="ET1414" s="38">
        <v>0</v>
      </c>
      <c r="EU1414" s="38">
        <v>0</v>
      </c>
      <c r="EV1414" s="38">
        <v>0</v>
      </c>
      <c r="EW1414" s="38">
        <v>0</v>
      </c>
      <c r="EX1414" s="38">
        <v>0</v>
      </c>
      <c r="EY1414" s="38">
        <v>0</v>
      </c>
      <c r="EZ1414" s="38">
        <v>0</v>
      </c>
      <c r="FA1414" s="38">
        <v>0</v>
      </c>
      <c r="FB1414" s="38">
        <v>0</v>
      </c>
      <c r="FC1414" s="38">
        <v>0</v>
      </c>
      <c r="FD1414" s="38">
        <v>0</v>
      </c>
      <c r="FE1414" s="38">
        <v>0</v>
      </c>
      <c r="FF1414" s="38">
        <v>0</v>
      </c>
      <c r="FG1414" s="38">
        <v>0</v>
      </c>
      <c r="FH1414" s="38">
        <v>0</v>
      </c>
      <c r="FI1414" s="38">
        <v>0</v>
      </c>
      <c r="FJ1414" s="38">
        <v>0</v>
      </c>
      <c r="FK1414" s="38">
        <v>0</v>
      </c>
      <c r="FL1414" s="38">
        <v>0</v>
      </c>
      <c r="FM1414" s="38">
        <v>0</v>
      </c>
      <c r="FN1414" s="38">
        <v>0</v>
      </c>
      <c r="FO1414" s="38">
        <v>0</v>
      </c>
      <c r="FP1414" s="38">
        <v>0</v>
      </c>
      <c r="FQ1414" s="38">
        <v>0</v>
      </c>
      <c r="FR1414" s="38">
        <v>0</v>
      </c>
      <c r="FS1414" s="38">
        <v>0</v>
      </c>
      <c r="FT1414" s="38">
        <v>0</v>
      </c>
      <c r="FU1414" s="38">
        <v>0</v>
      </c>
      <c r="FV1414" s="38">
        <v>0</v>
      </c>
      <c r="FW1414">
        <v>0</v>
      </c>
      <c r="FX1414">
        <v>0</v>
      </c>
      <c r="FY1414">
        <v>0</v>
      </c>
      <c r="FZ1414">
        <v>0</v>
      </c>
      <c r="GA1414">
        <v>0</v>
      </c>
      <c r="GB1414">
        <v>0</v>
      </c>
    </row>
    <row r="1415" spans="1:184" x14ac:dyDescent="0.3">
      <c r="A1415" t="s">
        <v>1</v>
      </c>
      <c r="B1415" t="s">
        <v>1</v>
      </c>
      <c r="C1415" t="s">
        <v>1</v>
      </c>
      <c r="D1415" t="s">
        <v>1</v>
      </c>
      <c r="E1415" t="s">
        <v>1</v>
      </c>
      <c r="F1415" t="s">
        <v>223</v>
      </c>
      <c r="G1415" t="s">
        <v>1</v>
      </c>
      <c r="H1415" s="40" t="s">
        <v>1</v>
      </c>
      <c r="I1415" s="18" t="s">
        <v>1</v>
      </c>
      <c r="J1415" s="38" t="s">
        <v>1</v>
      </c>
      <c r="K1415" s="18">
        <v>44809</v>
      </c>
      <c r="L1415" s="38">
        <v>20</v>
      </c>
      <c r="M1415" s="38">
        <v>22</v>
      </c>
      <c r="N1415" s="38">
        <v>0</v>
      </c>
      <c r="O1415" s="38">
        <v>0</v>
      </c>
      <c r="P1415" s="38">
        <v>0</v>
      </c>
      <c r="Q1415" s="38">
        <v>0</v>
      </c>
      <c r="R1415" s="38">
        <v>0</v>
      </c>
      <c r="S1415" s="38">
        <v>0</v>
      </c>
      <c r="T1415" s="38">
        <v>0</v>
      </c>
      <c r="U1415" s="38">
        <v>0</v>
      </c>
      <c r="V1415" s="38">
        <v>0</v>
      </c>
      <c r="W1415" s="38">
        <v>0</v>
      </c>
      <c r="X1415" s="38">
        <v>0</v>
      </c>
      <c r="Y1415" s="38">
        <v>0</v>
      </c>
      <c r="Z1415" s="38">
        <v>0</v>
      </c>
      <c r="AA1415" s="38">
        <v>0</v>
      </c>
      <c r="AB1415" s="38">
        <v>0</v>
      </c>
      <c r="AC1415" s="38">
        <v>0</v>
      </c>
      <c r="AD1415" s="38">
        <v>0</v>
      </c>
      <c r="AE1415" s="38">
        <v>0</v>
      </c>
      <c r="AF1415" s="38">
        <v>0</v>
      </c>
      <c r="AG1415" s="38">
        <v>0</v>
      </c>
      <c r="AH1415" s="38">
        <v>0</v>
      </c>
      <c r="AI1415" s="38">
        <v>0</v>
      </c>
      <c r="AJ1415" s="38">
        <v>0</v>
      </c>
      <c r="AK1415" s="38">
        <v>0</v>
      </c>
      <c r="AL1415" s="38">
        <v>0</v>
      </c>
      <c r="AM1415" s="38">
        <v>0</v>
      </c>
      <c r="AN1415" s="38">
        <v>0</v>
      </c>
      <c r="AO1415" s="38">
        <v>0</v>
      </c>
      <c r="AP1415" s="38">
        <v>0</v>
      </c>
      <c r="AQ1415" s="38">
        <v>0</v>
      </c>
      <c r="AR1415" s="38">
        <v>0</v>
      </c>
      <c r="AS1415" s="38">
        <v>0</v>
      </c>
      <c r="AT1415" s="38">
        <v>0</v>
      </c>
      <c r="AU1415" s="38">
        <v>0</v>
      </c>
      <c r="AV1415" s="38">
        <v>0</v>
      </c>
      <c r="AW1415" s="38">
        <v>0</v>
      </c>
      <c r="AX1415" s="38">
        <v>0</v>
      </c>
      <c r="AY1415" s="38">
        <v>0</v>
      </c>
      <c r="AZ1415" s="38">
        <v>0</v>
      </c>
      <c r="BA1415" s="38">
        <v>0</v>
      </c>
      <c r="BB1415" s="38">
        <v>0</v>
      </c>
      <c r="BC1415" s="38">
        <v>0</v>
      </c>
      <c r="BD1415" s="38">
        <v>0</v>
      </c>
      <c r="BE1415" s="38">
        <v>0</v>
      </c>
      <c r="BF1415" s="38">
        <v>0</v>
      </c>
      <c r="BG1415" s="38">
        <v>0</v>
      </c>
      <c r="BH1415" s="38">
        <v>0</v>
      </c>
      <c r="BI1415" s="38">
        <v>0</v>
      </c>
      <c r="BJ1415" s="38">
        <v>0</v>
      </c>
      <c r="BK1415" s="38">
        <v>0</v>
      </c>
      <c r="BL1415" s="38">
        <v>0</v>
      </c>
      <c r="BM1415" s="38">
        <v>0</v>
      </c>
      <c r="BN1415" s="38">
        <v>0</v>
      </c>
      <c r="BO1415" s="38">
        <v>0</v>
      </c>
      <c r="BP1415" s="38">
        <v>0</v>
      </c>
      <c r="BQ1415" s="38">
        <v>0</v>
      </c>
      <c r="BR1415" s="38">
        <v>0</v>
      </c>
      <c r="BS1415" s="38">
        <v>0</v>
      </c>
      <c r="BT1415" s="38">
        <v>0</v>
      </c>
      <c r="BU1415" s="38">
        <v>0</v>
      </c>
      <c r="BV1415" s="38">
        <v>0</v>
      </c>
      <c r="BW1415" s="38">
        <v>0</v>
      </c>
      <c r="BX1415" s="38">
        <v>0</v>
      </c>
      <c r="BY1415" s="38">
        <v>0</v>
      </c>
      <c r="BZ1415" s="38">
        <v>0</v>
      </c>
      <c r="CA1415" s="38">
        <v>0</v>
      </c>
      <c r="CB1415" s="38">
        <v>0</v>
      </c>
      <c r="CC1415" s="38">
        <v>0</v>
      </c>
      <c r="CD1415" s="38">
        <v>0</v>
      </c>
      <c r="CE1415" s="38">
        <v>0</v>
      </c>
      <c r="CF1415" s="38">
        <v>0</v>
      </c>
      <c r="CG1415" s="38">
        <v>0</v>
      </c>
      <c r="CH1415" s="38">
        <v>0</v>
      </c>
      <c r="CI1415" s="38">
        <v>0</v>
      </c>
      <c r="CJ1415" s="38">
        <v>0</v>
      </c>
      <c r="CK1415" s="38">
        <v>0</v>
      </c>
      <c r="CL1415" s="38">
        <v>0</v>
      </c>
      <c r="CM1415" s="38">
        <v>0</v>
      </c>
      <c r="CN1415" s="38">
        <v>0</v>
      </c>
      <c r="CO1415" s="38">
        <v>0</v>
      </c>
      <c r="CP1415" s="38">
        <v>0</v>
      </c>
      <c r="CQ1415" s="38">
        <v>0</v>
      </c>
      <c r="CR1415" s="38">
        <v>0</v>
      </c>
      <c r="CS1415" s="38">
        <v>0</v>
      </c>
      <c r="CT1415" s="38">
        <v>0</v>
      </c>
      <c r="CU1415" s="38">
        <v>0</v>
      </c>
      <c r="CV1415" s="38">
        <v>0</v>
      </c>
      <c r="CW1415" s="38">
        <v>0</v>
      </c>
      <c r="CX1415" s="38">
        <v>0</v>
      </c>
      <c r="CY1415" s="38">
        <v>0</v>
      </c>
      <c r="CZ1415" s="38">
        <v>0</v>
      </c>
      <c r="DA1415" s="38">
        <v>0</v>
      </c>
      <c r="DB1415" s="38">
        <v>0</v>
      </c>
      <c r="DC1415" s="38">
        <v>0</v>
      </c>
      <c r="DD1415" s="38">
        <v>0</v>
      </c>
      <c r="DE1415" s="38">
        <v>0</v>
      </c>
      <c r="DF1415" s="38">
        <v>0</v>
      </c>
      <c r="DG1415" s="38">
        <v>0</v>
      </c>
      <c r="DH1415" s="38">
        <v>0</v>
      </c>
      <c r="DI1415" s="38">
        <v>0</v>
      </c>
      <c r="DJ1415" s="38">
        <v>0</v>
      </c>
      <c r="DK1415" s="38">
        <v>0</v>
      </c>
      <c r="DL1415" s="38">
        <v>0</v>
      </c>
      <c r="DM1415" s="38">
        <v>0</v>
      </c>
      <c r="DN1415" s="38">
        <v>0</v>
      </c>
      <c r="DO1415" s="38">
        <v>0</v>
      </c>
      <c r="DP1415" s="38">
        <v>0</v>
      </c>
      <c r="DQ1415" s="38">
        <v>0</v>
      </c>
      <c r="DR1415" s="38">
        <v>0</v>
      </c>
      <c r="DS1415" s="38">
        <v>0</v>
      </c>
      <c r="DT1415" s="38">
        <v>0</v>
      </c>
      <c r="DU1415" s="38">
        <v>0</v>
      </c>
      <c r="DV1415" s="38">
        <v>0</v>
      </c>
      <c r="DW1415" s="38">
        <v>0</v>
      </c>
      <c r="DX1415" s="38">
        <v>0</v>
      </c>
      <c r="DY1415" s="38">
        <v>0</v>
      </c>
      <c r="DZ1415" s="38">
        <v>0</v>
      </c>
      <c r="EA1415" s="38">
        <v>0</v>
      </c>
      <c r="EB1415" s="38">
        <v>0</v>
      </c>
      <c r="EC1415" s="38">
        <v>0</v>
      </c>
      <c r="ED1415" s="38">
        <v>0</v>
      </c>
      <c r="EE1415" s="38">
        <v>0</v>
      </c>
      <c r="EF1415" s="38">
        <v>0</v>
      </c>
      <c r="EG1415" s="38">
        <v>0</v>
      </c>
      <c r="EH1415" s="38">
        <v>0</v>
      </c>
      <c r="EI1415" s="38">
        <v>0</v>
      </c>
      <c r="EJ1415" s="38">
        <v>0</v>
      </c>
      <c r="EK1415" s="38">
        <v>0</v>
      </c>
      <c r="EL1415" s="38">
        <v>0</v>
      </c>
      <c r="EM1415" s="38">
        <v>0</v>
      </c>
      <c r="EN1415" s="38">
        <v>0</v>
      </c>
      <c r="EO1415" s="38">
        <v>0</v>
      </c>
      <c r="EP1415" s="38">
        <v>0</v>
      </c>
      <c r="EQ1415" s="38">
        <v>0</v>
      </c>
      <c r="ER1415" s="38">
        <v>0</v>
      </c>
      <c r="ES1415" s="38">
        <v>0</v>
      </c>
      <c r="ET1415" s="38">
        <v>0</v>
      </c>
      <c r="EU1415" s="38">
        <v>0</v>
      </c>
      <c r="EV1415" s="38">
        <v>0</v>
      </c>
      <c r="EW1415" s="38">
        <v>0</v>
      </c>
      <c r="EX1415" s="38">
        <v>0</v>
      </c>
      <c r="EY1415" s="38">
        <v>0</v>
      </c>
      <c r="EZ1415" s="38">
        <v>0</v>
      </c>
      <c r="FA1415" s="38">
        <v>0</v>
      </c>
      <c r="FB1415" s="38">
        <v>0</v>
      </c>
      <c r="FC1415" s="38">
        <v>0</v>
      </c>
      <c r="FD1415" s="38">
        <v>0</v>
      </c>
      <c r="FE1415" s="38">
        <v>0</v>
      </c>
      <c r="FF1415" s="38">
        <v>0</v>
      </c>
      <c r="FG1415" s="38">
        <v>0</v>
      </c>
      <c r="FH1415" s="38">
        <v>0</v>
      </c>
      <c r="FI1415" s="38">
        <v>0</v>
      </c>
      <c r="FJ1415" s="38">
        <v>0</v>
      </c>
      <c r="FK1415" s="38">
        <v>0</v>
      </c>
      <c r="FL1415" s="38">
        <v>0</v>
      </c>
      <c r="FM1415" s="38">
        <v>0</v>
      </c>
      <c r="FN1415" s="38">
        <v>0</v>
      </c>
      <c r="FO1415" s="38">
        <v>0</v>
      </c>
      <c r="FP1415" s="38">
        <v>0</v>
      </c>
      <c r="FQ1415" s="38">
        <v>0</v>
      </c>
      <c r="FR1415" s="38">
        <v>0</v>
      </c>
      <c r="FS1415" s="38">
        <v>0</v>
      </c>
      <c r="FT1415" s="38">
        <v>0</v>
      </c>
      <c r="FU1415" s="38">
        <v>0</v>
      </c>
      <c r="FV1415" s="38">
        <v>0</v>
      </c>
      <c r="FW1415">
        <v>0</v>
      </c>
      <c r="FX1415">
        <v>0</v>
      </c>
      <c r="FY1415">
        <v>0</v>
      </c>
      <c r="FZ1415">
        <v>0</v>
      </c>
      <c r="GA1415">
        <v>0</v>
      </c>
      <c r="GB1415">
        <v>0</v>
      </c>
    </row>
    <row r="1416" spans="1:184" x14ac:dyDescent="0.3">
      <c r="A1416" t="s">
        <v>1</v>
      </c>
      <c r="B1416" t="s">
        <v>1</v>
      </c>
      <c r="C1416" t="s">
        <v>1</v>
      </c>
      <c r="D1416" t="s">
        <v>1</v>
      </c>
      <c r="E1416" t="s">
        <v>1</v>
      </c>
      <c r="F1416" t="s">
        <v>223</v>
      </c>
      <c r="G1416" t="s">
        <v>1</v>
      </c>
      <c r="H1416" s="40" t="s">
        <v>1</v>
      </c>
      <c r="I1416" s="18" t="s">
        <v>1</v>
      </c>
      <c r="J1416" s="38" t="s">
        <v>1</v>
      </c>
      <c r="K1416" s="18">
        <v>44810</v>
      </c>
      <c r="L1416" s="38">
        <v>17</v>
      </c>
      <c r="M1416" s="38">
        <v>19</v>
      </c>
      <c r="N1416" s="38">
        <v>0</v>
      </c>
      <c r="O1416" s="38">
        <v>0</v>
      </c>
      <c r="P1416" s="38">
        <v>0</v>
      </c>
      <c r="Q1416" s="38">
        <v>0</v>
      </c>
      <c r="R1416" s="38">
        <v>0</v>
      </c>
      <c r="S1416" s="38">
        <v>0</v>
      </c>
      <c r="T1416" s="38">
        <v>0</v>
      </c>
      <c r="U1416" s="38">
        <v>0</v>
      </c>
      <c r="V1416" s="38">
        <v>0</v>
      </c>
      <c r="W1416" s="38">
        <v>0</v>
      </c>
      <c r="X1416" s="38">
        <v>0</v>
      </c>
      <c r="Y1416" s="38">
        <v>0</v>
      </c>
      <c r="Z1416" s="38">
        <v>0</v>
      </c>
      <c r="AA1416" s="38">
        <v>0</v>
      </c>
      <c r="AB1416" s="38">
        <v>0</v>
      </c>
      <c r="AC1416" s="38">
        <v>0</v>
      </c>
      <c r="AD1416" s="38">
        <v>0</v>
      </c>
      <c r="AE1416" s="38">
        <v>0</v>
      </c>
      <c r="AF1416" s="38">
        <v>0</v>
      </c>
      <c r="AG1416" s="38">
        <v>0</v>
      </c>
      <c r="AH1416" s="38">
        <v>0</v>
      </c>
      <c r="AI1416" s="38">
        <v>0</v>
      </c>
      <c r="AJ1416" s="38">
        <v>0</v>
      </c>
      <c r="AK1416" s="38">
        <v>0</v>
      </c>
      <c r="AL1416" s="38">
        <v>0</v>
      </c>
      <c r="AM1416" s="38">
        <v>0</v>
      </c>
      <c r="AN1416" s="38">
        <v>0</v>
      </c>
      <c r="AO1416" s="38">
        <v>0</v>
      </c>
      <c r="AP1416" s="38">
        <v>0</v>
      </c>
      <c r="AQ1416" s="38">
        <v>0</v>
      </c>
      <c r="AR1416" s="38">
        <v>0</v>
      </c>
      <c r="AS1416" s="38">
        <v>0</v>
      </c>
      <c r="AT1416" s="38">
        <v>0</v>
      </c>
      <c r="AU1416" s="38">
        <v>0</v>
      </c>
      <c r="AV1416" s="38">
        <v>0</v>
      </c>
      <c r="AW1416" s="38">
        <v>0</v>
      </c>
      <c r="AX1416" s="38">
        <v>0</v>
      </c>
      <c r="AY1416" s="38">
        <v>0</v>
      </c>
      <c r="AZ1416" s="38">
        <v>0</v>
      </c>
      <c r="BA1416" s="38">
        <v>0</v>
      </c>
      <c r="BB1416" s="38">
        <v>0</v>
      </c>
      <c r="BC1416" s="38">
        <v>0</v>
      </c>
      <c r="BD1416" s="38">
        <v>0</v>
      </c>
      <c r="BE1416" s="38">
        <v>0</v>
      </c>
      <c r="BF1416" s="38">
        <v>0</v>
      </c>
      <c r="BG1416" s="38">
        <v>0</v>
      </c>
      <c r="BH1416" s="38">
        <v>0</v>
      </c>
      <c r="BI1416" s="38">
        <v>0</v>
      </c>
      <c r="BJ1416" s="38">
        <v>0</v>
      </c>
      <c r="BK1416" s="38">
        <v>0</v>
      </c>
      <c r="BL1416" s="38">
        <v>0</v>
      </c>
      <c r="BM1416" s="38">
        <v>0</v>
      </c>
      <c r="BN1416" s="38">
        <v>0</v>
      </c>
      <c r="BO1416" s="38">
        <v>0</v>
      </c>
      <c r="BP1416" s="38">
        <v>0</v>
      </c>
      <c r="BQ1416" s="38">
        <v>0</v>
      </c>
      <c r="BR1416" s="38">
        <v>0</v>
      </c>
      <c r="BS1416" s="38">
        <v>0</v>
      </c>
      <c r="BT1416" s="38">
        <v>0</v>
      </c>
      <c r="BU1416" s="38">
        <v>0</v>
      </c>
      <c r="BV1416" s="38">
        <v>0</v>
      </c>
      <c r="BW1416" s="38">
        <v>0</v>
      </c>
      <c r="BX1416" s="38">
        <v>0</v>
      </c>
      <c r="BY1416" s="38">
        <v>0</v>
      </c>
      <c r="BZ1416" s="38">
        <v>0</v>
      </c>
      <c r="CA1416" s="38">
        <v>0</v>
      </c>
      <c r="CB1416" s="38">
        <v>0</v>
      </c>
      <c r="CC1416" s="38">
        <v>0</v>
      </c>
      <c r="CD1416" s="38">
        <v>0</v>
      </c>
      <c r="CE1416" s="38">
        <v>0</v>
      </c>
      <c r="CF1416" s="38">
        <v>0</v>
      </c>
      <c r="CG1416" s="38">
        <v>0</v>
      </c>
      <c r="CH1416" s="38">
        <v>0</v>
      </c>
      <c r="CI1416" s="38">
        <v>0</v>
      </c>
      <c r="CJ1416" s="38">
        <v>0</v>
      </c>
      <c r="CK1416" s="38">
        <v>0</v>
      </c>
      <c r="CL1416" s="38">
        <v>0</v>
      </c>
      <c r="CM1416" s="38">
        <v>0</v>
      </c>
      <c r="CN1416" s="38">
        <v>0</v>
      </c>
      <c r="CO1416" s="38">
        <v>0</v>
      </c>
      <c r="CP1416" s="38">
        <v>0</v>
      </c>
      <c r="CQ1416" s="38">
        <v>0</v>
      </c>
      <c r="CR1416" s="38">
        <v>0</v>
      </c>
      <c r="CS1416" s="38">
        <v>0</v>
      </c>
      <c r="CT1416" s="38">
        <v>0</v>
      </c>
      <c r="CU1416" s="38">
        <v>0</v>
      </c>
      <c r="CV1416" s="38">
        <v>0</v>
      </c>
      <c r="CW1416" s="38">
        <v>0</v>
      </c>
      <c r="CX1416" s="38">
        <v>0</v>
      </c>
      <c r="CY1416" s="38">
        <v>0</v>
      </c>
      <c r="CZ1416" s="38">
        <v>0</v>
      </c>
      <c r="DA1416" s="38">
        <v>0</v>
      </c>
      <c r="DB1416" s="38">
        <v>0</v>
      </c>
      <c r="DC1416" s="38">
        <v>0</v>
      </c>
      <c r="DD1416" s="38">
        <v>0</v>
      </c>
      <c r="DE1416" s="38">
        <v>0</v>
      </c>
      <c r="DF1416" s="38">
        <v>0</v>
      </c>
      <c r="DG1416" s="38">
        <v>0</v>
      </c>
      <c r="DH1416" s="38">
        <v>0</v>
      </c>
      <c r="DI1416" s="38">
        <v>0</v>
      </c>
      <c r="DJ1416" s="38">
        <v>0</v>
      </c>
      <c r="DK1416" s="38">
        <v>0</v>
      </c>
      <c r="DL1416" s="38">
        <v>0</v>
      </c>
      <c r="DM1416" s="38">
        <v>0</v>
      </c>
      <c r="DN1416" s="38">
        <v>0</v>
      </c>
      <c r="DO1416" s="38">
        <v>0</v>
      </c>
      <c r="DP1416" s="38">
        <v>0</v>
      </c>
      <c r="DQ1416" s="38">
        <v>0</v>
      </c>
      <c r="DR1416" s="38">
        <v>0</v>
      </c>
      <c r="DS1416" s="38">
        <v>0</v>
      </c>
      <c r="DT1416" s="38">
        <v>0</v>
      </c>
      <c r="DU1416" s="38">
        <v>0</v>
      </c>
      <c r="DV1416" s="38">
        <v>0</v>
      </c>
      <c r="DW1416" s="38">
        <v>0</v>
      </c>
      <c r="DX1416" s="38">
        <v>0</v>
      </c>
      <c r="DY1416" s="38">
        <v>0</v>
      </c>
      <c r="DZ1416" s="38">
        <v>0</v>
      </c>
      <c r="EA1416" s="38">
        <v>0</v>
      </c>
      <c r="EB1416" s="38">
        <v>0</v>
      </c>
      <c r="EC1416" s="38">
        <v>0</v>
      </c>
      <c r="ED1416" s="38">
        <v>0</v>
      </c>
      <c r="EE1416" s="38">
        <v>0</v>
      </c>
      <c r="EF1416" s="38">
        <v>0</v>
      </c>
      <c r="EG1416" s="38">
        <v>0</v>
      </c>
      <c r="EH1416" s="38">
        <v>0</v>
      </c>
      <c r="EI1416" s="38">
        <v>0</v>
      </c>
      <c r="EJ1416" s="38">
        <v>0</v>
      </c>
      <c r="EK1416" s="38">
        <v>0</v>
      </c>
      <c r="EL1416" s="38">
        <v>0</v>
      </c>
      <c r="EM1416" s="38">
        <v>0</v>
      </c>
      <c r="EN1416" s="38">
        <v>0</v>
      </c>
      <c r="EO1416" s="38">
        <v>0</v>
      </c>
      <c r="EP1416" s="38">
        <v>0</v>
      </c>
      <c r="EQ1416" s="38">
        <v>0</v>
      </c>
      <c r="ER1416" s="38">
        <v>0</v>
      </c>
      <c r="ES1416" s="38">
        <v>0</v>
      </c>
      <c r="ET1416" s="38">
        <v>0</v>
      </c>
      <c r="EU1416" s="38">
        <v>0</v>
      </c>
      <c r="EV1416" s="38">
        <v>0</v>
      </c>
      <c r="EW1416" s="38">
        <v>0</v>
      </c>
      <c r="EX1416" s="38">
        <v>0</v>
      </c>
      <c r="EY1416" s="38">
        <v>0</v>
      </c>
      <c r="EZ1416" s="38">
        <v>0</v>
      </c>
      <c r="FA1416" s="38">
        <v>0</v>
      </c>
      <c r="FB1416" s="38">
        <v>0</v>
      </c>
      <c r="FC1416" s="38">
        <v>0</v>
      </c>
      <c r="FD1416" s="38">
        <v>0</v>
      </c>
      <c r="FE1416" s="38">
        <v>0</v>
      </c>
      <c r="FF1416" s="38">
        <v>0</v>
      </c>
      <c r="FG1416" s="38">
        <v>0</v>
      </c>
      <c r="FH1416" s="38">
        <v>0</v>
      </c>
      <c r="FI1416" s="38">
        <v>0</v>
      </c>
      <c r="FJ1416" s="38">
        <v>0</v>
      </c>
      <c r="FK1416" s="38">
        <v>0</v>
      </c>
      <c r="FL1416" s="38">
        <v>0</v>
      </c>
      <c r="FM1416" s="38">
        <v>0</v>
      </c>
      <c r="FN1416" s="38">
        <v>0</v>
      </c>
      <c r="FO1416" s="38">
        <v>0</v>
      </c>
      <c r="FP1416" s="38">
        <v>0</v>
      </c>
      <c r="FQ1416" s="38">
        <v>0</v>
      </c>
      <c r="FR1416" s="38">
        <v>0</v>
      </c>
      <c r="FS1416" s="38">
        <v>0</v>
      </c>
      <c r="FT1416" s="38">
        <v>0</v>
      </c>
      <c r="FU1416" s="38">
        <v>0</v>
      </c>
      <c r="FV1416" s="38">
        <v>0</v>
      </c>
      <c r="FW1416">
        <v>0</v>
      </c>
      <c r="FX1416">
        <v>0</v>
      </c>
      <c r="FY1416">
        <v>0</v>
      </c>
      <c r="FZ1416">
        <v>0</v>
      </c>
      <c r="GA1416">
        <v>0</v>
      </c>
      <c r="GB1416">
        <v>0</v>
      </c>
    </row>
    <row r="1417" spans="1:184" x14ac:dyDescent="0.3">
      <c r="A1417" t="s">
        <v>1</v>
      </c>
      <c r="B1417" t="s">
        <v>1</v>
      </c>
      <c r="C1417" t="s">
        <v>1</v>
      </c>
      <c r="D1417" t="s">
        <v>1</v>
      </c>
      <c r="E1417" t="s">
        <v>1</v>
      </c>
      <c r="F1417" t="s">
        <v>223</v>
      </c>
      <c r="G1417" t="s">
        <v>1</v>
      </c>
      <c r="H1417" s="40" t="s">
        <v>1</v>
      </c>
      <c r="I1417" s="18" t="s">
        <v>1</v>
      </c>
      <c r="J1417" s="38" t="s">
        <v>1</v>
      </c>
      <c r="K1417" s="18">
        <v>44811</v>
      </c>
      <c r="L1417" s="38">
        <v>20</v>
      </c>
      <c r="M1417" s="38">
        <v>22</v>
      </c>
      <c r="N1417" s="38">
        <v>0</v>
      </c>
      <c r="O1417" s="38">
        <v>0</v>
      </c>
      <c r="P1417" s="38">
        <v>0</v>
      </c>
      <c r="Q1417" s="38">
        <v>0</v>
      </c>
      <c r="R1417" s="38">
        <v>0</v>
      </c>
      <c r="S1417" s="38">
        <v>0</v>
      </c>
      <c r="T1417" s="38">
        <v>0</v>
      </c>
      <c r="U1417" s="38">
        <v>0</v>
      </c>
      <c r="V1417" s="38">
        <v>0</v>
      </c>
      <c r="W1417" s="38">
        <v>0</v>
      </c>
      <c r="X1417" s="38">
        <v>0</v>
      </c>
      <c r="Y1417" s="38">
        <v>0</v>
      </c>
      <c r="Z1417" s="38">
        <v>0</v>
      </c>
      <c r="AA1417" s="38">
        <v>0</v>
      </c>
      <c r="AB1417" s="38">
        <v>0</v>
      </c>
      <c r="AC1417" s="38">
        <v>0</v>
      </c>
      <c r="AD1417" s="38">
        <v>0</v>
      </c>
      <c r="AE1417" s="38">
        <v>0</v>
      </c>
      <c r="AF1417" s="38">
        <v>0</v>
      </c>
      <c r="AG1417" s="38">
        <v>0</v>
      </c>
      <c r="AH1417" s="38">
        <v>0</v>
      </c>
      <c r="AI1417" s="38">
        <v>0</v>
      </c>
      <c r="AJ1417" s="38">
        <v>0</v>
      </c>
      <c r="AK1417" s="38">
        <v>0</v>
      </c>
      <c r="AL1417" s="38">
        <v>0</v>
      </c>
      <c r="AM1417" s="38">
        <v>0</v>
      </c>
      <c r="AN1417" s="38">
        <v>0</v>
      </c>
      <c r="AO1417" s="38">
        <v>0</v>
      </c>
      <c r="AP1417" s="38">
        <v>0</v>
      </c>
      <c r="AQ1417" s="38">
        <v>0</v>
      </c>
      <c r="AR1417" s="38">
        <v>0</v>
      </c>
      <c r="AS1417" s="38">
        <v>0</v>
      </c>
      <c r="AT1417" s="38">
        <v>0</v>
      </c>
      <c r="AU1417" s="38">
        <v>0</v>
      </c>
      <c r="AV1417" s="38">
        <v>0</v>
      </c>
      <c r="AW1417" s="38">
        <v>0</v>
      </c>
      <c r="AX1417" s="38">
        <v>0</v>
      </c>
      <c r="AY1417" s="38">
        <v>0</v>
      </c>
      <c r="AZ1417" s="38">
        <v>0</v>
      </c>
      <c r="BA1417" s="38">
        <v>0</v>
      </c>
      <c r="BB1417" s="38">
        <v>0</v>
      </c>
      <c r="BC1417" s="38">
        <v>0</v>
      </c>
      <c r="BD1417" s="38">
        <v>0</v>
      </c>
      <c r="BE1417" s="38">
        <v>0</v>
      </c>
      <c r="BF1417" s="38">
        <v>0</v>
      </c>
      <c r="BG1417" s="38">
        <v>0</v>
      </c>
      <c r="BH1417" s="38">
        <v>0</v>
      </c>
      <c r="BI1417" s="38">
        <v>0</v>
      </c>
      <c r="BJ1417" s="38">
        <v>0</v>
      </c>
      <c r="BK1417" s="38">
        <v>0</v>
      </c>
      <c r="BL1417" s="38">
        <v>0</v>
      </c>
      <c r="BM1417" s="38">
        <v>0</v>
      </c>
      <c r="BN1417" s="38">
        <v>0</v>
      </c>
      <c r="BO1417" s="38">
        <v>0</v>
      </c>
      <c r="BP1417" s="38">
        <v>0</v>
      </c>
      <c r="BQ1417" s="38">
        <v>0</v>
      </c>
      <c r="BR1417" s="38">
        <v>0</v>
      </c>
      <c r="BS1417" s="38">
        <v>0</v>
      </c>
      <c r="BT1417" s="38">
        <v>0</v>
      </c>
      <c r="BU1417" s="38">
        <v>0</v>
      </c>
      <c r="BV1417" s="38">
        <v>0</v>
      </c>
      <c r="BW1417" s="38">
        <v>0</v>
      </c>
      <c r="BX1417" s="38">
        <v>0</v>
      </c>
      <c r="BY1417" s="38">
        <v>0</v>
      </c>
      <c r="BZ1417" s="38">
        <v>0</v>
      </c>
      <c r="CA1417" s="38">
        <v>0</v>
      </c>
      <c r="CB1417" s="38">
        <v>0</v>
      </c>
      <c r="CC1417" s="38">
        <v>0</v>
      </c>
      <c r="CD1417" s="38">
        <v>0</v>
      </c>
      <c r="CE1417" s="38">
        <v>0</v>
      </c>
      <c r="CF1417" s="38">
        <v>0</v>
      </c>
      <c r="CG1417" s="38">
        <v>0</v>
      </c>
      <c r="CH1417" s="38">
        <v>0</v>
      </c>
      <c r="CI1417" s="38">
        <v>0</v>
      </c>
      <c r="CJ1417" s="38">
        <v>0</v>
      </c>
      <c r="CK1417" s="38">
        <v>0</v>
      </c>
      <c r="CL1417" s="38">
        <v>0</v>
      </c>
      <c r="CM1417" s="38">
        <v>0</v>
      </c>
      <c r="CN1417" s="38">
        <v>0</v>
      </c>
      <c r="CO1417" s="38">
        <v>0</v>
      </c>
      <c r="CP1417" s="38">
        <v>0</v>
      </c>
      <c r="CQ1417" s="38">
        <v>0</v>
      </c>
      <c r="CR1417" s="38">
        <v>0</v>
      </c>
      <c r="CS1417" s="38">
        <v>0</v>
      </c>
      <c r="CT1417" s="38">
        <v>0</v>
      </c>
      <c r="CU1417" s="38">
        <v>0</v>
      </c>
      <c r="CV1417" s="38">
        <v>0</v>
      </c>
      <c r="CW1417" s="38">
        <v>0</v>
      </c>
      <c r="CX1417" s="38">
        <v>0</v>
      </c>
      <c r="CY1417" s="38">
        <v>0</v>
      </c>
      <c r="CZ1417" s="38">
        <v>0</v>
      </c>
      <c r="DA1417" s="38">
        <v>0</v>
      </c>
      <c r="DB1417" s="38">
        <v>0</v>
      </c>
      <c r="DC1417" s="38">
        <v>0</v>
      </c>
      <c r="DD1417" s="38">
        <v>0</v>
      </c>
      <c r="DE1417" s="38">
        <v>0</v>
      </c>
      <c r="DF1417" s="38">
        <v>0</v>
      </c>
      <c r="DG1417" s="38">
        <v>0</v>
      </c>
      <c r="DH1417" s="38">
        <v>0</v>
      </c>
      <c r="DI1417" s="38">
        <v>0</v>
      </c>
      <c r="DJ1417" s="38">
        <v>0</v>
      </c>
      <c r="DK1417" s="38">
        <v>0</v>
      </c>
      <c r="DL1417" s="38">
        <v>0</v>
      </c>
      <c r="DM1417" s="38">
        <v>0</v>
      </c>
      <c r="DN1417" s="38">
        <v>0</v>
      </c>
      <c r="DO1417" s="38">
        <v>0</v>
      </c>
      <c r="DP1417" s="38">
        <v>0</v>
      </c>
      <c r="DQ1417" s="38">
        <v>0</v>
      </c>
      <c r="DR1417" s="38">
        <v>0</v>
      </c>
      <c r="DS1417" s="38">
        <v>0</v>
      </c>
      <c r="DT1417" s="38">
        <v>0</v>
      </c>
      <c r="DU1417" s="38">
        <v>0</v>
      </c>
      <c r="DV1417" s="38">
        <v>0</v>
      </c>
      <c r="DW1417" s="38">
        <v>0</v>
      </c>
      <c r="DX1417" s="38">
        <v>0</v>
      </c>
      <c r="DY1417" s="38">
        <v>0</v>
      </c>
      <c r="DZ1417" s="38">
        <v>0</v>
      </c>
      <c r="EA1417" s="38">
        <v>0</v>
      </c>
      <c r="EB1417" s="38">
        <v>0</v>
      </c>
      <c r="EC1417" s="38">
        <v>0</v>
      </c>
      <c r="ED1417" s="38">
        <v>0</v>
      </c>
      <c r="EE1417" s="38">
        <v>0</v>
      </c>
      <c r="EF1417" s="38">
        <v>0</v>
      </c>
      <c r="EG1417" s="38">
        <v>0</v>
      </c>
      <c r="EH1417" s="38">
        <v>0</v>
      </c>
      <c r="EI1417" s="38">
        <v>0</v>
      </c>
      <c r="EJ1417" s="38">
        <v>0</v>
      </c>
      <c r="EK1417" s="38">
        <v>0</v>
      </c>
      <c r="EL1417" s="38">
        <v>0</v>
      </c>
      <c r="EM1417" s="38">
        <v>0</v>
      </c>
      <c r="EN1417" s="38">
        <v>0</v>
      </c>
      <c r="EO1417" s="38">
        <v>0</v>
      </c>
      <c r="EP1417" s="38">
        <v>0</v>
      </c>
      <c r="EQ1417" s="38">
        <v>0</v>
      </c>
      <c r="ER1417" s="38">
        <v>0</v>
      </c>
      <c r="ES1417" s="38">
        <v>0</v>
      </c>
      <c r="ET1417" s="38">
        <v>0</v>
      </c>
      <c r="EU1417" s="38">
        <v>0</v>
      </c>
      <c r="EV1417" s="38">
        <v>0</v>
      </c>
      <c r="EW1417" s="38">
        <v>0</v>
      </c>
      <c r="EX1417" s="38">
        <v>0</v>
      </c>
      <c r="EY1417" s="38">
        <v>0</v>
      </c>
      <c r="EZ1417" s="38">
        <v>0</v>
      </c>
      <c r="FA1417" s="38">
        <v>0</v>
      </c>
      <c r="FB1417" s="38">
        <v>0</v>
      </c>
      <c r="FC1417" s="38">
        <v>0</v>
      </c>
      <c r="FD1417" s="38">
        <v>0</v>
      </c>
      <c r="FE1417" s="38">
        <v>0</v>
      </c>
      <c r="FF1417" s="38">
        <v>0</v>
      </c>
      <c r="FG1417" s="38">
        <v>0</v>
      </c>
      <c r="FH1417" s="38">
        <v>0</v>
      </c>
      <c r="FI1417" s="38">
        <v>0</v>
      </c>
      <c r="FJ1417" s="38">
        <v>0</v>
      </c>
      <c r="FK1417" s="38">
        <v>0</v>
      </c>
      <c r="FL1417" s="38">
        <v>0</v>
      </c>
      <c r="FM1417" s="38">
        <v>0</v>
      </c>
      <c r="FN1417" s="38">
        <v>0</v>
      </c>
      <c r="FO1417" s="38">
        <v>0</v>
      </c>
      <c r="FP1417" s="38">
        <v>0</v>
      </c>
      <c r="FQ1417" s="38">
        <v>0</v>
      </c>
      <c r="FR1417" s="38">
        <v>0</v>
      </c>
      <c r="FS1417" s="38">
        <v>0</v>
      </c>
      <c r="FT1417" s="38">
        <v>0</v>
      </c>
      <c r="FU1417" s="38">
        <v>0</v>
      </c>
      <c r="FV1417" s="38">
        <v>0</v>
      </c>
      <c r="FW1417">
        <v>0</v>
      </c>
      <c r="FX1417">
        <v>0</v>
      </c>
      <c r="FY1417">
        <v>0</v>
      </c>
      <c r="FZ1417">
        <v>0</v>
      </c>
      <c r="GA1417">
        <v>0</v>
      </c>
      <c r="GB1417">
        <v>0</v>
      </c>
    </row>
    <row r="1418" spans="1:184" x14ac:dyDescent="0.3">
      <c r="A1418" t="s">
        <v>1</v>
      </c>
      <c r="B1418" t="s">
        <v>1</v>
      </c>
      <c r="C1418" t="s">
        <v>1</v>
      </c>
      <c r="D1418" t="s">
        <v>1</v>
      </c>
      <c r="E1418" t="s">
        <v>1</v>
      </c>
      <c r="F1418" t="s">
        <v>223</v>
      </c>
      <c r="G1418" t="s">
        <v>1</v>
      </c>
      <c r="H1418" s="40" t="s">
        <v>1</v>
      </c>
      <c r="I1418" s="18" t="s">
        <v>1</v>
      </c>
      <c r="J1418" s="38" t="s">
        <v>1</v>
      </c>
      <c r="K1418" s="18" t="s">
        <v>2</v>
      </c>
      <c r="L1418" s="38">
        <v>22</v>
      </c>
      <c r="M1418" s="38">
        <v>22</v>
      </c>
      <c r="N1418" s="38">
        <v>0</v>
      </c>
      <c r="O1418" s="38">
        <v>0</v>
      </c>
      <c r="P1418" s="38">
        <v>0</v>
      </c>
      <c r="Q1418" s="38">
        <v>0</v>
      </c>
      <c r="R1418" s="38">
        <v>0</v>
      </c>
      <c r="S1418" s="38">
        <v>0</v>
      </c>
      <c r="T1418" s="38">
        <v>0</v>
      </c>
      <c r="U1418" s="38">
        <v>0</v>
      </c>
      <c r="V1418" s="38">
        <v>0</v>
      </c>
      <c r="W1418" s="38">
        <v>0</v>
      </c>
      <c r="X1418" s="38">
        <v>0</v>
      </c>
      <c r="Y1418" s="38">
        <v>0</v>
      </c>
      <c r="Z1418" s="38">
        <v>0</v>
      </c>
      <c r="AA1418" s="38">
        <v>0</v>
      </c>
      <c r="AB1418" s="38">
        <v>0</v>
      </c>
      <c r="AC1418" s="38">
        <v>0</v>
      </c>
      <c r="AD1418" s="38">
        <v>0</v>
      </c>
      <c r="AE1418" s="38">
        <v>0</v>
      </c>
      <c r="AF1418" s="38">
        <v>0</v>
      </c>
      <c r="AG1418" s="38">
        <v>0</v>
      </c>
      <c r="AH1418" s="38">
        <v>0</v>
      </c>
      <c r="AI1418" s="38">
        <v>0</v>
      </c>
      <c r="AJ1418" s="38">
        <v>0</v>
      </c>
      <c r="AK1418" s="38">
        <v>0</v>
      </c>
      <c r="AL1418" s="38">
        <v>0</v>
      </c>
      <c r="AM1418" s="38">
        <v>0</v>
      </c>
      <c r="AN1418" s="38">
        <v>0</v>
      </c>
      <c r="AO1418" s="38">
        <v>0</v>
      </c>
      <c r="AP1418" s="38">
        <v>0</v>
      </c>
      <c r="AQ1418" s="38">
        <v>0</v>
      </c>
      <c r="AR1418" s="38">
        <v>0</v>
      </c>
      <c r="AS1418" s="38">
        <v>0</v>
      </c>
      <c r="AT1418" s="38">
        <v>0</v>
      </c>
      <c r="AU1418" s="38">
        <v>0</v>
      </c>
      <c r="AV1418" s="38">
        <v>0</v>
      </c>
      <c r="AW1418" s="38">
        <v>0</v>
      </c>
      <c r="AX1418" s="38">
        <v>0</v>
      </c>
      <c r="AY1418" s="38">
        <v>0</v>
      </c>
      <c r="AZ1418" s="38">
        <v>0</v>
      </c>
      <c r="BA1418" s="38">
        <v>0</v>
      </c>
      <c r="BB1418" s="38">
        <v>0</v>
      </c>
      <c r="BC1418" s="38">
        <v>0</v>
      </c>
      <c r="BD1418" s="38">
        <v>0</v>
      </c>
      <c r="BE1418" s="38">
        <v>0</v>
      </c>
      <c r="BF1418" s="38">
        <v>0</v>
      </c>
      <c r="BG1418" s="38">
        <v>0</v>
      </c>
      <c r="BH1418" s="38">
        <v>0</v>
      </c>
      <c r="BI1418" s="38">
        <v>0</v>
      </c>
      <c r="BJ1418" s="38">
        <v>0</v>
      </c>
      <c r="BK1418" s="38">
        <v>0</v>
      </c>
      <c r="BL1418" s="38">
        <v>0</v>
      </c>
      <c r="BM1418" s="38">
        <v>0</v>
      </c>
      <c r="BN1418" s="38">
        <v>0</v>
      </c>
      <c r="BO1418" s="38">
        <v>0</v>
      </c>
      <c r="BP1418" s="38">
        <v>0</v>
      </c>
      <c r="BQ1418" s="38">
        <v>0</v>
      </c>
      <c r="BR1418" s="38">
        <v>0</v>
      </c>
      <c r="BS1418" s="38">
        <v>0</v>
      </c>
      <c r="BT1418" s="38">
        <v>0</v>
      </c>
      <c r="BU1418" s="38">
        <v>0</v>
      </c>
      <c r="BV1418" s="38">
        <v>0</v>
      </c>
      <c r="BW1418" s="38">
        <v>0</v>
      </c>
      <c r="BX1418" s="38">
        <v>0</v>
      </c>
      <c r="BY1418" s="38">
        <v>0</v>
      </c>
      <c r="BZ1418" s="38">
        <v>0</v>
      </c>
      <c r="CA1418" s="38">
        <v>0</v>
      </c>
      <c r="CB1418" s="38">
        <v>0</v>
      </c>
      <c r="CC1418" s="38">
        <v>0</v>
      </c>
      <c r="CD1418" s="38">
        <v>0</v>
      </c>
      <c r="CE1418" s="38">
        <v>0</v>
      </c>
      <c r="CF1418" s="38">
        <v>0</v>
      </c>
      <c r="CG1418" s="38">
        <v>0</v>
      </c>
      <c r="CH1418" s="38">
        <v>0</v>
      </c>
      <c r="CI1418" s="38">
        <v>0</v>
      </c>
      <c r="CJ1418" s="38">
        <v>0</v>
      </c>
      <c r="CK1418" s="38">
        <v>0</v>
      </c>
      <c r="CL1418" s="38">
        <v>0</v>
      </c>
      <c r="CM1418" s="38">
        <v>0</v>
      </c>
      <c r="CN1418" s="38">
        <v>0</v>
      </c>
      <c r="CO1418" s="38">
        <v>0</v>
      </c>
      <c r="CP1418" s="38">
        <v>0</v>
      </c>
      <c r="CQ1418" s="38">
        <v>0</v>
      </c>
      <c r="CR1418" s="38">
        <v>0</v>
      </c>
      <c r="CS1418" s="38">
        <v>0</v>
      </c>
      <c r="CT1418" s="38">
        <v>0</v>
      </c>
      <c r="CU1418" s="38">
        <v>0</v>
      </c>
      <c r="CV1418" s="38">
        <v>0</v>
      </c>
      <c r="CW1418" s="38">
        <v>0</v>
      </c>
      <c r="CX1418" s="38">
        <v>0</v>
      </c>
      <c r="CY1418" s="38">
        <v>0</v>
      </c>
      <c r="CZ1418" s="38">
        <v>0</v>
      </c>
      <c r="DA1418" s="38">
        <v>0</v>
      </c>
      <c r="DB1418" s="38">
        <v>0</v>
      </c>
      <c r="DC1418" s="38">
        <v>0</v>
      </c>
      <c r="DD1418" s="38">
        <v>0</v>
      </c>
      <c r="DE1418" s="38">
        <v>0</v>
      </c>
      <c r="DF1418" s="38">
        <v>0</v>
      </c>
      <c r="DG1418" s="38">
        <v>0</v>
      </c>
      <c r="DH1418" s="38">
        <v>0</v>
      </c>
      <c r="DI1418" s="38">
        <v>0</v>
      </c>
      <c r="DJ1418" s="38">
        <v>0</v>
      </c>
      <c r="DK1418" s="38">
        <v>0</v>
      </c>
      <c r="DL1418" s="38">
        <v>0</v>
      </c>
      <c r="DM1418" s="38">
        <v>0</v>
      </c>
      <c r="DN1418" s="38">
        <v>0</v>
      </c>
      <c r="DO1418" s="38">
        <v>0</v>
      </c>
      <c r="DP1418" s="38">
        <v>0</v>
      </c>
      <c r="DQ1418" s="38">
        <v>0</v>
      </c>
      <c r="DR1418" s="38">
        <v>0</v>
      </c>
      <c r="DS1418" s="38">
        <v>0</v>
      </c>
      <c r="DT1418" s="38">
        <v>0</v>
      </c>
      <c r="DU1418" s="38">
        <v>0</v>
      </c>
      <c r="DV1418" s="38">
        <v>0</v>
      </c>
      <c r="DW1418" s="38">
        <v>0</v>
      </c>
      <c r="DX1418" s="38">
        <v>0</v>
      </c>
      <c r="DY1418" s="38">
        <v>0</v>
      </c>
      <c r="DZ1418" s="38">
        <v>0</v>
      </c>
      <c r="EA1418" s="38">
        <v>0</v>
      </c>
      <c r="EB1418" s="38">
        <v>0</v>
      </c>
      <c r="EC1418" s="38">
        <v>0</v>
      </c>
      <c r="ED1418" s="38">
        <v>0</v>
      </c>
      <c r="EE1418" s="38">
        <v>0</v>
      </c>
      <c r="EF1418" s="38">
        <v>0</v>
      </c>
      <c r="EG1418" s="38">
        <v>0</v>
      </c>
      <c r="EH1418" s="38">
        <v>0</v>
      </c>
      <c r="EI1418" s="38">
        <v>0</v>
      </c>
      <c r="EJ1418" s="38">
        <v>0</v>
      </c>
      <c r="EK1418" s="38">
        <v>0</v>
      </c>
      <c r="EL1418" s="38">
        <v>0</v>
      </c>
      <c r="EM1418" s="38">
        <v>0</v>
      </c>
      <c r="EN1418" s="38">
        <v>0</v>
      </c>
      <c r="EO1418" s="38">
        <v>0</v>
      </c>
      <c r="EP1418" s="38">
        <v>0</v>
      </c>
      <c r="EQ1418" s="38">
        <v>0</v>
      </c>
      <c r="ER1418" s="38">
        <v>0</v>
      </c>
      <c r="ES1418" s="38">
        <v>0</v>
      </c>
      <c r="ET1418" s="38">
        <v>0</v>
      </c>
      <c r="EU1418" s="38">
        <v>0</v>
      </c>
      <c r="EV1418" s="38">
        <v>0</v>
      </c>
      <c r="EW1418" s="38">
        <v>0</v>
      </c>
      <c r="EX1418" s="38">
        <v>0</v>
      </c>
      <c r="EY1418" s="38">
        <v>0</v>
      </c>
      <c r="EZ1418" s="38">
        <v>0</v>
      </c>
      <c r="FA1418" s="38">
        <v>0</v>
      </c>
      <c r="FB1418" s="38">
        <v>0</v>
      </c>
      <c r="FC1418" s="38">
        <v>0</v>
      </c>
      <c r="FD1418" s="38">
        <v>0</v>
      </c>
      <c r="FE1418" s="38">
        <v>0</v>
      </c>
      <c r="FF1418" s="38">
        <v>0</v>
      </c>
      <c r="FG1418" s="38">
        <v>0</v>
      </c>
      <c r="FH1418" s="38">
        <v>0</v>
      </c>
      <c r="FI1418" s="38">
        <v>0</v>
      </c>
      <c r="FJ1418" s="38">
        <v>0</v>
      </c>
      <c r="FK1418" s="38">
        <v>0</v>
      </c>
      <c r="FL1418" s="38">
        <v>0</v>
      </c>
      <c r="FM1418" s="38">
        <v>0</v>
      </c>
      <c r="FN1418" s="38">
        <v>0</v>
      </c>
      <c r="FO1418" s="38">
        <v>0</v>
      </c>
      <c r="FP1418" s="38">
        <v>0</v>
      </c>
      <c r="FQ1418" s="38">
        <v>0</v>
      </c>
      <c r="FR1418" s="38">
        <v>0</v>
      </c>
      <c r="FS1418" s="38">
        <v>0</v>
      </c>
      <c r="FT1418" s="38">
        <v>0</v>
      </c>
      <c r="FU1418" s="38">
        <v>0</v>
      </c>
      <c r="FV1418" s="38">
        <v>0</v>
      </c>
      <c r="FW1418">
        <v>0</v>
      </c>
      <c r="FX1418">
        <v>0</v>
      </c>
      <c r="FY1418">
        <v>0</v>
      </c>
      <c r="FZ1418">
        <v>0</v>
      </c>
      <c r="GA1418">
        <v>0</v>
      </c>
      <c r="GB1418">
        <v>0</v>
      </c>
    </row>
    <row r="1419" spans="1:184" x14ac:dyDescent="0.3">
      <c r="A1419" t="s">
        <v>1</v>
      </c>
      <c r="B1419" t="s">
        <v>1</v>
      </c>
      <c r="C1419" t="s">
        <v>1</v>
      </c>
      <c r="D1419" t="s">
        <v>1</v>
      </c>
      <c r="E1419" t="s">
        <v>222</v>
      </c>
      <c r="F1419" t="s">
        <v>1</v>
      </c>
      <c r="G1419" t="s">
        <v>1</v>
      </c>
      <c r="H1419" s="40" t="s">
        <v>1</v>
      </c>
      <c r="I1419" s="18" t="s">
        <v>1</v>
      </c>
      <c r="J1419" s="38" t="s">
        <v>1</v>
      </c>
      <c r="K1419" s="18">
        <v>44722</v>
      </c>
      <c r="L1419" s="38">
        <v>71161</v>
      </c>
      <c r="M1419" s="38">
        <v>71161</v>
      </c>
      <c r="N1419" s="38">
        <v>4.4561520000000003</v>
      </c>
      <c r="O1419" s="38">
        <v>4.3024050000000003</v>
      </c>
      <c r="P1419" s="38">
        <v>4.2131720000000001</v>
      </c>
      <c r="Q1419" s="38">
        <v>4.1825279999999996</v>
      </c>
      <c r="R1419" s="38">
        <v>4.3248410000000002</v>
      </c>
      <c r="S1419" s="38">
        <v>4.5960470000000004</v>
      </c>
      <c r="T1419" s="38">
        <v>4.915438</v>
      </c>
      <c r="U1419" s="38">
        <v>5.5118869999999998</v>
      </c>
      <c r="V1419" s="38">
        <v>6.2222720000000002</v>
      </c>
      <c r="W1419" s="38">
        <v>6.7722910000000001</v>
      </c>
      <c r="X1419" s="38">
        <v>7.2542439999999999</v>
      </c>
      <c r="Y1419" s="38">
        <v>7.6011980000000001</v>
      </c>
      <c r="Z1419" s="38">
        <v>7.7688550000000003</v>
      </c>
      <c r="AA1419" s="38">
        <v>7.9607229999999998</v>
      </c>
      <c r="AB1419" s="38">
        <v>7.9523529999999996</v>
      </c>
      <c r="AC1419" s="38">
        <v>7.7555290000000001</v>
      </c>
      <c r="AD1419" s="38">
        <v>7.37453</v>
      </c>
      <c r="AE1419" s="38">
        <v>6.8111829999999998</v>
      </c>
      <c r="AF1419" s="38">
        <v>6.3433849999999996</v>
      </c>
      <c r="AG1419" s="38">
        <v>6.0366059999999999</v>
      </c>
      <c r="AH1419" s="38">
        <v>5.8366959999999999</v>
      </c>
      <c r="AI1419" s="38">
        <v>5.5497079999999999</v>
      </c>
      <c r="AJ1419" s="38">
        <v>5.1223130000000001</v>
      </c>
      <c r="AK1419" s="38">
        <v>4.761012</v>
      </c>
      <c r="AL1419" s="38">
        <v>1.0500300000000001E-2</v>
      </c>
      <c r="AM1419" s="38">
        <v>-5.7419999999999997E-4</v>
      </c>
      <c r="AN1419" s="38">
        <v>2.2230300000000001E-2</v>
      </c>
      <c r="AO1419" s="38">
        <v>1.7407099999999998E-2</v>
      </c>
      <c r="AP1419" s="38">
        <v>3.0114100000000001E-2</v>
      </c>
      <c r="AQ1419" s="38">
        <v>2.8601600000000001E-2</v>
      </c>
      <c r="AR1419" s="38">
        <v>-1.21432E-2</v>
      </c>
      <c r="AS1419" s="38">
        <v>-3.8913499999999997E-2</v>
      </c>
      <c r="AT1419" s="38">
        <v>-5.9448800000000003E-2</v>
      </c>
      <c r="AU1419" s="38">
        <v>-8.4020200000000003E-2</v>
      </c>
      <c r="AV1419" s="38">
        <v>-8.9832200000000001E-2</v>
      </c>
      <c r="AW1419" s="38">
        <v>-6.8817500000000004E-2</v>
      </c>
      <c r="AX1419" s="38">
        <v>-2.3410199999999999E-2</v>
      </c>
      <c r="AY1419" s="38">
        <v>4.1348099999999999E-2</v>
      </c>
      <c r="AZ1419" s="38">
        <v>6.4758700000000002E-2</v>
      </c>
      <c r="BA1419" s="38">
        <v>2.8304900000000001E-2</v>
      </c>
      <c r="BB1419" s="38">
        <v>2.70187E-2</v>
      </c>
      <c r="BC1419" s="38">
        <v>8.7916000000000001E-3</v>
      </c>
      <c r="BD1419" s="38">
        <v>-2.2994400000000002E-2</v>
      </c>
      <c r="BE1419" s="38">
        <v>-2.6582399999999999E-2</v>
      </c>
      <c r="BF1419" s="38">
        <v>3.7870999999999998E-3</v>
      </c>
      <c r="BG1419" s="38">
        <v>-3.99073E-2</v>
      </c>
      <c r="BH1419" s="38">
        <v>-2.6828299999999999E-2</v>
      </c>
      <c r="BI1419" s="38">
        <v>-4.35491E-2</v>
      </c>
      <c r="BJ1419" s="38">
        <v>1.9383000000000001E-2</v>
      </c>
      <c r="BK1419" s="38">
        <v>6.7670999999999999E-3</v>
      </c>
      <c r="BL1419" s="38">
        <v>2.8148099999999999E-2</v>
      </c>
      <c r="BM1419" s="38">
        <v>2.2584699999999999E-2</v>
      </c>
      <c r="BN1419" s="38">
        <v>3.5028900000000002E-2</v>
      </c>
      <c r="BO1419" s="38">
        <v>3.4867200000000001E-2</v>
      </c>
      <c r="BP1419" s="38">
        <v>-3.3974999999999999E-3</v>
      </c>
      <c r="BQ1419" s="38">
        <v>-3.1811300000000001E-2</v>
      </c>
      <c r="BR1419" s="38">
        <v>-5.2061900000000001E-2</v>
      </c>
      <c r="BS1419" s="38">
        <v>-7.5385900000000006E-2</v>
      </c>
      <c r="BT1419" s="38">
        <v>-8.2979600000000001E-2</v>
      </c>
      <c r="BU1419" s="38">
        <v>-6.3839099999999996E-2</v>
      </c>
      <c r="BV1419" s="38">
        <v>-1.98541E-2</v>
      </c>
      <c r="BW1419" s="38">
        <v>4.6056100000000003E-2</v>
      </c>
      <c r="BX1419" s="38">
        <v>7.1992100000000003E-2</v>
      </c>
      <c r="BY1419" s="38">
        <v>3.7180299999999999E-2</v>
      </c>
      <c r="BZ1419" s="38">
        <v>3.7352900000000001E-2</v>
      </c>
      <c r="CA1419" s="38">
        <v>1.9222599999999999E-2</v>
      </c>
      <c r="CB1419" s="38">
        <v>-1.2201699999999999E-2</v>
      </c>
      <c r="CC1419" s="38">
        <v>-1.6256799999999998E-2</v>
      </c>
      <c r="CD1419" s="38">
        <v>1.42206E-2</v>
      </c>
      <c r="CE1419" s="38">
        <v>-2.7352899999999999E-2</v>
      </c>
      <c r="CF1419" s="38">
        <v>-1.4608299999999999E-2</v>
      </c>
      <c r="CG1419" s="38">
        <v>-3.14737E-2</v>
      </c>
      <c r="CH1419" s="38">
        <v>2.5535200000000001E-2</v>
      </c>
      <c r="CI1419" s="38">
        <v>1.18517E-2</v>
      </c>
      <c r="CJ1419" s="38">
        <v>3.2246799999999999E-2</v>
      </c>
      <c r="CK1419" s="38">
        <v>2.6170800000000001E-2</v>
      </c>
      <c r="CL1419" s="38">
        <v>3.8432800000000003E-2</v>
      </c>
      <c r="CM1419" s="38">
        <v>3.9206699999999997E-2</v>
      </c>
      <c r="CN1419" s="38">
        <v>2.6597999999999999E-3</v>
      </c>
      <c r="CO1419" s="38">
        <v>-2.68924E-2</v>
      </c>
      <c r="CP1419" s="38">
        <v>-4.6945800000000003E-2</v>
      </c>
      <c r="CQ1419" s="38">
        <v>-6.9405800000000004E-2</v>
      </c>
      <c r="CR1419" s="38">
        <v>-7.82336E-2</v>
      </c>
      <c r="CS1419" s="38">
        <v>-6.0391E-2</v>
      </c>
      <c r="CT1419" s="38">
        <v>-1.7391199999999999E-2</v>
      </c>
      <c r="CU1419" s="38">
        <v>4.9316899999999997E-2</v>
      </c>
      <c r="CV1419" s="38">
        <v>7.7001899999999998E-2</v>
      </c>
      <c r="CW1419" s="38">
        <v>4.3327499999999998E-2</v>
      </c>
      <c r="CX1419" s="38">
        <v>4.4510399999999999E-2</v>
      </c>
      <c r="CY1419" s="38">
        <v>2.6447100000000001E-2</v>
      </c>
      <c r="CZ1419" s="38">
        <v>-4.7267000000000003E-3</v>
      </c>
      <c r="DA1419" s="38">
        <v>-9.1053999999999996E-3</v>
      </c>
      <c r="DB1419" s="38">
        <v>2.1446799999999999E-2</v>
      </c>
      <c r="DC1419" s="38">
        <v>-1.8657799999999999E-2</v>
      </c>
      <c r="DD1419" s="38">
        <v>-6.1447999999999997E-3</v>
      </c>
      <c r="DE1419" s="38">
        <v>-2.31103E-2</v>
      </c>
      <c r="DF1419" s="38">
        <v>3.1687399999999998E-2</v>
      </c>
      <c r="DG1419" s="38">
        <v>1.6936300000000001E-2</v>
      </c>
      <c r="DH1419" s="38">
        <v>3.63454E-2</v>
      </c>
      <c r="DI1419" s="38">
        <v>2.97568E-2</v>
      </c>
      <c r="DJ1419" s="38">
        <v>4.1836699999999998E-2</v>
      </c>
      <c r="DK1419" s="38">
        <v>4.35462E-2</v>
      </c>
      <c r="DL1419" s="38">
        <v>8.7171000000000002E-3</v>
      </c>
      <c r="DM1419" s="38">
        <v>-2.19735E-2</v>
      </c>
      <c r="DN1419" s="38">
        <v>-4.1829699999999997E-2</v>
      </c>
      <c r="DO1419" s="38">
        <v>-6.3425700000000002E-2</v>
      </c>
      <c r="DP1419" s="38">
        <v>-7.34876E-2</v>
      </c>
      <c r="DQ1419" s="38">
        <v>-5.6942899999999998E-2</v>
      </c>
      <c r="DR1419" s="38">
        <v>-1.49283E-2</v>
      </c>
      <c r="DS1419" s="38">
        <v>5.2577600000000002E-2</v>
      </c>
      <c r="DT1419" s="38">
        <v>8.2011799999999996E-2</v>
      </c>
      <c r="DU1419" s="38">
        <v>4.9474600000000001E-2</v>
      </c>
      <c r="DV1419" s="38">
        <v>5.1667900000000003E-2</v>
      </c>
      <c r="DW1419" s="38">
        <v>3.3671600000000003E-2</v>
      </c>
      <c r="DX1419" s="38">
        <v>2.7483E-3</v>
      </c>
      <c r="DY1419" s="38">
        <v>-1.9539000000000002E-3</v>
      </c>
      <c r="DZ1419" s="38">
        <v>2.8673000000000001E-2</v>
      </c>
      <c r="EA1419" s="38">
        <v>-9.9626999999999997E-3</v>
      </c>
      <c r="EB1419" s="38">
        <v>2.3186000000000001E-3</v>
      </c>
      <c r="EC1419" s="38">
        <v>-1.4747E-2</v>
      </c>
      <c r="ED1419" s="38">
        <v>4.0570099999999998E-2</v>
      </c>
      <c r="EE1419" s="38">
        <v>2.4277699999999999E-2</v>
      </c>
      <c r="EF1419" s="38">
        <v>4.2263200000000001E-2</v>
      </c>
      <c r="EG1419" s="38">
        <v>3.4934399999999997E-2</v>
      </c>
      <c r="EH1419" s="38">
        <v>4.6751500000000001E-2</v>
      </c>
      <c r="EI1419" s="38">
        <v>4.9811800000000003E-2</v>
      </c>
      <c r="EJ1419" s="38">
        <v>1.7462800000000001E-2</v>
      </c>
      <c r="EK1419" s="38">
        <v>-1.48714E-2</v>
      </c>
      <c r="EL1419" s="38">
        <v>-3.4442899999999999E-2</v>
      </c>
      <c r="EM1419" s="38">
        <v>-5.47915E-2</v>
      </c>
      <c r="EN1419" s="38">
        <v>-6.6635100000000003E-2</v>
      </c>
      <c r="EO1419" s="38">
        <v>-5.1964499999999997E-2</v>
      </c>
      <c r="EP1419" s="38">
        <v>-1.13723E-2</v>
      </c>
      <c r="EQ1419" s="38">
        <v>5.7285599999999999E-2</v>
      </c>
      <c r="ER1419" s="38">
        <v>8.9245199999999997E-2</v>
      </c>
      <c r="ES1419" s="38">
        <v>5.8350100000000002E-2</v>
      </c>
      <c r="ET1419" s="38">
        <v>6.2002099999999997E-2</v>
      </c>
      <c r="EU1419" s="38">
        <v>4.4102599999999999E-2</v>
      </c>
      <c r="EV1419" s="38">
        <v>1.3540999999999999E-2</v>
      </c>
      <c r="EW1419" s="38">
        <v>8.3715999999999999E-3</v>
      </c>
      <c r="EX1419" s="38">
        <v>3.9106500000000002E-2</v>
      </c>
      <c r="EY1419" s="38">
        <v>2.5915999999999999E-3</v>
      </c>
      <c r="EZ1419" s="38">
        <v>1.45386E-2</v>
      </c>
      <c r="FA1419" s="38">
        <v>-2.6716000000000001E-3</v>
      </c>
      <c r="FB1419" s="38">
        <v>78.712190000000007</v>
      </c>
      <c r="FC1419" s="38">
        <v>77.097390000000004</v>
      </c>
      <c r="FD1419" s="38">
        <v>74.733689999999996</v>
      </c>
      <c r="FE1419" s="38">
        <v>72.769069999999999</v>
      </c>
      <c r="FF1419" s="38">
        <v>71.754009999999994</v>
      </c>
      <c r="FG1419" s="38">
        <v>70.91319</v>
      </c>
      <c r="FH1419" s="38">
        <v>71.53134</v>
      </c>
      <c r="FI1419" s="38">
        <v>75.553190000000001</v>
      </c>
      <c r="FJ1419" s="38">
        <v>80.429090000000002</v>
      </c>
      <c r="FK1419" s="38">
        <v>84.19444</v>
      </c>
      <c r="FL1419" s="38">
        <v>87.786879999999996</v>
      </c>
      <c r="FM1419" s="38">
        <v>91.302959999999999</v>
      </c>
      <c r="FN1419" s="38">
        <v>93.843869999999995</v>
      </c>
      <c r="FO1419" s="38">
        <v>96.03877</v>
      </c>
      <c r="FP1419" s="38">
        <v>97.465599999999995</v>
      </c>
      <c r="FQ1419" s="38">
        <v>98.575990000000004</v>
      </c>
      <c r="FR1419" s="38">
        <v>98.87039</v>
      </c>
      <c r="FS1419" s="38">
        <v>98.378349999999998</v>
      </c>
      <c r="FT1419" s="38">
        <v>96.804590000000005</v>
      </c>
      <c r="FU1419" s="38">
        <v>94.498270000000005</v>
      </c>
      <c r="FV1419" s="38">
        <v>91.183909999999997</v>
      </c>
      <c r="FW1419">
        <v>88.488060000000004</v>
      </c>
      <c r="FX1419">
        <v>85.704480000000004</v>
      </c>
      <c r="FY1419">
        <v>82.905739999999994</v>
      </c>
      <c r="FZ1419">
        <v>1.20876E-2</v>
      </c>
      <c r="GA1419">
        <v>0.101787</v>
      </c>
      <c r="GB1419">
        <v>1</v>
      </c>
    </row>
    <row r="1420" spans="1:184" x14ac:dyDescent="0.3">
      <c r="A1420" t="s">
        <v>1</v>
      </c>
      <c r="B1420" t="s">
        <v>1</v>
      </c>
      <c r="C1420" t="s">
        <v>1</v>
      </c>
      <c r="D1420" t="s">
        <v>1</v>
      </c>
      <c r="E1420" t="s">
        <v>222</v>
      </c>
      <c r="F1420" t="s">
        <v>1</v>
      </c>
      <c r="G1420" t="s">
        <v>1</v>
      </c>
      <c r="H1420" s="40" t="s">
        <v>1</v>
      </c>
      <c r="I1420" s="18" t="s">
        <v>1</v>
      </c>
      <c r="J1420" s="38" t="s">
        <v>1</v>
      </c>
      <c r="K1420" s="18">
        <v>44739</v>
      </c>
      <c r="L1420" s="38">
        <v>70894</v>
      </c>
      <c r="M1420" s="38">
        <v>70894</v>
      </c>
      <c r="N1420" s="38">
        <v>4.1052609999999996</v>
      </c>
      <c r="O1420" s="38">
        <v>3.9937610000000001</v>
      </c>
      <c r="P1420" s="38">
        <v>3.9093960000000001</v>
      </c>
      <c r="Q1420" s="38">
        <v>3.9091179999999999</v>
      </c>
      <c r="R1420" s="38">
        <v>4.0765799999999999</v>
      </c>
      <c r="S1420" s="38">
        <v>4.4462339999999996</v>
      </c>
      <c r="T1420" s="38">
        <v>4.8706670000000001</v>
      </c>
      <c r="U1420" s="38">
        <v>5.4742509999999998</v>
      </c>
      <c r="V1420" s="38">
        <v>6.1981919999999997</v>
      </c>
      <c r="W1420" s="38">
        <v>6.6944520000000001</v>
      </c>
      <c r="X1420" s="38">
        <v>7.1251239999999996</v>
      </c>
      <c r="Y1420" s="38">
        <v>7.4527749999999999</v>
      </c>
      <c r="Z1420" s="38">
        <v>7.6723629999999998</v>
      </c>
      <c r="AA1420" s="38">
        <v>7.9189290000000003</v>
      </c>
      <c r="AB1420" s="38">
        <v>8.0018460000000005</v>
      </c>
      <c r="AC1420" s="38">
        <v>7.884938</v>
      </c>
      <c r="AD1420" s="38">
        <v>7.5322990000000001</v>
      </c>
      <c r="AE1420" s="38">
        <v>6.9115330000000004</v>
      </c>
      <c r="AF1420" s="38">
        <v>6.4186040000000002</v>
      </c>
      <c r="AG1420" s="38">
        <v>6.094087</v>
      </c>
      <c r="AH1420" s="38">
        <v>5.8459380000000003</v>
      </c>
      <c r="AI1420" s="38">
        <v>5.4602089999999999</v>
      </c>
      <c r="AJ1420" s="38">
        <v>5.0310319999999997</v>
      </c>
      <c r="AK1420" s="38">
        <v>4.7002470000000001</v>
      </c>
      <c r="AL1420" s="38">
        <v>-6.8357200000000007E-2</v>
      </c>
      <c r="AM1420" s="38">
        <v>-3.4487999999999998E-2</v>
      </c>
      <c r="AN1420" s="38">
        <v>-2.6507300000000001E-2</v>
      </c>
      <c r="AO1420" s="38">
        <v>-1.07143E-2</v>
      </c>
      <c r="AP1420" s="38">
        <v>-2.4419199999999999E-2</v>
      </c>
      <c r="AQ1420" s="38">
        <v>4.90921E-2</v>
      </c>
      <c r="AR1420" s="38">
        <v>8.48941E-2</v>
      </c>
      <c r="AS1420" s="38">
        <v>2.02816E-2</v>
      </c>
      <c r="AT1420" s="38">
        <v>-7.8107000000000003E-3</v>
      </c>
      <c r="AU1420" s="38">
        <v>-3.4107199999999997E-2</v>
      </c>
      <c r="AV1420" s="38">
        <v>-4.4427899999999999E-2</v>
      </c>
      <c r="AW1420" s="38">
        <v>-2.2658299999999999E-2</v>
      </c>
      <c r="AX1420" s="38">
        <v>-6.8644999999999999E-3</v>
      </c>
      <c r="AY1420" s="38">
        <v>1.16556E-2</v>
      </c>
      <c r="AZ1420" s="38">
        <v>5.7789100000000003E-2</v>
      </c>
      <c r="BA1420" s="38">
        <v>6.8064799999999995E-2</v>
      </c>
      <c r="BB1420" s="38">
        <v>0.12639500000000001</v>
      </c>
      <c r="BC1420" s="38">
        <v>0.12831020000000001</v>
      </c>
      <c r="BD1420" s="38">
        <v>9.6874600000000005E-2</v>
      </c>
      <c r="BE1420" s="38">
        <v>9.1053200000000001E-2</v>
      </c>
      <c r="BF1420" s="38">
        <v>8.2572099999999996E-2</v>
      </c>
      <c r="BG1420" s="38">
        <v>-9.6891400000000003E-2</v>
      </c>
      <c r="BH1420" s="38">
        <v>-7.2195300000000004E-2</v>
      </c>
      <c r="BI1420" s="38">
        <v>-6.1140600000000003E-2</v>
      </c>
      <c r="BJ1420" s="38">
        <v>-6.1769900000000003E-2</v>
      </c>
      <c r="BK1420" s="38">
        <v>-2.7928600000000001E-2</v>
      </c>
      <c r="BL1420" s="38">
        <v>-2.0112600000000001E-2</v>
      </c>
      <c r="BM1420" s="38">
        <v>-5.4971999999999998E-3</v>
      </c>
      <c r="BN1420" s="38">
        <v>-1.9507400000000001E-2</v>
      </c>
      <c r="BO1420" s="38">
        <v>5.51361E-2</v>
      </c>
      <c r="BP1420" s="38">
        <v>9.2951800000000001E-2</v>
      </c>
      <c r="BQ1420" s="38">
        <v>2.7236699999999999E-2</v>
      </c>
      <c r="BR1420" s="38">
        <v>-5.666E-4</v>
      </c>
      <c r="BS1420" s="38">
        <v>-2.6234299999999999E-2</v>
      </c>
      <c r="BT1420" s="38">
        <v>-3.7732399999999999E-2</v>
      </c>
      <c r="BU1420" s="38">
        <v>-1.7471799999999999E-2</v>
      </c>
      <c r="BV1420" s="38">
        <v>-3.1435999999999999E-3</v>
      </c>
      <c r="BW1420" s="38">
        <v>1.55297E-2</v>
      </c>
      <c r="BX1420" s="38">
        <v>6.3271800000000003E-2</v>
      </c>
      <c r="BY1420" s="38">
        <v>7.4669899999999997E-2</v>
      </c>
      <c r="BZ1420" s="38">
        <v>0.13417589999999999</v>
      </c>
      <c r="CA1420" s="38">
        <v>0.13640740000000001</v>
      </c>
      <c r="CB1420" s="38">
        <v>0.10746169999999999</v>
      </c>
      <c r="CC1420" s="38">
        <v>0.101829</v>
      </c>
      <c r="CD1420" s="38">
        <v>9.2721399999999995E-2</v>
      </c>
      <c r="CE1420" s="38">
        <v>-8.4737400000000004E-2</v>
      </c>
      <c r="CF1420" s="38">
        <v>-6.0094500000000002E-2</v>
      </c>
      <c r="CG1420" s="38">
        <v>-4.8341799999999997E-2</v>
      </c>
      <c r="CH1420" s="38">
        <v>-5.7207500000000001E-2</v>
      </c>
      <c r="CI1420" s="38">
        <v>-2.3385599999999999E-2</v>
      </c>
      <c r="CJ1420" s="38">
        <v>-1.5683699999999998E-2</v>
      </c>
      <c r="CK1420" s="38">
        <v>-1.8837999999999999E-3</v>
      </c>
      <c r="CL1420" s="38">
        <v>-1.6105499999999998E-2</v>
      </c>
      <c r="CM1420" s="38">
        <v>5.9322100000000003E-2</v>
      </c>
      <c r="CN1420" s="38">
        <v>9.8532599999999998E-2</v>
      </c>
      <c r="CO1420" s="38">
        <v>3.20538E-2</v>
      </c>
      <c r="CP1420" s="38">
        <v>4.4505999999999999E-3</v>
      </c>
      <c r="CQ1420" s="38">
        <v>-2.0781500000000001E-2</v>
      </c>
      <c r="CR1420" s="38">
        <v>-3.3095100000000002E-2</v>
      </c>
      <c r="CS1420" s="38">
        <v>-1.3879600000000001E-2</v>
      </c>
      <c r="CT1420" s="38">
        <v>-5.6649999999999995E-4</v>
      </c>
      <c r="CU1420" s="38">
        <v>1.8212900000000001E-2</v>
      </c>
      <c r="CV1420" s="38">
        <v>6.7069100000000006E-2</v>
      </c>
      <c r="CW1420" s="38">
        <v>7.9244499999999995E-2</v>
      </c>
      <c r="CX1420" s="38">
        <v>0.13956489999999999</v>
      </c>
      <c r="CY1420" s="38">
        <v>0.14201549999999999</v>
      </c>
      <c r="CZ1420" s="38">
        <v>0.1147942</v>
      </c>
      <c r="DA1420" s="38">
        <v>0.1092923</v>
      </c>
      <c r="DB1420" s="38">
        <v>9.9750800000000001E-2</v>
      </c>
      <c r="DC1420" s="38">
        <v>-7.6319600000000001E-2</v>
      </c>
      <c r="DD1420" s="38">
        <v>-5.1713500000000003E-2</v>
      </c>
      <c r="DE1420" s="38">
        <v>-3.9477400000000003E-2</v>
      </c>
      <c r="DF1420" s="38">
        <v>-5.2645200000000003E-2</v>
      </c>
      <c r="DG1420" s="38">
        <v>-1.8842600000000001E-2</v>
      </c>
      <c r="DH1420" s="38">
        <v>-1.1254800000000001E-2</v>
      </c>
      <c r="DI1420" s="38">
        <v>1.7296E-3</v>
      </c>
      <c r="DJ1420" s="38">
        <v>-1.27037E-2</v>
      </c>
      <c r="DK1420" s="38">
        <v>6.3508099999999998E-2</v>
      </c>
      <c r="DL1420" s="38">
        <v>0.10411330000000001</v>
      </c>
      <c r="DM1420" s="38">
        <v>3.6870899999999998E-2</v>
      </c>
      <c r="DN1420" s="38">
        <v>9.4678999999999996E-3</v>
      </c>
      <c r="DO1420" s="38">
        <v>-1.53288E-2</v>
      </c>
      <c r="DP1420" s="38">
        <v>-2.8457799999999998E-2</v>
      </c>
      <c r="DQ1420" s="38">
        <v>-1.02874E-2</v>
      </c>
      <c r="DR1420" s="38">
        <v>2.0106E-3</v>
      </c>
      <c r="DS1420" s="38">
        <v>2.0896100000000001E-2</v>
      </c>
      <c r="DT1420" s="38">
        <v>7.0866499999999999E-2</v>
      </c>
      <c r="DU1420" s="38">
        <v>8.3819199999999996E-2</v>
      </c>
      <c r="DV1420" s="38">
        <v>0.144954</v>
      </c>
      <c r="DW1420" s="38">
        <v>0.14762359999999999</v>
      </c>
      <c r="DX1420" s="38">
        <v>0.12212679999999999</v>
      </c>
      <c r="DY1420" s="38">
        <v>0.1167556</v>
      </c>
      <c r="DZ1420" s="38">
        <v>0.10678020000000001</v>
      </c>
      <c r="EA1420" s="38">
        <v>-6.7901799999999998E-2</v>
      </c>
      <c r="EB1420" s="38">
        <v>-4.3332599999999999E-2</v>
      </c>
      <c r="EC1420" s="38">
        <v>-3.0612899999999998E-2</v>
      </c>
      <c r="ED1420" s="38">
        <v>-4.6057899999999999E-2</v>
      </c>
      <c r="EE1420" s="38">
        <v>-1.2283199999999999E-2</v>
      </c>
      <c r="EF1420" s="38">
        <v>-4.8601E-3</v>
      </c>
      <c r="EG1420" s="38">
        <v>6.9467000000000001E-3</v>
      </c>
      <c r="EH1420" s="38">
        <v>-7.7919E-3</v>
      </c>
      <c r="EI1420" s="38">
        <v>6.9552100000000006E-2</v>
      </c>
      <c r="EJ1420" s="38">
        <v>0.11217100000000001</v>
      </c>
      <c r="EK1420" s="38">
        <v>4.38261E-2</v>
      </c>
      <c r="EL1420" s="38">
        <v>1.6712000000000001E-2</v>
      </c>
      <c r="EM1420" s="38">
        <v>-7.4558999999999997E-3</v>
      </c>
      <c r="EN1420" s="38">
        <v>-2.1762299999999998E-2</v>
      </c>
      <c r="EO1420" s="38">
        <v>-5.1009000000000002E-3</v>
      </c>
      <c r="EP1420" s="38">
        <v>5.7314000000000002E-3</v>
      </c>
      <c r="EQ1420" s="38">
        <v>2.4770199999999999E-2</v>
      </c>
      <c r="ER1420" s="38">
        <v>7.6349200000000006E-2</v>
      </c>
      <c r="ES1420" s="38">
        <v>9.0424299999999999E-2</v>
      </c>
      <c r="ET1420" s="38">
        <v>0.15273490000000001</v>
      </c>
      <c r="EU1420" s="38">
        <v>0.15572079999999999</v>
      </c>
      <c r="EV1420" s="38">
        <v>0.1327139</v>
      </c>
      <c r="EW1420" s="38">
        <v>0.12753139999999999</v>
      </c>
      <c r="EX1420" s="38">
        <v>0.11692950000000001</v>
      </c>
      <c r="EY1420" s="38">
        <v>-5.5747900000000003E-2</v>
      </c>
      <c r="EZ1420" s="38">
        <v>-3.1231800000000001E-2</v>
      </c>
      <c r="FA1420" s="38">
        <v>-1.7814099999999999E-2</v>
      </c>
      <c r="FB1420" s="38">
        <v>76.74503</v>
      </c>
      <c r="FC1420" s="38">
        <v>74.815740000000005</v>
      </c>
      <c r="FD1420" s="38">
        <v>72.868709999999993</v>
      </c>
      <c r="FE1420" s="38">
        <v>71.21687</v>
      </c>
      <c r="FF1420" s="38">
        <v>70.225579999999994</v>
      </c>
      <c r="FG1420" s="38">
        <v>68.968770000000006</v>
      </c>
      <c r="FH1420" s="38">
        <v>69.215950000000007</v>
      </c>
      <c r="FI1420" s="38">
        <v>72.579440000000005</v>
      </c>
      <c r="FJ1420" s="38">
        <v>77.433139999999995</v>
      </c>
      <c r="FK1420" s="38">
        <v>81.610770000000002</v>
      </c>
      <c r="FL1420" s="38">
        <v>85.827600000000004</v>
      </c>
      <c r="FM1420" s="38">
        <v>89.745310000000003</v>
      </c>
      <c r="FN1420" s="38">
        <v>93.178150000000002</v>
      </c>
      <c r="FO1420" s="38">
        <v>96.051419999999993</v>
      </c>
      <c r="FP1420" s="38">
        <v>98.218199999999996</v>
      </c>
      <c r="FQ1420" s="38">
        <v>99.806979999999996</v>
      </c>
      <c r="FR1420" s="38">
        <v>99.990279999999998</v>
      </c>
      <c r="FS1420" s="38">
        <v>99.579899999999995</v>
      </c>
      <c r="FT1420" s="38">
        <v>98.065280000000001</v>
      </c>
      <c r="FU1420" s="38">
        <v>95.126859999999994</v>
      </c>
      <c r="FV1420" s="38">
        <v>90.614590000000007</v>
      </c>
      <c r="FW1420">
        <v>86.832409999999996</v>
      </c>
      <c r="FX1420">
        <v>83.654169999999993</v>
      </c>
      <c r="FY1420">
        <v>81.077569999999994</v>
      </c>
      <c r="FZ1420">
        <v>1.0557199999999999E-2</v>
      </c>
      <c r="GA1420">
        <v>8.6645799999999995E-2</v>
      </c>
      <c r="GB1420">
        <v>1</v>
      </c>
    </row>
    <row r="1421" spans="1:184" x14ac:dyDescent="0.3">
      <c r="A1421" t="s">
        <v>1</v>
      </c>
      <c r="B1421" t="s">
        <v>1</v>
      </c>
      <c r="C1421" t="s">
        <v>1</v>
      </c>
      <c r="D1421" t="s">
        <v>1</v>
      </c>
      <c r="E1421" t="s">
        <v>222</v>
      </c>
      <c r="F1421" t="s">
        <v>1</v>
      </c>
      <c r="G1421" t="s">
        <v>1</v>
      </c>
      <c r="H1421" s="40" t="s">
        <v>1</v>
      </c>
      <c r="I1421" s="18" t="s">
        <v>1</v>
      </c>
      <c r="J1421" s="38" t="s">
        <v>1</v>
      </c>
      <c r="K1421" s="18">
        <v>44753</v>
      </c>
      <c r="L1421" s="38">
        <v>70579</v>
      </c>
      <c r="M1421" s="38">
        <v>70579</v>
      </c>
      <c r="N1421" s="38">
        <v>4.0583780000000003</v>
      </c>
      <c r="O1421" s="38">
        <v>3.9432160000000001</v>
      </c>
      <c r="P1421" s="38">
        <v>3.8708109999999998</v>
      </c>
      <c r="Q1421" s="38">
        <v>3.8806820000000002</v>
      </c>
      <c r="R1421" s="38">
        <v>4.0525609999999999</v>
      </c>
      <c r="S1421" s="38">
        <v>4.4069320000000003</v>
      </c>
      <c r="T1421" s="38">
        <v>4.829866</v>
      </c>
      <c r="U1421" s="38">
        <v>5.4666059999999996</v>
      </c>
      <c r="V1421" s="38">
        <v>6.2145999999999999</v>
      </c>
      <c r="W1421" s="38">
        <v>6.7542369999999998</v>
      </c>
      <c r="X1421" s="38">
        <v>7.2050429999999999</v>
      </c>
      <c r="Y1421" s="38">
        <v>7.5340999999999996</v>
      </c>
      <c r="Z1421" s="38">
        <v>7.7283369999999998</v>
      </c>
      <c r="AA1421" s="38">
        <v>7.9680710000000001</v>
      </c>
      <c r="AB1421" s="38">
        <v>8.0116409999999991</v>
      </c>
      <c r="AC1421" s="38">
        <v>7.866676</v>
      </c>
      <c r="AD1421" s="38">
        <v>7.4973960000000002</v>
      </c>
      <c r="AE1421" s="38">
        <v>6.8581390000000004</v>
      </c>
      <c r="AF1421" s="38">
        <v>6.3546019999999999</v>
      </c>
      <c r="AG1421" s="38">
        <v>6.0446229999999996</v>
      </c>
      <c r="AH1421" s="38">
        <v>5.821485</v>
      </c>
      <c r="AI1421" s="38">
        <v>5.4658870000000004</v>
      </c>
      <c r="AJ1421" s="38">
        <v>5.0621770000000001</v>
      </c>
      <c r="AK1421" s="38">
        <v>4.7213520000000004</v>
      </c>
      <c r="AL1421" s="38">
        <v>-2.5289499999999999E-2</v>
      </c>
      <c r="AM1421" s="38">
        <v>-1.3856800000000001E-2</v>
      </c>
      <c r="AN1421" s="38">
        <v>2.0000000000000001E-4</v>
      </c>
      <c r="AO1421" s="38">
        <v>-7.2344999999999996E-3</v>
      </c>
      <c r="AP1421" s="38">
        <v>-3.02534E-2</v>
      </c>
      <c r="AQ1421" s="38">
        <v>1.0177999999999999E-3</v>
      </c>
      <c r="AR1421" s="38">
        <v>2.9992399999999999E-2</v>
      </c>
      <c r="AS1421" s="38">
        <v>-2.8794199999999999E-2</v>
      </c>
      <c r="AT1421" s="38">
        <v>-2.878E-4</v>
      </c>
      <c r="AU1421" s="38">
        <v>-3.8428499999999997E-2</v>
      </c>
      <c r="AV1421" s="38">
        <v>-3.6142100000000003E-2</v>
      </c>
      <c r="AW1421" s="38">
        <v>-3.6622000000000002E-2</v>
      </c>
      <c r="AX1421" s="38">
        <v>-2.1084599999999998E-2</v>
      </c>
      <c r="AY1421" s="38">
        <v>1.7590000000000001E-2</v>
      </c>
      <c r="AZ1421" s="38">
        <v>1.5028700000000001E-2</v>
      </c>
      <c r="BA1421" s="38">
        <v>1.8173700000000001E-2</v>
      </c>
      <c r="BB1421" s="38">
        <v>8.8341900000000001E-2</v>
      </c>
      <c r="BC1421" s="38">
        <v>5.3377099999999997E-2</v>
      </c>
      <c r="BD1421" s="38">
        <v>1.7637699999999999E-2</v>
      </c>
      <c r="BE1421" s="38">
        <v>5.2679499999999997E-2</v>
      </c>
      <c r="BF1421" s="38">
        <v>3.1679300000000001E-2</v>
      </c>
      <c r="BG1421" s="38">
        <v>-0.11772489999999999</v>
      </c>
      <c r="BH1421" s="38">
        <v>-8.6174100000000003E-2</v>
      </c>
      <c r="BI1421" s="38">
        <v>-7.3792200000000002E-2</v>
      </c>
      <c r="BJ1421" s="38">
        <v>-1.7742999999999998E-2</v>
      </c>
      <c r="BK1421" s="38">
        <v>-6.8985000000000001E-3</v>
      </c>
      <c r="BL1421" s="38">
        <v>6.8897999999999997E-3</v>
      </c>
      <c r="BM1421" s="38">
        <v>-1.5835999999999999E-3</v>
      </c>
      <c r="BN1421" s="38">
        <v>-2.5290400000000001E-2</v>
      </c>
      <c r="BO1421" s="38">
        <v>7.6866E-3</v>
      </c>
      <c r="BP1421" s="38">
        <v>3.8872499999999997E-2</v>
      </c>
      <c r="BQ1421" s="38">
        <v>-2.1194600000000001E-2</v>
      </c>
      <c r="BR1421" s="38">
        <v>7.6912999999999999E-3</v>
      </c>
      <c r="BS1421" s="38">
        <v>-2.9368100000000001E-2</v>
      </c>
      <c r="BT1421" s="38">
        <v>-2.8738E-2</v>
      </c>
      <c r="BU1421" s="38">
        <v>-3.0954800000000001E-2</v>
      </c>
      <c r="BV1421" s="38">
        <v>-1.7637699999999999E-2</v>
      </c>
      <c r="BW1421" s="38">
        <v>2.1802800000000001E-2</v>
      </c>
      <c r="BX1421" s="38">
        <v>2.1472100000000001E-2</v>
      </c>
      <c r="BY1421" s="38">
        <v>2.5879200000000002E-2</v>
      </c>
      <c r="BZ1421" s="38">
        <v>9.7382800000000005E-2</v>
      </c>
      <c r="CA1421" s="38">
        <v>6.2972500000000001E-2</v>
      </c>
      <c r="CB1421" s="38">
        <v>2.9602199999999999E-2</v>
      </c>
      <c r="CC1421" s="38">
        <v>6.4641199999999996E-2</v>
      </c>
      <c r="CD1421" s="38">
        <v>4.2688700000000003E-2</v>
      </c>
      <c r="CE1421" s="38">
        <v>-0.1047598</v>
      </c>
      <c r="CF1421" s="38">
        <v>-7.2084599999999999E-2</v>
      </c>
      <c r="CG1421" s="38">
        <v>-5.87243E-2</v>
      </c>
      <c r="CH1421" s="38">
        <v>-1.2516299999999999E-2</v>
      </c>
      <c r="CI1421" s="38">
        <v>-2.0791999999999998E-3</v>
      </c>
      <c r="CJ1421" s="38">
        <v>1.15231E-2</v>
      </c>
      <c r="CK1421" s="38">
        <v>2.3302000000000002E-3</v>
      </c>
      <c r="CL1421" s="38">
        <v>-2.18531E-2</v>
      </c>
      <c r="CM1421" s="38">
        <v>1.2305399999999999E-2</v>
      </c>
      <c r="CN1421" s="38">
        <v>4.5022800000000002E-2</v>
      </c>
      <c r="CO1421" s="38">
        <v>-1.59311E-2</v>
      </c>
      <c r="CP1421" s="38">
        <v>1.32175E-2</v>
      </c>
      <c r="CQ1421" s="38">
        <v>-2.30929E-2</v>
      </c>
      <c r="CR1421" s="38">
        <v>-2.3609999999999999E-2</v>
      </c>
      <c r="CS1421" s="38">
        <v>-2.70298E-2</v>
      </c>
      <c r="CT1421" s="38">
        <v>-1.5250400000000001E-2</v>
      </c>
      <c r="CU1421" s="38">
        <v>2.4720499999999999E-2</v>
      </c>
      <c r="CV1421" s="38">
        <v>2.5934800000000001E-2</v>
      </c>
      <c r="CW1421" s="38">
        <v>3.12161E-2</v>
      </c>
      <c r="CX1421" s="38">
        <v>0.1036446</v>
      </c>
      <c r="CY1421" s="38">
        <v>6.9618200000000005E-2</v>
      </c>
      <c r="CZ1421" s="38">
        <v>3.78888E-2</v>
      </c>
      <c r="DA1421" s="38">
        <v>7.2925799999999999E-2</v>
      </c>
      <c r="DB1421" s="38">
        <v>5.0313799999999999E-2</v>
      </c>
      <c r="DC1421" s="38">
        <v>-9.5780100000000007E-2</v>
      </c>
      <c r="DD1421" s="38">
        <v>-6.2326199999999998E-2</v>
      </c>
      <c r="DE1421" s="38">
        <v>-4.8288200000000003E-2</v>
      </c>
      <c r="DF1421" s="38">
        <v>-7.2896000000000002E-3</v>
      </c>
      <c r="DG1421" s="38">
        <v>2.7401000000000001E-3</v>
      </c>
      <c r="DH1421" s="38">
        <v>1.6156400000000001E-2</v>
      </c>
      <c r="DI1421" s="38">
        <v>6.2440000000000004E-3</v>
      </c>
      <c r="DJ1421" s="38">
        <v>-1.84158E-2</v>
      </c>
      <c r="DK1421" s="38">
        <v>1.69243E-2</v>
      </c>
      <c r="DL1421" s="38">
        <v>5.1173099999999999E-2</v>
      </c>
      <c r="DM1421" s="38">
        <v>-1.0667599999999999E-2</v>
      </c>
      <c r="DN1421" s="38">
        <v>1.8743800000000001E-2</v>
      </c>
      <c r="DO1421" s="38">
        <v>-1.6817800000000001E-2</v>
      </c>
      <c r="DP1421" s="38">
        <v>-1.8481999999999998E-2</v>
      </c>
      <c r="DQ1421" s="38">
        <v>-2.3104800000000002E-2</v>
      </c>
      <c r="DR1421" s="38">
        <v>-1.2863100000000001E-2</v>
      </c>
      <c r="DS1421" s="38">
        <v>2.7638300000000001E-2</v>
      </c>
      <c r="DT1421" s="38">
        <v>3.0397500000000001E-2</v>
      </c>
      <c r="DU1421" s="38">
        <v>3.6553000000000002E-2</v>
      </c>
      <c r="DV1421" s="38">
        <v>0.1099063</v>
      </c>
      <c r="DW1421" s="38">
        <v>7.6263899999999996E-2</v>
      </c>
      <c r="DX1421" s="38">
        <v>4.6175399999999998E-2</v>
      </c>
      <c r="DY1421" s="38">
        <v>8.1210500000000005E-2</v>
      </c>
      <c r="DZ1421" s="38">
        <v>5.7938900000000002E-2</v>
      </c>
      <c r="EA1421" s="38">
        <v>-8.6800500000000003E-2</v>
      </c>
      <c r="EB1421" s="38">
        <v>-5.2567900000000001E-2</v>
      </c>
      <c r="EC1421" s="38">
        <v>-3.7852200000000003E-2</v>
      </c>
      <c r="ED1421" s="38">
        <v>2.5700000000000001E-4</v>
      </c>
      <c r="EE1421" s="38">
        <v>9.6983999999999994E-3</v>
      </c>
      <c r="EF1421" s="38">
        <v>2.2846100000000001E-2</v>
      </c>
      <c r="EG1421" s="38">
        <v>1.18949E-2</v>
      </c>
      <c r="EH1421" s="38">
        <v>-1.3452799999999999E-2</v>
      </c>
      <c r="EI1421" s="38">
        <v>2.3593099999999999E-2</v>
      </c>
      <c r="EJ1421" s="38">
        <v>6.0053099999999998E-2</v>
      </c>
      <c r="EK1421" s="38">
        <v>-3.068E-3</v>
      </c>
      <c r="EL1421" s="38">
        <v>2.6722900000000001E-2</v>
      </c>
      <c r="EM1421" s="38">
        <v>-7.7574000000000002E-3</v>
      </c>
      <c r="EN1421" s="38">
        <v>-1.10779E-2</v>
      </c>
      <c r="EO1421" s="38">
        <v>-1.7437600000000001E-2</v>
      </c>
      <c r="EP1421" s="38">
        <v>-9.4161999999999996E-3</v>
      </c>
      <c r="EQ1421" s="38">
        <v>3.1850999999999997E-2</v>
      </c>
      <c r="ER1421" s="38">
        <v>3.6840900000000003E-2</v>
      </c>
      <c r="ES1421" s="38">
        <v>4.4258600000000002E-2</v>
      </c>
      <c r="ET1421" s="38">
        <v>0.11894730000000001</v>
      </c>
      <c r="EU1421" s="38">
        <v>8.58593E-2</v>
      </c>
      <c r="EV1421" s="38">
        <v>5.8139999999999997E-2</v>
      </c>
      <c r="EW1421" s="38">
        <v>9.3172099999999994E-2</v>
      </c>
      <c r="EX1421" s="38">
        <v>6.8948300000000004E-2</v>
      </c>
      <c r="EY1421" s="38">
        <v>-7.3835399999999995E-2</v>
      </c>
      <c r="EZ1421" s="38">
        <v>-3.8478400000000003E-2</v>
      </c>
      <c r="FA1421" s="38">
        <v>-2.2784200000000001E-2</v>
      </c>
      <c r="FB1421" s="38">
        <v>78.657259999999994</v>
      </c>
      <c r="FC1421" s="38">
        <v>77.470759999999999</v>
      </c>
      <c r="FD1421" s="38">
        <v>76.150390000000002</v>
      </c>
      <c r="FE1421" s="38">
        <v>74.56026</v>
      </c>
      <c r="FF1421" s="38">
        <v>72.509410000000003</v>
      </c>
      <c r="FG1421" s="38">
        <v>71.652060000000006</v>
      </c>
      <c r="FH1421" s="38">
        <v>71.539940000000001</v>
      </c>
      <c r="FI1421" s="38">
        <v>74.565380000000005</v>
      </c>
      <c r="FJ1421" s="38">
        <v>78.968940000000003</v>
      </c>
      <c r="FK1421" s="38">
        <v>83.871250000000003</v>
      </c>
      <c r="FL1421" s="38">
        <v>87.839240000000004</v>
      </c>
      <c r="FM1421" s="38">
        <v>91.228750000000005</v>
      </c>
      <c r="FN1421" s="38">
        <v>94.378060000000005</v>
      </c>
      <c r="FO1421" s="38">
        <v>96.684849999999997</v>
      </c>
      <c r="FP1421" s="38">
        <v>98.250969999999995</v>
      </c>
      <c r="FQ1421" s="38">
        <v>99.890500000000003</v>
      </c>
      <c r="FR1421" s="38">
        <v>100.4866</v>
      </c>
      <c r="FS1421" s="38">
        <v>100.03279999999999</v>
      </c>
      <c r="FT1421" s="38">
        <v>98.712860000000006</v>
      </c>
      <c r="FU1421" s="38">
        <v>96.080820000000003</v>
      </c>
      <c r="FV1421" s="38">
        <v>92.206379999999996</v>
      </c>
      <c r="FW1421">
        <v>88.579099999999997</v>
      </c>
      <c r="FX1421">
        <v>86.019970000000001</v>
      </c>
      <c r="FY1421">
        <v>82.99512</v>
      </c>
      <c r="FZ1421">
        <v>1.2434799999999999E-2</v>
      </c>
      <c r="GA1421">
        <v>0.1050753</v>
      </c>
      <c r="GB1421">
        <v>1</v>
      </c>
    </row>
    <row r="1422" spans="1:184" x14ac:dyDescent="0.3">
      <c r="A1422" t="s">
        <v>1</v>
      </c>
      <c r="B1422" t="s">
        <v>1</v>
      </c>
      <c r="C1422" t="s">
        <v>1</v>
      </c>
      <c r="D1422" t="s">
        <v>1</v>
      </c>
      <c r="E1422" t="s">
        <v>222</v>
      </c>
      <c r="F1422" t="s">
        <v>1</v>
      </c>
      <c r="G1422" t="s">
        <v>1</v>
      </c>
      <c r="H1422" s="40" t="s">
        <v>1</v>
      </c>
      <c r="I1422" s="18" t="s">
        <v>1</v>
      </c>
      <c r="J1422" s="38" t="s">
        <v>1</v>
      </c>
      <c r="K1422" s="18">
        <v>44760</v>
      </c>
      <c r="L1422" s="38">
        <v>70416</v>
      </c>
      <c r="M1422" s="38">
        <v>70416</v>
      </c>
      <c r="N1422" s="38">
        <v>4.3142610000000001</v>
      </c>
      <c r="O1422" s="38">
        <v>4.1843899999999996</v>
      </c>
      <c r="P1422" s="38">
        <v>4.0950340000000001</v>
      </c>
      <c r="Q1422" s="38">
        <v>4.0972</v>
      </c>
      <c r="R1422" s="38">
        <v>4.2630920000000003</v>
      </c>
      <c r="S1422" s="38">
        <v>4.6552809999999996</v>
      </c>
      <c r="T1422" s="38">
        <v>5.1028159999999998</v>
      </c>
      <c r="U1422" s="38">
        <v>5.6965849999999998</v>
      </c>
      <c r="V1422" s="38">
        <v>6.4041899999999998</v>
      </c>
      <c r="W1422" s="38">
        <v>6.8942059999999996</v>
      </c>
      <c r="X1422" s="38">
        <v>7.3062839999999998</v>
      </c>
      <c r="Y1422" s="38">
        <v>7.6226479999999999</v>
      </c>
      <c r="Z1422" s="38">
        <v>7.8177859999999999</v>
      </c>
      <c r="AA1422" s="38">
        <v>8.0384729999999998</v>
      </c>
      <c r="AB1422" s="38">
        <v>8.0933030000000006</v>
      </c>
      <c r="AC1422" s="38">
        <v>7.9456749999999996</v>
      </c>
      <c r="AD1422" s="38">
        <v>7.5734360000000001</v>
      </c>
      <c r="AE1422" s="38">
        <v>6.9313859999999998</v>
      </c>
      <c r="AF1422" s="38">
        <v>6.4261790000000003</v>
      </c>
      <c r="AG1422" s="38">
        <v>6.1253830000000002</v>
      </c>
      <c r="AH1422" s="38">
        <v>5.9039520000000003</v>
      </c>
      <c r="AI1422" s="38">
        <v>5.5310430000000004</v>
      </c>
      <c r="AJ1422" s="38">
        <v>5.1017989999999998</v>
      </c>
      <c r="AK1422" s="38">
        <v>4.758051</v>
      </c>
      <c r="AL1422" s="38">
        <v>-1.40987E-2</v>
      </c>
      <c r="AM1422" s="38">
        <v>2.3348000000000002E-3</v>
      </c>
      <c r="AN1422" s="38">
        <v>2.1974199999999999E-2</v>
      </c>
      <c r="AO1422" s="38">
        <v>2.6916699999999998E-2</v>
      </c>
      <c r="AP1422" s="38">
        <v>9.2409999999999996E-4</v>
      </c>
      <c r="AQ1422" s="38">
        <v>-6.7494E-3</v>
      </c>
      <c r="AR1422" s="38">
        <v>4.3910999999999999E-2</v>
      </c>
      <c r="AS1422" s="38">
        <v>-2.3950800000000001E-2</v>
      </c>
      <c r="AT1422" s="38">
        <v>-4.1198499999999999E-2</v>
      </c>
      <c r="AU1422" s="38">
        <v>-8.5096500000000005E-2</v>
      </c>
      <c r="AV1422" s="38">
        <v>-0.1038014</v>
      </c>
      <c r="AW1422" s="38">
        <v>-0.117089</v>
      </c>
      <c r="AX1422" s="38">
        <v>-4.9940100000000001E-2</v>
      </c>
      <c r="AY1422" s="38">
        <v>6.1781500000000003E-2</v>
      </c>
      <c r="AZ1422" s="38">
        <v>8.9625700000000003E-2</v>
      </c>
      <c r="BA1422" s="38">
        <v>0.12530579999999999</v>
      </c>
      <c r="BB1422" s="38">
        <v>0.16150610000000001</v>
      </c>
      <c r="BC1422" s="38">
        <v>0.14622279999999999</v>
      </c>
      <c r="BD1422" s="38">
        <v>0.14406939999999999</v>
      </c>
      <c r="BE1422" s="38">
        <v>0.18910579999999999</v>
      </c>
      <c r="BF1422" s="38">
        <v>0.13287099999999999</v>
      </c>
      <c r="BG1422" s="38">
        <v>-2.9356799999999999E-2</v>
      </c>
      <c r="BH1422" s="38">
        <v>-3.9586700000000002E-2</v>
      </c>
      <c r="BI1422" s="38">
        <v>-5.2642599999999998E-2</v>
      </c>
      <c r="BJ1422" s="38">
        <v>-7.0067999999999997E-3</v>
      </c>
      <c r="BK1422" s="38">
        <v>8.7084999999999992E-3</v>
      </c>
      <c r="BL1422" s="38">
        <v>2.79762E-2</v>
      </c>
      <c r="BM1422" s="38">
        <v>3.2485199999999999E-2</v>
      </c>
      <c r="BN1422" s="38">
        <v>6.1869999999999998E-3</v>
      </c>
      <c r="BO1422" s="38">
        <v>2.3230000000000001E-4</v>
      </c>
      <c r="BP1422" s="38">
        <v>5.4382899999999998E-2</v>
      </c>
      <c r="BQ1422" s="38">
        <v>-1.6028199999999999E-2</v>
      </c>
      <c r="BR1422" s="38">
        <v>-3.2426400000000001E-2</v>
      </c>
      <c r="BS1422" s="38">
        <v>-7.5863700000000006E-2</v>
      </c>
      <c r="BT1422" s="38">
        <v>-9.6413600000000002E-2</v>
      </c>
      <c r="BU1422" s="38">
        <v>-0.11088240000000001</v>
      </c>
      <c r="BV1422" s="38">
        <v>-4.5808300000000003E-2</v>
      </c>
      <c r="BW1422" s="38">
        <v>6.7069599999999993E-2</v>
      </c>
      <c r="BX1422" s="38">
        <v>9.7230399999999995E-2</v>
      </c>
      <c r="BY1422" s="38">
        <v>0.13449929999999999</v>
      </c>
      <c r="BZ1422" s="38">
        <v>0.1720903</v>
      </c>
      <c r="CA1422" s="38">
        <v>0.1585889</v>
      </c>
      <c r="CB1422" s="38">
        <v>0.1583717</v>
      </c>
      <c r="CC1422" s="38">
        <v>0.20276179999999999</v>
      </c>
      <c r="CD1422" s="38">
        <v>0.14435029999999999</v>
      </c>
      <c r="CE1422" s="38">
        <v>-1.5066899999999999E-2</v>
      </c>
      <c r="CF1422" s="38">
        <v>-2.5469800000000001E-2</v>
      </c>
      <c r="CG1422" s="38">
        <v>-3.7972499999999999E-2</v>
      </c>
      <c r="CH1422" s="38">
        <v>-2.0950999999999999E-3</v>
      </c>
      <c r="CI1422" s="38">
        <v>1.31229E-2</v>
      </c>
      <c r="CJ1422" s="38">
        <v>3.2133200000000001E-2</v>
      </c>
      <c r="CK1422" s="38">
        <v>3.6341900000000003E-2</v>
      </c>
      <c r="CL1422" s="38">
        <v>9.8320999999999999E-3</v>
      </c>
      <c r="CM1422" s="38">
        <v>5.0677999999999999E-3</v>
      </c>
      <c r="CN1422" s="38">
        <v>6.1635599999999999E-2</v>
      </c>
      <c r="CO1422" s="38">
        <v>-1.0541E-2</v>
      </c>
      <c r="CP1422" s="38">
        <v>-2.63509E-2</v>
      </c>
      <c r="CQ1422" s="38">
        <v>-6.9469100000000006E-2</v>
      </c>
      <c r="CR1422" s="38">
        <v>-9.12969E-2</v>
      </c>
      <c r="CS1422" s="38">
        <v>-0.1065837</v>
      </c>
      <c r="CT1422" s="38">
        <v>-4.2946699999999997E-2</v>
      </c>
      <c r="CU1422" s="38">
        <v>7.0732199999999995E-2</v>
      </c>
      <c r="CV1422" s="38">
        <v>0.1024974</v>
      </c>
      <c r="CW1422" s="38">
        <v>0.14086660000000001</v>
      </c>
      <c r="CX1422" s="38">
        <v>0.17942079999999999</v>
      </c>
      <c r="CY1422" s="38">
        <v>0.16715360000000001</v>
      </c>
      <c r="CZ1422" s="38">
        <v>0.1682775</v>
      </c>
      <c r="DA1422" s="38">
        <v>0.21221999999999999</v>
      </c>
      <c r="DB1422" s="38">
        <v>0.15230089999999999</v>
      </c>
      <c r="DC1422" s="38">
        <v>-5.1697000000000002E-3</v>
      </c>
      <c r="DD1422" s="38">
        <v>-1.5692399999999999E-2</v>
      </c>
      <c r="DE1422" s="38">
        <v>-2.7812099999999999E-2</v>
      </c>
      <c r="DF1422" s="38">
        <v>2.8167000000000001E-3</v>
      </c>
      <c r="DG1422" s="38">
        <v>1.7537299999999999E-2</v>
      </c>
      <c r="DH1422" s="38">
        <v>3.6290200000000002E-2</v>
      </c>
      <c r="DI1422" s="38">
        <v>4.0198600000000001E-2</v>
      </c>
      <c r="DJ1422" s="38">
        <v>1.3477299999999999E-2</v>
      </c>
      <c r="DK1422" s="38">
        <v>9.9033000000000003E-3</v>
      </c>
      <c r="DL1422" s="38">
        <v>6.8888400000000002E-2</v>
      </c>
      <c r="DM1422" s="38">
        <v>-5.0539000000000001E-3</v>
      </c>
      <c r="DN1422" s="38">
        <v>-2.02753E-2</v>
      </c>
      <c r="DO1422" s="38">
        <v>-6.3074400000000003E-2</v>
      </c>
      <c r="DP1422" s="38">
        <v>-8.6180199999999998E-2</v>
      </c>
      <c r="DQ1422" s="38">
        <v>-0.1022851</v>
      </c>
      <c r="DR1422" s="38">
        <v>-4.0085000000000003E-2</v>
      </c>
      <c r="DS1422" s="38">
        <v>7.4394699999999994E-2</v>
      </c>
      <c r="DT1422" s="38">
        <v>0.1077644</v>
      </c>
      <c r="DU1422" s="38">
        <v>0.147234</v>
      </c>
      <c r="DV1422" s="38">
        <v>0.18675140000000001</v>
      </c>
      <c r="DW1422" s="38">
        <v>0.1757184</v>
      </c>
      <c r="DX1422" s="38">
        <v>0.17818329999999999</v>
      </c>
      <c r="DY1422" s="38">
        <v>0.22167809999999999</v>
      </c>
      <c r="DZ1422" s="38">
        <v>0.16025139999999999</v>
      </c>
      <c r="EA1422" s="38">
        <v>4.7274999999999999E-3</v>
      </c>
      <c r="EB1422" s="38">
        <v>-5.9151000000000004E-3</v>
      </c>
      <c r="EC1422" s="38">
        <v>-1.76516E-2</v>
      </c>
      <c r="ED1422" s="38">
        <v>9.9085000000000006E-3</v>
      </c>
      <c r="EE1422" s="38">
        <v>2.3911000000000002E-2</v>
      </c>
      <c r="EF1422" s="38">
        <v>4.2292299999999998E-2</v>
      </c>
      <c r="EG1422" s="38">
        <v>4.5767000000000002E-2</v>
      </c>
      <c r="EH1422" s="38">
        <v>1.8740199999999999E-2</v>
      </c>
      <c r="EI1422" s="38">
        <v>1.6885000000000001E-2</v>
      </c>
      <c r="EJ1422" s="38">
        <v>7.9360200000000006E-2</v>
      </c>
      <c r="EK1422" s="38">
        <v>2.8687999999999999E-3</v>
      </c>
      <c r="EL1422" s="38">
        <v>-1.15032E-2</v>
      </c>
      <c r="EM1422" s="38">
        <v>-5.3841600000000003E-2</v>
      </c>
      <c r="EN1422" s="38">
        <v>-7.8792500000000001E-2</v>
      </c>
      <c r="EO1422" s="38">
        <v>-9.6078499999999997E-2</v>
      </c>
      <c r="EP1422" s="38">
        <v>-3.5953199999999998E-2</v>
      </c>
      <c r="EQ1422" s="38">
        <v>7.9682799999999998E-2</v>
      </c>
      <c r="ER1422" s="38">
        <v>0.1153691</v>
      </c>
      <c r="ES1422" s="38">
        <v>0.15642739999999999</v>
      </c>
      <c r="ET1422" s="38">
        <v>0.1973356</v>
      </c>
      <c r="EU1422" s="38">
        <v>0.18808449999999999</v>
      </c>
      <c r="EV1422" s="38">
        <v>0.19248560000000001</v>
      </c>
      <c r="EW1422" s="38">
        <v>0.23533409999999999</v>
      </c>
      <c r="EX1422" s="38">
        <v>0.17173079999999999</v>
      </c>
      <c r="EY1422" s="38">
        <v>1.90175E-2</v>
      </c>
      <c r="EZ1422" s="38">
        <v>8.2018999999999998E-3</v>
      </c>
      <c r="FA1422" s="38">
        <v>-2.9816E-3</v>
      </c>
      <c r="FB1422" s="38">
        <v>81.061189999999996</v>
      </c>
      <c r="FC1422" s="38">
        <v>80.190889999999996</v>
      </c>
      <c r="FD1422" s="38">
        <v>78.846530000000001</v>
      </c>
      <c r="FE1422" s="38">
        <v>77.166359999999997</v>
      </c>
      <c r="FF1422" s="38">
        <v>76.056820000000002</v>
      </c>
      <c r="FG1422" s="38">
        <v>74.833110000000005</v>
      </c>
      <c r="FH1422" s="38">
        <v>74.906199999999998</v>
      </c>
      <c r="FI1422" s="38">
        <v>76.891490000000005</v>
      </c>
      <c r="FJ1422" s="38">
        <v>79.608909999999995</v>
      </c>
      <c r="FK1422" s="38">
        <v>83.489850000000004</v>
      </c>
      <c r="FL1422" s="38">
        <v>87.787040000000005</v>
      </c>
      <c r="FM1422" s="38">
        <v>92.123779999999996</v>
      </c>
      <c r="FN1422" s="38">
        <v>93.174300000000002</v>
      </c>
      <c r="FO1422" s="38">
        <v>95.391530000000003</v>
      </c>
      <c r="FP1422" s="38">
        <v>97.760120000000001</v>
      </c>
      <c r="FQ1422" s="38">
        <v>98.881960000000007</v>
      </c>
      <c r="FR1422" s="38">
        <v>98.953580000000002</v>
      </c>
      <c r="FS1422" s="38">
        <v>97.967939999999999</v>
      </c>
      <c r="FT1422" s="38">
        <v>96.316419999999994</v>
      </c>
      <c r="FU1422" s="38">
        <v>93.192700000000002</v>
      </c>
      <c r="FV1422" s="38">
        <v>89.723269999999999</v>
      </c>
      <c r="FW1422">
        <v>87.091449999999995</v>
      </c>
      <c r="FX1422">
        <v>84.44811</v>
      </c>
      <c r="FY1422">
        <v>81.407960000000003</v>
      </c>
      <c r="FZ1422">
        <v>1.4544899999999999E-2</v>
      </c>
      <c r="GA1422">
        <v>0.1123668</v>
      </c>
      <c r="GB1422">
        <v>1</v>
      </c>
    </row>
    <row r="1423" spans="1:184" x14ac:dyDescent="0.3">
      <c r="A1423" t="s">
        <v>1</v>
      </c>
      <c r="B1423" t="s">
        <v>1</v>
      </c>
      <c r="C1423" t="s">
        <v>1</v>
      </c>
      <c r="D1423" t="s">
        <v>1</v>
      </c>
      <c r="E1423" t="s">
        <v>222</v>
      </c>
      <c r="F1423" t="s">
        <v>1</v>
      </c>
      <c r="G1423" t="s">
        <v>1</v>
      </c>
      <c r="H1423" s="40" t="s">
        <v>1</v>
      </c>
      <c r="I1423" s="18" t="s">
        <v>1</v>
      </c>
      <c r="J1423" s="38" t="s">
        <v>1</v>
      </c>
      <c r="K1423" s="18">
        <v>44763</v>
      </c>
      <c r="L1423" s="38">
        <v>70329</v>
      </c>
      <c r="M1423" s="38">
        <v>70329</v>
      </c>
      <c r="N1423" s="38">
        <v>4.4167120000000004</v>
      </c>
      <c r="O1423" s="38">
        <v>4.2734519999999998</v>
      </c>
      <c r="P1423" s="38">
        <v>4.171907</v>
      </c>
      <c r="Q1423" s="38">
        <v>4.1488290000000001</v>
      </c>
      <c r="R1423" s="38">
        <v>4.3103350000000002</v>
      </c>
      <c r="S1423" s="38">
        <v>4.6456670000000004</v>
      </c>
      <c r="T1423" s="38">
        <v>5.0007099999999998</v>
      </c>
      <c r="U1423" s="38">
        <v>5.5197799999999999</v>
      </c>
      <c r="V1423" s="38">
        <v>6.1645820000000002</v>
      </c>
      <c r="W1423" s="38">
        <v>6.6603859999999999</v>
      </c>
      <c r="X1423" s="38">
        <v>7.0753789999999999</v>
      </c>
      <c r="Y1423" s="38">
        <v>7.3858790000000001</v>
      </c>
      <c r="Z1423" s="38">
        <v>7.5918010000000002</v>
      </c>
      <c r="AA1423" s="38">
        <v>7.8480590000000001</v>
      </c>
      <c r="AB1423" s="38">
        <v>7.9189999999999996</v>
      </c>
      <c r="AC1423" s="38">
        <v>7.7649020000000002</v>
      </c>
      <c r="AD1423" s="38">
        <v>7.488264</v>
      </c>
      <c r="AE1423" s="38">
        <v>6.8852219999999997</v>
      </c>
      <c r="AF1423" s="38">
        <v>6.4203520000000003</v>
      </c>
      <c r="AG1423" s="38">
        <v>6.0884819999999999</v>
      </c>
      <c r="AH1423" s="38">
        <v>5.8426020000000003</v>
      </c>
      <c r="AI1423" s="38">
        <v>5.4630489999999998</v>
      </c>
      <c r="AJ1423" s="38">
        <v>5.0224149999999996</v>
      </c>
      <c r="AK1423" s="38">
        <v>4.6743870000000003</v>
      </c>
      <c r="AL1423" s="38">
        <v>-0.1015563</v>
      </c>
      <c r="AM1423" s="38">
        <v>-7.5205999999999995E-2</v>
      </c>
      <c r="AN1423" s="38">
        <v>-4.2373500000000001E-2</v>
      </c>
      <c r="AO1423" s="38">
        <v>-2.7919200000000002E-2</v>
      </c>
      <c r="AP1423" s="38">
        <v>-1.0417E-3</v>
      </c>
      <c r="AQ1423" s="38">
        <v>1.3013500000000001E-2</v>
      </c>
      <c r="AR1423" s="38">
        <v>4.9327200000000002E-2</v>
      </c>
      <c r="AS1423" s="38">
        <v>2.61756E-2</v>
      </c>
      <c r="AT1423" s="38">
        <v>3.47248E-2</v>
      </c>
      <c r="AU1423" s="38">
        <v>1.5391800000000001E-2</v>
      </c>
      <c r="AV1423" s="38">
        <v>-4.3793E-3</v>
      </c>
      <c r="AW1423" s="38">
        <v>-1.29325E-2</v>
      </c>
      <c r="AX1423" s="38">
        <v>-2.1659899999999999E-2</v>
      </c>
      <c r="AY1423" s="38">
        <v>-1.145E-4</v>
      </c>
      <c r="AZ1423" s="38">
        <v>2.0528E-3</v>
      </c>
      <c r="BA1423" s="38">
        <v>1.2555800000000001E-2</v>
      </c>
      <c r="BB1423" s="38">
        <v>8.6533499999999999E-2</v>
      </c>
      <c r="BC1423" s="38">
        <v>6.3531500000000005E-2</v>
      </c>
      <c r="BD1423" s="38">
        <v>8.1375900000000001E-2</v>
      </c>
      <c r="BE1423" s="38">
        <v>9.3988199999999994E-2</v>
      </c>
      <c r="BF1423" s="38">
        <v>0.10166</v>
      </c>
      <c r="BG1423" s="38">
        <v>-2.3878699999999999E-2</v>
      </c>
      <c r="BH1423" s="38">
        <v>-3.3750700000000002E-2</v>
      </c>
      <c r="BI1423" s="38">
        <v>-5.3289400000000001E-2</v>
      </c>
      <c r="BJ1423" s="38">
        <v>-9.4999600000000003E-2</v>
      </c>
      <c r="BK1423" s="38">
        <v>-6.9558300000000003E-2</v>
      </c>
      <c r="BL1423" s="38">
        <v>-3.71784E-2</v>
      </c>
      <c r="BM1423" s="38">
        <v>-2.3254E-2</v>
      </c>
      <c r="BN1423" s="38">
        <v>2.8368E-3</v>
      </c>
      <c r="BO1423" s="38">
        <v>1.7709200000000001E-2</v>
      </c>
      <c r="BP1423" s="38">
        <v>5.5590000000000001E-2</v>
      </c>
      <c r="BQ1423" s="38">
        <v>3.1328399999999999E-2</v>
      </c>
      <c r="BR1423" s="38">
        <v>4.0446999999999997E-2</v>
      </c>
      <c r="BS1423" s="38">
        <v>2.1884799999999999E-2</v>
      </c>
      <c r="BT1423" s="38">
        <v>1.7742000000000001E-3</v>
      </c>
      <c r="BU1423" s="38">
        <v>-8.6437000000000007E-3</v>
      </c>
      <c r="BV1423" s="38">
        <v>-1.8233599999999999E-2</v>
      </c>
      <c r="BW1423" s="38">
        <v>3.8333E-3</v>
      </c>
      <c r="BX1423" s="38">
        <v>7.1133999999999998E-3</v>
      </c>
      <c r="BY1423" s="38">
        <v>1.96233E-2</v>
      </c>
      <c r="BZ1423" s="38">
        <v>9.4096700000000005E-2</v>
      </c>
      <c r="CA1423" s="38">
        <v>7.1782899999999997E-2</v>
      </c>
      <c r="CB1423" s="38">
        <v>9.1034100000000007E-2</v>
      </c>
      <c r="CC1423" s="38">
        <v>0.1036787</v>
      </c>
      <c r="CD1423" s="38">
        <v>0.1108343</v>
      </c>
      <c r="CE1423" s="38">
        <v>-1.4267800000000001E-2</v>
      </c>
      <c r="CF1423" s="38">
        <v>-2.4300200000000001E-2</v>
      </c>
      <c r="CG1423" s="38">
        <v>-4.3087899999999998E-2</v>
      </c>
      <c r="CH1423" s="38">
        <v>-9.0458499999999997E-2</v>
      </c>
      <c r="CI1423" s="38">
        <v>-6.5646700000000002E-2</v>
      </c>
      <c r="CJ1423" s="38">
        <v>-3.35803E-2</v>
      </c>
      <c r="CK1423" s="38">
        <v>-2.00228E-2</v>
      </c>
      <c r="CL1423" s="38">
        <v>5.5231000000000004E-3</v>
      </c>
      <c r="CM1423" s="38">
        <v>2.0961299999999999E-2</v>
      </c>
      <c r="CN1423" s="38">
        <v>5.9927500000000002E-2</v>
      </c>
      <c r="CO1423" s="38">
        <v>3.4897200000000003E-2</v>
      </c>
      <c r="CP1423" s="38">
        <v>4.44103E-2</v>
      </c>
      <c r="CQ1423" s="38">
        <v>2.63819E-2</v>
      </c>
      <c r="CR1423" s="38">
        <v>6.0361E-3</v>
      </c>
      <c r="CS1423" s="38">
        <v>-5.6731999999999998E-3</v>
      </c>
      <c r="CT1423" s="38">
        <v>-1.5860599999999999E-2</v>
      </c>
      <c r="CU1423" s="38">
        <v>6.5675999999999998E-3</v>
      </c>
      <c r="CV1423" s="38">
        <v>1.06184E-2</v>
      </c>
      <c r="CW1423" s="38">
        <v>2.45182E-2</v>
      </c>
      <c r="CX1423" s="38">
        <v>9.9334900000000004E-2</v>
      </c>
      <c r="CY1423" s="38">
        <v>7.7497800000000006E-2</v>
      </c>
      <c r="CZ1423" s="38">
        <v>9.7723299999999999E-2</v>
      </c>
      <c r="DA1423" s="38">
        <v>0.1103904</v>
      </c>
      <c r="DB1423" s="38">
        <v>0.1171883</v>
      </c>
      <c r="DC1423" s="38">
        <v>-7.6112999999999997E-3</v>
      </c>
      <c r="DD1423" s="38">
        <v>-1.7754800000000001E-2</v>
      </c>
      <c r="DE1423" s="38">
        <v>-3.6022499999999999E-2</v>
      </c>
      <c r="DF1423" s="38">
        <v>-8.5917499999999994E-2</v>
      </c>
      <c r="DG1423" s="38">
        <v>-6.1735100000000001E-2</v>
      </c>
      <c r="DH1423" s="38">
        <v>-2.9982200000000001E-2</v>
      </c>
      <c r="DI1423" s="38">
        <v>-1.67917E-2</v>
      </c>
      <c r="DJ1423" s="38">
        <v>8.2092999999999992E-3</v>
      </c>
      <c r="DK1423" s="38">
        <v>2.4213499999999999E-2</v>
      </c>
      <c r="DL1423" s="38">
        <v>6.4265100000000006E-2</v>
      </c>
      <c r="DM1423" s="38">
        <v>3.8466E-2</v>
      </c>
      <c r="DN1423" s="38">
        <v>4.83735E-2</v>
      </c>
      <c r="DO1423" s="38">
        <v>3.0878900000000001E-2</v>
      </c>
      <c r="DP1423" s="38">
        <v>1.0298E-2</v>
      </c>
      <c r="DQ1423" s="38">
        <v>-2.7028E-3</v>
      </c>
      <c r="DR1423" s="38">
        <v>-1.3487600000000001E-2</v>
      </c>
      <c r="DS1423" s="38">
        <v>9.3018000000000007E-3</v>
      </c>
      <c r="DT1423" s="38">
        <v>1.41233E-2</v>
      </c>
      <c r="DU1423" s="38">
        <v>2.94132E-2</v>
      </c>
      <c r="DV1423" s="38">
        <v>0.10457320000000001</v>
      </c>
      <c r="DW1423" s="38">
        <v>8.3212700000000001E-2</v>
      </c>
      <c r="DX1423" s="38">
        <v>0.10441250000000001</v>
      </c>
      <c r="DY1423" s="38">
        <v>0.1171021</v>
      </c>
      <c r="DZ1423" s="38">
        <v>0.1235424</v>
      </c>
      <c r="EA1423" s="38">
        <v>-9.5480000000000001E-4</v>
      </c>
      <c r="EB1423" s="38">
        <v>-1.12094E-2</v>
      </c>
      <c r="EC1423" s="38">
        <v>-2.8957E-2</v>
      </c>
      <c r="ED1423" s="38">
        <v>-7.9360799999999995E-2</v>
      </c>
      <c r="EE1423" s="38">
        <v>-5.6087400000000003E-2</v>
      </c>
      <c r="EF1423" s="38">
        <v>-2.4787099999999999E-2</v>
      </c>
      <c r="EG1423" s="38">
        <v>-1.21265E-2</v>
      </c>
      <c r="EH1423" s="38">
        <v>1.20879E-2</v>
      </c>
      <c r="EI1423" s="38">
        <v>2.8909199999999999E-2</v>
      </c>
      <c r="EJ1423" s="38">
        <v>7.0527900000000004E-2</v>
      </c>
      <c r="EK1423" s="38">
        <v>4.3618700000000003E-2</v>
      </c>
      <c r="EL1423" s="38">
        <v>5.4095799999999999E-2</v>
      </c>
      <c r="EM1423" s="38">
        <v>3.73719E-2</v>
      </c>
      <c r="EN1423" s="38">
        <v>1.6451500000000001E-2</v>
      </c>
      <c r="EO1423" s="38">
        <v>1.586E-3</v>
      </c>
      <c r="EP1423" s="38">
        <v>-1.00613E-2</v>
      </c>
      <c r="EQ1423" s="38">
        <v>1.32496E-2</v>
      </c>
      <c r="ER1423" s="38">
        <v>1.91839E-2</v>
      </c>
      <c r="ES1423" s="38">
        <v>3.6480699999999998E-2</v>
      </c>
      <c r="ET1423" s="38">
        <v>0.1121364</v>
      </c>
      <c r="EU1423" s="38">
        <v>9.1464100000000007E-2</v>
      </c>
      <c r="EV1423" s="38">
        <v>0.1140707</v>
      </c>
      <c r="EW1423" s="38">
        <v>0.12679270000000001</v>
      </c>
      <c r="EX1423" s="38">
        <v>0.13271669999999999</v>
      </c>
      <c r="EY1423" s="38">
        <v>8.6560999999999999E-3</v>
      </c>
      <c r="EZ1423" s="38">
        <v>-1.7589000000000001E-3</v>
      </c>
      <c r="FA1423" s="38">
        <v>-1.8755600000000001E-2</v>
      </c>
      <c r="FB1423" s="38">
        <v>77.604380000000006</v>
      </c>
      <c r="FC1423" s="38">
        <v>75.520970000000005</v>
      </c>
      <c r="FD1423" s="38">
        <v>73.851389999999995</v>
      </c>
      <c r="FE1423" s="38">
        <v>72.33175</v>
      </c>
      <c r="FF1423" s="38">
        <v>70.898470000000003</v>
      </c>
      <c r="FG1423" s="38">
        <v>69.37997</v>
      </c>
      <c r="FH1423" s="38">
        <v>69.129140000000007</v>
      </c>
      <c r="FI1423" s="38">
        <v>72.243499999999997</v>
      </c>
      <c r="FJ1423" s="38">
        <v>76.400760000000005</v>
      </c>
      <c r="FK1423" s="38">
        <v>80.803669999999997</v>
      </c>
      <c r="FL1423" s="38">
        <v>85.498710000000003</v>
      </c>
      <c r="FM1423" s="38">
        <v>88.916740000000004</v>
      </c>
      <c r="FN1423" s="38">
        <v>91.898340000000005</v>
      </c>
      <c r="FO1423" s="38">
        <v>94.171419999999998</v>
      </c>
      <c r="FP1423" s="38">
        <v>95.71387</v>
      </c>
      <c r="FQ1423" s="38">
        <v>96.834299999999999</v>
      </c>
      <c r="FR1423" s="38">
        <v>98.925719999999998</v>
      </c>
      <c r="FS1423" s="38">
        <v>98.388930000000002</v>
      </c>
      <c r="FT1423" s="38">
        <v>96.665639999999996</v>
      </c>
      <c r="FU1423" s="38">
        <v>93.570310000000006</v>
      </c>
      <c r="FV1423" s="38">
        <v>89.358699999999999</v>
      </c>
      <c r="FW1423">
        <v>85.62527</v>
      </c>
      <c r="FX1423">
        <v>82.693839999999994</v>
      </c>
      <c r="FY1423">
        <v>79.414410000000004</v>
      </c>
      <c r="FZ1423">
        <v>9.1369999999999993E-3</v>
      </c>
      <c r="GA1423">
        <v>6.8733799999999998E-2</v>
      </c>
      <c r="GB1423">
        <v>1</v>
      </c>
    </row>
    <row r="1424" spans="1:184" x14ac:dyDescent="0.3">
      <c r="A1424" t="s">
        <v>1</v>
      </c>
      <c r="B1424" t="s">
        <v>1</v>
      </c>
      <c r="C1424" t="s">
        <v>1</v>
      </c>
      <c r="D1424" t="s">
        <v>1</v>
      </c>
      <c r="E1424" t="s">
        <v>222</v>
      </c>
      <c r="F1424" t="s">
        <v>1</v>
      </c>
      <c r="G1424" t="s">
        <v>1</v>
      </c>
      <c r="H1424" s="40" t="s">
        <v>1</v>
      </c>
      <c r="I1424" s="18" t="s">
        <v>1</v>
      </c>
      <c r="J1424" s="38" t="s">
        <v>1</v>
      </c>
      <c r="K1424" s="18">
        <v>44789</v>
      </c>
      <c r="L1424" s="38">
        <v>69733</v>
      </c>
      <c r="M1424" s="38">
        <v>69733</v>
      </c>
      <c r="N1424" s="38">
        <v>4.3695550000000001</v>
      </c>
      <c r="O1424" s="38">
        <v>4.2169280000000002</v>
      </c>
      <c r="P1424" s="38">
        <v>4.1155850000000003</v>
      </c>
      <c r="Q1424" s="38">
        <v>4.0842409999999996</v>
      </c>
      <c r="R1424" s="38">
        <v>4.2546999999999997</v>
      </c>
      <c r="S1424" s="38">
        <v>4.5920480000000001</v>
      </c>
      <c r="T1424" s="38">
        <v>4.9954729999999996</v>
      </c>
      <c r="U1424" s="38">
        <v>5.5978579999999996</v>
      </c>
      <c r="V1424" s="38">
        <v>6.3533739999999996</v>
      </c>
      <c r="W1424" s="38">
        <v>6.9793620000000001</v>
      </c>
      <c r="X1424" s="38">
        <v>7.5303300000000002</v>
      </c>
      <c r="Y1424" s="38">
        <v>7.9201790000000001</v>
      </c>
      <c r="Z1424" s="38">
        <v>8.1579920000000001</v>
      </c>
      <c r="AA1424" s="38">
        <v>8.4421859999999995</v>
      </c>
      <c r="AB1424" s="38">
        <v>8.515682</v>
      </c>
      <c r="AC1424" s="38">
        <v>8.3444789999999998</v>
      </c>
      <c r="AD1424" s="38">
        <v>7.9402840000000001</v>
      </c>
      <c r="AE1424" s="38">
        <v>7.259277</v>
      </c>
      <c r="AF1424" s="38">
        <v>6.7292829999999997</v>
      </c>
      <c r="AG1424" s="38">
        <v>6.369154</v>
      </c>
      <c r="AH1424" s="38">
        <v>6.0946109999999996</v>
      </c>
      <c r="AI1424" s="38">
        <v>5.6995500000000003</v>
      </c>
      <c r="AJ1424" s="38">
        <v>5.2354440000000002</v>
      </c>
      <c r="AK1424" s="38">
        <v>4.8782129999999997</v>
      </c>
      <c r="AL1424" s="38">
        <v>-1.2363499999999999E-2</v>
      </c>
      <c r="AM1424" s="38">
        <v>-3.1109499999999998E-2</v>
      </c>
      <c r="AN1424" s="38">
        <v>-2.20974E-2</v>
      </c>
      <c r="AO1424" s="38">
        <v>-3.2015200000000001E-2</v>
      </c>
      <c r="AP1424" s="38">
        <v>-3.1105999999999998E-3</v>
      </c>
      <c r="AQ1424" s="38">
        <v>-5.0160200000000002E-2</v>
      </c>
      <c r="AR1424" s="38">
        <v>-4.6499499999999999E-2</v>
      </c>
      <c r="AS1424" s="38">
        <v>9.8794E-3</v>
      </c>
      <c r="AT1424" s="38">
        <v>1.8697E-3</v>
      </c>
      <c r="AU1424" s="38">
        <v>3.04988E-2</v>
      </c>
      <c r="AV1424" s="38">
        <v>4.3324799999999997E-2</v>
      </c>
      <c r="AW1424" s="38">
        <v>3.1651100000000001E-2</v>
      </c>
      <c r="AX1424" s="38">
        <v>-1.41713E-2</v>
      </c>
      <c r="AY1424" s="38">
        <v>-7.2109000000000001E-3</v>
      </c>
      <c r="AZ1424" s="38">
        <v>-3.9762800000000001E-2</v>
      </c>
      <c r="BA1424" s="38">
        <v>9.3050000000000001E-4</v>
      </c>
      <c r="BB1424" s="38">
        <v>9.3721100000000002E-2</v>
      </c>
      <c r="BC1424" s="38">
        <v>7.6328900000000005E-2</v>
      </c>
      <c r="BD1424" s="38">
        <v>8.5589399999999996E-2</v>
      </c>
      <c r="BE1424" s="38">
        <v>5.50584E-2</v>
      </c>
      <c r="BF1424" s="38">
        <v>2.7979400000000001E-2</v>
      </c>
      <c r="BG1424" s="38">
        <v>4.6931399999999998E-2</v>
      </c>
      <c r="BH1424" s="38">
        <v>4.40785E-2</v>
      </c>
      <c r="BI1424" s="38">
        <v>3.5561000000000002E-2</v>
      </c>
      <c r="BJ1424" s="38">
        <v>-6.4089000000000004E-3</v>
      </c>
      <c r="BK1424" s="38">
        <v>-2.6741500000000001E-2</v>
      </c>
      <c r="BL1424" s="38">
        <v>-1.7855200000000002E-2</v>
      </c>
      <c r="BM1424" s="38">
        <v>-2.80048E-2</v>
      </c>
      <c r="BN1424" s="38">
        <v>6.5470000000000003E-4</v>
      </c>
      <c r="BO1424" s="38">
        <v>-4.5727200000000003E-2</v>
      </c>
      <c r="BP1424" s="38">
        <v>-4.0055800000000003E-2</v>
      </c>
      <c r="BQ1424" s="38">
        <v>1.56378E-2</v>
      </c>
      <c r="BR1424" s="38">
        <v>8.7577000000000002E-3</v>
      </c>
      <c r="BS1424" s="38">
        <v>3.7198299999999997E-2</v>
      </c>
      <c r="BT1424" s="38">
        <v>4.8953499999999997E-2</v>
      </c>
      <c r="BU1424" s="38">
        <v>3.7048299999999999E-2</v>
      </c>
      <c r="BV1424" s="38">
        <v>-9.5023E-3</v>
      </c>
      <c r="BW1424" s="38">
        <v>-2.5623E-3</v>
      </c>
      <c r="BX1424" s="38">
        <v>-2.9148E-2</v>
      </c>
      <c r="BY1424" s="38">
        <v>1.2988599999999999E-2</v>
      </c>
      <c r="BZ1424" s="38">
        <v>0.1018025</v>
      </c>
      <c r="CA1424" s="38">
        <v>8.4742700000000004E-2</v>
      </c>
      <c r="CB1424" s="38">
        <v>9.5361299999999996E-2</v>
      </c>
      <c r="CC1424" s="38">
        <v>6.4625199999999994E-2</v>
      </c>
      <c r="CD1424" s="38">
        <v>3.6816700000000001E-2</v>
      </c>
      <c r="CE1424" s="38">
        <v>5.5748499999999999E-2</v>
      </c>
      <c r="CF1424" s="38">
        <v>5.3975299999999997E-2</v>
      </c>
      <c r="CG1424" s="38">
        <v>4.6523299999999997E-2</v>
      </c>
      <c r="CH1424" s="38">
        <v>-2.2847000000000002E-3</v>
      </c>
      <c r="CI1424" s="38">
        <v>-2.3716299999999999E-2</v>
      </c>
      <c r="CJ1424" s="38">
        <v>-1.4917100000000001E-2</v>
      </c>
      <c r="CK1424" s="38">
        <v>-2.5227200000000002E-2</v>
      </c>
      <c r="CL1424" s="38">
        <v>3.2625000000000002E-3</v>
      </c>
      <c r="CM1424" s="38">
        <v>-4.2657E-2</v>
      </c>
      <c r="CN1424" s="38">
        <v>-3.5593E-2</v>
      </c>
      <c r="CO1424" s="38">
        <v>1.9626000000000001E-2</v>
      </c>
      <c r="CP1424" s="38">
        <v>1.35283E-2</v>
      </c>
      <c r="CQ1424" s="38">
        <v>4.1838300000000002E-2</v>
      </c>
      <c r="CR1424" s="38">
        <v>5.2852000000000003E-2</v>
      </c>
      <c r="CS1424" s="38">
        <v>4.07864E-2</v>
      </c>
      <c r="CT1424" s="38">
        <v>-6.2686E-3</v>
      </c>
      <c r="CU1424" s="38">
        <v>6.5729999999999998E-4</v>
      </c>
      <c r="CV1424" s="38">
        <v>-2.1796300000000001E-2</v>
      </c>
      <c r="CW1424" s="38">
        <v>2.1340100000000001E-2</v>
      </c>
      <c r="CX1424" s="38">
        <v>0.1073996</v>
      </c>
      <c r="CY1424" s="38">
        <v>9.0569999999999998E-2</v>
      </c>
      <c r="CZ1424" s="38">
        <v>0.1021292</v>
      </c>
      <c r="DA1424" s="38">
        <v>7.1251099999999998E-2</v>
      </c>
      <c r="DB1424" s="38">
        <v>4.2937400000000001E-2</v>
      </c>
      <c r="DC1424" s="38">
        <v>6.1855100000000003E-2</v>
      </c>
      <c r="DD1424" s="38">
        <v>6.08297E-2</v>
      </c>
      <c r="DE1424" s="38">
        <v>5.4115700000000003E-2</v>
      </c>
      <c r="DF1424" s="38">
        <v>1.8393999999999999E-3</v>
      </c>
      <c r="DG1424" s="38">
        <v>-2.0691000000000001E-2</v>
      </c>
      <c r="DH1424" s="38">
        <v>-1.1979E-2</v>
      </c>
      <c r="DI1424" s="38">
        <v>-2.24497E-2</v>
      </c>
      <c r="DJ1424" s="38">
        <v>5.8703000000000002E-3</v>
      </c>
      <c r="DK1424" s="38">
        <v>-3.9586799999999998E-2</v>
      </c>
      <c r="DL1424" s="38">
        <v>-3.1130100000000001E-2</v>
      </c>
      <c r="DM1424" s="38">
        <v>2.3614199999999998E-2</v>
      </c>
      <c r="DN1424" s="38">
        <v>1.82989E-2</v>
      </c>
      <c r="DO1424" s="38">
        <v>4.64783E-2</v>
      </c>
      <c r="DP1424" s="38">
        <v>5.6750500000000002E-2</v>
      </c>
      <c r="DQ1424" s="38">
        <v>4.4524500000000002E-2</v>
      </c>
      <c r="DR1424" s="38">
        <v>-3.0349000000000001E-3</v>
      </c>
      <c r="DS1424" s="38">
        <v>3.8769999999999998E-3</v>
      </c>
      <c r="DT1424" s="38">
        <v>-1.4444500000000001E-2</v>
      </c>
      <c r="DU1424" s="38">
        <v>2.9691499999999999E-2</v>
      </c>
      <c r="DV1424" s="38">
        <v>0.11299679999999999</v>
      </c>
      <c r="DW1424" s="38">
        <v>9.6397300000000005E-2</v>
      </c>
      <c r="DX1424" s="38">
        <v>0.1088971</v>
      </c>
      <c r="DY1424" s="38">
        <v>7.7877100000000005E-2</v>
      </c>
      <c r="DZ1424" s="38">
        <v>4.9058200000000003E-2</v>
      </c>
      <c r="EA1424" s="38">
        <v>6.7961800000000003E-2</v>
      </c>
      <c r="EB1424" s="38">
        <v>6.76842E-2</v>
      </c>
      <c r="EC1424" s="38">
        <v>6.1708100000000002E-2</v>
      </c>
      <c r="ED1424" s="38">
        <v>7.7941E-3</v>
      </c>
      <c r="EE1424" s="38">
        <v>-1.6323000000000001E-2</v>
      </c>
      <c r="EF1424" s="38">
        <v>-7.7368000000000003E-3</v>
      </c>
      <c r="EG1424" s="38">
        <v>-1.8439299999999999E-2</v>
      </c>
      <c r="EH1424" s="38">
        <v>9.6355E-3</v>
      </c>
      <c r="EI1424" s="38">
        <v>-3.5153799999999999E-2</v>
      </c>
      <c r="EJ1424" s="38">
        <v>-2.46865E-2</v>
      </c>
      <c r="EK1424" s="38">
        <v>2.9372599999999999E-2</v>
      </c>
      <c r="EL1424" s="38">
        <v>2.5186900000000002E-2</v>
      </c>
      <c r="EM1424" s="38">
        <v>5.3177700000000001E-2</v>
      </c>
      <c r="EN1424" s="38">
        <v>6.2379299999999999E-2</v>
      </c>
      <c r="EO1424" s="38">
        <v>4.9921699999999999E-2</v>
      </c>
      <c r="EP1424" s="38">
        <v>1.634E-3</v>
      </c>
      <c r="EQ1424" s="38">
        <v>8.5255999999999995E-3</v>
      </c>
      <c r="ER1424" s="38">
        <v>-3.8297000000000001E-3</v>
      </c>
      <c r="ES1424" s="38">
        <v>4.1749700000000001E-2</v>
      </c>
      <c r="ET1424" s="38">
        <v>0.1210782</v>
      </c>
      <c r="EU1424" s="38">
        <v>0.1048111</v>
      </c>
      <c r="EV1424" s="38">
        <v>0.118669</v>
      </c>
      <c r="EW1424" s="38">
        <v>8.7443900000000005E-2</v>
      </c>
      <c r="EX1424" s="38">
        <v>5.7895500000000003E-2</v>
      </c>
      <c r="EY1424" s="38">
        <v>7.6778899999999997E-2</v>
      </c>
      <c r="EZ1424" s="38">
        <v>7.7580899999999994E-2</v>
      </c>
      <c r="FA1424" s="38">
        <v>7.2670299999999993E-2</v>
      </c>
      <c r="FB1424" s="38">
        <v>77.975849999999994</v>
      </c>
      <c r="FC1424" s="38">
        <v>76.844890000000007</v>
      </c>
      <c r="FD1424" s="38">
        <v>75.119100000000003</v>
      </c>
      <c r="FE1424" s="38">
        <v>73.556030000000007</v>
      </c>
      <c r="FF1424" s="38">
        <v>71.735569999999996</v>
      </c>
      <c r="FG1424" s="38">
        <v>70.860780000000005</v>
      </c>
      <c r="FH1424" s="38">
        <v>70.237110000000001</v>
      </c>
      <c r="FI1424" s="38">
        <v>72.274349999999998</v>
      </c>
      <c r="FJ1424" s="38">
        <v>76.940399999999997</v>
      </c>
      <c r="FK1424" s="38">
        <v>82.380319999999998</v>
      </c>
      <c r="FL1424" s="38">
        <v>87.079470000000001</v>
      </c>
      <c r="FM1424" s="38">
        <v>91.362380000000002</v>
      </c>
      <c r="FN1424" s="38">
        <v>95.474369999999993</v>
      </c>
      <c r="FO1424" s="38">
        <v>98.707369999999997</v>
      </c>
      <c r="FP1424" s="38">
        <v>101.1486</v>
      </c>
      <c r="FQ1424" s="38">
        <v>102.34229999999999</v>
      </c>
      <c r="FR1424" s="38">
        <v>102.68259999999999</v>
      </c>
      <c r="FS1424" s="38">
        <v>102.2687</v>
      </c>
      <c r="FT1424" s="38">
        <v>100.8241</v>
      </c>
      <c r="FU1424" s="38">
        <v>97.749110000000002</v>
      </c>
      <c r="FV1424" s="38">
        <v>93.350740000000002</v>
      </c>
      <c r="FW1424">
        <v>89.681539999999998</v>
      </c>
      <c r="FX1424">
        <v>86.677350000000004</v>
      </c>
      <c r="FY1424">
        <v>84.380960000000002</v>
      </c>
      <c r="FZ1424">
        <v>1.06011E-2</v>
      </c>
      <c r="GA1424">
        <v>8.4067100000000006E-2</v>
      </c>
      <c r="GB1424">
        <v>1</v>
      </c>
    </row>
    <row r="1425" spans="1:184" x14ac:dyDescent="0.3">
      <c r="A1425" t="s">
        <v>1</v>
      </c>
      <c r="B1425" t="s">
        <v>1</v>
      </c>
      <c r="C1425" t="s">
        <v>1</v>
      </c>
      <c r="D1425" t="s">
        <v>1</v>
      </c>
      <c r="E1425" t="s">
        <v>222</v>
      </c>
      <c r="F1425" t="s">
        <v>1</v>
      </c>
      <c r="G1425" t="s">
        <v>1</v>
      </c>
      <c r="H1425" s="40" t="s">
        <v>1</v>
      </c>
      <c r="I1425" s="18" t="s">
        <v>1</v>
      </c>
      <c r="J1425" s="38" t="s">
        <v>1</v>
      </c>
      <c r="K1425" s="18">
        <v>44790</v>
      </c>
      <c r="L1425" s="38">
        <v>69728</v>
      </c>
      <c r="M1425" s="38">
        <v>69728</v>
      </c>
      <c r="N1425" s="38">
        <v>4.7437940000000003</v>
      </c>
      <c r="O1425" s="38">
        <v>4.5784969999999996</v>
      </c>
      <c r="P1425" s="38">
        <v>4.4726749999999997</v>
      </c>
      <c r="Q1425" s="38">
        <v>4.4402590000000002</v>
      </c>
      <c r="R1425" s="38">
        <v>4.5931170000000003</v>
      </c>
      <c r="S1425" s="38">
        <v>4.9395379999999998</v>
      </c>
      <c r="T1425" s="38">
        <v>5.3424160000000001</v>
      </c>
      <c r="U1425" s="38">
        <v>5.9295540000000004</v>
      </c>
      <c r="V1425" s="38">
        <v>6.6521179999999998</v>
      </c>
      <c r="W1425" s="38">
        <v>7.1648740000000002</v>
      </c>
      <c r="X1425" s="38">
        <v>7.641686</v>
      </c>
      <c r="Y1425" s="38">
        <v>7.9724329999999997</v>
      </c>
      <c r="Z1425" s="38">
        <v>8.1514810000000004</v>
      </c>
      <c r="AA1425" s="38">
        <v>8.3638279999999998</v>
      </c>
      <c r="AB1425" s="38">
        <v>8.3664570000000005</v>
      </c>
      <c r="AC1425" s="38">
        <v>8.1637450000000005</v>
      </c>
      <c r="AD1425" s="38">
        <v>7.7564900000000003</v>
      </c>
      <c r="AE1425" s="38">
        <v>7.1060559999999997</v>
      </c>
      <c r="AF1425" s="38">
        <v>6.6180139999999996</v>
      </c>
      <c r="AG1425" s="38">
        <v>6.3040789999999998</v>
      </c>
      <c r="AH1425" s="38">
        <v>6.0787969999999998</v>
      </c>
      <c r="AI1425" s="38">
        <v>5.7021519999999999</v>
      </c>
      <c r="AJ1425" s="38">
        <v>5.2450799999999997</v>
      </c>
      <c r="AK1425" s="38">
        <v>4.9105879999999997</v>
      </c>
      <c r="AL1425" s="38">
        <v>0.1302738</v>
      </c>
      <c r="AM1425" s="38">
        <v>0.1056583</v>
      </c>
      <c r="AN1425" s="38">
        <v>0.112107</v>
      </c>
      <c r="AO1425" s="38">
        <v>8.9657200000000006E-2</v>
      </c>
      <c r="AP1425" s="38">
        <v>4.0213699999999998E-2</v>
      </c>
      <c r="AQ1425" s="38">
        <v>-3.7908400000000002E-2</v>
      </c>
      <c r="AR1425" s="38">
        <v>-0.14011799999999999</v>
      </c>
      <c r="AS1425" s="38">
        <v>-7.2780499999999998E-2</v>
      </c>
      <c r="AT1425" s="38">
        <v>-0.1368201</v>
      </c>
      <c r="AU1425" s="38">
        <v>-0.1859575</v>
      </c>
      <c r="AV1425" s="38">
        <v>-0.1090753</v>
      </c>
      <c r="AW1425" s="38">
        <v>-3.5349100000000001E-2</v>
      </c>
      <c r="AX1425" s="38">
        <v>-1.4077299999999999E-2</v>
      </c>
      <c r="AY1425" s="38">
        <v>-7.6718000000000003E-3</v>
      </c>
      <c r="AZ1425" s="38">
        <v>8.0397300000000005E-2</v>
      </c>
      <c r="BA1425" s="38">
        <v>0.16292909999999999</v>
      </c>
      <c r="BB1425" s="38">
        <v>0.2789896</v>
      </c>
      <c r="BC1425" s="38">
        <v>0.23648379999999999</v>
      </c>
      <c r="BD1425" s="38">
        <v>0.21873480000000001</v>
      </c>
      <c r="BE1425" s="38">
        <v>0.19983770000000001</v>
      </c>
      <c r="BF1425" s="38">
        <v>0.17895510000000001</v>
      </c>
      <c r="BG1425" s="38">
        <v>0.2089028</v>
      </c>
      <c r="BH1425" s="38">
        <v>0.16954949999999999</v>
      </c>
      <c r="BI1425" s="38">
        <v>0.17100560000000001</v>
      </c>
      <c r="BJ1425" s="38">
        <v>0.13799359999999999</v>
      </c>
      <c r="BK1425" s="38">
        <v>0.11275590000000001</v>
      </c>
      <c r="BL1425" s="38">
        <v>0.1181996</v>
      </c>
      <c r="BM1425" s="38">
        <v>9.5666299999999996E-2</v>
      </c>
      <c r="BN1425" s="38">
        <v>4.56535E-2</v>
      </c>
      <c r="BO1425" s="38">
        <v>-3.0990199999999999E-2</v>
      </c>
      <c r="BP1425" s="38">
        <v>-0.1302854</v>
      </c>
      <c r="BQ1425" s="38">
        <v>-6.6724699999999998E-2</v>
      </c>
      <c r="BR1425" s="38">
        <v>-0.13035930000000001</v>
      </c>
      <c r="BS1425" s="38">
        <v>-0.17591670000000001</v>
      </c>
      <c r="BT1425" s="38">
        <v>-0.1018942</v>
      </c>
      <c r="BU1425" s="38">
        <v>-3.0454200000000001E-2</v>
      </c>
      <c r="BV1425" s="38">
        <v>-1.02504E-2</v>
      </c>
      <c r="BW1425" s="38">
        <v>-2.6029E-3</v>
      </c>
      <c r="BX1425" s="38">
        <v>8.8522600000000007E-2</v>
      </c>
      <c r="BY1425" s="38">
        <v>0.17399899999999999</v>
      </c>
      <c r="BZ1425" s="38">
        <v>0.2908674</v>
      </c>
      <c r="CA1425" s="38">
        <v>0.2480869</v>
      </c>
      <c r="CB1425" s="38">
        <v>0.23108380000000001</v>
      </c>
      <c r="CC1425" s="38">
        <v>0.21166219999999999</v>
      </c>
      <c r="CD1425" s="38">
        <v>0.1891804</v>
      </c>
      <c r="CE1425" s="38">
        <v>0.22108050000000001</v>
      </c>
      <c r="CF1425" s="38">
        <v>0.1818179</v>
      </c>
      <c r="CG1425" s="38">
        <v>0.18183679999999999</v>
      </c>
      <c r="CH1425" s="38">
        <v>0.1433403</v>
      </c>
      <c r="CI1425" s="38">
        <v>0.1176716</v>
      </c>
      <c r="CJ1425" s="38">
        <v>0.12241929999999999</v>
      </c>
      <c r="CK1425" s="38">
        <v>9.9828200000000006E-2</v>
      </c>
      <c r="CL1425" s="38">
        <v>4.9421199999999998E-2</v>
      </c>
      <c r="CM1425" s="38">
        <v>-2.6198699999999998E-2</v>
      </c>
      <c r="CN1425" s="38">
        <v>-0.1234754</v>
      </c>
      <c r="CO1425" s="38">
        <v>-6.2530500000000003E-2</v>
      </c>
      <c r="CP1425" s="38">
        <v>-0.12588460000000001</v>
      </c>
      <c r="CQ1425" s="38">
        <v>-0.16896259999999999</v>
      </c>
      <c r="CR1425" s="38">
        <v>-9.6920500000000007E-2</v>
      </c>
      <c r="CS1425" s="38">
        <v>-2.7064000000000001E-2</v>
      </c>
      <c r="CT1425" s="38">
        <v>-7.5998000000000003E-3</v>
      </c>
      <c r="CU1425" s="38">
        <v>9.077E-4</v>
      </c>
      <c r="CV1425" s="38">
        <v>9.41501E-2</v>
      </c>
      <c r="CW1425" s="38">
        <v>0.18166599999999999</v>
      </c>
      <c r="CX1425" s="38">
        <v>0.29909380000000002</v>
      </c>
      <c r="CY1425" s="38">
        <v>0.25612309999999999</v>
      </c>
      <c r="CZ1425" s="38">
        <v>0.23963680000000001</v>
      </c>
      <c r="DA1425" s="38">
        <v>0.21985179999999999</v>
      </c>
      <c r="DB1425" s="38">
        <v>0.19626250000000001</v>
      </c>
      <c r="DC1425" s="38">
        <v>0.22951469999999999</v>
      </c>
      <c r="DD1425" s="38">
        <v>0.19031490000000001</v>
      </c>
      <c r="DE1425" s="38">
        <v>0.18933839999999999</v>
      </c>
      <c r="DF1425" s="38">
        <v>0.14868700000000001</v>
      </c>
      <c r="DG1425" s="38">
        <v>0.1225874</v>
      </c>
      <c r="DH1425" s="38">
        <v>0.126639</v>
      </c>
      <c r="DI1425" s="38">
        <v>0.1039901</v>
      </c>
      <c r="DJ1425" s="38">
        <v>5.3188800000000001E-2</v>
      </c>
      <c r="DK1425" s="38">
        <v>-2.1407200000000001E-2</v>
      </c>
      <c r="DL1425" s="38">
        <v>-0.1166653</v>
      </c>
      <c r="DM1425" s="38">
        <v>-5.8336300000000001E-2</v>
      </c>
      <c r="DN1425" s="38">
        <v>-0.1214099</v>
      </c>
      <c r="DO1425" s="38">
        <v>-0.1620084</v>
      </c>
      <c r="DP1425" s="38">
        <v>-9.1946899999999998E-2</v>
      </c>
      <c r="DQ1425" s="38">
        <v>-2.3673799999999998E-2</v>
      </c>
      <c r="DR1425" s="38">
        <v>-4.9493000000000002E-3</v>
      </c>
      <c r="DS1425" s="38">
        <v>4.4184000000000003E-3</v>
      </c>
      <c r="DT1425" s="38">
        <v>9.9777699999999997E-2</v>
      </c>
      <c r="DU1425" s="38">
        <v>0.189333</v>
      </c>
      <c r="DV1425" s="38">
        <v>0.30732029999999999</v>
      </c>
      <c r="DW1425" s="38">
        <v>0.26415939999999999</v>
      </c>
      <c r="DX1425" s="38">
        <v>0.24818970000000001</v>
      </c>
      <c r="DY1425" s="38">
        <v>0.22804150000000001</v>
      </c>
      <c r="DZ1425" s="38">
        <v>0.20334450000000001</v>
      </c>
      <c r="EA1425" s="38">
        <v>0.23794889999999999</v>
      </c>
      <c r="EB1425" s="38">
        <v>0.19881199999999999</v>
      </c>
      <c r="EC1425" s="38">
        <v>0.19683999999999999</v>
      </c>
      <c r="ED1425" s="38">
        <v>0.15640689999999999</v>
      </c>
      <c r="EE1425" s="38">
        <v>0.12968499999999999</v>
      </c>
      <c r="EF1425" s="38">
        <v>0.1327315</v>
      </c>
      <c r="EG1425" s="38">
        <v>0.10999929999999999</v>
      </c>
      <c r="EH1425" s="38">
        <v>5.8628600000000003E-2</v>
      </c>
      <c r="EI1425" s="38">
        <v>-1.4489E-2</v>
      </c>
      <c r="EJ1425" s="38">
        <v>-0.1068327</v>
      </c>
      <c r="EK1425" s="38">
        <v>-5.2280500000000001E-2</v>
      </c>
      <c r="EL1425" s="38">
        <v>-0.1149492</v>
      </c>
      <c r="EM1425" s="38">
        <v>-0.15196770000000001</v>
      </c>
      <c r="EN1425" s="38">
        <v>-8.4765699999999999E-2</v>
      </c>
      <c r="EO1425" s="38">
        <v>-1.8778799999999998E-2</v>
      </c>
      <c r="EP1425" s="38">
        <v>-1.1222999999999999E-3</v>
      </c>
      <c r="EQ1425" s="38">
        <v>9.4873000000000006E-3</v>
      </c>
      <c r="ER1425" s="38">
        <v>0.107903</v>
      </c>
      <c r="ES1425" s="38">
        <v>0.20040289999999999</v>
      </c>
      <c r="ET1425" s="38">
        <v>0.31919809999999998</v>
      </c>
      <c r="EU1425" s="38">
        <v>0.27576250000000002</v>
      </c>
      <c r="EV1425" s="38">
        <v>0.26053880000000001</v>
      </c>
      <c r="EW1425" s="38">
        <v>0.239866</v>
      </c>
      <c r="EX1425" s="38">
        <v>0.2135698</v>
      </c>
      <c r="EY1425" s="38">
        <v>0.25012649999999997</v>
      </c>
      <c r="EZ1425" s="38">
        <v>0.2110804</v>
      </c>
      <c r="FA1425" s="38">
        <v>0.2076712</v>
      </c>
      <c r="FB1425" s="38">
        <v>82.579909999999998</v>
      </c>
      <c r="FC1425" s="38">
        <v>81.100210000000004</v>
      </c>
      <c r="FD1425" s="38">
        <v>79.510930000000002</v>
      </c>
      <c r="FE1425" s="38">
        <v>78.053889999999996</v>
      </c>
      <c r="FF1425" s="38">
        <v>77.662310000000005</v>
      </c>
      <c r="FG1425" s="38">
        <v>76.98057</v>
      </c>
      <c r="FH1425" s="38">
        <v>76.116200000000006</v>
      </c>
      <c r="FI1425" s="38">
        <v>77.329440000000005</v>
      </c>
      <c r="FJ1425" s="38">
        <v>81.305000000000007</v>
      </c>
      <c r="FK1425" s="38">
        <v>84.273200000000003</v>
      </c>
      <c r="FL1425" s="38">
        <v>87.392229999999998</v>
      </c>
      <c r="FM1425" s="38">
        <v>90.986710000000002</v>
      </c>
      <c r="FN1425" s="38">
        <v>94.706310000000002</v>
      </c>
      <c r="FO1425" s="38">
        <v>96.449879999999993</v>
      </c>
      <c r="FP1425" s="38">
        <v>97.215100000000007</v>
      </c>
      <c r="FQ1425" s="38">
        <v>97.699280000000002</v>
      </c>
      <c r="FR1425" s="38">
        <v>97.864639999999994</v>
      </c>
      <c r="FS1425" s="38">
        <v>97.597759999999994</v>
      </c>
      <c r="FT1425" s="38">
        <v>96.676829999999995</v>
      </c>
      <c r="FU1425" s="38">
        <v>94.016589999999994</v>
      </c>
      <c r="FV1425" s="38">
        <v>90.489909999999995</v>
      </c>
      <c r="FW1425">
        <v>86.836240000000004</v>
      </c>
      <c r="FX1425">
        <v>83.651079999999993</v>
      </c>
      <c r="FY1425">
        <v>81.292529999999999</v>
      </c>
      <c r="FZ1425">
        <v>1.33194E-2</v>
      </c>
      <c r="GA1425">
        <v>9.9344500000000002E-2</v>
      </c>
      <c r="GB1425">
        <v>1</v>
      </c>
    </row>
    <row r="1426" spans="1:184" x14ac:dyDescent="0.3">
      <c r="A1426" t="s">
        <v>1</v>
      </c>
      <c r="B1426" t="s">
        <v>1</v>
      </c>
      <c r="C1426" t="s">
        <v>1</v>
      </c>
      <c r="D1426" t="s">
        <v>1</v>
      </c>
      <c r="E1426" t="s">
        <v>222</v>
      </c>
      <c r="F1426" t="s">
        <v>1</v>
      </c>
      <c r="G1426" t="s">
        <v>1</v>
      </c>
      <c r="H1426" s="40" t="s">
        <v>1</v>
      </c>
      <c r="I1426" s="18" t="s">
        <v>1</v>
      </c>
      <c r="J1426" s="38" t="s">
        <v>1</v>
      </c>
      <c r="K1426" s="18">
        <v>44792</v>
      </c>
      <c r="L1426" s="38">
        <v>69706</v>
      </c>
      <c r="M1426" s="38">
        <v>69706</v>
      </c>
      <c r="N1426" s="38">
        <v>4.5875969999999997</v>
      </c>
      <c r="O1426" s="38">
        <v>4.4254110000000004</v>
      </c>
      <c r="P1426" s="38">
        <v>4.3124469999999997</v>
      </c>
      <c r="Q1426" s="38">
        <v>4.2690630000000001</v>
      </c>
      <c r="R1426" s="38">
        <v>4.4201189999999997</v>
      </c>
      <c r="S1426" s="38">
        <v>4.7355119999999999</v>
      </c>
      <c r="T1426" s="38">
        <v>5.0972249999999999</v>
      </c>
      <c r="U1426" s="38">
        <v>5.6357999999999997</v>
      </c>
      <c r="V1426" s="38">
        <v>6.3118749999999997</v>
      </c>
      <c r="W1426" s="38">
        <v>6.8577640000000004</v>
      </c>
      <c r="X1426" s="38">
        <v>7.3801449999999997</v>
      </c>
      <c r="Y1426" s="38">
        <v>7.7501689999999996</v>
      </c>
      <c r="Z1426" s="38">
        <v>7.9612629999999998</v>
      </c>
      <c r="AA1426" s="38">
        <v>8.1785420000000002</v>
      </c>
      <c r="AB1426" s="38">
        <v>8.203182</v>
      </c>
      <c r="AC1426" s="38">
        <v>8.0205359999999999</v>
      </c>
      <c r="AD1426" s="38">
        <v>7.6284910000000004</v>
      </c>
      <c r="AE1426" s="38">
        <v>7.0293900000000002</v>
      </c>
      <c r="AF1426" s="38">
        <v>6.5392700000000001</v>
      </c>
      <c r="AG1426" s="38">
        <v>6.2057589999999996</v>
      </c>
      <c r="AH1426" s="38">
        <v>5.9777969999999998</v>
      </c>
      <c r="AI1426" s="38">
        <v>5.6092769999999996</v>
      </c>
      <c r="AJ1426" s="38">
        <v>5.15855</v>
      </c>
      <c r="AK1426" s="38">
        <v>4.7996530000000002</v>
      </c>
      <c r="AL1426" s="38">
        <v>8.8687000000000002E-3</v>
      </c>
      <c r="AM1426" s="38">
        <v>2.3971699999999999E-2</v>
      </c>
      <c r="AN1426" s="38">
        <v>1.96156E-2</v>
      </c>
      <c r="AO1426" s="38">
        <v>9.1006000000000004E-3</v>
      </c>
      <c r="AP1426" s="38">
        <v>1.7939799999999999E-2</v>
      </c>
      <c r="AQ1426" s="38">
        <v>-5.6311E-3</v>
      </c>
      <c r="AR1426" s="38">
        <v>-3.7651499999999997E-2</v>
      </c>
      <c r="AS1426" s="38">
        <v>-6.3061000000000002E-3</v>
      </c>
      <c r="AT1426" s="38">
        <v>-7.0451700000000006E-2</v>
      </c>
      <c r="AU1426" s="38">
        <v>-9.2285300000000001E-2</v>
      </c>
      <c r="AV1426" s="38">
        <v>5.5871999999999996E-3</v>
      </c>
      <c r="AW1426" s="38">
        <v>2.3731499999999999E-2</v>
      </c>
      <c r="AX1426" s="38">
        <v>1.9152599999999999E-2</v>
      </c>
      <c r="AY1426" s="38">
        <v>-2.23871E-2</v>
      </c>
      <c r="AZ1426" s="38">
        <v>-7.2614600000000001E-2</v>
      </c>
      <c r="BA1426" s="38">
        <v>-2.1931099999999999E-2</v>
      </c>
      <c r="BB1426" s="38">
        <v>0.1002004</v>
      </c>
      <c r="BC1426" s="38">
        <v>0.1175624</v>
      </c>
      <c r="BD1426" s="38">
        <v>0.1187593</v>
      </c>
      <c r="BE1426" s="38">
        <v>0.1168334</v>
      </c>
      <c r="BF1426" s="38">
        <v>0.1131788</v>
      </c>
      <c r="BG1426" s="38">
        <v>0.1415141</v>
      </c>
      <c r="BH1426" s="38">
        <v>0.1160762</v>
      </c>
      <c r="BI1426" s="38">
        <v>4.2157899999999998E-2</v>
      </c>
      <c r="BJ1426" s="38">
        <v>1.8236100000000002E-2</v>
      </c>
      <c r="BK1426" s="38">
        <v>3.2347599999999997E-2</v>
      </c>
      <c r="BL1426" s="38">
        <v>2.7365899999999999E-2</v>
      </c>
      <c r="BM1426" s="38">
        <v>1.60953E-2</v>
      </c>
      <c r="BN1426" s="38">
        <v>2.3365899999999998E-2</v>
      </c>
      <c r="BO1426" s="38">
        <v>4.9140000000000002E-4</v>
      </c>
      <c r="BP1426" s="38">
        <v>-2.7840699999999999E-2</v>
      </c>
      <c r="BQ1426" s="38">
        <v>1.8411E-3</v>
      </c>
      <c r="BR1426" s="38">
        <v>-6.2094700000000003E-2</v>
      </c>
      <c r="BS1426" s="38">
        <v>-8.22407E-2</v>
      </c>
      <c r="BT1426" s="38">
        <v>1.2919699999999999E-2</v>
      </c>
      <c r="BU1426" s="38">
        <v>2.8603E-2</v>
      </c>
      <c r="BV1426" s="38">
        <v>2.3377100000000001E-2</v>
      </c>
      <c r="BW1426" s="38">
        <v>-1.7434100000000001E-2</v>
      </c>
      <c r="BX1426" s="38">
        <v>-6.5088499999999994E-2</v>
      </c>
      <c r="BY1426" s="38">
        <v>-1.2385E-2</v>
      </c>
      <c r="BZ1426" s="38">
        <v>0.11126419999999999</v>
      </c>
      <c r="CA1426" s="38">
        <v>0.12960189999999999</v>
      </c>
      <c r="CB1426" s="38">
        <v>0.1313957</v>
      </c>
      <c r="CC1426" s="38">
        <v>0.12955130000000001</v>
      </c>
      <c r="CD1426" s="38">
        <v>0.12520990000000001</v>
      </c>
      <c r="CE1426" s="38">
        <v>0.1556622</v>
      </c>
      <c r="CF1426" s="38">
        <v>0.12901750000000001</v>
      </c>
      <c r="CG1426" s="38">
        <v>5.4779099999999997E-2</v>
      </c>
      <c r="CH1426" s="38">
        <v>2.4723999999999999E-2</v>
      </c>
      <c r="CI1426" s="38">
        <v>3.8148700000000001E-2</v>
      </c>
      <c r="CJ1426" s="38">
        <v>3.27338E-2</v>
      </c>
      <c r="CK1426" s="38">
        <v>2.0939800000000001E-2</v>
      </c>
      <c r="CL1426" s="38">
        <v>2.7124100000000002E-2</v>
      </c>
      <c r="CM1426" s="38">
        <v>4.7318000000000004E-3</v>
      </c>
      <c r="CN1426" s="38">
        <v>-2.10458E-2</v>
      </c>
      <c r="CO1426" s="38">
        <v>7.4838999999999999E-3</v>
      </c>
      <c r="CP1426" s="38">
        <v>-5.6306700000000001E-2</v>
      </c>
      <c r="CQ1426" s="38">
        <v>-7.5283799999999998E-2</v>
      </c>
      <c r="CR1426" s="38">
        <v>1.79981E-2</v>
      </c>
      <c r="CS1426" s="38">
        <v>3.1976999999999998E-2</v>
      </c>
      <c r="CT1426" s="38">
        <v>2.6303099999999999E-2</v>
      </c>
      <c r="CU1426" s="38">
        <v>-1.40038E-2</v>
      </c>
      <c r="CV1426" s="38">
        <v>-5.9875900000000003E-2</v>
      </c>
      <c r="CW1426" s="38">
        <v>-5.7735E-3</v>
      </c>
      <c r="CX1426" s="38">
        <v>0.1189269</v>
      </c>
      <c r="CY1426" s="38">
        <v>0.13794039999999999</v>
      </c>
      <c r="CZ1426" s="38">
        <v>0.14014760000000001</v>
      </c>
      <c r="DA1426" s="38">
        <v>0.13835980000000001</v>
      </c>
      <c r="DB1426" s="38">
        <v>0.13354260000000001</v>
      </c>
      <c r="DC1426" s="38">
        <v>0.1654611</v>
      </c>
      <c r="DD1426" s="38">
        <v>0.13798060000000001</v>
      </c>
      <c r="DE1426" s="38">
        <v>6.3520599999999997E-2</v>
      </c>
      <c r="DF1426" s="38">
        <v>3.1211800000000001E-2</v>
      </c>
      <c r="DG1426" s="38">
        <v>4.39499E-2</v>
      </c>
      <c r="DH1426" s="38">
        <v>3.8101700000000002E-2</v>
      </c>
      <c r="DI1426" s="38">
        <v>2.57843E-2</v>
      </c>
      <c r="DJ1426" s="38">
        <v>3.0882199999999999E-2</v>
      </c>
      <c r="DK1426" s="38">
        <v>8.9723000000000008E-3</v>
      </c>
      <c r="DL1426" s="38">
        <v>-1.42509E-2</v>
      </c>
      <c r="DM1426" s="38">
        <v>1.31266E-2</v>
      </c>
      <c r="DN1426" s="38">
        <v>-5.0518800000000003E-2</v>
      </c>
      <c r="DO1426" s="38">
        <v>-6.8326899999999996E-2</v>
      </c>
      <c r="DP1426" s="38">
        <v>2.3076599999999999E-2</v>
      </c>
      <c r="DQ1426" s="38">
        <v>3.5351E-2</v>
      </c>
      <c r="DR1426" s="38">
        <v>2.9229000000000002E-2</v>
      </c>
      <c r="DS1426" s="38">
        <v>-1.05734E-2</v>
      </c>
      <c r="DT1426" s="38">
        <v>-5.4663400000000001E-2</v>
      </c>
      <c r="DU1426" s="38">
        <v>8.3810000000000004E-4</v>
      </c>
      <c r="DV1426" s="38">
        <v>0.1265896</v>
      </c>
      <c r="DW1426" s="38">
        <v>0.14627899999999999</v>
      </c>
      <c r="DX1426" s="38">
        <v>0.14889959999999999</v>
      </c>
      <c r="DY1426" s="38">
        <v>0.1471682</v>
      </c>
      <c r="DZ1426" s="38">
        <v>0.14187540000000001</v>
      </c>
      <c r="EA1426" s="38">
        <v>0.17526</v>
      </c>
      <c r="EB1426" s="38">
        <v>0.14694360000000001</v>
      </c>
      <c r="EC1426" s="38">
        <v>7.2262000000000007E-2</v>
      </c>
      <c r="ED1426" s="38">
        <v>4.0579200000000003E-2</v>
      </c>
      <c r="EE1426" s="38">
        <v>5.2325799999999999E-2</v>
      </c>
      <c r="EF1426" s="38">
        <v>4.5851999999999997E-2</v>
      </c>
      <c r="EG1426" s="38">
        <v>3.2779000000000003E-2</v>
      </c>
      <c r="EH1426" s="38">
        <v>3.6308399999999998E-2</v>
      </c>
      <c r="EI1426" s="38">
        <v>1.50948E-2</v>
      </c>
      <c r="EJ1426" s="38">
        <v>-4.4400999999999998E-3</v>
      </c>
      <c r="EK1426" s="38">
        <v>2.1273899999999998E-2</v>
      </c>
      <c r="EL1426" s="38">
        <v>-4.2161799999999999E-2</v>
      </c>
      <c r="EM1426" s="38">
        <v>-5.8282300000000002E-2</v>
      </c>
      <c r="EN1426" s="38">
        <v>3.0408999999999999E-2</v>
      </c>
      <c r="EO1426" s="38">
        <v>4.0222599999999997E-2</v>
      </c>
      <c r="EP1426" s="38">
        <v>3.3453499999999997E-2</v>
      </c>
      <c r="EQ1426" s="38">
        <v>-5.6204999999999996E-3</v>
      </c>
      <c r="ER1426" s="38">
        <v>-4.7137199999999997E-2</v>
      </c>
      <c r="ES1426" s="38">
        <v>1.03842E-2</v>
      </c>
      <c r="ET1426" s="38">
        <v>0.13765340000000001</v>
      </c>
      <c r="EU1426" s="38">
        <v>0.1583185</v>
      </c>
      <c r="EV1426" s="38">
        <v>0.16153590000000001</v>
      </c>
      <c r="EW1426" s="38">
        <v>0.15988620000000001</v>
      </c>
      <c r="EX1426" s="38">
        <v>0.1539065</v>
      </c>
      <c r="EY1426" s="38">
        <v>0.18940799999999999</v>
      </c>
      <c r="EZ1426" s="38">
        <v>0.1598849</v>
      </c>
      <c r="FA1426" s="38">
        <v>8.4883299999999995E-2</v>
      </c>
      <c r="FB1426" s="38">
        <v>78.704790000000003</v>
      </c>
      <c r="FC1426" s="38">
        <v>77.311999999999998</v>
      </c>
      <c r="FD1426" s="38">
        <v>75.462379999999996</v>
      </c>
      <c r="FE1426" s="38">
        <v>73.760800000000003</v>
      </c>
      <c r="FF1426" s="38">
        <v>72.062870000000004</v>
      </c>
      <c r="FG1426" s="38">
        <v>71.384529999999998</v>
      </c>
      <c r="FH1426" s="38">
        <v>70.383859999999999</v>
      </c>
      <c r="FI1426" s="38">
        <v>72.199470000000005</v>
      </c>
      <c r="FJ1426" s="38">
        <v>75.773309999999995</v>
      </c>
      <c r="FK1426" s="38">
        <v>79.964780000000005</v>
      </c>
      <c r="FL1426" s="38">
        <v>84.524829999999994</v>
      </c>
      <c r="FM1426" s="38">
        <v>88.716220000000007</v>
      </c>
      <c r="FN1426" s="38">
        <v>92.251999999999995</v>
      </c>
      <c r="FO1426" s="38">
        <v>95.084069999999997</v>
      </c>
      <c r="FP1426" s="38">
        <v>97.957179999999994</v>
      </c>
      <c r="FQ1426" s="38">
        <v>99.681929999999994</v>
      </c>
      <c r="FR1426" s="38">
        <v>100.2103</v>
      </c>
      <c r="FS1426" s="38">
        <v>99.419240000000002</v>
      </c>
      <c r="FT1426" s="38">
        <v>97.273960000000002</v>
      </c>
      <c r="FU1426" s="38">
        <v>93.877030000000005</v>
      </c>
      <c r="FV1426" s="38">
        <v>89.546220000000005</v>
      </c>
      <c r="FW1426">
        <v>86.092110000000005</v>
      </c>
      <c r="FX1426">
        <v>83.336849999999998</v>
      </c>
      <c r="FY1426">
        <v>80.689670000000007</v>
      </c>
      <c r="FZ1426">
        <v>1.4359200000000001E-2</v>
      </c>
      <c r="GA1426">
        <v>0.115275</v>
      </c>
      <c r="GB1426">
        <v>1</v>
      </c>
    </row>
    <row r="1427" spans="1:184" x14ac:dyDescent="0.3">
      <c r="A1427" t="s">
        <v>1</v>
      </c>
      <c r="B1427" t="s">
        <v>1</v>
      </c>
      <c r="C1427" t="s">
        <v>1</v>
      </c>
      <c r="D1427" t="s">
        <v>1</v>
      </c>
      <c r="E1427" t="s">
        <v>222</v>
      </c>
      <c r="F1427" t="s">
        <v>1</v>
      </c>
      <c r="G1427" t="s">
        <v>1</v>
      </c>
      <c r="H1427" s="40" t="s">
        <v>1</v>
      </c>
      <c r="I1427" s="18" t="s">
        <v>1</v>
      </c>
      <c r="J1427" s="38" t="s">
        <v>1</v>
      </c>
      <c r="K1427" s="18">
        <v>44805</v>
      </c>
      <c r="L1427" s="38">
        <v>69605</v>
      </c>
      <c r="M1427" s="38">
        <v>69605</v>
      </c>
      <c r="N1427" s="38">
        <v>4.3645699999999996</v>
      </c>
      <c r="O1427" s="38">
        <v>4.2167019999999997</v>
      </c>
      <c r="P1427" s="38">
        <v>4.1090179999999998</v>
      </c>
      <c r="Q1427" s="38">
        <v>4.079834</v>
      </c>
      <c r="R1427" s="38">
        <v>4.2457589999999996</v>
      </c>
      <c r="S1427" s="38">
        <v>4.5744040000000004</v>
      </c>
      <c r="T1427" s="38">
        <v>4.9589780000000001</v>
      </c>
      <c r="U1427" s="38">
        <v>5.5280800000000001</v>
      </c>
      <c r="V1427" s="38">
        <v>6.2990729999999999</v>
      </c>
      <c r="W1427" s="38">
        <v>6.9195200000000003</v>
      </c>
      <c r="X1427" s="38">
        <v>7.4569720000000004</v>
      </c>
      <c r="Y1427" s="38">
        <v>7.8581390000000004</v>
      </c>
      <c r="Z1427" s="38">
        <v>8.1079410000000003</v>
      </c>
      <c r="AA1427" s="38">
        <v>8.3831740000000003</v>
      </c>
      <c r="AB1427" s="38">
        <v>8.4601980000000001</v>
      </c>
      <c r="AC1427" s="38">
        <v>8.2911540000000006</v>
      </c>
      <c r="AD1427" s="38">
        <v>7.8789150000000001</v>
      </c>
      <c r="AE1427" s="38">
        <v>7.2006119999999996</v>
      </c>
      <c r="AF1427" s="38">
        <v>6.6912469999999997</v>
      </c>
      <c r="AG1427" s="38">
        <v>6.3139120000000002</v>
      </c>
      <c r="AH1427" s="38">
        <v>6.0475289999999999</v>
      </c>
      <c r="AI1427" s="38">
        <v>5.6444590000000003</v>
      </c>
      <c r="AJ1427" s="38">
        <v>5.2025410000000001</v>
      </c>
      <c r="AK1427" s="38">
        <v>4.8585370000000001</v>
      </c>
      <c r="AL1427" s="38">
        <v>-5.7087899999999997E-2</v>
      </c>
      <c r="AM1427" s="38">
        <v>-4.5941999999999997E-2</v>
      </c>
      <c r="AN1427" s="38">
        <v>-4.2678599999999997E-2</v>
      </c>
      <c r="AO1427" s="38">
        <v>-1.0575599999999999E-2</v>
      </c>
      <c r="AP1427" s="38">
        <v>1.2634E-3</v>
      </c>
      <c r="AQ1427" s="38">
        <v>-4.6527600000000002E-2</v>
      </c>
      <c r="AR1427" s="38">
        <v>-0.12558359999999999</v>
      </c>
      <c r="AS1427" s="38">
        <v>2.8738400000000001E-2</v>
      </c>
      <c r="AT1427" s="38">
        <v>5.8579600000000003E-2</v>
      </c>
      <c r="AU1427" s="38">
        <v>8.3264900000000003E-2</v>
      </c>
      <c r="AV1427" s="38">
        <v>5.59833E-2</v>
      </c>
      <c r="AW1427" s="38">
        <v>4.66185E-2</v>
      </c>
      <c r="AX1427" s="38">
        <v>1.8225499999999999E-2</v>
      </c>
      <c r="AY1427" s="38">
        <v>-3.5852000000000002E-2</v>
      </c>
      <c r="AZ1427" s="38">
        <v>-7.0216500000000001E-2</v>
      </c>
      <c r="BA1427" s="38">
        <v>-5.7482800000000001E-2</v>
      </c>
      <c r="BB1427" s="38">
        <v>1.10239E-2</v>
      </c>
      <c r="BC1427" s="38">
        <v>-4.0708300000000003E-2</v>
      </c>
      <c r="BD1427" s="38">
        <v>-2.1506500000000001E-2</v>
      </c>
      <c r="BE1427" s="38">
        <v>-6.7735799999999999E-2</v>
      </c>
      <c r="BF1427" s="38">
        <v>2.3408999999999999E-3</v>
      </c>
      <c r="BG1427" s="38">
        <v>3.3021999999999999E-3</v>
      </c>
      <c r="BH1427" s="38">
        <v>-1.84818E-2</v>
      </c>
      <c r="BI1427" s="38">
        <v>-2.2364800000000001E-2</v>
      </c>
      <c r="BJ1427" s="38">
        <v>-4.9313900000000001E-2</v>
      </c>
      <c r="BK1427" s="38">
        <v>-3.9774900000000002E-2</v>
      </c>
      <c r="BL1427" s="38">
        <v>-3.7284299999999999E-2</v>
      </c>
      <c r="BM1427" s="38">
        <v>-5.4929999999999996E-3</v>
      </c>
      <c r="BN1427" s="38">
        <v>5.7495999999999997E-3</v>
      </c>
      <c r="BO1427" s="38">
        <v>-4.14741E-2</v>
      </c>
      <c r="BP1427" s="38">
        <v>-0.1182856</v>
      </c>
      <c r="BQ1427" s="38">
        <v>3.5021799999999999E-2</v>
      </c>
      <c r="BR1427" s="38">
        <v>6.5898200000000004E-2</v>
      </c>
      <c r="BS1427" s="38">
        <v>9.08939E-2</v>
      </c>
      <c r="BT1427" s="38">
        <v>6.18468E-2</v>
      </c>
      <c r="BU1427" s="38">
        <v>5.0979200000000002E-2</v>
      </c>
      <c r="BV1427" s="38">
        <v>2.1859900000000002E-2</v>
      </c>
      <c r="BW1427" s="38">
        <v>-3.1520399999999997E-2</v>
      </c>
      <c r="BX1427" s="38">
        <v>-6.4447500000000005E-2</v>
      </c>
      <c r="BY1427" s="38">
        <v>-4.9662900000000003E-2</v>
      </c>
      <c r="BZ1427" s="38">
        <v>1.9308800000000001E-2</v>
      </c>
      <c r="CA1427" s="38">
        <v>-3.2162999999999997E-2</v>
      </c>
      <c r="CB1427" s="38">
        <v>-1.1710699999999999E-2</v>
      </c>
      <c r="CC1427" s="38">
        <v>-5.75974E-2</v>
      </c>
      <c r="CD1427" s="38">
        <v>1.1748400000000001E-2</v>
      </c>
      <c r="CE1427" s="38">
        <v>1.44034E-2</v>
      </c>
      <c r="CF1427" s="38">
        <v>-8.3431000000000009E-3</v>
      </c>
      <c r="CG1427" s="38">
        <v>-1.22086E-2</v>
      </c>
      <c r="CH1427" s="38">
        <v>-4.3929700000000002E-2</v>
      </c>
      <c r="CI1427" s="38">
        <v>-3.5503600000000003E-2</v>
      </c>
      <c r="CJ1427" s="38">
        <v>-3.35482E-2</v>
      </c>
      <c r="CK1427" s="38">
        <v>-1.9729000000000001E-3</v>
      </c>
      <c r="CL1427" s="38">
        <v>8.8567000000000003E-3</v>
      </c>
      <c r="CM1427" s="38">
        <v>-3.7974099999999997E-2</v>
      </c>
      <c r="CN1427" s="38">
        <v>-0.113231</v>
      </c>
      <c r="CO1427" s="38">
        <v>3.9373699999999998E-2</v>
      </c>
      <c r="CP1427" s="38">
        <v>7.0967000000000002E-2</v>
      </c>
      <c r="CQ1427" s="38">
        <v>9.6177799999999994E-2</v>
      </c>
      <c r="CR1427" s="38">
        <v>6.5907800000000002E-2</v>
      </c>
      <c r="CS1427" s="38">
        <v>5.3999400000000003E-2</v>
      </c>
      <c r="CT1427" s="38">
        <v>2.4377099999999999E-2</v>
      </c>
      <c r="CU1427" s="38">
        <v>-2.8520299999999998E-2</v>
      </c>
      <c r="CV1427" s="38">
        <v>-6.0451900000000003E-2</v>
      </c>
      <c r="CW1427" s="38">
        <v>-4.4246800000000003E-2</v>
      </c>
      <c r="CX1427" s="38">
        <v>2.5047E-2</v>
      </c>
      <c r="CY1427" s="38">
        <v>-2.62445E-2</v>
      </c>
      <c r="CZ1427" s="38">
        <v>-4.9262000000000004E-3</v>
      </c>
      <c r="DA1427" s="38">
        <v>-5.0575599999999998E-2</v>
      </c>
      <c r="DB1427" s="38">
        <v>1.8263999999999999E-2</v>
      </c>
      <c r="DC1427" s="38">
        <v>2.2092000000000001E-2</v>
      </c>
      <c r="DD1427" s="38">
        <v>-1.3209999999999999E-3</v>
      </c>
      <c r="DE1427" s="38">
        <v>-5.1745000000000003E-3</v>
      </c>
      <c r="DF1427" s="38">
        <v>-3.8545500000000003E-2</v>
      </c>
      <c r="DG1427" s="38">
        <v>-3.1232300000000001E-2</v>
      </c>
      <c r="DH1427" s="38">
        <v>-2.9812100000000001E-2</v>
      </c>
      <c r="DI1427" s="38">
        <v>1.5472999999999999E-3</v>
      </c>
      <c r="DJ1427" s="38">
        <v>1.19639E-2</v>
      </c>
      <c r="DK1427" s="38">
        <v>-3.4473999999999998E-2</v>
      </c>
      <c r="DL1427" s="38">
        <v>-0.1081763</v>
      </c>
      <c r="DM1427" s="38">
        <v>4.3725600000000003E-2</v>
      </c>
      <c r="DN1427" s="38">
        <v>7.6035900000000003E-2</v>
      </c>
      <c r="DO1427" s="38">
        <v>0.1014616</v>
      </c>
      <c r="DP1427" s="38">
        <v>6.9968699999999995E-2</v>
      </c>
      <c r="DQ1427" s="38">
        <v>5.7019599999999997E-2</v>
      </c>
      <c r="DR1427" s="38">
        <v>2.6894299999999999E-2</v>
      </c>
      <c r="DS1427" s="38">
        <v>-2.55202E-2</v>
      </c>
      <c r="DT1427" s="38">
        <v>-5.6456300000000001E-2</v>
      </c>
      <c r="DU1427" s="38">
        <v>-3.8830799999999999E-2</v>
      </c>
      <c r="DV1427" s="38">
        <v>3.0785099999999999E-2</v>
      </c>
      <c r="DW1427" s="38">
        <v>-2.0326E-2</v>
      </c>
      <c r="DX1427" s="38">
        <v>1.8583E-3</v>
      </c>
      <c r="DY1427" s="38">
        <v>-4.3553799999999997E-2</v>
      </c>
      <c r="DZ1427" s="38">
        <v>2.4779599999999999E-2</v>
      </c>
      <c r="EA1427" s="38">
        <v>2.9780600000000001E-2</v>
      </c>
      <c r="EB1427" s="38">
        <v>5.7010000000000003E-3</v>
      </c>
      <c r="EC1427" s="38">
        <v>1.8596000000000001E-3</v>
      </c>
      <c r="ED1427" s="38">
        <v>-3.07716E-2</v>
      </c>
      <c r="EE1427" s="38">
        <v>-2.5065199999999999E-2</v>
      </c>
      <c r="EF1427" s="38">
        <v>-2.4417700000000001E-2</v>
      </c>
      <c r="EG1427" s="38">
        <v>6.6297999999999999E-3</v>
      </c>
      <c r="EH1427" s="38">
        <v>1.6450099999999999E-2</v>
      </c>
      <c r="EI1427" s="38">
        <v>-2.9420600000000002E-2</v>
      </c>
      <c r="EJ1427" s="38">
        <v>-0.1008783</v>
      </c>
      <c r="EK1427" s="38">
        <v>5.0008999999999998E-2</v>
      </c>
      <c r="EL1427" s="38">
        <v>8.3354499999999998E-2</v>
      </c>
      <c r="EM1427" s="38">
        <v>0.1090906</v>
      </c>
      <c r="EN1427" s="38">
        <v>7.5832200000000002E-2</v>
      </c>
      <c r="EO1427" s="38">
        <v>6.1380299999999999E-2</v>
      </c>
      <c r="EP1427" s="38">
        <v>3.0528699999999999E-2</v>
      </c>
      <c r="EQ1427" s="38">
        <v>-2.1188599999999998E-2</v>
      </c>
      <c r="ER1427" s="38">
        <v>-5.0687299999999998E-2</v>
      </c>
      <c r="ES1427" s="38">
        <v>-3.1010900000000001E-2</v>
      </c>
      <c r="ET1427" s="38">
        <v>3.9070000000000001E-2</v>
      </c>
      <c r="EU1427" s="38">
        <v>-1.17806E-2</v>
      </c>
      <c r="EV1427" s="38">
        <v>1.1654100000000001E-2</v>
      </c>
      <c r="EW1427" s="38">
        <v>-3.3415399999999998E-2</v>
      </c>
      <c r="EX1427" s="38">
        <v>3.4187000000000002E-2</v>
      </c>
      <c r="EY1427" s="38">
        <v>4.08817E-2</v>
      </c>
      <c r="EZ1427" s="38">
        <v>1.5839700000000002E-2</v>
      </c>
      <c r="FA1427" s="38">
        <v>1.20158E-2</v>
      </c>
      <c r="FB1427" s="38">
        <v>77.009789999999995</v>
      </c>
      <c r="FC1427" s="38">
        <v>75.045169999999999</v>
      </c>
      <c r="FD1427" s="38">
        <v>73.445670000000007</v>
      </c>
      <c r="FE1427" s="38">
        <v>72.190939999999998</v>
      </c>
      <c r="FF1427" s="38">
        <v>71.037570000000002</v>
      </c>
      <c r="FG1427" s="38">
        <v>69.894300000000001</v>
      </c>
      <c r="FH1427" s="38">
        <v>69.318790000000007</v>
      </c>
      <c r="FI1427" s="38">
        <v>71.130989999999997</v>
      </c>
      <c r="FJ1427" s="38">
        <v>75.868830000000003</v>
      </c>
      <c r="FK1427" s="38">
        <v>81.151409999999998</v>
      </c>
      <c r="FL1427" s="38">
        <v>86.130510000000001</v>
      </c>
      <c r="FM1427" s="38">
        <v>90.342939999999999</v>
      </c>
      <c r="FN1427" s="38">
        <v>94.175929999999994</v>
      </c>
      <c r="FO1427" s="38">
        <v>97.277730000000005</v>
      </c>
      <c r="FP1427" s="38">
        <v>99.873509999999996</v>
      </c>
      <c r="FQ1427" s="38">
        <v>101.4751</v>
      </c>
      <c r="FR1427" s="38">
        <v>101.9134</v>
      </c>
      <c r="FS1427" s="38">
        <v>101.2158</v>
      </c>
      <c r="FT1427" s="38">
        <v>99.900989999999993</v>
      </c>
      <c r="FU1427" s="38">
        <v>95.516220000000004</v>
      </c>
      <c r="FV1427" s="38">
        <v>90.893029999999996</v>
      </c>
      <c r="FW1427">
        <v>86.622429999999994</v>
      </c>
      <c r="FX1427">
        <v>84.240399999999994</v>
      </c>
      <c r="FY1427">
        <v>82.382819999999995</v>
      </c>
      <c r="FZ1427">
        <v>1.01283E-2</v>
      </c>
      <c r="GA1427">
        <v>7.3014599999999999E-2</v>
      </c>
      <c r="GB1427">
        <v>1</v>
      </c>
    </row>
    <row r="1428" spans="1:184" x14ac:dyDescent="0.3">
      <c r="A1428" t="s">
        <v>1</v>
      </c>
      <c r="B1428" t="s">
        <v>1</v>
      </c>
      <c r="C1428" t="s">
        <v>1</v>
      </c>
      <c r="D1428" t="s">
        <v>1</v>
      </c>
      <c r="E1428" t="s">
        <v>222</v>
      </c>
      <c r="F1428" t="s">
        <v>1</v>
      </c>
      <c r="G1428" t="s">
        <v>1</v>
      </c>
      <c r="H1428" s="40" t="s">
        <v>1</v>
      </c>
      <c r="I1428" s="18" t="s">
        <v>1</v>
      </c>
      <c r="J1428" s="38" t="s">
        <v>1</v>
      </c>
      <c r="K1428" s="18">
        <v>44809</v>
      </c>
      <c r="L1428" s="38">
        <v>69592</v>
      </c>
      <c r="M1428" s="38">
        <v>69601</v>
      </c>
      <c r="N1428" s="38">
        <v>4.4391809999999996</v>
      </c>
      <c r="O1428" s="38">
        <v>4.2143699999999997</v>
      </c>
      <c r="P1428" s="38">
        <v>4.0409930000000003</v>
      </c>
      <c r="Q1428" s="38">
        <v>3.9399660000000001</v>
      </c>
      <c r="R1428" s="38">
        <v>3.964105</v>
      </c>
      <c r="S1428" s="38">
        <v>4.0744670000000003</v>
      </c>
      <c r="T1428" s="38">
        <v>4.0939969999999999</v>
      </c>
      <c r="U1428" s="38">
        <v>4.3667100000000003</v>
      </c>
      <c r="V1428" s="38">
        <v>4.8303240000000001</v>
      </c>
      <c r="W1428" s="38">
        <v>5.381799</v>
      </c>
      <c r="X1428" s="38">
        <v>5.8633119999999996</v>
      </c>
      <c r="Y1428" s="38">
        <v>6.1821960000000002</v>
      </c>
      <c r="Z1428" s="38">
        <v>6.3808999999999996</v>
      </c>
      <c r="AA1428" s="38">
        <v>6.5313040000000004</v>
      </c>
      <c r="AB1428" s="38">
        <v>6.5981870000000002</v>
      </c>
      <c r="AC1428" s="38">
        <v>6.6168050000000003</v>
      </c>
      <c r="AD1428" s="38">
        <v>6.5601190000000003</v>
      </c>
      <c r="AE1428" s="38">
        <v>6.405322</v>
      </c>
      <c r="AF1428" s="38">
        <v>6.1993939999999998</v>
      </c>
      <c r="AG1428" s="38">
        <v>5.9324620000000001</v>
      </c>
      <c r="AH1428" s="38">
        <v>5.7757440000000004</v>
      </c>
      <c r="AI1428" s="38">
        <v>5.5362390000000001</v>
      </c>
      <c r="AJ1428" s="38">
        <v>5.1087939999999996</v>
      </c>
      <c r="AK1428" s="38">
        <v>4.7827590000000004</v>
      </c>
      <c r="AL1428" s="38">
        <v>0.2192646</v>
      </c>
      <c r="AM1428" s="38">
        <v>8.7294899999999995E-2</v>
      </c>
      <c r="AN1428" s="38">
        <v>1.07662E-2</v>
      </c>
      <c r="AO1428" s="38">
        <v>-4.0568300000000002E-2</v>
      </c>
      <c r="AP1428" s="38">
        <v>-6.2171299999999999E-2</v>
      </c>
      <c r="AQ1428" s="38">
        <v>-0.1250713</v>
      </c>
      <c r="AR1428" s="38">
        <v>-0.318438</v>
      </c>
      <c r="AS1428" s="38">
        <v>-0.12124749999999999</v>
      </c>
      <c r="AT1428" s="38">
        <v>3.1650200000000003E-2</v>
      </c>
      <c r="AU1428" s="38">
        <v>7.8592400000000007E-2</v>
      </c>
      <c r="AV1428" s="38">
        <v>5.2927000000000002E-2</v>
      </c>
      <c r="AW1428" s="38">
        <v>2.92042E-2</v>
      </c>
      <c r="AX1428" s="38">
        <v>-3.5139900000000002E-2</v>
      </c>
      <c r="AY1428" s="38">
        <v>-7.1035000000000001E-2</v>
      </c>
      <c r="AZ1428" s="38">
        <v>-4.84278E-2</v>
      </c>
      <c r="BA1428" s="38">
        <v>-5.8254999999999999E-3</v>
      </c>
      <c r="BB1428" s="38">
        <v>8.2187300000000005E-2</v>
      </c>
      <c r="BC1428" s="38">
        <v>0.1342168</v>
      </c>
      <c r="BD1428" s="38">
        <v>0.1793459</v>
      </c>
      <c r="BE1428" s="38">
        <v>-2.87351E-2</v>
      </c>
      <c r="BF1428" s="38">
        <v>3.4765999999999998E-3</v>
      </c>
      <c r="BG1428" s="38">
        <v>7.0596199999999998E-2</v>
      </c>
      <c r="BH1428" s="38">
        <v>-3.2999800000000003E-2</v>
      </c>
      <c r="BI1428" s="38">
        <v>-5.3949700000000003E-2</v>
      </c>
      <c r="BJ1428" s="38">
        <v>0.23203860000000001</v>
      </c>
      <c r="BK1428" s="38">
        <v>9.8568199999999995E-2</v>
      </c>
      <c r="BL1428" s="38">
        <v>1.9425700000000001E-2</v>
      </c>
      <c r="BM1428" s="38">
        <v>-3.1886400000000002E-2</v>
      </c>
      <c r="BN1428" s="38">
        <v>-5.4004099999999999E-2</v>
      </c>
      <c r="BO1428" s="38">
        <v>-0.1154847</v>
      </c>
      <c r="BP1428" s="38">
        <v>-0.30698120000000001</v>
      </c>
      <c r="BQ1428" s="38">
        <v>-0.11202289999999999</v>
      </c>
      <c r="BR1428" s="38">
        <v>4.09898E-2</v>
      </c>
      <c r="BS1428" s="38">
        <v>8.8771100000000006E-2</v>
      </c>
      <c r="BT1428" s="38">
        <v>6.39073E-2</v>
      </c>
      <c r="BU1428" s="38">
        <v>3.7561700000000003E-2</v>
      </c>
      <c r="BV1428" s="38">
        <v>-2.94717E-2</v>
      </c>
      <c r="BW1428" s="38">
        <v>-6.28499E-2</v>
      </c>
      <c r="BX1428" s="38">
        <v>-3.8098199999999999E-2</v>
      </c>
      <c r="BY1428" s="38">
        <v>7.6346000000000001E-3</v>
      </c>
      <c r="BZ1428" s="38">
        <v>9.7021300000000005E-2</v>
      </c>
      <c r="CA1428" s="38">
        <v>0.14916219999999999</v>
      </c>
      <c r="CB1428" s="38">
        <v>0.1957931</v>
      </c>
      <c r="CC1428" s="38">
        <v>-9.4309000000000007E-3</v>
      </c>
      <c r="CD1428" s="38">
        <v>2.4068800000000001E-2</v>
      </c>
      <c r="CE1428" s="38">
        <v>8.9763300000000004E-2</v>
      </c>
      <c r="CF1428" s="38">
        <v>-1.4697099999999999E-2</v>
      </c>
      <c r="CG1428" s="38">
        <v>-3.4837E-2</v>
      </c>
      <c r="CH1428" s="38">
        <v>0.24088589999999999</v>
      </c>
      <c r="CI1428" s="38">
        <v>0.1063761</v>
      </c>
      <c r="CJ1428" s="38">
        <v>2.5423299999999999E-2</v>
      </c>
      <c r="CK1428" s="38">
        <v>-2.5873299999999998E-2</v>
      </c>
      <c r="CL1428" s="38">
        <v>-4.8347599999999998E-2</v>
      </c>
      <c r="CM1428" s="38">
        <v>-0.108845</v>
      </c>
      <c r="CN1428" s="38">
        <v>-0.29904629999999999</v>
      </c>
      <c r="CO1428" s="38">
        <v>-0.1056339</v>
      </c>
      <c r="CP1428" s="38">
        <v>4.7458399999999998E-2</v>
      </c>
      <c r="CQ1428" s="38">
        <v>9.5820699999999995E-2</v>
      </c>
      <c r="CR1428" s="38">
        <v>7.1512300000000001E-2</v>
      </c>
      <c r="CS1428" s="38">
        <v>4.3350100000000003E-2</v>
      </c>
      <c r="CT1428" s="38">
        <v>-2.5545999999999999E-2</v>
      </c>
      <c r="CU1428" s="38">
        <v>-5.71809E-2</v>
      </c>
      <c r="CV1428" s="38">
        <v>-3.09439E-2</v>
      </c>
      <c r="CW1428" s="38">
        <v>1.6957E-2</v>
      </c>
      <c r="CX1428" s="38">
        <v>0.1072953</v>
      </c>
      <c r="CY1428" s="38">
        <v>0.1595134</v>
      </c>
      <c r="CZ1428" s="38">
        <v>0.20718439999999999</v>
      </c>
      <c r="DA1428" s="38">
        <v>3.9392000000000003E-3</v>
      </c>
      <c r="DB1428" s="38">
        <v>3.8330900000000001E-2</v>
      </c>
      <c r="DC1428" s="38">
        <v>0.1030384</v>
      </c>
      <c r="DD1428" s="38">
        <v>-2.0206999999999998E-3</v>
      </c>
      <c r="DE1428" s="38">
        <v>-2.1599500000000001E-2</v>
      </c>
      <c r="DF1428" s="38">
        <v>0.24973319999999999</v>
      </c>
      <c r="DG1428" s="38">
        <v>0.11418399999999999</v>
      </c>
      <c r="DH1428" s="38">
        <v>3.1420799999999999E-2</v>
      </c>
      <c r="DI1428" s="38">
        <v>-1.9860200000000001E-2</v>
      </c>
      <c r="DJ1428" s="38">
        <v>-4.2691E-2</v>
      </c>
      <c r="DK1428" s="38">
        <v>-0.1022054</v>
      </c>
      <c r="DL1428" s="38">
        <v>-0.29111140000000002</v>
      </c>
      <c r="DM1428" s="38">
        <v>-9.9245E-2</v>
      </c>
      <c r="DN1428" s="38">
        <v>5.3927000000000003E-2</v>
      </c>
      <c r="DO1428" s="38">
        <v>0.1028704</v>
      </c>
      <c r="DP1428" s="38">
        <v>7.9117300000000002E-2</v>
      </c>
      <c r="DQ1428" s="38">
        <v>4.9138599999999998E-2</v>
      </c>
      <c r="DR1428" s="38">
        <v>-2.1620199999999999E-2</v>
      </c>
      <c r="DS1428" s="38">
        <v>-5.1512000000000002E-2</v>
      </c>
      <c r="DT1428" s="38">
        <v>-2.3789600000000001E-2</v>
      </c>
      <c r="DU1428" s="38">
        <v>2.6279400000000001E-2</v>
      </c>
      <c r="DV1428" s="38">
        <v>0.1175694</v>
      </c>
      <c r="DW1428" s="38">
        <v>0.1698646</v>
      </c>
      <c r="DX1428" s="38">
        <v>0.21857570000000001</v>
      </c>
      <c r="DY1428" s="38">
        <v>1.73092E-2</v>
      </c>
      <c r="DZ1428" s="38">
        <v>5.2593000000000001E-2</v>
      </c>
      <c r="EA1428" s="38">
        <v>0.1163134</v>
      </c>
      <c r="EB1428" s="38">
        <v>1.0655700000000001E-2</v>
      </c>
      <c r="EC1428" s="38">
        <v>-8.3621000000000008E-3</v>
      </c>
      <c r="ED1428" s="38">
        <v>0.2625073</v>
      </c>
      <c r="EE1428" s="38">
        <v>0.12545729999999999</v>
      </c>
      <c r="EF1428" s="38">
        <v>4.0080400000000002E-2</v>
      </c>
      <c r="EG1428" s="38">
        <v>-1.11783E-2</v>
      </c>
      <c r="EH1428" s="38">
        <v>-3.45238E-2</v>
      </c>
      <c r="EI1428" s="38">
        <v>-9.2618800000000001E-2</v>
      </c>
      <c r="EJ1428" s="38">
        <v>-0.27965469999999998</v>
      </c>
      <c r="EK1428" s="38">
        <v>-9.0020299999999998E-2</v>
      </c>
      <c r="EL1428" s="38">
        <v>6.3266600000000006E-2</v>
      </c>
      <c r="EM1428" s="38">
        <v>0.113049</v>
      </c>
      <c r="EN1428" s="38">
        <v>9.00976E-2</v>
      </c>
      <c r="EO1428" s="38">
        <v>5.7496100000000001E-2</v>
      </c>
      <c r="EP1428" s="38">
        <v>-1.59521E-2</v>
      </c>
      <c r="EQ1428" s="38">
        <v>-4.3326799999999999E-2</v>
      </c>
      <c r="ER1428" s="38">
        <v>-1.346E-2</v>
      </c>
      <c r="ES1428" s="38">
        <v>3.9739499999999997E-2</v>
      </c>
      <c r="ET1428" s="38">
        <v>0.1324034</v>
      </c>
      <c r="EU1428" s="38">
        <v>0.18481</v>
      </c>
      <c r="EV1428" s="38">
        <v>0.23502290000000001</v>
      </c>
      <c r="EW1428" s="38">
        <v>3.6613399999999997E-2</v>
      </c>
      <c r="EX1428" s="38">
        <v>7.3185100000000003E-2</v>
      </c>
      <c r="EY1428" s="38">
        <v>0.1354805</v>
      </c>
      <c r="EZ1428" s="38">
        <v>2.8958399999999999E-2</v>
      </c>
      <c r="FA1428" s="38">
        <v>1.07507E-2</v>
      </c>
      <c r="FB1428" s="38">
        <v>82.886399999999995</v>
      </c>
      <c r="FC1428" s="38">
        <v>81.662520000000001</v>
      </c>
      <c r="FD1428" s="38">
        <v>79.93656</v>
      </c>
      <c r="FE1428" s="38">
        <v>78.498540000000006</v>
      </c>
      <c r="FF1428" s="38">
        <v>77.300210000000007</v>
      </c>
      <c r="FG1428" s="38">
        <v>76.324709999999996</v>
      </c>
      <c r="FH1428" s="38">
        <v>75.193920000000006</v>
      </c>
      <c r="FI1428" s="38">
        <v>76.038929999999993</v>
      </c>
      <c r="FJ1428" s="38">
        <v>80.818740000000005</v>
      </c>
      <c r="FK1428" s="38">
        <v>86.6584</v>
      </c>
      <c r="FL1428" s="38">
        <v>91.735780000000005</v>
      </c>
      <c r="FM1428" s="38">
        <v>95.77234</v>
      </c>
      <c r="FN1428" s="38">
        <v>99.731449999999995</v>
      </c>
      <c r="FO1428" s="38">
        <v>102.86839999999999</v>
      </c>
      <c r="FP1428" s="38">
        <v>104.8908</v>
      </c>
      <c r="FQ1428" s="38">
        <v>106.3584</v>
      </c>
      <c r="FR1428" s="38">
        <v>106.89319999999999</v>
      </c>
      <c r="FS1428" s="38">
        <v>106.2941</v>
      </c>
      <c r="FT1428" s="38">
        <v>104.1217</v>
      </c>
      <c r="FU1428" s="38">
        <v>99.635930000000002</v>
      </c>
      <c r="FV1428" s="38">
        <v>96.442740000000001</v>
      </c>
      <c r="FW1428">
        <v>92.933819999999997</v>
      </c>
      <c r="FX1428">
        <v>89.658019999999993</v>
      </c>
      <c r="FY1428">
        <v>87.967519999999993</v>
      </c>
      <c r="FZ1428">
        <v>2.5375700000000001E-2</v>
      </c>
      <c r="GA1428">
        <v>0.25314249999999999</v>
      </c>
      <c r="GB1428">
        <v>1</v>
      </c>
    </row>
    <row r="1429" spans="1:184" x14ac:dyDescent="0.3">
      <c r="A1429" t="s">
        <v>1</v>
      </c>
      <c r="B1429" t="s">
        <v>1</v>
      </c>
      <c r="C1429" t="s">
        <v>1</v>
      </c>
      <c r="D1429" t="s">
        <v>1</v>
      </c>
      <c r="E1429" t="s">
        <v>222</v>
      </c>
      <c r="F1429" t="s">
        <v>1</v>
      </c>
      <c r="G1429" t="s">
        <v>1</v>
      </c>
      <c r="H1429" s="40" t="s">
        <v>1</v>
      </c>
      <c r="I1429" s="18" t="s">
        <v>1</v>
      </c>
      <c r="J1429" s="38" t="s">
        <v>1</v>
      </c>
      <c r="K1429" s="18">
        <v>44810</v>
      </c>
      <c r="L1429" s="38">
        <v>69589</v>
      </c>
      <c r="M1429" s="38">
        <v>69598</v>
      </c>
      <c r="N1429" s="38">
        <v>4.6719670000000004</v>
      </c>
      <c r="O1429" s="38">
        <v>4.5501550000000002</v>
      </c>
      <c r="P1429" s="38">
        <v>4.441535</v>
      </c>
      <c r="Q1429" s="38">
        <v>4.4351760000000002</v>
      </c>
      <c r="R1429" s="38">
        <v>4.6500459999999997</v>
      </c>
      <c r="S1429" s="38">
        <v>5.066408</v>
      </c>
      <c r="T1429" s="38">
        <v>5.5589839999999997</v>
      </c>
      <c r="U1429" s="38">
        <v>6.2589680000000003</v>
      </c>
      <c r="V1429" s="38">
        <v>7.1903709999999998</v>
      </c>
      <c r="W1429" s="38">
        <v>7.9022579999999998</v>
      </c>
      <c r="X1429" s="38">
        <v>8.4545969999999997</v>
      </c>
      <c r="Y1429" s="38">
        <v>8.8910330000000002</v>
      </c>
      <c r="Z1429" s="38">
        <v>9.1441199999999991</v>
      </c>
      <c r="AA1429" s="38">
        <v>9.4153629999999993</v>
      </c>
      <c r="AB1429" s="38">
        <v>9.4538960000000003</v>
      </c>
      <c r="AC1429" s="38">
        <v>9.2419589999999996</v>
      </c>
      <c r="AD1429" s="38">
        <v>8.7378689999999999</v>
      </c>
      <c r="AE1429" s="38">
        <v>7.9330970000000001</v>
      </c>
      <c r="AF1429" s="38">
        <v>7.288068</v>
      </c>
      <c r="AG1429" s="38">
        <v>6.8902559999999999</v>
      </c>
      <c r="AH1429" s="38">
        <v>6.6194319999999998</v>
      </c>
      <c r="AI1429" s="38">
        <v>6.2001020000000002</v>
      </c>
      <c r="AJ1429" s="38">
        <v>5.7202780000000004</v>
      </c>
      <c r="AK1429" s="38">
        <v>5.3391460000000004</v>
      </c>
      <c r="AL1429" s="38">
        <v>7.1159500000000001E-2</v>
      </c>
      <c r="AM1429" s="38">
        <v>4.7943699999999999E-2</v>
      </c>
      <c r="AN1429" s="38">
        <v>4.6546799999999999E-2</v>
      </c>
      <c r="AO1429" s="38">
        <v>6.0862199999999998E-2</v>
      </c>
      <c r="AP1429" s="38">
        <v>4.67949E-2</v>
      </c>
      <c r="AQ1429" s="38">
        <v>1.22083E-2</v>
      </c>
      <c r="AR1429" s="38">
        <v>-7.9811999999999994E-2</v>
      </c>
      <c r="AS1429" s="38">
        <v>-3.60264E-2</v>
      </c>
      <c r="AT1429" s="38">
        <v>-0.1185876</v>
      </c>
      <c r="AU1429" s="38">
        <v>-0.17183999999999999</v>
      </c>
      <c r="AV1429" s="38">
        <v>-0.2160446</v>
      </c>
      <c r="AW1429" s="38">
        <v>-0.13677259999999999</v>
      </c>
      <c r="AX1429" s="38">
        <v>-4.8350499999999998E-2</v>
      </c>
      <c r="AY1429" s="38">
        <v>8.0798200000000001E-2</v>
      </c>
      <c r="AZ1429" s="38">
        <v>0.26474130000000001</v>
      </c>
      <c r="BA1429" s="38">
        <v>0.39933400000000002</v>
      </c>
      <c r="BB1429" s="38">
        <v>0.47604730000000001</v>
      </c>
      <c r="BC1429" s="38">
        <v>0.38637890000000003</v>
      </c>
      <c r="BD1429" s="38">
        <v>0.32810889999999998</v>
      </c>
      <c r="BE1429" s="38">
        <v>0.12508230000000001</v>
      </c>
      <c r="BF1429" s="38">
        <v>0.2055101</v>
      </c>
      <c r="BG1429" s="38">
        <v>0.19505549999999999</v>
      </c>
      <c r="BH1429" s="38">
        <v>0.16902139999999999</v>
      </c>
      <c r="BI1429" s="38">
        <v>0.1216214</v>
      </c>
      <c r="BJ1429" s="38">
        <v>8.4213300000000005E-2</v>
      </c>
      <c r="BK1429" s="38">
        <v>6.0103400000000001E-2</v>
      </c>
      <c r="BL1429" s="38">
        <v>5.82506E-2</v>
      </c>
      <c r="BM1429" s="38">
        <v>7.0536299999999996E-2</v>
      </c>
      <c r="BN1429" s="38">
        <v>5.6002299999999998E-2</v>
      </c>
      <c r="BO1429" s="38">
        <v>2.4511999999999999E-2</v>
      </c>
      <c r="BP1429" s="38">
        <v>-6.3157099999999994E-2</v>
      </c>
      <c r="BQ1429" s="38">
        <v>-2.0986100000000001E-2</v>
      </c>
      <c r="BR1429" s="38">
        <v>-0.10293629999999999</v>
      </c>
      <c r="BS1429" s="38">
        <v>-0.15646009999999999</v>
      </c>
      <c r="BT1429" s="38">
        <v>-0.20331399999999999</v>
      </c>
      <c r="BU1429" s="38">
        <v>-0.12632779999999999</v>
      </c>
      <c r="BV1429" s="38">
        <v>-4.0799099999999998E-2</v>
      </c>
      <c r="BW1429" s="38">
        <v>8.9227100000000004E-2</v>
      </c>
      <c r="BX1429" s="38">
        <v>0.27695750000000002</v>
      </c>
      <c r="BY1429" s="38">
        <v>0.41470649999999998</v>
      </c>
      <c r="BZ1429" s="38">
        <v>0.49327110000000002</v>
      </c>
      <c r="CA1429" s="38">
        <v>0.40506340000000002</v>
      </c>
      <c r="CB1429" s="38">
        <v>0.35043809999999997</v>
      </c>
      <c r="CC1429" s="38">
        <v>0.1507349</v>
      </c>
      <c r="CD1429" s="38">
        <v>0.22749710000000001</v>
      </c>
      <c r="CE1429" s="38">
        <v>0.21857080000000001</v>
      </c>
      <c r="CF1429" s="38">
        <v>0.19124450000000001</v>
      </c>
      <c r="CG1429" s="38">
        <v>0.14465239999999999</v>
      </c>
      <c r="CH1429" s="38">
        <v>9.3254400000000001E-2</v>
      </c>
      <c r="CI1429" s="38">
        <v>6.8525199999999994E-2</v>
      </c>
      <c r="CJ1429" s="38">
        <v>6.6356499999999999E-2</v>
      </c>
      <c r="CK1429" s="38">
        <v>7.7236600000000002E-2</v>
      </c>
      <c r="CL1429" s="38">
        <v>6.2379400000000002E-2</v>
      </c>
      <c r="CM1429" s="38">
        <v>3.30335E-2</v>
      </c>
      <c r="CN1429" s="38">
        <v>-5.1622000000000001E-2</v>
      </c>
      <c r="CO1429" s="38">
        <v>-1.05691E-2</v>
      </c>
      <c r="CP1429" s="38">
        <v>-9.2096200000000003E-2</v>
      </c>
      <c r="CQ1429" s="38">
        <v>-0.1458081</v>
      </c>
      <c r="CR1429" s="38">
        <v>-0.1944968</v>
      </c>
      <c r="CS1429" s="38">
        <v>-0.1190938</v>
      </c>
      <c r="CT1429" s="38">
        <v>-3.5569000000000003E-2</v>
      </c>
      <c r="CU1429" s="38">
        <v>9.5064899999999994E-2</v>
      </c>
      <c r="CV1429" s="38">
        <v>0.28541840000000002</v>
      </c>
      <c r="CW1429" s="38">
        <v>0.4253535</v>
      </c>
      <c r="CX1429" s="38">
        <v>0.50520030000000005</v>
      </c>
      <c r="CY1429" s="38">
        <v>0.41800419999999999</v>
      </c>
      <c r="CZ1429" s="38">
        <v>0.36590329999999999</v>
      </c>
      <c r="DA1429" s="38">
        <v>0.16850180000000001</v>
      </c>
      <c r="DB1429" s="38">
        <v>0.2427253</v>
      </c>
      <c r="DC1429" s="38">
        <v>0.23485739999999999</v>
      </c>
      <c r="DD1429" s="38">
        <v>0.20663609999999999</v>
      </c>
      <c r="DE1429" s="38">
        <v>0.16060360000000001</v>
      </c>
      <c r="DF1429" s="38">
        <v>0.10229539999999999</v>
      </c>
      <c r="DG1429" s="38">
        <v>7.6946899999999999E-2</v>
      </c>
      <c r="DH1429" s="38">
        <v>7.4462500000000001E-2</v>
      </c>
      <c r="DI1429" s="38">
        <v>8.3936800000000006E-2</v>
      </c>
      <c r="DJ1429" s="38">
        <v>6.8756399999999995E-2</v>
      </c>
      <c r="DK1429" s="38">
        <v>4.1555000000000002E-2</v>
      </c>
      <c r="DL1429" s="38">
        <v>-4.0086799999999999E-2</v>
      </c>
      <c r="DM1429" s="38">
        <v>-1.5220000000000001E-4</v>
      </c>
      <c r="DN1429" s="38">
        <v>-8.1256200000000001E-2</v>
      </c>
      <c r="DO1429" s="38">
        <v>-0.1351561</v>
      </c>
      <c r="DP1429" s="38">
        <v>-0.1856796</v>
      </c>
      <c r="DQ1429" s="38">
        <v>-0.1118598</v>
      </c>
      <c r="DR1429" s="38">
        <v>-3.0338799999999999E-2</v>
      </c>
      <c r="DS1429" s="38">
        <v>0.1009027</v>
      </c>
      <c r="DT1429" s="38">
        <v>0.29387920000000001</v>
      </c>
      <c r="DU1429" s="38">
        <v>0.43600050000000001</v>
      </c>
      <c r="DV1429" s="38">
        <v>0.51712950000000002</v>
      </c>
      <c r="DW1429" s="38">
        <v>0.43094490000000002</v>
      </c>
      <c r="DX1429" s="38">
        <v>0.3813685</v>
      </c>
      <c r="DY1429" s="38">
        <v>0.18626870000000001</v>
      </c>
      <c r="DZ1429" s="38">
        <v>0.2579535</v>
      </c>
      <c r="EA1429" s="38">
        <v>0.25114389999999998</v>
      </c>
      <c r="EB1429" s="38">
        <v>0.22202769999999999</v>
      </c>
      <c r="EC1429" s="38">
        <v>0.17655480000000001</v>
      </c>
      <c r="ED1429" s="38">
        <v>0.1153492</v>
      </c>
      <c r="EE1429" s="38">
        <v>8.9106599999999994E-2</v>
      </c>
      <c r="EF1429" s="38">
        <v>8.6166199999999998E-2</v>
      </c>
      <c r="EG1429" s="38">
        <v>9.3610899999999997E-2</v>
      </c>
      <c r="EH1429" s="38">
        <v>7.79638E-2</v>
      </c>
      <c r="EI1429" s="38">
        <v>5.3858700000000002E-2</v>
      </c>
      <c r="EJ1429" s="38">
        <v>-2.3431899999999999E-2</v>
      </c>
      <c r="EK1429" s="38">
        <v>1.4888200000000001E-2</v>
      </c>
      <c r="EL1429" s="38">
        <v>-6.5604800000000005E-2</v>
      </c>
      <c r="EM1429" s="38">
        <v>-0.1197762</v>
      </c>
      <c r="EN1429" s="38">
        <v>-0.17294889999999999</v>
      </c>
      <c r="EO1429" s="38">
        <v>-0.10141500000000001</v>
      </c>
      <c r="EP1429" s="38">
        <v>-2.2787399999999999E-2</v>
      </c>
      <c r="EQ1429" s="38">
        <v>0.1093315</v>
      </c>
      <c r="ER1429" s="38">
        <v>0.30609540000000002</v>
      </c>
      <c r="ES1429" s="38">
        <v>0.45137300000000002</v>
      </c>
      <c r="ET1429" s="38">
        <v>0.53435339999999998</v>
      </c>
      <c r="EU1429" s="38">
        <v>0.44962940000000001</v>
      </c>
      <c r="EV1429" s="38">
        <v>0.40369769999999999</v>
      </c>
      <c r="EW1429" s="38">
        <v>0.21192130000000001</v>
      </c>
      <c r="EX1429" s="38">
        <v>0.27994059999999998</v>
      </c>
      <c r="EY1429" s="38">
        <v>0.27465919999999999</v>
      </c>
      <c r="EZ1429" s="38">
        <v>0.24425069999999999</v>
      </c>
      <c r="FA1429" s="38">
        <v>0.19958590000000001</v>
      </c>
      <c r="FB1429" s="38">
        <v>85.067419999999998</v>
      </c>
      <c r="FC1429" s="38">
        <v>83.578680000000006</v>
      </c>
      <c r="FD1429" s="38">
        <v>82.06559</v>
      </c>
      <c r="FE1429" s="38">
        <v>81.042090000000002</v>
      </c>
      <c r="FF1429" s="38">
        <v>79.963710000000006</v>
      </c>
      <c r="FG1429" s="38">
        <v>79.50291</v>
      </c>
      <c r="FH1429" s="38">
        <v>78.866619999999998</v>
      </c>
      <c r="FI1429" s="38">
        <v>80.895030000000006</v>
      </c>
      <c r="FJ1429" s="38">
        <v>85.730959999999996</v>
      </c>
      <c r="FK1429" s="38">
        <v>91.673869999999994</v>
      </c>
      <c r="FL1429" s="38">
        <v>96.363169999999997</v>
      </c>
      <c r="FM1429" s="38">
        <v>100.9511</v>
      </c>
      <c r="FN1429" s="38">
        <v>104.2422</v>
      </c>
      <c r="FO1429" s="38">
        <v>107.2222</v>
      </c>
      <c r="FP1429" s="38">
        <v>109.21259999999999</v>
      </c>
      <c r="FQ1429" s="38">
        <v>110.8043</v>
      </c>
      <c r="FR1429" s="38">
        <v>110.8593</v>
      </c>
      <c r="FS1429" s="38">
        <v>109.51049999999999</v>
      </c>
      <c r="FT1429" s="38">
        <v>106.7616</v>
      </c>
      <c r="FU1429" s="38">
        <v>101.36239999999999</v>
      </c>
      <c r="FV1429" s="38">
        <v>96.646839999999997</v>
      </c>
      <c r="FW1429">
        <v>93.837010000000006</v>
      </c>
      <c r="FX1429">
        <v>92.125309999999999</v>
      </c>
      <c r="FY1429">
        <v>89.467179999999999</v>
      </c>
      <c r="FZ1429">
        <v>2.6485100000000001E-2</v>
      </c>
      <c r="GA1429">
        <v>0.18774099999999999</v>
      </c>
      <c r="GB1429">
        <v>1</v>
      </c>
    </row>
    <row r="1430" spans="1:184" x14ac:dyDescent="0.3">
      <c r="A1430" t="s">
        <v>1</v>
      </c>
      <c r="B1430" t="s">
        <v>1</v>
      </c>
      <c r="C1430" t="s">
        <v>1</v>
      </c>
      <c r="D1430" t="s">
        <v>1</v>
      </c>
      <c r="E1430" t="s">
        <v>222</v>
      </c>
      <c r="F1430" t="s">
        <v>1</v>
      </c>
      <c r="G1430" t="s">
        <v>1</v>
      </c>
      <c r="H1430" s="40" t="s">
        <v>1</v>
      </c>
      <c r="I1430" s="18" t="s">
        <v>1</v>
      </c>
      <c r="J1430" s="38" t="s">
        <v>1</v>
      </c>
      <c r="K1430" s="18">
        <v>44811</v>
      </c>
      <c r="L1430" s="38">
        <v>69592</v>
      </c>
      <c r="M1430" s="38">
        <v>69601</v>
      </c>
      <c r="N1430" s="38">
        <v>5.0783880000000003</v>
      </c>
      <c r="O1430" s="38">
        <v>4.8993500000000001</v>
      </c>
      <c r="P1430" s="38">
        <v>4.7645249999999999</v>
      </c>
      <c r="Q1430" s="38">
        <v>4.7205130000000004</v>
      </c>
      <c r="R1430" s="38">
        <v>4.8661789999999998</v>
      </c>
      <c r="S1430" s="38">
        <v>5.2259229999999999</v>
      </c>
      <c r="T1430" s="38">
        <v>5.6604460000000003</v>
      </c>
      <c r="U1430" s="38">
        <v>6.2796729999999998</v>
      </c>
      <c r="V1430" s="38">
        <v>7.1332139999999997</v>
      </c>
      <c r="W1430" s="38">
        <v>7.7988670000000004</v>
      </c>
      <c r="X1430" s="38">
        <v>8.3179339999999993</v>
      </c>
      <c r="Y1430" s="38">
        <v>8.6817740000000008</v>
      </c>
      <c r="Z1430" s="38">
        <v>8.8980519999999999</v>
      </c>
      <c r="AA1430" s="38">
        <v>9.1223749999999999</v>
      </c>
      <c r="AB1430" s="38">
        <v>9.1406890000000001</v>
      </c>
      <c r="AC1430" s="38">
        <v>8.9417519999999993</v>
      </c>
      <c r="AD1430" s="38">
        <v>8.4877850000000006</v>
      </c>
      <c r="AE1430" s="38">
        <v>7.7314400000000001</v>
      </c>
      <c r="AF1430" s="38">
        <v>7.1262730000000003</v>
      </c>
      <c r="AG1430" s="38">
        <v>6.7404140000000003</v>
      </c>
      <c r="AH1430" s="38">
        <v>6.5005499999999996</v>
      </c>
      <c r="AI1430" s="38">
        <v>6.1292520000000001</v>
      </c>
      <c r="AJ1430" s="38">
        <v>5.6246510000000001</v>
      </c>
      <c r="AK1430" s="38">
        <v>5.2295160000000003</v>
      </c>
      <c r="AL1430" s="38">
        <v>0.1118526</v>
      </c>
      <c r="AM1430" s="38">
        <v>5.83054E-2</v>
      </c>
      <c r="AN1430" s="38">
        <v>3.3346199999999999E-2</v>
      </c>
      <c r="AO1430" s="38">
        <v>3.9751500000000002E-2</v>
      </c>
      <c r="AP1430" s="38">
        <v>3.11186E-2</v>
      </c>
      <c r="AQ1430" s="38">
        <v>-2.68942E-2</v>
      </c>
      <c r="AR1430" s="38">
        <v>-0.16105929999999999</v>
      </c>
      <c r="AS1430" s="38">
        <v>-9.1420199999999993E-2</v>
      </c>
      <c r="AT1430" s="38">
        <v>-0.1115193</v>
      </c>
      <c r="AU1430" s="38">
        <v>-0.1114869</v>
      </c>
      <c r="AV1430" s="38">
        <v>-9.89038E-2</v>
      </c>
      <c r="AW1430" s="38">
        <v>-7.43312E-2</v>
      </c>
      <c r="AX1430" s="38">
        <v>-2.2918899999999999E-2</v>
      </c>
      <c r="AY1430" s="38">
        <v>4.5268000000000003E-2</v>
      </c>
      <c r="AZ1430" s="38">
        <v>0.13761689999999999</v>
      </c>
      <c r="BA1430" s="38">
        <v>0.19310759999999999</v>
      </c>
      <c r="BB1430" s="38">
        <v>0.29103069999999998</v>
      </c>
      <c r="BC1430" s="38">
        <v>0.25710630000000001</v>
      </c>
      <c r="BD1430" s="38">
        <v>0.18653159999999999</v>
      </c>
      <c r="BE1430" s="38">
        <v>1.2533600000000001E-2</v>
      </c>
      <c r="BF1430" s="38">
        <v>0.1536931</v>
      </c>
      <c r="BG1430" s="38">
        <v>0.22733890000000001</v>
      </c>
      <c r="BH1430" s="38">
        <v>0.13830229999999999</v>
      </c>
      <c r="BI1430" s="38">
        <v>9.0099799999999994E-2</v>
      </c>
      <c r="BJ1430" s="38">
        <v>0.1223573</v>
      </c>
      <c r="BK1430" s="38">
        <v>6.7014699999999996E-2</v>
      </c>
      <c r="BL1430" s="38">
        <v>4.2046699999999999E-2</v>
      </c>
      <c r="BM1430" s="38">
        <v>4.7829099999999999E-2</v>
      </c>
      <c r="BN1430" s="38">
        <v>3.9455700000000003E-2</v>
      </c>
      <c r="BO1430" s="38">
        <v>-1.60217E-2</v>
      </c>
      <c r="BP1430" s="38">
        <v>-0.1482801</v>
      </c>
      <c r="BQ1430" s="38">
        <v>-7.7992199999999998E-2</v>
      </c>
      <c r="BR1430" s="38">
        <v>-9.8936300000000005E-2</v>
      </c>
      <c r="BS1430" s="38">
        <v>-0.1001537</v>
      </c>
      <c r="BT1430" s="38">
        <v>-8.9922100000000005E-2</v>
      </c>
      <c r="BU1430" s="38">
        <v>-6.7168699999999998E-2</v>
      </c>
      <c r="BV1430" s="38">
        <v>-1.72753E-2</v>
      </c>
      <c r="BW1430" s="38">
        <v>5.1677099999999997E-2</v>
      </c>
      <c r="BX1430" s="38">
        <v>0.1466557</v>
      </c>
      <c r="BY1430" s="38">
        <v>0.20583190000000001</v>
      </c>
      <c r="BZ1430" s="38">
        <v>0.3055097</v>
      </c>
      <c r="CA1430" s="38">
        <v>0.272816</v>
      </c>
      <c r="CB1430" s="38">
        <v>0.2054899</v>
      </c>
      <c r="CC1430" s="38">
        <v>3.3316699999999998E-2</v>
      </c>
      <c r="CD1430" s="38">
        <v>0.1704483</v>
      </c>
      <c r="CE1430" s="38">
        <v>0.2444366</v>
      </c>
      <c r="CF1430" s="38">
        <v>0.1555462</v>
      </c>
      <c r="CG1430" s="38">
        <v>0.1070412</v>
      </c>
      <c r="CH1430" s="38">
        <v>0.12963279999999999</v>
      </c>
      <c r="CI1430" s="38">
        <v>7.3046700000000006E-2</v>
      </c>
      <c r="CJ1430" s="38">
        <v>4.80726E-2</v>
      </c>
      <c r="CK1430" s="38">
        <v>5.3423600000000002E-2</v>
      </c>
      <c r="CL1430" s="38">
        <v>4.5229999999999999E-2</v>
      </c>
      <c r="CM1430" s="38">
        <v>-8.4915000000000008E-3</v>
      </c>
      <c r="CN1430" s="38">
        <v>-0.1394292</v>
      </c>
      <c r="CO1430" s="38">
        <v>-6.8692100000000006E-2</v>
      </c>
      <c r="CP1430" s="38">
        <v>-9.0221399999999993E-2</v>
      </c>
      <c r="CQ1430" s="38">
        <v>-9.2304399999999995E-2</v>
      </c>
      <c r="CR1430" s="38">
        <v>-8.3701399999999995E-2</v>
      </c>
      <c r="CS1430" s="38">
        <v>-6.2207999999999999E-2</v>
      </c>
      <c r="CT1430" s="38">
        <v>-1.33665E-2</v>
      </c>
      <c r="CU1430" s="38">
        <v>5.6116100000000002E-2</v>
      </c>
      <c r="CV1430" s="38">
        <v>0.15291589999999999</v>
      </c>
      <c r="CW1430" s="38">
        <v>0.21464469999999999</v>
      </c>
      <c r="CX1430" s="38">
        <v>0.31553779999999998</v>
      </c>
      <c r="CY1430" s="38">
        <v>0.28369660000000002</v>
      </c>
      <c r="CZ1430" s="38">
        <v>0.21862039999999999</v>
      </c>
      <c r="DA1430" s="38">
        <v>4.7711099999999999E-2</v>
      </c>
      <c r="DB1430" s="38">
        <v>0.18205299999999999</v>
      </c>
      <c r="DC1430" s="38">
        <v>0.25627840000000002</v>
      </c>
      <c r="DD1430" s="38">
        <v>0.16748930000000001</v>
      </c>
      <c r="DE1430" s="38">
        <v>0.1187748</v>
      </c>
      <c r="DF1430" s="38">
        <v>0.13690840000000001</v>
      </c>
      <c r="DG1430" s="38">
        <v>7.9078700000000002E-2</v>
      </c>
      <c r="DH1430" s="38">
        <v>5.4098599999999997E-2</v>
      </c>
      <c r="DI1430" s="38">
        <v>5.9018099999999997E-2</v>
      </c>
      <c r="DJ1430" s="38">
        <v>5.1004300000000002E-2</v>
      </c>
      <c r="DK1430" s="38">
        <v>-9.6120000000000005E-4</v>
      </c>
      <c r="DL1430" s="38">
        <v>-0.13057840000000001</v>
      </c>
      <c r="DM1430" s="38">
        <v>-5.9391899999999997E-2</v>
      </c>
      <c r="DN1430" s="38">
        <v>-8.1506499999999996E-2</v>
      </c>
      <c r="DO1430" s="38">
        <v>-8.4455000000000002E-2</v>
      </c>
      <c r="DP1430" s="38">
        <v>-7.74807E-2</v>
      </c>
      <c r="DQ1430" s="38">
        <v>-5.7247199999999998E-2</v>
      </c>
      <c r="DR1430" s="38">
        <v>-9.4576999999999994E-3</v>
      </c>
      <c r="DS1430" s="38">
        <v>6.0555100000000001E-2</v>
      </c>
      <c r="DT1430" s="38">
        <v>0.15917619999999999</v>
      </c>
      <c r="DU1430" s="38">
        <v>0.2234575</v>
      </c>
      <c r="DV1430" s="38">
        <v>0.32556580000000002</v>
      </c>
      <c r="DW1430" s="38">
        <v>0.29457709999999998</v>
      </c>
      <c r="DX1430" s="38">
        <v>0.23175080000000001</v>
      </c>
      <c r="DY1430" s="38">
        <v>6.2105399999999998E-2</v>
      </c>
      <c r="DZ1430" s="38">
        <v>0.19365760000000001</v>
      </c>
      <c r="EA1430" s="38">
        <v>0.26812019999999998</v>
      </c>
      <c r="EB1430" s="38">
        <v>0.17943249999999999</v>
      </c>
      <c r="EC1430" s="38">
        <v>0.1305084</v>
      </c>
      <c r="ED1430" s="38">
        <v>0.14741309999999999</v>
      </c>
      <c r="EE1430" s="38">
        <v>8.7787900000000002E-2</v>
      </c>
      <c r="EF1430" s="38">
        <v>6.2799099999999997E-2</v>
      </c>
      <c r="EG1430" s="38">
        <v>6.7095699999999994E-2</v>
      </c>
      <c r="EH1430" s="38">
        <v>5.9341400000000002E-2</v>
      </c>
      <c r="EI1430" s="38">
        <v>9.9112999999999996E-3</v>
      </c>
      <c r="EJ1430" s="38">
        <v>-0.11779920000000001</v>
      </c>
      <c r="EK1430" s="38">
        <v>-4.5963999999999998E-2</v>
      </c>
      <c r="EL1430" s="38">
        <v>-6.8923499999999999E-2</v>
      </c>
      <c r="EM1430" s="38">
        <v>-7.3121800000000001E-2</v>
      </c>
      <c r="EN1430" s="38">
        <v>-6.8499000000000004E-2</v>
      </c>
      <c r="EO1430" s="38">
        <v>-5.0084700000000003E-2</v>
      </c>
      <c r="EP1430" s="38">
        <v>-3.8140000000000001E-3</v>
      </c>
      <c r="EQ1430" s="38">
        <v>6.6964300000000004E-2</v>
      </c>
      <c r="ER1430" s="38">
        <v>0.1682149</v>
      </c>
      <c r="ES1430" s="38">
        <v>0.23618169999999999</v>
      </c>
      <c r="ET1430" s="38">
        <v>0.34004479999999998</v>
      </c>
      <c r="EU1430" s="38">
        <v>0.31028679999999997</v>
      </c>
      <c r="EV1430" s="38">
        <v>0.25070920000000002</v>
      </c>
      <c r="EW1430" s="38">
        <v>8.2888600000000007E-2</v>
      </c>
      <c r="EX1430" s="38">
        <v>0.21041290000000001</v>
      </c>
      <c r="EY1430" s="38">
        <v>0.28521790000000002</v>
      </c>
      <c r="EZ1430" s="38">
        <v>0.1966764</v>
      </c>
      <c r="FA1430" s="38">
        <v>0.14744979999999999</v>
      </c>
      <c r="FB1430" s="38">
        <v>88.005930000000006</v>
      </c>
      <c r="FC1430" s="38">
        <v>86.250860000000003</v>
      </c>
      <c r="FD1430" s="38">
        <v>83.724140000000006</v>
      </c>
      <c r="FE1430" s="38">
        <v>82.517110000000002</v>
      </c>
      <c r="FF1430" s="38">
        <v>81.175539999999998</v>
      </c>
      <c r="FG1430" s="38">
        <v>79.175420000000003</v>
      </c>
      <c r="FH1430" s="38">
        <v>78.441509999999994</v>
      </c>
      <c r="FI1430" s="38">
        <v>79.148899999999998</v>
      </c>
      <c r="FJ1430" s="38">
        <v>83.960419999999999</v>
      </c>
      <c r="FK1430" s="38">
        <v>89.526380000000003</v>
      </c>
      <c r="FL1430" s="38">
        <v>94.822800000000001</v>
      </c>
      <c r="FM1430" s="38">
        <v>98.461740000000006</v>
      </c>
      <c r="FN1430" s="38">
        <v>101.8274</v>
      </c>
      <c r="FO1430" s="38">
        <v>104.2032</v>
      </c>
      <c r="FP1430" s="38">
        <v>105.8451</v>
      </c>
      <c r="FQ1430" s="38">
        <v>106.9087</v>
      </c>
      <c r="FR1430" s="38">
        <v>106.8627</v>
      </c>
      <c r="FS1430" s="38">
        <v>105.3006</v>
      </c>
      <c r="FT1430" s="38">
        <v>102.2462</v>
      </c>
      <c r="FU1430" s="38">
        <v>97.989149999999995</v>
      </c>
      <c r="FV1430" s="38">
        <v>94.864170000000001</v>
      </c>
      <c r="FW1430">
        <v>92.697950000000006</v>
      </c>
      <c r="FX1430">
        <v>89.989429999999999</v>
      </c>
      <c r="FY1430">
        <v>86.944010000000006</v>
      </c>
      <c r="FZ1430">
        <v>2.3341899999999999E-2</v>
      </c>
      <c r="GA1430">
        <v>0.14817240000000001</v>
      </c>
      <c r="GB1430">
        <v>1</v>
      </c>
    </row>
    <row r="1431" spans="1:184" x14ac:dyDescent="0.3">
      <c r="A1431" t="s">
        <v>1</v>
      </c>
      <c r="B1431" t="s">
        <v>1</v>
      </c>
      <c r="C1431" t="s">
        <v>1</v>
      </c>
      <c r="D1431" t="s">
        <v>1</v>
      </c>
      <c r="E1431" t="s">
        <v>222</v>
      </c>
      <c r="F1431" t="s">
        <v>1</v>
      </c>
      <c r="G1431" t="s">
        <v>1</v>
      </c>
      <c r="H1431" s="40" t="s">
        <v>1</v>
      </c>
      <c r="I1431" s="18" t="s">
        <v>1</v>
      </c>
      <c r="J1431" s="38" t="s">
        <v>1</v>
      </c>
      <c r="K1431" s="18" t="s">
        <v>2</v>
      </c>
      <c r="L1431" s="38">
        <v>70122</v>
      </c>
      <c r="M1431" s="38">
        <v>70123</v>
      </c>
      <c r="N1431" s="38">
        <v>4.4690260000000004</v>
      </c>
      <c r="O1431" s="38">
        <v>4.3251739999999996</v>
      </c>
      <c r="P1431" s="38">
        <v>4.2244510000000002</v>
      </c>
      <c r="Q1431" s="38">
        <v>4.2036680000000004</v>
      </c>
      <c r="R1431" s="38">
        <v>4.3682340000000002</v>
      </c>
      <c r="S1431" s="38">
        <v>4.7161150000000003</v>
      </c>
      <c r="T1431" s="38">
        <v>5.1205949999999998</v>
      </c>
      <c r="U1431" s="38">
        <v>5.717587</v>
      </c>
      <c r="V1431" s="38">
        <v>6.4670990000000002</v>
      </c>
      <c r="W1431" s="38">
        <v>7.0356350000000001</v>
      </c>
      <c r="X1431" s="38">
        <v>7.5219459999999998</v>
      </c>
      <c r="Y1431" s="38">
        <v>7.8785309999999997</v>
      </c>
      <c r="Z1431" s="38">
        <v>8.090306</v>
      </c>
      <c r="AA1431" s="38">
        <v>8.330311</v>
      </c>
      <c r="AB1431" s="38">
        <v>8.373837</v>
      </c>
      <c r="AC1431" s="38">
        <v>8.2013630000000006</v>
      </c>
      <c r="AD1431" s="38">
        <v>7.8081170000000002</v>
      </c>
      <c r="AE1431" s="38">
        <v>7.1500640000000004</v>
      </c>
      <c r="AF1431" s="38">
        <v>6.631691</v>
      </c>
      <c r="AG1431" s="38">
        <v>6.2914380000000003</v>
      </c>
      <c r="AH1431" s="38">
        <v>6.0511150000000002</v>
      </c>
      <c r="AI1431" s="38">
        <v>5.6770930000000002</v>
      </c>
      <c r="AJ1431" s="38">
        <v>5.2291189999999999</v>
      </c>
      <c r="AK1431" s="38">
        <v>4.874987</v>
      </c>
      <c r="AL1431" s="38">
        <v>6.8079999999999998E-3</v>
      </c>
      <c r="AM1431" s="38">
        <v>6.2107000000000004E-3</v>
      </c>
      <c r="AN1431" s="38">
        <v>1.27612E-2</v>
      </c>
      <c r="AO1431" s="38">
        <v>1.55814E-2</v>
      </c>
      <c r="AP1431" s="38">
        <v>1.06464E-2</v>
      </c>
      <c r="AQ1431" s="38">
        <v>-5.0109999999999998E-3</v>
      </c>
      <c r="AR1431" s="38">
        <v>-3.3291099999999997E-2</v>
      </c>
      <c r="AS1431" s="38">
        <v>-1.8154799999999999E-2</v>
      </c>
      <c r="AT1431" s="38">
        <v>-4.05031E-2</v>
      </c>
      <c r="AU1431" s="38">
        <v>-6.06492E-2</v>
      </c>
      <c r="AV1431" s="38">
        <v>-5.4085000000000001E-2</v>
      </c>
      <c r="AW1431" s="38">
        <v>-3.66217E-2</v>
      </c>
      <c r="AX1431" s="38">
        <v>-1.66001E-2</v>
      </c>
      <c r="AY1431" s="38">
        <v>1.7112499999999999E-2</v>
      </c>
      <c r="AZ1431" s="38">
        <v>4.71981E-2</v>
      </c>
      <c r="BA1431" s="38">
        <v>8.3118300000000006E-2</v>
      </c>
      <c r="BB1431" s="38">
        <v>0.1575134</v>
      </c>
      <c r="BC1431" s="38">
        <v>0.13027430000000001</v>
      </c>
      <c r="BD1431" s="38">
        <v>0.11452080000000001</v>
      </c>
      <c r="BE1431" s="38">
        <v>8.0688999999999997E-2</v>
      </c>
      <c r="BF1431" s="38">
        <v>9.8300200000000004E-2</v>
      </c>
      <c r="BG1431" s="38">
        <v>5.0826900000000001E-2</v>
      </c>
      <c r="BH1431" s="38">
        <v>3.7069600000000001E-2</v>
      </c>
      <c r="BI1431" s="38">
        <v>1.8159999999999999E-2</v>
      </c>
      <c r="BJ1431" s="38">
        <v>1.3996400000000001E-2</v>
      </c>
      <c r="BK1431" s="38">
        <v>1.18113E-2</v>
      </c>
      <c r="BL1431" s="38">
        <v>1.85734E-2</v>
      </c>
      <c r="BM1431" s="38">
        <v>2.0740999999999999E-2</v>
      </c>
      <c r="BN1431" s="38">
        <v>1.5701199999999998E-2</v>
      </c>
      <c r="BO1431" s="38">
        <v>1.0690000000000001E-3</v>
      </c>
      <c r="BP1431" s="38">
        <v>-2.5315600000000001E-2</v>
      </c>
      <c r="BQ1431" s="38">
        <v>-1.076E-2</v>
      </c>
      <c r="BR1431" s="38">
        <v>-3.2214199999999998E-2</v>
      </c>
      <c r="BS1431" s="38">
        <v>-5.1695400000000002E-2</v>
      </c>
      <c r="BT1431" s="38">
        <v>-4.6721699999999998E-2</v>
      </c>
      <c r="BU1431" s="38">
        <v>-3.0806E-2</v>
      </c>
      <c r="BV1431" s="38">
        <v>-1.24326E-2</v>
      </c>
      <c r="BW1431" s="38">
        <v>2.1981000000000001E-2</v>
      </c>
      <c r="BX1431" s="38">
        <v>5.5487099999999998E-2</v>
      </c>
      <c r="BY1431" s="38">
        <v>9.3682699999999994E-2</v>
      </c>
      <c r="BZ1431" s="38">
        <v>0.1684938</v>
      </c>
      <c r="CA1431" s="38">
        <v>0.1414802</v>
      </c>
      <c r="CB1431" s="38">
        <v>0.1260309</v>
      </c>
      <c r="CC1431" s="38">
        <v>9.1547400000000001E-2</v>
      </c>
      <c r="CD1431" s="38">
        <v>0.10771029999999999</v>
      </c>
      <c r="CE1431" s="38">
        <v>6.1943600000000001E-2</v>
      </c>
      <c r="CF1431" s="38">
        <v>4.78489E-2</v>
      </c>
      <c r="CG1431" s="38">
        <v>2.9274100000000001E-2</v>
      </c>
      <c r="CH1431" s="38">
        <v>1.8975200000000001E-2</v>
      </c>
      <c r="CI1431" s="38">
        <v>1.5690200000000001E-2</v>
      </c>
      <c r="CJ1431" s="38">
        <v>2.2598900000000002E-2</v>
      </c>
      <c r="CK1431" s="38">
        <v>2.4314599999999999E-2</v>
      </c>
      <c r="CL1431" s="38">
        <v>1.92021E-2</v>
      </c>
      <c r="CM1431" s="38">
        <v>5.28E-3</v>
      </c>
      <c r="CN1431" s="38">
        <v>-1.9791699999999999E-2</v>
      </c>
      <c r="CO1431" s="38">
        <v>-5.6384E-3</v>
      </c>
      <c r="CP1431" s="38">
        <v>-2.6473400000000001E-2</v>
      </c>
      <c r="CQ1431" s="38">
        <v>-4.5494E-2</v>
      </c>
      <c r="CR1431" s="38">
        <v>-4.1621999999999999E-2</v>
      </c>
      <c r="CS1431" s="38">
        <v>-2.6778099999999999E-2</v>
      </c>
      <c r="CT1431" s="38">
        <v>-9.5461000000000001E-3</v>
      </c>
      <c r="CU1431" s="38">
        <v>2.5353000000000001E-2</v>
      </c>
      <c r="CV1431" s="38">
        <v>6.1227900000000002E-2</v>
      </c>
      <c r="CW1431" s="38">
        <v>0.10099950000000001</v>
      </c>
      <c r="CX1431" s="38">
        <v>0.1760987</v>
      </c>
      <c r="CY1431" s="38">
        <v>0.1492414</v>
      </c>
      <c r="CZ1431" s="38">
        <v>0.13400280000000001</v>
      </c>
      <c r="DA1431" s="38">
        <v>9.9068000000000003E-2</v>
      </c>
      <c r="DB1431" s="38">
        <v>0.1142277</v>
      </c>
      <c r="DC1431" s="38">
        <v>6.9642999999999997E-2</v>
      </c>
      <c r="DD1431" s="38">
        <v>5.5314700000000001E-2</v>
      </c>
      <c r="DE1431" s="38">
        <v>3.6971799999999999E-2</v>
      </c>
      <c r="DF1431" s="38">
        <v>2.39539E-2</v>
      </c>
      <c r="DG1431" s="38">
        <v>1.9569099999999999E-2</v>
      </c>
      <c r="DH1431" s="38">
        <v>2.6624399999999999E-2</v>
      </c>
      <c r="DI1431" s="38">
        <v>2.7888099999999999E-2</v>
      </c>
      <c r="DJ1431" s="38">
        <v>2.2703000000000001E-2</v>
      </c>
      <c r="DK1431" s="38">
        <v>9.4909999999999994E-3</v>
      </c>
      <c r="DL1431" s="38">
        <v>-1.42679E-2</v>
      </c>
      <c r="DM1431" s="38">
        <v>-5.1670000000000004E-4</v>
      </c>
      <c r="DN1431" s="38">
        <v>-2.0732500000000001E-2</v>
      </c>
      <c r="DO1431" s="38">
        <v>-3.9292599999999997E-2</v>
      </c>
      <c r="DP1431" s="38">
        <v>-3.6522300000000001E-2</v>
      </c>
      <c r="DQ1431" s="38">
        <v>-2.2750200000000002E-2</v>
      </c>
      <c r="DR1431" s="38">
        <v>-6.6595999999999999E-3</v>
      </c>
      <c r="DS1431" s="38">
        <v>2.8724900000000001E-2</v>
      </c>
      <c r="DT1431" s="38">
        <v>6.6968799999999995E-2</v>
      </c>
      <c r="DU1431" s="38">
        <v>0.1083163</v>
      </c>
      <c r="DV1431" s="38">
        <v>0.1837037</v>
      </c>
      <c r="DW1431" s="38">
        <v>0.15700259999999999</v>
      </c>
      <c r="DX1431" s="38">
        <v>0.14197480000000001</v>
      </c>
      <c r="DY1431" s="38">
        <v>0.1065885</v>
      </c>
      <c r="DZ1431" s="38">
        <v>0.12074509999999999</v>
      </c>
      <c r="EA1431" s="38">
        <v>7.7342300000000003E-2</v>
      </c>
      <c r="EB1431" s="38">
        <v>6.2780500000000003E-2</v>
      </c>
      <c r="EC1431" s="38">
        <v>4.4669399999999998E-2</v>
      </c>
      <c r="ED1431" s="38">
        <v>3.1142400000000001E-2</v>
      </c>
      <c r="EE1431" s="38">
        <v>2.51696E-2</v>
      </c>
      <c r="EF1431" s="38">
        <v>3.24365E-2</v>
      </c>
      <c r="EG1431" s="38">
        <v>3.3047800000000002E-2</v>
      </c>
      <c r="EH1431" s="38">
        <v>2.7757799999999999E-2</v>
      </c>
      <c r="EI1431" s="38">
        <v>1.5571E-2</v>
      </c>
      <c r="EJ1431" s="38">
        <v>-6.2924000000000001E-3</v>
      </c>
      <c r="EK1431" s="38">
        <v>6.8780999999999998E-3</v>
      </c>
      <c r="EL1431" s="38">
        <v>-1.24437E-2</v>
      </c>
      <c r="EM1431" s="38">
        <v>-3.0338799999999999E-2</v>
      </c>
      <c r="EN1431" s="38">
        <v>-2.9159000000000001E-2</v>
      </c>
      <c r="EO1431" s="38">
        <v>-1.6934500000000002E-2</v>
      </c>
      <c r="EP1431" s="38">
        <v>-2.4921000000000001E-3</v>
      </c>
      <c r="EQ1431" s="38">
        <v>3.3593499999999998E-2</v>
      </c>
      <c r="ER1431" s="38">
        <v>7.52578E-2</v>
      </c>
      <c r="ES1431" s="38">
        <v>0.11888070000000001</v>
      </c>
      <c r="ET1431" s="38">
        <v>0.1946841</v>
      </c>
      <c r="EU1431" s="38">
        <v>0.16820850000000001</v>
      </c>
      <c r="EV1431" s="38">
        <v>0.15348490000000001</v>
      </c>
      <c r="EW1431" s="38">
        <v>0.11744690000000001</v>
      </c>
      <c r="EX1431" s="38">
        <v>0.1301552</v>
      </c>
      <c r="EY1431" s="38">
        <v>8.8458999999999996E-2</v>
      </c>
      <c r="EZ1431" s="38">
        <v>7.3559799999999995E-2</v>
      </c>
      <c r="FA1431" s="38">
        <v>5.5783600000000003E-2</v>
      </c>
      <c r="FB1431" s="38">
        <v>80.174459999999996</v>
      </c>
      <c r="FC1431" s="38">
        <v>78.642189999999999</v>
      </c>
      <c r="FD1431" s="38">
        <v>76.879459999999995</v>
      </c>
      <c r="FE1431" s="38">
        <v>75.367490000000004</v>
      </c>
      <c r="FF1431" s="38">
        <v>74.084720000000004</v>
      </c>
      <c r="FG1431" s="38">
        <v>73.033810000000003</v>
      </c>
      <c r="FH1431" s="38">
        <v>72.681569999999994</v>
      </c>
      <c r="FI1431" s="38">
        <v>74.96284</v>
      </c>
      <c r="FJ1431" s="38">
        <v>79.280670000000001</v>
      </c>
      <c r="FK1431" s="38">
        <v>83.866789999999995</v>
      </c>
      <c r="FL1431" s="38">
        <v>88.236599999999996</v>
      </c>
      <c r="FM1431" s="38">
        <v>92.150490000000005</v>
      </c>
      <c r="FN1431" s="38">
        <v>95.339089999999999</v>
      </c>
      <c r="FO1431" s="38">
        <v>97.898700000000005</v>
      </c>
      <c r="FP1431" s="38">
        <v>99.849249999999998</v>
      </c>
      <c r="FQ1431" s="38">
        <v>101.1434</v>
      </c>
      <c r="FR1431" s="38">
        <v>101.5746</v>
      </c>
      <c r="FS1431" s="38">
        <v>100.85599999999999</v>
      </c>
      <c r="FT1431" s="38">
        <v>99.096239999999995</v>
      </c>
      <c r="FU1431" s="38">
        <v>95.712940000000003</v>
      </c>
      <c r="FV1431" s="38">
        <v>91.706850000000003</v>
      </c>
      <c r="FW1431">
        <v>88.391030000000001</v>
      </c>
      <c r="FX1431">
        <v>85.676010000000005</v>
      </c>
      <c r="FY1431">
        <v>82.987750000000005</v>
      </c>
      <c r="FZ1431">
        <v>1.18491E-2</v>
      </c>
      <c r="GA1431">
        <v>9.4729599999999997E-2</v>
      </c>
      <c r="GB1431">
        <v>1</v>
      </c>
    </row>
    <row r="1432" spans="1:184" x14ac:dyDescent="0.3">
      <c r="A1432" t="s">
        <v>1</v>
      </c>
      <c r="B1432" t="s">
        <v>1</v>
      </c>
      <c r="C1432" t="s">
        <v>1</v>
      </c>
      <c r="D1432" t="s">
        <v>1</v>
      </c>
      <c r="E1432" t="s">
        <v>223</v>
      </c>
      <c r="F1432" t="s">
        <v>1</v>
      </c>
      <c r="G1432" t="s">
        <v>1</v>
      </c>
      <c r="H1432" s="40" t="s">
        <v>1</v>
      </c>
      <c r="I1432" s="18" t="s">
        <v>1</v>
      </c>
      <c r="J1432" s="38" t="s">
        <v>1</v>
      </c>
      <c r="K1432" s="18">
        <v>44722</v>
      </c>
      <c r="L1432" s="38">
        <v>41844</v>
      </c>
      <c r="M1432" s="38">
        <v>41844</v>
      </c>
      <c r="N1432" s="38">
        <v>8.3929489999999998</v>
      </c>
      <c r="O1432" s="38">
        <v>8.1644850000000009</v>
      </c>
      <c r="P1432" s="38">
        <v>7.9982870000000004</v>
      </c>
      <c r="Q1432" s="38">
        <v>7.9091659999999999</v>
      </c>
      <c r="R1432" s="38">
        <v>8.0285399999999996</v>
      </c>
      <c r="S1432" s="38">
        <v>8.3926200000000009</v>
      </c>
      <c r="T1432" s="38">
        <v>8.9440530000000003</v>
      </c>
      <c r="U1432" s="38">
        <v>9.7339819999999992</v>
      </c>
      <c r="V1432" s="38">
        <v>10.66635</v>
      </c>
      <c r="W1432" s="38">
        <v>11.39204</v>
      </c>
      <c r="X1432" s="38">
        <v>12.01929</v>
      </c>
      <c r="Y1432" s="38">
        <v>12.50426</v>
      </c>
      <c r="Z1432" s="38">
        <v>12.765140000000001</v>
      </c>
      <c r="AA1432" s="38">
        <v>13.04438</v>
      </c>
      <c r="AB1432" s="38">
        <v>13.08419</v>
      </c>
      <c r="AC1432" s="38">
        <v>12.905139999999999</v>
      </c>
      <c r="AD1432" s="38">
        <v>12.47382</v>
      </c>
      <c r="AE1432" s="38">
        <v>11.796049999999999</v>
      </c>
      <c r="AF1432" s="38">
        <v>11.17661</v>
      </c>
      <c r="AG1432" s="38">
        <v>10.73434</v>
      </c>
      <c r="AH1432" s="38">
        <v>10.3855</v>
      </c>
      <c r="AI1432" s="38">
        <v>9.9205880000000004</v>
      </c>
      <c r="AJ1432" s="38">
        <v>9.2831309999999991</v>
      </c>
      <c r="AK1432" s="38">
        <v>8.7723519999999997</v>
      </c>
      <c r="AL1432" s="38">
        <v>-4.6491200000000003E-2</v>
      </c>
      <c r="AM1432" s="38">
        <v>-3.3279599999999999E-2</v>
      </c>
      <c r="AN1432" s="38">
        <v>5.8574999999999999E-3</v>
      </c>
      <c r="AO1432" s="38">
        <v>2.0575599999999999E-2</v>
      </c>
      <c r="AP1432" s="38">
        <v>4.4873900000000001E-2</v>
      </c>
      <c r="AQ1432" s="38">
        <v>1.2967299999999999E-2</v>
      </c>
      <c r="AR1432" s="38">
        <v>1.5008799999999999E-2</v>
      </c>
      <c r="AS1432" s="38">
        <v>-4.6643900000000002E-2</v>
      </c>
      <c r="AT1432" s="38">
        <v>-6.0484499999999997E-2</v>
      </c>
      <c r="AU1432" s="38">
        <v>-0.11291950000000001</v>
      </c>
      <c r="AV1432" s="38">
        <v>-7.1078299999999997E-2</v>
      </c>
      <c r="AW1432" s="38">
        <v>-3.9473500000000002E-2</v>
      </c>
      <c r="AX1432" s="38">
        <v>-2.68007E-2</v>
      </c>
      <c r="AY1432" s="38">
        <v>4.6797999999999996E-3</v>
      </c>
      <c r="AZ1432" s="38">
        <v>-7.919E-4</v>
      </c>
      <c r="BA1432" s="38">
        <v>1.4717299999999999E-2</v>
      </c>
      <c r="BB1432" s="38">
        <v>4.3499000000000003E-2</v>
      </c>
      <c r="BC1432" s="38">
        <v>4.4922299999999998E-2</v>
      </c>
      <c r="BD1432" s="38">
        <v>-2.0091000000000001E-2</v>
      </c>
      <c r="BE1432" s="38">
        <v>-2.1457E-2</v>
      </c>
      <c r="BF1432" s="38">
        <v>-3.29167E-2</v>
      </c>
      <c r="BG1432" s="38">
        <v>-0.11763460000000001</v>
      </c>
      <c r="BH1432" s="38">
        <v>-0.1673038</v>
      </c>
      <c r="BI1432" s="38">
        <v>-0.19874990000000001</v>
      </c>
      <c r="BJ1432" s="38">
        <v>-3.2069500000000001E-2</v>
      </c>
      <c r="BK1432" s="38">
        <v>-2.1104399999999999E-2</v>
      </c>
      <c r="BL1432" s="38">
        <v>1.47762E-2</v>
      </c>
      <c r="BM1432" s="38">
        <v>2.8798299999999999E-2</v>
      </c>
      <c r="BN1432" s="38">
        <v>5.3297600000000001E-2</v>
      </c>
      <c r="BO1432" s="38">
        <v>2.2238600000000001E-2</v>
      </c>
      <c r="BP1432" s="38">
        <v>2.7000799999999998E-2</v>
      </c>
      <c r="BQ1432" s="38">
        <v>-3.5036999999999999E-2</v>
      </c>
      <c r="BR1432" s="38">
        <v>-4.8035700000000001E-2</v>
      </c>
      <c r="BS1432" s="38">
        <v>-9.9311899999999995E-2</v>
      </c>
      <c r="BT1432" s="38">
        <v>-5.9115800000000003E-2</v>
      </c>
      <c r="BU1432" s="38">
        <v>-2.9503999999999999E-2</v>
      </c>
      <c r="BV1432" s="38">
        <v>-1.9306899999999998E-2</v>
      </c>
      <c r="BW1432" s="38">
        <v>1.38342E-2</v>
      </c>
      <c r="BX1432" s="38">
        <v>1.19209E-2</v>
      </c>
      <c r="BY1432" s="38">
        <v>2.9810900000000001E-2</v>
      </c>
      <c r="BZ1432" s="38">
        <v>6.1366200000000003E-2</v>
      </c>
      <c r="CA1432" s="38">
        <v>6.4119200000000001E-2</v>
      </c>
      <c r="CB1432" s="38">
        <v>1.1596E-3</v>
      </c>
      <c r="CC1432" s="38">
        <v>-6.6239999999999995E-4</v>
      </c>
      <c r="CD1432" s="38">
        <v>-1.1490999999999999E-2</v>
      </c>
      <c r="CE1432" s="38">
        <v>-9.5198400000000002E-2</v>
      </c>
      <c r="CF1432" s="38">
        <v>-0.14501220000000001</v>
      </c>
      <c r="CG1432" s="38">
        <v>-0.17649719999999999</v>
      </c>
      <c r="CH1432" s="38">
        <v>-2.2081099999999999E-2</v>
      </c>
      <c r="CI1432" s="38">
        <v>-1.26718E-2</v>
      </c>
      <c r="CJ1432" s="38">
        <v>2.0953200000000002E-2</v>
      </c>
      <c r="CK1432" s="38">
        <v>3.4493200000000002E-2</v>
      </c>
      <c r="CL1432" s="38">
        <v>5.9131799999999998E-2</v>
      </c>
      <c r="CM1432" s="38">
        <v>2.8659799999999999E-2</v>
      </c>
      <c r="CN1432" s="38">
        <v>3.5306400000000002E-2</v>
      </c>
      <c r="CO1432" s="38">
        <v>-2.69982E-2</v>
      </c>
      <c r="CP1432" s="38">
        <v>-3.9413700000000003E-2</v>
      </c>
      <c r="CQ1432" s="38">
        <v>-8.9887300000000003E-2</v>
      </c>
      <c r="CR1432" s="38">
        <v>-5.0830599999999997E-2</v>
      </c>
      <c r="CS1432" s="38">
        <v>-2.25991E-2</v>
      </c>
      <c r="CT1432" s="38">
        <v>-1.4116800000000001E-2</v>
      </c>
      <c r="CU1432" s="38">
        <v>2.0174500000000001E-2</v>
      </c>
      <c r="CV1432" s="38">
        <v>2.0725799999999999E-2</v>
      </c>
      <c r="CW1432" s="38">
        <v>4.0264599999999998E-2</v>
      </c>
      <c r="CX1432" s="38">
        <v>7.3741000000000001E-2</v>
      </c>
      <c r="CY1432" s="38">
        <v>7.7414899999999995E-2</v>
      </c>
      <c r="CZ1432" s="38">
        <v>1.5877700000000002E-2</v>
      </c>
      <c r="DA1432" s="38">
        <v>1.37398E-2</v>
      </c>
      <c r="DB1432" s="38">
        <v>3.3484000000000001E-3</v>
      </c>
      <c r="DC1432" s="38">
        <v>-7.9659099999999997E-2</v>
      </c>
      <c r="DD1432" s="38">
        <v>-0.1295731</v>
      </c>
      <c r="DE1432" s="38">
        <v>-0.16108510000000001</v>
      </c>
      <c r="DF1432" s="38">
        <v>-1.20927E-2</v>
      </c>
      <c r="DG1432" s="38">
        <v>-4.2392999999999997E-3</v>
      </c>
      <c r="DH1432" s="38">
        <v>2.71303E-2</v>
      </c>
      <c r="DI1432" s="38">
        <v>4.01882E-2</v>
      </c>
      <c r="DJ1432" s="38">
        <v>6.4965999999999996E-2</v>
      </c>
      <c r="DK1432" s="38">
        <v>3.5081000000000001E-2</v>
      </c>
      <c r="DL1432" s="38">
        <v>4.3611999999999998E-2</v>
      </c>
      <c r="DM1432" s="38">
        <v>-1.8959299999999998E-2</v>
      </c>
      <c r="DN1432" s="38">
        <v>-3.0791700000000002E-2</v>
      </c>
      <c r="DO1432" s="38">
        <v>-8.0462699999999998E-2</v>
      </c>
      <c r="DP1432" s="38">
        <v>-4.2545300000000001E-2</v>
      </c>
      <c r="DQ1432" s="38">
        <v>-1.5694300000000001E-2</v>
      </c>
      <c r="DR1432" s="38">
        <v>-8.9265999999999998E-3</v>
      </c>
      <c r="DS1432" s="38">
        <v>2.6514800000000002E-2</v>
      </c>
      <c r="DT1432" s="38">
        <v>2.95307E-2</v>
      </c>
      <c r="DU1432" s="38">
        <v>5.0718300000000001E-2</v>
      </c>
      <c r="DV1432" s="38">
        <v>8.6115800000000006E-2</v>
      </c>
      <c r="DW1432" s="38">
        <v>9.0710600000000002E-2</v>
      </c>
      <c r="DX1432" s="38">
        <v>3.0595899999999999E-2</v>
      </c>
      <c r="DY1432" s="38">
        <v>2.8142E-2</v>
      </c>
      <c r="DZ1432" s="38">
        <v>1.81878E-2</v>
      </c>
      <c r="EA1432" s="38">
        <v>-6.4119899999999994E-2</v>
      </c>
      <c r="EB1432" s="38">
        <v>-0.114134</v>
      </c>
      <c r="EC1432" s="38">
        <v>-0.14567289999999999</v>
      </c>
      <c r="ED1432" s="38">
        <v>2.3289000000000001E-3</v>
      </c>
      <c r="EE1432" s="38">
        <v>7.9358999999999992E-3</v>
      </c>
      <c r="EF1432" s="38">
        <v>3.6048900000000002E-2</v>
      </c>
      <c r="EG1432" s="38">
        <v>4.8410799999999997E-2</v>
      </c>
      <c r="EH1432" s="38">
        <v>7.3389700000000002E-2</v>
      </c>
      <c r="EI1432" s="38">
        <v>4.4352299999999997E-2</v>
      </c>
      <c r="EJ1432" s="38">
        <v>5.5604099999999997E-2</v>
      </c>
      <c r="EK1432" s="38">
        <v>-7.3524999999999997E-3</v>
      </c>
      <c r="EL1432" s="38">
        <v>-1.8342899999999999E-2</v>
      </c>
      <c r="EM1432" s="38">
        <v>-6.6855100000000001E-2</v>
      </c>
      <c r="EN1432" s="38">
        <v>-3.05828E-2</v>
      </c>
      <c r="EO1432" s="38">
        <v>-5.7248000000000004E-3</v>
      </c>
      <c r="EP1432" s="38">
        <v>-1.4327999999999999E-3</v>
      </c>
      <c r="EQ1432" s="38">
        <v>3.5669199999999998E-2</v>
      </c>
      <c r="ER1432" s="38">
        <v>4.2243599999999999E-2</v>
      </c>
      <c r="ES1432" s="38">
        <v>6.5811900000000007E-2</v>
      </c>
      <c r="ET1432" s="38">
        <v>0.10398300000000001</v>
      </c>
      <c r="EU1432" s="38">
        <v>0.1099074</v>
      </c>
      <c r="EV1432" s="38">
        <v>5.1846499999999997E-2</v>
      </c>
      <c r="EW1432" s="38">
        <v>4.8936500000000001E-2</v>
      </c>
      <c r="EX1432" s="38">
        <v>3.9613500000000003E-2</v>
      </c>
      <c r="EY1432" s="38">
        <v>-4.1683699999999997E-2</v>
      </c>
      <c r="EZ1432" s="38">
        <v>-9.1842400000000005E-2</v>
      </c>
      <c r="FA1432" s="38">
        <v>-0.1234203</v>
      </c>
      <c r="FB1432" s="38">
        <v>79.419539999999998</v>
      </c>
      <c r="FC1432" s="38">
        <v>77.791359999999997</v>
      </c>
      <c r="FD1432" s="38">
        <v>75.383150000000001</v>
      </c>
      <c r="FE1432" s="38">
        <v>73.458500000000001</v>
      </c>
      <c r="FF1432" s="38">
        <v>72.32423</v>
      </c>
      <c r="FG1432" s="38">
        <v>71.547430000000006</v>
      </c>
      <c r="FH1432" s="38">
        <v>72.139219999999995</v>
      </c>
      <c r="FI1432" s="38">
        <v>76.016769999999994</v>
      </c>
      <c r="FJ1432" s="38">
        <v>80.75264</v>
      </c>
      <c r="FK1432" s="38">
        <v>84.288409999999999</v>
      </c>
      <c r="FL1432" s="38">
        <v>87.811679999999996</v>
      </c>
      <c r="FM1432" s="38">
        <v>91.263580000000005</v>
      </c>
      <c r="FN1432" s="38">
        <v>93.783150000000006</v>
      </c>
      <c r="FO1432" s="38">
        <v>95.957520000000002</v>
      </c>
      <c r="FP1432" s="38">
        <v>97.344350000000006</v>
      </c>
      <c r="FQ1432" s="38">
        <v>98.557820000000007</v>
      </c>
      <c r="FR1432" s="38">
        <v>98.869159999999994</v>
      </c>
      <c r="FS1432" s="38">
        <v>98.450090000000003</v>
      </c>
      <c r="FT1432" s="38">
        <v>96.898750000000007</v>
      </c>
      <c r="FU1432" s="38">
        <v>94.834540000000004</v>
      </c>
      <c r="FV1432" s="38">
        <v>91.842609999999993</v>
      </c>
      <c r="FW1432">
        <v>89.228830000000002</v>
      </c>
      <c r="FX1432">
        <v>86.462109999999996</v>
      </c>
      <c r="FY1432">
        <v>83.719539999999995</v>
      </c>
      <c r="FZ1432">
        <v>2.3148700000000001E-2</v>
      </c>
      <c r="GA1432">
        <v>0.18361640000000001</v>
      </c>
      <c r="GB1432">
        <v>1</v>
      </c>
    </row>
    <row r="1433" spans="1:184" x14ac:dyDescent="0.3">
      <c r="A1433" t="s">
        <v>1</v>
      </c>
      <c r="B1433" t="s">
        <v>1</v>
      </c>
      <c r="C1433" t="s">
        <v>1</v>
      </c>
      <c r="D1433" t="s">
        <v>1</v>
      </c>
      <c r="E1433" t="s">
        <v>223</v>
      </c>
      <c r="F1433" t="s">
        <v>1</v>
      </c>
      <c r="G1433" t="s">
        <v>1</v>
      </c>
      <c r="H1433" s="40" t="s">
        <v>1</v>
      </c>
      <c r="I1433" s="18" t="s">
        <v>1</v>
      </c>
      <c r="J1433" s="38" t="s">
        <v>1</v>
      </c>
      <c r="K1433" s="18">
        <v>44739</v>
      </c>
      <c r="L1433" s="38">
        <v>41854</v>
      </c>
      <c r="M1433" s="38">
        <v>41854</v>
      </c>
      <c r="N1433" s="38">
        <v>7.5872109999999999</v>
      </c>
      <c r="O1433" s="38">
        <v>7.4088599999999998</v>
      </c>
      <c r="P1433" s="38">
        <v>7.2740650000000002</v>
      </c>
      <c r="Q1433" s="38">
        <v>7.268713</v>
      </c>
      <c r="R1433" s="38">
        <v>7.4786780000000004</v>
      </c>
      <c r="S1433" s="38">
        <v>7.9972130000000003</v>
      </c>
      <c r="T1433" s="38">
        <v>8.7179450000000003</v>
      </c>
      <c r="U1433" s="38">
        <v>9.5591699999999999</v>
      </c>
      <c r="V1433" s="38">
        <v>10.52801</v>
      </c>
      <c r="W1433" s="38">
        <v>11.231809999999999</v>
      </c>
      <c r="X1433" s="38">
        <v>11.83094</v>
      </c>
      <c r="Y1433" s="38">
        <v>12.31704</v>
      </c>
      <c r="Z1433" s="38">
        <v>12.653829999999999</v>
      </c>
      <c r="AA1433" s="38">
        <v>13.019220000000001</v>
      </c>
      <c r="AB1433" s="38">
        <v>13.16474</v>
      </c>
      <c r="AC1433" s="38">
        <v>13.07671</v>
      </c>
      <c r="AD1433" s="38">
        <v>12.671329999999999</v>
      </c>
      <c r="AE1433" s="38">
        <v>11.931620000000001</v>
      </c>
      <c r="AF1433" s="38">
        <v>11.291499999999999</v>
      </c>
      <c r="AG1433" s="38">
        <v>10.836930000000001</v>
      </c>
      <c r="AH1433" s="38">
        <v>10.40211</v>
      </c>
      <c r="AI1433" s="38">
        <v>9.8252629999999996</v>
      </c>
      <c r="AJ1433" s="38">
        <v>9.2046469999999996</v>
      </c>
      <c r="AK1433" s="38">
        <v>8.7337589999999992</v>
      </c>
      <c r="AL1433" s="38">
        <v>-4.8347300000000003E-2</v>
      </c>
      <c r="AM1433" s="38">
        <v>-1.8726699999999999E-2</v>
      </c>
      <c r="AN1433" s="38">
        <v>-2.2670000000000001E-4</v>
      </c>
      <c r="AO1433" s="38">
        <v>2.3743799999999999E-2</v>
      </c>
      <c r="AP1433" s="38">
        <v>2.1842500000000001E-2</v>
      </c>
      <c r="AQ1433" s="38">
        <v>6.6200499999999995E-2</v>
      </c>
      <c r="AR1433" s="38">
        <v>0.1029466</v>
      </c>
      <c r="AS1433" s="38">
        <v>-7.0886699999999997E-2</v>
      </c>
      <c r="AT1433" s="38">
        <v>-0.10027030000000001</v>
      </c>
      <c r="AU1433" s="38">
        <v>-0.13483580000000001</v>
      </c>
      <c r="AV1433" s="38">
        <v>-0.1225324</v>
      </c>
      <c r="AW1433" s="38">
        <v>-6.6963900000000007E-2</v>
      </c>
      <c r="AX1433" s="38">
        <v>-3.9265599999999998E-2</v>
      </c>
      <c r="AY1433" s="38">
        <v>4.3009499999999999E-2</v>
      </c>
      <c r="AZ1433" s="38">
        <v>0.13048489999999999</v>
      </c>
      <c r="BA1433" s="38">
        <v>0.1208258</v>
      </c>
      <c r="BB1433" s="38">
        <v>0.19084329999999999</v>
      </c>
      <c r="BC1433" s="38">
        <v>0.16812060000000001</v>
      </c>
      <c r="BD1433" s="38">
        <v>0.1104991</v>
      </c>
      <c r="BE1433" s="38">
        <v>7.0890400000000006E-2</v>
      </c>
      <c r="BF1433" s="38">
        <v>0.1109376</v>
      </c>
      <c r="BG1433" s="38">
        <v>-8.3727000000000003E-3</v>
      </c>
      <c r="BH1433" s="38">
        <v>-3.2904900000000001E-2</v>
      </c>
      <c r="BI1433" s="38">
        <v>-4.7876200000000001E-2</v>
      </c>
      <c r="BJ1433" s="38">
        <v>-3.7611600000000002E-2</v>
      </c>
      <c r="BK1433" s="38">
        <v>-7.8204999999999993E-3</v>
      </c>
      <c r="BL1433" s="38">
        <v>0.01</v>
      </c>
      <c r="BM1433" s="38">
        <v>3.1791699999999999E-2</v>
      </c>
      <c r="BN1433" s="38">
        <v>2.89892E-2</v>
      </c>
      <c r="BO1433" s="38">
        <v>7.4783000000000002E-2</v>
      </c>
      <c r="BP1433" s="38">
        <v>0.1141891</v>
      </c>
      <c r="BQ1433" s="38">
        <v>-5.8046899999999998E-2</v>
      </c>
      <c r="BR1433" s="38">
        <v>-8.9135599999999995E-2</v>
      </c>
      <c r="BS1433" s="38">
        <v>-0.1223665</v>
      </c>
      <c r="BT1433" s="38">
        <v>-0.1123296</v>
      </c>
      <c r="BU1433" s="38">
        <v>-5.7718400000000003E-2</v>
      </c>
      <c r="BV1433" s="38">
        <v>-3.2321099999999998E-2</v>
      </c>
      <c r="BW1433" s="38">
        <v>5.0830699999999999E-2</v>
      </c>
      <c r="BX1433" s="38">
        <v>0.139817</v>
      </c>
      <c r="BY1433" s="38">
        <v>0.131437</v>
      </c>
      <c r="BZ1433" s="38">
        <v>0.2035864</v>
      </c>
      <c r="CA1433" s="38">
        <v>0.1827529</v>
      </c>
      <c r="CB1433" s="38">
        <v>0.12959599999999999</v>
      </c>
      <c r="CC1433" s="38">
        <v>9.0302300000000002E-2</v>
      </c>
      <c r="CD1433" s="38">
        <v>0.1292693</v>
      </c>
      <c r="CE1433" s="38">
        <v>1.0471100000000001E-2</v>
      </c>
      <c r="CF1433" s="38">
        <v>-1.35882E-2</v>
      </c>
      <c r="CG1433" s="38">
        <v>-2.73283E-2</v>
      </c>
      <c r="CH1433" s="38">
        <v>-3.0176100000000001E-2</v>
      </c>
      <c r="CI1433" s="38">
        <v>-2.6689999999999998E-4</v>
      </c>
      <c r="CJ1433" s="38">
        <v>1.7083000000000001E-2</v>
      </c>
      <c r="CK1433" s="38">
        <v>3.7365599999999999E-2</v>
      </c>
      <c r="CL1433" s="38">
        <v>3.3938999999999997E-2</v>
      </c>
      <c r="CM1433" s="38">
        <v>8.0727199999999999E-2</v>
      </c>
      <c r="CN1433" s="38">
        <v>0.1219756</v>
      </c>
      <c r="CO1433" s="38">
        <v>-4.9154200000000002E-2</v>
      </c>
      <c r="CP1433" s="38">
        <v>-8.1423599999999999E-2</v>
      </c>
      <c r="CQ1433" s="38">
        <v>-0.1137302</v>
      </c>
      <c r="CR1433" s="38">
        <v>-0.1052632</v>
      </c>
      <c r="CS1433" s="38">
        <v>-5.1314899999999997E-2</v>
      </c>
      <c r="CT1433" s="38">
        <v>-2.7511399999999998E-2</v>
      </c>
      <c r="CU1433" s="38">
        <v>5.6247699999999998E-2</v>
      </c>
      <c r="CV1433" s="38">
        <v>0.1462803</v>
      </c>
      <c r="CW1433" s="38">
        <v>0.1387862</v>
      </c>
      <c r="CX1433" s="38">
        <v>0.2124123</v>
      </c>
      <c r="CY1433" s="38">
        <v>0.19288720000000001</v>
      </c>
      <c r="CZ1433" s="38">
        <v>0.14282249999999999</v>
      </c>
      <c r="DA1433" s="38">
        <v>0.1037469</v>
      </c>
      <c r="DB1433" s="38">
        <v>0.1419658</v>
      </c>
      <c r="DC1433" s="38">
        <v>2.35222E-2</v>
      </c>
      <c r="DD1433" s="38">
        <v>-2.095E-4</v>
      </c>
      <c r="DE1433" s="38">
        <v>-1.30968E-2</v>
      </c>
      <c r="DF1433" s="38">
        <v>-2.27406E-2</v>
      </c>
      <c r="DG1433" s="38">
        <v>7.2867000000000001E-3</v>
      </c>
      <c r="DH1433" s="38">
        <v>2.4166E-2</v>
      </c>
      <c r="DI1433" s="38">
        <v>4.2939499999999999E-2</v>
      </c>
      <c r="DJ1433" s="38">
        <v>3.8888800000000001E-2</v>
      </c>
      <c r="DK1433" s="38">
        <v>8.6671399999999996E-2</v>
      </c>
      <c r="DL1433" s="38">
        <v>0.12976209999999999</v>
      </c>
      <c r="DM1433" s="38">
        <v>-4.0261400000000003E-2</v>
      </c>
      <c r="DN1433" s="38">
        <v>-7.3711700000000005E-2</v>
      </c>
      <c r="DO1433" s="38">
        <v>-0.10509400000000001</v>
      </c>
      <c r="DP1433" s="38">
        <v>-9.8196699999999998E-2</v>
      </c>
      <c r="DQ1433" s="38">
        <v>-4.49115E-2</v>
      </c>
      <c r="DR1433" s="38">
        <v>-2.2701699999999998E-2</v>
      </c>
      <c r="DS1433" s="38">
        <v>6.16646E-2</v>
      </c>
      <c r="DT1433" s="38">
        <v>0.15274370000000001</v>
      </c>
      <c r="DU1433" s="38">
        <v>0.1461355</v>
      </c>
      <c r="DV1433" s="38">
        <v>0.22123809999999999</v>
      </c>
      <c r="DW1433" s="38">
        <v>0.20302149999999999</v>
      </c>
      <c r="DX1433" s="38">
        <v>0.15604889999999999</v>
      </c>
      <c r="DY1433" s="38">
        <v>0.11719160000000001</v>
      </c>
      <c r="DZ1433" s="38">
        <v>0.1546622</v>
      </c>
      <c r="EA1433" s="38">
        <v>3.6573399999999999E-2</v>
      </c>
      <c r="EB1433" s="38">
        <v>1.31691E-2</v>
      </c>
      <c r="EC1433" s="38">
        <v>1.1345999999999999E-3</v>
      </c>
      <c r="ED1433" s="38">
        <v>-1.2004799999999999E-2</v>
      </c>
      <c r="EE1433" s="38">
        <v>1.8192900000000001E-2</v>
      </c>
      <c r="EF1433" s="38">
        <v>3.4392800000000001E-2</v>
      </c>
      <c r="EG1433" s="38">
        <v>5.0987400000000002E-2</v>
      </c>
      <c r="EH1433" s="38">
        <v>4.6035600000000003E-2</v>
      </c>
      <c r="EI1433" s="38">
        <v>9.5253900000000002E-2</v>
      </c>
      <c r="EJ1433" s="38">
        <v>0.14100460000000001</v>
      </c>
      <c r="EK1433" s="38">
        <v>-2.74217E-2</v>
      </c>
      <c r="EL1433" s="38">
        <v>-6.2576999999999994E-2</v>
      </c>
      <c r="EM1433" s="38">
        <v>-9.2624700000000004E-2</v>
      </c>
      <c r="EN1433" s="38">
        <v>-8.79939E-2</v>
      </c>
      <c r="EO1433" s="38">
        <v>-3.56659E-2</v>
      </c>
      <c r="EP1433" s="38">
        <v>-1.5757199999999999E-2</v>
      </c>
      <c r="EQ1433" s="38">
        <v>6.9485900000000003E-2</v>
      </c>
      <c r="ER1433" s="38">
        <v>0.16207579999999999</v>
      </c>
      <c r="ES1433" s="38">
        <v>0.15674660000000001</v>
      </c>
      <c r="ET1433" s="38">
        <v>0.2339812</v>
      </c>
      <c r="EU1433" s="38">
        <v>0.21765380000000001</v>
      </c>
      <c r="EV1433" s="38">
        <v>0.17514579999999999</v>
      </c>
      <c r="EW1433" s="38">
        <v>0.13660349999999999</v>
      </c>
      <c r="EX1433" s="38">
        <v>0.17299390000000001</v>
      </c>
      <c r="EY1433" s="38">
        <v>5.54172E-2</v>
      </c>
      <c r="EZ1433" s="38">
        <v>3.2485800000000002E-2</v>
      </c>
      <c r="FA1433" s="38">
        <v>2.16825E-2</v>
      </c>
      <c r="FB1433" s="38">
        <v>77.906890000000004</v>
      </c>
      <c r="FC1433" s="38">
        <v>75.996570000000006</v>
      </c>
      <c r="FD1433" s="38">
        <v>73.979420000000005</v>
      </c>
      <c r="FE1433" s="38">
        <v>72.183300000000003</v>
      </c>
      <c r="FF1433" s="38">
        <v>71.077839999999995</v>
      </c>
      <c r="FG1433" s="38">
        <v>69.755650000000003</v>
      </c>
      <c r="FH1433" s="38">
        <v>69.903490000000005</v>
      </c>
      <c r="FI1433" s="38">
        <v>73.038550000000001</v>
      </c>
      <c r="FJ1433" s="38">
        <v>77.704830000000001</v>
      </c>
      <c r="FK1433" s="38">
        <v>81.719700000000003</v>
      </c>
      <c r="FL1433" s="38">
        <v>85.926389999999998</v>
      </c>
      <c r="FM1433" s="38">
        <v>89.857919999999993</v>
      </c>
      <c r="FN1433" s="38">
        <v>93.245590000000007</v>
      </c>
      <c r="FO1433" s="38">
        <v>96.099329999999995</v>
      </c>
      <c r="FP1433" s="38">
        <v>98.244309999999999</v>
      </c>
      <c r="FQ1433" s="38">
        <v>99.80489</v>
      </c>
      <c r="FR1433" s="38">
        <v>99.914019999999994</v>
      </c>
      <c r="FS1433" s="38">
        <v>99.622429999999994</v>
      </c>
      <c r="FT1433" s="38">
        <v>98.177279999999996</v>
      </c>
      <c r="FU1433" s="38">
        <v>95.479810000000001</v>
      </c>
      <c r="FV1433" s="38">
        <v>91.270060000000001</v>
      </c>
      <c r="FW1433">
        <v>87.819010000000006</v>
      </c>
      <c r="FX1433">
        <v>84.735249999999994</v>
      </c>
      <c r="FY1433">
        <v>82.093540000000004</v>
      </c>
      <c r="FZ1433">
        <v>1.8212300000000001E-2</v>
      </c>
      <c r="GA1433">
        <v>0.1432446</v>
      </c>
      <c r="GB1433">
        <v>1</v>
      </c>
    </row>
    <row r="1434" spans="1:184" x14ac:dyDescent="0.3">
      <c r="A1434" t="s">
        <v>1</v>
      </c>
      <c r="B1434" t="s">
        <v>1</v>
      </c>
      <c r="C1434" t="s">
        <v>1</v>
      </c>
      <c r="D1434" t="s">
        <v>1</v>
      </c>
      <c r="E1434" t="s">
        <v>223</v>
      </c>
      <c r="F1434" t="s">
        <v>1</v>
      </c>
      <c r="G1434" t="s">
        <v>1</v>
      </c>
      <c r="H1434" s="40" t="s">
        <v>1</v>
      </c>
      <c r="I1434" s="18" t="s">
        <v>1</v>
      </c>
      <c r="J1434" s="38" t="s">
        <v>1</v>
      </c>
      <c r="K1434" s="18">
        <v>44753</v>
      </c>
      <c r="L1434" s="38">
        <v>41851</v>
      </c>
      <c r="M1434" s="38">
        <v>41851</v>
      </c>
      <c r="N1434" s="38">
        <v>7.5512449999999998</v>
      </c>
      <c r="O1434" s="38">
        <v>7.3795669999999998</v>
      </c>
      <c r="P1434" s="38">
        <v>7.2448009999999998</v>
      </c>
      <c r="Q1434" s="38">
        <v>7.2460699999999996</v>
      </c>
      <c r="R1434" s="38">
        <v>7.4547100000000004</v>
      </c>
      <c r="S1434" s="38">
        <v>7.9451559999999999</v>
      </c>
      <c r="T1434" s="38">
        <v>8.6628190000000007</v>
      </c>
      <c r="U1434" s="38">
        <v>9.593712</v>
      </c>
      <c r="V1434" s="38">
        <v>10.594670000000001</v>
      </c>
      <c r="W1434" s="38">
        <v>11.36524</v>
      </c>
      <c r="X1434" s="38">
        <v>11.99793</v>
      </c>
      <c r="Y1434" s="38">
        <v>12.50399</v>
      </c>
      <c r="Z1434" s="38">
        <v>12.816420000000001</v>
      </c>
      <c r="AA1434" s="38">
        <v>13.19089</v>
      </c>
      <c r="AB1434" s="38">
        <v>13.285589999999999</v>
      </c>
      <c r="AC1434" s="38">
        <v>13.16165</v>
      </c>
      <c r="AD1434" s="38">
        <v>12.72457</v>
      </c>
      <c r="AE1434" s="38">
        <v>11.94929</v>
      </c>
      <c r="AF1434" s="38">
        <v>11.30611</v>
      </c>
      <c r="AG1434" s="38">
        <v>10.862730000000001</v>
      </c>
      <c r="AH1434" s="38">
        <v>10.4574</v>
      </c>
      <c r="AI1434" s="38">
        <v>9.9131330000000002</v>
      </c>
      <c r="AJ1434" s="38">
        <v>9.3225479999999994</v>
      </c>
      <c r="AK1434" s="38">
        <v>8.8315909999999995</v>
      </c>
      <c r="AL1434" s="38">
        <v>-3.7511000000000003E-2</v>
      </c>
      <c r="AM1434" s="38">
        <v>-2.2694599999999999E-2</v>
      </c>
      <c r="AN1434" s="38">
        <v>-8.3730000000000002E-3</v>
      </c>
      <c r="AO1434" s="38">
        <v>-2.3546999999999999E-3</v>
      </c>
      <c r="AP1434" s="38">
        <v>3.8681699999999999E-2</v>
      </c>
      <c r="AQ1434" s="38">
        <v>5.67731E-2</v>
      </c>
      <c r="AR1434" s="38">
        <v>7.3946799999999993E-2</v>
      </c>
      <c r="AS1434" s="38">
        <v>-7.6121099999999997E-2</v>
      </c>
      <c r="AT1434" s="38">
        <v>-0.1077467</v>
      </c>
      <c r="AU1434" s="38">
        <v>-0.12002110000000001</v>
      </c>
      <c r="AV1434" s="38">
        <v>-6.8871000000000002E-2</v>
      </c>
      <c r="AW1434" s="38">
        <v>-9.6033300000000002E-2</v>
      </c>
      <c r="AX1434" s="38">
        <v>-3.7214700000000003E-2</v>
      </c>
      <c r="AY1434" s="38">
        <v>3.9421299999999999E-2</v>
      </c>
      <c r="AZ1434" s="38">
        <v>5.7822400000000003E-2</v>
      </c>
      <c r="BA1434" s="38">
        <v>6.3829899999999995E-2</v>
      </c>
      <c r="BB1434" s="38">
        <v>8.9215500000000003E-2</v>
      </c>
      <c r="BC1434" s="38">
        <v>4.1689700000000003E-2</v>
      </c>
      <c r="BD1434" s="38">
        <v>-2.5205700000000001E-2</v>
      </c>
      <c r="BE1434" s="38">
        <v>-8.8654499999999997E-2</v>
      </c>
      <c r="BF1434" s="38">
        <v>-7.1600800000000006E-2</v>
      </c>
      <c r="BG1434" s="38">
        <v>-0.1990557</v>
      </c>
      <c r="BH1434" s="38">
        <v>-0.16097130000000001</v>
      </c>
      <c r="BI1434" s="38">
        <v>-0.14621819999999999</v>
      </c>
      <c r="BJ1434" s="38">
        <v>-2.4595200000000001E-2</v>
      </c>
      <c r="BK1434" s="38">
        <v>-1.0932000000000001E-2</v>
      </c>
      <c r="BL1434" s="38">
        <v>2.6078999999999998E-3</v>
      </c>
      <c r="BM1434" s="38">
        <v>6.8272999999999997E-3</v>
      </c>
      <c r="BN1434" s="38">
        <v>4.6457900000000003E-2</v>
      </c>
      <c r="BO1434" s="38">
        <v>6.6504599999999997E-2</v>
      </c>
      <c r="BP1434" s="38">
        <v>8.7838899999999998E-2</v>
      </c>
      <c r="BQ1434" s="38">
        <v>-6.22307E-2</v>
      </c>
      <c r="BR1434" s="38">
        <v>-9.4659400000000005E-2</v>
      </c>
      <c r="BS1434" s="38">
        <v>-0.10486819999999999</v>
      </c>
      <c r="BT1434" s="38">
        <v>-5.6801499999999998E-2</v>
      </c>
      <c r="BU1434" s="38">
        <v>-8.5843000000000003E-2</v>
      </c>
      <c r="BV1434" s="38">
        <v>-3.0151600000000001E-2</v>
      </c>
      <c r="BW1434" s="38">
        <v>4.8474099999999999E-2</v>
      </c>
      <c r="BX1434" s="38">
        <v>6.9355399999999998E-2</v>
      </c>
      <c r="BY1434" s="38">
        <v>7.714E-2</v>
      </c>
      <c r="BZ1434" s="38">
        <v>0.1050888</v>
      </c>
      <c r="CA1434" s="38">
        <v>5.9338500000000002E-2</v>
      </c>
      <c r="CB1434" s="38">
        <v>-2.8430999999999999E-3</v>
      </c>
      <c r="CC1434" s="38">
        <v>-6.6556100000000007E-2</v>
      </c>
      <c r="CD1434" s="38">
        <v>-5.1226000000000001E-2</v>
      </c>
      <c r="CE1434" s="38">
        <v>-0.1782194</v>
      </c>
      <c r="CF1434" s="38">
        <v>-0.13750999999999999</v>
      </c>
      <c r="CG1434" s="38">
        <v>-0.121628</v>
      </c>
      <c r="CH1434" s="38">
        <v>-1.5649699999999999E-2</v>
      </c>
      <c r="CI1434" s="38">
        <v>-2.7851999999999998E-3</v>
      </c>
      <c r="CJ1434" s="38">
        <v>1.02132E-2</v>
      </c>
      <c r="CK1434" s="38">
        <v>1.3186700000000001E-2</v>
      </c>
      <c r="CL1434" s="38">
        <v>5.18437E-2</v>
      </c>
      <c r="CM1434" s="38">
        <v>7.3244699999999996E-2</v>
      </c>
      <c r="CN1434" s="38">
        <v>9.7460500000000005E-2</v>
      </c>
      <c r="CO1434" s="38">
        <v>-5.2610299999999999E-2</v>
      </c>
      <c r="CP1434" s="38">
        <v>-8.5595099999999993E-2</v>
      </c>
      <c r="CQ1434" s="38">
        <v>-9.4373299999999993E-2</v>
      </c>
      <c r="CR1434" s="38">
        <v>-4.8442100000000002E-2</v>
      </c>
      <c r="CS1434" s="38">
        <v>-7.8785300000000003E-2</v>
      </c>
      <c r="CT1434" s="38">
        <v>-2.5259799999999999E-2</v>
      </c>
      <c r="CU1434" s="38">
        <v>5.4744099999999997E-2</v>
      </c>
      <c r="CV1434" s="38">
        <v>7.7343200000000001E-2</v>
      </c>
      <c r="CW1434" s="38">
        <v>8.6358500000000005E-2</v>
      </c>
      <c r="CX1434" s="38">
        <v>0.11608250000000001</v>
      </c>
      <c r="CY1434" s="38">
        <v>7.1562000000000001E-2</v>
      </c>
      <c r="CZ1434" s="38">
        <v>1.2645099999999999E-2</v>
      </c>
      <c r="DA1434" s="38">
        <v>-5.1250700000000003E-2</v>
      </c>
      <c r="DB1434" s="38">
        <v>-3.7114500000000002E-2</v>
      </c>
      <c r="DC1434" s="38">
        <v>-0.16378819999999999</v>
      </c>
      <c r="DD1434" s="38">
        <v>-0.1212608</v>
      </c>
      <c r="DE1434" s="38">
        <v>-0.104597</v>
      </c>
      <c r="DF1434" s="38">
        <v>-6.7041999999999996E-3</v>
      </c>
      <c r="DG1434" s="38">
        <v>5.3614999999999999E-3</v>
      </c>
      <c r="DH1434" s="38">
        <v>1.7818500000000001E-2</v>
      </c>
      <c r="DI1434" s="38">
        <v>1.95461E-2</v>
      </c>
      <c r="DJ1434" s="38">
        <v>5.7229500000000003E-2</v>
      </c>
      <c r="DK1434" s="38">
        <v>7.9984700000000006E-2</v>
      </c>
      <c r="DL1434" s="38">
        <v>0.1070821</v>
      </c>
      <c r="DM1434" s="38">
        <v>-4.2989899999999998E-2</v>
      </c>
      <c r="DN1434" s="38">
        <v>-7.6530899999999999E-2</v>
      </c>
      <c r="DO1434" s="38">
        <v>-8.3878400000000006E-2</v>
      </c>
      <c r="DP1434" s="38">
        <v>-4.0082800000000002E-2</v>
      </c>
      <c r="DQ1434" s="38">
        <v>-7.1727600000000002E-2</v>
      </c>
      <c r="DR1434" s="38">
        <v>-2.0367900000000001E-2</v>
      </c>
      <c r="DS1434" s="38">
        <v>6.1013999999999999E-2</v>
      </c>
      <c r="DT1434" s="38">
        <v>8.5331000000000004E-2</v>
      </c>
      <c r="DU1434" s="38">
        <v>9.5576900000000006E-2</v>
      </c>
      <c r="DV1434" s="38">
        <v>0.1270763</v>
      </c>
      <c r="DW1434" s="38">
        <v>8.3785600000000002E-2</v>
      </c>
      <c r="DX1434" s="38">
        <v>2.8133399999999999E-2</v>
      </c>
      <c r="DY1434" s="38">
        <v>-3.5945400000000002E-2</v>
      </c>
      <c r="DZ1434" s="38">
        <v>-2.30029E-2</v>
      </c>
      <c r="EA1434" s="38">
        <v>-0.14935699999999999</v>
      </c>
      <c r="EB1434" s="38">
        <v>-0.1050116</v>
      </c>
      <c r="EC1434" s="38">
        <v>-8.7565900000000002E-2</v>
      </c>
      <c r="ED1434" s="38">
        <v>6.2116000000000003E-3</v>
      </c>
      <c r="EE1434" s="38">
        <v>1.71241E-2</v>
      </c>
      <c r="EF1434" s="38">
        <v>2.8799399999999999E-2</v>
      </c>
      <c r="EG1434" s="38">
        <v>2.8728E-2</v>
      </c>
      <c r="EH1434" s="38">
        <v>6.5005800000000002E-2</v>
      </c>
      <c r="EI1434" s="38">
        <v>8.9716199999999996E-2</v>
      </c>
      <c r="EJ1434" s="38">
        <v>0.1209742</v>
      </c>
      <c r="EK1434" s="38">
        <v>-2.90996E-2</v>
      </c>
      <c r="EL1434" s="38">
        <v>-6.3443600000000003E-2</v>
      </c>
      <c r="EM1434" s="38">
        <v>-6.8725400000000006E-2</v>
      </c>
      <c r="EN1434" s="38">
        <v>-2.8013300000000001E-2</v>
      </c>
      <c r="EO1434" s="38">
        <v>-6.1537300000000003E-2</v>
      </c>
      <c r="EP1434" s="38">
        <v>-1.33048E-2</v>
      </c>
      <c r="EQ1434" s="38">
        <v>7.0066799999999999E-2</v>
      </c>
      <c r="ER1434" s="38">
        <v>9.6864000000000006E-2</v>
      </c>
      <c r="ES1434" s="38">
        <v>0.108887</v>
      </c>
      <c r="ET1434" s="38">
        <v>0.14294960000000001</v>
      </c>
      <c r="EU1434" s="38">
        <v>0.10143439999999999</v>
      </c>
      <c r="EV1434" s="38">
        <v>5.0495900000000003E-2</v>
      </c>
      <c r="EW1434" s="38">
        <v>-1.3846900000000001E-2</v>
      </c>
      <c r="EX1434" s="38">
        <v>-2.6281E-3</v>
      </c>
      <c r="EY1434" s="38">
        <v>-0.12852069999999999</v>
      </c>
      <c r="EZ1434" s="38">
        <v>-8.1550300000000006E-2</v>
      </c>
      <c r="FA1434" s="38">
        <v>-6.2975699999999996E-2</v>
      </c>
      <c r="FB1434" s="38">
        <v>79.287379999999999</v>
      </c>
      <c r="FC1434" s="38">
        <v>78.050210000000007</v>
      </c>
      <c r="FD1434" s="38">
        <v>76.812299999999993</v>
      </c>
      <c r="FE1434" s="38">
        <v>75.293750000000003</v>
      </c>
      <c r="FF1434" s="38">
        <v>73.071529999999996</v>
      </c>
      <c r="FG1434" s="38">
        <v>72.233630000000005</v>
      </c>
      <c r="FH1434" s="38">
        <v>71.955520000000007</v>
      </c>
      <c r="FI1434" s="38">
        <v>74.804699999999997</v>
      </c>
      <c r="FJ1434" s="38">
        <v>79.098950000000002</v>
      </c>
      <c r="FK1434" s="38">
        <v>83.919619999999995</v>
      </c>
      <c r="FL1434" s="38">
        <v>87.814539999999994</v>
      </c>
      <c r="FM1434" s="38">
        <v>91.176540000000003</v>
      </c>
      <c r="FN1434" s="38">
        <v>94.202960000000004</v>
      </c>
      <c r="FO1434" s="38">
        <v>96.491</v>
      </c>
      <c r="FP1434" s="38">
        <v>98.094729999999998</v>
      </c>
      <c r="FQ1434" s="38">
        <v>99.700289999999995</v>
      </c>
      <c r="FR1434" s="38">
        <v>100.32040000000001</v>
      </c>
      <c r="FS1434" s="38">
        <v>99.880099999999999</v>
      </c>
      <c r="FT1434" s="38">
        <v>98.657579999999996</v>
      </c>
      <c r="FU1434" s="38">
        <v>96.214060000000003</v>
      </c>
      <c r="FV1434" s="38">
        <v>92.61206</v>
      </c>
      <c r="FW1434">
        <v>89.278959999999998</v>
      </c>
      <c r="FX1434">
        <v>86.83296</v>
      </c>
      <c r="FY1434">
        <v>83.831720000000004</v>
      </c>
      <c r="FZ1434">
        <v>2.23264E-2</v>
      </c>
      <c r="GA1434">
        <v>0.18055560000000001</v>
      </c>
      <c r="GB1434">
        <v>1</v>
      </c>
    </row>
    <row r="1435" spans="1:184" x14ac:dyDescent="0.3">
      <c r="A1435" t="s">
        <v>1</v>
      </c>
      <c r="B1435" t="s">
        <v>1</v>
      </c>
      <c r="C1435" t="s">
        <v>1</v>
      </c>
      <c r="D1435" t="s">
        <v>1</v>
      </c>
      <c r="E1435" t="s">
        <v>223</v>
      </c>
      <c r="F1435" t="s">
        <v>1</v>
      </c>
      <c r="G1435" t="s">
        <v>1</v>
      </c>
      <c r="H1435" s="40" t="s">
        <v>1</v>
      </c>
      <c r="I1435" s="18" t="s">
        <v>1</v>
      </c>
      <c r="J1435" s="38" t="s">
        <v>1</v>
      </c>
      <c r="K1435" s="18">
        <v>44760</v>
      </c>
      <c r="L1435" s="38">
        <v>41851</v>
      </c>
      <c r="M1435" s="38">
        <v>41851</v>
      </c>
      <c r="N1435" s="38">
        <v>7.937049</v>
      </c>
      <c r="O1435" s="38">
        <v>7.7441959999999996</v>
      </c>
      <c r="P1435" s="38">
        <v>7.5799380000000003</v>
      </c>
      <c r="Q1435" s="38">
        <v>7.5696640000000004</v>
      </c>
      <c r="R1435" s="38">
        <v>7.7696829999999997</v>
      </c>
      <c r="S1435" s="38">
        <v>8.3050080000000008</v>
      </c>
      <c r="T1435" s="38">
        <v>9.0681309999999993</v>
      </c>
      <c r="U1435" s="38">
        <v>9.9689099999999993</v>
      </c>
      <c r="V1435" s="38">
        <v>10.930680000000001</v>
      </c>
      <c r="W1435" s="38">
        <v>11.62927</v>
      </c>
      <c r="X1435" s="38">
        <v>12.21921</v>
      </c>
      <c r="Y1435" s="38">
        <v>12.693530000000001</v>
      </c>
      <c r="Z1435" s="38">
        <v>12.98085</v>
      </c>
      <c r="AA1435" s="38">
        <v>13.329660000000001</v>
      </c>
      <c r="AB1435" s="38">
        <v>13.4307</v>
      </c>
      <c r="AC1435" s="38">
        <v>13.29712</v>
      </c>
      <c r="AD1435" s="38">
        <v>12.86511</v>
      </c>
      <c r="AE1435" s="38">
        <v>12.079370000000001</v>
      </c>
      <c r="AF1435" s="38">
        <v>11.4246</v>
      </c>
      <c r="AG1435" s="38">
        <v>10.96884</v>
      </c>
      <c r="AH1435" s="38">
        <v>10.552720000000001</v>
      </c>
      <c r="AI1435" s="38">
        <v>10.000529999999999</v>
      </c>
      <c r="AJ1435" s="38">
        <v>9.3838749999999997</v>
      </c>
      <c r="AK1435" s="38">
        <v>8.8897600000000008</v>
      </c>
      <c r="AL1435" s="38">
        <v>-9.0237000000000008E-3</v>
      </c>
      <c r="AM1435" s="38">
        <v>3.5271400000000001E-2</v>
      </c>
      <c r="AN1435" s="38">
        <v>-1.89345E-2</v>
      </c>
      <c r="AO1435" s="38">
        <v>8.4238000000000004E-3</v>
      </c>
      <c r="AP1435" s="38">
        <v>-2.2618900000000001E-2</v>
      </c>
      <c r="AQ1435" s="38">
        <v>-1.01409E-2</v>
      </c>
      <c r="AR1435" s="38">
        <v>6.2853199999999998E-2</v>
      </c>
      <c r="AS1435" s="38">
        <v>-8.0844100000000002E-2</v>
      </c>
      <c r="AT1435" s="38">
        <v>-8.5416000000000006E-2</v>
      </c>
      <c r="AU1435" s="38">
        <v>-6.0931100000000002E-2</v>
      </c>
      <c r="AV1435" s="38">
        <v>-0.1282076</v>
      </c>
      <c r="AW1435" s="38">
        <v>-0.1683694</v>
      </c>
      <c r="AX1435" s="38">
        <v>-9.9220299999999997E-2</v>
      </c>
      <c r="AY1435" s="38">
        <v>9.2180600000000001E-2</v>
      </c>
      <c r="AZ1435" s="38">
        <v>0.11178490000000001</v>
      </c>
      <c r="BA1435" s="38">
        <v>0.1551119</v>
      </c>
      <c r="BB1435" s="38">
        <v>0.19721520000000001</v>
      </c>
      <c r="BC1435" s="38">
        <v>0.1473534</v>
      </c>
      <c r="BD1435" s="38">
        <v>9.55294E-2</v>
      </c>
      <c r="BE1435" s="38">
        <v>0.1118777</v>
      </c>
      <c r="BF1435" s="38">
        <v>8.9508699999999997E-2</v>
      </c>
      <c r="BG1435" s="38">
        <v>-2.9942E-2</v>
      </c>
      <c r="BH1435" s="38">
        <v>-1.1840699999999999E-2</v>
      </c>
      <c r="BI1435" s="38">
        <v>-5.2150799999999997E-2</v>
      </c>
      <c r="BJ1435" s="38">
        <v>3.62E-3</v>
      </c>
      <c r="BK1435" s="38">
        <v>4.6960399999999999E-2</v>
      </c>
      <c r="BL1435" s="38">
        <v>-8.4332999999999995E-3</v>
      </c>
      <c r="BM1435" s="38">
        <v>1.7474199999999999E-2</v>
      </c>
      <c r="BN1435" s="38">
        <v>-1.46506E-2</v>
      </c>
      <c r="BO1435" s="38">
        <v>-4.7619999999999997E-4</v>
      </c>
      <c r="BP1435" s="38">
        <v>7.9376100000000005E-2</v>
      </c>
      <c r="BQ1435" s="38">
        <v>-6.5702499999999997E-2</v>
      </c>
      <c r="BR1435" s="38">
        <v>-7.0706199999999997E-2</v>
      </c>
      <c r="BS1435" s="38">
        <v>-4.5501E-2</v>
      </c>
      <c r="BT1435" s="38">
        <v>-0.11689579999999999</v>
      </c>
      <c r="BU1435" s="38">
        <v>-0.1584923</v>
      </c>
      <c r="BV1435" s="38">
        <v>-9.1149300000000003E-2</v>
      </c>
      <c r="BW1435" s="38">
        <v>0.1019301</v>
      </c>
      <c r="BX1435" s="38">
        <v>0.124872</v>
      </c>
      <c r="BY1435" s="38">
        <v>0.1703153</v>
      </c>
      <c r="BZ1435" s="38">
        <v>0.2151082</v>
      </c>
      <c r="CA1435" s="38">
        <v>0.16810310000000001</v>
      </c>
      <c r="CB1435" s="38">
        <v>0.11895070000000001</v>
      </c>
      <c r="CC1435" s="38">
        <v>0.1344466</v>
      </c>
      <c r="CD1435" s="38">
        <v>0.1098471</v>
      </c>
      <c r="CE1435" s="38">
        <v>-8.0219999999999996E-3</v>
      </c>
      <c r="CF1435" s="38">
        <v>1.0940699999999999E-2</v>
      </c>
      <c r="CG1435" s="38">
        <v>-2.8540300000000001E-2</v>
      </c>
      <c r="CH1435" s="38">
        <v>1.2377000000000001E-2</v>
      </c>
      <c r="CI1435" s="38">
        <v>5.50562E-2</v>
      </c>
      <c r="CJ1435" s="38">
        <v>-1.1601999999999999E-3</v>
      </c>
      <c r="CK1435" s="38">
        <v>2.37425E-2</v>
      </c>
      <c r="CL1435" s="38">
        <v>-9.1318000000000007E-3</v>
      </c>
      <c r="CM1435" s="38">
        <v>6.2174999999999999E-3</v>
      </c>
      <c r="CN1435" s="38">
        <v>9.0819700000000003E-2</v>
      </c>
      <c r="CO1435" s="38">
        <v>-5.5215500000000001E-2</v>
      </c>
      <c r="CP1435" s="38">
        <v>-6.0518099999999998E-2</v>
      </c>
      <c r="CQ1435" s="38">
        <v>-3.4814199999999997E-2</v>
      </c>
      <c r="CR1435" s="38">
        <v>-0.1090613</v>
      </c>
      <c r="CS1435" s="38">
        <v>-0.15165149999999999</v>
      </c>
      <c r="CT1435" s="38">
        <v>-8.5559399999999994E-2</v>
      </c>
      <c r="CU1435" s="38">
        <v>0.1086826</v>
      </c>
      <c r="CV1435" s="38">
        <v>0.1339361</v>
      </c>
      <c r="CW1435" s="38">
        <v>0.18084510000000001</v>
      </c>
      <c r="CX1435" s="38">
        <v>0.2275008</v>
      </c>
      <c r="CY1435" s="38">
        <v>0.1824742</v>
      </c>
      <c r="CZ1435" s="38">
        <v>0.13517219999999999</v>
      </c>
      <c r="DA1435" s="38">
        <v>0.15007770000000001</v>
      </c>
      <c r="DB1435" s="38">
        <v>0.1239335</v>
      </c>
      <c r="DC1435" s="38">
        <v>7.1598E-3</v>
      </c>
      <c r="DD1435" s="38">
        <v>2.6719E-2</v>
      </c>
      <c r="DE1435" s="38">
        <v>-1.21878E-2</v>
      </c>
      <c r="DF1435" s="38">
        <v>2.1134E-2</v>
      </c>
      <c r="DG1435" s="38">
        <v>6.3152E-2</v>
      </c>
      <c r="DH1435" s="38">
        <v>6.1129000000000001E-3</v>
      </c>
      <c r="DI1435" s="38">
        <v>3.0010800000000001E-2</v>
      </c>
      <c r="DJ1435" s="38">
        <v>-3.6129999999999999E-3</v>
      </c>
      <c r="DK1435" s="38">
        <v>1.2911199999999999E-2</v>
      </c>
      <c r="DL1435" s="38">
        <v>0.1022634</v>
      </c>
      <c r="DM1435" s="38">
        <v>-4.4728400000000001E-2</v>
      </c>
      <c r="DN1435" s="38">
        <v>-5.0330100000000003E-2</v>
      </c>
      <c r="DO1435" s="38">
        <v>-2.4127300000000001E-2</v>
      </c>
      <c r="DP1435" s="38">
        <v>-0.10122680000000001</v>
      </c>
      <c r="DQ1435" s="38">
        <v>-0.14481069999999999</v>
      </c>
      <c r="DR1435" s="38">
        <v>-7.9969499999999999E-2</v>
      </c>
      <c r="DS1435" s="38">
        <v>0.115435</v>
      </c>
      <c r="DT1435" s="38">
        <v>0.14300019999999999</v>
      </c>
      <c r="DU1435" s="38">
        <v>0.19137489999999999</v>
      </c>
      <c r="DV1435" s="38">
        <v>0.23989350000000001</v>
      </c>
      <c r="DW1435" s="38">
        <v>0.1968454</v>
      </c>
      <c r="DX1435" s="38">
        <v>0.15139369999999999</v>
      </c>
      <c r="DY1435" s="38">
        <v>0.16570879999999999</v>
      </c>
      <c r="DZ1435" s="38">
        <v>0.1380198</v>
      </c>
      <c r="EA1435" s="38">
        <v>2.23415E-2</v>
      </c>
      <c r="EB1435" s="38">
        <v>4.2497300000000002E-2</v>
      </c>
      <c r="EC1435" s="38">
        <v>4.1647999999999998E-3</v>
      </c>
      <c r="ED1435" s="38">
        <v>3.3777700000000001E-2</v>
      </c>
      <c r="EE1435" s="38">
        <v>7.4841099999999994E-2</v>
      </c>
      <c r="EF1435" s="38">
        <v>1.6614E-2</v>
      </c>
      <c r="EG1435" s="38">
        <v>3.9061199999999997E-2</v>
      </c>
      <c r="EH1435" s="38">
        <v>4.3553000000000003E-3</v>
      </c>
      <c r="EI1435" s="38">
        <v>2.2575899999999999E-2</v>
      </c>
      <c r="EJ1435" s="38">
        <v>0.11878619999999999</v>
      </c>
      <c r="EK1435" s="38">
        <v>-2.95868E-2</v>
      </c>
      <c r="EL1435" s="38">
        <v>-3.5620199999999998E-2</v>
      </c>
      <c r="EM1435" s="38">
        <v>-8.6972000000000004E-3</v>
      </c>
      <c r="EN1435" s="38">
        <v>-8.9914999999999995E-2</v>
      </c>
      <c r="EO1435" s="38">
        <v>-0.13493359999999999</v>
      </c>
      <c r="EP1435" s="38">
        <v>-7.1898599999999993E-2</v>
      </c>
      <c r="EQ1435" s="38">
        <v>0.1251845</v>
      </c>
      <c r="ER1435" s="38">
        <v>0.15608720000000001</v>
      </c>
      <c r="ES1435" s="38">
        <v>0.20657829999999999</v>
      </c>
      <c r="ET1435" s="38">
        <v>0.25778649999999997</v>
      </c>
      <c r="EU1435" s="38">
        <v>0.21759500000000001</v>
      </c>
      <c r="EV1435" s="38">
        <v>0.1748149</v>
      </c>
      <c r="EW1435" s="38">
        <v>0.18827769999999999</v>
      </c>
      <c r="EX1435" s="38">
        <v>0.1583582</v>
      </c>
      <c r="EY1435" s="38">
        <v>4.4261500000000002E-2</v>
      </c>
      <c r="EZ1435" s="38">
        <v>6.5278699999999995E-2</v>
      </c>
      <c r="FA1435" s="38">
        <v>2.77752E-2</v>
      </c>
      <c r="FB1435" s="38">
        <v>82.270650000000003</v>
      </c>
      <c r="FC1435" s="38">
        <v>81.450270000000003</v>
      </c>
      <c r="FD1435" s="38">
        <v>80.040419999999997</v>
      </c>
      <c r="FE1435" s="38">
        <v>78.381870000000006</v>
      </c>
      <c r="FF1435" s="38">
        <v>77.102810000000005</v>
      </c>
      <c r="FG1435" s="38">
        <v>75.786100000000005</v>
      </c>
      <c r="FH1435" s="38">
        <v>75.793589999999995</v>
      </c>
      <c r="FI1435" s="38">
        <v>77.495900000000006</v>
      </c>
      <c r="FJ1435" s="38">
        <v>79.917869999999994</v>
      </c>
      <c r="FK1435" s="38">
        <v>83.713769999999997</v>
      </c>
      <c r="FL1435" s="38">
        <v>88.133579999999995</v>
      </c>
      <c r="FM1435" s="38">
        <v>92.455179999999999</v>
      </c>
      <c r="FN1435" s="38">
        <v>93.340519999999998</v>
      </c>
      <c r="FO1435" s="38">
        <v>95.478819999999999</v>
      </c>
      <c r="FP1435" s="38">
        <v>97.790239999999997</v>
      </c>
      <c r="FQ1435" s="38">
        <v>98.864410000000007</v>
      </c>
      <c r="FR1435" s="38">
        <v>98.976979999999998</v>
      </c>
      <c r="FS1435" s="38">
        <v>98.023970000000006</v>
      </c>
      <c r="FT1435" s="38">
        <v>96.367509999999996</v>
      </c>
      <c r="FU1435" s="38">
        <v>93.359849999999994</v>
      </c>
      <c r="FV1435" s="38">
        <v>90.143169999999998</v>
      </c>
      <c r="FW1435">
        <v>87.87988</v>
      </c>
      <c r="FX1435">
        <v>85.275660000000002</v>
      </c>
      <c r="FY1435">
        <v>82.237210000000005</v>
      </c>
      <c r="FZ1435">
        <v>2.4109200000000001E-2</v>
      </c>
      <c r="GA1435">
        <v>0.18512909999999999</v>
      </c>
      <c r="GB1435">
        <v>1</v>
      </c>
    </row>
    <row r="1436" spans="1:184" x14ac:dyDescent="0.3">
      <c r="A1436" t="s">
        <v>1</v>
      </c>
      <c r="B1436" t="s">
        <v>1</v>
      </c>
      <c r="C1436" t="s">
        <v>1</v>
      </c>
      <c r="D1436" t="s">
        <v>1</v>
      </c>
      <c r="E1436" t="s">
        <v>223</v>
      </c>
      <c r="F1436" t="s">
        <v>1</v>
      </c>
      <c r="G1436" t="s">
        <v>1</v>
      </c>
      <c r="H1436" s="40" t="s">
        <v>1</v>
      </c>
      <c r="I1436" s="18" t="s">
        <v>1</v>
      </c>
      <c r="J1436" s="38" t="s">
        <v>1</v>
      </c>
      <c r="K1436" s="18">
        <v>44763</v>
      </c>
      <c r="L1436" s="38">
        <v>41853</v>
      </c>
      <c r="M1436" s="38">
        <v>41853</v>
      </c>
      <c r="N1436" s="38">
        <v>8.3688059999999993</v>
      </c>
      <c r="O1436" s="38">
        <v>8.1397929999999992</v>
      </c>
      <c r="P1436" s="38">
        <v>7.9779099999999996</v>
      </c>
      <c r="Q1436" s="38">
        <v>7.9144680000000003</v>
      </c>
      <c r="R1436" s="38">
        <v>8.0507620000000006</v>
      </c>
      <c r="S1436" s="38">
        <v>8.4894580000000008</v>
      </c>
      <c r="T1436" s="38">
        <v>9.0554000000000006</v>
      </c>
      <c r="U1436" s="38">
        <v>9.7741900000000008</v>
      </c>
      <c r="V1436" s="38">
        <v>10.645960000000001</v>
      </c>
      <c r="W1436" s="38">
        <v>11.34435</v>
      </c>
      <c r="X1436" s="38">
        <v>11.90381</v>
      </c>
      <c r="Y1436" s="38">
        <v>12.35093</v>
      </c>
      <c r="Z1436" s="38">
        <v>12.64827</v>
      </c>
      <c r="AA1436" s="38">
        <v>12.9993</v>
      </c>
      <c r="AB1436" s="38">
        <v>13.142379999999999</v>
      </c>
      <c r="AC1436" s="38">
        <v>12.98629</v>
      </c>
      <c r="AD1436" s="38">
        <v>12.67164</v>
      </c>
      <c r="AE1436" s="38">
        <v>11.95323</v>
      </c>
      <c r="AF1436" s="38">
        <v>11.355549999999999</v>
      </c>
      <c r="AG1436" s="38">
        <v>10.903</v>
      </c>
      <c r="AH1436" s="38">
        <v>10.474220000000001</v>
      </c>
      <c r="AI1436" s="38">
        <v>9.9044080000000001</v>
      </c>
      <c r="AJ1436" s="38">
        <v>9.2700420000000001</v>
      </c>
      <c r="AK1436" s="38">
        <v>8.7615099999999995</v>
      </c>
      <c r="AL1436" s="38">
        <v>-6.8946800000000003E-2</v>
      </c>
      <c r="AM1436" s="38">
        <v>-8.6655599999999999E-2</v>
      </c>
      <c r="AN1436" s="38">
        <v>-8.3336199999999999E-2</v>
      </c>
      <c r="AO1436" s="38">
        <v>-5.6830699999999998E-2</v>
      </c>
      <c r="AP1436" s="38">
        <v>-1.4657699999999999E-2</v>
      </c>
      <c r="AQ1436" s="38">
        <v>-2.9157599999999999E-2</v>
      </c>
      <c r="AR1436" s="38">
        <v>4.8879499999999999E-2</v>
      </c>
      <c r="AS1436" s="38">
        <v>3.0782E-2</v>
      </c>
      <c r="AT1436" s="38">
        <v>6.3850699999999996E-2</v>
      </c>
      <c r="AU1436" s="38">
        <v>2.7825900000000001E-2</v>
      </c>
      <c r="AV1436" s="38">
        <v>-3.1491199999999997E-2</v>
      </c>
      <c r="AW1436" s="38">
        <v>-7.7569899999999997E-2</v>
      </c>
      <c r="AX1436" s="38">
        <v>1.4806999999999999E-3</v>
      </c>
      <c r="AY1436" s="38">
        <v>2.0789800000000001E-2</v>
      </c>
      <c r="AZ1436" s="38">
        <v>3.4226699999999999E-2</v>
      </c>
      <c r="BA1436" s="38">
        <v>-4.0879899999999997E-2</v>
      </c>
      <c r="BB1436" s="38">
        <v>6.3724600000000006E-2</v>
      </c>
      <c r="BC1436" s="38">
        <v>7.3008799999999999E-2</v>
      </c>
      <c r="BD1436" s="38">
        <v>3.5068200000000001E-2</v>
      </c>
      <c r="BE1436" s="38">
        <v>5.6308299999999999E-2</v>
      </c>
      <c r="BF1436" s="38">
        <v>9.8224599999999995E-2</v>
      </c>
      <c r="BG1436" s="38">
        <v>-9.7092399999999995E-2</v>
      </c>
      <c r="BH1436" s="38">
        <v>-7.7411800000000003E-2</v>
      </c>
      <c r="BI1436" s="38">
        <v>-0.10014290000000001</v>
      </c>
      <c r="BJ1436" s="38">
        <v>-5.8401500000000002E-2</v>
      </c>
      <c r="BK1436" s="38">
        <v>-7.7325000000000005E-2</v>
      </c>
      <c r="BL1436" s="38">
        <v>-7.6005000000000003E-2</v>
      </c>
      <c r="BM1436" s="38">
        <v>-5.0120900000000003E-2</v>
      </c>
      <c r="BN1436" s="38">
        <v>-8.4246000000000008E-3</v>
      </c>
      <c r="BO1436" s="38">
        <v>-2.20302E-2</v>
      </c>
      <c r="BP1436" s="38">
        <v>5.7345399999999998E-2</v>
      </c>
      <c r="BQ1436" s="38">
        <v>4.01491E-2</v>
      </c>
      <c r="BR1436" s="38">
        <v>7.2815400000000002E-2</v>
      </c>
      <c r="BS1436" s="38">
        <v>3.8256600000000002E-2</v>
      </c>
      <c r="BT1436" s="38">
        <v>-2.2622E-2</v>
      </c>
      <c r="BU1436" s="38">
        <v>-7.1237200000000001E-2</v>
      </c>
      <c r="BV1436" s="38">
        <v>7.1637000000000003E-3</v>
      </c>
      <c r="BW1436" s="38">
        <v>2.7188199999999999E-2</v>
      </c>
      <c r="BX1436" s="38">
        <v>4.1600199999999997E-2</v>
      </c>
      <c r="BY1436" s="38">
        <v>-2.9399600000000001E-2</v>
      </c>
      <c r="BZ1436" s="38">
        <v>7.4920299999999995E-2</v>
      </c>
      <c r="CA1436" s="38">
        <v>8.5015300000000002E-2</v>
      </c>
      <c r="CB1436" s="38">
        <v>4.8499199999999999E-2</v>
      </c>
      <c r="CC1436" s="38">
        <v>6.93048E-2</v>
      </c>
      <c r="CD1436" s="38">
        <v>0.11060730000000001</v>
      </c>
      <c r="CE1436" s="38">
        <v>-8.4263400000000002E-2</v>
      </c>
      <c r="CF1436" s="38">
        <v>-6.4214099999999996E-2</v>
      </c>
      <c r="CG1436" s="38">
        <v>-8.5599599999999998E-2</v>
      </c>
      <c r="CH1436" s="38">
        <v>-5.1097900000000002E-2</v>
      </c>
      <c r="CI1436" s="38">
        <v>-7.0862599999999998E-2</v>
      </c>
      <c r="CJ1436" s="38">
        <v>-7.0927400000000002E-2</v>
      </c>
      <c r="CK1436" s="38">
        <v>-4.5473699999999999E-2</v>
      </c>
      <c r="CL1436" s="38">
        <v>-4.1076999999999997E-3</v>
      </c>
      <c r="CM1436" s="38">
        <v>-1.7093799999999999E-2</v>
      </c>
      <c r="CN1436" s="38">
        <v>6.3208799999999996E-2</v>
      </c>
      <c r="CO1436" s="38">
        <v>4.6636700000000003E-2</v>
      </c>
      <c r="CP1436" s="38">
        <v>7.9024399999999995E-2</v>
      </c>
      <c r="CQ1436" s="38">
        <v>4.5480899999999998E-2</v>
      </c>
      <c r="CR1436" s="38">
        <v>-1.6479299999999999E-2</v>
      </c>
      <c r="CS1436" s="38">
        <v>-6.68512E-2</v>
      </c>
      <c r="CT1436" s="38">
        <v>1.10998E-2</v>
      </c>
      <c r="CU1436" s="38">
        <v>3.1619599999999998E-2</v>
      </c>
      <c r="CV1436" s="38">
        <v>4.6707100000000001E-2</v>
      </c>
      <c r="CW1436" s="38">
        <v>-2.1448399999999999E-2</v>
      </c>
      <c r="CX1436" s="38">
        <v>8.2674399999999995E-2</v>
      </c>
      <c r="CY1436" s="38">
        <v>9.3330999999999997E-2</v>
      </c>
      <c r="CZ1436" s="38">
        <v>5.7801499999999999E-2</v>
      </c>
      <c r="DA1436" s="38">
        <v>7.8306200000000006E-2</v>
      </c>
      <c r="DB1436" s="38">
        <v>0.1191835</v>
      </c>
      <c r="DC1436" s="38">
        <v>-7.5378100000000003E-2</v>
      </c>
      <c r="DD1436" s="38">
        <v>-5.5073400000000002E-2</v>
      </c>
      <c r="DE1436" s="38">
        <v>-7.5526899999999994E-2</v>
      </c>
      <c r="DF1436" s="38">
        <v>-4.3794199999999998E-2</v>
      </c>
      <c r="DG1436" s="38">
        <v>-6.4400299999999994E-2</v>
      </c>
      <c r="DH1436" s="38">
        <v>-6.58498E-2</v>
      </c>
      <c r="DI1436" s="38">
        <v>-4.0826500000000002E-2</v>
      </c>
      <c r="DJ1436" s="38">
        <v>2.0929999999999999E-4</v>
      </c>
      <c r="DK1436" s="38">
        <v>-1.2157299999999999E-2</v>
      </c>
      <c r="DL1436" s="38">
        <v>6.9072300000000003E-2</v>
      </c>
      <c r="DM1436" s="38">
        <v>5.3124299999999999E-2</v>
      </c>
      <c r="DN1436" s="38">
        <v>8.5233400000000001E-2</v>
      </c>
      <c r="DO1436" s="38">
        <v>5.2705200000000001E-2</v>
      </c>
      <c r="DP1436" s="38">
        <v>-1.03365E-2</v>
      </c>
      <c r="DQ1436" s="38">
        <v>-6.2465199999999999E-2</v>
      </c>
      <c r="DR1436" s="38">
        <v>1.50359E-2</v>
      </c>
      <c r="DS1436" s="38">
        <v>3.6051100000000003E-2</v>
      </c>
      <c r="DT1436" s="38">
        <v>5.1813900000000003E-2</v>
      </c>
      <c r="DU1436" s="38">
        <v>-1.3497200000000001E-2</v>
      </c>
      <c r="DV1436" s="38">
        <v>9.0428499999999995E-2</v>
      </c>
      <c r="DW1436" s="38">
        <v>0.10164670000000001</v>
      </c>
      <c r="DX1436" s="38">
        <v>6.7103800000000005E-2</v>
      </c>
      <c r="DY1436" s="38">
        <v>8.7307499999999996E-2</v>
      </c>
      <c r="DZ1436" s="38">
        <v>0.1277597</v>
      </c>
      <c r="EA1436" s="38">
        <v>-6.6492700000000002E-2</v>
      </c>
      <c r="EB1436" s="38">
        <v>-4.59327E-2</v>
      </c>
      <c r="EC1436" s="38">
        <v>-6.5454200000000004E-2</v>
      </c>
      <c r="ED1436" s="38">
        <v>-3.3248899999999998E-2</v>
      </c>
      <c r="EE1436" s="38">
        <v>-5.5069600000000003E-2</v>
      </c>
      <c r="EF1436" s="38">
        <v>-5.8518500000000001E-2</v>
      </c>
      <c r="EG1436" s="38">
        <v>-3.41167E-2</v>
      </c>
      <c r="EH1436" s="38">
        <v>6.4424E-3</v>
      </c>
      <c r="EI1436" s="38">
        <v>-5.0299000000000003E-3</v>
      </c>
      <c r="EJ1436" s="38">
        <v>7.7538200000000002E-2</v>
      </c>
      <c r="EK1436" s="38">
        <v>6.2491400000000003E-2</v>
      </c>
      <c r="EL1436" s="38">
        <v>9.4198100000000007E-2</v>
      </c>
      <c r="EM1436" s="38">
        <v>6.3135899999999995E-2</v>
      </c>
      <c r="EN1436" s="38">
        <v>-1.4672999999999999E-3</v>
      </c>
      <c r="EO1436" s="38">
        <v>-5.6132500000000002E-2</v>
      </c>
      <c r="EP1436" s="38">
        <v>2.0718899999999998E-2</v>
      </c>
      <c r="EQ1436" s="38">
        <v>4.2449500000000001E-2</v>
      </c>
      <c r="ER1436" s="38">
        <v>5.9187400000000001E-2</v>
      </c>
      <c r="ES1436" s="38">
        <v>-2.0170000000000001E-3</v>
      </c>
      <c r="ET1436" s="38">
        <v>0.1016242</v>
      </c>
      <c r="EU1436" s="38">
        <v>0.1136532</v>
      </c>
      <c r="EV1436" s="38">
        <v>8.0534800000000004E-2</v>
      </c>
      <c r="EW1436" s="38">
        <v>0.100304</v>
      </c>
      <c r="EX1436" s="38">
        <v>0.1401424</v>
      </c>
      <c r="EY1436" s="38">
        <v>-5.3663700000000002E-2</v>
      </c>
      <c r="EZ1436" s="38">
        <v>-3.2735E-2</v>
      </c>
      <c r="FA1436" s="38">
        <v>-5.0910900000000002E-2</v>
      </c>
      <c r="FB1436" s="38">
        <v>78.942059999999998</v>
      </c>
      <c r="FC1436" s="38">
        <v>76.766379999999998</v>
      </c>
      <c r="FD1436" s="38">
        <v>75.094470000000001</v>
      </c>
      <c r="FE1436" s="38">
        <v>73.512469999999993</v>
      </c>
      <c r="FF1436" s="38">
        <v>72.081000000000003</v>
      </c>
      <c r="FG1436" s="38">
        <v>70.371499999999997</v>
      </c>
      <c r="FH1436" s="38">
        <v>69.986220000000003</v>
      </c>
      <c r="FI1436" s="38">
        <v>73.096149999999994</v>
      </c>
      <c r="FJ1436" s="38">
        <v>77.018619999999999</v>
      </c>
      <c r="FK1436" s="38">
        <v>81.249740000000003</v>
      </c>
      <c r="FL1436" s="38">
        <v>85.819940000000003</v>
      </c>
      <c r="FM1436" s="38">
        <v>89.126530000000002</v>
      </c>
      <c r="FN1436" s="38">
        <v>92.074860000000001</v>
      </c>
      <c r="FO1436" s="38">
        <v>94.242000000000004</v>
      </c>
      <c r="FP1436" s="38">
        <v>95.702640000000002</v>
      </c>
      <c r="FQ1436" s="38">
        <v>96.582980000000006</v>
      </c>
      <c r="FR1436" s="38">
        <v>98.956590000000006</v>
      </c>
      <c r="FS1436" s="38">
        <v>98.519580000000005</v>
      </c>
      <c r="FT1436" s="38">
        <v>96.875630000000001</v>
      </c>
      <c r="FU1436" s="38">
        <v>93.920500000000004</v>
      </c>
      <c r="FV1436" s="38">
        <v>90.000470000000007</v>
      </c>
      <c r="FW1436">
        <v>86.643129999999999</v>
      </c>
      <c r="FX1436">
        <v>83.761160000000004</v>
      </c>
      <c r="FY1436">
        <v>80.515270000000001</v>
      </c>
      <c r="FZ1436">
        <v>1.38919E-2</v>
      </c>
      <c r="GA1436">
        <v>0.1056373</v>
      </c>
      <c r="GB1436">
        <v>1</v>
      </c>
    </row>
    <row r="1437" spans="1:184" x14ac:dyDescent="0.3">
      <c r="A1437" t="s">
        <v>1</v>
      </c>
      <c r="B1437" t="s">
        <v>1</v>
      </c>
      <c r="C1437" t="s">
        <v>1</v>
      </c>
      <c r="D1437" t="s">
        <v>1</v>
      </c>
      <c r="E1437" t="s">
        <v>223</v>
      </c>
      <c r="F1437" t="s">
        <v>1</v>
      </c>
      <c r="G1437" t="s">
        <v>1</v>
      </c>
      <c r="H1437" s="40" t="s">
        <v>1</v>
      </c>
      <c r="I1437" s="18" t="s">
        <v>1</v>
      </c>
      <c r="J1437" s="38" t="s">
        <v>1</v>
      </c>
      <c r="K1437" s="18">
        <v>44789</v>
      </c>
      <c r="L1437" s="38">
        <v>41856</v>
      </c>
      <c r="M1437" s="38">
        <v>41856</v>
      </c>
      <c r="N1437" s="38">
        <v>8.7622769999999992</v>
      </c>
      <c r="O1437" s="38">
        <v>8.5296299999999992</v>
      </c>
      <c r="P1437" s="38">
        <v>8.3503410000000002</v>
      </c>
      <c r="Q1437" s="38">
        <v>8.2823100000000007</v>
      </c>
      <c r="R1437" s="38">
        <v>8.4335869999999993</v>
      </c>
      <c r="S1437" s="38">
        <v>8.8837010000000003</v>
      </c>
      <c r="T1437" s="38">
        <v>9.4984760000000001</v>
      </c>
      <c r="U1437" s="38">
        <v>10.337120000000001</v>
      </c>
      <c r="V1437" s="38">
        <v>11.329750000000001</v>
      </c>
      <c r="W1437" s="38">
        <v>12.17257</v>
      </c>
      <c r="X1437" s="38">
        <v>12.914099999999999</v>
      </c>
      <c r="Y1437" s="38">
        <v>13.47808</v>
      </c>
      <c r="Z1437" s="38">
        <v>13.845269999999999</v>
      </c>
      <c r="AA1437" s="38">
        <v>14.234299999999999</v>
      </c>
      <c r="AB1437" s="38">
        <v>14.35825</v>
      </c>
      <c r="AC1437" s="38">
        <v>14.19656</v>
      </c>
      <c r="AD1437" s="38">
        <v>13.737539999999999</v>
      </c>
      <c r="AE1437" s="38">
        <v>12.94342</v>
      </c>
      <c r="AF1437" s="38">
        <v>12.28084</v>
      </c>
      <c r="AG1437" s="38">
        <v>11.77833</v>
      </c>
      <c r="AH1437" s="38">
        <v>11.31331</v>
      </c>
      <c r="AI1437" s="38">
        <v>10.727259999999999</v>
      </c>
      <c r="AJ1437" s="38">
        <v>10.05124</v>
      </c>
      <c r="AK1437" s="38">
        <v>9.5369709999999994</v>
      </c>
      <c r="AL1437" s="38">
        <v>-0.1074079</v>
      </c>
      <c r="AM1437" s="38">
        <v>-8.79104E-2</v>
      </c>
      <c r="AN1437" s="38">
        <v>-6.80727E-2</v>
      </c>
      <c r="AO1437" s="38">
        <v>-2.1541899999999999E-2</v>
      </c>
      <c r="AP1437" s="38">
        <v>-2.4365399999999999E-2</v>
      </c>
      <c r="AQ1437" s="38">
        <v>-6.4770000000000001E-3</v>
      </c>
      <c r="AR1437" s="38">
        <v>-3.89556E-2</v>
      </c>
      <c r="AS1437" s="38">
        <v>5.41477E-2</v>
      </c>
      <c r="AT1437" s="38">
        <v>3.4350400000000003E-2</v>
      </c>
      <c r="AU1437" s="38">
        <v>6.2792700000000007E-2</v>
      </c>
      <c r="AV1437" s="38">
        <v>8.7721199999999999E-2</v>
      </c>
      <c r="AW1437" s="38">
        <v>1.5763699999999999E-2</v>
      </c>
      <c r="AX1437" s="38">
        <v>-5.8406999999999999E-3</v>
      </c>
      <c r="AY1437" s="38">
        <v>-2.8142899999999998E-2</v>
      </c>
      <c r="AZ1437" s="38">
        <v>-4.1866300000000002E-2</v>
      </c>
      <c r="BA1437" s="38">
        <v>1.36636E-2</v>
      </c>
      <c r="BB1437" s="38">
        <v>0.1109908</v>
      </c>
      <c r="BC1437" s="38">
        <v>3.5289500000000001E-2</v>
      </c>
      <c r="BD1437" s="38">
        <v>1.5388000000000001E-3</v>
      </c>
      <c r="BE1437" s="38">
        <v>1.6199100000000001E-2</v>
      </c>
      <c r="BF1437" s="38">
        <v>-1.2941000000000001E-3</v>
      </c>
      <c r="BG1437" s="38">
        <v>2.5615800000000001E-2</v>
      </c>
      <c r="BH1437" s="38">
        <v>-2.6916699999999998E-2</v>
      </c>
      <c r="BI1437" s="38">
        <v>-2.9784700000000001E-2</v>
      </c>
      <c r="BJ1437" s="38">
        <v>-9.7861299999999998E-2</v>
      </c>
      <c r="BK1437" s="38">
        <v>-7.9412399999999994E-2</v>
      </c>
      <c r="BL1437" s="38">
        <v>-6.0229100000000001E-2</v>
      </c>
      <c r="BM1437" s="38">
        <v>-1.44657E-2</v>
      </c>
      <c r="BN1437" s="38">
        <v>-1.76896E-2</v>
      </c>
      <c r="BO1437" s="38">
        <v>9.6509999999999999E-4</v>
      </c>
      <c r="BP1437" s="38">
        <v>-2.9579600000000001E-2</v>
      </c>
      <c r="BQ1437" s="38">
        <v>6.4359200000000005E-2</v>
      </c>
      <c r="BR1437" s="38">
        <v>4.4575400000000001E-2</v>
      </c>
      <c r="BS1437" s="38">
        <v>7.3608400000000004E-2</v>
      </c>
      <c r="BT1437" s="38">
        <v>9.6956200000000006E-2</v>
      </c>
      <c r="BU1437" s="38">
        <v>2.31694E-2</v>
      </c>
      <c r="BV1437" s="38">
        <v>1.1134999999999999E-3</v>
      </c>
      <c r="BW1437" s="38">
        <v>-1.9967100000000002E-2</v>
      </c>
      <c r="BX1437" s="38">
        <v>-3.1600299999999998E-2</v>
      </c>
      <c r="BY1437" s="38">
        <v>2.63036E-2</v>
      </c>
      <c r="BZ1437" s="38">
        <v>0.1240479</v>
      </c>
      <c r="CA1437" s="38">
        <v>4.9388300000000003E-2</v>
      </c>
      <c r="CB1437" s="38">
        <v>1.8136699999999999E-2</v>
      </c>
      <c r="CC1437" s="38">
        <v>3.1930500000000001E-2</v>
      </c>
      <c r="CD1437" s="38">
        <v>1.3893000000000001E-2</v>
      </c>
      <c r="CE1437" s="38">
        <v>4.0087100000000001E-2</v>
      </c>
      <c r="CF1437" s="38">
        <v>-1.0097E-2</v>
      </c>
      <c r="CG1437" s="38">
        <v>-1.22688E-2</v>
      </c>
      <c r="CH1437" s="38">
        <v>-9.1249399999999994E-2</v>
      </c>
      <c r="CI1437" s="38">
        <v>-7.3526800000000003E-2</v>
      </c>
      <c r="CJ1437" s="38">
        <v>-5.4796699999999997E-2</v>
      </c>
      <c r="CK1437" s="38">
        <v>-9.5647000000000006E-3</v>
      </c>
      <c r="CL1437" s="38">
        <v>-1.30659E-2</v>
      </c>
      <c r="CM1437" s="38">
        <v>6.1194999999999999E-3</v>
      </c>
      <c r="CN1437" s="38">
        <v>-2.30858E-2</v>
      </c>
      <c r="CO1437" s="38">
        <v>7.1431599999999998E-2</v>
      </c>
      <c r="CP1437" s="38">
        <v>5.1657300000000003E-2</v>
      </c>
      <c r="CQ1437" s="38">
        <v>8.1099199999999996E-2</v>
      </c>
      <c r="CR1437" s="38">
        <v>0.10335229999999999</v>
      </c>
      <c r="CS1437" s="38">
        <v>2.8298500000000001E-2</v>
      </c>
      <c r="CT1437" s="38">
        <v>5.9299000000000001E-3</v>
      </c>
      <c r="CU1437" s="38">
        <v>-1.4304600000000001E-2</v>
      </c>
      <c r="CV1437" s="38">
        <v>-2.4490100000000001E-2</v>
      </c>
      <c r="CW1437" s="38">
        <v>3.5058100000000002E-2</v>
      </c>
      <c r="CX1437" s="38">
        <v>0.13309109999999999</v>
      </c>
      <c r="CY1437" s="38">
        <v>5.91531E-2</v>
      </c>
      <c r="CZ1437" s="38">
        <v>2.96323E-2</v>
      </c>
      <c r="DA1437" s="38">
        <v>4.2826000000000003E-2</v>
      </c>
      <c r="DB1437" s="38">
        <v>2.4411599999999999E-2</v>
      </c>
      <c r="DC1437" s="38">
        <v>5.0109800000000003E-2</v>
      </c>
      <c r="DD1437" s="38">
        <v>1.5522000000000001E-3</v>
      </c>
      <c r="DE1437" s="38">
        <v>-1.373E-4</v>
      </c>
      <c r="DF1437" s="38">
        <v>-8.4637500000000004E-2</v>
      </c>
      <c r="DG1437" s="38">
        <v>-6.7641099999999996E-2</v>
      </c>
      <c r="DH1437" s="38">
        <v>-4.93643E-2</v>
      </c>
      <c r="DI1437" s="38">
        <v>-4.6636999999999998E-3</v>
      </c>
      <c r="DJ1437" s="38">
        <v>-8.4422000000000004E-3</v>
      </c>
      <c r="DK1437" s="38">
        <v>1.12739E-2</v>
      </c>
      <c r="DL1437" s="38">
        <v>-1.65919E-2</v>
      </c>
      <c r="DM1437" s="38">
        <v>7.8504099999999993E-2</v>
      </c>
      <c r="DN1437" s="38">
        <v>5.8739199999999998E-2</v>
      </c>
      <c r="DO1437" s="38">
        <v>8.8590100000000005E-2</v>
      </c>
      <c r="DP1437" s="38">
        <v>0.1097485</v>
      </c>
      <c r="DQ1437" s="38">
        <v>3.3427600000000002E-2</v>
      </c>
      <c r="DR1437" s="38">
        <v>1.07463E-2</v>
      </c>
      <c r="DS1437" s="38">
        <v>-8.6420999999999998E-3</v>
      </c>
      <c r="DT1437" s="38">
        <v>-1.73799E-2</v>
      </c>
      <c r="DU1437" s="38">
        <v>4.3812499999999997E-2</v>
      </c>
      <c r="DV1437" s="38">
        <v>0.14213439999999999</v>
      </c>
      <c r="DW1437" s="38">
        <v>6.8917800000000001E-2</v>
      </c>
      <c r="DX1437" s="38">
        <v>4.1127900000000002E-2</v>
      </c>
      <c r="DY1437" s="38">
        <v>5.3721499999999998E-2</v>
      </c>
      <c r="DZ1437" s="38">
        <v>3.4930200000000002E-2</v>
      </c>
      <c r="EA1437" s="38">
        <v>6.0132600000000001E-2</v>
      </c>
      <c r="EB1437" s="38">
        <v>1.32014E-2</v>
      </c>
      <c r="EC1437" s="38">
        <v>1.19942E-2</v>
      </c>
      <c r="ED1437" s="38">
        <v>-7.5091000000000005E-2</v>
      </c>
      <c r="EE1437" s="38">
        <v>-5.91432E-2</v>
      </c>
      <c r="EF1437" s="38">
        <v>-4.1520799999999997E-2</v>
      </c>
      <c r="EG1437" s="38">
        <v>2.4125000000000001E-3</v>
      </c>
      <c r="EH1437" s="38">
        <v>-1.7664E-3</v>
      </c>
      <c r="EI1437" s="38">
        <v>1.8716E-2</v>
      </c>
      <c r="EJ1437" s="38">
        <v>-7.2158999999999999E-3</v>
      </c>
      <c r="EK1437" s="38">
        <v>8.8715600000000006E-2</v>
      </c>
      <c r="EL1437" s="38">
        <v>6.8964200000000003E-2</v>
      </c>
      <c r="EM1437" s="38">
        <v>9.9405800000000002E-2</v>
      </c>
      <c r="EN1437" s="38">
        <v>0.11898350000000001</v>
      </c>
      <c r="EO1437" s="38">
        <v>4.08332E-2</v>
      </c>
      <c r="EP1437" s="38">
        <v>1.7700500000000001E-2</v>
      </c>
      <c r="EQ1437" s="38">
        <v>-4.663E-4</v>
      </c>
      <c r="ER1437" s="38">
        <v>-7.1139000000000003E-3</v>
      </c>
      <c r="ES1437" s="38">
        <v>5.6452599999999999E-2</v>
      </c>
      <c r="ET1437" s="38">
        <v>0.15519150000000001</v>
      </c>
      <c r="EU1437" s="38">
        <v>8.3016599999999996E-2</v>
      </c>
      <c r="EV1437" s="38">
        <v>5.7725800000000001E-2</v>
      </c>
      <c r="EW1437" s="38">
        <v>6.9452899999999998E-2</v>
      </c>
      <c r="EX1437" s="38">
        <v>5.0117299999999997E-2</v>
      </c>
      <c r="EY1437" s="38">
        <v>7.4603900000000001E-2</v>
      </c>
      <c r="EZ1437" s="38">
        <v>3.0020999999999999E-2</v>
      </c>
      <c r="FA1437" s="38">
        <v>2.9510100000000001E-2</v>
      </c>
      <c r="FB1437" s="38">
        <v>79.194730000000007</v>
      </c>
      <c r="FC1437" s="38">
        <v>78.072509999999994</v>
      </c>
      <c r="FD1437" s="38">
        <v>76.362859999999998</v>
      </c>
      <c r="FE1437" s="38">
        <v>74.668139999999994</v>
      </c>
      <c r="FF1437" s="38">
        <v>72.659300000000002</v>
      </c>
      <c r="FG1437" s="38">
        <v>71.686890000000005</v>
      </c>
      <c r="FH1437" s="38">
        <v>70.940330000000003</v>
      </c>
      <c r="FI1437" s="38">
        <v>72.808440000000004</v>
      </c>
      <c r="FJ1437" s="38">
        <v>77.192149999999998</v>
      </c>
      <c r="FK1437" s="38">
        <v>82.518739999999994</v>
      </c>
      <c r="FL1437" s="38">
        <v>87.206239999999994</v>
      </c>
      <c r="FM1437" s="38">
        <v>91.42313</v>
      </c>
      <c r="FN1437" s="38">
        <v>95.503680000000003</v>
      </c>
      <c r="FO1437" s="38">
        <v>98.808170000000004</v>
      </c>
      <c r="FP1437" s="38">
        <v>101.2552</v>
      </c>
      <c r="FQ1437" s="38">
        <v>102.5124</v>
      </c>
      <c r="FR1437" s="38">
        <v>102.84610000000001</v>
      </c>
      <c r="FS1437" s="38">
        <v>102.4911</v>
      </c>
      <c r="FT1437" s="38">
        <v>101.16500000000001</v>
      </c>
      <c r="FU1437" s="38">
        <v>98.465199999999996</v>
      </c>
      <c r="FV1437" s="38">
        <v>94.378110000000007</v>
      </c>
      <c r="FW1437">
        <v>90.929339999999996</v>
      </c>
      <c r="FX1437">
        <v>88.033259999999999</v>
      </c>
      <c r="FY1437">
        <v>85.871089999999995</v>
      </c>
      <c r="FZ1437">
        <v>1.7821400000000001E-2</v>
      </c>
      <c r="GA1437">
        <v>0.1346338</v>
      </c>
      <c r="GB1437">
        <v>1</v>
      </c>
    </row>
    <row r="1438" spans="1:184" x14ac:dyDescent="0.3">
      <c r="A1438" t="s">
        <v>1</v>
      </c>
      <c r="B1438" t="s">
        <v>1</v>
      </c>
      <c r="C1438" t="s">
        <v>1</v>
      </c>
      <c r="D1438" t="s">
        <v>1</v>
      </c>
      <c r="E1438" t="s">
        <v>223</v>
      </c>
      <c r="F1438" t="s">
        <v>1</v>
      </c>
      <c r="G1438" t="s">
        <v>1</v>
      </c>
      <c r="H1438" s="40" t="s">
        <v>1</v>
      </c>
      <c r="I1438" s="18" t="s">
        <v>1</v>
      </c>
      <c r="J1438" s="38" t="s">
        <v>1</v>
      </c>
      <c r="K1438" s="18">
        <v>44790</v>
      </c>
      <c r="L1438" s="38">
        <v>41856</v>
      </c>
      <c r="M1438" s="38">
        <v>41856</v>
      </c>
      <c r="N1438" s="38">
        <v>9.3503030000000003</v>
      </c>
      <c r="O1438" s="38">
        <v>9.1007960000000008</v>
      </c>
      <c r="P1438" s="38">
        <v>8.9047239999999999</v>
      </c>
      <c r="Q1438" s="38">
        <v>8.8301970000000001</v>
      </c>
      <c r="R1438" s="38">
        <v>8.9637619999999991</v>
      </c>
      <c r="S1438" s="38">
        <v>9.4160090000000007</v>
      </c>
      <c r="T1438" s="38">
        <v>10.053470000000001</v>
      </c>
      <c r="U1438" s="38">
        <v>10.8477</v>
      </c>
      <c r="V1438" s="38">
        <v>11.772349999999999</v>
      </c>
      <c r="W1438" s="38">
        <v>12.45744</v>
      </c>
      <c r="X1438" s="38">
        <v>13.086029999999999</v>
      </c>
      <c r="Y1438" s="38">
        <v>13.55922</v>
      </c>
      <c r="Z1438" s="38">
        <v>13.843349999999999</v>
      </c>
      <c r="AA1438" s="38">
        <v>14.16272</v>
      </c>
      <c r="AB1438" s="38">
        <v>14.18862</v>
      </c>
      <c r="AC1438" s="38">
        <v>13.975009999999999</v>
      </c>
      <c r="AD1438" s="38">
        <v>13.51604</v>
      </c>
      <c r="AE1438" s="38">
        <v>12.74117</v>
      </c>
      <c r="AF1438" s="38">
        <v>12.14597</v>
      </c>
      <c r="AG1438" s="38">
        <v>11.691380000000001</v>
      </c>
      <c r="AH1438" s="38">
        <v>11.284549999999999</v>
      </c>
      <c r="AI1438" s="38">
        <v>10.724270000000001</v>
      </c>
      <c r="AJ1438" s="38">
        <v>10.05885</v>
      </c>
      <c r="AK1438" s="38">
        <v>9.5677769999999995</v>
      </c>
      <c r="AL1438" s="38">
        <v>0.14265659999999999</v>
      </c>
      <c r="AM1438" s="38">
        <v>0.13177249999999999</v>
      </c>
      <c r="AN1438" s="38">
        <v>0.12143089999999999</v>
      </c>
      <c r="AO1438" s="38">
        <v>8.5343199999999994E-2</v>
      </c>
      <c r="AP1438" s="38">
        <v>7.3280999999999999E-2</v>
      </c>
      <c r="AQ1438" s="38">
        <v>-9.1937000000000008E-3</v>
      </c>
      <c r="AR1438" s="38">
        <v>-0.17356279999999999</v>
      </c>
      <c r="AS1438" s="38">
        <v>-0.1238824</v>
      </c>
      <c r="AT1438" s="38">
        <v>-0.17078160000000001</v>
      </c>
      <c r="AU1438" s="38">
        <v>-0.218193</v>
      </c>
      <c r="AV1438" s="38">
        <v>-0.14536360000000001</v>
      </c>
      <c r="AW1438" s="38">
        <v>1.9701099999999999E-2</v>
      </c>
      <c r="AX1438" s="38">
        <v>-1.9741499999999999E-2</v>
      </c>
      <c r="AY1438" s="38">
        <v>2.43436E-2</v>
      </c>
      <c r="AZ1438" s="38">
        <v>1.45389E-2</v>
      </c>
      <c r="BA1438" s="38">
        <v>0.123588</v>
      </c>
      <c r="BB1438" s="38">
        <v>0.27491290000000002</v>
      </c>
      <c r="BC1438" s="38">
        <v>0.19473599999999999</v>
      </c>
      <c r="BD1438" s="38">
        <v>0.18644669999999999</v>
      </c>
      <c r="BE1438" s="38">
        <v>0.1896302</v>
      </c>
      <c r="BF1438" s="38">
        <v>0.1479703</v>
      </c>
      <c r="BG1438" s="38">
        <v>0.1969765</v>
      </c>
      <c r="BH1438" s="38">
        <v>0.1633723</v>
      </c>
      <c r="BI1438" s="38">
        <v>0.17081250000000001</v>
      </c>
      <c r="BJ1438" s="38">
        <v>0.15556970000000001</v>
      </c>
      <c r="BK1438" s="38">
        <v>0.1447495</v>
      </c>
      <c r="BL1438" s="38">
        <v>0.1315887</v>
      </c>
      <c r="BM1438" s="38">
        <v>9.4851900000000003E-2</v>
      </c>
      <c r="BN1438" s="38">
        <v>8.23459E-2</v>
      </c>
      <c r="BO1438" s="38">
        <v>3.0006E-3</v>
      </c>
      <c r="BP1438" s="38">
        <v>-0.15439629999999999</v>
      </c>
      <c r="BQ1438" s="38">
        <v>-0.1125101</v>
      </c>
      <c r="BR1438" s="38">
        <v>-0.15974579999999999</v>
      </c>
      <c r="BS1438" s="38">
        <v>-0.20353599999999999</v>
      </c>
      <c r="BT1438" s="38">
        <v>-0.13361899999999999</v>
      </c>
      <c r="BU1438" s="38">
        <v>2.7899299999999998E-2</v>
      </c>
      <c r="BV1438" s="38">
        <v>-1.20395E-2</v>
      </c>
      <c r="BW1438" s="38">
        <v>3.4479500000000003E-2</v>
      </c>
      <c r="BX1438" s="38">
        <v>2.8124E-2</v>
      </c>
      <c r="BY1438" s="38">
        <v>0.14089280000000001</v>
      </c>
      <c r="BZ1438" s="38">
        <v>0.29478529999999997</v>
      </c>
      <c r="CA1438" s="38">
        <v>0.21293380000000001</v>
      </c>
      <c r="CB1438" s="38">
        <v>0.20466719999999999</v>
      </c>
      <c r="CC1438" s="38">
        <v>0.207286</v>
      </c>
      <c r="CD1438" s="38">
        <v>0.16422719999999999</v>
      </c>
      <c r="CE1438" s="38">
        <v>0.21561250000000001</v>
      </c>
      <c r="CF1438" s="38">
        <v>0.18324960000000001</v>
      </c>
      <c r="CG1438" s="38">
        <v>0.18887699999999999</v>
      </c>
      <c r="CH1438" s="38">
        <v>0.1645132</v>
      </c>
      <c r="CI1438" s="38">
        <v>0.15373729999999999</v>
      </c>
      <c r="CJ1438" s="38">
        <v>0.13862389999999999</v>
      </c>
      <c r="CK1438" s="38">
        <v>0.1014376</v>
      </c>
      <c r="CL1438" s="38">
        <v>8.86242E-2</v>
      </c>
      <c r="CM1438" s="38">
        <v>1.14463E-2</v>
      </c>
      <c r="CN1438" s="38">
        <v>-0.14112169999999999</v>
      </c>
      <c r="CO1438" s="38">
        <v>-0.1046337</v>
      </c>
      <c r="CP1438" s="38">
        <v>-0.1521025</v>
      </c>
      <c r="CQ1438" s="38">
        <v>-0.19338449999999999</v>
      </c>
      <c r="CR1438" s="38">
        <v>-0.12548480000000001</v>
      </c>
      <c r="CS1438" s="38">
        <v>3.3577299999999997E-2</v>
      </c>
      <c r="CT1438" s="38">
        <v>-6.7051000000000003E-3</v>
      </c>
      <c r="CU1438" s="38">
        <v>4.1499599999999998E-2</v>
      </c>
      <c r="CV1438" s="38">
        <v>3.7532900000000001E-2</v>
      </c>
      <c r="CW1438" s="38">
        <v>0.15287809999999999</v>
      </c>
      <c r="CX1438" s="38">
        <v>0.30854890000000001</v>
      </c>
      <c r="CY1438" s="38">
        <v>0.2255376</v>
      </c>
      <c r="CZ1438" s="38">
        <v>0.2172867</v>
      </c>
      <c r="DA1438" s="38">
        <v>0.2195145</v>
      </c>
      <c r="DB1438" s="38">
        <v>0.1754868</v>
      </c>
      <c r="DC1438" s="38">
        <v>0.22851969999999999</v>
      </c>
      <c r="DD1438" s="38">
        <v>0.19701650000000001</v>
      </c>
      <c r="DE1438" s="38">
        <v>0.2013884</v>
      </c>
      <c r="DF1438" s="38">
        <v>0.17345679999999999</v>
      </c>
      <c r="DG1438" s="38">
        <v>0.16272510000000001</v>
      </c>
      <c r="DH1438" s="38">
        <v>0.14565919999999999</v>
      </c>
      <c r="DI1438" s="38">
        <v>0.1080233</v>
      </c>
      <c r="DJ1438" s="38">
        <v>9.4902500000000001E-2</v>
      </c>
      <c r="DK1438" s="38">
        <v>1.9892E-2</v>
      </c>
      <c r="DL1438" s="38">
        <v>-0.12784699999999999</v>
      </c>
      <c r="DM1438" s="38">
        <v>-9.6757300000000004E-2</v>
      </c>
      <c r="DN1438" s="38">
        <v>-0.14445920000000001</v>
      </c>
      <c r="DO1438" s="38">
        <v>-0.18323310000000001</v>
      </c>
      <c r="DP1438" s="38">
        <v>-0.1173506</v>
      </c>
      <c r="DQ1438" s="38">
        <v>3.9255400000000003E-2</v>
      </c>
      <c r="DR1438" s="38">
        <v>-1.3707999999999999E-3</v>
      </c>
      <c r="DS1438" s="38">
        <v>4.8519699999999999E-2</v>
      </c>
      <c r="DT1438" s="38">
        <v>4.6941900000000002E-2</v>
      </c>
      <c r="DU1438" s="38">
        <v>0.16486339999999999</v>
      </c>
      <c r="DV1438" s="38">
        <v>0.3223125</v>
      </c>
      <c r="DW1438" s="38">
        <v>0.2381413</v>
      </c>
      <c r="DX1438" s="38">
        <v>0.22990620000000001</v>
      </c>
      <c r="DY1438" s="38">
        <v>0.2317429</v>
      </c>
      <c r="DZ1438" s="38">
        <v>0.1867463</v>
      </c>
      <c r="EA1438" s="38">
        <v>0.241427</v>
      </c>
      <c r="EB1438" s="38">
        <v>0.21078350000000001</v>
      </c>
      <c r="EC1438" s="38">
        <v>0.2138998</v>
      </c>
      <c r="ED1438" s="38">
        <v>0.1863698</v>
      </c>
      <c r="EE1438" s="38">
        <v>0.1757021</v>
      </c>
      <c r="EF1438" s="38">
        <v>0.15581700000000001</v>
      </c>
      <c r="EG1438" s="38">
        <v>0.11753189999999999</v>
      </c>
      <c r="EH1438" s="38">
        <v>0.1039674</v>
      </c>
      <c r="EI1438" s="38">
        <v>3.2086299999999998E-2</v>
      </c>
      <c r="EJ1438" s="38">
        <v>-0.1086806</v>
      </c>
      <c r="EK1438" s="38">
        <v>-8.53849E-2</v>
      </c>
      <c r="EL1438" s="38">
        <v>-0.1334235</v>
      </c>
      <c r="EM1438" s="38">
        <v>-0.16857610000000001</v>
      </c>
      <c r="EN1438" s="38">
        <v>-0.10560600000000001</v>
      </c>
      <c r="EO1438" s="38">
        <v>4.7453599999999999E-2</v>
      </c>
      <c r="EP1438" s="38">
        <v>6.3312000000000004E-3</v>
      </c>
      <c r="EQ1438" s="38">
        <v>5.8655600000000002E-2</v>
      </c>
      <c r="ER1438" s="38">
        <v>6.0526900000000002E-2</v>
      </c>
      <c r="ES1438" s="38">
        <v>0.1821682</v>
      </c>
      <c r="ET1438" s="38">
        <v>0.34218490000000001</v>
      </c>
      <c r="EU1438" s="38">
        <v>0.25633909999999999</v>
      </c>
      <c r="EV1438" s="38">
        <v>0.24812670000000001</v>
      </c>
      <c r="EW1438" s="38">
        <v>0.2493988</v>
      </c>
      <c r="EX1438" s="38">
        <v>0.20300319999999999</v>
      </c>
      <c r="EY1438" s="38">
        <v>0.26006299999999999</v>
      </c>
      <c r="EZ1438" s="38">
        <v>0.2306607</v>
      </c>
      <c r="FA1438" s="38">
        <v>0.23196430000000001</v>
      </c>
      <c r="FB1438" s="38">
        <v>84.093299999999999</v>
      </c>
      <c r="FC1438" s="38">
        <v>82.454250000000002</v>
      </c>
      <c r="FD1438" s="38">
        <v>80.881010000000003</v>
      </c>
      <c r="FE1438" s="38">
        <v>79.458240000000004</v>
      </c>
      <c r="FF1438" s="38">
        <v>78.932590000000005</v>
      </c>
      <c r="FG1438" s="38">
        <v>78.106520000000003</v>
      </c>
      <c r="FH1438" s="38">
        <v>77.192509999999999</v>
      </c>
      <c r="FI1438" s="38">
        <v>78.097890000000007</v>
      </c>
      <c r="FJ1438" s="38">
        <v>81.859840000000005</v>
      </c>
      <c r="FK1438" s="38">
        <v>84.547939999999997</v>
      </c>
      <c r="FL1438" s="38">
        <v>87.629829999999998</v>
      </c>
      <c r="FM1438" s="38">
        <v>91.152590000000004</v>
      </c>
      <c r="FN1438" s="38">
        <v>94.923429999999996</v>
      </c>
      <c r="FO1438" s="38">
        <v>96.67286</v>
      </c>
      <c r="FP1438" s="38">
        <v>97.491119999999995</v>
      </c>
      <c r="FQ1438" s="38">
        <v>98.016390000000001</v>
      </c>
      <c r="FR1438" s="38">
        <v>98.318629999999999</v>
      </c>
      <c r="FS1438" s="38">
        <v>98.129090000000005</v>
      </c>
      <c r="FT1438" s="38">
        <v>97.294939999999997</v>
      </c>
      <c r="FU1438" s="38">
        <v>94.804410000000004</v>
      </c>
      <c r="FV1438" s="38">
        <v>91.489720000000005</v>
      </c>
      <c r="FW1438">
        <v>87.977000000000004</v>
      </c>
      <c r="FX1438">
        <v>84.94941</v>
      </c>
      <c r="FY1438">
        <v>82.683340000000001</v>
      </c>
      <c r="FZ1438">
        <v>2.1467300000000002E-2</v>
      </c>
      <c r="GA1438">
        <v>0.16039610000000001</v>
      </c>
      <c r="GB1438">
        <v>1</v>
      </c>
    </row>
    <row r="1439" spans="1:184" x14ac:dyDescent="0.3">
      <c r="A1439" t="s">
        <v>1</v>
      </c>
      <c r="B1439" t="s">
        <v>1</v>
      </c>
      <c r="C1439" t="s">
        <v>1</v>
      </c>
      <c r="D1439" t="s">
        <v>1</v>
      </c>
      <c r="E1439" t="s">
        <v>223</v>
      </c>
      <c r="F1439" t="s">
        <v>1</v>
      </c>
      <c r="G1439" t="s">
        <v>1</v>
      </c>
      <c r="H1439" s="40" t="s">
        <v>1</v>
      </c>
      <c r="I1439" s="18" t="s">
        <v>1</v>
      </c>
      <c r="J1439" s="38" t="s">
        <v>1</v>
      </c>
      <c r="K1439" s="18">
        <v>44792</v>
      </c>
      <c r="L1439" s="38">
        <v>41858</v>
      </c>
      <c r="M1439" s="38">
        <v>41858</v>
      </c>
      <c r="N1439" s="38">
        <v>9.0256070000000008</v>
      </c>
      <c r="O1439" s="38">
        <v>8.7746089999999999</v>
      </c>
      <c r="P1439" s="38">
        <v>8.5908219999999993</v>
      </c>
      <c r="Q1439" s="38">
        <v>8.4944109999999995</v>
      </c>
      <c r="R1439" s="38">
        <v>8.6129859999999994</v>
      </c>
      <c r="S1439" s="38">
        <v>9.0256360000000004</v>
      </c>
      <c r="T1439" s="38">
        <v>9.5873209999999993</v>
      </c>
      <c r="U1439" s="38">
        <v>10.286580000000001</v>
      </c>
      <c r="V1439" s="38">
        <v>11.13</v>
      </c>
      <c r="W1439" s="38">
        <v>11.85493</v>
      </c>
      <c r="X1439" s="38">
        <v>12.55705</v>
      </c>
      <c r="Y1439" s="38">
        <v>13.05719</v>
      </c>
      <c r="Z1439" s="38">
        <v>13.37152</v>
      </c>
      <c r="AA1439" s="38">
        <v>13.698169999999999</v>
      </c>
      <c r="AB1439" s="38">
        <v>13.7872</v>
      </c>
      <c r="AC1439" s="38">
        <v>13.62931</v>
      </c>
      <c r="AD1439" s="38">
        <v>13.203860000000001</v>
      </c>
      <c r="AE1439" s="38">
        <v>12.509729999999999</v>
      </c>
      <c r="AF1439" s="38">
        <v>11.89875</v>
      </c>
      <c r="AG1439" s="38">
        <v>11.429679999999999</v>
      </c>
      <c r="AH1439" s="38">
        <v>11.015230000000001</v>
      </c>
      <c r="AI1439" s="38">
        <v>10.45562</v>
      </c>
      <c r="AJ1439" s="38">
        <v>9.7833319999999997</v>
      </c>
      <c r="AK1439" s="38">
        <v>9.2538750000000007</v>
      </c>
      <c r="AL1439" s="38">
        <v>-9.4738299999999998E-2</v>
      </c>
      <c r="AM1439" s="38">
        <v>-5.6062500000000001E-2</v>
      </c>
      <c r="AN1439" s="38">
        <v>-2.64923E-2</v>
      </c>
      <c r="AO1439" s="38">
        <v>3.0772000000000001E-2</v>
      </c>
      <c r="AP1439" s="38">
        <v>4.2547300000000003E-2</v>
      </c>
      <c r="AQ1439" s="38">
        <v>1.1871899999999999E-2</v>
      </c>
      <c r="AR1439" s="38">
        <v>-4.6271800000000002E-2</v>
      </c>
      <c r="AS1439" s="38">
        <v>-6.7667999999999999E-3</v>
      </c>
      <c r="AT1439" s="38">
        <v>-3.5064100000000001E-2</v>
      </c>
      <c r="AU1439" s="38">
        <v>1.73437E-2</v>
      </c>
      <c r="AV1439" s="38">
        <v>5.5999199999999999E-2</v>
      </c>
      <c r="AW1439" s="38">
        <v>2.3721200000000001E-2</v>
      </c>
      <c r="AX1439" s="38">
        <v>-2.4972000000000001E-2</v>
      </c>
      <c r="AY1439" s="38">
        <v>-5.1190600000000003E-2</v>
      </c>
      <c r="AZ1439" s="38">
        <v>-8.3459000000000005E-2</v>
      </c>
      <c r="BA1439" s="38">
        <v>-5.3886499999999997E-2</v>
      </c>
      <c r="BB1439" s="38">
        <v>3.4179000000000002E-3</v>
      </c>
      <c r="BC1439" s="38">
        <v>1.8339899999999999E-2</v>
      </c>
      <c r="BD1439" s="38">
        <v>3.8786500000000002E-2</v>
      </c>
      <c r="BE1439" s="38">
        <v>8.2902900000000002E-2</v>
      </c>
      <c r="BF1439" s="38">
        <v>0.1075562</v>
      </c>
      <c r="BG1439" s="38">
        <v>0.16035930000000001</v>
      </c>
      <c r="BH1439" s="38">
        <v>0.14011470000000001</v>
      </c>
      <c r="BI1439" s="38">
        <v>0.13716310000000001</v>
      </c>
      <c r="BJ1439" s="38">
        <v>-8.1994800000000007E-2</v>
      </c>
      <c r="BK1439" s="38">
        <v>-4.4597499999999998E-2</v>
      </c>
      <c r="BL1439" s="38">
        <v>-1.6500299999999999E-2</v>
      </c>
      <c r="BM1439" s="38">
        <v>4.01795E-2</v>
      </c>
      <c r="BN1439" s="38">
        <v>5.0753100000000002E-2</v>
      </c>
      <c r="BO1439" s="38">
        <v>2.0645899999999998E-2</v>
      </c>
      <c r="BP1439" s="38">
        <v>-3.4658000000000001E-2</v>
      </c>
      <c r="BQ1439" s="38">
        <v>4.7083999999999997E-3</v>
      </c>
      <c r="BR1439" s="38">
        <v>-2.2986699999999999E-2</v>
      </c>
      <c r="BS1439" s="38">
        <v>3.1125699999999999E-2</v>
      </c>
      <c r="BT1439" s="38">
        <v>6.8457500000000004E-2</v>
      </c>
      <c r="BU1439" s="38">
        <v>3.3514799999999997E-2</v>
      </c>
      <c r="BV1439" s="38">
        <v>-1.6810800000000001E-2</v>
      </c>
      <c r="BW1439" s="38">
        <v>-4.1651800000000003E-2</v>
      </c>
      <c r="BX1439" s="38">
        <v>-7.0926900000000001E-2</v>
      </c>
      <c r="BY1439" s="38">
        <v>-3.8893900000000002E-2</v>
      </c>
      <c r="BZ1439" s="38">
        <v>2.1720799999999998E-2</v>
      </c>
      <c r="CA1439" s="38">
        <v>3.9120200000000001E-2</v>
      </c>
      <c r="CB1439" s="38">
        <v>6.0928299999999998E-2</v>
      </c>
      <c r="CC1439" s="38">
        <v>0.1053471</v>
      </c>
      <c r="CD1439" s="38">
        <v>0.12954750000000001</v>
      </c>
      <c r="CE1439" s="38">
        <v>0.18269479999999999</v>
      </c>
      <c r="CF1439" s="38">
        <v>0.16192039999999999</v>
      </c>
      <c r="CG1439" s="38">
        <v>0.1583841</v>
      </c>
      <c r="CH1439" s="38">
        <v>-7.31686E-2</v>
      </c>
      <c r="CI1439" s="38">
        <v>-3.6656800000000003E-2</v>
      </c>
      <c r="CJ1439" s="38">
        <v>-9.58E-3</v>
      </c>
      <c r="CK1439" s="38">
        <v>4.6695100000000003E-2</v>
      </c>
      <c r="CL1439" s="38">
        <v>5.6436399999999998E-2</v>
      </c>
      <c r="CM1439" s="38">
        <v>2.6722699999999999E-2</v>
      </c>
      <c r="CN1439" s="38">
        <v>-2.66144E-2</v>
      </c>
      <c r="CO1439" s="38">
        <v>1.26561E-2</v>
      </c>
      <c r="CP1439" s="38">
        <v>-1.46219E-2</v>
      </c>
      <c r="CQ1439" s="38">
        <v>4.0671100000000002E-2</v>
      </c>
      <c r="CR1439" s="38">
        <v>7.7086199999999994E-2</v>
      </c>
      <c r="CS1439" s="38">
        <v>4.0297800000000002E-2</v>
      </c>
      <c r="CT1439" s="38">
        <v>-1.1158299999999999E-2</v>
      </c>
      <c r="CU1439" s="38">
        <v>-3.5045300000000001E-2</v>
      </c>
      <c r="CV1439" s="38">
        <v>-6.2247200000000003E-2</v>
      </c>
      <c r="CW1439" s="38">
        <v>-2.8510000000000001E-2</v>
      </c>
      <c r="CX1439" s="38">
        <v>3.4397299999999999E-2</v>
      </c>
      <c r="CY1439" s="38">
        <v>5.3512499999999998E-2</v>
      </c>
      <c r="CZ1439" s="38">
        <v>7.6263600000000001E-2</v>
      </c>
      <c r="DA1439" s="38">
        <v>0.1208919</v>
      </c>
      <c r="DB1439" s="38">
        <v>0.1447785</v>
      </c>
      <c r="DC1439" s="38">
        <v>0.19816439999999999</v>
      </c>
      <c r="DD1439" s="38">
        <v>0.17702290000000001</v>
      </c>
      <c r="DE1439" s="38">
        <v>0.1730817</v>
      </c>
      <c r="DF1439" s="38">
        <v>-6.4342499999999997E-2</v>
      </c>
      <c r="DG1439" s="38">
        <v>-2.8716100000000001E-2</v>
      </c>
      <c r="DH1439" s="38">
        <v>-2.6595999999999998E-3</v>
      </c>
      <c r="DI1439" s="38">
        <v>5.32107E-2</v>
      </c>
      <c r="DJ1439" s="38">
        <v>6.21197E-2</v>
      </c>
      <c r="DK1439" s="38">
        <v>3.2799500000000002E-2</v>
      </c>
      <c r="DL1439" s="38">
        <v>-1.8570699999999999E-2</v>
      </c>
      <c r="DM1439" s="38">
        <v>2.0603900000000001E-2</v>
      </c>
      <c r="DN1439" s="38">
        <v>-6.2570999999999998E-3</v>
      </c>
      <c r="DO1439" s="38">
        <v>5.0216499999999997E-2</v>
      </c>
      <c r="DP1439" s="38">
        <v>8.5714799999999994E-2</v>
      </c>
      <c r="DQ1439" s="38">
        <v>4.7080900000000002E-2</v>
      </c>
      <c r="DR1439" s="38">
        <v>-5.5059000000000002E-3</v>
      </c>
      <c r="DS1439" s="38">
        <v>-2.84388E-2</v>
      </c>
      <c r="DT1439" s="38">
        <v>-5.3567499999999997E-2</v>
      </c>
      <c r="DU1439" s="38">
        <v>-1.8126099999999999E-2</v>
      </c>
      <c r="DV1439" s="38">
        <v>4.7073799999999999E-2</v>
      </c>
      <c r="DW1439" s="38">
        <v>6.7904900000000004E-2</v>
      </c>
      <c r="DX1439" s="38">
        <v>9.1599E-2</v>
      </c>
      <c r="DY1439" s="38">
        <v>0.13643669999999999</v>
      </c>
      <c r="DZ1439" s="38">
        <v>0.1600096</v>
      </c>
      <c r="EA1439" s="38">
        <v>0.21363389999999999</v>
      </c>
      <c r="EB1439" s="38">
        <v>0.1921255</v>
      </c>
      <c r="EC1439" s="38">
        <v>0.18777930000000001</v>
      </c>
      <c r="ED1439" s="38">
        <v>-5.1598900000000003E-2</v>
      </c>
      <c r="EE1439" s="38">
        <v>-1.7250999999999999E-2</v>
      </c>
      <c r="EF1439" s="38">
        <v>7.3322999999999999E-3</v>
      </c>
      <c r="EG1439" s="38">
        <v>6.2618199999999999E-2</v>
      </c>
      <c r="EH1439" s="38">
        <v>7.0325499999999999E-2</v>
      </c>
      <c r="EI1439" s="38">
        <v>4.1573400000000003E-2</v>
      </c>
      <c r="EJ1439" s="38">
        <v>-6.9569000000000002E-3</v>
      </c>
      <c r="EK1439" s="38">
        <v>3.2079099999999999E-2</v>
      </c>
      <c r="EL1439" s="38">
        <v>5.8202999999999996E-3</v>
      </c>
      <c r="EM1439" s="38">
        <v>6.39985E-2</v>
      </c>
      <c r="EN1439" s="38">
        <v>9.8173200000000002E-2</v>
      </c>
      <c r="EO1439" s="38">
        <v>5.6874500000000001E-2</v>
      </c>
      <c r="EP1439" s="38">
        <v>2.6553000000000002E-3</v>
      </c>
      <c r="EQ1439" s="38">
        <v>-1.89E-2</v>
      </c>
      <c r="ER1439" s="38">
        <v>-4.1035299999999997E-2</v>
      </c>
      <c r="ES1439" s="38">
        <v>-3.1334000000000002E-3</v>
      </c>
      <c r="ET1439" s="38">
        <v>6.5376699999999996E-2</v>
      </c>
      <c r="EU1439" s="38">
        <v>8.8685100000000003E-2</v>
      </c>
      <c r="EV1439" s="38">
        <v>0.1137408</v>
      </c>
      <c r="EW1439" s="38">
        <v>0.15888089999999999</v>
      </c>
      <c r="EX1439" s="38">
        <v>0.18200079999999999</v>
      </c>
      <c r="EY1439" s="38">
        <v>0.2359695</v>
      </c>
      <c r="EZ1439" s="38">
        <v>0.21393119999999999</v>
      </c>
      <c r="FA1439" s="38">
        <v>0.2090003</v>
      </c>
      <c r="FB1439" s="38">
        <v>79.768259999999998</v>
      </c>
      <c r="FC1439" s="38">
        <v>78.309939999999997</v>
      </c>
      <c r="FD1439" s="38">
        <v>76.416439999999994</v>
      </c>
      <c r="FE1439" s="38">
        <v>74.658519999999996</v>
      </c>
      <c r="FF1439" s="38">
        <v>72.844220000000007</v>
      </c>
      <c r="FG1439" s="38">
        <v>72.191950000000006</v>
      </c>
      <c r="FH1439" s="38">
        <v>71.15437</v>
      </c>
      <c r="FI1439" s="38">
        <v>72.749139999999997</v>
      </c>
      <c r="FJ1439" s="38">
        <v>76.074809999999999</v>
      </c>
      <c r="FK1439" s="38">
        <v>80.12191</v>
      </c>
      <c r="FL1439" s="38">
        <v>84.606769999999997</v>
      </c>
      <c r="FM1439" s="38">
        <v>88.794370000000001</v>
      </c>
      <c r="FN1439" s="38">
        <v>92.291470000000004</v>
      </c>
      <c r="FO1439" s="38">
        <v>95.212620000000001</v>
      </c>
      <c r="FP1439" s="38">
        <v>98.071380000000005</v>
      </c>
      <c r="FQ1439" s="38">
        <v>99.799689999999998</v>
      </c>
      <c r="FR1439" s="38">
        <v>100.3314</v>
      </c>
      <c r="FS1439" s="38">
        <v>99.581100000000006</v>
      </c>
      <c r="FT1439" s="38">
        <v>97.57884</v>
      </c>
      <c r="FU1439" s="38">
        <v>94.493350000000007</v>
      </c>
      <c r="FV1439" s="38">
        <v>90.396609999999995</v>
      </c>
      <c r="FW1439">
        <v>87.149519999999995</v>
      </c>
      <c r="FX1439">
        <v>84.449240000000003</v>
      </c>
      <c r="FY1439">
        <v>81.604259999999996</v>
      </c>
      <c r="FZ1439">
        <v>2.4750399999999999E-2</v>
      </c>
      <c r="GA1439">
        <v>0.18832299999999999</v>
      </c>
      <c r="GB1439">
        <v>1</v>
      </c>
    </row>
    <row r="1440" spans="1:184" x14ac:dyDescent="0.3">
      <c r="A1440" t="s">
        <v>1</v>
      </c>
      <c r="B1440" t="s">
        <v>1</v>
      </c>
      <c r="C1440" t="s">
        <v>1</v>
      </c>
      <c r="D1440" t="s">
        <v>1</v>
      </c>
      <c r="E1440" t="s">
        <v>223</v>
      </c>
      <c r="F1440" t="s">
        <v>1</v>
      </c>
      <c r="G1440" t="s">
        <v>1</v>
      </c>
      <c r="H1440" s="40" t="s">
        <v>1</v>
      </c>
      <c r="I1440" s="18" t="s">
        <v>1</v>
      </c>
      <c r="J1440" s="38" t="s">
        <v>1</v>
      </c>
      <c r="K1440" s="18">
        <v>44805</v>
      </c>
      <c r="L1440" s="38">
        <v>41850</v>
      </c>
      <c r="M1440" s="38">
        <v>41850</v>
      </c>
      <c r="N1440" s="38">
        <v>8.8264890000000005</v>
      </c>
      <c r="O1440" s="38">
        <v>8.5964700000000001</v>
      </c>
      <c r="P1440" s="38">
        <v>8.4211290000000005</v>
      </c>
      <c r="Q1440" s="38">
        <v>8.3588930000000001</v>
      </c>
      <c r="R1440" s="38">
        <v>8.5110349999999997</v>
      </c>
      <c r="S1440" s="38">
        <v>8.9539270000000002</v>
      </c>
      <c r="T1440" s="38">
        <v>9.5525880000000001</v>
      </c>
      <c r="U1440" s="38">
        <v>10.3302</v>
      </c>
      <c r="V1440" s="38">
        <v>11.268829999999999</v>
      </c>
      <c r="W1440" s="38">
        <v>12.05039</v>
      </c>
      <c r="X1440" s="38">
        <v>12.74654</v>
      </c>
      <c r="Y1440" s="38">
        <v>13.29</v>
      </c>
      <c r="Z1440" s="38">
        <v>13.65108</v>
      </c>
      <c r="AA1440" s="38">
        <v>14.0442</v>
      </c>
      <c r="AB1440" s="38">
        <v>14.186360000000001</v>
      </c>
      <c r="AC1440" s="38">
        <v>14.032859999999999</v>
      </c>
      <c r="AD1440" s="38">
        <v>13.59966</v>
      </c>
      <c r="AE1440" s="38">
        <v>12.80274</v>
      </c>
      <c r="AF1440" s="38">
        <v>12.181520000000001</v>
      </c>
      <c r="AG1440" s="38">
        <v>11.66428</v>
      </c>
      <c r="AH1440" s="38">
        <v>11.19872</v>
      </c>
      <c r="AI1440" s="38">
        <v>10.588089999999999</v>
      </c>
      <c r="AJ1440" s="38">
        <v>9.9606309999999993</v>
      </c>
      <c r="AK1440" s="38">
        <v>9.4746760000000005</v>
      </c>
      <c r="AL1440" s="38">
        <v>-8.4784300000000007E-2</v>
      </c>
      <c r="AM1440" s="38">
        <v>-0.1011372</v>
      </c>
      <c r="AN1440" s="38">
        <v>-8.8356500000000004E-2</v>
      </c>
      <c r="AO1440" s="38">
        <v>-3.6416999999999998E-2</v>
      </c>
      <c r="AP1440" s="38">
        <v>-1.9132400000000001E-2</v>
      </c>
      <c r="AQ1440" s="38">
        <v>-4.5770600000000002E-2</v>
      </c>
      <c r="AR1440" s="38">
        <v>-9.5878000000000005E-2</v>
      </c>
      <c r="AS1440" s="38">
        <v>0.12629470000000001</v>
      </c>
      <c r="AT1440" s="38">
        <v>9.4039200000000003E-2</v>
      </c>
      <c r="AU1440" s="38">
        <v>0.1041185</v>
      </c>
      <c r="AV1440" s="38">
        <v>0.11062089999999999</v>
      </c>
      <c r="AW1440" s="38">
        <v>0.1033504</v>
      </c>
      <c r="AX1440" s="38">
        <v>-4.4069000000000001E-3</v>
      </c>
      <c r="AY1440" s="38">
        <v>-5.9930600000000001E-2</v>
      </c>
      <c r="AZ1440" s="38">
        <v>-0.10390729999999999</v>
      </c>
      <c r="BA1440" s="38">
        <v>-0.15797539999999999</v>
      </c>
      <c r="BB1440" s="38">
        <v>-8.8965900000000001E-2</v>
      </c>
      <c r="BC1440" s="38">
        <v>-9.8017199999999999E-2</v>
      </c>
      <c r="BD1440" s="38">
        <v>-0.1023039</v>
      </c>
      <c r="BE1440" s="38">
        <v>-0.14724580000000001</v>
      </c>
      <c r="BF1440" s="38">
        <v>-5.8215999999999997E-2</v>
      </c>
      <c r="BG1440" s="38">
        <v>-6.1856700000000001E-2</v>
      </c>
      <c r="BH1440" s="38">
        <v>-6.8664100000000006E-2</v>
      </c>
      <c r="BI1440" s="38">
        <v>-7.7215699999999998E-2</v>
      </c>
      <c r="BJ1440" s="38">
        <v>-7.5403999999999999E-2</v>
      </c>
      <c r="BK1440" s="38">
        <v>-9.2662499999999995E-2</v>
      </c>
      <c r="BL1440" s="38">
        <v>-8.0979400000000007E-2</v>
      </c>
      <c r="BM1440" s="38">
        <v>-2.9127500000000001E-2</v>
      </c>
      <c r="BN1440" s="38">
        <v>-1.2143299999999999E-2</v>
      </c>
      <c r="BO1440" s="38">
        <v>-3.8267099999999998E-2</v>
      </c>
      <c r="BP1440" s="38">
        <v>-8.6541800000000002E-2</v>
      </c>
      <c r="BQ1440" s="38">
        <v>0.1367236</v>
      </c>
      <c r="BR1440" s="38">
        <v>0.1049385</v>
      </c>
      <c r="BS1440" s="38">
        <v>0.1151687</v>
      </c>
      <c r="BT1440" s="38">
        <v>0.1199117</v>
      </c>
      <c r="BU1440" s="38">
        <v>0.1105667</v>
      </c>
      <c r="BV1440" s="38">
        <v>2.1132E-3</v>
      </c>
      <c r="BW1440" s="38">
        <v>-5.2119199999999997E-2</v>
      </c>
      <c r="BX1440" s="38">
        <v>-9.4335600000000006E-2</v>
      </c>
      <c r="BY1440" s="38">
        <v>-0.14534430000000001</v>
      </c>
      <c r="BZ1440" s="38">
        <v>-7.4460499999999999E-2</v>
      </c>
      <c r="CA1440" s="38">
        <v>-8.3090399999999995E-2</v>
      </c>
      <c r="CB1440" s="38">
        <v>-8.5640400000000005E-2</v>
      </c>
      <c r="CC1440" s="38">
        <v>-0.13141539999999999</v>
      </c>
      <c r="CD1440" s="38">
        <v>-4.2687799999999998E-2</v>
      </c>
      <c r="CE1440" s="38">
        <v>-4.5098300000000001E-2</v>
      </c>
      <c r="CF1440" s="38">
        <v>-5.2929999999999998E-2</v>
      </c>
      <c r="CG1440" s="38">
        <v>-6.1139199999999998E-2</v>
      </c>
      <c r="CH1440" s="38">
        <v>-6.8907200000000002E-2</v>
      </c>
      <c r="CI1440" s="38">
        <v>-8.6792900000000006E-2</v>
      </c>
      <c r="CJ1440" s="38">
        <v>-7.5870000000000007E-2</v>
      </c>
      <c r="CK1440" s="38">
        <v>-2.4078800000000001E-2</v>
      </c>
      <c r="CL1440" s="38">
        <v>-7.3026999999999996E-3</v>
      </c>
      <c r="CM1440" s="38">
        <v>-3.3070299999999997E-2</v>
      </c>
      <c r="CN1440" s="38">
        <v>-8.0075599999999997E-2</v>
      </c>
      <c r="CO1440" s="38">
        <v>0.14394670000000001</v>
      </c>
      <c r="CP1440" s="38">
        <v>0.1124874</v>
      </c>
      <c r="CQ1440" s="38">
        <v>0.1228221</v>
      </c>
      <c r="CR1440" s="38">
        <v>0.1263465</v>
      </c>
      <c r="CS1440" s="38">
        <v>0.1155646</v>
      </c>
      <c r="CT1440" s="38">
        <v>6.6290999999999997E-3</v>
      </c>
      <c r="CU1440" s="38">
        <v>-4.6709100000000003E-2</v>
      </c>
      <c r="CV1440" s="38">
        <v>-8.7706300000000001E-2</v>
      </c>
      <c r="CW1440" s="38">
        <v>-0.1365961</v>
      </c>
      <c r="CX1440" s="38">
        <v>-6.4414200000000005E-2</v>
      </c>
      <c r="CY1440" s="38">
        <v>-7.27521E-2</v>
      </c>
      <c r="CZ1440" s="38">
        <v>-7.4099399999999996E-2</v>
      </c>
      <c r="DA1440" s="38">
        <v>-0.1204514</v>
      </c>
      <c r="DB1440" s="38">
        <v>-3.1933099999999999E-2</v>
      </c>
      <c r="DC1440" s="38">
        <v>-3.34915E-2</v>
      </c>
      <c r="DD1440" s="38">
        <v>-4.2032600000000003E-2</v>
      </c>
      <c r="DE1440" s="38">
        <v>-5.0004699999999999E-2</v>
      </c>
      <c r="DF1440" s="38">
        <v>-6.2410500000000001E-2</v>
      </c>
      <c r="DG1440" s="38">
        <v>-8.0923300000000004E-2</v>
      </c>
      <c r="DH1440" s="38">
        <v>-7.0760699999999996E-2</v>
      </c>
      <c r="DI1440" s="38">
        <v>-1.9030200000000001E-2</v>
      </c>
      <c r="DJ1440" s="38">
        <v>-2.4621000000000001E-3</v>
      </c>
      <c r="DK1440" s="38">
        <v>-2.78734E-2</v>
      </c>
      <c r="DL1440" s="38">
        <v>-7.3609400000000005E-2</v>
      </c>
      <c r="DM1440" s="38">
        <v>0.15116969999999999</v>
      </c>
      <c r="DN1440" s="38">
        <v>0.1200362</v>
      </c>
      <c r="DO1440" s="38">
        <v>0.13047539999999999</v>
      </c>
      <c r="DP1440" s="38">
        <v>0.13278129999999999</v>
      </c>
      <c r="DQ1440" s="38">
        <v>0.12056260000000001</v>
      </c>
      <c r="DR1440" s="38">
        <v>1.1144899999999999E-2</v>
      </c>
      <c r="DS1440" s="38">
        <v>-4.1299000000000002E-2</v>
      </c>
      <c r="DT1440" s="38">
        <v>-8.1076899999999993E-2</v>
      </c>
      <c r="DU1440" s="38">
        <v>-0.12784780000000001</v>
      </c>
      <c r="DV1440" s="38">
        <v>-5.4367800000000001E-2</v>
      </c>
      <c r="DW1440" s="38">
        <v>-6.2413900000000001E-2</v>
      </c>
      <c r="DX1440" s="38">
        <v>-6.2558299999999997E-2</v>
      </c>
      <c r="DY1440" s="38">
        <v>-0.1094873</v>
      </c>
      <c r="DZ1440" s="38">
        <v>-2.1178300000000001E-2</v>
      </c>
      <c r="EA1440" s="38">
        <v>-2.18847E-2</v>
      </c>
      <c r="EB1440" s="38">
        <v>-3.1135300000000001E-2</v>
      </c>
      <c r="EC1440" s="38">
        <v>-3.8870200000000001E-2</v>
      </c>
      <c r="ED1440" s="38">
        <v>-5.30302E-2</v>
      </c>
      <c r="EE1440" s="38">
        <v>-7.2448600000000002E-2</v>
      </c>
      <c r="EF1440" s="38">
        <v>-6.3383599999999998E-2</v>
      </c>
      <c r="EG1440" s="38">
        <v>-1.17407E-2</v>
      </c>
      <c r="EH1440" s="38">
        <v>4.5269999999999998E-3</v>
      </c>
      <c r="EI1440" s="38">
        <v>-2.0369999999999999E-2</v>
      </c>
      <c r="EJ1440" s="38">
        <v>-6.4273200000000003E-2</v>
      </c>
      <c r="EK1440" s="38">
        <v>0.16159870000000001</v>
      </c>
      <c r="EL1440" s="38">
        <v>0.13093560000000001</v>
      </c>
      <c r="EM1440" s="38">
        <v>0.1415257</v>
      </c>
      <c r="EN1440" s="38">
        <v>0.14207220000000001</v>
      </c>
      <c r="EO1440" s="38">
        <v>0.1277788</v>
      </c>
      <c r="EP1440" s="38">
        <v>1.7665E-2</v>
      </c>
      <c r="EQ1440" s="38">
        <v>-3.3487599999999999E-2</v>
      </c>
      <c r="ER1440" s="38">
        <v>-7.1505200000000005E-2</v>
      </c>
      <c r="ES1440" s="38">
        <v>-0.11521670000000001</v>
      </c>
      <c r="ET1440" s="38">
        <v>-3.9862399999999999E-2</v>
      </c>
      <c r="EU1440" s="38">
        <v>-4.7487099999999997E-2</v>
      </c>
      <c r="EV1440" s="38">
        <v>-4.5894799999999999E-2</v>
      </c>
      <c r="EW1440" s="38">
        <v>-9.3657000000000004E-2</v>
      </c>
      <c r="EX1440" s="38">
        <v>-5.6502000000000002E-3</v>
      </c>
      <c r="EY1440" s="38">
        <v>-5.1263000000000003E-3</v>
      </c>
      <c r="EZ1440" s="38">
        <v>-1.54012E-2</v>
      </c>
      <c r="FA1440" s="38">
        <v>-2.27937E-2</v>
      </c>
      <c r="FB1440" s="38">
        <v>78.422690000000003</v>
      </c>
      <c r="FC1440" s="38">
        <v>76.492509999999996</v>
      </c>
      <c r="FD1440" s="38">
        <v>74.929060000000007</v>
      </c>
      <c r="FE1440" s="38">
        <v>73.581249999999997</v>
      </c>
      <c r="FF1440" s="38">
        <v>72.239270000000005</v>
      </c>
      <c r="FG1440" s="38">
        <v>70.970830000000007</v>
      </c>
      <c r="FH1440" s="38">
        <v>70.300290000000004</v>
      </c>
      <c r="FI1440" s="38">
        <v>71.792249999999996</v>
      </c>
      <c r="FJ1440" s="38">
        <v>76.178970000000007</v>
      </c>
      <c r="FK1440" s="38">
        <v>81.247479999999996</v>
      </c>
      <c r="FL1440" s="38">
        <v>86.143720000000002</v>
      </c>
      <c r="FM1440" s="38">
        <v>90.356499999999997</v>
      </c>
      <c r="FN1440" s="38">
        <v>94.176329999999993</v>
      </c>
      <c r="FO1440" s="38">
        <v>97.215029999999999</v>
      </c>
      <c r="FP1440" s="38">
        <v>99.779750000000007</v>
      </c>
      <c r="FQ1440" s="38">
        <v>101.3683</v>
      </c>
      <c r="FR1440" s="38">
        <v>101.8336</v>
      </c>
      <c r="FS1440" s="38">
        <v>101.1675</v>
      </c>
      <c r="FT1440" s="38">
        <v>99.920339999999996</v>
      </c>
      <c r="FU1440" s="38">
        <v>95.880390000000006</v>
      </c>
      <c r="FV1440" s="38">
        <v>91.532420000000002</v>
      </c>
      <c r="FW1440">
        <v>87.615939999999995</v>
      </c>
      <c r="FX1440">
        <v>85.443889999999996</v>
      </c>
      <c r="FY1440">
        <v>83.620159999999998</v>
      </c>
      <c r="FZ1440">
        <v>1.66508E-2</v>
      </c>
      <c r="GA1440">
        <v>0.1079108</v>
      </c>
      <c r="GB1440">
        <v>1</v>
      </c>
    </row>
    <row r="1441" spans="1:184" x14ac:dyDescent="0.3">
      <c r="A1441" t="s">
        <v>1</v>
      </c>
      <c r="B1441" t="s">
        <v>1</v>
      </c>
      <c r="C1441" t="s">
        <v>1</v>
      </c>
      <c r="D1441" t="s">
        <v>1</v>
      </c>
      <c r="E1441" t="s">
        <v>223</v>
      </c>
      <c r="F1441" t="s">
        <v>1</v>
      </c>
      <c r="G1441" t="s">
        <v>1</v>
      </c>
      <c r="H1441" s="40" t="s">
        <v>1</v>
      </c>
      <c r="I1441" s="18" t="s">
        <v>1</v>
      </c>
      <c r="J1441" s="38" t="s">
        <v>1</v>
      </c>
      <c r="K1441" s="18">
        <v>44809</v>
      </c>
      <c r="L1441" s="38">
        <v>41844</v>
      </c>
      <c r="M1441" s="38">
        <v>41844</v>
      </c>
      <c r="N1441" s="38">
        <v>8.4534009999999995</v>
      </c>
      <c r="O1441" s="38">
        <v>8.1143789999999996</v>
      </c>
      <c r="P1441" s="38">
        <v>7.8795780000000004</v>
      </c>
      <c r="Q1441" s="38">
        <v>7.7224459999999997</v>
      </c>
      <c r="R1441" s="38">
        <v>7.7438789999999997</v>
      </c>
      <c r="S1441" s="38">
        <v>7.8562110000000001</v>
      </c>
      <c r="T1441" s="38">
        <v>7.977671</v>
      </c>
      <c r="U1441" s="38">
        <v>8.4591130000000003</v>
      </c>
      <c r="V1441" s="38">
        <v>9.1336110000000001</v>
      </c>
      <c r="W1441" s="38">
        <v>9.8644160000000003</v>
      </c>
      <c r="X1441" s="38">
        <v>10.54077</v>
      </c>
      <c r="Y1441" s="38">
        <v>11.05583</v>
      </c>
      <c r="Z1441" s="38">
        <v>11.40198</v>
      </c>
      <c r="AA1441" s="38">
        <v>11.64934</v>
      </c>
      <c r="AB1441" s="38">
        <v>11.77472</v>
      </c>
      <c r="AC1441" s="38">
        <v>11.79421</v>
      </c>
      <c r="AD1441" s="38">
        <v>11.673590000000001</v>
      </c>
      <c r="AE1441" s="38">
        <v>11.416119999999999</v>
      </c>
      <c r="AF1441" s="38">
        <v>11.157249999999999</v>
      </c>
      <c r="AG1441" s="38">
        <v>10.770519999999999</v>
      </c>
      <c r="AH1441" s="38">
        <v>10.451309999999999</v>
      </c>
      <c r="AI1441" s="38">
        <v>10.03524</v>
      </c>
      <c r="AJ1441" s="38">
        <v>9.4028030000000005</v>
      </c>
      <c r="AK1441" s="38">
        <v>8.931737</v>
      </c>
      <c r="AL1441" s="38">
        <v>0.33039230000000003</v>
      </c>
      <c r="AM1441" s="38">
        <v>0.2185636</v>
      </c>
      <c r="AN1441" s="38">
        <v>0.1186623</v>
      </c>
      <c r="AO1441" s="38">
        <v>1.55157E-2</v>
      </c>
      <c r="AP1441" s="38">
        <v>-3.1995299999999997E-2</v>
      </c>
      <c r="AQ1441" s="38">
        <v>-0.199409</v>
      </c>
      <c r="AR1441" s="38">
        <v>-0.43710320000000003</v>
      </c>
      <c r="AS1441" s="38">
        <v>-0.24355769999999999</v>
      </c>
      <c r="AT1441" s="38">
        <v>-9.6727599999999997E-2</v>
      </c>
      <c r="AU1441" s="38">
        <v>6.2570799999999996E-2</v>
      </c>
      <c r="AV1441" s="38">
        <v>7.1117100000000003E-2</v>
      </c>
      <c r="AW1441" s="38">
        <v>7.5565199999999999E-2</v>
      </c>
      <c r="AX1441" s="38">
        <v>4.3603700000000002E-2</v>
      </c>
      <c r="AY1441" s="38">
        <v>-9.1754799999999997E-2</v>
      </c>
      <c r="AZ1441" s="38">
        <v>-0.18355640000000001</v>
      </c>
      <c r="BA1441" s="38">
        <v>-0.1798804</v>
      </c>
      <c r="BB1441" s="38">
        <v>-9.5806500000000003E-2</v>
      </c>
      <c r="BC1441" s="38">
        <v>-4.5405300000000003E-2</v>
      </c>
      <c r="BD1441" s="38">
        <v>-5.6562000000000001E-3</v>
      </c>
      <c r="BE1441" s="38">
        <v>-0.15515290000000001</v>
      </c>
      <c r="BF1441" s="38">
        <v>-0.1116129</v>
      </c>
      <c r="BG1441" s="38">
        <v>-6.4608200000000005E-2</v>
      </c>
      <c r="BH1441" s="38">
        <v>-0.22865089999999999</v>
      </c>
      <c r="BI1441" s="38">
        <v>-0.28832360000000001</v>
      </c>
      <c r="BJ1441" s="38">
        <v>0.3483812</v>
      </c>
      <c r="BK1441" s="38">
        <v>0.23340169999999999</v>
      </c>
      <c r="BL1441" s="38">
        <v>0.13334950000000001</v>
      </c>
      <c r="BM1441" s="38">
        <v>3.05454E-2</v>
      </c>
      <c r="BN1441" s="38">
        <v>-1.8905000000000002E-2</v>
      </c>
      <c r="BO1441" s="38">
        <v>-0.1833601</v>
      </c>
      <c r="BP1441" s="38">
        <v>-0.4198691</v>
      </c>
      <c r="BQ1441" s="38">
        <v>-0.225851</v>
      </c>
      <c r="BR1441" s="38">
        <v>-8.0052799999999993E-2</v>
      </c>
      <c r="BS1441" s="38">
        <v>8.1549899999999995E-2</v>
      </c>
      <c r="BT1441" s="38">
        <v>9.0999999999999998E-2</v>
      </c>
      <c r="BU1441" s="38">
        <v>9.0431700000000004E-2</v>
      </c>
      <c r="BV1441" s="38">
        <v>5.5238200000000001E-2</v>
      </c>
      <c r="BW1441" s="38">
        <v>-7.7953099999999997E-2</v>
      </c>
      <c r="BX1441" s="38">
        <v>-0.1670586</v>
      </c>
      <c r="BY1441" s="38">
        <v>-0.15707660000000001</v>
      </c>
      <c r="BZ1441" s="38">
        <v>-7.0368E-2</v>
      </c>
      <c r="CA1441" s="38">
        <v>-1.8994500000000001E-2</v>
      </c>
      <c r="CB1441" s="38">
        <v>2.31151E-2</v>
      </c>
      <c r="CC1441" s="38">
        <v>-0.12309730000000001</v>
      </c>
      <c r="CD1441" s="38">
        <v>-8.0907300000000001E-2</v>
      </c>
      <c r="CE1441" s="38">
        <v>-3.3669200000000003E-2</v>
      </c>
      <c r="CF1441" s="38">
        <v>-0.19451160000000001</v>
      </c>
      <c r="CG1441" s="38">
        <v>-0.2530983</v>
      </c>
      <c r="CH1441" s="38">
        <v>0.3608402</v>
      </c>
      <c r="CI1441" s="38">
        <v>0.2436786</v>
      </c>
      <c r="CJ1441" s="38">
        <v>0.14352190000000001</v>
      </c>
      <c r="CK1441" s="38">
        <v>4.0954900000000002E-2</v>
      </c>
      <c r="CL1441" s="38">
        <v>-9.8387000000000006E-3</v>
      </c>
      <c r="CM1441" s="38">
        <v>-0.1722447</v>
      </c>
      <c r="CN1441" s="38">
        <v>-0.40793279999999998</v>
      </c>
      <c r="CO1441" s="38">
        <v>-0.21358730000000001</v>
      </c>
      <c r="CP1441" s="38">
        <v>-6.8503800000000004E-2</v>
      </c>
      <c r="CQ1441" s="38">
        <v>9.4694799999999996E-2</v>
      </c>
      <c r="CR1441" s="38">
        <v>0.1047708</v>
      </c>
      <c r="CS1441" s="38">
        <v>0.1007282</v>
      </c>
      <c r="CT1441" s="38">
        <v>6.32963E-2</v>
      </c>
      <c r="CU1441" s="38">
        <v>-6.8394200000000002E-2</v>
      </c>
      <c r="CV1441" s="38">
        <v>-0.1556323</v>
      </c>
      <c r="CW1441" s="38">
        <v>-0.14128270000000001</v>
      </c>
      <c r="CX1441" s="38">
        <v>-5.2749299999999999E-2</v>
      </c>
      <c r="CY1441" s="38">
        <v>-7.025E-4</v>
      </c>
      <c r="CZ1441" s="38">
        <v>4.3041999999999997E-2</v>
      </c>
      <c r="DA1441" s="38">
        <v>-0.1008957</v>
      </c>
      <c r="DB1441" s="38">
        <v>-5.9640699999999998E-2</v>
      </c>
      <c r="DC1441" s="38">
        <v>-1.2241E-2</v>
      </c>
      <c r="DD1441" s="38">
        <v>-0.17086689999999999</v>
      </c>
      <c r="DE1441" s="38">
        <v>-0.2287013</v>
      </c>
      <c r="DF1441" s="38">
        <v>0.3732992</v>
      </c>
      <c r="DG1441" s="38">
        <v>0.2539554</v>
      </c>
      <c r="DH1441" s="38">
        <v>0.1536942</v>
      </c>
      <c r="DI1441" s="38">
        <v>5.1364300000000002E-2</v>
      </c>
      <c r="DJ1441" s="38">
        <v>-7.7240000000000002E-4</v>
      </c>
      <c r="DK1441" s="38">
        <v>-0.1611293</v>
      </c>
      <c r="DL1441" s="38">
        <v>-0.39599649999999997</v>
      </c>
      <c r="DM1441" s="38">
        <v>-0.20132369999999999</v>
      </c>
      <c r="DN1441" s="38">
        <v>-5.6954900000000003E-2</v>
      </c>
      <c r="DO1441" s="38">
        <v>0.1078397</v>
      </c>
      <c r="DP1441" s="38">
        <v>0.1185416</v>
      </c>
      <c r="DQ1441" s="38">
        <v>0.1110247</v>
      </c>
      <c r="DR1441" s="38">
        <v>7.1354299999999996E-2</v>
      </c>
      <c r="DS1441" s="38">
        <v>-5.8835199999999997E-2</v>
      </c>
      <c r="DT1441" s="38">
        <v>-0.1442059</v>
      </c>
      <c r="DU1441" s="38">
        <v>-0.12548880000000001</v>
      </c>
      <c r="DV1441" s="38">
        <v>-3.5130700000000001E-2</v>
      </c>
      <c r="DW1441" s="38">
        <v>1.7589500000000001E-2</v>
      </c>
      <c r="DX1441" s="38">
        <v>6.2968999999999997E-2</v>
      </c>
      <c r="DY1441" s="38">
        <v>-7.8694100000000003E-2</v>
      </c>
      <c r="DZ1441" s="38">
        <v>-3.8374199999999997E-2</v>
      </c>
      <c r="EA1441" s="38">
        <v>9.1871999999999995E-3</v>
      </c>
      <c r="EB1441" s="38">
        <v>-0.14722209999999999</v>
      </c>
      <c r="EC1441" s="38">
        <v>-0.2043044</v>
      </c>
      <c r="ED1441" s="38">
        <v>0.39128810000000003</v>
      </c>
      <c r="EE1441" s="38">
        <v>0.26879360000000002</v>
      </c>
      <c r="EF1441" s="38">
        <v>0.16838149999999999</v>
      </c>
      <c r="EG1441" s="38">
        <v>6.6393999999999995E-2</v>
      </c>
      <c r="EH1441" s="38">
        <v>1.23179E-2</v>
      </c>
      <c r="EI1441" s="38">
        <v>-0.1450804</v>
      </c>
      <c r="EJ1441" s="38">
        <v>-0.3787624</v>
      </c>
      <c r="EK1441" s="38">
        <v>-0.1836169</v>
      </c>
      <c r="EL1441" s="38">
        <v>-4.0280099999999999E-2</v>
      </c>
      <c r="EM1441" s="38">
        <v>0.12681880000000001</v>
      </c>
      <c r="EN1441" s="38">
        <v>0.13842450000000001</v>
      </c>
      <c r="EO1441" s="38">
        <v>0.12589120000000001</v>
      </c>
      <c r="EP1441" s="38">
        <v>8.2988900000000004E-2</v>
      </c>
      <c r="EQ1441" s="38">
        <v>-4.50336E-2</v>
      </c>
      <c r="ER1441" s="38">
        <v>-0.12770809999999999</v>
      </c>
      <c r="ES1441" s="38">
        <v>-0.1026849</v>
      </c>
      <c r="ET1441" s="38">
        <v>-9.6921999999999998E-3</v>
      </c>
      <c r="EU1441" s="38">
        <v>4.4000200000000003E-2</v>
      </c>
      <c r="EV1441" s="38">
        <v>9.1740299999999997E-2</v>
      </c>
      <c r="EW1441" s="38">
        <v>-4.6638499999999999E-2</v>
      </c>
      <c r="EX1441" s="38">
        <v>-7.6686000000000002E-3</v>
      </c>
      <c r="EY1441" s="38">
        <v>4.0126200000000001E-2</v>
      </c>
      <c r="EZ1441" s="38">
        <v>-0.1130828</v>
      </c>
      <c r="FA1441" s="38">
        <v>-0.16907910000000001</v>
      </c>
      <c r="FB1441" s="38">
        <v>83.962909999999994</v>
      </c>
      <c r="FC1441" s="38">
        <v>82.709950000000006</v>
      </c>
      <c r="FD1441" s="38">
        <v>80.945570000000004</v>
      </c>
      <c r="FE1441" s="38">
        <v>79.430769999999995</v>
      </c>
      <c r="FF1441" s="38">
        <v>78.212440000000001</v>
      </c>
      <c r="FG1441" s="38">
        <v>77.281270000000006</v>
      </c>
      <c r="FH1441" s="38">
        <v>76.000110000000006</v>
      </c>
      <c r="FI1441" s="38">
        <v>76.603149999999999</v>
      </c>
      <c r="FJ1441" s="38">
        <v>81.102980000000002</v>
      </c>
      <c r="FK1441" s="38">
        <v>86.628249999999994</v>
      </c>
      <c r="FL1441" s="38">
        <v>91.689329999999998</v>
      </c>
      <c r="FM1441" s="38">
        <v>95.657430000000005</v>
      </c>
      <c r="FN1441" s="38">
        <v>99.678160000000005</v>
      </c>
      <c r="FO1441" s="38">
        <v>102.82210000000001</v>
      </c>
      <c r="FP1441" s="38">
        <v>104.71299999999999</v>
      </c>
      <c r="FQ1441" s="38">
        <v>106.217</v>
      </c>
      <c r="FR1441" s="38">
        <v>106.8202</v>
      </c>
      <c r="FS1441" s="38">
        <v>106.2921</v>
      </c>
      <c r="FT1441" s="38">
        <v>104.1405</v>
      </c>
      <c r="FU1441" s="38">
        <v>99.882440000000003</v>
      </c>
      <c r="FV1441" s="38">
        <v>96.941100000000006</v>
      </c>
      <c r="FW1441">
        <v>93.595089999999999</v>
      </c>
      <c r="FX1441">
        <v>90.429379999999995</v>
      </c>
      <c r="FY1441">
        <v>88.731740000000002</v>
      </c>
      <c r="FZ1441">
        <v>3.2334000000000002E-2</v>
      </c>
      <c r="GA1441">
        <v>0.33438089999999998</v>
      </c>
      <c r="GB1441">
        <v>1</v>
      </c>
    </row>
    <row r="1442" spans="1:184" x14ac:dyDescent="0.3">
      <c r="A1442" t="s">
        <v>1</v>
      </c>
      <c r="B1442" t="s">
        <v>1</v>
      </c>
      <c r="C1442" t="s">
        <v>1</v>
      </c>
      <c r="D1442" t="s">
        <v>1</v>
      </c>
      <c r="E1442" t="s">
        <v>223</v>
      </c>
      <c r="F1442" t="s">
        <v>1</v>
      </c>
      <c r="G1442" t="s">
        <v>1</v>
      </c>
      <c r="H1442" s="40" t="s">
        <v>1</v>
      </c>
      <c r="I1442" s="18" t="s">
        <v>1</v>
      </c>
      <c r="J1442" s="38" t="s">
        <v>1</v>
      </c>
      <c r="K1442" s="18">
        <v>44810</v>
      </c>
      <c r="L1442" s="38">
        <v>41844</v>
      </c>
      <c r="M1442" s="38">
        <v>41844</v>
      </c>
      <c r="N1442" s="38">
        <v>8.9048770000000008</v>
      </c>
      <c r="O1442" s="38">
        <v>8.721489</v>
      </c>
      <c r="P1442" s="38">
        <v>8.5328800000000005</v>
      </c>
      <c r="Q1442" s="38">
        <v>8.5327730000000006</v>
      </c>
      <c r="R1442" s="38">
        <v>8.7810299999999994</v>
      </c>
      <c r="S1442" s="38">
        <v>9.3482040000000008</v>
      </c>
      <c r="T1442" s="38">
        <v>10.1812</v>
      </c>
      <c r="U1442" s="38">
        <v>11.170529999999999</v>
      </c>
      <c r="V1442" s="38">
        <v>12.28004</v>
      </c>
      <c r="W1442" s="38">
        <v>13.199009999999999</v>
      </c>
      <c r="X1442" s="38">
        <v>13.952999999999999</v>
      </c>
      <c r="Y1442" s="38">
        <v>14.5703</v>
      </c>
      <c r="Z1442" s="38">
        <v>14.962009999999999</v>
      </c>
      <c r="AA1442" s="38">
        <v>15.3735</v>
      </c>
      <c r="AB1442" s="38">
        <v>15.460789999999999</v>
      </c>
      <c r="AC1442" s="38">
        <v>15.292820000000001</v>
      </c>
      <c r="AD1442" s="38">
        <v>14.72472</v>
      </c>
      <c r="AE1442" s="38">
        <v>13.7981</v>
      </c>
      <c r="AF1442" s="38">
        <v>13.006729999999999</v>
      </c>
      <c r="AG1442" s="38">
        <v>12.41239</v>
      </c>
      <c r="AH1442" s="38">
        <v>11.92361</v>
      </c>
      <c r="AI1442" s="38">
        <v>11.338190000000001</v>
      </c>
      <c r="AJ1442" s="38">
        <v>10.655860000000001</v>
      </c>
      <c r="AK1442" s="38">
        <v>10.10558</v>
      </c>
      <c r="AL1442" s="38">
        <v>6.0816999999999998E-3</v>
      </c>
      <c r="AM1442" s="38">
        <v>-5.6747000000000004E-3</v>
      </c>
      <c r="AN1442" s="38">
        <v>-1.5549E-2</v>
      </c>
      <c r="AO1442" s="38">
        <v>6.60689E-2</v>
      </c>
      <c r="AP1442" s="38">
        <v>7.6480900000000004E-2</v>
      </c>
      <c r="AQ1442" s="38">
        <v>2.9234900000000001E-2</v>
      </c>
      <c r="AR1442" s="38">
        <v>-8.5916099999999995E-2</v>
      </c>
      <c r="AS1442" s="38">
        <v>7.7593099999999998E-2</v>
      </c>
      <c r="AT1442" s="38">
        <v>-0.1118808</v>
      </c>
      <c r="AU1442" s="38">
        <v>-0.19311500000000001</v>
      </c>
      <c r="AV1442" s="38">
        <v>-0.2173745</v>
      </c>
      <c r="AW1442" s="38">
        <v>-0.21434449999999999</v>
      </c>
      <c r="AX1442" s="38">
        <v>-6.6443699999999994E-2</v>
      </c>
      <c r="AY1442" s="38">
        <v>0.1821345</v>
      </c>
      <c r="AZ1442" s="38">
        <v>0.2340843</v>
      </c>
      <c r="BA1442" s="38">
        <v>0.41514719999999999</v>
      </c>
      <c r="BB1442" s="38">
        <v>0.47212169999999998</v>
      </c>
      <c r="BC1442" s="38">
        <v>0.25565280000000001</v>
      </c>
      <c r="BD1442" s="38">
        <v>0.21341740000000001</v>
      </c>
      <c r="BE1442" s="38">
        <v>9.7150100000000003E-2</v>
      </c>
      <c r="BF1442" s="38">
        <v>9.2136200000000001E-2</v>
      </c>
      <c r="BG1442" s="38">
        <v>0.13155739999999999</v>
      </c>
      <c r="BH1442" s="38">
        <v>7.1861999999999995E-2</v>
      </c>
      <c r="BI1442" s="38">
        <v>-9.6594000000000003E-3</v>
      </c>
      <c r="BJ1442" s="38">
        <v>2.6545800000000001E-2</v>
      </c>
      <c r="BK1442" s="38">
        <v>1.45095E-2</v>
      </c>
      <c r="BL1442" s="38">
        <v>4.7204999999999999E-3</v>
      </c>
      <c r="BM1442" s="38">
        <v>8.1520099999999998E-2</v>
      </c>
      <c r="BN1442" s="38">
        <v>9.1218400000000005E-2</v>
      </c>
      <c r="BO1442" s="38">
        <v>4.5987199999999999E-2</v>
      </c>
      <c r="BP1442" s="38">
        <v>-6.15116E-2</v>
      </c>
      <c r="BQ1442" s="38">
        <v>0.1009737</v>
      </c>
      <c r="BR1442" s="38">
        <v>-8.7628999999999999E-2</v>
      </c>
      <c r="BS1442" s="38">
        <v>-0.16705900000000001</v>
      </c>
      <c r="BT1442" s="38">
        <v>-0.19595470000000001</v>
      </c>
      <c r="BU1442" s="38">
        <v>-0.19699449999999999</v>
      </c>
      <c r="BV1442" s="38">
        <v>-5.2117299999999998E-2</v>
      </c>
      <c r="BW1442" s="38">
        <v>0.19801270000000001</v>
      </c>
      <c r="BX1442" s="38">
        <v>0.25496639999999998</v>
      </c>
      <c r="BY1442" s="38">
        <v>0.4396079</v>
      </c>
      <c r="BZ1442" s="38">
        <v>0.50066319999999997</v>
      </c>
      <c r="CA1442" s="38">
        <v>0.28803679999999998</v>
      </c>
      <c r="CB1442" s="38">
        <v>0.25079309999999999</v>
      </c>
      <c r="CC1442" s="38">
        <v>0.1364409</v>
      </c>
      <c r="CD1442" s="38">
        <v>0.1293648</v>
      </c>
      <c r="CE1442" s="38">
        <v>0.1676829</v>
      </c>
      <c r="CF1442" s="38">
        <v>0.10785649999999999</v>
      </c>
      <c r="CG1442" s="38">
        <v>2.7909400000000001E-2</v>
      </c>
      <c r="CH1442" s="38">
        <v>4.0719100000000001E-2</v>
      </c>
      <c r="CI1442" s="38">
        <v>2.8489E-2</v>
      </c>
      <c r="CJ1442" s="38">
        <v>1.87592E-2</v>
      </c>
      <c r="CK1442" s="38">
        <v>9.2221499999999998E-2</v>
      </c>
      <c r="CL1442" s="38">
        <v>0.1014256</v>
      </c>
      <c r="CM1442" s="38">
        <v>5.7589899999999999E-2</v>
      </c>
      <c r="CN1442" s="38">
        <v>-4.4609099999999999E-2</v>
      </c>
      <c r="CO1442" s="38">
        <v>0.11716699999999999</v>
      </c>
      <c r="CP1442" s="38">
        <v>-7.0832300000000001E-2</v>
      </c>
      <c r="CQ1442" s="38">
        <v>-0.1490127</v>
      </c>
      <c r="CR1442" s="38">
        <v>-0.18111940000000001</v>
      </c>
      <c r="CS1442" s="38">
        <v>-0.1849779</v>
      </c>
      <c r="CT1442" s="38">
        <v>-4.21949E-2</v>
      </c>
      <c r="CU1442" s="38">
        <v>0.2090099</v>
      </c>
      <c r="CV1442" s="38">
        <v>0.26942939999999999</v>
      </c>
      <c r="CW1442" s="38">
        <v>0.45654929999999999</v>
      </c>
      <c r="CX1442" s="38">
        <v>0.52043099999999998</v>
      </c>
      <c r="CY1442" s="38">
        <v>0.31046580000000001</v>
      </c>
      <c r="CZ1442" s="38">
        <v>0.27667930000000002</v>
      </c>
      <c r="DA1442" s="38">
        <v>0.16365370000000001</v>
      </c>
      <c r="DB1442" s="38">
        <v>0.15514929999999999</v>
      </c>
      <c r="DC1442" s="38">
        <v>0.1927034</v>
      </c>
      <c r="DD1442" s="38">
        <v>0.13278609999999999</v>
      </c>
      <c r="DE1442" s="38">
        <v>5.3929499999999998E-2</v>
      </c>
      <c r="DF1442" s="38">
        <v>5.4892499999999997E-2</v>
      </c>
      <c r="DG1442" s="38">
        <v>4.2468400000000003E-2</v>
      </c>
      <c r="DH1442" s="38">
        <v>3.2797800000000002E-2</v>
      </c>
      <c r="DI1442" s="38">
        <v>0.1029229</v>
      </c>
      <c r="DJ1442" s="38">
        <v>0.1116328</v>
      </c>
      <c r="DK1442" s="38">
        <v>6.9192500000000004E-2</v>
      </c>
      <c r="DL1442" s="38">
        <v>-2.7706600000000001E-2</v>
      </c>
      <c r="DM1442" s="38">
        <v>0.13336039999999999</v>
      </c>
      <c r="DN1442" s="38">
        <v>-5.40355E-2</v>
      </c>
      <c r="DO1442" s="38">
        <v>-0.13096640000000001</v>
      </c>
      <c r="DP1442" s="38">
        <v>-0.16628399999999999</v>
      </c>
      <c r="DQ1442" s="38">
        <v>-0.17296130000000001</v>
      </c>
      <c r="DR1442" s="38">
        <v>-3.2272500000000003E-2</v>
      </c>
      <c r="DS1442" s="38">
        <v>0.22000700000000001</v>
      </c>
      <c r="DT1442" s="38">
        <v>0.28389229999999999</v>
      </c>
      <c r="DU1442" s="38">
        <v>0.47349069999999999</v>
      </c>
      <c r="DV1442" s="38">
        <v>0.54019890000000004</v>
      </c>
      <c r="DW1442" s="38">
        <v>0.33289489999999999</v>
      </c>
      <c r="DX1442" s="38">
        <v>0.30256559999999999</v>
      </c>
      <c r="DY1442" s="38">
        <v>0.19086639999999999</v>
      </c>
      <c r="DZ1442" s="38">
        <v>0.18093380000000001</v>
      </c>
      <c r="EA1442" s="38">
        <v>0.2177238</v>
      </c>
      <c r="EB1442" s="38">
        <v>0.15771579999999999</v>
      </c>
      <c r="EC1442" s="38">
        <v>7.9949599999999996E-2</v>
      </c>
      <c r="ED1442" s="38">
        <v>7.5356500000000007E-2</v>
      </c>
      <c r="EE1442" s="38">
        <v>6.2652600000000003E-2</v>
      </c>
      <c r="EF1442" s="38">
        <v>5.3067299999999998E-2</v>
      </c>
      <c r="EG1442" s="38">
        <v>0.1183741</v>
      </c>
      <c r="EH1442" s="38">
        <v>0.12637029999999999</v>
      </c>
      <c r="EI1442" s="38">
        <v>8.5944900000000005E-2</v>
      </c>
      <c r="EJ1442" s="38">
        <v>-3.3021000000000001E-3</v>
      </c>
      <c r="EK1442" s="38">
        <v>0.15674099999999999</v>
      </c>
      <c r="EL1442" s="38">
        <v>-2.97837E-2</v>
      </c>
      <c r="EM1442" s="38">
        <v>-0.1049104</v>
      </c>
      <c r="EN1442" s="38">
        <v>-0.1448642</v>
      </c>
      <c r="EO1442" s="38">
        <v>-0.15561130000000001</v>
      </c>
      <c r="EP1442" s="38">
        <v>-1.79461E-2</v>
      </c>
      <c r="EQ1442" s="38">
        <v>0.23588519999999999</v>
      </c>
      <c r="ER1442" s="38">
        <v>0.3047745</v>
      </c>
      <c r="ES1442" s="38">
        <v>0.49795139999999999</v>
      </c>
      <c r="ET1442" s="38">
        <v>0.56874040000000003</v>
      </c>
      <c r="EU1442" s="38">
        <v>0.36527890000000002</v>
      </c>
      <c r="EV1442" s="38">
        <v>0.3399413</v>
      </c>
      <c r="EW1442" s="38">
        <v>0.23015730000000001</v>
      </c>
      <c r="EX1442" s="38">
        <v>0.21816240000000001</v>
      </c>
      <c r="EY1442" s="38">
        <v>0.2538493</v>
      </c>
      <c r="EZ1442" s="38">
        <v>0.1937102</v>
      </c>
      <c r="FA1442" s="38">
        <v>0.1175184</v>
      </c>
      <c r="FB1442" s="38">
        <v>85.858149999999995</v>
      </c>
      <c r="FC1442" s="38">
        <v>84.319950000000006</v>
      </c>
      <c r="FD1442" s="38">
        <v>82.709109999999995</v>
      </c>
      <c r="FE1442" s="38">
        <v>81.647289999999998</v>
      </c>
      <c r="FF1442" s="38">
        <v>80.528670000000005</v>
      </c>
      <c r="FG1442" s="38">
        <v>79.971630000000005</v>
      </c>
      <c r="FH1442" s="38">
        <v>79.346800000000002</v>
      </c>
      <c r="FI1442" s="38">
        <v>81.24736</v>
      </c>
      <c r="FJ1442" s="38">
        <v>85.8489</v>
      </c>
      <c r="FK1442" s="38">
        <v>91.812259999999995</v>
      </c>
      <c r="FL1442" s="38">
        <v>96.518209999999996</v>
      </c>
      <c r="FM1442" s="38">
        <v>101.01009999999999</v>
      </c>
      <c r="FN1442" s="38">
        <v>104.26260000000001</v>
      </c>
      <c r="FO1442" s="38">
        <v>107.2993</v>
      </c>
      <c r="FP1442" s="38">
        <v>109.3052</v>
      </c>
      <c r="FQ1442" s="38">
        <v>110.86709999999999</v>
      </c>
      <c r="FR1442" s="38">
        <v>110.935</v>
      </c>
      <c r="FS1442" s="38">
        <v>109.65860000000001</v>
      </c>
      <c r="FT1442" s="38">
        <v>107.0531</v>
      </c>
      <c r="FU1442" s="38">
        <v>101.83759999999999</v>
      </c>
      <c r="FV1442" s="38">
        <v>97.285870000000003</v>
      </c>
      <c r="FW1442">
        <v>94.505560000000003</v>
      </c>
      <c r="FX1442">
        <v>92.930149999999998</v>
      </c>
      <c r="FY1442">
        <v>90.373480000000001</v>
      </c>
      <c r="FZ1442">
        <v>4.2721000000000002E-2</v>
      </c>
      <c r="GA1442">
        <v>0.30933129999999998</v>
      </c>
      <c r="GB1442">
        <v>1</v>
      </c>
    </row>
    <row r="1443" spans="1:184" x14ac:dyDescent="0.3">
      <c r="A1443" t="s">
        <v>1</v>
      </c>
      <c r="B1443" t="s">
        <v>1</v>
      </c>
      <c r="C1443" t="s">
        <v>1</v>
      </c>
      <c r="D1443" t="s">
        <v>1</v>
      </c>
      <c r="E1443" t="s">
        <v>223</v>
      </c>
      <c r="F1443" t="s">
        <v>1</v>
      </c>
      <c r="G1443" t="s">
        <v>1</v>
      </c>
      <c r="H1443" s="40" t="s">
        <v>1</v>
      </c>
      <c r="I1443" s="18" t="s">
        <v>1</v>
      </c>
      <c r="J1443" s="38" t="s">
        <v>1</v>
      </c>
      <c r="K1443" s="18">
        <v>44811</v>
      </c>
      <c r="L1443" s="38">
        <v>41840</v>
      </c>
      <c r="M1443" s="38">
        <v>41840</v>
      </c>
      <c r="N1443" s="38">
        <v>9.7814829999999997</v>
      </c>
      <c r="O1443" s="38">
        <v>9.5041729999999998</v>
      </c>
      <c r="P1443" s="38">
        <v>9.2680000000000007</v>
      </c>
      <c r="Q1443" s="38">
        <v>9.1711550000000006</v>
      </c>
      <c r="R1443" s="38">
        <v>9.3233689999999996</v>
      </c>
      <c r="S1443" s="38">
        <v>9.8102549999999997</v>
      </c>
      <c r="T1443" s="38">
        <v>10.490970000000001</v>
      </c>
      <c r="U1443" s="38">
        <v>11.362489999999999</v>
      </c>
      <c r="V1443" s="38">
        <v>12.415039999999999</v>
      </c>
      <c r="W1443" s="38">
        <v>13.280250000000001</v>
      </c>
      <c r="X1443" s="38">
        <v>13.99732</v>
      </c>
      <c r="Y1443" s="38">
        <v>14.504009999999999</v>
      </c>
      <c r="Z1443" s="38">
        <v>14.82612</v>
      </c>
      <c r="AA1443" s="38">
        <v>15.16188</v>
      </c>
      <c r="AB1443" s="38">
        <v>15.21116</v>
      </c>
      <c r="AC1443" s="38">
        <v>15.01393</v>
      </c>
      <c r="AD1443" s="38">
        <v>14.50578</v>
      </c>
      <c r="AE1443" s="38">
        <v>13.59399</v>
      </c>
      <c r="AF1443" s="38">
        <v>12.849740000000001</v>
      </c>
      <c r="AG1443" s="38">
        <v>12.27913</v>
      </c>
      <c r="AH1443" s="38">
        <v>11.83249</v>
      </c>
      <c r="AI1443" s="38">
        <v>11.29</v>
      </c>
      <c r="AJ1443" s="38">
        <v>10.57429</v>
      </c>
      <c r="AK1443" s="38">
        <v>10.0161</v>
      </c>
      <c r="AL1443" s="38">
        <v>-3.5225E-3</v>
      </c>
      <c r="AM1443" s="38">
        <v>-1.25922E-2</v>
      </c>
      <c r="AN1443" s="38">
        <v>-1.55771E-2</v>
      </c>
      <c r="AO1443" s="38">
        <v>-2.7964000000000001E-3</v>
      </c>
      <c r="AP1443" s="38">
        <v>1.6012599999999998E-2</v>
      </c>
      <c r="AQ1443" s="38">
        <v>-2.7168299999999999E-2</v>
      </c>
      <c r="AR1443" s="38">
        <v>-0.1344728</v>
      </c>
      <c r="AS1443" s="38">
        <v>1.53318E-2</v>
      </c>
      <c r="AT1443" s="38">
        <v>-1.5076900000000001E-2</v>
      </c>
      <c r="AU1443" s="38">
        <v>-4.3403600000000001E-2</v>
      </c>
      <c r="AV1443" s="38">
        <v>-6.5669099999999994E-2</v>
      </c>
      <c r="AW1443" s="38">
        <v>-6.5129500000000007E-2</v>
      </c>
      <c r="AX1443" s="38">
        <v>-2.2270700000000001E-2</v>
      </c>
      <c r="AY1443" s="38">
        <v>5.6097099999999997E-2</v>
      </c>
      <c r="AZ1443" s="38">
        <v>0.1007126</v>
      </c>
      <c r="BA1443" s="38">
        <v>0.13836680000000001</v>
      </c>
      <c r="BB1443" s="38">
        <v>0.2519844</v>
      </c>
      <c r="BC1443" s="38">
        <v>0.12617709999999999</v>
      </c>
      <c r="BD1443" s="38">
        <v>0.1044467</v>
      </c>
      <c r="BE1443" s="38">
        <v>-1.65842E-2</v>
      </c>
      <c r="BF1443" s="38">
        <v>0.12330729999999999</v>
      </c>
      <c r="BG1443" s="38">
        <v>0.2432578</v>
      </c>
      <c r="BH1443" s="38">
        <v>0.1404318</v>
      </c>
      <c r="BI1443" s="38">
        <v>5.0384199999999997E-2</v>
      </c>
      <c r="BJ1443" s="38">
        <v>1.28372E-2</v>
      </c>
      <c r="BK1443" s="38">
        <v>1.8494E-3</v>
      </c>
      <c r="BL1443" s="38">
        <v>-1.4526000000000001E-3</v>
      </c>
      <c r="BM1443" s="38">
        <v>9.2584E-3</v>
      </c>
      <c r="BN1443" s="38">
        <v>2.7884900000000001E-2</v>
      </c>
      <c r="BO1443" s="38">
        <v>-1.44744E-2</v>
      </c>
      <c r="BP1443" s="38">
        <v>-0.1174767</v>
      </c>
      <c r="BQ1443" s="38">
        <v>3.24633E-2</v>
      </c>
      <c r="BR1443" s="38">
        <v>3.1920999999999998E-3</v>
      </c>
      <c r="BS1443" s="38">
        <v>-2.5689199999999999E-2</v>
      </c>
      <c r="BT1443" s="38">
        <v>-4.9689299999999999E-2</v>
      </c>
      <c r="BU1443" s="38">
        <v>-5.2552099999999997E-2</v>
      </c>
      <c r="BV1443" s="38">
        <v>-1.1591799999999999E-2</v>
      </c>
      <c r="BW1443" s="38">
        <v>6.8561899999999995E-2</v>
      </c>
      <c r="BX1443" s="38">
        <v>0.11551259999999999</v>
      </c>
      <c r="BY1443" s="38">
        <v>0.15819150000000001</v>
      </c>
      <c r="BZ1443" s="38">
        <v>0.27590750000000003</v>
      </c>
      <c r="CA1443" s="38">
        <v>0.15270929999999999</v>
      </c>
      <c r="CB1443" s="38">
        <v>0.1340162</v>
      </c>
      <c r="CC1443" s="38">
        <v>1.27105E-2</v>
      </c>
      <c r="CD1443" s="38">
        <v>0.15009410000000001</v>
      </c>
      <c r="CE1443" s="38">
        <v>0.27000289999999999</v>
      </c>
      <c r="CF1443" s="38">
        <v>0.16940839999999999</v>
      </c>
      <c r="CG1443" s="38">
        <v>7.8747399999999995E-2</v>
      </c>
      <c r="CH1443" s="38">
        <v>2.4167899999999999E-2</v>
      </c>
      <c r="CI1443" s="38">
        <v>1.18516E-2</v>
      </c>
      <c r="CJ1443" s="38">
        <v>8.3300000000000006E-3</v>
      </c>
      <c r="CK1443" s="38">
        <v>1.7607600000000001E-2</v>
      </c>
      <c r="CL1443" s="38">
        <v>3.6107599999999997E-2</v>
      </c>
      <c r="CM1443" s="38">
        <v>-5.6826000000000003E-3</v>
      </c>
      <c r="CN1443" s="38">
        <v>-0.1057052</v>
      </c>
      <c r="CO1443" s="38">
        <v>4.43285E-2</v>
      </c>
      <c r="CP1443" s="38">
        <v>1.5845100000000001E-2</v>
      </c>
      <c r="CQ1443" s="38">
        <v>-1.34203E-2</v>
      </c>
      <c r="CR1443" s="38">
        <v>-3.8621799999999998E-2</v>
      </c>
      <c r="CS1443" s="38">
        <v>-4.3841100000000001E-2</v>
      </c>
      <c r="CT1443" s="38">
        <v>-4.1957000000000001E-3</v>
      </c>
      <c r="CU1443" s="38">
        <v>7.7195E-2</v>
      </c>
      <c r="CV1443" s="38">
        <v>0.12576309999999999</v>
      </c>
      <c r="CW1443" s="38">
        <v>0.17192199999999999</v>
      </c>
      <c r="CX1443" s="38">
        <v>0.29247659999999998</v>
      </c>
      <c r="CY1443" s="38">
        <v>0.1710854</v>
      </c>
      <c r="CZ1443" s="38">
        <v>0.15449599999999999</v>
      </c>
      <c r="DA1443" s="38">
        <v>3.3000000000000002E-2</v>
      </c>
      <c r="DB1443" s="38">
        <v>0.1686465</v>
      </c>
      <c r="DC1443" s="38">
        <v>0.28852660000000002</v>
      </c>
      <c r="DD1443" s="38">
        <v>0.18947739999999999</v>
      </c>
      <c r="DE1443" s="38">
        <v>9.8391599999999996E-2</v>
      </c>
      <c r="DF1443" s="38">
        <v>3.5498599999999998E-2</v>
      </c>
      <c r="DG1443" s="38">
        <v>2.18538E-2</v>
      </c>
      <c r="DH1443" s="38">
        <v>1.81126E-2</v>
      </c>
      <c r="DI1443" s="38">
        <v>2.5956699999999999E-2</v>
      </c>
      <c r="DJ1443" s="38">
        <v>4.4330399999999999E-2</v>
      </c>
      <c r="DK1443" s="38">
        <v>3.1091999999999999E-3</v>
      </c>
      <c r="DL1443" s="38">
        <v>-9.3933799999999998E-2</v>
      </c>
      <c r="DM1443" s="38">
        <v>5.6193699999999999E-2</v>
      </c>
      <c r="DN1443" s="38">
        <v>2.8498099999999998E-2</v>
      </c>
      <c r="DO1443" s="38">
        <v>-1.1513000000000001E-3</v>
      </c>
      <c r="DP1443" s="38">
        <v>-2.75543E-2</v>
      </c>
      <c r="DQ1443" s="38">
        <v>-3.5130000000000002E-2</v>
      </c>
      <c r="DR1443" s="38">
        <v>3.2004999999999998E-3</v>
      </c>
      <c r="DS1443" s="38">
        <v>8.5828000000000002E-2</v>
      </c>
      <c r="DT1443" s="38">
        <v>0.13601350000000001</v>
      </c>
      <c r="DU1443" s="38">
        <v>0.1856525</v>
      </c>
      <c r="DV1443" s="38">
        <v>0.30904569999999998</v>
      </c>
      <c r="DW1443" s="38">
        <v>0.1894615</v>
      </c>
      <c r="DX1443" s="38">
        <v>0.17497579999999999</v>
      </c>
      <c r="DY1443" s="38">
        <v>5.3289400000000001E-2</v>
      </c>
      <c r="DZ1443" s="38">
        <v>0.1871988</v>
      </c>
      <c r="EA1443" s="38">
        <v>0.3070502</v>
      </c>
      <c r="EB1443" s="38">
        <v>0.2095465</v>
      </c>
      <c r="EC1443" s="38">
        <v>0.1180359</v>
      </c>
      <c r="ED1443" s="38">
        <v>5.1858300000000003E-2</v>
      </c>
      <c r="EE1443" s="38">
        <v>3.6295399999999998E-2</v>
      </c>
      <c r="EF1443" s="38">
        <v>3.2237099999999998E-2</v>
      </c>
      <c r="EG1443" s="38">
        <v>3.80116E-2</v>
      </c>
      <c r="EH1443" s="38">
        <v>5.6202700000000001E-2</v>
      </c>
      <c r="EI1443" s="38">
        <v>1.58032E-2</v>
      </c>
      <c r="EJ1443" s="38">
        <v>-7.6937599999999995E-2</v>
      </c>
      <c r="EK1443" s="38">
        <v>7.3325199999999993E-2</v>
      </c>
      <c r="EL1443" s="38">
        <v>4.6767000000000003E-2</v>
      </c>
      <c r="EM1443" s="38">
        <v>1.6563100000000001E-2</v>
      </c>
      <c r="EN1443" s="38">
        <v>-1.15745E-2</v>
      </c>
      <c r="EO1443" s="38">
        <v>-2.2552599999999999E-2</v>
      </c>
      <c r="EP1443" s="38">
        <v>1.38794E-2</v>
      </c>
      <c r="EQ1443" s="38">
        <v>9.82928E-2</v>
      </c>
      <c r="ER1443" s="38">
        <v>0.15081349999999999</v>
      </c>
      <c r="ES1443" s="38">
        <v>0.2054772</v>
      </c>
      <c r="ET1443" s="38">
        <v>0.33296880000000001</v>
      </c>
      <c r="EU1443" s="38">
        <v>0.21599370000000001</v>
      </c>
      <c r="EV1443" s="38">
        <v>0.20454539999999999</v>
      </c>
      <c r="EW1443" s="38">
        <v>8.2584199999999996E-2</v>
      </c>
      <c r="EX1443" s="38">
        <v>0.2139856</v>
      </c>
      <c r="EY1443" s="38">
        <v>0.33379530000000002</v>
      </c>
      <c r="EZ1443" s="38">
        <v>0.23852309999999999</v>
      </c>
      <c r="FA1443" s="38">
        <v>0.1463991</v>
      </c>
      <c r="FB1443" s="38">
        <v>88.983099999999993</v>
      </c>
      <c r="FC1443" s="38">
        <v>87.201449999999994</v>
      </c>
      <c r="FD1443" s="38">
        <v>84.515799999999999</v>
      </c>
      <c r="FE1443" s="38">
        <v>83.221159999999998</v>
      </c>
      <c r="FF1443" s="38">
        <v>81.896289999999993</v>
      </c>
      <c r="FG1443" s="38">
        <v>79.773719999999997</v>
      </c>
      <c r="FH1443" s="38">
        <v>79.016319999999993</v>
      </c>
      <c r="FI1443" s="38">
        <v>79.514809999999997</v>
      </c>
      <c r="FJ1443" s="38">
        <v>84.167029999999997</v>
      </c>
      <c r="FK1443" s="38">
        <v>89.578500000000005</v>
      </c>
      <c r="FL1443" s="38">
        <v>94.921710000000004</v>
      </c>
      <c r="FM1443" s="38">
        <v>98.630369999999999</v>
      </c>
      <c r="FN1443" s="38">
        <v>101.95099999999999</v>
      </c>
      <c r="FO1443" s="38">
        <v>104.33669999999999</v>
      </c>
      <c r="FP1443" s="38">
        <v>106.00360000000001</v>
      </c>
      <c r="FQ1443" s="38">
        <v>107.1386</v>
      </c>
      <c r="FR1443" s="38">
        <v>107.0407</v>
      </c>
      <c r="FS1443" s="38">
        <v>105.4894</v>
      </c>
      <c r="FT1443" s="38">
        <v>102.6746</v>
      </c>
      <c r="FU1443" s="38">
        <v>98.613799999999998</v>
      </c>
      <c r="FV1443" s="38">
        <v>95.677250000000001</v>
      </c>
      <c r="FW1443">
        <v>93.723789999999994</v>
      </c>
      <c r="FX1443">
        <v>91.17689</v>
      </c>
      <c r="FY1443">
        <v>88.144779999999997</v>
      </c>
      <c r="FZ1443">
        <v>3.1195799999999999E-2</v>
      </c>
      <c r="GA1443">
        <v>0.2361084</v>
      </c>
      <c r="GB1443">
        <v>1</v>
      </c>
    </row>
    <row r="1444" spans="1:184" x14ac:dyDescent="0.3">
      <c r="A1444" t="s">
        <v>1</v>
      </c>
      <c r="B1444" t="s">
        <v>1</v>
      </c>
      <c r="C1444" t="s">
        <v>1</v>
      </c>
      <c r="D1444" t="s">
        <v>1</v>
      </c>
      <c r="E1444" t="s">
        <v>223</v>
      </c>
      <c r="F1444" t="s">
        <v>1</v>
      </c>
      <c r="G1444" t="s">
        <v>1</v>
      </c>
      <c r="H1444" s="40" t="s">
        <v>1</v>
      </c>
      <c r="I1444" s="18" t="s">
        <v>1</v>
      </c>
      <c r="J1444" s="38" t="s">
        <v>1</v>
      </c>
      <c r="K1444" s="18" t="s">
        <v>2</v>
      </c>
      <c r="L1444" s="38">
        <v>41851</v>
      </c>
      <c r="M1444" s="38">
        <v>41851</v>
      </c>
      <c r="N1444" s="38">
        <v>8.606757</v>
      </c>
      <c r="O1444" s="38">
        <v>8.3863590000000006</v>
      </c>
      <c r="P1444" s="38">
        <v>8.2115530000000003</v>
      </c>
      <c r="Q1444" s="38">
        <v>8.1601579999999991</v>
      </c>
      <c r="R1444" s="38">
        <v>8.3265279999999997</v>
      </c>
      <c r="S1444" s="38">
        <v>8.7955310000000004</v>
      </c>
      <c r="T1444" s="38">
        <v>9.4541229999999992</v>
      </c>
      <c r="U1444" s="38">
        <v>10.284660000000001</v>
      </c>
      <c r="V1444" s="38">
        <v>11.245939999999999</v>
      </c>
      <c r="W1444" s="38">
        <v>12.009930000000001</v>
      </c>
      <c r="X1444" s="38">
        <v>12.668060000000001</v>
      </c>
      <c r="Y1444" s="38">
        <v>13.176600000000001</v>
      </c>
      <c r="Z1444" s="38">
        <v>13.49783</v>
      </c>
      <c r="AA1444" s="38">
        <v>13.851850000000001</v>
      </c>
      <c r="AB1444" s="38">
        <v>13.94641</v>
      </c>
      <c r="AC1444" s="38">
        <v>13.78913</v>
      </c>
      <c r="AD1444" s="38">
        <v>13.346830000000001</v>
      </c>
      <c r="AE1444" s="38">
        <v>12.56718</v>
      </c>
      <c r="AF1444" s="38">
        <v>11.916829999999999</v>
      </c>
      <c r="AG1444" s="38">
        <v>11.43032</v>
      </c>
      <c r="AH1444" s="38">
        <v>11.00179</v>
      </c>
      <c r="AI1444" s="38">
        <v>10.44303</v>
      </c>
      <c r="AJ1444" s="38">
        <v>9.7944779999999998</v>
      </c>
      <c r="AK1444" s="38">
        <v>9.2850429999999999</v>
      </c>
      <c r="AL1444" s="38">
        <v>-2.7809299999999999E-2</v>
      </c>
      <c r="AM1444" s="38">
        <v>-1.7378000000000001E-2</v>
      </c>
      <c r="AN1444" s="38">
        <v>-1.46853E-2</v>
      </c>
      <c r="AO1444" s="38">
        <v>1.3061100000000001E-2</v>
      </c>
      <c r="AP1444" s="38">
        <v>2.21265E-2</v>
      </c>
      <c r="AQ1444" s="38">
        <v>7.2278999999999998E-3</v>
      </c>
      <c r="AR1444" s="38">
        <v>-2.06859E-2</v>
      </c>
      <c r="AS1444" s="38">
        <v>-6.5488999999999999E-3</v>
      </c>
      <c r="AT1444" s="38">
        <v>-4.5097999999999999E-2</v>
      </c>
      <c r="AU1444" s="38">
        <v>-5.7658399999999999E-2</v>
      </c>
      <c r="AV1444" s="38">
        <v>-5.3572300000000003E-2</v>
      </c>
      <c r="AW1444" s="38">
        <v>-5.0644700000000001E-2</v>
      </c>
      <c r="AX1444" s="38">
        <v>-2.912E-2</v>
      </c>
      <c r="AY1444" s="38">
        <v>3.1814099999999998E-2</v>
      </c>
      <c r="AZ1444" s="38">
        <v>4.0695000000000002E-2</v>
      </c>
      <c r="BA1444" s="38">
        <v>7.3116399999999998E-2</v>
      </c>
      <c r="BB1444" s="38">
        <v>0.1498273</v>
      </c>
      <c r="BC1444" s="38">
        <v>9.6733299999999994E-2</v>
      </c>
      <c r="BD1444" s="38">
        <v>6.6300399999999995E-2</v>
      </c>
      <c r="BE1444" s="38">
        <v>4.07456E-2</v>
      </c>
      <c r="BF1444" s="38">
        <v>6.0193099999999999E-2</v>
      </c>
      <c r="BG1444" s="38">
        <v>2.5066700000000001E-2</v>
      </c>
      <c r="BH1444" s="38">
        <v>2.6694000000000002E-3</v>
      </c>
      <c r="BI1444" s="38">
        <v>-2.2047000000000001E-2</v>
      </c>
      <c r="BJ1444" s="38">
        <v>-1.7165699999999999E-2</v>
      </c>
      <c r="BK1444" s="38">
        <v>-8.5407E-3</v>
      </c>
      <c r="BL1444" s="38">
        <v>-5.8712E-3</v>
      </c>
      <c r="BM1444" s="38">
        <v>2.07765E-2</v>
      </c>
      <c r="BN1444" s="38">
        <v>3.0154400000000001E-2</v>
      </c>
      <c r="BO1444" s="38">
        <v>1.5527600000000001E-2</v>
      </c>
      <c r="BP1444" s="38">
        <v>-9.0305000000000003E-3</v>
      </c>
      <c r="BQ1444" s="38">
        <v>5.3144000000000004E-3</v>
      </c>
      <c r="BR1444" s="38">
        <v>-3.1947299999999998E-2</v>
      </c>
      <c r="BS1444" s="38">
        <v>-4.5049100000000002E-2</v>
      </c>
      <c r="BT1444" s="38">
        <v>-4.15868E-2</v>
      </c>
      <c r="BU1444" s="38">
        <v>-4.1355900000000001E-2</v>
      </c>
      <c r="BV1444" s="38">
        <v>-2.2341799999999998E-2</v>
      </c>
      <c r="BW1444" s="38">
        <v>4.0245200000000002E-2</v>
      </c>
      <c r="BX1444" s="38">
        <v>5.3333999999999999E-2</v>
      </c>
      <c r="BY1444" s="38">
        <v>8.7590500000000002E-2</v>
      </c>
      <c r="BZ1444" s="38">
        <v>0.166437</v>
      </c>
      <c r="CA1444" s="38">
        <v>0.1136447</v>
      </c>
      <c r="CB1444" s="38">
        <v>8.3616999999999997E-2</v>
      </c>
      <c r="CC1444" s="38">
        <v>5.7580699999999999E-2</v>
      </c>
      <c r="CD1444" s="38">
        <v>7.8037200000000001E-2</v>
      </c>
      <c r="CE1444" s="38">
        <v>4.4151299999999997E-2</v>
      </c>
      <c r="CF1444" s="38">
        <v>2.1127900000000002E-2</v>
      </c>
      <c r="CG1444" s="38">
        <v>-3.2391999999999998E-3</v>
      </c>
      <c r="CH1444" s="38">
        <v>-9.7940000000000006E-3</v>
      </c>
      <c r="CI1444" s="38">
        <v>-2.4199999999999998E-3</v>
      </c>
      <c r="CJ1444" s="38">
        <v>2.3340000000000001E-4</v>
      </c>
      <c r="CK1444" s="38">
        <v>2.61202E-2</v>
      </c>
      <c r="CL1444" s="38">
        <v>3.57144E-2</v>
      </c>
      <c r="CM1444" s="38">
        <v>2.12759E-2</v>
      </c>
      <c r="CN1444" s="38">
        <v>-9.5799999999999998E-4</v>
      </c>
      <c r="CO1444" s="38">
        <v>1.35309E-2</v>
      </c>
      <c r="CP1444" s="38">
        <v>-2.2839100000000001E-2</v>
      </c>
      <c r="CQ1444" s="38">
        <v>-3.6316000000000001E-2</v>
      </c>
      <c r="CR1444" s="38">
        <v>-3.3285700000000001E-2</v>
      </c>
      <c r="CS1444" s="38">
        <v>-3.4922500000000002E-2</v>
      </c>
      <c r="CT1444" s="38">
        <v>-1.7647099999999999E-2</v>
      </c>
      <c r="CU1444" s="38">
        <v>4.60845E-2</v>
      </c>
      <c r="CV1444" s="38">
        <v>6.2087700000000003E-2</v>
      </c>
      <c r="CW1444" s="38">
        <v>9.7615300000000002E-2</v>
      </c>
      <c r="CX1444" s="38">
        <v>0.17794080000000001</v>
      </c>
      <c r="CY1444" s="38">
        <v>0.12535750000000001</v>
      </c>
      <c r="CZ1444" s="38">
        <v>9.5610500000000001E-2</v>
      </c>
      <c r="DA1444" s="38">
        <v>6.9240700000000002E-2</v>
      </c>
      <c r="DB1444" s="38">
        <v>9.0396000000000004E-2</v>
      </c>
      <c r="DC1444" s="38">
        <v>5.7369099999999999E-2</v>
      </c>
      <c r="DD1444" s="38">
        <v>3.3912200000000003E-2</v>
      </c>
      <c r="DE1444" s="38">
        <v>9.7870000000000006E-3</v>
      </c>
      <c r="DF1444" s="38">
        <v>-2.4223000000000001E-3</v>
      </c>
      <c r="DG1444" s="38">
        <v>3.7006999999999999E-3</v>
      </c>
      <c r="DH1444" s="38">
        <v>6.3379999999999999E-3</v>
      </c>
      <c r="DI1444" s="38">
        <v>3.14638E-2</v>
      </c>
      <c r="DJ1444" s="38">
        <v>4.1274499999999999E-2</v>
      </c>
      <c r="DK1444" s="38">
        <v>2.7024300000000001E-2</v>
      </c>
      <c r="DL1444" s="38">
        <v>7.1145999999999996E-3</v>
      </c>
      <c r="DM1444" s="38">
        <v>2.17474E-2</v>
      </c>
      <c r="DN1444" s="38">
        <v>-1.3731E-2</v>
      </c>
      <c r="DO1444" s="38">
        <v>-2.7582800000000001E-2</v>
      </c>
      <c r="DP1444" s="38">
        <v>-2.49845E-2</v>
      </c>
      <c r="DQ1444" s="38">
        <v>-2.8489E-2</v>
      </c>
      <c r="DR1444" s="38">
        <v>-1.29525E-2</v>
      </c>
      <c r="DS1444" s="38">
        <v>5.1923900000000002E-2</v>
      </c>
      <c r="DT1444" s="38">
        <v>7.0841399999999999E-2</v>
      </c>
      <c r="DU1444" s="38">
        <v>0.10764</v>
      </c>
      <c r="DV1444" s="38">
        <v>0.18944459999999999</v>
      </c>
      <c r="DW1444" s="38">
        <v>0.13707030000000001</v>
      </c>
      <c r="DX1444" s="38">
        <v>0.10760400000000001</v>
      </c>
      <c r="DY1444" s="38">
        <v>8.0900600000000003E-2</v>
      </c>
      <c r="DZ1444" s="38">
        <v>0.10275479999999999</v>
      </c>
      <c r="EA1444" s="38">
        <v>7.0586999999999997E-2</v>
      </c>
      <c r="EB1444" s="38">
        <v>4.6696500000000002E-2</v>
      </c>
      <c r="EC1444" s="38">
        <v>2.2813199999999999E-2</v>
      </c>
      <c r="ED1444" s="38">
        <v>8.2211999999999997E-3</v>
      </c>
      <c r="EE1444" s="38">
        <v>1.2538000000000001E-2</v>
      </c>
      <c r="EF1444" s="38">
        <v>1.5152000000000001E-2</v>
      </c>
      <c r="EG1444" s="38">
        <v>3.9179199999999997E-2</v>
      </c>
      <c r="EH1444" s="38">
        <v>4.9302400000000003E-2</v>
      </c>
      <c r="EI1444" s="38">
        <v>3.5324000000000001E-2</v>
      </c>
      <c r="EJ1444" s="38">
        <v>1.8769999999999998E-2</v>
      </c>
      <c r="EK1444" s="38">
        <v>3.36107E-2</v>
      </c>
      <c r="EL1444" s="38">
        <v>-5.8020000000000001E-4</v>
      </c>
      <c r="EM1444" s="38">
        <v>-1.4973500000000001E-2</v>
      </c>
      <c r="EN1444" s="38">
        <v>-1.2999E-2</v>
      </c>
      <c r="EO1444" s="38">
        <v>-1.9200200000000001E-2</v>
      </c>
      <c r="EP1444" s="38">
        <v>-6.1742000000000003E-3</v>
      </c>
      <c r="EQ1444" s="38">
        <v>6.0354999999999999E-2</v>
      </c>
      <c r="ER1444" s="38">
        <v>8.3480299999999993E-2</v>
      </c>
      <c r="ES1444" s="38">
        <v>0.12211420000000001</v>
      </c>
      <c r="ET1444" s="38">
        <v>0.2060543</v>
      </c>
      <c r="EU1444" s="38">
        <v>0.1539817</v>
      </c>
      <c r="EV1444" s="38">
        <v>0.12492060000000001</v>
      </c>
      <c r="EW1444" s="38">
        <v>9.7735699999999995E-2</v>
      </c>
      <c r="EX1444" s="38">
        <v>0.120599</v>
      </c>
      <c r="EY1444" s="38">
        <v>8.9671500000000001E-2</v>
      </c>
      <c r="EZ1444" s="38">
        <v>6.5154900000000002E-2</v>
      </c>
      <c r="FA1444" s="38">
        <v>4.1620999999999998E-2</v>
      </c>
      <c r="FB1444" s="38">
        <v>81.280169999999998</v>
      </c>
      <c r="FC1444" s="38">
        <v>79.712230000000005</v>
      </c>
      <c r="FD1444" s="38">
        <v>77.915530000000004</v>
      </c>
      <c r="FE1444" s="38">
        <v>76.360870000000006</v>
      </c>
      <c r="FF1444" s="38">
        <v>74.969849999999994</v>
      </c>
      <c r="FG1444" s="38">
        <v>73.849140000000006</v>
      </c>
      <c r="FH1444" s="38">
        <v>73.4131</v>
      </c>
      <c r="FI1444" s="38">
        <v>75.495170000000002</v>
      </c>
      <c r="FJ1444" s="38">
        <v>79.605379999999997</v>
      </c>
      <c r="FK1444" s="38">
        <v>84.046999999999997</v>
      </c>
      <c r="FL1444" s="38">
        <v>88.390320000000003</v>
      </c>
      <c r="FM1444" s="38">
        <v>92.268720000000002</v>
      </c>
      <c r="FN1444" s="38">
        <v>95.406109999999998</v>
      </c>
      <c r="FO1444" s="38">
        <v>97.957660000000004</v>
      </c>
      <c r="FP1444" s="38">
        <v>99.894779999999997</v>
      </c>
      <c r="FQ1444" s="38">
        <v>101.1842</v>
      </c>
      <c r="FR1444" s="38">
        <v>101.648</v>
      </c>
      <c r="FS1444" s="38">
        <v>100.983</v>
      </c>
      <c r="FT1444" s="38">
        <v>99.314310000000006</v>
      </c>
      <c r="FU1444" s="38">
        <v>96.155199999999994</v>
      </c>
      <c r="FV1444" s="38">
        <v>92.408739999999995</v>
      </c>
      <c r="FW1444">
        <v>89.332449999999994</v>
      </c>
      <c r="FX1444">
        <v>86.723399999999998</v>
      </c>
      <c r="FY1444">
        <v>84.054259999999999</v>
      </c>
      <c r="FZ1444">
        <v>1.8538599999999999E-2</v>
      </c>
      <c r="GA1444">
        <v>0.15348220000000001</v>
      </c>
      <c r="GB1444">
        <v>1</v>
      </c>
    </row>
    <row r="1445" spans="1:184" x14ac:dyDescent="0.3">
      <c r="A1445" t="s">
        <v>1</v>
      </c>
      <c r="B1445" t="s">
        <v>1</v>
      </c>
      <c r="C1445" t="s">
        <v>1</v>
      </c>
      <c r="D1445" t="s">
        <v>222</v>
      </c>
      <c r="E1445" t="s">
        <v>1</v>
      </c>
      <c r="F1445" t="s">
        <v>1</v>
      </c>
      <c r="G1445" t="s">
        <v>1</v>
      </c>
      <c r="H1445" s="40" t="s">
        <v>1</v>
      </c>
      <c r="I1445" s="18" t="s">
        <v>1</v>
      </c>
      <c r="J1445" s="38" t="s">
        <v>1</v>
      </c>
      <c r="K1445" s="18">
        <v>44722</v>
      </c>
      <c r="L1445" s="38">
        <v>40193</v>
      </c>
      <c r="M1445" s="38">
        <v>40193</v>
      </c>
      <c r="N1445" s="38">
        <v>4.742356</v>
      </c>
      <c r="O1445" s="38">
        <v>4.5609250000000001</v>
      </c>
      <c r="P1445" s="38">
        <v>4.4486530000000002</v>
      </c>
      <c r="Q1445" s="38">
        <v>4.4116939999999998</v>
      </c>
      <c r="R1445" s="38">
        <v>4.5535379999999996</v>
      </c>
      <c r="S1445" s="38">
        <v>4.7950340000000002</v>
      </c>
      <c r="T1445" s="38">
        <v>5.1252800000000001</v>
      </c>
      <c r="U1445" s="38">
        <v>5.7740939999999998</v>
      </c>
      <c r="V1445" s="38">
        <v>6.5608690000000003</v>
      </c>
      <c r="W1445" s="38">
        <v>7.1621930000000003</v>
      </c>
      <c r="X1445" s="38">
        <v>7.6833210000000003</v>
      </c>
      <c r="Y1445" s="38">
        <v>8.0635270000000006</v>
      </c>
      <c r="Z1445" s="38">
        <v>8.2433969999999999</v>
      </c>
      <c r="AA1445" s="38">
        <v>8.4730080000000001</v>
      </c>
      <c r="AB1445" s="38">
        <v>8.4957290000000008</v>
      </c>
      <c r="AC1445" s="38">
        <v>8.2921490000000002</v>
      </c>
      <c r="AD1445" s="38">
        <v>7.9031719999999996</v>
      </c>
      <c r="AE1445" s="38">
        <v>7.3080040000000004</v>
      </c>
      <c r="AF1445" s="38">
        <v>6.8415330000000001</v>
      </c>
      <c r="AG1445" s="38">
        <v>6.5083770000000003</v>
      </c>
      <c r="AH1445" s="38">
        <v>6.2615470000000002</v>
      </c>
      <c r="AI1445" s="38">
        <v>5.9414009999999999</v>
      </c>
      <c r="AJ1445" s="38">
        <v>5.4826670000000002</v>
      </c>
      <c r="AK1445" s="38">
        <v>5.0849989999999998</v>
      </c>
      <c r="AL1445" s="38">
        <v>7.3693999999999999E-3</v>
      </c>
      <c r="AM1445" s="38">
        <v>-7.7504000000000002E-3</v>
      </c>
      <c r="AN1445" s="38">
        <v>1.8361599999999999E-2</v>
      </c>
      <c r="AO1445" s="38">
        <v>1.09882E-2</v>
      </c>
      <c r="AP1445" s="38">
        <v>3.7074599999999999E-2</v>
      </c>
      <c r="AQ1445" s="38">
        <v>2.8291E-2</v>
      </c>
      <c r="AR1445" s="38">
        <v>2.8487999999999999E-3</v>
      </c>
      <c r="AS1445" s="38">
        <v>-5.5560999999999999E-2</v>
      </c>
      <c r="AT1445" s="38">
        <v>-7.0217100000000005E-2</v>
      </c>
      <c r="AU1445" s="38">
        <v>-7.2238399999999994E-2</v>
      </c>
      <c r="AV1445" s="38">
        <v>-0.1011845</v>
      </c>
      <c r="AW1445" s="38">
        <v>-7.7373499999999998E-2</v>
      </c>
      <c r="AX1445" s="38">
        <v>-3.2248199999999998E-2</v>
      </c>
      <c r="AY1445" s="38">
        <v>5.4850999999999997E-2</v>
      </c>
      <c r="AZ1445" s="38">
        <v>7.0269600000000002E-2</v>
      </c>
      <c r="BA1445" s="38">
        <v>2.8500999999999999E-2</v>
      </c>
      <c r="BB1445" s="38">
        <v>1.61618E-2</v>
      </c>
      <c r="BC1445" s="38">
        <v>-5.2293000000000001E-3</v>
      </c>
      <c r="BD1445" s="38">
        <v>9.1299999999999997E-5</v>
      </c>
      <c r="BE1445" s="38">
        <v>-3.2334799999999997E-2</v>
      </c>
      <c r="BF1445" s="38">
        <v>-2.6237400000000001E-2</v>
      </c>
      <c r="BG1445" s="38">
        <v>-5.9253399999999998E-2</v>
      </c>
      <c r="BH1445" s="38">
        <v>-5.7121400000000003E-2</v>
      </c>
      <c r="BI1445" s="38">
        <v>-4.6183500000000002E-2</v>
      </c>
      <c r="BJ1445" s="38">
        <v>1.58342E-2</v>
      </c>
      <c r="BK1445" s="38">
        <v>-6.648E-4</v>
      </c>
      <c r="BL1445" s="38">
        <v>2.4263099999999999E-2</v>
      </c>
      <c r="BM1445" s="38">
        <v>1.61479E-2</v>
      </c>
      <c r="BN1445" s="38">
        <v>4.21635E-2</v>
      </c>
      <c r="BO1445" s="38">
        <v>3.5060399999999999E-2</v>
      </c>
      <c r="BP1445" s="38">
        <v>1.1044200000000001E-2</v>
      </c>
      <c r="BQ1445" s="38">
        <v>-4.88595E-2</v>
      </c>
      <c r="BR1445" s="38">
        <v>-6.2262600000000001E-2</v>
      </c>
      <c r="BS1445" s="38">
        <v>-6.3296500000000006E-2</v>
      </c>
      <c r="BT1445" s="38">
        <v>-9.4039700000000004E-2</v>
      </c>
      <c r="BU1445" s="38">
        <v>-7.1948200000000004E-2</v>
      </c>
      <c r="BV1445" s="38">
        <v>-2.8375999999999998E-2</v>
      </c>
      <c r="BW1445" s="38">
        <v>5.9886000000000002E-2</v>
      </c>
      <c r="BX1445" s="38">
        <v>7.8044199999999994E-2</v>
      </c>
      <c r="BY1445" s="38">
        <v>3.79829E-2</v>
      </c>
      <c r="BZ1445" s="38">
        <v>2.70742E-2</v>
      </c>
      <c r="CA1445" s="38">
        <v>5.849E-3</v>
      </c>
      <c r="CB1445" s="38">
        <v>1.1407E-2</v>
      </c>
      <c r="CC1445" s="38">
        <v>-2.1314300000000001E-2</v>
      </c>
      <c r="CD1445" s="38">
        <v>-1.4768E-2</v>
      </c>
      <c r="CE1445" s="38">
        <v>-4.5590400000000003E-2</v>
      </c>
      <c r="CF1445" s="38">
        <v>-4.4108000000000001E-2</v>
      </c>
      <c r="CG1445" s="38">
        <v>-3.3388300000000003E-2</v>
      </c>
      <c r="CH1445" s="38">
        <v>2.1696900000000002E-2</v>
      </c>
      <c r="CI1445" s="38">
        <v>4.2426E-3</v>
      </c>
      <c r="CJ1445" s="38">
        <v>2.8350400000000001E-2</v>
      </c>
      <c r="CK1445" s="38">
        <v>1.9721499999999999E-2</v>
      </c>
      <c r="CL1445" s="38">
        <v>4.5688100000000002E-2</v>
      </c>
      <c r="CM1445" s="38">
        <v>3.9748800000000001E-2</v>
      </c>
      <c r="CN1445" s="38">
        <v>1.67204E-2</v>
      </c>
      <c r="CO1445" s="38">
        <v>-4.4218E-2</v>
      </c>
      <c r="CP1445" s="38">
        <v>-5.67533E-2</v>
      </c>
      <c r="CQ1445" s="38">
        <v>-5.7103300000000003E-2</v>
      </c>
      <c r="CR1445" s="38">
        <v>-8.9091199999999995E-2</v>
      </c>
      <c r="CS1445" s="38">
        <v>-6.8190600000000004E-2</v>
      </c>
      <c r="CT1445" s="38">
        <v>-2.56942E-2</v>
      </c>
      <c r="CU1445" s="38">
        <v>6.3373299999999994E-2</v>
      </c>
      <c r="CV1445" s="38">
        <v>8.3428799999999997E-2</v>
      </c>
      <c r="CW1445" s="38">
        <v>4.4549999999999999E-2</v>
      </c>
      <c r="CX1445" s="38">
        <v>3.4632000000000003E-2</v>
      </c>
      <c r="CY1445" s="38">
        <v>1.35218E-2</v>
      </c>
      <c r="CZ1445" s="38">
        <v>1.92442E-2</v>
      </c>
      <c r="DA1445" s="38">
        <v>-1.3681499999999999E-2</v>
      </c>
      <c r="DB1445" s="38">
        <v>-6.8243000000000002E-3</v>
      </c>
      <c r="DC1445" s="38">
        <v>-3.61275E-2</v>
      </c>
      <c r="DD1445" s="38">
        <v>-3.5094899999999998E-2</v>
      </c>
      <c r="DE1445" s="38">
        <v>-2.45265E-2</v>
      </c>
      <c r="DF1445" s="38">
        <v>2.75596E-2</v>
      </c>
      <c r="DG1445" s="38">
        <v>9.1500000000000001E-3</v>
      </c>
      <c r="DH1445" s="38">
        <v>3.24377E-2</v>
      </c>
      <c r="DI1445" s="38">
        <v>2.3295199999999999E-2</v>
      </c>
      <c r="DJ1445" s="38">
        <v>4.9212699999999998E-2</v>
      </c>
      <c r="DK1445" s="38">
        <v>4.4437299999999999E-2</v>
      </c>
      <c r="DL1445" s="38">
        <v>2.23965E-2</v>
      </c>
      <c r="DM1445" s="38">
        <v>-3.9576600000000003E-2</v>
      </c>
      <c r="DN1445" s="38">
        <v>-5.1244100000000001E-2</v>
      </c>
      <c r="DO1445" s="38">
        <v>-5.09101E-2</v>
      </c>
      <c r="DP1445" s="38">
        <v>-8.4142700000000001E-2</v>
      </c>
      <c r="DQ1445" s="38">
        <v>-6.4433099999999993E-2</v>
      </c>
      <c r="DR1445" s="38">
        <v>-2.3012399999999999E-2</v>
      </c>
      <c r="DS1445" s="38">
        <v>6.6860500000000003E-2</v>
      </c>
      <c r="DT1445" s="38">
        <v>8.8813500000000004E-2</v>
      </c>
      <c r="DU1445" s="38">
        <v>5.1117099999999999E-2</v>
      </c>
      <c r="DV1445" s="38">
        <v>4.21898E-2</v>
      </c>
      <c r="DW1445" s="38">
        <v>2.1194600000000001E-2</v>
      </c>
      <c r="DX1445" s="38">
        <v>2.7081399999999999E-2</v>
      </c>
      <c r="DY1445" s="38">
        <v>-6.0486999999999997E-3</v>
      </c>
      <c r="DZ1445" s="38">
        <v>1.1194E-3</v>
      </c>
      <c r="EA1445" s="38">
        <v>-2.6664500000000001E-2</v>
      </c>
      <c r="EB1445" s="38">
        <v>-2.6081799999999999E-2</v>
      </c>
      <c r="EC1445" s="38">
        <v>-1.5664600000000001E-2</v>
      </c>
      <c r="ED1445" s="38">
        <v>3.6024399999999998E-2</v>
      </c>
      <c r="EE1445" s="38">
        <v>1.6235599999999999E-2</v>
      </c>
      <c r="EF1445" s="38">
        <v>3.8339199999999997E-2</v>
      </c>
      <c r="EG1445" s="38">
        <v>2.8454900000000002E-2</v>
      </c>
      <c r="EH1445" s="38">
        <v>5.4301700000000001E-2</v>
      </c>
      <c r="EI1445" s="38">
        <v>5.1206599999999998E-2</v>
      </c>
      <c r="EJ1445" s="38">
        <v>3.0592000000000001E-2</v>
      </c>
      <c r="EK1445" s="38">
        <v>-3.2875099999999997E-2</v>
      </c>
      <c r="EL1445" s="38">
        <v>-4.3289599999999998E-2</v>
      </c>
      <c r="EM1445" s="38">
        <v>-4.1968199999999997E-2</v>
      </c>
      <c r="EN1445" s="38">
        <v>-7.6997899999999994E-2</v>
      </c>
      <c r="EO1445" s="38">
        <v>-5.9007799999999999E-2</v>
      </c>
      <c r="EP1445" s="38">
        <v>-1.91402E-2</v>
      </c>
      <c r="EQ1445" s="38">
        <v>7.1895600000000004E-2</v>
      </c>
      <c r="ER1445" s="38">
        <v>9.6588099999999996E-2</v>
      </c>
      <c r="ES1445" s="38">
        <v>6.0599E-2</v>
      </c>
      <c r="ET1445" s="38">
        <v>5.3102200000000002E-2</v>
      </c>
      <c r="EU1445" s="38">
        <v>3.22729E-2</v>
      </c>
      <c r="EV1445" s="38">
        <v>3.8397000000000001E-2</v>
      </c>
      <c r="EW1445" s="38">
        <v>4.9718000000000002E-3</v>
      </c>
      <c r="EX1445" s="38">
        <v>1.25889E-2</v>
      </c>
      <c r="EY1445" s="38">
        <v>-1.30016E-2</v>
      </c>
      <c r="EZ1445" s="38">
        <v>-1.3068400000000001E-2</v>
      </c>
      <c r="FA1445" s="38">
        <v>-2.8695000000000001E-3</v>
      </c>
      <c r="FB1445" s="38">
        <v>78.38306</v>
      </c>
      <c r="FC1445" s="38">
        <v>76.768900000000002</v>
      </c>
      <c r="FD1445" s="38">
        <v>74.436999999999998</v>
      </c>
      <c r="FE1445" s="38">
        <v>72.492130000000003</v>
      </c>
      <c r="FF1445" s="38">
        <v>71.466939999999994</v>
      </c>
      <c r="FG1445" s="38">
        <v>70.639799999999994</v>
      </c>
      <c r="FH1445" s="38">
        <v>71.349630000000005</v>
      </c>
      <c r="FI1445" s="38">
        <v>75.455489999999998</v>
      </c>
      <c r="FJ1445" s="38">
        <v>80.431650000000005</v>
      </c>
      <c r="FK1445" s="38">
        <v>84.246070000000003</v>
      </c>
      <c r="FL1445" s="38">
        <v>87.85127</v>
      </c>
      <c r="FM1445" s="38">
        <v>91.411529999999999</v>
      </c>
      <c r="FN1445" s="38">
        <v>93.954149999999998</v>
      </c>
      <c r="FO1445" s="38">
        <v>96.196950000000001</v>
      </c>
      <c r="FP1445" s="38">
        <v>97.648799999999994</v>
      </c>
      <c r="FQ1445" s="38">
        <v>98.74915</v>
      </c>
      <c r="FR1445" s="38">
        <v>99.051090000000002</v>
      </c>
      <c r="FS1445" s="38">
        <v>98.552459999999996</v>
      </c>
      <c r="FT1445" s="38">
        <v>96.814160000000001</v>
      </c>
      <c r="FU1445" s="38">
        <v>94.437569999999994</v>
      </c>
      <c r="FV1445" s="38">
        <v>91.063900000000004</v>
      </c>
      <c r="FW1445">
        <v>88.327269999999999</v>
      </c>
      <c r="FX1445">
        <v>85.487279999999998</v>
      </c>
      <c r="FY1445">
        <v>82.654259999999994</v>
      </c>
      <c r="FZ1445">
        <v>1.27577E-2</v>
      </c>
      <c r="GA1445">
        <v>0.1070725</v>
      </c>
      <c r="GB1445">
        <v>1</v>
      </c>
    </row>
    <row r="1446" spans="1:184" x14ac:dyDescent="0.3">
      <c r="A1446" t="s">
        <v>1</v>
      </c>
      <c r="B1446" t="s">
        <v>1</v>
      </c>
      <c r="C1446" t="s">
        <v>1</v>
      </c>
      <c r="D1446" t="s">
        <v>222</v>
      </c>
      <c r="E1446" t="s">
        <v>1</v>
      </c>
      <c r="F1446" t="s">
        <v>1</v>
      </c>
      <c r="G1446" t="s">
        <v>1</v>
      </c>
      <c r="H1446" s="40" t="s">
        <v>1</v>
      </c>
      <c r="I1446" s="18" t="s">
        <v>1</v>
      </c>
      <c r="J1446" s="38" t="s">
        <v>1</v>
      </c>
      <c r="K1446" s="18">
        <v>44739</v>
      </c>
      <c r="L1446" s="38">
        <v>29340</v>
      </c>
      <c r="M1446" s="38">
        <v>29340</v>
      </c>
      <c r="N1446" s="38">
        <v>4.354279</v>
      </c>
      <c r="O1446" s="38">
        <v>4.2108210000000001</v>
      </c>
      <c r="P1446" s="38">
        <v>4.1022230000000004</v>
      </c>
      <c r="Q1446" s="38">
        <v>4.0960010000000002</v>
      </c>
      <c r="R1446" s="38">
        <v>4.2826129999999996</v>
      </c>
      <c r="S1446" s="38">
        <v>4.6974539999999996</v>
      </c>
      <c r="T1446" s="38">
        <v>5.1691120000000002</v>
      </c>
      <c r="U1446" s="38">
        <v>5.8266429999999998</v>
      </c>
      <c r="V1446" s="38">
        <v>6.669378</v>
      </c>
      <c r="W1446" s="38">
        <v>7.2487060000000003</v>
      </c>
      <c r="X1446" s="38">
        <v>7.7588020000000002</v>
      </c>
      <c r="Y1446" s="38">
        <v>8.1344720000000006</v>
      </c>
      <c r="Z1446" s="38">
        <v>8.3777749999999997</v>
      </c>
      <c r="AA1446" s="38">
        <v>8.6695279999999997</v>
      </c>
      <c r="AB1446" s="38">
        <v>8.7883099999999992</v>
      </c>
      <c r="AC1446" s="38">
        <v>8.6582369999999997</v>
      </c>
      <c r="AD1446" s="38">
        <v>8.272024</v>
      </c>
      <c r="AE1446" s="38">
        <v>7.5428230000000003</v>
      </c>
      <c r="AF1446" s="38">
        <v>6.9911120000000002</v>
      </c>
      <c r="AG1446" s="38">
        <v>6.6011309999999996</v>
      </c>
      <c r="AH1446" s="38">
        <v>6.2603759999999999</v>
      </c>
      <c r="AI1446" s="38">
        <v>5.7984090000000004</v>
      </c>
      <c r="AJ1446" s="38">
        <v>5.3051659999999998</v>
      </c>
      <c r="AK1446" s="38">
        <v>4.9133990000000001</v>
      </c>
      <c r="AL1446" s="38">
        <v>-7.4787300000000001E-2</v>
      </c>
      <c r="AM1446" s="38">
        <v>-3.5204600000000003E-2</v>
      </c>
      <c r="AN1446" s="38">
        <v>-2.2563699999999999E-2</v>
      </c>
      <c r="AO1446" s="38">
        <v>-1.5194300000000001E-2</v>
      </c>
      <c r="AP1446" s="38">
        <v>-1.9975300000000001E-2</v>
      </c>
      <c r="AQ1446" s="38">
        <v>5.6469600000000002E-2</v>
      </c>
      <c r="AR1446" s="38">
        <v>8.5927199999999995E-2</v>
      </c>
      <c r="AS1446" s="38">
        <v>9.2397E-3</v>
      </c>
      <c r="AT1446" s="38">
        <v>-2.2193000000000001E-2</v>
      </c>
      <c r="AU1446" s="38">
        <v>-6.0205300000000003E-2</v>
      </c>
      <c r="AV1446" s="38">
        <v>-8.2054100000000005E-2</v>
      </c>
      <c r="AW1446" s="38">
        <v>-1.6001999999999999E-2</v>
      </c>
      <c r="AX1446" s="38">
        <v>-7.3733999999999996E-3</v>
      </c>
      <c r="AY1446" s="38">
        <v>2.6451300000000001E-2</v>
      </c>
      <c r="AZ1446" s="38">
        <v>6.2518799999999999E-2</v>
      </c>
      <c r="BA1446" s="38">
        <v>2.0983000000000002E-2</v>
      </c>
      <c r="BB1446" s="38">
        <v>8.6892800000000006E-2</v>
      </c>
      <c r="BC1446" s="38">
        <v>9.0627899999999997E-2</v>
      </c>
      <c r="BD1446" s="38">
        <v>6.4337500000000006E-2</v>
      </c>
      <c r="BE1446" s="38">
        <v>6.1147600000000003E-2</v>
      </c>
      <c r="BF1446" s="38">
        <v>5.3290700000000003E-2</v>
      </c>
      <c r="BG1446" s="38">
        <v>-0.13787530000000001</v>
      </c>
      <c r="BH1446" s="38">
        <v>-0.1178293</v>
      </c>
      <c r="BI1446" s="38">
        <v>-0.1126805</v>
      </c>
      <c r="BJ1446" s="38">
        <v>-6.6123600000000005E-2</v>
      </c>
      <c r="BK1446" s="38">
        <v>-2.6622199999999999E-2</v>
      </c>
      <c r="BL1446" s="38">
        <v>-1.3994899999999999E-2</v>
      </c>
      <c r="BM1446" s="38">
        <v>-7.6581000000000002E-3</v>
      </c>
      <c r="BN1446" s="38">
        <v>-1.28637E-2</v>
      </c>
      <c r="BO1446" s="38">
        <v>6.3984100000000002E-2</v>
      </c>
      <c r="BP1446" s="38">
        <v>9.5894400000000005E-2</v>
      </c>
      <c r="BQ1446" s="38">
        <v>1.7872599999999999E-2</v>
      </c>
      <c r="BR1446" s="38">
        <v>-1.3077999999999999E-2</v>
      </c>
      <c r="BS1446" s="38">
        <v>-5.0608399999999998E-2</v>
      </c>
      <c r="BT1446" s="38">
        <v>-7.2770699999999994E-2</v>
      </c>
      <c r="BU1446" s="38">
        <v>-9.2572000000000002E-3</v>
      </c>
      <c r="BV1446" s="38">
        <v>-2.3906000000000001E-3</v>
      </c>
      <c r="BW1446" s="38">
        <v>3.1982099999999999E-2</v>
      </c>
      <c r="BX1446" s="38">
        <v>6.9692799999999999E-2</v>
      </c>
      <c r="BY1446" s="38">
        <v>3.06594E-2</v>
      </c>
      <c r="BZ1446" s="38">
        <v>9.8345299999999997E-2</v>
      </c>
      <c r="CA1446" s="38">
        <v>0.1019441</v>
      </c>
      <c r="CB1446" s="38">
        <v>7.7508099999999996E-2</v>
      </c>
      <c r="CC1446" s="38">
        <v>7.4569800000000006E-2</v>
      </c>
      <c r="CD1446" s="38">
        <v>6.6488199999999997E-2</v>
      </c>
      <c r="CE1446" s="38">
        <v>-0.1221474</v>
      </c>
      <c r="CF1446" s="38">
        <v>-0.1025253</v>
      </c>
      <c r="CG1446" s="38">
        <v>-9.6809400000000004E-2</v>
      </c>
      <c r="CH1446" s="38">
        <v>-6.0123099999999999E-2</v>
      </c>
      <c r="CI1446" s="38">
        <v>-2.0677999999999998E-2</v>
      </c>
      <c r="CJ1446" s="38">
        <v>-8.0602999999999994E-3</v>
      </c>
      <c r="CK1446" s="38">
        <v>-2.4385000000000001E-3</v>
      </c>
      <c r="CL1446" s="38">
        <v>-7.9381999999999994E-3</v>
      </c>
      <c r="CM1446" s="38">
        <v>6.9188700000000006E-2</v>
      </c>
      <c r="CN1446" s="38">
        <v>0.1027976</v>
      </c>
      <c r="CO1446" s="38">
        <v>2.3851799999999999E-2</v>
      </c>
      <c r="CP1446" s="38">
        <v>-6.7650000000000002E-3</v>
      </c>
      <c r="CQ1446" s="38">
        <v>-4.3961500000000001E-2</v>
      </c>
      <c r="CR1446" s="38">
        <v>-6.6340999999999997E-2</v>
      </c>
      <c r="CS1446" s="38">
        <v>-4.5858000000000001E-3</v>
      </c>
      <c r="CT1446" s="38">
        <v>1.0605E-3</v>
      </c>
      <c r="CU1446" s="38">
        <v>3.5812799999999999E-2</v>
      </c>
      <c r="CV1446" s="38">
        <v>7.4661500000000006E-2</v>
      </c>
      <c r="CW1446" s="38">
        <v>3.73613E-2</v>
      </c>
      <c r="CX1446" s="38">
        <v>0.10627730000000001</v>
      </c>
      <c r="CY1446" s="38">
        <v>0.1097817</v>
      </c>
      <c r="CZ1446" s="38">
        <v>8.6629999999999999E-2</v>
      </c>
      <c r="DA1446" s="38">
        <v>8.3865999999999996E-2</v>
      </c>
      <c r="DB1446" s="38">
        <v>7.5628799999999996E-2</v>
      </c>
      <c r="DC1446" s="38">
        <v>-0.1112543</v>
      </c>
      <c r="DD1446" s="38">
        <v>-9.1925800000000002E-2</v>
      </c>
      <c r="DE1446" s="38">
        <v>-8.5817099999999993E-2</v>
      </c>
      <c r="DF1446" s="38">
        <v>-5.41226E-2</v>
      </c>
      <c r="DG1446" s="38">
        <v>-1.47338E-2</v>
      </c>
      <c r="DH1446" s="38">
        <v>-2.1256000000000001E-3</v>
      </c>
      <c r="DI1446" s="38">
        <v>2.7810999999999999E-3</v>
      </c>
      <c r="DJ1446" s="38">
        <v>-3.0127999999999999E-3</v>
      </c>
      <c r="DK1446" s="38">
        <v>7.4393200000000007E-2</v>
      </c>
      <c r="DL1446" s="38">
        <v>0.1097008</v>
      </c>
      <c r="DM1446" s="38">
        <v>2.98309E-2</v>
      </c>
      <c r="DN1446" s="38">
        <v>-4.5199999999999998E-4</v>
      </c>
      <c r="DO1446" s="38">
        <v>-3.7314699999999999E-2</v>
      </c>
      <c r="DP1446" s="38">
        <v>-5.9911300000000001E-2</v>
      </c>
      <c r="DQ1446" s="38">
        <v>8.5599999999999994E-5</v>
      </c>
      <c r="DR1446" s="38">
        <v>4.5116000000000002E-3</v>
      </c>
      <c r="DS1446" s="38">
        <v>3.9643499999999998E-2</v>
      </c>
      <c r="DT1446" s="38">
        <v>7.9630199999999998E-2</v>
      </c>
      <c r="DU1446" s="38">
        <v>4.4063100000000001E-2</v>
      </c>
      <c r="DV1446" s="38">
        <v>0.1142093</v>
      </c>
      <c r="DW1446" s="38">
        <v>0.1176193</v>
      </c>
      <c r="DX1446" s="38">
        <v>9.5752000000000004E-2</v>
      </c>
      <c r="DY1446" s="38">
        <v>9.3162200000000001E-2</v>
      </c>
      <c r="DZ1446" s="38">
        <v>8.4769300000000006E-2</v>
      </c>
      <c r="EA1446" s="38">
        <v>-0.10036109999999999</v>
      </c>
      <c r="EB1446" s="38">
        <v>-8.1326300000000004E-2</v>
      </c>
      <c r="EC1446" s="38">
        <v>-7.48249E-2</v>
      </c>
      <c r="ED1446" s="38">
        <v>-4.5458899999999997E-2</v>
      </c>
      <c r="EE1446" s="38">
        <v>-6.1513999999999996E-3</v>
      </c>
      <c r="EF1446" s="38">
        <v>6.4431999999999996E-3</v>
      </c>
      <c r="EG1446" s="38">
        <v>1.03173E-2</v>
      </c>
      <c r="EH1446" s="38">
        <v>4.0987999999999997E-3</v>
      </c>
      <c r="EI1446" s="38">
        <v>8.19077E-2</v>
      </c>
      <c r="EJ1446" s="38">
        <v>0.119668</v>
      </c>
      <c r="EK1446" s="38">
        <v>3.8463900000000002E-2</v>
      </c>
      <c r="EL1446" s="38">
        <v>8.6630000000000006E-3</v>
      </c>
      <c r="EM1446" s="38">
        <v>-2.7717700000000001E-2</v>
      </c>
      <c r="EN1446" s="38">
        <v>-5.0627900000000003E-2</v>
      </c>
      <c r="EO1446" s="38">
        <v>6.8304000000000004E-3</v>
      </c>
      <c r="EP1446" s="38">
        <v>9.4943000000000007E-3</v>
      </c>
      <c r="EQ1446" s="38">
        <v>4.5174300000000001E-2</v>
      </c>
      <c r="ER1446" s="38">
        <v>8.6804199999999998E-2</v>
      </c>
      <c r="ES1446" s="38">
        <v>5.3739599999999998E-2</v>
      </c>
      <c r="ET1446" s="38">
        <v>0.12566179999999999</v>
      </c>
      <c r="EU1446" s="38">
        <v>0.12893550000000001</v>
      </c>
      <c r="EV1446" s="38">
        <v>0.10892259999999999</v>
      </c>
      <c r="EW1446" s="38">
        <v>0.1065844</v>
      </c>
      <c r="EX1446" s="38">
        <v>9.7966800000000007E-2</v>
      </c>
      <c r="EY1446" s="38">
        <v>-8.4633200000000006E-2</v>
      </c>
      <c r="EZ1446" s="38">
        <v>-6.6022300000000006E-2</v>
      </c>
      <c r="FA1446" s="38">
        <v>-5.8953800000000001E-2</v>
      </c>
      <c r="FB1446" s="38">
        <v>75.714129999999997</v>
      </c>
      <c r="FC1446" s="38">
        <v>73.703819999999993</v>
      </c>
      <c r="FD1446" s="38">
        <v>71.715419999999995</v>
      </c>
      <c r="FE1446" s="38">
        <v>70.128240000000005</v>
      </c>
      <c r="FF1446" s="38">
        <v>69.196150000000003</v>
      </c>
      <c r="FG1446" s="38">
        <v>68.045400000000001</v>
      </c>
      <c r="FH1446" s="38">
        <v>68.308009999999996</v>
      </c>
      <c r="FI1446" s="38">
        <v>71.778790000000001</v>
      </c>
      <c r="FJ1446" s="38">
        <v>76.788979999999995</v>
      </c>
      <c r="FK1446" s="38">
        <v>81.011799999999994</v>
      </c>
      <c r="FL1446" s="38">
        <v>85.307079999999999</v>
      </c>
      <c r="FM1446" s="38">
        <v>89.217950000000002</v>
      </c>
      <c r="FN1446" s="38">
        <v>92.789280000000005</v>
      </c>
      <c r="FO1446" s="38">
        <v>95.777600000000007</v>
      </c>
      <c r="FP1446" s="38">
        <v>98.145539999999997</v>
      </c>
      <c r="FQ1446" s="38">
        <v>99.826319999999996</v>
      </c>
      <c r="FR1446" s="38">
        <v>100.04600000000001</v>
      </c>
      <c r="FS1446" s="38">
        <v>99.625600000000006</v>
      </c>
      <c r="FT1446" s="38">
        <v>97.985200000000006</v>
      </c>
      <c r="FU1446" s="38">
        <v>94.828069999999997</v>
      </c>
      <c r="FV1446" s="38">
        <v>90.104290000000006</v>
      </c>
      <c r="FW1446">
        <v>86.010130000000004</v>
      </c>
      <c r="FX1446">
        <v>82.687640000000002</v>
      </c>
      <c r="FY1446">
        <v>80.066329999999994</v>
      </c>
      <c r="FZ1446">
        <v>1.2271799999999999E-2</v>
      </c>
      <c r="GA1446">
        <v>9.2255199999999996E-2</v>
      </c>
      <c r="GB1446">
        <v>1</v>
      </c>
    </row>
    <row r="1447" spans="1:184" x14ac:dyDescent="0.3">
      <c r="A1447" t="s">
        <v>1</v>
      </c>
      <c r="B1447" t="s">
        <v>1</v>
      </c>
      <c r="C1447" t="s">
        <v>1</v>
      </c>
      <c r="D1447" t="s">
        <v>222</v>
      </c>
      <c r="E1447" t="s">
        <v>1</v>
      </c>
      <c r="F1447" t="s">
        <v>1</v>
      </c>
      <c r="G1447" t="s">
        <v>1</v>
      </c>
      <c r="H1447" s="40" t="s">
        <v>1</v>
      </c>
      <c r="I1447" s="18" t="s">
        <v>1</v>
      </c>
      <c r="J1447" s="38" t="s">
        <v>1</v>
      </c>
      <c r="K1447" s="18">
        <v>44753</v>
      </c>
      <c r="L1447" s="38">
        <v>35664</v>
      </c>
      <c r="M1447" s="38">
        <v>35664</v>
      </c>
      <c r="N1447" s="38">
        <v>4.1527719999999997</v>
      </c>
      <c r="O1447" s="38">
        <v>4.0219990000000001</v>
      </c>
      <c r="P1447" s="38">
        <v>3.9376120000000001</v>
      </c>
      <c r="Q1447" s="38">
        <v>3.954723</v>
      </c>
      <c r="R1447" s="38">
        <v>4.1395109999999997</v>
      </c>
      <c r="S1447" s="38">
        <v>4.5063310000000003</v>
      </c>
      <c r="T1447" s="38">
        <v>4.9368230000000004</v>
      </c>
      <c r="U1447" s="38">
        <v>5.600231</v>
      </c>
      <c r="V1447" s="38">
        <v>6.4171250000000004</v>
      </c>
      <c r="W1447" s="38">
        <v>7.0021890000000004</v>
      </c>
      <c r="X1447" s="38">
        <v>7.4912049999999999</v>
      </c>
      <c r="Y1447" s="38">
        <v>7.8451190000000004</v>
      </c>
      <c r="Z1447" s="38">
        <v>8.0507240000000007</v>
      </c>
      <c r="AA1447" s="38">
        <v>8.3202759999999998</v>
      </c>
      <c r="AB1447" s="38">
        <v>8.3829560000000001</v>
      </c>
      <c r="AC1447" s="38">
        <v>8.2194990000000008</v>
      </c>
      <c r="AD1447" s="38">
        <v>7.8356919999999999</v>
      </c>
      <c r="AE1447" s="38">
        <v>7.1285670000000003</v>
      </c>
      <c r="AF1447" s="38">
        <v>6.6013299999999999</v>
      </c>
      <c r="AG1447" s="38">
        <v>6.2541200000000003</v>
      </c>
      <c r="AH1447" s="38">
        <v>5.9854450000000003</v>
      </c>
      <c r="AI1447" s="38">
        <v>5.5871779999999998</v>
      </c>
      <c r="AJ1447" s="38">
        <v>5.1508390000000004</v>
      </c>
      <c r="AK1447" s="38">
        <v>4.7771169999999996</v>
      </c>
      <c r="AL1447" s="38">
        <v>-4.5264600000000002E-2</v>
      </c>
      <c r="AM1447" s="38">
        <v>-2.52736E-2</v>
      </c>
      <c r="AN1447" s="38">
        <v>1.0061E-2</v>
      </c>
      <c r="AO1447" s="38">
        <v>-1.28529E-2</v>
      </c>
      <c r="AP1447" s="38">
        <v>-2.8477200000000001E-2</v>
      </c>
      <c r="AQ1447" s="38">
        <v>3.6966999999999998E-3</v>
      </c>
      <c r="AR1447" s="38">
        <v>3.5507200000000003E-2</v>
      </c>
      <c r="AS1447" s="38">
        <v>-2.25893E-2</v>
      </c>
      <c r="AT1447" s="38">
        <v>-5.6571E-3</v>
      </c>
      <c r="AU1447" s="38">
        <v>-3.2828000000000003E-2</v>
      </c>
      <c r="AV1447" s="38">
        <v>-5.3112399999999997E-2</v>
      </c>
      <c r="AW1447" s="38">
        <v>-5.8213000000000001E-2</v>
      </c>
      <c r="AX1447" s="38">
        <v>-2.6405499999999998E-2</v>
      </c>
      <c r="AY1447" s="38">
        <v>3.3835900000000002E-2</v>
      </c>
      <c r="AZ1447" s="38">
        <v>3.3074899999999997E-2</v>
      </c>
      <c r="BA1447" s="38">
        <v>2.7422800000000001E-2</v>
      </c>
      <c r="BB1447" s="38">
        <v>9.0477000000000002E-2</v>
      </c>
      <c r="BC1447" s="38">
        <v>4.8714300000000002E-2</v>
      </c>
      <c r="BD1447" s="38">
        <v>3.1803999999999999E-3</v>
      </c>
      <c r="BE1447" s="38">
        <v>5.6945000000000003E-2</v>
      </c>
      <c r="BF1447" s="38">
        <v>5.0017100000000002E-2</v>
      </c>
      <c r="BG1447" s="38">
        <v>-7.4381699999999995E-2</v>
      </c>
      <c r="BH1447" s="38">
        <v>-5.8865199999999999E-2</v>
      </c>
      <c r="BI1447" s="38">
        <v>-6.5987000000000004E-2</v>
      </c>
      <c r="BJ1447" s="38">
        <v>-3.7271600000000002E-2</v>
      </c>
      <c r="BK1447" s="38">
        <v>-1.7925199999999999E-2</v>
      </c>
      <c r="BL1447" s="38">
        <v>1.7066600000000001E-2</v>
      </c>
      <c r="BM1447" s="38">
        <v>-6.5706999999999996E-3</v>
      </c>
      <c r="BN1447" s="38">
        <v>-2.2570900000000001E-2</v>
      </c>
      <c r="BO1447" s="38">
        <v>1.01504E-2</v>
      </c>
      <c r="BP1447" s="38">
        <v>4.4670000000000001E-2</v>
      </c>
      <c r="BQ1447" s="38">
        <v>-1.47321E-2</v>
      </c>
      <c r="BR1447" s="38">
        <v>3.2103000000000001E-3</v>
      </c>
      <c r="BS1447" s="38">
        <v>-2.32541E-2</v>
      </c>
      <c r="BT1447" s="38">
        <v>-4.4931699999999998E-2</v>
      </c>
      <c r="BU1447" s="38">
        <v>-5.1904899999999997E-2</v>
      </c>
      <c r="BV1447" s="38">
        <v>-2.2155899999999999E-2</v>
      </c>
      <c r="BW1447" s="38">
        <v>3.8814899999999999E-2</v>
      </c>
      <c r="BX1447" s="38">
        <v>4.0674000000000002E-2</v>
      </c>
      <c r="BY1447" s="38">
        <v>3.6329800000000002E-2</v>
      </c>
      <c r="BZ1447" s="38">
        <v>0.10064140000000001</v>
      </c>
      <c r="CA1447" s="38">
        <v>5.9206000000000002E-2</v>
      </c>
      <c r="CB1447" s="38">
        <v>1.5458899999999999E-2</v>
      </c>
      <c r="CC1447" s="38">
        <v>6.9172399999999995E-2</v>
      </c>
      <c r="CD1447" s="38">
        <v>6.1768499999999997E-2</v>
      </c>
      <c r="CE1447" s="38">
        <v>-6.0147600000000002E-2</v>
      </c>
      <c r="CF1447" s="38">
        <v>-4.4029199999999998E-2</v>
      </c>
      <c r="CG1447" s="38">
        <v>-5.0105299999999998E-2</v>
      </c>
      <c r="CH1447" s="38">
        <v>-3.1735699999999999E-2</v>
      </c>
      <c r="CI1447" s="38">
        <v>-1.2835600000000001E-2</v>
      </c>
      <c r="CJ1447" s="38">
        <v>2.19186E-2</v>
      </c>
      <c r="CK1447" s="38">
        <v>-2.2196999999999998E-3</v>
      </c>
      <c r="CL1447" s="38">
        <v>-1.8480300000000002E-2</v>
      </c>
      <c r="CM1447" s="38">
        <v>1.4620299999999999E-2</v>
      </c>
      <c r="CN1447" s="38">
        <v>5.1016199999999998E-2</v>
      </c>
      <c r="CO1447" s="38">
        <v>-9.2902000000000002E-3</v>
      </c>
      <c r="CP1447" s="38">
        <v>9.3518000000000004E-3</v>
      </c>
      <c r="CQ1447" s="38">
        <v>-1.6623200000000001E-2</v>
      </c>
      <c r="CR1447" s="38">
        <v>-3.9265700000000001E-2</v>
      </c>
      <c r="CS1447" s="38">
        <v>-4.7535899999999999E-2</v>
      </c>
      <c r="CT1447" s="38">
        <v>-1.92126E-2</v>
      </c>
      <c r="CU1447" s="38">
        <v>4.2263299999999997E-2</v>
      </c>
      <c r="CV1447" s="38">
        <v>4.5937199999999997E-2</v>
      </c>
      <c r="CW1447" s="38">
        <v>4.2498800000000003E-2</v>
      </c>
      <c r="CX1447" s="38">
        <v>0.1076812</v>
      </c>
      <c r="CY1447" s="38">
        <v>6.6472500000000004E-2</v>
      </c>
      <c r="CZ1447" s="38">
        <v>2.3962899999999999E-2</v>
      </c>
      <c r="DA1447" s="38">
        <v>7.7641000000000002E-2</v>
      </c>
      <c r="DB1447" s="38">
        <v>6.9907499999999997E-2</v>
      </c>
      <c r="DC1447" s="38">
        <v>-5.0289199999999999E-2</v>
      </c>
      <c r="DD1447" s="38">
        <v>-3.3753900000000003E-2</v>
      </c>
      <c r="DE1447" s="38">
        <v>-3.91057E-2</v>
      </c>
      <c r="DF1447" s="38">
        <v>-2.6199699999999999E-2</v>
      </c>
      <c r="DG1447" s="38">
        <v>-7.7460999999999997E-3</v>
      </c>
      <c r="DH1447" s="38">
        <v>2.6770599999999999E-2</v>
      </c>
      <c r="DI1447" s="38">
        <v>2.1313999999999999E-3</v>
      </c>
      <c r="DJ1447" s="38">
        <v>-1.4389600000000001E-2</v>
      </c>
      <c r="DK1447" s="38">
        <v>1.9090099999999999E-2</v>
      </c>
      <c r="DL1447" s="38">
        <v>5.7362299999999998E-2</v>
      </c>
      <c r="DM1447" s="38">
        <v>-3.8482999999999998E-3</v>
      </c>
      <c r="DN1447" s="38">
        <v>1.5493399999999999E-2</v>
      </c>
      <c r="DO1447" s="38">
        <v>-9.9924000000000002E-3</v>
      </c>
      <c r="DP1447" s="38">
        <v>-3.3599700000000003E-2</v>
      </c>
      <c r="DQ1447" s="38">
        <v>-4.3166900000000001E-2</v>
      </c>
      <c r="DR1447" s="38">
        <v>-1.62693E-2</v>
      </c>
      <c r="DS1447" s="38">
        <v>4.5711700000000001E-2</v>
      </c>
      <c r="DT1447" s="38">
        <v>5.1200299999999997E-2</v>
      </c>
      <c r="DU1447" s="38">
        <v>4.8667700000000001E-2</v>
      </c>
      <c r="DV1447" s="38">
        <v>0.114721</v>
      </c>
      <c r="DW1447" s="38">
        <v>7.3738999999999999E-2</v>
      </c>
      <c r="DX1447" s="38">
        <v>3.24669E-2</v>
      </c>
      <c r="DY1447" s="38">
        <v>8.6109599999999994E-2</v>
      </c>
      <c r="DZ1447" s="38">
        <v>7.8046500000000005E-2</v>
      </c>
      <c r="EA1447" s="38">
        <v>-4.0430800000000003E-2</v>
      </c>
      <c r="EB1447" s="38">
        <v>-2.3478499999999999E-2</v>
      </c>
      <c r="EC1447" s="38">
        <v>-2.8106099999999998E-2</v>
      </c>
      <c r="ED1447" s="38">
        <v>-1.8206699999999999E-2</v>
      </c>
      <c r="EE1447" s="38">
        <v>-3.9770000000000002E-4</v>
      </c>
      <c r="EF1447" s="38">
        <v>3.3776100000000003E-2</v>
      </c>
      <c r="EG1447" s="38">
        <v>8.4136000000000002E-3</v>
      </c>
      <c r="EH1447" s="38">
        <v>-8.4832999999999992E-3</v>
      </c>
      <c r="EI1447" s="38">
        <v>2.5543900000000001E-2</v>
      </c>
      <c r="EJ1447" s="38">
        <v>6.6525100000000004E-2</v>
      </c>
      <c r="EK1447" s="38">
        <v>4.0089000000000001E-3</v>
      </c>
      <c r="EL1447" s="38">
        <v>2.4360799999999998E-2</v>
      </c>
      <c r="EM1447" s="38">
        <v>-4.1849999999999998E-4</v>
      </c>
      <c r="EN1447" s="38">
        <v>-2.5418900000000001E-2</v>
      </c>
      <c r="EO1447" s="38">
        <v>-3.6858700000000001E-2</v>
      </c>
      <c r="EP1447" s="38">
        <v>-1.2019699999999999E-2</v>
      </c>
      <c r="EQ1447" s="38">
        <v>5.0690699999999998E-2</v>
      </c>
      <c r="ER1447" s="38">
        <v>5.8799499999999998E-2</v>
      </c>
      <c r="ES1447" s="38">
        <v>5.7574800000000002E-2</v>
      </c>
      <c r="ET1447" s="38">
        <v>0.12488539999999999</v>
      </c>
      <c r="EU1447" s="38">
        <v>8.4230700000000006E-2</v>
      </c>
      <c r="EV1447" s="38">
        <v>4.4745300000000002E-2</v>
      </c>
      <c r="EW1447" s="38">
        <v>9.8336999999999994E-2</v>
      </c>
      <c r="EX1447" s="38">
        <v>8.97979E-2</v>
      </c>
      <c r="EY1447" s="38">
        <v>-2.6196799999999999E-2</v>
      </c>
      <c r="EZ1447" s="38">
        <v>-8.6426000000000003E-3</v>
      </c>
      <c r="FA1447" s="38">
        <v>-1.2224499999999999E-2</v>
      </c>
      <c r="FB1447" s="38">
        <v>78.250789999999995</v>
      </c>
      <c r="FC1447" s="38">
        <v>77.084639999999993</v>
      </c>
      <c r="FD1447" s="38">
        <v>75.717730000000003</v>
      </c>
      <c r="FE1447" s="38">
        <v>74.129050000000007</v>
      </c>
      <c r="FF1447" s="38">
        <v>72.196529999999996</v>
      </c>
      <c r="FG1447" s="38">
        <v>71.330209999999994</v>
      </c>
      <c r="FH1447" s="38">
        <v>71.369619999999998</v>
      </c>
      <c r="FI1447" s="38">
        <v>74.434529999999995</v>
      </c>
      <c r="FJ1447" s="38">
        <v>78.932259999999999</v>
      </c>
      <c r="FK1447" s="38">
        <v>83.854699999999994</v>
      </c>
      <c r="FL1447" s="38">
        <v>87.828779999999995</v>
      </c>
      <c r="FM1447" s="38">
        <v>91.220560000000006</v>
      </c>
      <c r="FN1447" s="38">
        <v>94.389499999999998</v>
      </c>
      <c r="FO1447" s="38">
        <v>96.683790000000002</v>
      </c>
      <c r="FP1447" s="38">
        <v>98.275559999999999</v>
      </c>
      <c r="FQ1447" s="38">
        <v>100.0057</v>
      </c>
      <c r="FR1447" s="38">
        <v>100.6182</v>
      </c>
      <c r="FS1447" s="38">
        <v>100.1238</v>
      </c>
      <c r="FT1447" s="38">
        <v>98.645570000000006</v>
      </c>
      <c r="FU1447" s="38">
        <v>95.878309999999999</v>
      </c>
      <c r="FV1447" s="38">
        <v>91.787499999999994</v>
      </c>
      <c r="FW1447">
        <v>88.007670000000005</v>
      </c>
      <c r="FX1447">
        <v>85.286410000000004</v>
      </c>
      <c r="FY1447">
        <v>82.294719999999998</v>
      </c>
      <c r="FZ1447">
        <v>1.2791800000000001E-2</v>
      </c>
      <c r="GA1447">
        <v>0.1058043</v>
      </c>
      <c r="GB1447">
        <v>1</v>
      </c>
    </row>
    <row r="1448" spans="1:184" x14ac:dyDescent="0.3">
      <c r="A1448" t="s">
        <v>1</v>
      </c>
      <c r="B1448" t="s">
        <v>1</v>
      </c>
      <c r="C1448" t="s">
        <v>1</v>
      </c>
      <c r="D1448" t="s">
        <v>222</v>
      </c>
      <c r="E1448" t="s">
        <v>1</v>
      </c>
      <c r="F1448" t="s">
        <v>1</v>
      </c>
      <c r="G1448" t="s">
        <v>1</v>
      </c>
      <c r="H1448" s="40" t="s">
        <v>1</v>
      </c>
      <c r="I1448" s="18" t="s">
        <v>1</v>
      </c>
      <c r="J1448" s="38" t="s">
        <v>1</v>
      </c>
      <c r="K1448" s="18">
        <v>44760</v>
      </c>
      <c r="L1448" s="38">
        <v>35498</v>
      </c>
      <c r="M1448" s="38">
        <v>35498</v>
      </c>
      <c r="N1448" s="38">
        <v>4.4276520000000001</v>
      </c>
      <c r="O1448" s="38">
        <v>4.2805489999999997</v>
      </c>
      <c r="P1448" s="38">
        <v>4.1771120000000002</v>
      </c>
      <c r="Q1448" s="38">
        <v>4.181476</v>
      </c>
      <c r="R1448" s="38">
        <v>4.3593739999999999</v>
      </c>
      <c r="S1448" s="38">
        <v>4.7683109999999997</v>
      </c>
      <c r="T1448" s="38">
        <v>5.2289950000000003</v>
      </c>
      <c r="U1448" s="38">
        <v>5.8430600000000004</v>
      </c>
      <c r="V1448" s="38">
        <v>6.6138539999999999</v>
      </c>
      <c r="W1448" s="38">
        <v>7.1525699999999999</v>
      </c>
      <c r="X1448" s="38">
        <v>7.6076610000000002</v>
      </c>
      <c r="Y1448" s="38">
        <v>7.9570439999999998</v>
      </c>
      <c r="Z1448" s="38">
        <v>8.1712199999999999</v>
      </c>
      <c r="AA1448" s="38">
        <v>8.4131820000000008</v>
      </c>
      <c r="AB1448" s="38">
        <v>8.4825330000000001</v>
      </c>
      <c r="AC1448" s="38">
        <v>8.3183310000000006</v>
      </c>
      <c r="AD1448" s="38">
        <v>7.9304750000000004</v>
      </c>
      <c r="AE1448" s="38">
        <v>7.2169730000000003</v>
      </c>
      <c r="AF1448" s="38">
        <v>6.6857790000000001</v>
      </c>
      <c r="AG1448" s="38">
        <v>6.34199</v>
      </c>
      <c r="AH1448" s="38">
        <v>6.0740439999999998</v>
      </c>
      <c r="AI1448" s="38">
        <v>5.6715109999999997</v>
      </c>
      <c r="AJ1448" s="38">
        <v>5.2073309999999999</v>
      </c>
      <c r="AK1448" s="38">
        <v>4.8247020000000003</v>
      </c>
      <c r="AL1448" s="38">
        <v>-3.7274300000000003E-2</v>
      </c>
      <c r="AM1448" s="38">
        <v>-1.3268E-2</v>
      </c>
      <c r="AN1448" s="38">
        <v>2.3645699999999999E-2</v>
      </c>
      <c r="AO1448" s="38">
        <v>2.9061E-2</v>
      </c>
      <c r="AP1448" s="38">
        <v>2.8033200000000001E-2</v>
      </c>
      <c r="AQ1448" s="38">
        <v>1.42854E-2</v>
      </c>
      <c r="AR1448" s="38">
        <v>5.2504500000000003E-2</v>
      </c>
      <c r="AS1448" s="38">
        <v>-2.17655E-2</v>
      </c>
      <c r="AT1448" s="38">
        <v>-6.0619399999999997E-2</v>
      </c>
      <c r="AU1448" s="38">
        <v>-9.3360100000000001E-2</v>
      </c>
      <c r="AV1448" s="38">
        <v>-0.102172</v>
      </c>
      <c r="AW1448" s="38">
        <v>-0.1146998</v>
      </c>
      <c r="AX1448" s="38">
        <v>-5.9939300000000001E-2</v>
      </c>
      <c r="AY1448" s="38">
        <v>6.0460899999999998E-2</v>
      </c>
      <c r="AZ1448" s="38">
        <v>9.51631E-2</v>
      </c>
      <c r="BA1448" s="38">
        <v>0.13687920000000001</v>
      </c>
      <c r="BB1448" s="38">
        <v>0.15861800000000001</v>
      </c>
      <c r="BC1448" s="38">
        <v>0.15324499999999999</v>
      </c>
      <c r="BD1448" s="38">
        <v>0.16701840000000001</v>
      </c>
      <c r="BE1448" s="38">
        <v>0.21376200000000001</v>
      </c>
      <c r="BF1448" s="38">
        <v>0.1573505</v>
      </c>
      <c r="BG1448" s="38">
        <v>-8.5505000000000008E-3</v>
      </c>
      <c r="BH1448" s="38">
        <v>-3.5154699999999997E-2</v>
      </c>
      <c r="BI1448" s="38">
        <v>-6.6053000000000001E-2</v>
      </c>
      <c r="BJ1448" s="38">
        <v>-2.97538E-2</v>
      </c>
      <c r="BK1448" s="38">
        <v>-6.6401999999999997E-3</v>
      </c>
      <c r="BL1448" s="38">
        <v>2.9977799999999999E-2</v>
      </c>
      <c r="BM1448" s="38">
        <v>3.5173799999999998E-2</v>
      </c>
      <c r="BN1448" s="38">
        <v>3.3754300000000001E-2</v>
      </c>
      <c r="BO1448" s="38">
        <v>2.0544799999999998E-2</v>
      </c>
      <c r="BP1448" s="38">
        <v>6.2704499999999996E-2</v>
      </c>
      <c r="BQ1448" s="38">
        <v>-1.38359E-2</v>
      </c>
      <c r="BR1448" s="38">
        <v>-5.1505200000000001E-2</v>
      </c>
      <c r="BS1448" s="38">
        <v>-8.4009600000000004E-2</v>
      </c>
      <c r="BT1448" s="38">
        <v>-9.4221700000000005E-2</v>
      </c>
      <c r="BU1448" s="38">
        <v>-0.1079473</v>
      </c>
      <c r="BV1448" s="38">
        <v>-5.5404399999999999E-2</v>
      </c>
      <c r="BW1448" s="38">
        <v>6.6436800000000004E-2</v>
      </c>
      <c r="BX1448" s="38">
        <v>0.1034788</v>
      </c>
      <c r="BY1448" s="38">
        <v>0.14690339999999999</v>
      </c>
      <c r="BZ1448" s="38">
        <v>0.17006250000000001</v>
      </c>
      <c r="CA1448" s="38">
        <v>0.16614090000000001</v>
      </c>
      <c r="CB1448" s="38">
        <v>0.18149779999999999</v>
      </c>
      <c r="CC1448" s="38">
        <v>0.2274497</v>
      </c>
      <c r="CD1448" s="38">
        <v>0.1693074</v>
      </c>
      <c r="CE1448" s="38">
        <v>6.6899999999999998E-3</v>
      </c>
      <c r="CF1448" s="38">
        <v>-2.0476899999999999E-2</v>
      </c>
      <c r="CG1448" s="38">
        <v>-5.0673599999999999E-2</v>
      </c>
      <c r="CH1448" s="38">
        <v>-2.45451E-2</v>
      </c>
      <c r="CI1448" s="38">
        <v>-2.0498999999999999E-3</v>
      </c>
      <c r="CJ1448" s="38">
        <v>3.4363400000000002E-2</v>
      </c>
      <c r="CK1448" s="38">
        <v>3.9407600000000001E-2</v>
      </c>
      <c r="CL1448" s="38">
        <v>3.7716800000000002E-2</v>
      </c>
      <c r="CM1448" s="38">
        <v>2.4879999999999999E-2</v>
      </c>
      <c r="CN1448" s="38">
        <v>6.9768899999999995E-2</v>
      </c>
      <c r="CO1448" s="38">
        <v>-8.3438999999999996E-3</v>
      </c>
      <c r="CP1448" s="38">
        <v>-4.5192799999999998E-2</v>
      </c>
      <c r="CQ1448" s="38">
        <v>-7.7533400000000002E-2</v>
      </c>
      <c r="CR1448" s="38">
        <v>-8.87154E-2</v>
      </c>
      <c r="CS1448" s="38">
        <v>-0.1032705</v>
      </c>
      <c r="CT1448" s="38">
        <v>-5.2263400000000002E-2</v>
      </c>
      <c r="CU1448" s="38">
        <v>7.0575799999999994E-2</v>
      </c>
      <c r="CV1448" s="38">
        <v>0.10923819999999999</v>
      </c>
      <c r="CW1448" s="38">
        <v>0.15384600000000001</v>
      </c>
      <c r="CX1448" s="38">
        <v>0.17798890000000001</v>
      </c>
      <c r="CY1448" s="38">
        <v>0.17507249999999999</v>
      </c>
      <c r="CZ1448" s="38">
        <v>0.19152620000000001</v>
      </c>
      <c r="DA1448" s="38">
        <v>0.23692969999999999</v>
      </c>
      <c r="DB1448" s="38">
        <v>0.17758869999999999</v>
      </c>
      <c r="DC1448" s="38">
        <v>1.72456E-2</v>
      </c>
      <c r="DD1448" s="38">
        <v>-1.03111E-2</v>
      </c>
      <c r="DE1448" s="38">
        <v>-4.0021899999999999E-2</v>
      </c>
      <c r="DF1448" s="38">
        <v>-1.93365E-2</v>
      </c>
      <c r="DG1448" s="38">
        <v>2.5404999999999998E-3</v>
      </c>
      <c r="DH1448" s="38">
        <v>3.8748900000000003E-2</v>
      </c>
      <c r="DI1448" s="38">
        <v>4.3641300000000001E-2</v>
      </c>
      <c r="DJ1448" s="38">
        <v>4.16792E-2</v>
      </c>
      <c r="DK1448" s="38">
        <v>2.92152E-2</v>
      </c>
      <c r="DL1448" s="38">
        <v>7.6833299999999993E-2</v>
      </c>
      <c r="DM1448" s="38">
        <v>-2.8519000000000001E-3</v>
      </c>
      <c r="DN1448" s="38">
        <v>-3.88803E-2</v>
      </c>
      <c r="DO1448" s="38">
        <v>-7.1057200000000001E-2</v>
      </c>
      <c r="DP1448" s="38">
        <v>-8.3209000000000005E-2</v>
      </c>
      <c r="DQ1448" s="38">
        <v>-9.8593700000000006E-2</v>
      </c>
      <c r="DR1448" s="38">
        <v>-4.9122499999999999E-2</v>
      </c>
      <c r="DS1448" s="38">
        <v>7.4714699999999995E-2</v>
      </c>
      <c r="DT1448" s="38">
        <v>0.11499760000000001</v>
      </c>
      <c r="DU1448" s="38">
        <v>0.16078870000000001</v>
      </c>
      <c r="DV1448" s="38">
        <v>0.18591530000000001</v>
      </c>
      <c r="DW1448" s="38">
        <v>0.1840041</v>
      </c>
      <c r="DX1448" s="38">
        <v>0.2015546</v>
      </c>
      <c r="DY1448" s="38">
        <v>0.24640980000000001</v>
      </c>
      <c r="DZ1448" s="38">
        <v>0.18587000000000001</v>
      </c>
      <c r="EA1448" s="38">
        <v>2.7801099999999999E-2</v>
      </c>
      <c r="EB1448" s="38">
        <v>-1.4530000000000001E-4</v>
      </c>
      <c r="EC1448" s="38">
        <v>-2.9370199999999999E-2</v>
      </c>
      <c r="ED1448" s="38">
        <v>-1.1816E-2</v>
      </c>
      <c r="EE1448" s="38">
        <v>9.1681999999999996E-3</v>
      </c>
      <c r="EF1448" s="38">
        <v>4.5081000000000003E-2</v>
      </c>
      <c r="EG1448" s="38">
        <v>4.9754199999999998E-2</v>
      </c>
      <c r="EH1448" s="38">
        <v>4.7400299999999999E-2</v>
      </c>
      <c r="EI1448" s="38">
        <v>3.5474499999999999E-2</v>
      </c>
      <c r="EJ1448" s="38">
        <v>8.7033200000000005E-2</v>
      </c>
      <c r="EK1448" s="38">
        <v>5.0775999999999998E-3</v>
      </c>
      <c r="EL1448" s="38">
        <v>-2.97661E-2</v>
      </c>
      <c r="EM1448" s="38">
        <v>-6.1706700000000003E-2</v>
      </c>
      <c r="EN1448" s="38">
        <v>-7.5258699999999998E-2</v>
      </c>
      <c r="EO1448" s="38">
        <v>-9.1841199999999998E-2</v>
      </c>
      <c r="EP1448" s="38">
        <v>-4.4587599999999998E-2</v>
      </c>
      <c r="EQ1448" s="38">
        <v>8.0690600000000001E-2</v>
      </c>
      <c r="ER1448" s="38">
        <v>0.1233133</v>
      </c>
      <c r="ES1448" s="38">
        <v>0.17081279999999999</v>
      </c>
      <c r="ET1448" s="38">
        <v>0.1973598</v>
      </c>
      <c r="EU1448" s="38">
        <v>0.19689999999999999</v>
      </c>
      <c r="EV1448" s="38">
        <v>0.21603410000000001</v>
      </c>
      <c r="EW1448" s="38">
        <v>0.26009739999999998</v>
      </c>
      <c r="EX1448" s="38">
        <v>0.1978269</v>
      </c>
      <c r="EY1448" s="38">
        <v>4.3041599999999999E-2</v>
      </c>
      <c r="EZ1448" s="38">
        <v>1.4532399999999999E-2</v>
      </c>
      <c r="FA1448" s="38">
        <v>-1.3990799999999999E-2</v>
      </c>
      <c r="FB1448" s="38">
        <v>80.447699999999998</v>
      </c>
      <c r="FC1448" s="38">
        <v>79.553319999999999</v>
      </c>
      <c r="FD1448" s="38">
        <v>78.203739999999996</v>
      </c>
      <c r="FE1448" s="38">
        <v>76.485619999999997</v>
      </c>
      <c r="FF1448" s="38">
        <v>75.382419999999996</v>
      </c>
      <c r="FG1448" s="38">
        <v>74.176119999999997</v>
      </c>
      <c r="FH1448" s="38">
        <v>74.356350000000006</v>
      </c>
      <c r="FI1448" s="38">
        <v>76.496319999999997</v>
      </c>
      <c r="FJ1448" s="38">
        <v>79.398870000000002</v>
      </c>
      <c r="FK1448" s="38">
        <v>83.308459999999997</v>
      </c>
      <c r="FL1448" s="38">
        <v>87.496539999999996</v>
      </c>
      <c r="FM1448" s="38">
        <v>91.84666</v>
      </c>
      <c r="FN1448" s="38">
        <v>93.079679999999996</v>
      </c>
      <c r="FO1448" s="38">
        <v>95.381270000000001</v>
      </c>
      <c r="FP1448" s="38">
        <v>97.768159999999995</v>
      </c>
      <c r="FQ1448" s="38">
        <v>98.967190000000002</v>
      </c>
      <c r="FR1448" s="38">
        <v>99.037040000000005</v>
      </c>
      <c r="FS1448" s="38">
        <v>98.047529999999995</v>
      </c>
      <c r="FT1448" s="38">
        <v>96.260220000000004</v>
      </c>
      <c r="FU1448" s="38">
        <v>93.000839999999997</v>
      </c>
      <c r="FV1448" s="38">
        <v>89.306089999999998</v>
      </c>
      <c r="FW1448">
        <v>86.46266</v>
      </c>
      <c r="FX1448">
        <v>83.742779999999996</v>
      </c>
      <c r="FY1448">
        <v>80.731909999999999</v>
      </c>
      <c r="FZ1448">
        <v>1.48466E-2</v>
      </c>
      <c r="GA1448">
        <v>0.1133421</v>
      </c>
      <c r="GB1448">
        <v>1</v>
      </c>
    </row>
    <row r="1449" spans="1:184" x14ac:dyDescent="0.3">
      <c r="A1449" t="s">
        <v>1</v>
      </c>
      <c r="B1449" t="s">
        <v>1</v>
      </c>
      <c r="C1449" t="s">
        <v>1</v>
      </c>
      <c r="D1449" t="s">
        <v>222</v>
      </c>
      <c r="E1449" t="s">
        <v>1</v>
      </c>
      <c r="F1449" t="s">
        <v>1</v>
      </c>
      <c r="G1449" t="s">
        <v>1</v>
      </c>
      <c r="H1449" s="40" t="s">
        <v>1</v>
      </c>
      <c r="I1449" s="18" t="s">
        <v>1</v>
      </c>
      <c r="J1449" s="38" t="s">
        <v>1</v>
      </c>
      <c r="K1449" s="18">
        <v>44763</v>
      </c>
      <c r="L1449" s="38">
        <v>35058</v>
      </c>
      <c r="M1449" s="38">
        <v>35058</v>
      </c>
      <c r="N1449" s="38">
        <v>4.4517829999999998</v>
      </c>
      <c r="O1449" s="38">
        <v>4.2945380000000002</v>
      </c>
      <c r="P1449" s="38">
        <v>4.1794390000000003</v>
      </c>
      <c r="Q1449" s="38">
        <v>4.1592060000000002</v>
      </c>
      <c r="R1449" s="38">
        <v>4.3280240000000001</v>
      </c>
      <c r="S1449" s="38">
        <v>4.674849</v>
      </c>
      <c r="T1449" s="38">
        <v>5.0611660000000001</v>
      </c>
      <c r="U1449" s="38">
        <v>5.6100589999999997</v>
      </c>
      <c r="V1449" s="38">
        <v>6.3330260000000003</v>
      </c>
      <c r="W1449" s="38">
        <v>6.8996599999999999</v>
      </c>
      <c r="X1449" s="38">
        <v>7.3800410000000003</v>
      </c>
      <c r="Y1449" s="38">
        <v>7.7389950000000001</v>
      </c>
      <c r="Z1449" s="38">
        <v>7.9711379999999998</v>
      </c>
      <c r="AA1449" s="38">
        <v>8.2605509999999995</v>
      </c>
      <c r="AB1449" s="38">
        <v>8.3506250000000009</v>
      </c>
      <c r="AC1449" s="38">
        <v>8.1861569999999997</v>
      </c>
      <c r="AD1449" s="38">
        <v>7.8972920000000002</v>
      </c>
      <c r="AE1449" s="38">
        <v>7.2467800000000002</v>
      </c>
      <c r="AF1449" s="38">
        <v>6.7583580000000003</v>
      </c>
      <c r="AG1449" s="38">
        <v>6.377059</v>
      </c>
      <c r="AH1449" s="38">
        <v>6.0748810000000004</v>
      </c>
      <c r="AI1449" s="38">
        <v>5.657521</v>
      </c>
      <c r="AJ1449" s="38">
        <v>5.1840489999999999</v>
      </c>
      <c r="AK1449" s="38">
        <v>4.796189</v>
      </c>
      <c r="AL1449" s="38">
        <v>-0.11078540000000001</v>
      </c>
      <c r="AM1449" s="38">
        <v>-8.3168199999999998E-2</v>
      </c>
      <c r="AN1449" s="38">
        <v>-7.5092500000000006E-2</v>
      </c>
      <c r="AO1449" s="38">
        <v>-5.6202299999999997E-2</v>
      </c>
      <c r="AP1449" s="38">
        <v>7.0943000000000004E-3</v>
      </c>
      <c r="AQ1449" s="38">
        <v>2.08127E-2</v>
      </c>
      <c r="AR1449" s="38">
        <v>5.6069399999999998E-2</v>
      </c>
      <c r="AS1449" s="38">
        <v>3.2733199999999997E-2</v>
      </c>
      <c r="AT1449" s="38">
        <v>3.5695499999999998E-2</v>
      </c>
      <c r="AU1449" s="38">
        <v>1.3571E-3</v>
      </c>
      <c r="AV1449" s="38">
        <v>-2.1813300000000001E-2</v>
      </c>
      <c r="AW1449" s="38">
        <v>-1.7389100000000001E-2</v>
      </c>
      <c r="AX1449" s="38">
        <v>-2.9321300000000002E-2</v>
      </c>
      <c r="AY1449" s="38">
        <v>3.9280000000000001E-3</v>
      </c>
      <c r="AZ1449" s="38">
        <v>3.1730999999999999E-3</v>
      </c>
      <c r="BA1449" s="38">
        <v>7.1023100000000006E-2</v>
      </c>
      <c r="BB1449" s="38">
        <v>9.6153000000000002E-2</v>
      </c>
      <c r="BC1449" s="38">
        <v>4.8870299999999998E-2</v>
      </c>
      <c r="BD1449" s="38">
        <v>7.1165900000000004E-2</v>
      </c>
      <c r="BE1449" s="38">
        <v>9.3492699999999998E-2</v>
      </c>
      <c r="BF1449" s="38">
        <v>9.3799999999999994E-2</v>
      </c>
      <c r="BG1449" s="38">
        <v>-1.8092400000000002E-2</v>
      </c>
      <c r="BH1449" s="38">
        <v>-1.3093199999999999E-2</v>
      </c>
      <c r="BI1449" s="38">
        <v>-5.3317099999999999E-2</v>
      </c>
      <c r="BJ1449" s="38">
        <v>-0.10119789999999999</v>
      </c>
      <c r="BK1449" s="38">
        <v>-7.4617100000000006E-2</v>
      </c>
      <c r="BL1449" s="38">
        <v>-6.6997000000000001E-2</v>
      </c>
      <c r="BM1449" s="38">
        <v>-4.8793599999999999E-2</v>
      </c>
      <c r="BN1449" s="38">
        <v>1.2928E-2</v>
      </c>
      <c r="BO1449" s="38">
        <v>2.7542199999999999E-2</v>
      </c>
      <c r="BP1449" s="38">
        <v>6.4145999999999995E-2</v>
      </c>
      <c r="BQ1449" s="38">
        <v>4.0184299999999999E-2</v>
      </c>
      <c r="BR1449" s="38">
        <v>4.3822100000000003E-2</v>
      </c>
      <c r="BS1449" s="38">
        <v>1.02077E-2</v>
      </c>
      <c r="BT1449" s="38">
        <v>-1.27966E-2</v>
      </c>
      <c r="BU1449" s="38">
        <v>-1.1395300000000001E-2</v>
      </c>
      <c r="BV1449" s="38">
        <v>-2.4749199999999999E-2</v>
      </c>
      <c r="BW1449" s="38">
        <v>9.3706999999999992E-3</v>
      </c>
      <c r="BX1449" s="38">
        <v>1.0336400000000001E-2</v>
      </c>
      <c r="BY1449" s="38">
        <v>8.0192200000000005E-2</v>
      </c>
      <c r="BZ1449" s="38">
        <v>0.10627399999999999</v>
      </c>
      <c r="CA1449" s="38">
        <v>6.0549400000000003E-2</v>
      </c>
      <c r="CB1449" s="38">
        <v>8.4898899999999999E-2</v>
      </c>
      <c r="CC1449" s="38">
        <v>0.10758819999999999</v>
      </c>
      <c r="CD1449" s="38">
        <v>0.10788540000000001</v>
      </c>
      <c r="CE1449" s="38">
        <v>-4.0210000000000003E-3</v>
      </c>
      <c r="CF1449" s="38">
        <v>8.5349999999999998E-4</v>
      </c>
      <c r="CG1449" s="38">
        <v>-3.8516799999999997E-2</v>
      </c>
      <c r="CH1449" s="38">
        <v>-9.4557699999999995E-2</v>
      </c>
      <c r="CI1449" s="38">
        <v>-6.8694699999999997E-2</v>
      </c>
      <c r="CJ1449" s="38">
        <v>-6.139E-2</v>
      </c>
      <c r="CK1449" s="38">
        <v>-4.3662399999999997E-2</v>
      </c>
      <c r="CL1449" s="38">
        <v>1.6968400000000002E-2</v>
      </c>
      <c r="CM1449" s="38">
        <v>3.2203000000000002E-2</v>
      </c>
      <c r="CN1449" s="38">
        <v>6.9739800000000005E-2</v>
      </c>
      <c r="CO1449" s="38">
        <v>4.53449E-2</v>
      </c>
      <c r="CP1449" s="38">
        <v>4.9450599999999997E-2</v>
      </c>
      <c r="CQ1449" s="38">
        <v>1.6337500000000001E-2</v>
      </c>
      <c r="CR1449" s="38">
        <v>-6.5516000000000003E-3</v>
      </c>
      <c r="CS1449" s="38">
        <v>-7.2439999999999996E-3</v>
      </c>
      <c r="CT1449" s="38">
        <v>-2.15826E-2</v>
      </c>
      <c r="CU1449" s="38">
        <v>1.31404E-2</v>
      </c>
      <c r="CV1449" s="38">
        <v>1.52978E-2</v>
      </c>
      <c r="CW1449" s="38">
        <v>8.65427E-2</v>
      </c>
      <c r="CX1449" s="38">
        <v>0.1132838</v>
      </c>
      <c r="CY1449" s="38">
        <v>6.8638199999999996E-2</v>
      </c>
      <c r="CZ1449" s="38">
        <v>9.4410400000000005E-2</v>
      </c>
      <c r="DA1449" s="38">
        <v>0.1173507</v>
      </c>
      <c r="DB1449" s="38">
        <v>0.11764090000000001</v>
      </c>
      <c r="DC1449" s="38">
        <v>5.7248999999999998E-3</v>
      </c>
      <c r="DD1449" s="38">
        <v>1.05129E-2</v>
      </c>
      <c r="DE1449" s="38">
        <v>-2.8266199999999998E-2</v>
      </c>
      <c r="DF1449" s="38">
        <v>-8.7917400000000007E-2</v>
      </c>
      <c r="DG1449" s="38">
        <v>-6.27722E-2</v>
      </c>
      <c r="DH1449" s="38">
        <v>-5.5783100000000002E-2</v>
      </c>
      <c r="DI1449" s="38">
        <v>-3.8531200000000002E-2</v>
      </c>
      <c r="DJ1449" s="38">
        <v>2.1008800000000001E-2</v>
      </c>
      <c r="DK1449" s="38">
        <v>3.6863800000000002E-2</v>
      </c>
      <c r="DL1449" s="38">
        <v>7.5333700000000003E-2</v>
      </c>
      <c r="DM1449" s="38">
        <v>5.0505500000000002E-2</v>
      </c>
      <c r="DN1449" s="38">
        <v>5.5079099999999999E-2</v>
      </c>
      <c r="DO1449" s="38">
        <v>2.2467399999999998E-2</v>
      </c>
      <c r="DP1449" s="38">
        <v>-3.0660000000000003E-4</v>
      </c>
      <c r="DQ1449" s="38">
        <v>-3.0926999999999999E-3</v>
      </c>
      <c r="DR1449" s="38">
        <v>-1.8415899999999999E-2</v>
      </c>
      <c r="DS1449" s="38">
        <v>1.6910000000000001E-2</v>
      </c>
      <c r="DT1449" s="38">
        <v>2.0259099999999999E-2</v>
      </c>
      <c r="DU1449" s="38">
        <v>9.2893199999999995E-2</v>
      </c>
      <c r="DV1449" s="38">
        <v>0.1202936</v>
      </c>
      <c r="DW1449" s="38">
        <v>7.6727100000000006E-2</v>
      </c>
      <c r="DX1449" s="38">
        <v>0.10392179999999999</v>
      </c>
      <c r="DY1449" s="38">
        <v>0.12711320000000001</v>
      </c>
      <c r="DZ1449" s="38">
        <v>0.12739639999999999</v>
      </c>
      <c r="EA1449" s="38">
        <v>1.54707E-2</v>
      </c>
      <c r="EB1449" s="38">
        <v>2.0172300000000001E-2</v>
      </c>
      <c r="EC1449" s="38">
        <v>-1.80156E-2</v>
      </c>
      <c r="ED1449" s="38">
        <v>-7.8329899999999994E-2</v>
      </c>
      <c r="EE1449" s="38">
        <v>-5.4221199999999997E-2</v>
      </c>
      <c r="EF1449" s="38">
        <v>-4.7687599999999997E-2</v>
      </c>
      <c r="EG1449" s="38">
        <v>-3.1122500000000001E-2</v>
      </c>
      <c r="EH1449" s="38">
        <v>2.6842399999999999E-2</v>
      </c>
      <c r="EI1449" s="38">
        <v>4.3593199999999999E-2</v>
      </c>
      <c r="EJ1449" s="38">
        <v>8.3410300000000007E-2</v>
      </c>
      <c r="EK1449" s="38">
        <v>5.79567E-2</v>
      </c>
      <c r="EL1449" s="38">
        <v>6.3205700000000004E-2</v>
      </c>
      <c r="EM1449" s="38">
        <v>3.1317999999999999E-2</v>
      </c>
      <c r="EN1449" s="38">
        <v>8.7101999999999995E-3</v>
      </c>
      <c r="EO1449" s="38">
        <v>2.9011000000000002E-3</v>
      </c>
      <c r="EP1449" s="38">
        <v>-1.3843899999999999E-2</v>
      </c>
      <c r="EQ1449" s="38">
        <v>2.23527E-2</v>
      </c>
      <c r="ER1449" s="38">
        <v>2.74224E-2</v>
      </c>
      <c r="ES1449" s="38">
        <v>0.10206229999999999</v>
      </c>
      <c r="ET1449" s="38">
        <v>0.13041459999999999</v>
      </c>
      <c r="EU1449" s="38">
        <v>8.8406100000000001E-2</v>
      </c>
      <c r="EV1449" s="38">
        <v>0.11765490000000001</v>
      </c>
      <c r="EW1449" s="38">
        <v>0.1412088</v>
      </c>
      <c r="EX1449" s="38">
        <v>0.14148179999999999</v>
      </c>
      <c r="EY1449" s="38">
        <v>2.9542200000000001E-2</v>
      </c>
      <c r="EZ1449" s="38">
        <v>3.4118999999999997E-2</v>
      </c>
      <c r="FA1449" s="38">
        <v>-3.2152999999999999E-3</v>
      </c>
      <c r="FB1449" s="38">
        <v>76.649789999999996</v>
      </c>
      <c r="FC1449" s="38">
        <v>74.591220000000007</v>
      </c>
      <c r="FD1449" s="38">
        <v>72.947800000000001</v>
      </c>
      <c r="FE1449" s="38">
        <v>71.381630000000001</v>
      </c>
      <c r="FF1449" s="38">
        <v>69.987989999999996</v>
      </c>
      <c r="FG1449" s="38">
        <v>68.582470000000001</v>
      </c>
      <c r="FH1449" s="38">
        <v>68.566379999999995</v>
      </c>
      <c r="FI1449" s="38">
        <v>71.624690000000001</v>
      </c>
      <c r="FJ1449" s="38">
        <v>75.839060000000003</v>
      </c>
      <c r="FK1449" s="38">
        <v>80.32526</v>
      </c>
      <c r="FL1449" s="38">
        <v>85.047240000000002</v>
      </c>
      <c r="FM1449" s="38">
        <v>88.582319999999996</v>
      </c>
      <c r="FN1449" s="38">
        <v>91.593980000000002</v>
      </c>
      <c r="FO1449" s="38">
        <v>93.941029999999998</v>
      </c>
      <c r="FP1449" s="38">
        <v>95.611400000000003</v>
      </c>
      <c r="FQ1449" s="38">
        <v>96.975170000000006</v>
      </c>
      <c r="FR1449" s="38">
        <v>98.959720000000004</v>
      </c>
      <c r="FS1449" s="38">
        <v>98.426310000000001</v>
      </c>
      <c r="FT1449" s="38">
        <v>96.572640000000007</v>
      </c>
      <c r="FU1449" s="38">
        <v>93.313940000000002</v>
      </c>
      <c r="FV1449" s="38">
        <v>88.869169999999997</v>
      </c>
      <c r="FW1449">
        <v>85.000280000000004</v>
      </c>
      <c r="FX1449">
        <v>82.014870000000002</v>
      </c>
      <c r="FY1449">
        <v>78.795050000000003</v>
      </c>
      <c r="FZ1449">
        <v>1.12155E-2</v>
      </c>
      <c r="GA1449">
        <v>7.5895799999999999E-2</v>
      </c>
      <c r="GB1449">
        <v>1</v>
      </c>
    </row>
    <row r="1450" spans="1:184" x14ac:dyDescent="0.3">
      <c r="A1450" t="s">
        <v>1</v>
      </c>
      <c r="B1450" t="s">
        <v>1</v>
      </c>
      <c r="C1450" t="s">
        <v>1</v>
      </c>
      <c r="D1450" t="s">
        <v>222</v>
      </c>
      <c r="E1450" t="s">
        <v>1</v>
      </c>
      <c r="F1450" t="s">
        <v>1</v>
      </c>
      <c r="G1450" t="s">
        <v>1</v>
      </c>
      <c r="H1450" s="40" t="s">
        <v>1</v>
      </c>
      <c r="I1450" s="18" t="s">
        <v>1</v>
      </c>
      <c r="J1450" s="38" t="s">
        <v>1</v>
      </c>
      <c r="K1450" s="18">
        <v>44789</v>
      </c>
      <c r="L1450" s="38">
        <v>15747</v>
      </c>
      <c r="M1450" s="38">
        <v>15747</v>
      </c>
      <c r="N1450" s="38">
        <v>4.0951269999999997</v>
      </c>
      <c r="O1450" s="38">
        <v>3.9632420000000002</v>
      </c>
      <c r="P1450" s="38">
        <v>3.882339</v>
      </c>
      <c r="Q1450" s="38">
        <v>3.8566060000000002</v>
      </c>
      <c r="R1450" s="38">
        <v>3.992918</v>
      </c>
      <c r="S1450" s="38">
        <v>4.2867670000000002</v>
      </c>
      <c r="T1450" s="38">
        <v>4.5922270000000003</v>
      </c>
      <c r="U1450" s="38">
        <v>5.0500780000000001</v>
      </c>
      <c r="V1450" s="38">
        <v>5.6483239999999997</v>
      </c>
      <c r="W1450" s="38">
        <v>6.164167</v>
      </c>
      <c r="X1450" s="38">
        <v>6.6128080000000002</v>
      </c>
      <c r="Y1450" s="38">
        <v>6.949643</v>
      </c>
      <c r="Z1450" s="38">
        <v>7.191192</v>
      </c>
      <c r="AA1450" s="38">
        <v>7.5160580000000001</v>
      </c>
      <c r="AB1450" s="38">
        <v>7.6207820000000002</v>
      </c>
      <c r="AC1450" s="38">
        <v>7.5071320000000004</v>
      </c>
      <c r="AD1450" s="38">
        <v>7.2555459999999998</v>
      </c>
      <c r="AE1450" s="38">
        <v>6.6900380000000004</v>
      </c>
      <c r="AF1450" s="38">
        <v>6.2425709999999999</v>
      </c>
      <c r="AG1450" s="38">
        <v>5.9152670000000001</v>
      </c>
      <c r="AH1450" s="38">
        <v>5.6860559999999998</v>
      </c>
      <c r="AI1450" s="38">
        <v>5.3160239999999996</v>
      </c>
      <c r="AJ1450" s="38">
        <v>4.8752630000000003</v>
      </c>
      <c r="AK1450" s="38">
        <v>4.511609</v>
      </c>
      <c r="AL1450" s="38">
        <v>2.5740000000000002E-4</v>
      </c>
      <c r="AM1450" s="38">
        <v>-9.8744000000000002E-3</v>
      </c>
      <c r="AN1450" s="38">
        <v>1.03173E-2</v>
      </c>
      <c r="AO1450" s="38">
        <v>-1.58821E-2</v>
      </c>
      <c r="AP1450" s="38">
        <v>8.6087999999999998E-3</v>
      </c>
      <c r="AQ1450" s="38">
        <v>-3.8204000000000002E-2</v>
      </c>
      <c r="AR1450" s="38">
        <v>-5.0999999999999997E-2</v>
      </c>
      <c r="AS1450" s="38">
        <v>4.4121999999999998E-3</v>
      </c>
      <c r="AT1450" s="38">
        <v>-8.4862999999999994E-2</v>
      </c>
      <c r="AU1450" s="38">
        <v>-4.3211399999999997E-2</v>
      </c>
      <c r="AV1450" s="38">
        <v>6.3745999999999997E-2</v>
      </c>
      <c r="AW1450" s="38">
        <v>1.3721499999999999E-2</v>
      </c>
      <c r="AX1450" s="38">
        <v>-1.07435E-2</v>
      </c>
      <c r="AY1450" s="38">
        <v>-1.5629299999999999E-2</v>
      </c>
      <c r="AZ1450" s="38">
        <v>-0.14766399999999999</v>
      </c>
      <c r="BA1450" s="38">
        <v>-0.1011117</v>
      </c>
      <c r="BB1450" s="38">
        <v>3.3411499999999997E-2</v>
      </c>
      <c r="BC1450" s="38">
        <v>8.7615000000000002E-3</v>
      </c>
      <c r="BD1450" s="38">
        <v>-2.70286E-2</v>
      </c>
      <c r="BE1450" s="38">
        <v>-7.5926099999999996E-2</v>
      </c>
      <c r="BF1450" s="38">
        <v>-6.0515899999999997E-2</v>
      </c>
      <c r="BG1450" s="38">
        <v>-5.50731E-2</v>
      </c>
      <c r="BH1450" s="38">
        <v>-1.5752700000000001E-2</v>
      </c>
      <c r="BI1450" s="38">
        <v>-3.4092799999999999E-2</v>
      </c>
      <c r="BJ1450" s="38">
        <v>1.49073E-2</v>
      </c>
      <c r="BK1450" s="38">
        <v>-3.2052999999999999E-3</v>
      </c>
      <c r="BL1450" s="38">
        <v>1.6353099999999999E-2</v>
      </c>
      <c r="BM1450" s="38">
        <v>-9.7862000000000001E-3</v>
      </c>
      <c r="BN1450" s="38">
        <v>1.51448E-2</v>
      </c>
      <c r="BO1450" s="38">
        <v>-3.1430199999999998E-2</v>
      </c>
      <c r="BP1450" s="38">
        <v>-4.2402299999999997E-2</v>
      </c>
      <c r="BQ1450" s="38">
        <v>1.4563100000000001E-2</v>
      </c>
      <c r="BR1450" s="38">
        <v>-6.7737400000000003E-2</v>
      </c>
      <c r="BS1450" s="38">
        <v>-2.9508699999999999E-2</v>
      </c>
      <c r="BT1450" s="38">
        <v>7.7074799999999999E-2</v>
      </c>
      <c r="BU1450" s="38">
        <v>2.9346400000000002E-2</v>
      </c>
      <c r="BV1450" s="38">
        <v>3.6124999999999998E-3</v>
      </c>
      <c r="BW1450" s="38">
        <v>-5.6188999999999996E-3</v>
      </c>
      <c r="BX1450" s="38">
        <v>-0.10811080000000001</v>
      </c>
      <c r="BY1450" s="38">
        <v>-5.8510199999999998E-2</v>
      </c>
      <c r="BZ1450" s="38">
        <v>4.5710300000000002E-2</v>
      </c>
      <c r="CA1450" s="38">
        <v>2.0646500000000002E-2</v>
      </c>
      <c r="CB1450" s="38">
        <v>-1.44152E-2</v>
      </c>
      <c r="CC1450" s="38">
        <v>-6.33605E-2</v>
      </c>
      <c r="CD1450" s="38">
        <v>-4.8105299999999997E-2</v>
      </c>
      <c r="CE1450" s="38">
        <v>-4.34557E-2</v>
      </c>
      <c r="CF1450" s="38">
        <v>-4.4837000000000002E-3</v>
      </c>
      <c r="CG1450" s="38">
        <v>-2.2411799999999999E-2</v>
      </c>
      <c r="CH1450" s="38">
        <v>2.5053700000000002E-2</v>
      </c>
      <c r="CI1450" s="38">
        <v>1.4136000000000001E-3</v>
      </c>
      <c r="CJ1450" s="38">
        <v>2.05334E-2</v>
      </c>
      <c r="CK1450" s="38">
        <v>-5.5642E-3</v>
      </c>
      <c r="CL1450" s="38">
        <v>1.9671500000000001E-2</v>
      </c>
      <c r="CM1450" s="38">
        <v>-2.6738600000000001E-2</v>
      </c>
      <c r="CN1450" s="38">
        <v>-3.6447500000000001E-2</v>
      </c>
      <c r="CO1450" s="38">
        <v>2.1593600000000001E-2</v>
      </c>
      <c r="CP1450" s="38">
        <v>-5.5876299999999997E-2</v>
      </c>
      <c r="CQ1450" s="38">
        <v>-2.00182E-2</v>
      </c>
      <c r="CR1450" s="38">
        <v>8.6306300000000002E-2</v>
      </c>
      <c r="CS1450" s="38">
        <v>4.0168099999999998E-2</v>
      </c>
      <c r="CT1450" s="38">
        <v>1.35554E-2</v>
      </c>
      <c r="CU1450" s="38">
        <v>1.3142E-3</v>
      </c>
      <c r="CV1450" s="38">
        <v>-8.0716399999999994E-2</v>
      </c>
      <c r="CW1450" s="38">
        <v>-2.9004499999999999E-2</v>
      </c>
      <c r="CX1450" s="38">
        <v>5.4228400000000003E-2</v>
      </c>
      <c r="CY1450" s="38">
        <v>2.8878000000000001E-2</v>
      </c>
      <c r="CZ1450" s="38">
        <v>-5.6791999999999997E-3</v>
      </c>
      <c r="DA1450" s="38">
        <v>-5.4657600000000001E-2</v>
      </c>
      <c r="DB1450" s="38">
        <v>-3.9509799999999998E-2</v>
      </c>
      <c r="DC1450" s="38">
        <v>-3.5409599999999999E-2</v>
      </c>
      <c r="DD1450" s="38">
        <v>3.3211999999999998E-3</v>
      </c>
      <c r="DE1450" s="38">
        <v>-1.43216E-2</v>
      </c>
      <c r="DF1450" s="38">
        <v>3.5200200000000001E-2</v>
      </c>
      <c r="DG1450" s="38">
        <v>6.0325999999999999E-3</v>
      </c>
      <c r="DH1450" s="38">
        <v>2.4713800000000001E-2</v>
      </c>
      <c r="DI1450" s="38">
        <v>-1.3422E-3</v>
      </c>
      <c r="DJ1450" s="38">
        <v>2.4198299999999999E-2</v>
      </c>
      <c r="DK1450" s="38">
        <v>-2.20471E-2</v>
      </c>
      <c r="DL1450" s="38">
        <v>-3.0492700000000001E-2</v>
      </c>
      <c r="DM1450" s="38">
        <v>2.86241E-2</v>
      </c>
      <c r="DN1450" s="38">
        <v>-4.4015199999999997E-2</v>
      </c>
      <c r="DO1450" s="38">
        <v>-1.05278E-2</v>
      </c>
      <c r="DP1450" s="38">
        <v>9.5537800000000006E-2</v>
      </c>
      <c r="DQ1450" s="38">
        <v>5.0989800000000002E-2</v>
      </c>
      <c r="DR1450" s="38">
        <v>2.3498399999999999E-2</v>
      </c>
      <c r="DS1450" s="38">
        <v>8.2474000000000002E-3</v>
      </c>
      <c r="DT1450" s="38">
        <v>-5.3322099999999997E-2</v>
      </c>
      <c r="DU1450" s="38">
        <v>5.0120000000000004E-4</v>
      </c>
      <c r="DV1450" s="38">
        <v>6.2746499999999997E-2</v>
      </c>
      <c r="DW1450" s="38">
        <v>3.71096E-2</v>
      </c>
      <c r="DX1450" s="38">
        <v>3.0568000000000001E-3</v>
      </c>
      <c r="DY1450" s="38">
        <v>-4.5954799999999997E-2</v>
      </c>
      <c r="DZ1450" s="38">
        <v>-3.0914400000000002E-2</v>
      </c>
      <c r="EA1450" s="38">
        <v>-2.7363499999999999E-2</v>
      </c>
      <c r="EB1450" s="38">
        <v>1.11261E-2</v>
      </c>
      <c r="EC1450" s="38">
        <v>-6.2313999999999998E-3</v>
      </c>
      <c r="ED1450" s="38">
        <v>4.9850100000000001E-2</v>
      </c>
      <c r="EE1450" s="38">
        <v>1.27016E-2</v>
      </c>
      <c r="EF1450" s="38">
        <v>3.0749599999999998E-2</v>
      </c>
      <c r="EG1450" s="38">
        <v>4.7536999999999996E-3</v>
      </c>
      <c r="EH1450" s="38">
        <v>3.0734299999999999E-2</v>
      </c>
      <c r="EI1450" s="38">
        <v>-1.52733E-2</v>
      </c>
      <c r="EJ1450" s="38">
        <v>-2.1895000000000001E-2</v>
      </c>
      <c r="EK1450" s="38">
        <v>3.8774999999999997E-2</v>
      </c>
      <c r="EL1450" s="38">
        <v>-2.68896E-2</v>
      </c>
      <c r="EM1450" s="38">
        <v>3.1749999999999999E-3</v>
      </c>
      <c r="EN1450" s="38">
        <v>0.10886659999999999</v>
      </c>
      <c r="EO1450" s="38">
        <v>6.6614599999999996E-2</v>
      </c>
      <c r="EP1450" s="38">
        <v>3.7854400000000003E-2</v>
      </c>
      <c r="EQ1450" s="38">
        <v>1.8257800000000001E-2</v>
      </c>
      <c r="ER1450" s="38">
        <v>-1.3768900000000001E-2</v>
      </c>
      <c r="ES1450" s="38">
        <v>4.3102799999999997E-2</v>
      </c>
      <c r="ET1450" s="38">
        <v>7.5045299999999995E-2</v>
      </c>
      <c r="EU1450" s="38">
        <v>4.8994599999999999E-2</v>
      </c>
      <c r="EV1450" s="38">
        <v>1.5670199999999999E-2</v>
      </c>
      <c r="EW1450" s="38">
        <v>-3.3389200000000001E-2</v>
      </c>
      <c r="EX1450" s="38">
        <v>-1.8503800000000001E-2</v>
      </c>
      <c r="EY1450" s="38">
        <v>-1.5746199999999998E-2</v>
      </c>
      <c r="EZ1450" s="38">
        <v>2.2395200000000001E-2</v>
      </c>
      <c r="FA1450" s="38">
        <v>5.4495999999999998E-3</v>
      </c>
      <c r="FB1450" s="38">
        <v>76.759039999999999</v>
      </c>
      <c r="FC1450" s="38">
        <v>75.737799999999993</v>
      </c>
      <c r="FD1450" s="38">
        <v>74.000950000000003</v>
      </c>
      <c r="FE1450" s="38">
        <v>72.513339999999999</v>
      </c>
      <c r="FF1450" s="38">
        <v>70.825320000000005</v>
      </c>
      <c r="FG1450" s="38">
        <v>70.010409999999993</v>
      </c>
      <c r="FH1450" s="38">
        <v>69.390789999999996</v>
      </c>
      <c r="FI1450" s="38">
        <v>71.549549999999996</v>
      </c>
      <c r="FJ1450" s="38">
        <v>76.406620000000004</v>
      </c>
      <c r="FK1450" s="38">
        <v>81.915599999999998</v>
      </c>
      <c r="FL1450" s="38">
        <v>86.82647</v>
      </c>
      <c r="FM1450" s="38">
        <v>91.276269999999997</v>
      </c>
      <c r="FN1450" s="38">
        <v>95.571259999999995</v>
      </c>
      <c r="FO1450" s="38">
        <v>98.979810000000001</v>
      </c>
      <c r="FP1450" s="38">
        <v>101.3747</v>
      </c>
      <c r="FQ1450" s="38">
        <v>102.4495</v>
      </c>
      <c r="FR1450" s="38">
        <v>102.46469999999999</v>
      </c>
      <c r="FS1450" s="38">
        <v>101.658</v>
      </c>
      <c r="FT1450" s="38">
        <v>99.801749999999998</v>
      </c>
      <c r="FU1450" s="38">
        <v>96.255430000000004</v>
      </c>
      <c r="FV1450" s="38">
        <v>91.597149999999999</v>
      </c>
      <c r="FW1450">
        <v>87.993790000000004</v>
      </c>
      <c r="FX1450">
        <v>85.156850000000006</v>
      </c>
      <c r="FY1450">
        <v>82.77167</v>
      </c>
      <c r="FZ1450">
        <v>1.22763E-2</v>
      </c>
      <c r="GA1450">
        <v>9.1339100000000006E-2</v>
      </c>
      <c r="GB1450">
        <v>1</v>
      </c>
    </row>
    <row r="1451" spans="1:184" x14ac:dyDescent="0.3">
      <c r="A1451" t="s">
        <v>1</v>
      </c>
      <c r="B1451" t="s">
        <v>1</v>
      </c>
      <c r="C1451" t="s">
        <v>1</v>
      </c>
      <c r="D1451" t="s">
        <v>222</v>
      </c>
      <c r="E1451" t="s">
        <v>1</v>
      </c>
      <c r="F1451" t="s">
        <v>1</v>
      </c>
      <c r="G1451" t="s">
        <v>1</v>
      </c>
      <c r="H1451" s="40" t="s">
        <v>1</v>
      </c>
      <c r="I1451" s="18" t="s">
        <v>1</v>
      </c>
      <c r="J1451" s="38" t="s">
        <v>1</v>
      </c>
      <c r="K1451" s="18">
        <v>44790</v>
      </c>
      <c r="L1451" s="38">
        <v>10473</v>
      </c>
      <c r="M1451" s="38">
        <v>10473</v>
      </c>
      <c r="N1451" s="38">
        <v>3.7441680000000002</v>
      </c>
      <c r="O1451" s="38">
        <v>3.6360009999999998</v>
      </c>
      <c r="P1451" s="38">
        <v>3.5709719999999998</v>
      </c>
      <c r="Q1451" s="38">
        <v>3.5464950000000002</v>
      </c>
      <c r="R1451" s="38">
        <v>3.671062</v>
      </c>
      <c r="S1451" s="38">
        <v>3.9295420000000001</v>
      </c>
      <c r="T1451" s="38">
        <v>4.1941550000000003</v>
      </c>
      <c r="U1451" s="38">
        <v>4.5797749999999997</v>
      </c>
      <c r="V1451" s="38">
        <v>5.0768599999999999</v>
      </c>
      <c r="W1451" s="38">
        <v>5.4588809999999999</v>
      </c>
      <c r="X1451" s="38">
        <v>5.7992949999999999</v>
      </c>
      <c r="Y1451" s="38">
        <v>6.0676509999999997</v>
      </c>
      <c r="Z1451" s="38">
        <v>6.2345600000000001</v>
      </c>
      <c r="AA1451" s="38">
        <v>6.3849320000000001</v>
      </c>
      <c r="AB1451" s="38">
        <v>6.371238</v>
      </c>
      <c r="AC1451" s="38">
        <v>6.2075550000000002</v>
      </c>
      <c r="AD1451" s="38">
        <v>5.9837189999999998</v>
      </c>
      <c r="AE1451" s="38">
        <v>5.5514219999999996</v>
      </c>
      <c r="AF1451" s="38">
        <v>5.2534619999999999</v>
      </c>
      <c r="AG1451" s="38">
        <v>4.999555</v>
      </c>
      <c r="AH1451" s="38">
        <v>4.843642</v>
      </c>
      <c r="AI1451" s="38">
        <v>4.512054</v>
      </c>
      <c r="AJ1451" s="38">
        <v>4.1255269999999999</v>
      </c>
      <c r="AK1451" s="38">
        <v>3.8536299999999999</v>
      </c>
      <c r="AL1451" s="38">
        <v>6.2259000000000002E-2</v>
      </c>
      <c r="AM1451" s="38">
        <v>4.4041299999999999E-2</v>
      </c>
      <c r="AN1451" s="38">
        <v>7.8393500000000005E-2</v>
      </c>
      <c r="AO1451" s="38">
        <v>2.5976900000000001E-2</v>
      </c>
      <c r="AP1451" s="38">
        <v>7.0480999999999999E-3</v>
      </c>
      <c r="AQ1451" s="38">
        <v>-4.8584099999999998E-2</v>
      </c>
      <c r="AR1451" s="38">
        <v>-0.1041855</v>
      </c>
      <c r="AS1451" s="38">
        <v>-2.7223399999999998E-2</v>
      </c>
      <c r="AT1451" s="38">
        <v>-6.1005900000000002E-2</v>
      </c>
      <c r="AU1451" s="38">
        <v>-0.10824880000000001</v>
      </c>
      <c r="AV1451" s="38">
        <v>-0.10262930000000001</v>
      </c>
      <c r="AW1451" s="38">
        <v>5.3311400000000002E-2</v>
      </c>
      <c r="AX1451" s="38">
        <v>-9.3235999999999996E-3</v>
      </c>
      <c r="AY1451" s="38">
        <v>-1.0911799999999999E-2</v>
      </c>
      <c r="AZ1451" s="38">
        <v>-6.2554499999999999E-2</v>
      </c>
      <c r="BA1451" s="38">
        <v>1.55227E-2</v>
      </c>
      <c r="BB1451" s="38">
        <v>0.21145340000000001</v>
      </c>
      <c r="BC1451" s="38">
        <v>0.1072087</v>
      </c>
      <c r="BD1451" s="38">
        <v>0.10920970000000001</v>
      </c>
      <c r="BE1451" s="38">
        <v>9.25541E-2</v>
      </c>
      <c r="BF1451" s="38">
        <v>9.3423000000000006E-2</v>
      </c>
      <c r="BG1451" s="38">
        <v>0.1776943</v>
      </c>
      <c r="BH1451" s="38">
        <v>0.16817950000000001</v>
      </c>
      <c r="BI1451" s="38">
        <v>0.169325</v>
      </c>
      <c r="BJ1451" s="38">
        <v>7.0489099999999999E-2</v>
      </c>
      <c r="BK1451" s="38">
        <v>5.1455800000000003E-2</v>
      </c>
      <c r="BL1451" s="38">
        <v>8.4464600000000001E-2</v>
      </c>
      <c r="BM1451" s="38">
        <v>3.1962999999999998E-2</v>
      </c>
      <c r="BN1451" s="38">
        <v>1.3250700000000001E-2</v>
      </c>
      <c r="BO1451" s="38">
        <v>-4.0631899999999999E-2</v>
      </c>
      <c r="BP1451" s="38">
        <v>-9.3105800000000002E-2</v>
      </c>
      <c r="BQ1451" s="38">
        <v>-1.85437E-2</v>
      </c>
      <c r="BR1451" s="38">
        <v>-5.0158099999999997E-2</v>
      </c>
      <c r="BS1451" s="38">
        <v>-9.7117800000000004E-2</v>
      </c>
      <c r="BT1451" s="38">
        <v>-9.2916100000000001E-2</v>
      </c>
      <c r="BU1451" s="38">
        <v>6.33793E-2</v>
      </c>
      <c r="BV1451" s="38">
        <v>-8.765E-4</v>
      </c>
      <c r="BW1451" s="38">
        <v>-3.3557999999999999E-3</v>
      </c>
      <c r="BX1451" s="38">
        <v>-4.0000899999999999E-2</v>
      </c>
      <c r="BY1451" s="38">
        <v>4.1332800000000003E-2</v>
      </c>
      <c r="BZ1451" s="38">
        <v>0.22443679999999999</v>
      </c>
      <c r="CA1451" s="38">
        <v>0.12034549999999999</v>
      </c>
      <c r="CB1451" s="38">
        <v>0.1223129</v>
      </c>
      <c r="CC1451" s="38">
        <v>0.1059099</v>
      </c>
      <c r="CD1451" s="38">
        <v>0.1060967</v>
      </c>
      <c r="CE1451" s="38">
        <v>0.18956680000000001</v>
      </c>
      <c r="CF1451" s="38">
        <v>0.1795523</v>
      </c>
      <c r="CG1451" s="38">
        <v>0.18104029999999999</v>
      </c>
      <c r="CH1451" s="38">
        <v>7.6189199999999999E-2</v>
      </c>
      <c r="CI1451" s="38">
        <v>5.6591099999999998E-2</v>
      </c>
      <c r="CJ1451" s="38">
        <v>8.8669399999999995E-2</v>
      </c>
      <c r="CK1451" s="38">
        <v>3.6108899999999999E-2</v>
      </c>
      <c r="CL1451" s="38">
        <v>1.75465E-2</v>
      </c>
      <c r="CM1451" s="38">
        <v>-3.5124299999999997E-2</v>
      </c>
      <c r="CN1451" s="38">
        <v>-8.5431900000000005E-2</v>
      </c>
      <c r="CO1451" s="38">
        <v>-1.25322E-2</v>
      </c>
      <c r="CP1451" s="38">
        <v>-4.2645000000000002E-2</v>
      </c>
      <c r="CQ1451" s="38">
        <v>-8.9408500000000002E-2</v>
      </c>
      <c r="CR1451" s="38">
        <v>-8.6188799999999996E-2</v>
      </c>
      <c r="CS1451" s="38">
        <v>7.0352300000000006E-2</v>
      </c>
      <c r="CT1451" s="38">
        <v>4.9740000000000001E-3</v>
      </c>
      <c r="CU1451" s="38">
        <v>1.8775E-3</v>
      </c>
      <c r="CV1451" s="38">
        <v>-2.43804E-2</v>
      </c>
      <c r="CW1451" s="38">
        <v>5.9208799999999999E-2</v>
      </c>
      <c r="CX1451" s="38">
        <v>0.233429</v>
      </c>
      <c r="CY1451" s="38">
        <v>0.129444</v>
      </c>
      <c r="CZ1451" s="38">
        <v>0.13138820000000001</v>
      </c>
      <c r="DA1451" s="38">
        <v>0.1151602</v>
      </c>
      <c r="DB1451" s="38">
        <v>0.1148745</v>
      </c>
      <c r="DC1451" s="38">
        <v>0.19778970000000001</v>
      </c>
      <c r="DD1451" s="38">
        <v>0.18742900000000001</v>
      </c>
      <c r="DE1451" s="38">
        <v>0.1891543</v>
      </c>
      <c r="DF1451" s="38">
        <v>8.1889299999999998E-2</v>
      </c>
      <c r="DG1451" s="38">
        <v>6.1726299999999998E-2</v>
      </c>
      <c r="DH1451" s="38">
        <v>9.2874200000000004E-2</v>
      </c>
      <c r="DI1451" s="38">
        <v>4.02548E-2</v>
      </c>
      <c r="DJ1451" s="38">
        <v>2.1842400000000001E-2</v>
      </c>
      <c r="DK1451" s="38">
        <v>-2.9616699999999999E-2</v>
      </c>
      <c r="DL1451" s="38">
        <v>-7.7758099999999997E-2</v>
      </c>
      <c r="DM1451" s="38">
        <v>-6.5206999999999999E-3</v>
      </c>
      <c r="DN1451" s="38">
        <v>-3.5131799999999998E-2</v>
      </c>
      <c r="DO1451" s="38">
        <v>-8.16992E-2</v>
      </c>
      <c r="DP1451" s="38">
        <v>-7.9461500000000004E-2</v>
      </c>
      <c r="DQ1451" s="38">
        <v>7.73253E-2</v>
      </c>
      <c r="DR1451" s="38">
        <v>1.08244E-2</v>
      </c>
      <c r="DS1451" s="38">
        <v>7.1107000000000002E-3</v>
      </c>
      <c r="DT1451" s="38">
        <v>-8.7598999999999993E-3</v>
      </c>
      <c r="DU1451" s="38">
        <v>7.7084799999999995E-2</v>
      </c>
      <c r="DV1451" s="38">
        <v>0.2424212</v>
      </c>
      <c r="DW1451" s="38">
        <v>0.13854250000000001</v>
      </c>
      <c r="DX1451" s="38">
        <v>0.14046349999999999</v>
      </c>
      <c r="DY1451" s="38">
        <v>0.1244104</v>
      </c>
      <c r="DZ1451" s="38">
        <v>0.12365230000000001</v>
      </c>
      <c r="EA1451" s="38">
        <v>0.20601249999999999</v>
      </c>
      <c r="EB1451" s="38">
        <v>0.1953057</v>
      </c>
      <c r="EC1451" s="38">
        <v>0.19726840000000001</v>
      </c>
      <c r="ED1451" s="38">
        <v>9.0119299999999999E-2</v>
      </c>
      <c r="EE1451" s="38">
        <v>6.9140800000000002E-2</v>
      </c>
      <c r="EF1451" s="38">
        <v>9.89453E-2</v>
      </c>
      <c r="EG1451" s="38">
        <v>4.6240900000000001E-2</v>
      </c>
      <c r="EH1451" s="38">
        <v>2.8045E-2</v>
      </c>
      <c r="EI1451" s="38">
        <v>-2.1664599999999999E-2</v>
      </c>
      <c r="EJ1451" s="38">
        <v>-6.6678399999999999E-2</v>
      </c>
      <c r="EK1451" s="38">
        <v>2.1589999999999999E-3</v>
      </c>
      <c r="EL1451" s="38">
        <v>-2.4284E-2</v>
      </c>
      <c r="EM1451" s="38">
        <v>-7.0568099999999995E-2</v>
      </c>
      <c r="EN1451" s="38">
        <v>-6.9748299999999999E-2</v>
      </c>
      <c r="EO1451" s="38">
        <v>8.7393200000000004E-2</v>
      </c>
      <c r="EP1451" s="38">
        <v>1.92715E-2</v>
      </c>
      <c r="EQ1451" s="38">
        <v>1.46667E-2</v>
      </c>
      <c r="ER1451" s="38">
        <v>1.37936E-2</v>
      </c>
      <c r="ES1451" s="38">
        <v>0.1028949</v>
      </c>
      <c r="ET1451" s="38">
        <v>0.25540459999999998</v>
      </c>
      <c r="EU1451" s="38">
        <v>0.15167919999999999</v>
      </c>
      <c r="EV1451" s="38">
        <v>0.1535667</v>
      </c>
      <c r="EW1451" s="38">
        <v>0.13776630000000001</v>
      </c>
      <c r="EX1451" s="38">
        <v>0.13632610000000001</v>
      </c>
      <c r="EY1451" s="38">
        <v>0.217885</v>
      </c>
      <c r="EZ1451" s="38">
        <v>0.20667840000000001</v>
      </c>
      <c r="FA1451" s="38">
        <v>0.20898369999999999</v>
      </c>
      <c r="FB1451" s="38">
        <v>81.629710000000003</v>
      </c>
      <c r="FC1451" s="38">
        <v>80.151989999999998</v>
      </c>
      <c r="FD1451" s="38">
        <v>78.766069999999999</v>
      </c>
      <c r="FE1451" s="38">
        <v>77.38691</v>
      </c>
      <c r="FF1451" s="38">
        <v>76.992620000000002</v>
      </c>
      <c r="FG1451" s="38">
        <v>76.486739999999998</v>
      </c>
      <c r="FH1451" s="38">
        <v>75.597430000000003</v>
      </c>
      <c r="FI1451" s="38">
        <v>76.712360000000004</v>
      </c>
      <c r="FJ1451" s="38">
        <v>80.706720000000004</v>
      </c>
      <c r="FK1451" s="38">
        <v>83.928489999999996</v>
      </c>
      <c r="FL1451" s="38">
        <v>87.332490000000007</v>
      </c>
      <c r="FM1451" s="38">
        <v>90.91874</v>
      </c>
      <c r="FN1451" s="38">
        <v>94.521519999999995</v>
      </c>
      <c r="FO1451" s="38">
        <v>96.168170000000003</v>
      </c>
      <c r="FP1451" s="38">
        <v>96.977289999999996</v>
      </c>
      <c r="FQ1451" s="38">
        <v>97.422340000000005</v>
      </c>
      <c r="FR1451" s="38">
        <v>97.52355</v>
      </c>
      <c r="FS1451" s="38">
        <v>97.00224</v>
      </c>
      <c r="FT1451" s="38">
        <v>95.806629999999998</v>
      </c>
      <c r="FU1451" s="38">
        <v>92.920460000000006</v>
      </c>
      <c r="FV1451" s="38">
        <v>89.349249999999998</v>
      </c>
      <c r="FW1451">
        <v>85.868700000000004</v>
      </c>
      <c r="FX1451">
        <v>82.749420000000001</v>
      </c>
      <c r="FY1451">
        <v>80.470789999999994</v>
      </c>
      <c r="FZ1451">
        <v>1.50852E-2</v>
      </c>
      <c r="GA1451">
        <v>0.1125197</v>
      </c>
      <c r="GB1451">
        <v>1</v>
      </c>
    </row>
    <row r="1452" spans="1:184" x14ac:dyDescent="0.3">
      <c r="A1452" t="s">
        <v>1</v>
      </c>
      <c r="B1452" t="s">
        <v>1</v>
      </c>
      <c r="C1452" t="s">
        <v>1</v>
      </c>
      <c r="D1452" t="s">
        <v>222</v>
      </c>
      <c r="E1452" t="s">
        <v>1</v>
      </c>
      <c r="F1452" t="s">
        <v>1</v>
      </c>
      <c r="G1452" t="s">
        <v>1</v>
      </c>
      <c r="H1452" s="40" t="s">
        <v>1</v>
      </c>
      <c r="I1452" s="18" t="s">
        <v>1</v>
      </c>
      <c r="J1452" s="38" t="s">
        <v>1</v>
      </c>
      <c r="K1452" s="18">
        <v>44792</v>
      </c>
      <c r="L1452" s="38">
        <v>11119</v>
      </c>
      <c r="M1452" s="38">
        <v>11119</v>
      </c>
      <c r="N1452" s="38">
        <v>3.5977450000000002</v>
      </c>
      <c r="O1452" s="38">
        <v>3.5008300000000001</v>
      </c>
      <c r="P1452" s="38">
        <v>3.4442719999999998</v>
      </c>
      <c r="Q1452" s="38">
        <v>3.4181750000000002</v>
      </c>
      <c r="R1452" s="38">
        <v>3.5258609999999999</v>
      </c>
      <c r="S1452" s="38">
        <v>3.7512460000000001</v>
      </c>
      <c r="T1452" s="38">
        <v>3.9680979999999999</v>
      </c>
      <c r="U1452" s="38">
        <v>4.3162390000000004</v>
      </c>
      <c r="V1452" s="38">
        <v>4.7894199999999998</v>
      </c>
      <c r="W1452" s="38">
        <v>5.1751569999999996</v>
      </c>
      <c r="X1452" s="38">
        <v>5.5378800000000004</v>
      </c>
      <c r="Y1452" s="38">
        <v>5.8174630000000001</v>
      </c>
      <c r="Z1452" s="38">
        <v>5.9951619999999997</v>
      </c>
      <c r="AA1452" s="38">
        <v>6.1476860000000002</v>
      </c>
      <c r="AB1452" s="38">
        <v>6.1792389999999999</v>
      </c>
      <c r="AC1452" s="38">
        <v>6.0491590000000004</v>
      </c>
      <c r="AD1452" s="38">
        <v>5.8194369999999997</v>
      </c>
      <c r="AE1452" s="38">
        <v>5.4490220000000003</v>
      </c>
      <c r="AF1452" s="38">
        <v>5.1851640000000003</v>
      </c>
      <c r="AG1452" s="38">
        <v>4.9073510000000002</v>
      </c>
      <c r="AH1452" s="38">
        <v>4.7282900000000003</v>
      </c>
      <c r="AI1452" s="38">
        <v>4.4271349999999998</v>
      </c>
      <c r="AJ1452" s="38">
        <v>4.0599809999999996</v>
      </c>
      <c r="AK1452" s="38">
        <v>3.7592789999999998</v>
      </c>
      <c r="AL1452" s="38">
        <v>-3.8279000000000001E-2</v>
      </c>
      <c r="AM1452" s="38">
        <v>-1.54018E-2</v>
      </c>
      <c r="AN1452" s="38">
        <v>2.1222399999999999E-2</v>
      </c>
      <c r="AO1452" s="38">
        <v>1.04002E-2</v>
      </c>
      <c r="AP1452" s="38">
        <v>1.3282199999999999E-2</v>
      </c>
      <c r="AQ1452" s="38">
        <v>3.3361799999999997E-2</v>
      </c>
      <c r="AR1452" s="38">
        <v>3.0758500000000001E-2</v>
      </c>
      <c r="AS1452" s="38">
        <v>2.23381E-2</v>
      </c>
      <c r="AT1452" s="38">
        <v>-6.5596399999999999E-2</v>
      </c>
      <c r="AU1452" s="38">
        <v>-0.13530990000000001</v>
      </c>
      <c r="AV1452" s="38">
        <v>6.2594E-3</v>
      </c>
      <c r="AW1452" s="38">
        <v>2.6613100000000001E-2</v>
      </c>
      <c r="AX1452" s="38">
        <v>9.1196000000000003E-3</v>
      </c>
      <c r="AY1452" s="38">
        <v>-2.69936E-2</v>
      </c>
      <c r="AZ1452" s="38">
        <v>-6.676E-2</v>
      </c>
      <c r="BA1452" s="38">
        <v>-1.01441E-2</v>
      </c>
      <c r="BB1452" s="38">
        <v>0.14024300000000001</v>
      </c>
      <c r="BC1452" s="38">
        <v>0.17553250000000001</v>
      </c>
      <c r="BD1452" s="38">
        <v>0.17630680000000001</v>
      </c>
      <c r="BE1452" s="38">
        <v>0.1851169</v>
      </c>
      <c r="BF1452" s="38">
        <v>0.1540009</v>
      </c>
      <c r="BG1452" s="38">
        <v>0.1566293</v>
      </c>
      <c r="BH1452" s="38">
        <v>0.13667550000000001</v>
      </c>
      <c r="BI1452" s="38">
        <v>9.1842199999999999E-2</v>
      </c>
      <c r="BJ1452" s="38">
        <v>-2.5402399999999999E-2</v>
      </c>
      <c r="BK1452" s="38">
        <v>-8.5468999999999996E-3</v>
      </c>
      <c r="BL1452" s="38">
        <v>2.73633E-2</v>
      </c>
      <c r="BM1452" s="38">
        <v>1.6504899999999999E-2</v>
      </c>
      <c r="BN1452" s="38">
        <v>1.96057E-2</v>
      </c>
      <c r="BO1452" s="38">
        <v>4.0092999999999997E-2</v>
      </c>
      <c r="BP1452" s="38">
        <v>3.9646899999999999E-2</v>
      </c>
      <c r="BQ1452" s="38">
        <v>3.0401399999999999E-2</v>
      </c>
      <c r="BR1452" s="38">
        <v>-5.6527500000000001E-2</v>
      </c>
      <c r="BS1452" s="38">
        <v>-0.12567320000000001</v>
      </c>
      <c r="BT1452" s="38">
        <v>1.37673E-2</v>
      </c>
      <c r="BU1452" s="38">
        <v>3.3147000000000003E-2</v>
      </c>
      <c r="BV1452" s="38">
        <v>1.42113E-2</v>
      </c>
      <c r="BW1452" s="38">
        <v>-2.07887E-2</v>
      </c>
      <c r="BX1452" s="38">
        <v>-5.8387099999999997E-2</v>
      </c>
      <c r="BY1452" s="38">
        <v>8.1099999999999998E-4</v>
      </c>
      <c r="BZ1452" s="38">
        <v>0.1515793</v>
      </c>
      <c r="CA1452" s="38">
        <v>0.18786149999999999</v>
      </c>
      <c r="CB1452" s="38">
        <v>0.1892683</v>
      </c>
      <c r="CC1452" s="38">
        <v>0.19846900000000001</v>
      </c>
      <c r="CD1452" s="38">
        <v>0.16670699999999999</v>
      </c>
      <c r="CE1452" s="38">
        <v>0.1690633</v>
      </c>
      <c r="CF1452" s="38">
        <v>0.1482192</v>
      </c>
      <c r="CG1452" s="38">
        <v>0.1034219</v>
      </c>
      <c r="CH1452" s="38">
        <v>-1.6484100000000002E-2</v>
      </c>
      <c r="CI1452" s="38">
        <v>-3.7992999999999998E-3</v>
      </c>
      <c r="CJ1452" s="38">
        <v>3.1616499999999999E-2</v>
      </c>
      <c r="CK1452" s="38">
        <v>2.0733000000000001E-2</v>
      </c>
      <c r="CL1452" s="38">
        <v>2.39854E-2</v>
      </c>
      <c r="CM1452" s="38">
        <v>4.4755000000000003E-2</v>
      </c>
      <c r="CN1452" s="38">
        <v>4.5803000000000003E-2</v>
      </c>
      <c r="CO1452" s="38">
        <v>3.5985999999999997E-2</v>
      </c>
      <c r="CP1452" s="38">
        <v>-5.0246300000000001E-2</v>
      </c>
      <c r="CQ1452" s="38">
        <v>-0.1189989</v>
      </c>
      <c r="CR1452" s="38">
        <v>1.89672E-2</v>
      </c>
      <c r="CS1452" s="38">
        <v>3.7672299999999999E-2</v>
      </c>
      <c r="CT1452" s="38">
        <v>1.7737800000000001E-2</v>
      </c>
      <c r="CU1452" s="38">
        <v>-1.6491200000000001E-2</v>
      </c>
      <c r="CV1452" s="38">
        <v>-5.2588000000000003E-2</v>
      </c>
      <c r="CW1452" s="38">
        <v>8.3984999999999997E-3</v>
      </c>
      <c r="CX1452" s="38">
        <v>0.15943080000000001</v>
      </c>
      <c r="CY1452" s="38">
        <v>0.19640050000000001</v>
      </c>
      <c r="CZ1452" s="38">
        <v>0.19824539999999999</v>
      </c>
      <c r="DA1452" s="38">
        <v>0.2077167</v>
      </c>
      <c r="DB1452" s="38">
        <v>0.1755071</v>
      </c>
      <c r="DC1452" s="38">
        <v>0.177675</v>
      </c>
      <c r="DD1452" s="38">
        <v>0.1562144</v>
      </c>
      <c r="DE1452" s="38">
        <v>0.1114419</v>
      </c>
      <c r="DF1452" s="38">
        <v>-7.5658000000000001E-3</v>
      </c>
      <c r="DG1452" s="38">
        <v>9.4830000000000001E-4</v>
      </c>
      <c r="DH1452" s="38">
        <v>3.5869699999999997E-2</v>
      </c>
      <c r="DI1452" s="38">
        <v>2.49611E-2</v>
      </c>
      <c r="DJ1452" s="38">
        <v>2.8365100000000001E-2</v>
      </c>
      <c r="DK1452" s="38">
        <v>4.9417000000000003E-2</v>
      </c>
      <c r="DL1452" s="38">
        <v>5.1959100000000001E-2</v>
      </c>
      <c r="DM1452" s="38">
        <v>4.1570599999999999E-2</v>
      </c>
      <c r="DN1452" s="38">
        <v>-4.3965200000000003E-2</v>
      </c>
      <c r="DO1452" s="38">
        <v>-0.1123246</v>
      </c>
      <c r="DP1452" s="38">
        <v>2.41672E-2</v>
      </c>
      <c r="DQ1452" s="38">
        <v>4.2197600000000002E-2</v>
      </c>
      <c r="DR1452" s="38">
        <v>2.1264399999999999E-2</v>
      </c>
      <c r="DS1452" s="38">
        <v>-1.21937E-2</v>
      </c>
      <c r="DT1452" s="38">
        <v>-4.6788900000000001E-2</v>
      </c>
      <c r="DU1452" s="38">
        <v>1.5986E-2</v>
      </c>
      <c r="DV1452" s="38">
        <v>0.16728229999999999</v>
      </c>
      <c r="DW1452" s="38">
        <v>0.2049396</v>
      </c>
      <c r="DX1452" s="38">
        <v>0.2072225</v>
      </c>
      <c r="DY1452" s="38">
        <v>0.2169643</v>
      </c>
      <c r="DZ1452" s="38">
        <v>0.18430730000000001</v>
      </c>
      <c r="EA1452" s="38">
        <v>0.1862867</v>
      </c>
      <c r="EB1452" s="38">
        <v>0.16420950000000001</v>
      </c>
      <c r="EC1452" s="38">
        <v>0.119462</v>
      </c>
      <c r="ED1452" s="38">
        <v>5.3109000000000003E-3</v>
      </c>
      <c r="EE1452" s="38">
        <v>7.8031000000000003E-3</v>
      </c>
      <c r="EF1452" s="38">
        <v>4.2010600000000002E-2</v>
      </c>
      <c r="EG1452" s="38">
        <v>3.1065700000000002E-2</v>
      </c>
      <c r="EH1452" s="38">
        <v>3.46886E-2</v>
      </c>
      <c r="EI1452" s="38">
        <v>5.6148099999999999E-2</v>
      </c>
      <c r="EJ1452" s="38">
        <v>6.0847499999999999E-2</v>
      </c>
      <c r="EK1452" s="38">
        <v>4.9633900000000002E-2</v>
      </c>
      <c r="EL1452" s="38">
        <v>-3.4896299999999998E-2</v>
      </c>
      <c r="EM1452" s="38">
        <v>-0.1026879</v>
      </c>
      <c r="EN1452" s="38">
        <v>3.1675000000000002E-2</v>
      </c>
      <c r="EO1452" s="38">
        <v>4.8731400000000001E-2</v>
      </c>
      <c r="EP1452" s="38">
        <v>2.63561E-2</v>
      </c>
      <c r="EQ1452" s="38">
        <v>-5.9887999999999999E-3</v>
      </c>
      <c r="ER1452" s="38">
        <v>-3.8415999999999999E-2</v>
      </c>
      <c r="ES1452" s="38">
        <v>2.6941099999999999E-2</v>
      </c>
      <c r="ET1452" s="38">
        <v>0.17861859999999999</v>
      </c>
      <c r="EU1452" s="38">
        <v>0.21726860000000001</v>
      </c>
      <c r="EV1452" s="38">
        <v>0.22018409999999999</v>
      </c>
      <c r="EW1452" s="38">
        <v>0.23031650000000001</v>
      </c>
      <c r="EX1452" s="38">
        <v>0.1970133</v>
      </c>
      <c r="EY1452" s="38">
        <v>0.1987206</v>
      </c>
      <c r="EZ1452" s="38">
        <v>0.1757533</v>
      </c>
      <c r="FA1452" s="38">
        <v>0.13104160000000001</v>
      </c>
      <c r="FB1452" s="38">
        <v>77.844040000000007</v>
      </c>
      <c r="FC1452" s="38">
        <v>76.497290000000007</v>
      </c>
      <c r="FD1452" s="38">
        <v>74.878559999999993</v>
      </c>
      <c r="FE1452" s="38">
        <v>73.326430000000002</v>
      </c>
      <c r="FF1452" s="38">
        <v>71.7624</v>
      </c>
      <c r="FG1452" s="38">
        <v>71.043589999999995</v>
      </c>
      <c r="FH1452" s="38">
        <v>70.177000000000007</v>
      </c>
      <c r="FI1452" s="38">
        <v>72.220190000000002</v>
      </c>
      <c r="FJ1452" s="38">
        <v>75.810640000000006</v>
      </c>
      <c r="FK1452" s="38">
        <v>80.116540000000001</v>
      </c>
      <c r="FL1452" s="38">
        <v>84.835549999999998</v>
      </c>
      <c r="FM1452" s="38">
        <v>89.012910000000005</v>
      </c>
      <c r="FN1452" s="38">
        <v>92.524799999999999</v>
      </c>
      <c r="FO1452" s="38">
        <v>95.189319999999995</v>
      </c>
      <c r="FP1452" s="38">
        <v>97.806529999999995</v>
      </c>
      <c r="FQ1452" s="38">
        <v>99.354259999999996</v>
      </c>
      <c r="FR1452" s="38">
        <v>99.677180000000007</v>
      </c>
      <c r="FS1452" s="38">
        <v>98.657169999999994</v>
      </c>
      <c r="FT1452" s="38">
        <v>96.187550000000002</v>
      </c>
      <c r="FU1452" s="38">
        <v>92.344520000000003</v>
      </c>
      <c r="FV1452" s="38">
        <v>87.823620000000005</v>
      </c>
      <c r="FW1452">
        <v>84.444130000000001</v>
      </c>
      <c r="FX1452">
        <v>81.979050000000001</v>
      </c>
      <c r="FY1452">
        <v>79.459209999999999</v>
      </c>
      <c r="FZ1452">
        <v>1.49468E-2</v>
      </c>
      <c r="GA1452">
        <v>0.11756750000000001</v>
      </c>
      <c r="GB1452">
        <v>1</v>
      </c>
    </row>
    <row r="1453" spans="1:184" x14ac:dyDescent="0.3">
      <c r="A1453" t="s">
        <v>1</v>
      </c>
      <c r="B1453" t="s">
        <v>1</v>
      </c>
      <c r="C1453" t="s">
        <v>1</v>
      </c>
      <c r="D1453" t="s">
        <v>222</v>
      </c>
      <c r="E1453" t="s">
        <v>1</v>
      </c>
      <c r="F1453" t="s">
        <v>1</v>
      </c>
      <c r="G1453" t="s">
        <v>1</v>
      </c>
      <c r="H1453" s="40" t="s">
        <v>1</v>
      </c>
      <c r="I1453" s="18" t="s">
        <v>1</v>
      </c>
      <c r="J1453" s="38" t="s">
        <v>1</v>
      </c>
      <c r="K1453" s="18">
        <v>44805</v>
      </c>
      <c r="L1453" s="38">
        <v>11005</v>
      </c>
      <c r="M1453" s="38">
        <v>11005</v>
      </c>
      <c r="N1453" s="38">
        <v>3.841167</v>
      </c>
      <c r="O1453" s="38">
        <v>3.734445</v>
      </c>
      <c r="P1453" s="38">
        <v>3.6712699999999998</v>
      </c>
      <c r="Q1453" s="38">
        <v>3.6471110000000002</v>
      </c>
      <c r="R1453" s="38">
        <v>3.7835429999999999</v>
      </c>
      <c r="S1453" s="38">
        <v>4.0430849999999996</v>
      </c>
      <c r="T1453" s="38">
        <v>4.3128260000000003</v>
      </c>
      <c r="U1453" s="38">
        <v>4.7022139999999997</v>
      </c>
      <c r="V1453" s="38">
        <v>5.241968</v>
      </c>
      <c r="W1453" s="38">
        <v>5.6771450000000003</v>
      </c>
      <c r="X1453" s="38">
        <v>6.0417560000000003</v>
      </c>
      <c r="Y1453" s="38">
        <v>6.3379019999999997</v>
      </c>
      <c r="Z1453" s="38">
        <v>6.5511520000000001</v>
      </c>
      <c r="AA1453" s="38">
        <v>6.7697659999999997</v>
      </c>
      <c r="AB1453" s="38">
        <v>6.8534079999999999</v>
      </c>
      <c r="AC1453" s="38">
        <v>6.7553429999999999</v>
      </c>
      <c r="AD1453" s="38">
        <v>6.5419140000000002</v>
      </c>
      <c r="AE1453" s="38">
        <v>6.0797889999999999</v>
      </c>
      <c r="AF1453" s="38">
        <v>5.6976589999999998</v>
      </c>
      <c r="AG1453" s="38">
        <v>5.3717059999999996</v>
      </c>
      <c r="AH1453" s="38">
        <v>5.153022</v>
      </c>
      <c r="AI1453" s="38">
        <v>4.8164369999999996</v>
      </c>
      <c r="AJ1453" s="38">
        <v>4.4470229999999997</v>
      </c>
      <c r="AK1453" s="38">
        <v>4.1538519999999997</v>
      </c>
      <c r="AL1453" s="38">
        <v>-2.0101299999999999E-2</v>
      </c>
      <c r="AM1453" s="38">
        <v>-4.4647000000000003E-3</v>
      </c>
      <c r="AN1453" s="38">
        <v>-1.66818E-2</v>
      </c>
      <c r="AO1453" s="38">
        <v>-4.4656800000000003E-2</v>
      </c>
      <c r="AP1453" s="38">
        <v>-3.1876099999999997E-2</v>
      </c>
      <c r="AQ1453" s="38">
        <v>-3.7592800000000003E-2</v>
      </c>
      <c r="AR1453" s="38">
        <v>-0.135544</v>
      </c>
      <c r="AS1453" s="38">
        <v>5.1799999999999999E-5</v>
      </c>
      <c r="AT1453" s="38">
        <v>6.2766600000000006E-2</v>
      </c>
      <c r="AU1453" s="38">
        <v>7.5738399999999997E-2</v>
      </c>
      <c r="AV1453" s="38">
        <v>-5.9199999999999999E-3</v>
      </c>
      <c r="AW1453" s="38">
        <v>9.3477999999999999E-3</v>
      </c>
      <c r="AX1453" s="38">
        <v>3.6336800000000002E-2</v>
      </c>
      <c r="AY1453" s="38">
        <v>-3.2419099999999999E-2</v>
      </c>
      <c r="AZ1453" s="38">
        <v>-1.83076E-2</v>
      </c>
      <c r="BA1453" s="38">
        <v>-3.6316899999999999E-2</v>
      </c>
      <c r="BB1453" s="38">
        <v>1.00173E-2</v>
      </c>
      <c r="BC1453" s="38">
        <v>-8.3603399999999994E-2</v>
      </c>
      <c r="BD1453" s="38">
        <v>-6.4829499999999998E-2</v>
      </c>
      <c r="BE1453" s="38">
        <v>-9.6693500000000002E-2</v>
      </c>
      <c r="BF1453" s="38">
        <v>-7.3211499999999999E-2</v>
      </c>
      <c r="BG1453" s="38">
        <v>-2.7661499999999999E-2</v>
      </c>
      <c r="BH1453" s="38">
        <v>-1.06009E-2</v>
      </c>
      <c r="BI1453" s="38">
        <v>-6.07959E-2</v>
      </c>
      <c r="BJ1453" s="38">
        <v>-1.25554E-2</v>
      </c>
      <c r="BK1453" s="38">
        <v>1.4662E-3</v>
      </c>
      <c r="BL1453" s="38">
        <v>-1.1095000000000001E-2</v>
      </c>
      <c r="BM1453" s="38">
        <v>-3.88791E-2</v>
      </c>
      <c r="BN1453" s="38">
        <v>-2.5430899999999999E-2</v>
      </c>
      <c r="BO1453" s="38">
        <v>-3.06745E-2</v>
      </c>
      <c r="BP1453" s="38">
        <v>-0.1273396</v>
      </c>
      <c r="BQ1453" s="38">
        <v>8.3388000000000004E-3</v>
      </c>
      <c r="BR1453" s="38">
        <v>7.2814100000000007E-2</v>
      </c>
      <c r="BS1453" s="38">
        <v>8.5217299999999996E-2</v>
      </c>
      <c r="BT1453" s="38">
        <v>1.4982999999999999E-3</v>
      </c>
      <c r="BU1453" s="38">
        <v>1.63453E-2</v>
      </c>
      <c r="BV1453" s="38">
        <v>4.1608100000000002E-2</v>
      </c>
      <c r="BW1453" s="38">
        <v>-2.6297299999999999E-2</v>
      </c>
      <c r="BX1453" s="38">
        <v>-8.9651000000000002E-3</v>
      </c>
      <c r="BY1453" s="38">
        <v>-2.3793100000000001E-2</v>
      </c>
      <c r="BZ1453" s="38">
        <v>2.0952200000000001E-2</v>
      </c>
      <c r="CA1453" s="38">
        <v>-7.2166800000000003E-2</v>
      </c>
      <c r="CB1453" s="38">
        <v>-5.2291900000000002E-2</v>
      </c>
      <c r="CC1453" s="38">
        <v>-8.4026500000000004E-2</v>
      </c>
      <c r="CD1453" s="38">
        <v>-6.1262900000000002E-2</v>
      </c>
      <c r="CE1453" s="38">
        <v>-1.6056299999999999E-2</v>
      </c>
      <c r="CF1453" s="38">
        <v>2.83E-5</v>
      </c>
      <c r="CG1453" s="38">
        <v>-4.9171199999999998E-2</v>
      </c>
      <c r="CH1453" s="38">
        <v>-7.3290999999999999E-3</v>
      </c>
      <c r="CI1453" s="38">
        <v>5.5738999999999997E-3</v>
      </c>
      <c r="CJ1453" s="38">
        <v>-7.2256999999999998E-3</v>
      </c>
      <c r="CK1453" s="38">
        <v>-3.4877400000000003E-2</v>
      </c>
      <c r="CL1453" s="38">
        <v>-2.09669E-2</v>
      </c>
      <c r="CM1453" s="38">
        <v>-2.5883E-2</v>
      </c>
      <c r="CN1453" s="38">
        <v>-0.12165719999999999</v>
      </c>
      <c r="CO1453" s="38">
        <v>1.40783E-2</v>
      </c>
      <c r="CP1453" s="38">
        <v>7.9772999999999997E-2</v>
      </c>
      <c r="CQ1453" s="38">
        <v>9.17824E-2</v>
      </c>
      <c r="CR1453" s="38">
        <v>6.6362000000000001E-3</v>
      </c>
      <c r="CS1453" s="38">
        <v>2.11918E-2</v>
      </c>
      <c r="CT1453" s="38">
        <v>4.5259099999999997E-2</v>
      </c>
      <c r="CU1453" s="38">
        <v>-2.2057400000000001E-2</v>
      </c>
      <c r="CV1453" s="38">
        <v>-2.4945000000000002E-3</v>
      </c>
      <c r="CW1453" s="38">
        <v>-1.5119199999999999E-2</v>
      </c>
      <c r="CX1453" s="38">
        <v>2.8525700000000001E-2</v>
      </c>
      <c r="CY1453" s="38">
        <v>-6.4245800000000006E-2</v>
      </c>
      <c r="CZ1453" s="38">
        <v>-4.3608399999999999E-2</v>
      </c>
      <c r="DA1453" s="38">
        <v>-7.5253299999999995E-2</v>
      </c>
      <c r="DB1453" s="38">
        <v>-5.2987300000000001E-2</v>
      </c>
      <c r="DC1453" s="38">
        <v>-8.0186000000000007E-3</v>
      </c>
      <c r="DD1453" s="38">
        <v>7.3901000000000001E-3</v>
      </c>
      <c r="DE1453" s="38">
        <v>-4.1119999999999997E-2</v>
      </c>
      <c r="DF1453" s="38">
        <v>-2.1028000000000002E-3</v>
      </c>
      <c r="DG1453" s="38">
        <v>9.6816000000000003E-3</v>
      </c>
      <c r="DH1453" s="38">
        <v>-3.3563E-3</v>
      </c>
      <c r="DI1453" s="38">
        <v>-3.0875799999999998E-2</v>
      </c>
      <c r="DJ1453" s="38">
        <v>-1.6503E-2</v>
      </c>
      <c r="DK1453" s="38">
        <v>-2.10914E-2</v>
      </c>
      <c r="DL1453" s="38">
        <v>-0.11597490000000001</v>
      </c>
      <c r="DM1453" s="38">
        <v>1.9817899999999999E-2</v>
      </c>
      <c r="DN1453" s="38">
        <v>8.6731799999999998E-2</v>
      </c>
      <c r="DO1453" s="38">
        <v>9.8347500000000004E-2</v>
      </c>
      <c r="DP1453" s="38">
        <v>1.1774099999999999E-2</v>
      </c>
      <c r="DQ1453" s="38">
        <v>2.60383E-2</v>
      </c>
      <c r="DR1453" s="38">
        <v>4.8910000000000002E-2</v>
      </c>
      <c r="DS1453" s="38">
        <v>-1.78175E-2</v>
      </c>
      <c r="DT1453" s="38">
        <v>3.9760000000000004E-3</v>
      </c>
      <c r="DU1453" s="38">
        <v>-6.4453000000000002E-3</v>
      </c>
      <c r="DV1453" s="38">
        <v>3.6099199999999998E-2</v>
      </c>
      <c r="DW1453" s="38">
        <v>-5.6324800000000001E-2</v>
      </c>
      <c r="DX1453" s="38">
        <v>-3.4924900000000002E-2</v>
      </c>
      <c r="DY1453" s="38">
        <v>-6.6480200000000003E-2</v>
      </c>
      <c r="DZ1453" s="38">
        <v>-4.4711800000000003E-2</v>
      </c>
      <c r="EA1453" s="38">
        <v>1.91E-5</v>
      </c>
      <c r="EB1453" s="38">
        <v>1.47519E-2</v>
      </c>
      <c r="EC1453" s="38">
        <v>-3.3068699999999999E-2</v>
      </c>
      <c r="ED1453" s="38">
        <v>5.4431999999999996E-3</v>
      </c>
      <c r="EE1453" s="38">
        <v>1.56125E-2</v>
      </c>
      <c r="EF1453" s="38">
        <v>2.2304E-3</v>
      </c>
      <c r="EG1453" s="38">
        <v>-2.5098100000000002E-2</v>
      </c>
      <c r="EH1453" s="38">
        <v>-1.00578E-2</v>
      </c>
      <c r="EI1453" s="38">
        <v>-1.4173099999999999E-2</v>
      </c>
      <c r="EJ1453" s="38">
        <v>-0.10777050000000001</v>
      </c>
      <c r="EK1453" s="38">
        <v>2.8104899999999999E-2</v>
      </c>
      <c r="EL1453" s="38">
        <v>9.6779299999999999E-2</v>
      </c>
      <c r="EM1453" s="38">
        <v>0.10782650000000001</v>
      </c>
      <c r="EN1453" s="38">
        <v>1.9192399999999998E-2</v>
      </c>
      <c r="EO1453" s="38">
        <v>3.3035799999999997E-2</v>
      </c>
      <c r="EP1453" s="38">
        <v>5.4181399999999998E-2</v>
      </c>
      <c r="EQ1453" s="38">
        <v>-1.16957E-2</v>
      </c>
      <c r="ER1453" s="38">
        <v>1.33185E-2</v>
      </c>
      <c r="ES1453" s="38">
        <v>6.0784999999999997E-3</v>
      </c>
      <c r="ET1453" s="38">
        <v>4.7034100000000002E-2</v>
      </c>
      <c r="EU1453" s="38">
        <v>-4.4888200000000003E-2</v>
      </c>
      <c r="EV1453" s="38">
        <v>-2.2387299999999999E-2</v>
      </c>
      <c r="EW1453" s="38">
        <v>-5.3813199999999999E-2</v>
      </c>
      <c r="EX1453" s="38">
        <v>-3.2763199999999999E-2</v>
      </c>
      <c r="EY1453" s="38">
        <v>1.1624300000000001E-2</v>
      </c>
      <c r="EZ1453" s="38">
        <v>2.53811E-2</v>
      </c>
      <c r="FA1453" s="38">
        <v>-2.1444000000000001E-2</v>
      </c>
      <c r="FB1453" s="38">
        <v>76.321160000000006</v>
      </c>
      <c r="FC1453" s="38">
        <v>74.789420000000007</v>
      </c>
      <c r="FD1453" s="38">
        <v>73.376239999999996</v>
      </c>
      <c r="FE1453" s="38">
        <v>72.235039999999998</v>
      </c>
      <c r="FF1453" s="38">
        <v>71.152230000000003</v>
      </c>
      <c r="FG1453" s="38">
        <v>69.980559999999997</v>
      </c>
      <c r="FH1453" s="38">
        <v>69.137479999999996</v>
      </c>
      <c r="FI1453" s="38">
        <v>70.897639999999996</v>
      </c>
      <c r="FJ1453" s="38">
        <v>75.766859999999994</v>
      </c>
      <c r="FK1453" s="38">
        <v>81.197199999999995</v>
      </c>
      <c r="FL1453" s="38">
        <v>86.047629999999998</v>
      </c>
      <c r="FM1453" s="38">
        <v>90.340280000000007</v>
      </c>
      <c r="FN1453" s="38">
        <v>94.057980000000001</v>
      </c>
      <c r="FO1453" s="38">
        <v>97.128990000000002</v>
      </c>
      <c r="FP1453" s="38">
        <v>99.561940000000007</v>
      </c>
      <c r="FQ1453" s="38">
        <v>100.9126</v>
      </c>
      <c r="FR1453" s="38">
        <v>101.18170000000001</v>
      </c>
      <c r="FS1453" s="38">
        <v>100.4731</v>
      </c>
      <c r="FT1453" s="38">
        <v>99.246160000000003</v>
      </c>
      <c r="FU1453" s="38">
        <v>94.787660000000002</v>
      </c>
      <c r="FV1453" s="38">
        <v>89.991529999999997</v>
      </c>
      <c r="FW1453">
        <v>85.952960000000004</v>
      </c>
      <c r="FX1453">
        <v>83.49521</v>
      </c>
      <c r="FY1453">
        <v>81.620450000000005</v>
      </c>
      <c r="FZ1453">
        <v>1.38481E-2</v>
      </c>
      <c r="GA1453">
        <v>0.10412490000000001</v>
      </c>
      <c r="GB1453">
        <v>1</v>
      </c>
    </row>
    <row r="1454" spans="1:184" x14ac:dyDescent="0.3">
      <c r="A1454" t="s">
        <v>1</v>
      </c>
      <c r="B1454" t="s">
        <v>1</v>
      </c>
      <c r="C1454" t="s">
        <v>1</v>
      </c>
      <c r="D1454" t="s">
        <v>222</v>
      </c>
      <c r="E1454" t="s">
        <v>1</v>
      </c>
      <c r="F1454" t="s">
        <v>1</v>
      </c>
      <c r="G1454" t="s">
        <v>1</v>
      </c>
      <c r="H1454" s="40" t="s">
        <v>1</v>
      </c>
      <c r="I1454" s="18" t="s">
        <v>1</v>
      </c>
      <c r="J1454" s="38" t="s">
        <v>1</v>
      </c>
      <c r="K1454" s="18">
        <v>44809</v>
      </c>
      <c r="L1454" s="38">
        <v>12152</v>
      </c>
      <c r="M1454" s="38">
        <v>12154</v>
      </c>
      <c r="N1454" s="38">
        <v>3.684015</v>
      </c>
      <c r="O1454" s="38">
        <v>3.5273880000000002</v>
      </c>
      <c r="P1454" s="38">
        <v>3.4129350000000001</v>
      </c>
      <c r="Q1454" s="38">
        <v>3.339245</v>
      </c>
      <c r="R1454" s="38">
        <v>3.34754</v>
      </c>
      <c r="S1454" s="38">
        <v>3.3993980000000001</v>
      </c>
      <c r="T1454" s="38">
        <v>3.4046159999999999</v>
      </c>
      <c r="U1454" s="38">
        <v>3.6057480000000002</v>
      </c>
      <c r="V1454" s="38">
        <v>3.9499520000000001</v>
      </c>
      <c r="W1454" s="38">
        <v>4.360112</v>
      </c>
      <c r="X1454" s="38">
        <v>4.6754619999999996</v>
      </c>
      <c r="Y1454" s="38">
        <v>4.9019680000000001</v>
      </c>
      <c r="Z1454" s="38">
        <v>5.0229850000000003</v>
      </c>
      <c r="AA1454" s="38">
        <v>5.1453410000000002</v>
      </c>
      <c r="AB1454" s="38">
        <v>5.2294900000000002</v>
      </c>
      <c r="AC1454" s="38">
        <v>5.2785960000000003</v>
      </c>
      <c r="AD1454" s="38">
        <v>5.2681589999999998</v>
      </c>
      <c r="AE1454" s="38">
        <v>5.1678329999999999</v>
      </c>
      <c r="AF1454" s="38">
        <v>5.0464279999999997</v>
      </c>
      <c r="AG1454" s="38">
        <v>4.8124320000000003</v>
      </c>
      <c r="AH1454" s="38">
        <v>4.6879189999999999</v>
      </c>
      <c r="AI1454" s="38">
        <v>4.4892799999999999</v>
      </c>
      <c r="AJ1454" s="38">
        <v>4.1130000000000004</v>
      </c>
      <c r="AK1454" s="38">
        <v>3.8392460000000002</v>
      </c>
      <c r="AL1454" s="38">
        <v>0.11333840000000001</v>
      </c>
      <c r="AM1454" s="38">
        <v>3.6477599999999999E-2</v>
      </c>
      <c r="AN1454" s="38">
        <v>3.7379000000000002E-3</v>
      </c>
      <c r="AO1454" s="38">
        <v>-2.6206500000000001E-2</v>
      </c>
      <c r="AP1454" s="38">
        <v>-7.7873100000000001E-2</v>
      </c>
      <c r="AQ1454" s="38">
        <v>-0.1470901</v>
      </c>
      <c r="AR1454" s="38">
        <v>-0.22281400000000001</v>
      </c>
      <c r="AS1454" s="38">
        <v>-6.6769700000000001E-2</v>
      </c>
      <c r="AT1454" s="38">
        <v>-4.0121000000000002E-3</v>
      </c>
      <c r="AU1454" s="38">
        <v>9.9888299999999999E-2</v>
      </c>
      <c r="AV1454" s="38">
        <v>9.8873000000000003E-2</v>
      </c>
      <c r="AW1454" s="38">
        <v>5.7019E-2</v>
      </c>
      <c r="AX1454" s="38">
        <v>-2.1508099999999999E-2</v>
      </c>
      <c r="AY1454" s="38">
        <v>-0.10554769999999999</v>
      </c>
      <c r="AZ1454" s="38">
        <v>-0.12301579999999999</v>
      </c>
      <c r="BA1454" s="38">
        <v>-8.6278400000000005E-2</v>
      </c>
      <c r="BB1454" s="38">
        <v>-4.6794799999999998E-2</v>
      </c>
      <c r="BC1454" s="38">
        <v>-4.7378400000000001E-2</v>
      </c>
      <c r="BD1454" s="38">
        <v>-8.8914000000000007E-3</v>
      </c>
      <c r="BE1454" s="38">
        <v>-9.7320699999999996E-2</v>
      </c>
      <c r="BF1454" s="38">
        <v>-4.0404200000000001E-2</v>
      </c>
      <c r="BG1454" s="38">
        <v>2.8493000000000001E-2</v>
      </c>
      <c r="BH1454" s="38">
        <v>-5.7250200000000001E-2</v>
      </c>
      <c r="BI1454" s="38">
        <v>-0.1062525</v>
      </c>
      <c r="BJ1454" s="38">
        <v>0.12440950000000001</v>
      </c>
      <c r="BK1454" s="38">
        <v>4.68984E-2</v>
      </c>
      <c r="BL1454" s="38">
        <v>1.48088E-2</v>
      </c>
      <c r="BM1454" s="38">
        <v>-1.7449599999999999E-2</v>
      </c>
      <c r="BN1454" s="38">
        <v>-6.8707099999999993E-2</v>
      </c>
      <c r="BO1454" s="38">
        <v>-0.13823940000000001</v>
      </c>
      <c r="BP1454" s="38">
        <v>-0.2088074</v>
      </c>
      <c r="BQ1454" s="38">
        <v>-5.4317600000000001E-2</v>
      </c>
      <c r="BR1454" s="38">
        <v>1.08013E-2</v>
      </c>
      <c r="BS1454" s="38">
        <v>0.1141028</v>
      </c>
      <c r="BT1454" s="38">
        <v>0.1114197</v>
      </c>
      <c r="BU1454" s="38">
        <v>6.6287799999999994E-2</v>
      </c>
      <c r="BV1454" s="38">
        <v>-1.49955E-2</v>
      </c>
      <c r="BW1454" s="38">
        <v>-9.7336599999999995E-2</v>
      </c>
      <c r="BX1454" s="38">
        <v>-0.1112583</v>
      </c>
      <c r="BY1454" s="38">
        <v>-7.0969199999999996E-2</v>
      </c>
      <c r="BZ1454" s="38">
        <v>-2.99852E-2</v>
      </c>
      <c r="CA1454" s="38">
        <v>-3.0073099999999998E-2</v>
      </c>
      <c r="CB1454" s="38">
        <v>9.1080999999999992E-3</v>
      </c>
      <c r="CC1454" s="38">
        <v>-7.8321699999999994E-2</v>
      </c>
      <c r="CD1454" s="38">
        <v>-2.0410399999999999E-2</v>
      </c>
      <c r="CE1454" s="38">
        <v>4.7686899999999997E-2</v>
      </c>
      <c r="CF1454" s="38">
        <v>-3.8733400000000001E-2</v>
      </c>
      <c r="CG1454" s="38">
        <v>-8.4710599999999997E-2</v>
      </c>
      <c r="CH1454" s="38">
        <v>0.13207740000000001</v>
      </c>
      <c r="CI1454" s="38">
        <v>5.4115799999999999E-2</v>
      </c>
      <c r="CJ1454" s="38">
        <v>2.24765E-2</v>
      </c>
      <c r="CK1454" s="38">
        <v>-1.13846E-2</v>
      </c>
      <c r="CL1454" s="38">
        <v>-6.2358799999999999E-2</v>
      </c>
      <c r="CM1454" s="38">
        <v>-0.13210939999999999</v>
      </c>
      <c r="CN1454" s="38">
        <v>-0.19910639999999999</v>
      </c>
      <c r="CO1454" s="38">
        <v>-4.5693400000000002E-2</v>
      </c>
      <c r="CP1454" s="38">
        <v>2.1061099999999999E-2</v>
      </c>
      <c r="CQ1454" s="38">
        <v>0.1239478</v>
      </c>
      <c r="CR1454" s="38">
        <v>0.1201096</v>
      </c>
      <c r="CS1454" s="38">
        <v>7.2707400000000005E-2</v>
      </c>
      <c r="CT1454" s="38">
        <v>-1.04849E-2</v>
      </c>
      <c r="CU1454" s="38">
        <v>-9.1649599999999998E-2</v>
      </c>
      <c r="CV1454" s="38">
        <v>-0.1031151</v>
      </c>
      <c r="CW1454" s="38">
        <v>-6.0366099999999999E-2</v>
      </c>
      <c r="CX1454" s="38">
        <v>-1.8343000000000002E-2</v>
      </c>
      <c r="CY1454" s="38">
        <v>-1.8087499999999999E-2</v>
      </c>
      <c r="CZ1454" s="38">
        <v>2.15745E-2</v>
      </c>
      <c r="DA1454" s="38">
        <v>-6.5162899999999996E-2</v>
      </c>
      <c r="DB1454" s="38">
        <v>-6.5627999999999997E-3</v>
      </c>
      <c r="DC1454" s="38">
        <v>6.09805E-2</v>
      </c>
      <c r="DD1454" s="38">
        <v>-2.59087E-2</v>
      </c>
      <c r="DE1454" s="38">
        <v>-6.9790699999999997E-2</v>
      </c>
      <c r="DF1454" s="38">
        <v>0.13974520000000001</v>
      </c>
      <c r="DG1454" s="38">
        <v>6.1333199999999997E-2</v>
      </c>
      <c r="DH1454" s="38">
        <v>3.0144199999999999E-2</v>
      </c>
      <c r="DI1454" s="38">
        <v>-5.3197000000000001E-3</v>
      </c>
      <c r="DJ1454" s="38">
        <v>-5.6010400000000002E-2</v>
      </c>
      <c r="DK1454" s="38">
        <v>-0.12597949999999999</v>
      </c>
      <c r="DL1454" s="38">
        <v>-0.1894055</v>
      </c>
      <c r="DM1454" s="38">
        <v>-3.7069100000000001E-2</v>
      </c>
      <c r="DN1454" s="38">
        <v>3.1320800000000003E-2</v>
      </c>
      <c r="DO1454" s="38">
        <v>0.13379279999999999</v>
      </c>
      <c r="DP1454" s="38">
        <v>0.12879940000000001</v>
      </c>
      <c r="DQ1454" s="38">
        <v>7.9127000000000003E-2</v>
      </c>
      <c r="DR1454" s="38">
        <v>-5.9744000000000004E-3</v>
      </c>
      <c r="DS1454" s="38">
        <v>-8.59626E-2</v>
      </c>
      <c r="DT1454" s="38">
        <v>-9.4971899999999998E-2</v>
      </c>
      <c r="DU1454" s="38">
        <v>-4.9762899999999999E-2</v>
      </c>
      <c r="DV1454" s="38">
        <v>-6.7007999999999998E-3</v>
      </c>
      <c r="DW1454" s="38">
        <v>-6.1019000000000004E-3</v>
      </c>
      <c r="DX1454" s="38">
        <v>3.4040899999999999E-2</v>
      </c>
      <c r="DY1454" s="38">
        <v>-5.20042E-2</v>
      </c>
      <c r="DZ1454" s="38">
        <v>7.2848000000000001E-3</v>
      </c>
      <c r="EA1454" s="38">
        <v>7.4274099999999996E-2</v>
      </c>
      <c r="EB1454" s="38">
        <v>-1.3084E-2</v>
      </c>
      <c r="EC1454" s="38">
        <v>-5.4870700000000001E-2</v>
      </c>
      <c r="ED1454" s="38">
        <v>0.15081629999999999</v>
      </c>
      <c r="EE1454" s="38">
        <v>7.1753999999999998E-2</v>
      </c>
      <c r="EF1454" s="38">
        <v>4.12152E-2</v>
      </c>
      <c r="EG1454" s="38">
        <v>3.4372000000000001E-3</v>
      </c>
      <c r="EH1454" s="38">
        <v>-4.6844400000000001E-2</v>
      </c>
      <c r="EI1454" s="38">
        <v>-0.11712880000000001</v>
      </c>
      <c r="EJ1454" s="38">
        <v>-0.17539879999999999</v>
      </c>
      <c r="EK1454" s="38">
        <v>-2.4617E-2</v>
      </c>
      <c r="EL1454" s="38">
        <v>4.61342E-2</v>
      </c>
      <c r="EM1454" s="38">
        <v>0.14800740000000001</v>
      </c>
      <c r="EN1454" s="38">
        <v>0.14134620000000001</v>
      </c>
      <c r="EO1454" s="38">
        <v>8.8395899999999999E-2</v>
      </c>
      <c r="EP1454" s="38">
        <v>5.3819999999999996E-4</v>
      </c>
      <c r="EQ1454" s="38">
        <v>-7.7751500000000001E-2</v>
      </c>
      <c r="ER1454" s="38">
        <v>-8.3214399999999994E-2</v>
      </c>
      <c r="ES1454" s="38">
        <v>-3.4453699999999997E-2</v>
      </c>
      <c r="ET1454" s="38">
        <v>1.0108799999999999E-2</v>
      </c>
      <c r="EU1454" s="38">
        <v>1.1203400000000001E-2</v>
      </c>
      <c r="EV1454" s="38">
        <v>5.2040400000000001E-2</v>
      </c>
      <c r="EW1454" s="38">
        <v>-3.3005199999999998E-2</v>
      </c>
      <c r="EX1454" s="38">
        <v>2.72786E-2</v>
      </c>
      <c r="EY1454" s="38">
        <v>9.3467999999999996E-2</v>
      </c>
      <c r="EZ1454" s="38">
        <v>5.4327999999999998E-3</v>
      </c>
      <c r="FA1454" s="38">
        <v>-3.3328799999999999E-2</v>
      </c>
      <c r="FB1454" s="38">
        <v>81.990920000000003</v>
      </c>
      <c r="FC1454" s="38">
        <v>80.798969999999997</v>
      </c>
      <c r="FD1454" s="38">
        <v>79.279399999999995</v>
      </c>
      <c r="FE1454" s="38">
        <v>77.876589999999993</v>
      </c>
      <c r="FF1454" s="38">
        <v>76.782809999999998</v>
      </c>
      <c r="FG1454" s="38">
        <v>75.953710000000001</v>
      </c>
      <c r="FH1454" s="38">
        <v>74.914959999999994</v>
      </c>
      <c r="FI1454" s="38">
        <v>75.880480000000006</v>
      </c>
      <c r="FJ1454" s="38">
        <v>80.886790000000005</v>
      </c>
      <c r="FK1454" s="38">
        <v>86.883449999999996</v>
      </c>
      <c r="FL1454" s="38">
        <v>91.95</v>
      </c>
      <c r="FM1454" s="38">
        <v>95.977999999999994</v>
      </c>
      <c r="FN1454" s="38">
        <v>100.0369</v>
      </c>
      <c r="FO1454" s="38">
        <v>103.173</v>
      </c>
      <c r="FP1454" s="38">
        <v>105.0839</v>
      </c>
      <c r="FQ1454" s="38">
        <v>106.3783</v>
      </c>
      <c r="FR1454" s="38">
        <v>106.9023</v>
      </c>
      <c r="FS1454" s="38">
        <v>106.25190000000001</v>
      </c>
      <c r="FT1454" s="38">
        <v>103.9543</v>
      </c>
      <c r="FU1454" s="38">
        <v>99.25694</v>
      </c>
      <c r="FV1454" s="38">
        <v>95.404079999999993</v>
      </c>
      <c r="FW1454">
        <v>91.795439999999999</v>
      </c>
      <c r="FX1454">
        <v>88.880200000000002</v>
      </c>
      <c r="FY1454">
        <v>87.14931</v>
      </c>
      <c r="FZ1454">
        <v>2.1569000000000001E-2</v>
      </c>
      <c r="GA1454">
        <v>0.23487520000000001</v>
      </c>
      <c r="GB1454">
        <v>1</v>
      </c>
    </row>
    <row r="1455" spans="1:184" x14ac:dyDescent="0.3">
      <c r="A1455" t="s">
        <v>1</v>
      </c>
      <c r="B1455" t="s">
        <v>1</v>
      </c>
      <c r="C1455" t="s">
        <v>1</v>
      </c>
      <c r="D1455" t="s">
        <v>222</v>
      </c>
      <c r="E1455" t="s">
        <v>1</v>
      </c>
      <c r="F1455" t="s">
        <v>1</v>
      </c>
      <c r="G1455" t="s">
        <v>1</v>
      </c>
      <c r="H1455" s="40" t="s">
        <v>1</v>
      </c>
      <c r="I1455" s="18" t="s">
        <v>1</v>
      </c>
      <c r="J1455" s="38" t="s">
        <v>1</v>
      </c>
      <c r="K1455" s="18">
        <v>44810</v>
      </c>
      <c r="L1455" s="38">
        <v>12348</v>
      </c>
      <c r="M1455" s="38">
        <v>12350</v>
      </c>
      <c r="N1455" s="38">
        <v>4.0014279999999998</v>
      </c>
      <c r="O1455" s="38">
        <v>3.9262109999999999</v>
      </c>
      <c r="P1455" s="38">
        <v>3.8548049999999998</v>
      </c>
      <c r="Q1455" s="38">
        <v>3.832141</v>
      </c>
      <c r="R1455" s="38">
        <v>4.0276889999999996</v>
      </c>
      <c r="S1455" s="38">
        <v>4.4698909999999996</v>
      </c>
      <c r="T1455" s="38">
        <v>4.8737300000000001</v>
      </c>
      <c r="U1455" s="38">
        <v>5.5255510000000001</v>
      </c>
      <c r="V1455" s="38">
        <v>6.3075039999999998</v>
      </c>
      <c r="W1455" s="38">
        <v>6.8728040000000004</v>
      </c>
      <c r="X1455" s="38">
        <v>7.2987859999999998</v>
      </c>
      <c r="Y1455" s="38">
        <v>7.6581840000000003</v>
      </c>
      <c r="Z1455" s="38">
        <v>7.8870189999999996</v>
      </c>
      <c r="AA1455" s="38">
        <v>8.1047919999999998</v>
      </c>
      <c r="AB1455" s="38">
        <v>8.1490539999999996</v>
      </c>
      <c r="AC1455" s="38">
        <v>7.9946599999999997</v>
      </c>
      <c r="AD1455" s="38">
        <v>7.6351139999999997</v>
      </c>
      <c r="AE1455" s="38">
        <v>6.9334470000000001</v>
      </c>
      <c r="AF1455" s="38">
        <v>6.375915</v>
      </c>
      <c r="AG1455" s="38">
        <v>5.9958929999999997</v>
      </c>
      <c r="AH1455" s="38">
        <v>5.7599869999999997</v>
      </c>
      <c r="AI1455" s="38">
        <v>5.370152</v>
      </c>
      <c r="AJ1455" s="38">
        <v>4.9551080000000001</v>
      </c>
      <c r="AK1455" s="38">
        <v>4.6289259999999999</v>
      </c>
      <c r="AL1455" s="38">
        <v>2.16639E-2</v>
      </c>
      <c r="AM1455" s="38">
        <v>5.0188900000000002E-2</v>
      </c>
      <c r="AN1455" s="38">
        <v>-8.7141000000000007E-3</v>
      </c>
      <c r="AO1455" s="38">
        <v>-1.15596E-2</v>
      </c>
      <c r="AP1455" s="38">
        <v>-5.2775700000000002E-2</v>
      </c>
      <c r="AQ1455" s="38">
        <v>-4.8091599999999998E-2</v>
      </c>
      <c r="AR1455" s="38">
        <v>-7.9778799999999997E-2</v>
      </c>
      <c r="AS1455" s="38">
        <v>4.2094300000000001E-2</v>
      </c>
      <c r="AT1455" s="38">
        <v>2.5564300000000002E-2</v>
      </c>
      <c r="AU1455" s="38">
        <v>-9.1428700000000002E-2</v>
      </c>
      <c r="AV1455" s="38">
        <v>-0.15449009999999999</v>
      </c>
      <c r="AW1455" s="38">
        <v>-9.2771900000000004E-2</v>
      </c>
      <c r="AX1455" s="38">
        <v>-3.4837100000000003E-2</v>
      </c>
      <c r="AY1455" s="38">
        <v>3.0829499999999999E-2</v>
      </c>
      <c r="AZ1455" s="38">
        <v>0.15015120000000001</v>
      </c>
      <c r="BA1455" s="38">
        <v>0.2157182</v>
      </c>
      <c r="BB1455" s="38">
        <v>0.29927429999999999</v>
      </c>
      <c r="BC1455" s="38">
        <v>0.24209120000000001</v>
      </c>
      <c r="BD1455" s="38">
        <v>0.18145600000000001</v>
      </c>
      <c r="BE1455" s="38">
        <v>0.13440949999999999</v>
      </c>
      <c r="BF1455" s="38">
        <v>0.22609940000000001</v>
      </c>
      <c r="BG1455" s="38">
        <v>0.22847780000000001</v>
      </c>
      <c r="BH1455" s="38">
        <v>0.20525789999999999</v>
      </c>
      <c r="BI1455" s="38">
        <v>0.16643569999999999</v>
      </c>
      <c r="BJ1455" s="38">
        <v>4.2019399999999998E-2</v>
      </c>
      <c r="BK1455" s="38">
        <v>6.1687100000000002E-2</v>
      </c>
      <c r="BL1455" s="38">
        <v>2.7961000000000001E-3</v>
      </c>
      <c r="BM1455" s="38">
        <v>-1.6111000000000001E-3</v>
      </c>
      <c r="BN1455" s="38">
        <v>-4.2682600000000001E-2</v>
      </c>
      <c r="BO1455" s="38">
        <v>-3.5633400000000003E-2</v>
      </c>
      <c r="BP1455" s="38">
        <v>-6.3727000000000006E-2</v>
      </c>
      <c r="BQ1455" s="38">
        <v>5.6793000000000003E-2</v>
      </c>
      <c r="BR1455" s="38">
        <v>4.1532199999999998E-2</v>
      </c>
      <c r="BS1455" s="38">
        <v>-7.3754899999999998E-2</v>
      </c>
      <c r="BT1455" s="38">
        <v>-0.13971330000000001</v>
      </c>
      <c r="BU1455" s="38">
        <v>-8.0512799999999995E-2</v>
      </c>
      <c r="BV1455" s="38">
        <v>-2.5727400000000001E-2</v>
      </c>
      <c r="BW1455" s="38">
        <v>4.11153E-2</v>
      </c>
      <c r="BX1455" s="38">
        <v>0.16857240000000001</v>
      </c>
      <c r="BY1455" s="38">
        <v>0.23883389999999999</v>
      </c>
      <c r="BZ1455" s="38">
        <v>0.31674540000000001</v>
      </c>
      <c r="CA1455" s="38">
        <v>0.260994</v>
      </c>
      <c r="CB1455" s="38">
        <v>0.20260649999999999</v>
      </c>
      <c r="CC1455" s="38">
        <v>0.15702830000000001</v>
      </c>
      <c r="CD1455" s="38">
        <v>0.2464761</v>
      </c>
      <c r="CE1455" s="38">
        <v>0.2486941</v>
      </c>
      <c r="CF1455" s="38">
        <v>0.22430040000000001</v>
      </c>
      <c r="CG1455" s="38">
        <v>0.186588</v>
      </c>
      <c r="CH1455" s="38">
        <v>5.6117599999999997E-2</v>
      </c>
      <c r="CI1455" s="38">
        <v>6.9650699999999996E-2</v>
      </c>
      <c r="CJ1455" s="38">
        <v>1.0768E-2</v>
      </c>
      <c r="CK1455" s="38">
        <v>5.2792000000000004E-3</v>
      </c>
      <c r="CL1455" s="38">
        <v>-3.56922E-2</v>
      </c>
      <c r="CM1455" s="38">
        <v>-2.7004899999999998E-2</v>
      </c>
      <c r="CN1455" s="38">
        <v>-5.2609599999999999E-2</v>
      </c>
      <c r="CO1455" s="38">
        <v>6.6973299999999999E-2</v>
      </c>
      <c r="CP1455" s="38">
        <v>5.2591600000000002E-2</v>
      </c>
      <c r="CQ1455" s="38">
        <v>-6.1513999999999999E-2</v>
      </c>
      <c r="CR1455" s="38">
        <v>-0.12947900000000001</v>
      </c>
      <c r="CS1455" s="38">
        <v>-7.2022199999999995E-2</v>
      </c>
      <c r="CT1455" s="38">
        <v>-1.9418100000000001E-2</v>
      </c>
      <c r="CU1455" s="38">
        <v>4.8239200000000003E-2</v>
      </c>
      <c r="CV1455" s="38">
        <v>0.18133089999999999</v>
      </c>
      <c r="CW1455" s="38">
        <v>0.25484370000000001</v>
      </c>
      <c r="CX1455" s="38">
        <v>0.32884580000000002</v>
      </c>
      <c r="CY1455" s="38">
        <v>0.274086</v>
      </c>
      <c r="CZ1455" s="38">
        <v>0.21725530000000001</v>
      </c>
      <c r="DA1455" s="38">
        <v>0.17269399999999999</v>
      </c>
      <c r="DB1455" s="38">
        <v>0.26058890000000001</v>
      </c>
      <c r="DC1455" s="38">
        <v>0.26269579999999998</v>
      </c>
      <c r="DD1455" s="38">
        <v>0.23748920000000001</v>
      </c>
      <c r="DE1455" s="38">
        <v>0.20054530000000001</v>
      </c>
      <c r="DF1455" s="38">
        <v>7.0215799999999995E-2</v>
      </c>
      <c r="DG1455" s="38">
        <v>7.7614299999999997E-2</v>
      </c>
      <c r="DH1455" s="38">
        <v>1.87399E-2</v>
      </c>
      <c r="DI1455" s="38">
        <v>1.21695E-2</v>
      </c>
      <c r="DJ1455" s="38">
        <v>-2.87017E-2</v>
      </c>
      <c r="DK1455" s="38">
        <v>-1.8376400000000001E-2</v>
      </c>
      <c r="DL1455" s="38">
        <v>-4.14922E-2</v>
      </c>
      <c r="DM1455" s="38">
        <v>7.7153600000000003E-2</v>
      </c>
      <c r="DN1455" s="38">
        <v>6.3650899999999996E-2</v>
      </c>
      <c r="DO1455" s="38">
        <v>-4.9273200000000003E-2</v>
      </c>
      <c r="DP1455" s="38">
        <v>-0.11924460000000001</v>
      </c>
      <c r="DQ1455" s="38">
        <v>-6.3531599999999994E-2</v>
      </c>
      <c r="DR1455" s="38">
        <v>-1.31088E-2</v>
      </c>
      <c r="DS1455" s="38">
        <v>5.5363099999999998E-2</v>
      </c>
      <c r="DT1455" s="38">
        <v>0.1940894</v>
      </c>
      <c r="DU1455" s="38">
        <v>0.27085350000000002</v>
      </c>
      <c r="DV1455" s="38">
        <v>0.34094619999999998</v>
      </c>
      <c r="DW1455" s="38">
        <v>0.28717799999999999</v>
      </c>
      <c r="DX1455" s="38">
        <v>0.2319041</v>
      </c>
      <c r="DY1455" s="38">
        <v>0.18835979999999999</v>
      </c>
      <c r="DZ1455" s="38">
        <v>0.27470169999999999</v>
      </c>
      <c r="EA1455" s="38">
        <v>0.27669759999999999</v>
      </c>
      <c r="EB1455" s="38">
        <v>0.25067800000000001</v>
      </c>
      <c r="EC1455" s="38">
        <v>0.21450269999999999</v>
      </c>
      <c r="ED1455" s="38">
        <v>9.0571299999999993E-2</v>
      </c>
      <c r="EE1455" s="38">
        <v>8.9112399999999994E-2</v>
      </c>
      <c r="EF1455" s="38">
        <v>3.0250099999999999E-2</v>
      </c>
      <c r="EG1455" s="38">
        <v>2.2117999999999999E-2</v>
      </c>
      <c r="EH1455" s="38">
        <v>-1.8608599999999999E-2</v>
      </c>
      <c r="EI1455" s="38">
        <v>-5.9182000000000002E-3</v>
      </c>
      <c r="EJ1455" s="38">
        <v>-2.5440399999999998E-2</v>
      </c>
      <c r="EK1455" s="38">
        <v>9.1852299999999998E-2</v>
      </c>
      <c r="EL1455" s="38">
        <v>7.9618800000000003E-2</v>
      </c>
      <c r="EM1455" s="38">
        <v>-3.1599299999999997E-2</v>
      </c>
      <c r="EN1455" s="38">
        <v>-0.1044679</v>
      </c>
      <c r="EO1455" s="38">
        <v>-5.1272499999999999E-2</v>
      </c>
      <c r="EP1455" s="38">
        <v>-3.9991000000000002E-3</v>
      </c>
      <c r="EQ1455" s="38">
        <v>6.5648899999999996E-2</v>
      </c>
      <c r="ER1455" s="38">
        <v>0.21251059999999999</v>
      </c>
      <c r="ES1455" s="38">
        <v>0.29396919999999999</v>
      </c>
      <c r="ET1455" s="38">
        <v>0.35841719999999999</v>
      </c>
      <c r="EU1455" s="38">
        <v>0.30608079999999999</v>
      </c>
      <c r="EV1455" s="38">
        <v>0.25305470000000002</v>
      </c>
      <c r="EW1455" s="38">
        <v>0.21097859999999999</v>
      </c>
      <c r="EX1455" s="38">
        <v>0.29507830000000002</v>
      </c>
      <c r="EY1455" s="38">
        <v>0.29691390000000001</v>
      </c>
      <c r="EZ1455" s="38">
        <v>0.26972059999999998</v>
      </c>
      <c r="FA1455" s="38">
        <v>0.2346549</v>
      </c>
      <c r="FB1455" s="38">
        <v>84.722989999999996</v>
      </c>
      <c r="FC1455" s="38">
        <v>83.33663</v>
      </c>
      <c r="FD1455" s="38">
        <v>82.043689999999998</v>
      </c>
      <c r="FE1455" s="38">
        <v>81.069490000000002</v>
      </c>
      <c r="FF1455" s="38">
        <v>79.820520000000002</v>
      </c>
      <c r="FG1455" s="38">
        <v>79.266180000000006</v>
      </c>
      <c r="FH1455" s="38">
        <v>78.810040000000001</v>
      </c>
      <c r="FI1455" s="38">
        <v>80.967429999999993</v>
      </c>
      <c r="FJ1455" s="38">
        <v>85.720730000000003</v>
      </c>
      <c r="FK1455" s="38">
        <v>91.710470000000001</v>
      </c>
      <c r="FL1455" s="38">
        <v>96.478049999999996</v>
      </c>
      <c r="FM1455" s="38">
        <v>101.1366</v>
      </c>
      <c r="FN1455" s="38">
        <v>104.48260000000001</v>
      </c>
      <c r="FO1455" s="38">
        <v>107.3477</v>
      </c>
      <c r="FP1455" s="38">
        <v>109.0609</v>
      </c>
      <c r="FQ1455" s="38">
        <v>110.3321</v>
      </c>
      <c r="FR1455" s="38">
        <v>110.4067</v>
      </c>
      <c r="FS1455" s="38">
        <v>109.0617</v>
      </c>
      <c r="FT1455" s="38">
        <v>106.2805</v>
      </c>
      <c r="FU1455" s="38">
        <v>101.1572</v>
      </c>
      <c r="FV1455" s="38">
        <v>96.374669999999995</v>
      </c>
      <c r="FW1455">
        <v>93.39967</v>
      </c>
      <c r="FX1455">
        <v>91.327789999999993</v>
      </c>
      <c r="FY1455">
        <v>88.672319999999999</v>
      </c>
      <c r="FZ1455">
        <v>2.4127800000000001E-2</v>
      </c>
      <c r="GA1455">
        <v>0.1783325</v>
      </c>
      <c r="GB1455">
        <v>1</v>
      </c>
    </row>
    <row r="1456" spans="1:184" x14ac:dyDescent="0.3">
      <c r="A1456" t="s">
        <v>1</v>
      </c>
      <c r="B1456" t="s">
        <v>1</v>
      </c>
      <c r="C1456" t="s">
        <v>1</v>
      </c>
      <c r="D1456" t="s">
        <v>222</v>
      </c>
      <c r="E1456" t="s">
        <v>1</v>
      </c>
      <c r="F1456" t="s">
        <v>1</v>
      </c>
      <c r="G1456" t="s">
        <v>1</v>
      </c>
      <c r="H1456" s="40" t="s">
        <v>1</v>
      </c>
      <c r="I1456" s="18" t="s">
        <v>1</v>
      </c>
      <c r="J1456" s="38" t="s">
        <v>1</v>
      </c>
      <c r="K1456" s="18">
        <v>44811</v>
      </c>
      <c r="L1456" s="38">
        <v>11664</v>
      </c>
      <c r="M1456" s="38">
        <v>11666</v>
      </c>
      <c r="N1456" s="38">
        <v>4.0745589999999998</v>
      </c>
      <c r="O1456" s="38">
        <v>3.9546899999999998</v>
      </c>
      <c r="P1456" s="38">
        <v>3.8582800000000002</v>
      </c>
      <c r="Q1456" s="38">
        <v>3.8095400000000001</v>
      </c>
      <c r="R1456" s="38">
        <v>3.9368089999999998</v>
      </c>
      <c r="S1456" s="38">
        <v>4.2454369999999999</v>
      </c>
      <c r="T1456" s="38">
        <v>4.6076889999999997</v>
      </c>
      <c r="U1456" s="38">
        <v>5.096012</v>
      </c>
      <c r="V1456" s="38">
        <v>5.7221630000000001</v>
      </c>
      <c r="W1456" s="38">
        <v>6.2115229999999997</v>
      </c>
      <c r="X1456" s="38">
        <v>6.5913459999999997</v>
      </c>
      <c r="Y1456" s="38">
        <v>6.864541</v>
      </c>
      <c r="Z1456" s="38">
        <v>7.0450039999999996</v>
      </c>
      <c r="AA1456" s="38">
        <v>7.2265129999999997</v>
      </c>
      <c r="AB1456" s="38">
        <v>7.2273529999999999</v>
      </c>
      <c r="AC1456" s="38">
        <v>7.0695350000000001</v>
      </c>
      <c r="AD1456" s="38">
        <v>6.7902579999999997</v>
      </c>
      <c r="AE1456" s="38">
        <v>6.2246899999999998</v>
      </c>
      <c r="AF1456" s="38">
        <v>5.7595520000000002</v>
      </c>
      <c r="AG1456" s="38">
        <v>5.4138679999999999</v>
      </c>
      <c r="AH1456" s="38">
        <v>5.229158</v>
      </c>
      <c r="AI1456" s="38">
        <v>4.9275200000000003</v>
      </c>
      <c r="AJ1456" s="38">
        <v>4.5185490000000001</v>
      </c>
      <c r="AK1456" s="38">
        <v>4.2108239999999997</v>
      </c>
      <c r="AL1456" s="38">
        <v>0.10069640000000001</v>
      </c>
      <c r="AM1456" s="38">
        <v>9.8619899999999996E-2</v>
      </c>
      <c r="AN1456" s="38">
        <v>5.58045E-2</v>
      </c>
      <c r="AO1456" s="38">
        <v>6.2542100000000003E-2</v>
      </c>
      <c r="AP1456" s="38">
        <v>5.9179000000000002E-3</v>
      </c>
      <c r="AQ1456" s="38">
        <v>-0.12265529999999999</v>
      </c>
      <c r="AR1456" s="38">
        <v>-0.1548117</v>
      </c>
      <c r="AS1456" s="38">
        <v>-6.0110999999999998E-2</v>
      </c>
      <c r="AT1456" s="38">
        <v>-9.4963800000000001E-2</v>
      </c>
      <c r="AU1456" s="38">
        <v>-0.14060900000000001</v>
      </c>
      <c r="AV1456" s="38">
        <v>-0.1185972</v>
      </c>
      <c r="AW1456" s="38">
        <v>-6.7693500000000004E-2</v>
      </c>
      <c r="AX1456" s="38">
        <v>-8.5730000000000008E-3</v>
      </c>
      <c r="AY1456" s="38">
        <v>6.1248200000000003E-2</v>
      </c>
      <c r="AZ1456" s="38">
        <v>3.8794099999999998E-2</v>
      </c>
      <c r="BA1456" s="38">
        <v>-3.1608999999999999E-3</v>
      </c>
      <c r="BB1456" s="38">
        <v>0.14502190000000001</v>
      </c>
      <c r="BC1456" s="38">
        <v>0.1143885</v>
      </c>
      <c r="BD1456" s="38">
        <v>-3.6626600000000002E-2</v>
      </c>
      <c r="BE1456" s="38">
        <v>-9.3198799999999998E-2</v>
      </c>
      <c r="BF1456" s="38">
        <v>4.06129E-2</v>
      </c>
      <c r="BG1456" s="38">
        <v>0.1162873</v>
      </c>
      <c r="BH1456" s="38">
        <v>2.8492199999999999E-2</v>
      </c>
      <c r="BI1456" s="38">
        <v>-3.0896199999999999E-2</v>
      </c>
      <c r="BJ1456" s="38">
        <v>0.1141606</v>
      </c>
      <c r="BK1456" s="38">
        <v>0.1069649</v>
      </c>
      <c r="BL1456" s="38">
        <v>6.3847500000000001E-2</v>
      </c>
      <c r="BM1456" s="38">
        <v>7.0152199999999998E-2</v>
      </c>
      <c r="BN1456" s="38">
        <v>1.4680500000000001E-2</v>
      </c>
      <c r="BO1456" s="38">
        <v>-0.1124897</v>
      </c>
      <c r="BP1456" s="38">
        <v>-0.14238509999999999</v>
      </c>
      <c r="BQ1456" s="38">
        <v>-4.9564400000000002E-2</v>
      </c>
      <c r="BR1456" s="38">
        <v>-8.1659099999999998E-2</v>
      </c>
      <c r="BS1456" s="38">
        <v>-0.1271832</v>
      </c>
      <c r="BT1456" s="38">
        <v>-0.1067877</v>
      </c>
      <c r="BU1456" s="38">
        <v>-5.6782800000000001E-2</v>
      </c>
      <c r="BV1456" s="38">
        <v>4.6870000000000001E-4</v>
      </c>
      <c r="BW1456" s="38">
        <v>6.9499400000000003E-2</v>
      </c>
      <c r="BX1456" s="38">
        <v>6.19035E-2</v>
      </c>
      <c r="BY1456" s="38">
        <v>2.3791E-2</v>
      </c>
      <c r="BZ1456" s="38">
        <v>0.15978619999999999</v>
      </c>
      <c r="CA1456" s="38">
        <v>0.13042329999999999</v>
      </c>
      <c r="CB1456" s="38">
        <v>-1.9365299999999998E-2</v>
      </c>
      <c r="CC1456" s="38">
        <v>-7.5573299999999996E-2</v>
      </c>
      <c r="CD1456" s="38">
        <v>5.6922100000000003E-2</v>
      </c>
      <c r="CE1456" s="38">
        <v>0.1320211</v>
      </c>
      <c r="CF1456" s="38">
        <v>4.3842100000000002E-2</v>
      </c>
      <c r="CG1456" s="38">
        <v>-1.52386E-2</v>
      </c>
      <c r="CH1456" s="38">
        <v>0.12348580000000001</v>
      </c>
      <c r="CI1456" s="38">
        <v>0.1127446</v>
      </c>
      <c r="CJ1456" s="38">
        <v>6.9418099999999996E-2</v>
      </c>
      <c r="CK1456" s="38">
        <v>7.5423000000000004E-2</v>
      </c>
      <c r="CL1456" s="38">
        <v>2.0749400000000001E-2</v>
      </c>
      <c r="CM1456" s="38">
        <v>-0.105449</v>
      </c>
      <c r="CN1456" s="38">
        <v>-0.13377849999999999</v>
      </c>
      <c r="CO1456" s="38">
        <v>-4.2259900000000003E-2</v>
      </c>
      <c r="CP1456" s="38">
        <v>-7.2444300000000003E-2</v>
      </c>
      <c r="CQ1456" s="38">
        <v>-0.1178845</v>
      </c>
      <c r="CR1456" s="38">
        <v>-9.8608500000000002E-2</v>
      </c>
      <c r="CS1456" s="38">
        <v>-4.9226100000000002E-2</v>
      </c>
      <c r="CT1456" s="38">
        <v>6.731E-3</v>
      </c>
      <c r="CU1456" s="38">
        <v>7.5214199999999995E-2</v>
      </c>
      <c r="CV1456" s="38">
        <v>7.7909000000000006E-2</v>
      </c>
      <c r="CW1456" s="38">
        <v>4.2457700000000001E-2</v>
      </c>
      <c r="CX1456" s="38">
        <v>0.170012</v>
      </c>
      <c r="CY1456" s="38">
        <v>0.14152899999999999</v>
      </c>
      <c r="CZ1456" s="38">
        <v>-7.4101999999999996E-3</v>
      </c>
      <c r="DA1456" s="38">
        <v>-6.3365900000000003E-2</v>
      </c>
      <c r="DB1456" s="38">
        <v>6.8217700000000006E-2</v>
      </c>
      <c r="DC1456" s="38">
        <v>0.1429184</v>
      </c>
      <c r="DD1456" s="38">
        <v>5.4473399999999998E-2</v>
      </c>
      <c r="DE1456" s="38">
        <v>-4.3943000000000003E-3</v>
      </c>
      <c r="DF1456" s="38">
        <v>0.13281100000000001</v>
      </c>
      <c r="DG1456" s="38">
        <v>0.1185243</v>
      </c>
      <c r="DH1456" s="38">
        <v>7.4988700000000005E-2</v>
      </c>
      <c r="DI1456" s="38">
        <v>8.0693799999999996E-2</v>
      </c>
      <c r="DJ1456" s="38">
        <v>2.68183E-2</v>
      </c>
      <c r="DK1456" s="38">
        <v>-9.8408300000000004E-2</v>
      </c>
      <c r="DL1456" s="38">
        <v>-0.1251719</v>
      </c>
      <c r="DM1456" s="38">
        <v>-3.4955300000000002E-2</v>
      </c>
      <c r="DN1456" s="38">
        <v>-6.3229400000000005E-2</v>
      </c>
      <c r="DO1456" s="38">
        <v>-0.1085858</v>
      </c>
      <c r="DP1456" s="38">
        <v>-9.0429300000000004E-2</v>
      </c>
      <c r="DQ1456" s="38">
        <v>-4.1669400000000002E-2</v>
      </c>
      <c r="DR1456" s="38">
        <v>1.29932E-2</v>
      </c>
      <c r="DS1456" s="38">
        <v>8.0929000000000001E-2</v>
      </c>
      <c r="DT1456" s="38">
        <v>9.3914399999999995E-2</v>
      </c>
      <c r="DU1456" s="38">
        <v>6.1124499999999998E-2</v>
      </c>
      <c r="DV1456" s="38">
        <v>0.1802377</v>
      </c>
      <c r="DW1456" s="38">
        <v>0.15263470000000001</v>
      </c>
      <c r="DX1456" s="38">
        <v>4.5449000000000002E-3</v>
      </c>
      <c r="DY1456" s="38">
        <v>-5.1158500000000003E-2</v>
      </c>
      <c r="DZ1456" s="38">
        <v>7.9513399999999998E-2</v>
      </c>
      <c r="EA1456" s="38">
        <v>0.1538156</v>
      </c>
      <c r="EB1456" s="38">
        <v>6.5104700000000001E-2</v>
      </c>
      <c r="EC1456" s="38">
        <v>6.4501000000000003E-3</v>
      </c>
      <c r="ED1456" s="38">
        <v>0.14627509999999999</v>
      </c>
      <c r="EE1456" s="38">
        <v>0.12686929999999999</v>
      </c>
      <c r="EF1456" s="38">
        <v>8.30317E-2</v>
      </c>
      <c r="EG1456" s="38">
        <v>8.8303900000000005E-2</v>
      </c>
      <c r="EH1456" s="38">
        <v>3.5580899999999999E-2</v>
      </c>
      <c r="EI1456" s="38">
        <v>-8.8242600000000004E-2</v>
      </c>
      <c r="EJ1456" s="38">
        <v>-0.1127454</v>
      </c>
      <c r="EK1456" s="38">
        <v>-2.4408800000000001E-2</v>
      </c>
      <c r="EL1456" s="38">
        <v>-4.9924700000000002E-2</v>
      </c>
      <c r="EM1456" s="38">
        <v>-9.5159999999999995E-2</v>
      </c>
      <c r="EN1456" s="38">
        <v>-7.8619800000000004E-2</v>
      </c>
      <c r="EO1456" s="38">
        <v>-3.0758799999999999E-2</v>
      </c>
      <c r="EP1456" s="38">
        <v>2.2034999999999999E-2</v>
      </c>
      <c r="EQ1456" s="38">
        <v>8.9180300000000004E-2</v>
      </c>
      <c r="ER1456" s="38">
        <v>0.1170238</v>
      </c>
      <c r="ES1456" s="38">
        <v>8.8076399999999999E-2</v>
      </c>
      <c r="ET1456" s="38">
        <v>0.19500200000000001</v>
      </c>
      <c r="EU1456" s="38">
        <v>0.1686695</v>
      </c>
      <c r="EV1456" s="38">
        <v>2.1806200000000001E-2</v>
      </c>
      <c r="EW1456" s="38">
        <v>-3.3532899999999997E-2</v>
      </c>
      <c r="EX1456" s="38">
        <v>9.5822500000000005E-2</v>
      </c>
      <c r="EY1456" s="38">
        <v>0.16954939999999999</v>
      </c>
      <c r="EZ1456" s="38">
        <v>8.0454600000000001E-2</v>
      </c>
      <c r="FA1456" s="38">
        <v>2.2107600000000002E-2</v>
      </c>
      <c r="FB1456" s="38">
        <v>86.571060000000003</v>
      </c>
      <c r="FC1456" s="38">
        <v>85.160960000000003</v>
      </c>
      <c r="FD1456" s="38">
        <v>82.778729999999996</v>
      </c>
      <c r="FE1456" s="38">
        <v>81.664060000000006</v>
      </c>
      <c r="FF1456" s="38">
        <v>80.568669999999997</v>
      </c>
      <c r="FG1456" s="38">
        <v>78.523830000000004</v>
      </c>
      <c r="FH1456" s="38">
        <v>77.775099999999995</v>
      </c>
      <c r="FI1456" s="38">
        <v>78.716480000000004</v>
      </c>
      <c r="FJ1456" s="38">
        <v>83.628720000000001</v>
      </c>
      <c r="FK1456" s="38">
        <v>89.049210000000002</v>
      </c>
      <c r="FL1456" s="38">
        <v>94.118260000000006</v>
      </c>
      <c r="FM1456" s="38">
        <v>97.712479999999999</v>
      </c>
      <c r="FN1456" s="38">
        <v>101.1793</v>
      </c>
      <c r="FO1456" s="38">
        <v>103.4502</v>
      </c>
      <c r="FP1456" s="38">
        <v>105.07599999999999</v>
      </c>
      <c r="FQ1456" s="38">
        <v>106.0954</v>
      </c>
      <c r="FR1456" s="38">
        <v>106.05759999999999</v>
      </c>
      <c r="FS1456" s="38">
        <v>104.4663</v>
      </c>
      <c r="FT1456" s="38">
        <v>101.0865</v>
      </c>
      <c r="FU1456" s="38">
        <v>96.796350000000004</v>
      </c>
      <c r="FV1456" s="38">
        <v>93.430170000000004</v>
      </c>
      <c r="FW1456">
        <v>91.385109999999997</v>
      </c>
      <c r="FX1456">
        <v>88.653310000000005</v>
      </c>
      <c r="FY1456">
        <v>85.733969999999999</v>
      </c>
      <c r="FZ1456">
        <v>1.99475E-2</v>
      </c>
      <c r="GA1456">
        <v>0.14856140000000001</v>
      </c>
      <c r="GB1456">
        <v>1</v>
      </c>
    </row>
    <row r="1457" spans="1:184" x14ac:dyDescent="0.3">
      <c r="A1457" t="s">
        <v>1</v>
      </c>
      <c r="B1457" t="s">
        <v>1</v>
      </c>
      <c r="C1457" t="s">
        <v>1</v>
      </c>
      <c r="D1457" t="s">
        <v>222</v>
      </c>
      <c r="E1457" t="s">
        <v>1</v>
      </c>
      <c r="F1457" t="s">
        <v>1</v>
      </c>
      <c r="G1457" t="s">
        <v>1</v>
      </c>
      <c r="H1457" s="40" t="s">
        <v>1</v>
      </c>
      <c r="I1457" s="18" t="s">
        <v>1</v>
      </c>
      <c r="J1457" s="38" t="s">
        <v>1</v>
      </c>
      <c r="K1457" s="18" t="s">
        <v>2</v>
      </c>
      <c r="L1457" s="38">
        <v>22551</v>
      </c>
      <c r="M1457" s="38">
        <v>22551</v>
      </c>
      <c r="N1457" s="38">
        <v>4.0526450000000001</v>
      </c>
      <c r="O1457" s="38">
        <v>3.9183970000000001</v>
      </c>
      <c r="P1457" s="38">
        <v>3.83236</v>
      </c>
      <c r="Q1457" s="38">
        <v>3.8129499999999998</v>
      </c>
      <c r="R1457" s="38">
        <v>3.9662649999999999</v>
      </c>
      <c r="S1457" s="38">
        <v>4.2993290000000002</v>
      </c>
      <c r="T1457" s="38">
        <v>4.6542240000000001</v>
      </c>
      <c r="U1457" s="38">
        <v>5.19754</v>
      </c>
      <c r="V1457" s="38">
        <v>5.889513</v>
      </c>
      <c r="W1457" s="38">
        <v>6.4137779999999998</v>
      </c>
      <c r="X1457" s="38">
        <v>6.8640059999999998</v>
      </c>
      <c r="Y1457" s="38">
        <v>7.2013360000000004</v>
      </c>
      <c r="Z1457" s="38">
        <v>7.4169039999999997</v>
      </c>
      <c r="AA1457" s="38">
        <v>7.6446189999999996</v>
      </c>
      <c r="AB1457" s="38">
        <v>7.6994230000000003</v>
      </c>
      <c r="AC1457" s="38">
        <v>7.5540469999999997</v>
      </c>
      <c r="AD1457" s="38">
        <v>7.2369529999999997</v>
      </c>
      <c r="AE1457" s="38">
        <v>6.6396129999999998</v>
      </c>
      <c r="AF1457" s="38">
        <v>6.1972300000000002</v>
      </c>
      <c r="AG1457" s="38">
        <v>5.8505940000000001</v>
      </c>
      <c r="AH1457" s="38">
        <v>5.602322</v>
      </c>
      <c r="AI1457" s="38">
        <v>5.2221869999999999</v>
      </c>
      <c r="AJ1457" s="38">
        <v>4.7778549999999997</v>
      </c>
      <c r="AK1457" s="38">
        <v>4.422383</v>
      </c>
      <c r="AL1457" s="38">
        <v>-1.2846000000000001E-3</v>
      </c>
      <c r="AM1457" s="38">
        <v>4.0672E-3</v>
      </c>
      <c r="AN1457" s="38">
        <v>9.1278999999999996E-3</v>
      </c>
      <c r="AO1457" s="38">
        <v>-1.2120000000000001E-4</v>
      </c>
      <c r="AP1457" s="38">
        <v>-1.3133999999999999E-3</v>
      </c>
      <c r="AQ1457" s="38">
        <v>-7.6689000000000002E-3</v>
      </c>
      <c r="AR1457" s="38">
        <v>-2.2089000000000001E-2</v>
      </c>
      <c r="AS1457" s="38">
        <v>-1.28498E-2</v>
      </c>
      <c r="AT1457" s="38">
        <v>-3.7782900000000001E-2</v>
      </c>
      <c r="AU1457" s="38">
        <v>-6.2737899999999999E-2</v>
      </c>
      <c r="AV1457" s="38">
        <v>-5.6921600000000003E-2</v>
      </c>
      <c r="AW1457" s="38">
        <v>-2.79989E-2</v>
      </c>
      <c r="AX1457" s="38">
        <v>-1.24691E-2</v>
      </c>
      <c r="AY1457" s="38">
        <v>1.37836E-2</v>
      </c>
      <c r="AZ1457" s="38">
        <v>2.6834299999999998E-2</v>
      </c>
      <c r="BA1457" s="38">
        <v>4.6952399999999998E-2</v>
      </c>
      <c r="BB1457" s="38">
        <v>0.12434190000000001</v>
      </c>
      <c r="BC1457" s="38">
        <v>8.7113599999999999E-2</v>
      </c>
      <c r="BD1457" s="38">
        <v>7.5590500000000005E-2</v>
      </c>
      <c r="BE1457" s="38">
        <v>5.0641600000000002E-2</v>
      </c>
      <c r="BF1457" s="38">
        <v>6.8264400000000003E-2</v>
      </c>
      <c r="BG1457" s="38">
        <v>3.7905599999999998E-2</v>
      </c>
      <c r="BH1457" s="38">
        <v>3.06009E-2</v>
      </c>
      <c r="BI1457" s="38">
        <v>5.2142000000000004E-3</v>
      </c>
      <c r="BJ1457" s="38">
        <v>6.6972999999999998E-3</v>
      </c>
      <c r="BK1457" s="38">
        <v>1.061E-2</v>
      </c>
      <c r="BL1457" s="38">
        <v>1.5602599999999999E-2</v>
      </c>
      <c r="BM1457" s="38">
        <v>5.6503999999999999E-3</v>
      </c>
      <c r="BN1457" s="38">
        <v>4.7945000000000002E-3</v>
      </c>
      <c r="BO1457" s="38">
        <v>-8.6410000000000002E-4</v>
      </c>
      <c r="BP1457" s="38">
        <v>-1.33432E-2</v>
      </c>
      <c r="BQ1457" s="38">
        <v>-3.5162000000000001E-3</v>
      </c>
      <c r="BR1457" s="38">
        <v>-2.7435600000000001E-2</v>
      </c>
      <c r="BS1457" s="38">
        <v>-5.2821800000000002E-2</v>
      </c>
      <c r="BT1457" s="38">
        <v>-4.8392699999999997E-2</v>
      </c>
      <c r="BU1457" s="38">
        <v>-2.04149E-2</v>
      </c>
      <c r="BV1457" s="38">
        <v>-7.3651000000000003E-3</v>
      </c>
      <c r="BW1457" s="38">
        <v>1.9466000000000001E-2</v>
      </c>
      <c r="BX1457" s="38">
        <v>3.6353200000000002E-2</v>
      </c>
      <c r="BY1457" s="38">
        <v>6.1317299999999998E-2</v>
      </c>
      <c r="BZ1457" s="38">
        <v>0.13608600000000001</v>
      </c>
      <c r="CA1457" s="38">
        <v>9.8345299999999997E-2</v>
      </c>
      <c r="CB1457" s="38">
        <v>8.7046100000000001E-2</v>
      </c>
      <c r="CC1457" s="38">
        <v>6.30743E-2</v>
      </c>
      <c r="CD1457" s="38">
        <v>8.0185800000000002E-2</v>
      </c>
      <c r="CE1457" s="38">
        <v>4.97405E-2</v>
      </c>
      <c r="CF1457" s="38">
        <v>4.2506799999999997E-2</v>
      </c>
      <c r="CG1457" s="38">
        <v>1.8391899999999999E-2</v>
      </c>
      <c r="CH1457" s="38">
        <v>1.22255E-2</v>
      </c>
      <c r="CI1457" s="38">
        <v>1.51415E-2</v>
      </c>
      <c r="CJ1457" s="38">
        <v>2.0086900000000001E-2</v>
      </c>
      <c r="CK1457" s="38">
        <v>9.6477000000000004E-3</v>
      </c>
      <c r="CL1457" s="38">
        <v>9.0247999999999995E-3</v>
      </c>
      <c r="CM1457" s="38">
        <v>3.8487999999999999E-3</v>
      </c>
      <c r="CN1457" s="38">
        <v>-7.2858000000000003E-3</v>
      </c>
      <c r="CO1457" s="38">
        <v>2.9483000000000001E-3</v>
      </c>
      <c r="CP1457" s="38">
        <v>-2.0268999999999999E-2</v>
      </c>
      <c r="CQ1457" s="38">
        <v>-4.5953899999999999E-2</v>
      </c>
      <c r="CR1457" s="38">
        <v>-4.2485700000000001E-2</v>
      </c>
      <c r="CS1457" s="38">
        <v>-1.5162200000000001E-2</v>
      </c>
      <c r="CT1457" s="38">
        <v>-3.8302000000000002E-3</v>
      </c>
      <c r="CU1457" s="38">
        <v>2.3401600000000002E-2</v>
      </c>
      <c r="CV1457" s="38">
        <v>4.2945900000000002E-2</v>
      </c>
      <c r="CW1457" s="38">
        <v>7.1266399999999994E-2</v>
      </c>
      <c r="CX1457" s="38">
        <v>0.14421980000000001</v>
      </c>
      <c r="CY1457" s="38">
        <v>0.10612439999999999</v>
      </c>
      <c r="CZ1457" s="38">
        <v>9.4980300000000004E-2</v>
      </c>
      <c r="DA1457" s="38">
        <v>7.1685200000000004E-2</v>
      </c>
      <c r="DB1457" s="38">
        <v>8.8442499999999993E-2</v>
      </c>
      <c r="DC1457" s="38">
        <v>5.7937299999999997E-2</v>
      </c>
      <c r="DD1457" s="38">
        <v>5.0752800000000001E-2</v>
      </c>
      <c r="DE1457" s="38">
        <v>2.7518600000000001E-2</v>
      </c>
      <c r="DF1457" s="38">
        <v>1.7753700000000001E-2</v>
      </c>
      <c r="DG1457" s="38">
        <v>1.9673E-2</v>
      </c>
      <c r="DH1457" s="38">
        <v>2.4571300000000001E-2</v>
      </c>
      <c r="DI1457" s="38">
        <v>1.36451E-2</v>
      </c>
      <c r="DJ1457" s="38">
        <v>1.32552E-2</v>
      </c>
      <c r="DK1457" s="38">
        <v>8.5617999999999996E-3</v>
      </c>
      <c r="DL1457" s="38">
        <v>-1.2285E-3</v>
      </c>
      <c r="DM1457" s="38">
        <v>9.4128000000000007E-3</v>
      </c>
      <c r="DN1457" s="38">
        <v>-1.31025E-2</v>
      </c>
      <c r="DO1457" s="38">
        <v>-3.9086000000000003E-2</v>
      </c>
      <c r="DP1457" s="38">
        <v>-3.6578600000000003E-2</v>
      </c>
      <c r="DQ1457" s="38">
        <v>-9.9095999999999993E-3</v>
      </c>
      <c r="DR1457" s="38">
        <v>-2.9520000000000002E-4</v>
      </c>
      <c r="DS1457" s="38">
        <v>2.7337199999999999E-2</v>
      </c>
      <c r="DT1457" s="38">
        <v>4.9538699999999998E-2</v>
      </c>
      <c r="DU1457" s="38">
        <v>8.1215499999999996E-2</v>
      </c>
      <c r="DV1457" s="38">
        <v>0.15235370000000001</v>
      </c>
      <c r="DW1457" s="38">
        <v>0.11390359999999999</v>
      </c>
      <c r="DX1457" s="38">
        <v>0.1029144</v>
      </c>
      <c r="DY1457" s="38">
        <v>8.0296099999999995E-2</v>
      </c>
      <c r="DZ1457" s="38">
        <v>9.6699300000000002E-2</v>
      </c>
      <c r="EA1457" s="38">
        <v>6.6134100000000001E-2</v>
      </c>
      <c r="EB1457" s="38">
        <v>5.89989E-2</v>
      </c>
      <c r="EC1457" s="38">
        <v>3.6645400000000002E-2</v>
      </c>
      <c r="ED1457" s="38">
        <v>2.5735600000000001E-2</v>
      </c>
      <c r="EE1457" s="38">
        <v>2.6215800000000001E-2</v>
      </c>
      <c r="EF1457" s="38">
        <v>3.1046000000000001E-2</v>
      </c>
      <c r="EG1457" s="38">
        <v>1.9416599999999999E-2</v>
      </c>
      <c r="EH1457" s="38">
        <v>1.9363100000000001E-2</v>
      </c>
      <c r="EI1457" s="38">
        <v>1.53665E-2</v>
      </c>
      <c r="EJ1457" s="38">
        <v>7.5173000000000002E-3</v>
      </c>
      <c r="EK1457" s="38">
        <v>1.8746499999999999E-2</v>
      </c>
      <c r="EL1457" s="38">
        <v>-2.7552000000000002E-3</v>
      </c>
      <c r="EM1457" s="38">
        <v>-2.9169899999999999E-2</v>
      </c>
      <c r="EN1457" s="38">
        <v>-2.80498E-2</v>
      </c>
      <c r="EO1457" s="38">
        <v>-2.3254999999999999E-3</v>
      </c>
      <c r="EP1457" s="38">
        <v>4.8088000000000002E-3</v>
      </c>
      <c r="EQ1457" s="38">
        <v>3.30195E-2</v>
      </c>
      <c r="ER1457" s="38">
        <v>5.9057600000000002E-2</v>
      </c>
      <c r="ES1457" s="38">
        <v>9.5580399999999996E-2</v>
      </c>
      <c r="ET1457" s="38">
        <v>0.16409779999999999</v>
      </c>
      <c r="EU1457" s="38">
        <v>0.1251353</v>
      </c>
      <c r="EV1457" s="38">
        <v>0.11437</v>
      </c>
      <c r="EW1457" s="38">
        <v>9.27288E-2</v>
      </c>
      <c r="EX1457" s="38">
        <v>0.1086207</v>
      </c>
      <c r="EY1457" s="38">
        <v>7.7968999999999997E-2</v>
      </c>
      <c r="EZ1457" s="38">
        <v>7.0904800000000004E-2</v>
      </c>
      <c r="FA1457" s="38">
        <v>4.9823100000000002E-2</v>
      </c>
      <c r="FB1457" s="38">
        <v>79.550349999999995</v>
      </c>
      <c r="FC1457" s="38">
        <v>78.031360000000006</v>
      </c>
      <c r="FD1457" s="38">
        <v>76.31371</v>
      </c>
      <c r="FE1457" s="38">
        <v>74.837230000000005</v>
      </c>
      <c r="FF1457" s="38">
        <v>73.625079999999997</v>
      </c>
      <c r="FG1457" s="38">
        <v>72.615300000000005</v>
      </c>
      <c r="FH1457" s="38">
        <v>72.339780000000005</v>
      </c>
      <c r="FI1457" s="38">
        <v>74.679060000000007</v>
      </c>
      <c r="FJ1457" s="38">
        <v>79.118620000000007</v>
      </c>
      <c r="FK1457" s="38">
        <v>83.793840000000003</v>
      </c>
      <c r="FL1457" s="38">
        <v>88.206329999999994</v>
      </c>
      <c r="FM1457" s="38">
        <v>92.150919999999999</v>
      </c>
      <c r="FN1457" s="38">
        <v>95.362499999999997</v>
      </c>
      <c r="FO1457" s="38">
        <v>97.97578</v>
      </c>
      <c r="FP1457" s="38">
        <v>99.961560000000006</v>
      </c>
      <c r="FQ1457" s="38">
        <v>101.2663</v>
      </c>
      <c r="FR1457" s="38">
        <v>101.6562</v>
      </c>
      <c r="FS1457" s="38">
        <v>100.9102</v>
      </c>
      <c r="FT1457" s="38">
        <v>98.974969999999999</v>
      </c>
      <c r="FU1457" s="38">
        <v>95.359120000000004</v>
      </c>
      <c r="FV1457" s="38">
        <v>91.131870000000006</v>
      </c>
      <c r="FW1457">
        <v>87.761660000000006</v>
      </c>
      <c r="FX1457">
        <v>85.011700000000005</v>
      </c>
      <c r="FY1457">
        <v>82.304469999999995</v>
      </c>
      <c r="FZ1457">
        <v>1.4024399999999999E-2</v>
      </c>
      <c r="GA1457">
        <v>0.1150103</v>
      </c>
      <c r="GB1457">
        <v>1</v>
      </c>
    </row>
    <row r="1458" spans="1:184" x14ac:dyDescent="0.3">
      <c r="A1458" t="s">
        <v>1</v>
      </c>
      <c r="B1458" t="s">
        <v>1</v>
      </c>
      <c r="C1458" t="s">
        <v>1</v>
      </c>
      <c r="D1458" t="s">
        <v>223</v>
      </c>
      <c r="E1458" t="s">
        <v>1</v>
      </c>
      <c r="F1458" t="s">
        <v>1</v>
      </c>
      <c r="G1458" t="s">
        <v>1</v>
      </c>
      <c r="H1458" s="40" t="s">
        <v>1</v>
      </c>
      <c r="I1458" s="18" t="s">
        <v>1</v>
      </c>
      <c r="J1458" s="38" t="s">
        <v>1</v>
      </c>
      <c r="K1458" s="18">
        <v>44722</v>
      </c>
      <c r="L1458" s="38">
        <v>72812</v>
      </c>
      <c r="M1458" s="38">
        <v>72812</v>
      </c>
      <c r="N1458" s="38">
        <v>6.5645340000000001</v>
      </c>
      <c r="O1458" s="38">
        <v>6.383057</v>
      </c>
      <c r="P1458" s="38">
        <v>6.2625700000000002</v>
      </c>
      <c r="Q1458" s="38">
        <v>6.2021410000000001</v>
      </c>
      <c r="R1458" s="38">
        <v>6.3315190000000001</v>
      </c>
      <c r="S1458" s="38">
        <v>6.6713389999999997</v>
      </c>
      <c r="T1458" s="38">
        <v>7.1172089999999999</v>
      </c>
      <c r="U1458" s="38">
        <v>7.7958970000000001</v>
      </c>
      <c r="V1458" s="38">
        <v>8.5926530000000003</v>
      </c>
      <c r="W1458" s="38">
        <v>9.2159790000000008</v>
      </c>
      <c r="X1458" s="38">
        <v>9.7595259999999993</v>
      </c>
      <c r="Y1458" s="38">
        <v>10.167490000000001</v>
      </c>
      <c r="Z1458" s="38">
        <v>10.38156</v>
      </c>
      <c r="AA1458" s="38">
        <v>10.60284</v>
      </c>
      <c r="AB1458" s="38">
        <v>10.60473</v>
      </c>
      <c r="AC1458" s="38">
        <v>10.42183</v>
      </c>
      <c r="AD1458" s="38">
        <v>10.01641</v>
      </c>
      <c r="AE1458" s="38">
        <v>9.4052220000000002</v>
      </c>
      <c r="AF1458" s="38">
        <v>8.8490859999999998</v>
      </c>
      <c r="AG1458" s="38">
        <v>8.4782240000000009</v>
      </c>
      <c r="AH1458" s="38">
        <v>8.2184930000000005</v>
      </c>
      <c r="AI1458" s="38">
        <v>7.8476270000000001</v>
      </c>
      <c r="AJ1458" s="38">
        <v>7.3172459999999999</v>
      </c>
      <c r="AK1458" s="38">
        <v>6.8900350000000001</v>
      </c>
      <c r="AL1458" s="38">
        <v>-1.8819099999999998E-2</v>
      </c>
      <c r="AM1458" s="38">
        <v>-1.42299E-2</v>
      </c>
      <c r="AN1458" s="38">
        <v>1.5873499999999999E-2</v>
      </c>
      <c r="AO1458" s="38">
        <v>2.3861799999999999E-2</v>
      </c>
      <c r="AP1458" s="38">
        <v>3.5540700000000001E-2</v>
      </c>
      <c r="AQ1458" s="38">
        <v>1.9536299999999999E-2</v>
      </c>
      <c r="AR1458" s="38">
        <v>-5.3378999999999996E-3</v>
      </c>
      <c r="AS1458" s="38">
        <v>-3.4876799999999999E-2</v>
      </c>
      <c r="AT1458" s="38">
        <v>-5.3874499999999999E-2</v>
      </c>
      <c r="AU1458" s="38">
        <v>-0.1060487</v>
      </c>
      <c r="AV1458" s="38">
        <v>-7.2454900000000003E-2</v>
      </c>
      <c r="AW1458" s="38">
        <v>-4.7128299999999998E-2</v>
      </c>
      <c r="AX1458" s="38">
        <v>-2.0680199999999999E-2</v>
      </c>
      <c r="AY1458" s="38">
        <v>1.3724399999999999E-2</v>
      </c>
      <c r="AZ1458" s="38">
        <v>2.49669E-2</v>
      </c>
      <c r="BA1458" s="38">
        <v>2.1573599999999998E-2</v>
      </c>
      <c r="BB1458" s="38">
        <v>4.3641100000000002E-2</v>
      </c>
      <c r="BC1458" s="38">
        <v>3.9217000000000002E-2</v>
      </c>
      <c r="BD1458" s="38">
        <v>-3.1884000000000003E-2</v>
      </c>
      <c r="BE1458" s="38">
        <v>-1.8407300000000001E-2</v>
      </c>
      <c r="BF1458" s="38">
        <v>1.4628E-3</v>
      </c>
      <c r="BG1458" s="38">
        <v>-7.1779099999999998E-2</v>
      </c>
      <c r="BH1458" s="38">
        <v>-8.8716199999999995E-2</v>
      </c>
      <c r="BI1458" s="38">
        <v>-0.12949450000000001</v>
      </c>
      <c r="BJ1458" s="38">
        <v>-6.8176E-3</v>
      </c>
      <c r="BK1458" s="38">
        <v>-4.2098999999999999E-3</v>
      </c>
      <c r="BL1458" s="38">
        <v>2.3374700000000002E-2</v>
      </c>
      <c r="BM1458" s="38">
        <v>3.06138E-2</v>
      </c>
      <c r="BN1458" s="38">
        <v>4.2307900000000002E-2</v>
      </c>
      <c r="BO1458" s="38">
        <v>2.7111400000000001E-2</v>
      </c>
      <c r="BP1458" s="38">
        <v>5.1815999999999997E-3</v>
      </c>
      <c r="BQ1458" s="38">
        <v>-2.5402899999999999E-2</v>
      </c>
      <c r="BR1458" s="38">
        <v>-4.4077699999999997E-2</v>
      </c>
      <c r="BS1458" s="38">
        <v>-9.5095899999999997E-2</v>
      </c>
      <c r="BT1458" s="38">
        <v>-6.3262499999999999E-2</v>
      </c>
      <c r="BU1458" s="38">
        <v>-3.9780299999999998E-2</v>
      </c>
      <c r="BV1458" s="38">
        <v>-1.52193E-2</v>
      </c>
      <c r="BW1458" s="38">
        <v>2.05433E-2</v>
      </c>
      <c r="BX1458" s="38">
        <v>3.4814400000000002E-2</v>
      </c>
      <c r="BY1458" s="38">
        <v>3.3347700000000001E-2</v>
      </c>
      <c r="BZ1458" s="38">
        <v>5.7589000000000001E-2</v>
      </c>
      <c r="CA1458" s="38">
        <v>5.3836299999999997E-2</v>
      </c>
      <c r="CB1458" s="38">
        <v>-1.58534E-2</v>
      </c>
      <c r="CC1458" s="38">
        <v>-3.0081999999999999E-3</v>
      </c>
      <c r="CD1458" s="38">
        <v>1.7144800000000002E-2</v>
      </c>
      <c r="CE1458" s="38">
        <v>-5.4690099999999998E-2</v>
      </c>
      <c r="CF1458" s="38">
        <v>-7.1820599999999998E-2</v>
      </c>
      <c r="CG1458" s="38">
        <v>-0.1125231</v>
      </c>
      <c r="CH1458" s="38">
        <v>1.4945E-3</v>
      </c>
      <c r="CI1458" s="38">
        <v>2.7298999999999999E-3</v>
      </c>
      <c r="CJ1458" s="38">
        <v>2.8570000000000002E-2</v>
      </c>
      <c r="CK1458" s="38">
        <v>3.5290099999999998E-2</v>
      </c>
      <c r="CL1458" s="38">
        <v>4.6994800000000003E-2</v>
      </c>
      <c r="CM1458" s="38">
        <v>3.2357900000000002E-2</v>
      </c>
      <c r="CN1458" s="38">
        <v>1.2467300000000001E-2</v>
      </c>
      <c r="CO1458" s="38">
        <v>-1.8841199999999999E-2</v>
      </c>
      <c r="CP1458" s="38">
        <v>-3.7292499999999999E-2</v>
      </c>
      <c r="CQ1458" s="38">
        <v>-8.7510000000000004E-2</v>
      </c>
      <c r="CR1458" s="38">
        <v>-5.6895899999999999E-2</v>
      </c>
      <c r="CS1458" s="38">
        <v>-3.4691100000000002E-2</v>
      </c>
      <c r="CT1458" s="38">
        <v>-1.14371E-2</v>
      </c>
      <c r="CU1458" s="38">
        <v>2.52661E-2</v>
      </c>
      <c r="CV1458" s="38">
        <v>4.1634699999999997E-2</v>
      </c>
      <c r="CW1458" s="38">
        <v>4.1502400000000002E-2</v>
      </c>
      <c r="CX1458" s="38">
        <v>6.7249299999999998E-2</v>
      </c>
      <c r="CY1458" s="38">
        <v>6.3961599999999993E-2</v>
      </c>
      <c r="CZ1458" s="38">
        <v>-4.7508000000000003E-3</v>
      </c>
      <c r="DA1458" s="38">
        <v>7.6571E-3</v>
      </c>
      <c r="DB1458" s="38">
        <v>2.8006099999999999E-2</v>
      </c>
      <c r="DC1458" s="38">
        <v>-4.2854299999999998E-2</v>
      </c>
      <c r="DD1458" s="38">
        <v>-6.01188E-2</v>
      </c>
      <c r="DE1458" s="38">
        <v>-0.10076880000000001</v>
      </c>
      <c r="DF1458" s="38">
        <v>9.8066000000000004E-3</v>
      </c>
      <c r="DG1458" s="38">
        <v>9.6696999999999998E-3</v>
      </c>
      <c r="DH1458" s="38">
        <v>3.3765299999999998E-2</v>
      </c>
      <c r="DI1458" s="38">
        <v>3.9966500000000002E-2</v>
      </c>
      <c r="DJ1458" s="38">
        <v>5.1681699999999997E-2</v>
      </c>
      <c r="DK1458" s="38">
        <v>3.7604400000000003E-2</v>
      </c>
      <c r="DL1458" s="38">
        <v>1.9753099999999999E-2</v>
      </c>
      <c r="DM1458" s="38">
        <v>-1.22796E-2</v>
      </c>
      <c r="DN1458" s="38">
        <v>-3.0507200000000002E-2</v>
      </c>
      <c r="DO1458" s="38">
        <v>-7.9924200000000001E-2</v>
      </c>
      <c r="DP1458" s="38">
        <v>-5.0529200000000003E-2</v>
      </c>
      <c r="DQ1458" s="38">
        <v>-2.9601800000000001E-2</v>
      </c>
      <c r="DR1458" s="38">
        <v>-7.6549000000000001E-3</v>
      </c>
      <c r="DS1458" s="38">
        <v>2.9988899999999999E-2</v>
      </c>
      <c r="DT1458" s="38">
        <v>4.8454999999999998E-2</v>
      </c>
      <c r="DU1458" s="38">
        <v>4.9657E-2</v>
      </c>
      <c r="DV1458" s="38">
        <v>7.6909500000000006E-2</v>
      </c>
      <c r="DW1458" s="38">
        <v>7.4086899999999997E-2</v>
      </c>
      <c r="DX1458" s="38">
        <v>6.3518999999999997E-3</v>
      </c>
      <c r="DY1458" s="38">
        <v>1.8322499999999999E-2</v>
      </c>
      <c r="DZ1458" s="38">
        <v>3.8867499999999999E-2</v>
      </c>
      <c r="EA1458" s="38">
        <v>-3.1018500000000001E-2</v>
      </c>
      <c r="EB1458" s="38">
        <v>-4.8417000000000002E-2</v>
      </c>
      <c r="EC1458" s="38">
        <v>-8.9014499999999996E-2</v>
      </c>
      <c r="ED1458" s="38">
        <v>2.1808000000000001E-2</v>
      </c>
      <c r="EE1458" s="38">
        <v>1.9689700000000001E-2</v>
      </c>
      <c r="EF1458" s="38">
        <v>4.1266499999999998E-2</v>
      </c>
      <c r="EG1458" s="38">
        <v>4.67184E-2</v>
      </c>
      <c r="EH1458" s="38">
        <v>5.8448899999999998E-2</v>
      </c>
      <c r="EI1458" s="38">
        <v>4.5179499999999997E-2</v>
      </c>
      <c r="EJ1458" s="38">
        <v>3.0272500000000001E-2</v>
      </c>
      <c r="EK1458" s="38">
        <v>-2.8056000000000001E-3</v>
      </c>
      <c r="EL1458" s="38">
        <v>-2.07105E-2</v>
      </c>
      <c r="EM1458" s="38">
        <v>-6.8971400000000002E-2</v>
      </c>
      <c r="EN1458" s="38">
        <v>-4.1336900000000003E-2</v>
      </c>
      <c r="EO1458" s="38">
        <v>-2.2253800000000001E-2</v>
      </c>
      <c r="EP1458" s="38">
        <v>-2.1940000000000002E-3</v>
      </c>
      <c r="EQ1458" s="38">
        <v>3.6807800000000002E-2</v>
      </c>
      <c r="ER1458" s="38">
        <v>5.83025E-2</v>
      </c>
      <c r="ES1458" s="38">
        <v>6.1431100000000002E-2</v>
      </c>
      <c r="ET1458" s="38">
        <v>9.0857400000000005E-2</v>
      </c>
      <c r="EU1458" s="38">
        <v>8.8706199999999999E-2</v>
      </c>
      <c r="EV1458" s="38">
        <v>2.23825E-2</v>
      </c>
      <c r="EW1458" s="38">
        <v>3.3721599999999997E-2</v>
      </c>
      <c r="EX1458" s="38">
        <v>5.4549500000000001E-2</v>
      </c>
      <c r="EY1458" s="38">
        <v>-1.3929499999999999E-2</v>
      </c>
      <c r="EZ1458" s="38">
        <v>-3.1521399999999998E-2</v>
      </c>
      <c r="FA1458" s="38">
        <v>-7.2043099999999999E-2</v>
      </c>
      <c r="FB1458" s="38">
        <v>79.362399999999994</v>
      </c>
      <c r="FC1458" s="38">
        <v>77.736760000000004</v>
      </c>
      <c r="FD1458" s="38">
        <v>75.326629999999994</v>
      </c>
      <c r="FE1458" s="38">
        <v>73.383510000000001</v>
      </c>
      <c r="FF1458" s="38">
        <v>72.283029999999997</v>
      </c>
      <c r="FG1458" s="38">
        <v>71.480459999999994</v>
      </c>
      <c r="FH1458" s="38">
        <v>72.041480000000007</v>
      </c>
      <c r="FI1458" s="38">
        <v>75.925560000000004</v>
      </c>
      <c r="FJ1458" s="38">
        <v>80.657650000000004</v>
      </c>
      <c r="FK1458" s="38">
        <v>84.238399999999999</v>
      </c>
      <c r="FL1458" s="38">
        <v>87.775829999999999</v>
      </c>
      <c r="FM1458" s="38">
        <v>91.22672</v>
      </c>
      <c r="FN1458" s="38">
        <v>93.751980000000003</v>
      </c>
      <c r="FO1458" s="38">
        <v>95.91122</v>
      </c>
      <c r="FP1458" s="38">
        <v>97.29813</v>
      </c>
      <c r="FQ1458" s="38">
        <v>98.486180000000004</v>
      </c>
      <c r="FR1458" s="38">
        <v>98.789829999999995</v>
      </c>
      <c r="FS1458" s="38">
        <v>98.354609999999994</v>
      </c>
      <c r="FT1458" s="38">
        <v>96.869119999999995</v>
      </c>
      <c r="FU1458" s="38">
        <v>94.769260000000003</v>
      </c>
      <c r="FV1458" s="38">
        <v>91.715149999999994</v>
      </c>
      <c r="FW1458">
        <v>89.096220000000002</v>
      </c>
      <c r="FX1458">
        <v>86.351650000000006</v>
      </c>
      <c r="FY1458">
        <v>83.606909999999999</v>
      </c>
      <c r="FZ1458">
        <v>1.7591499999999999E-2</v>
      </c>
      <c r="GA1458">
        <v>0.14184440000000001</v>
      </c>
      <c r="GB1458">
        <v>1</v>
      </c>
    </row>
    <row r="1459" spans="1:184" x14ac:dyDescent="0.3">
      <c r="A1459" t="s">
        <v>1</v>
      </c>
      <c r="B1459" t="s">
        <v>1</v>
      </c>
      <c r="C1459" t="s">
        <v>1</v>
      </c>
      <c r="D1459" t="s">
        <v>223</v>
      </c>
      <c r="E1459" t="s">
        <v>1</v>
      </c>
      <c r="F1459" t="s">
        <v>1</v>
      </c>
      <c r="G1459" t="s">
        <v>1</v>
      </c>
      <c r="H1459" s="40" t="s">
        <v>1</v>
      </c>
      <c r="I1459" s="18" t="s">
        <v>1</v>
      </c>
      <c r="J1459" s="38" t="s">
        <v>1</v>
      </c>
      <c r="K1459" s="18">
        <v>44739</v>
      </c>
      <c r="L1459" s="38">
        <v>83408</v>
      </c>
      <c r="M1459" s="38">
        <v>83408</v>
      </c>
      <c r="N1459" s="38">
        <v>5.7652640000000002</v>
      </c>
      <c r="O1459" s="38">
        <v>5.6312579999999999</v>
      </c>
      <c r="P1459" s="38">
        <v>5.5300469999999997</v>
      </c>
      <c r="Q1459" s="38">
        <v>5.5295420000000002</v>
      </c>
      <c r="R1459" s="38">
        <v>5.7117089999999999</v>
      </c>
      <c r="S1459" s="38">
        <v>6.1401019999999997</v>
      </c>
      <c r="T1459" s="38">
        <v>6.6962349999999997</v>
      </c>
      <c r="U1459" s="38">
        <v>7.3996890000000004</v>
      </c>
      <c r="V1459" s="38">
        <v>8.2045499999999993</v>
      </c>
      <c r="W1459" s="38">
        <v>8.7758369999999992</v>
      </c>
      <c r="X1459" s="38">
        <v>9.2633670000000006</v>
      </c>
      <c r="Y1459" s="38">
        <v>9.6534019999999998</v>
      </c>
      <c r="Z1459" s="38">
        <v>9.9240329999999997</v>
      </c>
      <c r="AA1459" s="38">
        <v>10.214460000000001</v>
      </c>
      <c r="AB1459" s="38">
        <v>10.31598</v>
      </c>
      <c r="AC1459" s="38">
        <v>10.21813</v>
      </c>
      <c r="AD1459" s="38">
        <v>9.8505900000000004</v>
      </c>
      <c r="AE1459" s="38">
        <v>9.2085480000000004</v>
      </c>
      <c r="AF1459" s="38">
        <v>8.6626159999999999</v>
      </c>
      <c r="AG1459" s="38">
        <v>8.2959139999999998</v>
      </c>
      <c r="AH1459" s="38">
        <v>7.9863220000000004</v>
      </c>
      <c r="AI1459" s="38">
        <v>7.5314589999999999</v>
      </c>
      <c r="AJ1459" s="38">
        <v>7.0288180000000002</v>
      </c>
      <c r="AK1459" s="38">
        <v>6.6492810000000002</v>
      </c>
      <c r="AL1459" s="38">
        <v>-5.58325E-2</v>
      </c>
      <c r="AM1459" s="38">
        <v>-2.65594E-2</v>
      </c>
      <c r="AN1459" s="38">
        <v>-1.50216E-2</v>
      </c>
      <c r="AO1459" s="38">
        <v>8.2685999999999992E-3</v>
      </c>
      <c r="AP1459" s="38">
        <v>-2.7788000000000001E-3</v>
      </c>
      <c r="AQ1459" s="38">
        <v>5.5199199999999997E-2</v>
      </c>
      <c r="AR1459" s="38">
        <v>9.3121300000000004E-2</v>
      </c>
      <c r="AS1459" s="38">
        <v>-2.2234799999999999E-2</v>
      </c>
      <c r="AT1459" s="38">
        <v>-4.9274499999999999E-2</v>
      </c>
      <c r="AU1459" s="38">
        <v>-7.5203699999999998E-2</v>
      </c>
      <c r="AV1459" s="38">
        <v>-7.0063200000000006E-2</v>
      </c>
      <c r="AW1459" s="38">
        <v>-4.71858E-2</v>
      </c>
      <c r="AX1459" s="38">
        <v>-2.2721100000000001E-2</v>
      </c>
      <c r="AY1459" s="38">
        <v>2.2611900000000001E-2</v>
      </c>
      <c r="AZ1459" s="38">
        <v>9.2634599999999997E-2</v>
      </c>
      <c r="BA1459" s="38">
        <v>0.1111311</v>
      </c>
      <c r="BB1459" s="38">
        <v>0.17268539999999999</v>
      </c>
      <c r="BC1459" s="38">
        <v>0.1615887</v>
      </c>
      <c r="BD1459" s="38">
        <v>0.1151382</v>
      </c>
      <c r="BE1459" s="38">
        <v>9.1478500000000004E-2</v>
      </c>
      <c r="BF1459" s="38">
        <v>0.1070472</v>
      </c>
      <c r="BG1459" s="38">
        <v>-3.7848699999999999E-2</v>
      </c>
      <c r="BH1459" s="38">
        <v>-3.6209199999999997E-2</v>
      </c>
      <c r="BI1459" s="38">
        <v>-3.5980999999999999E-2</v>
      </c>
      <c r="BJ1459" s="38">
        <v>-4.7909100000000003E-2</v>
      </c>
      <c r="BK1459" s="38">
        <v>-1.8400900000000001E-2</v>
      </c>
      <c r="BL1459" s="38">
        <v>-7.2153E-3</v>
      </c>
      <c r="BM1459" s="38">
        <v>1.41864E-2</v>
      </c>
      <c r="BN1459" s="38">
        <v>2.6587999999999998E-3</v>
      </c>
      <c r="BO1459" s="38">
        <v>6.1970799999999999E-2</v>
      </c>
      <c r="BP1459" s="38">
        <v>0.10209699999999999</v>
      </c>
      <c r="BQ1459" s="38">
        <v>-1.2841699999999999E-2</v>
      </c>
      <c r="BR1459" s="38">
        <v>-4.0877200000000002E-2</v>
      </c>
      <c r="BS1459" s="38">
        <v>-6.5772800000000006E-2</v>
      </c>
      <c r="BT1459" s="38">
        <v>-6.25198E-2</v>
      </c>
      <c r="BU1459" s="38">
        <v>-4.0636100000000001E-2</v>
      </c>
      <c r="BV1459" s="38">
        <v>-1.78689E-2</v>
      </c>
      <c r="BW1459" s="38">
        <v>2.7712899999999999E-2</v>
      </c>
      <c r="BX1459" s="38">
        <v>9.9270600000000001E-2</v>
      </c>
      <c r="BY1459" s="38">
        <v>0.1185928</v>
      </c>
      <c r="BZ1459" s="38">
        <v>0.181615</v>
      </c>
      <c r="CA1459" s="38">
        <v>0.17172190000000001</v>
      </c>
      <c r="CB1459" s="38">
        <v>0.1290461</v>
      </c>
      <c r="CC1459" s="38">
        <v>0.1056102</v>
      </c>
      <c r="CD1459" s="38">
        <v>0.1201579</v>
      </c>
      <c r="CE1459" s="38">
        <v>-2.3764299999999999E-2</v>
      </c>
      <c r="CF1459" s="38">
        <v>-2.1729800000000001E-2</v>
      </c>
      <c r="CG1459" s="38">
        <v>-2.03196E-2</v>
      </c>
      <c r="CH1459" s="38">
        <v>-4.2421300000000002E-2</v>
      </c>
      <c r="CI1459" s="38">
        <v>-1.2750299999999999E-2</v>
      </c>
      <c r="CJ1459" s="38">
        <v>-1.8087000000000001E-3</v>
      </c>
      <c r="CK1459" s="38">
        <v>1.8285099999999999E-2</v>
      </c>
      <c r="CL1459" s="38">
        <v>6.4248999999999999E-3</v>
      </c>
      <c r="CM1459" s="38">
        <v>6.6660899999999995E-2</v>
      </c>
      <c r="CN1459" s="38">
        <v>0.10831349999999999</v>
      </c>
      <c r="CO1459" s="38">
        <v>-6.3359999999999996E-3</v>
      </c>
      <c r="CP1459" s="38">
        <v>-3.5061299999999997E-2</v>
      </c>
      <c r="CQ1459" s="38">
        <v>-5.9241000000000002E-2</v>
      </c>
      <c r="CR1459" s="38">
        <v>-5.7295199999999998E-2</v>
      </c>
      <c r="CS1459" s="38">
        <v>-3.6099800000000001E-2</v>
      </c>
      <c r="CT1459" s="38">
        <v>-1.4508200000000001E-2</v>
      </c>
      <c r="CU1459" s="38">
        <v>3.12459E-2</v>
      </c>
      <c r="CV1459" s="38">
        <v>0.10386670000000001</v>
      </c>
      <c r="CW1459" s="38">
        <v>0.1237608</v>
      </c>
      <c r="CX1459" s="38">
        <v>0.18779960000000001</v>
      </c>
      <c r="CY1459" s="38">
        <v>0.17874019999999999</v>
      </c>
      <c r="CZ1459" s="38">
        <v>0.13867869999999999</v>
      </c>
      <c r="DA1459" s="38">
        <v>0.11539770000000001</v>
      </c>
      <c r="DB1459" s="38">
        <v>0.1292383</v>
      </c>
      <c r="DC1459" s="38">
        <v>-1.4009600000000001E-2</v>
      </c>
      <c r="DD1459" s="38">
        <v>-1.17015E-2</v>
      </c>
      <c r="DE1459" s="38">
        <v>-9.4725999999999994E-3</v>
      </c>
      <c r="DF1459" s="38">
        <v>-3.6933500000000001E-2</v>
      </c>
      <c r="DG1459" s="38">
        <v>-7.0997999999999999E-3</v>
      </c>
      <c r="DH1459" s="38">
        <v>3.5980000000000001E-3</v>
      </c>
      <c r="DI1459" s="38">
        <v>2.2383699999999999E-2</v>
      </c>
      <c r="DJ1459" s="38">
        <v>1.0191E-2</v>
      </c>
      <c r="DK1459" s="38">
        <v>7.1350899999999995E-2</v>
      </c>
      <c r="DL1459" s="38">
        <v>0.11453000000000001</v>
      </c>
      <c r="DM1459" s="38">
        <v>1.697E-4</v>
      </c>
      <c r="DN1459" s="38">
        <v>-2.9245400000000001E-2</v>
      </c>
      <c r="DO1459" s="38">
        <v>-5.2709199999999998E-2</v>
      </c>
      <c r="DP1459" s="38">
        <v>-5.2070699999999998E-2</v>
      </c>
      <c r="DQ1459" s="38">
        <v>-3.1563500000000001E-2</v>
      </c>
      <c r="DR1459" s="38">
        <v>-1.1147600000000001E-2</v>
      </c>
      <c r="DS1459" s="38">
        <v>3.4778799999999999E-2</v>
      </c>
      <c r="DT1459" s="38">
        <v>0.1084628</v>
      </c>
      <c r="DU1459" s="38">
        <v>0.12892880000000001</v>
      </c>
      <c r="DV1459" s="38">
        <v>0.1939843</v>
      </c>
      <c r="DW1459" s="38">
        <v>0.18575839999999999</v>
      </c>
      <c r="DX1459" s="38">
        <v>0.1483112</v>
      </c>
      <c r="DY1459" s="38">
        <v>0.1251853</v>
      </c>
      <c r="DZ1459" s="38">
        <v>0.13831879999999999</v>
      </c>
      <c r="EA1459" s="38">
        <v>-4.2548000000000004E-3</v>
      </c>
      <c r="EB1459" s="38">
        <v>-1.6731999999999999E-3</v>
      </c>
      <c r="EC1459" s="38">
        <v>1.3744E-3</v>
      </c>
      <c r="ED1459" s="38">
        <v>-2.9010000000000001E-2</v>
      </c>
      <c r="EE1459" s="38">
        <v>1.0587000000000001E-3</v>
      </c>
      <c r="EF1459" s="38">
        <v>1.1404299999999999E-2</v>
      </c>
      <c r="EG1459" s="38">
        <v>2.83015E-2</v>
      </c>
      <c r="EH1459" s="38">
        <v>1.5628699999999999E-2</v>
      </c>
      <c r="EI1459" s="38">
        <v>7.81226E-2</v>
      </c>
      <c r="EJ1459" s="38">
        <v>0.12350559999999999</v>
      </c>
      <c r="EK1459" s="38">
        <v>9.5628999999999992E-3</v>
      </c>
      <c r="EL1459" s="38">
        <v>-2.0848100000000001E-2</v>
      </c>
      <c r="EM1459" s="38">
        <v>-4.3278299999999999E-2</v>
      </c>
      <c r="EN1459" s="38">
        <v>-4.4527200000000003E-2</v>
      </c>
      <c r="EO1459" s="38">
        <v>-2.5013799999999999E-2</v>
      </c>
      <c r="EP1459" s="38">
        <v>-6.2953999999999996E-3</v>
      </c>
      <c r="EQ1459" s="38">
        <v>3.98798E-2</v>
      </c>
      <c r="ER1459" s="38">
        <v>0.1150989</v>
      </c>
      <c r="ES1459" s="38">
        <v>0.1363905</v>
      </c>
      <c r="ET1459" s="38">
        <v>0.20291390000000001</v>
      </c>
      <c r="EU1459" s="38">
        <v>0.1958916</v>
      </c>
      <c r="EV1459" s="38">
        <v>0.1622191</v>
      </c>
      <c r="EW1459" s="38">
        <v>0.13931689999999999</v>
      </c>
      <c r="EX1459" s="38">
        <v>0.15142949999999999</v>
      </c>
      <c r="EY1459" s="38">
        <v>9.8296000000000008E-3</v>
      </c>
      <c r="EZ1459" s="38">
        <v>1.28062E-2</v>
      </c>
      <c r="FA1459" s="38">
        <v>1.70358E-2</v>
      </c>
      <c r="FB1459" s="38">
        <v>77.786109999999994</v>
      </c>
      <c r="FC1459" s="38">
        <v>75.887529999999998</v>
      </c>
      <c r="FD1459" s="38">
        <v>73.901859999999999</v>
      </c>
      <c r="FE1459" s="38">
        <v>72.138679999999994</v>
      </c>
      <c r="FF1459" s="38">
        <v>71.056910000000002</v>
      </c>
      <c r="FG1459" s="38">
        <v>69.731639999999999</v>
      </c>
      <c r="FH1459" s="38">
        <v>69.912639999999996</v>
      </c>
      <c r="FI1459" s="38">
        <v>73.099959999999996</v>
      </c>
      <c r="FJ1459" s="38">
        <v>77.792969999999997</v>
      </c>
      <c r="FK1459" s="38">
        <v>81.855509999999995</v>
      </c>
      <c r="FL1459" s="38">
        <v>86.045410000000004</v>
      </c>
      <c r="FM1459" s="38">
        <v>89.974040000000002</v>
      </c>
      <c r="FN1459" s="38">
        <v>93.337100000000007</v>
      </c>
      <c r="FO1459" s="38">
        <v>96.163830000000004</v>
      </c>
      <c r="FP1459" s="38">
        <v>98.256550000000004</v>
      </c>
      <c r="FQ1459" s="38">
        <v>99.799549999999996</v>
      </c>
      <c r="FR1459" s="38">
        <v>99.924199999999999</v>
      </c>
      <c r="FS1459" s="38">
        <v>99.593969999999999</v>
      </c>
      <c r="FT1459" s="38">
        <v>98.161609999999996</v>
      </c>
      <c r="FU1459" s="38">
        <v>95.443280000000001</v>
      </c>
      <c r="FV1459" s="38">
        <v>91.185890000000001</v>
      </c>
      <c r="FW1459">
        <v>87.70335</v>
      </c>
      <c r="FX1459">
        <v>84.625470000000007</v>
      </c>
      <c r="FY1459">
        <v>82.016170000000002</v>
      </c>
      <c r="FZ1459">
        <v>1.3642100000000001E-2</v>
      </c>
      <c r="GA1459">
        <v>0.1115853</v>
      </c>
      <c r="GB1459">
        <v>1</v>
      </c>
    </row>
    <row r="1460" spans="1:184" x14ac:dyDescent="0.3">
      <c r="A1460" t="s">
        <v>1</v>
      </c>
      <c r="B1460" t="s">
        <v>1</v>
      </c>
      <c r="C1460" t="s">
        <v>1</v>
      </c>
      <c r="D1460" t="s">
        <v>223</v>
      </c>
      <c r="E1460" t="s">
        <v>1</v>
      </c>
      <c r="F1460" t="s">
        <v>1</v>
      </c>
      <c r="G1460" t="s">
        <v>1</v>
      </c>
      <c r="H1460" s="40" t="s">
        <v>1</v>
      </c>
      <c r="I1460" s="18" t="s">
        <v>1</v>
      </c>
      <c r="J1460" s="38" t="s">
        <v>1</v>
      </c>
      <c r="K1460" s="18">
        <v>44753</v>
      </c>
      <c r="L1460" s="38">
        <v>76766</v>
      </c>
      <c r="M1460" s="38">
        <v>76766</v>
      </c>
      <c r="N1460" s="38">
        <v>5.9195950000000002</v>
      </c>
      <c r="O1460" s="38">
        <v>5.7806839999999999</v>
      </c>
      <c r="P1460" s="38">
        <v>5.6800899999999999</v>
      </c>
      <c r="Q1460" s="38">
        <v>5.681902</v>
      </c>
      <c r="R1460" s="38">
        <v>5.8678340000000002</v>
      </c>
      <c r="S1460" s="38">
        <v>6.2901230000000004</v>
      </c>
      <c r="T1460" s="38">
        <v>6.8698410000000001</v>
      </c>
      <c r="U1460" s="38">
        <v>7.6541600000000001</v>
      </c>
      <c r="V1460" s="38">
        <v>8.5078960000000006</v>
      </c>
      <c r="W1460" s="38">
        <v>9.1531789999999997</v>
      </c>
      <c r="X1460" s="38">
        <v>9.6855650000000004</v>
      </c>
      <c r="Y1460" s="38">
        <v>10.099930000000001</v>
      </c>
      <c r="Z1460" s="38">
        <v>10.35345</v>
      </c>
      <c r="AA1460" s="38">
        <v>10.653079999999999</v>
      </c>
      <c r="AB1460" s="38">
        <v>10.715630000000001</v>
      </c>
      <c r="AC1460" s="38">
        <v>10.59121</v>
      </c>
      <c r="AD1460" s="38">
        <v>10.19187</v>
      </c>
      <c r="AE1460" s="38">
        <v>9.5102930000000008</v>
      </c>
      <c r="AF1460" s="38">
        <v>8.9418330000000008</v>
      </c>
      <c r="AG1460" s="38">
        <v>8.5759550000000004</v>
      </c>
      <c r="AH1460" s="38">
        <v>8.2743400000000005</v>
      </c>
      <c r="AI1460" s="38">
        <v>7.8353289999999998</v>
      </c>
      <c r="AJ1460" s="38">
        <v>7.3446030000000002</v>
      </c>
      <c r="AK1460" s="38">
        <v>6.9371700000000001</v>
      </c>
      <c r="AL1460" s="38">
        <v>-2.2292599999999999E-2</v>
      </c>
      <c r="AM1460" s="38">
        <v>-1.32335E-2</v>
      </c>
      <c r="AN1460" s="38">
        <v>-8.7922999999999994E-3</v>
      </c>
      <c r="AO1460" s="38">
        <v>-1.6137E-3</v>
      </c>
      <c r="AP1460" s="38">
        <v>6.8386000000000002E-3</v>
      </c>
      <c r="AQ1460" s="38">
        <v>3.1051499999999999E-2</v>
      </c>
      <c r="AR1460" s="38">
        <v>5.19535E-2</v>
      </c>
      <c r="AS1460" s="38">
        <v>-5.7760600000000002E-2</v>
      </c>
      <c r="AT1460" s="38">
        <v>-5.6683200000000003E-2</v>
      </c>
      <c r="AU1460" s="38">
        <v>-8.5336400000000007E-2</v>
      </c>
      <c r="AV1460" s="38">
        <v>-4.62073E-2</v>
      </c>
      <c r="AW1460" s="38">
        <v>-5.86671E-2</v>
      </c>
      <c r="AX1460" s="38">
        <v>-2.73732E-2</v>
      </c>
      <c r="AY1460" s="38">
        <v>2.2586499999999999E-2</v>
      </c>
      <c r="AZ1460" s="38">
        <v>2.9958499999999999E-2</v>
      </c>
      <c r="BA1460" s="38">
        <v>3.9020699999999998E-2</v>
      </c>
      <c r="BB1460" s="38">
        <v>8.8637900000000006E-2</v>
      </c>
      <c r="BC1460" s="38">
        <v>5.0019500000000001E-2</v>
      </c>
      <c r="BD1460" s="38">
        <v>2.1457E-3</v>
      </c>
      <c r="BE1460" s="38">
        <v>-2.54729E-2</v>
      </c>
      <c r="BF1460" s="38">
        <v>-3.2622600000000002E-2</v>
      </c>
      <c r="BG1460" s="38">
        <v>-0.1821361</v>
      </c>
      <c r="BH1460" s="38">
        <v>-0.13962450000000001</v>
      </c>
      <c r="BI1460" s="38">
        <v>-0.1171468</v>
      </c>
      <c r="BJ1460" s="38">
        <v>-1.2142200000000001E-2</v>
      </c>
      <c r="BK1460" s="38">
        <v>-3.9312000000000001E-3</v>
      </c>
      <c r="BL1460" s="38">
        <v>5.5800000000000001E-5</v>
      </c>
      <c r="BM1460" s="38">
        <v>5.6238E-3</v>
      </c>
      <c r="BN1460" s="38">
        <v>1.29251E-2</v>
      </c>
      <c r="BO1460" s="38">
        <v>3.9204799999999998E-2</v>
      </c>
      <c r="BP1460" s="38">
        <v>6.3177300000000006E-2</v>
      </c>
      <c r="BQ1460" s="38">
        <v>-4.6844499999999997E-2</v>
      </c>
      <c r="BR1460" s="38">
        <v>-4.6516500000000002E-2</v>
      </c>
      <c r="BS1460" s="38">
        <v>-7.3420799999999994E-2</v>
      </c>
      <c r="BT1460" s="38">
        <v>-3.6846799999999999E-2</v>
      </c>
      <c r="BU1460" s="38">
        <v>-5.0958499999999997E-2</v>
      </c>
      <c r="BV1460" s="38">
        <v>-2.2404799999999999E-2</v>
      </c>
      <c r="BW1460" s="38">
        <v>2.8812999999999998E-2</v>
      </c>
      <c r="BX1460" s="38">
        <v>3.8592500000000002E-2</v>
      </c>
      <c r="BY1460" s="38">
        <v>4.9098900000000001E-2</v>
      </c>
      <c r="BZ1460" s="38">
        <v>0.1005543</v>
      </c>
      <c r="CA1460" s="38">
        <v>6.3154399999999999E-2</v>
      </c>
      <c r="CB1460" s="38">
        <v>1.9256599999999999E-2</v>
      </c>
      <c r="CC1460" s="38">
        <v>-8.3932E-3</v>
      </c>
      <c r="CD1460" s="38">
        <v>-1.7191000000000001E-2</v>
      </c>
      <c r="CE1460" s="38">
        <v>-0.1657989</v>
      </c>
      <c r="CF1460" s="38">
        <v>-0.12111520000000001</v>
      </c>
      <c r="CG1460" s="38">
        <v>-9.7376900000000002E-2</v>
      </c>
      <c r="CH1460" s="38">
        <v>-5.1120000000000002E-3</v>
      </c>
      <c r="CI1460" s="38">
        <v>2.5116000000000001E-3</v>
      </c>
      <c r="CJ1460" s="38">
        <v>6.1840000000000003E-3</v>
      </c>
      <c r="CK1460" s="38">
        <v>1.0636400000000001E-2</v>
      </c>
      <c r="CL1460" s="38">
        <v>1.7140599999999999E-2</v>
      </c>
      <c r="CM1460" s="38">
        <v>4.4851700000000001E-2</v>
      </c>
      <c r="CN1460" s="38">
        <v>7.0950799999999994E-2</v>
      </c>
      <c r="CO1460" s="38">
        <v>-3.9283999999999999E-2</v>
      </c>
      <c r="CP1460" s="38">
        <v>-3.9475099999999999E-2</v>
      </c>
      <c r="CQ1460" s="38">
        <v>-6.5168100000000007E-2</v>
      </c>
      <c r="CR1460" s="38">
        <v>-3.03638E-2</v>
      </c>
      <c r="CS1460" s="38">
        <v>-4.5619600000000003E-2</v>
      </c>
      <c r="CT1460" s="38">
        <v>-1.89637E-2</v>
      </c>
      <c r="CU1460" s="38">
        <v>3.3125599999999998E-2</v>
      </c>
      <c r="CV1460" s="38">
        <v>4.4572300000000002E-2</v>
      </c>
      <c r="CW1460" s="38">
        <v>5.6078999999999997E-2</v>
      </c>
      <c r="CX1460" s="38">
        <v>0.1088076</v>
      </c>
      <c r="CY1460" s="38">
        <v>7.2251499999999996E-2</v>
      </c>
      <c r="CZ1460" s="38">
        <v>3.1107599999999999E-2</v>
      </c>
      <c r="DA1460" s="38">
        <v>3.4361999999999999E-3</v>
      </c>
      <c r="DB1460" s="38">
        <v>-6.5031000000000004E-3</v>
      </c>
      <c r="DC1460" s="38">
        <v>-0.1544838</v>
      </c>
      <c r="DD1460" s="38">
        <v>-0.10829560000000001</v>
      </c>
      <c r="DE1460" s="38">
        <v>-8.3684300000000003E-2</v>
      </c>
      <c r="DF1460" s="38">
        <v>1.9181999999999999E-3</v>
      </c>
      <c r="DG1460" s="38">
        <v>8.9543000000000001E-3</v>
      </c>
      <c r="DH1460" s="38">
        <v>1.2312099999999999E-2</v>
      </c>
      <c r="DI1460" s="38">
        <v>1.5649E-2</v>
      </c>
      <c r="DJ1460" s="38">
        <v>2.1356099999999999E-2</v>
      </c>
      <c r="DK1460" s="38">
        <v>5.0498700000000001E-2</v>
      </c>
      <c r="DL1460" s="38">
        <v>7.8724299999999997E-2</v>
      </c>
      <c r="DM1460" s="38">
        <v>-3.1723599999999998E-2</v>
      </c>
      <c r="DN1460" s="38">
        <v>-3.2433700000000003E-2</v>
      </c>
      <c r="DO1460" s="38">
        <v>-5.6915399999999998E-2</v>
      </c>
      <c r="DP1460" s="38">
        <v>-2.3880700000000001E-2</v>
      </c>
      <c r="DQ1460" s="38">
        <v>-4.02806E-2</v>
      </c>
      <c r="DR1460" s="38">
        <v>-1.5522599999999999E-2</v>
      </c>
      <c r="DS1460" s="38">
        <v>3.7438100000000002E-2</v>
      </c>
      <c r="DT1460" s="38">
        <v>5.0552100000000003E-2</v>
      </c>
      <c r="DU1460" s="38">
        <v>6.3059100000000007E-2</v>
      </c>
      <c r="DV1460" s="38">
        <v>0.11706080000000001</v>
      </c>
      <c r="DW1460" s="38">
        <v>8.1348699999999996E-2</v>
      </c>
      <c r="DX1460" s="38">
        <v>4.2958499999999997E-2</v>
      </c>
      <c r="DY1460" s="38">
        <v>1.5265600000000001E-2</v>
      </c>
      <c r="DZ1460" s="38">
        <v>4.1847000000000004E-3</v>
      </c>
      <c r="EA1460" s="38">
        <v>-0.14316870000000001</v>
      </c>
      <c r="EB1460" s="38">
        <v>-9.5476099999999994E-2</v>
      </c>
      <c r="EC1460" s="38">
        <v>-6.9991700000000004E-2</v>
      </c>
      <c r="ED1460" s="38">
        <v>1.2068600000000001E-2</v>
      </c>
      <c r="EE1460" s="38">
        <v>1.8256700000000001E-2</v>
      </c>
      <c r="EF1460" s="38">
        <v>2.11603E-2</v>
      </c>
      <c r="EG1460" s="38">
        <v>2.2886500000000001E-2</v>
      </c>
      <c r="EH1460" s="38">
        <v>2.7442600000000001E-2</v>
      </c>
      <c r="EI1460" s="38">
        <v>5.8652000000000003E-2</v>
      </c>
      <c r="EJ1460" s="38">
        <v>8.9948E-2</v>
      </c>
      <c r="EK1460" s="38">
        <v>-2.08074E-2</v>
      </c>
      <c r="EL1460" s="38">
        <v>-2.2267100000000001E-2</v>
      </c>
      <c r="EM1460" s="38">
        <v>-4.49998E-2</v>
      </c>
      <c r="EN1460" s="38">
        <v>-1.45202E-2</v>
      </c>
      <c r="EO1460" s="38">
        <v>-3.2571999999999997E-2</v>
      </c>
      <c r="EP1460" s="38">
        <v>-1.05541E-2</v>
      </c>
      <c r="EQ1460" s="38">
        <v>4.3664700000000001E-2</v>
      </c>
      <c r="ER1460" s="38">
        <v>5.9186099999999998E-2</v>
      </c>
      <c r="ES1460" s="38">
        <v>7.3137300000000002E-2</v>
      </c>
      <c r="ET1460" s="38">
        <v>0.12897729999999999</v>
      </c>
      <c r="EU1460" s="38">
        <v>9.4483600000000001E-2</v>
      </c>
      <c r="EV1460" s="38">
        <v>6.0069499999999998E-2</v>
      </c>
      <c r="EW1460" s="38">
        <v>3.23453E-2</v>
      </c>
      <c r="EX1460" s="38">
        <v>1.96163E-2</v>
      </c>
      <c r="EY1460" s="38">
        <v>-0.12683150000000001</v>
      </c>
      <c r="EZ1460" s="38">
        <v>-7.6966800000000002E-2</v>
      </c>
      <c r="FA1460" s="38">
        <v>-5.0221799999999997E-2</v>
      </c>
      <c r="FB1460" s="38">
        <v>79.229640000000003</v>
      </c>
      <c r="FC1460" s="38">
        <v>77.999849999999995</v>
      </c>
      <c r="FD1460" s="38">
        <v>76.749539999999996</v>
      </c>
      <c r="FE1460" s="38">
        <v>75.210909999999998</v>
      </c>
      <c r="FF1460" s="38">
        <v>73.000870000000006</v>
      </c>
      <c r="FG1460" s="38">
        <v>72.159289999999999</v>
      </c>
      <c r="FH1460" s="38">
        <v>71.882069999999999</v>
      </c>
      <c r="FI1460" s="38">
        <v>74.773799999999994</v>
      </c>
      <c r="FJ1460" s="38">
        <v>79.070689999999999</v>
      </c>
      <c r="FK1460" s="38">
        <v>83.910870000000003</v>
      </c>
      <c r="FL1460" s="38">
        <v>87.827290000000005</v>
      </c>
      <c r="FM1460" s="38">
        <v>91.197000000000003</v>
      </c>
      <c r="FN1460" s="38">
        <v>94.256299999999996</v>
      </c>
      <c r="FO1460" s="38">
        <v>96.555620000000005</v>
      </c>
      <c r="FP1460" s="38">
        <v>98.137709999999998</v>
      </c>
      <c r="FQ1460" s="38">
        <v>99.721050000000005</v>
      </c>
      <c r="FR1460" s="38">
        <v>100.3275</v>
      </c>
      <c r="FS1460" s="38">
        <v>99.897620000000003</v>
      </c>
      <c r="FT1460" s="38">
        <v>98.699150000000003</v>
      </c>
      <c r="FU1460" s="38">
        <v>96.242509999999996</v>
      </c>
      <c r="FV1460" s="38">
        <v>92.626760000000004</v>
      </c>
      <c r="FW1460">
        <v>89.248369999999994</v>
      </c>
      <c r="FX1460">
        <v>86.819460000000007</v>
      </c>
      <c r="FY1460">
        <v>83.799790000000002</v>
      </c>
      <c r="FZ1460">
        <v>1.73052E-2</v>
      </c>
      <c r="GA1460">
        <v>0.14370569999999999</v>
      </c>
      <c r="GB1460">
        <v>1</v>
      </c>
    </row>
    <row r="1461" spans="1:184" x14ac:dyDescent="0.3">
      <c r="A1461" t="s">
        <v>1</v>
      </c>
      <c r="B1461" t="s">
        <v>1</v>
      </c>
      <c r="C1461" t="s">
        <v>1</v>
      </c>
      <c r="D1461" t="s">
        <v>223</v>
      </c>
      <c r="E1461" t="s">
        <v>1</v>
      </c>
      <c r="F1461" t="s">
        <v>1</v>
      </c>
      <c r="G1461" t="s">
        <v>1</v>
      </c>
      <c r="H1461" s="40" t="s">
        <v>1</v>
      </c>
      <c r="I1461" s="18" t="s">
        <v>1</v>
      </c>
      <c r="J1461" s="38" t="s">
        <v>1</v>
      </c>
      <c r="K1461" s="18">
        <v>44760</v>
      </c>
      <c r="L1461" s="38">
        <v>76769</v>
      </c>
      <c r="M1461" s="38">
        <v>76769</v>
      </c>
      <c r="N1461" s="38">
        <v>6.2379259999999999</v>
      </c>
      <c r="O1461" s="38">
        <v>6.0817230000000002</v>
      </c>
      <c r="P1461" s="38">
        <v>5.9580169999999999</v>
      </c>
      <c r="Q1461" s="38">
        <v>5.9524460000000001</v>
      </c>
      <c r="R1461" s="38">
        <v>6.1315999999999997</v>
      </c>
      <c r="S1461" s="38">
        <v>6.5938150000000002</v>
      </c>
      <c r="T1461" s="38">
        <v>7.2075610000000001</v>
      </c>
      <c r="U1461" s="38">
        <v>7.9591200000000004</v>
      </c>
      <c r="V1461" s="38">
        <v>8.7757450000000006</v>
      </c>
      <c r="W1461" s="38">
        <v>9.3570460000000004</v>
      </c>
      <c r="X1461" s="38">
        <v>9.8467190000000002</v>
      </c>
      <c r="Y1461" s="38">
        <v>10.23399</v>
      </c>
      <c r="Z1461" s="38">
        <v>10.47054</v>
      </c>
      <c r="AA1461" s="38">
        <v>10.75142</v>
      </c>
      <c r="AB1461" s="38">
        <v>10.82438</v>
      </c>
      <c r="AC1461" s="38">
        <v>10.692069999999999</v>
      </c>
      <c r="AD1461" s="38">
        <v>10.29491</v>
      </c>
      <c r="AE1461" s="38">
        <v>9.6079080000000001</v>
      </c>
      <c r="AF1461" s="38">
        <v>9.0325450000000007</v>
      </c>
      <c r="AG1461" s="38">
        <v>8.6670970000000001</v>
      </c>
      <c r="AH1461" s="38">
        <v>8.360951</v>
      </c>
      <c r="AI1461" s="38">
        <v>7.9034079999999998</v>
      </c>
      <c r="AJ1461" s="38">
        <v>7.3878190000000004</v>
      </c>
      <c r="AK1461" s="38">
        <v>6.9801200000000003</v>
      </c>
      <c r="AL1461" s="38">
        <v>1.61E-6</v>
      </c>
      <c r="AM1461" s="38">
        <v>2.8079400000000001E-2</v>
      </c>
      <c r="AN1461" s="38">
        <v>-7.7910000000000002E-4</v>
      </c>
      <c r="AO1461" s="38">
        <v>1.64142E-2</v>
      </c>
      <c r="AP1461" s="38">
        <v>-2.3934E-2</v>
      </c>
      <c r="AQ1461" s="38">
        <v>-1.8086000000000001E-2</v>
      </c>
      <c r="AR1461" s="38">
        <v>5.0800499999999998E-2</v>
      </c>
      <c r="AS1461" s="38">
        <v>-5.5708599999999997E-2</v>
      </c>
      <c r="AT1461" s="38">
        <v>-5.6025400000000003E-2</v>
      </c>
      <c r="AU1461" s="38">
        <v>-6.7851499999999995E-2</v>
      </c>
      <c r="AV1461" s="38">
        <v>-0.11751060000000001</v>
      </c>
      <c r="AW1461" s="38">
        <v>-0.1462059</v>
      </c>
      <c r="AX1461" s="38">
        <v>-7.2136900000000004E-2</v>
      </c>
      <c r="AY1461" s="38">
        <v>7.9742900000000005E-2</v>
      </c>
      <c r="AZ1461" s="38">
        <v>9.97059E-2</v>
      </c>
      <c r="BA1461" s="38">
        <v>0.13623589999999999</v>
      </c>
      <c r="BB1461" s="38">
        <v>0.1827973</v>
      </c>
      <c r="BC1461" s="38">
        <v>0.1446267</v>
      </c>
      <c r="BD1461" s="38">
        <v>0.10773340000000001</v>
      </c>
      <c r="BE1461" s="38">
        <v>0.1364187</v>
      </c>
      <c r="BF1461" s="38">
        <v>9.8850999999999994E-2</v>
      </c>
      <c r="BG1461" s="38">
        <v>-3.8930399999999997E-2</v>
      </c>
      <c r="BH1461" s="38">
        <v>-2.6315399999999999E-2</v>
      </c>
      <c r="BI1461" s="38">
        <v>-4.6054699999999997E-2</v>
      </c>
      <c r="BJ1461" s="38">
        <v>9.6430000000000005E-3</v>
      </c>
      <c r="BK1461" s="38">
        <v>3.6989300000000003E-2</v>
      </c>
      <c r="BL1461" s="38">
        <v>7.4275000000000001E-3</v>
      </c>
      <c r="BM1461" s="38">
        <v>2.3520699999999999E-2</v>
      </c>
      <c r="BN1461" s="38">
        <v>-1.7511599999999999E-2</v>
      </c>
      <c r="BO1461" s="38">
        <v>-9.7733000000000004E-3</v>
      </c>
      <c r="BP1461" s="38">
        <v>6.4279699999999995E-2</v>
      </c>
      <c r="BQ1461" s="38">
        <v>-4.3986499999999998E-2</v>
      </c>
      <c r="BR1461" s="38">
        <v>-4.4534600000000001E-2</v>
      </c>
      <c r="BS1461" s="38">
        <v>-5.5704099999999999E-2</v>
      </c>
      <c r="BT1461" s="38">
        <v>-0.1085802</v>
      </c>
      <c r="BU1461" s="38">
        <v>-0.1385035</v>
      </c>
      <c r="BV1461" s="38">
        <v>-6.6186200000000001E-2</v>
      </c>
      <c r="BW1461" s="38">
        <v>8.6912100000000006E-2</v>
      </c>
      <c r="BX1461" s="38">
        <v>0.10973339999999999</v>
      </c>
      <c r="BY1461" s="38">
        <v>0.1481643</v>
      </c>
      <c r="BZ1461" s="38">
        <v>0.1967103</v>
      </c>
      <c r="CA1461" s="38">
        <v>0.16093679999999999</v>
      </c>
      <c r="CB1461" s="38">
        <v>0.1265182</v>
      </c>
      <c r="CC1461" s="38">
        <v>0.1544884</v>
      </c>
      <c r="CD1461" s="38">
        <v>0.1144969</v>
      </c>
      <c r="CE1461" s="38">
        <v>-2.1320700000000001E-2</v>
      </c>
      <c r="CF1461" s="38">
        <v>-8.1808000000000002E-3</v>
      </c>
      <c r="CG1461" s="38">
        <v>-2.70385E-2</v>
      </c>
      <c r="CH1461" s="38">
        <v>1.6320600000000001E-2</v>
      </c>
      <c r="CI1461" s="38">
        <v>4.3160200000000003E-2</v>
      </c>
      <c r="CJ1461" s="38">
        <v>1.31114E-2</v>
      </c>
      <c r="CK1461" s="38">
        <v>2.8442599999999998E-2</v>
      </c>
      <c r="CL1461" s="38">
        <v>-1.30635E-2</v>
      </c>
      <c r="CM1461" s="38">
        <v>-4.0159000000000002E-3</v>
      </c>
      <c r="CN1461" s="38">
        <v>7.3615299999999995E-2</v>
      </c>
      <c r="CO1461" s="38">
        <v>-3.5867799999999998E-2</v>
      </c>
      <c r="CP1461" s="38">
        <v>-3.6576200000000003E-2</v>
      </c>
      <c r="CQ1461" s="38">
        <v>-4.7290899999999997E-2</v>
      </c>
      <c r="CR1461" s="38">
        <v>-0.102395</v>
      </c>
      <c r="CS1461" s="38">
        <v>-0.13316890000000001</v>
      </c>
      <c r="CT1461" s="38">
        <v>-6.20647E-2</v>
      </c>
      <c r="CU1461" s="38">
        <v>9.1877399999999998E-2</v>
      </c>
      <c r="CV1461" s="38">
        <v>0.1166785</v>
      </c>
      <c r="CW1461" s="38">
        <v>0.1564258</v>
      </c>
      <c r="CX1461" s="38">
        <v>0.20634640000000001</v>
      </c>
      <c r="CY1461" s="38">
        <v>0.1722332</v>
      </c>
      <c r="CZ1461" s="38">
        <v>0.1395285</v>
      </c>
      <c r="DA1461" s="38">
        <v>0.1670035</v>
      </c>
      <c r="DB1461" s="38">
        <v>0.1253331</v>
      </c>
      <c r="DC1461" s="38">
        <v>-9.1243000000000001E-3</v>
      </c>
      <c r="DD1461" s="38">
        <v>4.3791999999999998E-3</v>
      </c>
      <c r="DE1461" s="38">
        <v>-1.3868E-2</v>
      </c>
      <c r="DF1461" s="38">
        <v>2.29982E-2</v>
      </c>
      <c r="DG1461" s="38">
        <v>4.9331100000000003E-2</v>
      </c>
      <c r="DH1461" s="38">
        <v>1.8795300000000001E-2</v>
      </c>
      <c r="DI1461" s="38">
        <v>3.3364499999999998E-2</v>
      </c>
      <c r="DJ1461" s="38">
        <v>-8.6154000000000005E-3</v>
      </c>
      <c r="DK1461" s="38">
        <v>1.7415E-3</v>
      </c>
      <c r="DL1461" s="38">
        <v>8.2950999999999997E-2</v>
      </c>
      <c r="DM1461" s="38">
        <v>-2.7749099999999999E-2</v>
      </c>
      <c r="DN1461" s="38">
        <v>-2.8617699999999999E-2</v>
      </c>
      <c r="DO1461" s="38">
        <v>-3.8877599999999998E-2</v>
      </c>
      <c r="DP1461" s="38">
        <v>-9.6209799999999998E-2</v>
      </c>
      <c r="DQ1461" s="38">
        <v>-0.12783430000000001</v>
      </c>
      <c r="DR1461" s="38">
        <v>-5.7943300000000003E-2</v>
      </c>
      <c r="DS1461" s="38">
        <v>9.6842700000000004E-2</v>
      </c>
      <c r="DT1461" s="38">
        <v>0.1236236</v>
      </c>
      <c r="DU1461" s="38">
        <v>0.16468740000000001</v>
      </c>
      <c r="DV1461" s="38">
        <v>0.21598249999999999</v>
      </c>
      <c r="DW1461" s="38">
        <v>0.18352950000000001</v>
      </c>
      <c r="DX1461" s="38">
        <v>0.1525388</v>
      </c>
      <c r="DY1461" s="38">
        <v>0.1795185</v>
      </c>
      <c r="DZ1461" s="38">
        <v>0.1361694</v>
      </c>
      <c r="EA1461" s="38">
        <v>3.0720999999999999E-3</v>
      </c>
      <c r="EB1461" s="38">
        <v>1.6939200000000001E-2</v>
      </c>
      <c r="EC1461" s="38">
        <v>-6.9740000000000004E-4</v>
      </c>
      <c r="ED1461" s="38">
        <v>3.2639599999999998E-2</v>
      </c>
      <c r="EE1461" s="38">
        <v>5.8241000000000001E-2</v>
      </c>
      <c r="EF1461" s="38">
        <v>2.7002000000000002E-2</v>
      </c>
      <c r="EG1461" s="38">
        <v>4.0470899999999997E-2</v>
      </c>
      <c r="EH1461" s="38">
        <v>-2.1930000000000001E-3</v>
      </c>
      <c r="EI1461" s="38">
        <v>1.00543E-2</v>
      </c>
      <c r="EJ1461" s="38">
        <v>9.6430199999999994E-2</v>
      </c>
      <c r="EK1461" s="38">
        <v>-1.60269E-2</v>
      </c>
      <c r="EL1461" s="38">
        <v>-1.71269E-2</v>
      </c>
      <c r="EM1461" s="38">
        <v>-2.6730199999999999E-2</v>
      </c>
      <c r="EN1461" s="38">
        <v>-8.7279399999999993E-2</v>
      </c>
      <c r="EO1461" s="38">
        <v>-0.1201319</v>
      </c>
      <c r="EP1461" s="38">
        <v>-5.1992499999999997E-2</v>
      </c>
      <c r="EQ1461" s="38">
        <v>0.1040118</v>
      </c>
      <c r="ER1461" s="38">
        <v>0.13365109999999999</v>
      </c>
      <c r="ES1461" s="38">
        <v>0.17661579999999999</v>
      </c>
      <c r="ET1461" s="38">
        <v>0.2298955</v>
      </c>
      <c r="EU1461" s="38">
        <v>0.19983970000000001</v>
      </c>
      <c r="EV1461" s="38">
        <v>0.17132359999999999</v>
      </c>
      <c r="EW1461" s="38">
        <v>0.19758829999999999</v>
      </c>
      <c r="EX1461" s="38">
        <v>0.15181520000000001</v>
      </c>
      <c r="EY1461" s="38">
        <v>2.0681700000000001E-2</v>
      </c>
      <c r="EZ1461" s="38">
        <v>3.5073800000000002E-2</v>
      </c>
      <c r="FA1461" s="38">
        <v>1.83188E-2</v>
      </c>
      <c r="FB1461" s="38">
        <v>82.104799999999997</v>
      </c>
      <c r="FC1461" s="38">
        <v>81.274879999999996</v>
      </c>
      <c r="FD1461" s="38">
        <v>79.884249999999994</v>
      </c>
      <c r="FE1461" s="38">
        <v>78.231250000000003</v>
      </c>
      <c r="FF1461" s="38">
        <v>76.998810000000006</v>
      </c>
      <c r="FG1461" s="38">
        <v>75.705529999999996</v>
      </c>
      <c r="FH1461" s="38">
        <v>75.7</v>
      </c>
      <c r="FI1461" s="38">
        <v>77.439610000000002</v>
      </c>
      <c r="FJ1461" s="38">
        <v>79.893299999999996</v>
      </c>
      <c r="FK1461" s="38">
        <v>83.706609999999998</v>
      </c>
      <c r="FL1461" s="38">
        <v>88.125699999999995</v>
      </c>
      <c r="FM1461" s="38">
        <v>92.447720000000004</v>
      </c>
      <c r="FN1461" s="38">
        <v>93.321579999999997</v>
      </c>
      <c r="FO1461" s="38">
        <v>95.454899999999995</v>
      </c>
      <c r="FP1461" s="38">
        <v>97.778350000000003</v>
      </c>
      <c r="FQ1461" s="38">
        <v>98.840069999999997</v>
      </c>
      <c r="FR1461" s="38">
        <v>98.940280000000001</v>
      </c>
      <c r="FS1461" s="38">
        <v>97.979479999999995</v>
      </c>
      <c r="FT1461" s="38">
        <v>96.371510000000001</v>
      </c>
      <c r="FU1461" s="38">
        <v>93.373050000000006</v>
      </c>
      <c r="FV1461" s="38">
        <v>90.152000000000001</v>
      </c>
      <c r="FW1461">
        <v>87.842929999999996</v>
      </c>
      <c r="FX1461">
        <v>85.251609999999999</v>
      </c>
      <c r="FY1461">
        <v>82.202510000000004</v>
      </c>
      <c r="FZ1461">
        <v>1.9189500000000002E-2</v>
      </c>
      <c r="GA1461">
        <v>0.14947240000000001</v>
      </c>
      <c r="GB1461">
        <v>1</v>
      </c>
    </row>
    <row r="1462" spans="1:184" x14ac:dyDescent="0.3">
      <c r="A1462" t="s">
        <v>1</v>
      </c>
      <c r="B1462" t="s">
        <v>1</v>
      </c>
      <c r="C1462" t="s">
        <v>1</v>
      </c>
      <c r="D1462" t="s">
        <v>223</v>
      </c>
      <c r="E1462" t="s">
        <v>1</v>
      </c>
      <c r="F1462" t="s">
        <v>1</v>
      </c>
      <c r="G1462" t="s">
        <v>1</v>
      </c>
      <c r="H1462" s="40" t="s">
        <v>1</v>
      </c>
      <c r="I1462" s="18" t="s">
        <v>1</v>
      </c>
      <c r="J1462" s="38" t="s">
        <v>1</v>
      </c>
      <c r="K1462" s="18">
        <v>44763</v>
      </c>
      <c r="L1462" s="38">
        <v>77124</v>
      </c>
      <c r="M1462" s="38">
        <v>77124</v>
      </c>
      <c r="N1462" s="38">
        <v>6.545388</v>
      </c>
      <c r="O1462" s="38">
        <v>6.3620260000000002</v>
      </c>
      <c r="P1462" s="38">
        <v>6.2336749999999999</v>
      </c>
      <c r="Q1462" s="38">
        <v>6.1873360000000002</v>
      </c>
      <c r="R1462" s="38">
        <v>6.332052</v>
      </c>
      <c r="S1462" s="38">
        <v>6.7185439999999996</v>
      </c>
      <c r="T1462" s="38">
        <v>7.1736950000000004</v>
      </c>
      <c r="U1462" s="38">
        <v>7.7874910000000002</v>
      </c>
      <c r="V1462" s="38">
        <v>8.5196819999999995</v>
      </c>
      <c r="W1462" s="38">
        <v>9.0933489999999999</v>
      </c>
      <c r="X1462" s="38">
        <v>9.5571169999999999</v>
      </c>
      <c r="Y1462" s="38">
        <v>9.9196749999999998</v>
      </c>
      <c r="Z1462" s="38">
        <v>10.16385</v>
      </c>
      <c r="AA1462" s="38">
        <v>10.456440000000001</v>
      </c>
      <c r="AB1462" s="38">
        <v>10.557510000000001</v>
      </c>
      <c r="AC1462" s="38">
        <v>10.40686</v>
      </c>
      <c r="AD1462" s="38">
        <v>10.115170000000001</v>
      </c>
      <c r="AE1462" s="38">
        <v>9.4710929999999998</v>
      </c>
      <c r="AF1462" s="38">
        <v>8.9444680000000005</v>
      </c>
      <c r="AG1462" s="38">
        <v>8.5694649999999992</v>
      </c>
      <c r="AH1462" s="38">
        <v>8.2497330000000009</v>
      </c>
      <c r="AI1462" s="38">
        <v>7.7841740000000001</v>
      </c>
      <c r="AJ1462" s="38">
        <v>7.2535530000000001</v>
      </c>
      <c r="AK1462" s="38">
        <v>6.8368070000000003</v>
      </c>
      <c r="AL1462" s="38">
        <v>-8.0072599999999994E-2</v>
      </c>
      <c r="AM1462" s="38">
        <v>-7.8131400000000004E-2</v>
      </c>
      <c r="AN1462" s="38">
        <v>-5.04965E-2</v>
      </c>
      <c r="AO1462" s="38">
        <v>-3.1471399999999997E-2</v>
      </c>
      <c r="AP1462" s="38">
        <v>-1.26529E-2</v>
      </c>
      <c r="AQ1462" s="38">
        <v>-1.3741700000000001E-2</v>
      </c>
      <c r="AR1462" s="38">
        <v>4.5708899999999997E-2</v>
      </c>
      <c r="AS1462" s="38">
        <v>2.5416000000000001E-2</v>
      </c>
      <c r="AT1462" s="38">
        <v>4.9765299999999998E-2</v>
      </c>
      <c r="AU1462" s="38">
        <v>2.8119600000000002E-2</v>
      </c>
      <c r="AV1462" s="38">
        <v>-1.15922E-2</v>
      </c>
      <c r="AW1462" s="38">
        <v>-4.6599799999999997E-2</v>
      </c>
      <c r="AX1462" s="38">
        <v>-5.6750999999999998E-3</v>
      </c>
      <c r="AY1462" s="38">
        <v>9.5875999999999999E-3</v>
      </c>
      <c r="AZ1462" s="38">
        <v>1.8831799999999999E-2</v>
      </c>
      <c r="BA1462" s="38">
        <v>-4.3683800000000002E-2</v>
      </c>
      <c r="BB1462" s="38">
        <v>6.9029999999999994E-2</v>
      </c>
      <c r="BC1462" s="38">
        <v>7.4297000000000002E-2</v>
      </c>
      <c r="BD1462" s="38">
        <v>5.9552599999999997E-2</v>
      </c>
      <c r="BE1462" s="38">
        <v>7.2475499999999998E-2</v>
      </c>
      <c r="BF1462" s="38">
        <v>0.1021275</v>
      </c>
      <c r="BG1462" s="38">
        <v>-6.7271899999999996E-2</v>
      </c>
      <c r="BH1462" s="38">
        <v>-6.7407099999999998E-2</v>
      </c>
      <c r="BI1462" s="38">
        <v>-7.95067E-2</v>
      </c>
      <c r="BJ1462" s="38">
        <v>-7.2486800000000004E-2</v>
      </c>
      <c r="BK1462" s="38">
        <v>-7.1467600000000006E-2</v>
      </c>
      <c r="BL1462" s="38">
        <v>-4.49904E-2</v>
      </c>
      <c r="BM1462" s="38">
        <v>-2.6586800000000001E-2</v>
      </c>
      <c r="BN1462" s="38">
        <v>-8.2448999999999995E-3</v>
      </c>
      <c r="BO1462" s="38">
        <v>-8.5105000000000007E-3</v>
      </c>
      <c r="BP1462" s="38">
        <v>5.2513600000000001E-2</v>
      </c>
      <c r="BQ1462" s="38">
        <v>3.19739E-2</v>
      </c>
      <c r="BR1462" s="38">
        <v>5.6299099999999998E-2</v>
      </c>
      <c r="BS1462" s="38">
        <v>3.5801300000000001E-2</v>
      </c>
      <c r="BT1462" s="38">
        <v>-4.9969999999999997E-3</v>
      </c>
      <c r="BU1462" s="38">
        <v>-4.1972299999999997E-2</v>
      </c>
      <c r="BV1462" s="38">
        <v>-1.397E-3</v>
      </c>
      <c r="BW1462" s="38">
        <v>1.42059E-2</v>
      </c>
      <c r="BX1462" s="38">
        <v>2.4267799999999999E-2</v>
      </c>
      <c r="BY1462" s="38">
        <v>-3.5123799999999997E-2</v>
      </c>
      <c r="BZ1462" s="38">
        <v>7.7490100000000006E-2</v>
      </c>
      <c r="CA1462" s="38">
        <v>8.3177799999999996E-2</v>
      </c>
      <c r="CB1462" s="38">
        <v>6.9693599999999994E-2</v>
      </c>
      <c r="CC1462" s="38">
        <v>8.2303399999999999E-2</v>
      </c>
      <c r="CD1462" s="38">
        <v>0.1111645</v>
      </c>
      <c r="CE1462" s="38">
        <v>-5.7642600000000002E-2</v>
      </c>
      <c r="CF1462" s="38">
        <v>-5.7783899999999999E-2</v>
      </c>
      <c r="CG1462" s="38">
        <v>-6.8453799999999995E-2</v>
      </c>
      <c r="CH1462" s="38">
        <v>-6.7233000000000001E-2</v>
      </c>
      <c r="CI1462" s="38">
        <v>-6.6852200000000001E-2</v>
      </c>
      <c r="CJ1462" s="38">
        <v>-4.11768E-2</v>
      </c>
      <c r="CK1462" s="38">
        <v>-2.32038E-2</v>
      </c>
      <c r="CL1462" s="38">
        <v>-5.1919999999999996E-3</v>
      </c>
      <c r="CM1462" s="38">
        <v>-4.8874000000000001E-3</v>
      </c>
      <c r="CN1462" s="38">
        <v>5.72265E-2</v>
      </c>
      <c r="CO1462" s="38">
        <v>3.6515899999999997E-2</v>
      </c>
      <c r="CP1462" s="38">
        <v>6.0824499999999997E-2</v>
      </c>
      <c r="CQ1462" s="38">
        <v>4.1121699999999997E-2</v>
      </c>
      <c r="CR1462" s="38">
        <v>-4.2920000000000002E-4</v>
      </c>
      <c r="CS1462" s="38">
        <v>-3.8767299999999998E-2</v>
      </c>
      <c r="CT1462" s="38">
        <v>1.5659000000000001E-3</v>
      </c>
      <c r="CU1462" s="38">
        <v>1.74045E-2</v>
      </c>
      <c r="CV1462" s="38">
        <v>2.8032700000000001E-2</v>
      </c>
      <c r="CW1462" s="38">
        <v>-2.9195200000000001E-2</v>
      </c>
      <c r="CX1462" s="38">
        <v>8.3349599999999996E-2</v>
      </c>
      <c r="CY1462" s="38">
        <v>8.9328699999999997E-2</v>
      </c>
      <c r="CZ1462" s="38">
        <v>7.6717300000000002E-2</v>
      </c>
      <c r="DA1462" s="38">
        <v>8.9110200000000001E-2</v>
      </c>
      <c r="DB1462" s="38">
        <v>0.1174235</v>
      </c>
      <c r="DC1462" s="38">
        <v>-5.0973299999999999E-2</v>
      </c>
      <c r="DD1462" s="38">
        <v>-5.1118900000000002E-2</v>
      </c>
      <c r="DE1462" s="38">
        <v>-6.0798699999999997E-2</v>
      </c>
      <c r="DF1462" s="38">
        <v>-6.1979100000000002E-2</v>
      </c>
      <c r="DG1462" s="38">
        <v>-6.2236899999999998E-2</v>
      </c>
      <c r="DH1462" s="38">
        <v>-3.7363199999999999E-2</v>
      </c>
      <c r="DI1462" s="38">
        <v>-1.98208E-2</v>
      </c>
      <c r="DJ1462" s="38">
        <v>-2.1389999999999998E-3</v>
      </c>
      <c r="DK1462" s="38">
        <v>-1.2642E-3</v>
      </c>
      <c r="DL1462" s="38">
        <v>6.1939399999999999E-2</v>
      </c>
      <c r="DM1462" s="38">
        <v>4.1057799999999998E-2</v>
      </c>
      <c r="DN1462" s="38">
        <v>6.53498E-2</v>
      </c>
      <c r="DO1462" s="38">
        <v>4.64421E-2</v>
      </c>
      <c r="DP1462" s="38">
        <v>4.1386000000000001E-3</v>
      </c>
      <c r="DQ1462" s="38">
        <v>-3.5562299999999998E-2</v>
      </c>
      <c r="DR1462" s="38">
        <v>4.5288999999999998E-3</v>
      </c>
      <c r="DS1462" s="38">
        <v>2.0603099999999999E-2</v>
      </c>
      <c r="DT1462" s="38">
        <v>3.1797699999999998E-2</v>
      </c>
      <c r="DU1462" s="38">
        <v>-2.3266599999999998E-2</v>
      </c>
      <c r="DV1462" s="38">
        <v>8.9208999999999997E-2</v>
      </c>
      <c r="DW1462" s="38">
        <v>9.5479499999999995E-2</v>
      </c>
      <c r="DX1462" s="38">
        <v>8.3740999999999996E-2</v>
      </c>
      <c r="DY1462" s="38">
        <v>9.5917000000000002E-2</v>
      </c>
      <c r="DZ1462" s="38">
        <v>0.1236825</v>
      </c>
      <c r="EA1462" s="38">
        <v>-4.4304099999999999E-2</v>
      </c>
      <c r="EB1462" s="38">
        <v>-4.4453899999999998E-2</v>
      </c>
      <c r="EC1462" s="38">
        <v>-5.3143599999999999E-2</v>
      </c>
      <c r="ED1462" s="38">
        <v>-5.4393299999999999E-2</v>
      </c>
      <c r="EE1462" s="38">
        <v>-5.5572999999999997E-2</v>
      </c>
      <c r="EF1462" s="38">
        <v>-3.1857099999999999E-2</v>
      </c>
      <c r="EG1462" s="38">
        <v>-1.49362E-2</v>
      </c>
      <c r="EH1462" s="38">
        <v>2.2688999999999999E-3</v>
      </c>
      <c r="EI1462" s="38">
        <v>3.967E-3</v>
      </c>
      <c r="EJ1462" s="38">
        <v>6.8744E-2</v>
      </c>
      <c r="EK1462" s="38">
        <v>4.7615699999999997E-2</v>
      </c>
      <c r="EL1462" s="38">
        <v>7.1883600000000006E-2</v>
      </c>
      <c r="EM1462" s="38">
        <v>5.41238E-2</v>
      </c>
      <c r="EN1462" s="38">
        <v>1.0733700000000001E-2</v>
      </c>
      <c r="EO1462" s="38">
        <v>-3.0934799999999998E-2</v>
      </c>
      <c r="EP1462" s="38">
        <v>8.8070000000000006E-3</v>
      </c>
      <c r="EQ1462" s="38">
        <v>2.5221400000000001E-2</v>
      </c>
      <c r="ER1462" s="38">
        <v>3.7233700000000002E-2</v>
      </c>
      <c r="ES1462" s="38">
        <v>-1.47066E-2</v>
      </c>
      <c r="ET1462" s="38">
        <v>9.7669099999999995E-2</v>
      </c>
      <c r="EU1462" s="38">
        <v>0.10436040000000001</v>
      </c>
      <c r="EV1462" s="38">
        <v>9.3881999999999993E-2</v>
      </c>
      <c r="EW1462" s="38">
        <v>0.10574500000000001</v>
      </c>
      <c r="EX1462" s="38">
        <v>0.13271949999999999</v>
      </c>
      <c r="EY1462" s="38">
        <v>-3.4674700000000003E-2</v>
      </c>
      <c r="EZ1462" s="38">
        <v>-3.4830699999999999E-2</v>
      </c>
      <c r="FA1462" s="38">
        <v>-4.2090700000000002E-2</v>
      </c>
      <c r="FB1462" s="38">
        <v>78.828130000000002</v>
      </c>
      <c r="FC1462" s="38">
        <v>76.671980000000005</v>
      </c>
      <c r="FD1462" s="38">
        <v>74.995289999999997</v>
      </c>
      <c r="FE1462" s="38">
        <v>73.446299999999994</v>
      </c>
      <c r="FF1462" s="38">
        <v>71.996639999999999</v>
      </c>
      <c r="FG1462" s="38">
        <v>70.311840000000004</v>
      </c>
      <c r="FH1462" s="38">
        <v>69.896749999999997</v>
      </c>
      <c r="FI1462" s="38">
        <v>73.027140000000003</v>
      </c>
      <c r="FJ1462" s="38">
        <v>77.011049999999997</v>
      </c>
      <c r="FK1462" s="38">
        <v>81.272090000000006</v>
      </c>
      <c r="FL1462" s="38">
        <v>85.875969999999995</v>
      </c>
      <c r="FM1462" s="38">
        <v>89.177890000000005</v>
      </c>
      <c r="FN1462" s="38">
        <v>92.127070000000003</v>
      </c>
      <c r="FO1462" s="38">
        <v>94.302700000000002</v>
      </c>
      <c r="FP1462" s="38">
        <v>95.743790000000004</v>
      </c>
      <c r="FQ1462" s="38">
        <v>96.615039999999993</v>
      </c>
      <c r="FR1462" s="38">
        <v>98.935360000000003</v>
      </c>
      <c r="FS1462" s="38">
        <v>98.465770000000006</v>
      </c>
      <c r="FT1462" s="38">
        <v>96.843029999999999</v>
      </c>
      <c r="FU1462" s="38">
        <v>93.899140000000003</v>
      </c>
      <c r="FV1462" s="38">
        <v>89.965869999999995</v>
      </c>
      <c r="FW1462">
        <v>86.535089999999997</v>
      </c>
      <c r="FX1462">
        <v>83.653450000000007</v>
      </c>
      <c r="FY1462">
        <v>80.378140000000002</v>
      </c>
      <c r="FZ1462">
        <v>1.06409E-2</v>
      </c>
      <c r="GA1462">
        <v>8.2200899999999993E-2</v>
      </c>
      <c r="GB1462">
        <v>1</v>
      </c>
    </row>
    <row r="1463" spans="1:184" x14ac:dyDescent="0.3">
      <c r="A1463" t="s">
        <v>1</v>
      </c>
      <c r="B1463" t="s">
        <v>1</v>
      </c>
      <c r="C1463" t="s">
        <v>1</v>
      </c>
      <c r="D1463" t="s">
        <v>223</v>
      </c>
      <c r="E1463" t="s">
        <v>1</v>
      </c>
      <c r="F1463" t="s">
        <v>1</v>
      </c>
      <c r="G1463" t="s">
        <v>1</v>
      </c>
      <c r="H1463" s="40" t="s">
        <v>1</v>
      </c>
      <c r="I1463" s="18" t="s">
        <v>1</v>
      </c>
      <c r="J1463" s="38" t="s">
        <v>1</v>
      </c>
      <c r="K1463" s="18">
        <v>44789</v>
      </c>
      <c r="L1463" s="38">
        <v>95843</v>
      </c>
      <c r="M1463" s="38">
        <v>95843</v>
      </c>
      <c r="N1463" s="38">
        <v>6.3318529999999997</v>
      </c>
      <c r="O1463" s="38">
        <v>6.1409419999999999</v>
      </c>
      <c r="P1463" s="38">
        <v>6.0023850000000003</v>
      </c>
      <c r="Q1463" s="38">
        <v>5.9540150000000001</v>
      </c>
      <c r="R1463" s="38">
        <v>6.1217309999999996</v>
      </c>
      <c r="S1463" s="38">
        <v>6.5152029999999996</v>
      </c>
      <c r="T1463" s="38">
        <v>7.0268379999999997</v>
      </c>
      <c r="U1463" s="38">
        <v>7.7559579999999997</v>
      </c>
      <c r="V1463" s="38">
        <v>8.6403289999999995</v>
      </c>
      <c r="W1463" s="38">
        <v>9.3791550000000008</v>
      </c>
      <c r="X1463" s="38">
        <v>10.02974</v>
      </c>
      <c r="Y1463" s="38">
        <v>10.50433</v>
      </c>
      <c r="Z1463" s="38">
        <v>10.79805</v>
      </c>
      <c r="AA1463" s="38">
        <v>11.12119</v>
      </c>
      <c r="AB1463" s="38">
        <v>11.211449999999999</v>
      </c>
      <c r="AC1463" s="38">
        <v>11.03463</v>
      </c>
      <c r="AD1463" s="38">
        <v>10.581239999999999</v>
      </c>
      <c r="AE1463" s="38">
        <v>9.8322710000000004</v>
      </c>
      <c r="AF1463" s="38">
        <v>9.2310809999999996</v>
      </c>
      <c r="AG1463" s="38">
        <v>8.803744</v>
      </c>
      <c r="AH1463" s="38">
        <v>8.4385279999999998</v>
      </c>
      <c r="AI1463" s="38">
        <v>7.9558280000000003</v>
      </c>
      <c r="AJ1463" s="38">
        <v>7.3957009999999999</v>
      </c>
      <c r="AK1463" s="38">
        <v>6.9710619999999999</v>
      </c>
      <c r="AL1463" s="38">
        <v>-5.6445099999999998E-2</v>
      </c>
      <c r="AM1463" s="38">
        <v>-5.8782599999999997E-2</v>
      </c>
      <c r="AN1463" s="38">
        <v>-4.7019100000000001E-2</v>
      </c>
      <c r="AO1463" s="38">
        <v>-2.9425099999999999E-2</v>
      </c>
      <c r="AP1463" s="38">
        <v>-1.3937700000000001E-2</v>
      </c>
      <c r="AQ1463" s="38">
        <v>-3.2954600000000001E-2</v>
      </c>
      <c r="AR1463" s="38">
        <v>-4.2581899999999999E-2</v>
      </c>
      <c r="AS1463" s="38">
        <v>2.95652E-2</v>
      </c>
      <c r="AT1463" s="38">
        <v>2.9188700000000001E-2</v>
      </c>
      <c r="AU1463" s="38">
        <v>5.64647E-2</v>
      </c>
      <c r="AV1463" s="38">
        <v>5.8575099999999998E-2</v>
      </c>
      <c r="AW1463" s="38">
        <v>2.67312E-2</v>
      </c>
      <c r="AX1463" s="38">
        <v>-1.21038E-2</v>
      </c>
      <c r="AY1463" s="38">
        <v>-1.51377E-2</v>
      </c>
      <c r="AZ1463" s="38">
        <v>-2.5561899999999999E-2</v>
      </c>
      <c r="BA1463" s="38">
        <v>1.9741999999999999E-2</v>
      </c>
      <c r="BB1463" s="38">
        <v>0.1111309</v>
      </c>
      <c r="BC1463" s="38">
        <v>6.9904400000000005E-2</v>
      </c>
      <c r="BD1463" s="38">
        <v>6.7742499999999997E-2</v>
      </c>
      <c r="BE1463" s="38">
        <v>5.9873000000000003E-2</v>
      </c>
      <c r="BF1463" s="38">
        <v>2.98766E-2</v>
      </c>
      <c r="BG1463" s="38">
        <v>5.4441700000000003E-2</v>
      </c>
      <c r="BH1463" s="38">
        <v>2.3417299999999999E-2</v>
      </c>
      <c r="BI1463" s="38">
        <v>1.8854699999999999E-2</v>
      </c>
      <c r="BJ1463" s="38">
        <v>-4.9925600000000001E-2</v>
      </c>
      <c r="BK1463" s="38">
        <v>-5.3178499999999997E-2</v>
      </c>
      <c r="BL1463" s="38">
        <v>-4.1623599999999997E-2</v>
      </c>
      <c r="BM1463" s="38">
        <v>-2.4628799999999999E-2</v>
      </c>
      <c r="BN1463" s="38">
        <v>-9.4560000000000009E-3</v>
      </c>
      <c r="BO1463" s="38">
        <v>-2.7761600000000001E-2</v>
      </c>
      <c r="BP1463" s="38">
        <v>-3.5326200000000002E-2</v>
      </c>
      <c r="BQ1463" s="38">
        <v>3.67134E-2</v>
      </c>
      <c r="BR1463" s="38">
        <v>3.6418699999999998E-2</v>
      </c>
      <c r="BS1463" s="38">
        <v>6.4085000000000003E-2</v>
      </c>
      <c r="BT1463" s="38">
        <v>6.4882099999999998E-2</v>
      </c>
      <c r="BU1463" s="38">
        <v>3.1924099999999997E-2</v>
      </c>
      <c r="BV1463" s="38">
        <v>-7.3857000000000003E-3</v>
      </c>
      <c r="BW1463" s="38">
        <v>-9.7415999999999996E-3</v>
      </c>
      <c r="BX1463" s="38">
        <v>-1.8196299999999999E-2</v>
      </c>
      <c r="BY1463" s="38">
        <v>2.8995699999999999E-2</v>
      </c>
      <c r="BZ1463" s="38">
        <v>0.12058339999999999</v>
      </c>
      <c r="CA1463" s="38">
        <v>7.9934599999999995E-2</v>
      </c>
      <c r="CB1463" s="38">
        <v>7.9718700000000003E-2</v>
      </c>
      <c r="CC1463" s="38">
        <v>7.12946E-2</v>
      </c>
      <c r="CD1463" s="38">
        <v>4.0446299999999998E-2</v>
      </c>
      <c r="CE1463" s="38">
        <v>6.4731399999999994E-2</v>
      </c>
      <c r="CF1463" s="38">
        <v>3.5454800000000002E-2</v>
      </c>
      <c r="CG1463" s="38">
        <v>3.2038900000000002E-2</v>
      </c>
      <c r="CH1463" s="38">
        <v>-4.5410300000000001E-2</v>
      </c>
      <c r="CI1463" s="38">
        <v>-4.9297199999999999E-2</v>
      </c>
      <c r="CJ1463" s="38">
        <v>-3.7886700000000002E-2</v>
      </c>
      <c r="CK1463" s="38">
        <v>-2.1307E-2</v>
      </c>
      <c r="CL1463" s="38">
        <v>-6.352E-3</v>
      </c>
      <c r="CM1463" s="38">
        <v>-2.4164999999999999E-2</v>
      </c>
      <c r="CN1463" s="38">
        <v>-3.0300899999999999E-2</v>
      </c>
      <c r="CO1463" s="38">
        <v>4.1664300000000001E-2</v>
      </c>
      <c r="CP1463" s="38">
        <v>4.1426200000000003E-2</v>
      </c>
      <c r="CQ1463" s="38">
        <v>6.9362800000000002E-2</v>
      </c>
      <c r="CR1463" s="38">
        <v>6.9250300000000001E-2</v>
      </c>
      <c r="CS1463" s="38">
        <v>3.5520599999999999E-2</v>
      </c>
      <c r="CT1463" s="38">
        <v>-4.1180000000000001E-3</v>
      </c>
      <c r="CU1463" s="38">
        <v>-6.0042999999999997E-3</v>
      </c>
      <c r="CV1463" s="38">
        <v>-1.3095000000000001E-2</v>
      </c>
      <c r="CW1463" s="38">
        <v>3.54048E-2</v>
      </c>
      <c r="CX1463" s="38">
        <v>0.1271302</v>
      </c>
      <c r="CY1463" s="38">
        <v>8.6881399999999998E-2</v>
      </c>
      <c r="CZ1463" s="38">
        <v>8.8013400000000006E-2</v>
      </c>
      <c r="DA1463" s="38">
        <v>7.9205100000000001E-2</v>
      </c>
      <c r="DB1463" s="38">
        <v>4.7766799999999998E-2</v>
      </c>
      <c r="DC1463" s="38">
        <v>7.1858000000000005E-2</v>
      </c>
      <c r="DD1463" s="38">
        <v>4.3791999999999998E-2</v>
      </c>
      <c r="DE1463" s="38">
        <v>4.11703E-2</v>
      </c>
      <c r="DF1463" s="38">
        <v>-4.0894899999999998E-2</v>
      </c>
      <c r="DG1463" s="38">
        <v>-4.5415799999999999E-2</v>
      </c>
      <c r="DH1463" s="38">
        <v>-3.4149800000000001E-2</v>
      </c>
      <c r="DI1463" s="38">
        <v>-1.79852E-2</v>
      </c>
      <c r="DJ1463" s="38">
        <v>-3.248E-3</v>
      </c>
      <c r="DK1463" s="38">
        <v>-2.0568300000000001E-2</v>
      </c>
      <c r="DL1463" s="38">
        <v>-2.5275599999999999E-2</v>
      </c>
      <c r="DM1463" s="38">
        <v>4.66151E-2</v>
      </c>
      <c r="DN1463" s="38">
        <v>4.6433599999999998E-2</v>
      </c>
      <c r="DO1463" s="38">
        <v>7.4640600000000001E-2</v>
      </c>
      <c r="DP1463" s="38">
        <v>7.3618600000000006E-2</v>
      </c>
      <c r="DQ1463" s="38">
        <v>3.9117199999999998E-2</v>
      </c>
      <c r="DR1463" s="38">
        <v>-8.5030000000000001E-4</v>
      </c>
      <c r="DS1463" s="38">
        <v>-2.2669999999999999E-3</v>
      </c>
      <c r="DT1463" s="38">
        <v>-7.9936E-3</v>
      </c>
      <c r="DU1463" s="38">
        <v>4.1813799999999998E-2</v>
      </c>
      <c r="DV1463" s="38">
        <v>0.13367689999999999</v>
      </c>
      <c r="DW1463" s="38">
        <v>9.3828300000000003E-2</v>
      </c>
      <c r="DX1463" s="38">
        <v>9.6308000000000005E-2</v>
      </c>
      <c r="DY1463" s="38">
        <v>8.7115600000000001E-2</v>
      </c>
      <c r="DZ1463" s="38">
        <v>5.5087400000000002E-2</v>
      </c>
      <c r="EA1463" s="38">
        <v>7.8984600000000002E-2</v>
      </c>
      <c r="EB1463" s="38">
        <v>5.2129099999999998E-2</v>
      </c>
      <c r="EC1463" s="38">
        <v>5.0301699999999998E-2</v>
      </c>
      <c r="ED1463" s="38">
        <v>-3.4375500000000003E-2</v>
      </c>
      <c r="EE1463" s="38">
        <v>-3.9811699999999998E-2</v>
      </c>
      <c r="EF1463" s="38">
        <v>-2.8754399999999999E-2</v>
      </c>
      <c r="EG1463" s="38">
        <v>-1.31889E-2</v>
      </c>
      <c r="EH1463" s="38">
        <v>1.2336999999999999E-3</v>
      </c>
      <c r="EI1463" s="38">
        <v>-1.5375399999999999E-2</v>
      </c>
      <c r="EJ1463" s="38">
        <v>-1.8019799999999999E-2</v>
      </c>
      <c r="EK1463" s="38">
        <v>5.37633E-2</v>
      </c>
      <c r="EL1463" s="38">
        <v>5.3663599999999999E-2</v>
      </c>
      <c r="EM1463" s="38">
        <v>8.2261000000000001E-2</v>
      </c>
      <c r="EN1463" s="38">
        <v>7.9925599999999999E-2</v>
      </c>
      <c r="EO1463" s="38">
        <v>4.4310099999999998E-2</v>
      </c>
      <c r="EP1463" s="38">
        <v>3.8677999999999998E-3</v>
      </c>
      <c r="EQ1463" s="38">
        <v>3.1291000000000001E-3</v>
      </c>
      <c r="ER1463" s="38">
        <v>-6.2810000000000003E-4</v>
      </c>
      <c r="ES1463" s="38">
        <v>5.1067500000000002E-2</v>
      </c>
      <c r="ET1463" s="38">
        <v>0.14312949999999999</v>
      </c>
      <c r="EU1463" s="38">
        <v>0.1038584</v>
      </c>
      <c r="EV1463" s="38">
        <v>0.1082842</v>
      </c>
      <c r="EW1463" s="38">
        <v>9.8537100000000002E-2</v>
      </c>
      <c r="EX1463" s="38">
        <v>6.5657099999999996E-2</v>
      </c>
      <c r="EY1463" s="38">
        <v>8.9274300000000001E-2</v>
      </c>
      <c r="EZ1463" s="38">
        <v>6.4166600000000004E-2</v>
      </c>
      <c r="FA1463" s="38">
        <v>6.3485899999999998E-2</v>
      </c>
      <c r="FB1463" s="38">
        <v>78.842979999999997</v>
      </c>
      <c r="FC1463" s="38">
        <v>77.707160000000002</v>
      </c>
      <c r="FD1463" s="38">
        <v>75.99297</v>
      </c>
      <c r="FE1463" s="38">
        <v>74.341530000000006</v>
      </c>
      <c r="FF1463" s="38">
        <v>72.389150000000001</v>
      </c>
      <c r="FG1463" s="38">
        <v>71.443349999999995</v>
      </c>
      <c r="FH1463" s="38">
        <v>70.743819999999999</v>
      </c>
      <c r="FI1463" s="38">
        <v>72.663539999999998</v>
      </c>
      <c r="FJ1463" s="38">
        <v>77.144000000000005</v>
      </c>
      <c r="FK1463" s="38">
        <v>82.510779999999997</v>
      </c>
      <c r="FL1463" s="38">
        <v>87.178600000000003</v>
      </c>
      <c r="FM1463" s="38">
        <v>91.40634</v>
      </c>
      <c r="FN1463" s="38">
        <v>95.480919999999998</v>
      </c>
      <c r="FO1463" s="38">
        <v>98.734179999999995</v>
      </c>
      <c r="FP1463" s="38">
        <v>101.1836</v>
      </c>
      <c r="FQ1463" s="38">
        <v>102.4268</v>
      </c>
      <c r="FR1463" s="38">
        <v>102.80119999999999</v>
      </c>
      <c r="FS1463" s="38">
        <v>102.4669</v>
      </c>
      <c r="FT1463" s="38">
        <v>101.13979999999999</v>
      </c>
      <c r="FU1463" s="38">
        <v>98.339259999999996</v>
      </c>
      <c r="FV1463" s="38">
        <v>94.151870000000002</v>
      </c>
      <c r="FW1463">
        <v>90.608440000000002</v>
      </c>
      <c r="FX1463">
        <v>87.653109999999998</v>
      </c>
      <c r="FY1463">
        <v>85.450040000000001</v>
      </c>
      <c r="FZ1463">
        <v>1.29176E-2</v>
      </c>
      <c r="GA1463">
        <v>0.1021686</v>
      </c>
      <c r="GB1463">
        <v>1</v>
      </c>
    </row>
    <row r="1464" spans="1:184" x14ac:dyDescent="0.3">
      <c r="A1464" t="s">
        <v>1</v>
      </c>
      <c r="B1464" t="s">
        <v>1</v>
      </c>
      <c r="C1464" t="s">
        <v>1</v>
      </c>
      <c r="D1464" t="s">
        <v>223</v>
      </c>
      <c r="E1464" t="s">
        <v>1</v>
      </c>
      <c r="F1464" t="s">
        <v>1</v>
      </c>
      <c r="G1464" t="s">
        <v>1</v>
      </c>
      <c r="H1464" s="40" t="s">
        <v>1</v>
      </c>
      <c r="I1464" s="18" t="s">
        <v>1</v>
      </c>
      <c r="J1464" s="38" t="s">
        <v>1</v>
      </c>
      <c r="K1464" s="18">
        <v>44790</v>
      </c>
      <c r="L1464" s="38">
        <v>101112</v>
      </c>
      <c r="M1464" s="38">
        <v>101112</v>
      </c>
      <c r="N1464" s="38">
        <v>6.7519629999999999</v>
      </c>
      <c r="O1464" s="38">
        <v>6.5459230000000002</v>
      </c>
      <c r="P1464" s="38">
        <v>6.3986700000000001</v>
      </c>
      <c r="Q1464" s="38">
        <v>6.3479260000000002</v>
      </c>
      <c r="R1464" s="38">
        <v>6.4957060000000002</v>
      </c>
      <c r="S1464" s="38">
        <v>6.8944419999999997</v>
      </c>
      <c r="T1464" s="38">
        <v>7.408976</v>
      </c>
      <c r="U1464" s="38">
        <v>8.1020059999999994</v>
      </c>
      <c r="V1464" s="38">
        <v>8.9307879999999997</v>
      </c>
      <c r="W1464" s="38">
        <v>9.5279939999999996</v>
      </c>
      <c r="X1464" s="38">
        <v>10.08113</v>
      </c>
      <c r="Y1464" s="38">
        <v>10.47752</v>
      </c>
      <c r="Z1464" s="38">
        <v>10.70111</v>
      </c>
      <c r="AA1464" s="38">
        <v>10.9642</v>
      </c>
      <c r="AB1464" s="38">
        <v>10.977790000000001</v>
      </c>
      <c r="AC1464" s="38">
        <v>10.76646</v>
      </c>
      <c r="AD1464" s="38">
        <v>10.31996</v>
      </c>
      <c r="AE1464" s="38">
        <v>9.5960300000000007</v>
      </c>
      <c r="AF1464" s="38">
        <v>9.0444230000000001</v>
      </c>
      <c r="AG1464" s="38">
        <v>8.6661760000000001</v>
      </c>
      <c r="AH1464" s="38">
        <v>8.358784</v>
      </c>
      <c r="AI1464" s="38">
        <v>7.9013150000000003</v>
      </c>
      <c r="AJ1464" s="38">
        <v>7.3504120000000004</v>
      </c>
      <c r="AK1464" s="38">
        <v>6.9446950000000003</v>
      </c>
      <c r="AL1464" s="38">
        <v>0.1435871</v>
      </c>
      <c r="AM1464" s="38">
        <v>0.1236976</v>
      </c>
      <c r="AN1464" s="38">
        <v>0.1202421</v>
      </c>
      <c r="AO1464" s="38">
        <v>9.5123200000000005E-2</v>
      </c>
      <c r="AP1464" s="38">
        <v>5.8358399999999998E-2</v>
      </c>
      <c r="AQ1464" s="38">
        <v>-2.4302600000000001E-2</v>
      </c>
      <c r="AR1464" s="38">
        <v>-0.15653520000000001</v>
      </c>
      <c r="AS1464" s="38">
        <v>-9.8324599999999998E-2</v>
      </c>
      <c r="AT1464" s="38">
        <v>-0.1581272</v>
      </c>
      <c r="AU1464" s="38">
        <v>-0.2066799</v>
      </c>
      <c r="AV1464" s="38">
        <v>-0.12472519999999999</v>
      </c>
      <c r="AW1464" s="38">
        <v>-2.1307099999999999E-2</v>
      </c>
      <c r="AX1464" s="38">
        <v>-1.6983499999999999E-2</v>
      </c>
      <c r="AY1464" s="38">
        <v>6.8947000000000001E-3</v>
      </c>
      <c r="AZ1464" s="38">
        <v>6.6879099999999997E-2</v>
      </c>
      <c r="BA1464" s="38">
        <v>0.16079479999999999</v>
      </c>
      <c r="BB1464" s="38">
        <v>0.28593150000000001</v>
      </c>
      <c r="BC1464" s="38">
        <v>0.23362620000000001</v>
      </c>
      <c r="BD1464" s="38">
        <v>0.21720020000000001</v>
      </c>
      <c r="BE1464" s="38">
        <v>0.20715639999999999</v>
      </c>
      <c r="BF1464" s="38">
        <v>0.1758892</v>
      </c>
      <c r="BG1464" s="38">
        <v>0.20806939999999999</v>
      </c>
      <c r="BH1464" s="38">
        <v>0.16802030000000001</v>
      </c>
      <c r="BI1464" s="38">
        <v>0.1723074</v>
      </c>
      <c r="BJ1464" s="38">
        <v>0.15291270000000001</v>
      </c>
      <c r="BK1464" s="38">
        <v>0.13282340000000001</v>
      </c>
      <c r="BL1464" s="38">
        <v>0.12771660000000001</v>
      </c>
      <c r="BM1464" s="38">
        <v>0.1022739</v>
      </c>
      <c r="BN1464" s="38">
        <v>6.4886600000000003E-2</v>
      </c>
      <c r="BO1464" s="38">
        <v>-1.5853599999999999E-2</v>
      </c>
      <c r="BP1464" s="38">
        <v>-0.14348849999999999</v>
      </c>
      <c r="BQ1464" s="38">
        <v>-9.06309E-2</v>
      </c>
      <c r="BR1464" s="38">
        <v>-0.15057970000000001</v>
      </c>
      <c r="BS1464" s="38">
        <v>-0.1950962</v>
      </c>
      <c r="BT1464" s="38">
        <v>-0.11630699999999999</v>
      </c>
      <c r="BU1464" s="38">
        <v>-1.56892E-2</v>
      </c>
      <c r="BV1464" s="38">
        <v>-1.2051299999999999E-2</v>
      </c>
      <c r="BW1464" s="38">
        <v>1.33548E-2</v>
      </c>
      <c r="BX1464" s="38">
        <v>7.6319100000000001E-2</v>
      </c>
      <c r="BY1464" s="38">
        <v>0.173481</v>
      </c>
      <c r="BZ1464" s="38">
        <v>0.3003825</v>
      </c>
      <c r="CA1464" s="38">
        <v>0.24713099999999999</v>
      </c>
      <c r="CB1464" s="38">
        <v>0.2313027</v>
      </c>
      <c r="CC1464" s="38">
        <v>0.22064990000000001</v>
      </c>
      <c r="CD1464" s="38">
        <v>0.18767790000000001</v>
      </c>
      <c r="CE1464" s="38">
        <v>0.22225439999999999</v>
      </c>
      <c r="CF1464" s="38">
        <v>0.1826932</v>
      </c>
      <c r="CG1464" s="38">
        <v>0.18524489999999999</v>
      </c>
      <c r="CH1464" s="38">
        <v>0.15937170000000001</v>
      </c>
      <c r="CI1464" s="38">
        <v>0.13914389999999999</v>
      </c>
      <c r="CJ1464" s="38">
        <v>0.13289339999999999</v>
      </c>
      <c r="CK1464" s="38">
        <v>0.1072265</v>
      </c>
      <c r="CL1464" s="38">
        <v>6.9407999999999997E-2</v>
      </c>
      <c r="CM1464" s="38">
        <v>-1.0001899999999999E-2</v>
      </c>
      <c r="CN1464" s="38">
        <v>-0.1344525</v>
      </c>
      <c r="CO1464" s="38">
        <v>-8.5302299999999998E-2</v>
      </c>
      <c r="CP1464" s="38">
        <v>-0.14535219999999999</v>
      </c>
      <c r="CQ1464" s="38">
        <v>-0.1870733</v>
      </c>
      <c r="CR1464" s="38">
        <v>-0.11047659999999999</v>
      </c>
      <c r="CS1464" s="38">
        <v>-1.17982E-2</v>
      </c>
      <c r="CT1464" s="38">
        <v>-8.6353000000000003E-3</v>
      </c>
      <c r="CU1464" s="38">
        <v>1.7829000000000001E-2</v>
      </c>
      <c r="CV1464" s="38">
        <v>8.2857299999999995E-2</v>
      </c>
      <c r="CW1464" s="38">
        <v>0.1822675</v>
      </c>
      <c r="CX1464" s="38">
        <v>0.31039119999999998</v>
      </c>
      <c r="CY1464" s="38">
        <v>0.2564843</v>
      </c>
      <c r="CZ1464" s="38">
        <v>0.24107000000000001</v>
      </c>
      <c r="DA1464" s="38">
        <v>0.22999539999999999</v>
      </c>
      <c r="DB1464" s="38">
        <v>0.19584270000000001</v>
      </c>
      <c r="DC1464" s="38">
        <v>0.2320789</v>
      </c>
      <c r="DD1464" s="38">
        <v>0.19285569999999999</v>
      </c>
      <c r="DE1464" s="38">
        <v>0.1942054</v>
      </c>
      <c r="DF1464" s="38">
        <v>0.16583059999999999</v>
      </c>
      <c r="DG1464" s="38">
        <v>0.14546439999999999</v>
      </c>
      <c r="DH1464" s="38">
        <v>0.1380702</v>
      </c>
      <c r="DI1464" s="38">
        <v>0.1121791</v>
      </c>
      <c r="DJ1464" s="38">
        <v>7.3929400000000006E-2</v>
      </c>
      <c r="DK1464" s="38">
        <v>-4.1501000000000003E-3</v>
      </c>
      <c r="DL1464" s="38">
        <v>-0.12541640000000001</v>
      </c>
      <c r="DM1464" s="38">
        <v>-7.9973600000000006E-2</v>
      </c>
      <c r="DN1464" s="38">
        <v>-0.14012479999999999</v>
      </c>
      <c r="DO1464" s="38">
        <v>-0.1790505</v>
      </c>
      <c r="DP1464" s="38">
        <v>-0.10464619999999999</v>
      </c>
      <c r="DQ1464" s="38">
        <v>-7.9071999999999996E-3</v>
      </c>
      <c r="DR1464" s="38">
        <v>-5.2192000000000002E-3</v>
      </c>
      <c r="DS1464" s="38">
        <v>2.2303300000000002E-2</v>
      </c>
      <c r="DT1464" s="38">
        <v>8.93954E-2</v>
      </c>
      <c r="DU1464" s="38">
        <v>0.191054</v>
      </c>
      <c r="DV1464" s="38">
        <v>0.32040000000000002</v>
      </c>
      <c r="DW1464" s="38">
        <v>0.26583770000000001</v>
      </c>
      <c r="DX1464" s="38">
        <v>0.25083729999999999</v>
      </c>
      <c r="DY1464" s="38">
        <v>0.2393409</v>
      </c>
      <c r="DZ1464" s="38">
        <v>0.20400750000000001</v>
      </c>
      <c r="EA1464" s="38">
        <v>0.24190339999999999</v>
      </c>
      <c r="EB1464" s="38">
        <v>0.20301810000000001</v>
      </c>
      <c r="EC1464" s="38">
        <v>0.20316590000000001</v>
      </c>
      <c r="ED1464" s="38">
        <v>0.17515629999999999</v>
      </c>
      <c r="EE1464" s="38">
        <v>0.15459020000000001</v>
      </c>
      <c r="EF1464" s="38">
        <v>0.1455446</v>
      </c>
      <c r="EG1464" s="38">
        <v>0.1193299</v>
      </c>
      <c r="EH1464" s="38">
        <v>8.0457600000000004E-2</v>
      </c>
      <c r="EI1464" s="38">
        <v>4.2988999999999996E-3</v>
      </c>
      <c r="EJ1464" s="38">
        <v>-0.11236980000000001</v>
      </c>
      <c r="EK1464" s="38">
        <v>-7.2279899999999994E-2</v>
      </c>
      <c r="EL1464" s="38">
        <v>-0.13257730000000001</v>
      </c>
      <c r="EM1464" s="38">
        <v>-0.1674668</v>
      </c>
      <c r="EN1464" s="38">
        <v>-9.6227999999999994E-2</v>
      </c>
      <c r="EO1464" s="38">
        <v>-2.2891999999999999E-3</v>
      </c>
      <c r="EP1464" s="38">
        <v>-2.8699999999999998E-4</v>
      </c>
      <c r="EQ1464" s="38">
        <v>2.8763400000000001E-2</v>
      </c>
      <c r="ER1464" s="38">
        <v>9.8835400000000004E-2</v>
      </c>
      <c r="ES1464" s="38">
        <v>0.20374020000000001</v>
      </c>
      <c r="ET1464" s="38">
        <v>0.33485100000000001</v>
      </c>
      <c r="EU1464" s="38">
        <v>0.27934249999999999</v>
      </c>
      <c r="EV1464" s="38">
        <v>0.2649398</v>
      </c>
      <c r="EW1464" s="38">
        <v>0.25283440000000001</v>
      </c>
      <c r="EX1464" s="38">
        <v>0.21579609999999999</v>
      </c>
      <c r="EY1464" s="38">
        <v>0.25608839999999999</v>
      </c>
      <c r="EZ1464" s="38">
        <v>0.2176911</v>
      </c>
      <c r="FA1464" s="38">
        <v>0.2161034</v>
      </c>
      <c r="FB1464" s="38">
        <v>83.50752</v>
      </c>
      <c r="FC1464" s="38">
        <v>81.937759999999997</v>
      </c>
      <c r="FD1464" s="38">
        <v>80.346980000000002</v>
      </c>
      <c r="FE1464" s="38">
        <v>78.906080000000003</v>
      </c>
      <c r="FF1464" s="38">
        <v>78.428539999999998</v>
      </c>
      <c r="FG1464" s="38">
        <v>77.645520000000005</v>
      </c>
      <c r="FH1464" s="38">
        <v>76.749809999999997</v>
      </c>
      <c r="FI1464" s="38">
        <v>77.791120000000006</v>
      </c>
      <c r="FJ1464" s="38">
        <v>81.641660000000002</v>
      </c>
      <c r="FK1464" s="38">
        <v>84.440870000000004</v>
      </c>
      <c r="FL1464" s="38">
        <v>87.522949999999994</v>
      </c>
      <c r="FM1464" s="38">
        <v>91.078720000000004</v>
      </c>
      <c r="FN1464" s="38">
        <v>94.833089999999999</v>
      </c>
      <c r="FO1464" s="38">
        <v>96.586100000000002</v>
      </c>
      <c r="FP1464" s="38">
        <v>97.378900000000002</v>
      </c>
      <c r="FQ1464" s="38">
        <v>97.888249999999999</v>
      </c>
      <c r="FR1464" s="38">
        <v>98.134060000000005</v>
      </c>
      <c r="FS1464" s="38">
        <v>97.928659999999994</v>
      </c>
      <c r="FT1464" s="38">
        <v>97.077010000000001</v>
      </c>
      <c r="FU1464" s="38">
        <v>94.526439999999994</v>
      </c>
      <c r="FV1464" s="38">
        <v>91.122119999999995</v>
      </c>
      <c r="FW1464">
        <v>87.538960000000003</v>
      </c>
      <c r="FX1464">
        <v>84.442260000000005</v>
      </c>
      <c r="FY1464">
        <v>82.136960000000002</v>
      </c>
      <c r="FZ1464">
        <v>1.5786100000000001E-2</v>
      </c>
      <c r="GA1464">
        <v>0.1211901</v>
      </c>
      <c r="GB1464">
        <v>1</v>
      </c>
    </row>
    <row r="1465" spans="1:184" x14ac:dyDescent="0.3">
      <c r="A1465" t="s">
        <v>1</v>
      </c>
      <c r="B1465" t="s">
        <v>1</v>
      </c>
      <c r="C1465" t="s">
        <v>1</v>
      </c>
      <c r="D1465" t="s">
        <v>223</v>
      </c>
      <c r="E1465" t="s">
        <v>1</v>
      </c>
      <c r="F1465" t="s">
        <v>1</v>
      </c>
      <c r="G1465" t="s">
        <v>1</v>
      </c>
      <c r="H1465" s="40" t="s">
        <v>1</v>
      </c>
      <c r="I1465" s="18" t="s">
        <v>1</v>
      </c>
      <c r="J1465" s="38" t="s">
        <v>1</v>
      </c>
      <c r="K1465" s="18">
        <v>44792</v>
      </c>
      <c r="L1465" s="38">
        <v>100445</v>
      </c>
      <c r="M1465" s="38">
        <v>100445</v>
      </c>
      <c r="N1465" s="38">
        <v>6.5460240000000001</v>
      </c>
      <c r="O1465" s="38">
        <v>6.3396939999999997</v>
      </c>
      <c r="P1465" s="38">
        <v>6.1910939999999997</v>
      </c>
      <c r="Q1465" s="38">
        <v>6.1235419999999996</v>
      </c>
      <c r="R1465" s="38">
        <v>6.2657959999999999</v>
      </c>
      <c r="S1465" s="38">
        <v>6.6316220000000001</v>
      </c>
      <c r="T1465" s="38">
        <v>7.0923150000000001</v>
      </c>
      <c r="U1465" s="38">
        <v>7.7188160000000003</v>
      </c>
      <c r="V1465" s="38">
        <v>8.4870370000000008</v>
      </c>
      <c r="W1465" s="38">
        <v>9.1255000000000006</v>
      </c>
      <c r="X1465" s="38">
        <v>9.7401730000000004</v>
      </c>
      <c r="Y1465" s="38">
        <v>10.174160000000001</v>
      </c>
      <c r="Z1465" s="38">
        <v>10.431950000000001</v>
      </c>
      <c r="AA1465" s="38">
        <v>10.70208</v>
      </c>
      <c r="AB1465" s="38">
        <v>10.75263</v>
      </c>
      <c r="AC1465" s="38">
        <v>10.57408</v>
      </c>
      <c r="AD1465" s="38">
        <v>10.15016</v>
      </c>
      <c r="AE1465" s="38">
        <v>9.4865060000000003</v>
      </c>
      <c r="AF1465" s="38">
        <v>8.9210619999999992</v>
      </c>
      <c r="AG1465" s="38">
        <v>8.5250599999999999</v>
      </c>
      <c r="AH1465" s="38">
        <v>8.2139559999999996</v>
      </c>
      <c r="AI1465" s="38">
        <v>7.7583549999999999</v>
      </c>
      <c r="AJ1465" s="38">
        <v>7.2061640000000002</v>
      </c>
      <c r="AK1465" s="38">
        <v>6.7697919999999998</v>
      </c>
      <c r="AL1465" s="38">
        <v>-2.7988099999999998E-2</v>
      </c>
      <c r="AM1465" s="38">
        <v>-3.3739999999999998E-3</v>
      </c>
      <c r="AN1465" s="38">
        <v>1.7317000000000001E-3</v>
      </c>
      <c r="AO1465" s="38">
        <v>1.9202400000000001E-2</v>
      </c>
      <c r="AP1465" s="38">
        <v>2.9456300000000001E-2</v>
      </c>
      <c r="AQ1465" s="38">
        <v>-1.9128999999999999E-3</v>
      </c>
      <c r="AR1465" s="38">
        <v>-4.78653E-2</v>
      </c>
      <c r="AS1465" s="38">
        <v>-9.0086999999999997E-3</v>
      </c>
      <c r="AT1465" s="38">
        <v>-5.56433E-2</v>
      </c>
      <c r="AU1465" s="38">
        <v>-4.1037799999999999E-2</v>
      </c>
      <c r="AV1465" s="38">
        <v>2.73756E-2</v>
      </c>
      <c r="AW1465" s="38">
        <v>2.4043399999999999E-2</v>
      </c>
      <c r="AX1465" s="38">
        <v>2.6679E-3</v>
      </c>
      <c r="AY1465" s="38">
        <v>-3.3028299999999997E-2</v>
      </c>
      <c r="AZ1465" s="38">
        <v>-7.7144000000000004E-2</v>
      </c>
      <c r="BA1465" s="38">
        <v>-3.5724899999999997E-2</v>
      </c>
      <c r="BB1465" s="38">
        <v>5.6275699999999998E-2</v>
      </c>
      <c r="BC1465" s="38">
        <v>7.0948899999999995E-2</v>
      </c>
      <c r="BD1465" s="38">
        <v>8.0375299999999997E-2</v>
      </c>
      <c r="BE1465" s="38">
        <v>9.6750199999999995E-2</v>
      </c>
      <c r="BF1465" s="38">
        <v>0.1077279</v>
      </c>
      <c r="BG1465" s="38">
        <v>0.14923739999999999</v>
      </c>
      <c r="BH1465" s="38">
        <v>0.12560450000000001</v>
      </c>
      <c r="BI1465" s="38">
        <v>7.8565099999999999E-2</v>
      </c>
      <c r="BJ1465" s="38">
        <v>-1.7930600000000001E-2</v>
      </c>
      <c r="BK1465" s="38">
        <v>5.7812000000000002E-3</v>
      </c>
      <c r="BL1465" s="38">
        <v>1.0009000000000001E-2</v>
      </c>
      <c r="BM1465" s="38">
        <v>2.6768400000000001E-2</v>
      </c>
      <c r="BN1465" s="38">
        <v>3.5561099999999998E-2</v>
      </c>
      <c r="BO1465" s="38">
        <v>4.8065E-3</v>
      </c>
      <c r="BP1465" s="38">
        <v>-3.8050300000000002E-2</v>
      </c>
      <c r="BQ1465" s="38">
        <v>-3.3330000000000002E-4</v>
      </c>
      <c r="BR1465" s="38">
        <v>-4.65712E-2</v>
      </c>
      <c r="BS1465" s="38">
        <v>-2.99513E-2</v>
      </c>
      <c r="BT1465" s="38">
        <v>3.62168E-2</v>
      </c>
      <c r="BU1465" s="38">
        <v>3.04088E-2</v>
      </c>
      <c r="BV1465" s="38">
        <v>8.0844999999999997E-3</v>
      </c>
      <c r="BW1465" s="38">
        <v>-2.6779399999999998E-2</v>
      </c>
      <c r="BX1465" s="38">
        <v>-6.7990800000000004E-2</v>
      </c>
      <c r="BY1465" s="38">
        <v>-2.4501700000000001E-2</v>
      </c>
      <c r="BZ1465" s="38">
        <v>6.9722199999999998E-2</v>
      </c>
      <c r="CA1465" s="38">
        <v>8.5919599999999999E-2</v>
      </c>
      <c r="CB1465" s="38">
        <v>9.6222100000000005E-2</v>
      </c>
      <c r="CC1465" s="38">
        <v>0.1126297</v>
      </c>
      <c r="CD1465" s="38">
        <v>0.1230638</v>
      </c>
      <c r="CE1465" s="38">
        <v>0.1660895</v>
      </c>
      <c r="CF1465" s="38">
        <v>0.14126069999999999</v>
      </c>
      <c r="CG1465" s="38">
        <v>9.3749799999999994E-2</v>
      </c>
      <c r="CH1465" s="38">
        <v>-1.0964700000000001E-2</v>
      </c>
      <c r="CI1465" s="38">
        <v>1.21221E-2</v>
      </c>
      <c r="CJ1465" s="38">
        <v>1.57419E-2</v>
      </c>
      <c r="CK1465" s="38">
        <v>3.2008500000000002E-2</v>
      </c>
      <c r="CL1465" s="38">
        <v>3.97893E-2</v>
      </c>
      <c r="CM1465" s="38">
        <v>9.4602000000000002E-3</v>
      </c>
      <c r="CN1465" s="38">
        <v>-3.12524E-2</v>
      </c>
      <c r="CO1465" s="38">
        <v>5.6753000000000003E-3</v>
      </c>
      <c r="CP1465" s="38">
        <v>-4.0287799999999999E-2</v>
      </c>
      <c r="CQ1465" s="38">
        <v>-2.2272799999999999E-2</v>
      </c>
      <c r="CR1465" s="38">
        <v>4.2340299999999997E-2</v>
      </c>
      <c r="CS1465" s="38">
        <v>3.4817399999999998E-2</v>
      </c>
      <c r="CT1465" s="38">
        <v>1.1835999999999999E-2</v>
      </c>
      <c r="CU1465" s="38">
        <v>-2.2451499999999999E-2</v>
      </c>
      <c r="CV1465" s="38">
        <v>-6.1651400000000002E-2</v>
      </c>
      <c r="CW1465" s="38">
        <v>-1.67285E-2</v>
      </c>
      <c r="CX1465" s="38">
        <v>7.90352E-2</v>
      </c>
      <c r="CY1465" s="38">
        <v>9.6288200000000004E-2</v>
      </c>
      <c r="CZ1465" s="38">
        <v>0.1071975</v>
      </c>
      <c r="DA1465" s="38">
        <v>0.1236278</v>
      </c>
      <c r="DB1465" s="38">
        <v>0.13368540000000001</v>
      </c>
      <c r="DC1465" s="38">
        <v>0.17776130000000001</v>
      </c>
      <c r="DD1465" s="38">
        <v>0.15210409999999999</v>
      </c>
      <c r="DE1465" s="38">
        <v>0.1042667</v>
      </c>
      <c r="DF1465" s="38">
        <v>-3.9988999999999997E-3</v>
      </c>
      <c r="DG1465" s="38">
        <v>1.8463E-2</v>
      </c>
      <c r="DH1465" s="38">
        <v>2.1474699999999999E-2</v>
      </c>
      <c r="DI1465" s="38">
        <v>3.7248700000000003E-2</v>
      </c>
      <c r="DJ1465" s="38">
        <v>4.4017500000000001E-2</v>
      </c>
      <c r="DK1465" s="38">
        <v>1.4114E-2</v>
      </c>
      <c r="DL1465" s="38">
        <v>-2.44546E-2</v>
      </c>
      <c r="DM1465" s="38">
        <v>1.1683900000000001E-2</v>
      </c>
      <c r="DN1465" s="38">
        <v>-3.40045E-2</v>
      </c>
      <c r="DO1465" s="38">
        <v>-1.4594299999999999E-2</v>
      </c>
      <c r="DP1465" s="38">
        <v>4.8463699999999998E-2</v>
      </c>
      <c r="DQ1465" s="38">
        <v>3.92261E-2</v>
      </c>
      <c r="DR1465" s="38">
        <v>1.5587500000000001E-2</v>
      </c>
      <c r="DS1465" s="38">
        <v>-1.81236E-2</v>
      </c>
      <c r="DT1465" s="38">
        <v>-5.5311899999999997E-2</v>
      </c>
      <c r="DU1465" s="38">
        <v>-8.9554000000000005E-3</v>
      </c>
      <c r="DV1465" s="38">
        <v>8.8348200000000002E-2</v>
      </c>
      <c r="DW1465" s="38">
        <v>0.1066569</v>
      </c>
      <c r="DX1465" s="38">
        <v>0.1181729</v>
      </c>
      <c r="DY1465" s="38">
        <v>0.134626</v>
      </c>
      <c r="DZ1465" s="38">
        <v>0.14430699999999999</v>
      </c>
      <c r="EA1465" s="38">
        <v>0.18943299999999999</v>
      </c>
      <c r="EB1465" s="38">
        <v>0.1629475</v>
      </c>
      <c r="EC1465" s="38">
        <v>0.1147836</v>
      </c>
      <c r="ED1465" s="38">
        <v>6.0585999999999999E-3</v>
      </c>
      <c r="EE1465" s="38">
        <v>2.7618199999999999E-2</v>
      </c>
      <c r="EF1465" s="38">
        <v>2.97521E-2</v>
      </c>
      <c r="EG1465" s="38">
        <v>4.4814600000000003E-2</v>
      </c>
      <c r="EH1465" s="38">
        <v>5.0122399999999998E-2</v>
      </c>
      <c r="EI1465" s="38">
        <v>2.0833399999999998E-2</v>
      </c>
      <c r="EJ1465" s="38">
        <v>-1.46395E-2</v>
      </c>
      <c r="EK1465" s="38">
        <v>2.03593E-2</v>
      </c>
      <c r="EL1465" s="38">
        <v>-2.49324E-2</v>
      </c>
      <c r="EM1465" s="38">
        <v>-3.5076999999999999E-3</v>
      </c>
      <c r="EN1465" s="38">
        <v>5.7304899999999999E-2</v>
      </c>
      <c r="EO1465" s="38">
        <v>4.5591399999999997E-2</v>
      </c>
      <c r="EP1465" s="38">
        <v>2.1004100000000001E-2</v>
      </c>
      <c r="EQ1465" s="38">
        <v>-1.18747E-2</v>
      </c>
      <c r="ER1465" s="38">
        <v>-4.61588E-2</v>
      </c>
      <c r="ES1465" s="38">
        <v>2.2679000000000002E-3</v>
      </c>
      <c r="ET1465" s="38">
        <v>0.1017947</v>
      </c>
      <c r="EU1465" s="38">
        <v>0.1216275</v>
      </c>
      <c r="EV1465" s="38">
        <v>0.13401969999999999</v>
      </c>
      <c r="EW1465" s="38">
        <v>0.15050549999999999</v>
      </c>
      <c r="EX1465" s="38">
        <v>0.1596428</v>
      </c>
      <c r="EY1465" s="38">
        <v>0.2062851</v>
      </c>
      <c r="EZ1465" s="38">
        <v>0.1786036</v>
      </c>
      <c r="FA1465" s="38">
        <v>0.12996820000000001</v>
      </c>
      <c r="FB1465" s="38">
        <v>79.372669999999999</v>
      </c>
      <c r="FC1465" s="38">
        <v>77.941749999999999</v>
      </c>
      <c r="FD1465" s="38">
        <v>76.052490000000006</v>
      </c>
      <c r="FE1465" s="38">
        <v>74.307339999999996</v>
      </c>
      <c r="FF1465" s="38">
        <v>72.529899999999998</v>
      </c>
      <c r="FG1465" s="38">
        <v>71.863860000000003</v>
      </c>
      <c r="FH1465" s="38">
        <v>70.830860000000001</v>
      </c>
      <c r="FI1465" s="38">
        <v>72.504360000000005</v>
      </c>
      <c r="FJ1465" s="38">
        <v>75.936250000000001</v>
      </c>
      <c r="FK1465" s="38">
        <v>80.04092</v>
      </c>
      <c r="FL1465" s="38">
        <v>84.550430000000006</v>
      </c>
      <c r="FM1465" s="38">
        <v>88.740499999999997</v>
      </c>
      <c r="FN1465" s="38">
        <v>92.256709999999998</v>
      </c>
      <c r="FO1465" s="38">
        <v>95.146889999999999</v>
      </c>
      <c r="FP1465" s="38">
        <v>98.028819999999996</v>
      </c>
      <c r="FQ1465" s="38">
        <v>99.767009999999999</v>
      </c>
      <c r="FR1465" s="38">
        <v>100.3107</v>
      </c>
      <c r="FS1465" s="38">
        <v>99.556790000000007</v>
      </c>
      <c r="FT1465" s="38">
        <v>97.513270000000006</v>
      </c>
      <c r="FU1465" s="38">
        <v>94.318110000000004</v>
      </c>
      <c r="FV1465" s="38">
        <v>90.130610000000004</v>
      </c>
      <c r="FW1465">
        <v>86.790760000000006</v>
      </c>
      <c r="FX1465">
        <v>84.051569999999998</v>
      </c>
      <c r="FY1465">
        <v>81.283180000000002</v>
      </c>
      <c r="FZ1465">
        <v>1.8058600000000001E-2</v>
      </c>
      <c r="GA1465">
        <v>0.14294380000000001</v>
      </c>
      <c r="GB1465">
        <v>1</v>
      </c>
    </row>
    <row r="1466" spans="1:184" x14ac:dyDescent="0.3">
      <c r="A1466" t="s">
        <v>1</v>
      </c>
      <c r="B1466" t="s">
        <v>1</v>
      </c>
      <c r="C1466" t="s">
        <v>1</v>
      </c>
      <c r="D1466" t="s">
        <v>223</v>
      </c>
      <c r="E1466" t="s">
        <v>1</v>
      </c>
      <c r="F1466" t="s">
        <v>1</v>
      </c>
      <c r="G1466" t="s">
        <v>1</v>
      </c>
      <c r="H1466" s="40" t="s">
        <v>1</v>
      </c>
      <c r="I1466" s="18" t="s">
        <v>1</v>
      </c>
      <c r="J1466" s="38" t="s">
        <v>1</v>
      </c>
      <c r="K1466" s="18">
        <v>44805</v>
      </c>
      <c r="L1466" s="38">
        <v>100450</v>
      </c>
      <c r="M1466" s="38">
        <v>100450</v>
      </c>
      <c r="N1466" s="38">
        <v>6.280894</v>
      </c>
      <c r="O1466" s="38">
        <v>6.0945159999999996</v>
      </c>
      <c r="P1466" s="38">
        <v>5.9538460000000004</v>
      </c>
      <c r="Q1466" s="38">
        <v>5.910183</v>
      </c>
      <c r="R1466" s="38">
        <v>6.0738079999999997</v>
      </c>
      <c r="S1466" s="38">
        <v>6.4576520000000004</v>
      </c>
      <c r="T1466" s="38">
        <v>6.9436559999999998</v>
      </c>
      <c r="U1466" s="38">
        <v>7.618938</v>
      </c>
      <c r="V1466" s="38">
        <v>8.4848520000000001</v>
      </c>
      <c r="W1466" s="38">
        <v>9.1930350000000001</v>
      </c>
      <c r="X1466" s="38">
        <v>9.8152439999999999</v>
      </c>
      <c r="Y1466" s="38">
        <v>10.28702</v>
      </c>
      <c r="Z1466" s="38">
        <v>10.58745</v>
      </c>
      <c r="AA1466" s="38">
        <v>10.91794</v>
      </c>
      <c r="AB1466" s="38">
        <v>11.021890000000001</v>
      </c>
      <c r="AC1466" s="38">
        <v>10.8512</v>
      </c>
      <c r="AD1466" s="38">
        <v>10.407870000000001</v>
      </c>
      <c r="AE1466" s="38">
        <v>9.6564669999999992</v>
      </c>
      <c r="AF1466" s="38">
        <v>9.0864609999999999</v>
      </c>
      <c r="AG1466" s="38">
        <v>8.6454620000000002</v>
      </c>
      <c r="AH1466" s="38">
        <v>8.2909109999999995</v>
      </c>
      <c r="AI1466" s="38">
        <v>7.7941729999999998</v>
      </c>
      <c r="AJ1466" s="38">
        <v>7.2668340000000002</v>
      </c>
      <c r="AK1466" s="38">
        <v>6.8581289999999999</v>
      </c>
      <c r="AL1466" s="38">
        <v>-7.1118500000000001E-2</v>
      </c>
      <c r="AM1466" s="38">
        <v>-7.1847400000000006E-2</v>
      </c>
      <c r="AN1466" s="38">
        <v>-6.3265299999999997E-2</v>
      </c>
      <c r="AO1466" s="38">
        <v>-1.6426300000000001E-2</v>
      </c>
      <c r="AP1466" s="38">
        <v>-2.8425999999999998E-3</v>
      </c>
      <c r="AQ1466" s="38">
        <v>-4.6156000000000003E-2</v>
      </c>
      <c r="AR1466" s="38">
        <v>-0.1113958</v>
      </c>
      <c r="AS1466" s="38">
        <v>7.3305700000000001E-2</v>
      </c>
      <c r="AT1466" s="38">
        <v>7.4295E-2</v>
      </c>
      <c r="AU1466" s="38">
        <v>9.4862299999999997E-2</v>
      </c>
      <c r="AV1466" s="38">
        <v>8.7120400000000001E-2</v>
      </c>
      <c r="AW1466" s="38">
        <v>7.49663E-2</v>
      </c>
      <c r="AX1466" s="38">
        <v>7.4703E-3</v>
      </c>
      <c r="AY1466" s="38">
        <v>-4.5538000000000002E-2</v>
      </c>
      <c r="AZ1466" s="38">
        <v>-8.9000200000000002E-2</v>
      </c>
      <c r="BA1466" s="38">
        <v>-0.1005553</v>
      </c>
      <c r="BB1466" s="38">
        <v>-2.91171E-2</v>
      </c>
      <c r="BC1466" s="38">
        <v>-5.8802399999999998E-2</v>
      </c>
      <c r="BD1466" s="38">
        <v>-4.95764E-2</v>
      </c>
      <c r="BE1466" s="38">
        <v>-9.6197099999999994E-2</v>
      </c>
      <c r="BF1466" s="38">
        <v>-1.30002E-2</v>
      </c>
      <c r="BG1466" s="38">
        <v>-1.8978999999999999E-2</v>
      </c>
      <c r="BH1466" s="38">
        <v>-3.8306199999999999E-2</v>
      </c>
      <c r="BI1466" s="38">
        <v>-3.9344700000000003E-2</v>
      </c>
      <c r="BJ1466" s="38">
        <v>-6.3562900000000006E-2</v>
      </c>
      <c r="BK1466" s="38">
        <v>-6.5552899999999997E-2</v>
      </c>
      <c r="BL1466" s="38">
        <v>-5.7707399999999999E-2</v>
      </c>
      <c r="BM1466" s="38">
        <v>-1.1191E-2</v>
      </c>
      <c r="BN1466" s="38">
        <v>1.8752E-3</v>
      </c>
      <c r="BO1466" s="38">
        <v>-4.09051E-2</v>
      </c>
      <c r="BP1466" s="38">
        <v>-0.10396370000000001</v>
      </c>
      <c r="BQ1466" s="38">
        <v>8.0389799999999997E-2</v>
      </c>
      <c r="BR1466" s="38">
        <v>8.1883499999999998E-2</v>
      </c>
      <c r="BS1466" s="38">
        <v>0.10278809999999999</v>
      </c>
      <c r="BT1466" s="38">
        <v>9.3408599999999994E-2</v>
      </c>
      <c r="BU1466" s="38">
        <v>7.9836199999999996E-2</v>
      </c>
      <c r="BV1466" s="38">
        <v>1.1805400000000001E-2</v>
      </c>
      <c r="BW1466" s="38">
        <v>-4.0527300000000002E-2</v>
      </c>
      <c r="BX1466" s="38">
        <v>-8.2405099999999995E-2</v>
      </c>
      <c r="BY1466" s="38">
        <v>-9.1597200000000004E-2</v>
      </c>
      <c r="BZ1466" s="38">
        <v>-1.9437699999999999E-2</v>
      </c>
      <c r="CA1466" s="38">
        <v>-4.9045999999999999E-2</v>
      </c>
      <c r="CB1466" s="38">
        <v>-3.8247099999999999E-2</v>
      </c>
      <c r="CC1466" s="38">
        <v>-8.5260900000000001E-2</v>
      </c>
      <c r="CD1466" s="38">
        <v>-2.5921E-3</v>
      </c>
      <c r="CE1466" s="38">
        <v>-6.7727999999999998E-3</v>
      </c>
      <c r="CF1466" s="38">
        <v>-2.7480399999999999E-2</v>
      </c>
      <c r="CG1466" s="38">
        <v>-2.8313399999999999E-2</v>
      </c>
      <c r="CH1466" s="38">
        <v>-5.8329899999999997E-2</v>
      </c>
      <c r="CI1466" s="38">
        <v>-6.1193400000000002E-2</v>
      </c>
      <c r="CJ1466" s="38">
        <v>-5.3858099999999999E-2</v>
      </c>
      <c r="CK1466" s="38">
        <v>-7.5649999999999997E-3</v>
      </c>
      <c r="CL1466" s="38">
        <v>5.1427E-3</v>
      </c>
      <c r="CM1466" s="38">
        <v>-3.7268299999999997E-2</v>
      </c>
      <c r="CN1466" s="38">
        <v>-9.8816200000000007E-2</v>
      </c>
      <c r="CO1466" s="38">
        <v>8.5296300000000005E-2</v>
      </c>
      <c r="CP1466" s="38">
        <v>8.7139400000000006E-2</v>
      </c>
      <c r="CQ1466" s="38">
        <v>0.1082774</v>
      </c>
      <c r="CR1466" s="38">
        <v>9.7763699999999995E-2</v>
      </c>
      <c r="CS1466" s="38">
        <v>8.3209199999999997E-2</v>
      </c>
      <c r="CT1466" s="38">
        <v>1.4807799999999999E-2</v>
      </c>
      <c r="CU1466" s="38">
        <v>-3.7056899999999997E-2</v>
      </c>
      <c r="CV1466" s="38">
        <v>-7.7837400000000001E-2</v>
      </c>
      <c r="CW1466" s="38">
        <v>-8.5392899999999994E-2</v>
      </c>
      <c r="CX1466" s="38">
        <v>-1.27338E-2</v>
      </c>
      <c r="CY1466" s="38">
        <v>-4.2288699999999999E-2</v>
      </c>
      <c r="CZ1466" s="38">
        <v>-3.04005E-2</v>
      </c>
      <c r="DA1466" s="38">
        <v>-7.7686500000000006E-2</v>
      </c>
      <c r="DB1466" s="38">
        <v>4.6166000000000002E-3</v>
      </c>
      <c r="DC1466" s="38">
        <v>1.6811E-3</v>
      </c>
      <c r="DD1466" s="38">
        <v>-1.99825E-2</v>
      </c>
      <c r="DE1466" s="38">
        <v>-2.06731E-2</v>
      </c>
      <c r="DF1466" s="38">
        <v>-5.3096900000000002E-2</v>
      </c>
      <c r="DG1466" s="38">
        <v>-5.68339E-2</v>
      </c>
      <c r="DH1466" s="38">
        <v>-5.0008700000000003E-2</v>
      </c>
      <c r="DI1466" s="38">
        <v>-3.9389999999999998E-3</v>
      </c>
      <c r="DJ1466" s="38">
        <v>8.4101999999999996E-3</v>
      </c>
      <c r="DK1466" s="38">
        <v>-3.3631599999999998E-2</v>
      </c>
      <c r="DL1466" s="38">
        <v>-9.3668799999999997E-2</v>
      </c>
      <c r="DM1466" s="38">
        <v>9.02028E-2</v>
      </c>
      <c r="DN1466" s="38">
        <v>9.2395199999999997E-2</v>
      </c>
      <c r="DO1466" s="38">
        <v>0.1137668</v>
      </c>
      <c r="DP1466" s="38">
        <v>0.1021189</v>
      </c>
      <c r="DQ1466" s="38">
        <v>8.6582099999999995E-2</v>
      </c>
      <c r="DR1466" s="38">
        <v>1.7810200000000002E-2</v>
      </c>
      <c r="DS1466" s="38">
        <v>-3.3586499999999998E-2</v>
      </c>
      <c r="DT1466" s="38">
        <v>-7.3269699999999993E-2</v>
      </c>
      <c r="DU1466" s="38">
        <v>-7.9188499999999995E-2</v>
      </c>
      <c r="DV1466" s="38">
        <v>-6.0298000000000001E-3</v>
      </c>
      <c r="DW1466" s="38">
        <v>-3.5531500000000001E-2</v>
      </c>
      <c r="DX1466" s="38">
        <v>-2.2553900000000002E-2</v>
      </c>
      <c r="DY1466" s="38">
        <v>-7.01122E-2</v>
      </c>
      <c r="DZ1466" s="38">
        <v>1.18253E-2</v>
      </c>
      <c r="EA1466" s="38">
        <v>1.0135099999999999E-2</v>
      </c>
      <c r="EB1466" s="38">
        <v>-1.2484500000000001E-2</v>
      </c>
      <c r="EC1466" s="38">
        <v>-1.3032800000000001E-2</v>
      </c>
      <c r="ED1466" s="38">
        <v>-4.55413E-2</v>
      </c>
      <c r="EE1466" s="38">
        <v>-5.0539500000000001E-2</v>
      </c>
      <c r="EF1466" s="38">
        <v>-4.4450799999999999E-2</v>
      </c>
      <c r="EG1466" s="38">
        <v>1.2964000000000001E-3</v>
      </c>
      <c r="EH1466" s="38">
        <v>1.31281E-2</v>
      </c>
      <c r="EI1466" s="38">
        <v>-2.8380699999999998E-2</v>
      </c>
      <c r="EJ1466" s="38">
        <v>-8.6236599999999997E-2</v>
      </c>
      <c r="EK1466" s="38">
        <v>9.7286899999999996E-2</v>
      </c>
      <c r="EL1466" s="38">
        <v>9.9983699999999995E-2</v>
      </c>
      <c r="EM1466" s="38">
        <v>0.1216926</v>
      </c>
      <c r="EN1466" s="38">
        <v>0.10840710000000001</v>
      </c>
      <c r="EO1466" s="38">
        <v>9.1452000000000006E-2</v>
      </c>
      <c r="EP1466" s="38">
        <v>2.21453E-2</v>
      </c>
      <c r="EQ1466" s="38">
        <v>-2.8575900000000001E-2</v>
      </c>
      <c r="ER1466" s="38">
        <v>-6.6674700000000003E-2</v>
      </c>
      <c r="ES1466" s="38">
        <v>-7.0230500000000001E-2</v>
      </c>
      <c r="ET1466" s="38">
        <v>3.6495999999999998E-3</v>
      </c>
      <c r="EU1466" s="38">
        <v>-2.5775099999999999E-2</v>
      </c>
      <c r="EV1466" s="38">
        <v>-1.1224700000000001E-2</v>
      </c>
      <c r="EW1466" s="38">
        <v>-5.9175999999999999E-2</v>
      </c>
      <c r="EX1466" s="38">
        <v>2.22335E-2</v>
      </c>
      <c r="EY1466" s="38">
        <v>2.2341300000000001E-2</v>
      </c>
      <c r="EZ1466" s="38">
        <v>-1.6586999999999999E-3</v>
      </c>
      <c r="FA1466" s="38">
        <v>-2.0014E-3</v>
      </c>
      <c r="FB1466" s="38">
        <v>77.881129999999999</v>
      </c>
      <c r="FC1466" s="38">
        <v>75.912049999999994</v>
      </c>
      <c r="FD1466" s="38">
        <v>74.323580000000007</v>
      </c>
      <c r="FE1466" s="38">
        <v>73.007769999999994</v>
      </c>
      <c r="FF1466" s="38">
        <v>71.731219999999993</v>
      </c>
      <c r="FG1466" s="38">
        <v>70.508039999999994</v>
      </c>
      <c r="FH1466" s="38">
        <v>69.889899999999997</v>
      </c>
      <c r="FI1466" s="38">
        <v>71.518460000000005</v>
      </c>
      <c r="FJ1466" s="38">
        <v>76.046449999999993</v>
      </c>
      <c r="FK1466" s="38">
        <v>81.200069999999997</v>
      </c>
      <c r="FL1466" s="38">
        <v>86.142420000000001</v>
      </c>
      <c r="FM1466" s="38">
        <v>90.349879999999999</v>
      </c>
      <c r="FN1466" s="38">
        <v>94.183970000000002</v>
      </c>
      <c r="FO1466" s="38">
        <v>97.254289999999997</v>
      </c>
      <c r="FP1466" s="38">
        <v>99.844939999999994</v>
      </c>
      <c r="FQ1466" s="38">
        <v>101.45650000000001</v>
      </c>
      <c r="FR1466" s="38">
        <v>101.92100000000001</v>
      </c>
      <c r="FS1466" s="38">
        <v>101.24160000000001</v>
      </c>
      <c r="FT1466" s="38">
        <v>99.957790000000003</v>
      </c>
      <c r="FU1466" s="38">
        <v>95.771320000000003</v>
      </c>
      <c r="FV1466" s="38">
        <v>91.315950000000001</v>
      </c>
      <c r="FW1466">
        <v>87.231539999999995</v>
      </c>
      <c r="FX1466">
        <v>84.977580000000003</v>
      </c>
      <c r="FY1466">
        <v>83.146829999999994</v>
      </c>
      <c r="FZ1466">
        <v>1.15189E-2</v>
      </c>
      <c r="GA1466">
        <v>8.1731999999999999E-2</v>
      </c>
      <c r="GB1466">
        <v>1</v>
      </c>
    </row>
    <row r="1467" spans="1:184" x14ac:dyDescent="0.3">
      <c r="A1467" t="s">
        <v>1</v>
      </c>
      <c r="B1467" t="s">
        <v>1</v>
      </c>
      <c r="C1467" t="s">
        <v>1</v>
      </c>
      <c r="D1467" t="s">
        <v>223</v>
      </c>
      <c r="E1467" t="s">
        <v>1</v>
      </c>
      <c r="F1467" t="s">
        <v>1</v>
      </c>
      <c r="G1467" t="s">
        <v>1</v>
      </c>
      <c r="H1467" s="40" t="s">
        <v>1</v>
      </c>
      <c r="I1467" s="18" t="s">
        <v>1</v>
      </c>
      <c r="J1467" s="38" t="s">
        <v>1</v>
      </c>
      <c r="K1467" s="18">
        <v>44809</v>
      </c>
      <c r="L1467" s="38">
        <v>99284</v>
      </c>
      <c r="M1467" s="38">
        <v>99291</v>
      </c>
      <c r="N1467" s="38">
        <v>6.2224240000000002</v>
      </c>
      <c r="O1467" s="38">
        <v>5.941452</v>
      </c>
      <c r="P1467" s="38">
        <v>5.7349129999999997</v>
      </c>
      <c r="Q1467" s="38">
        <v>5.606884</v>
      </c>
      <c r="R1467" s="38">
        <v>5.6320079999999999</v>
      </c>
      <c r="S1467" s="38">
        <v>5.7504850000000003</v>
      </c>
      <c r="T1467" s="38">
        <v>5.8146199999999997</v>
      </c>
      <c r="U1467" s="38">
        <v>6.1838090000000001</v>
      </c>
      <c r="V1467" s="38">
        <v>6.749987</v>
      </c>
      <c r="W1467" s="38">
        <v>7.3945879999999997</v>
      </c>
      <c r="X1467" s="38">
        <v>7.9782190000000002</v>
      </c>
      <c r="Y1467" s="38">
        <v>8.3910119999999999</v>
      </c>
      <c r="Z1467" s="38">
        <v>8.6605790000000002</v>
      </c>
      <c r="AA1467" s="38">
        <v>8.8547499999999992</v>
      </c>
      <c r="AB1467" s="38">
        <v>8.9442730000000008</v>
      </c>
      <c r="AC1467" s="38">
        <v>8.9595500000000001</v>
      </c>
      <c r="AD1467" s="38">
        <v>8.8698840000000008</v>
      </c>
      <c r="AE1467" s="38">
        <v>8.6646140000000003</v>
      </c>
      <c r="AF1467" s="38">
        <v>8.4260750000000009</v>
      </c>
      <c r="AG1467" s="38">
        <v>8.1055340000000005</v>
      </c>
      <c r="AH1467" s="38">
        <v>7.8766550000000004</v>
      </c>
      <c r="AI1467" s="38">
        <v>7.5578159999999999</v>
      </c>
      <c r="AJ1467" s="38">
        <v>7.0371779999999999</v>
      </c>
      <c r="AK1467" s="38">
        <v>6.6435849999999999</v>
      </c>
      <c r="AL1467" s="38">
        <v>0.28209269999999997</v>
      </c>
      <c r="AM1467" s="38">
        <v>0.1516354</v>
      </c>
      <c r="AN1467" s="38">
        <v>5.8854099999999999E-2</v>
      </c>
      <c r="AO1467" s="38">
        <v>-1.6168600000000002E-2</v>
      </c>
      <c r="AP1467" s="38">
        <v>-4.5973300000000002E-2</v>
      </c>
      <c r="AQ1467" s="38">
        <v>-0.1519073</v>
      </c>
      <c r="AR1467" s="38">
        <v>-0.37838660000000002</v>
      </c>
      <c r="AS1467" s="38">
        <v>-0.17694480000000001</v>
      </c>
      <c r="AT1467" s="38">
        <v>-1.65404E-2</v>
      </c>
      <c r="AU1467" s="38">
        <v>7.0910100000000004E-2</v>
      </c>
      <c r="AV1467" s="38">
        <v>5.6560899999999997E-2</v>
      </c>
      <c r="AW1467" s="38">
        <v>4.7063500000000001E-2</v>
      </c>
      <c r="AX1467" s="38">
        <v>-2.7918999999999999E-3</v>
      </c>
      <c r="AY1467" s="38">
        <v>-7.5018399999999999E-2</v>
      </c>
      <c r="AZ1467" s="38">
        <v>-9.5466700000000002E-2</v>
      </c>
      <c r="BA1467" s="38">
        <v>-6.8139199999999997E-2</v>
      </c>
      <c r="BB1467" s="38">
        <v>2.3898300000000001E-2</v>
      </c>
      <c r="BC1467" s="38">
        <v>8.1274899999999997E-2</v>
      </c>
      <c r="BD1467" s="38">
        <v>0.12513199999999999</v>
      </c>
      <c r="BE1467" s="38">
        <v>-7.1158600000000002E-2</v>
      </c>
      <c r="BF1467" s="38">
        <v>-3.6591600000000002E-2</v>
      </c>
      <c r="BG1467" s="38">
        <v>2.2084199999999998E-2</v>
      </c>
      <c r="BH1467" s="38">
        <v>-0.10842499999999999</v>
      </c>
      <c r="BI1467" s="38">
        <v>-0.14191139999999999</v>
      </c>
      <c r="BJ1467" s="38">
        <v>0.29516360000000003</v>
      </c>
      <c r="BK1467" s="38">
        <v>0.1626425</v>
      </c>
      <c r="BL1467" s="38">
        <v>6.855E-2</v>
      </c>
      <c r="BM1467" s="38">
        <v>-6.5618999999999999E-3</v>
      </c>
      <c r="BN1467" s="38">
        <v>-3.7051599999999997E-2</v>
      </c>
      <c r="BO1467" s="38">
        <v>-0.1406839</v>
      </c>
      <c r="BP1467" s="38">
        <v>-0.36573099999999997</v>
      </c>
      <c r="BQ1467" s="38">
        <v>-0.1655489</v>
      </c>
      <c r="BR1467" s="38">
        <v>-5.4482999999999997E-3</v>
      </c>
      <c r="BS1467" s="38">
        <v>8.3756300000000006E-2</v>
      </c>
      <c r="BT1467" s="38">
        <v>7.0489300000000005E-2</v>
      </c>
      <c r="BU1467" s="38">
        <v>5.7463500000000001E-2</v>
      </c>
      <c r="BV1467" s="38">
        <v>4.6557999999999999E-3</v>
      </c>
      <c r="BW1467" s="38">
        <v>-6.5137600000000004E-2</v>
      </c>
      <c r="BX1467" s="38">
        <v>-8.3380999999999997E-2</v>
      </c>
      <c r="BY1467" s="38">
        <v>-5.17566E-2</v>
      </c>
      <c r="BZ1467" s="38">
        <v>4.2030199999999997E-2</v>
      </c>
      <c r="CA1467" s="38">
        <v>9.9572599999999997E-2</v>
      </c>
      <c r="CB1467" s="38">
        <v>0.1451614</v>
      </c>
      <c r="CC1467" s="38">
        <v>-4.8419299999999998E-2</v>
      </c>
      <c r="CD1467" s="38">
        <v>-1.3562100000000001E-2</v>
      </c>
      <c r="CE1467" s="38">
        <v>4.4109799999999998E-2</v>
      </c>
      <c r="CF1467" s="38">
        <v>-8.6337300000000006E-2</v>
      </c>
      <c r="CG1467" s="38">
        <v>-0.1196212</v>
      </c>
      <c r="CH1467" s="38">
        <v>0.3042164</v>
      </c>
      <c r="CI1467" s="38">
        <v>0.1702659</v>
      </c>
      <c r="CJ1467" s="38">
        <v>7.5265299999999993E-2</v>
      </c>
      <c r="CK1467" s="38">
        <v>9.1700000000000006E-5</v>
      </c>
      <c r="CL1467" s="38">
        <v>-3.0872400000000001E-2</v>
      </c>
      <c r="CM1467" s="38">
        <v>-0.13291059999999999</v>
      </c>
      <c r="CN1467" s="38">
        <v>-0.3569657</v>
      </c>
      <c r="CO1467" s="38">
        <v>-0.1576562</v>
      </c>
      <c r="CP1467" s="38">
        <v>2.2341000000000001E-3</v>
      </c>
      <c r="CQ1467" s="38">
        <v>9.2653600000000003E-2</v>
      </c>
      <c r="CR1467" s="38">
        <v>8.0136100000000002E-2</v>
      </c>
      <c r="CS1467" s="38">
        <v>6.4666500000000002E-2</v>
      </c>
      <c r="CT1467" s="38">
        <v>9.8139999999999998E-3</v>
      </c>
      <c r="CU1467" s="38">
        <v>-5.8294199999999997E-2</v>
      </c>
      <c r="CV1467" s="38">
        <v>-7.5010599999999997E-2</v>
      </c>
      <c r="CW1467" s="38">
        <v>-4.0410099999999997E-2</v>
      </c>
      <c r="CX1467" s="38">
        <v>5.4588299999999999E-2</v>
      </c>
      <c r="CY1467" s="38">
        <v>0.1122455</v>
      </c>
      <c r="CZ1467" s="38">
        <v>0.1590337</v>
      </c>
      <c r="DA1467" s="38">
        <v>-3.2669999999999998E-2</v>
      </c>
      <c r="DB1467" s="38">
        <v>2.3881000000000002E-3</v>
      </c>
      <c r="DC1467" s="38">
        <v>5.9364699999999999E-2</v>
      </c>
      <c r="DD1467" s="38">
        <v>-7.1039400000000003E-2</v>
      </c>
      <c r="DE1467" s="38">
        <v>-0.1041831</v>
      </c>
      <c r="DF1467" s="38">
        <v>0.31326929999999997</v>
      </c>
      <c r="DG1467" s="38">
        <v>0.1778894</v>
      </c>
      <c r="DH1467" s="38">
        <v>8.1980700000000004E-2</v>
      </c>
      <c r="DI1467" s="38">
        <v>6.7453000000000001E-3</v>
      </c>
      <c r="DJ1467" s="38">
        <v>-2.4693199999999998E-2</v>
      </c>
      <c r="DK1467" s="38">
        <v>-0.12513740000000001</v>
      </c>
      <c r="DL1467" s="38">
        <v>-0.34820050000000002</v>
      </c>
      <c r="DM1467" s="38">
        <v>-0.14976349999999999</v>
      </c>
      <c r="DN1467" s="38">
        <v>9.9165E-3</v>
      </c>
      <c r="DO1467" s="38">
        <v>0.1015508</v>
      </c>
      <c r="DP1467" s="38">
        <v>8.9782899999999999E-2</v>
      </c>
      <c r="DQ1467" s="38">
        <v>7.1869500000000003E-2</v>
      </c>
      <c r="DR1467" s="38">
        <v>1.49722E-2</v>
      </c>
      <c r="DS1467" s="38">
        <v>-5.1450700000000002E-2</v>
      </c>
      <c r="DT1467" s="38">
        <v>-6.6640099999999994E-2</v>
      </c>
      <c r="DU1467" s="38">
        <v>-2.9063599999999998E-2</v>
      </c>
      <c r="DV1467" s="38">
        <v>6.7146300000000006E-2</v>
      </c>
      <c r="DW1467" s="38">
        <v>0.1249184</v>
      </c>
      <c r="DX1467" s="38">
        <v>0.1729059</v>
      </c>
      <c r="DY1467" s="38">
        <v>-1.69208E-2</v>
      </c>
      <c r="DZ1467" s="38">
        <v>1.8338299999999998E-2</v>
      </c>
      <c r="EA1467" s="38">
        <v>7.4619500000000005E-2</v>
      </c>
      <c r="EB1467" s="38">
        <v>-5.5741600000000002E-2</v>
      </c>
      <c r="EC1467" s="38">
        <v>-8.8745000000000004E-2</v>
      </c>
      <c r="ED1467" s="38">
        <v>0.32634010000000002</v>
      </c>
      <c r="EE1467" s="38">
        <v>0.18889649999999999</v>
      </c>
      <c r="EF1467" s="38">
        <v>9.1676499999999994E-2</v>
      </c>
      <c r="EG1467" s="38">
        <v>1.6351999999999998E-2</v>
      </c>
      <c r="EH1467" s="38">
        <v>-1.5771400000000001E-2</v>
      </c>
      <c r="EI1467" s="38">
        <v>-0.113914</v>
      </c>
      <c r="EJ1467" s="38">
        <v>-0.33554489999999998</v>
      </c>
      <c r="EK1467" s="38">
        <v>-0.13836760000000001</v>
      </c>
      <c r="EL1467" s="38">
        <v>2.1008599999999999E-2</v>
      </c>
      <c r="EM1467" s="38">
        <v>0.1143971</v>
      </c>
      <c r="EN1467" s="38">
        <v>0.10371130000000001</v>
      </c>
      <c r="EO1467" s="38">
        <v>8.2269400000000006E-2</v>
      </c>
      <c r="EP1467" s="38">
        <v>2.24199E-2</v>
      </c>
      <c r="EQ1467" s="38">
        <v>-4.15699E-2</v>
      </c>
      <c r="ER1467" s="38">
        <v>-5.4554400000000003E-2</v>
      </c>
      <c r="ES1467" s="38">
        <v>-1.2681E-2</v>
      </c>
      <c r="ET1467" s="38">
        <v>8.5278199999999998E-2</v>
      </c>
      <c r="EU1467" s="38">
        <v>0.14321610000000001</v>
      </c>
      <c r="EV1467" s="38">
        <v>0.1929353</v>
      </c>
      <c r="EW1467" s="38">
        <v>5.8186000000000002E-3</v>
      </c>
      <c r="EX1467" s="38">
        <v>4.1367800000000003E-2</v>
      </c>
      <c r="EY1467" s="38">
        <v>9.6645099999999998E-2</v>
      </c>
      <c r="EZ1467" s="38">
        <v>-3.36539E-2</v>
      </c>
      <c r="FA1467" s="38">
        <v>-6.6454899999999997E-2</v>
      </c>
      <c r="FB1467" s="38">
        <v>83.575339999999997</v>
      </c>
      <c r="FC1467" s="38">
        <v>82.331630000000004</v>
      </c>
      <c r="FD1467" s="38">
        <v>80.569270000000003</v>
      </c>
      <c r="FE1467" s="38">
        <v>79.085459999999998</v>
      </c>
      <c r="FF1467" s="38">
        <v>77.867099999999994</v>
      </c>
      <c r="FG1467" s="38">
        <v>76.903850000000006</v>
      </c>
      <c r="FH1467" s="38">
        <v>75.677090000000007</v>
      </c>
      <c r="FI1467" s="38">
        <v>76.37724</v>
      </c>
      <c r="FJ1467" s="38">
        <v>80.979020000000006</v>
      </c>
      <c r="FK1467" s="38">
        <v>86.626919999999998</v>
      </c>
      <c r="FL1467" s="38">
        <v>91.696579999999997</v>
      </c>
      <c r="FM1467" s="38">
        <v>95.69547</v>
      </c>
      <c r="FN1467" s="38">
        <v>99.681560000000005</v>
      </c>
      <c r="FO1467" s="38">
        <v>102.82259999999999</v>
      </c>
      <c r="FP1467" s="38">
        <v>104.7796</v>
      </c>
      <c r="FQ1467" s="38">
        <v>106.2794</v>
      </c>
      <c r="FR1467" s="38">
        <v>106.8527</v>
      </c>
      <c r="FS1467" s="38">
        <v>106.2968</v>
      </c>
      <c r="FT1467" s="38">
        <v>104.14570000000001</v>
      </c>
      <c r="FU1467" s="38">
        <v>99.802989999999994</v>
      </c>
      <c r="FV1467" s="38">
        <v>96.798609999999996</v>
      </c>
      <c r="FW1467">
        <v>93.389560000000003</v>
      </c>
      <c r="FX1467">
        <v>90.151300000000006</v>
      </c>
      <c r="FY1467">
        <v>88.462429999999998</v>
      </c>
      <c r="FZ1467">
        <v>2.5974400000000002E-2</v>
      </c>
      <c r="GA1467">
        <v>0.28571950000000002</v>
      </c>
      <c r="GB1467">
        <v>1</v>
      </c>
    </row>
    <row r="1468" spans="1:184" x14ac:dyDescent="0.3">
      <c r="A1468" t="s">
        <v>1</v>
      </c>
      <c r="B1468" t="s">
        <v>1</v>
      </c>
      <c r="C1468" t="s">
        <v>1</v>
      </c>
      <c r="D1468" t="s">
        <v>223</v>
      </c>
      <c r="E1468" t="s">
        <v>1</v>
      </c>
      <c r="F1468" t="s">
        <v>1</v>
      </c>
      <c r="G1468" t="s">
        <v>1</v>
      </c>
      <c r="H1468" s="40" t="s">
        <v>1</v>
      </c>
      <c r="I1468" s="18" t="s">
        <v>1</v>
      </c>
      <c r="J1468" s="38" t="s">
        <v>1</v>
      </c>
      <c r="K1468" s="18">
        <v>44810</v>
      </c>
      <c r="L1468" s="38">
        <v>99085</v>
      </c>
      <c r="M1468" s="38">
        <v>99092</v>
      </c>
      <c r="N1468" s="38">
        <v>6.5412039999999996</v>
      </c>
      <c r="O1468" s="38">
        <v>6.3873239999999996</v>
      </c>
      <c r="P1468" s="38">
        <v>6.2407269999999997</v>
      </c>
      <c r="Q1468" s="38">
        <v>6.2396799999999999</v>
      </c>
      <c r="R1468" s="38">
        <v>6.4707980000000003</v>
      </c>
      <c r="S1468" s="38">
        <v>6.9464259999999998</v>
      </c>
      <c r="T1468" s="38">
        <v>7.5928050000000002</v>
      </c>
      <c r="U1468" s="38">
        <v>8.4207820000000009</v>
      </c>
      <c r="V1468" s="38">
        <v>9.4454360000000008</v>
      </c>
      <c r="W1468" s="38">
        <v>10.263500000000001</v>
      </c>
      <c r="X1468" s="38">
        <v>10.916869999999999</v>
      </c>
      <c r="Y1468" s="38">
        <v>11.438829999999999</v>
      </c>
      <c r="Z1468" s="38">
        <v>11.753399999999999</v>
      </c>
      <c r="AA1468" s="38">
        <v>12.09057</v>
      </c>
      <c r="AB1468" s="38">
        <v>12.14823</v>
      </c>
      <c r="AC1468" s="38">
        <v>11.94708</v>
      </c>
      <c r="AD1468" s="38">
        <v>11.39903</v>
      </c>
      <c r="AE1468" s="38">
        <v>10.531090000000001</v>
      </c>
      <c r="AF1468" s="38">
        <v>9.8126999999999995</v>
      </c>
      <c r="AG1468" s="38">
        <v>9.3308250000000008</v>
      </c>
      <c r="AH1468" s="38">
        <v>8.964067</v>
      </c>
      <c r="AI1468" s="38">
        <v>8.4702289999999998</v>
      </c>
      <c r="AJ1468" s="38">
        <v>7.8962669999999999</v>
      </c>
      <c r="AK1468" s="38">
        <v>7.4367479999999997</v>
      </c>
      <c r="AL1468" s="38">
        <v>4.9418200000000002E-2</v>
      </c>
      <c r="AM1468" s="38">
        <v>2.5696699999999999E-2</v>
      </c>
      <c r="AN1468" s="38">
        <v>2.7770799999999998E-2</v>
      </c>
      <c r="AO1468" s="38">
        <v>7.3943200000000001E-2</v>
      </c>
      <c r="AP1468" s="38">
        <v>7.3584800000000006E-2</v>
      </c>
      <c r="AQ1468" s="38">
        <v>2.8636399999999999E-2</v>
      </c>
      <c r="AR1468" s="38">
        <v>-8.0598799999999998E-2</v>
      </c>
      <c r="AS1468" s="38">
        <v>3.6403E-3</v>
      </c>
      <c r="AT1468" s="38">
        <v>-0.1322661</v>
      </c>
      <c r="AU1468" s="38">
        <v>-0.1903453</v>
      </c>
      <c r="AV1468" s="38">
        <v>-0.2238105</v>
      </c>
      <c r="AW1468" s="38">
        <v>-0.1749444</v>
      </c>
      <c r="AX1468" s="38">
        <v>-5.7485000000000001E-2</v>
      </c>
      <c r="AY1468" s="38">
        <v>0.13058500000000001</v>
      </c>
      <c r="AZ1468" s="38">
        <v>0.26672459999999998</v>
      </c>
      <c r="BA1468" s="38">
        <v>0.42776520000000001</v>
      </c>
      <c r="BB1468" s="38">
        <v>0.49736659999999999</v>
      </c>
      <c r="BC1468" s="38">
        <v>0.3515954</v>
      </c>
      <c r="BD1468" s="38">
        <v>0.30031180000000002</v>
      </c>
      <c r="BE1468" s="38">
        <v>0.1152311</v>
      </c>
      <c r="BF1468" s="38">
        <v>0.1574672</v>
      </c>
      <c r="BG1468" s="38">
        <v>0.1657285</v>
      </c>
      <c r="BH1468" s="38">
        <v>0.1246051</v>
      </c>
      <c r="BI1468" s="38">
        <v>6.13287E-2</v>
      </c>
      <c r="BJ1468" s="38">
        <v>6.4652600000000005E-2</v>
      </c>
      <c r="BK1468" s="38">
        <v>4.0572400000000002E-2</v>
      </c>
      <c r="BL1468" s="38">
        <v>4.2577799999999999E-2</v>
      </c>
      <c r="BM1468" s="38">
        <v>8.53381E-2</v>
      </c>
      <c r="BN1468" s="38">
        <v>8.4361400000000003E-2</v>
      </c>
      <c r="BO1468" s="38">
        <v>4.1859199999999999E-2</v>
      </c>
      <c r="BP1468" s="38">
        <v>-6.1565700000000001E-2</v>
      </c>
      <c r="BQ1468" s="38">
        <v>2.1400599999999999E-2</v>
      </c>
      <c r="BR1468" s="38">
        <v>-0.1141226</v>
      </c>
      <c r="BS1468" s="38">
        <v>-0.17134820000000001</v>
      </c>
      <c r="BT1468" s="38">
        <v>-0.20808450000000001</v>
      </c>
      <c r="BU1468" s="38">
        <v>-0.16215280000000001</v>
      </c>
      <c r="BV1468" s="38">
        <v>-4.7474000000000002E-2</v>
      </c>
      <c r="BW1468" s="38">
        <v>0.141543</v>
      </c>
      <c r="BX1468" s="38">
        <v>0.28187800000000002</v>
      </c>
      <c r="BY1468" s="38">
        <v>0.44622820000000002</v>
      </c>
      <c r="BZ1468" s="38">
        <v>0.51869310000000002</v>
      </c>
      <c r="CA1468" s="38">
        <v>0.37518659999999998</v>
      </c>
      <c r="CB1468" s="38">
        <v>0.32799210000000001</v>
      </c>
      <c r="CC1468" s="38">
        <v>0.14528540000000001</v>
      </c>
      <c r="CD1468" s="38">
        <v>0.184783</v>
      </c>
      <c r="CE1468" s="38">
        <v>0.19376499999999999</v>
      </c>
      <c r="CF1468" s="38">
        <v>0.15158179999999999</v>
      </c>
      <c r="CG1468" s="38">
        <v>8.9544499999999999E-2</v>
      </c>
      <c r="CH1468" s="38">
        <v>7.5203900000000004E-2</v>
      </c>
      <c r="CI1468" s="38">
        <v>5.0875299999999998E-2</v>
      </c>
      <c r="CJ1468" s="38">
        <v>5.2833199999999997E-2</v>
      </c>
      <c r="CK1468" s="38">
        <v>9.3230199999999999E-2</v>
      </c>
      <c r="CL1468" s="38">
        <v>9.1825199999999996E-2</v>
      </c>
      <c r="CM1468" s="38">
        <v>5.1017300000000002E-2</v>
      </c>
      <c r="CN1468" s="38">
        <v>-4.8383500000000003E-2</v>
      </c>
      <c r="CO1468" s="38">
        <v>3.3701299999999997E-2</v>
      </c>
      <c r="CP1468" s="38">
        <v>-0.10155649999999999</v>
      </c>
      <c r="CQ1468" s="38">
        <v>-0.1581909</v>
      </c>
      <c r="CR1468" s="38">
        <v>-0.1971927</v>
      </c>
      <c r="CS1468" s="38">
        <v>-0.1532934</v>
      </c>
      <c r="CT1468" s="38">
        <v>-4.05405E-2</v>
      </c>
      <c r="CU1468" s="38">
        <v>0.1491324</v>
      </c>
      <c r="CV1468" s="38">
        <v>0.2923732</v>
      </c>
      <c r="CW1468" s="38">
        <v>0.45901560000000002</v>
      </c>
      <c r="CX1468" s="38">
        <v>0.53346389999999999</v>
      </c>
      <c r="CY1468" s="38">
        <v>0.39152569999999998</v>
      </c>
      <c r="CZ1468" s="38">
        <v>0.34716330000000001</v>
      </c>
      <c r="DA1468" s="38">
        <v>0.1661009</v>
      </c>
      <c r="DB1468" s="38">
        <v>0.20370179999999999</v>
      </c>
      <c r="DC1468" s="38">
        <v>0.21318290000000001</v>
      </c>
      <c r="DD1468" s="38">
        <v>0.17026579999999999</v>
      </c>
      <c r="DE1468" s="38">
        <v>0.10908669999999999</v>
      </c>
      <c r="DF1468" s="38">
        <v>8.5755100000000001E-2</v>
      </c>
      <c r="DG1468" s="38">
        <v>6.1178299999999998E-2</v>
      </c>
      <c r="DH1468" s="38">
        <v>6.3088599999999995E-2</v>
      </c>
      <c r="DI1468" s="38">
        <v>0.1011223</v>
      </c>
      <c r="DJ1468" s="38">
        <v>9.9289100000000005E-2</v>
      </c>
      <c r="DK1468" s="38">
        <v>6.0175399999999997E-2</v>
      </c>
      <c r="DL1468" s="38">
        <v>-3.5201200000000002E-2</v>
      </c>
      <c r="DM1468" s="38">
        <v>4.6002000000000001E-2</v>
      </c>
      <c r="DN1468" s="38">
        <v>-8.8990399999999997E-2</v>
      </c>
      <c r="DO1468" s="38">
        <v>-0.14503360000000001</v>
      </c>
      <c r="DP1468" s="38">
        <v>-0.18630089999999999</v>
      </c>
      <c r="DQ1468" s="38">
        <v>-0.14443400000000001</v>
      </c>
      <c r="DR1468" s="38">
        <v>-3.3606900000000002E-2</v>
      </c>
      <c r="DS1468" s="38">
        <v>0.15672179999999999</v>
      </c>
      <c r="DT1468" s="38">
        <v>0.30286849999999998</v>
      </c>
      <c r="DU1468" s="38">
        <v>0.47180299999999997</v>
      </c>
      <c r="DV1468" s="38">
        <v>0.54823460000000002</v>
      </c>
      <c r="DW1468" s="38">
        <v>0.40786489999999997</v>
      </c>
      <c r="DX1468" s="38">
        <v>0.36633450000000001</v>
      </c>
      <c r="DY1468" s="38">
        <v>0.18691640000000001</v>
      </c>
      <c r="DZ1468" s="38">
        <v>0.2226207</v>
      </c>
      <c r="EA1468" s="38">
        <v>0.2326009</v>
      </c>
      <c r="EB1468" s="38">
        <v>0.1889499</v>
      </c>
      <c r="EC1468" s="38">
        <v>0.12862879999999999</v>
      </c>
      <c r="ED1468" s="38">
        <v>0.1009895</v>
      </c>
      <c r="EE1468" s="38">
        <v>7.6053999999999997E-2</v>
      </c>
      <c r="EF1468" s="38">
        <v>7.7895599999999995E-2</v>
      </c>
      <c r="EG1468" s="38">
        <v>0.1125172</v>
      </c>
      <c r="EH1468" s="38">
        <v>0.1100656</v>
      </c>
      <c r="EI1468" s="38">
        <v>7.33983E-2</v>
      </c>
      <c r="EJ1468" s="38">
        <v>-1.6168200000000001E-2</v>
      </c>
      <c r="EK1468" s="38">
        <v>6.3762200000000005E-2</v>
      </c>
      <c r="EL1468" s="38">
        <v>-7.0846900000000004E-2</v>
      </c>
      <c r="EM1468" s="38">
        <v>-0.1260365</v>
      </c>
      <c r="EN1468" s="38">
        <v>-0.1705749</v>
      </c>
      <c r="EO1468" s="38">
        <v>-0.13164239999999999</v>
      </c>
      <c r="EP1468" s="38">
        <v>-2.3595999999999999E-2</v>
      </c>
      <c r="EQ1468" s="38">
        <v>0.16767979999999999</v>
      </c>
      <c r="ER1468" s="38">
        <v>0.31802190000000002</v>
      </c>
      <c r="ES1468" s="38">
        <v>0.49026599999999998</v>
      </c>
      <c r="ET1468" s="38">
        <v>0.56956119999999999</v>
      </c>
      <c r="EU1468" s="38">
        <v>0.43145610000000001</v>
      </c>
      <c r="EV1468" s="38">
        <v>0.3940147</v>
      </c>
      <c r="EW1468" s="38">
        <v>0.21697079999999999</v>
      </c>
      <c r="EX1468" s="38">
        <v>0.2499364</v>
      </c>
      <c r="EY1468" s="38">
        <v>0.26063730000000002</v>
      </c>
      <c r="EZ1468" s="38">
        <v>0.2159266</v>
      </c>
      <c r="FA1468" s="38">
        <v>0.1568446</v>
      </c>
      <c r="FB1468" s="38">
        <v>85.553250000000006</v>
      </c>
      <c r="FC1468" s="38">
        <v>84.028310000000005</v>
      </c>
      <c r="FD1468" s="38">
        <v>82.442830000000001</v>
      </c>
      <c r="FE1468" s="38">
        <v>81.393240000000006</v>
      </c>
      <c r="FF1468" s="38">
        <v>80.302099999999996</v>
      </c>
      <c r="FG1468" s="38">
        <v>79.791839999999993</v>
      </c>
      <c r="FH1468" s="38">
        <v>79.14658</v>
      </c>
      <c r="FI1468" s="38">
        <v>81.088729999999998</v>
      </c>
      <c r="FJ1468" s="38">
        <v>85.798699999999997</v>
      </c>
      <c r="FK1468" s="38">
        <v>91.747669999999999</v>
      </c>
      <c r="FL1468" s="38">
        <v>96.438209999999998</v>
      </c>
      <c r="FM1468" s="38">
        <v>100.9691</v>
      </c>
      <c r="FN1468" s="38">
        <v>104.2358</v>
      </c>
      <c r="FO1468" s="38">
        <v>107.25620000000001</v>
      </c>
      <c r="FP1468" s="38">
        <v>109.27979999999999</v>
      </c>
      <c r="FQ1468" s="38">
        <v>110.88290000000001</v>
      </c>
      <c r="FR1468" s="38">
        <v>110.94540000000001</v>
      </c>
      <c r="FS1468" s="38">
        <v>109.6375</v>
      </c>
      <c r="FT1468" s="38">
        <v>106.9734</v>
      </c>
      <c r="FU1468" s="38">
        <v>101.6512</v>
      </c>
      <c r="FV1468" s="38">
        <v>97.034189999999995</v>
      </c>
      <c r="FW1468">
        <v>94.255330000000001</v>
      </c>
      <c r="FX1468">
        <v>92.652339999999995</v>
      </c>
      <c r="FY1468">
        <v>90.055459999999997</v>
      </c>
      <c r="FZ1468">
        <v>3.1978800000000002E-2</v>
      </c>
      <c r="GA1468">
        <v>0.2363827</v>
      </c>
      <c r="GB1468">
        <v>1</v>
      </c>
    </row>
    <row r="1469" spans="1:184" x14ac:dyDescent="0.3">
      <c r="A1469" t="s">
        <v>1</v>
      </c>
      <c r="B1469" t="s">
        <v>1</v>
      </c>
      <c r="C1469" t="s">
        <v>1</v>
      </c>
      <c r="D1469" t="s">
        <v>223</v>
      </c>
      <c r="E1469" t="s">
        <v>1</v>
      </c>
      <c r="F1469" t="s">
        <v>1</v>
      </c>
      <c r="G1469" t="s">
        <v>1</v>
      </c>
      <c r="H1469" s="40" t="s">
        <v>1</v>
      </c>
      <c r="I1469" s="18" t="s">
        <v>1</v>
      </c>
      <c r="J1469" s="38" t="s">
        <v>1</v>
      </c>
      <c r="K1469" s="18">
        <v>44811</v>
      </c>
      <c r="L1469" s="38">
        <v>99768</v>
      </c>
      <c r="M1469" s="38">
        <v>99775</v>
      </c>
      <c r="N1469" s="38">
        <v>7.1663740000000002</v>
      </c>
      <c r="O1469" s="38">
        <v>6.939012</v>
      </c>
      <c r="P1469" s="38">
        <v>6.7573309999999998</v>
      </c>
      <c r="Q1469" s="38">
        <v>6.6921280000000003</v>
      </c>
      <c r="R1469" s="38">
        <v>6.8425399999999996</v>
      </c>
      <c r="S1469" s="38">
        <v>7.2612690000000004</v>
      </c>
      <c r="T1469" s="38">
        <v>7.8071950000000001</v>
      </c>
      <c r="U1469" s="38">
        <v>8.5469500000000007</v>
      </c>
      <c r="V1469" s="38">
        <v>9.5095369999999999</v>
      </c>
      <c r="W1469" s="38">
        <v>10.27924</v>
      </c>
      <c r="X1469" s="38">
        <v>10.89805</v>
      </c>
      <c r="Y1469" s="38">
        <v>11.33211</v>
      </c>
      <c r="Z1469" s="38">
        <v>11.59703</v>
      </c>
      <c r="AA1469" s="38">
        <v>11.87322</v>
      </c>
      <c r="AB1469" s="38">
        <v>11.90549</v>
      </c>
      <c r="AC1469" s="38">
        <v>11.70173</v>
      </c>
      <c r="AD1469" s="38">
        <v>11.20562</v>
      </c>
      <c r="AE1469" s="38">
        <v>10.36271</v>
      </c>
      <c r="AF1469" s="38">
        <v>9.6826629999999998</v>
      </c>
      <c r="AG1469" s="38">
        <v>9.2152119999999993</v>
      </c>
      <c r="AH1469" s="38">
        <v>8.8822790000000005</v>
      </c>
      <c r="AI1469" s="38">
        <v>8.4302039999999998</v>
      </c>
      <c r="AJ1469" s="38">
        <v>7.8260509999999996</v>
      </c>
      <c r="AK1469" s="38">
        <v>7.3524580000000004</v>
      </c>
      <c r="AL1469" s="38">
        <v>6.6523399999999996E-2</v>
      </c>
      <c r="AM1469" s="38">
        <v>2.5678099999999999E-2</v>
      </c>
      <c r="AN1469" s="38">
        <v>1.1751599999999999E-2</v>
      </c>
      <c r="AO1469" s="38">
        <v>2.1255400000000001E-2</v>
      </c>
      <c r="AP1469" s="38">
        <v>2.9432E-2</v>
      </c>
      <c r="AQ1469" s="38">
        <v>-1.40159E-2</v>
      </c>
      <c r="AR1469" s="38">
        <v>-0.14919850000000001</v>
      </c>
      <c r="AS1469" s="38">
        <v>-4.8623100000000002E-2</v>
      </c>
      <c r="AT1469" s="38">
        <v>-7.2641600000000001E-2</v>
      </c>
      <c r="AU1469" s="38">
        <v>-7.9564200000000002E-2</v>
      </c>
      <c r="AV1469" s="38">
        <v>-8.2090899999999994E-2</v>
      </c>
      <c r="AW1469" s="38">
        <v>-7.0692500000000005E-2</v>
      </c>
      <c r="AX1469" s="38">
        <v>-2.3925999999999999E-2</v>
      </c>
      <c r="AY1469" s="38">
        <v>4.9097500000000002E-2</v>
      </c>
      <c r="AZ1469" s="38">
        <v>0.1324273</v>
      </c>
      <c r="BA1469" s="38">
        <v>0.1906157</v>
      </c>
      <c r="BB1469" s="38">
        <v>0.29202719999999999</v>
      </c>
      <c r="BC1469" s="38">
        <v>0.22002540000000001</v>
      </c>
      <c r="BD1469" s="38">
        <v>0.17924229999999999</v>
      </c>
      <c r="BE1469" s="38">
        <v>1.46532E-2</v>
      </c>
      <c r="BF1469" s="38">
        <v>0.15559709999999999</v>
      </c>
      <c r="BG1469" s="38">
        <v>0.24776000000000001</v>
      </c>
      <c r="BH1469" s="38">
        <v>0.15329860000000001</v>
      </c>
      <c r="BI1469" s="38">
        <v>8.8697600000000001E-2</v>
      </c>
      <c r="BJ1469" s="38">
        <v>7.8648700000000002E-2</v>
      </c>
      <c r="BK1469" s="38">
        <v>3.6037899999999998E-2</v>
      </c>
      <c r="BL1469" s="38">
        <v>2.2121100000000001E-2</v>
      </c>
      <c r="BM1469" s="38">
        <v>3.0290000000000001E-2</v>
      </c>
      <c r="BN1469" s="38">
        <v>3.8473399999999998E-2</v>
      </c>
      <c r="BO1469" s="38">
        <v>-3.3528E-3</v>
      </c>
      <c r="BP1469" s="38">
        <v>-0.1354928</v>
      </c>
      <c r="BQ1469" s="38">
        <v>-3.4690899999999997E-2</v>
      </c>
      <c r="BR1469" s="38">
        <v>-5.8661499999999998E-2</v>
      </c>
      <c r="BS1469" s="38">
        <v>-6.6448800000000002E-2</v>
      </c>
      <c r="BT1469" s="38">
        <v>-7.1020700000000006E-2</v>
      </c>
      <c r="BU1469" s="38">
        <v>-6.1981899999999999E-2</v>
      </c>
      <c r="BV1469" s="38">
        <v>-1.66064E-2</v>
      </c>
      <c r="BW1469" s="38">
        <v>5.7373500000000001E-2</v>
      </c>
      <c r="BX1469" s="38">
        <v>0.14276</v>
      </c>
      <c r="BY1469" s="38">
        <v>0.20524000000000001</v>
      </c>
      <c r="BZ1469" s="38">
        <v>0.30967850000000002</v>
      </c>
      <c r="CA1469" s="38">
        <v>0.23938010000000001</v>
      </c>
      <c r="CB1469" s="38">
        <v>0.2017129</v>
      </c>
      <c r="CC1469" s="38">
        <v>3.7678700000000002E-2</v>
      </c>
      <c r="CD1469" s="38">
        <v>0.17528589999999999</v>
      </c>
      <c r="CE1469" s="38">
        <v>0.26776179999999999</v>
      </c>
      <c r="CF1469" s="38">
        <v>0.17417750000000001</v>
      </c>
      <c r="CG1469" s="38">
        <v>0.10922659999999999</v>
      </c>
      <c r="CH1469" s="38">
        <v>8.7046600000000002E-2</v>
      </c>
      <c r="CI1469" s="38">
        <v>4.3213099999999997E-2</v>
      </c>
      <c r="CJ1469" s="38">
        <v>2.9302999999999999E-2</v>
      </c>
      <c r="CK1469" s="38">
        <v>3.6547400000000001E-2</v>
      </c>
      <c r="CL1469" s="38">
        <v>4.4735499999999997E-2</v>
      </c>
      <c r="CM1469" s="38">
        <v>4.0324000000000002E-3</v>
      </c>
      <c r="CN1469" s="38">
        <v>-0.12600030000000001</v>
      </c>
      <c r="CO1469" s="38">
        <v>-2.5041500000000001E-2</v>
      </c>
      <c r="CP1469" s="38">
        <v>-4.8979000000000002E-2</v>
      </c>
      <c r="CQ1469" s="38">
        <v>-5.7365100000000002E-2</v>
      </c>
      <c r="CR1469" s="38">
        <v>-6.3353499999999993E-2</v>
      </c>
      <c r="CS1469" s="38">
        <v>-5.5948900000000003E-2</v>
      </c>
      <c r="CT1469" s="38">
        <v>-1.15368E-2</v>
      </c>
      <c r="CU1469" s="38">
        <v>6.3105400000000006E-2</v>
      </c>
      <c r="CV1469" s="38">
        <v>0.1499163</v>
      </c>
      <c r="CW1469" s="38">
        <v>0.2153687</v>
      </c>
      <c r="CX1469" s="38">
        <v>0.32190380000000002</v>
      </c>
      <c r="CY1469" s="38">
        <v>0.25278519999999999</v>
      </c>
      <c r="CZ1469" s="38">
        <v>0.21727589999999999</v>
      </c>
      <c r="DA1469" s="38">
        <v>5.3626100000000003E-2</v>
      </c>
      <c r="DB1469" s="38">
        <v>0.18892239999999999</v>
      </c>
      <c r="DC1469" s="38">
        <v>0.28161510000000001</v>
      </c>
      <c r="DD1469" s="38">
        <v>0.1886381</v>
      </c>
      <c r="DE1469" s="38">
        <v>0.1234449</v>
      </c>
      <c r="DF1469" s="38">
        <v>9.5444500000000002E-2</v>
      </c>
      <c r="DG1469" s="38">
        <v>5.0388299999999997E-2</v>
      </c>
      <c r="DH1469" s="38">
        <v>3.6484900000000001E-2</v>
      </c>
      <c r="DI1469" s="38">
        <v>4.2804700000000001E-2</v>
      </c>
      <c r="DJ1469" s="38">
        <v>5.0997500000000001E-2</v>
      </c>
      <c r="DK1469" s="38">
        <v>1.1417699999999999E-2</v>
      </c>
      <c r="DL1469" s="38">
        <v>-0.11650779999999999</v>
      </c>
      <c r="DM1469" s="38">
        <v>-1.5391999999999999E-2</v>
      </c>
      <c r="DN1469" s="38">
        <v>-3.9296400000000002E-2</v>
      </c>
      <c r="DO1469" s="38">
        <v>-4.8281499999999998E-2</v>
      </c>
      <c r="DP1469" s="38">
        <v>-5.5686300000000001E-2</v>
      </c>
      <c r="DQ1469" s="38">
        <v>-4.9915899999999999E-2</v>
      </c>
      <c r="DR1469" s="38">
        <v>-6.4672999999999996E-3</v>
      </c>
      <c r="DS1469" s="38">
        <v>6.8837300000000004E-2</v>
      </c>
      <c r="DT1469" s="38">
        <v>0.15707260000000001</v>
      </c>
      <c r="DU1469" s="38">
        <v>0.22549739999999999</v>
      </c>
      <c r="DV1469" s="38">
        <v>0.33412900000000001</v>
      </c>
      <c r="DW1469" s="38">
        <v>0.26619019999999999</v>
      </c>
      <c r="DX1469" s="38">
        <v>0.23283899999999999</v>
      </c>
      <c r="DY1469" s="38">
        <v>6.9573599999999999E-2</v>
      </c>
      <c r="DZ1469" s="38">
        <v>0.20255880000000001</v>
      </c>
      <c r="EA1469" s="38">
        <v>0.29546830000000002</v>
      </c>
      <c r="EB1469" s="38">
        <v>0.20309869999999999</v>
      </c>
      <c r="EC1469" s="38">
        <v>0.13766310000000001</v>
      </c>
      <c r="ED1469" s="38">
        <v>0.1075697</v>
      </c>
      <c r="EE1469" s="38">
        <v>6.0748099999999999E-2</v>
      </c>
      <c r="EF1469" s="38">
        <v>4.6854399999999997E-2</v>
      </c>
      <c r="EG1469" s="38">
        <v>5.1839299999999998E-2</v>
      </c>
      <c r="EH1469" s="38">
        <v>6.0038899999999999E-2</v>
      </c>
      <c r="EI1469" s="38">
        <v>2.2080800000000001E-2</v>
      </c>
      <c r="EJ1469" s="38">
        <v>-0.10280209999999999</v>
      </c>
      <c r="EK1469" s="38">
        <v>-1.4598E-3</v>
      </c>
      <c r="EL1469" s="38">
        <v>-2.5316399999999999E-2</v>
      </c>
      <c r="EM1469" s="38">
        <v>-3.5166099999999999E-2</v>
      </c>
      <c r="EN1469" s="38">
        <v>-4.4616099999999999E-2</v>
      </c>
      <c r="EO1469" s="38">
        <v>-4.1205199999999997E-2</v>
      </c>
      <c r="EP1469" s="38">
        <v>8.5240000000000001E-4</v>
      </c>
      <c r="EQ1469" s="38">
        <v>7.7113299999999996E-2</v>
      </c>
      <c r="ER1469" s="38">
        <v>0.16740530000000001</v>
      </c>
      <c r="ES1469" s="38">
        <v>0.24012169999999999</v>
      </c>
      <c r="ET1469" s="38">
        <v>0.35178039999999999</v>
      </c>
      <c r="EU1469" s="38">
        <v>0.28554499999999999</v>
      </c>
      <c r="EV1469" s="38">
        <v>0.25530950000000002</v>
      </c>
      <c r="EW1469" s="38">
        <v>9.2599100000000004E-2</v>
      </c>
      <c r="EX1469" s="38">
        <v>0.22224769999999999</v>
      </c>
      <c r="EY1469" s="38">
        <v>0.31547019999999998</v>
      </c>
      <c r="EZ1469" s="38">
        <v>0.2239775</v>
      </c>
      <c r="FA1469" s="38">
        <v>0.1581921</v>
      </c>
      <c r="FB1469" s="38">
        <v>88.665700000000001</v>
      </c>
      <c r="FC1469" s="38">
        <v>86.871729999999999</v>
      </c>
      <c r="FD1469" s="38">
        <v>84.243960000000001</v>
      </c>
      <c r="FE1469" s="38">
        <v>82.979820000000004</v>
      </c>
      <c r="FF1469" s="38">
        <v>81.630229999999997</v>
      </c>
      <c r="FG1469" s="38">
        <v>79.561359999999993</v>
      </c>
      <c r="FH1469" s="38">
        <v>78.810940000000002</v>
      </c>
      <c r="FI1469" s="38">
        <v>79.3827</v>
      </c>
      <c r="FJ1469" s="38">
        <v>84.097059999999999</v>
      </c>
      <c r="FK1469" s="38">
        <v>89.589979999999997</v>
      </c>
      <c r="FL1469" s="38">
        <v>94.927700000000002</v>
      </c>
      <c r="FM1469" s="38">
        <v>98.606769999999997</v>
      </c>
      <c r="FN1469" s="38">
        <v>101.9414</v>
      </c>
      <c r="FO1469" s="38">
        <v>104.3297</v>
      </c>
      <c r="FP1469" s="38">
        <v>105.98699999999999</v>
      </c>
      <c r="FQ1469" s="38">
        <v>107.0937</v>
      </c>
      <c r="FR1469" s="38">
        <v>107.0201</v>
      </c>
      <c r="FS1469" s="38">
        <v>105.467</v>
      </c>
      <c r="FT1469" s="38">
        <v>102.572</v>
      </c>
      <c r="FU1469" s="38">
        <v>98.423699999999997</v>
      </c>
      <c r="FV1469" s="38">
        <v>95.422269999999997</v>
      </c>
      <c r="FW1469">
        <v>93.370069999999998</v>
      </c>
      <c r="FX1469">
        <v>90.759060000000005</v>
      </c>
      <c r="FY1469">
        <v>87.71857</v>
      </c>
      <c r="FZ1469">
        <v>2.5288000000000001E-2</v>
      </c>
      <c r="GA1469">
        <v>0.1814915</v>
      </c>
      <c r="GB1469">
        <v>1</v>
      </c>
    </row>
    <row r="1470" spans="1:184" x14ac:dyDescent="0.3">
      <c r="A1470" t="s">
        <v>1</v>
      </c>
      <c r="B1470" t="s">
        <v>1</v>
      </c>
      <c r="C1470" t="s">
        <v>1</v>
      </c>
      <c r="D1470" t="s">
        <v>223</v>
      </c>
      <c r="E1470" t="s">
        <v>1</v>
      </c>
      <c r="F1470" t="s">
        <v>1</v>
      </c>
      <c r="G1470" t="s">
        <v>1</v>
      </c>
      <c r="H1470" s="40" t="s">
        <v>1</v>
      </c>
      <c r="I1470" s="18" t="s">
        <v>1</v>
      </c>
      <c r="J1470" s="38" t="s">
        <v>1</v>
      </c>
      <c r="K1470" s="18" t="s">
        <v>2</v>
      </c>
      <c r="L1470" s="38">
        <v>89423</v>
      </c>
      <c r="M1470" s="38">
        <v>89423</v>
      </c>
      <c r="N1470" s="38">
        <v>6.49566</v>
      </c>
      <c r="O1470" s="38">
        <v>6.3173149999999998</v>
      </c>
      <c r="P1470" s="38">
        <v>6.181978</v>
      </c>
      <c r="Q1470" s="38">
        <v>6.1478099999999998</v>
      </c>
      <c r="R1470" s="38">
        <v>6.315423</v>
      </c>
      <c r="S1470" s="38">
        <v>6.7232010000000004</v>
      </c>
      <c r="T1470" s="38">
        <v>7.2511900000000002</v>
      </c>
      <c r="U1470" s="38">
        <v>7.9589230000000004</v>
      </c>
      <c r="V1470" s="38">
        <v>8.8048140000000004</v>
      </c>
      <c r="W1470" s="38">
        <v>9.4646050000000006</v>
      </c>
      <c r="X1470" s="38">
        <v>10.030139999999999</v>
      </c>
      <c r="Y1470" s="38">
        <v>10.456440000000001</v>
      </c>
      <c r="Z1470" s="38">
        <v>10.71738</v>
      </c>
      <c r="AA1470" s="38">
        <v>11.008979999999999</v>
      </c>
      <c r="AB1470" s="38">
        <v>11.07164</v>
      </c>
      <c r="AC1470" s="38">
        <v>10.9024</v>
      </c>
      <c r="AD1470" s="38">
        <v>10.476459999999999</v>
      </c>
      <c r="AE1470" s="38">
        <v>9.7624580000000005</v>
      </c>
      <c r="AF1470" s="38">
        <v>9.1758220000000001</v>
      </c>
      <c r="AG1470" s="38">
        <v>8.7732659999999996</v>
      </c>
      <c r="AH1470" s="38">
        <v>8.4519800000000007</v>
      </c>
      <c r="AI1470" s="38">
        <v>7.9965039999999998</v>
      </c>
      <c r="AJ1470" s="38">
        <v>7.4577429999999998</v>
      </c>
      <c r="AK1470" s="38">
        <v>7.0338820000000002</v>
      </c>
      <c r="AL1470" s="38">
        <v>-2.8533999999999999E-3</v>
      </c>
      <c r="AM1470" s="38">
        <v>-8.4009999999999998E-4</v>
      </c>
      <c r="AN1470" s="38">
        <v>2.8709999999999999E-3</v>
      </c>
      <c r="AO1470" s="38">
        <v>1.96157E-2</v>
      </c>
      <c r="AP1470" s="38">
        <v>1.7628000000000001E-2</v>
      </c>
      <c r="AQ1470" s="38">
        <v>4.9439999999999998E-4</v>
      </c>
      <c r="AR1470" s="38">
        <v>-2.8319799999999999E-2</v>
      </c>
      <c r="AS1470" s="38">
        <v>-1.2311900000000001E-2</v>
      </c>
      <c r="AT1470" s="38">
        <v>-4.2371100000000002E-2</v>
      </c>
      <c r="AU1470" s="38">
        <v>-6.0220000000000003E-2</v>
      </c>
      <c r="AV1470" s="38">
        <v>-5.3231599999999997E-2</v>
      </c>
      <c r="AW1470" s="38">
        <v>-4.3950700000000002E-2</v>
      </c>
      <c r="AX1470" s="38">
        <v>-2.1602199999999998E-2</v>
      </c>
      <c r="AY1470" s="38">
        <v>2.61668E-2</v>
      </c>
      <c r="AZ1470" s="38">
        <v>5.1591999999999999E-2</v>
      </c>
      <c r="BA1470" s="38">
        <v>8.7033899999999997E-2</v>
      </c>
      <c r="BB1470" s="38">
        <v>0.16582910000000001</v>
      </c>
      <c r="BC1470" s="38">
        <v>0.12797359999999999</v>
      </c>
      <c r="BD1470" s="38">
        <v>0.10242179999999999</v>
      </c>
      <c r="BE1470" s="38">
        <v>6.8855200000000005E-2</v>
      </c>
      <c r="BF1470" s="38">
        <v>8.8491500000000001E-2</v>
      </c>
      <c r="BG1470" s="38">
        <v>4.2008700000000003E-2</v>
      </c>
      <c r="BH1470" s="38">
        <v>2.3980499999999998E-2</v>
      </c>
      <c r="BI1470" s="38">
        <v>3.0019999999999999E-3</v>
      </c>
      <c r="BJ1470" s="38">
        <v>4.6331000000000002E-3</v>
      </c>
      <c r="BK1470" s="38">
        <v>5.3052000000000004E-3</v>
      </c>
      <c r="BL1470" s="38">
        <v>9.2446000000000004E-3</v>
      </c>
      <c r="BM1470" s="38">
        <v>2.5337100000000001E-2</v>
      </c>
      <c r="BN1470" s="38">
        <v>2.3382500000000001E-2</v>
      </c>
      <c r="BO1470" s="38">
        <v>6.6203E-3</v>
      </c>
      <c r="BP1470" s="38">
        <v>-1.9611300000000002E-2</v>
      </c>
      <c r="BQ1470" s="38">
        <v>-4.0393E-3</v>
      </c>
      <c r="BR1470" s="38">
        <v>-3.29956E-2</v>
      </c>
      <c r="BS1470" s="38">
        <v>-5.04666E-2</v>
      </c>
      <c r="BT1470" s="38">
        <v>-4.4819999999999999E-2</v>
      </c>
      <c r="BU1470" s="38">
        <v>-3.75874E-2</v>
      </c>
      <c r="BV1470" s="38">
        <v>-1.70101E-2</v>
      </c>
      <c r="BW1470" s="38">
        <v>3.1872999999999999E-2</v>
      </c>
      <c r="BX1470" s="38">
        <v>6.0178299999999997E-2</v>
      </c>
      <c r="BY1470" s="38">
        <v>9.8275000000000001E-2</v>
      </c>
      <c r="BZ1470" s="38">
        <v>0.17823849999999999</v>
      </c>
      <c r="CA1470" s="38">
        <v>0.14064689999999999</v>
      </c>
      <c r="CB1470" s="38">
        <v>0.11549230000000001</v>
      </c>
      <c r="CC1470" s="38">
        <v>8.1233600000000003E-2</v>
      </c>
      <c r="CD1470" s="38">
        <v>0.1000542</v>
      </c>
      <c r="CE1470" s="38">
        <v>5.5324499999999999E-2</v>
      </c>
      <c r="CF1470" s="38">
        <v>3.6700200000000002E-2</v>
      </c>
      <c r="CG1470" s="38">
        <v>1.6115899999999999E-2</v>
      </c>
      <c r="CH1470" s="38">
        <v>9.8183000000000003E-3</v>
      </c>
      <c r="CI1470" s="38">
        <v>9.5613E-3</v>
      </c>
      <c r="CJ1470" s="38">
        <v>1.36588E-2</v>
      </c>
      <c r="CK1470" s="38">
        <v>2.9299800000000001E-2</v>
      </c>
      <c r="CL1470" s="38">
        <v>2.7368099999999999E-2</v>
      </c>
      <c r="CM1470" s="38">
        <v>1.0863100000000001E-2</v>
      </c>
      <c r="CN1470" s="38">
        <v>-1.35797E-2</v>
      </c>
      <c r="CO1470" s="38">
        <v>1.6903E-3</v>
      </c>
      <c r="CP1470" s="38">
        <v>-2.6502100000000001E-2</v>
      </c>
      <c r="CQ1470" s="38">
        <v>-4.3711399999999997E-2</v>
      </c>
      <c r="CR1470" s="38">
        <v>-3.8994099999999997E-2</v>
      </c>
      <c r="CS1470" s="38">
        <v>-3.3180099999999997E-2</v>
      </c>
      <c r="CT1470" s="38">
        <v>-1.38297E-2</v>
      </c>
      <c r="CU1470" s="38">
        <v>3.5825099999999999E-2</v>
      </c>
      <c r="CV1470" s="38">
        <v>6.6125199999999995E-2</v>
      </c>
      <c r="CW1470" s="38">
        <v>0.1060606</v>
      </c>
      <c r="CX1470" s="38">
        <v>0.1868331</v>
      </c>
      <c r="CY1470" s="38">
        <v>0.14942430000000001</v>
      </c>
      <c r="CZ1470" s="38">
        <v>0.1245448</v>
      </c>
      <c r="DA1470" s="38">
        <v>8.9806800000000006E-2</v>
      </c>
      <c r="DB1470" s="38">
        <v>0.10806250000000001</v>
      </c>
      <c r="DC1470" s="38">
        <v>6.4547099999999996E-2</v>
      </c>
      <c r="DD1470" s="38">
        <v>4.5509800000000003E-2</v>
      </c>
      <c r="DE1470" s="38">
        <v>2.5198600000000002E-2</v>
      </c>
      <c r="DF1470" s="38">
        <v>1.5003499999999999E-2</v>
      </c>
      <c r="DG1470" s="38">
        <v>1.38175E-2</v>
      </c>
      <c r="DH1470" s="38">
        <v>1.8073100000000002E-2</v>
      </c>
      <c r="DI1470" s="38">
        <v>3.3262399999999998E-2</v>
      </c>
      <c r="DJ1470" s="38">
        <v>3.1353699999999998E-2</v>
      </c>
      <c r="DK1470" s="38">
        <v>1.51059E-2</v>
      </c>
      <c r="DL1470" s="38">
        <v>-7.5481999999999997E-3</v>
      </c>
      <c r="DM1470" s="38">
        <v>7.4199000000000001E-3</v>
      </c>
      <c r="DN1470" s="38">
        <v>-2.0008600000000001E-2</v>
      </c>
      <c r="DO1470" s="38">
        <v>-3.6956200000000002E-2</v>
      </c>
      <c r="DP1470" s="38">
        <v>-3.3168299999999998E-2</v>
      </c>
      <c r="DQ1470" s="38">
        <v>-2.8772800000000001E-2</v>
      </c>
      <c r="DR1470" s="38">
        <v>-1.0649199999999999E-2</v>
      </c>
      <c r="DS1470" s="38">
        <v>3.9777199999999999E-2</v>
      </c>
      <c r="DT1470" s="38">
        <v>7.20721E-2</v>
      </c>
      <c r="DU1470" s="38">
        <v>0.11384610000000001</v>
      </c>
      <c r="DV1470" s="38">
        <v>0.19542780000000001</v>
      </c>
      <c r="DW1470" s="38">
        <v>0.1582018</v>
      </c>
      <c r="DX1470" s="38">
        <v>0.13359740000000001</v>
      </c>
      <c r="DY1470" s="38">
        <v>9.8379999999999995E-2</v>
      </c>
      <c r="DZ1470" s="38">
        <v>0.1160708</v>
      </c>
      <c r="EA1470" s="38">
        <v>7.3769600000000005E-2</v>
      </c>
      <c r="EB1470" s="38">
        <v>5.4319399999999997E-2</v>
      </c>
      <c r="EC1470" s="38">
        <v>3.4281300000000001E-2</v>
      </c>
      <c r="ED1470" s="38">
        <v>2.249E-2</v>
      </c>
      <c r="EE1470" s="38">
        <v>1.99627E-2</v>
      </c>
      <c r="EF1470" s="38">
        <v>2.4446599999999999E-2</v>
      </c>
      <c r="EG1470" s="38">
        <v>3.8983799999999999E-2</v>
      </c>
      <c r="EH1470" s="38">
        <v>3.7108200000000001E-2</v>
      </c>
      <c r="EI1470" s="38">
        <v>2.1231799999999999E-2</v>
      </c>
      <c r="EJ1470" s="38">
        <v>1.1604E-3</v>
      </c>
      <c r="EK1470" s="38">
        <v>1.5692500000000002E-2</v>
      </c>
      <c r="EL1470" s="38">
        <v>-1.0633E-2</v>
      </c>
      <c r="EM1470" s="38">
        <v>-2.7202799999999999E-2</v>
      </c>
      <c r="EN1470" s="38">
        <v>-2.47567E-2</v>
      </c>
      <c r="EO1470" s="38">
        <v>-2.2409499999999999E-2</v>
      </c>
      <c r="EP1470" s="38">
        <v>-6.0572000000000004E-3</v>
      </c>
      <c r="EQ1470" s="38">
        <v>4.54834E-2</v>
      </c>
      <c r="ER1470" s="38">
        <v>8.0658400000000005E-2</v>
      </c>
      <c r="ES1470" s="38">
        <v>0.12508730000000001</v>
      </c>
      <c r="ET1470" s="38">
        <v>0.2078372</v>
      </c>
      <c r="EU1470" s="38">
        <v>0.1708751</v>
      </c>
      <c r="EV1470" s="38">
        <v>0.14666779999999999</v>
      </c>
      <c r="EW1470" s="38">
        <v>0.11075840000000001</v>
      </c>
      <c r="EX1470" s="38">
        <v>0.12763360000000001</v>
      </c>
      <c r="EY1470" s="38">
        <v>8.7085499999999996E-2</v>
      </c>
      <c r="EZ1470" s="38">
        <v>6.7039100000000004E-2</v>
      </c>
      <c r="FA1470" s="38">
        <v>4.7395199999999998E-2</v>
      </c>
      <c r="FB1470" s="38">
        <v>80.956900000000005</v>
      </c>
      <c r="FC1470" s="38">
        <v>79.398889999999994</v>
      </c>
      <c r="FD1470" s="38">
        <v>77.610860000000002</v>
      </c>
      <c r="FE1470" s="38">
        <v>76.072140000000005</v>
      </c>
      <c r="FF1470" s="38">
        <v>74.709490000000002</v>
      </c>
      <c r="FG1470" s="38">
        <v>73.604550000000003</v>
      </c>
      <c r="FH1470" s="38">
        <v>73.185519999999997</v>
      </c>
      <c r="FI1470" s="38">
        <v>75.335229999999996</v>
      </c>
      <c r="FJ1470" s="38">
        <v>79.499309999999994</v>
      </c>
      <c r="FK1470" s="38">
        <v>83.987660000000005</v>
      </c>
      <c r="FL1470" s="38">
        <v>88.337320000000005</v>
      </c>
      <c r="FM1470" s="38">
        <v>92.220230000000001</v>
      </c>
      <c r="FN1470" s="38">
        <v>95.367670000000004</v>
      </c>
      <c r="FO1470" s="38">
        <v>97.908680000000004</v>
      </c>
      <c r="FP1470" s="38">
        <v>99.840919999999997</v>
      </c>
      <c r="FQ1470" s="38">
        <v>101.12430000000001</v>
      </c>
      <c r="FR1470" s="38">
        <v>101.58629999999999</v>
      </c>
      <c r="FS1470" s="38">
        <v>100.9066</v>
      </c>
      <c r="FT1470" s="38">
        <v>99.231309999999993</v>
      </c>
      <c r="FU1470" s="38">
        <v>96.02131</v>
      </c>
      <c r="FV1470" s="38">
        <v>92.21387</v>
      </c>
      <c r="FW1470">
        <v>89.060429999999997</v>
      </c>
      <c r="FX1470">
        <v>86.422200000000004</v>
      </c>
      <c r="FY1470">
        <v>83.753649999999993</v>
      </c>
      <c r="FZ1470">
        <v>1.38151E-2</v>
      </c>
      <c r="GA1470">
        <v>0.11357829999999999</v>
      </c>
      <c r="GB1470">
        <v>1</v>
      </c>
    </row>
    <row r="1471" spans="1:184" x14ac:dyDescent="0.3">
      <c r="A1471" t="s">
        <v>1</v>
      </c>
      <c r="B1471" t="s">
        <v>1</v>
      </c>
      <c r="C1471" t="s">
        <v>258</v>
      </c>
      <c r="D1471" t="s">
        <v>1</v>
      </c>
      <c r="E1471" t="s">
        <v>1</v>
      </c>
      <c r="F1471" t="s">
        <v>1</v>
      </c>
      <c r="G1471" t="s">
        <v>1</v>
      </c>
      <c r="H1471" s="40" t="s">
        <v>1</v>
      </c>
      <c r="I1471" s="18" t="s">
        <v>1</v>
      </c>
      <c r="J1471" s="38" t="s">
        <v>1</v>
      </c>
      <c r="K1471" s="18">
        <v>44722</v>
      </c>
      <c r="L1471" s="38">
        <v>6322</v>
      </c>
      <c r="M1471" s="38">
        <v>6322</v>
      </c>
      <c r="N1471" s="38">
        <v>6.8327039999999997</v>
      </c>
      <c r="O1471" s="38">
        <v>6.6468930000000004</v>
      </c>
      <c r="P1471" s="38">
        <v>6.4795299999999996</v>
      </c>
      <c r="Q1471" s="38">
        <v>6.4894309999999997</v>
      </c>
      <c r="R1471" s="38">
        <v>6.646509</v>
      </c>
      <c r="S1471" s="38">
        <v>6.9983519999999997</v>
      </c>
      <c r="T1471" s="38">
        <v>7.7482490000000004</v>
      </c>
      <c r="U1471" s="38">
        <v>8.7061499999999992</v>
      </c>
      <c r="V1471" s="38">
        <v>9.7190949999999994</v>
      </c>
      <c r="W1471" s="38">
        <v>10.58714</v>
      </c>
      <c r="X1471" s="38">
        <v>11.321619999999999</v>
      </c>
      <c r="Y1471" s="38">
        <v>11.853910000000001</v>
      </c>
      <c r="Z1471" s="38">
        <v>12.06742</v>
      </c>
      <c r="AA1471" s="38">
        <v>12.27163</v>
      </c>
      <c r="AB1471" s="38">
        <v>12.299250000000001</v>
      </c>
      <c r="AC1471" s="38">
        <v>12.029299999999999</v>
      </c>
      <c r="AD1471" s="38">
        <v>11.568160000000001</v>
      </c>
      <c r="AE1471" s="38">
        <v>10.716329999999999</v>
      </c>
      <c r="AF1471" s="38">
        <v>9.515606</v>
      </c>
      <c r="AG1471" s="38">
        <v>8.8602070000000008</v>
      </c>
      <c r="AH1471" s="38">
        <v>8.4736279999999997</v>
      </c>
      <c r="AI1471" s="38">
        <v>8.0527449999999998</v>
      </c>
      <c r="AJ1471" s="38">
        <v>7.481611</v>
      </c>
      <c r="AK1471" s="38">
        <v>7.1059270000000003</v>
      </c>
      <c r="AL1471" s="38">
        <v>-0.20096839999999999</v>
      </c>
      <c r="AM1471" s="38">
        <v>-0.1159287</v>
      </c>
      <c r="AN1471" s="38">
        <v>-0.15531200000000001</v>
      </c>
      <c r="AO1471" s="38">
        <v>-3.06453E-2</v>
      </c>
      <c r="AP1471" s="38">
        <v>2.6886500000000001E-2</v>
      </c>
      <c r="AQ1471" s="38">
        <v>0.1409359</v>
      </c>
      <c r="AR1471" s="38">
        <v>8.89876E-2</v>
      </c>
      <c r="AS1471" s="38">
        <v>1.45965E-2</v>
      </c>
      <c r="AT1471" s="38">
        <v>-0.14369080000000001</v>
      </c>
      <c r="AU1471" s="38">
        <v>-0.20165540000000001</v>
      </c>
      <c r="AV1471" s="38">
        <v>-0.18971479999999999</v>
      </c>
      <c r="AW1471" s="38">
        <v>-9.85573E-2</v>
      </c>
      <c r="AX1471" s="38">
        <v>-7.2236099999999998E-2</v>
      </c>
      <c r="AY1471" s="38">
        <v>4.3539000000000001E-2</v>
      </c>
      <c r="AZ1471" s="38">
        <v>7.9002600000000006E-2</v>
      </c>
      <c r="BA1471" s="38">
        <v>-1.29969E-2</v>
      </c>
      <c r="BB1471" s="38">
        <v>-8.8859999999999995E-2</v>
      </c>
      <c r="BC1471" s="38">
        <v>-0.1074232</v>
      </c>
      <c r="BD1471" s="38">
        <v>-8.6314000000000002E-2</v>
      </c>
      <c r="BE1471" s="38">
        <v>-0.10984629999999999</v>
      </c>
      <c r="BF1471" s="38">
        <v>-0.1156909</v>
      </c>
      <c r="BG1471" s="38">
        <v>-0.24199560000000001</v>
      </c>
      <c r="BH1471" s="38">
        <v>-0.2104569</v>
      </c>
      <c r="BI1471" s="38">
        <v>-6.7679900000000001E-2</v>
      </c>
      <c r="BJ1471" s="38">
        <v>-0.15549940000000001</v>
      </c>
      <c r="BK1471" s="38">
        <v>-8.2417699999999997E-2</v>
      </c>
      <c r="BL1471" s="38">
        <v>-0.13200999999999999</v>
      </c>
      <c r="BM1471" s="38">
        <v>-1.0036700000000001E-2</v>
      </c>
      <c r="BN1471" s="38">
        <v>4.6431500000000001E-2</v>
      </c>
      <c r="BO1471" s="38">
        <v>0.16591030000000001</v>
      </c>
      <c r="BP1471" s="38">
        <v>0.1179239</v>
      </c>
      <c r="BQ1471" s="38">
        <v>4.2009900000000003E-2</v>
      </c>
      <c r="BR1471" s="38">
        <v>-0.1111552</v>
      </c>
      <c r="BS1471" s="38">
        <v>-0.16210869999999999</v>
      </c>
      <c r="BT1471" s="38">
        <v>-0.15196760000000001</v>
      </c>
      <c r="BU1471" s="38">
        <v>-7.2638400000000006E-2</v>
      </c>
      <c r="BV1471" s="38">
        <v>-4.3102000000000001E-2</v>
      </c>
      <c r="BW1471" s="38">
        <v>7.2192300000000001E-2</v>
      </c>
      <c r="BX1471" s="38">
        <v>0.1120718</v>
      </c>
      <c r="BY1471" s="38">
        <v>1.49363E-2</v>
      </c>
      <c r="BZ1471" s="38">
        <v>-5.5357400000000001E-2</v>
      </c>
      <c r="CA1471" s="38">
        <v>-6.7473199999999997E-2</v>
      </c>
      <c r="CB1471" s="38">
        <v>-4.5013299999999999E-2</v>
      </c>
      <c r="CC1471" s="38">
        <v>-5.3622999999999997E-2</v>
      </c>
      <c r="CD1471" s="38">
        <v>-6.4535099999999998E-2</v>
      </c>
      <c r="CE1471" s="38">
        <v>-0.20536380000000001</v>
      </c>
      <c r="CF1471" s="38">
        <v>-0.17600740000000001</v>
      </c>
      <c r="CG1471" s="38">
        <v>-2.8969399999999999E-2</v>
      </c>
      <c r="CH1471" s="38">
        <v>-0.1240078</v>
      </c>
      <c r="CI1471" s="38">
        <v>-5.9207999999999997E-2</v>
      </c>
      <c r="CJ1471" s="38">
        <v>-0.115871</v>
      </c>
      <c r="CK1471" s="38">
        <v>4.2367000000000004E-3</v>
      </c>
      <c r="CL1471" s="38">
        <v>5.9968300000000002E-2</v>
      </c>
      <c r="CM1471" s="38">
        <v>0.1832075</v>
      </c>
      <c r="CN1471" s="38">
        <v>0.13796520000000001</v>
      </c>
      <c r="CO1471" s="38">
        <v>6.0996399999999999E-2</v>
      </c>
      <c r="CP1471" s="38">
        <v>-8.8621099999999994E-2</v>
      </c>
      <c r="CQ1471" s="38">
        <v>-0.1347188</v>
      </c>
      <c r="CR1471" s="38">
        <v>-0.12582399999999999</v>
      </c>
      <c r="CS1471" s="38">
        <v>-5.4686999999999999E-2</v>
      </c>
      <c r="CT1471" s="38">
        <v>-2.2923800000000001E-2</v>
      </c>
      <c r="CU1471" s="38">
        <v>9.2037400000000005E-2</v>
      </c>
      <c r="CV1471" s="38">
        <v>0.1349754</v>
      </c>
      <c r="CW1471" s="38">
        <v>3.4282699999999999E-2</v>
      </c>
      <c r="CX1471" s="38">
        <v>-3.2153500000000002E-2</v>
      </c>
      <c r="CY1471" s="38">
        <v>-3.9804100000000002E-2</v>
      </c>
      <c r="CZ1471" s="38">
        <v>-1.6408599999999999E-2</v>
      </c>
      <c r="DA1471" s="38">
        <v>-1.46829E-2</v>
      </c>
      <c r="DB1471" s="38">
        <v>-2.91048E-2</v>
      </c>
      <c r="DC1471" s="38">
        <v>-0.17999280000000001</v>
      </c>
      <c r="DD1471" s="38">
        <v>-0.1521478</v>
      </c>
      <c r="DE1471" s="38">
        <v>-2.1586999999999999E-3</v>
      </c>
      <c r="DF1471" s="38">
        <v>-9.2516100000000004E-2</v>
      </c>
      <c r="DG1471" s="38">
        <v>-3.59984E-2</v>
      </c>
      <c r="DH1471" s="38">
        <v>-9.9732100000000004E-2</v>
      </c>
      <c r="DI1471" s="38">
        <v>1.8510100000000002E-2</v>
      </c>
      <c r="DJ1471" s="38">
        <v>7.3505100000000004E-2</v>
      </c>
      <c r="DK1471" s="38">
        <v>0.20050470000000001</v>
      </c>
      <c r="DL1471" s="38">
        <v>0.15800639999999999</v>
      </c>
      <c r="DM1471" s="38">
        <v>7.9982800000000007E-2</v>
      </c>
      <c r="DN1471" s="38">
        <v>-6.6087099999999996E-2</v>
      </c>
      <c r="DO1471" s="38">
        <v>-0.1073289</v>
      </c>
      <c r="DP1471" s="38">
        <v>-9.9680400000000002E-2</v>
      </c>
      <c r="DQ1471" s="38">
        <v>-3.6735700000000003E-2</v>
      </c>
      <c r="DR1471" s="38">
        <v>-2.7456E-3</v>
      </c>
      <c r="DS1471" s="38">
        <v>0.1118826</v>
      </c>
      <c r="DT1471" s="38">
        <v>0.15787899999999999</v>
      </c>
      <c r="DU1471" s="38">
        <v>5.3629099999999999E-2</v>
      </c>
      <c r="DV1471" s="38">
        <v>-8.9496999999999997E-3</v>
      </c>
      <c r="DW1471" s="38">
        <v>-1.2134900000000001E-2</v>
      </c>
      <c r="DX1471" s="38">
        <v>1.21961E-2</v>
      </c>
      <c r="DY1471" s="38">
        <v>2.42572E-2</v>
      </c>
      <c r="DZ1471" s="38">
        <v>6.3255000000000004E-3</v>
      </c>
      <c r="EA1471" s="38">
        <v>-0.1546217</v>
      </c>
      <c r="EB1471" s="38">
        <v>-0.12828819999999999</v>
      </c>
      <c r="EC1471" s="38">
        <v>2.4652E-2</v>
      </c>
      <c r="ED1471" s="38">
        <v>-4.7047100000000001E-2</v>
      </c>
      <c r="EE1471" s="38">
        <v>-2.4873999999999999E-3</v>
      </c>
      <c r="EF1471" s="38">
        <v>-7.6430100000000001E-2</v>
      </c>
      <c r="EG1471" s="38">
        <v>3.9118600000000003E-2</v>
      </c>
      <c r="EH1471" s="38">
        <v>9.30502E-2</v>
      </c>
      <c r="EI1471" s="38">
        <v>0.22547909999999999</v>
      </c>
      <c r="EJ1471" s="38">
        <v>0.18694279999999999</v>
      </c>
      <c r="EK1471" s="38">
        <v>0.1073962</v>
      </c>
      <c r="EL1471" s="38">
        <v>-3.3551499999999998E-2</v>
      </c>
      <c r="EM1471" s="38">
        <v>-6.7782200000000001E-2</v>
      </c>
      <c r="EN1471" s="38">
        <v>-6.1933099999999998E-2</v>
      </c>
      <c r="EO1471" s="38">
        <v>-1.08168E-2</v>
      </c>
      <c r="EP1471" s="38">
        <v>2.6388499999999999E-2</v>
      </c>
      <c r="EQ1471" s="38">
        <v>0.14053579999999999</v>
      </c>
      <c r="ER1471" s="38">
        <v>0.19094810000000001</v>
      </c>
      <c r="ES1471" s="38">
        <v>8.1562300000000004E-2</v>
      </c>
      <c r="ET1471" s="38">
        <v>2.4552899999999999E-2</v>
      </c>
      <c r="EU1471" s="38">
        <v>2.7814999999999999E-2</v>
      </c>
      <c r="EV1471" s="38">
        <v>5.3496700000000001E-2</v>
      </c>
      <c r="EW1471" s="38">
        <v>8.0480599999999999E-2</v>
      </c>
      <c r="EX1471" s="38">
        <v>5.7481200000000003E-2</v>
      </c>
      <c r="EY1471" s="38">
        <v>-0.11798989999999999</v>
      </c>
      <c r="EZ1471" s="38">
        <v>-9.3838699999999997E-2</v>
      </c>
      <c r="FA1471" s="38">
        <v>6.3362399999999999E-2</v>
      </c>
      <c r="FB1471" s="38">
        <v>68.559169999999995</v>
      </c>
      <c r="FC1471" s="38">
        <v>67.768870000000007</v>
      </c>
      <c r="FD1471" s="38">
        <v>66.429469999999995</v>
      </c>
      <c r="FE1471" s="38">
        <v>65.879840000000002</v>
      </c>
      <c r="FF1471" s="38">
        <v>65.372119999999995</v>
      </c>
      <c r="FG1471" s="38">
        <v>64.889139999999998</v>
      </c>
      <c r="FH1471" s="38">
        <v>66.340400000000002</v>
      </c>
      <c r="FI1471" s="38">
        <v>70.061869999999999</v>
      </c>
      <c r="FJ1471" s="38">
        <v>74.046599999999998</v>
      </c>
      <c r="FK1471" s="38">
        <v>78.218389999999999</v>
      </c>
      <c r="FL1471" s="38">
        <v>82.310760000000002</v>
      </c>
      <c r="FM1471" s="38">
        <v>85.944280000000006</v>
      </c>
      <c r="FN1471" s="38">
        <v>89.630669999999995</v>
      </c>
      <c r="FO1471" s="38">
        <v>91.329009999999997</v>
      </c>
      <c r="FP1471" s="38">
        <v>92.085049999999995</v>
      </c>
      <c r="FQ1471" s="38">
        <v>91.265450000000001</v>
      </c>
      <c r="FR1471" s="38">
        <v>90.035740000000004</v>
      </c>
      <c r="FS1471" s="38">
        <v>86.972740000000002</v>
      </c>
      <c r="FT1471" s="38">
        <v>84.433589999999995</v>
      </c>
      <c r="FU1471" s="38">
        <v>81.746809999999996</v>
      </c>
      <c r="FV1471" s="38">
        <v>78.789339999999996</v>
      </c>
      <c r="FW1471">
        <v>76.091930000000005</v>
      </c>
      <c r="FX1471">
        <v>73.6858</v>
      </c>
      <c r="FY1471">
        <v>72.240889999999993</v>
      </c>
      <c r="FZ1471">
        <v>5.0975899999999998E-2</v>
      </c>
      <c r="GA1471">
        <v>0.38473109999999999</v>
      </c>
      <c r="GB1471">
        <v>1</v>
      </c>
    </row>
    <row r="1472" spans="1:184" x14ac:dyDescent="0.3">
      <c r="A1472" t="s">
        <v>1</v>
      </c>
      <c r="B1472" t="s">
        <v>1</v>
      </c>
      <c r="C1472" t="s">
        <v>258</v>
      </c>
      <c r="D1472" t="s">
        <v>1</v>
      </c>
      <c r="E1472" t="s">
        <v>1</v>
      </c>
      <c r="F1472" t="s">
        <v>1</v>
      </c>
      <c r="G1472" t="s">
        <v>1</v>
      </c>
      <c r="H1472" s="40" t="s">
        <v>1</v>
      </c>
      <c r="I1472" s="18" t="s">
        <v>1</v>
      </c>
      <c r="J1472" s="38" t="s">
        <v>1</v>
      </c>
      <c r="K1472" s="18">
        <v>44739</v>
      </c>
      <c r="L1472" s="38">
        <v>6311</v>
      </c>
      <c r="M1472" s="38">
        <v>6311</v>
      </c>
      <c r="N1472" s="38">
        <v>5.9070260000000001</v>
      </c>
      <c r="O1472" s="38">
        <v>5.8206759999999997</v>
      </c>
      <c r="P1472" s="38">
        <v>5.7736770000000002</v>
      </c>
      <c r="Q1472" s="38">
        <v>5.8669250000000002</v>
      </c>
      <c r="R1472" s="38">
        <v>6.11768</v>
      </c>
      <c r="S1472" s="38">
        <v>6.5500829999999999</v>
      </c>
      <c r="T1472" s="38">
        <v>7.2034589999999996</v>
      </c>
      <c r="U1472" s="38">
        <v>7.8830419999999997</v>
      </c>
      <c r="V1472" s="38">
        <v>8.7055109999999996</v>
      </c>
      <c r="W1472" s="38">
        <v>9.3142809999999994</v>
      </c>
      <c r="X1472" s="38">
        <v>9.7935409999999994</v>
      </c>
      <c r="Y1472" s="38">
        <v>10.18188</v>
      </c>
      <c r="Z1472" s="38">
        <v>10.440300000000001</v>
      </c>
      <c r="AA1472" s="38">
        <v>10.729889999999999</v>
      </c>
      <c r="AB1472" s="38">
        <v>10.819739999999999</v>
      </c>
      <c r="AC1472" s="38">
        <v>10.730700000000001</v>
      </c>
      <c r="AD1472" s="38">
        <v>10.471</v>
      </c>
      <c r="AE1472" s="38">
        <v>9.7374700000000001</v>
      </c>
      <c r="AF1472" s="38">
        <v>8.7365449999999996</v>
      </c>
      <c r="AG1472" s="38">
        <v>8.1598780000000009</v>
      </c>
      <c r="AH1472" s="38">
        <v>7.9242220000000003</v>
      </c>
      <c r="AI1472" s="38">
        <v>7.4398569999999999</v>
      </c>
      <c r="AJ1472" s="38">
        <v>6.9135070000000001</v>
      </c>
      <c r="AK1472" s="38">
        <v>6.6189489999999997</v>
      </c>
      <c r="AL1472" s="38">
        <v>-6.6030500000000006E-2</v>
      </c>
      <c r="AM1472" s="38">
        <v>-5.22858E-2</v>
      </c>
      <c r="AN1472" s="38">
        <v>-3.5679099999999998E-2</v>
      </c>
      <c r="AO1472" s="38">
        <v>-1.9242100000000002E-2</v>
      </c>
      <c r="AP1472" s="38">
        <v>-0.1048688</v>
      </c>
      <c r="AQ1472" s="38">
        <v>-2.4376100000000001E-2</v>
      </c>
      <c r="AR1472" s="38">
        <v>-1.0653299999999999E-2</v>
      </c>
      <c r="AS1472" s="38">
        <v>-8.1961999999999993E-2</v>
      </c>
      <c r="AT1472" s="38">
        <v>4.9598900000000001E-2</v>
      </c>
      <c r="AU1472" s="38">
        <v>0.10921400000000001</v>
      </c>
      <c r="AV1472" s="38">
        <v>0.1172644</v>
      </c>
      <c r="AW1472" s="38">
        <v>-2.3501600000000001E-2</v>
      </c>
      <c r="AX1472" s="38">
        <v>-0.1148289</v>
      </c>
      <c r="AY1472" s="38">
        <v>-9.8497399999999999E-2</v>
      </c>
      <c r="AZ1472" s="38">
        <v>-3.5085699999999997E-2</v>
      </c>
      <c r="BA1472" s="38">
        <v>2.5884600000000001E-2</v>
      </c>
      <c r="BB1472" s="38">
        <v>5.7143199999999998E-2</v>
      </c>
      <c r="BC1472" s="38">
        <v>3.2103199999999998E-2</v>
      </c>
      <c r="BD1472" s="38">
        <v>8.2538999999999998E-3</v>
      </c>
      <c r="BE1472" s="38">
        <v>1.8427300000000001E-2</v>
      </c>
      <c r="BF1472" s="38">
        <v>9.8677899999999999E-2</v>
      </c>
      <c r="BG1472" s="38">
        <v>-0.1146735</v>
      </c>
      <c r="BH1472" s="38">
        <v>-4.3288399999999998E-2</v>
      </c>
      <c r="BI1472" s="38">
        <v>-5.9021200000000003E-2</v>
      </c>
      <c r="BJ1472" s="38">
        <v>-4.4142099999999997E-2</v>
      </c>
      <c r="BK1472" s="38">
        <v>-3.4125599999999999E-2</v>
      </c>
      <c r="BL1472" s="38">
        <v>-1.80553E-2</v>
      </c>
      <c r="BM1472" s="38">
        <v>-6.8236E-3</v>
      </c>
      <c r="BN1472" s="38">
        <v>-8.7983599999999995E-2</v>
      </c>
      <c r="BO1472" s="38">
        <v>-5.0696999999999999E-3</v>
      </c>
      <c r="BP1472" s="38">
        <v>1.5773499999999999E-2</v>
      </c>
      <c r="BQ1472" s="38">
        <v>-6.7480700000000005E-2</v>
      </c>
      <c r="BR1472" s="38">
        <v>6.4000199999999993E-2</v>
      </c>
      <c r="BS1472" s="38">
        <v>0.12734200000000001</v>
      </c>
      <c r="BT1472" s="38">
        <v>0.13870959999999999</v>
      </c>
      <c r="BU1472" s="38">
        <v>-6.8237999999999997E-3</v>
      </c>
      <c r="BV1472" s="38">
        <v>-0.1023751</v>
      </c>
      <c r="BW1472" s="38">
        <v>-8.2673099999999999E-2</v>
      </c>
      <c r="BX1472" s="38">
        <v>-1.61765E-2</v>
      </c>
      <c r="BY1472" s="38">
        <v>4.4927599999999998E-2</v>
      </c>
      <c r="BZ1472" s="38">
        <v>8.59795E-2</v>
      </c>
      <c r="CA1472" s="38">
        <v>6.5960199999999997E-2</v>
      </c>
      <c r="CB1472" s="38">
        <v>4.3385E-2</v>
      </c>
      <c r="CC1472" s="38">
        <v>5.1360099999999999E-2</v>
      </c>
      <c r="CD1472" s="38">
        <v>0.13801260000000001</v>
      </c>
      <c r="CE1472" s="38">
        <v>-8.2684099999999996E-2</v>
      </c>
      <c r="CF1472" s="38">
        <v>-2.17859E-2</v>
      </c>
      <c r="CG1472" s="38">
        <v>-3.8085399999999998E-2</v>
      </c>
      <c r="CH1472" s="38">
        <v>-2.8982299999999999E-2</v>
      </c>
      <c r="CI1472" s="38">
        <v>-2.1548000000000001E-2</v>
      </c>
      <c r="CJ1472" s="38">
        <v>-5.8491000000000003E-3</v>
      </c>
      <c r="CK1472" s="38">
        <v>1.7775E-3</v>
      </c>
      <c r="CL1472" s="38">
        <v>-7.6288900000000007E-2</v>
      </c>
      <c r="CM1472" s="38">
        <v>8.3017999999999998E-3</v>
      </c>
      <c r="CN1472" s="38">
        <v>3.4076599999999999E-2</v>
      </c>
      <c r="CO1472" s="38">
        <v>-5.7451000000000002E-2</v>
      </c>
      <c r="CP1472" s="38">
        <v>7.3974600000000001E-2</v>
      </c>
      <c r="CQ1472" s="38">
        <v>0.13989750000000001</v>
      </c>
      <c r="CR1472" s="38">
        <v>0.15356239999999999</v>
      </c>
      <c r="CS1472" s="38">
        <v>4.7270999999999997E-3</v>
      </c>
      <c r="CT1472" s="38">
        <v>-9.3749600000000002E-2</v>
      </c>
      <c r="CU1472" s="38">
        <v>-7.1713299999999994E-2</v>
      </c>
      <c r="CV1472" s="38">
        <v>-3.0799999999999998E-3</v>
      </c>
      <c r="CW1472" s="38">
        <v>5.8116800000000003E-2</v>
      </c>
      <c r="CX1472" s="38">
        <v>0.1059515</v>
      </c>
      <c r="CY1472" s="38">
        <v>8.94094E-2</v>
      </c>
      <c r="CZ1472" s="38">
        <v>6.7716799999999994E-2</v>
      </c>
      <c r="DA1472" s="38">
        <v>7.4169299999999994E-2</v>
      </c>
      <c r="DB1472" s="38">
        <v>0.1652556</v>
      </c>
      <c r="DC1472" s="38">
        <v>-6.05283E-2</v>
      </c>
      <c r="DD1472" s="38">
        <v>-6.8932999999999998E-3</v>
      </c>
      <c r="DE1472" s="38">
        <v>-2.35853E-2</v>
      </c>
      <c r="DF1472" s="38">
        <v>-1.38225E-2</v>
      </c>
      <c r="DG1472" s="38">
        <v>-8.9703000000000005E-3</v>
      </c>
      <c r="DH1472" s="38">
        <v>6.3571000000000001E-3</v>
      </c>
      <c r="DI1472" s="38">
        <v>1.03786E-2</v>
      </c>
      <c r="DJ1472" s="38">
        <v>-6.4594299999999993E-2</v>
      </c>
      <c r="DK1472" s="38">
        <v>2.16733E-2</v>
      </c>
      <c r="DL1472" s="38">
        <v>5.2379799999999997E-2</v>
      </c>
      <c r="DM1472" s="38">
        <v>-4.74213E-2</v>
      </c>
      <c r="DN1472" s="38">
        <v>8.3948900000000007E-2</v>
      </c>
      <c r="DO1472" s="38">
        <v>0.1524529</v>
      </c>
      <c r="DP1472" s="38">
        <v>0.16841519999999999</v>
      </c>
      <c r="DQ1472" s="38">
        <v>1.62781E-2</v>
      </c>
      <c r="DR1472" s="38">
        <v>-8.5124099999999994E-2</v>
      </c>
      <c r="DS1472" s="38">
        <v>-6.0753500000000002E-2</v>
      </c>
      <c r="DT1472" s="38">
        <v>1.0016499999999999E-2</v>
      </c>
      <c r="DU1472" s="38">
        <v>7.1305999999999994E-2</v>
      </c>
      <c r="DV1472" s="38">
        <v>0.12592339999999999</v>
      </c>
      <c r="DW1472" s="38">
        <v>0.1128586</v>
      </c>
      <c r="DX1472" s="38">
        <v>9.2048500000000005E-2</v>
      </c>
      <c r="DY1472" s="38">
        <v>9.6978499999999995E-2</v>
      </c>
      <c r="DZ1472" s="38">
        <v>0.19249869999999999</v>
      </c>
      <c r="EA1472" s="38">
        <v>-3.83726E-2</v>
      </c>
      <c r="EB1472" s="38">
        <v>7.9991999999999997E-3</v>
      </c>
      <c r="EC1472" s="38">
        <v>-9.0851999999999999E-3</v>
      </c>
      <c r="ED1472" s="38">
        <v>8.0659000000000008E-3</v>
      </c>
      <c r="EE1472" s="38">
        <v>9.1899000000000008E-3</v>
      </c>
      <c r="EF1472" s="38">
        <v>2.3980899999999999E-2</v>
      </c>
      <c r="EG1472" s="38">
        <v>2.2797100000000001E-2</v>
      </c>
      <c r="EH1472" s="38">
        <v>-4.7709099999999997E-2</v>
      </c>
      <c r="EI1472" s="38">
        <v>4.0979700000000001E-2</v>
      </c>
      <c r="EJ1472" s="38">
        <v>7.8806600000000004E-2</v>
      </c>
      <c r="EK1472" s="38">
        <v>-3.2939999999999997E-2</v>
      </c>
      <c r="EL1472" s="38">
        <v>9.8350199999999999E-2</v>
      </c>
      <c r="EM1472" s="38">
        <v>0.17058090000000001</v>
      </c>
      <c r="EN1472" s="38">
        <v>0.18986040000000001</v>
      </c>
      <c r="EO1472" s="38">
        <v>3.2955900000000003E-2</v>
      </c>
      <c r="EP1472" s="38">
        <v>-7.2670200000000004E-2</v>
      </c>
      <c r="EQ1472" s="38">
        <v>-4.4929200000000002E-2</v>
      </c>
      <c r="ER1472" s="38">
        <v>2.8925800000000002E-2</v>
      </c>
      <c r="ES1472" s="38">
        <v>9.0348999999999999E-2</v>
      </c>
      <c r="ET1472" s="38">
        <v>0.1547597</v>
      </c>
      <c r="EU1472" s="38">
        <v>0.1467155</v>
      </c>
      <c r="EV1472" s="38">
        <v>0.12717970000000001</v>
      </c>
      <c r="EW1472" s="38">
        <v>0.12991140000000001</v>
      </c>
      <c r="EX1472" s="38">
        <v>0.23183329999999999</v>
      </c>
      <c r="EY1472" s="38">
        <v>-6.3832000000000003E-3</v>
      </c>
      <c r="EZ1472" s="38">
        <v>2.9501699999999999E-2</v>
      </c>
      <c r="FA1472" s="38">
        <v>1.18507E-2</v>
      </c>
      <c r="FB1472" s="38">
        <v>59.981270000000002</v>
      </c>
      <c r="FC1472" s="38">
        <v>58.835329999999999</v>
      </c>
      <c r="FD1472" s="38">
        <v>58.141939999999998</v>
      </c>
      <c r="FE1472" s="38">
        <v>57.942259999999997</v>
      </c>
      <c r="FF1472" s="38">
        <v>57.691549999999999</v>
      </c>
      <c r="FG1472" s="38">
        <v>57.604730000000004</v>
      </c>
      <c r="FH1472" s="38">
        <v>57.632269999999998</v>
      </c>
      <c r="FI1472" s="38">
        <v>58.758740000000003</v>
      </c>
      <c r="FJ1472" s="38">
        <v>60.653979999999997</v>
      </c>
      <c r="FK1472" s="38">
        <v>64.028350000000003</v>
      </c>
      <c r="FL1472" s="38">
        <v>67.773960000000002</v>
      </c>
      <c r="FM1472" s="38">
        <v>71.383930000000007</v>
      </c>
      <c r="FN1472" s="38">
        <v>75.412490000000005</v>
      </c>
      <c r="FO1472" s="38">
        <v>78.700180000000003</v>
      </c>
      <c r="FP1472" s="38">
        <v>81.061099999999996</v>
      </c>
      <c r="FQ1472" s="38">
        <v>81.930369999999996</v>
      </c>
      <c r="FR1472" s="38">
        <v>81.135319999999993</v>
      </c>
      <c r="FS1472" s="38">
        <v>79.947149999999993</v>
      </c>
      <c r="FT1472" s="38">
        <v>76.962710000000001</v>
      </c>
      <c r="FU1472" s="38">
        <v>73.183700000000002</v>
      </c>
      <c r="FV1472" s="38">
        <v>69.338560000000001</v>
      </c>
      <c r="FW1472">
        <v>66.552220000000005</v>
      </c>
      <c r="FX1472">
        <v>64.499459999999999</v>
      </c>
      <c r="FY1472">
        <v>63.103200000000001</v>
      </c>
      <c r="FZ1472">
        <v>4.3386500000000001E-2</v>
      </c>
      <c r="GA1472">
        <v>0.33032139999999999</v>
      </c>
      <c r="GB1472">
        <v>1</v>
      </c>
    </row>
    <row r="1473" spans="1:184" x14ac:dyDescent="0.3">
      <c r="A1473" t="s">
        <v>1</v>
      </c>
      <c r="B1473" t="s">
        <v>1</v>
      </c>
      <c r="C1473" t="s">
        <v>258</v>
      </c>
      <c r="D1473" t="s">
        <v>1</v>
      </c>
      <c r="E1473" t="s">
        <v>1</v>
      </c>
      <c r="F1473" t="s">
        <v>1</v>
      </c>
      <c r="G1473" t="s">
        <v>1</v>
      </c>
      <c r="H1473" s="40" t="s">
        <v>1</v>
      </c>
      <c r="I1473" s="18" t="s">
        <v>1</v>
      </c>
      <c r="J1473" s="38" t="s">
        <v>1</v>
      </c>
      <c r="K1473" s="18">
        <v>44753</v>
      </c>
      <c r="L1473" s="38">
        <v>6294</v>
      </c>
      <c r="M1473" s="38">
        <v>6294</v>
      </c>
      <c r="N1473" s="38">
        <v>6.2804130000000002</v>
      </c>
      <c r="O1473" s="38">
        <v>6.1630849999999997</v>
      </c>
      <c r="P1473" s="38">
        <v>6.0900480000000003</v>
      </c>
      <c r="Q1473" s="38">
        <v>6.1881979999999999</v>
      </c>
      <c r="R1473" s="38">
        <v>6.435962</v>
      </c>
      <c r="S1473" s="38">
        <v>6.9049659999999999</v>
      </c>
      <c r="T1473" s="38">
        <v>7.64201</v>
      </c>
      <c r="U1473" s="38">
        <v>8.4508539999999996</v>
      </c>
      <c r="V1473" s="38">
        <v>9.3546949999999995</v>
      </c>
      <c r="W1473" s="38">
        <v>9.9909680000000005</v>
      </c>
      <c r="X1473" s="38">
        <v>10.529339999999999</v>
      </c>
      <c r="Y1473" s="38">
        <v>10.956720000000001</v>
      </c>
      <c r="Z1473" s="38">
        <v>11.15705</v>
      </c>
      <c r="AA1473" s="38">
        <v>11.34328</v>
      </c>
      <c r="AB1473" s="38">
        <v>11.356809999999999</v>
      </c>
      <c r="AC1473" s="38">
        <v>11.238770000000001</v>
      </c>
      <c r="AD1473" s="38">
        <v>10.92911</v>
      </c>
      <c r="AE1473" s="38">
        <v>10.06189</v>
      </c>
      <c r="AF1473" s="38">
        <v>8.9737259999999992</v>
      </c>
      <c r="AG1473" s="38">
        <v>8.3235030000000005</v>
      </c>
      <c r="AH1473" s="38">
        <v>8.0455489999999994</v>
      </c>
      <c r="AI1473" s="38">
        <v>7.5394449999999997</v>
      </c>
      <c r="AJ1473" s="38">
        <v>7.0044329999999997</v>
      </c>
      <c r="AK1473" s="38">
        <v>6.738855</v>
      </c>
      <c r="AL1473" s="38">
        <v>-8.6000599999999996E-2</v>
      </c>
      <c r="AM1473" s="38">
        <v>-5.6742399999999998E-2</v>
      </c>
      <c r="AN1473" s="38">
        <v>-2.8238200000000001E-2</v>
      </c>
      <c r="AO1473" s="38">
        <v>2.7962999999999998E-2</v>
      </c>
      <c r="AP1473" s="38">
        <v>1.18657E-2</v>
      </c>
      <c r="AQ1473" s="38">
        <v>2.6281200000000001E-2</v>
      </c>
      <c r="AR1473" s="38">
        <v>2.7417000000000001E-3</v>
      </c>
      <c r="AS1473" s="38">
        <v>-0.14290720000000001</v>
      </c>
      <c r="AT1473" s="38">
        <v>-4.6421499999999997E-2</v>
      </c>
      <c r="AU1473" s="38">
        <v>-0.18757470000000001</v>
      </c>
      <c r="AV1473" s="38">
        <v>-0.1100554</v>
      </c>
      <c r="AW1473" s="38">
        <v>3.3764799999999998E-2</v>
      </c>
      <c r="AX1473" s="38">
        <v>-4.2646099999999999E-2</v>
      </c>
      <c r="AY1473" s="38">
        <v>-3.0225399999999999E-2</v>
      </c>
      <c r="AZ1473" s="38">
        <v>-6.9728700000000005E-2</v>
      </c>
      <c r="BA1473" s="38">
        <v>-2.62008E-2</v>
      </c>
      <c r="BB1473" s="38">
        <v>-1.22323E-2</v>
      </c>
      <c r="BC1473" s="38">
        <v>-0.1311418</v>
      </c>
      <c r="BD1473" s="38">
        <v>-0.1325499</v>
      </c>
      <c r="BE1473" s="38">
        <v>-0.14834510000000001</v>
      </c>
      <c r="BF1473" s="38">
        <v>-9.3913700000000003E-2</v>
      </c>
      <c r="BG1473" s="38">
        <v>-0.25456329999999999</v>
      </c>
      <c r="BH1473" s="38">
        <v>-0.1621657</v>
      </c>
      <c r="BI1473" s="38">
        <v>-6.30333E-2</v>
      </c>
      <c r="BJ1473" s="38">
        <v>-6.0151700000000002E-2</v>
      </c>
      <c r="BK1473" s="38">
        <v>-3.4425999999999998E-2</v>
      </c>
      <c r="BL1473" s="38">
        <v>-8.4285000000000002E-3</v>
      </c>
      <c r="BM1473" s="38">
        <v>4.4411199999999998E-2</v>
      </c>
      <c r="BN1473" s="38">
        <v>3.4202999999999997E-2</v>
      </c>
      <c r="BO1473" s="38">
        <v>4.94963E-2</v>
      </c>
      <c r="BP1473" s="38">
        <v>3.26667E-2</v>
      </c>
      <c r="BQ1473" s="38">
        <v>-0.1230629</v>
      </c>
      <c r="BR1473" s="38">
        <v>-2.4887200000000002E-2</v>
      </c>
      <c r="BS1473" s="38">
        <v>-0.16170619999999999</v>
      </c>
      <c r="BT1473" s="38">
        <v>-8.6180999999999994E-2</v>
      </c>
      <c r="BU1473" s="38">
        <v>5.27713E-2</v>
      </c>
      <c r="BV1473" s="38">
        <v>-2.64046E-2</v>
      </c>
      <c r="BW1473" s="38">
        <v>-1.35224E-2</v>
      </c>
      <c r="BX1473" s="38">
        <v>-4.76199E-2</v>
      </c>
      <c r="BY1473" s="38">
        <v>1.071E-4</v>
      </c>
      <c r="BZ1473" s="38">
        <v>2.2541700000000001E-2</v>
      </c>
      <c r="CA1473" s="38">
        <v>-9.1605500000000006E-2</v>
      </c>
      <c r="CB1473" s="38">
        <v>-9.0678999999999996E-2</v>
      </c>
      <c r="CC1473" s="38">
        <v>-0.10666009999999999</v>
      </c>
      <c r="CD1473" s="38">
        <v>-4.8343900000000002E-2</v>
      </c>
      <c r="CE1473" s="38">
        <v>-0.21731039999999999</v>
      </c>
      <c r="CF1473" s="38">
        <v>-0.1362322</v>
      </c>
      <c r="CG1473" s="38">
        <v>-4.1120200000000003E-2</v>
      </c>
      <c r="CH1473" s="38">
        <v>-4.2248899999999999E-2</v>
      </c>
      <c r="CI1473" s="38">
        <v>-1.8969699999999999E-2</v>
      </c>
      <c r="CJ1473" s="38">
        <v>5.2916999999999999E-3</v>
      </c>
      <c r="CK1473" s="38">
        <v>5.5803199999999997E-2</v>
      </c>
      <c r="CL1473" s="38">
        <v>4.9673700000000001E-2</v>
      </c>
      <c r="CM1473" s="38">
        <v>6.5574999999999994E-2</v>
      </c>
      <c r="CN1473" s="38">
        <v>5.3392700000000001E-2</v>
      </c>
      <c r="CO1473" s="38">
        <v>-0.1093187</v>
      </c>
      <c r="CP1473" s="38">
        <v>-9.9726999999999993E-3</v>
      </c>
      <c r="CQ1473" s="38">
        <v>-0.14378969999999999</v>
      </c>
      <c r="CR1473" s="38">
        <v>-6.9645700000000005E-2</v>
      </c>
      <c r="CS1473" s="38">
        <v>6.5935199999999999E-2</v>
      </c>
      <c r="CT1473" s="38">
        <v>-1.5155800000000001E-2</v>
      </c>
      <c r="CU1473" s="38">
        <v>-1.954E-3</v>
      </c>
      <c r="CV1473" s="38">
        <v>-3.23074E-2</v>
      </c>
      <c r="CW1473" s="38">
        <v>1.8327800000000002E-2</v>
      </c>
      <c r="CX1473" s="38">
        <v>4.6626099999999997E-2</v>
      </c>
      <c r="CY1473" s="38">
        <v>-6.4222699999999994E-2</v>
      </c>
      <c r="CZ1473" s="38">
        <v>-6.1679299999999999E-2</v>
      </c>
      <c r="DA1473" s="38">
        <v>-7.7789200000000003E-2</v>
      </c>
      <c r="DB1473" s="38">
        <v>-1.6782399999999999E-2</v>
      </c>
      <c r="DC1473" s="38">
        <v>-0.19150909999999999</v>
      </c>
      <c r="DD1473" s="38">
        <v>-0.11827070000000001</v>
      </c>
      <c r="DE1473" s="38">
        <v>-2.5943299999999999E-2</v>
      </c>
      <c r="DF1473" s="38">
        <v>-2.4346E-2</v>
      </c>
      <c r="DG1473" s="38">
        <v>-3.5133999999999999E-3</v>
      </c>
      <c r="DH1473" s="38">
        <v>1.9011799999999999E-2</v>
      </c>
      <c r="DI1473" s="38">
        <v>6.7195199999999997E-2</v>
      </c>
      <c r="DJ1473" s="38">
        <v>6.5144400000000005E-2</v>
      </c>
      <c r="DK1473" s="38">
        <v>8.1653799999999999E-2</v>
      </c>
      <c r="DL1473" s="38">
        <v>7.4118699999999996E-2</v>
      </c>
      <c r="DM1473" s="38">
        <v>-9.5574599999999996E-2</v>
      </c>
      <c r="DN1473" s="38">
        <v>4.9418999999999999E-3</v>
      </c>
      <c r="DO1473" s="38">
        <v>-0.12587329999999999</v>
      </c>
      <c r="DP1473" s="38">
        <v>-5.3110400000000002E-2</v>
      </c>
      <c r="DQ1473" s="38">
        <v>7.9099000000000003E-2</v>
      </c>
      <c r="DR1473" s="38">
        <v>-3.9069999999999999E-3</v>
      </c>
      <c r="DS1473" s="38">
        <v>9.6144999999999998E-3</v>
      </c>
      <c r="DT1473" s="38">
        <v>-1.69949E-2</v>
      </c>
      <c r="DU1473" s="38">
        <v>3.6548600000000001E-2</v>
      </c>
      <c r="DV1473" s="38">
        <v>7.0710400000000007E-2</v>
      </c>
      <c r="DW1473" s="38">
        <v>-3.6839900000000002E-2</v>
      </c>
      <c r="DX1473" s="38">
        <v>-3.2679699999999999E-2</v>
      </c>
      <c r="DY1473" s="38">
        <v>-4.8918299999999998E-2</v>
      </c>
      <c r="DZ1473" s="38">
        <v>1.47791E-2</v>
      </c>
      <c r="EA1473" s="38">
        <v>-0.16570789999999999</v>
      </c>
      <c r="EB1473" s="38">
        <v>-0.1003092</v>
      </c>
      <c r="EC1473" s="38">
        <v>-1.0766400000000001E-2</v>
      </c>
      <c r="ED1473" s="38">
        <v>1.5028000000000001E-3</v>
      </c>
      <c r="EE1473" s="38">
        <v>1.8803E-2</v>
      </c>
      <c r="EF1473" s="38">
        <v>3.8821599999999998E-2</v>
      </c>
      <c r="EG1473" s="38">
        <v>8.3643499999999996E-2</v>
      </c>
      <c r="EH1473" s="38">
        <v>8.7481699999999996E-2</v>
      </c>
      <c r="EI1473" s="38">
        <v>0.1048689</v>
      </c>
      <c r="EJ1473" s="38">
        <v>0.10404380000000001</v>
      </c>
      <c r="EK1473" s="38">
        <v>-7.5730199999999998E-2</v>
      </c>
      <c r="EL1473" s="38">
        <v>2.6476099999999999E-2</v>
      </c>
      <c r="EM1473" s="38">
        <v>-0.1000047</v>
      </c>
      <c r="EN1473" s="38">
        <v>-2.9236000000000002E-2</v>
      </c>
      <c r="EO1473" s="38">
        <v>9.8105600000000001E-2</v>
      </c>
      <c r="EP1473" s="38">
        <v>1.23345E-2</v>
      </c>
      <c r="EQ1473" s="38">
        <v>2.6317500000000001E-2</v>
      </c>
      <c r="ER1473" s="38">
        <v>5.1137999999999999E-3</v>
      </c>
      <c r="ES1473" s="38">
        <v>6.2856400000000007E-2</v>
      </c>
      <c r="ET1473" s="38">
        <v>0.10548440000000001</v>
      </c>
      <c r="EU1473" s="38">
        <v>2.6965000000000001E-3</v>
      </c>
      <c r="EV1473" s="38">
        <v>9.1912999999999995E-3</v>
      </c>
      <c r="EW1473" s="38">
        <v>-7.2332999999999998E-3</v>
      </c>
      <c r="EX1473" s="38">
        <v>6.0348899999999997E-2</v>
      </c>
      <c r="EY1473" s="38">
        <v>-0.12845500000000001</v>
      </c>
      <c r="EZ1473" s="38">
        <v>-7.4375700000000003E-2</v>
      </c>
      <c r="FA1473" s="38">
        <v>1.1146700000000001E-2</v>
      </c>
      <c r="FB1473" s="38">
        <v>67.136809999999997</v>
      </c>
      <c r="FC1473" s="38">
        <v>66.581860000000006</v>
      </c>
      <c r="FD1473" s="38">
        <v>64.854969999999994</v>
      </c>
      <c r="FE1473" s="38">
        <v>63.53172</v>
      </c>
      <c r="FF1473" s="38">
        <v>62.315600000000003</v>
      </c>
      <c r="FG1473" s="38">
        <v>62.072000000000003</v>
      </c>
      <c r="FH1473" s="38">
        <v>61.851309999999998</v>
      </c>
      <c r="FI1473" s="38">
        <v>63.882429999999999</v>
      </c>
      <c r="FJ1473" s="38">
        <v>66.924189999999996</v>
      </c>
      <c r="FK1473" s="38">
        <v>70.98715</v>
      </c>
      <c r="FL1473" s="38">
        <v>74.939409999999995</v>
      </c>
      <c r="FM1473" s="38">
        <v>77.859979999999993</v>
      </c>
      <c r="FN1473" s="38">
        <v>80.450900000000004</v>
      </c>
      <c r="FO1473" s="38">
        <v>82.803280000000001</v>
      </c>
      <c r="FP1473" s="38">
        <v>84.127300000000005</v>
      </c>
      <c r="FQ1473" s="38">
        <v>84.604910000000004</v>
      </c>
      <c r="FR1473" s="38">
        <v>84.329679999999996</v>
      </c>
      <c r="FS1473" s="38">
        <v>82.262119999999996</v>
      </c>
      <c r="FT1473" s="38">
        <v>79.45926</v>
      </c>
      <c r="FU1473" s="38">
        <v>76.091449999999995</v>
      </c>
      <c r="FV1473" s="38">
        <v>71.686250000000001</v>
      </c>
      <c r="FW1473">
        <v>68.454859999999996</v>
      </c>
      <c r="FX1473">
        <v>66.171620000000004</v>
      </c>
      <c r="FY1473">
        <v>64.851529999999997</v>
      </c>
      <c r="FZ1473">
        <v>5.0461300000000001E-2</v>
      </c>
      <c r="GA1473">
        <v>0.38434069999999998</v>
      </c>
      <c r="GB1473">
        <v>1</v>
      </c>
    </row>
    <row r="1474" spans="1:184" x14ac:dyDescent="0.3">
      <c r="A1474" t="s">
        <v>1</v>
      </c>
      <c r="B1474" t="s">
        <v>1</v>
      </c>
      <c r="C1474" t="s">
        <v>258</v>
      </c>
      <c r="D1474" t="s">
        <v>1</v>
      </c>
      <c r="E1474" t="s">
        <v>1</v>
      </c>
      <c r="F1474" t="s">
        <v>1</v>
      </c>
      <c r="G1474" t="s">
        <v>1</v>
      </c>
      <c r="H1474" s="40" t="s">
        <v>1</v>
      </c>
      <c r="I1474" s="18" t="s">
        <v>1</v>
      </c>
      <c r="J1474" s="38" t="s">
        <v>1</v>
      </c>
      <c r="K1474" s="18">
        <v>44760</v>
      </c>
      <c r="L1474" s="38">
        <v>6275</v>
      </c>
      <c r="M1474" s="38">
        <v>6275</v>
      </c>
      <c r="N1474" s="38">
        <v>6.2352189999999998</v>
      </c>
      <c r="O1474" s="38">
        <v>6.1426869999999996</v>
      </c>
      <c r="P1474" s="38">
        <v>6.0868080000000004</v>
      </c>
      <c r="Q1474" s="38">
        <v>6.1899819999999997</v>
      </c>
      <c r="R1474" s="38">
        <v>6.4612980000000002</v>
      </c>
      <c r="S1474" s="38">
        <v>6.8881670000000002</v>
      </c>
      <c r="T1474" s="38">
        <v>7.5372779999999997</v>
      </c>
      <c r="U1474" s="38">
        <v>8.3199710000000007</v>
      </c>
      <c r="V1474" s="38">
        <v>9.1858730000000008</v>
      </c>
      <c r="W1474" s="38">
        <v>9.8499909999999993</v>
      </c>
      <c r="X1474" s="38">
        <v>10.306940000000001</v>
      </c>
      <c r="Y1474" s="38">
        <v>10.70518</v>
      </c>
      <c r="Z1474" s="38">
        <v>10.93906</v>
      </c>
      <c r="AA1474" s="38">
        <v>11.192539999999999</v>
      </c>
      <c r="AB1474" s="38">
        <v>11.24737</v>
      </c>
      <c r="AC1474" s="38">
        <v>11.1058</v>
      </c>
      <c r="AD1474" s="38">
        <v>10.77805</v>
      </c>
      <c r="AE1474" s="38">
        <v>10.016719999999999</v>
      </c>
      <c r="AF1474" s="38">
        <v>8.927994</v>
      </c>
      <c r="AG1474" s="38">
        <v>8.3472419999999996</v>
      </c>
      <c r="AH1474" s="38">
        <v>8.0946259999999999</v>
      </c>
      <c r="AI1474" s="38">
        <v>7.576149</v>
      </c>
      <c r="AJ1474" s="38">
        <v>7.0340879999999997</v>
      </c>
      <c r="AK1474" s="38">
        <v>6.7563459999999997</v>
      </c>
      <c r="AL1474" s="38">
        <v>2.1062000000000001E-2</v>
      </c>
      <c r="AM1474" s="38">
        <v>2.8072E-2</v>
      </c>
      <c r="AN1474" s="38">
        <v>-1.5457800000000001E-2</v>
      </c>
      <c r="AO1474" s="38">
        <v>1.2158800000000001E-2</v>
      </c>
      <c r="AP1474" s="38">
        <v>-4.8133099999999998E-2</v>
      </c>
      <c r="AQ1474" s="38">
        <v>-6.4350500000000005E-2</v>
      </c>
      <c r="AR1474" s="38">
        <v>9.0314999999999996E-3</v>
      </c>
      <c r="AS1474" s="38">
        <v>-2.2587900000000001E-2</v>
      </c>
      <c r="AT1474" s="38">
        <v>-4.7962200000000003E-2</v>
      </c>
      <c r="AU1474" s="38">
        <v>-0.11490309999999999</v>
      </c>
      <c r="AV1474" s="38">
        <v>-0.13233549999999999</v>
      </c>
      <c r="AW1474" s="38">
        <v>-9.39363E-2</v>
      </c>
      <c r="AX1474" s="38">
        <v>2.9711700000000001E-2</v>
      </c>
      <c r="AY1474" s="38">
        <v>-1.19211E-2</v>
      </c>
      <c r="AZ1474" s="38">
        <v>-2.9987199999999999E-2</v>
      </c>
      <c r="BA1474" s="38">
        <v>6.3869599999999999E-2</v>
      </c>
      <c r="BB1474" s="38">
        <v>0.1081574</v>
      </c>
      <c r="BC1474" s="38">
        <v>8.0012299999999995E-2</v>
      </c>
      <c r="BD1474" s="38">
        <v>1.9457200000000001E-2</v>
      </c>
      <c r="BE1474" s="38">
        <v>8.4599999999999995E-2</v>
      </c>
      <c r="BF1474" s="38">
        <v>0.13262109999999999</v>
      </c>
      <c r="BG1474" s="38">
        <v>2.8662799999999999E-2</v>
      </c>
      <c r="BH1474" s="38">
        <v>-3.6586000000000001E-3</v>
      </c>
      <c r="BI1474" s="38">
        <v>2.3090099999999999E-2</v>
      </c>
      <c r="BJ1474" s="38">
        <v>4.16633E-2</v>
      </c>
      <c r="BK1474" s="38">
        <v>4.61815E-2</v>
      </c>
      <c r="BL1474" s="38">
        <v>2.2788999999999999E-3</v>
      </c>
      <c r="BM1474" s="38">
        <v>2.6055700000000001E-2</v>
      </c>
      <c r="BN1474" s="38">
        <v>-2.90978E-2</v>
      </c>
      <c r="BO1474" s="38">
        <v>-4.3769299999999997E-2</v>
      </c>
      <c r="BP1474" s="38">
        <v>3.6169399999999997E-2</v>
      </c>
      <c r="BQ1474" s="38">
        <v>-6.9411999999999998E-3</v>
      </c>
      <c r="BR1474" s="38">
        <v>-3.3732999999999999E-2</v>
      </c>
      <c r="BS1474" s="38">
        <v>-9.6076400000000006E-2</v>
      </c>
      <c r="BT1474" s="38">
        <v>-0.1105336</v>
      </c>
      <c r="BU1474" s="38">
        <v>-7.70927E-2</v>
      </c>
      <c r="BV1474" s="38">
        <v>4.2865800000000003E-2</v>
      </c>
      <c r="BW1474" s="38">
        <v>4.1838999999999999E-3</v>
      </c>
      <c r="BX1474" s="38">
        <v>-7.4142000000000001E-3</v>
      </c>
      <c r="BY1474" s="38">
        <v>8.8355900000000001E-2</v>
      </c>
      <c r="BZ1474" s="38">
        <v>0.1389039</v>
      </c>
      <c r="CA1474" s="38">
        <v>0.11233940000000001</v>
      </c>
      <c r="CB1474" s="38">
        <v>5.5451500000000001E-2</v>
      </c>
      <c r="CC1474" s="38">
        <v>0.1150741</v>
      </c>
      <c r="CD1474" s="38">
        <v>0.17111499999999999</v>
      </c>
      <c r="CE1474" s="38">
        <v>6.14882E-2</v>
      </c>
      <c r="CF1474" s="38">
        <v>1.82416E-2</v>
      </c>
      <c r="CG1474" s="38">
        <v>4.3563699999999997E-2</v>
      </c>
      <c r="CH1474" s="38">
        <v>5.5931700000000001E-2</v>
      </c>
      <c r="CI1474" s="38">
        <v>5.8723999999999998E-2</v>
      </c>
      <c r="CJ1474" s="38">
        <v>1.4563400000000001E-2</v>
      </c>
      <c r="CK1474" s="38">
        <v>3.56806E-2</v>
      </c>
      <c r="CL1474" s="38">
        <v>-1.5914000000000001E-2</v>
      </c>
      <c r="CM1474" s="38">
        <v>-2.9514800000000001E-2</v>
      </c>
      <c r="CN1474" s="38">
        <v>5.4965E-2</v>
      </c>
      <c r="CO1474" s="38">
        <v>3.8957000000000002E-3</v>
      </c>
      <c r="CP1474" s="38">
        <v>-2.3877900000000001E-2</v>
      </c>
      <c r="CQ1474" s="38">
        <v>-8.3037E-2</v>
      </c>
      <c r="CR1474" s="38">
        <v>-9.5433599999999993E-2</v>
      </c>
      <c r="CS1474" s="38">
        <v>-6.5426899999999996E-2</v>
      </c>
      <c r="CT1474" s="38">
        <v>5.19762E-2</v>
      </c>
      <c r="CU1474" s="38">
        <v>1.5338299999999999E-2</v>
      </c>
      <c r="CV1474" s="38">
        <v>8.2197999999999993E-3</v>
      </c>
      <c r="CW1474" s="38">
        <v>0.10531509999999999</v>
      </c>
      <c r="CX1474" s="38">
        <v>0.1601987</v>
      </c>
      <c r="CY1474" s="38">
        <v>0.13472899999999999</v>
      </c>
      <c r="CZ1474" s="38">
        <v>8.0381099999999997E-2</v>
      </c>
      <c r="DA1474" s="38">
        <v>0.1361803</v>
      </c>
      <c r="DB1474" s="38">
        <v>0.1977758</v>
      </c>
      <c r="DC1474" s="38">
        <v>8.4223000000000006E-2</v>
      </c>
      <c r="DD1474" s="38">
        <v>3.3409599999999998E-2</v>
      </c>
      <c r="DE1474" s="38">
        <v>5.7743599999999999E-2</v>
      </c>
      <c r="DF1474" s="38">
        <v>7.0200100000000001E-2</v>
      </c>
      <c r="DG1474" s="38">
        <v>7.1266599999999999E-2</v>
      </c>
      <c r="DH1474" s="38">
        <v>2.6847800000000002E-2</v>
      </c>
      <c r="DI1474" s="38">
        <v>4.5305499999999999E-2</v>
      </c>
      <c r="DJ1474" s="38">
        <v>-2.7301000000000001E-3</v>
      </c>
      <c r="DK1474" s="38">
        <v>-1.5260299999999999E-2</v>
      </c>
      <c r="DL1474" s="38">
        <v>7.3760599999999996E-2</v>
      </c>
      <c r="DM1474" s="38">
        <v>1.47326E-2</v>
      </c>
      <c r="DN1474" s="38">
        <v>-1.4022700000000001E-2</v>
      </c>
      <c r="DO1474" s="38">
        <v>-6.9997699999999996E-2</v>
      </c>
      <c r="DP1474" s="38">
        <v>-8.0333699999999994E-2</v>
      </c>
      <c r="DQ1474" s="38">
        <v>-5.3761099999999999E-2</v>
      </c>
      <c r="DR1474" s="38">
        <v>6.1086700000000001E-2</v>
      </c>
      <c r="DS1474" s="38">
        <v>2.6492600000000002E-2</v>
      </c>
      <c r="DT1474" s="38">
        <v>2.3853800000000001E-2</v>
      </c>
      <c r="DU1474" s="38">
        <v>0.1222743</v>
      </c>
      <c r="DV1474" s="38">
        <v>0.1814936</v>
      </c>
      <c r="DW1474" s="38">
        <v>0.1571186</v>
      </c>
      <c r="DX1474" s="38">
        <v>0.1053106</v>
      </c>
      <c r="DY1474" s="38">
        <v>0.1572865</v>
      </c>
      <c r="DZ1474" s="38">
        <v>0.22443660000000001</v>
      </c>
      <c r="EA1474" s="38">
        <v>0.10695780000000001</v>
      </c>
      <c r="EB1474" s="38">
        <v>4.8577599999999999E-2</v>
      </c>
      <c r="EC1474" s="38">
        <v>7.1923500000000001E-2</v>
      </c>
      <c r="ED1474" s="38">
        <v>9.0801400000000004E-2</v>
      </c>
      <c r="EE1474" s="38">
        <v>8.93761E-2</v>
      </c>
      <c r="EF1474" s="38">
        <v>4.4584499999999999E-2</v>
      </c>
      <c r="EG1474" s="38">
        <v>5.9202400000000002E-2</v>
      </c>
      <c r="EH1474" s="38">
        <v>1.6305199999999999E-2</v>
      </c>
      <c r="EI1474" s="38">
        <v>5.3210000000000002E-3</v>
      </c>
      <c r="EJ1474" s="38">
        <v>0.1008984</v>
      </c>
      <c r="EK1474" s="38">
        <v>3.0379300000000001E-2</v>
      </c>
      <c r="EL1474" s="38">
        <v>2.065E-4</v>
      </c>
      <c r="EM1474" s="38">
        <v>-5.1170899999999998E-2</v>
      </c>
      <c r="EN1474" s="38">
        <v>-5.8531800000000002E-2</v>
      </c>
      <c r="EO1474" s="38">
        <v>-3.6917499999999999E-2</v>
      </c>
      <c r="EP1474" s="38">
        <v>7.4240799999999996E-2</v>
      </c>
      <c r="EQ1474" s="38">
        <v>4.2597599999999999E-2</v>
      </c>
      <c r="ER1474" s="38">
        <v>4.6426799999999997E-2</v>
      </c>
      <c r="ES1474" s="38">
        <v>0.14676069999999999</v>
      </c>
      <c r="ET1474" s="38">
        <v>0.21224000000000001</v>
      </c>
      <c r="EU1474" s="38">
        <v>0.18944569999999999</v>
      </c>
      <c r="EV1474" s="38">
        <v>0.14130490000000001</v>
      </c>
      <c r="EW1474" s="38">
        <v>0.1877606</v>
      </c>
      <c r="EX1474" s="38">
        <v>0.26293060000000001</v>
      </c>
      <c r="EY1474" s="38">
        <v>0.1397832</v>
      </c>
      <c r="EZ1474" s="38">
        <v>7.0477799999999993E-2</v>
      </c>
      <c r="FA1474" s="38">
        <v>9.2397099999999996E-2</v>
      </c>
      <c r="FB1474" s="38">
        <v>63.684089999999998</v>
      </c>
      <c r="FC1474" s="38">
        <v>63.250680000000003</v>
      </c>
      <c r="FD1474" s="38">
        <v>62.868740000000003</v>
      </c>
      <c r="FE1474" s="38">
        <v>62.75311</v>
      </c>
      <c r="FF1474" s="38">
        <v>62.588239999999999</v>
      </c>
      <c r="FG1474" s="38">
        <v>62.144129999999997</v>
      </c>
      <c r="FH1474" s="38">
        <v>61.914709999999999</v>
      </c>
      <c r="FI1474" s="38">
        <v>63.407769999999999</v>
      </c>
      <c r="FJ1474" s="38">
        <v>66.467879999999994</v>
      </c>
      <c r="FK1474" s="38">
        <v>69.99615</v>
      </c>
      <c r="FL1474" s="38">
        <v>73.233739999999997</v>
      </c>
      <c r="FM1474" s="38">
        <v>76.566339999999997</v>
      </c>
      <c r="FN1474" s="38">
        <v>79.345730000000003</v>
      </c>
      <c r="FO1474" s="38">
        <v>81.663139999999999</v>
      </c>
      <c r="FP1474" s="38">
        <v>82.620379999999997</v>
      </c>
      <c r="FQ1474" s="38">
        <v>82.862610000000004</v>
      </c>
      <c r="FR1474" s="38">
        <v>82.602540000000005</v>
      </c>
      <c r="FS1474" s="38">
        <v>81.104290000000006</v>
      </c>
      <c r="FT1474" s="38">
        <v>78.227029999999999</v>
      </c>
      <c r="FU1474" s="38">
        <v>74.519620000000003</v>
      </c>
      <c r="FV1474" s="38">
        <v>71.164119999999997</v>
      </c>
      <c r="FW1474">
        <v>68.062209999999993</v>
      </c>
      <c r="FX1474">
        <v>65.369320000000002</v>
      </c>
      <c r="FY1474">
        <v>63.669159999999998</v>
      </c>
      <c r="FZ1474">
        <v>4.2015200000000003E-2</v>
      </c>
      <c r="GA1474">
        <v>0.31472620000000001</v>
      </c>
      <c r="GB1474">
        <v>1</v>
      </c>
    </row>
    <row r="1475" spans="1:184" x14ac:dyDescent="0.3">
      <c r="A1475" t="s">
        <v>1</v>
      </c>
      <c r="B1475" t="s">
        <v>1</v>
      </c>
      <c r="C1475" t="s">
        <v>258</v>
      </c>
      <c r="D1475" t="s">
        <v>1</v>
      </c>
      <c r="E1475" t="s">
        <v>1</v>
      </c>
      <c r="F1475" t="s">
        <v>1</v>
      </c>
      <c r="G1475" t="s">
        <v>1</v>
      </c>
      <c r="H1475" s="40" t="s">
        <v>1</v>
      </c>
      <c r="I1475" s="18" t="s">
        <v>1</v>
      </c>
      <c r="J1475" s="38" t="s">
        <v>1</v>
      </c>
      <c r="K1475" s="18">
        <v>44763</v>
      </c>
      <c r="L1475" s="38">
        <v>6268</v>
      </c>
      <c r="M1475" s="38">
        <v>6268</v>
      </c>
      <c r="N1475" s="38">
        <v>6.3970739999999999</v>
      </c>
      <c r="O1475" s="38">
        <v>6.2532839999999998</v>
      </c>
      <c r="P1475" s="38">
        <v>6.1382940000000001</v>
      </c>
      <c r="Q1475" s="38">
        <v>6.1767979999999998</v>
      </c>
      <c r="R1475" s="38">
        <v>6.3226959999999996</v>
      </c>
      <c r="S1475" s="38">
        <v>6.6745720000000004</v>
      </c>
      <c r="T1475" s="38">
        <v>7.2873849999999996</v>
      </c>
      <c r="U1475" s="38">
        <v>7.8958209999999998</v>
      </c>
      <c r="V1475" s="38">
        <v>8.6644030000000001</v>
      </c>
      <c r="W1475" s="38">
        <v>9.2804669999999998</v>
      </c>
      <c r="X1475" s="38">
        <v>9.7811170000000001</v>
      </c>
      <c r="Y1475" s="38">
        <v>10.190149999999999</v>
      </c>
      <c r="Z1475" s="38">
        <v>10.437620000000001</v>
      </c>
      <c r="AA1475" s="38">
        <v>10.73555</v>
      </c>
      <c r="AB1475" s="38">
        <v>10.86529</v>
      </c>
      <c r="AC1475" s="38">
        <v>10.744400000000001</v>
      </c>
      <c r="AD1475" s="38">
        <v>10.53398</v>
      </c>
      <c r="AE1475" s="38">
        <v>9.8692119999999992</v>
      </c>
      <c r="AF1475" s="38">
        <v>8.8824690000000004</v>
      </c>
      <c r="AG1475" s="38">
        <v>8.343242</v>
      </c>
      <c r="AH1475" s="38">
        <v>8.0367730000000002</v>
      </c>
      <c r="AI1475" s="38">
        <v>7.5280440000000004</v>
      </c>
      <c r="AJ1475" s="38">
        <v>6.9970230000000004</v>
      </c>
      <c r="AK1475" s="38">
        <v>6.6762940000000004</v>
      </c>
      <c r="AL1475" s="38">
        <v>-1.8827400000000001E-2</v>
      </c>
      <c r="AM1475" s="38">
        <v>2.173E-3</v>
      </c>
      <c r="AN1475" s="38">
        <v>-3.5645900000000001E-2</v>
      </c>
      <c r="AO1475" s="38">
        <v>-6.4147499999999996E-2</v>
      </c>
      <c r="AP1475" s="38">
        <v>1.2354E-3</v>
      </c>
      <c r="AQ1475" s="38">
        <v>8.7989999999999997E-4</v>
      </c>
      <c r="AR1475" s="38">
        <v>2.9335199999999999E-2</v>
      </c>
      <c r="AS1475" s="38">
        <v>-8.5198499999999996E-2</v>
      </c>
      <c r="AT1475" s="38">
        <v>-1.7767600000000001E-2</v>
      </c>
      <c r="AU1475" s="38">
        <v>-7.4336899999999997E-2</v>
      </c>
      <c r="AV1475" s="38">
        <v>-0.1051347</v>
      </c>
      <c r="AW1475" s="38">
        <v>1.9756599999999999E-2</v>
      </c>
      <c r="AX1475" s="38">
        <v>8.3960000000000003E-4</v>
      </c>
      <c r="AY1475" s="38">
        <v>-3.8268E-3</v>
      </c>
      <c r="AZ1475" s="38">
        <v>-9.1365699999999994E-2</v>
      </c>
      <c r="BA1475" s="38">
        <v>-0.1079536</v>
      </c>
      <c r="BB1475" s="38">
        <v>-2.02513E-2</v>
      </c>
      <c r="BC1475" s="38">
        <v>0.1019921</v>
      </c>
      <c r="BD1475" s="38">
        <v>7.1664000000000005E-2</v>
      </c>
      <c r="BE1475" s="38">
        <v>8.2624199999999995E-2</v>
      </c>
      <c r="BF1475" s="38">
        <v>-1.5658E-3</v>
      </c>
      <c r="BG1475" s="38">
        <v>-1.1051399999999999E-2</v>
      </c>
      <c r="BH1475" s="38">
        <v>-7.2430900000000006E-2</v>
      </c>
      <c r="BI1475" s="38">
        <v>-0.13711870000000001</v>
      </c>
      <c r="BJ1475" s="38">
        <v>3.8019999999999998E-3</v>
      </c>
      <c r="BK1475" s="38">
        <v>1.8901100000000001E-2</v>
      </c>
      <c r="BL1475" s="38">
        <v>-2.0532100000000001E-2</v>
      </c>
      <c r="BM1475" s="38">
        <v>-5.1102300000000003E-2</v>
      </c>
      <c r="BN1475" s="38">
        <v>1.64967E-2</v>
      </c>
      <c r="BO1475" s="38">
        <v>2.0381400000000001E-2</v>
      </c>
      <c r="BP1475" s="38">
        <v>4.79377E-2</v>
      </c>
      <c r="BQ1475" s="38">
        <v>-6.5438399999999994E-2</v>
      </c>
      <c r="BR1475" s="38">
        <v>4.6632000000000002E-3</v>
      </c>
      <c r="BS1475" s="38">
        <v>-5.2842800000000002E-2</v>
      </c>
      <c r="BT1475" s="38">
        <v>-8.5009100000000004E-2</v>
      </c>
      <c r="BU1475" s="38">
        <v>3.1826100000000003E-2</v>
      </c>
      <c r="BV1475" s="38">
        <v>1.6400100000000001E-2</v>
      </c>
      <c r="BW1475" s="38">
        <v>1.0823599999999999E-2</v>
      </c>
      <c r="BX1475" s="38">
        <v>-7.0416599999999996E-2</v>
      </c>
      <c r="BY1475" s="38">
        <v>-8.3271200000000004E-2</v>
      </c>
      <c r="BZ1475" s="38">
        <v>4.8769E-3</v>
      </c>
      <c r="CA1475" s="38">
        <v>0.12812879999999999</v>
      </c>
      <c r="CB1475" s="38">
        <v>0.1022145</v>
      </c>
      <c r="CC1475" s="38">
        <v>0.1161832</v>
      </c>
      <c r="CD1475" s="38">
        <v>3.25943E-2</v>
      </c>
      <c r="CE1475" s="38">
        <v>1.7108100000000001E-2</v>
      </c>
      <c r="CF1475" s="38">
        <v>-4.7610699999999999E-2</v>
      </c>
      <c r="CG1475" s="38">
        <v>-0.11448369999999999</v>
      </c>
      <c r="CH1475" s="38">
        <v>1.9474999999999999E-2</v>
      </c>
      <c r="CI1475" s="38">
        <v>3.0486900000000001E-2</v>
      </c>
      <c r="CJ1475" s="38">
        <v>-1.00643E-2</v>
      </c>
      <c r="CK1475" s="38">
        <v>-4.2067300000000002E-2</v>
      </c>
      <c r="CL1475" s="38">
        <v>2.70666E-2</v>
      </c>
      <c r="CM1475" s="38">
        <v>3.3888000000000001E-2</v>
      </c>
      <c r="CN1475" s="38">
        <v>6.0821800000000002E-2</v>
      </c>
      <c r="CO1475" s="38">
        <v>-5.1752600000000003E-2</v>
      </c>
      <c r="CP1475" s="38">
        <v>2.0198799999999999E-2</v>
      </c>
      <c r="CQ1475" s="38">
        <v>-3.7955999999999997E-2</v>
      </c>
      <c r="CR1475" s="38">
        <v>-7.10702E-2</v>
      </c>
      <c r="CS1475" s="38">
        <v>4.0185400000000003E-2</v>
      </c>
      <c r="CT1475" s="38">
        <v>2.7177300000000001E-2</v>
      </c>
      <c r="CU1475" s="38">
        <v>2.09704E-2</v>
      </c>
      <c r="CV1475" s="38">
        <v>-5.5907400000000003E-2</v>
      </c>
      <c r="CW1475" s="38">
        <v>-6.6176200000000004E-2</v>
      </c>
      <c r="CX1475" s="38">
        <v>2.2280600000000001E-2</v>
      </c>
      <c r="CY1475" s="38">
        <v>0.146231</v>
      </c>
      <c r="CZ1475" s="38">
        <v>0.1233737</v>
      </c>
      <c r="DA1475" s="38">
        <v>0.13942599999999999</v>
      </c>
      <c r="DB1475" s="38">
        <v>5.6253499999999998E-2</v>
      </c>
      <c r="DC1475" s="38">
        <v>3.6611299999999999E-2</v>
      </c>
      <c r="DD1475" s="38">
        <v>-3.04204E-2</v>
      </c>
      <c r="DE1475" s="38">
        <v>-9.88068E-2</v>
      </c>
      <c r="DF1475" s="38">
        <v>3.5147999999999999E-2</v>
      </c>
      <c r="DG1475" s="38">
        <v>4.20728E-2</v>
      </c>
      <c r="DH1475" s="38">
        <v>4.035E-4</v>
      </c>
      <c r="DI1475" s="38">
        <v>-3.3032300000000001E-2</v>
      </c>
      <c r="DJ1475" s="38">
        <v>3.7636599999999999E-2</v>
      </c>
      <c r="DK1475" s="38">
        <v>4.7394699999999998E-2</v>
      </c>
      <c r="DL1475" s="38">
        <v>7.3705800000000002E-2</v>
      </c>
      <c r="DM1475" s="38">
        <v>-3.8066799999999998E-2</v>
      </c>
      <c r="DN1475" s="38">
        <v>3.5734299999999997E-2</v>
      </c>
      <c r="DO1475" s="38">
        <v>-2.3069200000000002E-2</v>
      </c>
      <c r="DP1475" s="38">
        <v>-5.71312E-2</v>
      </c>
      <c r="DQ1475" s="38">
        <v>4.8544700000000003E-2</v>
      </c>
      <c r="DR1475" s="38">
        <v>3.7954399999999999E-2</v>
      </c>
      <c r="DS1475" s="38">
        <v>3.1117200000000001E-2</v>
      </c>
      <c r="DT1475" s="38">
        <v>-4.13981E-2</v>
      </c>
      <c r="DU1475" s="38">
        <v>-4.9081300000000001E-2</v>
      </c>
      <c r="DV1475" s="38">
        <v>3.9684299999999999E-2</v>
      </c>
      <c r="DW1475" s="38">
        <v>0.16433320000000001</v>
      </c>
      <c r="DX1475" s="38">
        <v>0.14453289999999999</v>
      </c>
      <c r="DY1475" s="38">
        <v>0.16266890000000001</v>
      </c>
      <c r="DZ1475" s="38">
        <v>7.9912700000000003E-2</v>
      </c>
      <c r="EA1475" s="38">
        <v>5.6114600000000001E-2</v>
      </c>
      <c r="EB1475" s="38">
        <v>-1.323E-2</v>
      </c>
      <c r="EC1475" s="38">
        <v>-8.3129900000000007E-2</v>
      </c>
      <c r="ED1475" s="38">
        <v>5.77774E-2</v>
      </c>
      <c r="EE1475" s="38">
        <v>5.8800900000000003E-2</v>
      </c>
      <c r="EF1475" s="38">
        <v>1.5517299999999999E-2</v>
      </c>
      <c r="EG1475" s="38">
        <v>-1.9987100000000001E-2</v>
      </c>
      <c r="EH1475" s="38">
        <v>5.2897899999999998E-2</v>
      </c>
      <c r="EI1475" s="38">
        <v>6.6896200000000003E-2</v>
      </c>
      <c r="EJ1475" s="38">
        <v>9.2308399999999999E-2</v>
      </c>
      <c r="EK1475" s="38">
        <v>-1.8306599999999999E-2</v>
      </c>
      <c r="EL1475" s="38">
        <v>5.8165099999999997E-2</v>
      </c>
      <c r="EM1475" s="38">
        <v>-1.5751000000000001E-3</v>
      </c>
      <c r="EN1475" s="38">
        <v>-3.70056E-2</v>
      </c>
      <c r="EO1475" s="38">
        <v>6.06142E-2</v>
      </c>
      <c r="EP1475" s="38">
        <v>5.3515E-2</v>
      </c>
      <c r="EQ1475" s="38">
        <v>4.5767599999999999E-2</v>
      </c>
      <c r="ER1475" s="38">
        <v>-2.0448999999999998E-2</v>
      </c>
      <c r="ES1475" s="38">
        <v>-2.4398900000000001E-2</v>
      </c>
      <c r="ET1475" s="38">
        <v>6.4812499999999995E-2</v>
      </c>
      <c r="EU1475" s="38">
        <v>0.1904699</v>
      </c>
      <c r="EV1475" s="38">
        <v>0.1750833</v>
      </c>
      <c r="EW1475" s="38">
        <v>0.19622780000000001</v>
      </c>
      <c r="EX1475" s="38">
        <v>0.1140728</v>
      </c>
      <c r="EY1475" s="38">
        <v>8.4274100000000005E-2</v>
      </c>
      <c r="EZ1475" s="38">
        <v>1.1590100000000001E-2</v>
      </c>
      <c r="FA1475" s="38">
        <v>-6.0495E-2</v>
      </c>
      <c r="FB1475" s="38">
        <v>57.135249999999999</v>
      </c>
      <c r="FC1475" s="38">
        <v>56.607109999999999</v>
      </c>
      <c r="FD1475" s="38">
        <v>56.211239999999997</v>
      </c>
      <c r="FE1475" s="38">
        <v>55.671190000000003</v>
      </c>
      <c r="FF1475" s="38">
        <v>55.696249999999999</v>
      </c>
      <c r="FG1475" s="38">
        <v>55.536070000000002</v>
      </c>
      <c r="FH1475" s="38">
        <v>55.287050000000001</v>
      </c>
      <c r="FI1475" s="38">
        <v>55.712090000000003</v>
      </c>
      <c r="FJ1475" s="38">
        <v>57.40802</v>
      </c>
      <c r="FK1475" s="38">
        <v>60.565770000000001</v>
      </c>
      <c r="FL1475" s="38">
        <v>64.037109999999998</v>
      </c>
      <c r="FM1475" s="38">
        <v>68.078559999999996</v>
      </c>
      <c r="FN1475" s="38">
        <v>71.548580000000001</v>
      </c>
      <c r="FO1475" s="38">
        <v>74.507739999999998</v>
      </c>
      <c r="FP1475" s="38">
        <v>77.411770000000004</v>
      </c>
      <c r="FQ1475" s="38">
        <v>79.051630000000003</v>
      </c>
      <c r="FR1475" s="38">
        <v>78.764020000000002</v>
      </c>
      <c r="FS1475" s="38">
        <v>77.543080000000003</v>
      </c>
      <c r="FT1475" s="38">
        <v>75.434880000000007</v>
      </c>
      <c r="FU1475" s="38">
        <v>70.889629999999997</v>
      </c>
      <c r="FV1475" s="38">
        <v>66.031040000000004</v>
      </c>
      <c r="FW1475">
        <v>63.348849999999999</v>
      </c>
      <c r="FX1475">
        <v>61.789380000000001</v>
      </c>
      <c r="FY1475">
        <v>60.830480000000001</v>
      </c>
      <c r="FZ1475">
        <v>3.4010100000000001E-2</v>
      </c>
      <c r="GA1475">
        <v>0.26401390000000002</v>
      </c>
      <c r="GB1475">
        <v>1</v>
      </c>
    </row>
    <row r="1476" spans="1:184" x14ac:dyDescent="0.3">
      <c r="A1476" t="s">
        <v>1</v>
      </c>
      <c r="B1476" t="s">
        <v>1</v>
      </c>
      <c r="C1476" t="s">
        <v>258</v>
      </c>
      <c r="D1476" t="s">
        <v>1</v>
      </c>
      <c r="E1476" t="s">
        <v>1</v>
      </c>
      <c r="F1476" t="s">
        <v>1</v>
      </c>
      <c r="G1476" t="s">
        <v>1</v>
      </c>
      <c r="H1476" s="40" t="s">
        <v>1</v>
      </c>
      <c r="I1476" s="18" t="s">
        <v>1</v>
      </c>
      <c r="J1476" s="38" t="s">
        <v>1</v>
      </c>
      <c r="K1476" s="18">
        <v>44789</v>
      </c>
      <c r="L1476" s="38">
        <v>6213</v>
      </c>
      <c r="M1476" s="38">
        <v>6213</v>
      </c>
      <c r="N1476" s="38">
        <v>6.5908879999999996</v>
      </c>
      <c r="O1476" s="38">
        <v>6.4227340000000002</v>
      </c>
      <c r="P1476" s="38">
        <v>6.2733429999999997</v>
      </c>
      <c r="Q1476" s="38">
        <v>6.2882629999999997</v>
      </c>
      <c r="R1476" s="38">
        <v>6.4507269999999997</v>
      </c>
      <c r="S1476" s="38">
        <v>6.8297489999999996</v>
      </c>
      <c r="T1476" s="38">
        <v>7.5655210000000004</v>
      </c>
      <c r="U1476" s="38">
        <v>8.4203980000000005</v>
      </c>
      <c r="V1476" s="38">
        <v>9.5207850000000001</v>
      </c>
      <c r="W1476" s="38">
        <v>10.3977</v>
      </c>
      <c r="X1476" s="38">
        <v>11.168480000000001</v>
      </c>
      <c r="Y1476" s="38">
        <v>11.75553</v>
      </c>
      <c r="Z1476" s="38">
        <v>12.06427</v>
      </c>
      <c r="AA1476" s="38">
        <v>12.338990000000001</v>
      </c>
      <c r="AB1476" s="38">
        <v>12.485900000000001</v>
      </c>
      <c r="AC1476" s="38">
        <v>12.279629999999999</v>
      </c>
      <c r="AD1476" s="38">
        <v>11.8649</v>
      </c>
      <c r="AE1476" s="38">
        <v>10.919689999999999</v>
      </c>
      <c r="AF1476" s="38">
        <v>9.6044129999999992</v>
      </c>
      <c r="AG1476" s="38">
        <v>8.8688310000000001</v>
      </c>
      <c r="AH1476" s="38">
        <v>8.4551960000000008</v>
      </c>
      <c r="AI1476" s="38">
        <v>7.8662390000000002</v>
      </c>
      <c r="AJ1476" s="38">
        <v>7.3169829999999996</v>
      </c>
      <c r="AK1476" s="38">
        <v>6.9830399999999999</v>
      </c>
      <c r="AL1476" s="38">
        <v>-6.1297299999999999E-2</v>
      </c>
      <c r="AM1476" s="38">
        <v>-4.88631E-2</v>
      </c>
      <c r="AN1476" s="38">
        <v>-5.2668E-2</v>
      </c>
      <c r="AO1476" s="38">
        <v>-2.20617E-2</v>
      </c>
      <c r="AP1476" s="38">
        <v>-6.21641E-2</v>
      </c>
      <c r="AQ1476" s="38">
        <v>-9.7442399999999998E-2</v>
      </c>
      <c r="AR1476" s="38">
        <v>-0.16336410000000001</v>
      </c>
      <c r="AS1476" s="38">
        <v>5.5164199999999997E-2</v>
      </c>
      <c r="AT1476" s="38">
        <v>3.0360700000000001E-2</v>
      </c>
      <c r="AU1476" s="38">
        <v>-1.77117E-2</v>
      </c>
      <c r="AV1476" s="38">
        <v>-1.7270299999999999E-2</v>
      </c>
      <c r="AW1476" s="38">
        <v>2.6141000000000001E-2</v>
      </c>
      <c r="AX1476" s="38">
        <v>-5.6191000000000001E-3</v>
      </c>
      <c r="AY1476" s="38">
        <v>-1.96156E-2</v>
      </c>
      <c r="AZ1476" s="38">
        <v>-8.3479800000000007E-2</v>
      </c>
      <c r="BA1476" s="38">
        <v>-6.7072099999999996E-2</v>
      </c>
      <c r="BB1476" s="38">
        <v>1.0552199999999999E-2</v>
      </c>
      <c r="BC1476" s="38">
        <v>-9.2360800000000007E-2</v>
      </c>
      <c r="BD1476" s="38">
        <v>-0.16630600000000001</v>
      </c>
      <c r="BE1476" s="38">
        <v>-0.1746393</v>
      </c>
      <c r="BF1476" s="38">
        <v>-0.14082739999999999</v>
      </c>
      <c r="BG1476" s="38">
        <v>-0.1054939</v>
      </c>
      <c r="BH1476" s="38">
        <v>-5.9663099999999997E-2</v>
      </c>
      <c r="BI1476" s="38">
        <v>-1.7740499999999999E-2</v>
      </c>
      <c r="BJ1476" s="38">
        <v>-2.9639800000000001E-2</v>
      </c>
      <c r="BK1476" s="38">
        <v>-3.18108E-2</v>
      </c>
      <c r="BL1476" s="38">
        <v>-3.72964E-2</v>
      </c>
      <c r="BM1476" s="38">
        <v>-6.2075000000000003E-3</v>
      </c>
      <c r="BN1476" s="38">
        <v>-5.09212E-2</v>
      </c>
      <c r="BO1476" s="38">
        <v>-8.3685399999999993E-2</v>
      </c>
      <c r="BP1476" s="38">
        <v>-0.1481671</v>
      </c>
      <c r="BQ1476" s="38">
        <v>7.2792399999999993E-2</v>
      </c>
      <c r="BR1476" s="38">
        <v>5.2198000000000001E-2</v>
      </c>
      <c r="BS1476" s="38">
        <v>3.4995999999999998E-3</v>
      </c>
      <c r="BT1476" s="38">
        <v>8.9460000000000008E-3</v>
      </c>
      <c r="BU1476" s="38">
        <v>4.1159800000000003E-2</v>
      </c>
      <c r="BV1476" s="38">
        <v>1.2220399999999999E-2</v>
      </c>
      <c r="BW1476" s="38">
        <v>-1.1180999999999999E-3</v>
      </c>
      <c r="BX1476" s="38">
        <v>-6.85138E-2</v>
      </c>
      <c r="BY1476" s="38">
        <v>-4.3752800000000001E-2</v>
      </c>
      <c r="BZ1476" s="38">
        <v>3.48445E-2</v>
      </c>
      <c r="CA1476" s="38">
        <v>-6.3850000000000004E-2</v>
      </c>
      <c r="CB1476" s="38">
        <v>-0.13481029999999999</v>
      </c>
      <c r="CC1476" s="38">
        <v>-0.13938059999999999</v>
      </c>
      <c r="CD1476" s="38">
        <v>-0.1080251</v>
      </c>
      <c r="CE1476" s="38">
        <v>-8.00149E-2</v>
      </c>
      <c r="CF1476" s="38">
        <v>-3.4984500000000002E-2</v>
      </c>
      <c r="CG1476" s="38">
        <v>5.7940999999999999E-3</v>
      </c>
      <c r="CH1476" s="38">
        <v>-7.7140000000000004E-3</v>
      </c>
      <c r="CI1476" s="38">
        <v>-2.0000500000000001E-2</v>
      </c>
      <c r="CJ1476" s="38">
        <v>-2.6650099999999999E-2</v>
      </c>
      <c r="CK1476" s="38">
        <v>4.7730000000000003E-3</v>
      </c>
      <c r="CL1476" s="38">
        <v>-4.3134499999999999E-2</v>
      </c>
      <c r="CM1476" s="38">
        <v>-7.4157399999999998E-2</v>
      </c>
      <c r="CN1476" s="38">
        <v>-0.13764180000000001</v>
      </c>
      <c r="CO1476" s="38">
        <v>8.5001599999999997E-2</v>
      </c>
      <c r="CP1476" s="38">
        <v>6.7322400000000004E-2</v>
      </c>
      <c r="CQ1476" s="38">
        <v>1.8190499999999998E-2</v>
      </c>
      <c r="CR1476" s="38">
        <v>2.71034E-2</v>
      </c>
      <c r="CS1476" s="38">
        <v>5.1561799999999998E-2</v>
      </c>
      <c r="CT1476" s="38">
        <v>2.4576000000000001E-2</v>
      </c>
      <c r="CU1476" s="38">
        <v>1.16933E-2</v>
      </c>
      <c r="CV1476" s="38">
        <v>-5.8148400000000003E-2</v>
      </c>
      <c r="CW1476" s="38">
        <v>-2.7602000000000002E-2</v>
      </c>
      <c r="CX1476" s="38">
        <v>5.1669300000000001E-2</v>
      </c>
      <c r="CY1476" s="38">
        <v>-4.4103499999999997E-2</v>
      </c>
      <c r="CZ1476" s="38">
        <v>-0.1129965</v>
      </c>
      <c r="DA1476" s="38">
        <v>-0.1149606</v>
      </c>
      <c r="DB1476" s="38">
        <v>-8.5306400000000004E-2</v>
      </c>
      <c r="DC1476" s="38">
        <v>-6.2368300000000002E-2</v>
      </c>
      <c r="DD1476" s="38">
        <v>-1.78922E-2</v>
      </c>
      <c r="DE1476" s="38">
        <v>2.2093999999999999E-2</v>
      </c>
      <c r="DF1476" s="38">
        <v>1.42119E-2</v>
      </c>
      <c r="DG1476" s="38">
        <v>-8.1901000000000005E-3</v>
      </c>
      <c r="DH1476" s="38">
        <v>-1.6003799999999999E-2</v>
      </c>
      <c r="DI1476" s="38">
        <v>1.57536E-2</v>
      </c>
      <c r="DJ1476" s="38">
        <v>-3.5347700000000003E-2</v>
      </c>
      <c r="DK1476" s="38">
        <v>-6.4629300000000001E-2</v>
      </c>
      <c r="DL1476" s="38">
        <v>-0.12711639999999999</v>
      </c>
      <c r="DM1476" s="38">
        <v>9.7210900000000003E-2</v>
      </c>
      <c r="DN1476" s="38">
        <v>8.2446800000000001E-2</v>
      </c>
      <c r="DO1476" s="38">
        <v>3.2881500000000001E-2</v>
      </c>
      <c r="DP1476" s="38">
        <v>4.5260799999999997E-2</v>
      </c>
      <c r="DQ1476" s="38">
        <v>6.1963699999999997E-2</v>
      </c>
      <c r="DR1476" s="38">
        <v>3.6931600000000002E-2</v>
      </c>
      <c r="DS1476" s="38">
        <v>2.4504600000000001E-2</v>
      </c>
      <c r="DT1476" s="38">
        <v>-4.7782999999999999E-2</v>
      </c>
      <c r="DU1476" s="38">
        <v>-1.1451100000000001E-2</v>
      </c>
      <c r="DV1476" s="38">
        <v>6.8494100000000002E-2</v>
      </c>
      <c r="DW1476" s="38">
        <v>-2.4357E-2</v>
      </c>
      <c r="DX1476" s="38">
        <v>-9.1182600000000003E-2</v>
      </c>
      <c r="DY1476" s="38">
        <v>-9.0540599999999999E-2</v>
      </c>
      <c r="DZ1476" s="38">
        <v>-6.2587699999999996E-2</v>
      </c>
      <c r="EA1476" s="38">
        <v>-4.47216E-2</v>
      </c>
      <c r="EB1476" s="38">
        <v>-7.9980000000000003E-4</v>
      </c>
      <c r="EC1476" s="38">
        <v>3.8393900000000002E-2</v>
      </c>
      <c r="ED1476" s="38">
        <v>4.5869399999999998E-2</v>
      </c>
      <c r="EE1476" s="38">
        <v>8.8620999999999995E-3</v>
      </c>
      <c r="EF1476" s="38">
        <v>-6.3219999999999997E-4</v>
      </c>
      <c r="EG1476" s="38">
        <v>3.1607700000000002E-2</v>
      </c>
      <c r="EH1476" s="38">
        <v>-2.4104799999999999E-2</v>
      </c>
      <c r="EI1476" s="38">
        <v>-5.0872399999999998E-2</v>
      </c>
      <c r="EJ1476" s="38">
        <v>-0.1119194</v>
      </c>
      <c r="EK1476" s="38">
        <v>0.114839</v>
      </c>
      <c r="EL1476" s="38">
        <v>0.104284</v>
      </c>
      <c r="EM1476" s="38">
        <v>5.4092800000000003E-2</v>
      </c>
      <c r="EN1476" s="38">
        <v>7.1477200000000005E-2</v>
      </c>
      <c r="EO1476" s="38">
        <v>7.6982499999999995E-2</v>
      </c>
      <c r="EP1476" s="38">
        <v>5.4771199999999999E-2</v>
      </c>
      <c r="EQ1476" s="38">
        <v>4.3002199999999997E-2</v>
      </c>
      <c r="ER1476" s="38">
        <v>-3.2816999999999999E-2</v>
      </c>
      <c r="ES1476" s="38">
        <v>1.1868099999999999E-2</v>
      </c>
      <c r="ET1476" s="38">
        <v>9.2786400000000005E-2</v>
      </c>
      <c r="EU1476" s="38">
        <v>4.1538E-3</v>
      </c>
      <c r="EV1476" s="38">
        <v>-5.9686900000000001E-2</v>
      </c>
      <c r="EW1476" s="38">
        <v>-5.5281999999999998E-2</v>
      </c>
      <c r="EX1476" s="38">
        <v>-2.9785499999999999E-2</v>
      </c>
      <c r="EY1476" s="38">
        <v>-1.9242700000000001E-2</v>
      </c>
      <c r="EZ1476" s="38">
        <v>2.3878799999999999E-2</v>
      </c>
      <c r="FA1476" s="38">
        <v>6.1928400000000002E-2</v>
      </c>
      <c r="FB1476" s="38">
        <v>62.71387</v>
      </c>
      <c r="FC1476" s="38">
        <v>62.289380000000001</v>
      </c>
      <c r="FD1476" s="38">
        <v>61.447890000000001</v>
      </c>
      <c r="FE1476" s="38">
        <v>60.702269999999999</v>
      </c>
      <c r="FF1476" s="38">
        <v>59.929400000000001</v>
      </c>
      <c r="FG1476" s="38">
        <v>59.582749999999997</v>
      </c>
      <c r="FH1476" s="38">
        <v>59.518450000000001</v>
      </c>
      <c r="FI1476" s="38">
        <v>61.495080000000002</v>
      </c>
      <c r="FJ1476" s="38">
        <v>66.02449</v>
      </c>
      <c r="FK1476" s="38">
        <v>71.271739999999994</v>
      </c>
      <c r="FL1476" s="38">
        <v>76.265919999999994</v>
      </c>
      <c r="FM1476" s="38">
        <v>81.089929999999995</v>
      </c>
      <c r="FN1476" s="38">
        <v>86.045590000000004</v>
      </c>
      <c r="FO1476" s="38">
        <v>90.17944</v>
      </c>
      <c r="FP1476" s="38">
        <v>91.802260000000004</v>
      </c>
      <c r="FQ1476" s="38">
        <v>92.367220000000003</v>
      </c>
      <c r="FR1476" s="38">
        <v>90.344880000000003</v>
      </c>
      <c r="FS1476" s="38">
        <v>87.08775</v>
      </c>
      <c r="FT1476" s="38">
        <v>83.371269999999996</v>
      </c>
      <c r="FU1476" s="38">
        <v>77.746759999999995</v>
      </c>
      <c r="FV1476" s="38">
        <v>72.275400000000005</v>
      </c>
      <c r="FW1476">
        <v>68.83202</v>
      </c>
      <c r="FX1476">
        <v>67.212490000000003</v>
      </c>
      <c r="FY1476">
        <v>66.239949999999993</v>
      </c>
      <c r="FZ1476">
        <v>3.7395600000000001E-2</v>
      </c>
      <c r="GA1476">
        <v>0.2640692</v>
      </c>
      <c r="GB1476">
        <v>1</v>
      </c>
    </row>
    <row r="1477" spans="1:184" x14ac:dyDescent="0.3">
      <c r="A1477" t="s">
        <v>1</v>
      </c>
      <c r="B1477" t="s">
        <v>1</v>
      </c>
      <c r="C1477" t="s">
        <v>258</v>
      </c>
      <c r="D1477" t="s">
        <v>1</v>
      </c>
      <c r="E1477" t="s">
        <v>1</v>
      </c>
      <c r="F1477" t="s">
        <v>1</v>
      </c>
      <c r="G1477" t="s">
        <v>1</v>
      </c>
      <c r="H1477" s="40" t="s">
        <v>1</v>
      </c>
      <c r="I1477" s="18" t="s">
        <v>1</v>
      </c>
      <c r="J1477" s="38" t="s">
        <v>1</v>
      </c>
      <c r="K1477" s="18">
        <v>44790</v>
      </c>
      <c r="L1477" s="38">
        <v>6222</v>
      </c>
      <c r="M1477" s="38">
        <v>6222</v>
      </c>
      <c r="N1477" s="38">
        <v>6.8916909999999998</v>
      </c>
      <c r="O1477" s="38">
        <v>6.7288040000000002</v>
      </c>
      <c r="P1477" s="38">
        <v>6.5865830000000001</v>
      </c>
      <c r="Q1477" s="38">
        <v>6.6216910000000002</v>
      </c>
      <c r="R1477" s="38">
        <v>6.7733720000000002</v>
      </c>
      <c r="S1477" s="38">
        <v>7.1687609999999999</v>
      </c>
      <c r="T1477" s="38">
        <v>7.896045</v>
      </c>
      <c r="U1477" s="38">
        <v>8.6313709999999997</v>
      </c>
      <c r="V1477" s="38">
        <v>9.6083459999999992</v>
      </c>
      <c r="W1477" s="38">
        <v>10.28767</v>
      </c>
      <c r="X1477" s="38">
        <v>10.819279999999999</v>
      </c>
      <c r="Y1477" s="38">
        <v>11.224220000000001</v>
      </c>
      <c r="Z1477" s="38">
        <v>11.38978</v>
      </c>
      <c r="AA1477" s="38">
        <v>11.565759999999999</v>
      </c>
      <c r="AB1477" s="38">
        <v>11.574680000000001</v>
      </c>
      <c r="AC1477" s="38">
        <v>11.383749999999999</v>
      </c>
      <c r="AD1477" s="38">
        <v>11.01538</v>
      </c>
      <c r="AE1477" s="38">
        <v>10.143459999999999</v>
      </c>
      <c r="AF1477" s="38">
        <v>9.0429999999999993</v>
      </c>
      <c r="AG1477" s="38">
        <v>8.4093889999999991</v>
      </c>
      <c r="AH1477" s="38">
        <v>8.1349359999999997</v>
      </c>
      <c r="AI1477" s="38">
        <v>7.6356979999999997</v>
      </c>
      <c r="AJ1477" s="38">
        <v>7.1162219999999996</v>
      </c>
      <c r="AK1477" s="38">
        <v>6.8240420000000004</v>
      </c>
      <c r="AL1477" s="38">
        <v>0.1385451</v>
      </c>
      <c r="AM1477" s="38">
        <v>0.1461192</v>
      </c>
      <c r="AN1477" s="38">
        <v>0.12552759999999999</v>
      </c>
      <c r="AO1477" s="38">
        <v>9.88015E-2</v>
      </c>
      <c r="AP1477" s="38">
        <v>2.1383800000000001E-2</v>
      </c>
      <c r="AQ1477" s="38">
        <v>-4.6198799999999998E-2</v>
      </c>
      <c r="AR1477" s="38">
        <v>-0.12214899999999999</v>
      </c>
      <c r="AS1477" s="38">
        <v>-8.68559E-2</v>
      </c>
      <c r="AT1477" s="38">
        <v>-0.1338685</v>
      </c>
      <c r="AU1477" s="38">
        <v>-0.38901760000000002</v>
      </c>
      <c r="AV1477" s="38">
        <v>-0.30060500000000001</v>
      </c>
      <c r="AW1477" s="38">
        <v>-7.7421699999999996E-2</v>
      </c>
      <c r="AX1477" s="38">
        <v>2.6481999999999999E-2</v>
      </c>
      <c r="AY1477" s="38">
        <v>9.9840999999999999E-2</v>
      </c>
      <c r="AZ1477" s="38">
        <v>0.15760109999999999</v>
      </c>
      <c r="BA1477" s="38">
        <v>0.15513579999999999</v>
      </c>
      <c r="BB1477" s="38">
        <v>0.34652769999999999</v>
      </c>
      <c r="BC1477" s="38">
        <v>0.1184162</v>
      </c>
      <c r="BD1477" s="38">
        <v>1.3699100000000001E-2</v>
      </c>
      <c r="BE1477" s="38">
        <v>-7.6377799999999996E-2</v>
      </c>
      <c r="BF1477" s="38">
        <v>-0.1292634</v>
      </c>
      <c r="BG1477" s="38">
        <v>-4.1367500000000001E-2</v>
      </c>
      <c r="BH1477" s="38">
        <v>-3.0076499999999999E-2</v>
      </c>
      <c r="BI1477" s="38">
        <v>4.5544899999999999E-2</v>
      </c>
      <c r="BJ1477" s="38">
        <v>0.1563918</v>
      </c>
      <c r="BK1477" s="38">
        <v>0.16223070000000001</v>
      </c>
      <c r="BL1477" s="38">
        <v>0.1401356</v>
      </c>
      <c r="BM1477" s="38">
        <v>0.11455890000000001</v>
      </c>
      <c r="BN1477" s="38">
        <v>3.5720799999999997E-2</v>
      </c>
      <c r="BO1477" s="38">
        <v>-3.09574E-2</v>
      </c>
      <c r="BP1477" s="38">
        <v>-0.10726239999999999</v>
      </c>
      <c r="BQ1477" s="38">
        <v>-6.9554099999999994E-2</v>
      </c>
      <c r="BR1477" s="38">
        <v>-0.11575199999999999</v>
      </c>
      <c r="BS1477" s="38">
        <v>-0.36852610000000002</v>
      </c>
      <c r="BT1477" s="38">
        <v>-0.28535909999999998</v>
      </c>
      <c r="BU1477" s="38">
        <v>-6.6970100000000005E-2</v>
      </c>
      <c r="BV1477" s="38">
        <v>3.8646800000000002E-2</v>
      </c>
      <c r="BW1477" s="38">
        <v>0.1104214</v>
      </c>
      <c r="BX1477" s="38">
        <v>0.1726636</v>
      </c>
      <c r="BY1477" s="38">
        <v>0.1743344</v>
      </c>
      <c r="BZ1477" s="38">
        <v>0.36359170000000002</v>
      </c>
      <c r="CA1477" s="38">
        <v>0.13551589999999999</v>
      </c>
      <c r="CB1477" s="38">
        <v>3.7827399999999997E-2</v>
      </c>
      <c r="CC1477" s="38">
        <v>-4.9890900000000002E-2</v>
      </c>
      <c r="CD1477" s="38">
        <v>-0.105327</v>
      </c>
      <c r="CE1477" s="38">
        <v>-2.4330899999999999E-2</v>
      </c>
      <c r="CF1477" s="38">
        <v>-1.27381E-2</v>
      </c>
      <c r="CG1477" s="38">
        <v>6.2904799999999997E-2</v>
      </c>
      <c r="CH1477" s="38">
        <v>0.1687524</v>
      </c>
      <c r="CI1477" s="38">
        <v>0.1733894</v>
      </c>
      <c r="CJ1477" s="38">
        <v>0.1502531</v>
      </c>
      <c r="CK1477" s="38">
        <v>0.12547240000000001</v>
      </c>
      <c r="CL1477" s="38">
        <v>4.5650499999999997E-2</v>
      </c>
      <c r="CM1477" s="38">
        <v>-2.0401300000000001E-2</v>
      </c>
      <c r="CN1477" s="38">
        <v>-9.6952099999999999E-2</v>
      </c>
      <c r="CO1477" s="38">
        <v>-5.7570900000000001E-2</v>
      </c>
      <c r="CP1477" s="38">
        <v>-0.10320459999999999</v>
      </c>
      <c r="CQ1477" s="38">
        <v>-0.35433369999999997</v>
      </c>
      <c r="CR1477" s="38">
        <v>-0.27479969999999998</v>
      </c>
      <c r="CS1477" s="38">
        <v>-5.9731399999999997E-2</v>
      </c>
      <c r="CT1477" s="38">
        <v>4.7072000000000003E-2</v>
      </c>
      <c r="CU1477" s="38">
        <v>0.1177493</v>
      </c>
      <c r="CV1477" s="38">
        <v>0.1830957</v>
      </c>
      <c r="CW1477" s="38">
        <v>0.1876313</v>
      </c>
      <c r="CX1477" s="38">
        <v>0.37541010000000002</v>
      </c>
      <c r="CY1477" s="38">
        <v>0.14735909999999999</v>
      </c>
      <c r="CZ1477" s="38">
        <v>5.4538700000000002E-2</v>
      </c>
      <c r="DA1477" s="38">
        <v>-3.1546100000000001E-2</v>
      </c>
      <c r="DB1477" s="38">
        <v>-8.8748800000000003E-2</v>
      </c>
      <c r="DC1477" s="38">
        <v>-1.25313E-2</v>
      </c>
      <c r="DD1477" s="38">
        <v>-7.2950000000000001E-4</v>
      </c>
      <c r="DE1477" s="38">
        <v>7.4928300000000003E-2</v>
      </c>
      <c r="DF1477" s="38">
        <v>0.18111289999999999</v>
      </c>
      <c r="DG1477" s="38">
        <v>0.1845482</v>
      </c>
      <c r="DH1477" s="38">
        <v>0.1603705</v>
      </c>
      <c r="DI1477" s="38">
        <v>0.1363859</v>
      </c>
      <c r="DJ1477" s="38">
        <v>5.5580200000000003E-2</v>
      </c>
      <c r="DK1477" s="38">
        <v>-9.8451000000000007E-3</v>
      </c>
      <c r="DL1477" s="38">
        <v>-8.6641700000000002E-2</v>
      </c>
      <c r="DM1477" s="38">
        <v>-4.5587799999999998E-2</v>
      </c>
      <c r="DN1477" s="38">
        <v>-9.0657199999999993E-2</v>
      </c>
      <c r="DO1477" s="38">
        <v>-0.34014129999999998</v>
      </c>
      <c r="DP1477" s="38">
        <v>-0.26424039999999999</v>
      </c>
      <c r="DQ1477" s="38">
        <v>-5.2492700000000003E-2</v>
      </c>
      <c r="DR1477" s="38">
        <v>5.5497299999999999E-2</v>
      </c>
      <c r="DS1477" s="38">
        <v>0.1250772</v>
      </c>
      <c r="DT1477" s="38">
        <v>0.1935279</v>
      </c>
      <c r="DU1477" s="38">
        <v>0.2009283</v>
      </c>
      <c r="DV1477" s="38">
        <v>0.38722859999999998</v>
      </c>
      <c r="DW1477" s="38">
        <v>0.15920219999999999</v>
      </c>
      <c r="DX1477" s="38">
        <v>7.1249900000000005E-2</v>
      </c>
      <c r="DY1477" s="38">
        <v>-1.32014E-2</v>
      </c>
      <c r="DZ1477" s="38">
        <v>-7.2170600000000001E-2</v>
      </c>
      <c r="EA1477" s="38">
        <v>-7.3180000000000001E-4</v>
      </c>
      <c r="EB1477" s="38">
        <v>1.1279000000000001E-2</v>
      </c>
      <c r="EC1477" s="38">
        <v>8.6951799999999996E-2</v>
      </c>
      <c r="ED1477" s="38">
        <v>0.19895959999999999</v>
      </c>
      <c r="EE1477" s="38">
        <v>0.2006597</v>
      </c>
      <c r="EF1477" s="38">
        <v>0.17497850000000001</v>
      </c>
      <c r="EG1477" s="38">
        <v>0.15214330000000001</v>
      </c>
      <c r="EH1477" s="38">
        <v>6.9917199999999999E-2</v>
      </c>
      <c r="EI1477" s="38">
        <v>5.3962999999999997E-3</v>
      </c>
      <c r="EJ1477" s="38">
        <v>-7.1755100000000002E-2</v>
      </c>
      <c r="EK1477" s="38">
        <v>-2.8285999999999999E-2</v>
      </c>
      <c r="EL1477" s="38">
        <v>-7.25407E-2</v>
      </c>
      <c r="EM1477" s="38">
        <v>-0.31964979999999998</v>
      </c>
      <c r="EN1477" s="38">
        <v>-0.2489944</v>
      </c>
      <c r="EO1477" s="38">
        <v>-4.2041099999999998E-2</v>
      </c>
      <c r="EP1477" s="38">
        <v>6.7662100000000003E-2</v>
      </c>
      <c r="EQ1477" s="38">
        <v>0.13565749999999999</v>
      </c>
      <c r="ER1477" s="38">
        <v>0.20859030000000001</v>
      </c>
      <c r="ES1477" s="38">
        <v>0.22012689999999999</v>
      </c>
      <c r="ET1477" s="38">
        <v>0.4042926</v>
      </c>
      <c r="EU1477" s="38">
        <v>0.17630190000000001</v>
      </c>
      <c r="EV1477" s="38">
        <v>9.5378199999999996E-2</v>
      </c>
      <c r="EW1477" s="38">
        <v>1.32856E-2</v>
      </c>
      <c r="EX1477" s="38">
        <v>-4.8234300000000001E-2</v>
      </c>
      <c r="EY1477" s="38">
        <v>1.6304800000000001E-2</v>
      </c>
      <c r="EZ1477" s="38">
        <v>2.8617500000000001E-2</v>
      </c>
      <c r="FA1477" s="38">
        <v>0.10431169999999999</v>
      </c>
      <c r="FB1477" s="38">
        <v>64.448880000000003</v>
      </c>
      <c r="FC1477" s="38">
        <v>64.309870000000004</v>
      </c>
      <c r="FD1477" s="38">
        <v>63.712760000000003</v>
      </c>
      <c r="FE1477" s="38">
        <v>63.043750000000003</v>
      </c>
      <c r="FF1477" s="38">
        <v>63.091709999999999</v>
      </c>
      <c r="FG1477" s="38">
        <v>62.554119999999998</v>
      </c>
      <c r="FH1477" s="38">
        <v>62.337040000000002</v>
      </c>
      <c r="FI1477" s="38">
        <v>63.459760000000003</v>
      </c>
      <c r="FJ1477" s="38">
        <v>66.755719999999997</v>
      </c>
      <c r="FK1477" s="38">
        <v>70.102199999999996</v>
      </c>
      <c r="FL1477" s="38">
        <v>72.96114</v>
      </c>
      <c r="FM1477" s="38">
        <v>75.797820000000002</v>
      </c>
      <c r="FN1477" s="38">
        <v>77.632900000000006</v>
      </c>
      <c r="FO1477" s="38">
        <v>79.799310000000006</v>
      </c>
      <c r="FP1477" s="38">
        <v>81.068529999999996</v>
      </c>
      <c r="FQ1477" s="38">
        <v>81.615359999999995</v>
      </c>
      <c r="FR1477" s="38">
        <v>80.594269999999995</v>
      </c>
      <c r="FS1477" s="38">
        <v>78.398769999999999</v>
      </c>
      <c r="FT1477" s="38">
        <v>75.744370000000004</v>
      </c>
      <c r="FU1477" s="38">
        <v>71.04665</v>
      </c>
      <c r="FV1477" s="38">
        <v>67.173469999999995</v>
      </c>
      <c r="FW1477">
        <v>64.90455</v>
      </c>
      <c r="FX1477">
        <v>63.759099999999997</v>
      </c>
      <c r="FY1477">
        <v>63.034379999999999</v>
      </c>
      <c r="FZ1477">
        <v>2.49359E-2</v>
      </c>
      <c r="GA1477">
        <v>0.1822397</v>
      </c>
      <c r="GB1477">
        <v>1</v>
      </c>
    </row>
    <row r="1478" spans="1:184" x14ac:dyDescent="0.3">
      <c r="A1478" t="s">
        <v>1</v>
      </c>
      <c r="B1478" t="s">
        <v>1</v>
      </c>
      <c r="C1478" t="s">
        <v>258</v>
      </c>
      <c r="D1478" t="s">
        <v>1</v>
      </c>
      <c r="E1478" t="s">
        <v>1</v>
      </c>
      <c r="F1478" t="s">
        <v>1</v>
      </c>
      <c r="G1478" t="s">
        <v>1</v>
      </c>
      <c r="H1478" s="40" t="s">
        <v>1</v>
      </c>
      <c r="I1478" s="18" t="s">
        <v>1</v>
      </c>
      <c r="J1478" s="38" t="s">
        <v>1</v>
      </c>
      <c r="K1478" s="18">
        <v>44792</v>
      </c>
      <c r="L1478" s="38">
        <v>6222</v>
      </c>
      <c r="M1478" s="38">
        <v>6222</v>
      </c>
      <c r="N1478" s="38">
        <v>6.5882430000000003</v>
      </c>
      <c r="O1478" s="38">
        <v>6.4480300000000002</v>
      </c>
      <c r="P1478" s="38">
        <v>6.3200700000000003</v>
      </c>
      <c r="Q1478" s="38">
        <v>6.344913</v>
      </c>
      <c r="R1478" s="38">
        <v>6.497147</v>
      </c>
      <c r="S1478" s="38">
        <v>6.8459329999999996</v>
      </c>
      <c r="T1478" s="38">
        <v>7.5142160000000002</v>
      </c>
      <c r="U1478" s="38">
        <v>8.199579</v>
      </c>
      <c r="V1478" s="38">
        <v>9.0837179999999993</v>
      </c>
      <c r="W1478" s="38">
        <v>9.779128</v>
      </c>
      <c r="X1478" s="38">
        <v>10.35209</v>
      </c>
      <c r="Y1478" s="38">
        <v>10.77186</v>
      </c>
      <c r="Z1478" s="38">
        <v>10.973739999999999</v>
      </c>
      <c r="AA1478" s="38">
        <v>11.21012</v>
      </c>
      <c r="AB1478" s="38">
        <v>11.21322</v>
      </c>
      <c r="AC1478" s="38">
        <v>10.97186</v>
      </c>
      <c r="AD1478" s="38">
        <v>10.579789999999999</v>
      </c>
      <c r="AE1478" s="38">
        <v>9.8199339999999999</v>
      </c>
      <c r="AF1478" s="38">
        <v>8.7991449999999993</v>
      </c>
      <c r="AG1478" s="38">
        <v>8.2733080000000001</v>
      </c>
      <c r="AH1478" s="38">
        <v>7.9553279999999997</v>
      </c>
      <c r="AI1478" s="38">
        <v>7.5387089999999999</v>
      </c>
      <c r="AJ1478" s="38">
        <v>7.04887</v>
      </c>
      <c r="AK1478" s="38">
        <v>6.6622149999999998</v>
      </c>
      <c r="AL1478" s="38">
        <v>-4.0932499999999997E-2</v>
      </c>
      <c r="AM1478" s="38">
        <v>-1.3051399999999999E-2</v>
      </c>
      <c r="AN1478" s="38">
        <v>3.2694800000000003E-2</v>
      </c>
      <c r="AO1478" s="38">
        <v>-6.1400999999999999E-3</v>
      </c>
      <c r="AP1478" s="38">
        <v>9.1918999999999994E-3</v>
      </c>
      <c r="AQ1478" s="38">
        <v>-1.41875E-2</v>
      </c>
      <c r="AR1478" s="38">
        <v>-5.9289500000000002E-2</v>
      </c>
      <c r="AS1478" s="38">
        <v>1.1845899999999999E-2</v>
      </c>
      <c r="AT1478" s="38">
        <v>-0.12943779999999999</v>
      </c>
      <c r="AU1478" s="38">
        <v>-7.7190800000000004E-2</v>
      </c>
      <c r="AV1478" s="38">
        <v>-6.1516099999999997E-2</v>
      </c>
      <c r="AW1478" s="38">
        <v>-3.0638499999999999E-2</v>
      </c>
      <c r="AX1478" s="38">
        <v>2.8417700000000001E-2</v>
      </c>
      <c r="AY1478" s="38">
        <v>-7.1719000000000001E-3</v>
      </c>
      <c r="AZ1478" s="38">
        <v>-7.6811000000000004E-2</v>
      </c>
      <c r="BA1478" s="38">
        <v>-0.1152049</v>
      </c>
      <c r="BB1478" s="38">
        <v>-0.13815350000000001</v>
      </c>
      <c r="BC1478" s="38">
        <v>-9.5848299999999997E-2</v>
      </c>
      <c r="BD1478" s="38">
        <v>-0.109053</v>
      </c>
      <c r="BE1478" s="38">
        <v>-5.6361300000000003E-2</v>
      </c>
      <c r="BF1478" s="38">
        <v>-0.16415850000000001</v>
      </c>
      <c r="BG1478" s="38">
        <v>-9.6171199999999998E-2</v>
      </c>
      <c r="BH1478" s="38">
        <v>-0.1548551</v>
      </c>
      <c r="BI1478" s="38">
        <v>-0.16606199999999999</v>
      </c>
      <c r="BJ1478" s="38">
        <v>-2.2453500000000001E-2</v>
      </c>
      <c r="BK1478" s="38">
        <v>7.2402999999999999E-3</v>
      </c>
      <c r="BL1478" s="38">
        <v>4.6728600000000002E-2</v>
      </c>
      <c r="BM1478" s="38">
        <v>7.6033000000000003E-3</v>
      </c>
      <c r="BN1478" s="38">
        <v>1.9706499999999998E-2</v>
      </c>
      <c r="BO1478" s="38">
        <v>7.8189999999999998E-4</v>
      </c>
      <c r="BP1478" s="38">
        <v>-4.09705E-2</v>
      </c>
      <c r="BQ1478" s="38">
        <v>2.12251E-2</v>
      </c>
      <c r="BR1478" s="38">
        <v>-0.1085115</v>
      </c>
      <c r="BS1478" s="38">
        <v>-5.5156799999999999E-2</v>
      </c>
      <c r="BT1478" s="38">
        <v>-4.3289099999999997E-2</v>
      </c>
      <c r="BU1478" s="38">
        <v>-1.7699900000000001E-2</v>
      </c>
      <c r="BV1478" s="38">
        <v>4.1235599999999997E-2</v>
      </c>
      <c r="BW1478" s="38">
        <v>1.2523599999999999E-2</v>
      </c>
      <c r="BX1478" s="38">
        <v>-5.5837999999999999E-2</v>
      </c>
      <c r="BY1478" s="38">
        <v>-0.101732</v>
      </c>
      <c r="BZ1478" s="38">
        <v>-0.1225181</v>
      </c>
      <c r="CA1478" s="38">
        <v>-7.7292799999999995E-2</v>
      </c>
      <c r="CB1478" s="38">
        <v>-9.5805899999999999E-2</v>
      </c>
      <c r="CC1478" s="38">
        <v>-3.5623200000000001E-2</v>
      </c>
      <c r="CD1478" s="38">
        <v>-0.1399012</v>
      </c>
      <c r="CE1478" s="38">
        <v>-7.9990199999999997E-2</v>
      </c>
      <c r="CF1478" s="38">
        <v>-0.14053479999999999</v>
      </c>
      <c r="CG1478" s="38">
        <v>-0.1491518</v>
      </c>
      <c r="CH1478" s="38">
        <v>-9.6548999999999992E-3</v>
      </c>
      <c r="CI1478" s="38">
        <v>2.1294299999999999E-2</v>
      </c>
      <c r="CJ1478" s="38">
        <v>5.64483E-2</v>
      </c>
      <c r="CK1478" s="38">
        <v>1.7121899999999999E-2</v>
      </c>
      <c r="CL1478" s="38">
        <v>2.69888E-2</v>
      </c>
      <c r="CM1478" s="38">
        <v>1.11497E-2</v>
      </c>
      <c r="CN1478" s="38">
        <v>-2.82828E-2</v>
      </c>
      <c r="CO1478" s="38">
        <v>2.7720999999999999E-2</v>
      </c>
      <c r="CP1478" s="38">
        <v>-9.4017900000000001E-2</v>
      </c>
      <c r="CQ1478" s="38">
        <v>-3.98962E-2</v>
      </c>
      <c r="CR1478" s="38">
        <v>-3.0665100000000001E-2</v>
      </c>
      <c r="CS1478" s="38">
        <v>-8.7387000000000003E-3</v>
      </c>
      <c r="CT1478" s="38">
        <v>5.0113199999999997E-2</v>
      </c>
      <c r="CU1478" s="38">
        <v>2.61646E-2</v>
      </c>
      <c r="CV1478" s="38">
        <v>-4.13122E-2</v>
      </c>
      <c r="CW1478" s="38">
        <v>-9.2400700000000002E-2</v>
      </c>
      <c r="CX1478" s="38">
        <v>-0.1116891</v>
      </c>
      <c r="CY1478" s="38">
        <v>-6.4441399999999996E-2</v>
      </c>
      <c r="CZ1478" s="38">
        <v>-8.6631E-2</v>
      </c>
      <c r="DA1478" s="38">
        <v>-2.1260000000000001E-2</v>
      </c>
      <c r="DB1478" s="38">
        <v>-0.1231006</v>
      </c>
      <c r="DC1478" s="38">
        <v>-6.8783300000000006E-2</v>
      </c>
      <c r="DD1478" s="38">
        <v>-0.1306166</v>
      </c>
      <c r="DE1478" s="38">
        <v>-0.1374399</v>
      </c>
      <c r="DF1478" s="38">
        <v>3.1435999999999999E-3</v>
      </c>
      <c r="DG1478" s="38">
        <v>3.5348400000000002E-2</v>
      </c>
      <c r="DH1478" s="38">
        <v>6.6168099999999994E-2</v>
      </c>
      <c r="DI1478" s="38">
        <v>2.66406E-2</v>
      </c>
      <c r="DJ1478" s="38">
        <v>3.4271200000000002E-2</v>
      </c>
      <c r="DK1478" s="38">
        <v>2.1517499999999998E-2</v>
      </c>
      <c r="DL1478" s="38">
        <v>-1.55952E-2</v>
      </c>
      <c r="DM1478" s="38">
        <v>3.4216999999999997E-2</v>
      </c>
      <c r="DN1478" s="38">
        <v>-7.9524399999999995E-2</v>
      </c>
      <c r="DO1478" s="38">
        <v>-2.4635500000000001E-2</v>
      </c>
      <c r="DP1478" s="38">
        <v>-1.80412E-2</v>
      </c>
      <c r="DQ1478" s="38">
        <v>2.2259999999999999E-4</v>
      </c>
      <c r="DR1478" s="38">
        <v>5.8990800000000003E-2</v>
      </c>
      <c r="DS1478" s="38">
        <v>3.9805599999999997E-2</v>
      </c>
      <c r="DT1478" s="38">
        <v>-2.6786399999999998E-2</v>
      </c>
      <c r="DU1478" s="38">
        <v>-8.3069400000000002E-2</v>
      </c>
      <c r="DV1478" s="38">
        <v>-0.10086000000000001</v>
      </c>
      <c r="DW1478" s="38">
        <v>-5.1589900000000001E-2</v>
      </c>
      <c r="DX1478" s="38">
        <v>-7.74561E-2</v>
      </c>
      <c r="DY1478" s="38">
        <v>-6.8967999999999998E-3</v>
      </c>
      <c r="DZ1478" s="38">
        <v>-0.10630009999999999</v>
      </c>
      <c r="EA1478" s="38">
        <v>-5.75764E-2</v>
      </c>
      <c r="EB1478" s="38">
        <v>-0.1206985</v>
      </c>
      <c r="EC1478" s="38">
        <v>-0.12572800000000001</v>
      </c>
      <c r="ED1478" s="38">
        <v>2.1622700000000002E-2</v>
      </c>
      <c r="EE1478" s="38">
        <v>5.5640099999999998E-2</v>
      </c>
      <c r="EF1478" s="38">
        <v>8.0201800000000004E-2</v>
      </c>
      <c r="EG1478" s="38">
        <v>4.03839E-2</v>
      </c>
      <c r="EH1478" s="38">
        <v>4.4785699999999998E-2</v>
      </c>
      <c r="EI1478" s="38">
        <v>3.6486900000000003E-2</v>
      </c>
      <c r="EJ1478" s="38">
        <v>2.7238000000000002E-3</v>
      </c>
      <c r="EK1478" s="38">
        <v>4.3596099999999999E-2</v>
      </c>
      <c r="EL1478" s="38">
        <v>-5.8597999999999997E-2</v>
      </c>
      <c r="EM1478" s="38">
        <v>-2.6015000000000001E-3</v>
      </c>
      <c r="EN1478" s="38">
        <v>1.8579999999999999E-4</v>
      </c>
      <c r="EO1478" s="38">
        <v>1.31612E-2</v>
      </c>
      <c r="EP1478" s="38">
        <v>7.1808700000000003E-2</v>
      </c>
      <c r="EQ1478" s="38">
        <v>5.9501100000000001E-2</v>
      </c>
      <c r="ER1478" s="38">
        <v>-5.8133999999999998E-3</v>
      </c>
      <c r="ES1478" s="38">
        <v>-6.9596400000000003E-2</v>
      </c>
      <c r="ET1478" s="38">
        <v>-8.5224599999999998E-2</v>
      </c>
      <c r="EU1478" s="38">
        <v>-3.3034399999999998E-2</v>
      </c>
      <c r="EV1478" s="38">
        <v>-6.4209000000000002E-2</v>
      </c>
      <c r="EW1478" s="38">
        <v>1.3841300000000001E-2</v>
      </c>
      <c r="EX1478" s="38">
        <v>-8.2042799999999999E-2</v>
      </c>
      <c r="EY1478" s="38">
        <v>-4.1395500000000002E-2</v>
      </c>
      <c r="EZ1478" s="38">
        <v>-0.10637820000000001</v>
      </c>
      <c r="FA1478" s="38">
        <v>-0.10881780000000001</v>
      </c>
      <c r="FB1478" s="38">
        <v>60.788049999999998</v>
      </c>
      <c r="FC1478" s="38">
        <v>60.485619999999997</v>
      </c>
      <c r="FD1478" s="38">
        <v>59.850560000000002</v>
      </c>
      <c r="FE1478" s="38">
        <v>59.666730000000001</v>
      </c>
      <c r="FF1478" s="38">
        <v>59.129620000000003</v>
      </c>
      <c r="FG1478" s="38">
        <v>58.953670000000002</v>
      </c>
      <c r="FH1478" s="38">
        <v>58.720880000000001</v>
      </c>
      <c r="FI1478" s="38">
        <v>59.50029</v>
      </c>
      <c r="FJ1478" s="38">
        <v>61.392310000000002</v>
      </c>
      <c r="FK1478" s="38">
        <v>64.710070000000002</v>
      </c>
      <c r="FL1478" s="38">
        <v>68.951340000000002</v>
      </c>
      <c r="FM1478" s="38">
        <v>72.992149999999995</v>
      </c>
      <c r="FN1478" s="38">
        <v>76.155569999999997</v>
      </c>
      <c r="FO1478" s="38">
        <v>78.616659999999996</v>
      </c>
      <c r="FP1478" s="38">
        <v>80.084050000000005</v>
      </c>
      <c r="FQ1478" s="38">
        <v>80.529759999999996</v>
      </c>
      <c r="FR1478" s="38">
        <v>79.268010000000004</v>
      </c>
      <c r="FS1478" s="38">
        <v>76.428160000000005</v>
      </c>
      <c r="FT1478" s="38">
        <v>72.932640000000006</v>
      </c>
      <c r="FU1478" s="38">
        <v>68.946709999999996</v>
      </c>
      <c r="FV1478" s="38">
        <v>65.560910000000007</v>
      </c>
      <c r="FW1478">
        <v>64.080449999999999</v>
      </c>
      <c r="FX1478">
        <v>63.003599999999999</v>
      </c>
      <c r="FY1478">
        <v>62.26305</v>
      </c>
      <c r="FZ1478">
        <v>1.87551E-2</v>
      </c>
      <c r="GA1478">
        <v>0.1370219</v>
      </c>
      <c r="GB1478">
        <v>1</v>
      </c>
    </row>
    <row r="1479" spans="1:184" x14ac:dyDescent="0.3">
      <c r="A1479" t="s">
        <v>1</v>
      </c>
      <c r="B1479" t="s">
        <v>1</v>
      </c>
      <c r="C1479" t="s">
        <v>258</v>
      </c>
      <c r="D1479" t="s">
        <v>1</v>
      </c>
      <c r="E1479" t="s">
        <v>1</v>
      </c>
      <c r="F1479" t="s">
        <v>1</v>
      </c>
      <c r="G1479" t="s">
        <v>1</v>
      </c>
      <c r="H1479" s="40" t="s">
        <v>1</v>
      </c>
      <c r="I1479" s="18" t="s">
        <v>1</v>
      </c>
      <c r="J1479" s="38" t="s">
        <v>1</v>
      </c>
      <c r="K1479" s="18">
        <v>44805</v>
      </c>
      <c r="L1479" s="38">
        <v>6212</v>
      </c>
      <c r="M1479" s="38">
        <v>6212</v>
      </c>
      <c r="N1479" s="38">
        <v>6.2952349999999999</v>
      </c>
      <c r="O1479" s="38">
        <v>6.1419240000000004</v>
      </c>
      <c r="P1479" s="38">
        <v>6.0204069999999996</v>
      </c>
      <c r="Q1479" s="38">
        <v>6.0425420000000001</v>
      </c>
      <c r="R1479" s="38">
        <v>6.1892480000000001</v>
      </c>
      <c r="S1479" s="38">
        <v>6.5648650000000002</v>
      </c>
      <c r="T1479" s="38">
        <v>7.2586310000000003</v>
      </c>
      <c r="U1479" s="38">
        <v>8.0051030000000001</v>
      </c>
      <c r="V1479" s="38">
        <v>8.9937539999999991</v>
      </c>
      <c r="W1479" s="38">
        <v>9.7532219999999992</v>
      </c>
      <c r="X1479" s="38">
        <v>10.43482</v>
      </c>
      <c r="Y1479" s="38">
        <v>10.9823</v>
      </c>
      <c r="Z1479" s="38">
        <v>11.25573</v>
      </c>
      <c r="AA1479" s="38">
        <v>11.53777</v>
      </c>
      <c r="AB1479" s="38">
        <v>11.69318</v>
      </c>
      <c r="AC1479" s="38">
        <v>11.53177</v>
      </c>
      <c r="AD1479" s="38">
        <v>11.17953</v>
      </c>
      <c r="AE1479" s="38">
        <v>10.31582</v>
      </c>
      <c r="AF1479" s="38">
        <v>9.0655459999999994</v>
      </c>
      <c r="AG1479" s="38">
        <v>8.4440469999999994</v>
      </c>
      <c r="AH1479" s="38">
        <v>8.0783459999999998</v>
      </c>
      <c r="AI1479" s="38">
        <v>7.5590960000000003</v>
      </c>
      <c r="AJ1479" s="38">
        <v>7.0491429999999999</v>
      </c>
      <c r="AK1479" s="38">
        <v>6.7126080000000004</v>
      </c>
      <c r="AL1479" s="38">
        <v>-6.1272000000000002E-3</v>
      </c>
      <c r="AM1479" s="38">
        <v>-5.2967199999999999E-2</v>
      </c>
      <c r="AN1479" s="38">
        <v>-6.4884899999999995E-2</v>
      </c>
      <c r="AO1479" s="38">
        <v>-0.1232413</v>
      </c>
      <c r="AP1479" s="38">
        <v>-0.15565760000000001</v>
      </c>
      <c r="AQ1479" s="38">
        <v>-0.17026289999999999</v>
      </c>
      <c r="AR1479" s="38">
        <v>-0.14289859999999999</v>
      </c>
      <c r="AS1479" s="38">
        <v>0.12768950000000001</v>
      </c>
      <c r="AT1479" s="38">
        <v>0.1079302</v>
      </c>
      <c r="AU1479" s="38">
        <v>7.97987E-2</v>
      </c>
      <c r="AV1479" s="38">
        <v>8.5679900000000003E-2</v>
      </c>
      <c r="AW1479" s="38">
        <v>5.7383299999999998E-2</v>
      </c>
      <c r="AX1479" s="38">
        <v>5.3787599999999998E-2</v>
      </c>
      <c r="AY1479" s="38">
        <v>-0.13171830000000001</v>
      </c>
      <c r="AZ1479" s="38">
        <v>-0.14970020000000001</v>
      </c>
      <c r="BA1479" s="38">
        <v>-0.21075289999999999</v>
      </c>
      <c r="BB1479" s="38">
        <v>-0.21720590000000001</v>
      </c>
      <c r="BC1479" s="38">
        <v>-0.2433411</v>
      </c>
      <c r="BD1479" s="38">
        <v>-0.28326990000000002</v>
      </c>
      <c r="BE1479" s="38">
        <v>-0.3542942</v>
      </c>
      <c r="BF1479" s="38">
        <v>-0.2138224</v>
      </c>
      <c r="BG1479" s="38">
        <v>-0.14492630000000001</v>
      </c>
      <c r="BH1479" s="38">
        <v>-0.1246854</v>
      </c>
      <c r="BI1479" s="38">
        <v>-5.7974499999999998E-2</v>
      </c>
      <c r="BJ1479" s="38">
        <v>1.7985600000000001E-2</v>
      </c>
      <c r="BK1479" s="38">
        <v>-4.0190099999999999E-2</v>
      </c>
      <c r="BL1479" s="38">
        <v>-5.2885700000000001E-2</v>
      </c>
      <c r="BM1479" s="38">
        <v>-0.110222</v>
      </c>
      <c r="BN1479" s="38">
        <v>-0.14675450000000001</v>
      </c>
      <c r="BO1479" s="38">
        <v>-0.15860550000000001</v>
      </c>
      <c r="BP1479" s="38">
        <v>-0.13042300000000001</v>
      </c>
      <c r="BQ1479" s="38">
        <v>0.1424935</v>
      </c>
      <c r="BR1479" s="38">
        <v>0.12768099999999999</v>
      </c>
      <c r="BS1479" s="38">
        <v>9.7305799999999998E-2</v>
      </c>
      <c r="BT1479" s="38">
        <v>0.1018823</v>
      </c>
      <c r="BU1479" s="38">
        <v>6.8193900000000002E-2</v>
      </c>
      <c r="BV1479" s="38">
        <v>6.6895499999999997E-2</v>
      </c>
      <c r="BW1479" s="38">
        <v>-0.1179735</v>
      </c>
      <c r="BX1479" s="38">
        <v>-0.13482559999999999</v>
      </c>
      <c r="BY1479" s="38">
        <v>-0.19160569999999999</v>
      </c>
      <c r="BZ1479" s="38">
        <v>-0.19730130000000001</v>
      </c>
      <c r="CA1479" s="38">
        <v>-0.21994900000000001</v>
      </c>
      <c r="CB1479" s="38">
        <v>-0.25704189999999999</v>
      </c>
      <c r="CC1479" s="38">
        <v>-0.3217332</v>
      </c>
      <c r="CD1479" s="38">
        <v>-0.18564359999999999</v>
      </c>
      <c r="CE1479" s="38">
        <v>-0.1217944</v>
      </c>
      <c r="CF1479" s="38">
        <v>-0.1028302</v>
      </c>
      <c r="CG1479" s="38">
        <v>-4.0989400000000002E-2</v>
      </c>
      <c r="CH1479" s="38">
        <v>3.4686000000000002E-2</v>
      </c>
      <c r="CI1479" s="38">
        <v>-3.1340699999999999E-2</v>
      </c>
      <c r="CJ1479" s="38">
        <v>-4.4575099999999999E-2</v>
      </c>
      <c r="CK1479" s="38">
        <v>-0.1012049</v>
      </c>
      <c r="CL1479" s="38">
        <v>-0.1405882</v>
      </c>
      <c r="CM1479" s="38">
        <v>-0.15053150000000001</v>
      </c>
      <c r="CN1479" s="38">
        <v>-0.1217824</v>
      </c>
      <c r="CO1479" s="38">
        <v>0.15274670000000001</v>
      </c>
      <c r="CP1479" s="38">
        <v>0.14136029999999999</v>
      </c>
      <c r="CQ1479" s="38">
        <v>0.10943120000000001</v>
      </c>
      <c r="CR1479" s="38">
        <v>0.11310389999999999</v>
      </c>
      <c r="CS1479" s="38">
        <v>7.5681300000000007E-2</v>
      </c>
      <c r="CT1479" s="38">
        <v>7.5973899999999997E-2</v>
      </c>
      <c r="CU1479" s="38">
        <v>-0.1084538</v>
      </c>
      <c r="CV1479" s="38">
        <v>-0.1245236</v>
      </c>
      <c r="CW1479" s="38">
        <v>-0.17834430000000001</v>
      </c>
      <c r="CX1479" s="38">
        <v>-0.18351529999999999</v>
      </c>
      <c r="CY1479" s="38">
        <v>-0.2037476</v>
      </c>
      <c r="CZ1479" s="38">
        <v>-0.23887649999999999</v>
      </c>
      <c r="DA1479" s="38">
        <v>-0.29918169999999999</v>
      </c>
      <c r="DB1479" s="38">
        <v>-0.1661271</v>
      </c>
      <c r="DC1479" s="38">
        <v>-0.1057734</v>
      </c>
      <c r="DD1479" s="38">
        <v>-8.7693400000000005E-2</v>
      </c>
      <c r="DE1479" s="38">
        <v>-2.9225500000000001E-2</v>
      </c>
      <c r="DF1479" s="38">
        <v>5.1386500000000002E-2</v>
      </c>
      <c r="DG1479" s="38">
        <v>-2.2491299999999999E-2</v>
      </c>
      <c r="DH1479" s="38">
        <v>-3.6264499999999998E-2</v>
      </c>
      <c r="DI1479" s="38">
        <v>-9.2187699999999997E-2</v>
      </c>
      <c r="DJ1479" s="38">
        <v>-0.13442190000000001</v>
      </c>
      <c r="DK1479" s="38">
        <v>-0.14245759999999999</v>
      </c>
      <c r="DL1479" s="38">
        <v>-0.1131419</v>
      </c>
      <c r="DM1479" s="38">
        <v>0.1629999</v>
      </c>
      <c r="DN1479" s="38">
        <v>0.1550397</v>
      </c>
      <c r="DO1479" s="38">
        <v>0.1215566</v>
      </c>
      <c r="DP1479" s="38">
        <v>0.12432559999999999</v>
      </c>
      <c r="DQ1479" s="38">
        <v>8.3168699999999998E-2</v>
      </c>
      <c r="DR1479" s="38">
        <v>8.50524E-2</v>
      </c>
      <c r="DS1479" s="38">
        <v>-9.89342E-2</v>
      </c>
      <c r="DT1479" s="38">
        <v>-0.1142215</v>
      </c>
      <c r="DU1479" s="38">
        <v>-0.16508300000000001</v>
      </c>
      <c r="DV1479" s="38">
        <v>-0.1697294</v>
      </c>
      <c r="DW1479" s="38">
        <v>-0.1875463</v>
      </c>
      <c r="DX1479" s="38">
        <v>-0.22071109999999999</v>
      </c>
      <c r="DY1479" s="38">
        <v>-0.27663009999999999</v>
      </c>
      <c r="DZ1479" s="38">
        <v>-0.14661060000000001</v>
      </c>
      <c r="EA1479" s="38">
        <v>-8.9752399999999996E-2</v>
      </c>
      <c r="EB1479" s="38">
        <v>-7.2556599999999999E-2</v>
      </c>
      <c r="EC1479" s="38">
        <v>-1.7461600000000001E-2</v>
      </c>
      <c r="ED1479" s="38">
        <v>7.5499300000000005E-2</v>
      </c>
      <c r="EE1479" s="38">
        <v>-9.7141999999999992E-3</v>
      </c>
      <c r="EF1479" s="38">
        <v>-2.4265399999999999E-2</v>
      </c>
      <c r="EG1479" s="38">
        <v>-7.91684E-2</v>
      </c>
      <c r="EH1479" s="38">
        <v>-0.12551880000000001</v>
      </c>
      <c r="EI1479" s="38">
        <v>-0.1308001</v>
      </c>
      <c r="EJ1479" s="38">
        <v>-0.1006663</v>
      </c>
      <c r="EK1479" s="38">
        <v>0.17780399999999999</v>
      </c>
      <c r="EL1479" s="38">
        <v>0.17479049999999999</v>
      </c>
      <c r="EM1479" s="38">
        <v>0.13906379999999999</v>
      </c>
      <c r="EN1479" s="38">
        <v>0.14052799999999999</v>
      </c>
      <c r="EO1479" s="38">
        <v>9.3979300000000002E-2</v>
      </c>
      <c r="EP1479" s="38">
        <v>9.8160200000000003E-2</v>
      </c>
      <c r="EQ1479" s="38">
        <v>-8.5189399999999998E-2</v>
      </c>
      <c r="ER1479" s="38">
        <v>-9.9347000000000005E-2</v>
      </c>
      <c r="ES1479" s="38">
        <v>-0.1459357</v>
      </c>
      <c r="ET1479" s="38">
        <v>-0.14982480000000001</v>
      </c>
      <c r="EU1479" s="38">
        <v>-0.1641541</v>
      </c>
      <c r="EV1479" s="38">
        <v>-0.19448319999999999</v>
      </c>
      <c r="EW1479" s="38">
        <v>-0.24406919999999999</v>
      </c>
      <c r="EX1479" s="38">
        <v>-0.1184318</v>
      </c>
      <c r="EY1479" s="38">
        <v>-6.6620600000000002E-2</v>
      </c>
      <c r="EZ1479" s="38">
        <v>-5.0701400000000001E-2</v>
      </c>
      <c r="FA1479" s="38">
        <v>-4.7649999999999998E-4</v>
      </c>
      <c r="FB1479" s="38">
        <v>61.009459999999997</v>
      </c>
      <c r="FC1479" s="38">
        <v>60.539830000000002</v>
      </c>
      <c r="FD1479" s="38">
        <v>60.588120000000004</v>
      </c>
      <c r="FE1479" s="38">
        <v>59.379510000000003</v>
      </c>
      <c r="FF1479" s="38">
        <v>58.5946</v>
      </c>
      <c r="FG1479" s="38">
        <v>58.100349999999999</v>
      </c>
      <c r="FH1479" s="38">
        <v>58.02</v>
      </c>
      <c r="FI1479" s="38">
        <v>58.900129999999997</v>
      </c>
      <c r="FJ1479" s="38">
        <v>62.706890000000001</v>
      </c>
      <c r="FK1479" s="38">
        <v>67.612700000000004</v>
      </c>
      <c r="FL1479" s="38">
        <v>71.83323</v>
      </c>
      <c r="FM1479" s="38">
        <v>76.574709999999996</v>
      </c>
      <c r="FN1479" s="38">
        <v>81.296130000000005</v>
      </c>
      <c r="FO1479" s="38">
        <v>85.413129999999995</v>
      </c>
      <c r="FP1479" s="38">
        <v>88.23451</v>
      </c>
      <c r="FQ1479" s="38">
        <v>88.32987</v>
      </c>
      <c r="FR1479" s="38">
        <v>86.060059999999993</v>
      </c>
      <c r="FS1479" s="38">
        <v>82.339569999999995</v>
      </c>
      <c r="FT1479" s="38">
        <v>77.361019999999996</v>
      </c>
      <c r="FU1479" s="38">
        <v>71.770319999999998</v>
      </c>
      <c r="FV1479" s="38">
        <v>67.751710000000003</v>
      </c>
      <c r="FW1479">
        <v>65.630260000000007</v>
      </c>
      <c r="FX1479">
        <v>63.575850000000003</v>
      </c>
      <c r="FY1479">
        <v>62.234099999999998</v>
      </c>
      <c r="FZ1479">
        <v>3.1690200000000002E-2</v>
      </c>
      <c r="GA1479">
        <v>0.23310990000000001</v>
      </c>
      <c r="GB1479">
        <v>1</v>
      </c>
    </row>
    <row r="1480" spans="1:184" x14ac:dyDescent="0.3">
      <c r="A1480" t="s">
        <v>1</v>
      </c>
      <c r="B1480" t="s">
        <v>1</v>
      </c>
      <c r="C1480" t="s">
        <v>258</v>
      </c>
      <c r="D1480" t="s">
        <v>1</v>
      </c>
      <c r="E1480" t="s">
        <v>1</v>
      </c>
      <c r="F1480" t="s">
        <v>1</v>
      </c>
      <c r="G1480" t="s">
        <v>1</v>
      </c>
      <c r="H1480" s="40" t="s">
        <v>1</v>
      </c>
      <c r="I1480" s="18" t="s">
        <v>1</v>
      </c>
      <c r="J1480" s="38" t="s">
        <v>1</v>
      </c>
      <c r="K1480" s="18">
        <v>44809</v>
      </c>
      <c r="L1480" s="38">
        <v>6213</v>
      </c>
      <c r="M1480" s="38">
        <v>6213</v>
      </c>
      <c r="N1480" s="38">
        <v>6.5601250000000002</v>
      </c>
      <c r="O1480" s="38">
        <v>6.3685179999999999</v>
      </c>
      <c r="P1480" s="38">
        <v>6.2980840000000002</v>
      </c>
      <c r="Q1480" s="38">
        <v>6.1890640000000001</v>
      </c>
      <c r="R1480" s="38">
        <v>6.2976789999999996</v>
      </c>
      <c r="S1480" s="38">
        <v>6.3534759999999997</v>
      </c>
      <c r="T1480" s="38">
        <v>6.4897919999999996</v>
      </c>
      <c r="U1480" s="38">
        <v>6.8724639999999999</v>
      </c>
      <c r="V1480" s="38">
        <v>7.5208599999999999</v>
      </c>
      <c r="W1480" s="38">
        <v>8.1646610000000006</v>
      </c>
      <c r="X1480" s="38">
        <v>8.7533700000000003</v>
      </c>
      <c r="Y1480" s="38">
        <v>9.1477810000000002</v>
      </c>
      <c r="Z1480" s="38">
        <v>9.4000679999999992</v>
      </c>
      <c r="AA1480" s="38">
        <v>9.5378749999999997</v>
      </c>
      <c r="AB1480" s="38">
        <v>9.8091729999999995</v>
      </c>
      <c r="AC1480" s="38">
        <v>9.7850070000000002</v>
      </c>
      <c r="AD1480" s="38">
        <v>9.5592199999999998</v>
      </c>
      <c r="AE1480" s="38">
        <v>9.1745520000000003</v>
      </c>
      <c r="AF1480" s="38">
        <v>8.7090750000000003</v>
      </c>
      <c r="AG1480" s="38">
        <v>8.3180309999999995</v>
      </c>
      <c r="AH1480" s="38">
        <v>7.9503079999999997</v>
      </c>
      <c r="AI1480" s="38">
        <v>7.6378640000000004</v>
      </c>
      <c r="AJ1480" s="38">
        <v>7.1456140000000001</v>
      </c>
      <c r="AK1480" s="38">
        <v>6.8576569999999997</v>
      </c>
      <c r="AL1480" s="38">
        <v>0.1083346</v>
      </c>
      <c r="AM1480" s="38">
        <v>4.1820099999999999E-2</v>
      </c>
      <c r="AN1480" s="38">
        <v>5.9981199999999998E-2</v>
      </c>
      <c r="AO1480" s="38">
        <v>-8.5547399999999996E-2</v>
      </c>
      <c r="AP1480" s="38">
        <v>-9.8633600000000002E-2</v>
      </c>
      <c r="AQ1480" s="38">
        <v>-0.26150250000000003</v>
      </c>
      <c r="AR1480" s="38">
        <v>-0.55870089999999994</v>
      </c>
      <c r="AS1480" s="38">
        <v>-0.2133562</v>
      </c>
      <c r="AT1480" s="38">
        <v>4.8155799999999999E-2</v>
      </c>
      <c r="AU1480" s="38">
        <v>0.1091714</v>
      </c>
      <c r="AV1480" s="38">
        <v>0.11150939999999999</v>
      </c>
      <c r="AW1480" s="38">
        <v>8.0655000000000004E-2</v>
      </c>
      <c r="AX1480" s="38">
        <v>-7.1325600000000003E-2</v>
      </c>
      <c r="AY1480" s="38">
        <v>-0.20680080000000001</v>
      </c>
      <c r="AZ1480" s="38">
        <v>-0.18467549999999999</v>
      </c>
      <c r="BA1480" s="38">
        <v>-0.22030949999999999</v>
      </c>
      <c r="BB1480" s="38">
        <v>-0.35810599999999998</v>
      </c>
      <c r="BC1480" s="38">
        <v>-0.39060739999999999</v>
      </c>
      <c r="BD1480" s="38">
        <v>-0.17628469999999999</v>
      </c>
      <c r="BE1480" s="38">
        <v>-0.17660980000000001</v>
      </c>
      <c r="BF1480" s="38">
        <v>-0.22404470000000001</v>
      </c>
      <c r="BG1480" s="38">
        <v>-0.1696752</v>
      </c>
      <c r="BH1480" s="38">
        <v>-0.1568939</v>
      </c>
      <c r="BI1480" s="38">
        <v>-0.1176357</v>
      </c>
      <c r="BJ1480" s="38">
        <v>0.15009110000000001</v>
      </c>
      <c r="BK1480" s="38">
        <v>8.3138699999999996E-2</v>
      </c>
      <c r="BL1480" s="38">
        <v>0.1117298</v>
      </c>
      <c r="BM1480" s="38">
        <v>-4.0339E-2</v>
      </c>
      <c r="BN1480" s="38">
        <v>-4.7173300000000001E-2</v>
      </c>
      <c r="BO1480" s="38">
        <v>-0.22749530000000001</v>
      </c>
      <c r="BP1480" s="38">
        <v>-0.50370199999999998</v>
      </c>
      <c r="BQ1480" s="38">
        <v>-0.15159909999999999</v>
      </c>
      <c r="BR1480" s="38">
        <v>0.1086579</v>
      </c>
      <c r="BS1480" s="38">
        <v>0.15886439999999999</v>
      </c>
      <c r="BT1480" s="38">
        <v>0.15858140000000001</v>
      </c>
      <c r="BU1480" s="38">
        <v>0.113886</v>
      </c>
      <c r="BV1480" s="38">
        <v>-4.00084E-2</v>
      </c>
      <c r="BW1480" s="38">
        <v>-0.16448699999999999</v>
      </c>
      <c r="BX1480" s="38">
        <v>-0.1403054</v>
      </c>
      <c r="BY1480" s="38">
        <v>-0.1565809</v>
      </c>
      <c r="BZ1480" s="38">
        <v>-0.28402090000000002</v>
      </c>
      <c r="CA1480" s="38">
        <v>-0.32057160000000001</v>
      </c>
      <c r="CB1480" s="38">
        <v>-9.2975500000000003E-2</v>
      </c>
      <c r="CC1480" s="38">
        <v>-8.2652699999999996E-2</v>
      </c>
      <c r="CD1480" s="38">
        <v>-0.14018230000000001</v>
      </c>
      <c r="CE1480" s="38">
        <v>-7.5952000000000006E-2</v>
      </c>
      <c r="CF1480" s="38">
        <v>-7.2266300000000006E-2</v>
      </c>
      <c r="CG1480" s="38">
        <v>-4.80702E-2</v>
      </c>
      <c r="CH1480" s="38">
        <v>0.17901159999999999</v>
      </c>
      <c r="CI1480" s="38">
        <v>0.11175590000000001</v>
      </c>
      <c r="CJ1480" s="38">
        <v>0.1475707</v>
      </c>
      <c r="CK1480" s="38">
        <v>-9.0279000000000002E-3</v>
      </c>
      <c r="CL1480" s="38">
        <v>-1.15321E-2</v>
      </c>
      <c r="CM1480" s="38">
        <v>-0.20394209999999999</v>
      </c>
      <c r="CN1480" s="38">
        <v>-0.46561000000000002</v>
      </c>
      <c r="CO1480" s="38">
        <v>-0.1088263</v>
      </c>
      <c r="CP1480" s="38">
        <v>0.15056149999999999</v>
      </c>
      <c r="CQ1480" s="38">
        <v>0.1932816</v>
      </c>
      <c r="CR1480" s="38">
        <v>0.1911833</v>
      </c>
      <c r="CS1480" s="38">
        <v>0.13690169999999999</v>
      </c>
      <c r="CT1480" s="38">
        <v>-1.8318299999999999E-2</v>
      </c>
      <c r="CU1480" s="38">
        <v>-0.13518060000000001</v>
      </c>
      <c r="CV1480" s="38">
        <v>-0.1095748</v>
      </c>
      <c r="CW1480" s="38">
        <v>-0.1124426</v>
      </c>
      <c r="CX1480" s="38">
        <v>-0.2327099</v>
      </c>
      <c r="CY1480" s="38">
        <v>-0.272065</v>
      </c>
      <c r="CZ1480" s="38">
        <v>-3.5275800000000003E-2</v>
      </c>
      <c r="DA1480" s="38">
        <v>-1.7578199999999999E-2</v>
      </c>
      <c r="DB1480" s="38">
        <v>-8.2099500000000006E-2</v>
      </c>
      <c r="DC1480" s="38">
        <v>-1.10396E-2</v>
      </c>
      <c r="DD1480" s="38">
        <v>-1.3653500000000001E-2</v>
      </c>
      <c r="DE1480" s="38">
        <v>1.106E-4</v>
      </c>
      <c r="DF1480" s="38">
        <v>0.20793200000000001</v>
      </c>
      <c r="DG1480" s="38">
        <v>0.1403731</v>
      </c>
      <c r="DH1480" s="38">
        <v>0.18341160000000001</v>
      </c>
      <c r="DI1480" s="38">
        <v>2.2283299999999999E-2</v>
      </c>
      <c r="DJ1480" s="38">
        <v>2.4109200000000001E-2</v>
      </c>
      <c r="DK1480" s="38">
        <v>-0.18038889999999999</v>
      </c>
      <c r="DL1480" s="38">
        <v>-0.42751800000000001</v>
      </c>
      <c r="DM1480" s="38">
        <v>-6.6053500000000001E-2</v>
      </c>
      <c r="DN1480" s="38">
        <v>0.1924651</v>
      </c>
      <c r="DO1480" s="38">
        <v>0.2276987</v>
      </c>
      <c r="DP1480" s="38">
        <v>0.22378529999999999</v>
      </c>
      <c r="DQ1480" s="38">
        <v>0.15991730000000001</v>
      </c>
      <c r="DR1480" s="38">
        <v>3.3719000000000002E-3</v>
      </c>
      <c r="DS1480" s="38">
        <v>-0.1058742</v>
      </c>
      <c r="DT1480" s="38">
        <v>-7.8844200000000003E-2</v>
      </c>
      <c r="DU1480" s="38">
        <v>-6.8304400000000001E-2</v>
      </c>
      <c r="DV1480" s="38">
        <v>-0.1813988</v>
      </c>
      <c r="DW1480" s="38">
        <v>-0.22355829999999999</v>
      </c>
      <c r="DX1480" s="38">
        <v>2.24239E-2</v>
      </c>
      <c r="DY1480" s="38">
        <v>4.7496200000000002E-2</v>
      </c>
      <c r="DZ1480" s="38">
        <v>-2.4016699999999998E-2</v>
      </c>
      <c r="EA1480" s="38">
        <v>5.3872900000000001E-2</v>
      </c>
      <c r="EB1480" s="38">
        <v>4.4959399999999997E-2</v>
      </c>
      <c r="EC1480" s="38">
        <v>4.8291500000000001E-2</v>
      </c>
      <c r="ED1480" s="38">
        <v>0.24968850000000001</v>
      </c>
      <c r="EE1480" s="38">
        <v>0.18169179999999999</v>
      </c>
      <c r="EF1480" s="38">
        <v>0.23516010000000001</v>
      </c>
      <c r="EG1480" s="38">
        <v>6.7491700000000002E-2</v>
      </c>
      <c r="EH1480" s="38">
        <v>7.5569499999999998E-2</v>
      </c>
      <c r="EI1480" s="38">
        <v>-0.14638180000000001</v>
      </c>
      <c r="EJ1480" s="38">
        <v>-0.37251909999999999</v>
      </c>
      <c r="EK1480" s="38">
        <v>-4.2965E-3</v>
      </c>
      <c r="EL1480" s="38">
        <v>0.2529671</v>
      </c>
      <c r="EM1480" s="38">
        <v>0.27739170000000002</v>
      </c>
      <c r="EN1480" s="38">
        <v>0.27085730000000002</v>
      </c>
      <c r="EO1480" s="38">
        <v>0.19314829999999999</v>
      </c>
      <c r="EP1480" s="38">
        <v>3.46891E-2</v>
      </c>
      <c r="EQ1480" s="38">
        <v>-6.3560500000000006E-2</v>
      </c>
      <c r="ER1480" s="38">
        <v>-3.4474100000000001E-2</v>
      </c>
      <c r="ES1480" s="38">
        <v>-4.5757000000000003E-3</v>
      </c>
      <c r="ET1480" s="38">
        <v>-0.1073138</v>
      </c>
      <c r="EU1480" s="38">
        <v>-0.15352250000000001</v>
      </c>
      <c r="EV1480" s="38">
        <v>0.1057332</v>
      </c>
      <c r="EW1480" s="38">
        <v>0.1414533</v>
      </c>
      <c r="EX1480" s="38">
        <v>5.9845599999999999E-2</v>
      </c>
      <c r="EY1480" s="38">
        <v>0.14759610000000001</v>
      </c>
      <c r="EZ1480" s="38">
        <v>0.12958700000000001</v>
      </c>
      <c r="FA1480" s="38">
        <v>0.1178569</v>
      </c>
      <c r="FB1480" s="38">
        <v>69.290279999999996</v>
      </c>
      <c r="FC1480" s="38">
        <v>69.651730000000001</v>
      </c>
      <c r="FD1480" s="38">
        <v>68.676490000000001</v>
      </c>
      <c r="FE1480" s="38">
        <v>67.85548</v>
      </c>
      <c r="FF1480" s="38">
        <v>67.539569999999998</v>
      </c>
      <c r="FG1480" s="38">
        <v>66.911670000000001</v>
      </c>
      <c r="FH1480" s="38">
        <v>66.45693</v>
      </c>
      <c r="FI1480" s="38">
        <v>68.497879999999995</v>
      </c>
      <c r="FJ1480" s="38">
        <v>73.741609999999994</v>
      </c>
      <c r="FK1480" s="38">
        <v>79.072980000000001</v>
      </c>
      <c r="FL1480" s="38">
        <v>84.412369999999996</v>
      </c>
      <c r="FM1480" s="38">
        <v>89.645030000000006</v>
      </c>
      <c r="FN1480" s="38">
        <v>95.636340000000004</v>
      </c>
      <c r="FO1480" s="38">
        <v>100.0239</v>
      </c>
      <c r="FP1480" s="38">
        <v>102.7903</v>
      </c>
      <c r="FQ1480" s="38">
        <v>103.27889999999999</v>
      </c>
      <c r="FR1480" s="38">
        <v>101.5545</v>
      </c>
      <c r="FS1480" s="38">
        <v>97.913129999999995</v>
      </c>
      <c r="FT1480" s="38">
        <v>91.591160000000002</v>
      </c>
      <c r="FU1480" s="38">
        <v>85.283959999999993</v>
      </c>
      <c r="FV1480" s="38">
        <v>80.428820000000002</v>
      </c>
      <c r="FW1480">
        <v>77.341639999999998</v>
      </c>
      <c r="FX1480">
        <v>75.875590000000003</v>
      </c>
      <c r="FY1480">
        <v>74.425210000000007</v>
      </c>
      <c r="FZ1480">
        <v>8.5848400000000005E-2</v>
      </c>
      <c r="GA1480">
        <v>0.76664849999999996</v>
      </c>
      <c r="GB1480">
        <v>1</v>
      </c>
    </row>
    <row r="1481" spans="1:184" x14ac:dyDescent="0.3">
      <c r="A1481" t="s">
        <v>1</v>
      </c>
      <c r="B1481" t="s">
        <v>1</v>
      </c>
      <c r="C1481" t="s">
        <v>258</v>
      </c>
      <c r="D1481" t="s">
        <v>1</v>
      </c>
      <c r="E1481" t="s">
        <v>1</v>
      </c>
      <c r="F1481" t="s">
        <v>1</v>
      </c>
      <c r="G1481" t="s">
        <v>1</v>
      </c>
      <c r="H1481" s="40" t="s">
        <v>1</v>
      </c>
      <c r="I1481" s="18" t="s">
        <v>1</v>
      </c>
      <c r="J1481" s="38" t="s">
        <v>1</v>
      </c>
      <c r="K1481" s="18">
        <v>44810</v>
      </c>
      <c r="L1481" s="38">
        <v>6213</v>
      </c>
      <c r="M1481" s="38">
        <v>6213</v>
      </c>
      <c r="N1481" s="38">
        <v>7.0315209999999997</v>
      </c>
      <c r="O1481" s="38">
        <v>6.9070220000000004</v>
      </c>
      <c r="P1481" s="38">
        <v>6.7437189999999996</v>
      </c>
      <c r="Q1481" s="38">
        <v>6.7537269999999996</v>
      </c>
      <c r="R1481" s="38">
        <v>7.1795910000000003</v>
      </c>
      <c r="S1481" s="38">
        <v>7.8230430000000002</v>
      </c>
      <c r="T1481" s="38">
        <v>8.5796790000000005</v>
      </c>
      <c r="U1481" s="38">
        <v>9.7532630000000005</v>
      </c>
      <c r="V1481" s="38">
        <v>10.99396</v>
      </c>
      <c r="W1481" s="38">
        <v>12.06766</v>
      </c>
      <c r="X1481" s="38">
        <v>12.93225</v>
      </c>
      <c r="Y1481" s="38">
        <v>13.558770000000001</v>
      </c>
      <c r="Z1481" s="38">
        <v>13.856210000000001</v>
      </c>
      <c r="AA1481" s="38">
        <v>14.11618</v>
      </c>
      <c r="AB1481" s="38">
        <v>14.15854</v>
      </c>
      <c r="AC1481" s="38">
        <v>13.80575</v>
      </c>
      <c r="AD1481" s="38">
        <v>13.105729999999999</v>
      </c>
      <c r="AE1481" s="38">
        <v>11.76507</v>
      </c>
      <c r="AF1481" s="38">
        <v>10.15802</v>
      </c>
      <c r="AG1481" s="38">
        <v>9.3581559999999993</v>
      </c>
      <c r="AH1481" s="38">
        <v>9.0501339999999999</v>
      </c>
      <c r="AI1481" s="38">
        <v>8.4305109999999992</v>
      </c>
      <c r="AJ1481" s="38">
        <v>7.7999559999999999</v>
      </c>
      <c r="AK1481" s="38">
        <v>7.5300900000000004</v>
      </c>
      <c r="AL1481" s="38">
        <v>0.2288869</v>
      </c>
      <c r="AM1481" s="38">
        <v>0.14505599999999999</v>
      </c>
      <c r="AN1481" s="38">
        <v>9.0498000000000002E-3</v>
      </c>
      <c r="AO1481" s="38">
        <v>-0.14715320000000001</v>
      </c>
      <c r="AP1481" s="38">
        <v>-0.1048472</v>
      </c>
      <c r="AQ1481" s="38">
        <v>-0.22739709999999999</v>
      </c>
      <c r="AR1481" s="38">
        <v>-0.38136239999999999</v>
      </c>
      <c r="AS1481" s="38">
        <v>2.9465700000000001E-2</v>
      </c>
      <c r="AT1481" s="38">
        <v>-3.7974599999999997E-2</v>
      </c>
      <c r="AU1481" s="38">
        <v>-8.3412700000000006E-2</v>
      </c>
      <c r="AV1481" s="38">
        <v>-0.18264759999999999</v>
      </c>
      <c r="AW1481" s="38">
        <v>-0.21969259999999999</v>
      </c>
      <c r="AX1481" s="38">
        <v>-0.18587699999999999</v>
      </c>
      <c r="AY1481" s="38">
        <v>1.7399000000000001E-2</v>
      </c>
      <c r="AZ1481" s="38">
        <v>0.2317236</v>
      </c>
      <c r="BA1481" s="38">
        <v>0.2612932</v>
      </c>
      <c r="BB1481" s="38">
        <v>0.20183699999999999</v>
      </c>
      <c r="BC1481" s="38">
        <v>-0.1159589</v>
      </c>
      <c r="BD1481" s="38">
        <v>-0.37358019999999997</v>
      </c>
      <c r="BE1481" s="38">
        <v>-0.48844789999999999</v>
      </c>
      <c r="BF1481" s="38">
        <v>-7.9592499999999997E-2</v>
      </c>
      <c r="BG1481" s="38">
        <v>3.2690200000000003E-2</v>
      </c>
      <c r="BH1481" s="38">
        <v>-1.6475900000000002E-2</v>
      </c>
      <c r="BI1481" s="38">
        <v>0.1825426</v>
      </c>
      <c r="BJ1481" s="38">
        <v>0.29424040000000001</v>
      </c>
      <c r="BK1481" s="38">
        <v>0.1873205</v>
      </c>
      <c r="BL1481" s="38">
        <v>4.3209600000000001E-2</v>
      </c>
      <c r="BM1481" s="38">
        <v>-0.1121098</v>
      </c>
      <c r="BN1481" s="38">
        <v>-7.1974899999999994E-2</v>
      </c>
      <c r="BO1481" s="38">
        <v>-0.19256989999999999</v>
      </c>
      <c r="BP1481" s="38">
        <v>-0.33646130000000002</v>
      </c>
      <c r="BQ1481" s="38">
        <v>8.28517E-2</v>
      </c>
      <c r="BR1481" s="38">
        <v>1.3492000000000001E-2</v>
      </c>
      <c r="BS1481" s="38">
        <v>-2.60027E-2</v>
      </c>
      <c r="BT1481" s="38">
        <v>-0.12820870000000001</v>
      </c>
      <c r="BU1481" s="38">
        <v>-0.18484610000000001</v>
      </c>
      <c r="BV1481" s="38">
        <v>-0.1495978</v>
      </c>
      <c r="BW1481" s="38">
        <v>5.1940500000000001E-2</v>
      </c>
      <c r="BX1481" s="38">
        <v>0.2744413</v>
      </c>
      <c r="BY1481" s="38">
        <v>0.31818839999999998</v>
      </c>
      <c r="BZ1481" s="38">
        <v>0.26844950000000001</v>
      </c>
      <c r="CA1481" s="38">
        <v>-4.3255599999999998E-2</v>
      </c>
      <c r="CB1481" s="38">
        <v>-0.28653149999999999</v>
      </c>
      <c r="CC1481" s="38">
        <v>-0.38919029999999999</v>
      </c>
      <c r="CD1481" s="38">
        <v>1.8642000000000001E-3</v>
      </c>
      <c r="CE1481" s="38">
        <v>9.5734799999999995E-2</v>
      </c>
      <c r="CF1481" s="38">
        <v>4.3704800000000002E-2</v>
      </c>
      <c r="CG1481" s="38">
        <v>0.2379677</v>
      </c>
      <c r="CH1481" s="38">
        <v>0.33950399999999997</v>
      </c>
      <c r="CI1481" s="38">
        <v>0.2165927</v>
      </c>
      <c r="CJ1481" s="38">
        <v>6.68686E-2</v>
      </c>
      <c r="CK1481" s="38">
        <v>-8.7838799999999995E-2</v>
      </c>
      <c r="CL1481" s="38">
        <v>-4.92077E-2</v>
      </c>
      <c r="CM1481" s="38">
        <v>-0.16844870000000001</v>
      </c>
      <c r="CN1481" s="38">
        <v>-0.30536289999999999</v>
      </c>
      <c r="CO1481" s="38">
        <v>0.11982669999999999</v>
      </c>
      <c r="CP1481" s="38">
        <v>4.9137699999999999E-2</v>
      </c>
      <c r="CQ1481" s="38">
        <v>1.37593E-2</v>
      </c>
      <c r="CR1481" s="38">
        <v>-9.0504500000000002E-2</v>
      </c>
      <c r="CS1481" s="38">
        <v>-0.16071150000000001</v>
      </c>
      <c r="CT1481" s="38">
        <v>-0.1244709</v>
      </c>
      <c r="CU1481" s="38">
        <v>7.5863899999999998E-2</v>
      </c>
      <c r="CV1481" s="38">
        <v>0.3040274</v>
      </c>
      <c r="CW1481" s="38">
        <v>0.35759390000000002</v>
      </c>
      <c r="CX1481" s="38">
        <v>0.31458510000000001</v>
      </c>
      <c r="CY1481" s="38">
        <v>7.0984999999999998E-3</v>
      </c>
      <c r="CZ1481" s="38">
        <v>-0.22624179999999999</v>
      </c>
      <c r="DA1481" s="38">
        <v>-0.32044489999999998</v>
      </c>
      <c r="DB1481" s="38">
        <v>5.8280800000000001E-2</v>
      </c>
      <c r="DC1481" s="38">
        <v>0.1393993</v>
      </c>
      <c r="DD1481" s="38">
        <v>8.5385699999999995E-2</v>
      </c>
      <c r="DE1481" s="38">
        <v>0.27635490000000001</v>
      </c>
      <c r="DF1481" s="38">
        <v>0.38476759999999999</v>
      </c>
      <c r="DG1481" s="38">
        <v>0.2458649</v>
      </c>
      <c r="DH1481" s="38">
        <v>9.0527499999999997E-2</v>
      </c>
      <c r="DI1481" s="38">
        <v>-6.3567799999999994E-2</v>
      </c>
      <c r="DJ1481" s="38">
        <v>-2.6440499999999999E-2</v>
      </c>
      <c r="DK1481" s="38">
        <v>-0.1443275</v>
      </c>
      <c r="DL1481" s="38">
        <v>-0.27426450000000002</v>
      </c>
      <c r="DM1481" s="38">
        <v>0.15680169999999999</v>
      </c>
      <c r="DN1481" s="38">
        <v>8.4783300000000006E-2</v>
      </c>
      <c r="DO1481" s="38">
        <v>5.3521300000000001E-2</v>
      </c>
      <c r="DP1481" s="38">
        <v>-5.2800300000000001E-2</v>
      </c>
      <c r="DQ1481" s="38">
        <v>-0.1365768</v>
      </c>
      <c r="DR1481" s="38">
        <v>-9.9344000000000002E-2</v>
      </c>
      <c r="DS1481" s="38">
        <v>9.9787299999999995E-2</v>
      </c>
      <c r="DT1481" s="38">
        <v>0.33361360000000001</v>
      </c>
      <c r="DU1481" s="38">
        <v>0.3969994</v>
      </c>
      <c r="DV1481" s="38">
        <v>0.36072070000000001</v>
      </c>
      <c r="DW1481" s="38">
        <v>5.7452700000000002E-2</v>
      </c>
      <c r="DX1481" s="38">
        <v>-0.16595219999999999</v>
      </c>
      <c r="DY1481" s="38">
        <v>-0.25169940000000002</v>
      </c>
      <c r="DZ1481" s="38">
        <v>0.1146974</v>
      </c>
      <c r="EA1481" s="38">
        <v>0.1830637</v>
      </c>
      <c r="EB1481" s="38">
        <v>0.1270667</v>
      </c>
      <c r="EC1481" s="38">
        <v>0.31474210000000002</v>
      </c>
      <c r="ED1481" s="38">
        <v>0.4501211</v>
      </c>
      <c r="EE1481" s="38">
        <v>0.28812939999999998</v>
      </c>
      <c r="EF1481" s="38">
        <v>0.1246873</v>
      </c>
      <c r="EG1481" s="38">
        <v>-2.8524299999999999E-2</v>
      </c>
      <c r="EH1481" s="38">
        <v>6.4317000000000003E-3</v>
      </c>
      <c r="EI1481" s="38">
        <v>-0.1095004</v>
      </c>
      <c r="EJ1481" s="38">
        <v>-0.22936329999999999</v>
      </c>
      <c r="EK1481" s="38">
        <v>0.21018770000000001</v>
      </c>
      <c r="EL1481" s="38">
        <v>0.13624990000000001</v>
      </c>
      <c r="EM1481" s="38">
        <v>0.1109313</v>
      </c>
      <c r="EN1481" s="38">
        <v>1.6387000000000001E-3</v>
      </c>
      <c r="EO1481" s="38">
        <v>-0.1017303</v>
      </c>
      <c r="EP1481" s="38">
        <v>-6.3064800000000004E-2</v>
      </c>
      <c r="EQ1481" s="38">
        <v>0.1343288</v>
      </c>
      <c r="ER1481" s="38">
        <v>0.37633129999999998</v>
      </c>
      <c r="ES1481" s="38">
        <v>0.45389459999999998</v>
      </c>
      <c r="ET1481" s="38">
        <v>0.42733320000000002</v>
      </c>
      <c r="EU1481" s="38">
        <v>0.13015599999999999</v>
      </c>
      <c r="EV1481" s="38">
        <v>-7.8903500000000001E-2</v>
      </c>
      <c r="EW1481" s="38">
        <v>-0.15244189999999999</v>
      </c>
      <c r="EX1481" s="38">
        <v>0.196154</v>
      </c>
      <c r="EY1481" s="38">
        <v>0.2461083</v>
      </c>
      <c r="EZ1481" s="38">
        <v>0.18724740000000001</v>
      </c>
      <c r="FA1481" s="38">
        <v>0.37016719999999997</v>
      </c>
      <c r="FB1481" s="38">
        <v>73.46705</v>
      </c>
      <c r="FC1481" s="38">
        <v>73.799229999999994</v>
      </c>
      <c r="FD1481" s="38">
        <v>72.783820000000006</v>
      </c>
      <c r="FE1481" s="38">
        <v>71.937029999999993</v>
      </c>
      <c r="FF1481" s="38">
        <v>71.433139999999995</v>
      </c>
      <c r="FG1481" s="38">
        <v>70.885019999999997</v>
      </c>
      <c r="FH1481" s="38">
        <v>70.670109999999994</v>
      </c>
      <c r="FI1481" s="38">
        <v>72.674130000000005</v>
      </c>
      <c r="FJ1481" s="38">
        <v>77.836070000000007</v>
      </c>
      <c r="FK1481" s="38">
        <v>83.434749999999994</v>
      </c>
      <c r="FL1481" s="38">
        <v>88.649540000000002</v>
      </c>
      <c r="FM1481" s="38">
        <v>94.220600000000005</v>
      </c>
      <c r="FN1481" s="38">
        <v>98.702939999999998</v>
      </c>
      <c r="FO1481" s="38">
        <v>102.11239999999999</v>
      </c>
      <c r="FP1481" s="38">
        <v>102.6178</v>
      </c>
      <c r="FQ1481" s="38">
        <v>101.488</v>
      </c>
      <c r="FR1481" s="38">
        <v>98.648009999999999</v>
      </c>
      <c r="FS1481" s="38">
        <v>93.89237</v>
      </c>
      <c r="FT1481" s="38">
        <v>88.219570000000004</v>
      </c>
      <c r="FU1481" s="38">
        <v>82.477419999999995</v>
      </c>
      <c r="FV1481" s="38">
        <v>78.825389999999999</v>
      </c>
      <c r="FW1481">
        <v>76.562640000000002</v>
      </c>
      <c r="FX1481">
        <v>74.815510000000003</v>
      </c>
      <c r="FY1481">
        <v>73.955010000000001</v>
      </c>
      <c r="FZ1481">
        <v>0.1014651</v>
      </c>
      <c r="GA1481">
        <v>0.69352210000000003</v>
      </c>
      <c r="GB1481">
        <v>1</v>
      </c>
    </row>
    <row r="1482" spans="1:184" x14ac:dyDescent="0.3">
      <c r="A1482" t="s">
        <v>1</v>
      </c>
      <c r="B1482" t="s">
        <v>1</v>
      </c>
      <c r="C1482" t="s">
        <v>258</v>
      </c>
      <c r="D1482" t="s">
        <v>1</v>
      </c>
      <c r="E1482" t="s">
        <v>1</v>
      </c>
      <c r="F1482" t="s">
        <v>1</v>
      </c>
      <c r="G1482" t="s">
        <v>1</v>
      </c>
      <c r="H1482" s="40" t="s">
        <v>1</v>
      </c>
      <c r="I1482" s="18" t="s">
        <v>1</v>
      </c>
      <c r="J1482" s="38" t="s">
        <v>1</v>
      </c>
      <c r="K1482" s="18">
        <v>44811</v>
      </c>
      <c r="L1482" s="38">
        <v>6212</v>
      </c>
      <c r="M1482" s="38">
        <v>6212</v>
      </c>
      <c r="N1482" s="38">
        <v>7.457751</v>
      </c>
      <c r="O1482" s="38">
        <v>7.2779230000000004</v>
      </c>
      <c r="P1482" s="38">
        <v>7.0664939999999996</v>
      </c>
      <c r="Q1482" s="38">
        <v>7.018573</v>
      </c>
      <c r="R1482" s="38">
        <v>7.259074</v>
      </c>
      <c r="S1482" s="38">
        <v>7.6689309999999997</v>
      </c>
      <c r="T1482" s="38">
        <v>8.4622879999999991</v>
      </c>
      <c r="U1482" s="38">
        <v>9.4652250000000002</v>
      </c>
      <c r="V1482" s="38">
        <v>10.64931</v>
      </c>
      <c r="W1482" s="38">
        <v>11.597250000000001</v>
      </c>
      <c r="X1482" s="38">
        <v>12.34474</v>
      </c>
      <c r="Y1482" s="38">
        <v>12.84426</v>
      </c>
      <c r="Z1482" s="38">
        <v>13.063359999999999</v>
      </c>
      <c r="AA1482" s="38">
        <v>13.32235</v>
      </c>
      <c r="AB1482" s="38">
        <v>13.36971</v>
      </c>
      <c r="AC1482" s="38">
        <v>13.11584</v>
      </c>
      <c r="AD1482" s="38">
        <v>12.5541</v>
      </c>
      <c r="AE1482" s="38">
        <v>11.392440000000001</v>
      </c>
      <c r="AF1482" s="38">
        <v>9.897297</v>
      </c>
      <c r="AG1482" s="38">
        <v>9.1148550000000004</v>
      </c>
      <c r="AH1482" s="38">
        <v>8.8882019999999997</v>
      </c>
      <c r="AI1482" s="38">
        <v>8.3794599999999999</v>
      </c>
      <c r="AJ1482" s="38">
        <v>7.7395659999999999</v>
      </c>
      <c r="AK1482" s="38">
        <v>7.4274760000000004</v>
      </c>
      <c r="AL1482" s="38">
        <v>0.22481319999999999</v>
      </c>
      <c r="AM1482" s="38">
        <v>0.2255905</v>
      </c>
      <c r="AN1482" s="38">
        <v>0.19594039999999999</v>
      </c>
      <c r="AO1482" s="38">
        <v>6.2289600000000001E-2</v>
      </c>
      <c r="AP1482" s="38">
        <v>2.483E-3</v>
      </c>
      <c r="AQ1482" s="38">
        <v>-0.36559809999999998</v>
      </c>
      <c r="AR1482" s="38">
        <v>-0.54764829999999998</v>
      </c>
      <c r="AS1482" s="38">
        <v>-0.20596980000000001</v>
      </c>
      <c r="AT1482" s="38">
        <v>-4.3550899999999997E-2</v>
      </c>
      <c r="AU1482" s="38">
        <v>-2.1977400000000001E-2</v>
      </c>
      <c r="AV1482" s="38">
        <v>4.8780700000000003E-2</v>
      </c>
      <c r="AW1482" s="38">
        <v>-1.32531E-2</v>
      </c>
      <c r="AX1482" s="38">
        <v>-8.2239699999999999E-2</v>
      </c>
      <c r="AY1482" s="38">
        <v>-0.1188448</v>
      </c>
      <c r="AZ1482" s="38">
        <v>-5.3913299999999997E-2</v>
      </c>
      <c r="BA1482" s="38">
        <v>-8.1049099999999999E-2</v>
      </c>
      <c r="BB1482" s="38">
        <v>-1.23903E-2</v>
      </c>
      <c r="BC1482" s="38">
        <v>-0.26679930000000002</v>
      </c>
      <c r="BD1482" s="38">
        <v>-0.60511400000000004</v>
      </c>
      <c r="BE1482" s="38">
        <v>-0.7237808</v>
      </c>
      <c r="BF1482" s="38">
        <v>-0.2903232</v>
      </c>
      <c r="BG1482" s="38">
        <v>-4.2345000000000001E-2</v>
      </c>
      <c r="BH1482" s="38">
        <v>-7.2443300000000002E-2</v>
      </c>
      <c r="BI1482" s="38">
        <v>-3.4459499999999997E-2</v>
      </c>
      <c r="BJ1482" s="38">
        <v>0.2682351</v>
      </c>
      <c r="BK1482" s="38">
        <v>0.25778079999999998</v>
      </c>
      <c r="BL1482" s="38">
        <v>0.22172239999999999</v>
      </c>
      <c r="BM1482" s="38">
        <v>9.5061599999999996E-2</v>
      </c>
      <c r="BN1482" s="38">
        <v>3.2392900000000002E-2</v>
      </c>
      <c r="BO1482" s="38">
        <v>-0.33323469999999999</v>
      </c>
      <c r="BP1482" s="38">
        <v>-0.51486980000000004</v>
      </c>
      <c r="BQ1482" s="38">
        <v>-0.16741420000000001</v>
      </c>
      <c r="BR1482" s="38">
        <v>-1.0172E-3</v>
      </c>
      <c r="BS1482" s="38">
        <v>1.9788E-2</v>
      </c>
      <c r="BT1482" s="38">
        <v>8.2442199999999993E-2</v>
      </c>
      <c r="BU1482" s="38">
        <v>1.32356E-2</v>
      </c>
      <c r="BV1482" s="38">
        <v>-5.6102899999999997E-2</v>
      </c>
      <c r="BW1482" s="38">
        <v>-9.4413999999999998E-2</v>
      </c>
      <c r="BX1482" s="38">
        <v>-2.0933299999999998E-2</v>
      </c>
      <c r="BY1482" s="38">
        <v>-3.09993E-2</v>
      </c>
      <c r="BZ1482" s="38">
        <v>3.8019999999999998E-2</v>
      </c>
      <c r="CA1482" s="38">
        <v>-0.2161613</v>
      </c>
      <c r="CB1482" s="38">
        <v>-0.54031209999999996</v>
      </c>
      <c r="CC1482" s="38">
        <v>-0.64925359999999999</v>
      </c>
      <c r="CD1482" s="38">
        <v>-0.22766529999999999</v>
      </c>
      <c r="CE1482" s="38">
        <v>7.4784999999999999E-3</v>
      </c>
      <c r="CF1482" s="38">
        <v>-2.4580399999999999E-2</v>
      </c>
      <c r="CG1482" s="38">
        <v>1.1646500000000001E-2</v>
      </c>
      <c r="CH1482" s="38">
        <v>0.29830899999999999</v>
      </c>
      <c r="CI1482" s="38">
        <v>0.28007579999999999</v>
      </c>
      <c r="CJ1482" s="38">
        <v>0.23957890000000001</v>
      </c>
      <c r="CK1482" s="38">
        <v>0.1177593</v>
      </c>
      <c r="CL1482" s="38">
        <v>5.31084E-2</v>
      </c>
      <c r="CM1482" s="38">
        <v>-0.31081979999999998</v>
      </c>
      <c r="CN1482" s="38">
        <v>-0.49216759999999998</v>
      </c>
      <c r="CO1482" s="38">
        <v>-0.1407108</v>
      </c>
      <c r="CP1482" s="38">
        <v>2.8441500000000002E-2</v>
      </c>
      <c r="CQ1482" s="38">
        <v>4.87147E-2</v>
      </c>
      <c r="CR1482" s="38">
        <v>0.105756</v>
      </c>
      <c r="CS1482" s="38">
        <v>3.1581499999999998E-2</v>
      </c>
      <c r="CT1482" s="38">
        <v>-3.8000600000000002E-2</v>
      </c>
      <c r="CU1482" s="38">
        <v>-7.7493300000000001E-2</v>
      </c>
      <c r="CV1482" s="38">
        <v>1.9085E-3</v>
      </c>
      <c r="CW1482" s="38">
        <v>3.6649999999999999E-3</v>
      </c>
      <c r="CX1482" s="38">
        <v>7.2934100000000002E-2</v>
      </c>
      <c r="CY1482" s="38">
        <v>-0.18108959999999999</v>
      </c>
      <c r="CZ1482" s="38">
        <v>-0.4954306</v>
      </c>
      <c r="DA1482" s="38">
        <v>-0.59763630000000001</v>
      </c>
      <c r="DB1482" s="38">
        <v>-0.1842686</v>
      </c>
      <c r="DC1482" s="38">
        <v>4.1986099999999998E-2</v>
      </c>
      <c r="DD1482" s="38">
        <v>8.5693000000000002E-3</v>
      </c>
      <c r="DE1482" s="38">
        <v>4.3579300000000001E-2</v>
      </c>
      <c r="DF1482" s="38">
        <v>0.32838289999999998</v>
      </c>
      <c r="DG1482" s="38">
        <v>0.30237069999999999</v>
      </c>
      <c r="DH1482" s="38">
        <v>0.25743549999999998</v>
      </c>
      <c r="DI1482" s="38">
        <v>0.1404571</v>
      </c>
      <c r="DJ1482" s="38">
        <v>7.3823899999999998E-2</v>
      </c>
      <c r="DK1482" s="38">
        <v>-0.28840500000000002</v>
      </c>
      <c r="DL1482" s="38">
        <v>-0.46946529999999997</v>
      </c>
      <c r="DM1482" s="38">
        <v>-0.11400730000000001</v>
      </c>
      <c r="DN1482" s="38">
        <v>5.7900199999999999E-2</v>
      </c>
      <c r="DO1482" s="38">
        <v>7.7641299999999996E-2</v>
      </c>
      <c r="DP1482" s="38">
        <v>0.12906989999999999</v>
      </c>
      <c r="DQ1482" s="38">
        <v>4.99275E-2</v>
      </c>
      <c r="DR1482" s="38">
        <v>-1.9898200000000001E-2</v>
      </c>
      <c r="DS1482" s="38">
        <v>-6.0572599999999997E-2</v>
      </c>
      <c r="DT1482" s="38">
        <v>2.4750399999999999E-2</v>
      </c>
      <c r="DU1482" s="38">
        <v>3.8329299999999997E-2</v>
      </c>
      <c r="DV1482" s="38">
        <v>0.1078481</v>
      </c>
      <c r="DW1482" s="38">
        <v>-0.1460178</v>
      </c>
      <c r="DX1482" s="38">
        <v>-0.45054899999999998</v>
      </c>
      <c r="DY1482" s="38">
        <v>-0.54601900000000003</v>
      </c>
      <c r="DZ1482" s="38">
        <v>-0.14087189999999999</v>
      </c>
      <c r="EA1482" s="38">
        <v>7.6493699999999998E-2</v>
      </c>
      <c r="EB1482" s="38">
        <v>4.1718999999999999E-2</v>
      </c>
      <c r="EC1482" s="38">
        <v>7.5512099999999999E-2</v>
      </c>
      <c r="ED1482" s="38">
        <v>0.37180479999999999</v>
      </c>
      <c r="EE1482" s="38">
        <v>0.334561</v>
      </c>
      <c r="EF1482" s="38">
        <v>0.28321750000000001</v>
      </c>
      <c r="EG1482" s="38">
        <v>0.1732291</v>
      </c>
      <c r="EH1482" s="38">
        <v>0.1037338</v>
      </c>
      <c r="EI1482" s="38">
        <v>-0.25604159999999998</v>
      </c>
      <c r="EJ1482" s="38">
        <v>-0.43668679999999999</v>
      </c>
      <c r="EK1482" s="38">
        <v>-7.5451799999999999E-2</v>
      </c>
      <c r="EL1482" s="38">
        <v>0.10043390000000001</v>
      </c>
      <c r="EM1482" s="38">
        <v>0.1194067</v>
      </c>
      <c r="EN1482" s="38">
        <v>0.1627313</v>
      </c>
      <c r="EO1482" s="38">
        <v>7.6416100000000001E-2</v>
      </c>
      <c r="EP1482" s="38">
        <v>6.2386000000000004E-3</v>
      </c>
      <c r="EQ1482" s="38">
        <v>-3.6141800000000002E-2</v>
      </c>
      <c r="ER1482" s="38">
        <v>5.7730400000000001E-2</v>
      </c>
      <c r="ES1482" s="38">
        <v>8.8379100000000002E-2</v>
      </c>
      <c r="ET1482" s="38">
        <v>0.15825839999999999</v>
      </c>
      <c r="EU1482" s="38">
        <v>-9.5379800000000001E-2</v>
      </c>
      <c r="EV1482" s="38">
        <v>-0.38574720000000001</v>
      </c>
      <c r="EW1482" s="38">
        <v>-0.47149180000000002</v>
      </c>
      <c r="EX1482" s="38">
        <v>-7.8214000000000006E-2</v>
      </c>
      <c r="EY1482" s="38">
        <v>0.12631719999999999</v>
      </c>
      <c r="EZ1482" s="38">
        <v>8.9581900000000006E-2</v>
      </c>
      <c r="FA1482" s="38">
        <v>0.121618</v>
      </c>
      <c r="FB1482" s="38">
        <v>73.037170000000003</v>
      </c>
      <c r="FC1482" s="38">
        <v>70.885350000000003</v>
      </c>
      <c r="FD1482" s="38">
        <v>69.747450000000001</v>
      </c>
      <c r="FE1482" s="38">
        <v>69.230130000000003</v>
      </c>
      <c r="FF1482" s="38">
        <v>68.409019999999998</v>
      </c>
      <c r="FG1482" s="38">
        <v>67.77413</v>
      </c>
      <c r="FH1482" s="38">
        <v>67.136870000000002</v>
      </c>
      <c r="FI1482" s="38">
        <v>68.201759999999993</v>
      </c>
      <c r="FJ1482" s="38">
        <v>72.043499999999995</v>
      </c>
      <c r="FK1482" s="38">
        <v>75.2928</v>
      </c>
      <c r="FL1482" s="38">
        <v>79.456050000000005</v>
      </c>
      <c r="FM1482" s="38">
        <v>83.551270000000002</v>
      </c>
      <c r="FN1482" s="38">
        <v>87.814830000000001</v>
      </c>
      <c r="FO1482" s="38">
        <v>90.921390000000002</v>
      </c>
      <c r="FP1482" s="38">
        <v>93.413799999999995</v>
      </c>
      <c r="FQ1482" s="38">
        <v>94.44041</v>
      </c>
      <c r="FR1482" s="38">
        <v>92.649500000000003</v>
      </c>
      <c r="FS1482" s="38">
        <v>89.344939999999994</v>
      </c>
      <c r="FT1482" s="38">
        <v>84.074110000000005</v>
      </c>
      <c r="FU1482" s="38">
        <v>79.06429</v>
      </c>
      <c r="FV1482" s="38">
        <v>76.05153</v>
      </c>
      <c r="FW1482">
        <v>74.561369999999997</v>
      </c>
      <c r="FX1482">
        <v>73.237660000000005</v>
      </c>
      <c r="FY1482">
        <v>72.203580000000002</v>
      </c>
      <c r="FZ1482">
        <v>7.2405399999999995E-2</v>
      </c>
      <c r="GA1482">
        <v>0.50490219999999997</v>
      </c>
      <c r="GB1482">
        <v>1</v>
      </c>
    </row>
    <row r="1483" spans="1:184" x14ac:dyDescent="0.3">
      <c r="A1483" t="s">
        <v>1</v>
      </c>
      <c r="B1483" t="s">
        <v>1</v>
      </c>
      <c r="C1483" t="s">
        <v>258</v>
      </c>
      <c r="D1483" t="s">
        <v>1</v>
      </c>
      <c r="E1483" t="s">
        <v>1</v>
      </c>
      <c r="F1483" t="s">
        <v>1</v>
      </c>
      <c r="G1483" t="s">
        <v>1</v>
      </c>
      <c r="H1483" s="40" t="s">
        <v>1</v>
      </c>
      <c r="I1483" s="18" t="s">
        <v>1</v>
      </c>
      <c r="J1483" s="38" t="s">
        <v>1</v>
      </c>
      <c r="K1483" s="18" t="s">
        <v>2</v>
      </c>
      <c r="L1483" s="38">
        <v>6251</v>
      </c>
      <c r="M1483" s="38">
        <v>6251</v>
      </c>
      <c r="N1483" s="38">
        <v>6.5910970000000004</v>
      </c>
      <c r="O1483" s="38">
        <v>6.4497980000000004</v>
      </c>
      <c r="P1483" s="38">
        <v>6.3249579999999996</v>
      </c>
      <c r="Q1483" s="38">
        <v>6.361605</v>
      </c>
      <c r="R1483" s="38">
        <v>6.5755280000000003</v>
      </c>
      <c r="S1483" s="38">
        <v>6.9922389999999996</v>
      </c>
      <c r="T1483" s="38">
        <v>7.6992349999999998</v>
      </c>
      <c r="U1483" s="38">
        <v>8.5207309999999996</v>
      </c>
      <c r="V1483" s="38">
        <v>9.4979469999999999</v>
      </c>
      <c r="W1483" s="38">
        <v>10.263960000000001</v>
      </c>
      <c r="X1483" s="38">
        <v>10.88923</v>
      </c>
      <c r="Y1483" s="38">
        <v>11.3657</v>
      </c>
      <c r="Z1483" s="38">
        <v>11.603899999999999</v>
      </c>
      <c r="AA1483" s="38">
        <v>11.85121</v>
      </c>
      <c r="AB1483" s="38">
        <v>11.916600000000001</v>
      </c>
      <c r="AC1483" s="38">
        <v>11.72148</v>
      </c>
      <c r="AD1483" s="38">
        <v>11.325279999999999</v>
      </c>
      <c r="AE1483" s="38">
        <v>10.43235</v>
      </c>
      <c r="AF1483" s="38">
        <v>9.2366109999999999</v>
      </c>
      <c r="AG1483" s="38">
        <v>8.5911059999999999</v>
      </c>
      <c r="AH1483" s="38">
        <v>8.2851780000000002</v>
      </c>
      <c r="AI1483" s="38">
        <v>7.7768639999999998</v>
      </c>
      <c r="AJ1483" s="38">
        <v>7.2272590000000001</v>
      </c>
      <c r="AK1483" s="38">
        <v>6.9121980000000001</v>
      </c>
      <c r="AL1483" s="38">
        <v>3.3668900000000002E-2</v>
      </c>
      <c r="AM1483" s="38">
        <v>3.19662E-2</v>
      </c>
      <c r="AN1483" s="38">
        <v>6.6148999999999999E-3</v>
      </c>
      <c r="AO1483" s="38">
        <v>-1.0231499999999999E-2</v>
      </c>
      <c r="AP1483" s="38">
        <v>-3.0219099999999999E-2</v>
      </c>
      <c r="AQ1483" s="38">
        <v>-7.1113800000000005E-2</v>
      </c>
      <c r="AR1483" s="38">
        <v>-0.1107601</v>
      </c>
      <c r="AS1483" s="38">
        <v>-2.5584800000000001E-2</v>
      </c>
      <c r="AT1483" s="38">
        <v>-2.4699599999999999E-2</v>
      </c>
      <c r="AU1483" s="38">
        <v>-8.5130999999999998E-2</v>
      </c>
      <c r="AV1483" s="38">
        <v>-6.8523399999999998E-2</v>
      </c>
      <c r="AW1483" s="38">
        <v>-2.8623599999999999E-2</v>
      </c>
      <c r="AX1483" s="38">
        <v>-2.1303300000000001E-2</v>
      </c>
      <c r="AY1483" s="38">
        <v>-1.40053E-2</v>
      </c>
      <c r="AZ1483" s="38">
        <v>-5.6436000000000004E-3</v>
      </c>
      <c r="BA1483" s="38">
        <v>1.3682E-3</v>
      </c>
      <c r="BB1483" s="38">
        <v>2.6511699999999999E-2</v>
      </c>
      <c r="BC1483" s="38">
        <v>-4.9195500000000003E-2</v>
      </c>
      <c r="BD1483" s="38">
        <v>-0.12844240000000001</v>
      </c>
      <c r="BE1483" s="38">
        <v>-0.1527154</v>
      </c>
      <c r="BF1483" s="38">
        <v>-6.24264E-2</v>
      </c>
      <c r="BG1483" s="38">
        <v>-7.1996199999999996E-2</v>
      </c>
      <c r="BH1483" s="38">
        <v>-7.3189100000000007E-2</v>
      </c>
      <c r="BI1483" s="38">
        <v>-2.1692599999999999E-2</v>
      </c>
      <c r="BJ1483" s="38">
        <v>5.1627699999999999E-2</v>
      </c>
      <c r="BK1483" s="38">
        <v>4.69264E-2</v>
      </c>
      <c r="BL1483" s="38">
        <v>2.0498499999999999E-2</v>
      </c>
      <c r="BM1483" s="38">
        <v>2.9266000000000001E-3</v>
      </c>
      <c r="BN1483" s="38">
        <v>-1.5771400000000001E-2</v>
      </c>
      <c r="BO1483" s="38">
        <v>-5.3422999999999998E-2</v>
      </c>
      <c r="BP1483" s="38">
        <v>-9.0664499999999995E-2</v>
      </c>
      <c r="BQ1483" s="38">
        <v>-8.7606000000000003E-3</v>
      </c>
      <c r="BR1483" s="38">
        <v>-6.8263999999999998E-3</v>
      </c>
      <c r="BS1483" s="38">
        <v>-5.9623700000000002E-2</v>
      </c>
      <c r="BT1483" s="38">
        <v>-4.7178900000000003E-2</v>
      </c>
      <c r="BU1483" s="38">
        <v>-1.5950099999999998E-2</v>
      </c>
      <c r="BV1483" s="38">
        <v>-9.7257000000000003E-3</v>
      </c>
      <c r="BW1483" s="38">
        <v>-4.2850000000000001E-4</v>
      </c>
      <c r="BX1483" s="38">
        <v>1.4692200000000001E-2</v>
      </c>
      <c r="BY1483" s="38">
        <v>2.1989600000000002E-2</v>
      </c>
      <c r="BZ1483" s="38">
        <v>5.4943499999999999E-2</v>
      </c>
      <c r="CA1483" s="38">
        <v>-2.41427E-2</v>
      </c>
      <c r="CB1483" s="38">
        <v>-0.10154199999999999</v>
      </c>
      <c r="CC1483" s="38">
        <v>-0.12314609999999999</v>
      </c>
      <c r="CD1483" s="38">
        <v>-3.7155199999999999E-2</v>
      </c>
      <c r="CE1483" s="38">
        <v>-4.98894E-2</v>
      </c>
      <c r="CF1483" s="38">
        <v>-5.2414000000000002E-2</v>
      </c>
      <c r="CG1483" s="38">
        <v>-5.3970000000000005E-4</v>
      </c>
      <c r="CH1483" s="38">
        <v>6.4065899999999995E-2</v>
      </c>
      <c r="CI1483" s="38">
        <v>5.72878E-2</v>
      </c>
      <c r="CJ1483" s="38">
        <v>3.0114200000000001E-2</v>
      </c>
      <c r="CK1483" s="38">
        <v>1.2039899999999999E-2</v>
      </c>
      <c r="CL1483" s="38">
        <v>-5.7650000000000002E-3</v>
      </c>
      <c r="CM1483" s="38">
        <v>-4.1170400000000003E-2</v>
      </c>
      <c r="CN1483" s="38">
        <v>-7.6746400000000006E-2</v>
      </c>
      <c r="CO1483" s="38">
        <v>2.8917999999999999E-3</v>
      </c>
      <c r="CP1483" s="38">
        <v>5.5525000000000001E-3</v>
      </c>
      <c r="CQ1483" s="38">
        <v>-4.1957399999999999E-2</v>
      </c>
      <c r="CR1483" s="38">
        <v>-3.2395699999999999E-2</v>
      </c>
      <c r="CS1483" s="38">
        <v>-7.1725000000000001E-3</v>
      </c>
      <c r="CT1483" s="38">
        <v>-1.7072000000000001E-3</v>
      </c>
      <c r="CU1483" s="38">
        <v>8.9747000000000004E-3</v>
      </c>
      <c r="CV1483" s="38">
        <v>2.8776699999999999E-2</v>
      </c>
      <c r="CW1483" s="38">
        <v>3.6271999999999999E-2</v>
      </c>
      <c r="CX1483" s="38">
        <v>7.4635300000000002E-2</v>
      </c>
      <c r="CY1483" s="38">
        <v>-6.7911999999999998E-3</v>
      </c>
      <c r="CZ1483" s="38">
        <v>-8.2910800000000007E-2</v>
      </c>
      <c r="DA1483" s="38">
        <v>-0.10266649999999999</v>
      </c>
      <c r="DB1483" s="38">
        <v>-1.96524E-2</v>
      </c>
      <c r="DC1483" s="38">
        <v>-3.4578200000000003E-2</v>
      </c>
      <c r="DD1483" s="38">
        <v>-3.8025299999999998E-2</v>
      </c>
      <c r="DE1483" s="38">
        <v>1.41107E-2</v>
      </c>
      <c r="DF1483" s="38">
        <v>7.6504100000000005E-2</v>
      </c>
      <c r="DG1483" s="38">
        <v>6.7649200000000007E-2</v>
      </c>
      <c r="DH1483" s="38">
        <v>3.9730000000000001E-2</v>
      </c>
      <c r="DI1483" s="38">
        <v>2.1153100000000001E-2</v>
      </c>
      <c r="DJ1483" s="38">
        <v>4.2414999999999996E-3</v>
      </c>
      <c r="DK1483" s="38">
        <v>-2.8917700000000001E-2</v>
      </c>
      <c r="DL1483" s="38">
        <v>-6.2828200000000001E-2</v>
      </c>
      <c r="DM1483" s="38">
        <v>1.45443E-2</v>
      </c>
      <c r="DN1483" s="38">
        <v>1.79315E-2</v>
      </c>
      <c r="DO1483" s="38">
        <v>-2.4291099999999999E-2</v>
      </c>
      <c r="DP1483" s="38">
        <v>-1.76125E-2</v>
      </c>
      <c r="DQ1483" s="38">
        <v>1.6050999999999999E-3</v>
      </c>
      <c r="DR1483" s="38">
        <v>6.3114E-3</v>
      </c>
      <c r="DS1483" s="38">
        <v>1.8377899999999999E-2</v>
      </c>
      <c r="DT1483" s="38">
        <v>4.2861299999999998E-2</v>
      </c>
      <c r="DU1483" s="38">
        <v>5.0554399999999999E-2</v>
      </c>
      <c r="DV1483" s="38">
        <v>9.4327099999999997E-2</v>
      </c>
      <c r="DW1483" s="38">
        <v>1.05603E-2</v>
      </c>
      <c r="DX1483" s="38">
        <v>-6.4279600000000006E-2</v>
      </c>
      <c r="DY1483" s="38">
        <v>-8.2186899999999993E-2</v>
      </c>
      <c r="DZ1483" s="38">
        <v>-2.1496000000000002E-3</v>
      </c>
      <c r="EA1483" s="38">
        <v>-1.9267099999999999E-2</v>
      </c>
      <c r="EB1483" s="38">
        <v>-2.3636600000000001E-2</v>
      </c>
      <c r="EC1483" s="38">
        <v>2.8761100000000001E-2</v>
      </c>
      <c r="ED1483" s="38">
        <v>9.44628E-2</v>
      </c>
      <c r="EE1483" s="38">
        <v>8.2609399999999999E-2</v>
      </c>
      <c r="EF1483" s="38">
        <v>5.3613500000000001E-2</v>
      </c>
      <c r="EG1483" s="38">
        <v>3.43112E-2</v>
      </c>
      <c r="EH1483" s="38">
        <v>1.86892E-2</v>
      </c>
      <c r="EI1483" s="38">
        <v>-1.12269E-2</v>
      </c>
      <c r="EJ1483" s="38">
        <v>-4.2732600000000003E-2</v>
      </c>
      <c r="EK1483" s="38">
        <v>3.1368500000000001E-2</v>
      </c>
      <c r="EL1483" s="38">
        <v>3.5804700000000002E-2</v>
      </c>
      <c r="EM1483" s="38">
        <v>1.2162E-3</v>
      </c>
      <c r="EN1483" s="38">
        <v>3.7320000000000001E-3</v>
      </c>
      <c r="EO1483" s="38">
        <v>1.4278600000000001E-2</v>
      </c>
      <c r="EP1483" s="38">
        <v>1.7888899999999999E-2</v>
      </c>
      <c r="EQ1483" s="38">
        <v>3.19546E-2</v>
      </c>
      <c r="ER1483" s="38">
        <v>6.3197100000000006E-2</v>
      </c>
      <c r="ES1483" s="38">
        <v>7.1175799999999997E-2</v>
      </c>
      <c r="ET1483" s="38">
        <v>0.1227589</v>
      </c>
      <c r="EU1483" s="38">
        <v>3.5613199999999998E-2</v>
      </c>
      <c r="EV1483" s="38">
        <v>-3.7379200000000001E-2</v>
      </c>
      <c r="EW1483" s="38">
        <v>-5.2617700000000003E-2</v>
      </c>
      <c r="EX1483" s="38">
        <v>2.3121599999999999E-2</v>
      </c>
      <c r="EY1483" s="38">
        <v>2.8397000000000001E-3</v>
      </c>
      <c r="EZ1483" s="38">
        <v>-2.8616000000000002E-3</v>
      </c>
      <c r="FA1483" s="38">
        <v>4.9914E-2</v>
      </c>
      <c r="FB1483" s="38">
        <v>64.734309999999994</v>
      </c>
      <c r="FC1483" s="38">
        <v>64.129940000000005</v>
      </c>
      <c r="FD1483" s="38">
        <v>63.338560000000001</v>
      </c>
      <c r="FE1483" s="38">
        <v>62.70861</v>
      </c>
      <c r="FF1483" s="38">
        <v>62.200490000000002</v>
      </c>
      <c r="FG1483" s="38">
        <v>61.817010000000003</v>
      </c>
      <c r="FH1483" s="38">
        <v>61.7669</v>
      </c>
      <c r="FI1483" s="38">
        <v>63.276359999999997</v>
      </c>
      <c r="FJ1483" s="38">
        <v>66.569100000000006</v>
      </c>
      <c r="FK1483" s="38">
        <v>70.564890000000005</v>
      </c>
      <c r="FL1483" s="38">
        <v>74.57978</v>
      </c>
      <c r="FM1483" s="38">
        <v>78.54383</v>
      </c>
      <c r="FN1483" s="38">
        <v>82.175439999999995</v>
      </c>
      <c r="FO1483" s="38">
        <v>85.087389999999999</v>
      </c>
      <c r="FP1483" s="38">
        <v>86.768370000000004</v>
      </c>
      <c r="FQ1483" s="38">
        <v>87.122839999999997</v>
      </c>
      <c r="FR1483" s="38">
        <v>85.848640000000003</v>
      </c>
      <c r="FS1483" s="38">
        <v>83.206699999999998</v>
      </c>
      <c r="FT1483" s="38">
        <v>79.651889999999995</v>
      </c>
      <c r="FU1483" s="38">
        <v>75.239069999999998</v>
      </c>
      <c r="FV1483" s="38">
        <v>71.345569999999995</v>
      </c>
      <c r="FW1483">
        <v>68.82687</v>
      </c>
      <c r="FX1483">
        <v>67.010459999999995</v>
      </c>
      <c r="FY1483">
        <v>65.874889999999994</v>
      </c>
      <c r="FZ1483">
        <v>3.17331E-2</v>
      </c>
      <c r="GA1483">
        <v>0.24099470000000001</v>
      </c>
      <c r="GB1483">
        <v>1</v>
      </c>
    </row>
    <row r="1484" spans="1:184" x14ac:dyDescent="0.3">
      <c r="A1484" t="s">
        <v>1</v>
      </c>
      <c r="B1484" t="s">
        <v>1</v>
      </c>
      <c r="C1484" t="s">
        <v>259</v>
      </c>
      <c r="D1484" t="s">
        <v>1</v>
      </c>
      <c r="E1484" t="s">
        <v>1</v>
      </c>
      <c r="F1484" t="s">
        <v>1</v>
      </c>
      <c r="G1484" t="s">
        <v>1</v>
      </c>
      <c r="H1484" s="40" t="s">
        <v>1</v>
      </c>
      <c r="I1484" s="18" t="s">
        <v>1</v>
      </c>
      <c r="J1484" s="38" t="s">
        <v>1</v>
      </c>
      <c r="K1484" s="18">
        <v>44722</v>
      </c>
      <c r="L1484" s="38">
        <v>32798</v>
      </c>
      <c r="M1484" s="38">
        <v>32798</v>
      </c>
      <c r="N1484" s="38">
        <v>6.5331950000000001</v>
      </c>
      <c r="O1484" s="38">
        <v>6.2786949999999999</v>
      </c>
      <c r="P1484" s="38">
        <v>6.1575059999999997</v>
      </c>
      <c r="Q1484" s="38">
        <v>6.0869150000000003</v>
      </c>
      <c r="R1484" s="38">
        <v>6.2309760000000001</v>
      </c>
      <c r="S1484" s="38">
        <v>6.5713900000000001</v>
      </c>
      <c r="T1484" s="38">
        <v>6.9695549999999997</v>
      </c>
      <c r="U1484" s="38">
        <v>7.6363469999999998</v>
      </c>
      <c r="V1484" s="38">
        <v>8.5140209999999996</v>
      </c>
      <c r="W1484" s="38">
        <v>9.1670669999999994</v>
      </c>
      <c r="X1484" s="38">
        <v>9.7913519999999998</v>
      </c>
      <c r="Y1484" s="38">
        <v>10.20534</v>
      </c>
      <c r="Z1484" s="38">
        <v>10.462059999999999</v>
      </c>
      <c r="AA1484" s="38">
        <v>10.711080000000001</v>
      </c>
      <c r="AB1484" s="38">
        <v>10.725099999999999</v>
      </c>
      <c r="AC1484" s="38">
        <v>10.56312</v>
      </c>
      <c r="AD1484" s="38">
        <v>10.156370000000001</v>
      </c>
      <c r="AE1484" s="38">
        <v>9.4746199999999998</v>
      </c>
      <c r="AF1484" s="38">
        <v>8.9636949999999995</v>
      </c>
      <c r="AG1484" s="38">
        <v>8.6138519999999996</v>
      </c>
      <c r="AH1484" s="38">
        <v>8.3323210000000003</v>
      </c>
      <c r="AI1484" s="38">
        <v>7.943149</v>
      </c>
      <c r="AJ1484" s="38">
        <v>7.3623279999999998</v>
      </c>
      <c r="AK1484" s="38">
        <v>6.8552169999999997</v>
      </c>
      <c r="AL1484" s="38">
        <v>-1.35884E-2</v>
      </c>
      <c r="AM1484" s="38">
        <v>-4.5345900000000001E-2</v>
      </c>
      <c r="AN1484" s="38">
        <v>2.4781E-3</v>
      </c>
      <c r="AO1484" s="38">
        <v>1.50983E-2</v>
      </c>
      <c r="AP1484" s="38">
        <v>4.2289100000000003E-2</v>
      </c>
      <c r="AQ1484" s="38">
        <v>6.1324999999999999E-3</v>
      </c>
      <c r="AR1484" s="38">
        <v>6.5979000000000003E-3</v>
      </c>
      <c r="AS1484" s="38">
        <v>-4.0864699999999997E-2</v>
      </c>
      <c r="AT1484" s="38">
        <v>-9.8763000000000004E-2</v>
      </c>
      <c r="AU1484" s="38">
        <v>-0.1933288</v>
      </c>
      <c r="AV1484" s="38">
        <v>-0.1297567</v>
      </c>
      <c r="AW1484" s="38">
        <v>-9.2811199999999996E-2</v>
      </c>
      <c r="AX1484" s="38">
        <v>6.1109999999999995E-4</v>
      </c>
      <c r="AY1484" s="38">
        <v>1.77479E-2</v>
      </c>
      <c r="AZ1484" s="38">
        <v>-1.17009E-2</v>
      </c>
      <c r="BA1484" s="38">
        <v>3.7811200000000003E-2</v>
      </c>
      <c r="BB1484" s="38">
        <v>4.78716E-2</v>
      </c>
      <c r="BC1484" s="38">
        <v>-1.6779100000000002E-2</v>
      </c>
      <c r="BD1484" s="38">
        <v>-3.9084099999999997E-2</v>
      </c>
      <c r="BE1484" s="38">
        <v>-1.5110800000000001E-2</v>
      </c>
      <c r="BF1484" s="38">
        <v>-4.2957000000000004E-3</v>
      </c>
      <c r="BG1484" s="38">
        <v>-1.332E-2</v>
      </c>
      <c r="BH1484" s="38">
        <v>-1.8665000000000001E-3</v>
      </c>
      <c r="BI1484" s="38">
        <v>-6.8169499999999994E-2</v>
      </c>
      <c r="BJ1484" s="38">
        <v>1.3598799999999999E-2</v>
      </c>
      <c r="BK1484" s="38">
        <v>-2.3186999999999999E-2</v>
      </c>
      <c r="BL1484" s="38">
        <v>1.61823E-2</v>
      </c>
      <c r="BM1484" s="38">
        <v>2.7205199999999999E-2</v>
      </c>
      <c r="BN1484" s="38">
        <v>5.4885200000000002E-2</v>
      </c>
      <c r="BO1484" s="38">
        <v>2.2618900000000001E-2</v>
      </c>
      <c r="BP1484" s="38">
        <v>2.5453699999999999E-2</v>
      </c>
      <c r="BQ1484" s="38">
        <v>-2.3742099999999999E-2</v>
      </c>
      <c r="BR1484" s="38">
        <v>-8.1061599999999998E-2</v>
      </c>
      <c r="BS1484" s="38">
        <v>-0.16929359999999999</v>
      </c>
      <c r="BT1484" s="38">
        <v>-0.11292629999999999</v>
      </c>
      <c r="BU1484" s="38">
        <v>-8.2298200000000002E-2</v>
      </c>
      <c r="BV1484" s="38">
        <v>9.8577000000000005E-3</v>
      </c>
      <c r="BW1484" s="38">
        <v>2.7845399999999999E-2</v>
      </c>
      <c r="BX1484" s="38">
        <v>5.9052999999999996E-3</v>
      </c>
      <c r="BY1484" s="38">
        <v>5.9762500000000003E-2</v>
      </c>
      <c r="BZ1484" s="38">
        <v>7.6147300000000001E-2</v>
      </c>
      <c r="CA1484" s="38">
        <v>1.1332099999999999E-2</v>
      </c>
      <c r="CB1484" s="38">
        <v>-9.9404999999999997E-3</v>
      </c>
      <c r="CC1484" s="38">
        <v>1.19078E-2</v>
      </c>
      <c r="CD1484" s="38">
        <v>2.04621E-2</v>
      </c>
      <c r="CE1484" s="38">
        <v>1.9651100000000001E-2</v>
      </c>
      <c r="CF1484" s="38">
        <v>3.2332899999999998E-2</v>
      </c>
      <c r="CG1484" s="38">
        <v>-3.2751799999999998E-2</v>
      </c>
      <c r="CH1484" s="38">
        <v>3.2428499999999999E-2</v>
      </c>
      <c r="CI1484" s="38">
        <v>-7.8397999999999992E-3</v>
      </c>
      <c r="CJ1484" s="38">
        <v>2.5673700000000001E-2</v>
      </c>
      <c r="CK1484" s="38">
        <v>3.5590400000000001E-2</v>
      </c>
      <c r="CL1484" s="38">
        <v>6.3609200000000005E-2</v>
      </c>
      <c r="CM1484" s="38">
        <v>3.40373E-2</v>
      </c>
      <c r="CN1484" s="38">
        <v>3.85133E-2</v>
      </c>
      <c r="CO1484" s="38">
        <v>-1.1883100000000001E-2</v>
      </c>
      <c r="CP1484" s="38">
        <v>-6.8801699999999993E-2</v>
      </c>
      <c r="CQ1484" s="38">
        <v>-0.1526469</v>
      </c>
      <c r="CR1484" s="38">
        <v>-0.1012697</v>
      </c>
      <c r="CS1484" s="38">
        <v>-7.5016799999999995E-2</v>
      </c>
      <c r="CT1484" s="38">
        <v>1.6261899999999999E-2</v>
      </c>
      <c r="CU1484" s="38">
        <v>3.4838899999999999E-2</v>
      </c>
      <c r="CV1484" s="38">
        <v>1.8099299999999999E-2</v>
      </c>
      <c r="CW1484" s="38">
        <v>7.4965900000000002E-2</v>
      </c>
      <c r="CX1484" s="38">
        <v>9.5730899999999994E-2</v>
      </c>
      <c r="CY1484" s="38">
        <v>3.08019E-2</v>
      </c>
      <c r="CZ1484" s="38">
        <v>1.02443E-2</v>
      </c>
      <c r="DA1484" s="38">
        <v>3.06209E-2</v>
      </c>
      <c r="DB1484" s="38">
        <v>3.7609299999999998E-2</v>
      </c>
      <c r="DC1484" s="38">
        <v>4.2486799999999998E-2</v>
      </c>
      <c r="DD1484" s="38">
        <v>5.6019300000000001E-2</v>
      </c>
      <c r="DE1484" s="38">
        <v>-8.2214999999999996E-3</v>
      </c>
      <c r="DF1484" s="38">
        <v>5.12583E-2</v>
      </c>
      <c r="DG1484" s="38">
        <v>7.5074E-3</v>
      </c>
      <c r="DH1484" s="38">
        <v>3.5165099999999998E-2</v>
      </c>
      <c r="DI1484" s="38">
        <v>4.3975599999999997E-2</v>
      </c>
      <c r="DJ1484" s="38">
        <v>7.23332E-2</v>
      </c>
      <c r="DK1484" s="38">
        <v>4.5455700000000002E-2</v>
      </c>
      <c r="DL1484" s="38">
        <v>5.1572800000000002E-2</v>
      </c>
      <c r="DM1484" s="38">
        <v>-2.4000000000000001E-5</v>
      </c>
      <c r="DN1484" s="38">
        <v>-5.65417E-2</v>
      </c>
      <c r="DO1484" s="38">
        <v>-0.13600029999999999</v>
      </c>
      <c r="DP1484" s="38">
        <v>-8.9613100000000001E-2</v>
      </c>
      <c r="DQ1484" s="38">
        <v>-6.7735500000000004E-2</v>
      </c>
      <c r="DR1484" s="38">
        <v>2.2665999999999999E-2</v>
      </c>
      <c r="DS1484" s="38">
        <v>4.1832399999999999E-2</v>
      </c>
      <c r="DT1484" s="38">
        <v>3.0293299999999999E-2</v>
      </c>
      <c r="DU1484" s="38">
        <v>9.0169299999999994E-2</v>
      </c>
      <c r="DV1484" s="38">
        <v>0.1153146</v>
      </c>
      <c r="DW1484" s="38">
        <v>5.0271700000000002E-2</v>
      </c>
      <c r="DX1484" s="38">
        <v>3.0429100000000001E-2</v>
      </c>
      <c r="DY1484" s="38">
        <v>4.93339E-2</v>
      </c>
      <c r="DZ1484" s="38">
        <v>5.47565E-2</v>
      </c>
      <c r="EA1484" s="38">
        <v>6.5322400000000003E-2</v>
      </c>
      <c r="EB1484" s="38">
        <v>7.9705600000000001E-2</v>
      </c>
      <c r="EC1484" s="38">
        <v>1.6308699999999999E-2</v>
      </c>
      <c r="ED1484" s="38">
        <v>7.8445500000000001E-2</v>
      </c>
      <c r="EE1484" s="38">
        <v>2.96663E-2</v>
      </c>
      <c r="EF1484" s="38">
        <v>4.8869299999999997E-2</v>
      </c>
      <c r="EG1484" s="38">
        <v>5.6082399999999998E-2</v>
      </c>
      <c r="EH1484" s="38">
        <v>8.4929299999999999E-2</v>
      </c>
      <c r="EI1484" s="38">
        <v>6.19421E-2</v>
      </c>
      <c r="EJ1484" s="38">
        <v>7.0428599999999994E-2</v>
      </c>
      <c r="EK1484" s="38">
        <v>1.7098599999999999E-2</v>
      </c>
      <c r="EL1484" s="38">
        <v>-3.8840300000000001E-2</v>
      </c>
      <c r="EM1484" s="38">
        <v>-0.1119651</v>
      </c>
      <c r="EN1484" s="38">
        <v>-7.2782799999999995E-2</v>
      </c>
      <c r="EO1484" s="38">
        <v>-5.72224E-2</v>
      </c>
      <c r="EP1484" s="38">
        <v>3.1912700000000002E-2</v>
      </c>
      <c r="EQ1484" s="38">
        <v>5.1929900000000001E-2</v>
      </c>
      <c r="ER1484" s="38">
        <v>4.7899499999999998E-2</v>
      </c>
      <c r="ES1484" s="38">
        <v>0.1121206</v>
      </c>
      <c r="ET1484" s="38">
        <v>0.1435902</v>
      </c>
      <c r="EU1484" s="38">
        <v>7.8382900000000005E-2</v>
      </c>
      <c r="EV1484" s="38">
        <v>5.9572699999999999E-2</v>
      </c>
      <c r="EW1484" s="38">
        <v>7.6352600000000007E-2</v>
      </c>
      <c r="EX1484" s="38">
        <v>7.9514299999999996E-2</v>
      </c>
      <c r="EY1484" s="38">
        <v>9.8293500000000006E-2</v>
      </c>
      <c r="EZ1484" s="38">
        <v>0.11390500000000001</v>
      </c>
      <c r="FA1484" s="38">
        <v>5.1726399999999999E-2</v>
      </c>
      <c r="FB1484" s="38">
        <v>84.623230000000007</v>
      </c>
      <c r="FC1484" s="38">
        <v>82.271810000000002</v>
      </c>
      <c r="FD1484" s="38">
        <v>78.921419999999998</v>
      </c>
      <c r="FE1484" s="38">
        <v>76.081280000000007</v>
      </c>
      <c r="FF1484" s="38">
        <v>75.144450000000006</v>
      </c>
      <c r="FG1484" s="38">
        <v>74.165049999999994</v>
      </c>
      <c r="FH1484" s="38">
        <v>74.169749999999993</v>
      </c>
      <c r="FI1484" s="38">
        <v>77.622649999999993</v>
      </c>
      <c r="FJ1484" s="38">
        <v>82.554239999999993</v>
      </c>
      <c r="FK1484" s="38">
        <v>85.679640000000006</v>
      </c>
      <c r="FL1484" s="38">
        <v>88.786559999999994</v>
      </c>
      <c r="FM1484" s="38">
        <v>91.854929999999996</v>
      </c>
      <c r="FN1484" s="38">
        <v>94.342320000000001</v>
      </c>
      <c r="FO1484" s="38">
        <v>96.831879999999998</v>
      </c>
      <c r="FP1484" s="38">
        <v>98.745419999999996</v>
      </c>
      <c r="FQ1484" s="38">
        <v>101.0723</v>
      </c>
      <c r="FR1484" s="38">
        <v>101.51739999999999</v>
      </c>
      <c r="FS1484" s="38">
        <v>101.7529</v>
      </c>
      <c r="FT1484" s="38">
        <v>100.532</v>
      </c>
      <c r="FU1484" s="38">
        <v>99.304079999999999</v>
      </c>
      <c r="FV1484" s="38">
        <v>96.312100000000001</v>
      </c>
      <c r="FW1484">
        <v>94.246080000000006</v>
      </c>
      <c r="FX1484">
        <v>90.927109999999999</v>
      </c>
      <c r="FY1484">
        <v>87.553669999999997</v>
      </c>
      <c r="FZ1484">
        <v>3.2374399999999998E-2</v>
      </c>
      <c r="GA1484">
        <v>0.282943</v>
      </c>
      <c r="GB1484">
        <v>1</v>
      </c>
    </row>
    <row r="1485" spans="1:184" x14ac:dyDescent="0.3">
      <c r="A1485" t="s">
        <v>1</v>
      </c>
      <c r="B1485" t="s">
        <v>1</v>
      </c>
      <c r="C1485" t="s">
        <v>259</v>
      </c>
      <c r="D1485" t="s">
        <v>1</v>
      </c>
      <c r="E1485" t="s">
        <v>1</v>
      </c>
      <c r="F1485" t="s">
        <v>1</v>
      </c>
      <c r="G1485" t="s">
        <v>1</v>
      </c>
      <c r="H1485" s="40" t="s">
        <v>1</v>
      </c>
      <c r="I1485" s="18" t="s">
        <v>1</v>
      </c>
      <c r="J1485" s="38" t="s">
        <v>1</v>
      </c>
      <c r="K1485" s="18">
        <v>44739</v>
      </c>
      <c r="L1485" s="38">
        <v>32719</v>
      </c>
      <c r="M1485" s="38">
        <v>32719</v>
      </c>
      <c r="N1485" s="38">
        <v>5.9048860000000003</v>
      </c>
      <c r="O1485" s="38">
        <v>5.7391560000000004</v>
      </c>
      <c r="P1485" s="38">
        <v>5.6191060000000004</v>
      </c>
      <c r="Q1485" s="38">
        <v>5.6236959999999998</v>
      </c>
      <c r="R1485" s="38">
        <v>5.8691899999999997</v>
      </c>
      <c r="S1485" s="38">
        <v>6.3834770000000001</v>
      </c>
      <c r="T1485" s="38">
        <v>7.0432079999999999</v>
      </c>
      <c r="U1485" s="38">
        <v>7.9660570000000002</v>
      </c>
      <c r="V1485" s="38">
        <v>9.0045420000000007</v>
      </c>
      <c r="W1485" s="38">
        <v>9.6332570000000004</v>
      </c>
      <c r="X1485" s="38">
        <v>10.19336</v>
      </c>
      <c r="Y1485" s="38">
        <v>10.63191</v>
      </c>
      <c r="Z1485" s="38">
        <v>10.939629999999999</v>
      </c>
      <c r="AA1485" s="38">
        <v>11.256629999999999</v>
      </c>
      <c r="AB1485" s="38">
        <v>11.32859</v>
      </c>
      <c r="AC1485" s="38">
        <v>11.165749999999999</v>
      </c>
      <c r="AD1485" s="38">
        <v>10.778219999999999</v>
      </c>
      <c r="AE1485" s="38">
        <v>10.0167</v>
      </c>
      <c r="AF1485" s="38">
        <v>9.4299689999999998</v>
      </c>
      <c r="AG1485" s="38">
        <v>9.0369639999999993</v>
      </c>
      <c r="AH1485" s="38">
        <v>8.6637629999999994</v>
      </c>
      <c r="AI1485" s="38">
        <v>8.0872810000000008</v>
      </c>
      <c r="AJ1485" s="38">
        <v>7.4819930000000001</v>
      </c>
      <c r="AK1485" s="38">
        <v>7.0327929999999999</v>
      </c>
      <c r="AL1485" s="38">
        <v>-0.16199</v>
      </c>
      <c r="AM1485" s="38">
        <v>-0.11262320000000001</v>
      </c>
      <c r="AN1485" s="38">
        <v>-9.4544400000000001E-2</v>
      </c>
      <c r="AO1485" s="38">
        <v>-6.3915799999999995E-2</v>
      </c>
      <c r="AP1485" s="38">
        <v>-2.6410000000000002E-4</v>
      </c>
      <c r="AQ1485" s="38">
        <v>7.15644E-2</v>
      </c>
      <c r="AR1485" s="38">
        <v>0.16055729999999999</v>
      </c>
      <c r="AS1485" s="38">
        <v>8.5819999999999994E-2</v>
      </c>
      <c r="AT1485" s="38">
        <v>2.7181E-2</v>
      </c>
      <c r="AU1485" s="38">
        <v>-6.3699400000000003E-2</v>
      </c>
      <c r="AV1485" s="38">
        <v>-0.13025829999999999</v>
      </c>
      <c r="AW1485" s="38">
        <v>-6.5212699999999998E-2</v>
      </c>
      <c r="AX1485" s="38">
        <v>3.849E-3</v>
      </c>
      <c r="AY1485" s="38">
        <v>3.7393500000000003E-2</v>
      </c>
      <c r="AZ1485" s="38">
        <v>6.7926899999999998E-2</v>
      </c>
      <c r="BA1485" s="38">
        <v>8.1911499999999998E-2</v>
      </c>
      <c r="BB1485" s="38">
        <v>0.1544904</v>
      </c>
      <c r="BC1485" s="38">
        <v>0.157108</v>
      </c>
      <c r="BD1485" s="38">
        <v>8.4105700000000005E-2</v>
      </c>
      <c r="BE1485" s="38">
        <v>7.6628699999999994E-2</v>
      </c>
      <c r="BF1485" s="38">
        <v>8.1090599999999999E-2</v>
      </c>
      <c r="BG1485" s="38">
        <v>-9.8547599999999999E-2</v>
      </c>
      <c r="BH1485" s="38">
        <v>-9.7619399999999995E-2</v>
      </c>
      <c r="BI1485" s="38">
        <v>-9.1941899999999993E-2</v>
      </c>
      <c r="BJ1485" s="38">
        <v>-0.1481335</v>
      </c>
      <c r="BK1485" s="38">
        <v>-9.9191600000000005E-2</v>
      </c>
      <c r="BL1485" s="38">
        <v>-8.1509399999999996E-2</v>
      </c>
      <c r="BM1485" s="38">
        <v>-5.3146600000000002E-2</v>
      </c>
      <c r="BN1485" s="38">
        <v>9.5686999999999994E-3</v>
      </c>
      <c r="BO1485" s="38">
        <v>8.3188399999999996E-2</v>
      </c>
      <c r="BP1485" s="38">
        <v>0.1795947</v>
      </c>
      <c r="BQ1485" s="38">
        <v>0.102912</v>
      </c>
      <c r="BR1485" s="38">
        <v>4.30677E-2</v>
      </c>
      <c r="BS1485" s="38">
        <v>-4.5242299999999999E-2</v>
      </c>
      <c r="BT1485" s="38">
        <v>-0.11693870000000001</v>
      </c>
      <c r="BU1485" s="38">
        <v>-5.3228999999999999E-2</v>
      </c>
      <c r="BV1485" s="38">
        <v>1.0748000000000001E-2</v>
      </c>
      <c r="BW1485" s="38">
        <v>4.33604E-2</v>
      </c>
      <c r="BX1485" s="38">
        <v>7.8150999999999998E-2</v>
      </c>
      <c r="BY1485" s="38">
        <v>9.36636E-2</v>
      </c>
      <c r="BZ1485" s="38">
        <v>0.1685982</v>
      </c>
      <c r="CA1485" s="38">
        <v>0.17518249999999999</v>
      </c>
      <c r="CB1485" s="38">
        <v>0.1073113</v>
      </c>
      <c r="CC1485" s="38">
        <v>0.10259020000000001</v>
      </c>
      <c r="CD1485" s="38">
        <v>0.1015996</v>
      </c>
      <c r="CE1485" s="38">
        <v>-7.2159600000000004E-2</v>
      </c>
      <c r="CF1485" s="38">
        <v>-7.3057899999999995E-2</v>
      </c>
      <c r="CG1485" s="38">
        <v>-6.3300800000000004E-2</v>
      </c>
      <c r="CH1485" s="38">
        <v>-0.13853660000000001</v>
      </c>
      <c r="CI1485" s="38">
        <v>-8.9888899999999994E-2</v>
      </c>
      <c r="CJ1485" s="38">
        <v>-7.2481400000000001E-2</v>
      </c>
      <c r="CK1485" s="38">
        <v>-4.5687899999999997E-2</v>
      </c>
      <c r="CL1485" s="38">
        <v>1.6378899999999998E-2</v>
      </c>
      <c r="CM1485" s="38">
        <v>9.1239100000000004E-2</v>
      </c>
      <c r="CN1485" s="38">
        <v>0.1927799</v>
      </c>
      <c r="CO1485" s="38">
        <v>0.1147499</v>
      </c>
      <c r="CP1485" s="38">
        <v>5.4070899999999998E-2</v>
      </c>
      <c r="CQ1485" s="38">
        <v>-3.2458899999999999E-2</v>
      </c>
      <c r="CR1485" s="38">
        <v>-0.1077137</v>
      </c>
      <c r="CS1485" s="38">
        <v>-4.49291E-2</v>
      </c>
      <c r="CT1485" s="38">
        <v>1.5526099999999999E-2</v>
      </c>
      <c r="CU1485" s="38">
        <v>4.7493100000000003E-2</v>
      </c>
      <c r="CV1485" s="38">
        <v>8.5232299999999997E-2</v>
      </c>
      <c r="CW1485" s="38">
        <v>0.10180309999999999</v>
      </c>
      <c r="CX1485" s="38">
        <v>0.17836920000000001</v>
      </c>
      <c r="CY1485" s="38">
        <v>0.1877008</v>
      </c>
      <c r="CZ1485" s="38">
        <v>0.12338349999999999</v>
      </c>
      <c r="DA1485" s="38">
        <v>0.120571</v>
      </c>
      <c r="DB1485" s="38">
        <v>0.11580409999999999</v>
      </c>
      <c r="DC1485" s="38">
        <v>-5.3883399999999998E-2</v>
      </c>
      <c r="DD1485" s="38">
        <v>-5.6046800000000001E-2</v>
      </c>
      <c r="DE1485" s="38">
        <v>-4.3464099999999999E-2</v>
      </c>
      <c r="DF1485" s="38">
        <v>-0.12893959999999999</v>
      </c>
      <c r="DG1485" s="38">
        <v>-8.0586199999999997E-2</v>
      </c>
      <c r="DH1485" s="38">
        <v>-6.3453399999999993E-2</v>
      </c>
      <c r="DI1485" s="38">
        <v>-3.8229100000000002E-2</v>
      </c>
      <c r="DJ1485" s="38">
        <v>2.3189100000000001E-2</v>
      </c>
      <c r="DK1485" s="38">
        <v>9.9289799999999998E-2</v>
      </c>
      <c r="DL1485" s="38">
        <v>0.20596510000000001</v>
      </c>
      <c r="DM1485" s="38">
        <v>0.1265877</v>
      </c>
      <c r="DN1485" s="38">
        <v>6.5074000000000007E-2</v>
      </c>
      <c r="DO1485" s="38">
        <v>-1.9675499999999999E-2</v>
      </c>
      <c r="DP1485" s="38">
        <v>-9.8488599999999996E-2</v>
      </c>
      <c r="DQ1485" s="38">
        <v>-3.6629299999999997E-2</v>
      </c>
      <c r="DR1485" s="38">
        <v>2.0304300000000001E-2</v>
      </c>
      <c r="DS1485" s="38">
        <v>5.1625699999999997E-2</v>
      </c>
      <c r="DT1485" s="38">
        <v>9.2313500000000007E-2</v>
      </c>
      <c r="DU1485" s="38">
        <v>0.1099427</v>
      </c>
      <c r="DV1485" s="38">
        <v>0.18814030000000001</v>
      </c>
      <c r="DW1485" s="38">
        <v>0.20021910000000001</v>
      </c>
      <c r="DX1485" s="38">
        <v>0.13945569999999999</v>
      </c>
      <c r="DY1485" s="38">
        <v>0.1385518</v>
      </c>
      <c r="DZ1485" s="38">
        <v>0.1300086</v>
      </c>
      <c r="EA1485" s="38">
        <v>-3.5607199999999999E-2</v>
      </c>
      <c r="EB1485" s="38">
        <v>-3.9035599999999997E-2</v>
      </c>
      <c r="EC1485" s="38">
        <v>-2.36274E-2</v>
      </c>
      <c r="ED1485" s="38">
        <v>-0.11508309999999999</v>
      </c>
      <c r="EE1485" s="38">
        <v>-6.7154599999999995E-2</v>
      </c>
      <c r="EF1485" s="38">
        <v>-5.0418400000000002E-2</v>
      </c>
      <c r="EG1485" s="38">
        <v>-2.7459899999999999E-2</v>
      </c>
      <c r="EH1485" s="38">
        <v>3.3022000000000003E-2</v>
      </c>
      <c r="EI1485" s="38">
        <v>0.1109137</v>
      </c>
      <c r="EJ1485" s="38">
        <v>0.22500239999999999</v>
      </c>
      <c r="EK1485" s="38">
        <v>0.14367969999999999</v>
      </c>
      <c r="EL1485" s="38">
        <v>8.0960799999999999E-2</v>
      </c>
      <c r="EM1485" s="38">
        <v>-1.2183000000000001E-3</v>
      </c>
      <c r="EN1485" s="38">
        <v>-8.5168999999999995E-2</v>
      </c>
      <c r="EO1485" s="38">
        <v>-2.46456E-2</v>
      </c>
      <c r="EP1485" s="38">
        <v>2.72033E-2</v>
      </c>
      <c r="EQ1485" s="38">
        <v>5.7592600000000001E-2</v>
      </c>
      <c r="ER1485" s="38">
        <v>0.1025377</v>
      </c>
      <c r="ES1485" s="38">
        <v>0.12169480000000001</v>
      </c>
      <c r="ET1485" s="38">
        <v>0.20224809999999999</v>
      </c>
      <c r="EU1485" s="38">
        <v>0.2182936</v>
      </c>
      <c r="EV1485" s="38">
        <v>0.16266130000000001</v>
      </c>
      <c r="EW1485" s="38">
        <v>0.1645133</v>
      </c>
      <c r="EX1485" s="38">
        <v>0.1505176</v>
      </c>
      <c r="EY1485" s="38">
        <v>-9.2192000000000003E-3</v>
      </c>
      <c r="EZ1485" s="38">
        <v>-1.44741E-2</v>
      </c>
      <c r="FA1485" s="38">
        <v>5.0137000000000003E-3</v>
      </c>
      <c r="FB1485" s="38">
        <v>83.281689999999998</v>
      </c>
      <c r="FC1485" s="38">
        <v>81.325029999999998</v>
      </c>
      <c r="FD1485" s="38">
        <v>79.401250000000005</v>
      </c>
      <c r="FE1485" s="38">
        <v>77.520179999999996</v>
      </c>
      <c r="FF1485" s="38">
        <v>76.113069999999993</v>
      </c>
      <c r="FG1485" s="38">
        <v>74.210949999999997</v>
      </c>
      <c r="FH1485" s="38">
        <v>74.121539999999996</v>
      </c>
      <c r="FI1485" s="38">
        <v>77.478359999999995</v>
      </c>
      <c r="FJ1485" s="38">
        <v>83.356930000000006</v>
      </c>
      <c r="FK1485" s="38">
        <v>86.940169999999995</v>
      </c>
      <c r="FL1485" s="38">
        <v>90.623059999999995</v>
      </c>
      <c r="FM1485" s="38">
        <v>94.626819999999995</v>
      </c>
      <c r="FN1485" s="38">
        <v>97.653760000000005</v>
      </c>
      <c r="FO1485" s="38">
        <v>100.6825</v>
      </c>
      <c r="FP1485" s="38">
        <v>102.6412</v>
      </c>
      <c r="FQ1485" s="38">
        <v>104.90389999999999</v>
      </c>
      <c r="FR1485" s="38">
        <v>105.19370000000001</v>
      </c>
      <c r="FS1485" s="38">
        <v>105.0849</v>
      </c>
      <c r="FT1485" s="38">
        <v>103.10980000000001</v>
      </c>
      <c r="FU1485" s="38">
        <v>100.5741</v>
      </c>
      <c r="FV1485" s="38">
        <v>96.548839999999998</v>
      </c>
      <c r="FW1485">
        <v>93.433430000000001</v>
      </c>
      <c r="FX1485">
        <v>90.440899999999999</v>
      </c>
      <c r="FY1485">
        <v>87.970259999999996</v>
      </c>
      <c r="FZ1485">
        <v>2.4854299999999999E-2</v>
      </c>
      <c r="GA1485">
        <v>0.19955120000000001</v>
      </c>
      <c r="GB1485">
        <v>1</v>
      </c>
    </row>
    <row r="1486" spans="1:184" x14ac:dyDescent="0.3">
      <c r="A1486" t="s">
        <v>1</v>
      </c>
      <c r="B1486" t="s">
        <v>1</v>
      </c>
      <c r="C1486" t="s">
        <v>259</v>
      </c>
      <c r="D1486" t="s">
        <v>1</v>
      </c>
      <c r="E1486" t="s">
        <v>1</v>
      </c>
      <c r="F1486" t="s">
        <v>1</v>
      </c>
      <c r="G1486" t="s">
        <v>1</v>
      </c>
      <c r="H1486" s="40" t="s">
        <v>1</v>
      </c>
      <c r="I1486" s="18" t="s">
        <v>1</v>
      </c>
      <c r="J1486" s="38" t="s">
        <v>1</v>
      </c>
      <c r="K1486" s="18">
        <v>44753</v>
      </c>
      <c r="L1486" s="38">
        <v>32629</v>
      </c>
      <c r="M1486" s="38">
        <v>32629</v>
      </c>
      <c r="N1486" s="38">
        <v>5.6828989999999999</v>
      </c>
      <c r="O1486" s="38">
        <v>5.5073610000000004</v>
      </c>
      <c r="P1486" s="38">
        <v>5.408836</v>
      </c>
      <c r="Q1486" s="38">
        <v>5.4243680000000003</v>
      </c>
      <c r="R1486" s="38">
        <v>5.6490340000000003</v>
      </c>
      <c r="S1486" s="38">
        <v>6.1270790000000002</v>
      </c>
      <c r="T1486" s="38">
        <v>6.7203580000000001</v>
      </c>
      <c r="U1486" s="38">
        <v>7.6143340000000004</v>
      </c>
      <c r="V1486" s="38">
        <v>8.5816169999999996</v>
      </c>
      <c r="W1486" s="38">
        <v>9.2590020000000006</v>
      </c>
      <c r="X1486" s="38">
        <v>9.8299369999999993</v>
      </c>
      <c r="Y1486" s="38">
        <v>10.252269999999999</v>
      </c>
      <c r="Z1486" s="38">
        <v>10.554080000000001</v>
      </c>
      <c r="AA1486" s="38">
        <v>10.8635</v>
      </c>
      <c r="AB1486" s="38">
        <v>10.91408</v>
      </c>
      <c r="AC1486" s="38">
        <v>10.769880000000001</v>
      </c>
      <c r="AD1486" s="38">
        <v>10.404310000000001</v>
      </c>
      <c r="AE1486" s="38">
        <v>9.6312060000000006</v>
      </c>
      <c r="AF1486" s="38">
        <v>9.0622430000000005</v>
      </c>
      <c r="AG1486" s="38">
        <v>8.7061089999999997</v>
      </c>
      <c r="AH1486" s="38">
        <v>8.3753469999999997</v>
      </c>
      <c r="AI1486" s="38">
        <v>7.8713939999999996</v>
      </c>
      <c r="AJ1486" s="38">
        <v>7.3248170000000004</v>
      </c>
      <c r="AK1486" s="38">
        <v>6.8422549999999998</v>
      </c>
      <c r="AL1486" s="38">
        <v>-5.2835399999999998E-2</v>
      </c>
      <c r="AM1486" s="38">
        <v>-7.4685500000000002E-2</v>
      </c>
      <c r="AN1486" s="38">
        <v>-4.9650300000000001E-2</v>
      </c>
      <c r="AO1486" s="38">
        <v>-3.1025500000000001E-2</v>
      </c>
      <c r="AP1486" s="38">
        <v>1.2828300000000001E-2</v>
      </c>
      <c r="AQ1486" s="38">
        <v>3.8191999999999997E-2</v>
      </c>
      <c r="AR1486" s="38">
        <v>3.85869E-2</v>
      </c>
      <c r="AS1486" s="38">
        <v>-8.4392000000000009E-3</v>
      </c>
      <c r="AT1486" s="38">
        <v>-6.3936199999999999E-2</v>
      </c>
      <c r="AU1486" s="38">
        <v>-8.3713099999999999E-2</v>
      </c>
      <c r="AV1486" s="38">
        <v>-4.7361500000000001E-2</v>
      </c>
      <c r="AW1486" s="38">
        <v>-9.0956599999999999E-2</v>
      </c>
      <c r="AX1486" s="38">
        <v>-1.0167600000000001E-2</v>
      </c>
      <c r="AY1486" s="38">
        <v>3.94153E-2</v>
      </c>
      <c r="AZ1486" s="38">
        <v>-2.3888E-2</v>
      </c>
      <c r="BA1486" s="38">
        <v>-1.6519599999999999E-2</v>
      </c>
      <c r="BB1486" s="38">
        <v>3.8140199999999999E-2</v>
      </c>
      <c r="BC1486" s="38">
        <v>-2.1262E-3</v>
      </c>
      <c r="BD1486" s="38">
        <v>-6.5957100000000005E-2</v>
      </c>
      <c r="BE1486" s="38">
        <v>-0.1003661</v>
      </c>
      <c r="BF1486" s="38">
        <v>-0.12323199999999999</v>
      </c>
      <c r="BG1486" s="38">
        <v>-0.24140519999999999</v>
      </c>
      <c r="BH1486" s="38">
        <v>-0.21373149999999999</v>
      </c>
      <c r="BI1486" s="38">
        <v>-0.20821439999999999</v>
      </c>
      <c r="BJ1486" s="38">
        <v>-3.4026800000000003E-2</v>
      </c>
      <c r="BK1486" s="38">
        <v>-5.7489699999999998E-2</v>
      </c>
      <c r="BL1486" s="38">
        <v>-3.4735799999999997E-2</v>
      </c>
      <c r="BM1486" s="38">
        <v>-1.7547199999999999E-2</v>
      </c>
      <c r="BN1486" s="38">
        <v>2.3713600000000001E-2</v>
      </c>
      <c r="BO1486" s="38">
        <v>5.10614E-2</v>
      </c>
      <c r="BP1486" s="38">
        <v>6.0987899999999998E-2</v>
      </c>
      <c r="BQ1486" s="38">
        <v>1.04583E-2</v>
      </c>
      <c r="BR1486" s="38">
        <v>-4.7126099999999997E-2</v>
      </c>
      <c r="BS1486" s="38">
        <v>-6.2391200000000001E-2</v>
      </c>
      <c r="BT1486" s="38">
        <v>-3.26766E-2</v>
      </c>
      <c r="BU1486" s="38">
        <v>-7.8128799999999998E-2</v>
      </c>
      <c r="BV1486" s="38">
        <v>-2.0244E-3</v>
      </c>
      <c r="BW1486" s="38">
        <v>4.7527899999999998E-2</v>
      </c>
      <c r="BX1486" s="38">
        <v>-9.9150000000000002E-3</v>
      </c>
      <c r="BY1486" s="38">
        <v>-2.7020000000000001E-4</v>
      </c>
      <c r="BZ1486" s="38">
        <v>5.7022200000000002E-2</v>
      </c>
      <c r="CA1486" s="38">
        <v>2.2392800000000001E-2</v>
      </c>
      <c r="CB1486" s="38">
        <v>-3.3731900000000002E-2</v>
      </c>
      <c r="CC1486" s="38">
        <v>-6.6464400000000007E-2</v>
      </c>
      <c r="CD1486" s="38">
        <v>-9.5940499999999998E-2</v>
      </c>
      <c r="CE1486" s="38">
        <v>-0.21098049999999999</v>
      </c>
      <c r="CF1486" s="38">
        <v>-0.17861399999999999</v>
      </c>
      <c r="CG1486" s="38">
        <v>-0.1683733</v>
      </c>
      <c r="CH1486" s="38">
        <v>-2.1000000000000001E-2</v>
      </c>
      <c r="CI1486" s="38">
        <v>-4.5580000000000002E-2</v>
      </c>
      <c r="CJ1486" s="38">
        <v>-2.4406000000000001E-2</v>
      </c>
      <c r="CK1486" s="38">
        <v>-8.2121999999999994E-3</v>
      </c>
      <c r="CL1486" s="38">
        <v>3.1252599999999998E-2</v>
      </c>
      <c r="CM1486" s="38">
        <v>5.9974699999999999E-2</v>
      </c>
      <c r="CN1486" s="38">
        <v>7.6502799999999996E-2</v>
      </c>
      <c r="CO1486" s="38">
        <v>2.35467E-2</v>
      </c>
      <c r="CP1486" s="38">
        <v>-3.5483500000000001E-2</v>
      </c>
      <c r="CQ1486" s="38">
        <v>-4.7623800000000001E-2</v>
      </c>
      <c r="CR1486" s="38">
        <v>-2.2505899999999999E-2</v>
      </c>
      <c r="CS1486" s="38">
        <v>-6.9244200000000006E-2</v>
      </c>
      <c r="CT1486" s="38">
        <v>3.6154999999999998E-3</v>
      </c>
      <c r="CU1486" s="38">
        <v>5.3146600000000002E-2</v>
      </c>
      <c r="CV1486" s="38">
        <v>-2.3729999999999999E-4</v>
      </c>
      <c r="CW1486" s="38">
        <v>1.09841E-2</v>
      </c>
      <c r="CX1486" s="38">
        <v>7.0099800000000004E-2</v>
      </c>
      <c r="CY1486" s="38">
        <v>3.93745E-2</v>
      </c>
      <c r="CZ1486" s="38">
        <v>-1.1412800000000001E-2</v>
      </c>
      <c r="DA1486" s="38">
        <v>-4.2984300000000003E-2</v>
      </c>
      <c r="DB1486" s="38">
        <v>-7.7038400000000007E-2</v>
      </c>
      <c r="DC1486" s="38">
        <v>-0.18990850000000001</v>
      </c>
      <c r="DD1486" s="38">
        <v>-0.1542917</v>
      </c>
      <c r="DE1486" s="38">
        <v>-0.1407794</v>
      </c>
      <c r="DF1486" s="38">
        <v>-7.9731999999999997E-3</v>
      </c>
      <c r="DG1486" s="38">
        <v>-3.3670199999999997E-2</v>
      </c>
      <c r="DH1486" s="38">
        <v>-1.40763E-2</v>
      </c>
      <c r="DI1486" s="38">
        <v>1.1226999999999999E-3</v>
      </c>
      <c r="DJ1486" s="38">
        <v>3.8791699999999998E-2</v>
      </c>
      <c r="DK1486" s="38">
        <v>6.8887900000000002E-2</v>
      </c>
      <c r="DL1486" s="38">
        <v>9.2017699999999994E-2</v>
      </c>
      <c r="DM1486" s="38">
        <v>3.6635099999999997E-2</v>
      </c>
      <c r="DN1486" s="38">
        <v>-2.3840900000000002E-2</v>
      </c>
      <c r="DO1486" s="38">
        <v>-3.2856299999999998E-2</v>
      </c>
      <c r="DP1486" s="38">
        <v>-1.2335199999999999E-2</v>
      </c>
      <c r="DQ1486" s="38">
        <v>-6.0359700000000002E-2</v>
      </c>
      <c r="DR1486" s="38">
        <v>9.2554000000000004E-3</v>
      </c>
      <c r="DS1486" s="38">
        <v>5.8765299999999999E-2</v>
      </c>
      <c r="DT1486" s="38">
        <v>9.4403999999999998E-3</v>
      </c>
      <c r="DU1486" s="38">
        <v>2.2238399999999998E-2</v>
      </c>
      <c r="DV1486" s="38">
        <v>8.3177399999999999E-2</v>
      </c>
      <c r="DW1486" s="38">
        <v>5.6356299999999998E-2</v>
      </c>
      <c r="DX1486" s="38">
        <v>1.0906300000000001E-2</v>
      </c>
      <c r="DY1486" s="38">
        <v>-1.95041E-2</v>
      </c>
      <c r="DZ1486" s="38">
        <v>-5.8136399999999998E-2</v>
      </c>
      <c r="EA1486" s="38">
        <v>-0.1688365</v>
      </c>
      <c r="EB1486" s="38">
        <v>-0.12996949999999999</v>
      </c>
      <c r="EC1486" s="38">
        <v>-0.11318549999999999</v>
      </c>
      <c r="ED1486" s="38">
        <v>1.08354E-2</v>
      </c>
      <c r="EE1486" s="38">
        <v>-1.64745E-2</v>
      </c>
      <c r="EF1486" s="38">
        <v>8.3819999999999999E-4</v>
      </c>
      <c r="EG1486" s="38">
        <v>1.4600999999999999E-2</v>
      </c>
      <c r="EH1486" s="38">
        <v>4.9676999999999999E-2</v>
      </c>
      <c r="EI1486" s="38">
        <v>8.1757300000000005E-2</v>
      </c>
      <c r="EJ1486" s="38">
        <v>0.1144187</v>
      </c>
      <c r="EK1486" s="38">
        <v>5.5532699999999997E-2</v>
      </c>
      <c r="EL1486" s="38">
        <v>-7.0308000000000002E-3</v>
      </c>
      <c r="EM1486" s="38">
        <v>-1.15344E-2</v>
      </c>
      <c r="EN1486" s="38">
        <v>2.3497000000000001E-3</v>
      </c>
      <c r="EO1486" s="38">
        <v>-4.7531799999999999E-2</v>
      </c>
      <c r="EP1486" s="38">
        <v>1.73986E-2</v>
      </c>
      <c r="EQ1486" s="38">
        <v>6.6877900000000004E-2</v>
      </c>
      <c r="ER1486" s="38">
        <v>2.3413400000000001E-2</v>
      </c>
      <c r="ES1486" s="38">
        <v>3.8487800000000003E-2</v>
      </c>
      <c r="ET1486" s="38">
        <v>0.10205939999999999</v>
      </c>
      <c r="EU1486" s="38">
        <v>8.0875299999999997E-2</v>
      </c>
      <c r="EV1486" s="38">
        <v>4.3131500000000003E-2</v>
      </c>
      <c r="EW1486" s="38">
        <v>1.43976E-2</v>
      </c>
      <c r="EX1486" s="38">
        <v>-3.0844799999999999E-2</v>
      </c>
      <c r="EY1486" s="38">
        <v>-0.1384119</v>
      </c>
      <c r="EZ1486" s="38">
        <v>-9.4852000000000006E-2</v>
      </c>
      <c r="FA1486" s="38">
        <v>-7.3344400000000004E-2</v>
      </c>
      <c r="FB1486" s="38">
        <v>84.693849999999998</v>
      </c>
      <c r="FC1486" s="38">
        <v>82.848650000000006</v>
      </c>
      <c r="FD1486" s="38">
        <v>81.757580000000004</v>
      </c>
      <c r="FE1486" s="38">
        <v>78.950230000000005</v>
      </c>
      <c r="FF1486" s="38">
        <v>75.737279999999998</v>
      </c>
      <c r="FG1486" s="38">
        <v>75.229119999999995</v>
      </c>
      <c r="FH1486" s="38">
        <v>74.734200000000001</v>
      </c>
      <c r="FI1486" s="38">
        <v>77.714380000000006</v>
      </c>
      <c r="FJ1486" s="38">
        <v>82.254390000000001</v>
      </c>
      <c r="FK1486" s="38">
        <v>86.844340000000003</v>
      </c>
      <c r="FL1486" s="38">
        <v>90.770570000000006</v>
      </c>
      <c r="FM1486" s="38">
        <v>94.200999999999993</v>
      </c>
      <c r="FN1486" s="38">
        <v>97.576049999999995</v>
      </c>
      <c r="FO1486" s="38">
        <v>100.0433</v>
      </c>
      <c r="FP1486" s="38">
        <v>101.5621</v>
      </c>
      <c r="FQ1486" s="38">
        <v>103.51439999999999</v>
      </c>
      <c r="FR1486" s="38">
        <v>104.4592</v>
      </c>
      <c r="FS1486" s="38">
        <v>104.3997</v>
      </c>
      <c r="FT1486" s="38">
        <v>102.8661</v>
      </c>
      <c r="FU1486" s="38">
        <v>101.1739</v>
      </c>
      <c r="FV1486" s="38">
        <v>98.385599999999997</v>
      </c>
      <c r="FW1486">
        <v>95.302840000000003</v>
      </c>
      <c r="FX1486">
        <v>93.248689999999996</v>
      </c>
      <c r="FY1486">
        <v>89.37424</v>
      </c>
      <c r="FZ1486">
        <v>3.3410099999999998E-2</v>
      </c>
      <c r="GA1486">
        <v>0.27688360000000001</v>
      </c>
      <c r="GB1486">
        <v>1</v>
      </c>
    </row>
    <row r="1487" spans="1:184" x14ac:dyDescent="0.3">
      <c r="A1487" t="s">
        <v>1</v>
      </c>
      <c r="B1487" t="s">
        <v>1</v>
      </c>
      <c r="C1487" t="s">
        <v>259</v>
      </c>
      <c r="D1487" t="s">
        <v>1</v>
      </c>
      <c r="E1487" t="s">
        <v>1</v>
      </c>
      <c r="F1487" t="s">
        <v>1</v>
      </c>
      <c r="G1487" t="s">
        <v>1</v>
      </c>
      <c r="H1487" s="40" t="s">
        <v>1</v>
      </c>
      <c r="I1487" s="18" t="s">
        <v>1</v>
      </c>
      <c r="J1487" s="38" t="s">
        <v>1</v>
      </c>
      <c r="K1487" s="18">
        <v>44760</v>
      </c>
      <c r="L1487" s="38">
        <v>32599</v>
      </c>
      <c r="M1487" s="38">
        <v>32599</v>
      </c>
      <c r="N1487" s="38">
        <v>6.169448</v>
      </c>
      <c r="O1487" s="38">
        <v>5.9769199999999998</v>
      </c>
      <c r="P1487" s="38">
        <v>5.8429570000000002</v>
      </c>
      <c r="Q1487" s="38">
        <v>5.8519509999999997</v>
      </c>
      <c r="R1487" s="38">
        <v>6.0587850000000003</v>
      </c>
      <c r="S1487" s="38">
        <v>6.6086980000000004</v>
      </c>
      <c r="T1487" s="38">
        <v>7.3066469999999999</v>
      </c>
      <c r="U1487" s="38">
        <v>8.1530570000000004</v>
      </c>
      <c r="V1487" s="38">
        <v>9.0942190000000007</v>
      </c>
      <c r="W1487" s="38">
        <v>9.6653009999999995</v>
      </c>
      <c r="X1487" s="38">
        <v>10.13753</v>
      </c>
      <c r="Y1487" s="38">
        <v>10.53881</v>
      </c>
      <c r="Z1487" s="38">
        <v>10.816850000000001</v>
      </c>
      <c r="AA1487" s="38">
        <v>11.088200000000001</v>
      </c>
      <c r="AB1487" s="38">
        <v>11.144130000000001</v>
      </c>
      <c r="AC1487" s="38">
        <v>11.043519999999999</v>
      </c>
      <c r="AD1487" s="38">
        <v>10.6714</v>
      </c>
      <c r="AE1487" s="38">
        <v>9.8778469999999992</v>
      </c>
      <c r="AF1487" s="38">
        <v>9.3280829999999995</v>
      </c>
      <c r="AG1487" s="38">
        <v>8.9689669999999992</v>
      </c>
      <c r="AH1487" s="38">
        <v>8.6500310000000002</v>
      </c>
      <c r="AI1487" s="38">
        <v>8.0784990000000008</v>
      </c>
      <c r="AJ1487" s="38">
        <v>7.4974780000000001</v>
      </c>
      <c r="AK1487" s="38">
        <v>7.0135709999999998</v>
      </c>
      <c r="AL1487" s="38">
        <v>-8.44607E-2</v>
      </c>
      <c r="AM1487" s="38">
        <v>-4.8472099999999997E-2</v>
      </c>
      <c r="AN1487" s="38">
        <v>-2.0891799999999999E-2</v>
      </c>
      <c r="AO1487" s="38">
        <v>1.39662E-2</v>
      </c>
      <c r="AP1487" s="38">
        <v>1.5632400000000001E-2</v>
      </c>
      <c r="AQ1487" s="38">
        <v>4.6756399999999997E-2</v>
      </c>
      <c r="AR1487" s="38">
        <v>0.18036969999999999</v>
      </c>
      <c r="AS1487" s="38">
        <v>6.1228400000000002E-2</v>
      </c>
      <c r="AT1487" s="38">
        <v>-4.3734000000000002E-2</v>
      </c>
      <c r="AU1487" s="38">
        <v>-0.1544304</v>
      </c>
      <c r="AV1487" s="38">
        <v>-0.26674510000000001</v>
      </c>
      <c r="AW1487" s="38">
        <v>-0.32984210000000003</v>
      </c>
      <c r="AX1487" s="38">
        <v>-0.1407273</v>
      </c>
      <c r="AY1487" s="38">
        <v>0.20516180000000001</v>
      </c>
      <c r="AZ1487" s="38">
        <v>0.21656020000000001</v>
      </c>
      <c r="BA1487" s="38">
        <v>0.37481439999999999</v>
      </c>
      <c r="BB1487" s="38">
        <v>0.37333250000000001</v>
      </c>
      <c r="BC1487" s="38">
        <v>0.29508240000000002</v>
      </c>
      <c r="BD1487" s="38">
        <v>0.25364520000000002</v>
      </c>
      <c r="BE1487" s="38">
        <v>0.2709666</v>
      </c>
      <c r="BF1487" s="38">
        <v>0.21462039999999999</v>
      </c>
      <c r="BG1487" s="38">
        <v>3.4981499999999999E-2</v>
      </c>
      <c r="BH1487" s="38">
        <v>2.2131399999999999E-2</v>
      </c>
      <c r="BI1487" s="38">
        <v>-2.28673E-2</v>
      </c>
      <c r="BJ1487" s="38">
        <v>-6.6562399999999994E-2</v>
      </c>
      <c r="BK1487" s="38">
        <v>-3.2962699999999998E-2</v>
      </c>
      <c r="BL1487" s="38">
        <v>-7.8902999999999994E-3</v>
      </c>
      <c r="BM1487" s="38">
        <v>2.6838000000000001E-2</v>
      </c>
      <c r="BN1487" s="38">
        <v>2.71612E-2</v>
      </c>
      <c r="BO1487" s="38">
        <v>5.8943200000000001E-2</v>
      </c>
      <c r="BP1487" s="38">
        <v>0.2080436</v>
      </c>
      <c r="BQ1487" s="38">
        <v>8.2117999999999997E-2</v>
      </c>
      <c r="BR1487" s="38">
        <v>-2.4444899999999999E-2</v>
      </c>
      <c r="BS1487" s="38">
        <v>-0.1307275</v>
      </c>
      <c r="BT1487" s="38">
        <v>-0.24971779999999999</v>
      </c>
      <c r="BU1487" s="38">
        <v>-0.31389479999999997</v>
      </c>
      <c r="BV1487" s="38">
        <v>-0.1280869</v>
      </c>
      <c r="BW1487" s="38">
        <v>0.2203003</v>
      </c>
      <c r="BX1487" s="38">
        <v>0.2382754</v>
      </c>
      <c r="BY1487" s="38">
        <v>0.39743699999999998</v>
      </c>
      <c r="BZ1487" s="38">
        <v>0.39828910000000001</v>
      </c>
      <c r="CA1487" s="38">
        <v>0.33147280000000001</v>
      </c>
      <c r="CB1487" s="38">
        <v>0.2950257</v>
      </c>
      <c r="CC1487" s="38">
        <v>0.31070039999999999</v>
      </c>
      <c r="CD1487" s="38">
        <v>0.24199390000000001</v>
      </c>
      <c r="CE1487" s="38">
        <v>7.0392300000000005E-2</v>
      </c>
      <c r="CF1487" s="38">
        <v>5.5310199999999997E-2</v>
      </c>
      <c r="CG1487" s="38">
        <v>1.23164E-2</v>
      </c>
      <c r="CH1487" s="38">
        <v>-5.4166100000000002E-2</v>
      </c>
      <c r="CI1487" s="38">
        <v>-2.2220899999999998E-2</v>
      </c>
      <c r="CJ1487" s="38">
        <v>1.1146000000000001E-3</v>
      </c>
      <c r="CK1487" s="38">
        <v>3.5752899999999997E-2</v>
      </c>
      <c r="CL1487" s="38">
        <v>3.5145999999999997E-2</v>
      </c>
      <c r="CM1487" s="38">
        <v>6.7383700000000005E-2</v>
      </c>
      <c r="CN1487" s="38">
        <v>0.22721040000000001</v>
      </c>
      <c r="CO1487" s="38">
        <v>9.6586099999999994E-2</v>
      </c>
      <c r="CP1487" s="38">
        <v>-1.1085299999999999E-2</v>
      </c>
      <c r="CQ1487" s="38">
        <v>-0.11431089999999999</v>
      </c>
      <c r="CR1487" s="38">
        <v>-0.23792469999999999</v>
      </c>
      <c r="CS1487" s="38">
        <v>-0.3028497</v>
      </c>
      <c r="CT1487" s="38">
        <v>-0.1193322</v>
      </c>
      <c r="CU1487" s="38">
        <v>0.2307852</v>
      </c>
      <c r="CV1487" s="38">
        <v>0.25331540000000002</v>
      </c>
      <c r="CW1487" s="38">
        <v>0.41310540000000001</v>
      </c>
      <c r="CX1487" s="38">
        <v>0.415574</v>
      </c>
      <c r="CY1487" s="38">
        <v>0.35667670000000001</v>
      </c>
      <c r="CZ1487" s="38">
        <v>0.32368570000000002</v>
      </c>
      <c r="DA1487" s="38">
        <v>0.33821990000000002</v>
      </c>
      <c r="DB1487" s="38">
        <v>0.26095269999999998</v>
      </c>
      <c r="DC1487" s="38">
        <v>9.4917699999999994E-2</v>
      </c>
      <c r="DD1487" s="38">
        <v>7.8289700000000004E-2</v>
      </c>
      <c r="DE1487" s="38">
        <v>3.6684500000000002E-2</v>
      </c>
      <c r="DF1487" s="38">
        <v>-4.1769800000000003E-2</v>
      </c>
      <c r="DG1487" s="38">
        <v>-1.14792E-2</v>
      </c>
      <c r="DH1487" s="38">
        <v>1.0119400000000001E-2</v>
      </c>
      <c r="DI1487" s="38">
        <v>4.4667800000000001E-2</v>
      </c>
      <c r="DJ1487" s="38">
        <v>4.3130799999999997E-2</v>
      </c>
      <c r="DK1487" s="38">
        <v>7.5824199999999994E-2</v>
      </c>
      <c r="DL1487" s="38">
        <v>0.24637719999999999</v>
      </c>
      <c r="DM1487" s="38">
        <v>0.11105429999999999</v>
      </c>
      <c r="DN1487" s="38">
        <v>2.2742999999999999E-3</v>
      </c>
      <c r="DO1487" s="38">
        <v>-9.7894300000000004E-2</v>
      </c>
      <c r="DP1487" s="38">
        <v>-0.22613159999999999</v>
      </c>
      <c r="DQ1487" s="38">
        <v>-0.29180460000000003</v>
      </c>
      <c r="DR1487" s="38">
        <v>-0.1105776</v>
      </c>
      <c r="DS1487" s="38">
        <v>0.24127009999999999</v>
      </c>
      <c r="DT1487" s="38">
        <v>0.26835530000000002</v>
      </c>
      <c r="DU1487" s="38">
        <v>0.42877379999999998</v>
      </c>
      <c r="DV1487" s="38">
        <v>0.43285889999999999</v>
      </c>
      <c r="DW1487" s="38">
        <v>0.38188060000000001</v>
      </c>
      <c r="DX1487" s="38">
        <v>0.35234569999999998</v>
      </c>
      <c r="DY1487" s="38">
        <v>0.36573939999999999</v>
      </c>
      <c r="DZ1487" s="38">
        <v>0.27991159999999998</v>
      </c>
      <c r="EA1487" s="38">
        <v>0.1194431</v>
      </c>
      <c r="EB1487" s="38">
        <v>0.1012692</v>
      </c>
      <c r="EC1487" s="38">
        <v>6.1052599999999999E-2</v>
      </c>
      <c r="ED1487" s="38">
        <v>-2.3871400000000001E-2</v>
      </c>
      <c r="EE1487" s="38">
        <v>4.0302000000000003E-3</v>
      </c>
      <c r="EF1487" s="38">
        <v>2.31209E-2</v>
      </c>
      <c r="EG1487" s="38">
        <v>5.75395E-2</v>
      </c>
      <c r="EH1487" s="38">
        <v>5.4659600000000003E-2</v>
      </c>
      <c r="EI1487" s="38">
        <v>8.8011000000000006E-2</v>
      </c>
      <c r="EJ1487" s="38">
        <v>0.27405099999999999</v>
      </c>
      <c r="EK1487" s="38">
        <v>0.1319439</v>
      </c>
      <c r="EL1487" s="38">
        <v>2.1563499999999999E-2</v>
      </c>
      <c r="EM1487" s="38">
        <v>-7.4191400000000005E-2</v>
      </c>
      <c r="EN1487" s="38">
        <v>-0.20910429999999999</v>
      </c>
      <c r="EO1487" s="38">
        <v>-0.27585739999999997</v>
      </c>
      <c r="EP1487" s="38">
        <v>-9.7937200000000002E-2</v>
      </c>
      <c r="EQ1487" s="38">
        <v>0.25640859999999999</v>
      </c>
      <c r="ER1487" s="38">
        <v>0.29007060000000001</v>
      </c>
      <c r="ES1487" s="38">
        <v>0.45139649999999998</v>
      </c>
      <c r="ET1487" s="38">
        <v>0.45781549999999999</v>
      </c>
      <c r="EU1487" s="38">
        <v>0.41827110000000001</v>
      </c>
      <c r="EV1487" s="38">
        <v>0.39372620000000003</v>
      </c>
      <c r="EW1487" s="38">
        <v>0.40547319999999998</v>
      </c>
      <c r="EX1487" s="38">
        <v>0.30728509999999998</v>
      </c>
      <c r="EY1487" s="38">
        <v>0.15485389999999999</v>
      </c>
      <c r="EZ1487" s="38">
        <v>0.13444800000000001</v>
      </c>
      <c r="FA1487" s="38">
        <v>9.6236299999999997E-2</v>
      </c>
      <c r="FB1487" s="38">
        <v>85.675219999999996</v>
      </c>
      <c r="FC1487" s="38">
        <v>84.720370000000003</v>
      </c>
      <c r="FD1487" s="38">
        <v>83.258579999999995</v>
      </c>
      <c r="FE1487" s="38">
        <v>81.73366</v>
      </c>
      <c r="FF1487" s="38">
        <v>80.348140000000001</v>
      </c>
      <c r="FG1487" s="38">
        <v>79.787440000000004</v>
      </c>
      <c r="FH1487" s="38">
        <v>79.843500000000006</v>
      </c>
      <c r="FI1487" s="38">
        <v>80.856719999999996</v>
      </c>
      <c r="FJ1487" s="38">
        <v>83.86</v>
      </c>
      <c r="FK1487" s="38">
        <v>87.429339999999996</v>
      </c>
      <c r="FL1487" s="38">
        <v>91.84769</v>
      </c>
      <c r="FM1487" s="38">
        <v>96.380600000000001</v>
      </c>
      <c r="FN1487" s="38">
        <v>93.497110000000006</v>
      </c>
      <c r="FO1487" s="38">
        <v>95.0578</v>
      </c>
      <c r="FP1487" s="38">
        <v>98.779089999999997</v>
      </c>
      <c r="FQ1487" s="38">
        <v>101.0419</v>
      </c>
      <c r="FR1487" s="38">
        <v>101.4109</v>
      </c>
      <c r="FS1487" s="38">
        <v>99.946489999999997</v>
      </c>
      <c r="FT1487" s="38">
        <v>99.237560000000002</v>
      </c>
      <c r="FU1487" s="38">
        <v>96.558700000000002</v>
      </c>
      <c r="FV1487" s="38">
        <v>94.739469999999997</v>
      </c>
      <c r="FW1487">
        <v>93.481899999999996</v>
      </c>
      <c r="FX1487">
        <v>91.473910000000004</v>
      </c>
      <c r="FY1487">
        <v>87.268559999999994</v>
      </c>
      <c r="FZ1487">
        <v>4.2082300000000003E-2</v>
      </c>
      <c r="GA1487">
        <v>0.31051430000000002</v>
      </c>
      <c r="GB1487">
        <v>1</v>
      </c>
    </row>
    <row r="1488" spans="1:184" x14ac:dyDescent="0.3">
      <c r="A1488" t="s">
        <v>1</v>
      </c>
      <c r="B1488" t="s">
        <v>1</v>
      </c>
      <c r="C1488" t="s">
        <v>259</v>
      </c>
      <c r="D1488" t="s">
        <v>1</v>
      </c>
      <c r="E1488" t="s">
        <v>1</v>
      </c>
      <c r="F1488" t="s">
        <v>1</v>
      </c>
      <c r="G1488" t="s">
        <v>1</v>
      </c>
      <c r="H1488" s="40" t="s">
        <v>1</v>
      </c>
      <c r="I1488" s="18" t="s">
        <v>1</v>
      </c>
      <c r="J1488" s="38" t="s">
        <v>1</v>
      </c>
      <c r="K1488" s="18">
        <v>44763</v>
      </c>
      <c r="L1488" s="38">
        <v>32589</v>
      </c>
      <c r="M1488" s="38">
        <v>32589</v>
      </c>
      <c r="N1488" s="38">
        <v>6.5719960000000004</v>
      </c>
      <c r="O1488" s="38">
        <v>6.3545309999999997</v>
      </c>
      <c r="P1488" s="38">
        <v>6.2294549999999997</v>
      </c>
      <c r="Q1488" s="38">
        <v>6.1777350000000002</v>
      </c>
      <c r="R1488" s="38">
        <v>6.3588789999999999</v>
      </c>
      <c r="S1488" s="38">
        <v>6.7601909999999998</v>
      </c>
      <c r="T1488" s="38">
        <v>7.2569949999999999</v>
      </c>
      <c r="U1488" s="38">
        <v>7.9521740000000003</v>
      </c>
      <c r="V1488" s="38">
        <v>8.8517270000000003</v>
      </c>
      <c r="W1488" s="38">
        <v>9.4773990000000001</v>
      </c>
      <c r="X1488" s="38">
        <v>10.01116</v>
      </c>
      <c r="Y1488" s="38">
        <v>10.396229999999999</v>
      </c>
      <c r="Z1488" s="38">
        <v>10.638489999999999</v>
      </c>
      <c r="AA1488" s="38">
        <v>10.928839999999999</v>
      </c>
      <c r="AB1488" s="38">
        <v>11.03748</v>
      </c>
      <c r="AC1488" s="38">
        <v>10.89795</v>
      </c>
      <c r="AD1488" s="38">
        <v>10.56213</v>
      </c>
      <c r="AE1488" s="38">
        <v>9.8201059999999991</v>
      </c>
      <c r="AF1488" s="38">
        <v>9.2815980000000007</v>
      </c>
      <c r="AG1488" s="38">
        <v>8.9209530000000008</v>
      </c>
      <c r="AH1488" s="38">
        <v>8.5824569999999998</v>
      </c>
      <c r="AI1488" s="38">
        <v>8.0090529999999998</v>
      </c>
      <c r="AJ1488" s="38">
        <v>7.4170030000000002</v>
      </c>
      <c r="AK1488" s="38">
        <v>6.9063309999999998</v>
      </c>
      <c r="AL1488" s="38">
        <v>-8.7304499999999993E-2</v>
      </c>
      <c r="AM1488" s="38">
        <v>-0.1074046</v>
      </c>
      <c r="AN1488" s="38">
        <v>-0.1089412</v>
      </c>
      <c r="AO1488" s="38">
        <v>-7.0257399999999998E-2</v>
      </c>
      <c r="AP1488" s="38">
        <v>-2.2964700000000001E-2</v>
      </c>
      <c r="AQ1488" s="38">
        <v>2.5436E-3</v>
      </c>
      <c r="AR1488" s="38">
        <v>1.37112E-2</v>
      </c>
      <c r="AS1488" s="38">
        <v>7.1171000000000003E-3</v>
      </c>
      <c r="AT1488" s="38">
        <v>9.6698900000000004E-2</v>
      </c>
      <c r="AU1488" s="38">
        <v>7.0306800000000003E-2</v>
      </c>
      <c r="AV1488" s="38">
        <v>3.0083200000000001E-2</v>
      </c>
      <c r="AW1488" s="38">
        <v>-3.4267999999999998E-3</v>
      </c>
      <c r="AX1488" s="38">
        <v>-1.33895E-2</v>
      </c>
      <c r="AY1488" s="38">
        <v>-3.5972499999999998E-2</v>
      </c>
      <c r="AZ1488" s="38">
        <v>-9.3775999999999998E-3</v>
      </c>
      <c r="BA1488" s="38">
        <v>4.5844999999999997E-2</v>
      </c>
      <c r="BB1488" s="38">
        <v>0.1229782</v>
      </c>
      <c r="BC1488" s="38">
        <v>0.10692</v>
      </c>
      <c r="BD1488" s="38">
        <v>6.4077499999999996E-2</v>
      </c>
      <c r="BE1488" s="38">
        <v>7.3920700000000006E-2</v>
      </c>
      <c r="BF1488" s="38">
        <v>7.0772799999999997E-2</v>
      </c>
      <c r="BG1488" s="38">
        <v>-8.0945900000000001E-2</v>
      </c>
      <c r="BH1488" s="38">
        <v>-9.5104800000000003E-2</v>
      </c>
      <c r="BI1488" s="38">
        <v>-0.1193361</v>
      </c>
      <c r="BJ1488" s="38">
        <v>-7.2696499999999997E-2</v>
      </c>
      <c r="BK1488" s="38">
        <v>-9.4502299999999997E-2</v>
      </c>
      <c r="BL1488" s="38">
        <v>-9.8490400000000006E-2</v>
      </c>
      <c r="BM1488" s="38">
        <v>-6.2077199999999999E-2</v>
      </c>
      <c r="BN1488" s="38">
        <v>-1.6101299999999999E-2</v>
      </c>
      <c r="BO1488" s="38">
        <v>1.2078500000000001E-2</v>
      </c>
      <c r="BP1488" s="38">
        <v>2.67417E-2</v>
      </c>
      <c r="BQ1488" s="38">
        <v>1.81248E-2</v>
      </c>
      <c r="BR1488" s="38">
        <v>0.1055831</v>
      </c>
      <c r="BS1488" s="38">
        <v>8.0825800000000003E-2</v>
      </c>
      <c r="BT1488" s="38">
        <v>4.1675700000000003E-2</v>
      </c>
      <c r="BU1488" s="38">
        <v>3.5425999999999999E-3</v>
      </c>
      <c r="BV1488" s="38">
        <v>-8.3847999999999995E-3</v>
      </c>
      <c r="BW1488" s="38">
        <v>-3.1035299999999998E-2</v>
      </c>
      <c r="BX1488" s="38">
        <v>-1.5179E-3</v>
      </c>
      <c r="BY1488" s="38">
        <v>5.7116899999999998E-2</v>
      </c>
      <c r="BZ1488" s="38">
        <v>0.1377283</v>
      </c>
      <c r="CA1488" s="38">
        <v>0.1219517</v>
      </c>
      <c r="CB1488" s="38">
        <v>8.2817500000000002E-2</v>
      </c>
      <c r="CC1488" s="38">
        <v>9.2313199999999998E-2</v>
      </c>
      <c r="CD1488" s="38">
        <v>8.60601E-2</v>
      </c>
      <c r="CE1488" s="38">
        <v>-6.3240199999999996E-2</v>
      </c>
      <c r="CF1488" s="38">
        <v>-7.7098E-2</v>
      </c>
      <c r="CG1488" s="38">
        <v>-9.6884700000000004E-2</v>
      </c>
      <c r="CH1488" s="38">
        <v>-6.2579099999999999E-2</v>
      </c>
      <c r="CI1488" s="38">
        <v>-8.5566199999999995E-2</v>
      </c>
      <c r="CJ1488" s="38">
        <v>-9.1252299999999995E-2</v>
      </c>
      <c r="CK1488" s="38">
        <v>-5.6411599999999999E-2</v>
      </c>
      <c r="CL1488" s="38">
        <v>-1.13477E-2</v>
      </c>
      <c r="CM1488" s="38">
        <v>1.8682299999999999E-2</v>
      </c>
      <c r="CN1488" s="38">
        <v>3.5766600000000003E-2</v>
      </c>
      <c r="CO1488" s="38">
        <v>2.5748699999999999E-2</v>
      </c>
      <c r="CP1488" s="38">
        <v>0.1117363</v>
      </c>
      <c r="CQ1488" s="38">
        <v>8.8111300000000004E-2</v>
      </c>
      <c r="CR1488" s="38">
        <v>4.9704600000000002E-2</v>
      </c>
      <c r="CS1488" s="38">
        <v>8.3695000000000002E-3</v>
      </c>
      <c r="CT1488" s="38">
        <v>-4.9185000000000001E-3</v>
      </c>
      <c r="CU1488" s="38">
        <v>-2.7615799999999999E-2</v>
      </c>
      <c r="CV1488" s="38">
        <v>3.9256999999999998E-3</v>
      </c>
      <c r="CW1488" s="38">
        <v>6.4923700000000001E-2</v>
      </c>
      <c r="CX1488" s="38">
        <v>0.1479442</v>
      </c>
      <c r="CY1488" s="38">
        <v>0.1323626</v>
      </c>
      <c r="CZ1488" s="38">
        <v>9.5796800000000001E-2</v>
      </c>
      <c r="DA1488" s="38">
        <v>0.1050517</v>
      </c>
      <c r="DB1488" s="38">
        <v>9.6648100000000001E-2</v>
      </c>
      <c r="DC1488" s="38">
        <v>-5.0977300000000003E-2</v>
      </c>
      <c r="DD1488" s="38">
        <v>-6.4626500000000003E-2</v>
      </c>
      <c r="DE1488" s="38">
        <v>-8.1334900000000002E-2</v>
      </c>
      <c r="DF1488" s="38">
        <v>-5.2461599999999997E-2</v>
      </c>
      <c r="DG1488" s="38">
        <v>-7.6630199999999996E-2</v>
      </c>
      <c r="DH1488" s="38">
        <v>-8.4014099999999994E-2</v>
      </c>
      <c r="DI1488" s="38">
        <v>-5.0745999999999999E-2</v>
      </c>
      <c r="DJ1488" s="38">
        <v>-6.5941000000000003E-3</v>
      </c>
      <c r="DK1488" s="38">
        <v>2.5286099999999999E-2</v>
      </c>
      <c r="DL1488" s="38">
        <v>4.4791499999999998E-2</v>
      </c>
      <c r="DM1488" s="38">
        <v>3.3372699999999998E-2</v>
      </c>
      <c r="DN1488" s="38">
        <v>0.11788940000000001</v>
      </c>
      <c r="DO1488" s="38">
        <v>9.5396700000000001E-2</v>
      </c>
      <c r="DP1488" s="38">
        <v>5.7733600000000003E-2</v>
      </c>
      <c r="DQ1488" s="38">
        <v>1.31965E-2</v>
      </c>
      <c r="DR1488" s="38">
        <v>-1.4522999999999999E-3</v>
      </c>
      <c r="DS1488" s="38">
        <v>-2.4196200000000001E-2</v>
      </c>
      <c r="DT1488" s="38">
        <v>9.3693000000000005E-3</v>
      </c>
      <c r="DU1488" s="38">
        <v>7.2730600000000006E-2</v>
      </c>
      <c r="DV1488" s="38">
        <v>0.1581601</v>
      </c>
      <c r="DW1488" s="38">
        <v>0.14277339999999999</v>
      </c>
      <c r="DX1488" s="38">
        <v>0.108776</v>
      </c>
      <c r="DY1488" s="38">
        <v>0.1177903</v>
      </c>
      <c r="DZ1488" s="38">
        <v>0.1072361</v>
      </c>
      <c r="EA1488" s="38">
        <v>-3.8714499999999999E-2</v>
      </c>
      <c r="EB1488" s="38">
        <v>-5.2155E-2</v>
      </c>
      <c r="EC1488" s="38">
        <v>-6.5785200000000002E-2</v>
      </c>
      <c r="ED1488" s="38">
        <v>-3.7853699999999997E-2</v>
      </c>
      <c r="EE1488" s="38">
        <v>-6.3727900000000004E-2</v>
      </c>
      <c r="EF1488" s="38">
        <v>-7.3563400000000001E-2</v>
      </c>
      <c r="EG1488" s="38">
        <v>-4.2565800000000001E-2</v>
      </c>
      <c r="EH1488" s="38">
        <v>2.6939999999999999E-4</v>
      </c>
      <c r="EI1488" s="38">
        <v>3.4820999999999998E-2</v>
      </c>
      <c r="EJ1488" s="38">
        <v>5.7821999999999998E-2</v>
      </c>
      <c r="EK1488" s="38">
        <v>4.43804E-2</v>
      </c>
      <c r="EL1488" s="38">
        <v>0.12677359999999999</v>
      </c>
      <c r="EM1488" s="38">
        <v>0.1059158</v>
      </c>
      <c r="EN1488" s="38">
        <v>6.9325999999999999E-2</v>
      </c>
      <c r="EO1488" s="38">
        <v>2.0165800000000001E-2</v>
      </c>
      <c r="EP1488" s="38">
        <v>3.5523999999999998E-3</v>
      </c>
      <c r="EQ1488" s="38">
        <v>-1.9258999999999998E-2</v>
      </c>
      <c r="ER1488" s="38">
        <v>1.7228899999999998E-2</v>
      </c>
      <c r="ES1488" s="38">
        <v>8.4002499999999994E-2</v>
      </c>
      <c r="ET1488" s="38">
        <v>0.17291019999999999</v>
      </c>
      <c r="EU1488" s="38">
        <v>0.1578051</v>
      </c>
      <c r="EV1488" s="38">
        <v>0.12751599999999999</v>
      </c>
      <c r="EW1488" s="38">
        <v>0.13618269999999999</v>
      </c>
      <c r="EX1488" s="38">
        <v>0.1225234</v>
      </c>
      <c r="EY1488" s="38">
        <v>-2.1008800000000001E-2</v>
      </c>
      <c r="EZ1488" s="38">
        <v>-3.4148199999999997E-2</v>
      </c>
      <c r="FA1488" s="38">
        <v>-4.3333799999999999E-2</v>
      </c>
      <c r="FB1488" s="38">
        <v>83.274839999999998</v>
      </c>
      <c r="FC1488" s="38">
        <v>80.881789999999995</v>
      </c>
      <c r="FD1488" s="38">
        <v>79.008480000000006</v>
      </c>
      <c r="FE1488" s="38">
        <v>77.951809999999995</v>
      </c>
      <c r="FF1488" s="38">
        <v>76.503439999999998</v>
      </c>
      <c r="FG1488" s="38">
        <v>74.565060000000003</v>
      </c>
      <c r="FH1488" s="38">
        <v>74.137020000000007</v>
      </c>
      <c r="FI1488" s="38">
        <v>77.021339999999995</v>
      </c>
      <c r="FJ1488" s="38">
        <v>81.420439999999999</v>
      </c>
      <c r="FK1488" s="38">
        <v>86.321079999999995</v>
      </c>
      <c r="FL1488" s="38">
        <v>91.741870000000006</v>
      </c>
      <c r="FM1488" s="38">
        <v>94.347939999999994</v>
      </c>
      <c r="FN1488" s="38">
        <v>97.362979999999993</v>
      </c>
      <c r="FO1488" s="38">
        <v>99.402839999999998</v>
      </c>
      <c r="FP1488" s="38">
        <v>101.398</v>
      </c>
      <c r="FQ1488" s="38">
        <v>102.9413</v>
      </c>
      <c r="FR1488" s="38">
        <v>103.9466</v>
      </c>
      <c r="FS1488" s="38">
        <v>103.0361</v>
      </c>
      <c r="FT1488" s="38">
        <v>101.3749</v>
      </c>
      <c r="FU1488" s="38">
        <v>99.151740000000004</v>
      </c>
      <c r="FV1488" s="38">
        <v>95.530990000000003</v>
      </c>
      <c r="FW1488">
        <v>91.980909999999994</v>
      </c>
      <c r="FX1488">
        <v>89.041499999999999</v>
      </c>
      <c r="FY1488">
        <v>83.995670000000004</v>
      </c>
      <c r="FZ1488">
        <v>2.03085E-2</v>
      </c>
      <c r="GA1488">
        <v>0.1602017</v>
      </c>
      <c r="GB1488">
        <v>1</v>
      </c>
    </row>
    <row r="1489" spans="1:184" x14ac:dyDescent="0.3">
      <c r="A1489" t="s">
        <v>1</v>
      </c>
      <c r="B1489" t="s">
        <v>1</v>
      </c>
      <c r="C1489" t="s">
        <v>259</v>
      </c>
      <c r="D1489" t="s">
        <v>1</v>
      </c>
      <c r="E1489" t="s">
        <v>1</v>
      </c>
      <c r="F1489" t="s">
        <v>1</v>
      </c>
      <c r="G1489" t="s">
        <v>1</v>
      </c>
      <c r="H1489" s="40" t="s">
        <v>1</v>
      </c>
      <c r="I1489" s="18" t="s">
        <v>1</v>
      </c>
      <c r="J1489" s="38" t="s">
        <v>1</v>
      </c>
      <c r="K1489" s="18">
        <v>44789</v>
      </c>
      <c r="L1489" s="38">
        <v>32447</v>
      </c>
      <c r="M1489" s="38">
        <v>32447</v>
      </c>
      <c r="N1489" s="38">
        <v>6.2992949999999999</v>
      </c>
      <c r="O1489" s="38">
        <v>6.0700539999999998</v>
      </c>
      <c r="P1489" s="38">
        <v>5.9377449999999996</v>
      </c>
      <c r="Q1489" s="38">
        <v>5.8901349999999999</v>
      </c>
      <c r="R1489" s="38">
        <v>6.0762409999999996</v>
      </c>
      <c r="S1489" s="38">
        <v>6.48163</v>
      </c>
      <c r="T1489" s="38">
        <v>6.9711910000000001</v>
      </c>
      <c r="U1489" s="38">
        <v>7.7289070000000004</v>
      </c>
      <c r="V1489" s="38">
        <v>8.6641739999999992</v>
      </c>
      <c r="W1489" s="38">
        <v>9.4030380000000005</v>
      </c>
      <c r="X1489" s="38">
        <v>10.0815</v>
      </c>
      <c r="Y1489" s="38">
        <v>10.555070000000001</v>
      </c>
      <c r="Z1489" s="38">
        <v>10.850160000000001</v>
      </c>
      <c r="AA1489" s="38">
        <v>11.171950000000001</v>
      </c>
      <c r="AB1489" s="38">
        <v>11.30423</v>
      </c>
      <c r="AC1489" s="38">
        <v>11.13471</v>
      </c>
      <c r="AD1489" s="38">
        <v>10.73503</v>
      </c>
      <c r="AE1489" s="38">
        <v>9.9395360000000004</v>
      </c>
      <c r="AF1489" s="38">
        <v>9.3904479999999992</v>
      </c>
      <c r="AG1489" s="38">
        <v>9.0090160000000008</v>
      </c>
      <c r="AH1489" s="38">
        <v>8.6471879999999999</v>
      </c>
      <c r="AI1489" s="38">
        <v>8.0990269999999995</v>
      </c>
      <c r="AJ1489" s="38">
        <v>7.5224789999999997</v>
      </c>
      <c r="AK1489" s="38">
        <v>7.0310519999999999</v>
      </c>
      <c r="AL1489" s="38">
        <v>-5.0240800000000002E-2</v>
      </c>
      <c r="AM1489" s="38">
        <v>-3.94703E-2</v>
      </c>
      <c r="AN1489" s="38">
        <v>-1.8914899999999998E-2</v>
      </c>
      <c r="AO1489" s="38">
        <v>-3.908E-3</v>
      </c>
      <c r="AP1489" s="38">
        <v>4.0793900000000001E-2</v>
      </c>
      <c r="AQ1489" s="38">
        <v>-2.6349299999999999E-2</v>
      </c>
      <c r="AR1489" s="38">
        <v>-5.9555200000000003E-2</v>
      </c>
      <c r="AS1489" s="38">
        <v>-4.8061699999999999E-2</v>
      </c>
      <c r="AT1489" s="38">
        <v>-7.3422799999999996E-2</v>
      </c>
      <c r="AU1489" s="38">
        <v>-7.2279300000000005E-2</v>
      </c>
      <c r="AV1489" s="38">
        <v>8.3932E-3</v>
      </c>
      <c r="AW1489" s="38">
        <v>2.9841999999999998E-3</v>
      </c>
      <c r="AX1489" s="38">
        <v>-1.78473E-2</v>
      </c>
      <c r="AY1489" s="38">
        <v>7.3180000000000001E-4</v>
      </c>
      <c r="AZ1489" s="38">
        <v>1.93107E-2</v>
      </c>
      <c r="BA1489" s="38">
        <v>-1.3936E-3</v>
      </c>
      <c r="BB1489" s="38">
        <v>2.37465E-2</v>
      </c>
      <c r="BC1489" s="38">
        <v>9.3509999999999999E-3</v>
      </c>
      <c r="BD1489" s="38">
        <v>-1.3709E-3</v>
      </c>
      <c r="BE1489" s="38">
        <v>-2.4277E-2</v>
      </c>
      <c r="BF1489" s="38">
        <v>-7.5828699999999999E-2</v>
      </c>
      <c r="BG1489" s="38">
        <v>-2.04791E-2</v>
      </c>
      <c r="BH1489" s="38">
        <v>-1.5044800000000001E-2</v>
      </c>
      <c r="BI1489" s="38">
        <v>-5.2931499999999999E-2</v>
      </c>
      <c r="BJ1489" s="38">
        <v>-3.8638600000000002E-2</v>
      </c>
      <c r="BK1489" s="38">
        <v>-2.9134699999999999E-2</v>
      </c>
      <c r="BL1489" s="38">
        <v>-1.01341E-2</v>
      </c>
      <c r="BM1489" s="38">
        <v>4.2277E-3</v>
      </c>
      <c r="BN1489" s="38">
        <v>4.81527E-2</v>
      </c>
      <c r="BO1489" s="38">
        <v>-1.8480799999999999E-2</v>
      </c>
      <c r="BP1489" s="38">
        <v>-4.4553299999999997E-2</v>
      </c>
      <c r="BQ1489" s="38">
        <v>-3.4119900000000002E-2</v>
      </c>
      <c r="BR1489" s="38">
        <v>-6.0349399999999997E-2</v>
      </c>
      <c r="BS1489" s="38">
        <v>-5.8824799999999997E-2</v>
      </c>
      <c r="BT1489" s="38">
        <v>1.6261899999999999E-2</v>
      </c>
      <c r="BU1489" s="38">
        <v>9.1398E-3</v>
      </c>
      <c r="BV1489" s="38">
        <v>-1.27945E-2</v>
      </c>
      <c r="BW1489" s="38">
        <v>7.5446999999999997E-3</v>
      </c>
      <c r="BX1489" s="38">
        <v>3.2004400000000002E-2</v>
      </c>
      <c r="BY1489" s="38">
        <v>1.7002E-2</v>
      </c>
      <c r="BZ1489" s="38">
        <v>4.1702700000000002E-2</v>
      </c>
      <c r="CA1489" s="38">
        <v>2.5895399999999999E-2</v>
      </c>
      <c r="CB1489" s="38">
        <v>2.1439400000000001E-2</v>
      </c>
      <c r="CC1489" s="38">
        <v>-2.7626E-3</v>
      </c>
      <c r="CD1489" s="38">
        <v>-5.7003400000000003E-2</v>
      </c>
      <c r="CE1489" s="38">
        <v>-1.7742000000000001E-3</v>
      </c>
      <c r="CF1489" s="38">
        <v>1.16206E-2</v>
      </c>
      <c r="CG1489" s="38">
        <v>-2.1584200000000001E-2</v>
      </c>
      <c r="CH1489" s="38">
        <v>-3.0603000000000002E-2</v>
      </c>
      <c r="CI1489" s="38">
        <v>-2.1976300000000001E-2</v>
      </c>
      <c r="CJ1489" s="38">
        <v>-4.0524999999999997E-3</v>
      </c>
      <c r="CK1489" s="38">
        <v>9.8624999999999997E-3</v>
      </c>
      <c r="CL1489" s="38">
        <v>5.3249400000000002E-2</v>
      </c>
      <c r="CM1489" s="38">
        <v>-1.30312E-2</v>
      </c>
      <c r="CN1489" s="38">
        <v>-3.4162999999999999E-2</v>
      </c>
      <c r="CO1489" s="38">
        <v>-2.4463800000000001E-2</v>
      </c>
      <c r="CP1489" s="38">
        <v>-5.1294699999999999E-2</v>
      </c>
      <c r="CQ1489" s="38">
        <v>-4.95062E-2</v>
      </c>
      <c r="CR1489" s="38">
        <v>2.17117E-2</v>
      </c>
      <c r="CS1489" s="38">
        <v>1.3403200000000001E-2</v>
      </c>
      <c r="CT1489" s="38">
        <v>-9.2949E-3</v>
      </c>
      <c r="CU1489" s="38">
        <v>1.22632E-2</v>
      </c>
      <c r="CV1489" s="38">
        <v>4.0796100000000002E-2</v>
      </c>
      <c r="CW1489" s="38">
        <v>2.97427E-2</v>
      </c>
      <c r="CX1489" s="38">
        <v>5.4139100000000002E-2</v>
      </c>
      <c r="CY1489" s="38">
        <v>3.7354100000000001E-2</v>
      </c>
      <c r="CZ1489" s="38">
        <v>3.7237800000000001E-2</v>
      </c>
      <c r="DA1489" s="38">
        <v>1.21382E-2</v>
      </c>
      <c r="DB1489" s="38">
        <v>-4.39651E-2</v>
      </c>
      <c r="DC1489" s="38">
        <v>1.1180799999999999E-2</v>
      </c>
      <c r="DD1489" s="38">
        <v>3.0089000000000001E-2</v>
      </c>
      <c r="DE1489" s="38">
        <v>1.2679999999999999E-4</v>
      </c>
      <c r="DF1489" s="38">
        <v>-2.2567400000000001E-2</v>
      </c>
      <c r="DG1489" s="38">
        <v>-1.48179E-2</v>
      </c>
      <c r="DH1489" s="38">
        <v>2.0290999999999998E-3</v>
      </c>
      <c r="DI1489" s="38">
        <v>1.54973E-2</v>
      </c>
      <c r="DJ1489" s="38">
        <v>5.8346099999999998E-2</v>
      </c>
      <c r="DK1489" s="38">
        <v>-7.5814999999999997E-3</v>
      </c>
      <c r="DL1489" s="38">
        <v>-2.37728E-2</v>
      </c>
      <c r="DM1489" s="38">
        <v>-1.48077E-2</v>
      </c>
      <c r="DN1489" s="38">
        <v>-4.2240100000000003E-2</v>
      </c>
      <c r="DO1489" s="38">
        <v>-4.0187599999999997E-2</v>
      </c>
      <c r="DP1489" s="38">
        <v>2.7161500000000002E-2</v>
      </c>
      <c r="DQ1489" s="38">
        <v>1.7666600000000001E-2</v>
      </c>
      <c r="DR1489" s="38">
        <v>-5.7954E-3</v>
      </c>
      <c r="DS1489" s="38">
        <v>1.6981799999999998E-2</v>
      </c>
      <c r="DT1489" s="38">
        <v>4.9587699999999998E-2</v>
      </c>
      <c r="DU1489" s="38">
        <v>4.24835E-2</v>
      </c>
      <c r="DV1489" s="38">
        <v>6.6575499999999996E-2</v>
      </c>
      <c r="DW1489" s="38">
        <v>4.8812700000000001E-2</v>
      </c>
      <c r="DX1489" s="38">
        <v>5.3036100000000003E-2</v>
      </c>
      <c r="DY1489" s="38">
        <v>2.7039000000000001E-2</v>
      </c>
      <c r="DZ1489" s="38">
        <v>-3.0926800000000001E-2</v>
      </c>
      <c r="EA1489" s="38">
        <v>2.41357E-2</v>
      </c>
      <c r="EB1489" s="38">
        <v>4.8557400000000001E-2</v>
      </c>
      <c r="EC1489" s="38">
        <v>2.18379E-2</v>
      </c>
      <c r="ED1489" s="38">
        <v>-1.0965300000000001E-2</v>
      </c>
      <c r="EE1489" s="38">
        <v>-4.4822999999999998E-3</v>
      </c>
      <c r="EF1489" s="38">
        <v>1.0809900000000001E-2</v>
      </c>
      <c r="EG1489" s="38">
        <v>2.3633000000000001E-2</v>
      </c>
      <c r="EH1489" s="38">
        <v>6.5704799999999994E-2</v>
      </c>
      <c r="EI1489" s="38">
        <v>2.8699999999999998E-4</v>
      </c>
      <c r="EJ1489" s="38">
        <v>-8.7708999999999999E-3</v>
      </c>
      <c r="EK1489" s="38">
        <v>-8.6580000000000001E-4</v>
      </c>
      <c r="EL1489" s="38">
        <v>-2.91667E-2</v>
      </c>
      <c r="EM1489" s="38">
        <v>-2.6733099999999999E-2</v>
      </c>
      <c r="EN1489" s="38">
        <v>3.5030100000000002E-2</v>
      </c>
      <c r="EO1489" s="38">
        <v>2.3822300000000001E-2</v>
      </c>
      <c r="EP1489" s="38">
        <v>-7.4260000000000005E-4</v>
      </c>
      <c r="EQ1489" s="38">
        <v>2.3794699999999998E-2</v>
      </c>
      <c r="ER1489" s="38">
        <v>6.2281400000000001E-2</v>
      </c>
      <c r="ES1489" s="38">
        <v>6.0879099999999998E-2</v>
      </c>
      <c r="ET1489" s="38">
        <v>8.4531800000000004E-2</v>
      </c>
      <c r="EU1489" s="38">
        <v>6.5357200000000004E-2</v>
      </c>
      <c r="EV1489" s="38">
        <v>7.5846499999999997E-2</v>
      </c>
      <c r="EW1489" s="38">
        <v>4.8553399999999997E-2</v>
      </c>
      <c r="EX1489" s="38">
        <v>-1.2101499999999999E-2</v>
      </c>
      <c r="EY1489" s="38">
        <v>4.2840700000000002E-2</v>
      </c>
      <c r="EZ1489" s="38">
        <v>7.5222899999999995E-2</v>
      </c>
      <c r="FA1489" s="38">
        <v>5.3185200000000002E-2</v>
      </c>
      <c r="FB1489" s="38">
        <v>83.364500000000007</v>
      </c>
      <c r="FC1489" s="38">
        <v>82.765240000000006</v>
      </c>
      <c r="FD1489" s="38">
        <v>80.427210000000002</v>
      </c>
      <c r="FE1489" s="38">
        <v>78.493679999999998</v>
      </c>
      <c r="FF1489" s="38">
        <v>76.117159999999998</v>
      </c>
      <c r="FG1489" s="38">
        <v>74.726140000000001</v>
      </c>
      <c r="FH1489" s="38">
        <v>73.705759999999998</v>
      </c>
      <c r="FI1489" s="38">
        <v>74.718680000000006</v>
      </c>
      <c r="FJ1489" s="38">
        <v>78.711879999999994</v>
      </c>
      <c r="FK1489" s="38">
        <v>84.594539999999995</v>
      </c>
      <c r="FL1489" s="38">
        <v>89.495850000000004</v>
      </c>
      <c r="FM1489" s="38">
        <v>93.941940000000002</v>
      </c>
      <c r="FN1489" s="38">
        <v>97.547420000000002</v>
      </c>
      <c r="FO1489" s="38">
        <v>101.0017</v>
      </c>
      <c r="FP1489" s="38">
        <v>103.9406</v>
      </c>
      <c r="FQ1489" s="38">
        <v>105.4098</v>
      </c>
      <c r="FR1489" s="38">
        <v>105.8985</v>
      </c>
      <c r="FS1489" s="38">
        <v>105.40179999999999</v>
      </c>
      <c r="FT1489" s="38">
        <v>104.7881</v>
      </c>
      <c r="FU1489" s="38">
        <v>103.1041</v>
      </c>
      <c r="FV1489" s="38">
        <v>99.523420000000002</v>
      </c>
      <c r="FW1489">
        <v>96.127899999999997</v>
      </c>
      <c r="FX1489">
        <v>93.934330000000003</v>
      </c>
      <c r="FY1489">
        <v>92.274050000000003</v>
      </c>
      <c r="FZ1489">
        <v>2.3842100000000001E-2</v>
      </c>
      <c r="GA1489">
        <v>0.21850120000000001</v>
      </c>
      <c r="GB1489">
        <v>1</v>
      </c>
    </row>
    <row r="1490" spans="1:184" x14ac:dyDescent="0.3">
      <c r="A1490" t="s">
        <v>1</v>
      </c>
      <c r="B1490" t="s">
        <v>1</v>
      </c>
      <c r="C1490" t="s">
        <v>259</v>
      </c>
      <c r="D1490" t="s">
        <v>1</v>
      </c>
      <c r="E1490" t="s">
        <v>1</v>
      </c>
      <c r="F1490" t="s">
        <v>1</v>
      </c>
      <c r="G1490" t="s">
        <v>1</v>
      </c>
      <c r="H1490" s="40" t="s">
        <v>1</v>
      </c>
      <c r="I1490" s="18" t="s">
        <v>1</v>
      </c>
      <c r="J1490" s="38" t="s">
        <v>1</v>
      </c>
      <c r="K1490" s="18">
        <v>44790</v>
      </c>
      <c r="L1490" s="38">
        <v>32447</v>
      </c>
      <c r="M1490" s="38">
        <v>32447</v>
      </c>
      <c r="N1490" s="38">
        <v>6.8926970000000001</v>
      </c>
      <c r="O1490" s="38">
        <v>6.63028</v>
      </c>
      <c r="P1490" s="38">
        <v>6.5035889999999998</v>
      </c>
      <c r="Q1490" s="38">
        <v>6.4627379999999999</v>
      </c>
      <c r="R1490" s="38">
        <v>6.6226950000000002</v>
      </c>
      <c r="S1490" s="38">
        <v>7.0661829999999997</v>
      </c>
      <c r="T1490" s="38">
        <v>7.571771</v>
      </c>
      <c r="U1490" s="38">
        <v>8.2320949999999993</v>
      </c>
      <c r="V1490" s="38">
        <v>9.0948480000000007</v>
      </c>
      <c r="W1490" s="38">
        <v>9.6061390000000006</v>
      </c>
      <c r="X1490" s="38">
        <v>10.26365</v>
      </c>
      <c r="Y1490" s="38">
        <v>10.67544</v>
      </c>
      <c r="Z1490" s="38">
        <v>10.93178</v>
      </c>
      <c r="AA1490" s="38">
        <v>11.20072</v>
      </c>
      <c r="AB1490" s="38">
        <v>11.26728</v>
      </c>
      <c r="AC1490" s="38">
        <v>11.14852</v>
      </c>
      <c r="AD1490" s="38">
        <v>10.78112</v>
      </c>
      <c r="AE1490" s="38">
        <v>10.003170000000001</v>
      </c>
      <c r="AF1490" s="38">
        <v>9.478726</v>
      </c>
      <c r="AG1490" s="38">
        <v>9.1120380000000001</v>
      </c>
      <c r="AH1490" s="38">
        <v>8.7866689999999998</v>
      </c>
      <c r="AI1490" s="38">
        <v>8.2041570000000004</v>
      </c>
      <c r="AJ1490" s="38">
        <v>7.583412</v>
      </c>
      <c r="AK1490" s="38">
        <v>7.1227489999999998</v>
      </c>
      <c r="AL1490" s="38">
        <v>0.1249092</v>
      </c>
      <c r="AM1490" s="38">
        <v>7.6782400000000001E-2</v>
      </c>
      <c r="AN1490" s="38">
        <v>0.12929860000000001</v>
      </c>
      <c r="AO1490" s="38">
        <v>0.1089445</v>
      </c>
      <c r="AP1490" s="38">
        <v>8.5448300000000005E-2</v>
      </c>
      <c r="AQ1490" s="38">
        <v>6.9081900000000002E-2</v>
      </c>
      <c r="AR1490" s="38">
        <v>-0.1526942</v>
      </c>
      <c r="AS1490" s="38">
        <v>-0.15589910000000001</v>
      </c>
      <c r="AT1490" s="38">
        <v>-0.25163020000000003</v>
      </c>
      <c r="AU1490" s="38">
        <v>-0.36132520000000001</v>
      </c>
      <c r="AV1490" s="38">
        <v>-0.12759300000000001</v>
      </c>
      <c r="AW1490" s="38">
        <v>6.01603E-2</v>
      </c>
      <c r="AX1490" s="38">
        <v>2.6896099999999999E-2</v>
      </c>
      <c r="AY1490" s="38">
        <v>-6.5383399999999994E-2</v>
      </c>
      <c r="AZ1490" s="38">
        <v>-9.3601900000000002E-2</v>
      </c>
      <c r="BA1490" s="38">
        <v>8.9829999999999993E-2</v>
      </c>
      <c r="BB1490" s="38">
        <v>9.9561899999999995E-2</v>
      </c>
      <c r="BC1490" s="38">
        <v>2.9334000000000001E-3</v>
      </c>
      <c r="BD1490" s="38">
        <v>3.3323499999999999E-2</v>
      </c>
      <c r="BE1490" s="38">
        <v>5.08136E-2</v>
      </c>
      <c r="BF1490" s="38">
        <v>9.65308E-2</v>
      </c>
      <c r="BG1490" s="38">
        <v>0.15118429999999999</v>
      </c>
      <c r="BH1490" s="38">
        <v>0.1941677</v>
      </c>
      <c r="BI1490" s="38">
        <v>0.22884860000000001</v>
      </c>
      <c r="BJ1490" s="38">
        <v>0.1487463</v>
      </c>
      <c r="BK1490" s="38">
        <v>9.9761199999999994E-2</v>
      </c>
      <c r="BL1490" s="38">
        <v>0.14814269999999999</v>
      </c>
      <c r="BM1490" s="38">
        <v>0.12703149999999999</v>
      </c>
      <c r="BN1490" s="38">
        <v>0.1003438</v>
      </c>
      <c r="BO1490" s="38">
        <v>8.16553E-2</v>
      </c>
      <c r="BP1490" s="38">
        <v>-0.12891430000000001</v>
      </c>
      <c r="BQ1490" s="38">
        <v>-0.14049700000000001</v>
      </c>
      <c r="BR1490" s="38">
        <v>-0.2382695</v>
      </c>
      <c r="BS1490" s="38">
        <v>-0.3295245</v>
      </c>
      <c r="BT1490" s="38">
        <v>-0.1066831</v>
      </c>
      <c r="BU1490" s="38">
        <v>7.2251999999999997E-2</v>
      </c>
      <c r="BV1490" s="38">
        <v>3.5377800000000001E-2</v>
      </c>
      <c r="BW1490" s="38">
        <v>-5.3993399999999997E-2</v>
      </c>
      <c r="BX1490" s="38">
        <v>-7.7262800000000006E-2</v>
      </c>
      <c r="BY1490" s="38">
        <v>0.1089652</v>
      </c>
      <c r="BZ1490" s="38">
        <v>0.1240631</v>
      </c>
      <c r="CA1490" s="38">
        <v>3.3124599999999997E-2</v>
      </c>
      <c r="CB1490" s="38">
        <v>6.7186099999999999E-2</v>
      </c>
      <c r="CC1490" s="38">
        <v>8.3396399999999996E-2</v>
      </c>
      <c r="CD1490" s="38">
        <v>0.1235744</v>
      </c>
      <c r="CE1490" s="38">
        <v>0.18836829999999999</v>
      </c>
      <c r="CF1490" s="38">
        <v>0.2313683</v>
      </c>
      <c r="CG1490" s="38">
        <v>0.25907809999999998</v>
      </c>
      <c r="CH1490" s="38">
        <v>0.16525580000000001</v>
      </c>
      <c r="CI1490" s="38">
        <v>0.11567620000000001</v>
      </c>
      <c r="CJ1490" s="38">
        <v>0.16119410000000001</v>
      </c>
      <c r="CK1490" s="38">
        <v>0.1395585</v>
      </c>
      <c r="CL1490" s="38">
        <v>0.1106603</v>
      </c>
      <c r="CM1490" s="38">
        <v>9.0363700000000005E-2</v>
      </c>
      <c r="CN1490" s="38">
        <v>-0.1124444</v>
      </c>
      <c r="CO1490" s="38">
        <v>-0.12982949999999999</v>
      </c>
      <c r="CP1490" s="38">
        <v>-0.22901589999999999</v>
      </c>
      <c r="CQ1490" s="38">
        <v>-0.30749949999999998</v>
      </c>
      <c r="CR1490" s="38">
        <v>-9.2201000000000005E-2</v>
      </c>
      <c r="CS1490" s="38">
        <v>8.0626699999999996E-2</v>
      </c>
      <c r="CT1490" s="38">
        <v>4.1252200000000003E-2</v>
      </c>
      <c r="CU1490" s="38">
        <v>-4.6104699999999998E-2</v>
      </c>
      <c r="CV1490" s="38">
        <v>-6.5946400000000002E-2</v>
      </c>
      <c r="CW1490" s="38">
        <v>0.1222181</v>
      </c>
      <c r="CX1490" s="38">
        <v>0.14103250000000001</v>
      </c>
      <c r="CY1490" s="38">
        <v>5.4034899999999997E-2</v>
      </c>
      <c r="CZ1490" s="38">
        <v>9.0639200000000003E-2</v>
      </c>
      <c r="DA1490" s="38">
        <v>0.10596319999999999</v>
      </c>
      <c r="DB1490" s="38">
        <v>0.14230470000000001</v>
      </c>
      <c r="DC1490" s="38">
        <v>0.2141217</v>
      </c>
      <c r="DD1490" s="38">
        <v>0.25713330000000001</v>
      </c>
      <c r="DE1490" s="38">
        <v>0.28001490000000001</v>
      </c>
      <c r="DF1490" s="38">
        <v>0.18176529999999999</v>
      </c>
      <c r="DG1490" s="38">
        <v>0.13159119999999999</v>
      </c>
      <c r="DH1490" s="38">
        <v>0.1742455</v>
      </c>
      <c r="DI1490" s="38">
        <v>0.15208550000000001</v>
      </c>
      <c r="DJ1490" s="38">
        <v>0.1209768</v>
      </c>
      <c r="DK1490" s="38">
        <v>9.9071999999999993E-2</v>
      </c>
      <c r="DL1490" s="38">
        <v>-9.5974500000000004E-2</v>
      </c>
      <c r="DM1490" s="38">
        <v>-0.119162</v>
      </c>
      <c r="DN1490" s="38">
        <v>-0.2197624</v>
      </c>
      <c r="DO1490" s="38">
        <v>-0.28547440000000002</v>
      </c>
      <c r="DP1490" s="38">
        <v>-7.7718800000000005E-2</v>
      </c>
      <c r="DQ1490" s="38">
        <v>8.9001399999999994E-2</v>
      </c>
      <c r="DR1490" s="38">
        <v>4.7126599999999998E-2</v>
      </c>
      <c r="DS1490" s="38">
        <v>-3.8216E-2</v>
      </c>
      <c r="DT1490" s="38">
        <v>-5.4629999999999998E-2</v>
      </c>
      <c r="DU1490" s="38">
        <v>0.13547100000000001</v>
      </c>
      <c r="DV1490" s="38">
        <v>0.1580019</v>
      </c>
      <c r="DW1490" s="38">
        <v>7.4945200000000003E-2</v>
      </c>
      <c r="DX1490" s="38">
        <v>0.1140924</v>
      </c>
      <c r="DY1490" s="38">
        <v>0.12853010000000001</v>
      </c>
      <c r="DZ1490" s="38">
        <v>0.16103500000000001</v>
      </c>
      <c r="EA1490" s="38">
        <v>0.23987520000000001</v>
      </c>
      <c r="EB1490" s="38">
        <v>0.28289829999999999</v>
      </c>
      <c r="EC1490" s="38">
        <v>0.30095169999999999</v>
      </c>
      <c r="ED1490" s="38">
        <v>0.20560229999999999</v>
      </c>
      <c r="EE1490" s="38">
        <v>0.15457000000000001</v>
      </c>
      <c r="EF1490" s="38">
        <v>0.1930896</v>
      </c>
      <c r="EG1490" s="38">
        <v>0.17017260000000001</v>
      </c>
      <c r="EH1490" s="38">
        <v>0.1358723</v>
      </c>
      <c r="EI1490" s="38">
        <v>0.11164540000000001</v>
      </c>
      <c r="EJ1490" s="38">
        <v>-7.2194599999999998E-2</v>
      </c>
      <c r="EK1490" s="38">
        <v>-0.1037599</v>
      </c>
      <c r="EL1490" s="38">
        <v>-0.20640169999999999</v>
      </c>
      <c r="EM1490" s="38">
        <v>-0.2536737</v>
      </c>
      <c r="EN1490" s="38">
        <v>-5.6808900000000002E-2</v>
      </c>
      <c r="EO1490" s="38">
        <v>0.10109310000000001</v>
      </c>
      <c r="EP1490" s="38">
        <v>5.5608299999999999E-2</v>
      </c>
      <c r="EQ1490" s="38">
        <v>-2.6825999999999999E-2</v>
      </c>
      <c r="ER1490" s="38">
        <v>-3.8290900000000003E-2</v>
      </c>
      <c r="ES1490" s="38">
        <v>0.1546061</v>
      </c>
      <c r="ET1490" s="38">
        <v>0.182503</v>
      </c>
      <c r="EU1490" s="38">
        <v>0.1051364</v>
      </c>
      <c r="EV1490" s="38">
        <v>0.147955</v>
      </c>
      <c r="EW1490" s="38">
        <v>0.1611129</v>
      </c>
      <c r="EX1490" s="38">
        <v>0.18807860000000001</v>
      </c>
      <c r="EY1490" s="38">
        <v>0.2770591</v>
      </c>
      <c r="EZ1490" s="38">
        <v>0.32009890000000002</v>
      </c>
      <c r="FA1490" s="38">
        <v>0.33118120000000001</v>
      </c>
      <c r="FB1490" s="38">
        <v>90.430970000000002</v>
      </c>
      <c r="FC1490" s="38">
        <v>88.102879999999999</v>
      </c>
      <c r="FD1490" s="38">
        <v>85.677850000000007</v>
      </c>
      <c r="FE1490" s="38">
        <v>83.733959999999996</v>
      </c>
      <c r="FF1490" s="38">
        <v>83.743709999999993</v>
      </c>
      <c r="FG1490" s="38">
        <v>82.064719999999994</v>
      </c>
      <c r="FH1490" s="38">
        <v>81.931470000000004</v>
      </c>
      <c r="FI1490" s="38">
        <v>81.486760000000004</v>
      </c>
      <c r="FJ1490" s="38">
        <v>84.469920000000002</v>
      </c>
      <c r="FK1490" s="38">
        <v>85.212100000000007</v>
      </c>
      <c r="FL1490" s="38">
        <v>88.152619999999999</v>
      </c>
      <c r="FM1490" s="38">
        <v>92.121660000000006</v>
      </c>
      <c r="FN1490" s="38">
        <v>97.785899999999998</v>
      </c>
      <c r="FO1490" s="38">
        <v>100.5125</v>
      </c>
      <c r="FP1490" s="38">
        <v>101.8396</v>
      </c>
      <c r="FQ1490" s="38">
        <v>102.6307</v>
      </c>
      <c r="FR1490" s="38">
        <v>103.5496</v>
      </c>
      <c r="FS1490" s="38">
        <v>103.24420000000001</v>
      </c>
      <c r="FT1490" s="38">
        <v>102.7122</v>
      </c>
      <c r="FU1490" s="38">
        <v>100.5712</v>
      </c>
      <c r="FV1490" s="38">
        <v>97.143590000000003</v>
      </c>
      <c r="FW1490">
        <v>92.38991</v>
      </c>
      <c r="FX1490">
        <v>88.946610000000007</v>
      </c>
      <c r="FY1490">
        <v>86.512500000000003</v>
      </c>
      <c r="FZ1490">
        <v>3.6911199999999998E-2</v>
      </c>
      <c r="GA1490">
        <v>0.30765399999999998</v>
      </c>
      <c r="GB1490">
        <v>1</v>
      </c>
    </row>
    <row r="1491" spans="1:184" x14ac:dyDescent="0.3">
      <c r="A1491" t="s">
        <v>1</v>
      </c>
      <c r="B1491" t="s">
        <v>1</v>
      </c>
      <c r="C1491" t="s">
        <v>259</v>
      </c>
      <c r="D1491" t="s">
        <v>1</v>
      </c>
      <c r="E1491" t="s">
        <v>1</v>
      </c>
      <c r="F1491" t="s">
        <v>1</v>
      </c>
      <c r="G1491" t="s">
        <v>1</v>
      </c>
      <c r="H1491" s="40" t="s">
        <v>1</v>
      </c>
      <c r="I1491" s="18" t="s">
        <v>1</v>
      </c>
      <c r="J1491" s="38" t="s">
        <v>1</v>
      </c>
      <c r="K1491" s="18">
        <v>44792</v>
      </c>
      <c r="L1491" s="38">
        <v>32445</v>
      </c>
      <c r="M1491" s="38">
        <v>32445</v>
      </c>
      <c r="N1491" s="38">
        <v>6.5919860000000003</v>
      </c>
      <c r="O1491" s="38">
        <v>6.3444089999999997</v>
      </c>
      <c r="P1491" s="38">
        <v>6.2101569999999997</v>
      </c>
      <c r="Q1491" s="38">
        <v>6.1548109999999996</v>
      </c>
      <c r="R1491" s="38">
        <v>6.3228270000000002</v>
      </c>
      <c r="S1491" s="38">
        <v>6.7121579999999996</v>
      </c>
      <c r="T1491" s="38">
        <v>7.1601809999999997</v>
      </c>
      <c r="U1491" s="38">
        <v>7.731986</v>
      </c>
      <c r="V1491" s="38">
        <v>8.4677609999999994</v>
      </c>
      <c r="W1491" s="38">
        <v>9.0657010000000007</v>
      </c>
      <c r="X1491" s="38">
        <v>9.7222670000000004</v>
      </c>
      <c r="Y1491" s="38">
        <v>10.19401</v>
      </c>
      <c r="Z1491" s="38">
        <v>10.512</v>
      </c>
      <c r="AA1491" s="38">
        <v>10.796200000000001</v>
      </c>
      <c r="AB1491" s="38">
        <v>10.904669999999999</v>
      </c>
      <c r="AC1491" s="38">
        <v>10.761010000000001</v>
      </c>
      <c r="AD1491" s="38">
        <v>10.39969</v>
      </c>
      <c r="AE1491" s="38">
        <v>9.6987199999999998</v>
      </c>
      <c r="AF1491" s="38">
        <v>9.165222</v>
      </c>
      <c r="AG1491" s="38">
        <v>8.7911490000000008</v>
      </c>
      <c r="AH1491" s="38">
        <v>8.4549439999999993</v>
      </c>
      <c r="AI1491" s="38">
        <v>7.9309969999999996</v>
      </c>
      <c r="AJ1491" s="38">
        <v>7.3335369999999998</v>
      </c>
      <c r="AK1491" s="38">
        <v>6.7919460000000003</v>
      </c>
      <c r="AL1491" s="38">
        <v>-2.58006E-2</v>
      </c>
      <c r="AM1491" s="38">
        <v>-2.54197E-2</v>
      </c>
      <c r="AN1491" s="38">
        <v>1.4441799999999999E-2</v>
      </c>
      <c r="AO1491" s="38">
        <v>5.7375799999999998E-2</v>
      </c>
      <c r="AP1491" s="38">
        <v>0.1038888</v>
      </c>
      <c r="AQ1491" s="38">
        <v>3.2219100000000001E-2</v>
      </c>
      <c r="AR1491" s="38">
        <v>-4.6046000000000004E-3</v>
      </c>
      <c r="AS1491" s="38">
        <v>-4.31449E-2</v>
      </c>
      <c r="AT1491" s="38">
        <v>-0.1818458</v>
      </c>
      <c r="AU1491" s="38">
        <v>-0.1918174</v>
      </c>
      <c r="AV1491" s="38">
        <v>-9.9822499999999995E-2</v>
      </c>
      <c r="AW1491" s="38">
        <v>-1.9470600000000001E-2</v>
      </c>
      <c r="AX1491" s="38">
        <v>1.2604000000000001E-2</v>
      </c>
      <c r="AY1491" s="38">
        <v>-3.5219199999999999E-2</v>
      </c>
      <c r="AZ1491" s="38">
        <v>-5.1196400000000003E-2</v>
      </c>
      <c r="BA1491" s="38">
        <v>-5.50492E-2</v>
      </c>
      <c r="BB1491" s="38">
        <v>5.7415000000000001E-3</v>
      </c>
      <c r="BC1491" s="38">
        <v>6.7893499999999996E-2</v>
      </c>
      <c r="BD1491" s="38">
        <v>0.1149942</v>
      </c>
      <c r="BE1491" s="38">
        <v>0.1182757</v>
      </c>
      <c r="BF1491" s="38">
        <v>0.12731229999999999</v>
      </c>
      <c r="BG1491" s="38">
        <v>0.18458340000000001</v>
      </c>
      <c r="BH1491" s="38">
        <v>0.19440489999999999</v>
      </c>
      <c r="BI1491" s="38">
        <v>0.1542144</v>
      </c>
      <c r="BJ1491" s="38">
        <v>-2.7266E-3</v>
      </c>
      <c r="BK1491" s="38">
        <v>-2.3059999999999999E-3</v>
      </c>
      <c r="BL1491" s="38">
        <v>3.5812499999999997E-2</v>
      </c>
      <c r="BM1491" s="38">
        <v>7.6578199999999999E-2</v>
      </c>
      <c r="BN1491" s="38">
        <v>0.11967750000000001</v>
      </c>
      <c r="BO1491" s="38">
        <v>4.8507500000000002E-2</v>
      </c>
      <c r="BP1491" s="38">
        <v>1.66724E-2</v>
      </c>
      <c r="BQ1491" s="38">
        <v>-2.31402E-2</v>
      </c>
      <c r="BR1491" s="38">
        <v>-0.16038459999999999</v>
      </c>
      <c r="BS1491" s="38">
        <v>-0.16160920000000001</v>
      </c>
      <c r="BT1491" s="38">
        <v>-7.7987399999999998E-2</v>
      </c>
      <c r="BU1491" s="38">
        <v>-8.0668000000000007E-3</v>
      </c>
      <c r="BV1491" s="38">
        <v>2.4876200000000001E-2</v>
      </c>
      <c r="BW1491" s="38">
        <v>-2.26289E-2</v>
      </c>
      <c r="BX1491" s="38">
        <v>-3.12085E-2</v>
      </c>
      <c r="BY1491" s="38">
        <v>-2.8209399999999999E-2</v>
      </c>
      <c r="BZ1491" s="38">
        <v>3.9291300000000001E-2</v>
      </c>
      <c r="CA1491" s="38">
        <v>0.1050199</v>
      </c>
      <c r="CB1491" s="38">
        <v>0.15490209999999999</v>
      </c>
      <c r="CC1491" s="38">
        <v>0.1578995</v>
      </c>
      <c r="CD1491" s="38">
        <v>0.16337479999999999</v>
      </c>
      <c r="CE1491" s="38">
        <v>0.22515399999999999</v>
      </c>
      <c r="CF1491" s="38">
        <v>0.2321386</v>
      </c>
      <c r="CG1491" s="38">
        <v>0.1927422</v>
      </c>
      <c r="CH1491" s="38">
        <v>1.32544E-2</v>
      </c>
      <c r="CI1491" s="38">
        <v>1.3702499999999999E-2</v>
      </c>
      <c r="CJ1491" s="38">
        <v>5.0613699999999998E-2</v>
      </c>
      <c r="CK1491" s="38">
        <v>8.9877700000000005E-2</v>
      </c>
      <c r="CL1491" s="38">
        <v>0.1306127</v>
      </c>
      <c r="CM1491" s="38">
        <v>5.9788800000000003E-2</v>
      </c>
      <c r="CN1491" s="38">
        <v>3.1408699999999998E-2</v>
      </c>
      <c r="CO1491" s="38">
        <v>-9.2849000000000004E-3</v>
      </c>
      <c r="CP1491" s="38">
        <v>-0.1455206</v>
      </c>
      <c r="CQ1491" s="38">
        <v>-0.14068700000000001</v>
      </c>
      <c r="CR1491" s="38">
        <v>-6.2864400000000001E-2</v>
      </c>
      <c r="CS1491" s="38">
        <v>-1.6860000000000001E-4</v>
      </c>
      <c r="CT1491" s="38">
        <v>3.3375799999999997E-2</v>
      </c>
      <c r="CU1491" s="38">
        <v>-1.3908999999999999E-2</v>
      </c>
      <c r="CV1491" s="38">
        <v>-1.7364899999999999E-2</v>
      </c>
      <c r="CW1491" s="38">
        <v>-9.6202000000000006E-3</v>
      </c>
      <c r="CX1491" s="38">
        <v>6.2527899999999997E-2</v>
      </c>
      <c r="CY1491" s="38">
        <v>0.1307334</v>
      </c>
      <c r="CZ1491" s="38">
        <v>0.18254219999999999</v>
      </c>
      <c r="DA1491" s="38">
        <v>0.1853429</v>
      </c>
      <c r="DB1491" s="38">
        <v>0.18835160000000001</v>
      </c>
      <c r="DC1491" s="38">
        <v>0.25325320000000001</v>
      </c>
      <c r="DD1491" s="38">
        <v>0.25827280000000002</v>
      </c>
      <c r="DE1491" s="38">
        <v>0.21942639999999999</v>
      </c>
      <c r="DF1491" s="38">
        <v>2.9235400000000002E-2</v>
      </c>
      <c r="DG1491" s="38">
        <v>2.9711100000000001E-2</v>
      </c>
      <c r="DH1491" s="38">
        <v>6.5415000000000001E-2</v>
      </c>
      <c r="DI1491" s="38">
        <v>0.10317709999999999</v>
      </c>
      <c r="DJ1491" s="38">
        <v>0.1415479</v>
      </c>
      <c r="DK1491" s="38">
        <v>7.1070099999999997E-2</v>
      </c>
      <c r="DL1491" s="38">
        <v>4.6144999999999999E-2</v>
      </c>
      <c r="DM1491" s="38">
        <v>4.5703000000000002E-3</v>
      </c>
      <c r="DN1491" s="38">
        <v>-0.13065660000000001</v>
      </c>
      <c r="DO1491" s="38">
        <v>-0.11976489999999999</v>
      </c>
      <c r="DP1491" s="38">
        <v>-4.7741400000000003E-2</v>
      </c>
      <c r="DQ1491" s="38">
        <v>7.7295999999999997E-3</v>
      </c>
      <c r="DR1491" s="38">
        <v>4.1875500000000003E-2</v>
      </c>
      <c r="DS1491" s="38">
        <v>-5.189E-3</v>
      </c>
      <c r="DT1491" s="38">
        <v>-3.5213000000000002E-3</v>
      </c>
      <c r="DU1491" s="38">
        <v>8.9689999999999995E-3</v>
      </c>
      <c r="DV1491" s="38">
        <v>8.5764400000000005E-2</v>
      </c>
      <c r="DW1491" s="38">
        <v>0.156447</v>
      </c>
      <c r="DX1491" s="38">
        <v>0.21018229999999999</v>
      </c>
      <c r="DY1491" s="38">
        <v>0.21278620000000001</v>
      </c>
      <c r="DZ1491" s="38">
        <v>0.2133283</v>
      </c>
      <c r="EA1491" s="38">
        <v>0.2813523</v>
      </c>
      <c r="EB1491" s="38">
        <v>0.28440700000000002</v>
      </c>
      <c r="EC1491" s="38">
        <v>0.24611060000000001</v>
      </c>
      <c r="ED1491" s="38">
        <v>5.2309399999999999E-2</v>
      </c>
      <c r="EE1491" s="38">
        <v>5.2824799999999998E-2</v>
      </c>
      <c r="EF1491" s="38">
        <v>8.6785699999999993E-2</v>
      </c>
      <c r="EG1491" s="38">
        <v>0.1223795</v>
      </c>
      <c r="EH1491" s="38">
        <v>0.15733659999999999</v>
      </c>
      <c r="EI1491" s="38">
        <v>8.7358500000000006E-2</v>
      </c>
      <c r="EJ1491" s="38">
        <v>6.7421999999999996E-2</v>
      </c>
      <c r="EK1491" s="38">
        <v>2.4575099999999999E-2</v>
      </c>
      <c r="EL1491" s="38">
        <v>-0.1091954</v>
      </c>
      <c r="EM1491" s="38">
        <v>-8.9556700000000003E-2</v>
      </c>
      <c r="EN1491" s="38">
        <v>-2.5906200000000001E-2</v>
      </c>
      <c r="EO1491" s="38">
        <v>1.9133399999999998E-2</v>
      </c>
      <c r="EP1491" s="38">
        <v>5.4147599999999997E-2</v>
      </c>
      <c r="EQ1491" s="38">
        <v>7.4013000000000004E-3</v>
      </c>
      <c r="ER1491" s="38">
        <v>1.6466700000000001E-2</v>
      </c>
      <c r="ES1491" s="38">
        <v>3.5808800000000002E-2</v>
      </c>
      <c r="ET1491" s="38">
        <v>0.1193142</v>
      </c>
      <c r="EU1491" s="38">
        <v>0.1935733</v>
      </c>
      <c r="EV1491" s="38">
        <v>0.25009019999999998</v>
      </c>
      <c r="EW1491" s="38">
        <v>0.25241000000000002</v>
      </c>
      <c r="EX1491" s="38">
        <v>0.2493908</v>
      </c>
      <c r="EY1491" s="38">
        <v>0.32192290000000001</v>
      </c>
      <c r="EZ1491" s="38">
        <v>0.3221406</v>
      </c>
      <c r="FA1491" s="38">
        <v>0.28463840000000001</v>
      </c>
      <c r="FB1491" s="38">
        <v>82.716859999999997</v>
      </c>
      <c r="FC1491" s="38">
        <v>81.201710000000006</v>
      </c>
      <c r="FD1491" s="38">
        <v>79.328000000000003</v>
      </c>
      <c r="FE1491" s="38">
        <v>77.802120000000002</v>
      </c>
      <c r="FF1491" s="38">
        <v>75.918530000000004</v>
      </c>
      <c r="FG1491" s="38">
        <v>75.81729</v>
      </c>
      <c r="FH1491" s="38">
        <v>74.798419999999993</v>
      </c>
      <c r="FI1491" s="38">
        <v>75.836420000000004</v>
      </c>
      <c r="FJ1491" s="38">
        <v>78.453829999999996</v>
      </c>
      <c r="FK1491" s="38">
        <v>82.914019999999994</v>
      </c>
      <c r="FL1491" s="38">
        <v>86.958740000000006</v>
      </c>
      <c r="FM1491" s="38">
        <v>90.971140000000005</v>
      </c>
      <c r="FN1491" s="38">
        <v>93.647509999999997</v>
      </c>
      <c r="FO1491" s="38">
        <v>97.483900000000006</v>
      </c>
      <c r="FP1491" s="38">
        <v>101.7582</v>
      </c>
      <c r="FQ1491" s="38">
        <v>104.1474</v>
      </c>
      <c r="FR1491" s="38">
        <v>105.4804</v>
      </c>
      <c r="FS1491" s="38">
        <v>104.8832</v>
      </c>
      <c r="FT1491" s="38">
        <v>103.1853</v>
      </c>
      <c r="FU1491" s="38">
        <v>100.51009999999999</v>
      </c>
      <c r="FV1491" s="38">
        <v>96.085499999999996</v>
      </c>
      <c r="FW1491">
        <v>93.470230000000001</v>
      </c>
      <c r="FX1491">
        <v>90.593220000000002</v>
      </c>
      <c r="FY1491">
        <v>86.406940000000006</v>
      </c>
      <c r="FZ1491">
        <v>4.5879900000000001E-2</v>
      </c>
      <c r="GA1491">
        <v>0.37352980000000002</v>
      </c>
      <c r="GB1491">
        <v>1</v>
      </c>
    </row>
    <row r="1492" spans="1:184" x14ac:dyDescent="0.3">
      <c r="A1492" t="s">
        <v>1</v>
      </c>
      <c r="B1492" t="s">
        <v>1</v>
      </c>
      <c r="C1492" t="s">
        <v>259</v>
      </c>
      <c r="D1492" t="s">
        <v>1</v>
      </c>
      <c r="E1492" t="s">
        <v>1</v>
      </c>
      <c r="F1492" t="s">
        <v>1</v>
      </c>
      <c r="G1492" t="s">
        <v>1</v>
      </c>
      <c r="H1492" s="40" t="s">
        <v>1</v>
      </c>
      <c r="I1492" s="18" t="s">
        <v>1</v>
      </c>
      <c r="J1492" s="38" t="s">
        <v>1</v>
      </c>
      <c r="K1492" s="18">
        <v>44805</v>
      </c>
      <c r="L1492" s="38">
        <v>32429</v>
      </c>
      <c r="M1492" s="38">
        <v>32429</v>
      </c>
      <c r="N1492" s="38">
        <v>6.329637</v>
      </c>
      <c r="O1492" s="38">
        <v>6.1183719999999999</v>
      </c>
      <c r="P1492" s="38">
        <v>5.9875069999999999</v>
      </c>
      <c r="Q1492" s="38">
        <v>5.9432739999999997</v>
      </c>
      <c r="R1492" s="38">
        <v>6.1313279999999999</v>
      </c>
      <c r="S1492" s="38">
        <v>6.5237040000000004</v>
      </c>
      <c r="T1492" s="38">
        <v>7.0032290000000001</v>
      </c>
      <c r="U1492" s="38">
        <v>7.70702</v>
      </c>
      <c r="V1492" s="38">
        <v>8.6112690000000001</v>
      </c>
      <c r="W1492" s="38">
        <v>9.2850190000000001</v>
      </c>
      <c r="X1492" s="38">
        <v>9.9234039999999997</v>
      </c>
      <c r="Y1492" s="38">
        <v>10.413349999999999</v>
      </c>
      <c r="Z1492" s="38">
        <v>10.72129</v>
      </c>
      <c r="AA1492" s="38">
        <v>11.0557</v>
      </c>
      <c r="AB1492" s="38">
        <v>11.19821</v>
      </c>
      <c r="AC1492" s="38">
        <v>11.043279999999999</v>
      </c>
      <c r="AD1492" s="38">
        <v>10.66222</v>
      </c>
      <c r="AE1492" s="38">
        <v>9.883953</v>
      </c>
      <c r="AF1492" s="38">
        <v>9.3523519999999998</v>
      </c>
      <c r="AG1492" s="38">
        <v>8.9435009999999995</v>
      </c>
      <c r="AH1492" s="38">
        <v>8.5764239999999994</v>
      </c>
      <c r="AI1492" s="38">
        <v>7.9810489999999996</v>
      </c>
      <c r="AJ1492" s="38">
        <v>7.4270399999999999</v>
      </c>
      <c r="AK1492" s="38">
        <v>6.9604379999999999</v>
      </c>
      <c r="AL1492" s="38">
        <v>-0.10548399999999999</v>
      </c>
      <c r="AM1492" s="38">
        <v>-8.8759500000000005E-2</v>
      </c>
      <c r="AN1492" s="38">
        <v>-9.4517799999999999E-2</v>
      </c>
      <c r="AO1492" s="38">
        <v>-4.4862699999999998E-2</v>
      </c>
      <c r="AP1492" s="38">
        <v>2.1578699999999999E-2</v>
      </c>
      <c r="AQ1492" s="38">
        <v>-2.1419899999999999E-2</v>
      </c>
      <c r="AR1492" s="38">
        <v>-0.1195888</v>
      </c>
      <c r="AS1492" s="38">
        <v>7.4157600000000004E-2</v>
      </c>
      <c r="AT1492" s="38">
        <v>4.2601699999999999E-2</v>
      </c>
      <c r="AU1492" s="38">
        <v>5.3846199999999997E-2</v>
      </c>
      <c r="AV1492" s="38">
        <v>5.8770000000000003E-4</v>
      </c>
      <c r="AW1492" s="38">
        <v>1.94141E-2</v>
      </c>
      <c r="AX1492" s="38">
        <v>2.2790100000000001E-2</v>
      </c>
      <c r="AY1492" s="38">
        <v>-2.5363199999999999E-2</v>
      </c>
      <c r="AZ1492" s="38">
        <v>-6.3388E-2</v>
      </c>
      <c r="BA1492" s="38">
        <v>-0.16494159999999999</v>
      </c>
      <c r="BB1492" s="38">
        <v>-0.1408491</v>
      </c>
      <c r="BC1492" s="38">
        <v>-0.13900499999999999</v>
      </c>
      <c r="BD1492" s="38">
        <v>-0.1204413</v>
      </c>
      <c r="BE1492" s="38">
        <v>-0.15439410000000001</v>
      </c>
      <c r="BF1492" s="38">
        <v>-4.3610299999999998E-2</v>
      </c>
      <c r="BG1492" s="38">
        <v>-4.1946299999999999E-2</v>
      </c>
      <c r="BH1492" s="38">
        <v>2.2995700000000001E-2</v>
      </c>
      <c r="BI1492" s="38">
        <v>-1.7969499999999999E-2</v>
      </c>
      <c r="BJ1492" s="38">
        <v>-9.0162400000000004E-2</v>
      </c>
      <c r="BK1492" s="38">
        <v>-7.6371900000000006E-2</v>
      </c>
      <c r="BL1492" s="38">
        <v>-8.3448900000000006E-2</v>
      </c>
      <c r="BM1492" s="38">
        <v>-3.4336499999999999E-2</v>
      </c>
      <c r="BN1492" s="38">
        <v>3.0008400000000001E-2</v>
      </c>
      <c r="BO1492" s="38">
        <v>-1.3147499999999999E-2</v>
      </c>
      <c r="BP1492" s="38">
        <v>-0.1042334</v>
      </c>
      <c r="BQ1492" s="38">
        <v>8.6853E-2</v>
      </c>
      <c r="BR1492" s="38">
        <v>5.4532299999999999E-2</v>
      </c>
      <c r="BS1492" s="38">
        <v>6.7876900000000004E-2</v>
      </c>
      <c r="BT1492" s="38">
        <v>1.1009400000000001E-2</v>
      </c>
      <c r="BU1492" s="38">
        <v>2.7488800000000001E-2</v>
      </c>
      <c r="BV1492" s="38">
        <v>3.0430200000000001E-2</v>
      </c>
      <c r="BW1492" s="38">
        <v>-1.7693799999999999E-2</v>
      </c>
      <c r="BX1492" s="38">
        <v>-5.1648399999999997E-2</v>
      </c>
      <c r="BY1492" s="38">
        <v>-0.1468902</v>
      </c>
      <c r="BZ1492" s="38">
        <v>-0.1226131</v>
      </c>
      <c r="CA1492" s="38">
        <v>-0.12195689999999999</v>
      </c>
      <c r="CB1492" s="38">
        <v>-9.7793400000000003E-2</v>
      </c>
      <c r="CC1492" s="38">
        <v>-0.13353780000000001</v>
      </c>
      <c r="CD1492" s="38">
        <v>-2.32664E-2</v>
      </c>
      <c r="CE1492" s="38">
        <v>-1.3633899999999999E-2</v>
      </c>
      <c r="CF1492" s="38">
        <v>4.4015199999999997E-2</v>
      </c>
      <c r="CG1492" s="38">
        <v>3.6346999999999998E-3</v>
      </c>
      <c r="CH1492" s="38">
        <v>-7.9550700000000002E-2</v>
      </c>
      <c r="CI1492" s="38">
        <v>-6.7792199999999997E-2</v>
      </c>
      <c r="CJ1492" s="38">
        <v>-7.5782500000000003E-2</v>
      </c>
      <c r="CK1492" s="38">
        <v>-2.7046000000000001E-2</v>
      </c>
      <c r="CL1492" s="38">
        <v>3.5846799999999998E-2</v>
      </c>
      <c r="CM1492" s="38">
        <v>-7.4180000000000001E-3</v>
      </c>
      <c r="CN1492" s="38">
        <v>-9.3598299999999995E-2</v>
      </c>
      <c r="CO1492" s="38">
        <v>9.56457E-2</v>
      </c>
      <c r="CP1492" s="38">
        <v>6.2795400000000001E-2</v>
      </c>
      <c r="CQ1492" s="38">
        <v>7.7594499999999997E-2</v>
      </c>
      <c r="CR1492" s="38">
        <v>1.8227500000000001E-2</v>
      </c>
      <c r="CS1492" s="38">
        <v>3.3081300000000001E-2</v>
      </c>
      <c r="CT1492" s="38">
        <v>3.5721700000000002E-2</v>
      </c>
      <c r="CU1492" s="38">
        <v>-1.2382000000000001E-2</v>
      </c>
      <c r="CV1492" s="38">
        <v>-4.3517599999999997E-2</v>
      </c>
      <c r="CW1492" s="38">
        <v>-0.1343879</v>
      </c>
      <c r="CX1492" s="38">
        <v>-0.109983</v>
      </c>
      <c r="CY1492" s="38">
        <v>-0.1101495</v>
      </c>
      <c r="CZ1492" s="38">
        <v>-8.21075E-2</v>
      </c>
      <c r="DA1492" s="38">
        <v>-0.1190928</v>
      </c>
      <c r="DB1492" s="38">
        <v>-9.1762000000000007E-3</v>
      </c>
      <c r="DC1492" s="38">
        <v>5.9750999999999997E-3</v>
      </c>
      <c r="DD1492" s="38">
        <v>5.8573199999999999E-2</v>
      </c>
      <c r="DE1492" s="38">
        <v>1.8597599999999999E-2</v>
      </c>
      <c r="DF1492" s="38">
        <v>-6.8939E-2</v>
      </c>
      <c r="DG1492" s="38">
        <v>-5.9212599999999997E-2</v>
      </c>
      <c r="DH1492" s="38">
        <v>-6.8116200000000002E-2</v>
      </c>
      <c r="DI1492" s="38">
        <v>-1.9755600000000002E-2</v>
      </c>
      <c r="DJ1492" s="38">
        <v>4.1685199999999999E-2</v>
      </c>
      <c r="DK1492" s="38">
        <v>-1.6884999999999999E-3</v>
      </c>
      <c r="DL1492" s="38">
        <v>-8.2963300000000004E-2</v>
      </c>
      <c r="DM1492" s="38">
        <v>0.1044385</v>
      </c>
      <c r="DN1492" s="38">
        <v>7.1058499999999997E-2</v>
      </c>
      <c r="DO1492" s="38">
        <v>8.7312100000000004E-2</v>
      </c>
      <c r="DP1492" s="38">
        <v>2.5445599999999999E-2</v>
      </c>
      <c r="DQ1492" s="38">
        <v>3.8673800000000001E-2</v>
      </c>
      <c r="DR1492" s="38">
        <v>4.1013300000000003E-2</v>
      </c>
      <c r="DS1492" s="38">
        <v>-7.0701999999999996E-3</v>
      </c>
      <c r="DT1492" s="38">
        <v>-3.53867E-2</v>
      </c>
      <c r="DU1492" s="38">
        <v>-0.12188549999999999</v>
      </c>
      <c r="DV1492" s="38">
        <v>-9.7352800000000003E-2</v>
      </c>
      <c r="DW1492" s="38">
        <v>-9.8341999999999999E-2</v>
      </c>
      <c r="DX1492" s="38">
        <v>-6.6421599999999997E-2</v>
      </c>
      <c r="DY1492" s="38">
        <v>-0.1046478</v>
      </c>
      <c r="DZ1492" s="38">
        <v>4.9138999999999997E-3</v>
      </c>
      <c r="EA1492" s="38">
        <v>2.5584200000000001E-2</v>
      </c>
      <c r="EB1492" s="38">
        <v>7.3131199999999993E-2</v>
      </c>
      <c r="EC1492" s="38">
        <v>3.3560600000000003E-2</v>
      </c>
      <c r="ED1492" s="38">
        <v>-5.36173E-2</v>
      </c>
      <c r="EE1492" s="38">
        <v>-4.6824999999999999E-2</v>
      </c>
      <c r="EF1492" s="38">
        <v>-5.7047300000000002E-2</v>
      </c>
      <c r="EG1492" s="38">
        <v>-9.2294000000000005E-3</v>
      </c>
      <c r="EH1492" s="38">
        <v>5.0114899999999997E-2</v>
      </c>
      <c r="EI1492" s="38">
        <v>6.5839000000000002E-3</v>
      </c>
      <c r="EJ1492" s="38">
        <v>-6.7607899999999999E-2</v>
      </c>
      <c r="EK1492" s="38">
        <v>0.1171338</v>
      </c>
      <c r="EL1492" s="38">
        <v>8.2989099999999996E-2</v>
      </c>
      <c r="EM1492" s="38">
        <v>0.1013428</v>
      </c>
      <c r="EN1492" s="38">
        <v>3.5867299999999998E-2</v>
      </c>
      <c r="EO1492" s="38">
        <v>4.6748499999999998E-2</v>
      </c>
      <c r="EP1492" s="38">
        <v>4.8653299999999997E-2</v>
      </c>
      <c r="EQ1492" s="38">
        <v>5.9929999999999998E-4</v>
      </c>
      <c r="ER1492" s="38">
        <v>-2.3647100000000001E-2</v>
      </c>
      <c r="ES1492" s="38">
        <v>-0.1038342</v>
      </c>
      <c r="ET1492" s="38">
        <v>-7.9116900000000004E-2</v>
      </c>
      <c r="EU1492" s="38">
        <v>-8.1293900000000002E-2</v>
      </c>
      <c r="EV1492" s="38">
        <v>-4.3773699999999999E-2</v>
      </c>
      <c r="EW1492" s="38">
        <v>-8.3791599999999994E-2</v>
      </c>
      <c r="EX1492" s="38">
        <v>2.52579E-2</v>
      </c>
      <c r="EY1492" s="38">
        <v>5.38965E-2</v>
      </c>
      <c r="EZ1492" s="38">
        <v>9.4150700000000004E-2</v>
      </c>
      <c r="FA1492" s="38">
        <v>5.5164699999999997E-2</v>
      </c>
      <c r="FB1492" s="38">
        <v>81.988950000000003</v>
      </c>
      <c r="FC1492" s="38">
        <v>79.740650000000002</v>
      </c>
      <c r="FD1492" s="38">
        <v>77.88194</v>
      </c>
      <c r="FE1492" s="38">
        <v>76.541030000000006</v>
      </c>
      <c r="FF1492" s="38">
        <v>74.689449999999994</v>
      </c>
      <c r="FG1492" s="38">
        <v>73.747339999999994</v>
      </c>
      <c r="FH1492" s="38">
        <v>73.641990000000007</v>
      </c>
      <c r="FI1492" s="38">
        <v>75.481300000000005</v>
      </c>
      <c r="FJ1492" s="38">
        <v>79.485720000000001</v>
      </c>
      <c r="FK1492" s="38">
        <v>84.099329999999995</v>
      </c>
      <c r="FL1492" s="38">
        <v>89.478830000000002</v>
      </c>
      <c r="FM1492" s="38">
        <v>93.503460000000004</v>
      </c>
      <c r="FN1492" s="38">
        <v>97.093779999999995</v>
      </c>
      <c r="FO1492" s="38">
        <v>100.07769999999999</v>
      </c>
      <c r="FP1492" s="38">
        <v>102.58920000000001</v>
      </c>
      <c r="FQ1492" s="38">
        <v>104.5581</v>
      </c>
      <c r="FR1492" s="38">
        <v>105.52</v>
      </c>
      <c r="FS1492" s="38">
        <v>105.0866</v>
      </c>
      <c r="FT1492" s="38">
        <v>104.47239999999999</v>
      </c>
      <c r="FU1492" s="38">
        <v>100.7775</v>
      </c>
      <c r="FV1492" s="38">
        <v>96.243129999999994</v>
      </c>
      <c r="FW1492">
        <v>91.405619999999999</v>
      </c>
      <c r="FX1492">
        <v>90.21499</v>
      </c>
      <c r="FY1492">
        <v>88.682569999999998</v>
      </c>
      <c r="FZ1492">
        <v>2.2479200000000001E-2</v>
      </c>
      <c r="GA1492">
        <v>0.17227970000000001</v>
      </c>
      <c r="GB1492">
        <v>1</v>
      </c>
    </row>
    <row r="1493" spans="1:184" x14ac:dyDescent="0.3">
      <c r="A1493" t="s">
        <v>1</v>
      </c>
      <c r="B1493" t="s">
        <v>1</v>
      </c>
      <c r="C1493" t="s">
        <v>259</v>
      </c>
      <c r="D1493" t="s">
        <v>1</v>
      </c>
      <c r="E1493" t="s">
        <v>1</v>
      </c>
      <c r="F1493" t="s">
        <v>1</v>
      </c>
      <c r="G1493" t="s">
        <v>1</v>
      </c>
      <c r="H1493" s="40" t="s">
        <v>1</v>
      </c>
      <c r="I1493" s="18" t="s">
        <v>1</v>
      </c>
      <c r="J1493" s="38" t="s">
        <v>1</v>
      </c>
      <c r="K1493" s="18">
        <v>44809</v>
      </c>
      <c r="L1493" s="38">
        <v>32423</v>
      </c>
      <c r="M1493" s="38">
        <v>32427</v>
      </c>
      <c r="N1493" s="38">
        <v>5.9424869999999999</v>
      </c>
      <c r="O1493" s="38">
        <v>5.6390950000000002</v>
      </c>
      <c r="P1493" s="38">
        <v>5.3813110000000002</v>
      </c>
      <c r="Q1493" s="38">
        <v>5.2797869999999998</v>
      </c>
      <c r="R1493" s="38">
        <v>5.3254859999999997</v>
      </c>
      <c r="S1493" s="38">
        <v>5.4014239999999996</v>
      </c>
      <c r="T1493" s="38">
        <v>5.4686389999999996</v>
      </c>
      <c r="U1493" s="38">
        <v>5.8355889999999997</v>
      </c>
      <c r="V1493" s="38">
        <v>6.4844999999999997</v>
      </c>
      <c r="W1493" s="38">
        <v>7.1238419999999998</v>
      </c>
      <c r="X1493" s="38">
        <v>7.6392170000000004</v>
      </c>
      <c r="Y1493" s="38">
        <v>8.0005609999999994</v>
      </c>
      <c r="Z1493" s="38">
        <v>8.1966699999999992</v>
      </c>
      <c r="AA1493" s="38">
        <v>8.3794009999999997</v>
      </c>
      <c r="AB1493" s="38">
        <v>8.4237979999999997</v>
      </c>
      <c r="AC1493" s="38">
        <v>8.4213939999999994</v>
      </c>
      <c r="AD1493" s="38">
        <v>8.3773560000000007</v>
      </c>
      <c r="AE1493" s="38">
        <v>8.2011819999999993</v>
      </c>
      <c r="AF1493" s="38">
        <v>8.0054960000000008</v>
      </c>
      <c r="AG1493" s="38">
        <v>7.7337160000000003</v>
      </c>
      <c r="AH1493" s="38">
        <v>7.589086</v>
      </c>
      <c r="AI1493" s="38">
        <v>7.2204249999999996</v>
      </c>
      <c r="AJ1493" s="38">
        <v>6.6723189999999999</v>
      </c>
      <c r="AK1493" s="38">
        <v>6.2934520000000003</v>
      </c>
      <c r="AL1493" s="38">
        <v>0.29009610000000002</v>
      </c>
      <c r="AM1493" s="38">
        <v>0.13981160000000001</v>
      </c>
      <c r="AN1493" s="38">
        <v>1.38386E-2</v>
      </c>
      <c r="AO1493" s="38">
        <v>-1.98289E-2</v>
      </c>
      <c r="AP1493" s="38">
        <v>-2.0221599999999999E-2</v>
      </c>
      <c r="AQ1493" s="38">
        <v>-0.1726847</v>
      </c>
      <c r="AR1493" s="38">
        <v>-0.447015</v>
      </c>
      <c r="AS1493" s="38">
        <v>-0.2445</v>
      </c>
      <c r="AT1493" s="38">
        <v>-3.0106500000000001E-2</v>
      </c>
      <c r="AU1493" s="38">
        <v>0.1064973</v>
      </c>
      <c r="AV1493" s="38">
        <v>6.4589099999999997E-2</v>
      </c>
      <c r="AW1493" s="38">
        <v>1.9040100000000001E-2</v>
      </c>
      <c r="AX1493" s="38">
        <v>-1.9458699999999999E-2</v>
      </c>
      <c r="AY1493" s="38">
        <v>-4.73926E-2</v>
      </c>
      <c r="AZ1493" s="38">
        <v>-0.1564498</v>
      </c>
      <c r="BA1493" s="38">
        <v>-0.18840789999999999</v>
      </c>
      <c r="BB1493" s="38">
        <v>-0.1208079</v>
      </c>
      <c r="BC1493" s="38">
        <v>-0.1582509</v>
      </c>
      <c r="BD1493" s="38">
        <v>-9.7816299999999995E-2</v>
      </c>
      <c r="BE1493" s="38">
        <v>-0.25945639999999998</v>
      </c>
      <c r="BF1493" s="38">
        <v>-0.1068529</v>
      </c>
      <c r="BG1493" s="38">
        <v>-4.2796099999999997E-2</v>
      </c>
      <c r="BH1493" s="38">
        <v>-0.12964439999999999</v>
      </c>
      <c r="BI1493" s="38">
        <v>-0.153118</v>
      </c>
      <c r="BJ1493" s="38">
        <v>0.31247320000000001</v>
      </c>
      <c r="BK1493" s="38">
        <v>0.15567449999999999</v>
      </c>
      <c r="BL1493" s="38">
        <v>2.8232699999999999E-2</v>
      </c>
      <c r="BM1493" s="38">
        <v>-2.2117E-3</v>
      </c>
      <c r="BN1493" s="38">
        <v>-4.4301000000000002E-3</v>
      </c>
      <c r="BO1493" s="38">
        <v>-0.15479480000000001</v>
      </c>
      <c r="BP1493" s="38">
        <v>-0.42154069999999999</v>
      </c>
      <c r="BQ1493" s="38">
        <v>-0.22401219999999999</v>
      </c>
      <c r="BR1493" s="38">
        <v>-1.2684600000000001E-2</v>
      </c>
      <c r="BS1493" s="38">
        <v>0.1220364</v>
      </c>
      <c r="BT1493" s="38">
        <v>7.98817E-2</v>
      </c>
      <c r="BU1493" s="38">
        <v>3.3253999999999999E-2</v>
      </c>
      <c r="BV1493" s="38">
        <v>-1.06125E-2</v>
      </c>
      <c r="BW1493" s="38">
        <v>-3.6024E-2</v>
      </c>
      <c r="BX1493" s="38">
        <v>-0.13606070000000001</v>
      </c>
      <c r="BY1493" s="38">
        <v>-0.15790370000000001</v>
      </c>
      <c r="BZ1493" s="38">
        <v>-8.8553599999999996E-2</v>
      </c>
      <c r="CA1493" s="38">
        <v>-0.1271535</v>
      </c>
      <c r="CB1493" s="38">
        <v>-6.52721E-2</v>
      </c>
      <c r="CC1493" s="38">
        <v>-0.22281409999999999</v>
      </c>
      <c r="CD1493" s="38">
        <v>-7.5430700000000003E-2</v>
      </c>
      <c r="CE1493" s="38">
        <v>-3.6134000000000001E-3</v>
      </c>
      <c r="CF1493" s="38">
        <v>-8.8500200000000001E-2</v>
      </c>
      <c r="CG1493" s="38">
        <v>-0.1115869</v>
      </c>
      <c r="CH1493" s="38">
        <v>0.32797150000000003</v>
      </c>
      <c r="CI1493" s="38">
        <v>0.16666110000000001</v>
      </c>
      <c r="CJ1493" s="38">
        <v>3.8201899999999997E-2</v>
      </c>
      <c r="CK1493" s="38">
        <v>9.9898999999999995E-3</v>
      </c>
      <c r="CL1493" s="38">
        <v>6.5069999999999998E-3</v>
      </c>
      <c r="CM1493" s="38">
        <v>-0.14240439999999999</v>
      </c>
      <c r="CN1493" s="38">
        <v>-0.40389740000000002</v>
      </c>
      <c r="CO1493" s="38">
        <v>-0.2098225</v>
      </c>
      <c r="CP1493" s="38">
        <v>-6.1810000000000001E-4</v>
      </c>
      <c r="CQ1493" s="38">
        <v>0.13279869999999999</v>
      </c>
      <c r="CR1493" s="38">
        <v>9.0473399999999995E-2</v>
      </c>
      <c r="CS1493" s="38">
        <v>4.3098499999999998E-2</v>
      </c>
      <c r="CT1493" s="38">
        <v>-4.4856999999999996E-3</v>
      </c>
      <c r="CU1493" s="38">
        <v>-2.81502E-2</v>
      </c>
      <c r="CV1493" s="38">
        <v>-0.1219393</v>
      </c>
      <c r="CW1493" s="38">
        <v>-0.1367765</v>
      </c>
      <c r="CX1493" s="38">
        <v>-6.6214300000000004E-2</v>
      </c>
      <c r="CY1493" s="38">
        <v>-0.1056155</v>
      </c>
      <c r="CZ1493" s="38">
        <v>-4.2732100000000002E-2</v>
      </c>
      <c r="DA1493" s="38">
        <v>-0.1974359</v>
      </c>
      <c r="DB1493" s="38">
        <v>-5.3667800000000002E-2</v>
      </c>
      <c r="DC1493" s="38">
        <v>2.3524400000000001E-2</v>
      </c>
      <c r="DD1493" s="38">
        <v>-6.0004000000000002E-2</v>
      </c>
      <c r="DE1493" s="38">
        <v>-8.2822599999999996E-2</v>
      </c>
      <c r="DF1493" s="38">
        <v>0.34346989999999999</v>
      </c>
      <c r="DG1493" s="38">
        <v>0.17764779999999999</v>
      </c>
      <c r="DH1493" s="38">
        <v>4.8171199999999997E-2</v>
      </c>
      <c r="DI1493" s="38">
        <v>2.2191599999999999E-2</v>
      </c>
      <c r="DJ1493" s="38">
        <v>1.74442E-2</v>
      </c>
      <c r="DK1493" s="38">
        <v>-0.13001389999999999</v>
      </c>
      <c r="DL1493" s="38">
        <v>-0.38625399999999999</v>
      </c>
      <c r="DM1493" s="38">
        <v>-0.1956328</v>
      </c>
      <c r="DN1493" s="38">
        <v>1.14483E-2</v>
      </c>
      <c r="DO1493" s="38">
        <v>0.14356099999999999</v>
      </c>
      <c r="DP1493" s="38">
        <v>0.101065</v>
      </c>
      <c r="DQ1493" s="38">
        <v>5.2942900000000001E-2</v>
      </c>
      <c r="DR1493" s="38">
        <v>1.6412E-3</v>
      </c>
      <c r="DS1493" s="38">
        <v>-2.0276300000000001E-2</v>
      </c>
      <c r="DT1493" s="38">
        <v>-0.10781789999999999</v>
      </c>
      <c r="DU1493" s="38">
        <v>-0.1156494</v>
      </c>
      <c r="DV1493" s="38">
        <v>-4.38751E-2</v>
      </c>
      <c r="DW1493" s="38">
        <v>-8.4077499999999999E-2</v>
      </c>
      <c r="DX1493" s="38">
        <v>-2.0192000000000002E-2</v>
      </c>
      <c r="DY1493" s="38">
        <v>-0.1720576</v>
      </c>
      <c r="DZ1493" s="38">
        <v>-3.19049E-2</v>
      </c>
      <c r="EA1493" s="38">
        <v>5.0662199999999998E-2</v>
      </c>
      <c r="EB1493" s="38">
        <v>-3.15077E-2</v>
      </c>
      <c r="EC1493" s="38">
        <v>-5.4058299999999997E-2</v>
      </c>
      <c r="ED1493" s="38">
        <v>0.36584699999999998</v>
      </c>
      <c r="EE1493" s="38">
        <v>0.19351070000000001</v>
      </c>
      <c r="EF1493" s="38">
        <v>6.2565200000000001E-2</v>
      </c>
      <c r="EG1493" s="38">
        <v>3.9808799999999998E-2</v>
      </c>
      <c r="EH1493" s="38">
        <v>3.32357E-2</v>
      </c>
      <c r="EI1493" s="38">
        <v>-0.1121241</v>
      </c>
      <c r="EJ1493" s="38">
        <v>-0.36077979999999998</v>
      </c>
      <c r="EK1493" s="38">
        <v>-0.175145</v>
      </c>
      <c r="EL1493" s="38">
        <v>2.8870300000000002E-2</v>
      </c>
      <c r="EM1493" s="38">
        <v>0.15909999999999999</v>
      </c>
      <c r="EN1493" s="38">
        <v>0.11635769999999999</v>
      </c>
      <c r="EO1493" s="38">
        <v>6.7156800000000003E-2</v>
      </c>
      <c r="EP1493" s="38">
        <v>1.0487399999999999E-2</v>
      </c>
      <c r="EQ1493" s="38">
        <v>-8.9076999999999993E-3</v>
      </c>
      <c r="ER1493" s="38">
        <v>-8.7428800000000001E-2</v>
      </c>
      <c r="ES1493" s="38">
        <v>-8.5145100000000001E-2</v>
      </c>
      <c r="ET1493" s="38">
        <v>-1.1620800000000001E-2</v>
      </c>
      <c r="EU1493" s="38">
        <v>-5.2980100000000002E-2</v>
      </c>
      <c r="EV1493" s="38">
        <v>1.2352200000000001E-2</v>
      </c>
      <c r="EW1493" s="38">
        <v>-0.13541529999999999</v>
      </c>
      <c r="EX1493" s="38">
        <v>-4.8270000000000002E-4</v>
      </c>
      <c r="EY1493" s="38">
        <v>8.9844900000000005E-2</v>
      </c>
      <c r="EZ1493" s="38">
        <v>9.6363999999999998E-3</v>
      </c>
      <c r="FA1493" s="38">
        <v>-1.25272E-2</v>
      </c>
      <c r="FB1493" s="38">
        <v>87.898470000000003</v>
      </c>
      <c r="FC1493" s="38">
        <v>86.396709999999999</v>
      </c>
      <c r="FD1493" s="38">
        <v>84.484030000000004</v>
      </c>
      <c r="FE1493" s="38">
        <v>82.957570000000004</v>
      </c>
      <c r="FF1493" s="38">
        <v>81.578220000000002</v>
      </c>
      <c r="FG1493" s="38">
        <v>80.608639999999994</v>
      </c>
      <c r="FH1493" s="38">
        <v>78.715879999999999</v>
      </c>
      <c r="FI1493" s="38">
        <v>79.108429999999998</v>
      </c>
      <c r="FJ1493" s="38">
        <v>83.193259999999995</v>
      </c>
      <c r="FK1493" s="38">
        <v>88.733140000000006</v>
      </c>
      <c r="FL1493" s="38">
        <v>93.206280000000007</v>
      </c>
      <c r="FM1493" s="38">
        <v>95.898870000000002</v>
      </c>
      <c r="FN1493" s="38">
        <v>99.537660000000002</v>
      </c>
      <c r="FO1493" s="38">
        <v>102.46810000000001</v>
      </c>
      <c r="FP1493" s="38">
        <v>103.6032</v>
      </c>
      <c r="FQ1493" s="38">
        <v>105.1284</v>
      </c>
      <c r="FR1493" s="38">
        <v>106.5962</v>
      </c>
      <c r="FS1493" s="38">
        <v>107.02849999999999</v>
      </c>
      <c r="FT1493" s="38">
        <v>105.0689</v>
      </c>
      <c r="FU1493" s="38">
        <v>101.105</v>
      </c>
      <c r="FV1493" s="38">
        <v>99.353179999999995</v>
      </c>
      <c r="FW1493">
        <v>95.813190000000006</v>
      </c>
      <c r="FX1493">
        <v>92.840720000000005</v>
      </c>
      <c r="FY1493">
        <v>92.252459999999999</v>
      </c>
      <c r="FZ1493">
        <v>3.7596999999999998E-2</v>
      </c>
      <c r="GA1493">
        <v>0.66053770000000001</v>
      </c>
      <c r="GB1493">
        <v>1</v>
      </c>
    </row>
    <row r="1494" spans="1:184" x14ac:dyDescent="0.3">
      <c r="A1494" t="s">
        <v>1</v>
      </c>
      <c r="B1494" t="s">
        <v>1</v>
      </c>
      <c r="C1494" t="s">
        <v>259</v>
      </c>
      <c r="D1494" t="s">
        <v>1</v>
      </c>
      <c r="E1494" t="s">
        <v>1</v>
      </c>
      <c r="F1494" t="s">
        <v>1</v>
      </c>
      <c r="G1494" t="s">
        <v>1</v>
      </c>
      <c r="H1494" s="40" t="s">
        <v>1</v>
      </c>
      <c r="I1494" s="18" t="s">
        <v>1</v>
      </c>
      <c r="J1494" s="38" t="s">
        <v>1</v>
      </c>
      <c r="K1494" s="18">
        <v>44810</v>
      </c>
      <c r="L1494" s="38">
        <v>32423</v>
      </c>
      <c r="M1494" s="38">
        <v>32427</v>
      </c>
      <c r="N1494" s="38">
        <v>6.242191</v>
      </c>
      <c r="O1494" s="38">
        <v>6.054659</v>
      </c>
      <c r="P1494" s="38">
        <v>5.9140620000000004</v>
      </c>
      <c r="Q1494" s="38">
        <v>5.964734</v>
      </c>
      <c r="R1494" s="38">
        <v>6.2850169999999999</v>
      </c>
      <c r="S1494" s="38">
        <v>6.8375089999999998</v>
      </c>
      <c r="T1494" s="38">
        <v>7.5419020000000003</v>
      </c>
      <c r="U1494" s="38">
        <v>8.4147619999999996</v>
      </c>
      <c r="V1494" s="38">
        <v>9.358841</v>
      </c>
      <c r="W1494" s="38">
        <v>10.12693</v>
      </c>
      <c r="X1494" s="38">
        <v>10.72064</v>
      </c>
      <c r="Y1494" s="38">
        <v>11.3005</v>
      </c>
      <c r="Z1494" s="38">
        <v>11.73611</v>
      </c>
      <c r="AA1494" s="38">
        <v>12.05556</v>
      </c>
      <c r="AB1494" s="38">
        <v>12.12777</v>
      </c>
      <c r="AC1494" s="38">
        <v>11.956530000000001</v>
      </c>
      <c r="AD1494" s="38">
        <v>11.51562</v>
      </c>
      <c r="AE1494" s="38">
        <v>10.648009999999999</v>
      </c>
      <c r="AF1494" s="38">
        <v>9.9979410000000009</v>
      </c>
      <c r="AG1494" s="38">
        <v>9.5201440000000002</v>
      </c>
      <c r="AH1494" s="38">
        <v>9.1253080000000004</v>
      </c>
      <c r="AI1494" s="38">
        <v>8.5341179999999994</v>
      </c>
      <c r="AJ1494" s="38">
        <v>7.9813280000000004</v>
      </c>
      <c r="AK1494" s="38">
        <v>7.4397399999999996</v>
      </c>
      <c r="AL1494" s="38">
        <v>8.8400300000000001E-2</v>
      </c>
      <c r="AM1494" s="38">
        <v>1.9834999999999998E-2</v>
      </c>
      <c r="AN1494" s="38">
        <v>-3.45822E-2</v>
      </c>
      <c r="AO1494" s="38">
        <v>7.3940000000000006E-2</v>
      </c>
      <c r="AP1494" s="38">
        <v>0.1280065</v>
      </c>
      <c r="AQ1494" s="38">
        <v>8.4054699999999996E-2</v>
      </c>
      <c r="AR1494" s="38">
        <v>-5.9490099999999997E-2</v>
      </c>
      <c r="AS1494" s="38">
        <v>1.92867E-2</v>
      </c>
      <c r="AT1494" s="38">
        <v>-0.20682729999999999</v>
      </c>
      <c r="AU1494" s="38">
        <v>-0.3695833</v>
      </c>
      <c r="AV1494" s="38">
        <v>-0.43963740000000001</v>
      </c>
      <c r="AW1494" s="38">
        <v>-0.2985276</v>
      </c>
      <c r="AX1494" s="38">
        <v>-1.9895800000000002E-2</v>
      </c>
      <c r="AY1494" s="38">
        <v>0.17148440000000001</v>
      </c>
      <c r="AZ1494" s="38">
        <v>0.30809300000000001</v>
      </c>
      <c r="BA1494" s="38">
        <v>0.37059330000000001</v>
      </c>
      <c r="BB1494" s="38">
        <v>0.42187530000000001</v>
      </c>
      <c r="BC1494" s="38">
        <v>0.35131190000000001</v>
      </c>
      <c r="BD1494" s="38">
        <v>0.33206780000000002</v>
      </c>
      <c r="BE1494" s="38">
        <v>0.1033077</v>
      </c>
      <c r="BF1494" s="38">
        <v>0.16880999999999999</v>
      </c>
      <c r="BG1494" s="38">
        <v>0.1140186</v>
      </c>
      <c r="BH1494" s="38">
        <v>0.21764910000000001</v>
      </c>
      <c r="BI1494" s="38">
        <v>0.1696666</v>
      </c>
      <c r="BJ1494" s="38">
        <v>0.1191152</v>
      </c>
      <c r="BK1494" s="38">
        <v>4.9832700000000001E-2</v>
      </c>
      <c r="BL1494" s="38">
        <v>-7.5322000000000002E-3</v>
      </c>
      <c r="BM1494" s="38">
        <v>9.69246E-2</v>
      </c>
      <c r="BN1494" s="38">
        <v>0.15058250000000001</v>
      </c>
      <c r="BO1494" s="38">
        <v>0.107611</v>
      </c>
      <c r="BP1494" s="38">
        <v>-1.9386400000000002E-2</v>
      </c>
      <c r="BQ1494" s="38">
        <v>5.2986600000000002E-2</v>
      </c>
      <c r="BR1494" s="38">
        <v>-0.17414769999999999</v>
      </c>
      <c r="BS1494" s="38">
        <v>-0.32865919999999998</v>
      </c>
      <c r="BT1494" s="38">
        <v>-0.4072035</v>
      </c>
      <c r="BU1494" s="38">
        <v>-0.27371800000000002</v>
      </c>
      <c r="BV1494" s="38">
        <v>6.8899999999999994E-5</v>
      </c>
      <c r="BW1494" s="38">
        <v>0.19209599999999999</v>
      </c>
      <c r="BX1494" s="38">
        <v>0.33868579999999998</v>
      </c>
      <c r="BY1494" s="38">
        <v>0.40816140000000001</v>
      </c>
      <c r="BZ1494" s="38">
        <v>0.46688859999999999</v>
      </c>
      <c r="CA1494" s="38">
        <v>0.4039258</v>
      </c>
      <c r="CB1494" s="38">
        <v>0.39643669999999998</v>
      </c>
      <c r="CC1494" s="38">
        <v>0.17500640000000001</v>
      </c>
      <c r="CD1494" s="38">
        <v>0.23021939999999999</v>
      </c>
      <c r="CE1494" s="38">
        <v>0.1777164</v>
      </c>
      <c r="CF1494" s="38">
        <v>0.27233439999999998</v>
      </c>
      <c r="CG1494" s="38">
        <v>0.229932</v>
      </c>
      <c r="CH1494" s="38">
        <v>0.14038819999999999</v>
      </c>
      <c r="CI1494" s="38">
        <v>7.0609000000000005E-2</v>
      </c>
      <c r="CJ1494" s="38">
        <v>1.12026E-2</v>
      </c>
      <c r="CK1494" s="38">
        <v>0.1128436</v>
      </c>
      <c r="CL1494" s="38">
        <v>0.16621859999999999</v>
      </c>
      <c r="CM1494" s="38">
        <v>0.12392599999999999</v>
      </c>
      <c r="CN1494" s="38">
        <v>8.3893000000000006E-3</v>
      </c>
      <c r="CO1494" s="38">
        <v>7.6327099999999995E-2</v>
      </c>
      <c r="CP1494" s="38">
        <v>-0.15151390000000001</v>
      </c>
      <c r="CQ1494" s="38">
        <v>-0.30031530000000001</v>
      </c>
      <c r="CR1494" s="38">
        <v>-0.38473980000000002</v>
      </c>
      <c r="CS1494" s="38">
        <v>-0.25653500000000001</v>
      </c>
      <c r="CT1494" s="38">
        <v>1.38963E-2</v>
      </c>
      <c r="CU1494" s="38">
        <v>0.20637159999999999</v>
      </c>
      <c r="CV1494" s="38">
        <v>0.35987429999999998</v>
      </c>
      <c r="CW1494" s="38">
        <v>0.43418099999999998</v>
      </c>
      <c r="CX1494" s="38">
        <v>0.49806470000000003</v>
      </c>
      <c r="CY1494" s="38">
        <v>0.44036599999999998</v>
      </c>
      <c r="CZ1494" s="38">
        <v>0.44101839999999998</v>
      </c>
      <c r="DA1494" s="38">
        <v>0.22466469999999999</v>
      </c>
      <c r="DB1494" s="38">
        <v>0.27275139999999998</v>
      </c>
      <c r="DC1494" s="38">
        <v>0.22183330000000001</v>
      </c>
      <c r="DD1494" s="38">
        <v>0.31020930000000002</v>
      </c>
      <c r="DE1494" s="38">
        <v>0.27167150000000001</v>
      </c>
      <c r="DF1494" s="38">
        <v>0.1616612</v>
      </c>
      <c r="DG1494" s="38">
        <v>9.1385300000000003E-2</v>
      </c>
      <c r="DH1494" s="38">
        <v>2.9937399999999999E-2</v>
      </c>
      <c r="DI1494" s="38">
        <v>0.1287626</v>
      </c>
      <c r="DJ1494" s="38">
        <v>0.18185470000000001</v>
      </c>
      <c r="DK1494" s="38">
        <v>0.140241</v>
      </c>
      <c r="DL1494" s="38">
        <v>3.6165000000000003E-2</v>
      </c>
      <c r="DM1494" s="38">
        <v>9.9667500000000006E-2</v>
      </c>
      <c r="DN1494" s="38">
        <v>-0.1288801</v>
      </c>
      <c r="DO1494" s="38">
        <v>-0.27197139999999997</v>
      </c>
      <c r="DP1494" s="38">
        <v>-0.36227619999999999</v>
      </c>
      <c r="DQ1494" s="38">
        <v>-0.23935190000000001</v>
      </c>
      <c r="DR1494" s="38">
        <v>2.77237E-2</v>
      </c>
      <c r="DS1494" s="38">
        <v>0.22064710000000001</v>
      </c>
      <c r="DT1494" s="38">
        <v>0.38106269999999998</v>
      </c>
      <c r="DU1494" s="38">
        <v>0.46020060000000002</v>
      </c>
      <c r="DV1494" s="38">
        <v>0.52924070000000001</v>
      </c>
      <c r="DW1494" s="38">
        <v>0.47680620000000001</v>
      </c>
      <c r="DX1494" s="38">
        <v>0.48560019999999998</v>
      </c>
      <c r="DY1494" s="38">
        <v>0.27432299999999998</v>
      </c>
      <c r="DZ1494" s="38">
        <v>0.31528339999999999</v>
      </c>
      <c r="EA1494" s="38">
        <v>0.26595020000000003</v>
      </c>
      <c r="EB1494" s="38">
        <v>0.34808420000000001</v>
      </c>
      <c r="EC1494" s="38">
        <v>0.3134111</v>
      </c>
      <c r="ED1494" s="38">
        <v>0.19237609999999999</v>
      </c>
      <c r="EE1494" s="38">
        <v>0.1213829</v>
      </c>
      <c r="EF1494" s="38">
        <v>5.6987400000000001E-2</v>
      </c>
      <c r="EG1494" s="38">
        <v>0.1517471</v>
      </c>
      <c r="EH1494" s="38">
        <v>0.20443069999999999</v>
      </c>
      <c r="EI1494" s="38">
        <v>0.16379730000000001</v>
      </c>
      <c r="EJ1494" s="38">
        <v>7.6268699999999995E-2</v>
      </c>
      <c r="EK1494" s="38">
        <v>0.1333674</v>
      </c>
      <c r="EL1494" s="38">
        <v>-9.6200499999999994E-2</v>
      </c>
      <c r="EM1494" s="38">
        <v>-0.23104730000000001</v>
      </c>
      <c r="EN1494" s="38">
        <v>-0.32984229999999998</v>
      </c>
      <c r="EO1494" s="38">
        <v>-0.21454239999999999</v>
      </c>
      <c r="EP1494" s="38">
        <v>4.7688300000000003E-2</v>
      </c>
      <c r="EQ1494" s="38">
        <v>0.2412588</v>
      </c>
      <c r="ER1494" s="38">
        <v>0.41165550000000001</v>
      </c>
      <c r="ES1494" s="38">
        <v>0.49776880000000001</v>
      </c>
      <c r="ET1494" s="38">
        <v>0.57425400000000004</v>
      </c>
      <c r="EU1494" s="38">
        <v>0.52942009999999995</v>
      </c>
      <c r="EV1494" s="38">
        <v>0.54996909999999999</v>
      </c>
      <c r="EW1494" s="38">
        <v>0.34602179999999999</v>
      </c>
      <c r="EX1494" s="38">
        <v>0.37669279999999999</v>
      </c>
      <c r="EY1494" s="38">
        <v>0.329648</v>
      </c>
      <c r="EZ1494" s="38">
        <v>0.4027694</v>
      </c>
      <c r="FA1494" s="38">
        <v>0.37367640000000002</v>
      </c>
      <c r="FB1494" s="38">
        <v>88.803889999999996</v>
      </c>
      <c r="FC1494" s="38">
        <v>85.619919999999993</v>
      </c>
      <c r="FD1494" s="38">
        <v>82.920310000000001</v>
      </c>
      <c r="FE1494" s="38">
        <v>82.337239999999994</v>
      </c>
      <c r="FF1494" s="38">
        <v>81.623760000000004</v>
      </c>
      <c r="FG1494" s="38">
        <v>81.634010000000004</v>
      </c>
      <c r="FH1494" s="38">
        <v>81.559820000000002</v>
      </c>
      <c r="FI1494" s="38">
        <v>83.059139999999999</v>
      </c>
      <c r="FJ1494" s="38">
        <v>86.805980000000005</v>
      </c>
      <c r="FK1494" s="38">
        <v>93.604560000000006</v>
      </c>
      <c r="FL1494" s="38">
        <v>97.52</v>
      </c>
      <c r="FM1494" s="38">
        <v>101.9297</v>
      </c>
      <c r="FN1494" s="38">
        <v>104.50320000000001</v>
      </c>
      <c r="FO1494" s="38">
        <v>107.5557</v>
      </c>
      <c r="FP1494" s="38">
        <v>110.01949999999999</v>
      </c>
      <c r="FQ1494" s="38">
        <v>112.0467</v>
      </c>
      <c r="FR1494" s="38">
        <v>113.7612</v>
      </c>
      <c r="FS1494" s="38">
        <v>113.5458</v>
      </c>
      <c r="FT1494" s="38">
        <v>111.40089999999999</v>
      </c>
      <c r="FU1494" s="38">
        <v>106.3381</v>
      </c>
      <c r="FV1494" s="38">
        <v>101.7501</v>
      </c>
      <c r="FW1494">
        <v>98.892120000000006</v>
      </c>
      <c r="FX1494">
        <v>98.603369999999998</v>
      </c>
      <c r="FY1494">
        <v>95.599969999999999</v>
      </c>
      <c r="FZ1494">
        <v>7.2482199999999997E-2</v>
      </c>
      <c r="GA1494">
        <v>0.53939809999999999</v>
      </c>
      <c r="GB1494">
        <v>1</v>
      </c>
    </row>
    <row r="1495" spans="1:184" x14ac:dyDescent="0.3">
      <c r="A1495" t="s">
        <v>1</v>
      </c>
      <c r="B1495" t="s">
        <v>1</v>
      </c>
      <c r="C1495" t="s">
        <v>259</v>
      </c>
      <c r="D1495" t="s">
        <v>1</v>
      </c>
      <c r="E1495" t="s">
        <v>1</v>
      </c>
      <c r="F1495" t="s">
        <v>1</v>
      </c>
      <c r="G1495" t="s">
        <v>1</v>
      </c>
      <c r="H1495" s="40" t="s">
        <v>1</v>
      </c>
      <c r="I1495" s="18" t="s">
        <v>1</v>
      </c>
      <c r="J1495" s="38" t="s">
        <v>1</v>
      </c>
      <c r="K1495" s="18">
        <v>44811</v>
      </c>
      <c r="L1495" s="38">
        <v>32423</v>
      </c>
      <c r="M1495" s="38">
        <v>32427</v>
      </c>
      <c r="N1495" s="38">
        <v>6.9898090000000002</v>
      </c>
      <c r="O1495" s="38">
        <v>6.7120569999999997</v>
      </c>
      <c r="P1495" s="38">
        <v>6.5621390000000002</v>
      </c>
      <c r="Q1495" s="38">
        <v>6.506424</v>
      </c>
      <c r="R1495" s="38">
        <v>6.6833419999999997</v>
      </c>
      <c r="S1495" s="38">
        <v>7.127148</v>
      </c>
      <c r="T1495" s="38">
        <v>7.710388</v>
      </c>
      <c r="U1495" s="38">
        <v>8.5068059999999992</v>
      </c>
      <c r="V1495" s="38">
        <v>9.4816549999999999</v>
      </c>
      <c r="W1495" s="38">
        <v>10.252599999999999</v>
      </c>
      <c r="X1495" s="38">
        <v>10.93784</v>
      </c>
      <c r="Y1495" s="38">
        <v>11.397169999999999</v>
      </c>
      <c r="Z1495" s="38">
        <v>11.710990000000001</v>
      </c>
      <c r="AA1495" s="38">
        <v>12.002179999999999</v>
      </c>
      <c r="AB1495" s="38">
        <v>12.05789</v>
      </c>
      <c r="AC1495" s="38">
        <v>11.89269</v>
      </c>
      <c r="AD1495" s="38">
        <v>11.47171</v>
      </c>
      <c r="AE1495" s="38">
        <v>10.599880000000001</v>
      </c>
      <c r="AF1495" s="38">
        <v>9.9417659999999994</v>
      </c>
      <c r="AG1495" s="38">
        <v>9.4679420000000007</v>
      </c>
      <c r="AH1495" s="38">
        <v>9.1093720000000005</v>
      </c>
      <c r="AI1495" s="38">
        <v>8.556908</v>
      </c>
      <c r="AJ1495" s="38">
        <v>7.938078</v>
      </c>
      <c r="AK1495" s="38">
        <v>7.3575350000000004</v>
      </c>
      <c r="AL1495" s="38">
        <v>5.7587699999999999E-2</v>
      </c>
      <c r="AM1495" s="38">
        <v>-1.18199E-2</v>
      </c>
      <c r="AN1495" s="38">
        <v>-1.4852300000000001E-2</v>
      </c>
      <c r="AO1495" s="38">
        <v>2.5155199999999999E-2</v>
      </c>
      <c r="AP1495" s="38">
        <v>6.8853800000000007E-2</v>
      </c>
      <c r="AQ1495" s="38">
        <v>-6.4010499999999998E-2</v>
      </c>
      <c r="AR1495" s="38">
        <v>-0.2064628</v>
      </c>
      <c r="AS1495" s="38">
        <v>-0.1204716</v>
      </c>
      <c r="AT1495" s="38">
        <v>-0.1758373</v>
      </c>
      <c r="AU1495" s="38">
        <v>-0.14896119999999999</v>
      </c>
      <c r="AV1495" s="38">
        <v>-0.1057999</v>
      </c>
      <c r="AW1495" s="38">
        <v>-0.1051996</v>
      </c>
      <c r="AX1495" s="38">
        <v>9.5382999999999996E-3</v>
      </c>
      <c r="AY1495" s="38">
        <v>1.0258400000000001E-2</v>
      </c>
      <c r="AZ1495" s="38">
        <v>8.7115600000000001E-2</v>
      </c>
      <c r="BA1495" s="38">
        <v>0.13724249999999999</v>
      </c>
      <c r="BB1495" s="38">
        <v>0.2089182</v>
      </c>
      <c r="BC1495" s="38">
        <v>0.21583930000000001</v>
      </c>
      <c r="BD1495" s="38">
        <v>0.15851109999999999</v>
      </c>
      <c r="BE1495" s="38">
        <v>-3.7736199999999998E-2</v>
      </c>
      <c r="BF1495" s="38">
        <v>0.17039480000000001</v>
      </c>
      <c r="BG1495" s="38">
        <v>0.25687969999999999</v>
      </c>
      <c r="BH1495" s="38">
        <v>0.24336360000000001</v>
      </c>
      <c r="BI1495" s="38">
        <v>0.17153940000000001</v>
      </c>
      <c r="BJ1495" s="38">
        <v>8.2721000000000003E-2</v>
      </c>
      <c r="BK1495" s="38">
        <v>7.3305000000000002E-3</v>
      </c>
      <c r="BL1495" s="38">
        <v>1.0509999999999999E-4</v>
      </c>
      <c r="BM1495" s="38">
        <v>3.9692499999999999E-2</v>
      </c>
      <c r="BN1495" s="38">
        <v>8.1012700000000007E-2</v>
      </c>
      <c r="BO1495" s="38">
        <v>-4.6060999999999998E-2</v>
      </c>
      <c r="BP1495" s="38">
        <v>-0.17905650000000001</v>
      </c>
      <c r="BQ1495" s="38">
        <v>-9.5392199999999996E-2</v>
      </c>
      <c r="BR1495" s="38">
        <v>-0.152397</v>
      </c>
      <c r="BS1495" s="38">
        <v>-0.1269449</v>
      </c>
      <c r="BT1495" s="38">
        <v>-8.7994299999999998E-2</v>
      </c>
      <c r="BU1495" s="38">
        <v>-9.0800500000000006E-2</v>
      </c>
      <c r="BV1495" s="38">
        <v>2.0004000000000001E-2</v>
      </c>
      <c r="BW1495" s="38">
        <v>2.2393300000000001E-2</v>
      </c>
      <c r="BX1495" s="38">
        <v>0.104</v>
      </c>
      <c r="BY1495" s="38">
        <v>0.16165280000000001</v>
      </c>
      <c r="BZ1495" s="38">
        <v>0.2395428</v>
      </c>
      <c r="CA1495" s="38">
        <v>0.25007699999999999</v>
      </c>
      <c r="CB1495" s="38">
        <v>0.2034473</v>
      </c>
      <c r="CC1495" s="38">
        <v>8.7904999999999997E-3</v>
      </c>
      <c r="CD1495" s="38">
        <v>0.20534089999999999</v>
      </c>
      <c r="CE1495" s="38">
        <v>0.29636990000000002</v>
      </c>
      <c r="CF1495" s="38">
        <v>0.28326449999999997</v>
      </c>
      <c r="CG1495" s="38">
        <v>0.2119491</v>
      </c>
      <c r="CH1495" s="38">
        <v>0.1001283</v>
      </c>
      <c r="CI1495" s="38">
        <v>2.0594000000000001E-2</v>
      </c>
      <c r="CJ1495" s="38">
        <v>1.04645E-2</v>
      </c>
      <c r="CK1495" s="38">
        <v>4.9761E-2</v>
      </c>
      <c r="CL1495" s="38">
        <v>8.9433899999999997E-2</v>
      </c>
      <c r="CM1495" s="38">
        <v>-3.3629300000000001E-2</v>
      </c>
      <c r="CN1495" s="38">
        <v>-0.16007489999999999</v>
      </c>
      <c r="CO1495" s="38">
        <v>-7.8022400000000006E-2</v>
      </c>
      <c r="CP1495" s="38">
        <v>-0.13616230000000001</v>
      </c>
      <c r="CQ1495" s="38">
        <v>-0.1116965</v>
      </c>
      <c r="CR1495" s="38">
        <v>-7.5662199999999999E-2</v>
      </c>
      <c r="CS1495" s="38">
        <v>-8.0827700000000002E-2</v>
      </c>
      <c r="CT1495" s="38">
        <v>2.7252499999999999E-2</v>
      </c>
      <c r="CU1495" s="38">
        <v>3.07979E-2</v>
      </c>
      <c r="CV1495" s="38">
        <v>0.11569409999999999</v>
      </c>
      <c r="CW1495" s="38">
        <v>0.1785593</v>
      </c>
      <c r="CX1495" s="38">
        <v>0.26075330000000002</v>
      </c>
      <c r="CY1495" s="38">
        <v>0.27378989999999997</v>
      </c>
      <c r="CZ1495" s="38">
        <v>0.2345699</v>
      </c>
      <c r="DA1495" s="38">
        <v>4.1014700000000001E-2</v>
      </c>
      <c r="DB1495" s="38">
        <v>0.22954440000000001</v>
      </c>
      <c r="DC1495" s="38">
        <v>0.32372060000000002</v>
      </c>
      <c r="DD1495" s="38">
        <v>0.3108998</v>
      </c>
      <c r="DE1495" s="38">
        <v>0.23993680000000001</v>
      </c>
      <c r="DF1495" s="38">
        <v>0.1175355</v>
      </c>
      <c r="DG1495" s="38">
        <v>3.3857499999999999E-2</v>
      </c>
      <c r="DH1495" s="38">
        <v>2.0823999999999999E-2</v>
      </c>
      <c r="DI1495" s="38">
        <v>5.9829500000000001E-2</v>
      </c>
      <c r="DJ1495" s="38">
        <v>9.78551E-2</v>
      </c>
      <c r="DK1495" s="38">
        <v>-2.11976E-2</v>
      </c>
      <c r="DL1495" s="38">
        <v>-0.14109340000000001</v>
      </c>
      <c r="DM1495" s="38">
        <v>-6.0652499999999998E-2</v>
      </c>
      <c r="DN1495" s="38">
        <v>-0.11992750000000001</v>
      </c>
      <c r="DO1495" s="38">
        <v>-9.6448099999999995E-2</v>
      </c>
      <c r="DP1495" s="38">
        <v>-6.33301E-2</v>
      </c>
      <c r="DQ1495" s="38">
        <v>-7.0854899999999998E-2</v>
      </c>
      <c r="DR1495" s="38">
        <v>3.45011E-2</v>
      </c>
      <c r="DS1495" s="38">
        <v>3.9202500000000001E-2</v>
      </c>
      <c r="DT1495" s="38">
        <v>0.12738820000000001</v>
      </c>
      <c r="DU1495" s="38">
        <v>0.1954658</v>
      </c>
      <c r="DV1495" s="38">
        <v>0.28196379999999999</v>
      </c>
      <c r="DW1495" s="38">
        <v>0.29750280000000001</v>
      </c>
      <c r="DX1495" s="38">
        <v>0.2656926</v>
      </c>
      <c r="DY1495" s="38">
        <v>7.3238899999999996E-2</v>
      </c>
      <c r="DZ1495" s="38">
        <v>0.25374790000000003</v>
      </c>
      <c r="EA1495" s="38">
        <v>0.35107139999999998</v>
      </c>
      <c r="EB1495" s="38">
        <v>0.33853499999999997</v>
      </c>
      <c r="EC1495" s="38">
        <v>0.26792440000000001</v>
      </c>
      <c r="ED1495" s="38">
        <v>0.14266889999999999</v>
      </c>
      <c r="EE1495" s="38">
        <v>5.3007899999999997E-2</v>
      </c>
      <c r="EF1495" s="38">
        <v>3.5781399999999998E-2</v>
      </c>
      <c r="EG1495" s="38">
        <v>7.4366799999999997E-2</v>
      </c>
      <c r="EH1495" s="38">
        <v>0.110014</v>
      </c>
      <c r="EI1495" s="38">
        <v>-3.2480999999999999E-3</v>
      </c>
      <c r="EJ1495" s="38">
        <v>-0.1136871</v>
      </c>
      <c r="EK1495" s="38">
        <v>-3.5573100000000003E-2</v>
      </c>
      <c r="EL1495" s="38">
        <v>-9.6487199999999995E-2</v>
      </c>
      <c r="EM1495" s="38">
        <v>-7.4431800000000006E-2</v>
      </c>
      <c r="EN1495" s="38">
        <v>-4.55244E-2</v>
      </c>
      <c r="EO1495" s="38">
        <v>-5.64558E-2</v>
      </c>
      <c r="EP1495" s="38">
        <v>4.4966800000000001E-2</v>
      </c>
      <c r="EQ1495" s="38">
        <v>5.1337500000000001E-2</v>
      </c>
      <c r="ER1495" s="38">
        <v>0.1442726</v>
      </c>
      <c r="ES1495" s="38">
        <v>0.21987609999999999</v>
      </c>
      <c r="ET1495" s="38">
        <v>0.31258839999999999</v>
      </c>
      <c r="EU1495" s="38">
        <v>0.33174049999999999</v>
      </c>
      <c r="EV1495" s="38">
        <v>0.31062879999999998</v>
      </c>
      <c r="EW1495" s="38">
        <v>0.1197656</v>
      </c>
      <c r="EX1495" s="38">
        <v>0.2886939</v>
      </c>
      <c r="EY1495" s="38">
        <v>0.39056160000000001</v>
      </c>
      <c r="EZ1495" s="38">
        <v>0.37843599999999999</v>
      </c>
      <c r="FA1495" s="38">
        <v>0.3083341</v>
      </c>
      <c r="FB1495" s="38">
        <v>94.613299999999995</v>
      </c>
      <c r="FC1495" s="38">
        <v>91.385009999999994</v>
      </c>
      <c r="FD1495" s="38">
        <v>88.016649999999998</v>
      </c>
      <c r="FE1495" s="38">
        <v>86.655720000000002</v>
      </c>
      <c r="FF1495" s="38">
        <v>84.762159999999994</v>
      </c>
      <c r="FG1495" s="38">
        <v>82.263509999999997</v>
      </c>
      <c r="FH1495" s="38">
        <v>81.67962</v>
      </c>
      <c r="FI1495" s="38">
        <v>81.232879999999994</v>
      </c>
      <c r="FJ1495" s="38">
        <v>85.274929999999998</v>
      </c>
      <c r="FK1495" s="38">
        <v>91.647729999999996</v>
      </c>
      <c r="FL1495" s="38">
        <v>97.951740000000001</v>
      </c>
      <c r="FM1495" s="38">
        <v>102.3107</v>
      </c>
      <c r="FN1495" s="38">
        <v>105.8237</v>
      </c>
      <c r="FO1495" s="38">
        <v>107.879</v>
      </c>
      <c r="FP1495" s="38">
        <v>108.9967</v>
      </c>
      <c r="FQ1495" s="38">
        <v>110.816</v>
      </c>
      <c r="FR1495" s="38">
        <v>111.2373</v>
      </c>
      <c r="FS1495" s="38">
        <v>109.7201</v>
      </c>
      <c r="FT1495" s="38">
        <v>107.2334</v>
      </c>
      <c r="FU1495" s="38">
        <v>103.2163</v>
      </c>
      <c r="FV1495" s="38">
        <v>100.6088</v>
      </c>
      <c r="FW1495">
        <v>98.660449999999997</v>
      </c>
      <c r="FX1495">
        <v>96.535449999999997</v>
      </c>
      <c r="FY1495">
        <v>91.762379999999993</v>
      </c>
      <c r="FZ1495">
        <v>4.5224800000000002E-2</v>
      </c>
      <c r="GA1495">
        <v>0.355601</v>
      </c>
      <c r="GB1495">
        <v>1</v>
      </c>
    </row>
    <row r="1496" spans="1:184" x14ac:dyDescent="0.3">
      <c r="A1496" t="s">
        <v>1</v>
      </c>
      <c r="B1496" t="s">
        <v>1</v>
      </c>
      <c r="C1496" t="s">
        <v>259</v>
      </c>
      <c r="D1496" t="s">
        <v>1</v>
      </c>
      <c r="E1496" t="s">
        <v>1</v>
      </c>
      <c r="F1496" t="s">
        <v>1</v>
      </c>
      <c r="G1496" t="s">
        <v>1</v>
      </c>
      <c r="H1496" s="40" t="s">
        <v>1</v>
      </c>
      <c r="I1496" s="18" t="s">
        <v>1</v>
      </c>
      <c r="J1496" s="38" t="s">
        <v>1</v>
      </c>
      <c r="K1496" s="18" t="s">
        <v>2</v>
      </c>
      <c r="L1496" s="38">
        <v>32541</v>
      </c>
      <c r="M1496" s="38">
        <v>32541</v>
      </c>
      <c r="N1496" s="38">
        <v>6.3821409999999998</v>
      </c>
      <c r="O1496" s="38">
        <v>6.1619900000000003</v>
      </c>
      <c r="P1496" s="38">
        <v>6.0335109999999998</v>
      </c>
      <c r="Q1496" s="38">
        <v>6.0074969999999999</v>
      </c>
      <c r="R1496" s="38">
        <v>6.2076390000000004</v>
      </c>
      <c r="S1496" s="38">
        <v>6.654064</v>
      </c>
      <c r="T1496" s="38">
        <v>7.2046400000000004</v>
      </c>
      <c r="U1496" s="38">
        <v>7.9671609999999999</v>
      </c>
      <c r="V1496" s="38">
        <v>8.8836270000000006</v>
      </c>
      <c r="W1496" s="38">
        <v>9.5396839999999994</v>
      </c>
      <c r="X1496" s="38">
        <v>10.146129999999999</v>
      </c>
      <c r="Y1496" s="38">
        <v>10.595890000000001</v>
      </c>
      <c r="Z1496" s="38">
        <v>10.89709</v>
      </c>
      <c r="AA1496" s="38">
        <v>11.19319</v>
      </c>
      <c r="AB1496" s="38">
        <v>11.273110000000001</v>
      </c>
      <c r="AC1496" s="38">
        <v>11.124700000000001</v>
      </c>
      <c r="AD1496" s="38">
        <v>10.739330000000001</v>
      </c>
      <c r="AE1496" s="38">
        <v>9.9626129999999993</v>
      </c>
      <c r="AF1496" s="38">
        <v>9.3988370000000003</v>
      </c>
      <c r="AG1496" s="38">
        <v>9.0078130000000005</v>
      </c>
      <c r="AH1496" s="38">
        <v>8.6635639999999992</v>
      </c>
      <c r="AI1496" s="38">
        <v>8.1173660000000005</v>
      </c>
      <c r="AJ1496" s="38">
        <v>7.5332080000000001</v>
      </c>
      <c r="AK1496" s="38">
        <v>7.0317790000000002</v>
      </c>
      <c r="AL1496" s="38">
        <v>-1.8120899999999999E-2</v>
      </c>
      <c r="AM1496" s="38">
        <v>-2.8941600000000001E-2</v>
      </c>
      <c r="AN1496" s="38">
        <v>-1.9432899999999999E-2</v>
      </c>
      <c r="AO1496" s="38">
        <v>1.3061400000000001E-2</v>
      </c>
      <c r="AP1496" s="38">
        <v>4.9175999999999997E-2</v>
      </c>
      <c r="AQ1496" s="38">
        <v>2.59939E-2</v>
      </c>
      <c r="AR1496" s="38">
        <v>-9.8749000000000007E-3</v>
      </c>
      <c r="AS1496" s="38">
        <v>-1.08924E-2</v>
      </c>
      <c r="AT1496" s="38">
        <v>-8.5262599999999994E-2</v>
      </c>
      <c r="AU1496" s="38">
        <v>-0.13255919999999999</v>
      </c>
      <c r="AV1496" s="38">
        <v>-0.1172557</v>
      </c>
      <c r="AW1496" s="38">
        <v>-8.6134799999999997E-2</v>
      </c>
      <c r="AX1496" s="38">
        <v>-6.7489000000000004E-3</v>
      </c>
      <c r="AY1496" s="38">
        <v>3.0094300000000001E-2</v>
      </c>
      <c r="AZ1496" s="38">
        <v>4.2298099999999998E-2</v>
      </c>
      <c r="BA1496" s="38">
        <v>8.2061999999999996E-2</v>
      </c>
      <c r="BB1496" s="38">
        <v>0.1268357</v>
      </c>
      <c r="BC1496" s="38">
        <v>0.10216509999999999</v>
      </c>
      <c r="BD1496" s="38">
        <v>8.6999499999999994E-2</v>
      </c>
      <c r="BE1496" s="38">
        <v>4.8188300000000003E-2</v>
      </c>
      <c r="BF1496" s="38">
        <v>7.2885599999999995E-2</v>
      </c>
      <c r="BG1496" s="38">
        <v>3.6631499999999997E-2</v>
      </c>
      <c r="BH1496" s="38">
        <v>5.64821E-2</v>
      </c>
      <c r="BI1496" s="38">
        <v>2.9650599999999999E-2</v>
      </c>
      <c r="BJ1496" s="38">
        <v>-3.9121E-3</v>
      </c>
      <c r="BK1496" s="38">
        <v>-1.8317099999999999E-2</v>
      </c>
      <c r="BL1496" s="38">
        <v>-8.3669E-3</v>
      </c>
      <c r="BM1496" s="38">
        <v>2.33843E-2</v>
      </c>
      <c r="BN1496" s="38">
        <v>5.8846999999999997E-2</v>
      </c>
      <c r="BO1496" s="38">
        <v>3.7025700000000002E-2</v>
      </c>
      <c r="BP1496" s="38">
        <v>7.2354000000000003E-3</v>
      </c>
      <c r="BQ1496" s="38">
        <v>5.1494000000000002E-3</v>
      </c>
      <c r="BR1496" s="38">
        <v>-6.7109699999999994E-2</v>
      </c>
      <c r="BS1496" s="38">
        <v>-0.1128314</v>
      </c>
      <c r="BT1496" s="38">
        <v>-0.10140490000000001</v>
      </c>
      <c r="BU1496" s="38">
        <v>-7.2506000000000001E-2</v>
      </c>
      <c r="BV1496" s="38">
        <v>9.9500000000000006E-5</v>
      </c>
      <c r="BW1496" s="38">
        <v>3.9989799999999999E-2</v>
      </c>
      <c r="BX1496" s="38">
        <v>5.7559600000000002E-2</v>
      </c>
      <c r="BY1496" s="38">
        <v>0.102655</v>
      </c>
      <c r="BZ1496" s="38">
        <v>0.1493361</v>
      </c>
      <c r="CA1496" s="38">
        <v>0.12627949999999999</v>
      </c>
      <c r="CB1496" s="38">
        <v>0.113219</v>
      </c>
      <c r="CC1496" s="38">
        <v>7.3496599999999995E-2</v>
      </c>
      <c r="CD1496" s="38">
        <v>9.4992400000000005E-2</v>
      </c>
      <c r="CE1496" s="38">
        <v>6.1840100000000002E-2</v>
      </c>
      <c r="CF1496" s="38">
        <v>8.1341800000000006E-2</v>
      </c>
      <c r="CG1496" s="38">
        <v>5.4704200000000001E-2</v>
      </c>
      <c r="CH1496" s="38">
        <v>5.9289E-3</v>
      </c>
      <c r="CI1496" s="38">
        <v>-1.0958499999999999E-2</v>
      </c>
      <c r="CJ1496" s="38">
        <v>-7.0259999999999995E-4</v>
      </c>
      <c r="CK1496" s="38">
        <v>3.0533999999999999E-2</v>
      </c>
      <c r="CL1496" s="38">
        <v>6.5545099999999995E-2</v>
      </c>
      <c r="CM1496" s="38">
        <v>4.4666400000000002E-2</v>
      </c>
      <c r="CN1496" s="38">
        <v>1.9085999999999999E-2</v>
      </c>
      <c r="CO1496" s="38">
        <v>1.6259800000000001E-2</v>
      </c>
      <c r="CP1496" s="38">
        <v>-5.4537000000000002E-2</v>
      </c>
      <c r="CQ1496" s="38">
        <v>-9.9168000000000006E-2</v>
      </c>
      <c r="CR1496" s="38">
        <v>-9.0426599999999996E-2</v>
      </c>
      <c r="CS1496" s="38">
        <v>-6.3066700000000003E-2</v>
      </c>
      <c r="CT1496" s="38">
        <v>4.8425999999999999E-3</v>
      </c>
      <c r="CU1496" s="38">
        <v>4.68434E-2</v>
      </c>
      <c r="CV1496" s="38">
        <v>6.8129599999999998E-2</v>
      </c>
      <c r="CW1496" s="38">
        <v>0.1169177</v>
      </c>
      <c r="CX1496" s="38">
        <v>0.1649197</v>
      </c>
      <c r="CY1496" s="38">
        <v>0.142981</v>
      </c>
      <c r="CZ1496" s="38">
        <v>0.13137860000000001</v>
      </c>
      <c r="DA1496" s="38">
        <v>9.1025099999999998E-2</v>
      </c>
      <c r="DB1496" s="38">
        <v>0.1103036</v>
      </c>
      <c r="DC1496" s="38">
        <v>7.9299499999999995E-2</v>
      </c>
      <c r="DD1496" s="38">
        <v>9.8559599999999997E-2</v>
      </c>
      <c r="DE1496" s="38">
        <v>7.2056099999999998E-2</v>
      </c>
      <c r="DF1496" s="38">
        <v>1.57698E-2</v>
      </c>
      <c r="DG1496" s="38">
        <v>-3.5999999999999999E-3</v>
      </c>
      <c r="DH1496" s="38">
        <v>6.9617000000000004E-3</v>
      </c>
      <c r="DI1496" s="38">
        <v>3.7683599999999998E-2</v>
      </c>
      <c r="DJ1496" s="38">
        <v>7.2243199999999994E-2</v>
      </c>
      <c r="DK1496" s="38">
        <v>5.2306999999999999E-2</v>
      </c>
      <c r="DL1496" s="38">
        <v>3.0936499999999999E-2</v>
      </c>
      <c r="DM1496" s="38">
        <v>2.73703E-2</v>
      </c>
      <c r="DN1496" s="38">
        <v>-4.1964300000000003E-2</v>
      </c>
      <c r="DO1496" s="38">
        <v>-8.55046E-2</v>
      </c>
      <c r="DP1496" s="38">
        <v>-7.9448400000000002E-2</v>
      </c>
      <c r="DQ1496" s="38">
        <v>-5.3627399999999999E-2</v>
      </c>
      <c r="DR1496" s="38">
        <v>9.5858000000000002E-3</v>
      </c>
      <c r="DS1496" s="38">
        <v>5.3697000000000002E-2</v>
      </c>
      <c r="DT1496" s="38">
        <v>7.8699699999999997E-2</v>
      </c>
      <c r="DU1496" s="38">
        <v>0.1311803</v>
      </c>
      <c r="DV1496" s="38">
        <v>0.18050330000000001</v>
      </c>
      <c r="DW1496" s="38">
        <v>0.1596825</v>
      </c>
      <c r="DX1496" s="38">
        <v>0.14953810000000001</v>
      </c>
      <c r="DY1496" s="38">
        <v>0.1085536</v>
      </c>
      <c r="DZ1496" s="38">
        <v>0.1256147</v>
      </c>
      <c r="EA1496" s="38">
        <v>9.6758899999999995E-2</v>
      </c>
      <c r="EB1496" s="38">
        <v>0.1157774</v>
      </c>
      <c r="EC1496" s="38">
        <v>8.9408100000000004E-2</v>
      </c>
      <c r="ED1496" s="38">
        <v>2.9978600000000001E-2</v>
      </c>
      <c r="EE1496" s="38">
        <v>7.0245999999999998E-3</v>
      </c>
      <c r="EF1496" s="38">
        <v>1.8027700000000001E-2</v>
      </c>
      <c r="EG1496" s="38">
        <v>4.8006600000000003E-2</v>
      </c>
      <c r="EH1496" s="38">
        <v>8.1914200000000006E-2</v>
      </c>
      <c r="EI1496" s="38">
        <v>6.3338800000000001E-2</v>
      </c>
      <c r="EJ1496" s="38">
        <v>4.8046899999999997E-2</v>
      </c>
      <c r="EK1496" s="38">
        <v>4.3411999999999999E-2</v>
      </c>
      <c r="EL1496" s="38">
        <v>-2.3811300000000001E-2</v>
      </c>
      <c r="EM1496" s="38">
        <v>-6.5776799999999996E-2</v>
      </c>
      <c r="EN1496" s="38">
        <v>-6.3597600000000004E-2</v>
      </c>
      <c r="EO1496" s="38">
        <v>-3.9998499999999999E-2</v>
      </c>
      <c r="EP1496" s="38">
        <v>1.64341E-2</v>
      </c>
      <c r="EQ1496" s="38">
        <v>6.3592499999999996E-2</v>
      </c>
      <c r="ER1496" s="38">
        <v>9.3961100000000006E-2</v>
      </c>
      <c r="ES1496" s="38">
        <v>0.1517733</v>
      </c>
      <c r="ET1496" s="38">
        <v>0.20300360000000001</v>
      </c>
      <c r="EU1496" s="38">
        <v>0.18379690000000001</v>
      </c>
      <c r="EV1496" s="38">
        <v>0.17575769999999999</v>
      </c>
      <c r="EW1496" s="38">
        <v>0.13386190000000001</v>
      </c>
      <c r="EX1496" s="38">
        <v>0.14772160000000001</v>
      </c>
      <c r="EY1496" s="38">
        <v>0.12196750000000001</v>
      </c>
      <c r="EZ1496" s="38">
        <v>0.14063709999999999</v>
      </c>
      <c r="FA1496" s="38">
        <v>0.1144617</v>
      </c>
      <c r="FB1496" s="38">
        <v>85.767769999999999</v>
      </c>
      <c r="FC1496" s="38">
        <v>83.712810000000005</v>
      </c>
      <c r="FD1496" s="38">
        <v>81.507480000000001</v>
      </c>
      <c r="FE1496" s="38">
        <v>79.798810000000003</v>
      </c>
      <c r="FF1496" s="38">
        <v>78.244680000000002</v>
      </c>
      <c r="FG1496" s="38">
        <v>77.109039999999993</v>
      </c>
      <c r="FH1496" s="38">
        <v>76.755600000000001</v>
      </c>
      <c r="FI1496" s="38">
        <v>78.409419999999997</v>
      </c>
      <c r="FJ1496" s="38">
        <v>82.421670000000006</v>
      </c>
      <c r="FK1496" s="38">
        <v>86.843350000000001</v>
      </c>
      <c r="FL1496" s="38">
        <v>91.211060000000003</v>
      </c>
      <c r="FM1496" s="38">
        <v>95.107730000000004</v>
      </c>
      <c r="FN1496" s="38">
        <v>97.893219999999999</v>
      </c>
      <c r="FO1496" s="38">
        <v>100.5925</v>
      </c>
      <c r="FP1496" s="38">
        <v>102.9323</v>
      </c>
      <c r="FQ1496" s="38">
        <v>104.8242</v>
      </c>
      <c r="FR1496" s="38">
        <v>105.6324</v>
      </c>
      <c r="FS1496" s="38">
        <v>105.09820000000001</v>
      </c>
      <c r="FT1496" s="38">
        <v>103.7174</v>
      </c>
      <c r="FU1496" s="38">
        <v>101.02249999999999</v>
      </c>
      <c r="FV1496" s="38">
        <v>97.531469999999999</v>
      </c>
      <c r="FW1496">
        <v>94.489090000000004</v>
      </c>
      <c r="FX1496">
        <v>92.177390000000003</v>
      </c>
      <c r="FY1496">
        <v>88.853849999999994</v>
      </c>
      <c r="FZ1496">
        <v>2.9262699999999999E-2</v>
      </c>
      <c r="GA1496">
        <v>0.23098949999999999</v>
      </c>
      <c r="GB1496">
        <v>1</v>
      </c>
    </row>
    <row r="1497" spans="1:184" x14ac:dyDescent="0.3">
      <c r="A1497" t="s">
        <v>1</v>
      </c>
      <c r="B1497" t="s">
        <v>1</v>
      </c>
      <c r="C1497" t="s">
        <v>260</v>
      </c>
      <c r="D1497" t="s">
        <v>1</v>
      </c>
      <c r="E1497" t="s">
        <v>1</v>
      </c>
      <c r="F1497" t="s">
        <v>1</v>
      </c>
      <c r="G1497" t="s">
        <v>1</v>
      </c>
      <c r="H1497" s="40" t="s">
        <v>1</v>
      </c>
      <c r="I1497" s="18" t="s">
        <v>1</v>
      </c>
      <c r="J1497" s="38" t="s">
        <v>1</v>
      </c>
      <c r="K1497" s="18">
        <v>44722</v>
      </c>
      <c r="L1497" s="38">
        <v>308</v>
      </c>
      <c r="M1497" s="38">
        <v>308</v>
      </c>
      <c r="N1497" s="38">
        <v>3.0196679999999998</v>
      </c>
      <c r="O1497" s="38">
        <v>2.8848410000000002</v>
      </c>
      <c r="P1497" s="38">
        <v>2.9198019999999998</v>
      </c>
      <c r="Q1497" s="38">
        <v>2.8991609999999999</v>
      </c>
      <c r="R1497" s="38">
        <v>2.910215</v>
      </c>
      <c r="S1497" s="38">
        <v>3.0401859999999998</v>
      </c>
      <c r="T1497" s="38">
        <v>3.3097409999999998</v>
      </c>
      <c r="U1497" s="38">
        <v>3.0553340000000002</v>
      </c>
      <c r="V1497" s="38">
        <v>4.0178089999999997</v>
      </c>
      <c r="W1497" s="38">
        <v>4.040089</v>
      </c>
      <c r="X1497" s="38">
        <v>4.1491749999999996</v>
      </c>
      <c r="Y1497" s="38">
        <v>4.3051159999999999</v>
      </c>
      <c r="Z1497" s="38">
        <v>4.3907160000000003</v>
      </c>
      <c r="AA1497" s="38">
        <v>4.3711440000000001</v>
      </c>
      <c r="AB1497" s="38">
        <v>4.4237549999999999</v>
      </c>
      <c r="AC1497" s="38">
        <v>4.2983950000000002</v>
      </c>
      <c r="AD1497" s="38">
        <v>4.1381790000000001</v>
      </c>
      <c r="AE1497" s="38">
        <v>3.8738380000000001</v>
      </c>
      <c r="AF1497" s="38">
        <v>3.5966819999999999</v>
      </c>
      <c r="AG1497" s="38">
        <v>3.4965929999999998</v>
      </c>
      <c r="AH1497" s="38">
        <v>3.4197259999999998</v>
      </c>
      <c r="AI1497" s="38">
        <v>3.4128349999999998</v>
      </c>
      <c r="AJ1497" s="38">
        <v>3.2414529999999999</v>
      </c>
      <c r="AK1497" s="38">
        <v>3.1282800000000002</v>
      </c>
      <c r="AL1497" s="38">
        <v>-3.8064399999999998E-2</v>
      </c>
      <c r="AM1497" s="38">
        <v>-7.9674499999999995E-2</v>
      </c>
      <c r="AN1497" s="38">
        <v>-3.0837900000000001E-2</v>
      </c>
      <c r="AO1497" s="38">
        <v>5.5463199999999997E-2</v>
      </c>
      <c r="AP1497" s="38">
        <v>1.5985099999999999E-2</v>
      </c>
      <c r="AQ1497" s="38">
        <v>2.1505900000000001E-2</v>
      </c>
      <c r="AR1497" s="38">
        <v>0.2410812</v>
      </c>
      <c r="AS1497" s="38">
        <v>-0.59497230000000001</v>
      </c>
      <c r="AT1497" s="38">
        <v>-0.1770544</v>
      </c>
      <c r="AU1497" s="38">
        <v>-0.52065349999999999</v>
      </c>
      <c r="AV1497" s="38">
        <v>-0.28604629999999998</v>
      </c>
      <c r="AW1497" s="38">
        <v>-0.14769789999999999</v>
      </c>
      <c r="AX1497" s="38">
        <v>-7.6046900000000001E-2</v>
      </c>
      <c r="AY1497" s="38">
        <v>-0.30513059999999997</v>
      </c>
      <c r="AZ1497" s="38">
        <v>-6.4860299999999996E-2</v>
      </c>
      <c r="BA1497" s="38">
        <v>-3.0176600000000001E-2</v>
      </c>
      <c r="BB1497" s="38">
        <v>-6.6026399999999999E-2</v>
      </c>
      <c r="BC1497" s="38">
        <v>4.3088099999999997E-2</v>
      </c>
      <c r="BD1497" s="38">
        <v>9.9103999999999998E-2</v>
      </c>
      <c r="BE1497" s="38">
        <v>1.1731699999999999E-2</v>
      </c>
      <c r="BF1497" s="38">
        <v>-9.8395200000000002E-2</v>
      </c>
      <c r="BG1497" s="38">
        <v>-0.1979301</v>
      </c>
      <c r="BH1497" s="38">
        <v>-0.1852393</v>
      </c>
      <c r="BI1497" s="38">
        <v>-0.16860810000000001</v>
      </c>
      <c r="BJ1497" s="38">
        <v>-1.4601100000000001E-2</v>
      </c>
      <c r="BK1497" s="38">
        <v>-5.6239400000000002E-2</v>
      </c>
      <c r="BL1497" s="38">
        <v>-9.4473999999999999E-3</v>
      </c>
      <c r="BM1497" s="38">
        <v>7.5373499999999996E-2</v>
      </c>
      <c r="BN1497" s="38">
        <v>3.3744400000000001E-2</v>
      </c>
      <c r="BO1497" s="38">
        <v>4.7967000000000003E-2</v>
      </c>
      <c r="BP1497" s="38">
        <v>0.29299199999999997</v>
      </c>
      <c r="BQ1497" s="38">
        <v>-0.42197430000000002</v>
      </c>
      <c r="BR1497" s="38">
        <v>-6.5015799999999999E-2</v>
      </c>
      <c r="BS1497" s="38">
        <v>-0.42393530000000001</v>
      </c>
      <c r="BT1497" s="38">
        <v>-0.20015330000000001</v>
      </c>
      <c r="BU1497" s="38">
        <v>-3.7453800000000002E-2</v>
      </c>
      <c r="BV1497" s="38">
        <v>2.25886E-2</v>
      </c>
      <c r="BW1497" s="38">
        <v>-0.1447785</v>
      </c>
      <c r="BX1497" s="38">
        <v>1.7581000000000001E-3</v>
      </c>
      <c r="BY1497" s="38">
        <v>2.1864999999999999E-2</v>
      </c>
      <c r="BZ1497" s="38">
        <v>-1.56442E-2</v>
      </c>
      <c r="CA1497" s="38">
        <v>8.8566400000000003E-2</v>
      </c>
      <c r="CB1497" s="38">
        <v>0.14031930000000001</v>
      </c>
      <c r="CC1497" s="38">
        <v>4.9718699999999998E-2</v>
      </c>
      <c r="CD1497" s="38">
        <v>-5.6998399999999998E-2</v>
      </c>
      <c r="CE1497" s="38">
        <v>-0.15956509999999999</v>
      </c>
      <c r="CF1497" s="38">
        <v>-0.14807899999999999</v>
      </c>
      <c r="CG1497" s="38">
        <v>-0.13997299999999999</v>
      </c>
      <c r="CH1497" s="38">
        <v>1.6494999999999999E-3</v>
      </c>
      <c r="CI1497" s="38">
        <v>-4.0008299999999997E-2</v>
      </c>
      <c r="CJ1497" s="38">
        <v>5.3677000000000004E-3</v>
      </c>
      <c r="CK1497" s="38">
        <v>8.9163300000000001E-2</v>
      </c>
      <c r="CL1497" s="38">
        <v>4.6044399999999999E-2</v>
      </c>
      <c r="CM1497" s="38">
        <v>6.6293900000000003E-2</v>
      </c>
      <c r="CN1497" s="38">
        <v>0.32894519999999999</v>
      </c>
      <c r="CO1497" s="38">
        <v>-0.30215649999999999</v>
      </c>
      <c r="CP1497" s="38">
        <v>1.2581800000000001E-2</v>
      </c>
      <c r="CQ1497" s="38">
        <v>-0.3569485</v>
      </c>
      <c r="CR1497" s="38">
        <v>-0.14066400000000001</v>
      </c>
      <c r="CS1497" s="38">
        <v>3.8900900000000002E-2</v>
      </c>
      <c r="CT1497" s="38">
        <v>9.0903300000000006E-2</v>
      </c>
      <c r="CU1497" s="38">
        <v>-3.3719199999999998E-2</v>
      </c>
      <c r="CV1497" s="38">
        <v>4.7897700000000001E-2</v>
      </c>
      <c r="CW1497" s="38">
        <v>5.7908899999999999E-2</v>
      </c>
      <c r="CX1497" s="38">
        <v>1.9250400000000001E-2</v>
      </c>
      <c r="CY1497" s="38">
        <v>0.12006459999999999</v>
      </c>
      <c r="CZ1497" s="38">
        <v>0.16886480000000001</v>
      </c>
      <c r="DA1497" s="38">
        <v>7.6028299999999993E-2</v>
      </c>
      <c r="DB1497" s="38">
        <v>-2.8327100000000001E-2</v>
      </c>
      <c r="DC1497" s="38">
        <v>-0.13299369999999999</v>
      </c>
      <c r="DD1497" s="38">
        <v>-0.1223418</v>
      </c>
      <c r="DE1497" s="38">
        <v>-0.12014039999999999</v>
      </c>
      <c r="DF1497" s="38">
        <v>1.7900200000000002E-2</v>
      </c>
      <c r="DG1497" s="38">
        <v>-2.3777199999999998E-2</v>
      </c>
      <c r="DH1497" s="38">
        <v>2.0182700000000001E-2</v>
      </c>
      <c r="DI1497" s="38">
        <v>0.10295310000000001</v>
      </c>
      <c r="DJ1497" s="38">
        <v>5.8344399999999998E-2</v>
      </c>
      <c r="DK1497" s="38">
        <v>8.4620799999999996E-2</v>
      </c>
      <c r="DL1497" s="38">
        <v>0.36489850000000001</v>
      </c>
      <c r="DM1497" s="38">
        <v>-0.18233869999999999</v>
      </c>
      <c r="DN1497" s="38">
        <v>9.0179400000000007E-2</v>
      </c>
      <c r="DO1497" s="38">
        <v>-0.28996169999999999</v>
      </c>
      <c r="DP1497" s="38">
        <v>-8.1174700000000002E-2</v>
      </c>
      <c r="DQ1497" s="38">
        <v>0.1152556</v>
      </c>
      <c r="DR1497" s="38">
        <v>0.159218</v>
      </c>
      <c r="DS1497" s="38">
        <v>7.7340099999999995E-2</v>
      </c>
      <c r="DT1497" s="38">
        <v>9.4037300000000004E-2</v>
      </c>
      <c r="DU1497" s="38">
        <v>9.3952800000000003E-2</v>
      </c>
      <c r="DV1497" s="38">
        <v>5.4144999999999999E-2</v>
      </c>
      <c r="DW1497" s="38">
        <v>0.1515628</v>
      </c>
      <c r="DX1497" s="38">
        <v>0.19741030000000001</v>
      </c>
      <c r="DY1497" s="38">
        <v>0.1023379</v>
      </c>
      <c r="DZ1497" s="38">
        <v>3.4420000000000002E-4</v>
      </c>
      <c r="EA1497" s="38">
        <v>-0.10642219999999999</v>
      </c>
      <c r="EB1497" s="38">
        <v>-9.6604700000000002E-2</v>
      </c>
      <c r="EC1497" s="38">
        <v>-0.1003078</v>
      </c>
      <c r="ED1497" s="38">
        <v>4.1363499999999997E-2</v>
      </c>
      <c r="EE1497" s="38">
        <v>-3.4200000000000002E-4</v>
      </c>
      <c r="EF1497" s="38">
        <v>4.1573199999999998E-2</v>
      </c>
      <c r="EG1497" s="38">
        <v>0.1228634</v>
      </c>
      <c r="EH1497" s="38">
        <v>7.6103699999999996E-2</v>
      </c>
      <c r="EI1497" s="38">
        <v>0.1110819</v>
      </c>
      <c r="EJ1497" s="38">
        <v>0.41680929999999999</v>
      </c>
      <c r="EK1497" s="38">
        <v>-9.3407999999999998E-3</v>
      </c>
      <c r="EL1497" s="38">
        <v>0.20221800000000001</v>
      </c>
      <c r="EM1497" s="38">
        <v>-0.19324350000000001</v>
      </c>
      <c r="EN1497" s="38">
        <v>4.7184000000000002E-3</v>
      </c>
      <c r="EO1497" s="38">
        <v>0.2254997</v>
      </c>
      <c r="EP1497" s="38">
        <v>0.25785350000000001</v>
      </c>
      <c r="EQ1497" s="38">
        <v>0.23769219999999999</v>
      </c>
      <c r="ER1497" s="38">
        <v>0.16065570000000001</v>
      </c>
      <c r="ES1497" s="38">
        <v>0.1459944</v>
      </c>
      <c r="ET1497" s="38">
        <v>0.1045272</v>
      </c>
      <c r="EU1497" s="38">
        <v>0.1970411</v>
      </c>
      <c r="EV1497" s="38">
        <v>0.23862559999999999</v>
      </c>
      <c r="EW1497" s="38">
        <v>0.1403249</v>
      </c>
      <c r="EX1497" s="38">
        <v>4.1741E-2</v>
      </c>
      <c r="EY1497" s="38">
        <v>-6.8057199999999998E-2</v>
      </c>
      <c r="EZ1497" s="38">
        <v>-5.9444299999999999E-2</v>
      </c>
      <c r="FA1497" s="38">
        <v>-7.1672700000000006E-2</v>
      </c>
      <c r="FB1497" s="38">
        <v>61.835769999999997</v>
      </c>
      <c r="FC1497" s="38">
        <v>60.536560000000001</v>
      </c>
      <c r="FD1497" s="38">
        <v>59.272939999999998</v>
      </c>
      <c r="FE1497" s="38">
        <v>59</v>
      </c>
      <c r="FF1497" s="38">
        <v>58.821510000000004</v>
      </c>
      <c r="FG1497" s="38">
        <v>58.29477</v>
      </c>
      <c r="FH1497" s="38">
        <v>59.319040000000001</v>
      </c>
      <c r="FI1497" s="38">
        <v>63</v>
      </c>
      <c r="FJ1497" s="38">
        <v>67.761870000000002</v>
      </c>
      <c r="FK1497" s="38">
        <v>71.853359999999995</v>
      </c>
      <c r="FL1497" s="38">
        <v>74.339399999999998</v>
      </c>
      <c r="FM1497" s="38">
        <v>78.02731</v>
      </c>
      <c r="FN1497" s="38">
        <v>77.709670000000003</v>
      </c>
      <c r="FO1497" s="38">
        <v>78.980369999999994</v>
      </c>
      <c r="FP1497" s="38">
        <v>80.631789999999995</v>
      </c>
      <c r="FQ1497" s="38">
        <v>79.702939999999998</v>
      </c>
      <c r="FR1497" s="38">
        <v>78.207149999999999</v>
      </c>
      <c r="FS1497" s="38">
        <v>77.750839999999997</v>
      </c>
      <c r="FT1497" s="38">
        <v>76.510140000000007</v>
      </c>
      <c r="FU1497" s="38">
        <v>72.349100000000007</v>
      </c>
      <c r="FV1497" s="38">
        <v>68.861859999999993</v>
      </c>
      <c r="FW1497">
        <v>67.354609999999994</v>
      </c>
      <c r="FX1497">
        <v>65.677909999999997</v>
      </c>
      <c r="FY1497">
        <v>64.021860000000004</v>
      </c>
      <c r="FZ1497">
        <v>4.8328099999999999E-2</v>
      </c>
      <c r="GA1497">
        <v>0.35506310000000002</v>
      </c>
      <c r="GB1497">
        <v>1</v>
      </c>
    </row>
    <row r="1498" spans="1:184" x14ac:dyDescent="0.3">
      <c r="A1498" t="s">
        <v>1</v>
      </c>
      <c r="B1498" t="s">
        <v>1</v>
      </c>
      <c r="C1498" t="s">
        <v>260</v>
      </c>
      <c r="D1498" t="s">
        <v>1</v>
      </c>
      <c r="E1498" t="s">
        <v>1</v>
      </c>
      <c r="F1498" t="s">
        <v>1</v>
      </c>
      <c r="G1498" t="s">
        <v>1</v>
      </c>
      <c r="H1498" s="40" t="s">
        <v>1</v>
      </c>
      <c r="I1498" s="18" t="s">
        <v>1</v>
      </c>
      <c r="J1498" s="38" t="s">
        <v>1</v>
      </c>
      <c r="K1498" s="18">
        <v>44739</v>
      </c>
      <c r="L1498" s="38">
        <v>309</v>
      </c>
      <c r="M1498" s="38">
        <v>309</v>
      </c>
      <c r="N1498" s="38">
        <v>3.0759300000000001</v>
      </c>
      <c r="O1498" s="38">
        <v>3.069617</v>
      </c>
      <c r="P1498" s="38">
        <v>3.0617209999999999</v>
      </c>
      <c r="Q1498" s="38">
        <v>2.9817179999999999</v>
      </c>
      <c r="R1498" s="38">
        <v>2.9602349999999999</v>
      </c>
      <c r="S1498" s="38">
        <v>3.077769</v>
      </c>
      <c r="T1498" s="38">
        <v>3.4013149999999999</v>
      </c>
      <c r="U1498" s="38">
        <v>3.567053</v>
      </c>
      <c r="V1498" s="38">
        <v>3.9156840000000002</v>
      </c>
      <c r="W1498" s="38">
        <v>4.1812180000000003</v>
      </c>
      <c r="X1498" s="38">
        <v>4.137918</v>
      </c>
      <c r="Y1498" s="38">
        <v>4.5625640000000001</v>
      </c>
      <c r="Z1498" s="38">
        <v>4.5922390000000002</v>
      </c>
      <c r="AA1498" s="38">
        <v>4.3598860000000004</v>
      </c>
      <c r="AB1498" s="38">
        <v>4.2630249999999998</v>
      </c>
      <c r="AC1498" s="38">
        <v>4.094112</v>
      </c>
      <c r="AD1498" s="38">
        <v>4.0070180000000004</v>
      </c>
      <c r="AE1498" s="38">
        <v>3.6853449999999999</v>
      </c>
      <c r="AF1498" s="38">
        <v>3.4835050000000001</v>
      </c>
      <c r="AG1498" s="38">
        <v>3.4456820000000001</v>
      </c>
      <c r="AH1498" s="38">
        <v>3.4413040000000001</v>
      </c>
      <c r="AI1498" s="38">
        <v>3.4362780000000002</v>
      </c>
      <c r="AJ1498" s="38">
        <v>3.3286579999999999</v>
      </c>
      <c r="AK1498" s="38">
        <v>3.2154880000000001</v>
      </c>
      <c r="AL1498" s="38">
        <v>-6.5022499999999997E-2</v>
      </c>
      <c r="AM1498" s="38">
        <v>-7.2935600000000003E-2</v>
      </c>
      <c r="AN1498" s="38">
        <v>1.35838E-2</v>
      </c>
      <c r="AO1498" s="38">
        <v>8.6620000000000002E-4</v>
      </c>
      <c r="AP1498" s="38">
        <v>-1.9451800000000002E-2</v>
      </c>
      <c r="AQ1498" s="38">
        <v>3.5052600000000003E-2</v>
      </c>
      <c r="AR1498" s="38">
        <v>-1.89094E-2</v>
      </c>
      <c r="AS1498" s="38">
        <v>3.2515999999999999E-3</v>
      </c>
      <c r="AT1498" s="38">
        <v>-0.17275960000000001</v>
      </c>
      <c r="AU1498" s="38">
        <v>-0.27096330000000002</v>
      </c>
      <c r="AV1498" s="38">
        <v>-0.1933732</v>
      </c>
      <c r="AW1498" s="38">
        <v>-0.13699149999999999</v>
      </c>
      <c r="AX1498" s="38">
        <v>-6.6427700000000006E-2</v>
      </c>
      <c r="AY1498" s="38">
        <v>-6.0923499999999998E-2</v>
      </c>
      <c r="AZ1498" s="38">
        <v>-1.9022299999999999E-2</v>
      </c>
      <c r="BA1498" s="38">
        <v>0.120406</v>
      </c>
      <c r="BB1498" s="38">
        <v>0.1572277</v>
      </c>
      <c r="BC1498" s="38">
        <v>8.7106500000000003E-2</v>
      </c>
      <c r="BD1498" s="38">
        <v>0.1253774</v>
      </c>
      <c r="BE1498" s="38">
        <v>1.87989E-2</v>
      </c>
      <c r="BF1498" s="38">
        <v>8.6205400000000001E-2</v>
      </c>
      <c r="BG1498" s="38">
        <v>-6.7410999999999999E-2</v>
      </c>
      <c r="BH1498" s="38">
        <v>-1.6352100000000001E-2</v>
      </c>
      <c r="BI1498" s="38">
        <v>-7.5675900000000004E-2</v>
      </c>
      <c r="BJ1498" s="38">
        <v>-4.8369099999999998E-2</v>
      </c>
      <c r="BK1498" s="38">
        <v>-5.5451899999999998E-2</v>
      </c>
      <c r="BL1498" s="38">
        <v>3.7221900000000002E-2</v>
      </c>
      <c r="BM1498" s="38">
        <v>1.68687E-2</v>
      </c>
      <c r="BN1498" s="38">
        <v>-8.2308999999999993E-3</v>
      </c>
      <c r="BO1498" s="38">
        <v>5.1860999999999997E-2</v>
      </c>
      <c r="BP1498" s="38">
        <v>8.8447999999999999E-3</v>
      </c>
      <c r="BQ1498" s="38">
        <v>6.5182400000000001E-2</v>
      </c>
      <c r="BR1498" s="38">
        <v>-0.13232379999999999</v>
      </c>
      <c r="BS1498" s="38">
        <v>-0.2063699</v>
      </c>
      <c r="BT1498" s="38">
        <v>-0.13545370000000001</v>
      </c>
      <c r="BU1498" s="38">
        <v>-7.7023999999999995E-2</v>
      </c>
      <c r="BV1498" s="38">
        <v>-1.26455E-2</v>
      </c>
      <c r="BW1498" s="38">
        <v>9.2631999999999992E-3</v>
      </c>
      <c r="BX1498" s="38">
        <v>2.2359799999999999E-2</v>
      </c>
      <c r="BY1498" s="38">
        <v>0.15645419999999999</v>
      </c>
      <c r="BZ1498" s="38">
        <v>0.1917345</v>
      </c>
      <c r="CA1498" s="38">
        <v>0.11865299999999999</v>
      </c>
      <c r="CB1498" s="38">
        <v>0.1563079</v>
      </c>
      <c r="CC1498" s="38">
        <v>5.7179800000000003E-2</v>
      </c>
      <c r="CD1498" s="38">
        <v>0.1195847</v>
      </c>
      <c r="CE1498" s="38">
        <v>-3.8514899999999998E-2</v>
      </c>
      <c r="CF1498" s="38">
        <v>8.2419999999999993E-3</v>
      </c>
      <c r="CG1498" s="38">
        <v>-5.3023000000000001E-2</v>
      </c>
      <c r="CH1498" s="38">
        <v>-3.6835E-2</v>
      </c>
      <c r="CI1498" s="38">
        <v>-4.3342699999999998E-2</v>
      </c>
      <c r="CJ1498" s="38">
        <v>5.3593500000000002E-2</v>
      </c>
      <c r="CK1498" s="38">
        <v>2.7952100000000001E-2</v>
      </c>
      <c r="CL1498" s="38">
        <v>-4.594E-4</v>
      </c>
      <c r="CM1498" s="38">
        <v>6.3502500000000003E-2</v>
      </c>
      <c r="CN1498" s="38">
        <v>2.80673E-2</v>
      </c>
      <c r="CO1498" s="38">
        <v>0.1080755</v>
      </c>
      <c r="CP1498" s="38">
        <v>-0.1043181</v>
      </c>
      <c r="CQ1498" s="38">
        <v>-0.16163269999999999</v>
      </c>
      <c r="CR1498" s="38">
        <v>-9.5338800000000001E-2</v>
      </c>
      <c r="CS1498" s="38">
        <v>-3.54907E-2</v>
      </c>
      <c r="CT1498" s="38">
        <v>2.4603900000000001E-2</v>
      </c>
      <c r="CU1498" s="38">
        <v>5.7874299999999997E-2</v>
      </c>
      <c r="CV1498" s="38">
        <v>5.1020900000000001E-2</v>
      </c>
      <c r="CW1498" s="38">
        <v>0.1814211</v>
      </c>
      <c r="CX1498" s="38">
        <v>0.21563370000000001</v>
      </c>
      <c r="CY1498" s="38">
        <v>0.14050199999999999</v>
      </c>
      <c r="CZ1498" s="38">
        <v>0.1777302</v>
      </c>
      <c r="DA1498" s="38">
        <v>8.3762299999999998E-2</v>
      </c>
      <c r="DB1498" s="38">
        <v>0.1427032</v>
      </c>
      <c r="DC1498" s="38">
        <v>-1.85016E-2</v>
      </c>
      <c r="DD1498" s="38">
        <v>2.5275800000000001E-2</v>
      </c>
      <c r="DE1498" s="38">
        <v>-3.7333699999999997E-2</v>
      </c>
      <c r="DF1498" s="38">
        <v>-2.5300900000000001E-2</v>
      </c>
      <c r="DG1498" s="38">
        <v>-3.1233500000000001E-2</v>
      </c>
      <c r="DH1498" s="38">
        <v>6.9965100000000002E-2</v>
      </c>
      <c r="DI1498" s="38">
        <v>3.9035399999999998E-2</v>
      </c>
      <c r="DJ1498" s="38">
        <v>7.3121000000000002E-3</v>
      </c>
      <c r="DK1498" s="38">
        <v>7.5144000000000002E-2</v>
      </c>
      <c r="DL1498" s="38">
        <v>4.7289699999999997E-2</v>
      </c>
      <c r="DM1498" s="38">
        <v>0.15096860000000001</v>
      </c>
      <c r="DN1498" s="38">
        <v>-7.6312400000000002E-2</v>
      </c>
      <c r="DO1498" s="38">
        <v>-0.1168955</v>
      </c>
      <c r="DP1498" s="38">
        <v>-5.5224000000000002E-2</v>
      </c>
      <c r="DQ1498" s="38">
        <v>6.0426000000000004E-3</v>
      </c>
      <c r="DR1498" s="38">
        <v>6.18533E-2</v>
      </c>
      <c r="DS1498" s="38">
        <v>0.10648539999999999</v>
      </c>
      <c r="DT1498" s="38">
        <v>7.96819E-2</v>
      </c>
      <c r="DU1498" s="38">
        <v>0.20638799999999999</v>
      </c>
      <c r="DV1498" s="38">
        <v>0.239533</v>
      </c>
      <c r="DW1498" s="38">
        <v>0.162351</v>
      </c>
      <c r="DX1498" s="38">
        <v>0.19915260000000001</v>
      </c>
      <c r="DY1498" s="38">
        <v>0.11034480000000001</v>
      </c>
      <c r="DZ1498" s="38">
        <v>0.16582160000000001</v>
      </c>
      <c r="EA1498" s="38">
        <v>1.5116999999999999E-3</v>
      </c>
      <c r="EB1498" s="38">
        <v>4.2309699999999999E-2</v>
      </c>
      <c r="EC1498" s="38">
        <v>-2.1644300000000002E-2</v>
      </c>
      <c r="ED1498" s="38">
        <v>-8.6475000000000007E-3</v>
      </c>
      <c r="EE1498" s="38">
        <v>-1.37497E-2</v>
      </c>
      <c r="EF1498" s="38">
        <v>9.3603099999999995E-2</v>
      </c>
      <c r="EG1498" s="38">
        <v>5.5037999999999997E-2</v>
      </c>
      <c r="EH1498" s="38">
        <v>1.8533000000000001E-2</v>
      </c>
      <c r="EI1498" s="38">
        <v>9.1952500000000006E-2</v>
      </c>
      <c r="EJ1498" s="38">
        <v>7.5043899999999997E-2</v>
      </c>
      <c r="EK1498" s="38">
        <v>0.21289939999999999</v>
      </c>
      <c r="EL1498" s="38">
        <v>-3.5876600000000002E-2</v>
      </c>
      <c r="EM1498" s="38">
        <v>-5.2302099999999997E-2</v>
      </c>
      <c r="EN1498" s="38">
        <v>2.6955E-3</v>
      </c>
      <c r="EO1498" s="38">
        <v>6.6010200000000005E-2</v>
      </c>
      <c r="EP1498" s="38">
        <v>0.1156355</v>
      </c>
      <c r="EQ1498" s="38">
        <v>0.1766722</v>
      </c>
      <c r="ER1498" s="38">
        <v>0.121064</v>
      </c>
      <c r="ES1498" s="38">
        <v>0.24243619999999999</v>
      </c>
      <c r="ET1498" s="38">
        <v>0.2740398</v>
      </c>
      <c r="EU1498" s="38">
        <v>0.1938975</v>
      </c>
      <c r="EV1498" s="38">
        <v>0.23008310000000001</v>
      </c>
      <c r="EW1498" s="38">
        <v>0.14872569999999999</v>
      </c>
      <c r="EX1498" s="38">
        <v>0.19920089999999999</v>
      </c>
      <c r="EY1498" s="38">
        <v>3.0407799999999999E-2</v>
      </c>
      <c r="EZ1498" s="38">
        <v>6.6903799999999999E-2</v>
      </c>
      <c r="FA1498" s="38">
        <v>1.0085000000000001E-3</v>
      </c>
      <c r="FB1498" s="38">
        <v>57.642359999999996</v>
      </c>
      <c r="FC1498" s="38">
        <v>56.649949999999997</v>
      </c>
      <c r="FD1498" s="38">
        <v>55.684280000000001</v>
      </c>
      <c r="FE1498" s="38">
        <v>54.392600000000002</v>
      </c>
      <c r="FF1498" s="38">
        <v>54.100320000000004</v>
      </c>
      <c r="FG1498" s="38">
        <v>53.831910000000001</v>
      </c>
      <c r="FH1498" s="38">
        <v>54.866990000000001</v>
      </c>
      <c r="FI1498" s="38">
        <v>56.459499999999998</v>
      </c>
      <c r="FJ1498" s="38">
        <v>57.691989999999997</v>
      </c>
      <c r="FK1498" s="38">
        <v>59.939430000000002</v>
      </c>
      <c r="FL1498" s="38">
        <v>63.17304</v>
      </c>
      <c r="FM1498" s="38">
        <v>66.320509999999999</v>
      </c>
      <c r="FN1498" s="38">
        <v>70.093990000000005</v>
      </c>
      <c r="FO1498" s="38">
        <v>73.2727</v>
      </c>
      <c r="FP1498" s="38">
        <v>74.058070000000001</v>
      </c>
      <c r="FQ1498" s="38">
        <v>75.999600000000001</v>
      </c>
      <c r="FR1498" s="38">
        <v>75.045789999999997</v>
      </c>
      <c r="FS1498" s="38">
        <v>72.916070000000005</v>
      </c>
      <c r="FT1498" s="38">
        <v>71.208550000000002</v>
      </c>
      <c r="FU1498" s="38">
        <v>69.43665</v>
      </c>
      <c r="FV1498" s="38">
        <v>65.354950000000002</v>
      </c>
      <c r="FW1498">
        <v>62.984679999999997</v>
      </c>
      <c r="FX1498">
        <v>61.035290000000003</v>
      </c>
      <c r="FY1498">
        <v>59.012659999999997</v>
      </c>
      <c r="FZ1498">
        <v>4.3071699999999997E-2</v>
      </c>
      <c r="GA1498">
        <v>0.3137721</v>
      </c>
      <c r="GB1498">
        <v>1</v>
      </c>
    </row>
    <row r="1499" spans="1:184" x14ac:dyDescent="0.3">
      <c r="A1499" t="s">
        <v>1</v>
      </c>
      <c r="B1499" t="s">
        <v>1</v>
      </c>
      <c r="C1499" t="s">
        <v>260</v>
      </c>
      <c r="D1499" t="s">
        <v>1</v>
      </c>
      <c r="E1499" t="s">
        <v>1</v>
      </c>
      <c r="F1499" t="s">
        <v>1</v>
      </c>
      <c r="G1499" t="s">
        <v>1</v>
      </c>
      <c r="H1499" s="40" t="s">
        <v>1</v>
      </c>
      <c r="I1499" s="18" t="s">
        <v>1</v>
      </c>
      <c r="J1499" s="38" t="s">
        <v>1</v>
      </c>
      <c r="K1499" s="18">
        <v>44753</v>
      </c>
      <c r="L1499" s="38">
        <v>309</v>
      </c>
      <c r="M1499" s="38">
        <v>309</v>
      </c>
      <c r="N1499" s="38">
        <v>3.090732</v>
      </c>
      <c r="O1499" s="38">
        <v>3.0202840000000002</v>
      </c>
      <c r="P1499" s="38">
        <v>3.0774010000000001</v>
      </c>
      <c r="Q1499" s="38">
        <v>3.0041699999999998</v>
      </c>
      <c r="R1499" s="38">
        <v>3.0098630000000002</v>
      </c>
      <c r="S1499" s="38">
        <v>3.1298499999999998</v>
      </c>
      <c r="T1499" s="38">
        <v>3.3129840000000002</v>
      </c>
      <c r="U1499" s="38">
        <v>3.4125960000000002</v>
      </c>
      <c r="V1499" s="38">
        <v>3.9173399999999998</v>
      </c>
      <c r="W1499" s="38">
        <v>4.0804549999999997</v>
      </c>
      <c r="X1499" s="38">
        <v>4.1021830000000001</v>
      </c>
      <c r="Y1499" s="38">
        <v>4.5159960000000003</v>
      </c>
      <c r="Z1499" s="38">
        <v>4.7286190000000001</v>
      </c>
      <c r="AA1499" s="38">
        <v>4.8587239999999996</v>
      </c>
      <c r="AB1499" s="38">
        <v>4.6577460000000004</v>
      </c>
      <c r="AC1499" s="38">
        <v>4.3572069999999998</v>
      </c>
      <c r="AD1499" s="38">
        <v>4.2640019999999996</v>
      </c>
      <c r="AE1499" s="38">
        <v>3.9665590000000002</v>
      </c>
      <c r="AF1499" s="38">
        <v>3.7499750000000001</v>
      </c>
      <c r="AG1499" s="38">
        <v>3.64181</v>
      </c>
      <c r="AH1499" s="38">
        <v>3.5360809999999998</v>
      </c>
      <c r="AI1499" s="38">
        <v>3.4742709999999999</v>
      </c>
      <c r="AJ1499" s="38">
        <v>3.3465090000000002</v>
      </c>
      <c r="AK1499" s="38">
        <v>3.2046990000000002</v>
      </c>
      <c r="AL1499" s="38">
        <v>-7.3197399999999996E-2</v>
      </c>
      <c r="AM1499" s="38">
        <v>-5.5331699999999998E-2</v>
      </c>
      <c r="AN1499" s="38">
        <v>-8.2781099999999996E-2</v>
      </c>
      <c r="AO1499" s="38">
        <v>-7.0181800000000003E-2</v>
      </c>
      <c r="AP1499" s="38">
        <v>-3.6947500000000001E-2</v>
      </c>
      <c r="AQ1499" s="38">
        <v>-1.72157E-2</v>
      </c>
      <c r="AR1499" s="38">
        <v>-6.4813999999999997E-2</v>
      </c>
      <c r="AS1499" s="38">
        <v>-1.7448600000000002E-2</v>
      </c>
      <c r="AT1499" s="38">
        <v>0.1507242</v>
      </c>
      <c r="AU1499" s="38">
        <v>-0.37566070000000001</v>
      </c>
      <c r="AV1499" s="38">
        <v>-0.28502080000000002</v>
      </c>
      <c r="AW1499" s="38">
        <v>-0.32282850000000002</v>
      </c>
      <c r="AX1499" s="38">
        <v>-0.25035600000000002</v>
      </c>
      <c r="AY1499" s="38">
        <v>9.9287200000000006E-2</v>
      </c>
      <c r="AZ1499" s="38">
        <v>0.15256520000000001</v>
      </c>
      <c r="BA1499" s="38">
        <v>-0.1170279</v>
      </c>
      <c r="BB1499" s="38">
        <v>-0.12292260000000001</v>
      </c>
      <c r="BC1499" s="38">
        <v>-0.18750249999999999</v>
      </c>
      <c r="BD1499" s="38">
        <v>-0.12815989999999999</v>
      </c>
      <c r="BE1499" s="38">
        <v>-0.23500679999999999</v>
      </c>
      <c r="BF1499" s="38">
        <v>-0.19121199999999999</v>
      </c>
      <c r="BG1499" s="38">
        <v>-0.22952049999999999</v>
      </c>
      <c r="BH1499" s="38">
        <v>-0.17046020000000001</v>
      </c>
      <c r="BI1499" s="38">
        <v>-0.13034950000000001</v>
      </c>
      <c r="BJ1499" s="38">
        <v>-5.4867100000000002E-2</v>
      </c>
      <c r="BK1499" s="38">
        <v>-3.35115E-2</v>
      </c>
      <c r="BL1499" s="38">
        <v>-4.9422000000000001E-2</v>
      </c>
      <c r="BM1499" s="38">
        <v>-4.5594299999999997E-2</v>
      </c>
      <c r="BN1499" s="38">
        <v>-2.0255700000000001E-2</v>
      </c>
      <c r="BO1499" s="38">
        <v>5.6581000000000001E-3</v>
      </c>
      <c r="BP1499" s="38">
        <v>-6.6629000000000002E-3</v>
      </c>
      <c r="BQ1499" s="38">
        <v>4.2034700000000001E-2</v>
      </c>
      <c r="BR1499" s="38">
        <v>0.1990596</v>
      </c>
      <c r="BS1499" s="38">
        <v>-0.3057684</v>
      </c>
      <c r="BT1499" s="38">
        <v>-0.2178427</v>
      </c>
      <c r="BU1499" s="38">
        <v>-0.25365569999999998</v>
      </c>
      <c r="BV1499" s="38">
        <v>-0.17656169999999999</v>
      </c>
      <c r="BW1499" s="38">
        <v>0.2031985</v>
      </c>
      <c r="BX1499" s="38">
        <v>0.2072156</v>
      </c>
      <c r="BY1499" s="38">
        <v>-6.6766099999999995E-2</v>
      </c>
      <c r="BZ1499" s="38">
        <v>-7.8699199999999997E-2</v>
      </c>
      <c r="CA1499" s="38">
        <v>-0.1450158</v>
      </c>
      <c r="CB1499" s="38">
        <v>-8.69833E-2</v>
      </c>
      <c r="CC1499" s="38">
        <v>-0.18490400000000001</v>
      </c>
      <c r="CD1499" s="38">
        <v>-0.14894399999999999</v>
      </c>
      <c r="CE1499" s="38">
        <v>-0.191548</v>
      </c>
      <c r="CF1499" s="38">
        <v>-0.1381154</v>
      </c>
      <c r="CG1499" s="38">
        <v>-0.1015863</v>
      </c>
      <c r="CH1499" s="38">
        <v>-4.2171599999999997E-2</v>
      </c>
      <c r="CI1499" s="38">
        <v>-1.83988E-2</v>
      </c>
      <c r="CJ1499" s="38">
        <v>-2.6317500000000001E-2</v>
      </c>
      <c r="CK1499" s="38">
        <v>-2.8565E-2</v>
      </c>
      <c r="CL1499" s="38">
        <v>-8.6949999999999996E-3</v>
      </c>
      <c r="CM1499" s="38">
        <v>2.1500399999999999E-2</v>
      </c>
      <c r="CN1499" s="38">
        <v>3.3612400000000001E-2</v>
      </c>
      <c r="CO1499" s="38">
        <v>8.3232600000000004E-2</v>
      </c>
      <c r="CP1499" s="38">
        <v>0.23253660000000001</v>
      </c>
      <c r="CQ1499" s="38">
        <v>-0.25736120000000001</v>
      </c>
      <c r="CR1499" s="38">
        <v>-0.1713153</v>
      </c>
      <c r="CS1499" s="38">
        <v>-0.20574680000000001</v>
      </c>
      <c r="CT1499" s="38">
        <v>-0.12545210000000001</v>
      </c>
      <c r="CU1499" s="38">
        <v>0.2751671</v>
      </c>
      <c r="CV1499" s="38">
        <v>0.24506629999999999</v>
      </c>
      <c r="CW1499" s="38">
        <v>-3.1954900000000001E-2</v>
      </c>
      <c r="CX1499" s="38">
        <v>-4.80702E-2</v>
      </c>
      <c r="CY1499" s="38">
        <v>-0.1155897</v>
      </c>
      <c r="CZ1499" s="38">
        <v>-5.8464599999999999E-2</v>
      </c>
      <c r="DA1499" s="38">
        <v>-0.1502029</v>
      </c>
      <c r="DB1499" s="38">
        <v>-0.11966930000000001</v>
      </c>
      <c r="DC1499" s="38">
        <v>-0.16524849999999999</v>
      </c>
      <c r="DD1499" s="38">
        <v>-0.11571339999999999</v>
      </c>
      <c r="DE1499" s="38">
        <v>-8.1664899999999999E-2</v>
      </c>
      <c r="DF1499" s="38">
        <v>-2.9476100000000002E-2</v>
      </c>
      <c r="DG1499" s="38">
        <v>-3.2862E-3</v>
      </c>
      <c r="DH1499" s="38">
        <v>-3.2131E-3</v>
      </c>
      <c r="DI1499" s="38">
        <v>-1.1535699999999999E-2</v>
      </c>
      <c r="DJ1499" s="38">
        <v>2.8655999999999998E-3</v>
      </c>
      <c r="DK1499" s="38">
        <v>3.73427E-2</v>
      </c>
      <c r="DL1499" s="38">
        <v>7.3887700000000001E-2</v>
      </c>
      <c r="DM1499" s="38">
        <v>0.1244305</v>
      </c>
      <c r="DN1499" s="38">
        <v>0.26601350000000001</v>
      </c>
      <c r="DO1499" s="38">
        <v>-0.208954</v>
      </c>
      <c r="DP1499" s="38">
        <v>-0.124788</v>
      </c>
      <c r="DQ1499" s="38">
        <v>-0.1578379</v>
      </c>
      <c r="DR1499" s="38">
        <v>-7.4342400000000003E-2</v>
      </c>
      <c r="DS1499" s="38">
        <v>0.34713569999999999</v>
      </c>
      <c r="DT1499" s="38">
        <v>0.28291690000000003</v>
      </c>
      <c r="DU1499" s="38">
        <v>2.8563E-3</v>
      </c>
      <c r="DV1499" s="38">
        <v>-1.74413E-2</v>
      </c>
      <c r="DW1499" s="38">
        <v>-8.6163500000000004E-2</v>
      </c>
      <c r="DX1499" s="38">
        <v>-2.9945800000000002E-2</v>
      </c>
      <c r="DY1499" s="38">
        <v>-0.1155019</v>
      </c>
      <c r="DZ1499" s="38">
        <v>-9.0394600000000006E-2</v>
      </c>
      <c r="EA1499" s="38">
        <v>-0.13894889999999999</v>
      </c>
      <c r="EB1499" s="38">
        <v>-9.3311500000000006E-2</v>
      </c>
      <c r="EC1499" s="38">
        <v>-6.1743600000000003E-2</v>
      </c>
      <c r="ED1499" s="38">
        <v>-1.1145800000000001E-2</v>
      </c>
      <c r="EE1499" s="38">
        <v>1.8534100000000001E-2</v>
      </c>
      <c r="EF1499" s="38">
        <v>3.0145999999999999E-2</v>
      </c>
      <c r="EG1499" s="38">
        <v>1.30519E-2</v>
      </c>
      <c r="EH1499" s="38">
        <v>1.9557399999999999E-2</v>
      </c>
      <c r="EI1499" s="38">
        <v>6.0216499999999999E-2</v>
      </c>
      <c r="EJ1499" s="38">
        <v>0.13203880000000001</v>
      </c>
      <c r="EK1499" s="38">
        <v>0.18391379999999999</v>
      </c>
      <c r="EL1499" s="38">
        <v>0.31434899999999999</v>
      </c>
      <c r="EM1499" s="38">
        <v>-0.13906170000000001</v>
      </c>
      <c r="EN1499" s="38">
        <v>-5.7609899999999999E-2</v>
      </c>
      <c r="EO1499" s="38">
        <v>-8.8665099999999997E-2</v>
      </c>
      <c r="EP1499" s="38">
        <v>-5.4819999999999999E-4</v>
      </c>
      <c r="EQ1499" s="38">
        <v>0.45104699999999998</v>
      </c>
      <c r="ER1499" s="38">
        <v>0.33756730000000001</v>
      </c>
      <c r="ES1499" s="38">
        <v>5.3118100000000001E-2</v>
      </c>
      <c r="ET1499" s="38">
        <v>2.67821E-2</v>
      </c>
      <c r="EU1499" s="38">
        <v>-4.3676800000000002E-2</v>
      </c>
      <c r="EV1499" s="38">
        <v>1.12307E-2</v>
      </c>
      <c r="EW1499" s="38">
        <v>-6.5399100000000002E-2</v>
      </c>
      <c r="EX1499" s="38">
        <v>-4.8126599999999999E-2</v>
      </c>
      <c r="EY1499" s="38">
        <v>-0.10097639999999999</v>
      </c>
      <c r="EZ1499" s="38">
        <v>-6.0966600000000003E-2</v>
      </c>
      <c r="FA1499" s="38">
        <v>-3.29804E-2</v>
      </c>
      <c r="FB1499" s="38">
        <v>61.14528</v>
      </c>
      <c r="FC1499" s="38">
        <v>60.830919999999999</v>
      </c>
      <c r="FD1499" s="38">
        <v>58.969940000000001</v>
      </c>
      <c r="FE1499" s="38">
        <v>57.916080000000001</v>
      </c>
      <c r="FF1499" s="38">
        <v>57.298139999999997</v>
      </c>
      <c r="FG1499" s="38">
        <v>56.784390000000002</v>
      </c>
      <c r="FH1499" s="38">
        <v>57.307079999999999</v>
      </c>
      <c r="FI1499" s="38">
        <v>60.290489999999998</v>
      </c>
      <c r="FJ1499" s="38">
        <v>64.837100000000007</v>
      </c>
      <c r="FK1499" s="38">
        <v>69.413600000000002</v>
      </c>
      <c r="FL1499" s="38">
        <v>72.193899999999999</v>
      </c>
      <c r="FM1499" s="38">
        <v>74.899500000000003</v>
      </c>
      <c r="FN1499" s="38">
        <v>78.040440000000004</v>
      </c>
      <c r="FO1499" s="38">
        <v>81.387100000000004</v>
      </c>
      <c r="FP1499" s="38">
        <v>84.611500000000007</v>
      </c>
      <c r="FQ1499" s="38">
        <v>84.613799999999998</v>
      </c>
      <c r="FR1499" s="38">
        <v>84.597480000000004</v>
      </c>
      <c r="FS1499" s="38">
        <v>84.511960000000002</v>
      </c>
      <c r="FT1499" s="38">
        <v>81.162019999999998</v>
      </c>
      <c r="FU1499" s="38">
        <v>76.915440000000004</v>
      </c>
      <c r="FV1499" s="38">
        <v>72.361760000000004</v>
      </c>
      <c r="FW1499">
        <v>68.298580000000001</v>
      </c>
      <c r="FX1499">
        <v>66.28125</v>
      </c>
      <c r="FY1499">
        <v>64.540539999999993</v>
      </c>
      <c r="FZ1499">
        <v>5.2880200000000002E-2</v>
      </c>
      <c r="GA1499">
        <v>0.3807295</v>
      </c>
      <c r="GB1499">
        <v>1</v>
      </c>
    </row>
    <row r="1500" spans="1:184" x14ac:dyDescent="0.3">
      <c r="A1500" t="s">
        <v>1</v>
      </c>
      <c r="B1500" t="s">
        <v>1</v>
      </c>
      <c r="C1500" t="s">
        <v>260</v>
      </c>
      <c r="D1500" t="s">
        <v>1</v>
      </c>
      <c r="E1500" t="s">
        <v>1</v>
      </c>
      <c r="F1500" t="s">
        <v>1</v>
      </c>
      <c r="G1500" t="s">
        <v>1</v>
      </c>
      <c r="H1500" s="40" t="s">
        <v>1</v>
      </c>
      <c r="I1500" s="18" t="s">
        <v>1</v>
      </c>
      <c r="J1500" s="38" t="s">
        <v>1</v>
      </c>
      <c r="K1500" s="18">
        <v>44760</v>
      </c>
      <c r="L1500" s="38">
        <v>309</v>
      </c>
      <c r="M1500" s="38">
        <v>309</v>
      </c>
      <c r="N1500" s="38">
        <v>3.1232229999999999</v>
      </c>
      <c r="O1500" s="38">
        <v>3.0752320000000002</v>
      </c>
      <c r="P1500" s="38">
        <v>3.0804800000000001</v>
      </c>
      <c r="Q1500" s="38">
        <v>2.9985689999999998</v>
      </c>
      <c r="R1500" s="38">
        <v>2.9891329999999998</v>
      </c>
      <c r="S1500" s="38">
        <v>3.112466</v>
      </c>
      <c r="T1500" s="38">
        <v>3.2940860000000001</v>
      </c>
      <c r="U1500" s="38">
        <v>3.4640939999999998</v>
      </c>
      <c r="V1500" s="38">
        <v>3.733781</v>
      </c>
      <c r="W1500" s="38">
        <v>3.9485250000000001</v>
      </c>
      <c r="X1500" s="38">
        <v>3.937697</v>
      </c>
      <c r="Y1500" s="38">
        <v>4.283684</v>
      </c>
      <c r="Z1500" s="38">
        <v>4.2288810000000003</v>
      </c>
      <c r="AA1500" s="38">
        <v>4.2499140000000004</v>
      </c>
      <c r="AB1500" s="38">
        <v>4.1856689999999999</v>
      </c>
      <c r="AC1500" s="38">
        <v>4.1217249999999996</v>
      </c>
      <c r="AD1500" s="38">
        <v>4.0877119999999998</v>
      </c>
      <c r="AE1500" s="38">
        <v>3.7674850000000002</v>
      </c>
      <c r="AF1500" s="38">
        <v>3.5702720000000001</v>
      </c>
      <c r="AG1500" s="38">
        <v>3.5011329999999998</v>
      </c>
      <c r="AH1500" s="38">
        <v>3.4725329999999999</v>
      </c>
      <c r="AI1500" s="38">
        <v>3.4692799999999999</v>
      </c>
      <c r="AJ1500" s="38">
        <v>3.351566</v>
      </c>
      <c r="AK1500" s="38">
        <v>3.2284920000000001</v>
      </c>
      <c r="AL1500" s="38">
        <v>-6.0961399999999999E-2</v>
      </c>
      <c r="AM1500" s="38">
        <v>2.9679299999999999E-2</v>
      </c>
      <c r="AN1500" s="38">
        <v>4.9240399999999997E-2</v>
      </c>
      <c r="AO1500" s="38">
        <v>-6.2382699999999999E-2</v>
      </c>
      <c r="AP1500" s="38">
        <v>-8.3353499999999997E-2</v>
      </c>
      <c r="AQ1500" s="38">
        <v>-4.2106400000000002E-2</v>
      </c>
      <c r="AR1500" s="38">
        <v>-0.1068397</v>
      </c>
      <c r="AS1500" s="38">
        <v>-5.6089300000000002E-2</v>
      </c>
      <c r="AT1500" s="38">
        <v>-6.5895999999999996E-2</v>
      </c>
      <c r="AU1500" s="38">
        <v>-7.4179499999999995E-2</v>
      </c>
      <c r="AV1500" s="38">
        <v>-0.1031855</v>
      </c>
      <c r="AW1500" s="38">
        <v>8.0281099999999994E-2</v>
      </c>
      <c r="AX1500" s="38">
        <v>-5.0167000000000003E-2</v>
      </c>
      <c r="AY1500" s="38">
        <v>-0.2812057</v>
      </c>
      <c r="AZ1500" s="38">
        <v>-0.1156257</v>
      </c>
      <c r="BA1500" s="38">
        <v>-9.36115E-2</v>
      </c>
      <c r="BB1500" s="38">
        <v>1.11594E-2</v>
      </c>
      <c r="BC1500" s="38">
        <v>-1.7090299999999999E-2</v>
      </c>
      <c r="BD1500" s="38">
        <v>-6.5973000000000004E-3</v>
      </c>
      <c r="BE1500" s="38">
        <v>-7.8656799999999999E-2</v>
      </c>
      <c r="BF1500" s="38">
        <v>-4.5650099999999999E-2</v>
      </c>
      <c r="BG1500" s="38">
        <v>-7.6650899999999994E-2</v>
      </c>
      <c r="BH1500" s="38">
        <v>-5.0552399999999997E-2</v>
      </c>
      <c r="BI1500" s="38">
        <v>-6.2894599999999995E-2</v>
      </c>
      <c r="BJ1500" s="38">
        <v>-4.6202500000000001E-2</v>
      </c>
      <c r="BK1500" s="38">
        <v>4.62587E-2</v>
      </c>
      <c r="BL1500" s="38">
        <v>7.4012900000000006E-2</v>
      </c>
      <c r="BM1500" s="38">
        <v>-4.53912E-2</v>
      </c>
      <c r="BN1500" s="38">
        <v>-7.1946399999999994E-2</v>
      </c>
      <c r="BO1500" s="38">
        <v>-2.72406E-2</v>
      </c>
      <c r="BP1500" s="38">
        <v>-7.2922200000000006E-2</v>
      </c>
      <c r="BQ1500" s="38">
        <v>-1.2924100000000001E-2</v>
      </c>
      <c r="BR1500" s="38">
        <v>-2.6103700000000001E-2</v>
      </c>
      <c r="BS1500" s="38">
        <v>-1.9116000000000001E-2</v>
      </c>
      <c r="BT1500" s="38">
        <v>-5.04644E-2</v>
      </c>
      <c r="BU1500" s="38">
        <v>0.1429648</v>
      </c>
      <c r="BV1500" s="38">
        <v>1.29207E-2</v>
      </c>
      <c r="BW1500" s="38">
        <v>-0.19202910000000001</v>
      </c>
      <c r="BX1500" s="38">
        <v>-6.9351599999999999E-2</v>
      </c>
      <c r="BY1500" s="38">
        <v>-5.1443500000000003E-2</v>
      </c>
      <c r="BZ1500" s="38">
        <v>4.7296199999999997E-2</v>
      </c>
      <c r="CA1500" s="38">
        <v>1.4252600000000001E-2</v>
      </c>
      <c r="CB1500" s="38">
        <v>2.5857000000000002E-2</v>
      </c>
      <c r="CC1500" s="38">
        <v>-3.9366400000000003E-2</v>
      </c>
      <c r="CD1500" s="38">
        <v>-1.3279300000000001E-2</v>
      </c>
      <c r="CE1500" s="38">
        <v>-4.9579100000000001E-2</v>
      </c>
      <c r="CF1500" s="38">
        <v>-2.80434E-2</v>
      </c>
      <c r="CG1500" s="38">
        <v>-4.2472099999999999E-2</v>
      </c>
      <c r="CH1500" s="38">
        <v>-3.5980400000000003E-2</v>
      </c>
      <c r="CI1500" s="38">
        <v>5.7741500000000001E-2</v>
      </c>
      <c r="CJ1500" s="38">
        <v>9.1170299999999996E-2</v>
      </c>
      <c r="CK1500" s="38">
        <v>-3.3622899999999997E-2</v>
      </c>
      <c r="CL1500" s="38">
        <v>-6.4046000000000006E-2</v>
      </c>
      <c r="CM1500" s="38">
        <v>-1.6944600000000001E-2</v>
      </c>
      <c r="CN1500" s="38">
        <v>-4.9431099999999999E-2</v>
      </c>
      <c r="CO1500" s="38">
        <v>1.6971900000000002E-2</v>
      </c>
      <c r="CP1500" s="38">
        <v>1.4563E-3</v>
      </c>
      <c r="CQ1500" s="38">
        <v>1.9020700000000001E-2</v>
      </c>
      <c r="CR1500" s="38">
        <v>-1.3949899999999999E-2</v>
      </c>
      <c r="CS1500" s="38">
        <v>0.1863794</v>
      </c>
      <c r="CT1500" s="38">
        <v>5.6615100000000002E-2</v>
      </c>
      <c r="CU1500" s="38">
        <v>-0.13026560000000001</v>
      </c>
      <c r="CV1500" s="38">
        <v>-3.7302299999999997E-2</v>
      </c>
      <c r="CW1500" s="38">
        <v>-2.22381E-2</v>
      </c>
      <c r="CX1500" s="38">
        <v>7.23245E-2</v>
      </c>
      <c r="CY1500" s="38">
        <v>3.5960600000000002E-2</v>
      </c>
      <c r="CZ1500" s="38">
        <v>4.8334799999999997E-2</v>
      </c>
      <c r="DA1500" s="38">
        <v>-1.2154099999999999E-2</v>
      </c>
      <c r="DB1500" s="38">
        <v>9.1406000000000005E-3</v>
      </c>
      <c r="DC1500" s="38">
        <v>-3.0829200000000001E-2</v>
      </c>
      <c r="DD1500" s="38">
        <v>-1.24537E-2</v>
      </c>
      <c r="DE1500" s="38">
        <v>-2.8327600000000001E-2</v>
      </c>
      <c r="DF1500" s="38">
        <v>-2.5758400000000001E-2</v>
      </c>
      <c r="DG1500" s="38">
        <v>6.9224300000000002E-2</v>
      </c>
      <c r="DH1500" s="38">
        <v>0.1083277</v>
      </c>
      <c r="DI1500" s="38">
        <v>-2.1854700000000001E-2</v>
      </c>
      <c r="DJ1500" s="38">
        <v>-5.6145500000000001E-2</v>
      </c>
      <c r="DK1500" s="38">
        <v>-6.6486000000000002E-3</v>
      </c>
      <c r="DL1500" s="38">
        <v>-2.5939899999999998E-2</v>
      </c>
      <c r="DM1500" s="38">
        <v>4.6868E-2</v>
      </c>
      <c r="DN1500" s="38">
        <v>2.9016400000000001E-2</v>
      </c>
      <c r="DO1500" s="38">
        <v>5.71575E-2</v>
      </c>
      <c r="DP1500" s="38">
        <v>2.2564600000000001E-2</v>
      </c>
      <c r="DQ1500" s="38">
        <v>0.2297939</v>
      </c>
      <c r="DR1500" s="38">
        <v>0.10030940000000001</v>
      </c>
      <c r="DS1500" s="38">
        <v>-6.8502099999999996E-2</v>
      </c>
      <c r="DT1500" s="38">
        <v>-5.2529999999999999E-3</v>
      </c>
      <c r="DU1500" s="38">
        <v>6.9674000000000003E-3</v>
      </c>
      <c r="DV1500" s="38">
        <v>9.7352800000000003E-2</v>
      </c>
      <c r="DW1500" s="38">
        <v>5.76686E-2</v>
      </c>
      <c r="DX1500" s="38">
        <v>7.08125E-2</v>
      </c>
      <c r="DY1500" s="38">
        <v>1.50583E-2</v>
      </c>
      <c r="DZ1500" s="38">
        <v>3.1560499999999998E-2</v>
      </c>
      <c r="EA1500" s="38">
        <v>-1.2079299999999999E-2</v>
      </c>
      <c r="EB1500" s="38">
        <v>3.1359999999999999E-3</v>
      </c>
      <c r="EC1500" s="38">
        <v>-1.4182999999999999E-2</v>
      </c>
      <c r="ED1500" s="38">
        <v>-1.0999399999999999E-2</v>
      </c>
      <c r="EE1500" s="38">
        <v>8.5803699999999997E-2</v>
      </c>
      <c r="EF1500" s="38">
        <v>0.1331003</v>
      </c>
      <c r="EG1500" s="38">
        <v>-4.8631000000000004E-3</v>
      </c>
      <c r="EH1500" s="38">
        <v>-4.47385E-2</v>
      </c>
      <c r="EI1500" s="38">
        <v>8.2171999999999992E-3</v>
      </c>
      <c r="EJ1500" s="38">
        <v>7.9775999999999996E-3</v>
      </c>
      <c r="EK1500" s="38">
        <v>9.0033100000000005E-2</v>
      </c>
      <c r="EL1500" s="38">
        <v>6.88087E-2</v>
      </c>
      <c r="EM1500" s="38">
        <v>0.112221</v>
      </c>
      <c r="EN1500" s="38">
        <v>7.52858E-2</v>
      </c>
      <c r="EO1500" s="38">
        <v>0.2924776</v>
      </c>
      <c r="EP1500" s="38">
        <v>0.16339709999999999</v>
      </c>
      <c r="EQ1500" s="38">
        <v>2.0674499999999998E-2</v>
      </c>
      <c r="ER1500" s="38">
        <v>4.1021099999999998E-2</v>
      </c>
      <c r="ES1500" s="38">
        <v>4.9135400000000003E-2</v>
      </c>
      <c r="ET1500" s="38">
        <v>0.13348969999999999</v>
      </c>
      <c r="EU1500" s="38">
        <v>8.9011499999999993E-2</v>
      </c>
      <c r="EV1500" s="38">
        <v>0.10326680000000001</v>
      </c>
      <c r="EW1500" s="38">
        <v>5.4348599999999997E-2</v>
      </c>
      <c r="EX1500" s="38">
        <v>6.3931299999999996E-2</v>
      </c>
      <c r="EY1500" s="38">
        <v>1.49926E-2</v>
      </c>
      <c r="EZ1500" s="38">
        <v>2.5645000000000001E-2</v>
      </c>
      <c r="FA1500" s="38">
        <v>6.2394E-3</v>
      </c>
      <c r="FB1500" s="38">
        <v>57.494340000000001</v>
      </c>
      <c r="FC1500" s="38">
        <v>55.682429999999997</v>
      </c>
      <c r="FD1500" s="38">
        <v>54.674439999999997</v>
      </c>
      <c r="FE1500" s="38">
        <v>54.227040000000002</v>
      </c>
      <c r="FF1500" s="38">
        <v>53.162680000000002</v>
      </c>
      <c r="FG1500" s="38">
        <v>52.161589999999997</v>
      </c>
      <c r="FH1500" s="38">
        <v>52.405360000000002</v>
      </c>
      <c r="FI1500" s="38">
        <v>55.744779999999999</v>
      </c>
      <c r="FJ1500" s="38">
        <v>61.090089999999996</v>
      </c>
      <c r="FK1500" s="38">
        <v>64.531750000000002</v>
      </c>
      <c r="FL1500" s="38">
        <v>67.347040000000007</v>
      </c>
      <c r="FM1500" s="38">
        <v>71.470150000000004</v>
      </c>
      <c r="FN1500" s="38">
        <v>76.224209999999999</v>
      </c>
      <c r="FO1500" s="38">
        <v>78.36909</v>
      </c>
      <c r="FP1500" s="38">
        <v>80.207120000000003</v>
      </c>
      <c r="FQ1500" s="38">
        <v>79.826210000000003</v>
      </c>
      <c r="FR1500" s="38">
        <v>78.737139999999997</v>
      </c>
      <c r="FS1500" s="38">
        <v>77.023830000000004</v>
      </c>
      <c r="FT1500" s="38">
        <v>74.981039999999993</v>
      </c>
      <c r="FU1500" s="38">
        <v>70.969719999999995</v>
      </c>
      <c r="FV1500" s="38">
        <v>66.684979999999996</v>
      </c>
      <c r="FW1500">
        <v>62.910530000000001</v>
      </c>
      <c r="FX1500">
        <v>60.695659999999997</v>
      </c>
      <c r="FY1500">
        <v>58.64237</v>
      </c>
      <c r="FZ1500">
        <v>4.3199300000000003E-2</v>
      </c>
      <c r="GA1500">
        <v>0.31450099999999998</v>
      </c>
      <c r="GB1500">
        <v>1</v>
      </c>
    </row>
    <row r="1501" spans="1:184" x14ac:dyDescent="0.3">
      <c r="A1501" t="s">
        <v>1</v>
      </c>
      <c r="B1501" t="s">
        <v>1</v>
      </c>
      <c r="C1501" t="s">
        <v>260</v>
      </c>
      <c r="D1501" t="s">
        <v>1</v>
      </c>
      <c r="E1501" t="s">
        <v>1</v>
      </c>
      <c r="F1501" t="s">
        <v>1</v>
      </c>
      <c r="G1501" t="s">
        <v>1</v>
      </c>
      <c r="H1501" s="40" t="s">
        <v>1</v>
      </c>
      <c r="I1501" s="18" t="s">
        <v>1</v>
      </c>
      <c r="J1501" s="38" t="s">
        <v>1</v>
      </c>
      <c r="K1501" s="18">
        <v>44763</v>
      </c>
      <c r="L1501" s="38">
        <v>309</v>
      </c>
      <c r="M1501" s="38">
        <v>309</v>
      </c>
      <c r="N1501" s="38">
        <v>3.1458560000000002</v>
      </c>
      <c r="O1501" s="38">
        <v>3.074703</v>
      </c>
      <c r="P1501" s="38">
        <v>3.0496859999999999</v>
      </c>
      <c r="Q1501" s="38">
        <v>3.0111880000000002</v>
      </c>
      <c r="R1501" s="38">
        <v>3.0467599999999999</v>
      </c>
      <c r="S1501" s="38">
        <v>3.1158570000000001</v>
      </c>
      <c r="T1501" s="38">
        <v>3.6505420000000002</v>
      </c>
      <c r="U1501" s="38">
        <v>3.776535</v>
      </c>
      <c r="V1501" s="38">
        <v>4.2350099999999999</v>
      </c>
      <c r="W1501" s="38">
        <v>4.337434</v>
      </c>
      <c r="X1501" s="38">
        <v>4.3161610000000001</v>
      </c>
      <c r="Y1501" s="38">
        <v>4.5410370000000002</v>
      </c>
      <c r="Z1501" s="38">
        <v>4.6127070000000003</v>
      </c>
      <c r="AA1501" s="38">
        <v>4.3705790000000002</v>
      </c>
      <c r="AB1501" s="38">
        <v>4.2675979999999996</v>
      </c>
      <c r="AC1501" s="38">
        <v>4.0895289999999997</v>
      </c>
      <c r="AD1501" s="38">
        <v>3.9890690000000002</v>
      </c>
      <c r="AE1501" s="38">
        <v>3.7025269999999999</v>
      </c>
      <c r="AF1501" s="38">
        <v>3.511371</v>
      </c>
      <c r="AG1501" s="38">
        <v>3.5071970000000001</v>
      </c>
      <c r="AH1501" s="38">
        <v>3.4541439999999999</v>
      </c>
      <c r="AI1501" s="38">
        <v>3.5263879999999999</v>
      </c>
      <c r="AJ1501" s="38">
        <v>3.4017680000000001</v>
      </c>
      <c r="AK1501" s="38">
        <v>3.3014999999999999</v>
      </c>
      <c r="AL1501" s="38">
        <v>-6.4700000000000001E-5</v>
      </c>
      <c r="AM1501" s="38">
        <v>-2.31162E-2</v>
      </c>
      <c r="AN1501" s="38">
        <v>2.7017699999999999E-2</v>
      </c>
      <c r="AO1501" s="38">
        <v>2.74451E-2</v>
      </c>
      <c r="AP1501" s="38">
        <v>-3.6236499999999998E-2</v>
      </c>
      <c r="AQ1501" s="38">
        <v>-5.7294900000000003E-2</v>
      </c>
      <c r="AR1501" s="38">
        <v>0.1052428</v>
      </c>
      <c r="AS1501" s="38">
        <v>-8.3713800000000005E-2</v>
      </c>
      <c r="AT1501" s="38">
        <v>-7.8570899999999999E-2</v>
      </c>
      <c r="AU1501" s="38">
        <v>-0.26244060000000002</v>
      </c>
      <c r="AV1501" s="38">
        <v>-0.16283629999999999</v>
      </c>
      <c r="AW1501" s="38">
        <v>-0.2881206</v>
      </c>
      <c r="AX1501" s="38">
        <v>-1.7967E-2</v>
      </c>
      <c r="AY1501" s="38">
        <v>-4.3975800000000002E-2</v>
      </c>
      <c r="AZ1501" s="38">
        <v>2.2544100000000001E-2</v>
      </c>
      <c r="BA1501" s="38">
        <v>-0.1194378</v>
      </c>
      <c r="BB1501" s="38">
        <v>-4.67061E-2</v>
      </c>
      <c r="BC1501" s="38">
        <v>-9.9903699999999998E-2</v>
      </c>
      <c r="BD1501" s="38">
        <v>-5.9650599999999998E-2</v>
      </c>
      <c r="BE1501" s="38">
        <v>-7.3302000000000006E-2</v>
      </c>
      <c r="BF1501" s="38">
        <v>-2.56381E-2</v>
      </c>
      <c r="BG1501" s="38">
        <v>-5.9455500000000001E-2</v>
      </c>
      <c r="BH1501" s="38">
        <v>-0.12562799999999999</v>
      </c>
      <c r="BI1501" s="38">
        <v>-2.61131E-2</v>
      </c>
      <c r="BJ1501" s="38">
        <v>1.0574699999999999E-2</v>
      </c>
      <c r="BK1501" s="38">
        <v>-1.31708E-2</v>
      </c>
      <c r="BL1501" s="38">
        <v>3.8326499999999999E-2</v>
      </c>
      <c r="BM1501" s="38">
        <v>3.65522E-2</v>
      </c>
      <c r="BN1501" s="38">
        <v>-2.74936E-2</v>
      </c>
      <c r="BO1501" s="38">
        <v>-4.5014800000000001E-2</v>
      </c>
      <c r="BP1501" s="38">
        <v>0.1492126</v>
      </c>
      <c r="BQ1501" s="38">
        <v>-4.5711300000000003E-2</v>
      </c>
      <c r="BR1501" s="38">
        <v>-3.8204500000000002E-2</v>
      </c>
      <c r="BS1501" s="38">
        <v>-0.20774709999999999</v>
      </c>
      <c r="BT1501" s="38">
        <v>-0.1213197</v>
      </c>
      <c r="BU1501" s="38">
        <v>-0.2308055</v>
      </c>
      <c r="BV1501" s="38">
        <v>5.1421300000000003E-2</v>
      </c>
      <c r="BW1501" s="38">
        <v>3.3912100000000001E-2</v>
      </c>
      <c r="BX1501" s="38">
        <v>6.1320100000000002E-2</v>
      </c>
      <c r="BY1501" s="38">
        <v>-0.1014915</v>
      </c>
      <c r="BZ1501" s="38">
        <v>-2.7526999999999999E-2</v>
      </c>
      <c r="CA1501" s="38">
        <v>-8.1848299999999999E-2</v>
      </c>
      <c r="CB1501" s="38">
        <v>-3.7335399999999998E-2</v>
      </c>
      <c r="CC1501" s="38">
        <v>-5.1650000000000001E-2</v>
      </c>
      <c r="CD1501" s="38">
        <v>-4.4242999999999999E-3</v>
      </c>
      <c r="CE1501" s="38">
        <v>-4.2213800000000003E-2</v>
      </c>
      <c r="CF1501" s="38">
        <v>-0.1113828</v>
      </c>
      <c r="CG1501" s="38">
        <v>-1.23182E-2</v>
      </c>
      <c r="CH1501" s="38">
        <v>1.7943600000000001E-2</v>
      </c>
      <c r="CI1501" s="38">
        <v>-6.2826000000000002E-3</v>
      </c>
      <c r="CJ1501" s="38">
        <v>4.6158900000000003E-2</v>
      </c>
      <c r="CK1501" s="38">
        <v>4.2859800000000003E-2</v>
      </c>
      <c r="CL1501" s="38">
        <v>-2.14383E-2</v>
      </c>
      <c r="CM1501" s="38">
        <v>-3.6509699999999999E-2</v>
      </c>
      <c r="CN1501" s="38">
        <v>0.17966599999999999</v>
      </c>
      <c r="CO1501" s="38">
        <v>-1.9390999999999999E-2</v>
      </c>
      <c r="CP1501" s="38">
        <v>-1.02469E-2</v>
      </c>
      <c r="CQ1501" s="38">
        <v>-0.16986660000000001</v>
      </c>
      <c r="CR1501" s="38">
        <v>-9.2565499999999995E-2</v>
      </c>
      <c r="CS1501" s="38">
        <v>-0.19110920000000001</v>
      </c>
      <c r="CT1501" s="38">
        <v>9.9479399999999996E-2</v>
      </c>
      <c r="CU1501" s="38">
        <v>8.7856900000000002E-2</v>
      </c>
      <c r="CV1501" s="38">
        <v>8.8176199999999996E-2</v>
      </c>
      <c r="CW1501" s="38">
        <v>-8.9061899999999999E-2</v>
      </c>
      <c r="CX1501" s="38">
        <v>-1.42436E-2</v>
      </c>
      <c r="CY1501" s="38">
        <v>-6.9343199999999994E-2</v>
      </c>
      <c r="CZ1501" s="38">
        <v>-2.1879900000000001E-2</v>
      </c>
      <c r="DA1501" s="38">
        <v>-3.6653900000000003E-2</v>
      </c>
      <c r="DB1501" s="38">
        <v>1.0268299999999999E-2</v>
      </c>
      <c r="DC1501" s="38">
        <v>-3.0272299999999999E-2</v>
      </c>
      <c r="DD1501" s="38">
        <v>-0.1015167</v>
      </c>
      <c r="DE1501" s="38">
        <v>-2.7639000000000001E-3</v>
      </c>
      <c r="DF1501" s="38">
        <v>2.5312500000000002E-2</v>
      </c>
      <c r="DG1501" s="38">
        <v>6.0550000000000003E-4</v>
      </c>
      <c r="DH1501" s="38">
        <v>5.3991299999999999E-2</v>
      </c>
      <c r="DI1501" s="38">
        <v>4.91674E-2</v>
      </c>
      <c r="DJ1501" s="38">
        <v>-1.53829E-2</v>
      </c>
      <c r="DK1501" s="38">
        <v>-2.8004500000000002E-2</v>
      </c>
      <c r="DL1501" s="38">
        <v>0.21011940000000001</v>
      </c>
      <c r="DM1501" s="38">
        <v>6.9293999999999996E-3</v>
      </c>
      <c r="DN1501" s="38">
        <v>1.7710699999999999E-2</v>
      </c>
      <c r="DO1501" s="38">
        <v>-0.1319861</v>
      </c>
      <c r="DP1501" s="38">
        <v>-6.3811300000000001E-2</v>
      </c>
      <c r="DQ1501" s="38">
        <v>-0.15141289999999999</v>
      </c>
      <c r="DR1501" s="38">
        <v>0.14753749999999999</v>
      </c>
      <c r="DS1501" s="38">
        <v>0.14180180000000001</v>
      </c>
      <c r="DT1501" s="38">
        <v>0.11503240000000001</v>
      </c>
      <c r="DU1501" s="38">
        <v>-7.6632400000000003E-2</v>
      </c>
      <c r="DV1501" s="38">
        <v>-9.6020000000000003E-4</v>
      </c>
      <c r="DW1501" s="38">
        <v>-5.6838100000000003E-2</v>
      </c>
      <c r="DX1501" s="38">
        <v>-6.4244999999999997E-3</v>
      </c>
      <c r="DY1501" s="38">
        <v>-2.1657699999999998E-2</v>
      </c>
      <c r="DZ1501" s="38">
        <v>2.4961000000000001E-2</v>
      </c>
      <c r="EA1501" s="38">
        <v>-1.8330800000000001E-2</v>
      </c>
      <c r="EB1501" s="38">
        <v>-9.1650499999999996E-2</v>
      </c>
      <c r="EC1501" s="38">
        <v>6.7904000000000003E-3</v>
      </c>
      <c r="ED1501" s="38">
        <v>3.5951999999999998E-2</v>
      </c>
      <c r="EE1501" s="38">
        <v>1.0551E-2</v>
      </c>
      <c r="EF1501" s="38">
        <v>6.5299999999999997E-2</v>
      </c>
      <c r="EG1501" s="38">
        <v>5.82745E-2</v>
      </c>
      <c r="EH1501" s="38">
        <v>-6.6400000000000001E-3</v>
      </c>
      <c r="EI1501" s="38">
        <v>-1.5724399999999999E-2</v>
      </c>
      <c r="EJ1501" s="38">
        <v>0.25408920000000002</v>
      </c>
      <c r="EK1501" s="38">
        <v>4.4931800000000001E-2</v>
      </c>
      <c r="EL1501" s="38">
        <v>5.80771E-2</v>
      </c>
      <c r="EM1501" s="38">
        <v>-7.7292600000000003E-2</v>
      </c>
      <c r="EN1501" s="38">
        <v>-2.2294700000000001E-2</v>
      </c>
      <c r="EO1501" s="38">
        <v>-9.4097799999999995E-2</v>
      </c>
      <c r="EP1501" s="38">
        <v>0.2169258</v>
      </c>
      <c r="EQ1501" s="38">
        <v>0.21968969999999999</v>
      </c>
      <c r="ER1501" s="38">
        <v>0.15380840000000001</v>
      </c>
      <c r="ES1501" s="38">
        <v>-5.8686099999999998E-2</v>
      </c>
      <c r="ET1501" s="38">
        <v>1.82189E-2</v>
      </c>
      <c r="EU1501" s="38">
        <v>-3.8782700000000003E-2</v>
      </c>
      <c r="EV1501" s="38">
        <v>1.5890700000000001E-2</v>
      </c>
      <c r="EW1501" s="38">
        <v>-5.7200000000000003E-6</v>
      </c>
      <c r="EX1501" s="38">
        <v>4.6174800000000002E-2</v>
      </c>
      <c r="EY1501" s="38">
        <v>-1.0891E-3</v>
      </c>
      <c r="EZ1501" s="38">
        <v>-7.7405299999999996E-2</v>
      </c>
      <c r="FA1501" s="38">
        <v>2.0585200000000001E-2</v>
      </c>
      <c r="FB1501" s="38">
        <v>57.423969999999997</v>
      </c>
      <c r="FC1501" s="38">
        <v>56.324629999999999</v>
      </c>
      <c r="FD1501" s="38">
        <v>55.259070000000001</v>
      </c>
      <c r="FE1501" s="38">
        <v>54.637709999999998</v>
      </c>
      <c r="FF1501" s="38">
        <v>54.128700000000002</v>
      </c>
      <c r="FG1501" s="38">
        <v>54</v>
      </c>
      <c r="FH1501" s="38">
        <v>54</v>
      </c>
      <c r="FI1501" s="38">
        <v>54.834820000000001</v>
      </c>
      <c r="FJ1501" s="38">
        <v>57.230359999999997</v>
      </c>
      <c r="FK1501" s="38">
        <v>59.463459999999998</v>
      </c>
      <c r="FL1501" s="38">
        <v>62.719169999999998</v>
      </c>
      <c r="FM1501" s="38">
        <v>65.781289999999998</v>
      </c>
      <c r="FN1501" s="38">
        <v>67.794899999999998</v>
      </c>
      <c r="FO1501" s="38">
        <v>71.053920000000005</v>
      </c>
      <c r="FP1501" s="38">
        <v>72.522409999999994</v>
      </c>
      <c r="FQ1501" s="38">
        <v>72.736249999999998</v>
      </c>
      <c r="FR1501" s="38">
        <v>73.182270000000003</v>
      </c>
      <c r="FS1501" s="38">
        <v>72.908169999999998</v>
      </c>
      <c r="FT1501" s="38">
        <v>71.434880000000007</v>
      </c>
      <c r="FU1501" s="38">
        <v>69.309790000000007</v>
      </c>
      <c r="FV1501" s="38">
        <v>65.65128</v>
      </c>
      <c r="FW1501">
        <v>62.406669999999998</v>
      </c>
      <c r="FX1501">
        <v>60.130839999999999</v>
      </c>
      <c r="FY1501">
        <v>58.372979999999998</v>
      </c>
      <c r="FZ1501">
        <v>2.3715300000000002E-2</v>
      </c>
      <c r="GA1501">
        <v>0.1719948</v>
      </c>
      <c r="GB1501">
        <v>1</v>
      </c>
    </row>
    <row r="1502" spans="1:184" x14ac:dyDescent="0.3">
      <c r="A1502" t="s">
        <v>1</v>
      </c>
      <c r="B1502" t="s">
        <v>1</v>
      </c>
      <c r="C1502" t="s">
        <v>260</v>
      </c>
      <c r="D1502" t="s">
        <v>1</v>
      </c>
      <c r="E1502" t="s">
        <v>1</v>
      </c>
      <c r="F1502" t="s">
        <v>1</v>
      </c>
      <c r="G1502" t="s">
        <v>1</v>
      </c>
      <c r="H1502" s="40" t="s">
        <v>1</v>
      </c>
      <c r="I1502" s="18" t="s">
        <v>1</v>
      </c>
      <c r="J1502" s="38" t="s">
        <v>1</v>
      </c>
      <c r="K1502" s="18">
        <v>44789</v>
      </c>
      <c r="L1502" s="38">
        <v>309</v>
      </c>
      <c r="M1502" s="38">
        <v>309</v>
      </c>
      <c r="N1502" s="38">
        <v>3.1549740000000002</v>
      </c>
      <c r="O1502" s="38">
        <v>3.0631520000000001</v>
      </c>
      <c r="P1502" s="38">
        <v>3.0600420000000002</v>
      </c>
      <c r="Q1502" s="38">
        <v>3.0152220000000001</v>
      </c>
      <c r="R1502" s="38">
        <v>3.0452409999999999</v>
      </c>
      <c r="S1502" s="38">
        <v>3.1201720000000002</v>
      </c>
      <c r="T1502" s="38">
        <v>3.3445369999999999</v>
      </c>
      <c r="U1502" s="38">
        <v>3.4754100000000001</v>
      </c>
      <c r="V1502" s="38">
        <v>3.8639999999999999</v>
      </c>
      <c r="W1502" s="38">
        <v>4.0967079999999996</v>
      </c>
      <c r="X1502" s="38">
        <v>4.2273389999999997</v>
      </c>
      <c r="Y1502" s="38">
        <v>4.732075</v>
      </c>
      <c r="Z1502" s="38">
        <v>4.8217480000000004</v>
      </c>
      <c r="AA1502" s="38">
        <v>4.8595889999999997</v>
      </c>
      <c r="AB1502" s="38">
        <v>4.5651580000000003</v>
      </c>
      <c r="AC1502" s="38">
        <v>4.3328110000000004</v>
      </c>
      <c r="AD1502" s="38">
        <v>4.2165119999999998</v>
      </c>
      <c r="AE1502" s="38">
        <v>3.8530989999999998</v>
      </c>
      <c r="AF1502" s="38">
        <v>3.6585139999999998</v>
      </c>
      <c r="AG1502" s="38">
        <v>3.6033080000000002</v>
      </c>
      <c r="AH1502" s="38">
        <v>3.5076580000000002</v>
      </c>
      <c r="AI1502" s="38">
        <v>3.5327950000000001</v>
      </c>
      <c r="AJ1502" s="38">
        <v>3.3954770000000001</v>
      </c>
      <c r="AK1502" s="38">
        <v>3.3010640000000002</v>
      </c>
      <c r="AL1502" s="38">
        <v>-8.9578999999999995E-3</v>
      </c>
      <c r="AM1502" s="38">
        <v>-4.6805100000000002E-2</v>
      </c>
      <c r="AN1502" s="38">
        <v>-3.4056000000000003E-2</v>
      </c>
      <c r="AO1502" s="38">
        <v>-3.0687300000000001E-2</v>
      </c>
      <c r="AP1502" s="38">
        <v>-4.0557900000000001E-2</v>
      </c>
      <c r="AQ1502" s="38">
        <v>2.0785399999999999E-2</v>
      </c>
      <c r="AR1502" s="38">
        <v>0.12366340000000001</v>
      </c>
      <c r="AS1502" s="38">
        <v>-4.4351000000000002E-2</v>
      </c>
      <c r="AT1502" s="38">
        <v>-0.16744519999999999</v>
      </c>
      <c r="AU1502" s="38">
        <v>-9.8297000000000002E-3</v>
      </c>
      <c r="AV1502" s="38">
        <v>-0.12514739999999999</v>
      </c>
      <c r="AW1502" s="38">
        <v>-4.2755599999999998E-2</v>
      </c>
      <c r="AX1502" s="38">
        <v>-8.5381999999999993E-3</v>
      </c>
      <c r="AY1502" s="38">
        <v>-2.8742699999999999E-2</v>
      </c>
      <c r="AZ1502" s="38">
        <v>-6.1912599999999998E-2</v>
      </c>
      <c r="BA1502" s="38">
        <v>-0.1221153</v>
      </c>
      <c r="BB1502" s="38">
        <v>-3.9700999999999998E-3</v>
      </c>
      <c r="BC1502" s="38">
        <v>3.3730400000000001E-2</v>
      </c>
      <c r="BD1502" s="38">
        <v>3.2309999999999998E-2</v>
      </c>
      <c r="BE1502" s="38">
        <v>3.2650400000000003E-2</v>
      </c>
      <c r="BF1502" s="38">
        <v>-4.2801199999999998E-2</v>
      </c>
      <c r="BG1502" s="38">
        <v>-8.2911899999999997E-2</v>
      </c>
      <c r="BH1502" s="38">
        <v>-9.1127200000000005E-2</v>
      </c>
      <c r="BI1502" s="38">
        <v>-7.7434699999999995E-2</v>
      </c>
      <c r="BJ1502" s="38">
        <v>2.7420000000000001E-3</v>
      </c>
      <c r="BK1502" s="38">
        <v>-3.6936200000000002E-2</v>
      </c>
      <c r="BL1502" s="38">
        <v>-2.2357499999999999E-2</v>
      </c>
      <c r="BM1502" s="38">
        <v>-2.1624000000000001E-2</v>
      </c>
      <c r="BN1502" s="38">
        <v>-3.1342099999999998E-2</v>
      </c>
      <c r="BO1502" s="38">
        <v>3.1187900000000001E-2</v>
      </c>
      <c r="BP1502" s="38">
        <v>0.14816270000000001</v>
      </c>
      <c r="BQ1502" s="38">
        <v>-1.8621599999999999E-2</v>
      </c>
      <c r="BR1502" s="38">
        <v>-0.13489080000000001</v>
      </c>
      <c r="BS1502" s="38">
        <v>2.8261000000000001E-2</v>
      </c>
      <c r="BT1502" s="38">
        <v>-9.3640299999999996E-2</v>
      </c>
      <c r="BU1502" s="38">
        <v>-7.2611000000000004E-3</v>
      </c>
      <c r="BV1502" s="38">
        <v>1.7569899999999999E-2</v>
      </c>
      <c r="BW1502" s="38">
        <v>6.3338999999999999E-3</v>
      </c>
      <c r="BX1502" s="38">
        <v>-3.1967000000000002E-2</v>
      </c>
      <c r="BY1502" s="38">
        <v>-9.5886700000000005E-2</v>
      </c>
      <c r="BZ1502" s="38">
        <v>1.93598E-2</v>
      </c>
      <c r="CA1502" s="38">
        <v>5.5570099999999997E-2</v>
      </c>
      <c r="CB1502" s="38">
        <v>5.8172300000000003E-2</v>
      </c>
      <c r="CC1502" s="38">
        <v>5.4622400000000002E-2</v>
      </c>
      <c r="CD1502" s="38">
        <v>-2.09617E-2</v>
      </c>
      <c r="CE1502" s="38">
        <v>-6.1197300000000003E-2</v>
      </c>
      <c r="CF1502" s="38">
        <v>-7.0452200000000006E-2</v>
      </c>
      <c r="CG1502" s="38">
        <v>-5.8303899999999999E-2</v>
      </c>
      <c r="CH1502" s="38">
        <v>1.08453E-2</v>
      </c>
      <c r="CI1502" s="38">
        <v>-3.0100999999999999E-2</v>
      </c>
      <c r="CJ1502" s="38">
        <v>-1.42551E-2</v>
      </c>
      <c r="CK1502" s="38">
        <v>-1.5346800000000001E-2</v>
      </c>
      <c r="CL1502" s="38">
        <v>-2.4959200000000001E-2</v>
      </c>
      <c r="CM1502" s="38">
        <v>3.8392700000000002E-2</v>
      </c>
      <c r="CN1502" s="38">
        <v>0.16513079999999999</v>
      </c>
      <c r="CO1502" s="38">
        <v>-8.0159999999999997E-4</v>
      </c>
      <c r="CP1502" s="38">
        <v>-0.1123437</v>
      </c>
      <c r="CQ1502" s="38">
        <v>5.4642499999999997E-2</v>
      </c>
      <c r="CR1502" s="38">
        <v>-7.1818599999999996E-2</v>
      </c>
      <c r="CS1502" s="38">
        <v>1.7322199999999999E-2</v>
      </c>
      <c r="CT1502" s="38">
        <v>3.5652299999999998E-2</v>
      </c>
      <c r="CU1502" s="38">
        <v>3.06278E-2</v>
      </c>
      <c r="CV1502" s="38">
        <v>-1.12268E-2</v>
      </c>
      <c r="CW1502" s="38">
        <v>-7.7720800000000007E-2</v>
      </c>
      <c r="CX1502" s="38">
        <v>3.5517899999999998E-2</v>
      </c>
      <c r="CY1502" s="38">
        <v>7.0696200000000001E-2</v>
      </c>
      <c r="CZ1502" s="38">
        <v>7.6084399999999996E-2</v>
      </c>
      <c r="DA1502" s="38">
        <v>6.9840200000000005E-2</v>
      </c>
      <c r="DB1502" s="38">
        <v>-5.8358000000000004E-3</v>
      </c>
      <c r="DC1502" s="38">
        <v>-4.6157700000000003E-2</v>
      </c>
      <c r="DD1502" s="38">
        <v>-5.6132700000000001E-2</v>
      </c>
      <c r="DE1502" s="38">
        <v>-4.5053999999999997E-2</v>
      </c>
      <c r="DF1502" s="38">
        <v>1.8948599999999999E-2</v>
      </c>
      <c r="DG1502" s="38">
        <v>-2.32658E-2</v>
      </c>
      <c r="DH1502" s="38">
        <v>-6.1527999999999999E-3</v>
      </c>
      <c r="DI1502" s="38">
        <v>-9.0696000000000006E-3</v>
      </c>
      <c r="DJ1502" s="38">
        <v>-1.85763E-2</v>
      </c>
      <c r="DK1502" s="38">
        <v>4.5597499999999999E-2</v>
      </c>
      <c r="DL1502" s="38">
        <v>0.18209900000000001</v>
      </c>
      <c r="DM1502" s="38">
        <v>1.7018499999999999E-2</v>
      </c>
      <c r="DN1502" s="38">
        <v>-8.9796600000000004E-2</v>
      </c>
      <c r="DO1502" s="38">
        <v>8.1023999999999999E-2</v>
      </c>
      <c r="DP1502" s="38">
        <v>-4.9996899999999997E-2</v>
      </c>
      <c r="DQ1502" s="38">
        <v>4.1905600000000001E-2</v>
      </c>
      <c r="DR1502" s="38">
        <v>5.3734700000000003E-2</v>
      </c>
      <c r="DS1502" s="38">
        <v>5.4921699999999997E-2</v>
      </c>
      <c r="DT1502" s="38">
        <v>9.5134999999999994E-3</v>
      </c>
      <c r="DU1502" s="38">
        <v>-5.9554900000000001E-2</v>
      </c>
      <c r="DV1502" s="38">
        <v>5.1676100000000003E-2</v>
      </c>
      <c r="DW1502" s="38">
        <v>8.5822300000000004E-2</v>
      </c>
      <c r="DX1502" s="38">
        <v>9.3996499999999997E-2</v>
      </c>
      <c r="DY1502" s="38">
        <v>8.5057900000000006E-2</v>
      </c>
      <c r="DZ1502" s="38">
        <v>9.2902000000000002E-3</v>
      </c>
      <c r="EA1502" s="38">
        <v>-3.1118199999999999E-2</v>
      </c>
      <c r="EB1502" s="38">
        <v>-4.1813200000000002E-2</v>
      </c>
      <c r="EC1502" s="38">
        <v>-3.1804100000000002E-2</v>
      </c>
      <c r="ED1502" s="38">
        <v>3.0648499999999999E-2</v>
      </c>
      <c r="EE1502" s="38">
        <v>-1.33969E-2</v>
      </c>
      <c r="EF1502" s="38">
        <v>5.5456999999999998E-3</v>
      </c>
      <c r="EG1502" s="38">
        <v>-6.3199999999999996E-6</v>
      </c>
      <c r="EH1502" s="38">
        <v>-9.3603999999999996E-3</v>
      </c>
      <c r="EI1502" s="38">
        <v>5.6000099999999997E-2</v>
      </c>
      <c r="EJ1502" s="38">
        <v>0.20659830000000001</v>
      </c>
      <c r="EK1502" s="38">
        <v>4.2747899999999998E-2</v>
      </c>
      <c r="EL1502" s="38">
        <v>-5.72422E-2</v>
      </c>
      <c r="EM1502" s="38">
        <v>0.1191147</v>
      </c>
      <c r="EN1502" s="38">
        <v>-1.8489800000000001E-2</v>
      </c>
      <c r="EO1502" s="38">
        <v>7.7399999999999997E-2</v>
      </c>
      <c r="EP1502" s="38">
        <v>7.9842800000000005E-2</v>
      </c>
      <c r="EQ1502" s="38">
        <v>8.9998300000000003E-2</v>
      </c>
      <c r="ER1502" s="38">
        <v>3.9459099999999997E-2</v>
      </c>
      <c r="ES1502" s="38">
        <v>-3.3326300000000003E-2</v>
      </c>
      <c r="ET1502" s="38">
        <v>7.50059E-2</v>
      </c>
      <c r="EU1502" s="38">
        <v>0.1076619</v>
      </c>
      <c r="EV1502" s="38">
        <v>0.1198588</v>
      </c>
      <c r="EW1502" s="38">
        <v>0.1070299</v>
      </c>
      <c r="EX1502" s="38">
        <v>3.11297E-2</v>
      </c>
      <c r="EY1502" s="38">
        <v>-9.4035999999999998E-3</v>
      </c>
      <c r="EZ1502" s="38">
        <v>-2.11381E-2</v>
      </c>
      <c r="FA1502" s="38">
        <v>-1.26734E-2</v>
      </c>
      <c r="FB1502" s="38">
        <v>60.4848</v>
      </c>
      <c r="FC1502" s="38">
        <v>60.240850000000002</v>
      </c>
      <c r="FD1502" s="38">
        <v>59.040619999999997</v>
      </c>
      <c r="FE1502" s="38">
        <v>58.400149999999996</v>
      </c>
      <c r="FF1502" s="38">
        <v>57.802799999999998</v>
      </c>
      <c r="FG1502" s="38">
        <v>57.274990000000003</v>
      </c>
      <c r="FH1502" s="38">
        <v>56.464100000000002</v>
      </c>
      <c r="FI1502" s="38">
        <v>57.611130000000003</v>
      </c>
      <c r="FJ1502" s="38">
        <v>59.120190000000001</v>
      </c>
      <c r="FK1502" s="38">
        <v>62.445320000000002</v>
      </c>
      <c r="FL1502" s="38">
        <v>66.809299999999993</v>
      </c>
      <c r="FM1502" s="38">
        <v>69.640460000000004</v>
      </c>
      <c r="FN1502" s="38">
        <v>72.727360000000004</v>
      </c>
      <c r="FO1502" s="38">
        <v>75.230710000000002</v>
      </c>
      <c r="FP1502" s="38">
        <v>77.913809999999998</v>
      </c>
      <c r="FQ1502" s="38">
        <v>79.127859999999998</v>
      </c>
      <c r="FR1502" s="38">
        <v>77.438800000000001</v>
      </c>
      <c r="FS1502" s="38">
        <v>75.751249999999999</v>
      </c>
      <c r="FT1502" s="38">
        <v>74.370810000000006</v>
      </c>
      <c r="FU1502" s="38">
        <v>71.805620000000005</v>
      </c>
      <c r="FV1502" s="38">
        <v>67.327309999999997</v>
      </c>
      <c r="FW1502">
        <v>64.536460000000005</v>
      </c>
      <c r="FX1502">
        <v>62.761409999999998</v>
      </c>
      <c r="FY1502">
        <v>61.470910000000003</v>
      </c>
      <c r="FZ1502">
        <v>2.8197E-2</v>
      </c>
      <c r="GA1502">
        <v>0.22652910000000001</v>
      </c>
      <c r="GB1502">
        <v>1</v>
      </c>
    </row>
    <row r="1503" spans="1:184" x14ac:dyDescent="0.3">
      <c r="A1503" t="s">
        <v>1</v>
      </c>
      <c r="B1503" t="s">
        <v>1</v>
      </c>
      <c r="C1503" t="s">
        <v>260</v>
      </c>
      <c r="D1503" t="s">
        <v>1</v>
      </c>
      <c r="E1503" t="s">
        <v>1</v>
      </c>
      <c r="F1503" t="s">
        <v>1</v>
      </c>
      <c r="G1503" t="s">
        <v>1</v>
      </c>
      <c r="H1503" s="40" t="s">
        <v>1</v>
      </c>
      <c r="I1503" s="18" t="s">
        <v>1</v>
      </c>
      <c r="J1503" s="38" t="s">
        <v>1</v>
      </c>
      <c r="K1503" s="18">
        <v>44790</v>
      </c>
      <c r="L1503" s="38">
        <v>309</v>
      </c>
      <c r="M1503" s="38">
        <v>309</v>
      </c>
      <c r="N1503" s="38">
        <v>3.2830840000000001</v>
      </c>
      <c r="O1503" s="38">
        <v>3.1910940000000001</v>
      </c>
      <c r="P1503" s="38">
        <v>3.1949420000000002</v>
      </c>
      <c r="Q1503" s="38">
        <v>3.1367669999999999</v>
      </c>
      <c r="R1503" s="38">
        <v>3.171672</v>
      </c>
      <c r="S1503" s="38">
        <v>3.2485179999999998</v>
      </c>
      <c r="T1503" s="38">
        <v>3.4396239999999998</v>
      </c>
      <c r="U1503" s="38">
        <v>3.5520119999999999</v>
      </c>
      <c r="V1503" s="38">
        <v>3.9314589999999998</v>
      </c>
      <c r="W1503" s="38">
        <v>4.1850300000000002</v>
      </c>
      <c r="X1503" s="38">
        <v>4.277552</v>
      </c>
      <c r="Y1503" s="38">
        <v>4.6932450000000001</v>
      </c>
      <c r="Z1503" s="38">
        <v>4.7873210000000004</v>
      </c>
      <c r="AA1503" s="38">
        <v>4.9384319999999997</v>
      </c>
      <c r="AB1503" s="38">
        <v>4.6265530000000004</v>
      </c>
      <c r="AC1503" s="38">
        <v>4.3959000000000001</v>
      </c>
      <c r="AD1503" s="38">
        <v>4.2891690000000002</v>
      </c>
      <c r="AE1503" s="38">
        <v>3.929827</v>
      </c>
      <c r="AF1503" s="38">
        <v>3.7358210000000001</v>
      </c>
      <c r="AG1503" s="38">
        <v>3.6456840000000001</v>
      </c>
      <c r="AH1503" s="38">
        <v>3.5851540000000002</v>
      </c>
      <c r="AI1503" s="38">
        <v>3.6404969999999999</v>
      </c>
      <c r="AJ1503" s="38">
        <v>3.5078990000000001</v>
      </c>
      <c r="AK1503" s="38">
        <v>3.4174099999999998</v>
      </c>
      <c r="AL1503" s="38">
        <v>3.1753400000000001E-2</v>
      </c>
      <c r="AM1503" s="38">
        <v>-9.7850000000000003E-3</v>
      </c>
      <c r="AN1503" s="38">
        <v>1.5524899999999999E-2</v>
      </c>
      <c r="AO1503" s="38">
        <v>2.4125799999999999E-2</v>
      </c>
      <c r="AP1503" s="38">
        <v>1.9460000000000002E-2</v>
      </c>
      <c r="AQ1503" s="38">
        <v>2.0887300000000001E-2</v>
      </c>
      <c r="AR1503" s="38">
        <v>1.70277E-2</v>
      </c>
      <c r="AS1503" s="38">
        <v>-9.5038399999999995E-2</v>
      </c>
      <c r="AT1503" s="38">
        <v>-0.23410890000000001</v>
      </c>
      <c r="AU1503" s="38">
        <v>-0.1034741</v>
      </c>
      <c r="AV1503" s="38">
        <v>-1.4751E-3</v>
      </c>
      <c r="AW1503" s="38">
        <v>-5.8835199999999997E-2</v>
      </c>
      <c r="AX1503" s="38">
        <v>-3.5503800000000002E-2</v>
      </c>
      <c r="AY1503" s="38">
        <v>-0.14160159999999999</v>
      </c>
      <c r="AZ1503" s="38">
        <v>-0.12144580000000001</v>
      </c>
      <c r="BA1503" s="38">
        <v>-1.8833300000000001E-2</v>
      </c>
      <c r="BB1503" s="38">
        <v>0.1228538</v>
      </c>
      <c r="BC1503" s="38">
        <v>0.1668597</v>
      </c>
      <c r="BD1503" s="38">
        <v>0.13960520000000001</v>
      </c>
      <c r="BE1503" s="38">
        <v>6.2950699999999998E-2</v>
      </c>
      <c r="BF1503" s="38">
        <v>-2.6908399999999999E-2</v>
      </c>
      <c r="BG1503" s="38">
        <v>-1.6585200000000001E-2</v>
      </c>
      <c r="BH1503" s="38">
        <v>-9.8133000000000005E-3</v>
      </c>
      <c r="BI1503" s="38">
        <v>-3.1944E-2</v>
      </c>
      <c r="BJ1503" s="38">
        <v>4.5057E-2</v>
      </c>
      <c r="BK1503" s="38">
        <v>1.2523E-3</v>
      </c>
      <c r="BL1503" s="38">
        <v>2.9220800000000002E-2</v>
      </c>
      <c r="BM1503" s="38">
        <v>3.5621100000000003E-2</v>
      </c>
      <c r="BN1503" s="38">
        <v>2.9828199999999999E-2</v>
      </c>
      <c r="BO1503" s="38">
        <v>3.50356E-2</v>
      </c>
      <c r="BP1503" s="38">
        <v>4.8432900000000001E-2</v>
      </c>
      <c r="BQ1503" s="38">
        <v>-6.2163799999999998E-2</v>
      </c>
      <c r="BR1503" s="38">
        <v>-0.19698109999999999</v>
      </c>
      <c r="BS1503" s="38">
        <v>-5.5257500000000001E-2</v>
      </c>
      <c r="BT1503" s="38">
        <v>3.7872099999999999E-2</v>
      </c>
      <c r="BU1503" s="38">
        <v>-1.4027299999999999E-2</v>
      </c>
      <c r="BV1503" s="38">
        <v>-4.4289999999999998E-3</v>
      </c>
      <c r="BW1503" s="38">
        <v>-8.7592000000000003E-2</v>
      </c>
      <c r="BX1503" s="38">
        <v>-8.5323899999999994E-2</v>
      </c>
      <c r="BY1503" s="38">
        <v>9.5365999999999992E-3</v>
      </c>
      <c r="BZ1503" s="38">
        <v>0.1494627</v>
      </c>
      <c r="CA1503" s="38">
        <v>0.19092049999999999</v>
      </c>
      <c r="CB1503" s="38">
        <v>0.1685401</v>
      </c>
      <c r="CC1503" s="38">
        <v>8.7581699999999998E-2</v>
      </c>
      <c r="CD1503" s="38">
        <v>-2.5888E-3</v>
      </c>
      <c r="CE1503" s="38">
        <v>8.2118E-3</v>
      </c>
      <c r="CF1503" s="38">
        <v>1.39712E-2</v>
      </c>
      <c r="CG1503" s="38">
        <v>-9.5099999999999994E-3</v>
      </c>
      <c r="CH1503" s="38">
        <v>5.4271E-2</v>
      </c>
      <c r="CI1503" s="38">
        <v>8.8965999999999993E-3</v>
      </c>
      <c r="CJ1503" s="38">
        <v>3.8706499999999998E-2</v>
      </c>
      <c r="CK1503" s="38">
        <v>4.3582700000000002E-2</v>
      </c>
      <c r="CL1503" s="38">
        <v>3.7009199999999999E-2</v>
      </c>
      <c r="CM1503" s="38">
        <v>4.4834699999999998E-2</v>
      </c>
      <c r="CN1503" s="38">
        <v>7.0184099999999999E-2</v>
      </c>
      <c r="CO1503" s="38">
        <v>-3.9394899999999997E-2</v>
      </c>
      <c r="CP1503" s="38">
        <v>-0.17126640000000001</v>
      </c>
      <c r="CQ1503" s="38">
        <v>-2.1862900000000001E-2</v>
      </c>
      <c r="CR1503" s="38">
        <v>6.5123799999999996E-2</v>
      </c>
      <c r="CS1503" s="38">
        <v>1.7006500000000001E-2</v>
      </c>
      <c r="CT1503" s="38">
        <v>1.7093299999999999E-2</v>
      </c>
      <c r="CU1503" s="38">
        <v>-5.0185100000000003E-2</v>
      </c>
      <c r="CV1503" s="38">
        <v>-6.0305999999999998E-2</v>
      </c>
      <c r="CW1503" s="38">
        <v>2.91855E-2</v>
      </c>
      <c r="CX1503" s="38">
        <v>0.16789200000000001</v>
      </c>
      <c r="CY1503" s="38">
        <v>0.20758489999999999</v>
      </c>
      <c r="CZ1503" s="38">
        <v>0.18858030000000001</v>
      </c>
      <c r="DA1503" s="38">
        <v>0.104641</v>
      </c>
      <c r="DB1503" s="38">
        <v>1.42548E-2</v>
      </c>
      <c r="DC1503" s="38">
        <v>2.5386200000000001E-2</v>
      </c>
      <c r="DD1503" s="38">
        <v>3.0444300000000001E-2</v>
      </c>
      <c r="DE1503" s="38">
        <v>6.0277000000000004E-3</v>
      </c>
      <c r="DF1503" s="38">
        <v>6.3485E-2</v>
      </c>
      <c r="DG1503" s="38">
        <v>1.6541E-2</v>
      </c>
      <c r="DH1503" s="38">
        <v>4.8192199999999998E-2</v>
      </c>
      <c r="DI1503" s="38">
        <v>5.1544399999999997E-2</v>
      </c>
      <c r="DJ1503" s="38">
        <v>4.4190199999999999E-2</v>
      </c>
      <c r="DK1503" s="38">
        <v>5.4633800000000003E-2</v>
      </c>
      <c r="DL1503" s="38">
        <v>9.1935299999999998E-2</v>
      </c>
      <c r="DM1503" s="38">
        <v>-1.6625999999999998E-2</v>
      </c>
      <c r="DN1503" s="38">
        <v>-0.14555180000000001</v>
      </c>
      <c r="DO1503" s="38">
        <v>1.15318E-2</v>
      </c>
      <c r="DP1503" s="38">
        <v>9.2375499999999999E-2</v>
      </c>
      <c r="DQ1503" s="38">
        <v>4.8040300000000001E-2</v>
      </c>
      <c r="DR1503" s="38">
        <v>3.86156E-2</v>
      </c>
      <c r="DS1503" s="38">
        <v>-1.27782E-2</v>
      </c>
      <c r="DT1503" s="38">
        <v>-3.5288E-2</v>
      </c>
      <c r="DU1503" s="38">
        <v>4.8834500000000003E-2</v>
      </c>
      <c r="DV1503" s="38">
        <v>0.18632119999999999</v>
      </c>
      <c r="DW1503" s="38">
        <v>0.22424930000000001</v>
      </c>
      <c r="DX1503" s="38">
        <v>0.20862049999999999</v>
      </c>
      <c r="DY1503" s="38">
        <v>0.1217004</v>
      </c>
      <c r="DZ1503" s="38">
        <v>3.1098500000000001E-2</v>
      </c>
      <c r="EA1503" s="38">
        <v>4.2560500000000001E-2</v>
      </c>
      <c r="EB1503" s="38">
        <v>4.6917399999999998E-2</v>
      </c>
      <c r="EC1503" s="38">
        <v>2.1565500000000001E-2</v>
      </c>
      <c r="ED1503" s="38">
        <v>7.6788599999999999E-2</v>
      </c>
      <c r="EE1503" s="38">
        <v>2.75783E-2</v>
      </c>
      <c r="EF1503" s="38">
        <v>6.1888100000000001E-2</v>
      </c>
      <c r="EG1503" s="38">
        <v>6.3039700000000004E-2</v>
      </c>
      <c r="EH1503" s="38">
        <v>5.45584E-2</v>
      </c>
      <c r="EI1503" s="38">
        <v>6.8782099999999999E-2</v>
      </c>
      <c r="EJ1503" s="38">
        <v>0.12334059999999999</v>
      </c>
      <c r="EK1503" s="38">
        <v>1.6248700000000001E-2</v>
      </c>
      <c r="EL1503" s="38">
        <v>-0.1084239</v>
      </c>
      <c r="EM1503" s="38">
        <v>5.97484E-2</v>
      </c>
      <c r="EN1503" s="38">
        <v>0.1317226</v>
      </c>
      <c r="EO1503" s="38">
        <v>9.2848200000000006E-2</v>
      </c>
      <c r="EP1503" s="38">
        <v>6.9690299999999997E-2</v>
      </c>
      <c r="EQ1503" s="38">
        <v>4.1231499999999997E-2</v>
      </c>
      <c r="ER1503" s="38">
        <v>8.3390000000000005E-4</v>
      </c>
      <c r="ES1503" s="38">
        <v>7.7204400000000006E-2</v>
      </c>
      <c r="ET1503" s="38">
        <v>0.21293019999999999</v>
      </c>
      <c r="EU1503" s="38">
        <v>0.24831010000000001</v>
      </c>
      <c r="EV1503" s="38">
        <v>0.2375554</v>
      </c>
      <c r="EW1503" s="38">
        <v>0.1463313</v>
      </c>
      <c r="EX1503" s="38">
        <v>5.5418099999999998E-2</v>
      </c>
      <c r="EY1503" s="38">
        <v>6.7357500000000001E-2</v>
      </c>
      <c r="EZ1503" s="38">
        <v>7.0701899999999998E-2</v>
      </c>
      <c r="FA1503" s="38">
        <v>4.3999499999999997E-2</v>
      </c>
      <c r="FB1503" s="38">
        <v>60.059660000000001</v>
      </c>
      <c r="FC1503" s="38">
        <v>59.043869999999998</v>
      </c>
      <c r="FD1503" s="38">
        <v>58.201329999999999</v>
      </c>
      <c r="FE1503" s="38">
        <v>57.39479</v>
      </c>
      <c r="FF1503" s="38">
        <v>57.294890000000002</v>
      </c>
      <c r="FG1503" s="38">
        <v>57.712699999999998</v>
      </c>
      <c r="FH1503" s="38">
        <v>57.70514</v>
      </c>
      <c r="FI1503" s="38">
        <v>58.374189999999999</v>
      </c>
      <c r="FJ1503" s="38">
        <v>59.440869999999997</v>
      </c>
      <c r="FK1503" s="38">
        <v>63.56353</v>
      </c>
      <c r="FL1503" s="38">
        <v>69.379270000000005</v>
      </c>
      <c r="FM1503" s="38">
        <v>72.845010000000002</v>
      </c>
      <c r="FN1503" s="38">
        <v>74.433300000000003</v>
      </c>
      <c r="FO1503" s="38">
        <v>76.304090000000002</v>
      </c>
      <c r="FP1503" s="38">
        <v>78.315039999999996</v>
      </c>
      <c r="FQ1503" s="38">
        <v>80.751739999999998</v>
      </c>
      <c r="FR1503" s="38">
        <v>79.300250000000005</v>
      </c>
      <c r="FS1503" s="38">
        <v>77.123239999999996</v>
      </c>
      <c r="FT1503" s="38">
        <v>75.438320000000004</v>
      </c>
      <c r="FU1503" s="38">
        <v>69.665679999999995</v>
      </c>
      <c r="FV1503" s="38">
        <v>66.134950000000003</v>
      </c>
      <c r="FW1503">
        <v>64.11636</v>
      </c>
      <c r="FX1503">
        <v>62.743229999999997</v>
      </c>
      <c r="FY1503">
        <v>61.677430000000001</v>
      </c>
      <c r="FZ1503">
        <v>3.15152E-2</v>
      </c>
      <c r="GA1503">
        <v>0.25059429999999999</v>
      </c>
      <c r="GB1503">
        <v>1</v>
      </c>
    </row>
    <row r="1504" spans="1:184" x14ac:dyDescent="0.3">
      <c r="A1504" t="s">
        <v>1</v>
      </c>
      <c r="B1504" t="s">
        <v>1</v>
      </c>
      <c r="C1504" t="s">
        <v>260</v>
      </c>
      <c r="D1504" t="s">
        <v>1</v>
      </c>
      <c r="E1504" t="s">
        <v>1</v>
      </c>
      <c r="F1504" t="s">
        <v>1</v>
      </c>
      <c r="G1504" t="s">
        <v>1</v>
      </c>
      <c r="H1504" s="40" t="s">
        <v>1</v>
      </c>
      <c r="I1504" s="18" t="s">
        <v>1</v>
      </c>
      <c r="J1504" s="38" t="s">
        <v>1</v>
      </c>
      <c r="K1504" s="18">
        <v>44792</v>
      </c>
      <c r="L1504" s="38">
        <v>309</v>
      </c>
      <c r="M1504" s="38">
        <v>309</v>
      </c>
      <c r="N1504" s="38">
        <v>3.293968</v>
      </c>
      <c r="O1504" s="38">
        <v>3.208094</v>
      </c>
      <c r="P1504" s="38">
        <v>3.1854170000000002</v>
      </c>
      <c r="Q1504" s="38">
        <v>3.118287</v>
      </c>
      <c r="R1504" s="38">
        <v>3.1375160000000002</v>
      </c>
      <c r="S1504" s="38">
        <v>3.256494</v>
      </c>
      <c r="T1504" s="38">
        <v>3.383365</v>
      </c>
      <c r="U1504" s="38">
        <v>3.4726569999999999</v>
      </c>
      <c r="V1504" s="38">
        <v>3.7924639999999998</v>
      </c>
      <c r="W1504" s="38">
        <v>4.1746999999999996</v>
      </c>
      <c r="X1504" s="38">
        <v>4.1635479999999996</v>
      </c>
      <c r="Y1504" s="38">
        <v>4.5268079999999999</v>
      </c>
      <c r="Z1504" s="38">
        <v>4.4313570000000002</v>
      </c>
      <c r="AA1504" s="38">
        <v>4.3157269999999999</v>
      </c>
      <c r="AB1504" s="38">
        <v>4.2458419999999997</v>
      </c>
      <c r="AC1504" s="38">
        <v>4.1932099999999997</v>
      </c>
      <c r="AD1504" s="38">
        <v>4.0920579999999998</v>
      </c>
      <c r="AE1504" s="38">
        <v>3.8392110000000002</v>
      </c>
      <c r="AF1504" s="38">
        <v>3.578001</v>
      </c>
      <c r="AG1504" s="38">
        <v>3.5543779999999998</v>
      </c>
      <c r="AH1504" s="38">
        <v>3.5101439999999999</v>
      </c>
      <c r="AI1504" s="38">
        <v>3.5532530000000002</v>
      </c>
      <c r="AJ1504" s="38">
        <v>3.4459740000000001</v>
      </c>
      <c r="AK1504" s="38">
        <v>3.3856169999999999</v>
      </c>
      <c r="AL1504" s="38">
        <v>3.6231899999999997E-2</v>
      </c>
      <c r="AM1504" s="38">
        <v>-1.0551100000000001E-2</v>
      </c>
      <c r="AN1504" s="38">
        <v>3.4638599999999999E-2</v>
      </c>
      <c r="AO1504" s="38">
        <v>-8.7565000000000004E-3</v>
      </c>
      <c r="AP1504" s="38">
        <v>-1.92E-3</v>
      </c>
      <c r="AQ1504" s="38">
        <v>7.7050000000000003E-4</v>
      </c>
      <c r="AR1504" s="38">
        <v>-0.23003580000000001</v>
      </c>
      <c r="AS1504" s="38">
        <v>-8.1894400000000006E-2</v>
      </c>
      <c r="AT1504" s="38">
        <v>-0.18011730000000001</v>
      </c>
      <c r="AU1504" s="38">
        <v>-0.1523919</v>
      </c>
      <c r="AV1504" s="38">
        <v>-4.9039000000000001E-3</v>
      </c>
      <c r="AW1504" s="38">
        <v>3.4387399999999999E-2</v>
      </c>
      <c r="AX1504" s="38">
        <v>-0.46419529999999998</v>
      </c>
      <c r="AY1504" s="38">
        <v>-0.16402949999999999</v>
      </c>
      <c r="AZ1504" s="38">
        <v>-7.5131100000000006E-2</v>
      </c>
      <c r="BA1504" s="38">
        <v>-0.1191103</v>
      </c>
      <c r="BB1504" s="38">
        <v>-6.3655999999999999E-3</v>
      </c>
      <c r="BC1504" s="38">
        <v>0.1032074</v>
      </c>
      <c r="BD1504" s="38">
        <v>5.73614E-2</v>
      </c>
      <c r="BE1504" s="38">
        <v>2.69625E-2</v>
      </c>
      <c r="BF1504" s="38">
        <v>-1.5841600000000001E-2</v>
      </c>
      <c r="BG1504" s="38">
        <v>-2.1686199999999999E-2</v>
      </c>
      <c r="BH1504" s="38">
        <v>-3.8305199999999998E-2</v>
      </c>
      <c r="BI1504" s="38">
        <v>2.6652200000000001E-2</v>
      </c>
      <c r="BJ1504" s="38">
        <v>5.4053799999999999E-2</v>
      </c>
      <c r="BK1504" s="38">
        <v>1.00334E-2</v>
      </c>
      <c r="BL1504" s="38">
        <v>5.0577900000000002E-2</v>
      </c>
      <c r="BM1504" s="38">
        <v>2.9256999999999998E-3</v>
      </c>
      <c r="BN1504" s="38">
        <v>9.6144000000000004E-3</v>
      </c>
      <c r="BO1504" s="38">
        <v>1.5843400000000001E-2</v>
      </c>
      <c r="BP1504" s="38">
        <v>-0.1645578</v>
      </c>
      <c r="BQ1504" s="38">
        <v>-2.1910300000000001E-2</v>
      </c>
      <c r="BR1504" s="38">
        <v>-0.1188312</v>
      </c>
      <c r="BS1504" s="38">
        <v>-6.3448500000000005E-2</v>
      </c>
      <c r="BT1504" s="38">
        <v>6.5656099999999995E-2</v>
      </c>
      <c r="BU1504" s="38">
        <v>0.13050990000000001</v>
      </c>
      <c r="BV1504" s="38">
        <v>-0.39355390000000001</v>
      </c>
      <c r="BW1504" s="38">
        <v>-7.6153999999999999E-2</v>
      </c>
      <c r="BX1504" s="38">
        <v>-2.97919E-2</v>
      </c>
      <c r="BY1504" s="38">
        <v>-7.5063900000000003E-2</v>
      </c>
      <c r="BZ1504" s="38">
        <v>3.2355799999999997E-2</v>
      </c>
      <c r="CA1504" s="38">
        <v>0.14049030000000001</v>
      </c>
      <c r="CB1504" s="38">
        <v>9.0693700000000002E-2</v>
      </c>
      <c r="CC1504" s="38">
        <v>5.61223E-2</v>
      </c>
      <c r="CD1504" s="38">
        <v>1.41166E-2</v>
      </c>
      <c r="CE1504" s="38">
        <v>5.2669999999999995E-4</v>
      </c>
      <c r="CF1504" s="38">
        <v>-1.1032E-2</v>
      </c>
      <c r="CG1504" s="38">
        <v>5.1640199999999997E-2</v>
      </c>
      <c r="CH1504" s="38">
        <v>6.6397200000000003E-2</v>
      </c>
      <c r="CI1504" s="38">
        <v>2.4290099999999998E-2</v>
      </c>
      <c r="CJ1504" s="38">
        <v>6.16173E-2</v>
      </c>
      <c r="CK1504" s="38">
        <v>1.10168E-2</v>
      </c>
      <c r="CL1504" s="38">
        <v>1.76031E-2</v>
      </c>
      <c r="CM1504" s="38">
        <v>2.6282799999999999E-2</v>
      </c>
      <c r="CN1504" s="38">
        <v>-0.11920790000000001</v>
      </c>
      <c r="CO1504" s="38">
        <v>1.9634599999999999E-2</v>
      </c>
      <c r="CP1504" s="38">
        <v>-7.6384599999999997E-2</v>
      </c>
      <c r="CQ1504" s="38">
        <v>-1.8466999999999999E-3</v>
      </c>
      <c r="CR1504" s="38">
        <v>0.11452569999999999</v>
      </c>
      <c r="CS1504" s="38">
        <v>0.19708410000000001</v>
      </c>
      <c r="CT1504" s="38">
        <v>-0.34462779999999998</v>
      </c>
      <c r="CU1504" s="38">
        <v>-1.5291600000000001E-2</v>
      </c>
      <c r="CV1504" s="38">
        <v>1.6099E-3</v>
      </c>
      <c r="CW1504" s="38">
        <v>-4.45575E-2</v>
      </c>
      <c r="CX1504" s="38">
        <v>5.9173999999999997E-2</v>
      </c>
      <c r="CY1504" s="38">
        <v>0.1663123</v>
      </c>
      <c r="CZ1504" s="38">
        <v>0.11377959999999999</v>
      </c>
      <c r="DA1504" s="38">
        <v>7.6318300000000006E-2</v>
      </c>
      <c r="DB1504" s="38">
        <v>3.4865500000000001E-2</v>
      </c>
      <c r="DC1504" s="38">
        <v>1.59113E-2</v>
      </c>
      <c r="DD1504" s="38">
        <v>7.8574000000000005E-3</v>
      </c>
      <c r="DE1504" s="38">
        <v>6.8946900000000005E-2</v>
      </c>
      <c r="DF1504" s="38">
        <v>7.8740599999999994E-2</v>
      </c>
      <c r="DG1504" s="38">
        <v>3.8546799999999999E-2</v>
      </c>
      <c r="DH1504" s="38">
        <v>7.2656799999999994E-2</v>
      </c>
      <c r="DI1504" s="38">
        <v>1.9107800000000001E-2</v>
      </c>
      <c r="DJ1504" s="38">
        <v>2.5591800000000001E-2</v>
      </c>
      <c r="DK1504" s="38">
        <v>3.6722200000000003E-2</v>
      </c>
      <c r="DL1504" s="38">
        <v>-7.3858099999999996E-2</v>
      </c>
      <c r="DM1504" s="38">
        <v>6.1179400000000002E-2</v>
      </c>
      <c r="DN1504" s="38">
        <v>-3.3938000000000003E-2</v>
      </c>
      <c r="DO1504" s="38">
        <v>5.9755200000000001E-2</v>
      </c>
      <c r="DP1504" s="38">
        <v>0.16339529999999999</v>
      </c>
      <c r="DQ1504" s="38">
        <v>0.26365830000000001</v>
      </c>
      <c r="DR1504" s="38">
        <v>-0.29570170000000001</v>
      </c>
      <c r="DS1504" s="38">
        <v>4.5570699999999999E-2</v>
      </c>
      <c r="DT1504" s="38">
        <v>3.3011699999999998E-2</v>
      </c>
      <c r="DU1504" s="38">
        <v>-1.40511E-2</v>
      </c>
      <c r="DV1504" s="38">
        <v>8.5992299999999994E-2</v>
      </c>
      <c r="DW1504" s="38">
        <v>0.19213430000000001</v>
      </c>
      <c r="DX1504" s="38">
        <v>0.1368655</v>
      </c>
      <c r="DY1504" s="38">
        <v>9.6514199999999994E-2</v>
      </c>
      <c r="DZ1504" s="38">
        <v>5.5614400000000001E-2</v>
      </c>
      <c r="EA1504" s="38">
        <v>3.1295900000000001E-2</v>
      </c>
      <c r="EB1504" s="38">
        <v>2.6746700000000002E-2</v>
      </c>
      <c r="EC1504" s="38">
        <v>8.62536E-2</v>
      </c>
      <c r="ED1504" s="38">
        <v>9.6562400000000007E-2</v>
      </c>
      <c r="EE1504" s="38">
        <v>5.9131200000000002E-2</v>
      </c>
      <c r="EF1504" s="38">
        <v>8.8595999999999994E-2</v>
      </c>
      <c r="EG1504" s="38">
        <v>3.0790000000000001E-2</v>
      </c>
      <c r="EH1504" s="38">
        <v>3.7126300000000001E-2</v>
      </c>
      <c r="EI1504" s="38">
        <v>5.1795000000000001E-2</v>
      </c>
      <c r="EJ1504" s="38">
        <v>-8.3800999999999997E-3</v>
      </c>
      <c r="EK1504" s="38">
        <v>0.12116349999999999</v>
      </c>
      <c r="EL1504" s="38">
        <v>2.73482E-2</v>
      </c>
      <c r="EM1504" s="38">
        <v>0.14869850000000001</v>
      </c>
      <c r="EN1504" s="38">
        <v>0.2339552</v>
      </c>
      <c r="EO1504" s="38">
        <v>0.35978090000000001</v>
      </c>
      <c r="EP1504" s="38">
        <v>-0.22506029999999999</v>
      </c>
      <c r="EQ1504" s="38">
        <v>0.13344619999999999</v>
      </c>
      <c r="ER1504" s="38">
        <v>7.8350900000000001E-2</v>
      </c>
      <c r="ES1504" s="38">
        <v>2.9995299999999999E-2</v>
      </c>
      <c r="ET1504" s="38">
        <v>0.1247137</v>
      </c>
      <c r="EU1504" s="38">
        <v>0.22941719999999999</v>
      </c>
      <c r="EV1504" s="38">
        <v>0.17019780000000001</v>
      </c>
      <c r="EW1504" s="38">
        <v>0.12567400000000001</v>
      </c>
      <c r="EX1504" s="38">
        <v>8.5572599999999999E-2</v>
      </c>
      <c r="EY1504" s="38">
        <v>5.3508800000000002E-2</v>
      </c>
      <c r="EZ1504" s="38">
        <v>5.4019999999999999E-2</v>
      </c>
      <c r="FA1504" s="38">
        <v>0.1112416</v>
      </c>
      <c r="FB1504" s="38">
        <v>60.655470000000001</v>
      </c>
      <c r="FC1504" s="38">
        <v>59.496989999999997</v>
      </c>
      <c r="FD1504" s="38">
        <v>58.937609999999999</v>
      </c>
      <c r="FE1504" s="38">
        <v>58.574460000000002</v>
      </c>
      <c r="FF1504" s="38">
        <v>58</v>
      </c>
      <c r="FG1504" s="38">
        <v>57.653930000000003</v>
      </c>
      <c r="FH1504" s="38">
        <v>57.250140000000002</v>
      </c>
      <c r="FI1504" s="38">
        <v>58.637059999999998</v>
      </c>
      <c r="FJ1504" s="38">
        <v>60.326889999999999</v>
      </c>
      <c r="FK1504" s="38">
        <v>62.84469</v>
      </c>
      <c r="FL1504" s="38">
        <v>65.795760000000001</v>
      </c>
      <c r="FM1504" s="38">
        <v>69.220249999999993</v>
      </c>
      <c r="FN1504" s="38">
        <v>72.486660000000001</v>
      </c>
      <c r="FO1504" s="38">
        <v>75.081159999999997</v>
      </c>
      <c r="FP1504" s="38">
        <v>76.568569999999994</v>
      </c>
      <c r="FQ1504" s="38">
        <v>76.104669999999999</v>
      </c>
      <c r="FR1504" s="38">
        <v>74.810389999999998</v>
      </c>
      <c r="FS1504" s="38">
        <v>74.811790000000002</v>
      </c>
      <c r="FT1504" s="38">
        <v>71.653049999999993</v>
      </c>
      <c r="FU1504" s="38">
        <v>68.877039999999994</v>
      </c>
      <c r="FV1504" s="38">
        <v>66.680359999999993</v>
      </c>
      <c r="FW1504">
        <v>65.148300000000006</v>
      </c>
      <c r="FX1504">
        <v>64.76979</v>
      </c>
      <c r="FY1504">
        <v>63.940980000000003</v>
      </c>
      <c r="FZ1504">
        <v>3.7864200000000001E-2</v>
      </c>
      <c r="GA1504">
        <v>0.2383313</v>
      </c>
      <c r="GB1504">
        <v>1</v>
      </c>
    </row>
    <row r="1505" spans="1:184" x14ac:dyDescent="0.3">
      <c r="A1505" t="s">
        <v>1</v>
      </c>
      <c r="B1505" t="s">
        <v>1</v>
      </c>
      <c r="C1505" t="s">
        <v>260</v>
      </c>
      <c r="D1505" t="s">
        <v>1</v>
      </c>
      <c r="E1505" t="s">
        <v>1</v>
      </c>
      <c r="F1505" t="s">
        <v>1</v>
      </c>
      <c r="G1505" t="s">
        <v>1</v>
      </c>
      <c r="H1505" s="40" t="s">
        <v>1</v>
      </c>
      <c r="I1505" s="18" t="s">
        <v>1</v>
      </c>
      <c r="J1505" s="38" t="s">
        <v>1</v>
      </c>
      <c r="K1505" s="18">
        <v>44805</v>
      </c>
      <c r="L1505" s="38">
        <v>309</v>
      </c>
      <c r="M1505" s="38">
        <v>309</v>
      </c>
      <c r="N1505" s="38">
        <v>3.055466</v>
      </c>
      <c r="O1505" s="38">
        <v>2.9925649999999999</v>
      </c>
      <c r="P1505" s="38">
        <v>2.9695830000000001</v>
      </c>
      <c r="Q1505" s="38">
        <v>2.923416</v>
      </c>
      <c r="R1505" s="38">
        <v>2.9475280000000001</v>
      </c>
      <c r="S1505" s="38">
        <v>3.0120840000000002</v>
      </c>
      <c r="T1505" s="38">
        <v>3.3886259999999999</v>
      </c>
      <c r="U1505" s="38">
        <v>3.4916930000000002</v>
      </c>
      <c r="V1505" s="38">
        <v>3.875251</v>
      </c>
      <c r="W1505" s="38">
        <v>3.933773</v>
      </c>
      <c r="X1505" s="38">
        <v>3.9320919999999999</v>
      </c>
      <c r="Y1505" s="38">
        <v>4.1296290000000004</v>
      </c>
      <c r="Z1505" s="38">
        <v>4.1815670000000003</v>
      </c>
      <c r="AA1505" s="38">
        <v>4.0402459999999998</v>
      </c>
      <c r="AB1505" s="38">
        <v>3.980642</v>
      </c>
      <c r="AC1505" s="38">
        <v>3.8728470000000002</v>
      </c>
      <c r="AD1505" s="38">
        <v>3.8117899999999998</v>
      </c>
      <c r="AE1505" s="38">
        <v>3.5304060000000002</v>
      </c>
      <c r="AF1505" s="38">
        <v>3.3594189999999999</v>
      </c>
      <c r="AG1505" s="38">
        <v>3.3712689999999998</v>
      </c>
      <c r="AH1505" s="38">
        <v>3.3541789999999998</v>
      </c>
      <c r="AI1505" s="38">
        <v>3.4538790000000001</v>
      </c>
      <c r="AJ1505" s="38">
        <v>3.3306460000000002</v>
      </c>
      <c r="AK1505" s="38">
        <v>3.234372</v>
      </c>
      <c r="AL1505" s="38">
        <v>-1.33981E-2</v>
      </c>
      <c r="AM1505" s="38">
        <v>-9.4093000000000006E-3</v>
      </c>
      <c r="AN1505" s="38">
        <v>1.4839700000000001E-2</v>
      </c>
      <c r="AO1505" s="38">
        <v>4.4096299999999998E-2</v>
      </c>
      <c r="AP1505" s="38">
        <v>2.0297699999999998E-2</v>
      </c>
      <c r="AQ1505" s="38">
        <v>-6.6972500000000004E-2</v>
      </c>
      <c r="AR1505" s="38">
        <v>5.4546999999999998E-3</v>
      </c>
      <c r="AS1505" s="38">
        <v>-1.08932E-2</v>
      </c>
      <c r="AT1505" s="38">
        <v>9.3568000000000002E-3</v>
      </c>
      <c r="AU1505" s="38">
        <v>-0.29704069999999999</v>
      </c>
      <c r="AV1505" s="38">
        <v>-0.1493015</v>
      </c>
      <c r="AW1505" s="38">
        <v>1.7751800000000002E-2</v>
      </c>
      <c r="AX1505" s="38">
        <v>9.6342499999999998E-2</v>
      </c>
      <c r="AY1505" s="38">
        <v>-0.2311597</v>
      </c>
      <c r="AZ1505" s="38">
        <v>-9.3811999999999993E-3</v>
      </c>
      <c r="BA1505" s="38">
        <v>-3.9082199999999997E-2</v>
      </c>
      <c r="BB1505" s="38">
        <v>6.2823699999999996E-2</v>
      </c>
      <c r="BC1505" s="38">
        <v>0.13169900000000001</v>
      </c>
      <c r="BD1505" s="38">
        <v>7.6292899999999997E-2</v>
      </c>
      <c r="BE1505" s="38">
        <v>0.1114055</v>
      </c>
      <c r="BF1505" s="38">
        <v>6.4937099999999998E-2</v>
      </c>
      <c r="BG1505" s="38">
        <v>0.2068932</v>
      </c>
      <c r="BH1505" s="38">
        <v>0.13344900000000001</v>
      </c>
      <c r="BI1505" s="38">
        <v>0.1204553</v>
      </c>
      <c r="BJ1505" s="38">
        <v>-1.2817E-3</v>
      </c>
      <c r="BK1505" s="38">
        <v>2.9359999999999998E-3</v>
      </c>
      <c r="BL1505" s="38">
        <v>2.72699E-2</v>
      </c>
      <c r="BM1505" s="38">
        <v>5.46489E-2</v>
      </c>
      <c r="BN1505" s="38">
        <v>3.0249600000000001E-2</v>
      </c>
      <c r="BO1505" s="38">
        <v>-5.6322499999999998E-2</v>
      </c>
      <c r="BP1505" s="38">
        <v>3.6332000000000003E-2</v>
      </c>
      <c r="BQ1505" s="38">
        <v>1.3873E-2</v>
      </c>
      <c r="BR1505" s="38">
        <v>4.43437E-2</v>
      </c>
      <c r="BS1505" s="38">
        <v>-0.25809300000000002</v>
      </c>
      <c r="BT1505" s="38">
        <v>-0.1189378</v>
      </c>
      <c r="BU1505" s="38">
        <v>5.3749900000000003E-2</v>
      </c>
      <c r="BV1505" s="38">
        <v>0.13946320000000001</v>
      </c>
      <c r="BW1505" s="38">
        <v>-0.18302360000000001</v>
      </c>
      <c r="BX1505" s="38">
        <v>1.84186E-2</v>
      </c>
      <c r="BY1505" s="38">
        <v>-1.8331199999999999E-2</v>
      </c>
      <c r="BZ1505" s="38">
        <v>8.3530900000000005E-2</v>
      </c>
      <c r="CA1505" s="38">
        <v>0.15006700000000001</v>
      </c>
      <c r="CB1505" s="38">
        <v>0.1023795</v>
      </c>
      <c r="CC1505" s="38">
        <v>0.136576</v>
      </c>
      <c r="CD1505" s="38">
        <v>9.0214299999999997E-2</v>
      </c>
      <c r="CE1505" s="38">
        <v>0.22844890000000001</v>
      </c>
      <c r="CF1505" s="38">
        <v>0.15158559999999999</v>
      </c>
      <c r="CG1505" s="38">
        <v>0.1362302</v>
      </c>
      <c r="CH1505" s="38">
        <v>7.1101000000000003E-3</v>
      </c>
      <c r="CI1505" s="38">
        <v>1.14862E-2</v>
      </c>
      <c r="CJ1505" s="38">
        <v>3.5879000000000001E-2</v>
      </c>
      <c r="CK1505" s="38">
        <v>6.1957600000000002E-2</v>
      </c>
      <c r="CL1505" s="38">
        <v>3.71422E-2</v>
      </c>
      <c r="CM1505" s="38">
        <v>-4.8946299999999998E-2</v>
      </c>
      <c r="CN1505" s="38">
        <v>5.7717499999999998E-2</v>
      </c>
      <c r="CO1505" s="38">
        <v>3.1026100000000001E-2</v>
      </c>
      <c r="CP1505" s="38">
        <v>6.85756E-2</v>
      </c>
      <c r="CQ1505" s="38">
        <v>-0.23111799999999999</v>
      </c>
      <c r="CR1505" s="38">
        <v>-9.7907999999999995E-2</v>
      </c>
      <c r="CS1505" s="38">
        <v>7.8682100000000005E-2</v>
      </c>
      <c r="CT1505" s="38">
        <v>0.16932849999999999</v>
      </c>
      <c r="CU1505" s="38">
        <v>-0.1496847</v>
      </c>
      <c r="CV1505" s="38">
        <v>3.7672700000000003E-2</v>
      </c>
      <c r="CW1505" s="38">
        <v>-3.9592000000000004E-3</v>
      </c>
      <c r="CX1505" s="38">
        <v>9.7872600000000004E-2</v>
      </c>
      <c r="CY1505" s="38">
        <v>0.16278860000000001</v>
      </c>
      <c r="CZ1505" s="38">
        <v>0.120447</v>
      </c>
      <c r="DA1505" s="38">
        <v>0.15400900000000001</v>
      </c>
      <c r="DB1505" s="38">
        <v>0.1077212</v>
      </c>
      <c r="DC1505" s="38">
        <v>0.24337819999999999</v>
      </c>
      <c r="DD1505" s="38">
        <v>0.16414699999999999</v>
      </c>
      <c r="DE1505" s="38">
        <v>0.14715590000000001</v>
      </c>
      <c r="DF1505" s="38">
        <v>1.55018E-2</v>
      </c>
      <c r="DG1505" s="38">
        <v>2.0036499999999999E-2</v>
      </c>
      <c r="DH1505" s="38">
        <v>4.4488E-2</v>
      </c>
      <c r="DI1505" s="38">
        <v>6.9266300000000003E-2</v>
      </c>
      <c r="DJ1505" s="38">
        <v>4.4034799999999999E-2</v>
      </c>
      <c r="DK1505" s="38">
        <v>-4.1570200000000002E-2</v>
      </c>
      <c r="DL1505" s="38">
        <v>7.9103000000000007E-2</v>
      </c>
      <c r="DM1505" s="38">
        <v>4.8179199999999998E-2</v>
      </c>
      <c r="DN1505" s="38">
        <v>9.2807399999999998E-2</v>
      </c>
      <c r="DO1505" s="38">
        <v>-0.20414299999999999</v>
      </c>
      <c r="DP1505" s="38">
        <v>-7.6878199999999994E-2</v>
      </c>
      <c r="DQ1505" s="38">
        <v>0.1036142</v>
      </c>
      <c r="DR1505" s="38">
        <v>0.1991938</v>
      </c>
      <c r="DS1505" s="38">
        <v>-0.1163458</v>
      </c>
      <c r="DT1505" s="38">
        <v>5.69268E-2</v>
      </c>
      <c r="DU1505" s="38">
        <v>1.0412899999999999E-2</v>
      </c>
      <c r="DV1505" s="38">
        <v>0.1122143</v>
      </c>
      <c r="DW1505" s="38">
        <v>0.17551030000000001</v>
      </c>
      <c r="DX1505" s="38">
        <v>0.13851450000000001</v>
      </c>
      <c r="DY1505" s="38">
        <v>0.17144200000000001</v>
      </c>
      <c r="DZ1505" s="38">
        <v>0.12522810000000001</v>
      </c>
      <c r="EA1505" s="38">
        <v>0.25830760000000003</v>
      </c>
      <c r="EB1505" s="38">
        <v>0.17670839999999999</v>
      </c>
      <c r="EC1505" s="38">
        <v>0.15808150000000001</v>
      </c>
      <c r="ED1505" s="38">
        <v>2.7618199999999999E-2</v>
      </c>
      <c r="EE1505" s="38">
        <v>3.2381699999999999E-2</v>
      </c>
      <c r="EF1505" s="38">
        <v>5.6918200000000002E-2</v>
      </c>
      <c r="EG1505" s="38">
        <v>7.9818899999999998E-2</v>
      </c>
      <c r="EH1505" s="38">
        <v>5.3986600000000003E-2</v>
      </c>
      <c r="EI1505" s="38">
        <v>-3.0920099999999999E-2</v>
      </c>
      <c r="EJ1505" s="38">
        <v>0.1099803</v>
      </c>
      <c r="EK1505" s="38">
        <v>7.2945399999999994E-2</v>
      </c>
      <c r="EL1505" s="38">
        <v>0.1277943</v>
      </c>
      <c r="EM1505" s="38">
        <v>-0.16519539999999999</v>
      </c>
      <c r="EN1505" s="38">
        <v>-4.65145E-2</v>
      </c>
      <c r="EO1505" s="38">
        <v>0.13961229999999999</v>
      </c>
      <c r="EP1505" s="38">
        <v>0.24231449999999999</v>
      </c>
      <c r="EQ1505" s="38">
        <v>-6.8209699999999998E-2</v>
      </c>
      <c r="ER1505" s="38">
        <v>8.4726599999999999E-2</v>
      </c>
      <c r="ES1505" s="38">
        <v>3.1163900000000001E-2</v>
      </c>
      <c r="ET1505" s="38">
        <v>0.1329215</v>
      </c>
      <c r="EU1505" s="38">
        <v>0.1938783</v>
      </c>
      <c r="EV1505" s="38">
        <v>0.1646011</v>
      </c>
      <c r="EW1505" s="38">
        <v>0.1966125</v>
      </c>
      <c r="EX1505" s="38">
        <v>0.15050530000000001</v>
      </c>
      <c r="EY1505" s="38">
        <v>0.27986319999999998</v>
      </c>
      <c r="EZ1505" s="38">
        <v>0.19484499999999999</v>
      </c>
      <c r="FA1505" s="38">
        <v>0.1738565</v>
      </c>
      <c r="FB1505" s="38">
        <v>57.322189999999999</v>
      </c>
      <c r="FC1505" s="38">
        <v>55.835140000000003</v>
      </c>
      <c r="FD1505" s="38">
        <v>55.263689999999997</v>
      </c>
      <c r="FE1505" s="38">
        <v>54.870570000000001</v>
      </c>
      <c r="FF1505" s="38">
        <v>53.7363</v>
      </c>
      <c r="FG1505" s="38">
        <v>53.982129999999998</v>
      </c>
      <c r="FH1505" s="38">
        <v>53.240659999999998</v>
      </c>
      <c r="FI1505" s="38">
        <v>54.13</v>
      </c>
      <c r="FJ1505" s="38">
        <v>56.121389999999998</v>
      </c>
      <c r="FK1505" s="38">
        <v>58.438479999999998</v>
      </c>
      <c r="FL1505" s="38">
        <v>61.19258</v>
      </c>
      <c r="FM1505" s="38">
        <v>64.330889999999997</v>
      </c>
      <c r="FN1505" s="38">
        <v>67.647890000000004</v>
      </c>
      <c r="FO1505" s="38">
        <v>71.534289999999999</v>
      </c>
      <c r="FP1505" s="38">
        <v>75.08296</v>
      </c>
      <c r="FQ1505" s="38">
        <v>74.821680000000001</v>
      </c>
      <c r="FR1505" s="38">
        <v>73.436070000000001</v>
      </c>
      <c r="FS1505" s="38">
        <v>73.102940000000004</v>
      </c>
      <c r="FT1505" s="38">
        <v>70.309010000000001</v>
      </c>
      <c r="FU1505" s="38">
        <v>67.689319999999995</v>
      </c>
      <c r="FV1505" s="38">
        <v>64.920270000000002</v>
      </c>
      <c r="FW1505">
        <v>62.230249999999998</v>
      </c>
      <c r="FX1505">
        <v>60.552770000000002</v>
      </c>
      <c r="FY1505">
        <v>58.907670000000003</v>
      </c>
      <c r="FZ1505">
        <v>2.7338700000000001E-2</v>
      </c>
      <c r="GA1505">
        <v>0.20320849999999999</v>
      </c>
      <c r="GB1505">
        <v>1</v>
      </c>
    </row>
    <row r="1506" spans="1:184" x14ac:dyDescent="0.3">
      <c r="A1506" t="s">
        <v>1</v>
      </c>
      <c r="B1506" t="s">
        <v>1</v>
      </c>
      <c r="C1506" t="s">
        <v>260</v>
      </c>
      <c r="D1506" t="s">
        <v>1</v>
      </c>
      <c r="E1506" t="s">
        <v>1</v>
      </c>
      <c r="F1506" t="s">
        <v>1</v>
      </c>
      <c r="G1506" t="s">
        <v>1</v>
      </c>
      <c r="H1506" s="40" t="s">
        <v>1</v>
      </c>
      <c r="I1506" s="18" t="s">
        <v>1</v>
      </c>
      <c r="J1506" s="38" t="s">
        <v>1</v>
      </c>
      <c r="K1506" s="18">
        <v>44809</v>
      </c>
      <c r="L1506" s="38">
        <v>308</v>
      </c>
      <c r="M1506" s="38">
        <v>308</v>
      </c>
      <c r="N1506" s="38">
        <v>3.023479</v>
      </c>
      <c r="O1506" s="38">
        <v>2.9400819999999999</v>
      </c>
      <c r="P1506" s="38">
        <v>2.9616470000000001</v>
      </c>
      <c r="Q1506" s="38">
        <v>2.8565830000000001</v>
      </c>
      <c r="R1506" s="38">
        <v>2.8813170000000001</v>
      </c>
      <c r="S1506" s="38">
        <v>2.8906679999999998</v>
      </c>
      <c r="T1506" s="38">
        <v>2.8983379999999999</v>
      </c>
      <c r="U1506" s="38">
        <v>2.854609</v>
      </c>
      <c r="V1506" s="38">
        <v>2.9386230000000002</v>
      </c>
      <c r="W1506" s="38">
        <v>2.9462999999999999</v>
      </c>
      <c r="X1506" s="38">
        <v>2.8945400000000001</v>
      </c>
      <c r="Y1506" s="38">
        <v>3.0182790000000002</v>
      </c>
      <c r="Z1506" s="38">
        <v>3.101645</v>
      </c>
      <c r="AA1506" s="38">
        <v>3.184866</v>
      </c>
      <c r="AB1506" s="38">
        <v>3.2407430000000002</v>
      </c>
      <c r="AC1506" s="38">
        <v>3.272303</v>
      </c>
      <c r="AD1506" s="38">
        <v>3.291741</v>
      </c>
      <c r="AE1506" s="38">
        <v>3.26363</v>
      </c>
      <c r="AF1506" s="38">
        <v>3.2728820000000001</v>
      </c>
      <c r="AG1506" s="38">
        <v>3.210636</v>
      </c>
      <c r="AH1506" s="38">
        <v>3.22967</v>
      </c>
      <c r="AI1506" s="38">
        <v>3.3597589999999999</v>
      </c>
      <c r="AJ1506" s="38">
        <v>3.2310500000000002</v>
      </c>
      <c r="AK1506" s="38">
        <v>3.1575440000000001</v>
      </c>
      <c r="AL1506" s="38">
        <v>3.5628899999999998E-2</v>
      </c>
      <c r="AM1506" s="38">
        <v>-2.70706E-2</v>
      </c>
      <c r="AN1506" s="38">
        <v>1.6967699999999999E-2</v>
      </c>
      <c r="AO1506" s="38">
        <v>-1.13784E-2</v>
      </c>
      <c r="AP1506" s="38">
        <v>-2.1524499999999998E-2</v>
      </c>
      <c r="AQ1506" s="38">
        <v>-6.1175599999999997E-2</v>
      </c>
      <c r="AR1506" s="38">
        <v>-6.3571699999999995E-2</v>
      </c>
      <c r="AS1506" s="38">
        <v>-7.7704800000000004E-2</v>
      </c>
      <c r="AT1506" s="38">
        <v>-1.3329499999999999E-2</v>
      </c>
      <c r="AU1506" s="38">
        <v>-2.9602300000000002E-2</v>
      </c>
      <c r="AV1506" s="38">
        <v>-7.3312100000000005E-2</v>
      </c>
      <c r="AW1506" s="38">
        <v>2.5228799999999999E-2</v>
      </c>
      <c r="AX1506" s="38">
        <v>-1.1802399999999999E-2</v>
      </c>
      <c r="AY1506" s="38">
        <v>-7.4205900000000005E-2</v>
      </c>
      <c r="AZ1506" s="38">
        <v>-8.8844800000000002E-2</v>
      </c>
      <c r="BA1506" s="38">
        <v>-0.2124595</v>
      </c>
      <c r="BB1506" s="38">
        <v>-5.5728800000000002E-2</v>
      </c>
      <c r="BC1506" s="38">
        <v>-0.1512201</v>
      </c>
      <c r="BD1506" s="38">
        <v>-0.1668674</v>
      </c>
      <c r="BE1506" s="38">
        <v>-7.6527200000000004E-2</v>
      </c>
      <c r="BF1506" s="38">
        <v>-6.8728999999999998E-2</v>
      </c>
      <c r="BG1506" s="38">
        <v>-2.6220299999999998E-2</v>
      </c>
      <c r="BH1506" s="38">
        <v>-0.10532660000000001</v>
      </c>
      <c r="BI1506" s="38">
        <v>-6.0232300000000003E-2</v>
      </c>
      <c r="BJ1506" s="38">
        <v>5.0669499999999999E-2</v>
      </c>
      <c r="BK1506" s="38">
        <v>-1.0566300000000001E-2</v>
      </c>
      <c r="BL1506" s="38">
        <v>3.9613000000000002E-2</v>
      </c>
      <c r="BM1506" s="38">
        <v>3.1971E-3</v>
      </c>
      <c r="BN1506" s="38">
        <v>-2.2939000000000002E-3</v>
      </c>
      <c r="BO1506" s="38">
        <v>-4.6989999999999997E-2</v>
      </c>
      <c r="BP1506" s="38">
        <v>-4.8082699999999999E-2</v>
      </c>
      <c r="BQ1506" s="38">
        <v>-4.8887800000000002E-2</v>
      </c>
      <c r="BR1506" s="38">
        <v>7.0936999999999997E-3</v>
      </c>
      <c r="BS1506" s="38">
        <v>-6.2534000000000001E-3</v>
      </c>
      <c r="BT1506" s="38">
        <v>-5.3239799999999997E-2</v>
      </c>
      <c r="BU1506" s="38">
        <v>3.93967E-2</v>
      </c>
      <c r="BV1506" s="38">
        <v>2.2293E-3</v>
      </c>
      <c r="BW1506" s="38">
        <v>-5.7039199999999998E-2</v>
      </c>
      <c r="BX1506" s="38">
        <v>-6.9027400000000003E-2</v>
      </c>
      <c r="BY1506" s="38">
        <v>-0.17650750000000001</v>
      </c>
      <c r="BZ1506" s="38">
        <v>-1.7569100000000001E-2</v>
      </c>
      <c r="CA1506" s="38">
        <v>-0.10712969999999999</v>
      </c>
      <c r="CB1506" s="38">
        <v>-0.1160013</v>
      </c>
      <c r="CC1506" s="38">
        <v>-4.1878699999999998E-2</v>
      </c>
      <c r="CD1506" s="38">
        <v>-3.2395500000000001E-2</v>
      </c>
      <c r="CE1506" s="38">
        <v>9.7993000000000004E-3</v>
      </c>
      <c r="CF1506" s="38">
        <v>-8.1732799999999994E-2</v>
      </c>
      <c r="CG1506" s="38">
        <v>-3.5081899999999999E-2</v>
      </c>
      <c r="CH1506" s="38">
        <v>6.1086500000000002E-2</v>
      </c>
      <c r="CI1506" s="38">
        <v>8.6450000000000003E-4</v>
      </c>
      <c r="CJ1506" s="38">
        <v>5.5297100000000002E-2</v>
      </c>
      <c r="CK1506" s="38">
        <v>1.3292099999999999E-2</v>
      </c>
      <c r="CL1506" s="38">
        <v>1.1025099999999999E-2</v>
      </c>
      <c r="CM1506" s="38">
        <v>-3.71651E-2</v>
      </c>
      <c r="CN1506" s="38">
        <v>-3.7354999999999999E-2</v>
      </c>
      <c r="CO1506" s="38">
        <v>-2.8929199999999999E-2</v>
      </c>
      <c r="CP1506" s="38">
        <v>2.1238799999999999E-2</v>
      </c>
      <c r="CQ1506" s="38">
        <v>9.9179000000000003E-3</v>
      </c>
      <c r="CR1506" s="38">
        <v>-3.9337700000000003E-2</v>
      </c>
      <c r="CS1506" s="38">
        <v>4.92094E-2</v>
      </c>
      <c r="CT1506" s="38">
        <v>1.1947599999999999E-2</v>
      </c>
      <c r="CU1506" s="38">
        <v>-4.5149599999999998E-2</v>
      </c>
      <c r="CV1506" s="38">
        <v>-5.5301999999999997E-2</v>
      </c>
      <c r="CW1506" s="38">
        <v>-0.1516072</v>
      </c>
      <c r="CX1506" s="38">
        <v>8.8602000000000004E-3</v>
      </c>
      <c r="CY1506" s="38">
        <v>-7.6592800000000003E-2</v>
      </c>
      <c r="CZ1506" s="38">
        <v>-8.0771599999999999E-2</v>
      </c>
      <c r="DA1506" s="38">
        <v>-1.78812E-2</v>
      </c>
      <c r="DB1506" s="38">
        <v>-7.2310999999999999E-3</v>
      </c>
      <c r="DC1506" s="38">
        <v>3.4746399999999997E-2</v>
      </c>
      <c r="DD1506" s="38">
        <v>-6.53918E-2</v>
      </c>
      <c r="DE1506" s="38">
        <v>-1.76627E-2</v>
      </c>
      <c r="DF1506" s="38">
        <v>7.15036E-2</v>
      </c>
      <c r="DG1506" s="38">
        <v>1.2295199999999999E-2</v>
      </c>
      <c r="DH1506" s="38">
        <v>7.0981199999999994E-2</v>
      </c>
      <c r="DI1506" s="38">
        <v>2.3387100000000001E-2</v>
      </c>
      <c r="DJ1506" s="38">
        <v>2.43442E-2</v>
      </c>
      <c r="DK1506" s="38">
        <v>-2.7340199999999999E-2</v>
      </c>
      <c r="DL1506" s="38">
        <v>-2.6627399999999999E-2</v>
      </c>
      <c r="DM1506" s="38">
        <v>-8.9704999999999993E-3</v>
      </c>
      <c r="DN1506" s="38">
        <v>3.5383900000000003E-2</v>
      </c>
      <c r="DO1506" s="38">
        <v>2.6089299999999999E-2</v>
      </c>
      <c r="DP1506" s="38">
        <v>-2.5435699999999999E-2</v>
      </c>
      <c r="DQ1506" s="38">
        <v>5.9021999999999998E-2</v>
      </c>
      <c r="DR1506" s="38">
        <v>2.1665899999999998E-2</v>
      </c>
      <c r="DS1506" s="38">
        <v>-3.3259999999999998E-2</v>
      </c>
      <c r="DT1506" s="38">
        <v>-4.1576500000000002E-2</v>
      </c>
      <c r="DU1506" s="38">
        <v>-0.12670690000000001</v>
      </c>
      <c r="DV1506" s="38">
        <v>3.5289500000000001E-2</v>
      </c>
      <c r="DW1506" s="38">
        <v>-4.6055899999999997E-2</v>
      </c>
      <c r="DX1506" s="38">
        <v>-4.5541900000000003E-2</v>
      </c>
      <c r="DY1506" s="38">
        <v>6.1162999999999999E-3</v>
      </c>
      <c r="DZ1506" s="38">
        <v>1.7933399999999999E-2</v>
      </c>
      <c r="EA1506" s="38">
        <v>5.9693499999999997E-2</v>
      </c>
      <c r="EB1506" s="38">
        <v>-4.9050900000000001E-2</v>
      </c>
      <c r="EC1506" s="38">
        <v>-2.4360000000000001E-4</v>
      </c>
      <c r="ED1506" s="38">
        <v>8.6544200000000002E-2</v>
      </c>
      <c r="EE1506" s="38">
        <v>2.8799499999999999E-2</v>
      </c>
      <c r="EF1506" s="38">
        <v>9.3626600000000004E-2</v>
      </c>
      <c r="EG1506" s="38">
        <v>3.7962599999999999E-2</v>
      </c>
      <c r="EH1506" s="38">
        <v>4.3574799999999997E-2</v>
      </c>
      <c r="EI1506" s="38">
        <v>-1.3154600000000001E-2</v>
      </c>
      <c r="EJ1506" s="38">
        <v>-1.11384E-2</v>
      </c>
      <c r="EK1506" s="38">
        <v>1.98465E-2</v>
      </c>
      <c r="EL1506" s="38">
        <v>5.5807099999999998E-2</v>
      </c>
      <c r="EM1506" s="38">
        <v>4.9438200000000002E-2</v>
      </c>
      <c r="EN1506" s="38">
        <v>-5.3632999999999997E-3</v>
      </c>
      <c r="EO1506" s="38">
        <v>7.3190000000000005E-2</v>
      </c>
      <c r="EP1506" s="38">
        <v>3.5697699999999999E-2</v>
      </c>
      <c r="EQ1506" s="38">
        <v>-1.6093300000000001E-2</v>
      </c>
      <c r="ER1506" s="38">
        <v>-2.17591E-2</v>
      </c>
      <c r="ES1506" s="38">
        <v>-9.0754799999999997E-2</v>
      </c>
      <c r="ET1506" s="38">
        <v>7.3449200000000006E-2</v>
      </c>
      <c r="EU1506" s="38">
        <v>-1.9654999999999998E-3</v>
      </c>
      <c r="EV1506" s="38">
        <v>5.3242000000000003E-3</v>
      </c>
      <c r="EW1506" s="38">
        <v>4.0764799999999997E-2</v>
      </c>
      <c r="EX1506" s="38">
        <v>5.42669E-2</v>
      </c>
      <c r="EY1506" s="38">
        <v>9.5713199999999998E-2</v>
      </c>
      <c r="EZ1506" s="38">
        <v>-2.54571E-2</v>
      </c>
      <c r="FA1506" s="38">
        <v>2.49068E-2</v>
      </c>
      <c r="FB1506" s="38">
        <v>63.364449999999998</v>
      </c>
      <c r="FC1506" s="38">
        <v>62.988999999999997</v>
      </c>
      <c r="FD1506" s="38">
        <v>61.904859999999999</v>
      </c>
      <c r="FE1506" s="38">
        <v>60.88664</v>
      </c>
      <c r="FF1506" s="38">
        <v>59.772269999999999</v>
      </c>
      <c r="FG1506" s="38">
        <v>59.38561</v>
      </c>
      <c r="FH1506" s="38">
        <v>58.899279999999997</v>
      </c>
      <c r="FI1506" s="38">
        <v>59.126170000000002</v>
      </c>
      <c r="FJ1506" s="38">
        <v>61.515799999999999</v>
      </c>
      <c r="FK1506" s="38">
        <v>64.254909999999995</v>
      </c>
      <c r="FL1506" s="38">
        <v>66.687029999999993</v>
      </c>
      <c r="FM1506" s="38">
        <v>71.754189999999994</v>
      </c>
      <c r="FN1506" s="38">
        <v>75.439959999999999</v>
      </c>
      <c r="FO1506" s="38">
        <v>79.310509999999994</v>
      </c>
      <c r="FP1506" s="38">
        <v>81.943420000000003</v>
      </c>
      <c r="FQ1506" s="38">
        <v>82.41037</v>
      </c>
      <c r="FR1506" s="38">
        <v>82.731049999999996</v>
      </c>
      <c r="FS1506" s="38">
        <v>80.402550000000005</v>
      </c>
      <c r="FT1506" s="38">
        <v>77.029600000000002</v>
      </c>
      <c r="FU1506" s="38">
        <v>72.493679999999998</v>
      </c>
      <c r="FV1506" s="38">
        <v>68.892939999999996</v>
      </c>
      <c r="FW1506">
        <v>65.863870000000006</v>
      </c>
      <c r="FX1506">
        <v>63.514949999999999</v>
      </c>
      <c r="FY1506">
        <v>61.701149999999998</v>
      </c>
      <c r="FZ1506">
        <v>5.2288800000000003E-2</v>
      </c>
      <c r="GA1506">
        <v>0.38675359999999998</v>
      </c>
      <c r="GB1506">
        <v>1</v>
      </c>
    </row>
    <row r="1507" spans="1:184" x14ac:dyDescent="0.3">
      <c r="A1507" t="s">
        <v>1</v>
      </c>
      <c r="B1507" t="s">
        <v>1</v>
      </c>
      <c r="C1507" t="s">
        <v>260</v>
      </c>
      <c r="D1507" t="s">
        <v>1</v>
      </c>
      <c r="E1507" t="s">
        <v>1</v>
      </c>
      <c r="F1507" t="s">
        <v>1</v>
      </c>
      <c r="G1507" t="s">
        <v>1</v>
      </c>
      <c r="H1507" s="40" t="s">
        <v>1</v>
      </c>
      <c r="I1507" s="18" t="s">
        <v>1</v>
      </c>
      <c r="J1507" s="38" t="s">
        <v>1</v>
      </c>
      <c r="K1507" s="18">
        <v>44810</v>
      </c>
      <c r="L1507" s="38">
        <v>308</v>
      </c>
      <c r="M1507" s="38">
        <v>308</v>
      </c>
      <c r="N1507" s="38">
        <v>3.0586950000000002</v>
      </c>
      <c r="O1507" s="38">
        <v>3.0069020000000002</v>
      </c>
      <c r="P1507" s="38">
        <v>3.0456050000000001</v>
      </c>
      <c r="Q1507" s="38">
        <v>2.962523</v>
      </c>
      <c r="R1507" s="38">
        <v>2.955438</v>
      </c>
      <c r="S1507" s="38">
        <v>3.0692789999999999</v>
      </c>
      <c r="T1507" s="38">
        <v>3.4021840000000001</v>
      </c>
      <c r="U1507" s="38">
        <v>3.5229469999999998</v>
      </c>
      <c r="V1507" s="38">
        <v>3.9395880000000001</v>
      </c>
      <c r="W1507" s="38">
        <v>4.1139549999999998</v>
      </c>
      <c r="X1507" s="38">
        <v>4.279687</v>
      </c>
      <c r="Y1507" s="38">
        <v>4.7215129999999998</v>
      </c>
      <c r="Z1507" s="38">
        <v>4.7584299999999997</v>
      </c>
      <c r="AA1507" s="38">
        <v>4.5976999999999997</v>
      </c>
      <c r="AB1507" s="38">
        <v>4.492292</v>
      </c>
      <c r="AC1507" s="38">
        <v>4.3706459999999998</v>
      </c>
      <c r="AD1507" s="38">
        <v>4.3050449999999998</v>
      </c>
      <c r="AE1507" s="38">
        <v>3.9780009999999999</v>
      </c>
      <c r="AF1507" s="38">
        <v>3.767687</v>
      </c>
      <c r="AG1507" s="38">
        <v>3.6269480000000001</v>
      </c>
      <c r="AH1507" s="38">
        <v>3.5397590000000001</v>
      </c>
      <c r="AI1507" s="38">
        <v>3.435041</v>
      </c>
      <c r="AJ1507" s="38">
        <v>3.3138130000000001</v>
      </c>
      <c r="AK1507" s="38">
        <v>3.1826110000000001</v>
      </c>
      <c r="AL1507" s="38">
        <v>-9.6916100000000005E-2</v>
      </c>
      <c r="AM1507" s="38">
        <v>-3.7575600000000001E-2</v>
      </c>
      <c r="AN1507" s="38">
        <v>-1.04475E-2</v>
      </c>
      <c r="AO1507" s="38">
        <v>1.7671800000000001E-2</v>
      </c>
      <c r="AP1507" s="38">
        <v>-3.0953999999999999E-2</v>
      </c>
      <c r="AQ1507" s="38">
        <v>-3.76002E-2</v>
      </c>
      <c r="AR1507" s="38">
        <v>4.0571400000000001E-2</v>
      </c>
      <c r="AS1507" s="38">
        <v>-0.18549579999999999</v>
      </c>
      <c r="AT1507" s="38">
        <v>-0.130577</v>
      </c>
      <c r="AU1507" s="38">
        <v>-0.1234276</v>
      </c>
      <c r="AV1507" s="38">
        <v>6.2430399999999997E-2</v>
      </c>
      <c r="AW1507" s="38">
        <v>-0.13616059999999999</v>
      </c>
      <c r="AX1507" s="38">
        <v>-8.0185900000000004E-2</v>
      </c>
      <c r="AY1507" s="38">
        <v>-0.18604899999999999</v>
      </c>
      <c r="AZ1507" s="38">
        <v>-0.12403119999999999</v>
      </c>
      <c r="BA1507" s="38">
        <v>-0.189162</v>
      </c>
      <c r="BB1507" s="38">
        <v>-0.1018256</v>
      </c>
      <c r="BC1507" s="38">
        <v>-4.7176500000000003E-2</v>
      </c>
      <c r="BD1507" s="38">
        <v>6.9578500000000001E-2</v>
      </c>
      <c r="BE1507" s="38">
        <v>1.0625799999999999E-2</v>
      </c>
      <c r="BF1507" s="38">
        <v>-2.75141E-2</v>
      </c>
      <c r="BG1507" s="38">
        <v>-0.1154457</v>
      </c>
      <c r="BH1507" s="38">
        <v>-7.0911799999999997E-2</v>
      </c>
      <c r="BI1507" s="38">
        <v>-5.8233300000000002E-2</v>
      </c>
      <c r="BJ1507" s="38">
        <v>-8.0374699999999993E-2</v>
      </c>
      <c r="BK1507" s="38">
        <v>-1.74489E-2</v>
      </c>
      <c r="BL1507" s="38">
        <v>1.8695E-2</v>
      </c>
      <c r="BM1507" s="38">
        <v>3.8397599999999997E-2</v>
      </c>
      <c r="BN1507" s="38">
        <v>-1.6368400000000002E-2</v>
      </c>
      <c r="BO1507" s="38">
        <v>-1.8853499999999999E-2</v>
      </c>
      <c r="BP1507" s="38">
        <v>7.8402899999999998E-2</v>
      </c>
      <c r="BQ1507" s="38">
        <v>-0.13317190000000001</v>
      </c>
      <c r="BR1507" s="38">
        <v>-8.4213999999999997E-2</v>
      </c>
      <c r="BS1507" s="38">
        <v>-5.91128E-2</v>
      </c>
      <c r="BT1507" s="38">
        <v>0.12842980000000001</v>
      </c>
      <c r="BU1507" s="38">
        <v>-6.8810300000000005E-2</v>
      </c>
      <c r="BV1507" s="38">
        <v>-1.7847700000000001E-2</v>
      </c>
      <c r="BW1507" s="38">
        <v>-0.1055627</v>
      </c>
      <c r="BX1507" s="38">
        <v>-7.7733099999999999E-2</v>
      </c>
      <c r="BY1507" s="38">
        <v>-0.14462900000000001</v>
      </c>
      <c r="BZ1507" s="38">
        <v>-6.2982200000000002E-2</v>
      </c>
      <c r="CA1507" s="38">
        <v>-1.0951499999999999E-2</v>
      </c>
      <c r="CB1507" s="38">
        <v>0.106169</v>
      </c>
      <c r="CC1507" s="38">
        <v>5.2617499999999998E-2</v>
      </c>
      <c r="CD1507" s="38">
        <v>8.6896000000000004E-3</v>
      </c>
      <c r="CE1507" s="38">
        <v>-8.32986E-2</v>
      </c>
      <c r="CF1507" s="38">
        <v>-4.2557200000000003E-2</v>
      </c>
      <c r="CG1507" s="38">
        <v>-3.2328299999999997E-2</v>
      </c>
      <c r="CH1507" s="38">
        <v>-6.8918199999999999E-2</v>
      </c>
      <c r="CI1507" s="38">
        <v>-3.5092000000000001E-3</v>
      </c>
      <c r="CJ1507" s="38">
        <v>3.8878999999999997E-2</v>
      </c>
      <c r="CK1507" s="38">
        <v>5.2752199999999999E-2</v>
      </c>
      <c r="CL1507" s="38">
        <v>-6.2664000000000001E-3</v>
      </c>
      <c r="CM1507" s="38">
        <v>-5.8694999999999997E-3</v>
      </c>
      <c r="CN1507" s="38">
        <v>0.1046049</v>
      </c>
      <c r="CO1507" s="38">
        <v>-9.6932500000000005E-2</v>
      </c>
      <c r="CP1507" s="38">
        <v>-5.2103200000000002E-2</v>
      </c>
      <c r="CQ1507" s="38">
        <v>-1.4568599999999999E-2</v>
      </c>
      <c r="CR1507" s="38">
        <v>0.17414070000000001</v>
      </c>
      <c r="CS1507" s="38">
        <v>-2.2163700000000001E-2</v>
      </c>
      <c r="CT1507" s="38">
        <v>2.5327599999999999E-2</v>
      </c>
      <c r="CU1507" s="38">
        <v>-4.9818099999999997E-2</v>
      </c>
      <c r="CV1507" s="38">
        <v>-4.5667199999999998E-2</v>
      </c>
      <c r="CW1507" s="38">
        <v>-0.1137857</v>
      </c>
      <c r="CX1507" s="38">
        <v>-3.60795E-2</v>
      </c>
      <c r="CY1507" s="38">
        <v>1.41379E-2</v>
      </c>
      <c r="CZ1507" s="38">
        <v>0.1315115</v>
      </c>
      <c r="DA1507" s="38">
        <v>8.1700900000000007E-2</v>
      </c>
      <c r="DB1507" s="38">
        <v>3.3764200000000001E-2</v>
      </c>
      <c r="DC1507" s="38">
        <v>-6.10336E-2</v>
      </c>
      <c r="DD1507" s="38">
        <v>-2.2918899999999999E-2</v>
      </c>
      <c r="DE1507" s="38">
        <v>-1.43865E-2</v>
      </c>
      <c r="DF1507" s="38">
        <v>-5.7461699999999998E-2</v>
      </c>
      <c r="DG1507" s="38">
        <v>1.0430500000000001E-2</v>
      </c>
      <c r="DH1507" s="38">
        <v>5.9062999999999997E-2</v>
      </c>
      <c r="DI1507" s="38">
        <v>6.7106799999999994E-2</v>
      </c>
      <c r="DJ1507" s="38">
        <v>3.8356000000000002E-3</v>
      </c>
      <c r="DK1507" s="38">
        <v>7.1145000000000002E-3</v>
      </c>
      <c r="DL1507" s="38">
        <v>0.1308069</v>
      </c>
      <c r="DM1507" s="38">
        <v>-6.06931E-2</v>
      </c>
      <c r="DN1507" s="38">
        <v>-1.99924E-2</v>
      </c>
      <c r="DO1507" s="38">
        <v>2.9975700000000001E-2</v>
      </c>
      <c r="DP1507" s="38">
        <v>0.21985170000000001</v>
      </c>
      <c r="DQ1507" s="38">
        <v>2.4482899999999998E-2</v>
      </c>
      <c r="DR1507" s="38">
        <v>6.8502800000000003E-2</v>
      </c>
      <c r="DS1507" s="38">
        <v>5.9265000000000003E-3</v>
      </c>
      <c r="DT1507" s="38">
        <v>-1.36013E-2</v>
      </c>
      <c r="DU1507" s="38">
        <v>-8.2942299999999997E-2</v>
      </c>
      <c r="DV1507" s="38">
        <v>-9.1766999999999994E-3</v>
      </c>
      <c r="DW1507" s="38">
        <v>3.9227199999999997E-2</v>
      </c>
      <c r="DX1507" s="38">
        <v>0.15685399999999999</v>
      </c>
      <c r="DY1507" s="38">
        <v>0.1107842</v>
      </c>
      <c r="DZ1507" s="38">
        <v>5.88389E-2</v>
      </c>
      <c r="EA1507" s="38">
        <v>-3.87686E-2</v>
      </c>
      <c r="EB1507" s="38">
        <v>-3.2805999999999998E-3</v>
      </c>
      <c r="EC1507" s="38">
        <v>3.5552000000000001E-3</v>
      </c>
      <c r="ED1507" s="38">
        <v>-4.0920400000000003E-2</v>
      </c>
      <c r="EE1507" s="38">
        <v>3.05572E-2</v>
      </c>
      <c r="EF1507" s="38">
        <v>8.8205500000000006E-2</v>
      </c>
      <c r="EG1507" s="38">
        <v>8.7832499999999994E-2</v>
      </c>
      <c r="EH1507" s="38">
        <v>1.8421199999999999E-2</v>
      </c>
      <c r="EI1507" s="38">
        <v>2.58613E-2</v>
      </c>
      <c r="EJ1507" s="38">
        <v>0.16863839999999999</v>
      </c>
      <c r="EK1507" s="38">
        <v>-8.3691000000000008E-3</v>
      </c>
      <c r="EL1507" s="38">
        <v>2.6370600000000001E-2</v>
      </c>
      <c r="EM1507" s="38">
        <v>9.4290499999999999E-2</v>
      </c>
      <c r="EN1507" s="38">
        <v>0.28585110000000002</v>
      </c>
      <c r="EO1507" s="38">
        <v>9.1833200000000004E-2</v>
      </c>
      <c r="EP1507" s="38">
        <v>0.13084100000000001</v>
      </c>
      <c r="EQ1507" s="38">
        <v>8.6412799999999998E-2</v>
      </c>
      <c r="ER1507" s="38">
        <v>3.2696799999999998E-2</v>
      </c>
      <c r="ES1507" s="38">
        <v>-3.84093E-2</v>
      </c>
      <c r="ET1507" s="38">
        <v>2.9666600000000001E-2</v>
      </c>
      <c r="EU1507" s="38">
        <v>7.5452199999999997E-2</v>
      </c>
      <c r="EV1507" s="38">
        <v>0.19344459999999999</v>
      </c>
      <c r="EW1507" s="38">
        <v>0.15277589999999999</v>
      </c>
      <c r="EX1507" s="38">
        <v>9.5042600000000005E-2</v>
      </c>
      <c r="EY1507" s="38">
        <v>-6.6214999999999998E-3</v>
      </c>
      <c r="EZ1507" s="38">
        <v>2.5073999999999999E-2</v>
      </c>
      <c r="FA1507" s="38">
        <v>2.9460299999999998E-2</v>
      </c>
      <c r="FB1507" s="38">
        <v>59.841880000000003</v>
      </c>
      <c r="FC1507" s="38">
        <v>59.247489999999999</v>
      </c>
      <c r="FD1507" s="38">
        <v>58.344160000000002</v>
      </c>
      <c r="FE1507" s="38">
        <v>57.54148</v>
      </c>
      <c r="FF1507" s="38">
        <v>56.924869999999999</v>
      </c>
      <c r="FG1507" s="38">
        <v>56.277909999999999</v>
      </c>
      <c r="FH1507" s="38">
        <v>56.185389999999998</v>
      </c>
      <c r="FI1507" s="38">
        <v>57.884720000000002</v>
      </c>
      <c r="FJ1507" s="38">
        <v>63.333109999999998</v>
      </c>
      <c r="FK1507" s="38">
        <v>67.223569999999995</v>
      </c>
      <c r="FL1507" s="38">
        <v>72.755899999999997</v>
      </c>
      <c r="FM1507" s="38">
        <v>75.122209999999995</v>
      </c>
      <c r="FN1507" s="38">
        <v>78.314170000000004</v>
      </c>
      <c r="FO1507" s="38">
        <v>81.366429999999994</v>
      </c>
      <c r="FP1507" s="38">
        <v>83.073650000000001</v>
      </c>
      <c r="FQ1507" s="38">
        <v>83.602829999999997</v>
      </c>
      <c r="FR1507" s="38">
        <v>84.135859999999994</v>
      </c>
      <c r="FS1507" s="38">
        <v>82.522769999999994</v>
      </c>
      <c r="FT1507" s="38">
        <v>78.914090000000002</v>
      </c>
      <c r="FU1507" s="38">
        <v>72.521709999999999</v>
      </c>
      <c r="FV1507" s="38">
        <v>68.767660000000006</v>
      </c>
      <c r="FW1507">
        <v>65.051699999999997</v>
      </c>
      <c r="FX1507">
        <v>63.276049999999998</v>
      </c>
      <c r="FY1507">
        <v>62.121589999999998</v>
      </c>
      <c r="FZ1507">
        <v>4.7295200000000003E-2</v>
      </c>
      <c r="GA1507">
        <v>0.34964640000000002</v>
      </c>
      <c r="GB1507">
        <v>1</v>
      </c>
    </row>
    <row r="1508" spans="1:184" x14ac:dyDescent="0.3">
      <c r="A1508" t="s">
        <v>1</v>
      </c>
      <c r="B1508" t="s">
        <v>1</v>
      </c>
      <c r="C1508" t="s">
        <v>260</v>
      </c>
      <c r="D1508" t="s">
        <v>1</v>
      </c>
      <c r="E1508" t="s">
        <v>1</v>
      </c>
      <c r="F1508" t="s">
        <v>1</v>
      </c>
      <c r="G1508" t="s">
        <v>1</v>
      </c>
      <c r="H1508" s="40" t="s">
        <v>1</v>
      </c>
      <c r="I1508" s="18" t="s">
        <v>1</v>
      </c>
      <c r="J1508" s="38" t="s">
        <v>1</v>
      </c>
      <c r="K1508" s="18">
        <v>44811</v>
      </c>
      <c r="L1508" s="38">
        <v>308</v>
      </c>
      <c r="M1508" s="38">
        <v>308</v>
      </c>
      <c r="N1508" s="38">
        <v>3.114722</v>
      </c>
      <c r="O1508" s="38">
        <v>3.0123920000000002</v>
      </c>
      <c r="P1508" s="38">
        <v>3.0049899999999998</v>
      </c>
      <c r="Q1508" s="38">
        <v>2.9291619999999998</v>
      </c>
      <c r="R1508" s="38">
        <v>2.9656639999999999</v>
      </c>
      <c r="S1508" s="38">
        <v>3.0579679999999998</v>
      </c>
      <c r="T1508" s="38">
        <v>3.3705440000000002</v>
      </c>
      <c r="U1508" s="38">
        <v>3.4674999999999998</v>
      </c>
      <c r="V1508" s="38">
        <v>3.7958050000000001</v>
      </c>
      <c r="W1508" s="38">
        <v>4.0284659999999999</v>
      </c>
      <c r="X1508" s="38">
        <v>4.1721279999999998</v>
      </c>
      <c r="Y1508" s="38">
        <v>4.4588530000000004</v>
      </c>
      <c r="Z1508" s="38">
        <v>4.5573079999999999</v>
      </c>
      <c r="AA1508" s="38">
        <v>4.6341739999999998</v>
      </c>
      <c r="AB1508" s="38">
        <v>4.4575940000000003</v>
      </c>
      <c r="AC1508" s="38">
        <v>4.2928160000000002</v>
      </c>
      <c r="AD1508" s="38">
        <v>4.1590550000000004</v>
      </c>
      <c r="AE1508" s="38">
        <v>3.8395489999999999</v>
      </c>
      <c r="AF1508" s="38">
        <v>3.6465320000000001</v>
      </c>
      <c r="AG1508" s="38">
        <v>3.5542419999999999</v>
      </c>
      <c r="AH1508" s="38">
        <v>3.4893930000000002</v>
      </c>
      <c r="AI1508" s="38">
        <v>3.4980470000000001</v>
      </c>
      <c r="AJ1508" s="38">
        <v>3.358603</v>
      </c>
      <c r="AK1508" s="38">
        <v>3.245206</v>
      </c>
      <c r="AL1508" s="38">
        <v>2.7261000000000001E-2</v>
      </c>
      <c r="AM1508" s="38">
        <v>-4.5047000000000004E-3</v>
      </c>
      <c r="AN1508" s="38">
        <v>-4.4682999999999997E-3</v>
      </c>
      <c r="AO1508" s="38">
        <v>-2.6058600000000001E-2</v>
      </c>
      <c r="AP1508" s="38">
        <v>-2.1132399999999999E-2</v>
      </c>
      <c r="AQ1508" s="38">
        <v>5.9861400000000002E-2</v>
      </c>
      <c r="AR1508" s="38">
        <v>-2.5308899999999999E-2</v>
      </c>
      <c r="AS1508" s="38">
        <v>-7.2388999999999995E-2</v>
      </c>
      <c r="AT1508" s="38">
        <v>-0.19590669999999999</v>
      </c>
      <c r="AU1508" s="38">
        <v>-0.2175097</v>
      </c>
      <c r="AV1508" s="38">
        <v>-9.2768600000000007E-2</v>
      </c>
      <c r="AW1508" s="38">
        <v>-0.32387870000000002</v>
      </c>
      <c r="AX1508" s="38">
        <v>4.1275000000000001E-3</v>
      </c>
      <c r="AY1508" s="38">
        <v>3.3909599999999998E-2</v>
      </c>
      <c r="AZ1508" s="38">
        <v>-2.6846200000000001E-2</v>
      </c>
      <c r="BA1508" s="38">
        <v>-8.4282000000000003E-3</v>
      </c>
      <c r="BB1508" s="38">
        <v>6.7112400000000003E-2</v>
      </c>
      <c r="BC1508" s="38">
        <v>0.1640191</v>
      </c>
      <c r="BD1508" s="38">
        <v>0.18188699999999999</v>
      </c>
      <c r="BE1508" s="38">
        <v>0.1159369</v>
      </c>
      <c r="BF1508" s="38">
        <v>5.4449200000000003E-2</v>
      </c>
      <c r="BG1508" s="38">
        <v>5.2790999999999998E-2</v>
      </c>
      <c r="BH1508" s="38">
        <v>1.8209099999999999E-2</v>
      </c>
      <c r="BI1508" s="38">
        <v>2.2068399999999998E-2</v>
      </c>
      <c r="BJ1508" s="38">
        <v>4.3387599999999998E-2</v>
      </c>
      <c r="BK1508" s="38">
        <v>9.0518999999999999E-3</v>
      </c>
      <c r="BL1508" s="38">
        <v>1.36171E-2</v>
      </c>
      <c r="BM1508" s="38">
        <v>-9.4185999999999992E-3</v>
      </c>
      <c r="BN1508" s="38">
        <v>-7.9903000000000005E-3</v>
      </c>
      <c r="BO1508" s="38">
        <v>7.4113499999999999E-2</v>
      </c>
      <c r="BP1508" s="38">
        <v>6.8947000000000001E-3</v>
      </c>
      <c r="BQ1508" s="38">
        <v>-3.9373400000000003E-2</v>
      </c>
      <c r="BR1508" s="38">
        <v>-0.16251499999999999</v>
      </c>
      <c r="BS1508" s="38">
        <v>-0.1728191</v>
      </c>
      <c r="BT1508" s="38">
        <v>-4.85453E-2</v>
      </c>
      <c r="BU1508" s="38">
        <v>-0.2734414</v>
      </c>
      <c r="BV1508" s="38">
        <v>4.1844899999999997E-2</v>
      </c>
      <c r="BW1508" s="38">
        <v>0.1057844</v>
      </c>
      <c r="BX1508" s="38">
        <v>1.03097E-2</v>
      </c>
      <c r="BY1508" s="38">
        <v>2.1820200000000001E-2</v>
      </c>
      <c r="BZ1508" s="38">
        <v>0.10125729999999999</v>
      </c>
      <c r="CA1508" s="38">
        <v>0.19486619999999999</v>
      </c>
      <c r="CB1508" s="38">
        <v>0.21960250000000001</v>
      </c>
      <c r="CC1508" s="38">
        <v>0.14523430000000001</v>
      </c>
      <c r="CD1508" s="38">
        <v>8.4040900000000002E-2</v>
      </c>
      <c r="CE1508" s="38">
        <v>8.2999299999999998E-2</v>
      </c>
      <c r="CF1508" s="38">
        <v>4.7572200000000002E-2</v>
      </c>
      <c r="CG1508" s="38">
        <v>5.0016600000000001E-2</v>
      </c>
      <c r="CH1508" s="38">
        <v>5.4556899999999998E-2</v>
      </c>
      <c r="CI1508" s="38">
        <v>1.8441200000000001E-2</v>
      </c>
      <c r="CJ1508" s="38">
        <v>2.61429E-2</v>
      </c>
      <c r="CK1508" s="38">
        <v>2.1061999999999999E-3</v>
      </c>
      <c r="CL1508" s="38">
        <v>1.1119999999999999E-3</v>
      </c>
      <c r="CM1508" s="38">
        <v>8.3984500000000004E-2</v>
      </c>
      <c r="CN1508" s="38">
        <v>2.91988E-2</v>
      </c>
      <c r="CO1508" s="38">
        <v>-1.6507000000000001E-2</v>
      </c>
      <c r="CP1508" s="38">
        <v>-0.13938800000000001</v>
      </c>
      <c r="CQ1508" s="38">
        <v>-0.14186650000000001</v>
      </c>
      <c r="CR1508" s="38">
        <v>-1.7916399999999999E-2</v>
      </c>
      <c r="CS1508" s="38">
        <v>-0.23850869999999999</v>
      </c>
      <c r="CT1508" s="38">
        <v>6.7967899999999998E-2</v>
      </c>
      <c r="CU1508" s="38">
        <v>0.1555647</v>
      </c>
      <c r="CV1508" s="38">
        <v>3.6043699999999998E-2</v>
      </c>
      <c r="CW1508" s="38">
        <v>4.2770200000000001E-2</v>
      </c>
      <c r="CX1508" s="38">
        <v>0.124906</v>
      </c>
      <c r="CY1508" s="38">
        <v>0.2162308</v>
      </c>
      <c r="CZ1508" s="38">
        <v>0.2457242</v>
      </c>
      <c r="DA1508" s="38">
        <v>0.16552559999999999</v>
      </c>
      <c r="DB1508" s="38">
        <v>0.104536</v>
      </c>
      <c r="DC1508" s="38">
        <v>0.1039215</v>
      </c>
      <c r="DD1508" s="38">
        <v>6.7908999999999997E-2</v>
      </c>
      <c r="DE1508" s="38">
        <v>6.9373500000000005E-2</v>
      </c>
      <c r="DF1508" s="38">
        <v>6.5726099999999996E-2</v>
      </c>
      <c r="DG1508" s="38">
        <v>2.7830500000000001E-2</v>
      </c>
      <c r="DH1508" s="38">
        <v>3.8668800000000003E-2</v>
      </c>
      <c r="DI1508" s="38">
        <v>1.3631000000000001E-2</v>
      </c>
      <c r="DJ1508" s="38">
        <v>1.02142E-2</v>
      </c>
      <c r="DK1508" s="38">
        <v>9.3855499999999994E-2</v>
      </c>
      <c r="DL1508" s="38">
        <v>5.1502899999999997E-2</v>
      </c>
      <c r="DM1508" s="38">
        <v>6.3594999999999997E-3</v>
      </c>
      <c r="DN1508" s="38">
        <v>-0.116261</v>
      </c>
      <c r="DO1508" s="38">
        <v>-0.1109139</v>
      </c>
      <c r="DP1508" s="38">
        <v>1.27125E-2</v>
      </c>
      <c r="DQ1508" s="38">
        <v>-0.2035759</v>
      </c>
      <c r="DR1508" s="38">
        <v>9.4090900000000005E-2</v>
      </c>
      <c r="DS1508" s="38">
        <v>0.205345</v>
      </c>
      <c r="DT1508" s="38">
        <v>6.1777800000000001E-2</v>
      </c>
      <c r="DU1508" s="38">
        <v>6.3720200000000005E-2</v>
      </c>
      <c r="DV1508" s="38">
        <v>0.14855470000000001</v>
      </c>
      <c r="DW1508" s="38">
        <v>0.23759530000000001</v>
      </c>
      <c r="DX1508" s="38">
        <v>0.27184580000000003</v>
      </c>
      <c r="DY1508" s="38">
        <v>0.18581690000000001</v>
      </c>
      <c r="DZ1508" s="38">
        <v>0.12503110000000001</v>
      </c>
      <c r="EA1508" s="38">
        <v>0.1248437</v>
      </c>
      <c r="EB1508" s="38">
        <v>8.8245900000000002E-2</v>
      </c>
      <c r="EC1508" s="38">
        <v>8.8730400000000001E-2</v>
      </c>
      <c r="ED1508" s="38">
        <v>8.18527E-2</v>
      </c>
      <c r="EE1508" s="38">
        <v>4.1387100000000003E-2</v>
      </c>
      <c r="EF1508" s="38">
        <v>5.6754199999999998E-2</v>
      </c>
      <c r="EG1508" s="38">
        <v>3.0270999999999999E-2</v>
      </c>
      <c r="EH1508" s="38">
        <v>2.33563E-2</v>
      </c>
      <c r="EI1508" s="38">
        <v>0.1081076</v>
      </c>
      <c r="EJ1508" s="38">
        <v>8.3706500000000003E-2</v>
      </c>
      <c r="EK1508" s="38">
        <v>3.9375100000000003E-2</v>
      </c>
      <c r="EL1508" s="38">
        <v>-8.2869300000000007E-2</v>
      </c>
      <c r="EM1508" s="38">
        <v>-6.6223299999999999E-2</v>
      </c>
      <c r="EN1508" s="38">
        <v>5.6935899999999998E-2</v>
      </c>
      <c r="EO1508" s="38">
        <v>-0.15313860000000001</v>
      </c>
      <c r="EP1508" s="38">
        <v>0.13180829999999999</v>
      </c>
      <c r="EQ1508" s="38">
        <v>0.27721980000000002</v>
      </c>
      <c r="ER1508" s="38">
        <v>9.8933699999999999E-2</v>
      </c>
      <c r="ES1508" s="38">
        <v>9.3968700000000002E-2</v>
      </c>
      <c r="ET1508" s="38">
        <v>0.18269959999999999</v>
      </c>
      <c r="EU1508" s="38">
        <v>0.26844240000000003</v>
      </c>
      <c r="EV1508" s="38">
        <v>0.30956129999999998</v>
      </c>
      <c r="EW1508" s="38">
        <v>0.21511420000000001</v>
      </c>
      <c r="EX1508" s="38">
        <v>0.15462290000000001</v>
      </c>
      <c r="EY1508" s="38">
        <v>0.155052</v>
      </c>
      <c r="EZ1508" s="38">
        <v>0.11760900000000001</v>
      </c>
      <c r="FA1508" s="38">
        <v>0.1166787</v>
      </c>
      <c r="FB1508" s="38">
        <v>60.446849999999998</v>
      </c>
      <c r="FC1508" s="38">
        <v>60.44791</v>
      </c>
      <c r="FD1508" s="38">
        <v>59.292409999999997</v>
      </c>
      <c r="FE1508" s="38">
        <v>58.672629999999998</v>
      </c>
      <c r="FF1508" s="38">
        <v>58.478149999999999</v>
      </c>
      <c r="FG1508" s="38">
        <v>58.082380000000001</v>
      </c>
      <c r="FH1508" s="38">
        <v>57.540309999999998</v>
      </c>
      <c r="FI1508" s="38">
        <v>58.5229</v>
      </c>
      <c r="FJ1508" s="38">
        <v>62.853099999999998</v>
      </c>
      <c r="FK1508" s="38">
        <v>68.318160000000006</v>
      </c>
      <c r="FL1508" s="38">
        <v>72.941959999999995</v>
      </c>
      <c r="FM1508" s="38">
        <v>76.332920000000001</v>
      </c>
      <c r="FN1508" s="38">
        <v>77.175060000000002</v>
      </c>
      <c r="FO1508" s="38">
        <v>78.446460000000002</v>
      </c>
      <c r="FP1508" s="38">
        <v>82.225920000000002</v>
      </c>
      <c r="FQ1508" s="38">
        <v>83.176590000000004</v>
      </c>
      <c r="FR1508" s="38">
        <v>80.060770000000005</v>
      </c>
      <c r="FS1508" s="38">
        <v>78.691410000000005</v>
      </c>
      <c r="FT1508" s="38">
        <v>75.540210000000002</v>
      </c>
      <c r="FU1508" s="38">
        <v>70.929680000000005</v>
      </c>
      <c r="FV1508" s="38">
        <v>66.874899999999997</v>
      </c>
      <c r="FW1508">
        <v>64.910240000000002</v>
      </c>
      <c r="FX1508">
        <v>63.162779999999998</v>
      </c>
      <c r="FY1508">
        <v>61.374760000000002</v>
      </c>
      <c r="FZ1508">
        <v>4.02823E-2</v>
      </c>
      <c r="GA1508">
        <v>0.29777799999999999</v>
      </c>
      <c r="GB1508">
        <v>1</v>
      </c>
    </row>
    <row r="1509" spans="1:184" x14ac:dyDescent="0.3">
      <c r="A1509" t="s">
        <v>1</v>
      </c>
      <c r="B1509" t="s">
        <v>1</v>
      </c>
      <c r="C1509" t="s">
        <v>260</v>
      </c>
      <c r="D1509" t="s">
        <v>1</v>
      </c>
      <c r="E1509" t="s">
        <v>1</v>
      </c>
      <c r="F1509" t="s">
        <v>1</v>
      </c>
      <c r="G1509" t="s">
        <v>1</v>
      </c>
      <c r="H1509" s="40" t="s">
        <v>1</v>
      </c>
      <c r="I1509" s="18" t="s">
        <v>1</v>
      </c>
      <c r="J1509" s="38" t="s">
        <v>1</v>
      </c>
      <c r="K1509" s="18" t="s">
        <v>2</v>
      </c>
      <c r="L1509" s="38">
        <v>309</v>
      </c>
      <c r="M1509" s="38">
        <v>309</v>
      </c>
      <c r="N1509" s="38">
        <v>3.1284960000000002</v>
      </c>
      <c r="O1509" s="38">
        <v>3.0541559999999999</v>
      </c>
      <c r="P1509" s="38">
        <v>3.0587810000000002</v>
      </c>
      <c r="Q1509" s="38">
        <v>2.9979770000000001</v>
      </c>
      <c r="R1509" s="38">
        <v>3.0124409999999999</v>
      </c>
      <c r="S1509" s="38">
        <v>3.1126</v>
      </c>
      <c r="T1509" s="38">
        <v>3.3904879999999999</v>
      </c>
      <c r="U1509" s="38">
        <v>3.477973</v>
      </c>
      <c r="V1509" s="38">
        <v>3.910669</v>
      </c>
      <c r="W1509" s="38">
        <v>4.1020009999999996</v>
      </c>
      <c r="X1509" s="38">
        <v>4.1544379999999999</v>
      </c>
      <c r="Y1509" s="38">
        <v>4.497795</v>
      </c>
      <c r="Z1509" s="38">
        <v>4.5542280000000002</v>
      </c>
      <c r="AA1509" s="38">
        <v>4.5092290000000004</v>
      </c>
      <c r="AB1509" s="38">
        <v>4.3790199999999997</v>
      </c>
      <c r="AC1509" s="38">
        <v>4.2200069999999998</v>
      </c>
      <c r="AD1509" s="38">
        <v>4.1235660000000003</v>
      </c>
      <c r="AE1509" s="38">
        <v>3.8151540000000002</v>
      </c>
      <c r="AF1509" s="38">
        <v>3.6052469999999999</v>
      </c>
      <c r="AG1509" s="38">
        <v>3.5407000000000002</v>
      </c>
      <c r="AH1509" s="38">
        <v>3.4826389999999998</v>
      </c>
      <c r="AI1509" s="38">
        <v>3.4937499999999999</v>
      </c>
      <c r="AJ1509" s="38">
        <v>3.3655040000000001</v>
      </c>
      <c r="AK1509" s="38">
        <v>3.2584140000000001</v>
      </c>
      <c r="AL1509" s="38">
        <v>-1.7887500000000001E-2</v>
      </c>
      <c r="AM1509" s="38">
        <v>-1.8645700000000001E-2</v>
      </c>
      <c r="AN1509" s="38">
        <v>1.0858E-2</v>
      </c>
      <c r="AO1509" s="38">
        <v>5.7105999999999997E-3</v>
      </c>
      <c r="AP1509" s="38">
        <v>-1.2368199999999999E-2</v>
      </c>
      <c r="AQ1509" s="38">
        <v>6.4389999999999998E-4</v>
      </c>
      <c r="AR1509" s="38">
        <v>3.4289E-2</v>
      </c>
      <c r="AS1509" s="38">
        <v>-6.24124E-2</v>
      </c>
      <c r="AT1509" s="38">
        <v>-7.2135000000000005E-2</v>
      </c>
      <c r="AU1509" s="38">
        <v>-0.1650549</v>
      </c>
      <c r="AV1509" s="38">
        <v>-7.7890000000000001E-2</v>
      </c>
      <c r="AW1509" s="38">
        <v>-7.3524599999999996E-2</v>
      </c>
      <c r="AX1509" s="38">
        <v>-4.4905199999999999E-2</v>
      </c>
      <c r="AY1509" s="38">
        <v>-4.3164599999999997E-2</v>
      </c>
      <c r="AZ1509" s="38">
        <v>-8.8342000000000004E-3</v>
      </c>
      <c r="BA1509" s="38">
        <v>-5.5109400000000003E-2</v>
      </c>
      <c r="BB1509" s="38">
        <v>1.90431E-2</v>
      </c>
      <c r="BC1509" s="38">
        <v>4.1816199999999998E-2</v>
      </c>
      <c r="BD1509" s="38">
        <v>6.8280199999999999E-2</v>
      </c>
      <c r="BE1509" s="38">
        <v>1.71766E-2</v>
      </c>
      <c r="BF1509" s="38">
        <v>-6.6368E-3</v>
      </c>
      <c r="BG1509" s="38">
        <v>-4.7736599999999997E-2</v>
      </c>
      <c r="BH1509" s="38">
        <v>-5.3299800000000001E-2</v>
      </c>
      <c r="BI1509" s="38">
        <v>-4.1731200000000003E-2</v>
      </c>
      <c r="BJ1509" s="38">
        <v>-5.7669000000000002E-3</v>
      </c>
      <c r="BK1509" s="38">
        <v>-8.7329999999999994E-3</v>
      </c>
      <c r="BL1509" s="38">
        <v>2.35876E-2</v>
      </c>
      <c r="BM1509" s="38">
        <v>1.6006300000000001E-2</v>
      </c>
      <c r="BN1509" s="38">
        <v>-4.3315000000000003E-3</v>
      </c>
      <c r="BO1509" s="38">
        <v>1.30081E-2</v>
      </c>
      <c r="BP1509" s="38">
        <v>5.8528900000000002E-2</v>
      </c>
      <c r="BQ1509" s="38">
        <v>-3.7065500000000001E-2</v>
      </c>
      <c r="BR1509" s="38">
        <v>-4.8455600000000001E-2</v>
      </c>
      <c r="BS1509" s="38">
        <v>-0.13645289999999999</v>
      </c>
      <c r="BT1509" s="38">
        <v>-5.0597000000000003E-2</v>
      </c>
      <c r="BU1509" s="38">
        <v>-3.8579000000000002E-2</v>
      </c>
      <c r="BV1509" s="38">
        <v>-1.2132799999999999E-2</v>
      </c>
      <c r="BW1509" s="38">
        <v>-8.0386999999999993E-3</v>
      </c>
      <c r="BX1509" s="38">
        <v>1.5349E-2</v>
      </c>
      <c r="BY1509" s="38">
        <v>-2.6479800000000001E-2</v>
      </c>
      <c r="BZ1509" s="38">
        <v>4.49757E-2</v>
      </c>
      <c r="CA1509" s="38">
        <v>6.8081600000000006E-2</v>
      </c>
      <c r="CB1509" s="38">
        <v>9.1914399999999993E-2</v>
      </c>
      <c r="CC1509" s="38">
        <v>4.0039699999999998E-2</v>
      </c>
      <c r="CD1509" s="38">
        <v>1.3655E-2</v>
      </c>
      <c r="CE1509" s="38">
        <v>-2.4705700000000001E-2</v>
      </c>
      <c r="CF1509" s="38">
        <v>-2.9053599999999999E-2</v>
      </c>
      <c r="CG1509" s="38">
        <v>-1.91092E-2</v>
      </c>
      <c r="CH1509" s="38">
        <v>2.6278E-3</v>
      </c>
      <c r="CI1509" s="38">
        <v>-1.8675E-3</v>
      </c>
      <c r="CJ1509" s="38">
        <v>3.2404099999999998E-2</v>
      </c>
      <c r="CK1509" s="38">
        <v>2.3137000000000001E-2</v>
      </c>
      <c r="CL1509" s="38">
        <v>1.2347E-3</v>
      </c>
      <c r="CM1509" s="38">
        <v>2.15715E-2</v>
      </c>
      <c r="CN1509" s="38">
        <v>7.5317400000000007E-2</v>
      </c>
      <c r="CO1509" s="38">
        <v>-1.9510300000000001E-2</v>
      </c>
      <c r="CP1509" s="38">
        <v>-3.2055300000000002E-2</v>
      </c>
      <c r="CQ1509" s="38">
        <v>-0.11664330000000001</v>
      </c>
      <c r="CR1509" s="38">
        <v>-3.1693899999999997E-2</v>
      </c>
      <c r="CS1509" s="38">
        <v>-1.43757E-2</v>
      </c>
      <c r="CT1509" s="38">
        <v>1.05653E-2</v>
      </c>
      <c r="CU1509" s="38">
        <v>1.6289399999999999E-2</v>
      </c>
      <c r="CV1509" s="38">
        <v>3.20982E-2</v>
      </c>
      <c r="CW1509" s="38">
        <v>-6.6509999999999998E-3</v>
      </c>
      <c r="CX1509" s="38">
        <v>6.2936599999999995E-2</v>
      </c>
      <c r="CY1509" s="38">
        <v>8.6273000000000002E-2</v>
      </c>
      <c r="CZ1509" s="38">
        <v>0.1082834</v>
      </c>
      <c r="DA1509" s="38">
        <v>5.5874699999999999E-2</v>
      </c>
      <c r="DB1509" s="38">
        <v>2.77091E-2</v>
      </c>
      <c r="DC1509" s="38">
        <v>-8.7545999999999995E-3</v>
      </c>
      <c r="DD1509" s="38">
        <v>-1.2260699999999999E-2</v>
      </c>
      <c r="DE1509" s="38">
        <v>-3.4412000000000002E-3</v>
      </c>
      <c r="DF1509" s="38">
        <v>1.1022499999999999E-2</v>
      </c>
      <c r="DG1509" s="38">
        <v>4.9979999999999998E-3</v>
      </c>
      <c r="DH1509" s="38">
        <v>4.12205E-2</v>
      </c>
      <c r="DI1509" s="38">
        <v>3.0267800000000001E-2</v>
      </c>
      <c r="DJ1509" s="38">
        <v>6.8009000000000003E-3</v>
      </c>
      <c r="DK1509" s="38">
        <v>3.0134999999999999E-2</v>
      </c>
      <c r="DL1509" s="38">
        <v>9.2105900000000004E-2</v>
      </c>
      <c r="DM1509" s="38">
        <v>-1.9551E-3</v>
      </c>
      <c r="DN1509" s="38">
        <v>-1.5654999999999999E-2</v>
      </c>
      <c r="DO1509" s="38">
        <v>-9.6833600000000006E-2</v>
      </c>
      <c r="DP1509" s="38">
        <v>-1.27908E-2</v>
      </c>
      <c r="DQ1509" s="38">
        <v>9.8276000000000006E-3</v>
      </c>
      <c r="DR1509" s="38">
        <v>3.3263500000000001E-2</v>
      </c>
      <c r="DS1509" s="38">
        <v>4.0617500000000001E-2</v>
      </c>
      <c r="DT1509" s="38">
        <v>4.8847500000000002E-2</v>
      </c>
      <c r="DU1509" s="38">
        <v>1.31778E-2</v>
      </c>
      <c r="DV1509" s="38">
        <v>8.0897499999999997E-2</v>
      </c>
      <c r="DW1509" s="38">
        <v>0.1044644</v>
      </c>
      <c r="DX1509" s="38">
        <v>0.1246524</v>
      </c>
      <c r="DY1509" s="38">
        <v>7.1709599999999998E-2</v>
      </c>
      <c r="DZ1509" s="38">
        <v>4.1763099999999997E-2</v>
      </c>
      <c r="EA1509" s="38">
        <v>7.1964999999999998E-3</v>
      </c>
      <c r="EB1509" s="38">
        <v>4.5322000000000001E-3</v>
      </c>
      <c r="EC1509" s="38">
        <v>1.2226799999999999E-2</v>
      </c>
      <c r="ED1509" s="38">
        <v>2.3143199999999999E-2</v>
      </c>
      <c r="EE1509" s="38">
        <v>1.49106E-2</v>
      </c>
      <c r="EF1509" s="38">
        <v>5.3950100000000001E-2</v>
      </c>
      <c r="EG1509" s="38">
        <v>4.0563399999999999E-2</v>
      </c>
      <c r="EH1509" s="38">
        <v>1.4837700000000001E-2</v>
      </c>
      <c r="EI1509" s="38">
        <v>4.2499200000000001E-2</v>
      </c>
      <c r="EJ1509" s="38">
        <v>0.1163459</v>
      </c>
      <c r="EK1509" s="38">
        <v>2.3391800000000001E-2</v>
      </c>
      <c r="EL1509" s="38">
        <v>8.0243999999999992E-3</v>
      </c>
      <c r="EM1509" s="38">
        <v>-6.8231600000000003E-2</v>
      </c>
      <c r="EN1509" s="38">
        <v>1.4502299999999999E-2</v>
      </c>
      <c r="EO1509" s="38">
        <v>4.4773199999999999E-2</v>
      </c>
      <c r="EP1509" s="38">
        <v>6.6035899999999995E-2</v>
      </c>
      <c r="EQ1509" s="38">
        <v>7.5743400000000002E-2</v>
      </c>
      <c r="ER1509" s="38">
        <v>7.3030700000000004E-2</v>
      </c>
      <c r="ES1509" s="38">
        <v>4.1807400000000002E-2</v>
      </c>
      <c r="ET1509" s="38">
        <v>0.1068301</v>
      </c>
      <c r="EU1509" s="38">
        <v>0.13072990000000001</v>
      </c>
      <c r="EV1509" s="38">
        <v>0.14828659999999999</v>
      </c>
      <c r="EW1509" s="38">
        <v>9.4572799999999999E-2</v>
      </c>
      <c r="EX1509" s="38">
        <v>6.2054999999999999E-2</v>
      </c>
      <c r="EY1509" s="38">
        <v>3.0227400000000001E-2</v>
      </c>
      <c r="EZ1509" s="38">
        <v>2.8778499999999999E-2</v>
      </c>
      <c r="FA1509" s="38">
        <v>3.4848799999999999E-2</v>
      </c>
      <c r="FB1509" s="38">
        <v>59.486080000000001</v>
      </c>
      <c r="FC1509" s="38">
        <v>58.577039999999997</v>
      </c>
      <c r="FD1509" s="38">
        <v>57.542360000000002</v>
      </c>
      <c r="FE1509" s="38">
        <v>56.875779999999999</v>
      </c>
      <c r="FF1509" s="38">
        <v>56.34122</v>
      </c>
      <c r="FG1509" s="38">
        <v>56.005629999999996</v>
      </c>
      <c r="FH1509" s="38">
        <v>56.023989999999998</v>
      </c>
      <c r="FI1509" s="38">
        <v>57.775210000000001</v>
      </c>
      <c r="FJ1509" s="38">
        <v>60.90099</v>
      </c>
      <c r="FK1509" s="38">
        <v>64.375450000000001</v>
      </c>
      <c r="FL1509" s="38">
        <v>68.076269999999994</v>
      </c>
      <c r="FM1509" s="38">
        <v>71.298069999999996</v>
      </c>
      <c r="FN1509" s="38">
        <v>73.896709999999999</v>
      </c>
      <c r="FO1509" s="38">
        <v>76.475539999999995</v>
      </c>
      <c r="FP1509" s="38">
        <v>78.661209999999997</v>
      </c>
      <c r="FQ1509" s="38">
        <v>79.134280000000004</v>
      </c>
      <c r="FR1509" s="38">
        <v>78.088579999999993</v>
      </c>
      <c r="FS1509" s="38">
        <v>77.015090000000001</v>
      </c>
      <c r="FT1509" s="38">
        <v>74.688509999999994</v>
      </c>
      <c r="FU1509" s="38">
        <v>70.951160000000002</v>
      </c>
      <c r="FV1509" s="38">
        <v>67.243629999999996</v>
      </c>
      <c r="FW1509">
        <v>64.541420000000002</v>
      </c>
      <c r="FX1509">
        <v>62.827539999999999</v>
      </c>
      <c r="FY1509">
        <v>61.280999999999999</v>
      </c>
      <c r="FZ1509">
        <v>2.83529E-2</v>
      </c>
      <c r="GA1509">
        <v>0.2320361</v>
      </c>
      <c r="GB1509">
        <v>1</v>
      </c>
    </row>
    <row r="1510" spans="1:184" x14ac:dyDescent="0.3">
      <c r="A1510" t="s">
        <v>1</v>
      </c>
      <c r="B1510" t="s">
        <v>1</v>
      </c>
      <c r="C1510" t="s">
        <v>261</v>
      </c>
      <c r="D1510" t="s">
        <v>1</v>
      </c>
      <c r="E1510" t="s">
        <v>1</v>
      </c>
      <c r="F1510" t="s">
        <v>1</v>
      </c>
      <c r="G1510" t="s">
        <v>1</v>
      </c>
      <c r="H1510" s="40" t="s">
        <v>1</v>
      </c>
      <c r="I1510" s="18" t="s">
        <v>1</v>
      </c>
      <c r="J1510" s="38" t="s">
        <v>1</v>
      </c>
      <c r="K1510" s="18">
        <v>44722</v>
      </c>
      <c r="L1510" s="38">
        <v>8445</v>
      </c>
      <c r="M1510" s="38">
        <v>8445</v>
      </c>
      <c r="N1510" s="38">
        <v>7.9935330000000002</v>
      </c>
      <c r="O1510" s="38">
        <v>7.7732250000000001</v>
      </c>
      <c r="P1510" s="38">
        <v>7.636342</v>
      </c>
      <c r="Q1510" s="38">
        <v>7.4892240000000001</v>
      </c>
      <c r="R1510" s="38">
        <v>7.6896719999999998</v>
      </c>
      <c r="S1510" s="38">
        <v>8.0331759999999992</v>
      </c>
      <c r="T1510" s="38">
        <v>8.4787649999999992</v>
      </c>
      <c r="U1510" s="38">
        <v>9.6360519999999994</v>
      </c>
      <c r="V1510" s="38">
        <v>10.78478</v>
      </c>
      <c r="W1510" s="38">
        <v>11.67736</v>
      </c>
      <c r="X1510" s="38">
        <v>12.48456</v>
      </c>
      <c r="Y1510" s="38">
        <v>12.97803</v>
      </c>
      <c r="Z1510" s="38">
        <v>13.2262</v>
      </c>
      <c r="AA1510" s="38">
        <v>13.51613</v>
      </c>
      <c r="AB1510" s="38">
        <v>13.57302</v>
      </c>
      <c r="AC1510" s="38">
        <v>13.38631</v>
      </c>
      <c r="AD1510" s="38">
        <v>12.828239999999999</v>
      </c>
      <c r="AE1510" s="38">
        <v>12.03102</v>
      </c>
      <c r="AF1510" s="38">
        <v>11.339729999999999</v>
      </c>
      <c r="AG1510" s="38">
        <v>10.89663</v>
      </c>
      <c r="AH1510" s="38">
        <v>10.56086</v>
      </c>
      <c r="AI1510" s="38">
        <v>9.9237859999999998</v>
      </c>
      <c r="AJ1510" s="38">
        <v>9.1751389999999997</v>
      </c>
      <c r="AK1510" s="38">
        <v>8.670299</v>
      </c>
      <c r="AL1510" s="38">
        <v>1.9823E-2</v>
      </c>
      <c r="AM1510" s="38">
        <v>6.7411399999999996E-2</v>
      </c>
      <c r="AN1510" s="38">
        <v>0.1925635</v>
      </c>
      <c r="AO1510" s="38">
        <v>5.7649199999999998E-2</v>
      </c>
      <c r="AP1510" s="38">
        <v>9.96258E-2</v>
      </c>
      <c r="AQ1510" s="38">
        <v>2.6920300000000001E-2</v>
      </c>
      <c r="AR1510" s="38">
        <v>-0.1034974</v>
      </c>
      <c r="AS1510" s="38">
        <v>-5.8625400000000001E-2</v>
      </c>
      <c r="AT1510" s="38">
        <v>-0.27843509999999999</v>
      </c>
      <c r="AU1510" s="38">
        <v>-0.17808889999999999</v>
      </c>
      <c r="AV1510" s="38">
        <v>-0.1530783</v>
      </c>
      <c r="AW1510" s="38">
        <v>-3.7974800000000003E-2</v>
      </c>
      <c r="AX1510" s="38">
        <v>6.0211599999999997E-2</v>
      </c>
      <c r="AY1510" s="38">
        <v>8.5701799999999995E-2</v>
      </c>
      <c r="AZ1510" s="38">
        <v>-7.7464000000000005E-2</v>
      </c>
      <c r="BA1510" s="38">
        <v>-0.1561611</v>
      </c>
      <c r="BB1510" s="38">
        <v>-0.28687289999999999</v>
      </c>
      <c r="BC1510" s="38">
        <v>-0.1777936</v>
      </c>
      <c r="BD1510" s="38">
        <v>-0.15119299999999999</v>
      </c>
      <c r="BE1510" s="38">
        <v>-0.1998731</v>
      </c>
      <c r="BF1510" s="38">
        <v>2.2450600000000001E-2</v>
      </c>
      <c r="BG1510" s="38">
        <v>-0.1993538</v>
      </c>
      <c r="BH1510" s="38">
        <v>-0.36292590000000002</v>
      </c>
      <c r="BI1510" s="38">
        <v>-0.35354829999999998</v>
      </c>
      <c r="BJ1510" s="38">
        <v>4.6530099999999998E-2</v>
      </c>
      <c r="BK1510" s="38">
        <v>8.8755000000000001E-2</v>
      </c>
      <c r="BL1510" s="38">
        <v>0.20755480000000001</v>
      </c>
      <c r="BM1510" s="38">
        <v>7.7121099999999998E-2</v>
      </c>
      <c r="BN1510" s="38">
        <v>0.11502080000000001</v>
      </c>
      <c r="BO1510" s="38">
        <v>4.6738200000000001E-2</v>
      </c>
      <c r="BP1510" s="38">
        <v>-7.5628299999999996E-2</v>
      </c>
      <c r="BQ1510" s="38">
        <v>-3.1944199999999999E-2</v>
      </c>
      <c r="BR1510" s="38">
        <v>-0.2392272</v>
      </c>
      <c r="BS1510" s="38">
        <v>-0.14761160000000001</v>
      </c>
      <c r="BT1510" s="38">
        <v>-0.1288289</v>
      </c>
      <c r="BU1510" s="38">
        <v>-2.0719499999999998E-2</v>
      </c>
      <c r="BV1510" s="38">
        <v>7.5894699999999995E-2</v>
      </c>
      <c r="BW1510" s="38">
        <v>0.1041305</v>
      </c>
      <c r="BX1510" s="38">
        <v>-5.55965E-2</v>
      </c>
      <c r="BY1510" s="38">
        <v>-0.12515770000000001</v>
      </c>
      <c r="BZ1510" s="38">
        <v>-0.25372640000000002</v>
      </c>
      <c r="CA1510" s="38">
        <v>-0.14269879999999999</v>
      </c>
      <c r="CB1510" s="38">
        <v>-0.11995749999999999</v>
      </c>
      <c r="CC1510" s="38">
        <v>-0.1667546</v>
      </c>
      <c r="CD1510" s="38">
        <v>5.9687799999999999E-2</v>
      </c>
      <c r="CE1510" s="38">
        <v>-0.15974369999999999</v>
      </c>
      <c r="CF1510" s="38">
        <v>-0.32222600000000001</v>
      </c>
      <c r="CG1510" s="38">
        <v>-0.31394810000000001</v>
      </c>
      <c r="CH1510" s="38">
        <v>6.5027399999999999E-2</v>
      </c>
      <c r="CI1510" s="38">
        <v>0.1035374</v>
      </c>
      <c r="CJ1510" s="38">
        <v>0.21793770000000001</v>
      </c>
      <c r="CK1510" s="38">
        <v>9.0607300000000002E-2</v>
      </c>
      <c r="CL1510" s="38">
        <v>0.1256833</v>
      </c>
      <c r="CM1510" s="38">
        <v>6.04641E-2</v>
      </c>
      <c r="CN1510" s="38">
        <v>-5.6326300000000003E-2</v>
      </c>
      <c r="CO1510" s="38">
        <v>-1.3464800000000001E-2</v>
      </c>
      <c r="CP1510" s="38">
        <v>-0.21207200000000001</v>
      </c>
      <c r="CQ1510" s="38">
        <v>-0.12650310000000001</v>
      </c>
      <c r="CR1510" s="38">
        <v>-0.1120338</v>
      </c>
      <c r="CS1510" s="38">
        <v>-8.7685999999999997E-3</v>
      </c>
      <c r="CT1510" s="38">
        <v>8.6756799999999995E-2</v>
      </c>
      <c r="CU1510" s="38">
        <v>0.1168941</v>
      </c>
      <c r="CV1510" s="38">
        <v>-4.04512E-2</v>
      </c>
      <c r="CW1510" s="38">
        <v>-0.10368479999999999</v>
      </c>
      <c r="CX1510" s="38">
        <v>-0.23076920000000001</v>
      </c>
      <c r="CY1510" s="38">
        <v>-0.11839230000000001</v>
      </c>
      <c r="CZ1510" s="38">
        <v>-9.8323900000000006E-2</v>
      </c>
      <c r="DA1510" s="38">
        <v>-0.14381679999999999</v>
      </c>
      <c r="DB1510" s="38">
        <v>8.5478100000000001E-2</v>
      </c>
      <c r="DC1510" s="38">
        <v>-0.13230990000000001</v>
      </c>
      <c r="DD1510" s="38">
        <v>-0.29403750000000001</v>
      </c>
      <c r="DE1510" s="38">
        <v>-0.28652100000000003</v>
      </c>
      <c r="DF1510" s="38">
        <v>8.3524699999999993E-2</v>
      </c>
      <c r="DG1510" s="38">
        <v>0.11831990000000001</v>
      </c>
      <c r="DH1510" s="38">
        <v>0.22832060000000001</v>
      </c>
      <c r="DI1510" s="38">
        <v>0.10409350000000001</v>
      </c>
      <c r="DJ1510" s="38">
        <v>0.13634569999999999</v>
      </c>
      <c r="DK1510" s="38">
        <v>7.4189900000000003E-2</v>
      </c>
      <c r="DL1510" s="38">
        <v>-3.70242E-2</v>
      </c>
      <c r="DM1510" s="38">
        <v>5.0146000000000001E-3</v>
      </c>
      <c r="DN1510" s="38">
        <v>-0.18491669999999999</v>
      </c>
      <c r="DO1510" s="38">
        <v>-0.1053946</v>
      </c>
      <c r="DP1510" s="38">
        <v>-9.5238799999999998E-2</v>
      </c>
      <c r="DQ1510" s="38">
        <v>3.1822999999999999E-3</v>
      </c>
      <c r="DR1510" s="38">
        <v>9.7618899999999995E-2</v>
      </c>
      <c r="DS1510" s="38">
        <v>0.12965779999999999</v>
      </c>
      <c r="DT1510" s="38">
        <v>-2.5305899999999999E-2</v>
      </c>
      <c r="DU1510" s="38">
        <v>-8.2211900000000004E-2</v>
      </c>
      <c r="DV1510" s="38">
        <v>-0.207812</v>
      </c>
      <c r="DW1510" s="38">
        <v>-9.4085699999999994E-2</v>
      </c>
      <c r="DX1510" s="38">
        <v>-7.66902E-2</v>
      </c>
      <c r="DY1510" s="38">
        <v>-0.1208791</v>
      </c>
      <c r="DZ1510" s="38">
        <v>0.11126850000000001</v>
      </c>
      <c r="EA1510" s="38">
        <v>-0.1048761</v>
      </c>
      <c r="EB1510" s="38">
        <v>-0.2658489</v>
      </c>
      <c r="EC1510" s="38">
        <v>-0.25909399999999999</v>
      </c>
      <c r="ED1510" s="38">
        <v>0.11023189999999999</v>
      </c>
      <c r="EE1510" s="38">
        <v>0.13966339999999999</v>
      </c>
      <c r="EF1510" s="38">
        <v>0.2433119</v>
      </c>
      <c r="EG1510" s="38">
        <v>0.12356540000000001</v>
      </c>
      <c r="EH1510" s="38">
        <v>0.15174070000000001</v>
      </c>
      <c r="EI1510" s="38">
        <v>9.4007800000000002E-2</v>
      </c>
      <c r="EJ1510" s="38">
        <v>-9.1550999999999993E-3</v>
      </c>
      <c r="EK1510" s="38">
        <v>3.1695899999999999E-2</v>
      </c>
      <c r="EL1510" s="38">
        <v>-0.1457088</v>
      </c>
      <c r="EM1510" s="38">
        <v>-7.4917200000000003E-2</v>
      </c>
      <c r="EN1510" s="38">
        <v>-7.0989399999999994E-2</v>
      </c>
      <c r="EO1510" s="38">
        <v>2.04376E-2</v>
      </c>
      <c r="EP1510" s="38">
        <v>0.113302</v>
      </c>
      <c r="EQ1510" s="38">
        <v>0.14808650000000001</v>
      </c>
      <c r="ER1510" s="38">
        <v>-3.4383999999999999E-3</v>
      </c>
      <c r="ES1510" s="38">
        <v>-5.1208400000000001E-2</v>
      </c>
      <c r="ET1510" s="38">
        <v>-0.1746654</v>
      </c>
      <c r="EU1510" s="38">
        <v>-5.8990899999999999E-2</v>
      </c>
      <c r="EV1510" s="38">
        <v>-4.5454700000000001E-2</v>
      </c>
      <c r="EW1510" s="38">
        <v>-8.7760500000000005E-2</v>
      </c>
      <c r="EX1510" s="38">
        <v>0.14850569999999999</v>
      </c>
      <c r="EY1510" s="38">
        <v>-6.5266000000000005E-2</v>
      </c>
      <c r="EZ1510" s="38">
        <v>-0.22514909999999999</v>
      </c>
      <c r="FA1510" s="38">
        <v>-0.21949370000000001</v>
      </c>
      <c r="FB1510" s="38">
        <v>80.5</v>
      </c>
      <c r="FC1510" s="38">
        <v>79.5</v>
      </c>
      <c r="FD1510" s="38">
        <v>77.5</v>
      </c>
      <c r="FE1510" s="38">
        <v>76</v>
      </c>
      <c r="FF1510" s="38">
        <v>74</v>
      </c>
      <c r="FG1510" s="38">
        <v>74</v>
      </c>
      <c r="FH1510" s="38">
        <v>75.5</v>
      </c>
      <c r="FI1510" s="38">
        <v>79.5</v>
      </c>
      <c r="FJ1510" s="38">
        <v>84</v>
      </c>
      <c r="FK1510" s="38">
        <v>86.5</v>
      </c>
      <c r="FL1510" s="38">
        <v>89.5</v>
      </c>
      <c r="FM1510" s="38">
        <v>92.5</v>
      </c>
      <c r="FN1510" s="38">
        <v>94.5</v>
      </c>
      <c r="FO1510" s="38">
        <v>96.5</v>
      </c>
      <c r="FP1510" s="38">
        <v>97.5</v>
      </c>
      <c r="FQ1510" s="38">
        <v>99</v>
      </c>
      <c r="FR1510" s="38">
        <v>100</v>
      </c>
      <c r="FS1510" s="38">
        <v>101</v>
      </c>
      <c r="FT1510" s="38">
        <v>100.5</v>
      </c>
      <c r="FU1510" s="38">
        <v>99.5</v>
      </c>
      <c r="FV1510" s="38">
        <v>97.5</v>
      </c>
      <c r="FW1510">
        <v>94.5</v>
      </c>
      <c r="FX1510">
        <v>91.5</v>
      </c>
      <c r="FY1510">
        <v>88.5</v>
      </c>
      <c r="FZ1510">
        <v>3.0335500000000001E-2</v>
      </c>
      <c r="GA1510">
        <v>0.26428289999999999</v>
      </c>
      <c r="GB1510">
        <v>1</v>
      </c>
    </row>
    <row r="1511" spans="1:184" x14ac:dyDescent="0.3">
      <c r="A1511" t="s">
        <v>1</v>
      </c>
      <c r="B1511" t="s">
        <v>1</v>
      </c>
      <c r="C1511" t="s">
        <v>261</v>
      </c>
      <c r="D1511" t="s">
        <v>1</v>
      </c>
      <c r="E1511" t="s">
        <v>1</v>
      </c>
      <c r="F1511" t="s">
        <v>1</v>
      </c>
      <c r="G1511" t="s">
        <v>1</v>
      </c>
      <c r="H1511" s="40" t="s">
        <v>1</v>
      </c>
      <c r="I1511" s="18" t="s">
        <v>1</v>
      </c>
      <c r="J1511" s="38" t="s">
        <v>1</v>
      </c>
      <c r="K1511" s="18">
        <v>44739</v>
      </c>
      <c r="L1511" s="38">
        <v>8423</v>
      </c>
      <c r="M1511" s="38">
        <v>8423</v>
      </c>
      <c r="N1511" s="38">
        <v>7.8474830000000004</v>
      </c>
      <c r="O1511" s="38">
        <v>7.6372030000000004</v>
      </c>
      <c r="P1511" s="38">
        <v>7.4537909999999998</v>
      </c>
      <c r="Q1511" s="38">
        <v>7.4227239999999997</v>
      </c>
      <c r="R1511" s="38">
        <v>7.6050469999999999</v>
      </c>
      <c r="S1511" s="38">
        <v>8.1196560000000009</v>
      </c>
      <c r="T1511" s="38">
        <v>8.6168060000000004</v>
      </c>
      <c r="U1511" s="38">
        <v>9.7207089999999994</v>
      </c>
      <c r="V1511" s="38">
        <v>11.093830000000001</v>
      </c>
      <c r="W1511" s="38">
        <v>12.025219999999999</v>
      </c>
      <c r="X1511" s="38">
        <v>12.885859999999999</v>
      </c>
      <c r="Y1511" s="38">
        <v>13.46388</v>
      </c>
      <c r="Z1511" s="38">
        <v>13.80219</v>
      </c>
      <c r="AA1511" s="38">
        <v>14.14</v>
      </c>
      <c r="AB1511" s="38">
        <v>14.2416</v>
      </c>
      <c r="AC1511" s="38">
        <v>14.16493</v>
      </c>
      <c r="AD1511" s="38">
        <v>13.70299</v>
      </c>
      <c r="AE1511" s="38">
        <v>12.83501</v>
      </c>
      <c r="AF1511" s="38">
        <v>12.0274</v>
      </c>
      <c r="AG1511" s="38">
        <v>11.50173</v>
      </c>
      <c r="AH1511" s="38">
        <v>10.90532</v>
      </c>
      <c r="AI1511" s="38">
        <v>10.13378</v>
      </c>
      <c r="AJ1511" s="38">
        <v>9.4316600000000008</v>
      </c>
      <c r="AK1511" s="38">
        <v>8.8311309999999992</v>
      </c>
      <c r="AL1511" s="38">
        <v>-4.5240200000000001E-2</v>
      </c>
      <c r="AM1511" s="38">
        <v>2.2430499999999999E-2</v>
      </c>
      <c r="AN1511" s="38">
        <v>8.6026400000000003E-2</v>
      </c>
      <c r="AO1511" s="38">
        <v>0.12578210000000001</v>
      </c>
      <c r="AP1511" s="38">
        <v>9.0658000000000002E-2</v>
      </c>
      <c r="AQ1511" s="38">
        <v>0.1815602</v>
      </c>
      <c r="AR1511" s="38">
        <v>1.22116E-2</v>
      </c>
      <c r="AS1511" s="38">
        <v>-0.27164890000000003</v>
      </c>
      <c r="AT1511" s="38">
        <v>-0.32539679999999999</v>
      </c>
      <c r="AU1511" s="38">
        <v>-0.3620913</v>
      </c>
      <c r="AV1511" s="38">
        <v>-0.29160659999999999</v>
      </c>
      <c r="AW1511" s="38">
        <v>-7.4842500000000006E-2</v>
      </c>
      <c r="AX1511" s="38">
        <v>-8.3931800000000001E-2</v>
      </c>
      <c r="AY1511" s="38">
        <v>0.12942899999999999</v>
      </c>
      <c r="AZ1511" s="38">
        <v>0.20485300000000001</v>
      </c>
      <c r="BA1511" s="38">
        <v>4.5326999999999998E-3</v>
      </c>
      <c r="BB1511" s="38">
        <v>6.5729200000000002E-2</v>
      </c>
      <c r="BC1511" s="38">
        <v>8.1164E-2</v>
      </c>
      <c r="BD1511" s="38">
        <v>3.9569E-2</v>
      </c>
      <c r="BE1511" s="38">
        <v>9.6079300000000006E-2</v>
      </c>
      <c r="BF1511" s="38">
        <v>7.9513100000000003E-2</v>
      </c>
      <c r="BG1511" s="38">
        <v>-6.6680799999999998E-2</v>
      </c>
      <c r="BH1511" s="38">
        <v>-5.6307900000000001E-2</v>
      </c>
      <c r="BI1511" s="38">
        <v>-1.16475E-2</v>
      </c>
      <c r="BJ1511" s="38">
        <v>-1.4054499999999999E-2</v>
      </c>
      <c r="BK1511" s="38">
        <v>4.9599999999999998E-2</v>
      </c>
      <c r="BL1511" s="38">
        <v>0.1088894</v>
      </c>
      <c r="BM1511" s="38">
        <v>0.1493989</v>
      </c>
      <c r="BN1511" s="38">
        <v>0.11243110000000001</v>
      </c>
      <c r="BO1511" s="38">
        <v>0.20855000000000001</v>
      </c>
      <c r="BP1511" s="38">
        <v>4.3540000000000002E-2</v>
      </c>
      <c r="BQ1511" s="38">
        <v>-0.24419640000000001</v>
      </c>
      <c r="BR1511" s="38">
        <v>-0.28914410000000001</v>
      </c>
      <c r="BS1511" s="38">
        <v>-0.330148</v>
      </c>
      <c r="BT1511" s="38">
        <v>-0.25684030000000002</v>
      </c>
      <c r="BU1511" s="38">
        <v>-5.6535299999999997E-2</v>
      </c>
      <c r="BV1511" s="38">
        <v>-6.8225599999999997E-2</v>
      </c>
      <c r="BW1511" s="38">
        <v>0.1479519</v>
      </c>
      <c r="BX1511" s="38">
        <v>0.226933</v>
      </c>
      <c r="BY1511" s="38">
        <v>3.9128900000000001E-2</v>
      </c>
      <c r="BZ1511" s="38">
        <v>0.10707319999999999</v>
      </c>
      <c r="CA1511" s="38">
        <v>0.12756039999999999</v>
      </c>
      <c r="CB1511" s="38">
        <v>8.3275100000000005E-2</v>
      </c>
      <c r="CC1511" s="38">
        <v>0.14694360000000001</v>
      </c>
      <c r="CD1511" s="38">
        <v>0.123796</v>
      </c>
      <c r="CE1511" s="38">
        <v>-2.3535799999999999E-2</v>
      </c>
      <c r="CF1511" s="38">
        <v>-8.0981000000000004E-3</v>
      </c>
      <c r="CG1511" s="38">
        <v>3.2551999999999998E-2</v>
      </c>
      <c r="CH1511" s="38">
        <v>7.5446000000000003E-3</v>
      </c>
      <c r="CI1511" s="38">
        <v>6.8417599999999995E-2</v>
      </c>
      <c r="CJ1511" s="38">
        <v>0.12472419999999999</v>
      </c>
      <c r="CK1511" s="38">
        <v>0.16575580000000001</v>
      </c>
      <c r="CL1511" s="38">
        <v>0.12751119999999999</v>
      </c>
      <c r="CM1511" s="38">
        <v>0.227243</v>
      </c>
      <c r="CN1511" s="38">
        <v>6.5238000000000004E-2</v>
      </c>
      <c r="CO1511" s="38">
        <v>-0.22518289999999999</v>
      </c>
      <c r="CP1511" s="38">
        <v>-0.26403559999999998</v>
      </c>
      <c r="CQ1511" s="38">
        <v>-0.30802420000000003</v>
      </c>
      <c r="CR1511" s="38">
        <v>-0.2327613</v>
      </c>
      <c r="CS1511" s="38">
        <v>-4.38558E-2</v>
      </c>
      <c r="CT1511" s="38">
        <v>-5.7347500000000003E-2</v>
      </c>
      <c r="CU1511" s="38">
        <v>0.1607808</v>
      </c>
      <c r="CV1511" s="38">
        <v>0.24222560000000001</v>
      </c>
      <c r="CW1511" s="38">
        <v>6.3090199999999999E-2</v>
      </c>
      <c r="CX1511" s="38">
        <v>0.135708</v>
      </c>
      <c r="CY1511" s="38">
        <v>0.15969439999999999</v>
      </c>
      <c r="CZ1511" s="38">
        <v>0.1135458</v>
      </c>
      <c r="DA1511" s="38">
        <v>0.1821721</v>
      </c>
      <c r="DB1511" s="38">
        <v>0.1544662</v>
      </c>
      <c r="DC1511" s="38">
        <v>6.3463E-3</v>
      </c>
      <c r="DD1511" s="38">
        <v>2.52918E-2</v>
      </c>
      <c r="DE1511" s="38">
        <v>6.3164399999999996E-2</v>
      </c>
      <c r="DF1511" s="38">
        <v>2.9143700000000002E-2</v>
      </c>
      <c r="DG1511" s="38">
        <v>8.7235099999999996E-2</v>
      </c>
      <c r="DH1511" s="38">
        <v>0.14055899999999999</v>
      </c>
      <c r="DI1511" s="38">
        <v>0.18211279999999999</v>
      </c>
      <c r="DJ1511" s="38">
        <v>0.1425912</v>
      </c>
      <c r="DK1511" s="38">
        <v>0.24593609999999999</v>
      </c>
      <c r="DL1511" s="38">
        <v>8.6935999999999999E-2</v>
      </c>
      <c r="DM1511" s="38">
        <v>-0.2061694</v>
      </c>
      <c r="DN1511" s="38">
        <v>-0.2389271</v>
      </c>
      <c r="DO1511" s="38">
        <v>-0.2859004</v>
      </c>
      <c r="DP1511" s="38">
        <v>-0.20868229999999999</v>
      </c>
      <c r="DQ1511" s="38">
        <v>-3.1176300000000001E-2</v>
      </c>
      <c r="DR1511" s="38">
        <v>-4.6469400000000001E-2</v>
      </c>
      <c r="DS1511" s="38">
        <v>0.17360970000000001</v>
      </c>
      <c r="DT1511" s="38">
        <v>0.25751819999999997</v>
      </c>
      <c r="DU1511" s="38">
        <v>8.7051400000000001E-2</v>
      </c>
      <c r="DV1511" s="38">
        <v>0.16434280000000001</v>
      </c>
      <c r="DW1511" s="38">
        <v>0.19182840000000001</v>
      </c>
      <c r="DX1511" s="38">
        <v>0.14381650000000001</v>
      </c>
      <c r="DY1511" s="38">
        <v>0.2174006</v>
      </c>
      <c r="DZ1511" s="38">
        <v>0.18513650000000001</v>
      </c>
      <c r="EA1511" s="38">
        <v>3.6228299999999998E-2</v>
      </c>
      <c r="EB1511" s="38">
        <v>5.8681700000000003E-2</v>
      </c>
      <c r="EC1511" s="38">
        <v>9.3776799999999993E-2</v>
      </c>
      <c r="ED1511" s="38">
        <v>6.0329399999999998E-2</v>
      </c>
      <c r="EE1511" s="38">
        <v>0.1144046</v>
      </c>
      <c r="EF1511" s="38">
        <v>0.16342190000000001</v>
      </c>
      <c r="EG1511" s="38">
        <v>0.20572960000000001</v>
      </c>
      <c r="EH1511" s="38">
        <v>0.16436439999999999</v>
      </c>
      <c r="EI1511" s="38">
        <v>0.2729259</v>
      </c>
      <c r="EJ1511" s="38">
        <v>0.11826440000000001</v>
      </c>
      <c r="EK1511" s="38">
        <v>-0.17871680000000001</v>
      </c>
      <c r="EL1511" s="38">
        <v>-0.2026744</v>
      </c>
      <c r="EM1511" s="38">
        <v>-0.25395709999999999</v>
      </c>
      <c r="EN1511" s="38">
        <v>-0.17391599999999999</v>
      </c>
      <c r="EO1511" s="38">
        <v>-1.28691E-2</v>
      </c>
      <c r="EP1511" s="38">
        <v>-3.0763200000000001E-2</v>
      </c>
      <c r="EQ1511" s="38">
        <v>0.19213259999999999</v>
      </c>
      <c r="ER1511" s="38">
        <v>0.27959830000000002</v>
      </c>
      <c r="ES1511" s="38">
        <v>0.1216477</v>
      </c>
      <c r="ET1511" s="38">
        <v>0.20568690000000001</v>
      </c>
      <c r="EU1511" s="38">
        <v>0.23822479999999999</v>
      </c>
      <c r="EV1511" s="38">
        <v>0.18752260000000001</v>
      </c>
      <c r="EW1511" s="38">
        <v>0.26826489999999997</v>
      </c>
      <c r="EX1511" s="38">
        <v>0.2294194</v>
      </c>
      <c r="EY1511" s="38">
        <v>7.9373299999999994E-2</v>
      </c>
      <c r="EZ1511" s="38">
        <v>0.1068914</v>
      </c>
      <c r="FA1511" s="38">
        <v>0.1379763</v>
      </c>
      <c r="FB1511" s="38">
        <v>85.5</v>
      </c>
      <c r="FC1511" s="38">
        <v>83.5</v>
      </c>
      <c r="FD1511" s="38">
        <v>80.5</v>
      </c>
      <c r="FE1511" s="38">
        <v>77.5</v>
      </c>
      <c r="FF1511" s="38">
        <v>76.5</v>
      </c>
      <c r="FG1511" s="38">
        <v>75</v>
      </c>
      <c r="FH1511" s="38">
        <v>76</v>
      </c>
      <c r="FI1511" s="38">
        <v>79.5</v>
      </c>
      <c r="FJ1511" s="38">
        <v>83.5</v>
      </c>
      <c r="FK1511" s="38">
        <v>88</v>
      </c>
      <c r="FL1511" s="38">
        <v>92</v>
      </c>
      <c r="FM1511" s="38">
        <v>95.5</v>
      </c>
      <c r="FN1511" s="38">
        <v>98.5</v>
      </c>
      <c r="FO1511" s="38">
        <v>100.5</v>
      </c>
      <c r="FP1511" s="38">
        <v>102.5</v>
      </c>
      <c r="FQ1511" s="38">
        <v>103.5</v>
      </c>
      <c r="FR1511" s="38">
        <v>104.5</v>
      </c>
      <c r="FS1511" s="38">
        <v>105</v>
      </c>
      <c r="FT1511" s="38">
        <v>105</v>
      </c>
      <c r="FU1511" s="38">
        <v>103.5</v>
      </c>
      <c r="FV1511" s="38">
        <v>100</v>
      </c>
      <c r="FW1511">
        <v>97</v>
      </c>
      <c r="FX1511">
        <v>93.5</v>
      </c>
      <c r="FY1511">
        <v>90</v>
      </c>
      <c r="FZ1511">
        <v>4.2525100000000003E-2</v>
      </c>
      <c r="GA1511">
        <v>0.34708470000000002</v>
      </c>
      <c r="GB1511">
        <v>1</v>
      </c>
    </row>
    <row r="1512" spans="1:184" x14ac:dyDescent="0.3">
      <c r="A1512" t="s">
        <v>1</v>
      </c>
      <c r="B1512" t="s">
        <v>1</v>
      </c>
      <c r="C1512" t="s">
        <v>261</v>
      </c>
      <c r="D1512" t="s">
        <v>1</v>
      </c>
      <c r="E1512" t="s">
        <v>1</v>
      </c>
      <c r="F1512" t="s">
        <v>1</v>
      </c>
      <c r="G1512" t="s">
        <v>1</v>
      </c>
      <c r="H1512" s="40" t="s">
        <v>1</v>
      </c>
      <c r="I1512" s="18" t="s">
        <v>1</v>
      </c>
      <c r="J1512" s="38" t="s">
        <v>1</v>
      </c>
      <c r="K1512" s="18">
        <v>44753</v>
      </c>
      <c r="L1512" s="38">
        <v>8393</v>
      </c>
      <c r="M1512" s="38">
        <v>8393</v>
      </c>
      <c r="N1512" s="38">
        <v>7.5388960000000003</v>
      </c>
      <c r="O1512" s="38">
        <v>7.3898229999999998</v>
      </c>
      <c r="P1512" s="38">
        <v>7.2272290000000003</v>
      </c>
      <c r="Q1512" s="38">
        <v>7.1946950000000003</v>
      </c>
      <c r="R1512" s="38">
        <v>7.4468360000000002</v>
      </c>
      <c r="S1512" s="38">
        <v>7.915489</v>
      </c>
      <c r="T1512" s="38">
        <v>8.447495</v>
      </c>
      <c r="U1512" s="38">
        <v>9.5335009999999993</v>
      </c>
      <c r="V1512" s="38">
        <v>10.847659999999999</v>
      </c>
      <c r="W1512" s="38">
        <v>11.782400000000001</v>
      </c>
      <c r="X1512" s="38">
        <v>12.68792</v>
      </c>
      <c r="Y1512" s="38">
        <v>13.30607</v>
      </c>
      <c r="Z1512" s="38">
        <v>13.67033</v>
      </c>
      <c r="AA1512" s="38">
        <v>14.079980000000001</v>
      </c>
      <c r="AB1512" s="38">
        <v>14.22261</v>
      </c>
      <c r="AC1512" s="38">
        <v>14.11609</v>
      </c>
      <c r="AD1512" s="38">
        <v>13.59736</v>
      </c>
      <c r="AE1512" s="38">
        <v>12.658110000000001</v>
      </c>
      <c r="AF1512" s="38">
        <v>11.89185</v>
      </c>
      <c r="AG1512" s="38">
        <v>11.34981</v>
      </c>
      <c r="AH1512" s="38">
        <v>10.7951</v>
      </c>
      <c r="AI1512" s="38">
        <v>10.02094</v>
      </c>
      <c r="AJ1512" s="38">
        <v>9.3383669999999999</v>
      </c>
      <c r="AK1512" s="38">
        <v>8.7292430000000003</v>
      </c>
      <c r="AL1512" s="38">
        <v>-0.13874300000000001</v>
      </c>
      <c r="AM1512" s="38">
        <v>-7.9156000000000001E-3</v>
      </c>
      <c r="AN1512" s="38">
        <v>-3.7782400000000001E-2</v>
      </c>
      <c r="AO1512" s="38">
        <v>-3.7320199999999998E-2</v>
      </c>
      <c r="AP1512" s="38">
        <v>3.8743100000000003E-2</v>
      </c>
      <c r="AQ1512" s="38">
        <v>7.7310900000000002E-2</v>
      </c>
      <c r="AR1512" s="38">
        <v>4.6378299999999997E-2</v>
      </c>
      <c r="AS1512" s="38">
        <v>-0.20453370000000001</v>
      </c>
      <c r="AT1512" s="38">
        <v>-0.1152741</v>
      </c>
      <c r="AU1512" s="38">
        <v>-0.12104040000000001</v>
      </c>
      <c r="AV1512" s="38">
        <v>-6.6967700000000005E-2</v>
      </c>
      <c r="AW1512" s="38">
        <v>-0.1385372</v>
      </c>
      <c r="AX1512" s="38">
        <v>-0.1227632</v>
      </c>
      <c r="AY1512" s="38">
        <v>8.8803199999999999E-2</v>
      </c>
      <c r="AZ1512" s="38">
        <v>0.1030611</v>
      </c>
      <c r="BA1512" s="38">
        <v>6.89197E-2</v>
      </c>
      <c r="BB1512" s="38">
        <v>0.1275867</v>
      </c>
      <c r="BC1512" s="38">
        <v>7.5108499999999995E-2</v>
      </c>
      <c r="BD1512" s="38">
        <v>-1.01996E-2</v>
      </c>
      <c r="BE1512" s="38">
        <v>-4.0779900000000001E-2</v>
      </c>
      <c r="BF1512" s="38">
        <v>-0.1123483</v>
      </c>
      <c r="BG1512" s="38">
        <v>-0.1385738</v>
      </c>
      <c r="BH1512" s="38">
        <v>-8.9930000000000001E-4</v>
      </c>
      <c r="BI1512" s="38">
        <v>-0.1175086</v>
      </c>
      <c r="BJ1512" s="38">
        <v>-0.10843460000000001</v>
      </c>
      <c r="BK1512" s="38">
        <v>1.82487E-2</v>
      </c>
      <c r="BL1512" s="38">
        <v>-1.8719599999999999E-2</v>
      </c>
      <c r="BM1512" s="38">
        <v>-1.7445700000000001E-2</v>
      </c>
      <c r="BN1512" s="38">
        <v>5.8217600000000001E-2</v>
      </c>
      <c r="BO1512" s="38">
        <v>0.1021686</v>
      </c>
      <c r="BP1512" s="38">
        <v>8.0142099999999994E-2</v>
      </c>
      <c r="BQ1512" s="38">
        <v>-0.1730679</v>
      </c>
      <c r="BR1512" s="38">
        <v>-7.9026799999999994E-2</v>
      </c>
      <c r="BS1512" s="38">
        <v>-8.9970999999999995E-2</v>
      </c>
      <c r="BT1512" s="38">
        <v>-3.5391899999999997E-2</v>
      </c>
      <c r="BU1512" s="38">
        <v>-0.1211969</v>
      </c>
      <c r="BV1512" s="38">
        <v>-0.1070641</v>
      </c>
      <c r="BW1512" s="38">
        <v>0.1062979</v>
      </c>
      <c r="BX1512" s="38">
        <v>0.1253996</v>
      </c>
      <c r="BY1512" s="38">
        <v>0.1032106</v>
      </c>
      <c r="BZ1512" s="38">
        <v>0.16495460000000001</v>
      </c>
      <c r="CA1512" s="38">
        <v>0.1172388</v>
      </c>
      <c r="CB1512" s="38">
        <v>2.9222999999999999E-2</v>
      </c>
      <c r="CC1512" s="38">
        <v>6.1155000000000003E-3</v>
      </c>
      <c r="CD1512" s="38">
        <v>-7.1551500000000004E-2</v>
      </c>
      <c r="CE1512" s="38">
        <v>-9.5143099999999994E-2</v>
      </c>
      <c r="CF1512" s="38">
        <v>5.1787800000000002E-2</v>
      </c>
      <c r="CG1512" s="38">
        <v>-7.2458800000000004E-2</v>
      </c>
      <c r="CH1512" s="38">
        <v>-8.7443099999999996E-2</v>
      </c>
      <c r="CI1512" s="38">
        <v>3.6370100000000002E-2</v>
      </c>
      <c r="CJ1512" s="38">
        <v>-5.5167999999999997E-3</v>
      </c>
      <c r="CK1512" s="38">
        <v>-3.6806E-3</v>
      </c>
      <c r="CL1512" s="38">
        <v>7.1705599999999994E-2</v>
      </c>
      <c r="CM1512" s="38">
        <v>0.1193849</v>
      </c>
      <c r="CN1512" s="38">
        <v>0.10352690000000001</v>
      </c>
      <c r="CO1512" s="38">
        <v>-0.15127470000000001</v>
      </c>
      <c r="CP1512" s="38">
        <v>-5.3922100000000001E-2</v>
      </c>
      <c r="CQ1512" s="38">
        <v>-6.8452399999999997E-2</v>
      </c>
      <c r="CR1512" s="38">
        <v>-1.3522599999999999E-2</v>
      </c>
      <c r="CS1512" s="38">
        <v>-0.1091871</v>
      </c>
      <c r="CT1512" s="38">
        <v>-9.6190899999999996E-2</v>
      </c>
      <c r="CU1512" s="38">
        <v>0.11841459999999999</v>
      </c>
      <c r="CV1512" s="38">
        <v>0.1408712</v>
      </c>
      <c r="CW1512" s="38">
        <v>0.1269604</v>
      </c>
      <c r="CX1512" s="38">
        <v>0.19083549999999999</v>
      </c>
      <c r="CY1512" s="38">
        <v>0.1464182</v>
      </c>
      <c r="CZ1512" s="38">
        <v>5.6526899999999998E-2</v>
      </c>
      <c r="DA1512" s="38">
        <v>3.85951E-2</v>
      </c>
      <c r="DB1512" s="38">
        <v>-4.3295699999999999E-2</v>
      </c>
      <c r="DC1512" s="38">
        <v>-6.5063099999999999E-2</v>
      </c>
      <c r="DD1512" s="38">
        <v>8.8278700000000002E-2</v>
      </c>
      <c r="DE1512" s="38">
        <v>-4.1257500000000003E-2</v>
      </c>
      <c r="DF1512" s="38">
        <v>-6.64516E-2</v>
      </c>
      <c r="DG1512" s="38">
        <v>5.4491499999999998E-2</v>
      </c>
      <c r="DH1512" s="38">
        <v>7.6860000000000001E-3</v>
      </c>
      <c r="DI1512" s="38">
        <v>1.00844E-2</v>
      </c>
      <c r="DJ1512" s="38">
        <v>8.5193599999999994E-2</v>
      </c>
      <c r="DK1512" s="38">
        <v>0.13660120000000001</v>
      </c>
      <c r="DL1512" s="38">
        <v>0.12691169999999999</v>
      </c>
      <c r="DM1512" s="38">
        <v>-0.1294815</v>
      </c>
      <c r="DN1512" s="38">
        <v>-2.8817300000000001E-2</v>
      </c>
      <c r="DO1512" s="38">
        <v>-4.6933799999999998E-2</v>
      </c>
      <c r="DP1512" s="38">
        <v>8.3467000000000003E-3</v>
      </c>
      <c r="DQ1512" s="38">
        <v>-9.7177299999999994E-2</v>
      </c>
      <c r="DR1512" s="38">
        <v>-8.5317799999999999E-2</v>
      </c>
      <c r="DS1512" s="38">
        <v>0.13053139999999999</v>
      </c>
      <c r="DT1512" s="38">
        <v>0.1563428</v>
      </c>
      <c r="DU1512" s="38">
        <v>0.15071019999999999</v>
      </c>
      <c r="DV1512" s="38">
        <v>0.2167163</v>
      </c>
      <c r="DW1512" s="38">
        <v>0.17559749999999999</v>
      </c>
      <c r="DX1512" s="38">
        <v>8.3830799999999997E-2</v>
      </c>
      <c r="DY1512" s="38">
        <v>7.1074600000000002E-2</v>
      </c>
      <c r="DZ1512" s="38">
        <v>-1.504E-2</v>
      </c>
      <c r="EA1512" s="38">
        <v>-3.4983199999999999E-2</v>
      </c>
      <c r="EB1512" s="38">
        <v>0.12476959999999999</v>
      </c>
      <c r="EC1512" s="38">
        <v>-1.00561E-2</v>
      </c>
      <c r="ED1512" s="38">
        <v>-3.6143300000000003E-2</v>
      </c>
      <c r="EE1512" s="38">
        <v>8.06558E-2</v>
      </c>
      <c r="EF1512" s="38">
        <v>2.67488E-2</v>
      </c>
      <c r="EG1512" s="38">
        <v>2.9959E-2</v>
      </c>
      <c r="EH1512" s="38">
        <v>0.1046681</v>
      </c>
      <c r="EI1512" s="38">
        <v>0.16145880000000001</v>
      </c>
      <c r="EJ1512" s="38">
        <v>0.1606755</v>
      </c>
      <c r="EK1512" s="38">
        <v>-9.8015699999999997E-2</v>
      </c>
      <c r="EL1512" s="38">
        <v>7.43E-3</v>
      </c>
      <c r="EM1512" s="38">
        <v>-1.5864300000000001E-2</v>
      </c>
      <c r="EN1512" s="38">
        <v>3.99225E-2</v>
      </c>
      <c r="EO1512" s="38">
        <v>-7.9837099999999994E-2</v>
      </c>
      <c r="EP1512" s="38">
        <v>-6.9618700000000006E-2</v>
      </c>
      <c r="EQ1512" s="38">
        <v>0.14802609999999999</v>
      </c>
      <c r="ER1512" s="38">
        <v>0.17868129999999999</v>
      </c>
      <c r="ES1512" s="38">
        <v>0.1850011</v>
      </c>
      <c r="ET1512" s="38">
        <v>0.25408419999999998</v>
      </c>
      <c r="EU1512" s="38">
        <v>0.2177278</v>
      </c>
      <c r="EV1512" s="38">
        <v>0.1232534</v>
      </c>
      <c r="EW1512" s="38">
        <v>0.11797000000000001</v>
      </c>
      <c r="EX1512" s="38">
        <v>2.57568E-2</v>
      </c>
      <c r="EY1512" s="38">
        <v>8.4475999999999996E-3</v>
      </c>
      <c r="EZ1512" s="38">
        <v>0.17745669999999999</v>
      </c>
      <c r="FA1512" s="38">
        <v>3.49936E-2</v>
      </c>
      <c r="FB1512" s="38">
        <v>81.5</v>
      </c>
      <c r="FC1512" s="38">
        <v>79.5</v>
      </c>
      <c r="FD1512" s="38">
        <v>79</v>
      </c>
      <c r="FE1512" s="38">
        <v>79</v>
      </c>
      <c r="FF1512" s="38">
        <v>76.5</v>
      </c>
      <c r="FG1512" s="38">
        <v>75.5</v>
      </c>
      <c r="FH1512" s="38">
        <v>75</v>
      </c>
      <c r="FI1512" s="38">
        <v>77.5</v>
      </c>
      <c r="FJ1512" s="38">
        <v>81</v>
      </c>
      <c r="FK1512" s="38">
        <v>86</v>
      </c>
      <c r="FL1512" s="38">
        <v>90</v>
      </c>
      <c r="FM1512" s="38">
        <v>93.5</v>
      </c>
      <c r="FN1512" s="38">
        <v>96.5</v>
      </c>
      <c r="FO1512" s="38">
        <v>98.5</v>
      </c>
      <c r="FP1512" s="38">
        <v>100.5</v>
      </c>
      <c r="FQ1512" s="38">
        <v>102</v>
      </c>
      <c r="FR1512" s="38">
        <v>103</v>
      </c>
      <c r="FS1512" s="38">
        <v>103</v>
      </c>
      <c r="FT1512" s="38">
        <v>103.5</v>
      </c>
      <c r="FU1512" s="38">
        <v>101.5</v>
      </c>
      <c r="FV1512" s="38">
        <v>99</v>
      </c>
      <c r="FW1512">
        <v>96</v>
      </c>
      <c r="FX1512">
        <v>93</v>
      </c>
      <c r="FY1512">
        <v>89.5</v>
      </c>
      <c r="FZ1512">
        <v>4.1193100000000003E-2</v>
      </c>
      <c r="GA1512">
        <v>0.35117579999999998</v>
      </c>
      <c r="GB1512">
        <v>1</v>
      </c>
    </row>
    <row r="1513" spans="1:184" x14ac:dyDescent="0.3">
      <c r="A1513" t="s">
        <v>1</v>
      </c>
      <c r="B1513" t="s">
        <v>1</v>
      </c>
      <c r="C1513" t="s">
        <v>261</v>
      </c>
      <c r="D1513" t="s">
        <v>1</v>
      </c>
      <c r="E1513" t="s">
        <v>1</v>
      </c>
      <c r="F1513" t="s">
        <v>1</v>
      </c>
      <c r="G1513" t="s">
        <v>1</v>
      </c>
      <c r="H1513" s="40" t="s">
        <v>1</v>
      </c>
      <c r="I1513" s="18" t="s">
        <v>1</v>
      </c>
      <c r="J1513" s="38" t="s">
        <v>1</v>
      </c>
      <c r="K1513" s="18">
        <v>44760</v>
      </c>
      <c r="L1513" s="38">
        <v>8383</v>
      </c>
      <c r="M1513" s="38">
        <v>8383</v>
      </c>
      <c r="N1513" s="38">
        <v>8.0039820000000006</v>
      </c>
      <c r="O1513" s="38">
        <v>7.7647149999999998</v>
      </c>
      <c r="P1513" s="38">
        <v>7.5881930000000004</v>
      </c>
      <c r="Q1513" s="38">
        <v>7.5787849999999999</v>
      </c>
      <c r="R1513" s="38">
        <v>7.8615820000000003</v>
      </c>
      <c r="S1513" s="38">
        <v>8.4076599999999999</v>
      </c>
      <c r="T1513" s="38">
        <v>8.8989899999999995</v>
      </c>
      <c r="U1513" s="38">
        <v>9.9689599999999992</v>
      </c>
      <c r="V1513" s="38">
        <v>11.23541</v>
      </c>
      <c r="W1513" s="38">
        <v>12.21627</v>
      </c>
      <c r="X1513" s="38">
        <v>13.209440000000001</v>
      </c>
      <c r="Y1513" s="38">
        <v>13.89242</v>
      </c>
      <c r="Z1513" s="38">
        <v>14.252980000000001</v>
      </c>
      <c r="AA1513" s="38">
        <v>14.640879999999999</v>
      </c>
      <c r="AB1513" s="38">
        <v>14.75041</v>
      </c>
      <c r="AC1513" s="38">
        <v>14.41569</v>
      </c>
      <c r="AD1513" s="38">
        <v>13.802530000000001</v>
      </c>
      <c r="AE1513" s="38">
        <v>12.782299999999999</v>
      </c>
      <c r="AF1513" s="38">
        <v>11.97235</v>
      </c>
      <c r="AG1513" s="38">
        <v>11.49967</v>
      </c>
      <c r="AH1513" s="38">
        <v>10.97921</v>
      </c>
      <c r="AI1513" s="38">
        <v>10.16442</v>
      </c>
      <c r="AJ1513" s="38">
        <v>9.4129850000000008</v>
      </c>
      <c r="AK1513" s="38">
        <v>8.72912</v>
      </c>
      <c r="AL1513" s="38">
        <v>-9.1083999999999998E-2</v>
      </c>
      <c r="AM1513" s="38">
        <v>1.39446E-2</v>
      </c>
      <c r="AN1513" s="38">
        <v>2.61617E-2</v>
      </c>
      <c r="AO1513" s="38">
        <v>8.9209999999999995E-4</v>
      </c>
      <c r="AP1513" s="38">
        <v>3.15789E-2</v>
      </c>
      <c r="AQ1513" s="38">
        <v>-0.1380255</v>
      </c>
      <c r="AR1513" s="38">
        <v>-0.32052079999999999</v>
      </c>
      <c r="AS1513" s="38">
        <v>-0.3235748</v>
      </c>
      <c r="AT1513" s="38">
        <v>-0.14833550000000001</v>
      </c>
      <c r="AU1513" s="38">
        <v>1.6940899999999998E-2</v>
      </c>
      <c r="AV1513" s="38">
        <v>-9.6173999999999999E-3</v>
      </c>
      <c r="AW1513" s="38">
        <v>-9.3386899999999995E-2</v>
      </c>
      <c r="AX1513" s="38">
        <v>-0.1219702</v>
      </c>
      <c r="AY1513" s="38">
        <v>-3.8330000000000003E-2</v>
      </c>
      <c r="AZ1513" s="38">
        <v>-6.9632000000000001E-3</v>
      </c>
      <c r="BA1513" s="38">
        <v>-0.1229582</v>
      </c>
      <c r="BB1513" s="38">
        <v>-8.4232299999999996E-2</v>
      </c>
      <c r="BC1513" s="38">
        <v>-0.15502840000000001</v>
      </c>
      <c r="BD1513" s="38">
        <v>-6.7196199999999998E-2</v>
      </c>
      <c r="BE1513" s="38">
        <v>9.7813600000000001E-2</v>
      </c>
      <c r="BF1513" s="38">
        <v>2.4881400000000001E-2</v>
      </c>
      <c r="BG1513" s="38">
        <v>-0.2321841</v>
      </c>
      <c r="BH1513" s="38">
        <v>-0.19069510000000001</v>
      </c>
      <c r="BI1513" s="38">
        <v>-0.24905849999999999</v>
      </c>
      <c r="BJ1513" s="38">
        <v>-5.5671199999999997E-2</v>
      </c>
      <c r="BK1513" s="38">
        <v>3.8998199999999997E-2</v>
      </c>
      <c r="BL1513" s="38">
        <v>4.7447099999999999E-2</v>
      </c>
      <c r="BM1513" s="38">
        <v>2.52585E-2</v>
      </c>
      <c r="BN1513" s="38">
        <v>5.8354400000000001E-2</v>
      </c>
      <c r="BO1513" s="38">
        <v>-0.1047454</v>
      </c>
      <c r="BP1513" s="38">
        <v>-0.27537830000000002</v>
      </c>
      <c r="BQ1513" s="38">
        <v>-0.29329240000000001</v>
      </c>
      <c r="BR1513" s="38">
        <v>-8.5303699999999996E-2</v>
      </c>
      <c r="BS1513" s="38">
        <v>6.14764E-2</v>
      </c>
      <c r="BT1513" s="38">
        <v>2.3160199999999999E-2</v>
      </c>
      <c r="BU1513" s="38">
        <v>-7.0878499999999997E-2</v>
      </c>
      <c r="BV1513" s="38">
        <v>-0.1058916</v>
      </c>
      <c r="BW1513" s="38">
        <v>-1.8108200000000001E-2</v>
      </c>
      <c r="BX1513" s="38">
        <v>1.7189200000000002E-2</v>
      </c>
      <c r="BY1513" s="38">
        <v>-7.92374E-2</v>
      </c>
      <c r="BZ1513" s="38">
        <v>-2.74947E-2</v>
      </c>
      <c r="CA1513" s="38">
        <v>-8.64978E-2</v>
      </c>
      <c r="CB1513" s="38">
        <v>-1.04688E-2</v>
      </c>
      <c r="CC1513" s="38">
        <v>0.14492740000000001</v>
      </c>
      <c r="CD1513" s="38">
        <v>6.9314600000000004E-2</v>
      </c>
      <c r="CE1513" s="38">
        <v>-0.18089930000000001</v>
      </c>
      <c r="CF1513" s="38">
        <v>-0.13304630000000001</v>
      </c>
      <c r="CG1513" s="38">
        <v>-0.191216</v>
      </c>
      <c r="CH1513" s="38">
        <v>-3.1144399999999999E-2</v>
      </c>
      <c r="CI1513" s="38">
        <v>5.6350299999999999E-2</v>
      </c>
      <c r="CJ1513" s="38">
        <v>6.21892E-2</v>
      </c>
      <c r="CK1513" s="38">
        <v>4.2134499999999998E-2</v>
      </c>
      <c r="CL1513" s="38">
        <v>7.6898999999999995E-2</v>
      </c>
      <c r="CM1513" s="38">
        <v>-8.1695699999999996E-2</v>
      </c>
      <c r="CN1513" s="38">
        <v>-0.24411269999999999</v>
      </c>
      <c r="CO1513" s="38">
        <v>-0.27231889999999997</v>
      </c>
      <c r="CP1513" s="38">
        <v>-4.1647999999999998E-2</v>
      </c>
      <c r="CQ1513" s="38">
        <v>9.2321500000000001E-2</v>
      </c>
      <c r="CR1513" s="38">
        <v>4.5861899999999997E-2</v>
      </c>
      <c r="CS1513" s="38">
        <v>-5.5289199999999997E-2</v>
      </c>
      <c r="CT1513" s="38">
        <v>-9.4755599999999995E-2</v>
      </c>
      <c r="CU1513" s="38">
        <v>-4.1025999999999996E-3</v>
      </c>
      <c r="CV1513" s="38">
        <v>3.3917099999999999E-2</v>
      </c>
      <c r="CW1513" s="38">
        <v>-4.89565E-2</v>
      </c>
      <c r="CX1513" s="38">
        <v>1.1801600000000001E-2</v>
      </c>
      <c r="CY1513" s="38">
        <v>-3.9033699999999998E-2</v>
      </c>
      <c r="CZ1513" s="38">
        <v>2.8820399999999999E-2</v>
      </c>
      <c r="DA1513" s="38">
        <v>0.1775583</v>
      </c>
      <c r="DB1513" s="38">
        <v>0.10008889999999999</v>
      </c>
      <c r="DC1513" s="38">
        <v>-0.14537949999999999</v>
      </c>
      <c r="DD1513" s="38">
        <v>-9.3118900000000004E-2</v>
      </c>
      <c r="DE1513" s="38">
        <v>-0.1511545</v>
      </c>
      <c r="DF1513" s="38">
        <v>-6.6176000000000004E-3</v>
      </c>
      <c r="DG1513" s="38">
        <v>7.3702299999999998E-2</v>
      </c>
      <c r="DH1513" s="38">
        <v>7.6931399999999997E-2</v>
      </c>
      <c r="DI1513" s="38">
        <v>5.9010600000000003E-2</v>
      </c>
      <c r="DJ1513" s="38">
        <v>9.5443700000000006E-2</v>
      </c>
      <c r="DK1513" s="38">
        <v>-5.8645999999999997E-2</v>
      </c>
      <c r="DL1513" s="38">
        <v>-0.21284710000000001</v>
      </c>
      <c r="DM1513" s="38">
        <v>-0.2513454</v>
      </c>
      <c r="DN1513" s="38">
        <v>2.0076E-3</v>
      </c>
      <c r="DO1513" s="38">
        <v>0.1231667</v>
      </c>
      <c r="DP1513" s="38">
        <v>6.8563499999999999E-2</v>
      </c>
      <c r="DQ1513" s="38">
        <v>-3.9699900000000003E-2</v>
      </c>
      <c r="DR1513" s="38">
        <v>-8.3619600000000002E-2</v>
      </c>
      <c r="DS1513" s="38">
        <v>9.9030000000000003E-3</v>
      </c>
      <c r="DT1513" s="38">
        <v>5.0645000000000003E-2</v>
      </c>
      <c r="DU1513" s="38">
        <v>-1.8675600000000001E-2</v>
      </c>
      <c r="DV1513" s="38">
        <v>5.1097900000000002E-2</v>
      </c>
      <c r="DW1513" s="38">
        <v>8.4302999999999999E-3</v>
      </c>
      <c r="DX1513" s="38">
        <v>6.8109699999999995E-2</v>
      </c>
      <c r="DY1513" s="38">
        <v>0.21018919999999999</v>
      </c>
      <c r="DZ1513" s="38">
        <v>0.13086320000000001</v>
      </c>
      <c r="EA1513" s="38">
        <v>-0.10985979999999999</v>
      </c>
      <c r="EB1513" s="38">
        <v>-5.3191500000000003E-2</v>
      </c>
      <c r="EC1513" s="38">
        <v>-0.111093</v>
      </c>
      <c r="ED1513" s="38">
        <v>2.87952E-2</v>
      </c>
      <c r="EE1513" s="38">
        <v>9.8755999999999997E-2</v>
      </c>
      <c r="EF1513" s="38">
        <v>9.8216700000000004E-2</v>
      </c>
      <c r="EG1513" s="38">
        <v>8.3376900000000004E-2</v>
      </c>
      <c r="EH1513" s="38">
        <v>0.1222192</v>
      </c>
      <c r="EI1513" s="38">
        <v>-2.53659E-2</v>
      </c>
      <c r="EJ1513" s="38">
        <v>-0.16770460000000001</v>
      </c>
      <c r="EK1513" s="38">
        <v>-0.22106300000000001</v>
      </c>
      <c r="EL1513" s="38">
        <v>6.5039399999999997E-2</v>
      </c>
      <c r="EM1513" s="38">
        <v>0.1677022</v>
      </c>
      <c r="EN1513" s="38">
        <v>0.1013411</v>
      </c>
      <c r="EO1513" s="38">
        <v>-1.7191499999999998E-2</v>
      </c>
      <c r="EP1513" s="38">
        <v>-6.7541000000000004E-2</v>
      </c>
      <c r="EQ1513" s="38">
        <v>3.01248E-2</v>
      </c>
      <c r="ER1513" s="38">
        <v>7.47974E-2</v>
      </c>
      <c r="ES1513" s="38">
        <v>2.50452E-2</v>
      </c>
      <c r="ET1513" s="38">
        <v>0.1078355</v>
      </c>
      <c r="EU1513" s="38">
        <v>7.6960899999999999E-2</v>
      </c>
      <c r="EV1513" s="38">
        <v>0.12483710000000001</v>
      </c>
      <c r="EW1513" s="38">
        <v>0.257303</v>
      </c>
      <c r="EX1513" s="38">
        <v>0.17529639999999999</v>
      </c>
      <c r="EY1513" s="38">
        <v>-5.8574899999999999E-2</v>
      </c>
      <c r="EZ1513" s="38">
        <v>4.4574000000000003E-3</v>
      </c>
      <c r="FA1513" s="38">
        <v>-5.3250499999999999E-2</v>
      </c>
      <c r="FB1513" s="38">
        <v>91</v>
      </c>
      <c r="FC1513" s="38">
        <v>90.5</v>
      </c>
      <c r="FD1513" s="38">
        <v>88.5</v>
      </c>
      <c r="FE1513" s="38">
        <v>86.5</v>
      </c>
      <c r="FF1513" s="38">
        <v>85</v>
      </c>
      <c r="FG1513" s="38">
        <v>83</v>
      </c>
      <c r="FH1513" s="38">
        <v>82.5</v>
      </c>
      <c r="FI1513" s="38">
        <v>84</v>
      </c>
      <c r="FJ1513" s="38">
        <v>83.5</v>
      </c>
      <c r="FK1513" s="38">
        <v>87.5</v>
      </c>
      <c r="FL1513" s="38">
        <v>93.5</v>
      </c>
      <c r="FM1513" s="38">
        <v>98</v>
      </c>
      <c r="FN1513" s="38">
        <v>101</v>
      </c>
      <c r="FO1513" s="38">
        <v>103.5</v>
      </c>
      <c r="FP1513" s="38">
        <v>105</v>
      </c>
      <c r="FQ1513" s="38">
        <v>104.5</v>
      </c>
      <c r="FR1513" s="38">
        <v>104.5</v>
      </c>
      <c r="FS1513" s="38">
        <v>104.5</v>
      </c>
      <c r="FT1513" s="38">
        <v>102.5</v>
      </c>
      <c r="FU1513" s="38">
        <v>100</v>
      </c>
      <c r="FV1513" s="38">
        <v>96.5</v>
      </c>
      <c r="FW1513">
        <v>94.5</v>
      </c>
      <c r="FX1513">
        <v>91</v>
      </c>
      <c r="FY1513">
        <v>88</v>
      </c>
      <c r="FZ1513">
        <v>5.2013900000000002E-2</v>
      </c>
      <c r="GA1513">
        <v>0.36870039999999998</v>
      </c>
      <c r="GB1513">
        <v>1</v>
      </c>
    </row>
    <row r="1514" spans="1:184" x14ac:dyDescent="0.3">
      <c r="A1514" t="s">
        <v>1</v>
      </c>
      <c r="B1514" t="s">
        <v>1</v>
      </c>
      <c r="C1514" t="s">
        <v>261</v>
      </c>
      <c r="D1514" t="s">
        <v>1</v>
      </c>
      <c r="E1514" t="s">
        <v>1</v>
      </c>
      <c r="F1514" t="s">
        <v>1</v>
      </c>
      <c r="G1514" t="s">
        <v>1</v>
      </c>
      <c r="H1514" s="40" t="s">
        <v>1</v>
      </c>
      <c r="I1514" s="18" t="s">
        <v>1</v>
      </c>
      <c r="J1514" s="38" t="s">
        <v>1</v>
      </c>
      <c r="K1514" s="18">
        <v>44763</v>
      </c>
      <c r="L1514" s="38">
        <v>8381</v>
      </c>
      <c r="M1514" s="38">
        <v>8381</v>
      </c>
      <c r="N1514" s="38">
        <v>8.0357120000000002</v>
      </c>
      <c r="O1514" s="38">
        <v>7.7404789999999997</v>
      </c>
      <c r="P1514" s="38">
        <v>7.5110780000000004</v>
      </c>
      <c r="Q1514" s="38">
        <v>7.4480360000000001</v>
      </c>
      <c r="R1514" s="38">
        <v>7.6754389999999999</v>
      </c>
      <c r="S1514" s="38">
        <v>8.2056369999999994</v>
      </c>
      <c r="T1514" s="38">
        <v>8.6668679999999991</v>
      </c>
      <c r="U1514" s="38">
        <v>9.7538070000000001</v>
      </c>
      <c r="V1514" s="38">
        <v>11.084160000000001</v>
      </c>
      <c r="W1514" s="38">
        <v>12.05133</v>
      </c>
      <c r="X1514" s="38">
        <v>12.76665</v>
      </c>
      <c r="Y1514" s="38">
        <v>13.32845</v>
      </c>
      <c r="Z1514" s="38">
        <v>13.6637</v>
      </c>
      <c r="AA1514" s="38">
        <v>14.01877</v>
      </c>
      <c r="AB1514" s="38">
        <v>14.17366</v>
      </c>
      <c r="AC1514" s="38">
        <v>13.737780000000001</v>
      </c>
      <c r="AD1514" s="38">
        <v>13.703189999999999</v>
      </c>
      <c r="AE1514" s="38">
        <v>12.775460000000001</v>
      </c>
      <c r="AF1514" s="38">
        <v>12.00291</v>
      </c>
      <c r="AG1514" s="38">
        <v>11.382989999999999</v>
      </c>
      <c r="AH1514" s="38">
        <v>10.8796</v>
      </c>
      <c r="AI1514" s="38">
        <v>10.156029999999999</v>
      </c>
      <c r="AJ1514" s="38">
        <v>9.3454979999999992</v>
      </c>
      <c r="AK1514" s="38">
        <v>8.6557499999999994</v>
      </c>
      <c r="AL1514" s="38">
        <v>-0.30892639999999999</v>
      </c>
      <c r="AM1514" s="38">
        <v>-0.2232333</v>
      </c>
      <c r="AN1514" s="38">
        <v>4.2900000000000002E-4</v>
      </c>
      <c r="AO1514" s="38">
        <v>-1.39586E-2</v>
      </c>
      <c r="AP1514" s="38">
        <v>0.1293301</v>
      </c>
      <c r="AQ1514" s="38">
        <v>1.76633E-2</v>
      </c>
      <c r="AR1514" s="38">
        <v>4.1100699999999997E-2</v>
      </c>
      <c r="AS1514" s="38">
        <v>7.5867E-3</v>
      </c>
      <c r="AT1514" s="38">
        <v>-3.0369899999999998E-2</v>
      </c>
      <c r="AU1514" s="38">
        <v>-0.20231250000000001</v>
      </c>
      <c r="AV1514" s="38">
        <v>-0.1794229</v>
      </c>
      <c r="AW1514" s="38">
        <v>-0.25612780000000002</v>
      </c>
      <c r="AX1514" s="38">
        <v>-6.0558500000000001E-2</v>
      </c>
      <c r="AY1514" s="38">
        <v>6.2300300000000003E-2</v>
      </c>
      <c r="AZ1514" s="38">
        <v>0.17089009999999999</v>
      </c>
      <c r="BA1514" s="38">
        <v>-0.24611649999999999</v>
      </c>
      <c r="BB1514" s="38">
        <v>0.32694050000000002</v>
      </c>
      <c r="BC1514" s="38">
        <v>0.23834640000000001</v>
      </c>
      <c r="BD1514" s="38">
        <v>0.20214260000000001</v>
      </c>
      <c r="BE1514" s="38">
        <v>0.18239269999999999</v>
      </c>
      <c r="BF1514" s="38">
        <v>0.13036739999999999</v>
      </c>
      <c r="BG1514" s="38">
        <v>9.8837400000000006E-2</v>
      </c>
      <c r="BH1514" s="38">
        <v>0.1705305</v>
      </c>
      <c r="BI1514" s="38">
        <v>8.4906899999999993E-2</v>
      </c>
      <c r="BJ1514" s="38">
        <v>-0.26940550000000002</v>
      </c>
      <c r="BK1514" s="38">
        <v>-0.18953619999999999</v>
      </c>
      <c r="BL1514" s="38">
        <v>3.1149099999999999E-2</v>
      </c>
      <c r="BM1514" s="38">
        <v>1.4973500000000001E-2</v>
      </c>
      <c r="BN1514" s="38">
        <v>0.15261330000000001</v>
      </c>
      <c r="BO1514" s="38">
        <v>4.3708700000000003E-2</v>
      </c>
      <c r="BP1514" s="38">
        <v>7.3366899999999999E-2</v>
      </c>
      <c r="BQ1514" s="38">
        <v>3.9369099999999997E-2</v>
      </c>
      <c r="BR1514" s="38">
        <v>5.2018999999999998E-3</v>
      </c>
      <c r="BS1514" s="38">
        <v>-0.16566900000000001</v>
      </c>
      <c r="BT1514" s="38">
        <v>-0.14334920000000001</v>
      </c>
      <c r="BU1514" s="38">
        <v>-0.2312372</v>
      </c>
      <c r="BV1514" s="38">
        <v>-4.2202200000000002E-2</v>
      </c>
      <c r="BW1514" s="38">
        <v>8.3764000000000005E-2</v>
      </c>
      <c r="BX1514" s="38">
        <v>0.2020506</v>
      </c>
      <c r="BY1514" s="38">
        <v>-0.19013559999999999</v>
      </c>
      <c r="BZ1514" s="38">
        <v>0.36933470000000002</v>
      </c>
      <c r="CA1514" s="38">
        <v>0.28516170000000002</v>
      </c>
      <c r="CB1514" s="38">
        <v>0.2551658</v>
      </c>
      <c r="CC1514" s="38">
        <v>0.238319</v>
      </c>
      <c r="CD1514" s="38">
        <v>0.18874940000000001</v>
      </c>
      <c r="CE1514" s="38">
        <v>0.15308550000000001</v>
      </c>
      <c r="CF1514" s="38">
        <v>0.2257054</v>
      </c>
      <c r="CG1514" s="38">
        <v>0.1418855</v>
      </c>
      <c r="CH1514" s="38">
        <v>-0.24203330000000001</v>
      </c>
      <c r="CI1514" s="38">
        <v>-0.1661977</v>
      </c>
      <c r="CJ1514" s="38">
        <v>5.2425800000000002E-2</v>
      </c>
      <c r="CK1514" s="38">
        <v>3.5011800000000003E-2</v>
      </c>
      <c r="CL1514" s="38">
        <v>0.16873920000000001</v>
      </c>
      <c r="CM1514" s="38">
        <v>6.1747700000000003E-2</v>
      </c>
      <c r="CN1514" s="38">
        <v>9.5714400000000005E-2</v>
      </c>
      <c r="CO1514" s="38">
        <v>6.1381400000000003E-2</v>
      </c>
      <c r="CP1514" s="38">
        <v>2.9838900000000002E-2</v>
      </c>
      <c r="CQ1514" s="38">
        <v>-0.14028979999999999</v>
      </c>
      <c r="CR1514" s="38">
        <v>-0.1183647</v>
      </c>
      <c r="CS1514" s="38">
        <v>-0.21399799999999999</v>
      </c>
      <c r="CT1514" s="38">
        <v>-2.94887E-2</v>
      </c>
      <c r="CU1514" s="38">
        <v>9.8629700000000001E-2</v>
      </c>
      <c r="CV1514" s="38">
        <v>0.22363230000000001</v>
      </c>
      <c r="CW1514" s="38">
        <v>-0.15136330000000001</v>
      </c>
      <c r="CX1514" s="38">
        <v>0.39869680000000002</v>
      </c>
      <c r="CY1514" s="38">
        <v>0.31758589999999998</v>
      </c>
      <c r="CZ1514" s="38">
        <v>0.29188950000000002</v>
      </c>
      <c r="DA1514" s="38">
        <v>0.27705340000000001</v>
      </c>
      <c r="DB1514" s="38">
        <v>0.22918459999999999</v>
      </c>
      <c r="DC1514" s="38">
        <v>0.19065750000000001</v>
      </c>
      <c r="DD1514" s="38">
        <v>0.26391930000000002</v>
      </c>
      <c r="DE1514" s="38">
        <v>0.1813488</v>
      </c>
      <c r="DF1514" s="38">
        <v>-0.2146612</v>
      </c>
      <c r="DG1514" s="38">
        <v>-0.14285919999999999</v>
      </c>
      <c r="DH1514" s="38">
        <v>7.3702400000000001E-2</v>
      </c>
      <c r="DI1514" s="38">
        <v>5.5050099999999998E-2</v>
      </c>
      <c r="DJ1514" s="38">
        <v>0.1848651</v>
      </c>
      <c r="DK1514" s="38">
        <v>7.9786700000000002E-2</v>
      </c>
      <c r="DL1514" s="38">
        <v>0.1180619</v>
      </c>
      <c r="DM1514" s="38">
        <v>8.3393800000000004E-2</v>
      </c>
      <c r="DN1514" s="38">
        <v>5.4475799999999998E-2</v>
      </c>
      <c r="DO1514" s="38">
        <v>-0.1149106</v>
      </c>
      <c r="DP1514" s="38">
        <v>-9.3380199999999997E-2</v>
      </c>
      <c r="DQ1514" s="38">
        <v>-0.19675889999999999</v>
      </c>
      <c r="DR1514" s="38">
        <v>-1.6775100000000001E-2</v>
      </c>
      <c r="DS1514" s="38">
        <v>0.1134954</v>
      </c>
      <c r="DT1514" s="38">
        <v>0.24521390000000001</v>
      </c>
      <c r="DU1514" s="38">
        <v>-0.1125911</v>
      </c>
      <c r="DV1514" s="38">
        <v>0.42805880000000002</v>
      </c>
      <c r="DW1514" s="38">
        <v>0.35000999999999999</v>
      </c>
      <c r="DX1514" s="38">
        <v>0.32861319999999999</v>
      </c>
      <c r="DY1514" s="38">
        <v>0.3157877</v>
      </c>
      <c r="DZ1514" s="38">
        <v>0.26961990000000002</v>
      </c>
      <c r="EA1514" s="38">
        <v>0.2282296</v>
      </c>
      <c r="EB1514" s="38">
        <v>0.30213329999999999</v>
      </c>
      <c r="EC1514" s="38">
        <v>0.22081200000000001</v>
      </c>
      <c r="ED1514" s="38">
        <v>-0.1751402</v>
      </c>
      <c r="EE1514" s="38">
        <v>-0.1091621</v>
      </c>
      <c r="EF1514" s="38">
        <v>0.1044225</v>
      </c>
      <c r="EG1514" s="38">
        <v>8.3982200000000007E-2</v>
      </c>
      <c r="EH1514" s="38">
        <v>0.20814830000000001</v>
      </c>
      <c r="EI1514" s="38">
        <v>0.1058321</v>
      </c>
      <c r="EJ1514" s="38">
        <v>0.15032809999999999</v>
      </c>
      <c r="EK1514" s="38">
        <v>0.11517620000000001</v>
      </c>
      <c r="EL1514" s="38">
        <v>9.0047699999999994E-2</v>
      </c>
      <c r="EM1514" s="38">
        <v>-7.8267100000000006E-2</v>
      </c>
      <c r="EN1514" s="38">
        <v>-5.7306500000000003E-2</v>
      </c>
      <c r="EO1514" s="38">
        <v>-0.1718683</v>
      </c>
      <c r="EP1514" s="38">
        <v>1.5812000000000001E-3</v>
      </c>
      <c r="EQ1514" s="38">
        <v>0.1349591</v>
      </c>
      <c r="ER1514" s="38">
        <v>0.27637440000000002</v>
      </c>
      <c r="ES1514" s="38">
        <v>-5.6610099999999997E-2</v>
      </c>
      <c r="ET1514" s="38">
        <v>0.47045300000000001</v>
      </c>
      <c r="EU1514" s="38">
        <v>0.39682529999999999</v>
      </c>
      <c r="EV1514" s="38">
        <v>0.38163639999999999</v>
      </c>
      <c r="EW1514" s="38">
        <v>0.37171399999999999</v>
      </c>
      <c r="EX1514" s="38">
        <v>0.32800190000000001</v>
      </c>
      <c r="EY1514" s="38">
        <v>0.2824777</v>
      </c>
      <c r="EZ1514" s="38">
        <v>0.35730810000000002</v>
      </c>
      <c r="FA1514" s="38">
        <v>0.2777906</v>
      </c>
      <c r="FB1514" s="38">
        <v>89</v>
      </c>
      <c r="FC1514" s="38">
        <v>86</v>
      </c>
      <c r="FD1514" s="38">
        <v>83.5</v>
      </c>
      <c r="FE1514" s="38">
        <v>81.5</v>
      </c>
      <c r="FF1514" s="38">
        <v>80</v>
      </c>
      <c r="FG1514" s="38">
        <v>78</v>
      </c>
      <c r="FH1514" s="38">
        <v>77</v>
      </c>
      <c r="FI1514" s="38">
        <v>82.5</v>
      </c>
      <c r="FJ1514" s="38">
        <v>87</v>
      </c>
      <c r="FK1514" s="38">
        <v>90.5</v>
      </c>
      <c r="FL1514" s="38">
        <v>93.5</v>
      </c>
      <c r="FM1514" s="38">
        <v>96.5</v>
      </c>
      <c r="FN1514" s="38">
        <v>98.5</v>
      </c>
      <c r="FO1514" s="38">
        <v>99.5</v>
      </c>
      <c r="FP1514" s="38">
        <v>98</v>
      </c>
      <c r="FQ1514" s="38">
        <v>96</v>
      </c>
      <c r="FR1514" s="38">
        <v>104</v>
      </c>
      <c r="FS1514" s="38">
        <v>104</v>
      </c>
      <c r="FT1514" s="38">
        <v>103.5</v>
      </c>
      <c r="FU1514" s="38">
        <v>101</v>
      </c>
      <c r="FV1514" s="38">
        <v>98</v>
      </c>
      <c r="FW1514">
        <v>95.5</v>
      </c>
      <c r="FX1514">
        <v>92</v>
      </c>
      <c r="FY1514">
        <v>88.5</v>
      </c>
      <c r="FZ1514">
        <v>3.8181E-2</v>
      </c>
      <c r="GA1514">
        <v>0.20367170000000001</v>
      </c>
      <c r="GB1514">
        <v>1</v>
      </c>
    </row>
    <row r="1515" spans="1:184" x14ac:dyDescent="0.3">
      <c r="A1515" t="s">
        <v>1</v>
      </c>
      <c r="B1515" t="s">
        <v>1</v>
      </c>
      <c r="C1515" t="s">
        <v>261</v>
      </c>
      <c r="D1515" t="s">
        <v>1</v>
      </c>
      <c r="E1515" t="s">
        <v>1</v>
      </c>
      <c r="F1515" t="s">
        <v>1</v>
      </c>
      <c r="G1515" t="s">
        <v>1</v>
      </c>
      <c r="H1515" s="40" t="s">
        <v>1</v>
      </c>
      <c r="I1515" s="18" t="s">
        <v>1</v>
      </c>
      <c r="J1515" s="38" t="s">
        <v>1</v>
      </c>
      <c r="K1515" s="18">
        <v>44789</v>
      </c>
      <c r="L1515" s="38">
        <v>8342</v>
      </c>
      <c r="M1515" s="38">
        <v>8342</v>
      </c>
      <c r="N1515" s="38">
        <v>7.9664710000000003</v>
      </c>
      <c r="O1515" s="38">
        <v>7.7030750000000001</v>
      </c>
      <c r="P1515" s="38">
        <v>7.503844</v>
      </c>
      <c r="Q1515" s="38">
        <v>7.4203260000000002</v>
      </c>
      <c r="R1515" s="38">
        <v>7.6483790000000003</v>
      </c>
      <c r="S1515" s="38">
        <v>8.1498120000000007</v>
      </c>
      <c r="T1515" s="38">
        <v>8.6763940000000002</v>
      </c>
      <c r="U1515" s="38">
        <v>9.7237089999999995</v>
      </c>
      <c r="V1515" s="38">
        <v>11.08038</v>
      </c>
      <c r="W1515" s="38">
        <v>12.1591</v>
      </c>
      <c r="X1515" s="38">
        <v>13.13503</v>
      </c>
      <c r="Y1515" s="38">
        <v>13.7986</v>
      </c>
      <c r="Z1515" s="38">
        <v>14.209580000000001</v>
      </c>
      <c r="AA1515" s="38">
        <v>14.637119999999999</v>
      </c>
      <c r="AB1515" s="38">
        <v>14.699479999999999</v>
      </c>
      <c r="AC1515" s="38">
        <v>14.710470000000001</v>
      </c>
      <c r="AD1515" s="38">
        <v>14.212009999999999</v>
      </c>
      <c r="AE1515" s="38">
        <v>13.31819</v>
      </c>
      <c r="AF1515" s="38">
        <v>12.389760000000001</v>
      </c>
      <c r="AG1515" s="38">
        <v>11.75939</v>
      </c>
      <c r="AH1515" s="38">
        <v>11.22574</v>
      </c>
      <c r="AI1515" s="38">
        <v>10.404579999999999</v>
      </c>
      <c r="AJ1515" s="38">
        <v>9.5701970000000003</v>
      </c>
      <c r="AK1515" s="38">
        <v>9.0043349999999993</v>
      </c>
      <c r="AL1515" s="38">
        <v>-6.6105999999999998E-2</v>
      </c>
      <c r="AM1515" s="38">
        <v>-0.1159456</v>
      </c>
      <c r="AN1515" s="38">
        <v>-2.1156100000000001E-2</v>
      </c>
      <c r="AO1515" s="38">
        <v>-0.1194648</v>
      </c>
      <c r="AP1515" s="38">
        <v>-5.2177399999999999E-2</v>
      </c>
      <c r="AQ1515" s="38">
        <v>-0.1618388</v>
      </c>
      <c r="AR1515" s="38">
        <v>-0.23214319999999999</v>
      </c>
      <c r="AS1515" s="38">
        <v>-7.0879200000000003E-2</v>
      </c>
      <c r="AT1515" s="38">
        <v>5.8169100000000001E-2</v>
      </c>
      <c r="AU1515" s="38">
        <v>0.16254730000000001</v>
      </c>
      <c r="AV1515" s="38">
        <v>0.16239619999999999</v>
      </c>
      <c r="AW1515" s="38">
        <v>2.2697700000000001E-2</v>
      </c>
      <c r="AX1515" s="38">
        <v>-6.9619299999999995E-2</v>
      </c>
      <c r="AY1515" s="38">
        <v>-2.7193499999999999E-2</v>
      </c>
      <c r="AZ1515" s="38">
        <v>-0.1763248</v>
      </c>
      <c r="BA1515" s="38">
        <v>1.3071899999999999E-2</v>
      </c>
      <c r="BB1515" s="38">
        <v>0.16869100000000001</v>
      </c>
      <c r="BC1515" s="38">
        <v>0.1249711</v>
      </c>
      <c r="BD1515" s="38">
        <v>8.1681799999999999E-2</v>
      </c>
      <c r="BE1515" s="38">
        <v>8.5172200000000003E-2</v>
      </c>
      <c r="BF1515" s="38">
        <v>0.10117520000000001</v>
      </c>
      <c r="BG1515" s="38">
        <v>9.0531600000000004E-2</v>
      </c>
      <c r="BH1515" s="38">
        <v>1.5757199999999999E-2</v>
      </c>
      <c r="BI1515" s="38">
        <v>4.4014600000000001E-2</v>
      </c>
      <c r="BJ1515" s="38">
        <v>-4.5506699999999997E-2</v>
      </c>
      <c r="BK1515" s="38">
        <v>-9.8116300000000004E-2</v>
      </c>
      <c r="BL1515" s="38">
        <v>-4.7599000000000001E-3</v>
      </c>
      <c r="BM1515" s="38">
        <v>-0.1004163</v>
      </c>
      <c r="BN1515" s="38">
        <v>-3.7853699999999997E-2</v>
      </c>
      <c r="BO1515" s="38">
        <v>-0.1414309</v>
      </c>
      <c r="BP1515" s="38">
        <v>-0.199542</v>
      </c>
      <c r="BQ1515" s="38">
        <v>-3.6786600000000003E-2</v>
      </c>
      <c r="BR1515" s="38">
        <v>8.19106E-2</v>
      </c>
      <c r="BS1515" s="38">
        <v>0.18514520000000001</v>
      </c>
      <c r="BT1515" s="38">
        <v>0.18344450000000001</v>
      </c>
      <c r="BU1515" s="38">
        <v>3.9461900000000001E-2</v>
      </c>
      <c r="BV1515" s="38">
        <v>-5.1932399999999997E-2</v>
      </c>
      <c r="BW1515" s="38">
        <v>-9.5385999999999995E-3</v>
      </c>
      <c r="BX1515" s="38">
        <v>-0.14465069999999999</v>
      </c>
      <c r="BY1515" s="38">
        <v>4.66699E-2</v>
      </c>
      <c r="BZ1515" s="38">
        <v>0.1977624</v>
      </c>
      <c r="CA1515" s="38">
        <v>0.15800020000000001</v>
      </c>
      <c r="CB1515" s="38">
        <v>0.1170374</v>
      </c>
      <c r="CC1515" s="38">
        <v>0.124644</v>
      </c>
      <c r="CD1515" s="38">
        <v>0.13332250000000001</v>
      </c>
      <c r="CE1515" s="38">
        <v>0.1255802</v>
      </c>
      <c r="CF1515" s="38">
        <v>5.7083799999999997E-2</v>
      </c>
      <c r="CG1515" s="38">
        <v>8.0275700000000005E-2</v>
      </c>
      <c r="CH1515" s="38">
        <v>-3.1239699999999999E-2</v>
      </c>
      <c r="CI1515" s="38">
        <v>-8.5767800000000005E-2</v>
      </c>
      <c r="CJ1515" s="38">
        <v>6.5960000000000003E-3</v>
      </c>
      <c r="CK1515" s="38">
        <v>-8.7223300000000004E-2</v>
      </c>
      <c r="CL1515" s="38">
        <v>-2.7933199999999998E-2</v>
      </c>
      <c r="CM1515" s="38">
        <v>-0.12729650000000001</v>
      </c>
      <c r="CN1515" s="38">
        <v>-0.17696249999999999</v>
      </c>
      <c r="CO1515" s="38">
        <v>-1.31742E-2</v>
      </c>
      <c r="CP1515" s="38">
        <v>9.8353999999999997E-2</v>
      </c>
      <c r="CQ1515" s="38">
        <v>0.20079640000000001</v>
      </c>
      <c r="CR1515" s="38">
        <v>0.19802239999999999</v>
      </c>
      <c r="CS1515" s="38">
        <v>5.1072600000000003E-2</v>
      </c>
      <c r="CT1515" s="38">
        <v>-3.9682500000000002E-2</v>
      </c>
      <c r="CU1515" s="38">
        <v>2.6890999999999998E-3</v>
      </c>
      <c r="CV1515" s="38">
        <v>-0.1227134</v>
      </c>
      <c r="CW1515" s="38">
        <v>6.9939699999999994E-2</v>
      </c>
      <c r="CX1515" s="38">
        <v>0.21789720000000001</v>
      </c>
      <c r="CY1515" s="38">
        <v>0.18087600000000001</v>
      </c>
      <c r="CZ1515" s="38">
        <v>0.1415246</v>
      </c>
      <c r="DA1515" s="38">
        <v>0.15198200000000001</v>
      </c>
      <c r="DB1515" s="38">
        <v>0.15558749999999999</v>
      </c>
      <c r="DC1515" s="38">
        <v>0.14985480000000001</v>
      </c>
      <c r="DD1515" s="38">
        <v>8.5706500000000005E-2</v>
      </c>
      <c r="DE1515" s="38">
        <v>0.10539</v>
      </c>
      <c r="DF1515" s="38">
        <v>-1.69727E-2</v>
      </c>
      <c r="DG1515" s="38">
        <v>-7.3419300000000007E-2</v>
      </c>
      <c r="DH1515" s="38">
        <v>1.79519E-2</v>
      </c>
      <c r="DI1515" s="38">
        <v>-7.4030299999999993E-2</v>
      </c>
      <c r="DJ1515" s="38">
        <v>-1.80127E-2</v>
      </c>
      <c r="DK1515" s="38">
        <v>-0.1131621</v>
      </c>
      <c r="DL1515" s="38">
        <v>-0.15438299999999999</v>
      </c>
      <c r="DM1515" s="38">
        <v>1.04382E-2</v>
      </c>
      <c r="DN1515" s="38">
        <v>0.1147973</v>
      </c>
      <c r="DO1515" s="38">
        <v>0.21644759999999999</v>
      </c>
      <c r="DP1515" s="38">
        <v>0.21260039999999999</v>
      </c>
      <c r="DQ1515" s="38">
        <v>6.26834E-2</v>
      </c>
      <c r="DR1515" s="38">
        <v>-2.7432499999999999E-2</v>
      </c>
      <c r="DS1515" s="38">
        <v>1.4916799999999999E-2</v>
      </c>
      <c r="DT1515" s="38">
        <v>-0.100776</v>
      </c>
      <c r="DU1515" s="38">
        <v>9.3209500000000001E-2</v>
      </c>
      <c r="DV1515" s="38">
        <v>0.23803199999999999</v>
      </c>
      <c r="DW1515" s="38">
        <v>0.20375180000000001</v>
      </c>
      <c r="DX1515" s="38">
        <v>0.16601170000000001</v>
      </c>
      <c r="DY1515" s="38">
        <v>0.17932010000000001</v>
      </c>
      <c r="DZ1515" s="38">
        <v>0.1778526</v>
      </c>
      <c r="EA1515" s="38">
        <v>0.17412939999999999</v>
      </c>
      <c r="EB1515" s="38">
        <v>0.11432920000000001</v>
      </c>
      <c r="EC1515" s="38">
        <v>0.13050429999999999</v>
      </c>
      <c r="ED1515" s="38">
        <v>3.6265999999999998E-3</v>
      </c>
      <c r="EE1515" s="38">
        <v>-5.5590000000000001E-2</v>
      </c>
      <c r="EF1515" s="38">
        <v>3.4348099999999999E-2</v>
      </c>
      <c r="EG1515" s="38">
        <v>-5.4981799999999997E-2</v>
      </c>
      <c r="EH1515" s="38">
        <v>-3.6890999999999998E-3</v>
      </c>
      <c r="EI1515" s="38">
        <v>-9.2754199999999995E-2</v>
      </c>
      <c r="EJ1515" s="38">
        <v>-0.1217818</v>
      </c>
      <c r="EK1515" s="38">
        <v>4.4530800000000002E-2</v>
      </c>
      <c r="EL1515" s="38">
        <v>0.13853879999999999</v>
      </c>
      <c r="EM1515" s="38">
        <v>0.23904549999999999</v>
      </c>
      <c r="EN1515" s="38">
        <v>0.23364860000000001</v>
      </c>
      <c r="EO1515" s="38">
        <v>7.9447599999999993E-2</v>
      </c>
      <c r="EP1515" s="38">
        <v>-9.7456000000000001E-3</v>
      </c>
      <c r="EQ1515" s="38">
        <v>3.2571700000000002E-2</v>
      </c>
      <c r="ER1515" s="38">
        <v>-6.9101899999999994E-2</v>
      </c>
      <c r="ES1515" s="38">
        <v>0.12680739999999999</v>
      </c>
      <c r="ET1515" s="38">
        <v>0.26710339999999999</v>
      </c>
      <c r="EU1515" s="38">
        <v>0.23678080000000001</v>
      </c>
      <c r="EV1515" s="38">
        <v>0.2013673</v>
      </c>
      <c r="EW1515" s="38">
        <v>0.21879190000000001</v>
      </c>
      <c r="EX1515" s="38">
        <v>0.20999979999999999</v>
      </c>
      <c r="EY1515" s="38">
        <v>0.20917810000000001</v>
      </c>
      <c r="EZ1515" s="38">
        <v>0.15565570000000001</v>
      </c>
      <c r="FA1515" s="38">
        <v>0.16676530000000001</v>
      </c>
      <c r="FB1515" s="38">
        <v>83.5</v>
      </c>
      <c r="FC1515" s="38">
        <v>82.5</v>
      </c>
      <c r="FD1515" s="38">
        <v>81</v>
      </c>
      <c r="FE1515" s="38">
        <v>79</v>
      </c>
      <c r="FF1515" s="38">
        <v>76.5</v>
      </c>
      <c r="FG1515" s="38">
        <v>76</v>
      </c>
      <c r="FH1515" s="38">
        <v>75.5</v>
      </c>
      <c r="FI1515" s="38">
        <v>78</v>
      </c>
      <c r="FJ1515" s="38">
        <v>82</v>
      </c>
      <c r="FK1515" s="38">
        <v>86.5</v>
      </c>
      <c r="FL1515" s="38">
        <v>91</v>
      </c>
      <c r="FM1515" s="38">
        <v>95</v>
      </c>
      <c r="FN1515" s="38">
        <v>99</v>
      </c>
      <c r="FO1515" s="38">
        <v>101.5</v>
      </c>
      <c r="FP1515" s="38">
        <v>103.5</v>
      </c>
      <c r="FQ1515" s="38">
        <v>105</v>
      </c>
      <c r="FR1515" s="38">
        <v>105.5</v>
      </c>
      <c r="FS1515" s="38">
        <v>106</v>
      </c>
      <c r="FT1515" s="38">
        <v>104.5</v>
      </c>
      <c r="FU1515" s="38">
        <v>102.5</v>
      </c>
      <c r="FV1515" s="38">
        <v>99</v>
      </c>
      <c r="FW1515">
        <v>95</v>
      </c>
      <c r="FX1515">
        <v>92</v>
      </c>
      <c r="FY1515">
        <v>89.5</v>
      </c>
      <c r="FZ1515">
        <v>3.8564000000000001E-2</v>
      </c>
      <c r="GA1515">
        <v>0.26158150000000002</v>
      </c>
      <c r="GB1515">
        <v>1</v>
      </c>
    </row>
    <row r="1516" spans="1:184" x14ac:dyDescent="0.3">
      <c r="A1516" t="s">
        <v>1</v>
      </c>
      <c r="B1516" t="s">
        <v>1</v>
      </c>
      <c r="C1516" t="s">
        <v>261</v>
      </c>
      <c r="D1516" t="s">
        <v>1</v>
      </c>
      <c r="E1516" t="s">
        <v>1</v>
      </c>
      <c r="F1516" t="s">
        <v>1</v>
      </c>
      <c r="G1516" t="s">
        <v>1</v>
      </c>
      <c r="H1516" s="40" t="s">
        <v>1</v>
      </c>
      <c r="I1516" s="18" t="s">
        <v>1</v>
      </c>
      <c r="J1516" s="38" t="s">
        <v>1</v>
      </c>
      <c r="K1516" s="18">
        <v>44790</v>
      </c>
      <c r="L1516" s="38">
        <v>8342</v>
      </c>
      <c r="M1516" s="38">
        <v>8342</v>
      </c>
      <c r="N1516" s="38">
        <v>8.505414</v>
      </c>
      <c r="O1516" s="38">
        <v>8.2503469999999997</v>
      </c>
      <c r="P1516" s="38">
        <v>8.0180869999999995</v>
      </c>
      <c r="Q1516" s="38">
        <v>7.9488640000000004</v>
      </c>
      <c r="R1516" s="38">
        <v>8.2003529999999998</v>
      </c>
      <c r="S1516" s="38">
        <v>8.6760579999999994</v>
      </c>
      <c r="T1516" s="38">
        <v>9.1826329999999992</v>
      </c>
      <c r="U1516" s="38">
        <v>10.32142</v>
      </c>
      <c r="V1516" s="38">
        <v>11.70199</v>
      </c>
      <c r="W1516" s="38">
        <v>12.76038</v>
      </c>
      <c r="X1516" s="38">
        <v>13.64546</v>
      </c>
      <c r="Y1516" s="38">
        <v>14.28922</v>
      </c>
      <c r="Z1516" s="38">
        <v>14.623139999999999</v>
      </c>
      <c r="AA1516" s="38">
        <v>14.99502</v>
      </c>
      <c r="AB1516" s="38">
        <v>15.08046</v>
      </c>
      <c r="AC1516" s="38">
        <v>14.84615</v>
      </c>
      <c r="AD1516" s="38">
        <v>14.29447</v>
      </c>
      <c r="AE1516" s="38">
        <v>13.213469999999999</v>
      </c>
      <c r="AF1516" s="38">
        <v>12.427709999999999</v>
      </c>
      <c r="AG1516" s="38">
        <v>11.84066</v>
      </c>
      <c r="AH1516" s="38">
        <v>11.34413</v>
      </c>
      <c r="AI1516" s="38">
        <v>10.61978</v>
      </c>
      <c r="AJ1516" s="38">
        <v>9.7704470000000008</v>
      </c>
      <c r="AK1516" s="38">
        <v>9.1417479999999998</v>
      </c>
      <c r="AL1516" s="38">
        <v>2.9925400000000001E-2</v>
      </c>
      <c r="AM1516" s="38">
        <v>8.5972099999999996E-2</v>
      </c>
      <c r="AN1516" s="38">
        <v>-3.5882600000000001E-2</v>
      </c>
      <c r="AO1516" s="38">
        <v>2.0525000000000002E-2</v>
      </c>
      <c r="AP1516" s="38">
        <v>-5.0964700000000002E-2</v>
      </c>
      <c r="AQ1516" s="38">
        <v>-0.141647</v>
      </c>
      <c r="AR1516" s="38">
        <v>-0.20258889999999999</v>
      </c>
      <c r="AS1516" s="38">
        <v>0.116409</v>
      </c>
      <c r="AT1516" s="38">
        <v>-3.6259E-3</v>
      </c>
      <c r="AU1516" s="38">
        <v>-8.4713700000000003E-2</v>
      </c>
      <c r="AV1516" s="38">
        <v>-5.4575800000000001E-2</v>
      </c>
      <c r="AW1516" s="38">
        <v>5.9434300000000002E-2</v>
      </c>
      <c r="AX1516" s="38">
        <v>-3.6067999999999998E-3</v>
      </c>
      <c r="AY1516" s="38">
        <v>-4.0117800000000002E-2</v>
      </c>
      <c r="AZ1516" s="38">
        <v>-3.0665000000000001E-2</v>
      </c>
      <c r="BA1516" s="38">
        <v>-0.14367150000000001</v>
      </c>
      <c r="BB1516" s="38">
        <v>0.14722389999999999</v>
      </c>
      <c r="BC1516" s="38">
        <v>-1.2304799999999999E-2</v>
      </c>
      <c r="BD1516" s="38">
        <v>6.7608000000000001E-2</v>
      </c>
      <c r="BE1516" s="38">
        <v>3.95777E-2</v>
      </c>
      <c r="BF1516" s="38">
        <v>0.1174095</v>
      </c>
      <c r="BG1516" s="38">
        <v>0.2208929</v>
      </c>
      <c r="BH1516" s="38">
        <v>0.18844530000000001</v>
      </c>
      <c r="BI1516" s="38">
        <v>0.21711720000000001</v>
      </c>
      <c r="BJ1516" s="38">
        <v>5.8444200000000002E-2</v>
      </c>
      <c r="BK1516" s="38">
        <v>0.1097711</v>
      </c>
      <c r="BL1516" s="38">
        <v>-1.62081E-2</v>
      </c>
      <c r="BM1516" s="38">
        <v>4.42098E-2</v>
      </c>
      <c r="BN1516" s="38">
        <v>-2.93508E-2</v>
      </c>
      <c r="BO1516" s="38">
        <v>-0.1109472</v>
      </c>
      <c r="BP1516" s="38">
        <v>-0.16562199999999999</v>
      </c>
      <c r="BQ1516" s="38">
        <v>0.14841180000000001</v>
      </c>
      <c r="BR1516" s="38">
        <v>3.3764599999999999E-2</v>
      </c>
      <c r="BS1516" s="38">
        <v>-5.3664799999999999E-2</v>
      </c>
      <c r="BT1516" s="38">
        <v>-2.49629E-2</v>
      </c>
      <c r="BU1516" s="38">
        <v>8.3522899999999997E-2</v>
      </c>
      <c r="BV1516" s="38">
        <v>1.43299E-2</v>
      </c>
      <c r="BW1516" s="38">
        <v>-1.9371800000000002E-2</v>
      </c>
      <c r="BX1516" s="38">
        <v>7.4379999999999997E-4</v>
      </c>
      <c r="BY1516" s="38">
        <v>-0.1020607</v>
      </c>
      <c r="BZ1516" s="38">
        <v>0.19204979999999999</v>
      </c>
      <c r="CA1516" s="38">
        <v>4.4422999999999997E-2</v>
      </c>
      <c r="CB1516" s="38">
        <v>0.1152</v>
      </c>
      <c r="CC1516" s="38">
        <v>8.7801799999999999E-2</v>
      </c>
      <c r="CD1516" s="38">
        <v>0.16243379999999999</v>
      </c>
      <c r="CE1516" s="38">
        <v>0.26952169999999998</v>
      </c>
      <c r="CF1516" s="38">
        <v>0.24508189999999999</v>
      </c>
      <c r="CG1516" s="38">
        <v>0.27103579999999999</v>
      </c>
      <c r="CH1516" s="38">
        <v>7.8196199999999993E-2</v>
      </c>
      <c r="CI1516" s="38">
        <v>0.12625420000000001</v>
      </c>
      <c r="CJ1516" s="38">
        <v>-2.5815999999999999E-3</v>
      </c>
      <c r="CK1516" s="38">
        <v>6.0613800000000002E-2</v>
      </c>
      <c r="CL1516" s="38">
        <v>-1.43812E-2</v>
      </c>
      <c r="CM1516" s="38">
        <v>-8.9684600000000003E-2</v>
      </c>
      <c r="CN1516" s="38">
        <v>-0.1400189</v>
      </c>
      <c r="CO1516" s="38">
        <v>0.1705768</v>
      </c>
      <c r="CP1516" s="38">
        <v>5.9661100000000002E-2</v>
      </c>
      <c r="CQ1516" s="38">
        <v>-3.2160399999999999E-2</v>
      </c>
      <c r="CR1516" s="38">
        <v>-4.4530999999999998E-3</v>
      </c>
      <c r="CS1516" s="38">
        <v>0.1002067</v>
      </c>
      <c r="CT1516" s="38">
        <v>2.67529E-2</v>
      </c>
      <c r="CU1516" s="38">
        <v>-5.0032000000000002E-3</v>
      </c>
      <c r="CV1516" s="38">
        <v>2.2497400000000001E-2</v>
      </c>
      <c r="CW1516" s="38">
        <v>-7.3241100000000003E-2</v>
      </c>
      <c r="CX1516" s="38">
        <v>0.22309599999999999</v>
      </c>
      <c r="CY1516" s="38">
        <v>8.3712499999999995E-2</v>
      </c>
      <c r="CZ1516" s="38">
        <v>0.14816199999999999</v>
      </c>
      <c r="DA1516" s="38">
        <v>0.1212017</v>
      </c>
      <c r="DB1516" s="38">
        <v>0.1936176</v>
      </c>
      <c r="DC1516" s="38">
        <v>0.30320180000000002</v>
      </c>
      <c r="DD1516" s="38">
        <v>0.28430820000000001</v>
      </c>
      <c r="DE1516" s="38">
        <v>0.30837959999999998</v>
      </c>
      <c r="DF1516" s="38">
        <v>9.7948199999999999E-2</v>
      </c>
      <c r="DG1516" s="38">
        <v>0.14273730000000001</v>
      </c>
      <c r="DH1516" s="38">
        <v>1.10449E-2</v>
      </c>
      <c r="DI1516" s="38">
        <v>7.7017799999999997E-2</v>
      </c>
      <c r="DJ1516" s="38">
        <v>5.8850000000000005E-4</v>
      </c>
      <c r="DK1516" s="38">
        <v>-6.8421999999999997E-2</v>
      </c>
      <c r="DL1516" s="38">
        <v>-0.1144157</v>
      </c>
      <c r="DM1516" s="38">
        <v>0.19274189999999999</v>
      </c>
      <c r="DN1516" s="38">
        <v>8.5557599999999998E-2</v>
      </c>
      <c r="DO1516" s="38">
        <v>-1.06561E-2</v>
      </c>
      <c r="DP1516" s="38">
        <v>1.60567E-2</v>
      </c>
      <c r="DQ1516" s="38">
        <v>0.11689040000000001</v>
      </c>
      <c r="DR1516" s="38">
        <v>3.9175799999999997E-2</v>
      </c>
      <c r="DS1516" s="38">
        <v>9.3653E-3</v>
      </c>
      <c r="DT1516" s="38">
        <v>4.4251100000000002E-2</v>
      </c>
      <c r="DU1516" s="38">
        <v>-4.4421599999999999E-2</v>
      </c>
      <c r="DV1516" s="38">
        <v>0.25414229999999999</v>
      </c>
      <c r="DW1516" s="38">
        <v>0.123002</v>
      </c>
      <c r="DX1516" s="38">
        <v>0.18112400000000001</v>
      </c>
      <c r="DY1516" s="38">
        <v>0.15460160000000001</v>
      </c>
      <c r="DZ1516" s="38">
        <v>0.22480130000000001</v>
      </c>
      <c r="EA1516" s="38">
        <v>0.33688190000000001</v>
      </c>
      <c r="EB1516" s="38">
        <v>0.3235345</v>
      </c>
      <c r="EC1516" s="38">
        <v>0.34572340000000001</v>
      </c>
      <c r="ED1516" s="38">
        <v>0.126467</v>
      </c>
      <c r="EE1516" s="38">
        <v>0.1665363</v>
      </c>
      <c r="EF1516" s="38">
        <v>3.0719400000000001E-2</v>
      </c>
      <c r="EG1516" s="38">
        <v>0.1007026</v>
      </c>
      <c r="EH1516" s="38">
        <v>2.2202400000000001E-2</v>
      </c>
      <c r="EI1516" s="38">
        <v>-3.7722199999999997E-2</v>
      </c>
      <c r="EJ1516" s="38">
        <v>-7.7448799999999998E-2</v>
      </c>
      <c r="EK1516" s="38">
        <v>0.22474469999999999</v>
      </c>
      <c r="EL1516" s="38">
        <v>0.122948</v>
      </c>
      <c r="EM1516" s="38">
        <v>2.0392799999999999E-2</v>
      </c>
      <c r="EN1516" s="38">
        <v>4.5669599999999998E-2</v>
      </c>
      <c r="EO1516" s="38">
        <v>0.1409791</v>
      </c>
      <c r="EP1516" s="38">
        <v>5.7112599999999999E-2</v>
      </c>
      <c r="EQ1516" s="38">
        <v>3.0111300000000001E-2</v>
      </c>
      <c r="ER1516" s="38">
        <v>7.5659799999999999E-2</v>
      </c>
      <c r="ES1516" s="38">
        <v>-2.8108E-3</v>
      </c>
      <c r="ET1516" s="38">
        <v>0.29896820000000002</v>
      </c>
      <c r="EU1516" s="38">
        <v>0.17972969999999999</v>
      </c>
      <c r="EV1516" s="38">
        <v>0.228716</v>
      </c>
      <c r="EW1516" s="38">
        <v>0.2028257</v>
      </c>
      <c r="EX1516" s="38">
        <v>0.2698257</v>
      </c>
      <c r="EY1516" s="38">
        <v>0.38551069999999998</v>
      </c>
      <c r="EZ1516" s="38">
        <v>0.38017109999999998</v>
      </c>
      <c r="FA1516" s="38">
        <v>0.399642</v>
      </c>
      <c r="FB1516" s="38">
        <v>87.5</v>
      </c>
      <c r="FC1516" s="38">
        <v>85.5</v>
      </c>
      <c r="FD1516" s="38">
        <v>85</v>
      </c>
      <c r="FE1516" s="38">
        <v>85</v>
      </c>
      <c r="FF1516" s="38">
        <v>83.5</v>
      </c>
      <c r="FG1516" s="38">
        <v>83</v>
      </c>
      <c r="FH1516" s="38">
        <v>81.5</v>
      </c>
      <c r="FI1516" s="38">
        <v>84</v>
      </c>
      <c r="FJ1516" s="38">
        <v>88</v>
      </c>
      <c r="FK1516" s="38">
        <v>92</v>
      </c>
      <c r="FL1516" s="38">
        <v>96.5</v>
      </c>
      <c r="FM1516" s="38">
        <v>99.5</v>
      </c>
      <c r="FN1516" s="38">
        <v>102.5</v>
      </c>
      <c r="FO1516" s="38">
        <v>104.5</v>
      </c>
      <c r="FP1516" s="38">
        <v>105.5</v>
      </c>
      <c r="FQ1516" s="38">
        <v>106.5</v>
      </c>
      <c r="FR1516" s="38">
        <v>107</v>
      </c>
      <c r="FS1516" s="38">
        <v>106.5</v>
      </c>
      <c r="FT1516" s="38">
        <v>105.5</v>
      </c>
      <c r="FU1516" s="38">
        <v>103</v>
      </c>
      <c r="FV1516" s="38">
        <v>100</v>
      </c>
      <c r="FW1516">
        <v>97.5</v>
      </c>
      <c r="FX1516">
        <v>94</v>
      </c>
      <c r="FY1516">
        <v>91</v>
      </c>
      <c r="FZ1516">
        <v>4.6092599999999997E-2</v>
      </c>
      <c r="GA1516">
        <v>0.314002</v>
      </c>
      <c r="GB1516">
        <v>1</v>
      </c>
    </row>
    <row r="1517" spans="1:184" x14ac:dyDescent="0.3">
      <c r="A1517" t="s">
        <v>1</v>
      </c>
      <c r="B1517" t="s">
        <v>1</v>
      </c>
      <c r="C1517" t="s">
        <v>261</v>
      </c>
      <c r="D1517" t="s">
        <v>1</v>
      </c>
      <c r="E1517" t="s">
        <v>1</v>
      </c>
      <c r="F1517" t="s">
        <v>1</v>
      </c>
      <c r="G1517" t="s">
        <v>1</v>
      </c>
      <c r="H1517" s="40" t="s">
        <v>1</v>
      </c>
      <c r="I1517" s="18" t="s">
        <v>1</v>
      </c>
      <c r="J1517" s="38" t="s">
        <v>1</v>
      </c>
      <c r="K1517" s="18">
        <v>44792</v>
      </c>
      <c r="L1517" s="38">
        <v>8340</v>
      </c>
      <c r="M1517" s="38">
        <v>8340</v>
      </c>
      <c r="N1517" s="38">
        <v>8.4373050000000003</v>
      </c>
      <c r="O1517" s="38">
        <v>8.1402059999999992</v>
      </c>
      <c r="P1517" s="38">
        <v>7.9184099999999997</v>
      </c>
      <c r="Q1517" s="38">
        <v>7.7963069999999997</v>
      </c>
      <c r="R1517" s="38">
        <v>8.0238720000000008</v>
      </c>
      <c r="S1517" s="38">
        <v>8.5134430000000005</v>
      </c>
      <c r="T1517" s="38">
        <v>8.9753699999999998</v>
      </c>
      <c r="U1517" s="38">
        <v>10.07925</v>
      </c>
      <c r="V1517" s="38">
        <v>11.448880000000001</v>
      </c>
      <c r="W1517" s="38">
        <v>12.48616</v>
      </c>
      <c r="X1517" s="38">
        <v>13.45171</v>
      </c>
      <c r="Y1517" s="38">
        <v>13.975540000000001</v>
      </c>
      <c r="Z1517" s="38">
        <v>14.256880000000001</v>
      </c>
      <c r="AA1517" s="38">
        <v>14.48535</v>
      </c>
      <c r="AB1517" s="38">
        <v>14.44989</v>
      </c>
      <c r="AC1517" s="38">
        <v>14.375360000000001</v>
      </c>
      <c r="AD1517" s="38">
        <v>13.81635</v>
      </c>
      <c r="AE1517" s="38">
        <v>12.90549</v>
      </c>
      <c r="AF1517" s="38">
        <v>12.07959</v>
      </c>
      <c r="AG1517" s="38">
        <v>11.55045</v>
      </c>
      <c r="AH1517" s="38">
        <v>11.13763</v>
      </c>
      <c r="AI1517" s="38">
        <v>10.35553</v>
      </c>
      <c r="AJ1517" s="38">
        <v>9.4705759999999994</v>
      </c>
      <c r="AK1517" s="38">
        <v>8.8614139999999999</v>
      </c>
      <c r="AL1517" s="38">
        <v>-0.17158979999999999</v>
      </c>
      <c r="AM1517" s="38">
        <v>-0.1203359</v>
      </c>
      <c r="AN1517" s="38">
        <v>-7.4110099999999998E-2</v>
      </c>
      <c r="AO1517" s="38">
        <v>-6.0875800000000001E-2</v>
      </c>
      <c r="AP1517" s="38">
        <v>-9.1725699999999993E-2</v>
      </c>
      <c r="AQ1517" s="38">
        <v>-0.1149766</v>
      </c>
      <c r="AR1517" s="38">
        <v>-0.1497589</v>
      </c>
      <c r="AS1517" s="38">
        <v>4.3571199999999997E-2</v>
      </c>
      <c r="AT1517" s="38">
        <v>0.1036299</v>
      </c>
      <c r="AU1517" s="38">
        <v>0.1114405</v>
      </c>
      <c r="AV1517" s="38">
        <v>0.17111000000000001</v>
      </c>
      <c r="AW1517" s="38">
        <v>2.5219499999999999E-2</v>
      </c>
      <c r="AX1517" s="38">
        <v>-0.1047762</v>
      </c>
      <c r="AY1517" s="38">
        <v>-9.0881100000000006E-2</v>
      </c>
      <c r="AZ1517" s="38">
        <v>-7.0575899999999997E-2</v>
      </c>
      <c r="BA1517" s="38">
        <v>0.1515251</v>
      </c>
      <c r="BB1517" s="38">
        <v>0.30573499999999998</v>
      </c>
      <c r="BC1517" s="38">
        <v>0.20840549999999999</v>
      </c>
      <c r="BD1517" s="38">
        <v>0.16249540000000001</v>
      </c>
      <c r="BE1517" s="38">
        <v>0.15422089999999999</v>
      </c>
      <c r="BF1517" s="38">
        <v>0.1335422</v>
      </c>
      <c r="BG1517" s="38">
        <v>0.15440789999999999</v>
      </c>
      <c r="BH1517" s="38">
        <v>6.5468000000000002E-3</v>
      </c>
      <c r="BI1517" s="38">
        <v>-0.45878560000000002</v>
      </c>
      <c r="BJ1517" s="38">
        <v>-0.14168790000000001</v>
      </c>
      <c r="BK1517" s="38">
        <v>-9.6917699999999996E-2</v>
      </c>
      <c r="BL1517" s="38">
        <v>-5.5667700000000001E-2</v>
      </c>
      <c r="BM1517" s="38">
        <v>-4.0463199999999998E-2</v>
      </c>
      <c r="BN1517" s="38">
        <v>-7.6255900000000001E-2</v>
      </c>
      <c r="BO1517" s="38">
        <v>-9.3990099999999993E-2</v>
      </c>
      <c r="BP1517" s="38">
        <v>-0.12499390000000001</v>
      </c>
      <c r="BQ1517" s="38">
        <v>7.0471900000000004E-2</v>
      </c>
      <c r="BR1517" s="38">
        <v>0.13785939999999999</v>
      </c>
      <c r="BS1517" s="38">
        <v>0.14051459999999999</v>
      </c>
      <c r="BT1517" s="38">
        <v>0.19378860000000001</v>
      </c>
      <c r="BU1517" s="38">
        <v>4.5576999999999999E-2</v>
      </c>
      <c r="BV1517" s="38">
        <v>-8.5199499999999997E-2</v>
      </c>
      <c r="BW1517" s="38">
        <v>-6.9209199999999998E-2</v>
      </c>
      <c r="BX1517" s="38">
        <v>-3.40694E-2</v>
      </c>
      <c r="BY1517" s="38">
        <v>0.1918598</v>
      </c>
      <c r="BZ1517" s="38">
        <v>0.33961069999999999</v>
      </c>
      <c r="CA1517" s="38">
        <v>0.2460794</v>
      </c>
      <c r="CB1517" s="38">
        <v>0.19792380000000001</v>
      </c>
      <c r="CC1517" s="38">
        <v>0.18830179999999999</v>
      </c>
      <c r="CD1517" s="38">
        <v>0.17055200000000001</v>
      </c>
      <c r="CE1517" s="38">
        <v>0.19734380000000001</v>
      </c>
      <c r="CF1517" s="38">
        <v>5.3268299999999998E-2</v>
      </c>
      <c r="CG1517" s="38">
        <v>-0.42223339999999998</v>
      </c>
      <c r="CH1517" s="38">
        <v>-0.120978</v>
      </c>
      <c r="CI1517" s="38">
        <v>-8.0698400000000003E-2</v>
      </c>
      <c r="CJ1517" s="38">
        <v>-4.2894500000000002E-2</v>
      </c>
      <c r="CK1517" s="38">
        <v>-2.6325500000000002E-2</v>
      </c>
      <c r="CL1517" s="38">
        <v>-6.5541600000000005E-2</v>
      </c>
      <c r="CM1517" s="38">
        <v>-7.9454999999999998E-2</v>
      </c>
      <c r="CN1517" s="38">
        <v>-0.1078418</v>
      </c>
      <c r="CO1517" s="38">
        <v>8.9103299999999996E-2</v>
      </c>
      <c r="CP1517" s="38">
        <v>0.16156670000000001</v>
      </c>
      <c r="CQ1517" s="38">
        <v>0.16065119999999999</v>
      </c>
      <c r="CR1517" s="38">
        <v>0.20949580000000001</v>
      </c>
      <c r="CS1517" s="38">
        <v>5.96765E-2</v>
      </c>
      <c r="CT1517" s="38">
        <v>-7.1640800000000004E-2</v>
      </c>
      <c r="CU1517" s="38">
        <v>-5.4199299999999999E-2</v>
      </c>
      <c r="CV1517" s="38">
        <v>-8.7851000000000005E-3</v>
      </c>
      <c r="CW1517" s="38">
        <v>0.2197955</v>
      </c>
      <c r="CX1517" s="38">
        <v>0.36307289999999998</v>
      </c>
      <c r="CY1517" s="38">
        <v>0.27217219999999998</v>
      </c>
      <c r="CZ1517" s="38">
        <v>0.2224614</v>
      </c>
      <c r="DA1517" s="38">
        <v>0.21190619999999999</v>
      </c>
      <c r="DB1517" s="38">
        <v>0.1961849</v>
      </c>
      <c r="DC1517" s="38">
        <v>0.22708110000000001</v>
      </c>
      <c r="DD1517" s="38">
        <v>8.5627400000000006E-2</v>
      </c>
      <c r="DE1517" s="38">
        <v>-0.39691749999999998</v>
      </c>
      <c r="DF1517" s="38">
        <v>-0.1002681</v>
      </c>
      <c r="DG1517" s="38">
        <v>-6.4478999999999995E-2</v>
      </c>
      <c r="DH1517" s="38">
        <v>-3.01213E-2</v>
      </c>
      <c r="DI1517" s="38">
        <v>-1.21879E-2</v>
      </c>
      <c r="DJ1517" s="38">
        <v>-5.4827300000000002E-2</v>
      </c>
      <c r="DK1517" s="38">
        <v>-6.49198E-2</v>
      </c>
      <c r="DL1517" s="38">
        <v>-9.0689699999999998E-2</v>
      </c>
      <c r="DM1517" s="38">
        <v>0.1077347</v>
      </c>
      <c r="DN1517" s="38">
        <v>0.18527399999999999</v>
      </c>
      <c r="DO1517" s="38">
        <v>0.1807878</v>
      </c>
      <c r="DP1517" s="38">
        <v>0.22520290000000001</v>
      </c>
      <c r="DQ1517" s="38">
        <v>7.3775999999999994E-2</v>
      </c>
      <c r="DR1517" s="38">
        <v>-5.8082099999999998E-2</v>
      </c>
      <c r="DS1517" s="38">
        <v>-3.9189399999999999E-2</v>
      </c>
      <c r="DT1517" s="38">
        <v>1.6499099999999999E-2</v>
      </c>
      <c r="DU1517" s="38">
        <v>0.24773110000000001</v>
      </c>
      <c r="DV1517" s="38">
        <v>0.38653520000000002</v>
      </c>
      <c r="DW1517" s="38">
        <v>0.298265</v>
      </c>
      <c r="DX1517" s="38">
        <v>0.2469991</v>
      </c>
      <c r="DY1517" s="38">
        <v>0.23551050000000001</v>
      </c>
      <c r="DZ1517" s="38">
        <v>0.22181780000000001</v>
      </c>
      <c r="EA1517" s="38">
        <v>0.2568184</v>
      </c>
      <c r="EB1517" s="38">
        <v>0.11798649999999999</v>
      </c>
      <c r="EC1517" s="38">
        <v>-0.37160159999999998</v>
      </c>
      <c r="ED1517" s="38">
        <v>-7.0366200000000004E-2</v>
      </c>
      <c r="EE1517" s="38">
        <v>-4.1060899999999997E-2</v>
      </c>
      <c r="EF1517" s="38">
        <v>-1.1678900000000001E-2</v>
      </c>
      <c r="EG1517" s="38">
        <v>8.2246999999999997E-3</v>
      </c>
      <c r="EH1517" s="38">
        <v>-3.9357499999999997E-2</v>
      </c>
      <c r="EI1517" s="38">
        <v>-4.3933300000000002E-2</v>
      </c>
      <c r="EJ1517" s="38">
        <v>-6.5924700000000003E-2</v>
      </c>
      <c r="EK1517" s="38">
        <v>0.13463539999999999</v>
      </c>
      <c r="EL1517" s="38">
        <v>0.21950349999999999</v>
      </c>
      <c r="EM1517" s="38">
        <v>0.20986189999999999</v>
      </c>
      <c r="EN1517" s="38">
        <v>0.2478815</v>
      </c>
      <c r="EO1517" s="38">
        <v>9.4133400000000006E-2</v>
      </c>
      <c r="EP1517" s="38">
        <v>-3.8505499999999998E-2</v>
      </c>
      <c r="EQ1517" s="38">
        <v>-1.7517499999999998E-2</v>
      </c>
      <c r="ER1517" s="38">
        <v>5.30056E-2</v>
      </c>
      <c r="ES1517" s="38">
        <v>0.28806579999999998</v>
      </c>
      <c r="ET1517" s="38">
        <v>0.42041089999999998</v>
      </c>
      <c r="EU1517" s="38">
        <v>0.33593879999999998</v>
      </c>
      <c r="EV1517" s="38">
        <v>0.2824275</v>
      </c>
      <c r="EW1517" s="38">
        <v>0.26959139999999998</v>
      </c>
      <c r="EX1517" s="38">
        <v>0.25882769999999999</v>
      </c>
      <c r="EY1517" s="38">
        <v>0.29975429999999997</v>
      </c>
      <c r="EZ1517" s="38">
        <v>0.16470799999999999</v>
      </c>
      <c r="FA1517" s="38">
        <v>-0.3350494</v>
      </c>
      <c r="FB1517" s="38">
        <v>87.5</v>
      </c>
      <c r="FC1517" s="38">
        <v>86</v>
      </c>
      <c r="FD1517" s="38">
        <v>83</v>
      </c>
      <c r="FE1517" s="38">
        <v>81</v>
      </c>
      <c r="FF1517" s="38">
        <v>78.5</v>
      </c>
      <c r="FG1517" s="38">
        <v>78</v>
      </c>
      <c r="FH1517" s="38">
        <v>77</v>
      </c>
      <c r="FI1517" s="38">
        <v>79</v>
      </c>
      <c r="FJ1517" s="38">
        <v>83.5</v>
      </c>
      <c r="FK1517" s="38">
        <v>87</v>
      </c>
      <c r="FL1517" s="38">
        <v>91.5</v>
      </c>
      <c r="FM1517" s="38">
        <v>96</v>
      </c>
      <c r="FN1517" s="38">
        <v>99.5</v>
      </c>
      <c r="FO1517" s="38">
        <v>101.5</v>
      </c>
      <c r="FP1517" s="38">
        <v>103</v>
      </c>
      <c r="FQ1517" s="38">
        <v>104</v>
      </c>
      <c r="FR1517" s="38">
        <v>104</v>
      </c>
      <c r="FS1517" s="38">
        <v>104</v>
      </c>
      <c r="FT1517" s="38">
        <v>103</v>
      </c>
      <c r="FU1517" s="38">
        <v>101</v>
      </c>
      <c r="FV1517" s="38">
        <v>98</v>
      </c>
      <c r="FW1517">
        <v>94</v>
      </c>
      <c r="FX1517">
        <v>90.5</v>
      </c>
      <c r="FY1517">
        <v>88</v>
      </c>
      <c r="FZ1517">
        <v>3.12944E-2</v>
      </c>
      <c r="GA1517">
        <v>0.2261147</v>
      </c>
      <c r="GB1517">
        <v>1</v>
      </c>
    </row>
    <row r="1518" spans="1:184" x14ac:dyDescent="0.3">
      <c r="A1518" t="s">
        <v>1</v>
      </c>
      <c r="B1518" t="s">
        <v>1</v>
      </c>
      <c r="C1518" t="s">
        <v>261</v>
      </c>
      <c r="D1518" t="s">
        <v>1</v>
      </c>
      <c r="E1518" t="s">
        <v>1</v>
      </c>
      <c r="F1518" t="s">
        <v>1</v>
      </c>
      <c r="G1518" t="s">
        <v>1</v>
      </c>
      <c r="H1518" s="40" t="s">
        <v>1</v>
      </c>
      <c r="I1518" s="18" t="s">
        <v>1</v>
      </c>
      <c r="J1518" s="38" t="s">
        <v>1</v>
      </c>
      <c r="K1518" s="18">
        <v>44805</v>
      </c>
      <c r="L1518" s="38">
        <v>8334</v>
      </c>
      <c r="M1518" s="38">
        <v>8334</v>
      </c>
      <c r="N1518" s="38">
        <v>8.2417189999999998</v>
      </c>
      <c r="O1518" s="38">
        <v>7.9282300000000001</v>
      </c>
      <c r="P1518" s="38">
        <v>7.742699</v>
      </c>
      <c r="Q1518" s="38">
        <v>7.6820490000000001</v>
      </c>
      <c r="R1518" s="38">
        <v>7.9428879999999999</v>
      </c>
      <c r="S1518" s="38">
        <v>8.4357959999999999</v>
      </c>
      <c r="T1518" s="38">
        <v>8.9370419999999999</v>
      </c>
      <c r="U1518" s="38">
        <v>9.9136059999999997</v>
      </c>
      <c r="V1518" s="38">
        <v>11.26404</v>
      </c>
      <c r="W1518" s="38">
        <v>12.28729</v>
      </c>
      <c r="X1518" s="38">
        <v>13.11261</v>
      </c>
      <c r="Y1518" s="38">
        <v>13.688129999999999</v>
      </c>
      <c r="Z1518" s="38">
        <v>14.029070000000001</v>
      </c>
      <c r="AA1518" s="38">
        <v>14.38273</v>
      </c>
      <c r="AB1518" s="38">
        <v>14.46763</v>
      </c>
      <c r="AC1518" s="38">
        <v>14.33128</v>
      </c>
      <c r="AD1518" s="38">
        <v>13.83235</v>
      </c>
      <c r="AE1518" s="38">
        <v>12.88236</v>
      </c>
      <c r="AF1518" s="38">
        <v>12.09272</v>
      </c>
      <c r="AG1518" s="38">
        <v>11.47057</v>
      </c>
      <c r="AH1518" s="38">
        <v>10.968400000000001</v>
      </c>
      <c r="AI1518" s="38">
        <v>10.20321</v>
      </c>
      <c r="AJ1518" s="38">
        <v>9.4677299999999995</v>
      </c>
      <c r="AK1518" s="38">
        <v>8.8976450000000007</v>
      </c>
      <c r="AL1518" s="38">
        <v>-0.2354792</v>
      </c>
      <c r="AM1518" s="38">
        <v>-0.21295600000000001</v>
      </c>
      <c r="AN1518" s="38">
        <v>-2.8370599999999999E-2</v>
      </c>
      <c r="AO1518" s="38">
        <v>8.3438600000000002E-2</v>
      </c>
      <c r="AP1518" s="38">
        <v>7.6073100000000005E-2</v>
      </c>
      <c r="AQ1518" s="38">
        <v>-3.4859099999999997E-2</v>
      </c>
      <c r="AR1518" s="38">
        <v>-0.19141279999999999</v>
      </c>
      <c r="AS1518" s="38">
        <v>-5.0205600000000003E-2</v>
      </c>
      <c r="AT1518" s="38">
        <v>-3.6306699999999997E-2</v>
      </c>
      <c r="AU1518" s="38">
        <v>5.05718E-2</v>
      </c>
      <c r="AV1518" s="38">
        <v>8.8330500000000006E-2</v>
      </c>
      <c r="AW1518" s="38">
        <v>0.16439880000000001</v>
      </c>
      <c r="AX1518" s="38">
        <v>-8.3488199999999999E-2</v>
      </c>
      <c r="AY1518" s="38">
        <v>-0.1761151</v>
      </c>
      <c r="AZ1518" s="38">
        <v>-0.1115758</v>
      </c>
      <c r="BA1518" s="38">
        <v>-3.5714599999999999E-2</v>
      </c>
      <c r="BB1518" s="38">
        <v>6.1345900000000002E-2</v>
      </c>
      <c r="BC1518" s="38">
        <v>0.1447659</v>
      </c>
      <c r="BD1518" s="38">
        <v>0.1753787</v>
      </c>
      <c r="BE1518" s="38">
        <v>2.0117800000000002E-2</v>
      </c>
      <c r="BF1518" s="38">
        <v>7.2827900000000001E-2</v>
      </c>
      <c r="BG1518" s="38">
        <v>3.8349300000000003E-2</v>
      </c>
      <c r="BH1518" s="38">
        <v>4.0264599999999998E-2</v>
      </c>
      <c r="BI1518" s="38">
        <v>4.2944200000000002E-2</v>
      </c>
      <c r="BJ1518" s="38">
        <v>-0.21324119999999999</v>
      </c>
      <c r="BK1518" s="38">
        <v>-0.1931698</v>
      </c>
      <c r="BL1518" s="38">
        <v>-1.0323799999999999E-2</v>
      </c>
      <c r="BM1518" s="38">
        <v>0.100205</v>
      </c>
      <c r="BN1518" s="38">
        <v>9.3312199999999998E-2</v>
      </c>
      <c r="BO1518" s="38">
        <v>-1.8330599999999999E-2</v>
      </c>
      <c r="BP1518" s="38">
        <v>-0.169765</v>
      </c>
      <c r="BQ1518" s="38">
        <v>-1.9582599999999999E-2</v>
      </c>
      <c r="BR1518" s="38">
        <v>-8.7658000000000007E-3</v>
      </c>
      <c r="BS1518" s="38">
        <v>7.0235099999999995E-2</v>
      </c>
      <c r="BT1518" s="38">
        <v>0.1090025</v>
      </c>
      <c r="BU1518" s="38">
        <v>0.1777437</v>
      </c>
      <c r="BV1518" s="38">
        <v>-7.2410500000000003E-2</v>
      </c>
      <c r="BW1518" s="38">
        <v>-0.162858</v>
      </c>
      <c r="BX1518" s="38">
        <v>-9.0594999999999995E-2</v>
      </c>
      <c r="BY1518" s="38">
        <v>-1.10688E-2</v>
      </c>
      <c r="BZ1518" s="38">
        <v>8.8101399999999996E-2</v>
      </c>
      <c r="CA1518" s="38">
        <v>0.17320669999999999</v>
      </c>
      <c r="CB1518" s="38">
        <v>0.20720479999999999</v>
      </c>
      <c r="CC1518" s="38">
        <v>5.3968500000000003E-2</v>
      </c>
      <c r="CD1518" s="38">
        <v>0.1069711</v>
      </c>
      <c r="CE1518" s="38">
        <v>7.0654800000000004E-2</v>
      </c>
      <c r="CF1518" s="38">
        <v>7.5120699999999999E-2</v>
      </c>
      <c r="CG1518" s="38">
        <v>7.6852000000000004E-2</v>
      </c>
      <c r="CH1518" s="38">
        <v>-0.19783919999999999</v>
      </c>
      <c r="CI1518" s="38">
        <v>-0.17946580000000001</v>
      </c>
      <c r="CJ1518" s="38">
        <v>2.1752999999999998E-3</v>
      </c>
      <c r="CK1518" s="38">
        <v>0.1118174</v>
      </c>
      <c r="CL1518" s="38">
        <v>0.1052519</v>
      </c>
      <c r="CM1518" s="38">
        <v>-6.8830000000000002E-3</v>
      </c>
      <c r="CN1518" s="38">
        <v>-0.15477179999999999</v>
      </c>
      <c r="CO1518" s="38">
        <v>1.6268000000000001E-3</v>
      </c>
      <c r="CP1518" s="38">
        <v>1.0308899999999999E-2</v>
      </c>
      <c r="CQ1518" s="38">
        <v>8.3853899999999995E-2</v>
      </c>
      <c r="CR1518" s="38">
        <v>0.12331979999999999</v>
      </c>
      <c r="CS1518" s="38">
        <v>0.1869864</v>
      </c>
      <c r="CT1518" s="38">
        <v>-6.4738100000000007E-2</v>
      </c>
      <c r="CU1518" s="38">
        <v>-0.15367610000000001</v>
      </c>
      <c r="CV1518" s="38">
        <v>-7.6063800000000001E-2</v>
      </c>
      <c r="CW1518" s="38">
        <v>6.0009E-3</v>
      </c>
      <c r="CX1518" s="38">
        <v>0.1066322</v>
      </c>
      <c r="CY1518" s="38">
        <v>0.19290479999999999</v>
      </c>
      <c r="CZ1518" s="38">
        <v>0.22924749999999999</v>
      </c>
      <c r="DA1518" s="38">
        <v>7.7413399999999993E-2</v>
      </c>
      <c r="DB1518" s="38">
        <v>0.1306186</v>
      </c>
      <c r="DC1518" s="38">
        <v>9.3029500000000001E-2</v>
      </c>
      <c r="DD1518" s="38">
        <v>9.92619E-2</v>
      </c>
      <c r="DE1518" s="38">
        <v>0.10033640000000001</v>
      </c>
      <c r="DF1518" s="38">
        <v>-0.1824373</v>
      </c>
      <c r="DG1518" s="38">
        <v>-0.16576189999999999</v>
      </c>
      <c r="DH1518" s="38">
        <v>1.4674400000000001E-2</v>
      </c>
      <c r="DI1518" s="38">
        <v>0.12342980000000001</v>
      </c>
      <c r="DJ1518" s="38">
        <v>0.1171917</v>
      </c>
      <c r="DK1518" s="38">
        <v>4.5646000000000003E-3</v>
      </c>
      <c r="DL1518" s="38">
        <v>-0.1397786</v>
      </c>
      <c r="DM1518" s="38">
        <v>2.2836200000000001E-2</v>
      </c>
      <c r="DN1518" s="38">
        <v>2.9383699999999999E-2</v>
      </c>
      <c r="DO1518" s="38">
        <v>9.7472600000000006E-2</v>
      </c>
      <c r="DP1518" s="38">
        <v>0.13763719999999999</v>
      </c>
      <c r="DQ1518" s="38">
        <v>0.19622899999999999</v>
      </c>
      <c r="DR1518" s="38">
        <v>-5.70658E-2</v>
      </c>
      <c r="DS1518" s="38">
        <v>-0.14449429999999999</v>
      </c>
      <c r="DT1518" s="38">
        <v>-6.15326E-2</v>
      </c>
      <c r="DU1518" s="38">
        <v>2.30706E-2</v>
      </c>
      <c r="DV1518" s="38">
        <v>0.12516289999999999</v>
      </c>
      <c r="DW1518" s="38">
        <v>0.21260280000000001</v>
      </c>
      <c r="DX1518" s="38">
        <v>0.25129020000000002</v>
      </c>
      <c r="DY1518" s="38">
        <v>0.1008583</v>
      </c>
      <c r="DZ1518" s="38">
        <v>0.15426609999999999</v>
      </c>
      <c r="EA1518" s="38">
        <v>0.1154042</v>
      </c>
      <c r="EB1518" s="38">
        <v>0.1234031</v>
      </c>
      <c r="EC1518" s="38">
        <v>0.1238209</v>
      </c>
      <c r="ED1518" s="38">
        <v>-0.16019929999999999</v>
      </c>
      <c r="EE1518" s="38">
        <v>-0.14597560000000001</v>
      </c>
      <c r="EF1518" s="38">
        <v>3.2721199999999999E-2</v>
      </c>
      <c r="EG1518" s="38">
        <v>0.14019619999999999</v>
      </c>
      <c r="EH1518" s="38">
        <v>0.13443079999999999</v>
      </c>
      <c r="EI1518" s="38">
        <v>2.1093199999999999E-2</v>
      </c>
      <c r="EJ1518" s="38">
        <v>-0.11813079999999999</v>
      </c>
      <c r="EK1518" s="38">
        <v>5.3459300000000001E-2</v>
      </c>
      <c r="EL1518" s="38">
        <v>5.6924599999999999E-2</v>
      </c>
      <c r="EM1518" s="38">
        <v>0.1171359</v>
      </c>
      <c r="EN1518" s="38">
        <v>0.15830910000000001</v>
      </c>
      <c r="EO1518" s="38">
        <v>0.20957390000000001</v>
      </c>
      <c r="EP1518" s="38">
        <v>-4.5988099999999997E-2</v>
      </c>
      <c r="EQ1518" s="38">
        <v>-0.1312372</v>
      </c>
      <c r="ER1518" s="38">
        <v>-4.0551799999999999E-2</v>
      </c>
      <c r="ES1518" s="38">
        <v>4.7716399999999999E-2</v>
      </c>
      <c r="ET1518" s="38">
        <v>0.15191850000000001</v>
      </c>
      <c r="EU1518" s="38">
        <v>0.2410437</v>
      </c>
      <c r="EV1518" s="38">
        <v>0.28311639999999999</v>
      </c>
      <c r="EW1518" s="38">
        <v>0.1347091</v>
      </c>
      <c r="EX1518" s="38">
        <v>0.1884093</v>
      </c>
      <c r="EY1518" s="38">
        <v>0.1477098</v>
      </c>
      <c r="EZ1518" s="38">
        <v>0.15825919999999999</v>
      </c>
      <c r="FA1518" s="38">
        <v>0.1577287</v>
      </c>
      <c r="FB1518" s="38">
        <v>86.5</v>
      </c>
      <c r="FC1518" s="38">
        <v>84.5</v>
      </c>
      <c r="FD1518" s="38">
        <v>82.5</v>
      </c>
      <c r="FE1518" s="38">
        <v>80.5</v>
      </c>
      <c r="FF1518" s="38">
        <v>79</v>
      </c>
      <c r="FG1518" s="38">
        <v>77</v>
      </c>
      <c r="FH1518" s="38">
        <v>76</v>
      </c>
      <c r="FI1518" s="38">
        <v>77</v>
      </c>
      <c r="FJ1518" s="38">
        <v>81.5</v>
      </c>
      <c r="FK1518" s="38">
        <v>86.5</v>
      </c>
      <c r="FL1518" s="38">
        <v>90.5</v>
      </c>
      <c r="FM1518" s="38">
        <v>94</v>
      </c>
      <c r="FN1518" s="38">
        <v>96.5</v>
      </c>
      <c r="FO1518" s="38">
        <v>98.5</v>
      </c>
      <c r="FP1518" s="38">
        <v>101</v>
      </c>
      <c r="FQ1518" s="38">
        <v>102</v>
      </c>
      <c r="FR1518" s="38">
        <v>103</v>
      </c>
      <c r="FS1518" s="38">
        <v>103</v>
      </c>
      <c r="FT1518" s="38">
        <v>102.5</v>
      </c>
      <c r="FU1518" s="38">
        <v>100</v>
      </c>
      <c r="FV1518" s="38">
        <v>96.5</v>
      </c>
      <c r="FW1518">
        <v>93.5</v>
      </c>
      <c r="FX1518">
        <v>91</v>
      </c>
      <c r="FY1518">
        <v>88.5</v>
      </c>
      <c r="FZ1518">
        <v>2.7773599999999999E-2</v>
      </c>
      <c r="GA1518">
        <v>0.17840990000000001</v>
      </c>
      <c r="GB1518">
        <v>1</v>
      </c>
    </row>
    <row r="1519" spans="1:184" x14ac:dyDescent="0.3">
      <c r="A1519" t="s">
        <v>1</v>
      </c>
      <c r="B1519" t="s">
        <v>1</v>
      </c>
      <c r="C1519" t="s">
        <v>261</v>
      </c>
      <c r="D1519" t="s">
        <v>1</v>
      </c>
      <c r="E1519" t="s">
        <v>1</v>
      </c>
      <c r="F1519" t="s">
        <v>1</v>
      </c>
      <c r="G1519" t="s">
        <v>1</v>
      </c>
      <c r="H1519" s="40" t="s">
        <v>1</v>
      </c>
      <c r="I1519" s="18" t="s">
        <v>1</v>
      </c>
      <c r="J1519" s="38" t="s">
        <v>1</v>
      </c>
      <c r="K1519" s="18">
        <v>44809</v>
      </c>
      <c r="L1519" s="38">
        <v>8332</v>
      </c>
      <c r="M1519" s="38">
        <v>8332</v>
      </c>
      <c r="N1519" s="38">
        <v>8.0152680000000007</v>
      </c>
      <c r="O1519" s="38">
        <v>7.6221160000000001</v>
      </c>
      <c r="P1519" s="38">
        <v>7.358689</v>
      </c>
      <c r="Q1519" s="38">
        <v>7.1315629999999999</v>
      </c>
      <c r="R1519" s="38">
        <v>7.1689930000000004</v>
      </c>
      <c r="S1519" s="38">
        <v>7.6044299999999998</v>
      </c>
      <c r="T1519" s="38">
        <v>7.5911970000000002</v>
      </c>
      <c r="U1519" s="38">
        <v>8.2052519999999998</v>
      </c>
      <c r="V1519" s="38">
        <v>9.0514200000000002</v>
      </c>
      <c r="W1519" s="38">
        <v>10.0939</v>
      </c>
      <c r="X1519" s="38">
        <v>11.036949999999999</v>
      </c>
      <c r="Y1519" s="38">
        <v>11.615180000000001</v>
      </c>
      <c r="Z1519" s="38">
        <v>12.26036</v>
      </c>
      <c r="AA1519" s="38">
        <v>12.53781</v>
      </c>
      <c r="AB1519" s="38">
        <v>12.536289999999999</v>
      </c>
      <c r="AC1519" s="38">
        <v>12.5337</v>
      </c>
      <c r="AD1519" s="38">
        <v>12.39344</v>
      </c>
      <c r="AE1519" s="38">
        <v>12.03824</v>
      </c>
      <c r="AF1519" s="38">
        <v>11.668229999999999</v>
      </c>
      <c r="AG1519" s="38">
        <v>11.280290000000001</v>
      </c>
      <c r="AH1519" s="38">
        <v>10.91244</v>
      </c>
      <c r="AI1519" s="38">
        <v>10.30987</v>
      </c>
      <c r="AJ1519" s="38">
        <v>9.5394190000000005</v>
      </c>
      <c r="AK1519" s="38">
        <v>8.8851999999999993</v>
      </c>
      <c r="AL1519" s="38">
        <v>7.94826E-2</v>
      </c>
      <c r="AM1519" s="38">
        <v>7.3410000000000003E-3</v>
      </c>
      <c r="AN1519" s="38">
        <v>-1.9432499999999998E-2</v>
      </c>
      <c r="AO1519" s="38">
        <v>-0.231271</v>
      </c>
      <c r="AP1519" s="38">
        <v>-0.26564409999999999</v>
      </c>
      <c r="AQ1519" s="38">
        <v>-0.17292769999999999</v>
      </c>
      <c r="AR1519" s="38">
        <v>-0.34547749999999999</v>
      </c>
      <c r="AS1519" s="38">
        <v>-0.14046330000000001</v>
      </c>
      <c r="AT1519" s="38">
        <v>-9.7511899999999999E-2</v>
      </c>
      <c r="AU1519" s="38">
        <v>0.13023499999999999</v>
      </c>
      <c r="AV1519" s="38">
        <v>8.1378000000000006E-3</v>
      </c>
      <c r="AW1519" s="38">
        <v>-8.6245000000000002E-2</v>
      </c>
      <c r="AX1519" s="38">
        <v>-4.0577E-3</v>
      </c>
      <c r="AY1519" s="38">
        <v>-0.1377632</v>
      </c>
      <c r="AZ1519" s="38">
        <v>-0.19350880000000001</v>
      </c>
      <c r="BA1519" s="38">
        <v>-0.20811640000000001</v>
      </c>
      <c r="BB1519" s="38">
        <v>2.3595000000000001E-2</v>
      </c>
      <c r="BC1519" s="38">
        <v>0.16132830000000001</v>
      </c>
      <c r="BD1519" s="38">
        <v>0.26217679999999999</v>
      </c>
      <c r="BE1519" s="38">
        <v>0.1845659</v>
      </c>
      <c r="BF1519" s="38">
        <v>0.29574149999999999</v>
      </c>
      <c r="BG1519" s="38">
        <v>0.2963614</v>
      </c>
      <c r="BH1519" s="38">
        <v>9.9574700000000002E-2</v>
      </c>
      <c r="BI1519" s="38">
        <v>-2.7478499999999999E-2</v>
      </c>
      <c r="BJ1519" s="38">
        <v>0.15496289999999999</v>
      </c>
      <c r="BK1519" s="38">
        <v>7.2179199999999999E-2</v>
      </c>
      <c r="BL1519" s="38">
        <v>2.2760599999999999E-2</v>
      </c>
      <c r="BM1519" s="38">
        <v>-0.18932189999999999</v>
      </c>
      <c r="BN1519" s="38">
        <v>-0.22666259999999999</v>
      </c>
      <c r="BO1519" s="38">
        <v>-0.10359989999999999</v>
      </c>
      <c r="BP1519" s="38">
        <v>-0.30272080000000001</v>
      </c>
      <c r="BQ1519" s="38">
        <v>-9.6447599999999994E-2</v>
      </c>
      <c r="BR1519" s="38">
        <v>-3.4639000000000003E-2</v>
      </c>
      <c r="BS1519" s="38">
        <v>0.1845397</v>
      </c>
      <c r="BT1519" s="38">
        <v>7.2402099999999997E-2</v>
      </c>
      <c r="BU1519" s="38">
        <v>-4.42853E-2</v>
      </c>
      <c r="BV1519" s="38">
        <v>3.2596199999999999E-2</v>
      </c>
      <c r="BW1519" s="38">
        <v>-9.1917600000000002E-2</v>
      </c>
      <c r="BX1519" s="38">
        <v>-0.1405566</v>
      </c>
      <c r="BY1519" s="38">
        <v>-0.14354459999999999</v>
      </c>
      <c r="BZ1519" s="38">
        <v>0.1026118</v>
      </c>
      <c r="CA1519" s="38">
        <v>0.24476319999999999</v>
      </c>
      <c r="CB1519" s="38">
        <v>0.34524490000000002</v>
      </c>
      <c r="CC1519" s="38">
        <v>0.2626172</v>
      </c>
      <c r="CD1519" s="38">
        <v>0.38767239999999997</v>
      </c>
      <c r="CE1519" s="38">
        <v>0.37174829999999998</v>
      </c>
      <c r="CF1519" s="38">
        <v>0.1833359</v>
      </c>
      <c r="CG1519" s="38">
        <v>5.7570999999999997E-2</v>
      </c>
      <c r="CH1519" s="38">
        <v>0.20724029999999999</v>
      </c>
      <c r="CI1519" s="38">
        <v>0.11708590000000001</v>
      </c>
      <c r="CJ1519" s="38">
        <v>5.1983399999999999E-2</v>
      </c>
      <c r="CK1519" s="38">
        <v>-0.1602681</v>
      </c>
      <c r="CL1519" s="38">
        <v>-0.19966419999999999</v>
      </c>
      <c r="CM1519" s="38">
        <v>-5.5583599999999997E-2</v>
      </c>
      <c r="CN1519" s="38">
        <v>-0.27310760000000001</v>
      </c>
      <c r="CO1519" s="38">
        <v>-6.5962400000000004E-2</v>
      </c>
      <c r="CP1519" s="38">
        <v>8.9064999999999995E-3</v>
      </c>
      <c r="CQ1519" s="38">
        <v>0.22215090000000001</v>
      </c>
      <c r="CR1519" s="38">
        <v>0.1169114</v>
      </c>
      <c r="CS1519" s="38">
        <v>-1.52242E-2</v>
      </c>
      <c r="CT1519" s="38">
        <v>5.7982499999999999E-2</v>
      </c>
      <c r="CU1519" s="38">
        <v>-6.0165000000000003E-2</v>
      </c>
      <c r="CV1519" s="38">
        <v>-0.1038821</v>
      </c>
      <c r="CW1519" s="38">
        <v>-9.8822300000000002E-2</v>
      </c>
      <c r="CX1519" s="38">
        <v>0.1573386</v>
      </c>
      <c r="CY1519" s="38">
        <v>0.30254989999999998</v>
      </c>
      <c r="CZ1519" s="38">
        <v>0.40277770000000002</v>
      </c>
      <c r="DA1519" s="38">
        <v>0.31667519999999999</v>
      </c>
      <c r="DB1519" s="38">
        <v>0.45134340000000001</v>
      </c>
      <c r="DC1519" s="38">
        <v>0.42396099999999998</v>
      </c>
      <c r="DD1519" s="38">
        <v>0.2413487</v>
      </c>
      <c r="DE1519" s="38">
        <v>0.116476</v>
      </c>
      <c r="DF1519" s="38">
        <v>0.25951780000000002</v>
      </c>
      <c r="DG1519" s="38">
        <v>0.16199269999999999</v>
      </c>
      <c r="DH1519" s="38">
        <v>8.1206200000000006E-2</v>
      </c>
      <c r="DI1519" s="38">
        <v>-0.1312142</v>
      </c>
      <c r="DJ1519" s="38">
        <v>-0.17266570000000001</v>
      </c>
      <c r="DK1519" s="38">
        <v>-7.5674000000000002E-3</v>
      </c>
      <c r="DL1519" s="38">
        <v>-0.2434944</v>
      </c>
      <c r="DM1519" s="38">
        <v>-3.54772E-2</v>
      </c>
      <c r="DN1519" s="38">
        <v>5.2452100000000002E-2</v>
      </c>
      <c r="DO1519" s="38">
        <v>0.2597622</v>
      </c>
      <c r="DP1519" s="38">
        <v>0.1614206</v>
      </c>
      <c r="DQ1519" s="38">
        <v>1.3836899999999999E-2</v>
      </c>
      <c r="DR1519" s="38">
        <v>8.3368899999999996E-2</v>
      </c>
      <c r="DS1519" s="38">
        <v>-2.84125E-2</v>
      </c>
      <c r="DT1519" s="38">
        <v>-6.7207600000000006E-2</v>
      </c>
      <c r="DU1519" s="38">
        <v>-5.4100099999999998E-2</v>
      </c>
      <c r="DV1519" s="38">
        <v>0.21206539999999999</v>
      </c>
      <c r="DW1519" s="38">
        <v>0.36033660000000001</v>
      </c>
      <c r="DX1519" s="38">
        <v>0.46031050000000001</v>
      </c>
      <c r="DY1519" s="38">
        <v>0.37073329999999999</v>
      </c>
      <c r="DZ1519" s="38">
        <v>0.51501439999999998</v>
      </c>
      <c r="EA1519" s="38">
        <v>0.47617369999999998</v>
      </c>
      <c r="EB1519" s="38">
        <v>0.2993615</v>
      </c>
      <c r="EC1519" s="38">
        <v>0.17538100000000001</v>
      </c>
      <c r="ED1519" s="38">
        <v>0.33499810000000002</v>
      </c>
      <c r="EE1519" s="38">
        <v>0.2268309</v>
      </c>
      <c r="EF1519" s="38">
        <v>0.1233993</v>
      </c>
      <c r="EG1519" s="38">
        <v>-8.92651E-2</v>
      </c>
      <c r="EH1519" s="38">
        <v>-0.13368430000000001</v>
      </c>
      <c r="EI1519" s="38">
        <v>6.17604E-2</v>
      </c>
      <c r="EJ1519" s="38">
        <v>-0.20073769999999999</v>
      </c>
      <c r="EK1519" s="38">
        <v>8.5386000000000004E-3</v>
      </c>
      <c r="EL1519" s="38">
        <v>0.11532489999999999</v>
      </c>
      <c r="EM1519" s="38">
        <v>0.31406689999999998</v>
      </c>
      <c r="EN1519" s="38">
        <v>0.225685</v>
      </c>
      <c r="EO1519" s="38">
        <v>5.5796600000000002E-2</v>
      </c>
      <c r="EP1519" s="38">
        <v>0.1200227</v>
      </c>
      <c r="EQ1519" s="38">
        <v>1.7433199999999999E-2</v>
      </c>
      <c r="ER1519" s="38">
        <v>-1.42554E-2</v>
      </c>
      <c r="ES1519" s="38">
        <v>1.04717E-2</v>
      </c>
      <c r="ET1519" s="38">
        <v>0.29108220000000001</v>
      </c>
      <c r="EU1519" s="38">
        <v>0.44377139999999998</v>
      </c>
      <c r="EV1519" s="38">
        <v>0.54337869999999999</v>
      </c>
      <c r="EW1519" s="38">
        <v>0.44878459999999998</v>
      </c>
      <c r="EX1519" s="38">
        <v>0.60694530000000002</v>
      </c>
      <c r="EY1519" s="38">
        <v>0.55156050000000001</v>
      </c>
      <c r="EZ1519" s="38">
        <v>0.38312279999999999</v>
      </c>
      <c r="FA1519" s="38">
        <v>0.26043050000000001</v>
      </c>
      <c r="FB1519" s="38">
        <v>89.5</v>
      </c>
      <c r="FC1519" s="38">
        <v>88.5</v>
      </c>
      <c r="FD1519" s="38">
        <v>86.5</v>
      </c>
      <c r="FE1519" s="38">
        <v>84.5</v>
      </c>
      <c r="FF1519" s="38">
        <v>82.5</v>
      </c>
      <c r="FG1519" s="38">
        <v>81.5</v>
      </c>
      <c r="FH1519" s="38">
        <v>80.5</v>
      </c>
      <c r="FI1519" s="38">
        <v>81</v>
      </c>
      <c r="FJ1519" s="38">
        <v>85</v>
      </c>
      <c r="FK1519" s="38">
        <v>89.5</v>
      </c>
      <c r="FL1519" s="38">
        <v>95</v>
      </c>
      <c r="FM1519" s="38">
        <v>98.5</v>
      </c>
      <c r="FN1519" s="38">
        <v>102</v>
      </c>
      <c r="FO1519" s="38">
        <v>105</v>
      </c>
      <c r="FP1519" s="38">
        <v>106.5</v>
      </c>
      <c r="FQ1519" s="38">
        <v>108</v>
      </c>
      <c r="FR1519" s="38">
        <v>108.5</v>
      </c>
      <c r="FS1519" s="38">
        <v>108</v>
      </c>
      <c r="FT1519" s="38">
        <v>106.5</v>
      </c>
      <c r="FU1519" s="38">
        <v>103.5</v>
      </c>
      <c r="FV1519" s="38">
        <v>100.5</v>
      </c>
      <c r="FW1519">
        <v>97.5</v>
      </c>
      <c r="FX1519">
        <v>94</v>
      </c>
      <c r="FY1519">
        <v>90.5</v>
      </c>
      <c r="FZ1519">
        <v>9.3884499999999996E-2</v>
      </c>
      <c r="GA1519">
        <v>0.80422819999999995</v>
      </c>
      <c r="GB1519">
        <v>1</v>
      </c>
    </row>
    <row r="1520" spans="1:184" x14ac:dyDescent="0.3">
      <c r="A1520" t="s">
        <v>1</v>
      </c>
      <c r="B1520" t="s">
        <v>1</v>
      </c>
      <c r="C1520" t="s">
        <v>261</v>
      </c>
      <c r="D1520" t="s">
        <v>1</v>
      </c>
      <c r="E1520" t="s">
        <v>1</v>
      </c>
      <c r="F1520" t="s">
        <v>1</v>
      </c>
      <c r="G1520" t="s">
        <v>1</v>
      </c>
      <c r="H1520" s="40" t="s">
        <v>1</v>
      </c>
      <c r="I1520" s="18" t="s">
        <v>1</v>
      </c>
      <c r="J1520" s="38" t="s">
        <v>1</v>
      </c>
      <c r="K1520" s="18">
        <v>44810</v>
      </c>
      <c r="L1520" s="38">
        <v>8331</v>
      </c>
      <c r="M1520" s="38">
        <v>8331</v>
      </c>
      <c r="N1520" s="38">
        <v>8.2706739999999996</v>
      </c>
      <c r="O1520" s="38">
        <v>8.0808660000000003</v>
      </c>
      <c r="P1520" s="38">
        <v>7.8605830000000001</v>
      </c>
      <c r="Q1520" s="38">
        <v>7.848795</v>
      </c>
      <c r="R1520" s="38">
        <v>8.1436170000000008</v>
      </c>
      <c r="S1520" s="38">
        <v>8.6645009999999996</v>
      </c>
      <c r="T1520" s="38">
        <v>9.2676680000000005</v>
      </c>
      <c r="U1520" s="38">
        <v>10.41822</v>
      </c>
      <c r="V1520" s="38">
        <v>11.948510000000001</v>
      </c>
      <c r="W1520" s="38">
        <v>13.170120000000001</v>
      </c>
      <c r="X1520" s="38">
        <v>14.28989</v>
      </c>
      <c r="Y1520" s="38">
        <v>15.122680000000001</v>
      </c>
      <c r="Z1520" s="38">
        <v>15.51754</v>
      </c>
      <c r="AA1520" s="38">
        <v>15.964079999999999</v>
      </c>
      <c r="AB1520" s="38">
        <v>15.93364</v>
      </c>
      <c r="AC1520" s="38">
        <v>15.734680000000001</v>
      </c>
      <c r="AD1520" s="38">
        <v>15.07832</v>
      </c>
      <c r="AE1520" s="38">
        <v>13.931100000000001</v>
      </c>
      <c r="AF1520" s="38">
        <v>12.974449999999999</v>
      </c>
      <c r="AG1520" s="38">
        <v>12.279299999999999</v>
      </c>
      <c r="AH1520" s="38">
        <v>11.6297</v>
      </c>
      <c r="AI1520" s="38">
        <v>10.7568</v>
      </c>
      <c r="AJ1520" s="38">
        <v>9.9898810000000005</v>
      </c>
      <c r="AK1520" s="38">
        <v>9.3860790000000005</v>
      </c>
      <c r="AL1520" s="38">
        <v>-0.1042269</v>
      </c>
      <c r="AM1520" s="38">
        <v>-0.16130630000000001</v>
      </c>
      <c r="AN1520" s="38">
        <v>-0.1096425</v>
      </c>
      <c r="AO1520" s="38">
        <v>5.5209999999999999E-3</v>
      </c>
      <c r="AP1520" s="38">
        <v>5.1593399999999998E-2</v>
      </c>
      <c r="AQ1520" s="38">
        <v>-2.5318299999999998E-2</v>
      </c>
      <c r="AR1520" s="38">
        <v>-0.19200200000000001</v>
      </c>
      <c r="AS1520" s="38">
        <v>3.4459099999999999E-2</v>
      </c>
      <c r="AT1520" s="38">
        <v>-0.20853820000000001</v>
      </c>
      <c r="AU1520" s="38">
        <v>-0.14855640000000001</v>
      </c>
      <c r="AV1520" s="38">
        <v>-0.2497317</v>
      </c>
      <c r="AW1520" s="38">
        <v>-9.0584200000000004E-2</v>
      </c>
      <c r="AX1520" s="38">
        <v>-4.9775E-2</v>
      </c>
      <c r="AY1520" s="38">
        <v>0.16508809999999999</v>
      </c>
      <c r="AZ1520" s="38">
        <v>0.123436</v>
      </c>
      <c r="BA1520" s="38">
        <v>0.26603880000000002</v>
      </c>
      <c r="BB1520" s="38">
        <v>0.33636660000000002</v>
      </c>
      <c r="BC1520" s="38">
        <v>-6.4545999999999996E-3</v>
      </c>
      <c r="BD1520" s="38">
        <v>0.1087563</v>
      </c>
      <c r="BE1520" s="38">
        <v>-0.1003199</v>
      </c>
      <c r="BF1520" s="38">
        <v>-1.5108E-2</v>
      </c>
      <c r="BG1520" s="38">
        <v>-0.14850569999999999</v>
      </c>
      <c r="BH1520" s="38">
        <v>-0.17099500000000001</v>
      </c>
      <c r="BI1520" s="38">
        <v>-0.23166990000000001</v>
      </c>
      <c r="BJ1520" s="38">
        <v>-6.3750899999999999E-2</v>
      </c>
      <c r="BK1520" s="38">
        <v>-0.1245352</v>
      </c>
      <c r="BL1520" s="38">
        <v>-7.7774399999999994E-2</v>
      </c>
      <c r="BM1520" s="38">
        <v>3.6416299999999999E-2</v>
      </c>
      <c r="BN1520" s="38">
        <v>7.9352000000000006E-2</v>
      </c>
      <c r="BO1520" s="38">
        <v>1.8905999999999999E-2</v>
      </c>
      <c r="BP1520" s="38">
        <v>-0.1300838</v>
      </c>
      <c r="BQ1520" s="38">
        <v>9.0214799999999998E-2</v>
      </c>
      <c r="BR1520" s="38">
        <v>-0.1415661</v>
      </c>
      <c r="BS1520" s="38">
        <v>-0.1042862</v>
      </c>
      <c r="BT1520" s="38">
        <v>-0.20785980000000001</v>
      </c>
      <c r="BU1520" s="38">
        <v>-6.0433899999999999E-2</v>
      </c>
      <c r="BV1520" s="38">
        <v>-2.28521E-2</v>
      </c>
      <c r="BW1520" s="38">
        <v>0.19144330000000001</v>
      </c>
      <c r="BX1520" s="38">
        <v>0.16658529999999999</v>
      </c>
      <c r="BY1520" s="38">
        <v>0.32314379999999998</v>
      </c>
      <c r="BZ1520" s="38">
        <v>0.39613930000000003</v>
      </c>
      <c r="CA1520" s="38">
        <v>6.21752E-2</v>
      </c>
      <c r="CB1520" s="38">
        <v>0.16987550000000001</v>
      </c>
      <c r="CC1520" s="38">
        <v>-3.3935E-2</v>
      </c>
      <c r="CD1520" s="38">
        <v>4.8888800000000003E-2</v>
      </c>
      <c r="CE1520" s="38">
        <v>-7.2773199999999996E-2</v>
      </c>
      <c r="CF1520" s="38">
        <v>-9.1425599999999996E-2</v>
      </c>
      <c r="CG1520" s="38">
        <v>-0.1613628</v>
      </c>
      <c r="CH1520" s="38">
        <v>-3.5717400000000003E-2</v>
      </c>
      <c r="CI1520" s="38">
        <v>-9.9067699999999995E-2</v>
      </c>
      <c r="CJ1520" s="38">
        <v>-5.5702700000000001E-2</v>
      </c>
      <c r="CK1520" s="38">
        <v>5.7814200000000003E-2</v>
      </c>
      <c r="CL1520" s="38">
        <v>9.8577600000000001E-2</v>
      </c>
      <c r="CM1520" s="38">
        <v>4.9535700000000002E-2</v>
      </c>
      <c r="CN1520" s="38">
        <v>-8.7199499999999999E-2</v>
      </c>
      <c r="CO1520" s="38">
        <v>0.128831</v>
      </c>
      <c r="CP1520" s="38">
        <v>-9.5181399999999999E-2</v>
      </c>
      <c r="CQ1520" s="38">
        <v>-7.3624800000000004E-2</v>
      </c>
      <c r="CR1520" s="38">
        <v>-0.1788595</v>
      </c>
      <c r="CS1520" s="38">
        <v>-3.9551799999999998E-2</v>
      </c>
      <c r="CT1520" s="38">
        <v>-4.2053999999999998E-3</v>
      </c>
      <c r="CU1520" s="38">
        <v>0.20969679999999999</v>
      </c>
      <c r="CV1520" s="38">
        <v>0.19647029999999999</v>
      </c>
      <c r="CW1520" s="38">
        <v>0.36269449999999998</v>
      </c>
      <c r="CX1520" s="38">
        <v>0.43753779999999998</v>
      </c>
      <c r="CY1520" s="38">
        <v>0.1097079</v>
      </c>
      <c r="CZ1520" s="38">
        <v>0.2122066</v>
      </c>
      <c r="DA1520" s="38">
        <v>1.2043E-2</v>
      </c>
      <c r="DB1520" s="38">
        <v>9.3212799999999998E-2</v>
      </c>
      <c r="DC1520" s="38">
        <v>-2.0321100000000002E-2</v>
      </c>
      <c r="DD1520" s="38">
        <v>-3.63162E-2</v>
      </c>
      <c r="DE1520" s="38">
        <v>-0.1126684</v>
      </c>
      <c r="DF1520" s="38">
        <v>-7.6838999999999996E-3</v>
      </c>
      <c r="DG1520" s="38">
        <v>-7.3600100000000002E-2</v>
      </c>
      <c r="DH1520" s="38">
        <v>-3.3630899999999998E-2</v>
      </c>
      <c r="DI1520" s="38">
        <v>7.9212199999999997E-2</v>
      </c>
      <c r="DJ1520" s="38">
        <v>0.11780309999999999</v>
      </c>
      <c r="DK1520" s="38">
        <v>8.0165299999999995E-2</v>
      </c>
      <c r="DL1520" s="38">
        <v>-4.4315100000000003E-2</v>
      </c>
      <c r="DM1520" s="38">
        <v>0.16744719999999999</v>
      </c>
      <c r="DN1520" s="38">
        <v>-4.8796800000000001E-2</v>
      </c>
      <c r="DO1520" s="38">
        <v>-4.2963399999999999E-2</v>
      </c>
      <c r="DP1520" s="38">
        <v>-0.1498592</v>
      </c>
      <c r="DQ1520" s="38">
        <v>-1.8669700000000001E-2</v>
      </c>
      <c r="DR1520" s="38">
        <v>1.44414E-2</v>
      </c>
      <c r="DS1520" s="38">
        <v>0.22795029999999999</v>
      </c>
      <c r="DT1520" s="38">
        <v>0.22635540000000001</v>
      </c>
      <c r="DU1520" s="38">
        <v>0.40224529999999997</v>
      </c>
      <c r="DV1520" s="38">
        <v>0.47893619999999998</v>
      </c>
      <c r="DW1520" s="38">
        <v>0.15724070000000001</v>
      </c>
      <c r="DX1520" s="38">
        <v>0.25453759999999997</v>
      </c>
      <c r="DY1520" s="38">
        <v>5.8021000000000003E-2</v>
      </c>
      <c r="DZ1520" s="38">
        <v>0.13753670000000001</v>
      </c>
      <c r="EA1520" s="38">
        <v>3.2131E-2</v>
      </c>
      <c r="EB1520" s="38">
        <v>1.8793299999999999E-2</v>
      </c>
      <c r="EC1520" s="38">
        <v>-6.39739E-2</v>
      </c>
      <c r="ED1520" s="38">
        <v>3.2792099999999998E-2</v>
      </c>
      <c r="EE1520" s="38">
        <v>-3.6829000000000001E-2</v>
      </c>
      <c r="EF1520" s="38">
        <v>-1.7627999999999999E-3</v>
      </c>
      <c r="EG1520" s="38">
        <v>0.1101075</v>
      </c>
      <c r="EH1520" s="38">
        <v>0.14556169999999999</v>
      </c>
      <c r="EI1520" s="38">
        <v>0.1243896</v>
      </c>
      <c r="EJ1520" s="38">
        <v>1.76031E-2</v>
      </c>
      <c r="EK1520" s="38">
        <v>0.22320290000000001</v>
      </c>
      <c r="EL1520" s="38">
        <v>1.8175299999999998E-2</v>
      </c>
      <c r="EM1520" s="38">
        <v>1.3068000000000001E-3</v>
      </c>
      <c r="EN1520" s="38">
        <v>-0.1079874</v>
      </c>
      <c r="EO1520" s="38">
        <v>1.14807E-2</v>
      </c>
      <c r="EP1520" s="38">
        <v>4.1364199999999997E-2</v>
      </c>
      <c r="EQ1520" s="38">
        <v>0.25430540000000001</v>
      </c>
      <c r="ER1520" s="38">
        <v>0.26950469999999999</v>
      </c>
      <c r="ES1520" s="38">
        <v>0.45935019999999999</v>
      </c>
      <c r="ET1520" s="38">
        <v>0.53870899999999999</v>
      </c>
      <c r="EU1520" s="38">
        <v>0.2258704</v>
      </c>
      <c r="EV1520" s="38">
        <v>0.31565690000000002</v>
      </c>
      <c r="EW1520" s="38">
        <v>0.1244059</v>
      </c>
      <c r="EX1520" s="38">
        <v>0.2015335</v>
      </c>
      <c r="EY1520" s="38">
        <v>0.1078634</v>
      </c>
      <c r="EZ1520" s="38">
        <v>9.8362599999999994E-2</v>
      </c>
      <c r="FA1520" s="38">
        <v>6.3331000000000004E-3</v>
      </c>
      <c r="FB1520" s="38">
        <v>88.5</v>
      </c>
      <c r="FC1520" s="38">
        <v>88</v>
      </c>
      <c r="FD1520" s="38">
        <v>87</v>
      </c>
      <c r="FE1520" s="38">
        <v>86</v>
      </c>
      <c r="FF1520" s="38">
        <v>84.5</v>
      </c>
      <c r="FG1520" s="38">
        <v>83</v>
      </c>
      <c r="FH1520" s="38">
        <v>82</v>
      </c>
      <c r="FI1520" s="38">
        <v>84.5</v>
      </c>
      <c r="FJ1520" s="38">
        <v>87.5</v>
      </c>
      <c r="FK1520" s="38">
        <v>94</v>
      </c>
      <c r="FL1520" s="38">
        <v>100.5</v>
      </c>
      <c r="FM1520" s="38">
        <v>104.5</v>
      </c>
      <c r="FN1520" s="38">
        <v>108</v>
      </c>
      <c r="FO1520" s="38">
        <v>110.5</v>
      </c>
      <c r="FP1520" s="38">
        <v>112.5</v>
      </c>
      <c r="FQ1520" s="38">
        <v>114</v>
      </c>
      <c r="FR1520" s="38">
        <v>114</v>
      </c>
      <c r="FS1520" s="38">
        <v>113.5</v>
      </c>
      <c r="FT1520" s="38">
        <v>112</v>
      </c>
      <c r="FU1520" s="38">
        <v>107.5</v>
      </c>
      <c r="FV1520" s="38">
        <v>103</v>
      </c>
      <c r="FW1520">
        <v>99</v>
      </c>
      <c r="FX1520">
        <v>96.5</v>
      </c>
      <c r="FY1520">
        <v>94</v>
      </c>
      <c r="FZ1520">
        <v>6.6817600000000005E-2</v>
      </c>
      <c r="GA1520">
        <v>0.48422569999999998</v>
      </c>
      <c r="GB1520">
        <v>1</v>
      </c>
    </row>
    <row r="1521" spans="1:184" x14ac:dyDescent="0.3">
      <c r="A1521" t="s">
        <v>1</v>
      </c>
      <c r="B1521" t="s">
        <v>1</v>
      </c>
      <c r="C1521" t="s">
        <v>261</v>
      </c>
      <c r="D1521" t="s">
        <v>1</v>
      </c>
      <c r="E1521" t="s">
        <v>1</v>
      </c>
      <c r="F1521" t="s">
        <v>1</v>
      </c>
      <c r="G1521" t="s">
        <v>1</v>
      </c>
      <c r="H1521" s="40" t="s">
        <v>1</v>
      </c>
      <c r="I1521" s="18" t="s">
        <v>1</v>
      </c>
      <c r="J1521" s="38" t="s">
        <v>1</v>
      </c>
      <c r="K1521" s="18">
        <v>44811</v>
      </c>
      <c r="L1521" s="38">
        <v>8331</v>
      </c>
      <c r="M1521" s="38">
        <v>8331</v>
      </c>
      <c r="N1521" s="38">
        <v>8.9303410000000003</v>
      </c>
      <c r="O1521" s="38">
        <v>8.6297899999999998</v>
      </c>
      <c r="P1521" s="38">
        <v>8.3490680000000008</v>
      </c>
      <c r="Q1521" s="38">
        <v>8.2998060000000002</v>
      </c>
      <c r="R1521" s="38">
        <v>8.4619099999999996</v>
      </c>
      <c r="S1521" s="38">
        <v>8.9983769999999996</v>
      </c>
      <c r="T1521" s="38">
        <v>9.5194659999999995</v>
      </c>
      <c r="U1521" s="38">
        <v>10.562150000000001</v>
      </c>
      <c r="V1521" s="38">
        <v>12.127219999999999</v>
      </c>
      <c r="W1521" s="38">
        <v>13.28007</v>
      </c>
      <c r="X1521" s="38">
        <v>14.121169999999999</v>
      </c>
      <c r="Y1521" s="38">
        <v>14.806139999999999</v>
      </c>
      <c r="Z1521" s="38">
        <v>15.13547</v>
      </c>
      <c r="AA1521" s="38">
        <v>15.47813</v>
      </c>
      <c r="AB1521" s="38">
        <v>15.47329</v>
      </c>
      <c r="AC1521" s="38">
        <v>15.276439999999999</v>
      </c>
      <c r="AD1521" s="38">
        <v>14.68158</v>
      </c>
      <c r="AE1521" s="38">
        <v>13.52854</v>
      </c>
      <c r="AF1521" s="38">
        <v>12.7194</v>
      </c>
      <c r="AG1521" s="38">
        <v>12.07414</v>
      </c>
      <c r="AH1521" s="38">
        <v>11.575900000000001</v>
      </c>
      <c r="AI1521" s="38">
        <v>10.82705</v>
      </c>
      <c r="AJ1521" s="38">
        <v>9.9987110000000001</v>
      </c>
      <c r="AK1521" s="38">
        <v>9.3646550000000008</v>
      </c>
      <c r="AL1521" s="38">
        <v>-0.15537119999999999</v>
      </c>
      <c r="AM1521" s="38">
        <v>-0.20137540000000001</v>
      </c>
      <c r="AN1521" s="38">
        <v>-0.2605423</v>
      </c>
      <c r="AO1521" s="38">
        <v>-0.1072133</v>
      </c>
      <c r="AP1521" s="38">
        <v>4.2825200000000001E-2</v>
      </c>
      <c r="AQ1521" s="38">
        <v>8.2995399999999997E-2</v>
      </c>
      <c r="AR1521" s="38">
        <v>-4.2739399999999997E-2</v>
      </c>
      <c r="AS1521" s="38">
        <v>7.0512000000000005E-2</v>
      </c>
      <c r="AT1521" s="38">
        <v>1.8718700000000001E-2</v>
      </c>
      <c r="AU1521" s="38">
        <v>3.66538E-2</v>
      </c>
      <c r="AV1521" s="38">
        <v>-0.20459640000000001</v>
      </c>
      <c r="AW1521" s="38">
        <v>-8.7596599999999997E-2</v>
      </c>
      <c r="AX1521" s="38">
        <v>2.8215799999999999E-2</v>
      </c>
      <c r="AY1521" s="38">
        <v>0.16912350000000001</v>
      </c>
      <c r="AZ1521" s="38">
        <v>9.06864E-2</v>
      </c>
      <c r="BA1521" s="38">
        <v>-9.7953100000000001E-2</v>
      </c>
      <c r="BB1521" s="38">
        <v>5.8341900000000002E-2</v>
      </c>
      <c r="BC1521" s="38">
        <v>-0.2641886</v>
      </c>
      <c r="BD1521" s="38">
        <v>-0.1351057</v>
      </c>
      <c r="BE1521" s="38">
        <v>-0.25631409999999999</v>
      </c>
      <c r="BF1521" s="38">
        <v>-2.9556900000000001E-2</v>
      </c>
      <c r="BG1521" s="38">
        <v>0.17865549999999999</v>
      </c>
      <c r="BH1521" s="38">
        <v>-3.3184900000000003E-2</v>
      </c>
      <c r="BI1521" s="38">
        <v>-0.1062563</v>
      </c>
      <c r="BJ1521" s="38">
        <v>-0.1137175</v>
      </c>
      <c r="BK1521" s="38">
        <v>-0.17067840000000001</v>
      </c>
      <c r="BL1521" s="38">
        <v>-0.2303886</v>
      </c>
      <c r="BM1521" s="38">
        <v>-7.5398000000000007E-2</v>
      </c>
      <c r="BN1521" s="38">
        <v>7.8645900000000005E-2</v>
      </c>
      <c r="BO1521" s="38">
        <v>0.1195735</v>
      </c>
      <c r="BP1521" s="38">
        <v>6.9570999999999999E-3</v>
      </c>
      <c r="BQ1521" s="38">
        <v>0.1150786</v>
      </c>
      <c r="BR1521" s="38">
        <v>7.0712300000000006E-2</v>
      </c>
      <c r="BS1521" s="38">
        <v>7.4023099999999994E-2</v>
      </c>
      <c r="BT1521" s="38">
        <v>-0.16949500000000001</v>
      </c>
      <c r="BU1521" s="38">
        <v>-6.01142E-2</v>
      </c>
      <c r="BV1521" s="38">
        <v>5.0011800000000002E-2</v>
      </c>
      <c r="BW1521" s="38">
        <v>0.18961839999999999</v>
      </c>
      <c r="BX1521" s="38">
        <v>0.12577279999999999</v>
      </c>
      <c r="BY1521" s="38">
        <v>-5.07921E-2</v>
      </c>
      <c r="BZ1521" s="38">
        <v>0.1138724</v>
      </c>
      <c r="CA1521" s="38">
        <v>-0.2015681</v>
      </c>
      <c r="CB1521" s="38">
        <v>-7.6198699999999994E-2</v>
      </c>
      <c r="CC1521" s="38">
        <v>-0.20050870000000001</v>
      </c>
      <c r="CD1521" s="38">
        <v>3.00529E-2</v>
      </c>
      <c r="CE1521" s="38">
        <v>0.23345460000000001</v>
      </c>
      <c r="CF1521" s="38">
        <v>2.7232699999999999E-2</v>
      </c>
      <c r="CG1521" s="38">
        <v>-5.05776E-2</v>
      </c>
      <c r="CH1521" s="38">
        <v>-8.4868200000000005E-2</v>
      </c>
      <c r="CI1521" s="38">
        <v>-0.14941769999999999</v>
      </c>
      <c r="CJ1521" s="38">
        <v>-0.2095043</v>
      </c>
      <c r="CK1521" s="38">
        <v>-5.3362800000000002E-2</v>
      </c>
      <c r="CL1521" s="38">
        <v>0.10345509999999999</v>
      </c>
      <c r="CM1521" s="38">
        <v>0.14490739999999999</v>
      </c>
      <c r="CN1521" s="38">
        <v>4.1376700000000002E-2</v>
      </c>
      <c r="CO1521" s="38">
        <v>0.1459452</v>
      </c>
      <c r="CP1521" s="38">
        <v>0.106723</v>
      </c>
      <c r="CQ1521" s="38">
        <v>9.9904999999999994E-2</v>
      </c>
      <c r="CR1521" s="38">
        <v>-0.14518400000000001</v>
      </c>
      <c r="CS1521" s="38">
        <v>-4.1080100000000001E-2</v>
      </c>
      <c r="CT1521" s="38">
        <v>6.5107600000000002E-2</v>
      </c>
      <c r="CU1521" s="38">
        <v>0.2038131</v>
      </c>
      <c r="CV1521" s="38">
        <v>0.1500735</v>
      </c>
      <c r="CW1521" s="38">
        <v>-1.8128600000000002E-2</v>
      </c>
      <c r="CX1521" s="38">
        <v>0.15233269999999999</v>
      </c>
      <c r="CY1521" s="38">
        <v>-0.15819730000000001</v>
      </c>
      <c r="CZ1521" s="38">
        <v>-3.5399899999999998E-2</v>
      </c>
      <c r="DA1521" s="38">
        <v>-0.1618581</v>
      </c>
      <c r="DB1521" s="38">
        <v>7.1338499999999999E-2</v>
      </c>
      <c r="DC1521" s="38">
        <v>0.27140829999999999</v>
      </c>
      <c r="DD1521" s="38">
        <v>6.9077799999999995E-2</v>
      </c>
      <c r="DE1521" s="38">
        <v>-1.20147E-2</v>
      </c>
      <c r="DF1521" s="38">
        <v>-5.6018900000000003E-2</v>
      </c>
      <c r="DG1521" s="38">
        <v>-0.12815699999999999</v>
      </c>
      <c r="DH1521" s="38">
        <v>-0.18862000000000001</v>
      </c>
      <c r="DI1521" s="38">
        <v>-3.13277E-2</v>
      </c>
      <c r="DJ1521" s="38">
        <v>0.1282644</v>
      </c>
      <c r="DK1521" s="38">
        <v>0.17024130000000001</v>
      </c>
      <c r="DL1521" s="38">
        <v>7.57964E-2</v>
      </c>
      <c r="DM1521" s="38">
        <v>0.17681179999999999</v>
      </c>
      <c r="DN1521" s="38">
        <v>0.14273359999999999</v>
      </c>
      <c r="DO1521" s="38">
        <v>0.1257868</v>
      </c>
      <c r="DP1521" s="38">
        <v>-0.12087290000000001</v>
      </c>
      <c r="DQ1521" s="38">
        <v>-2.20459E-2</v>
      </c>
      <c r="DR1521" s="38">
        <v>8.0203499999999997E-2</v>
      </c>
      <c r="DS1521" s="38">
        <v>0.2180078</v>
      </c>
      <c r="DT1521" s="38">
        <v>0.17437430000000001</v>
      </c>
      <c r="DU1521" s="38">
        <v>1.4534999999999999E-2</v>
      </c>
      <c r="DV1521" s="38">
        <v>0.19079299999999999</v>
      </c>
      <c r="DW1521" s="38">
        <v>-0.1148265</v>
      </c>
      <c r="DX1521" s="38">
        <v>5.3988999999999999E-3</v>
      </c>
      <c r="DY1521" s="38">
        <v>-0.1232075</v>
      </c>
      <c r="DZ1521" s="38">
        <v>0.1126241</v>
      </c>
      <c r="EA1521" s="38">
        <v>0.30936190000000002</v>
      </c>
      <c r="EB1521" s="38">
        <v>0.1109229</v>
      </c>
      <c r="EC1521" s="38">
        <v>2.6548200000000001E-2</v>
      </c>
      <c r="ED1521" s="38">
        <v>-1.43652E-2</v>
      </c>
      <c r="EE1521" s="38">
        <v>-9.7460000000000005E-2</v>
      </c>
      <c r="EF1521" s="38">
        <v>-0.1584663</v>
      </c>
      <c r="EG1521" s="38">
        <v>4.8759999999999998E-4</v>
      </c>
      <c r="EH1521" s="38">
        <v>0.16408500000000001</v>
      </c>
      <c r="EI1521" s="38">
        <v>0.20681949999999999</v>
      </c>
      <c r="EJ1521" s="38">
        <v>0.12549289999999999</v>
      </c>
      <c r="EK1521" s="38">
        <v>0.2213783</v>
      </c>
      <c r="EL1521" s="38">
        <v>0.19472729999999999</v>
      </c>
      <c r="EM1521" s="38">
        <v>0.1631562</v>
      </c>
      <c r="EN1521" s="38">
        <v>-8.5771600000000003E-2</v>
      </c>
      <c r="EO1521" s="38">
        <v>5.4365000000000004E-3</v>
      </c>
      <c r="EP1521" s="38">
        <v>0.10199950000000001</v>
      </c>
      <c r="EQ1521" s="38">
        <v>0.23850270000000001</v>
      </c>
      <c r="ER1521" s="38">
        <v>0.2094606</v>
      </c>
      <c r="ES1521" s="38">
        <v>6.1696000000000001E-2</v>
      </c>
      <c r="ET1521" s="38">
        <v>0.2463235</v>
      </c>
      <c r="EU1521" s="38">
        <v>-5.22059E-2</v>
      </c>
      <c r="EV1521" s="38">
        <v>6.4305899999999999E-2</v>
      </c>
      <c r="EW1521" s="38">
        <v>-6.7402100000000006E-2</v>
      </c>
      <c r="EX1521" s="38">
        <v>0.172234</v>
      </c>
      <c r="EY1521" s="38">
        <v>0.36416100000000001</v>
      </c>
      <c r="EZ1521" s="38">
        <v>0.17134060000000001</v>
      </c>
      <c r="FA1521" s="38">
        <v>8.2226900000000006E-2</v>
      </c>
      <c r="FB1521" s="38">
        <v>92</v>
      </c>
      <c r="FC1521" s="38">
        <v>91</v>
      </c>
      <c r="FD1521" s="38">
        <v>88</v>
      </c>
      <c r="FE1521" s="38">
        <v>86</v>
      </c>
      <c r="FF1521" s="38">
        <v>85.5</v>
      </c>
      <c r="FG1521" s="38">
        <v>83.5</v>
      </c>
      <c r="FH1521" s="38">
        <v>83.5</v>
      </c>
      <c r="FI1521" s="38">
        <v>85</v>
      </c>
      <c r="FJ1521" s="38">
        <v>91</v>
      </c>
      <c r="FK1521" s="38">
        <v>96</v>
      </c>
      <c r="FL1521" s="38">
        <v>101.5</v>
      </c>
      <c r="FM1521" s="38">
        <v>104.5</v>
      </c>
      <c r="FN1521" s="38">
        <v>106.5</v>
      </c>
      <c r="FO1521" s="38">
        <v>108.5</v>
      </c>
      <c r="FP1521" s="38">
        <v>110</v>
      </c>
      <c r="FQ1521" s="38">
        <v>111</v>
      </c>
      <c r="FR1521" s="38">
        <v>110.5</v>
      </c>
      <c r="FS1521" s="38">
        <v>109.5</v>
      </c>
      <c r="FT1521" s="38">
        <v>108</v>
      </c>
      <c r="FU1521" s="38">
        <v>105</v>
      </c>
      <c r="FV1521" s="38">
        <v>102</v>
      </c>
      <c r="FW1521">
        <v>100</v>
      </c>
      <c r="FX1521">
        <v>97</v>
      </c>
      <c r="FY1521">
        <v>94.5</v>
      </c>
      <c r="FZ1521">
        <v>5.9344000000000001E-2</v>
      </c>
      <c r="GA1521">
        <v>0.36967050000000001</v>
      </c>
      <c r="GB1521">
        <v>1</v>
      </c>
    </row>
    <row r="1522" spans="1:184" x14ac:dyDescent="0.3">
      <c r="A1522" t="s">
        <v>1</v>
      </c>
      <c r="B1522" t="s">
        <v>1</v>
      </c>
      <c r="C1522" t="s">
        <v>261</v>
      </c>
      <c r="D1522" t="s">
        <v>1</v>
      </c>
      <c r="E1522" t="s">
        <v>1</v>
      </c>
      <c r="F1522" t="s">
        <v>1</v>
      </c>
      <c r="G1522" t="s">
        <v>1</v>
      </c>
      <c r="H1522" s="40" t="s">
        <v>1</v>
      </c>
      <c r="I1522" s="18" t="s">
        <v>1</v>
      </c>
      <c r="J1522" s="38" t="s">
        <v>1</v>
      </c>
      <c r="K1522" s="18" t="s">
        <v>2</v>
      </c>
      <c r="L1522" s="38">
        <v>8368</v>
      </c>
      <c r="M1522" s="38">
        <v>8368</v>
      </c>
      <c r="N1522" s="38">
        <v>8.1606749999999995</v>
      </c>
      <c r="O1522" s="38">
        <v>7.9122529999999998</v>
      </c>
      <c r="P1522" s="38">
        <v>7.7096710000000002</v>
      </c>
      <c r="Q1522" s="38">
        <v>7.6478910000000004</v>
      </c>
      <c r="R1522" s="38">
        <v>7.8814500000000001</v>
      </c>
      <c r="S1522" s="38">
        <v>8.3741909999999997</v>
      </c>
      <c r="T1522" s="38">
        <v>8.878463</v>
      </c>
      <c r="U1522" s="38">
        <v>9.9661380000000008</v>
      </c>
      <c r="V1522" s="38">
        <v>11.32845</v>
      </c>
      <c r="W1522" s="38">
        <v>12.3537</v>
      </c>
      <c r="X1522" s="38">
        <v>13.253119999999999</v>
      </c>
      <c r="Y1522" s="38">
        <v>13.876709999999999</v>
      </c>
      <c r="Z1522" s="38">
        <v>14.21649</v>
      </c>
      <c r="AA1522" s="38">
        <v>14.575670000000001</v>
      </c>
      <c r="AB1522" s="38">
        <v>14.6418</v>
      </c>
      <c r="AC1522" s="38">
        <v>14.4626</v>
      </c>
      <c r="AD1522" s="38">
        <v>13.95851</v>
      </c>
      <c r="AE1522" s="38">
        <v>12.986890000000001</v>
      </c>
      <c r="AF1522" s="38">
        <v>12.173870000000001</v>
      </c>
      <c r="AG1522" s="38">
        <v>11.600020000000001</v>
      </c>
      <c r="AH1522" s="38">
        <v>11.090619999999999</v>
      </c>
      <c r="AI1522" s="38">
        <v>10.32376</v>
      </c>
      <c r="AJ1522" s="38">
        <v>9.5424819999999997</v>
      </c>
      <c r="AK1522" s="38">
        <v>8.9334629999999997</v>
      </c>
      <c r="AL1522" s="38">
        <v>-9.6612299999999998E-2</v>
      </c>
      <c r="AM1522" s="38">
        <v>-6.7188399999999995E-2</v>
      </c>
      <c r="AN1522" s="38">
        <v>-2.1874899999999999E-2</v>
      </c>
      <c r="AO1522" s="38">
        <v>5.5500999999999997E-3</v>
      </c>
      <c r="AP1522" s="38">
        <v>3.23173E-2</v>
      </c>
      <c r="AQ1522" s="38">
        <v>-1.1698999999999999E-2</v>
      </c>
      <c r="AR1522" s="38">
        <v>-0.10744330000000001</v>
      </c>
      <c r="AS1522" s="38">
        <v>-4.2382799999999998E-2</v>
      </c>
      <c r="AT1522" s="38">
        <v>-6.5724500000000005E-2</v>
      </c>
      <c r="AU1522" s="38">
        <v>-5.6270300000000002E-2</v>
      </c>
      <c r="AV1522" s="38">
        <v>-6.7119300000000007E-2</v>
      </c>
      <c r="AW1522" s="38">
        <v>-4.7706999999999999E-2</v>
      </c>
      <c r="AX1522" s="38">
        <v>-5.5150200000000003E-2</v>
      </c>
      <c r="AY1522" s="38">
        <v>2.4167600000000001E-2</v>
      </c>
      <c r="AZ1522" s="38">
        <v>2.88285E-2</v>
      </c>
      <c r="BA1522" s="38">
        <v>-1.1162999999999999E-2</v>
      </c>
      <c r="BB1522" s="38">
        <v>0.12373240000000001</v>
      </c>
      <c r="BC1522" s="38">
        <v>4.9097500000000002E-2</v>
      </c>
      <c r="BD1522" s="38">
        <v>6.9547999999999999E-2</v>
      </c>
      <c r="BE1522" s="38">
        <v>2.9919899999999999E-2</v>
      </c>
      <c r="BF1522" s="38">
        <v>7.1178500000000006E-2</v>
      </c>
      <c r="BG1522" s="38">
        <v>2.4624199999999999E-2</v>
      </c>
      <c r="BH1522" s="38">
        <v>-4.3083000000000002E-3</v>
      </c>
      <c r="BI1522" s="38">
        <v>-9.4511300000000006E-2</v>
      </c>
      <c r="BJ1522" s="38">
        <v>-7.6048199999999996E-2</v>
      </c>
      <c r="BK1522" s="38">
        <v>-4.7345999999999999E-2</v>
      </c>
      <c r="BL1522" s="38">
        <v>-8.6890000000000003E-4</v>
      </c>
      <c r="BM1522" s="38">
        <v>2.3380499999999999E-2</v>
      </c>
      <c r="BN1522" s="38">
        <v>5.4432500000000002E-2</v>
      </c>
      <c r="BO1522" s="38">
        <v>1.01552E-2</v>
      </c>
      <c r="BP1522" s="38">
        <v>-7.9488900000000001E-2</v>
      </c>
      <c r="BQ1522" s="38">
        <v>-2.1507800000000001E-2</v>
      </c>
      <c r="BR1522" s="38">
        <v>-3.7637400000000001E-2</v>
      </c>
      <c r="BS1522" s="38">
        <v>-2.9060800000000001E-2</v>
      </c>
      <c r="BT1522" s="38">
        <v>-3.9874399999999997E-2</v>
      </c>
      <c r="BU1522" s="38">
        <v>-2.5629599999999999E-2</v>
      </c>
      <c r="BV1522" s="38">
        <v>-3.7646899999999997E-2</v>
      </c>
      <c r="BW1522" s="38">
        <v>4.7193699999999998E-2</v>
      </c>
      <c r="BX1522" s="38">
        <v>5.2779800000000002E-2</v>
      </c>
      <c r="BY1522" s="38">
        <v>1.9723000000000001E-2</v>
      </c>
      <c r="BZ1522" s="38">
        <v>0.15841150000000001</v>
      </c>
      <c r="CA1522" s="38">
        <v>8.1825300000000004E-2</v>
      </c>
      <c r="CB1522" s="38">
        <v>9.8934300000000003E-2</v>
      </c>
      <c r="CC1522" s="38">
        <v>6.30743E-2</v>
      </c>
      <c r="CD1522" s="38">
        <v>0.1026663</v>
      </c>
      <c r="CE1522" s="38">
        <v>5.7340099999999998E-2</v>
      </c>
      <c r="CF1522" s="38">
        <v>2.9388299999999999E-2</v>
      </c>
      <c r="CG1522" s="38">
        <v>-5.1489199999999999E-2</v>
      </c>
      <c r="CH1522" s="38">
        <v>-6.1805499999999999E-2</v>
      </c>
      <c r="CI1522" s="38">
        <v>-3.36032E-2</v>
      </c>
      <c r="CJ1522" s="38">
        <v>1.3679800000000001E-2</v>
      </c>
      <c r="CK1522" s="38">
        <v>3.5729799999999999E-2</v>
      </c>
      <c r="CL1522" s="38">
        <v>6.9749400000000003E-2</v>
      </c>
      <c r="CM1522" s="38">
        <v>2.5291299999999999E-2</v>
      </c>
      <c r="CN1522" s="38">
        <v>-6.0127800000000002E-2</v>
      </c>
      <c r="CO1522" s="38">
        <v>-7.0498999999999996E-3</v>
      </c>
      <c r="CP1522" s="38">
        <v>-1.81843E-2</v>
      </c>
      <c r="CQ1522" s="38">
        <v>-1.0215699999999999E-2</v>
      </c>
      <c r="CR1522" s="38">
        <v>-2.1004599999999998E-2</v>
      </c>
      <c r="CS1522" s="38">
        <v>-1.03389E-2</v>
      </c>
      <c r="CT1522" s="38">
        <v>-2.55242E-2</v>
      </c>
      <c r="CU1522" s="38">
        <v>6.31414E-2</v>
      </c>
      <c r="CV1522" s="38">
        <v>6.9368399999999997E-2</v>
      </c>
      <c r="CW1522" s="38">
        <v>4.1114600000000001E-2</v>
      </c>
      <c r="CX1522" s="38">
        <v>0.18243010000000001</v>
      </c>
      <c r="CY1522" s="38">
        <v>0.1044924</v>
      </c>
      <c r="CZ1522" s="38">
        <v>0.1192872</v>
      </c>
      <c r="DA1522" s="38">
        <v>8.6036899999999999E-2</v>
      </c>
      <c r="DB1522" s="38">
        <v>0.12447469999999999</v>
      </c>
      <c r="DC1522" s="38">
        <v>7.9999000000000001E-2</v>
      </c>
      <c r="DD1522" s="38">
        <v>5.27264E-2</v>
      </c>
      <c r="DE1522" s="38">
        <v>-2.1692199999999998E-2</v>
      </c>
      <c r="DF1522" s="38">
        <v>-4.7562800000000002E-2</v>
      </c>
      <c r="DG1522" s="38">
        <v>-1.98604E-2</v>
      </c>
      <c r="DH1522" s="38">
        <v>2.82285E-2</v>
      </c>
      <c r="DI1522" s="38">
        <v>4.8078999999999997E-2</v>
      </c>
      <c r="DJ1522" s="38">
        <v>8.5066299999999997E-2</v>
      </c>
      <c r="DK1522" s="38">
        <v>4.0427400000000002E-2</v>
      </c>
      <c r="DL1522" s="38">
        <v>-4.0766700000000003E-2</v>
      </c>
      <c r="DM1522" s="38">
        <v>7.4080999999999999E-3</v>
      </c>
      <c r="DN1522" s="38">
        <v>1.2688E-3</v>
      </c>
      <c r="DO1522" s="38">
        <v>8.6295E-3</v>
      </c>
      <c r="DP1522" s="38">
        <v>-2.1348999999999999E-3</v>
      </c>
      <c r="DQ1522" s="38">
        <v>4.9518000000000001E-3</v>
      </c>
      <c r="DR1522" s="38">
        <v>-1.3401400000000001E-2</v>
      </c>
      <c r="DS1522" s="38">
        <v>7.9089199999999998E-2</v>
      </c>
      <c r="DT1522" s="38">
        <v>8.5957000000000006E-2</v>
      </c>
      <c r="DU1522" s="38">
        <v>6.2506199999999998E-2</v>
      </c>
      <c r="DV1522" s="38">
        <v>0.20644870000000001</v>
      </c>
      <c r="DW1522" s="38">
        <v>0.12715960000000001</v>
      </c>
      <c r="DX1522" s="38">
        <v>0.13964009999999999</v>
      </c>
      <c r="DY1522" s="38">
        <v>0.1089996</v>
      </c>
      <c r="DZ1522" s="38">
        <v>0.146283</v>
      </c>
      <c r="EA1522" s="38">
        <v>0.1026579</v>
      </c>
      <c r="EB1522" s="38">
        <v>7.6064599999999996E-2</v>
      </c>
      <c r="EC1522" s="38">
        <v>8.1048000000000005E-3</v>
      </c>
      <c r="ED1522" s="38">
        <v>-2.6998600000000001E-2</v>
      </c>
      <c r="EE1522" s="38">
        <v>-1.8E-5</v>
      </c>
      <c r="EF1522" s="38">
        <v>4.9234600000000003E-2</v>
      </c>
      <c r="EG1522" s="38">
        <v>6.5909400000000007E-2</v>
      </c>
      <c r="EH1522" s="38">
        <v>0.1071815</v>
      </c>
      <c r="EI1522" s="38">
        <v>6.2281599999999999E-2</v>
      </c>
      <c r="EJ1522" s="38">
        <v>-1.28123E-2</v>
      </c>
      <c r="EK1522" s="38">
        <v>2.8283099999999999E-2</v>
      </c>
      <c r="EL1522" s="38">
        <v>2.9355900000000001E-2</v>
      </c>
      <c r="EM1522" s="38">
        <v>3.5839000000000003E-2</v>
      </c>
      <c r="EN1522" s="38">
        <v>2.51101E-2</v>
      </c>
      <c r="EO1522" s="38">
        <v>2.70292E-2</v>
      </c>
      <c r="EP1522" s="38">
        <v>4.1019000000000003E-3</v>
      </c>
      <c r="EQ1522" s="38">
        <v>0.1021152</v>
      </c>
      <c r="ER1522" s="38">
        <v>0.1099083</v>
      </c>
      <c r="ES1522" s="38">
        <v>9.3392199999999995E-2</v>
      </c>
      <c r="ET1522" s="38">
        <v>0.2411278</v>
      </c>
      <c r="EU1522" s="38">
        <v>0.15988730000000001</v>
      </c>
      <c r="EV1522" s="38">
        <v>0.16902639999999999</v>
      </c>
      <c r="EW1522" s="38">
        <v>0.142154</v>
      </c>
      <c r="EX1522" s="38">
        <v>0.17777090000000001</v>
      </c>
      <c r="EY1522" s="38">
        <v>0.13537379999999999</v>
      </c>
      <c r="EZ1522" s="38">
        <v>0.1097612</v>
      </c>
      <c r="FA1522" s="38">
        <v>5.1126999999999999E-2</v>
      </c>
      <c r="FB1522" s="38">
        <v>86.636359999999996</v>
      </c>
      <c r="FC1522" s="38">
        <v>85.136359999999996</v>
      </c>
      <c r="FD1522" s="38">
        <v>83.227270000000004</v>
      </c>
      <c r="FE1522" s="38">
        <v>81.636359999999996</v>
      </c>
      <c r="FF1522" s="38">
        <v>79.954539999999994</v>
      </c>
      <c r="FG1522" s="38">
        <v>78.727270000000004</v>
      </c>
      <c r="FH1522" s="38">
        <v>78.318179999999998</v>
      </c>
      <c r="FI1522" s="38">
        <v>80.954539999999994</v>
      </c>
      <c r="FJ1522" s="38">
        <v>84.772729999999996</v>
      </c>
      <c r="FK1522" s="38">
        <v>89.136359999999996</v>
      </c>
      <c r="FL1522" s="38">
        <v>93.636359999999996</v>
      </c>
      <c r="FM1522" s="38">
        <v>97.227270000000004</v>
      </c>
      <c r="FN1522" s="38">
        <v>100.0909</v>
      </c>
      <c r="FO1522" s="38">
        <v>102.13639999999999</v>
      </c>
      <c r="FP1522" s="38">
        <v>103.5455</v>
      </c>
      <c r="FQ1522" s="38">
        <v>104.3182</v>
      </c>
      <c r="FR1522" s="38">
        <v>105.4545</v>
      </c>
      <c r="FS1522" s="38">
        <v>105.4545</v>
      </c>
      <c r="FT1522" s="38">
        <v>104.5909</v>
      </c>
      <c r="FU1522" s="38">
        <v>102.2273</v>
      </c>
      <c r="FV1522" s="38">
        <v>99.045460000000006</v>
      </c>
      <c r="FW1522">
        <v>96.045460000000006</v>
      </c>
      <c r="FX1522">
        <v>92.909090000000006</v>
      </c>
      <c r="FY1522">
        <v>90</v>
      </c>
      <c r="FZ1522">
        <v>3.0807899999999999E-2</v>
      </c>
      <c r="GA1522">
        <v>0.2306686</v>
      </c>
      <c r="GB1522">
        <v>1</v>
      </c>
    </row>
    <row r="1523" spans="1:184" x14ac:dyDescent="0.3">
      <c r="A1523" t="s">
        <v>1</v>
      </c>
      <c r="B1523" t="s">
        <v>1</v>
      </c>
      <c r="C1523" t="s">
        <v>262</v>
      </c>
      <c r="D1523" t="s">
        <v>1</v>
      </c>
      <c r="E1523" t="s">
        <v>1</v>
      </c>
      <c r="F1523" t="s">
        <v>1</v>
      </c>
      <c r="G1523" t="s">
        <v>1</v>
      </c>
      <c r="H1523" s="40" t="s">
        <v>1</v>
      </c>
      <c r="I1523" s="18" t="s">
        <v>1</v>
      </c>
      <c r="J1523" s="38" t="s">
        <v>1</v>
      </c>
      <c r="K1523" s="18">
        <v>44722</v>
      </c>
      <c r="L1523" s="38">
        <v>6155</v>
      </c>
      <c r="M1523" s="38">
        <v>6155</v>
      </c>
      <c r="N1523" s="38">
        <v>3.1811129999999999</v>
      </c>
      <c r="O1523" s="38">
        <v>3.0803850000000002</v>
      </c>
      <c r="P1523" s="38">
        <v>3.0023930000000001</v>
      </c>
      <c r="Q1523" s="38">
        <v>2.961303</v>
      </c>
      <c r="R1523" s="38">
        <v>3.0424579999999999</v>
      </c>
      <c r="S1523" s="38">
        <v>3.2687879999999998</v>
      </c>
      <c r="T1523" s="38">
        <v>3.563088</v>
      </c>
      <c r="U1523" s="38">
        <v>4.0383129999999996</v>
      </c>
      <c r="V1523" s="38">
        <v>4.6277569999999999</v>
      </c>
      <c r="W1523" s="38">
        <v>5.1201169999999996</v>
      </c>
      <c r="X1523" s="38">
        <v>5.5739460000000003</v>
      </c>
      <c r="Y1523" s="38">
        <v>5.954256</v>
      </c>
      <c r="Z1523" s="38">
        <v>6.1051989999999998</v>
      </c>
      <c r="AA1523" s="38">
        <v>6.3127570000000004</v>
      </c>
      <c r="AB1523" s="38">
        <v>6.3382189999999996</v>
      </c>
      <c r="AC1523" s="38">
        <v>6.1856780000000002</v>
      </c>
      <c r="AD1523" s="38">
        <v>5.797396</v>
      </c>
      <c r="AE1523" s="38">
        <v>5.3471590000000004</v>
      </c>
      <c r="AF1523" s="38">
        <v>4.874816</v>
      </c>
      <c r="AG1523" s="38">
        <v>4.5250019999999997</v>
      </c>
      <c r="AH1523" s="38">
        <v>4.2639079999999998</v>
      </c>
      <c r="AI1523" s="38">
        <v>4.0166560000000002</v>
      </c>
      <c r="AJ1523" s="38">
        <v>3.7286869999999999</v>
      </c>
      <c r="AK1523" s="38">
        <v>3.5140150000000001</v>
      </c>
      <c r="AL1523" s="38">
        <v>-2.2985100000000001E-2</v>
      </c>
      <c r="AM1523" s="38">
        <v>-1.46716E-2</v>
      </c>
      <c r="AN1523" s="38">
        <v>-8.8561999999999998E-3</v>
      </c>
      <c r="AO1523" s="38">
        <v>3.9699000000000002E-3</v>
      </c>
      <c r="AP1523" s="38">
        <v>-1.5523E-2</v>
      </c>
      <c r="AQ1523" s="38">
        <v>-5.8935999999999997E-3</v>
      </c>
      <c r="AR1523" s="38">
        <v>-2.9748900000000002E-2</v>
      </c>
      <c r="AS1523" s="38">
        <v>-2.5271700000000001E-2</v>
      </c>
      <c r="AT1523" s="38">
        <v>-1.1658399999999999E-2</v>
      </c>
      <c r="AU1523" s="38">
        <v>-6.8546899999999994E-2</v>
      </c>
      <c r="AV1523" s="38">
        <v>-0.1043224</v>
      </c>
      <c r="AW1523" s="38">
        <v>-3.33081E-2</v>
      </c>
      <c r="AX1523" s="38">
        <v>-5.6317300000000001E-2</v>
      </c>
      <c r="AY1523" s="38">
        <v>-1.4837400000000001E-2</v>
      </c>
      <c r="AZ1523" s="38">
        <v>-2.6636300000000002E-2</v>
      </c>
      <c r="BA1523" s="38">
        <v>-6.3631E-3</v>
      </c>
      <c r="BB1523" s="38">
        <v>-1.8400799999999998E-2</v>
      </c>
      <c r="BC1523" s="38">
        <v>1.31792E-2</v>
      </c>
      <c r="BD1523" s="38">
        <v>3.1111900000000001E-2</v>
      </c>
      <c r="BE1523" s="38">
        <v>-3.3087699999999998E-2</v>
      </c>
      <c r="BF1523" s="38">
        <v>-3.7764199999999998E-2</v>
      </c>
      <c r="BG1523" s="38">
        <v>-8.7989999999999999E-2</v>
      </c>
      <c r="BH1523" s="38">
        <v>-3.3133200000000002E-2</v>
      </c>
      <c r="BI1523" s="38">
        <v>-1.1586999999999999E-3</v>
      </c>
      <c r="BJ1523" s="38">
        <v>-8.5144000000000001E-3</v>
      </c>
      <c r="BK1523" s="38">
        <v>-1.3144999999999999E-3</v>
      </c>
      <c r="BL1523" s="38">
        <v>-4.0599999999999998E-5</v>
      </c>
      <c r="BM1523" s="38">
        <v>1.4471700000000001E-2</v>
      </c>
      <c r="BN1523" s="38">
        <v>-3.6790999999999998E-3</v>
      </c>
      <c r="BO1523" s="38">
        <v>3.6546999999999999E-3</v>
      </c>
      <c r="BP1523" s="38">
        <v>-1.72853E-2</v>
      </c>
      <c r="BQ1523" s="38">
        <v>-1.35724E-2</v>
      </c>
      <c r="BR1523" s="38">
        <v>3.2312E-3</v>
      </c>
      <c r="BS1523" s="38">
        <v>-5.0368799999999998E-2</v>
      </c>
      <c r="BT1523" s="38">
        <v>-8.7634699999999996E-2</v>
      </c>
      <c r="BU1523" s="38">
        <v>-2.1016900000000002E-2</v>
      </c>
      <c r="BV1523" s="38">
        <v>-4.64474E-2</v>
      </c>
      <c r="BW1523" s="38">
        <v>-1.3810000000000001E-3</v>
      </c>
      <c r="BX1523" s="38">
        <v>-4.4476999999999997E-3</v>
      </c>
      <c r="BY1523" s="38">
        <v>2.12344E-2</v>
      </c>
      <c r="BZ1523" s="38">
        <v>1.2578199999999999E-2</v>
      </c>
      <c r="CA1523" s="38">
        <v>4.5934599999999999E-2</v>
      </c>
      <c r="CB1523" s="38">
        <v>6.18883E-2</v>
      </c>
      <c r="CC1523" s="38">
        <v>1.4251999999999999E-3</v>
      </c>
      <c r="CD1523" s="38">
        <v>-7.9790999999999994E-3</v>
      </c>
      <c r="CE1523" s="38">
        <v>-6.6022600000000001E-2</v>
      </c>
      <c r="CF1523" s="38">
        <v>-1.2184800000000001E-2</v>
      </c>
      <c r="CG1523" s="38">
        <v>2.07671E-2</v>
      </c>
      <c r="CH1523" s="38">
        <v>1.508E-3</v>
      </c>
      <c r="CI1523" s="38">
        <v>7.9365000000000008E-3</v>
      </c>
      <c r="CJ1523" s="38">
        <v>6.0651000000000004E-3</v>
      </c>
      <c r="CK1523" s="38">
        <v>2.1745199999999999E-2</v>
      </c>
      <c r="CL1523" s="38">
        <v>4.5239E-3</v>
      </c>
      <c r="CM1523" s="38">
        <v>1.02679E-2</v>
      </c>
      <c r="CN1523" s="38">
        <v>-8.6531000000000004E-3</v>
      </c>
      <c r="CO1523" s="38">
        <v>-5.4695999999999998E-3</v>
      </c>
      <c r="CP1523" s="38">
        <v>1.3543700000000001E-2</v>
      </c>
      <c r="CQ1523" s="38">
        <v>-3.7778800000000001E-2</v>
      </c>
      <c r="CR1523" s="38">
        <v>-7.60768E-2</v>
      </c>
      <c r="CS1523" s="38">
        <v>-1.2503999999999999E-2</v>
      </c>
      <c r="CT1523" s="38">
        <v>-3.9611500000000001E-2</v>
      </c>
      <c r="CU1523" s="38">
        <v>7.9389000000000005E-3</v>
      </c>
      <c r="CV1523" s="38">
        <v>1.0919999999999999E-2</v>
      </c>
      <c r="CW1523" s="38">
        <v>4.0348299999999997E-2</v>
      </c>
      <c r="CX1523" s="38">
        <v>3.4034200000000001E-2</v>
      </c>
      <c r="CY1523" s="38">
        <v>6.8620799999999996E-2</v>
      </c>
      <c r="CZ1523" s="38">
        <v>8.3203899999999997E-2</v>
      </c>
      <c r="DA1523" s="38">
        <v>2.53286E-2</v>
      </c>
      <c r="DB1523" s="38">
        <v>1.26499E-2</v>
      </c>
      <c r="DC1523" s="38">
        <v>-5.0807999999999999E-2</v>
      </c>
      <c r="DD1523" s="38">
        <v>2.3238999999999998E-3</v>
      </c>
      <c r="DE1523" s="38">
        <v>3.59528E-2</v>
      </c>
      <c r="DF1523" s="38">
        <v>1.15303E-2</v>
      </c>
      <c r="DG1523" s="38">
        <v>1.7187600000000001E-2</v>
      </c>
      <c r="DH1523" s="38">
        <v>1.21707E-2</v>
      </c>
      <c r="DI1523" s="38">
        <v>2.9018700000000001E-2</v>
      </c>
      <c r="DJ1523" s="38">
        <v>1.2726899999999999E-2</v>
      </c>
      <c r="DK1523" s="38">
        <v>1.6881E-2</v>
      </c>
      <c r="DL1523" s="38">
        <v>-2.09E-5</v>
      </c>
      <c r="DM1523" s="38">
        <v>2.6332999999999999E-3</v>
      </c>
      <c r="DN1523" s="38">
        <v>2.3856100000000002E-2</v>
      </c>
      <c r="DO1523" s="38">
        <v>-2.5188800000000001E-2</v>
      </c>
      <c r="DP1523" s="38">
        <v>-6.4518900000000004E-2</v>
      </c>
      <c r="DQ1523" s="38">
        <v>-3.9912000000000003E-3</v>
      </c>
      <c r="DR1523" s="38">
        <v>-3.2775600000000002E-2</v>
      </c>
      <c r="DS1523" s="38">
        <v>1.7258699999999998E-2</v>
      </c>
      <c r="DT1523" s="38">
        <v>2.6287700000000001E-2</v>
      </c>
      <c r="DU1523" s="38">
        <v>5.9462300000000003E-2</v>
      </c>
      <c r="DV1523" s="38">
        <v>5.5490100000000001E-2</v>
      </c>
      <c r="DW1523" s="38">
        <v>9.1307100000000002E-2</v>
      </c>
      <c r="DX1523" s="38">
        <v>0.1045195</v>
      </c>
      <c r="DY1523" s="38">
        <v>4.9232100000000001E-2</v>
      </c>
      <c r="DZ1523" s="38">
        <v>3.32789E-2</v>
      </c>
      <c r="EA1523" s="38">
        <v>-3.5593399999999997E-2</v>
      </c>
      <c r="EB1523" s="38">
        <v>1.6832699999999999E-2</v>
      </c>
      <c r="EC1523" s="38">
        <v>5.1138599999999999E-2</v>
      </c>
      <c r="ED1523" s="38">
        <v>2.6001E-2</v>
      </c>
      <c r="EE1523" s="38">
        <v>3.0544700000000001E-2</v>
      </c>
      <c r="EF1523" s="38">
        <v>2.0986299999999999E-2</v>
      </c>
      <c r="EG1523" s="38">
        <v>3.95205E-2</v>
      </c>
      <c r="EH1523" s="38">
        <v>2.45708E-2</v>
      </c>
      <c r="EI1523" s="38">
        <v>2.6429299999999999E-2</v>
      </c>
      <c r="EJ1523" s="38">
        <v>1.2442699999999999E-2</v>
      </c>
      <c r="EK1523" s="38">
        <v>1.4332599999999999E-2</v>
      </c>
      <c r="EL1523" s="38">
        <v>3.8745700000000001E-2</v>
      </c>
      <c r="EM1523" s="38">
        <v>-7.0108000000000002E-3</v>
      </c>
      <c r="EN1523" s="38">
        <v>-4.7831100000000001E-2</v>
      </c>
      <c r="EO1523" s="38">
        <v>8.3000000000000001E-3</v>
      </c>
      <c r="EP1523" s="38">
        <v>-2.2905700000000001E-2</v>
      </c>
      <c r="EQ1523" s="38">
        <v>3.0715099999999999E-2</v>
      </c>
      <c r="ER1523" s="38">
        <v>4.8476199999999997E-2</v>
      </c>
      <c r="ES1523" s="38">
        <v>8.7059800000000007E-2</v>
      </c>
      <c r="ET1523" s="38">
        <v>8.6469099999999993E-2</v>
      </c>
      <c r="EU1523" s="38">
        <v>0.12406250000000001</v>
      </c>
      <c r="EV1523" s="38">
        <v>0.13529579999999999</v>
      </c>
      <c r="EW1523" s="38">
        <v>8.3744899999999997E-2</v>
      </c>
      <c r="EX1523" s="38">
        <v>6.3063999999999995E-2</v>
      </c>
      <c r="EY1523" s="38">
        <v>-1.3625999999999999E-2</v>
      </c>
      <c r="EZ1523" s="38">
        <v>3.7781099999999998E-2</v>
      </c>
      <c r="FA1523" s="38">
        <v>7.3064400000000002E-2</v>
      </c>
      <c r="FB1523" s="38">
        <v>69.795500000000004</v>
      </c>
      <c r="FC1523" s="38">
        <v>67.550240000000002</v>
      </c>
      <c r="FD1523" s="38">
        <v>65.813419999999994</v>
      </c>
      <c r="FE1523" s="38">
        <v>64.972399999999993</v>
      </c>
      <c r="FF1523" s="38">
        <v>63.424889999999998</v>
      </c>
      <c r="FG1523" s="38">
        <v>60.72052</v>
      </c>
      <c r="FH1523" s="38">
        <v>61.870829999999998</v>
      </c>
      <c r="FI1523" s="38">
        <v>67.870069999999998</v>
      </c>
      <c r="FJ1523" s="38">
        <v>74.563209999999998</v>
      </c>
      <c r="FK1523" s="38">
        <v>80.826790000000003</v>
      </c>
      <c r="FL1523" s="38">
        <v>85.962969999999999</v>
      </c>
      <c r="FM1523" s="38">
        <v>90.650149999999996</v>
      </c>
      <c r="FN1523" s="38">
        <v>93.517679999999999</v>
      </c>
      <c r="FO1523" s="38">
        <v>94.847719999999995</v>
      </c>
      <c r="FP1523" s="38">
        <v>94.378860000000003</v>
      </c>
      <c r="FQ1523" s="38">
        <v>93.738140000000001</v>
      </c>
      <c r="FR1523" s="38">
        <v>92.102159999999998</v>
      </c>
      <c r="FS1523" s="38">
        <v>89.288049999999998</v>
      </c>
      <c r="FT1523" s="38">
        <v>87.541349999999994</v>
      </c>
      <c r="FU1523" s="38">
        <v>83.934169999999995</v>
      </c>
      <c r="FV1523" s="38">
        <v>80.109049999999996</v>
      </c>
      <c r="FW1523">
        <v>76.267979999999994</v>
      </c>
      <c r="FX1523">
        <v>73.7774</v>
      </c>
      <c r="FY1523">
        <v>71.585880000000003</v>
      </c>
      <c r="FZ1523">
        <v>3.8030500000000002E-2</v>
      </c>
      <c r="GA1523">
        <v>0.27519749999999998</v>
      </c>
      <c r="GB1523">
        <v>1</v>
      </c>
    </row>
    <row r="1524" spans="1:184" x14ac:dyDescent="0.3">
      <c r="A1524" t="s">
        <v>1</v>
      </c>
      <c r="B1524" t="s">
        <v>1</v>
      </c>
      <c r="C1524" t="s">
        <v>262</v>
      </c>
      <c r="D1524" t="s">
        <v>1</v>
      </c>
      <c r="E1524" t="s">
        <v>1</v>
      </c>
      <c r="F1524" t="s">
        <v>1</v>
      </c>
      <c r="G1524" t="s">
        <v>1</v>
      </c>
      <c r="H1524" s="40" t="s">
        <v>1</v>
      </c>
      <c r="I1524" s="18" t="s">
        <v>1</v>
      </c>
      <c r="J1524" s="38" t="s">
        <v>1</v>
      </c>
      <c r="K1524" s="18">
        <v>44739</v>
      </c>
      <c r="L1524" s="38">
        <v>6147</v>
      </c>
      <c r="M1524" s="38">
        <v>6147</v>
      </c>
      <c r="N1524" s="38">
        <v>2.878098</v>
      </c>
      <c r="O1524" s="38">
        <v>2.7802280000000001</v>
      </c>
      <c r="P1524" s="38">
        <v>2.723792</v>
      </c>
      <c r="Q1524" s="38">
        <v>2.7220710000000001</v>
      </c>
      <c r="R1524" s="38">
        <v>2.822381</v>
      </c>
      <c r="S1524" s="38">
        <v>3.0247760000000001</v>
      </c>
      <c r="T1524" s="38">
        <v>3.3479369999999999</v>
      </c>
      <c r="U1524" s="38">
        <v>3.6756039999999999</v>
      </c>
      <c r="V1524" s="38">
        <v>4.1391010000000001</v>
      </c>
      <c r="W1524" s="38">
        <v>4.5018440000000002</v>
      </c>
      <c r="X1524" s="38">
        <v>4.7464190000000004</v>
      </c>
      <c r="Y1524" s="38">
        <v>5.0021019999999998</v>
      </c>
      <c r="Z1524" s="38">
        <v>5.1474320000000002</v>
      </c>
      <c r="AA1524" s="38">
        <v>5.3987239999999996</v>
      </c>
      <c r="AB1524" s="38">
        <v>5.5575900000000003</v>
      </c>
      <c r="AC1524" s="38">
        <v>5.5588249999999997</v>
      </c>
      <c r="AD1524" s="38">
        <v>5.2163440000000003</v>
      </c>
      <c r="AE1524" s="38">
        <v>4.7141529999999996</v>
      </c>
      <c r="AF1524" s="38">
        <v>4.2732429999999999</v>
      </c>
      <c r="AG1524" s="38">
        <v>3.9719829999999998</v>
      </c>
      <c r="AH1524" s="38">
        <v>3.7753139999999998</v>
      </c>
      <c r="AI1524" s="38">
        <v>3.5178319999999998</v>
      </c>
      <c r="AJ1524" s="38">
        <v>3.2607930000000001</v>
      </c>
      <c r="AK1524" s="38">
        <v>3.083847</v>
      </c>
      <c r="AL1524" s="38">
        <v>-2.1870000000000001E-2</v>
      </c>
      <c r="AM1524" s="38">
        <v>-2.9313200000000001E-2</v>
      </c>
      <c r="AN1524" s="38">
        <v>-1.6426699999999999E-2</v>
      </c>
      <c r="AO1524" s="38">
        <v>-2.5667300000000001E-2</v>
      </c>
      <c r="AP1524" s="38">
        <v>-2.6065100000000001E-2</v>
      </c>
      <c r="AQ1524" s="38">
        <v>-3.2200699999999999E-2</v>
      </c>
      <c r="AR1524" s="38">
        <v>1.63932E-2</v>
      </c>
      <c r="AS1524" s="38">
        <v>-4.3044199999999998E-2</v>
      </c>
      <c r="AT1524" s="38">
        <v>3.1497200000000003E-2</v>
      </c>
      <c r="AU1524" s="38">
        <v>1.9954300000000001E-2</v>
      </c>
      <c r="AV1524" s="38">
        <v>-8.0134000000000004E-3</v>
      </c>
      <c r="AW1524" s="38">
        <v>-2.57813E-2</v>
      </c>
      <c r="AX1524" s="38">
        <v>-9.1097999999999995E-3</v>
      </c>
      <c r="AY1524" s="38">
        <v>-7.0279999999999995E-4</v>
      </c>
      <c r="AZ1524" s="38">
        <v>9.9249999999999989E-4</v>
      </c>
      <c r="BA1524" s="38">
        <v>4.7031200000000002E-2</v>
      </c>
      <c r="BB1524" s="38">
        <v>-5.9143899999999999E-2</v>
      </c>
      <c r="BC1524" s="38">
        <v>-9.8430799999999999E-2</v>
      </c>
      <c r="BD1524" s="38">
        <v>-8.1173400000000007E-2</v>
      </c>
      <c r="BE1524" s="38">
        <v>-9.6324699999999999E-2</v>
      </c>
      <c r="BF1524" s="38">
        <v>-3.47002E-2</v>
      </c>
      <c r="BG1524" s="38">
        <v>-0.1051219</v>
      </c>
      <c r="BH1524" s="38">
        <v>-0.1126167</v>
      </c>
      <c r="BI1524" s="38">
        <v>-9.7101499999999993E-2</v>
      </c>
      <c r="BJ1524" s="38">
        <v>-8.5930999999999993E-3</v>
      </c>
      <c r="BK1524" s="38">
        <v>-1.6444299999999999E-2</v>
      </c>
      <c r="BL1524" s="38">
        <v>-7.8896999999999995E-3</v>
      </c>
      <c r="BM1524" s="38">
        <v>-1.9334799999999999E-2</v>
      </c>
      <c r="BN1524" s="38">
        <v>-1.9344199999999999E-2</v>
      </c>
      <c r="BO1524" s="38">
        <v>-2.1001700000000002E-2</v>
      </c>
      <c r="BP1524" s="38">
        <v>2.79492E-2</v>
      </c>
      <c r="BQ1524" s="38">
        <v>-3.69378E-2</v>
      </c>
      <c r="BR1524" s="38">
        <v>4.4243499999999998E-2</v>
      </c>
      <c r="BS1524" s="38">
        <v>3.6622200000000001E-2</v>
      </c>
      <c r="BT1524" s="38">
        <v>1.3327800000000001E-2</v>
      </c>
      <c r="BU1524" s="38">
        <v>-6.4983999999999997E-3</v>
      </c>
      <c r="BV1524" s="38">
        <v>-1.0085999999999999E-3</v>
      </c>
      <c r="BW1524" s="38">
        <v>1.39407E-2</v>
      </c>
      <c r="BX1524" s="38">
        <v>2.4546499999999999E-2</v>
      </c>
      <c r="BY1524" s="38">
        <v>7.7169199999999993E-2</v>
      </c>
      <c r="BZ1524" s="38">
        <v>-2.3227600000000001E-2</v>
      </c>
      <c r="CA1524" s="38">
        <v>-6.9842799999999997E-2</v>
      </c>
      <c r="CB1524" s="38">
        <v>-5.9931199999999997E-2</v>
      </c>
      <c r="CC1524" s="38">
        <v>-7.5856400000000004E-2</v>
      </c>
      <c r="CD1524" s="38">
        <v>-1.31039E-2</v>
      </c>
      <c r="CE1524" s="38">
        <v>-8.5043400000000005E-2</v>
      </c>
      <c r="CF1524" s="38">
        <v>-9.7163100000000002E-2</v>
      </c>
      <c r="CG1524" s="38">
        <v>-8.2133600000000001E-2</v>
      </c>
      <c r="CH1524" s="38">
        <v>6.0240000000000001E-4</v>
      </c>
      <c r="CI1524" s="38">
        <v>-7.5313999999999997E-3</v>
      </c>
      <c r="CJ1524" s="38">
        <v>-1.9769000000000002E-3</v>
      </c>
      <c r="CK1524" s="38">
        <v>-1.4948899999999999E-2</v>
      </c>
      <c r="CL1524" s="38">
        <v>-1.46894E-2</v>
      </c>
      <c r="CM1524" s="38">
        <v>-1.32453E-2</v>
      </c>
      <c r="CN1524" s="38">
        <v>3.5952900000000003E-2</v>
      </c>
      <c r="CO1524" s="38">
        <v>-3.2708500000000001E-2</v>
      </c>
      <c r="CP1524" s="38">
        <v>5.3071599999999997E-2</v>
      </c>
      <c r="CQ1524" s="38">
        <v>4.8166399999999998E-2</v>
      </c>
      <c r="CR1524" s="38">
        <v>2.8108600000000001E-2</v>
      </c>
      <c r="CS1524" s="38">
        <v>6.8569E-3</v>
      </c>
      <c r="CT1524" s="38">
        <v>4.6023000000000001E-3</v>
      </c>
      <c r="CU1524" s="38">
        <v>2.4082800000000001E-2</v>
      </c>
      <c r="CV1524" s="38">
        <v>4.0859899999999998E-2</v>
      </c>
      <c r="CW1524" s="38">
        <v>9.8042699999999997E-2</v>
      </c>
      <c r="CX1524" s="38">
        <v>1.6479999999999999E-3</v>
      </c>
      <c r="CY1524" s="38">
        <v>-5.0042900000000001E-2</v>
      </c>
      <c r="CZ1524" s="38">
        <v>-4.5218899999999999E-2</v>
      </c>
      <c r="DA1524" s="38">
        <v>-6.1680100000000002E-2</v>
      </c>
      <c r="DB1524" s="38">
        <v>1.8537E-3</v>
      </c>
      <c r="DC1524" s="38">
        <v>-7.1137099999999995E-2</v>
      </c>
      <c r="DD1524" s="38">
        <v>-8.6459999999999995E-2</v>
      </c>
      <c r="DE1524" s="38">
        <v>-7.1766800000000006E-2</v>
      </c>
      <c r="DF1524" s="38">
        <v>9.7979E-3</v>
      </c>
      <c r="DG1524" s="38">
        <v>1.3816E-3</v>
      </c>
      <c r="DH1524" s="38">
        <v>3.9357999999999997E-3</v>
      </c>
      <c r="DI1524" s="38">
        <v>-1.0563100000000001E-2</v>
      </c>
      <c r="DJ1524" s="38">
        <v>-1.00345E-2</v>
      </c>
      <c r="DK1524" s="38">
        <v>-5.4888999999999997E-3</v>
      </c>
      <c r="DL1524" s="38">
        <v>4.3956500000000003E-2</v>
      </c>
      <c r="DM1524" s="38">
        <v>-2.8479299999999999E-2</v>
      </c>
      <c r="DN1524" s="38">
        <v>6.1899599999999999E-2</v>
      </c>
      <c r="DO1524" s="38">
        <v>5.97105E-2</v>
      </c>
      <c r="DP1524" s="38">
        <v>4.2889499999999997E-2</v>
      </c>
      <c r="DQ1524" s="38">
        <v>2.02122E-2</v>
      </c>
      <c r="DR1524" s="38">
        <v>1.02132E-2</v>
      </c>
      <c r="DS1524" s="38">
        <v>3.42248E-2</v>
      </c>
      <c r="DT1524" s="38">
        <v>5.7173300000000003E-2</v>
      </c>
      <c r="DU1524" s="38">
        <v>0.1189162</v>
      </c>
      <c r="DV1524" s="38">
        <v>2.6523600000000001E-2</v>
      </c>
      <c r="DW1524" s="38">
        <v>-3.02429E-2</v>
      </c>
      <c r="DX1524" s="38">
        <v>-3.0506700000000001E-2</v>
      </c>
      <c r="DY1524" s="38">
        <v>-4.7503900000000002E-2</v>
      </c>
      <c r="DZ1524" s="38">
        <v>1.6811199999999998E-2</v>
      </c>
      <c r="EA1524" s="38">
        <v>-5.7230799999999998E-2</v>
      </c>
      <c r="EB1524" s="38">
        <v>-7.5756900000000002E-2</v>
      </c>
      <c r="EC1524" s="38">
        <v>-6.1400099999999999E-2</v>
      </c>
      <c r="ED1524" s="38">
        <v>2.3074799999999999E-2</v>
      </c>
      <c r="EE1524" s="38">
        <v>1.42504E-2</v>
      </c>
      <c r="EF1524" s="38">
        <v>1.24729E-2</v>
      </c>
      <c r="EG1524" s="38">
        <v>-4.2306000000000002E-3</v>
      </c>
      <c r="EH1524" s="38">
        <v>-3.3135999999999999E-3</v>
      </c>
      <c r="EI1524" s="38">
        <v>5.7102000000000003E-3</v>
      </c>
      <c r="EJ1524" s="38">
        <v>5.5512600000000002E-2</v>
      </c>
      <c r="EK1524" s="38">
        <v>-2.2372900000000001E-2</v>
      </c>
      <c r="EL1524" s="38">
        <v>7.4645900000000001E-2</v>
      </c>
      <c r="EM1524" s="38">
        <v>7.6378500000000002E-2</v>
      </c>
      <c r="EN1524" s="38">
        <v>6.4230599999999999E-2</v>
      </c>
      <c r="EO1524" s="38">
        <v>3.9495099999999998E-2</v>
      </c>
      <c r="EP1524" s="38">
        <v>1.8314400000000002E-2</v>
      </c>
      <c r="EQ1524" s="38">
        <v>4.8868399999999999E-2</v>
      </c>
      <c r="ER1524" s="38">
        <v>8.0727300000000002E-2</v>
      </c>
      <c r="ES1524" s="38">
        <v>0.1490542</v>
      </c>
      <c r="ET1524" s="38">
        <v>6.2440000000000002E-2</v>
      </c>
      <c r="EU1524" s="38">
        <v>-1.655E-3</v>
      </c>
      <c r="EV1524" s="38">
        <v>-9.2645000000000002E-3</v>
      </c>
      <c r="EW1524" s="38">
        <v>-2.70356E-2</v>
      </c>
      <c r="EX1524" s="38">
        <v>3.8407499999999997E-2</v>
      </c>
      <c r="EY1524" s="38">
        <v>-3.7152299999999999E-2</v>
      </c>
      <c r="EZ1524" s="38">
        <v>-6.03034E-2</v>
      </c>
      <c r="FA1524" s="38">
        <v>-4.64322E-2</v>
      </c>
      <c r="FB1524" s="38">
        <v>58.00168</v>
      </c>
      <c r="FC1524" s="38">
        <v>56.158520000000003</v>
      </c>
      <c r="FD1524" s="38">
        <v>54.647530000000003</v>
      </c>
      <c r="FE1524" s="38">
        <v>53.946040000000004</v>
      </c>
      <c r="FF1524" s="38">
        <v>54.210189999999997</v>
      </c>
      <c r="FG1524" s="38">
        <v>53.719709999999999</v>
      </c>
      <c r="FH1524" s="38">
        <v>54.609780000000001</v>
      </c>
      <c r="FI1524" s="38">
        <v>56.807850000000002</v>
      </c>
      <c r="FJ1524" s="38">
        <v>60.528599999999997</v>
      </c>
      <c r="FK1524" s="38">
        <v>65.095730000000003</v>
      </c>
      <c r="FL1524" s="38">
        <v>71.034030000000001</v>
      </c>
      <c r="FM1524" s="38">
        <v>77.251840000000001</v>
      </c>
      <c r="FN1524" s="38">
        <v>82.569019999999995</v>
      </c>
      <c r="FO1524" s="38">
        <v>86.926289999999995</v>
      </c>
      <c r="FP1524" s="38">
        <v>88.582750000000004</v>
      </c>
      <c r="FQ1524" s="38">
        <v>88.904420000000002</v>
      </c>
      <c r="FR1524" s="38">
        <v>86.963710000000006</v>
      </c>
      <c r="FS1524" s="38">
        <v>84.812219999999996</v>
      </c>
      <c r="FT1524" s="38">
        <v>82.278379999999999</v>
      </c>
      <c r="FU1524" s="38">
        <v>78.258539999999996</v>
      </c>
      <c r="FV1524" s="38">
        <v>72.81644</v>
      </c>
      <c r="FW1524">
        <v>68.528800000000004</v>
      </c>
      <c r="FX1524">
        <v>65.423509999999993</v>
      </c>
      <c r="FY1524">
        <v>62.915469999999999</v>
      </c>
      <c r="FZ1524">
        <v>3.0008300000000002E-2</v>
      </c>
      <c r="GA1524">
        <v>0.21496950000000001</v>
      </c>
      <c r="GB1524">
        <v>1</v>
      </c>
    </row>
    <row r="1525" spans="1:184" x14ac:dyDescent="0.3">
      <c r="A1525" t="s">
        <v>1</v>
      </c>
      <c r="B1525" t="s">
        <v>1</v>
      </c>
      <c r="C1525" t="s">
        <v>262</v>
      </c>
      <c r="D1525" t="s">
        <v>1</v>
      </c>
      <c r="E1525" t="s">
        <v>1</v>
      </c>
      <c r="F1525" t="s">
        <v>1</v>
      </c>
      <c r="G1525" t="s">
        <v>1</v>
      </c>
      <c r="H1525" s="40" t="s">
        <v>1</v>
      </c>
      <c r="I1525" s="18" t="s">
        <v>1</v>
      </c>
      <c r="J1525" s="38" t="s">
        <v>1</v>
      </c>
      <c r="K1525" s="18">
        <v>44753</v>
      </c>
      <c r="L1525" s="38">
        <v>6132</v>
      </c>
      <c r="M1525" s="38">
        <v>6132</v>
      </c>
      <c r="N1525" s="38">
        <v>2.975724</v>
      </c>
      <c r="O1525" s="38">
        <v>2.8708179999999999</v>
      </c>
      <c r="P1525" s="38">
        <v>2.8122129999999999</v>
      </c>
      <c r="Q1525" s="38">
        <v>2.8099720000000001</v>
      </c>
      <c r="R1525" s="38">
        <v>2.898622</v>
      </c>
      <c r="S1525" s="38">
        <v>3.105308</v>
      </c>
      <c r="T1525" s="38">
        <v>3.4490789999999998</v>
      </c>
      <c r="U1525" s="38">
        <v>3.8600409999999998</v>
      </c>
      <c r="V1525" s="38">
        <v>4.4234679999999997</v>
      </c>
      <c r="W1525" s="38">
        <v>4.8661190000000003</v>
      </c>
      <c r="X1525" s="38">
        <v>5.2068250000000003</v>
      </c>
      <c r="Y1525" s="38">
        <v>5.5353620000000001</v>
      </c>
      <c r="Z1525" s="38">
        <v>5.6962539999999997</v>
      </c>
      <c r="AA1525" s="38">
        <v>5.9183459999999997</v>
      </c>
      <c r="AB1525" s="38">
        <v>6.0299719999999999</v>
      </c>
      <c r="AC1525" s="38">
        <v>5.9758279999999999</v>
      </c>
      <c r="AD1525" s="38">
        <v>5.5989170000000001</v>
      </c>
      <c r="AE1525" s="38">
        <v>5.0827960000000001</v>
      </c>
      <c r="AF1525" s="38">
        <v>4.5928930000000001</v>
      </c>
      <c r="AG1525" s="38">
        <v>4.237832</v>
      </c>
      <c r="AH1525" s="38">
        <v>3.9711690000000002</v>
      </c>
      <c r="AI1525" s="38">
        <v>3.6737860000000002</v>
      </c>
      <c r="AJ1525" s="38">
        <v>3.4436900000000001</v>
      </c>
      <c r="AK1525" s="38">
        <v>3.2553540000000001</v>
      </c>
      <c r="AL1525" s="38">
        <v>-5.2989999999999999E-3</v>
      </c>
      <c r="AM1525" s="38">
        <v>-5.1389000000000001E-3</v>
      </c>
      <c r="AN1525" s="38">
        <v>1.41952E-2</v>
      </c>
      <c r="AO1525" s="38">
        <v>-8.2199000000000005E-3</v>
      </c>
      <c r="AP1525" s="38">
        <v>-1.45679E-2</v>
      </c>
      <c r="AQ1525" s="38">
        <v>-2.4425200000000001E-2</v>
      </c>
      <c r="AR1525" s="38">
        <v>-1.34381E-2</v>
      </c>
      <c r="AS1525" s="38">
        <v>-5.5205999999999998E-2</v>
      </c>
      <c r="AT1525" s="38">
        <v>-1.04145E-2</v>
      </c>
      <c r="AU1525" s="38">
        <v>-5.0761000000000001E-2</v>
      </c>
      <c r="AV1525" s="38">
        <v>-7.6564900000000005E-2</v>
      </c>
      <c r="AW1525" s="38">
        <v>-3.1967299999999997E-2</v>
      </c>
      <c r="AX1525" s="38">
        <v>-1.7704899999999999E-2</v>
      </c>
      <c r="AY1525" s="38">
        <v>-1.24177E-2</v>
      </c>
      <c r="AZ1525" s="38">
        <v>3.8866E-3</v>
      </c>
      <c r="BA1525" s="38">
        <v>7.7648999999999999E-3</v>
      </c>
      <c r="BB1525" s="38">
        <v>3.2759999999999997E-2</v>
      </c>
      <c r="BC1525" s="38">
        <v>4.3732300000000002E-2</v>
      </c>
      <c r="BD1525" s="38">
        <v>5.7427899999999997E-2</v>
      </c>
      <c r="BE1525" s="38">
        <v>1.24797E-2</v>
      </c>
      <c r="BF1525" s="38">
        <v>8.1980800000000006E-2</v>
      </c>
      <c r="BG1525" s="38">
        <v>-2.3948199999999999E-2</v>
      </c>
      <c r="BH1525" s="38">
        <v>-2.834E-4</v>
      </c>
      <c r="BI1525" s="38">
        <v>8.8768000000000007E-3</v>
      </c>
      <c r="BJ1525" s="38">
        <v>1.04791E-2</v>
      </c>
      <c r="BK1525" s="38">
        <v>9.2163999999999996E-3</v>
      </c>
      <c r="BL1525" s="38">
        <v>2.4625299999999999E-2</v>
      </c>
      <c r="BM1525" s="38">
        <v>6.0639999999999999E-4</v>
      </c>
      <c r="BN1525" s="38">
        <v>-5.7333999999999996E-3</v>
      </c>
      <c r="BO1525" s="38">
        <v>-1.22852E-2</v>
      </c>
      <c r="BP1525" s="38">
        <v>2.3829999999999999E-4</v>
      </c>
      <c r="BQ1525" s="38">
        <v>-4.7029500000000002E-2</v>
      </c>
      <c r="BR1525" s="38">
        <v>4.2110000000000003E-3</v>
      </c>
      <c r="BS1525" s="38">
        <v>-3.10777E-2</v>
      </c>
      <c r="BT1525" s="38">
        <v>-5.4123200000000003E-2</v>
      </c>
      <c r="BU1525" s="38">
        <v>-1.2719299999999999E-2</v>
      </c>
      <c r="BV1525" s="38">
        <v>-9.1032000000000005E-3</v>
      </c>
      <c r="BW1525" s="38">
        <v>1.5303999999999999E-3</v>
      </c>
      <c r="BX1525" s="38">
        <v>2.6535300000000001E-2</v>
      </c>
      <c r="BY1525" s="38">
        <v>3.7998999999999998E-2</v>
      </c>
      <c r="BZ1525" s="38">
        <v>7.0887099999999995E-2</v>
      </c>
      <c r="CA1525" s="38">
        <v>7.5006600000000007E-2</v>
      </c>
      <c r="CB1525" s="38">
        <v>8.1240900000000005E-2</v>
      </c>
      <c r="CC1525" s="38">
        <v>3.74764E-2</v>
      </c>
      <c r="CD1525" s="38">
        <v>0.10663019999999999</v>
      </c>
      <c r="CE1525" s="38">
        <v>-3.2992E-3</v>
      </c>
      <c r="CF1525" s="38">
        <v>1.6161600000000002E-2</v>
      </c>
      <c r="CG1525" s="38">
        <v>2.6198599999999999E-2</v>
      </c>
      <c r="CH1525" s="38">
        <v>2.14069E-2</v>
      </c>
      <c r="CI1525" s="38">
        <v>1.91588E-2</v>
      </c>
      <c r="CJ1525" s="38">
        <v>3.1849099999999998E-2</v>
      </c>
      <c r="CK1525" s="38">
        <v>6.7194000000000004E-3</v>
      </c>
      <c r="CL1525" s="38">
        <v>3.8549999999999999E-4</v>
      </c>
      <c r="CM1525" s="38">
        <v>-3.8771000000000001E-3</v>
      </c>
      <c r="CN1525" s="38">
        <v>9.7103999999999992E-3</v>
      </c>
      <c r="CO1525" s="38">
        <v>-4.13665E-2</v>
      </c>
      <c r="CP1525" s="38">
        <v>1.43406E-2</v>
      </c>
      <c r="CQ1525" s="38">
        <v>-1.7444999999999999E-2</v>
      </c>
      <c r="CR1525" s="38">
        <v>-3.8580200000000002E-2</v>
      </c>
      <c r="CS1525" s="38">
        <v>6.1180000000000002E-4</v>
      </c>
      <c r="CT1525" s="38">
        <v>-3.1457E-3</v>
      </c>
      <c r="CU1525" s="38">
        <v>1.1190800000000001E-2</v>
      </c>
      <c r="CV1525" s="38">
        <v>4.2221700000000001E-2</v>
      </c>
      <c r="CW1525" s="38">
        <v>5.8938999999999998E-2</v>
      </c>
      <c r="CX1525" s="38">
        <v>9.72938E-2</v>
      </c>
      <c r="CY1525" s="38">
        <v>9.6667000000000003E-2</v>
      </c>
      <c r="CZ1525" s="38">
        <v>9.7733799999999996E-2</v>
      </c>
      <c r="DA1525" s="38">
        <v>5.4788999999999997E-2</v>
      </c>
      <c r="DB1525" s="38">
        <v>0.1237022</v>
      </c>
      <c r="DC1525" s="38">
        <v>1.10023E-2</v>
      </c>
      <c r="DD1525" s="38">
        <v>2.75514E-2</v>
      </c>
      <c r="DE1525" s="38">
        <v>3.8195699999999999E-2</v>
      </c>
      <c r="DF1525" s="38">
        <v>3.2334700000000001E-2</v>
      </c>
      <c r="DG1525" s="38">
        <v>2.9101200000000001E-2</v>
      </c>
      <c r="DH1525" s="38">
        <v>3.9072900000000001E-2</v>
      </c>
      <c r="DI1525" s="38">
        <v>1.28325E-2</v>
      </c>
      <c r="DJ1525" s="38">
        <v>6.5043000000000002E-3</v>
      </c>
      <c r="DK1525" s="38">
        <v>4.5310000000000003E-3</v>
      </c>
      <c r="DL1525" s="38">
        <v>1.9182600000000001E-2</v>
      </c>
      <c r="DM1525" s="38">
        <v>-3.5703499999999999E-2</v>
      </c>
      <c r="DN1525" s="38">
        <v>2.4470200000000001E-2</v>
      </c>
      <c r="DO1525" s="38">
        <v>-3.8124000000000001E-3</v>
      </c>
      <c r="DP1525" s="38">
        <v>-2.3037100000000001E-2</v>
      </c>
      <c r="DQ1525" s="38">
        <v>1.3942899999999999E-2</v>
      </c>
      <c r="DR1525" s="38">
        <v>2.8118000000000001E-3</v>
      </c>
      <c r="DS1525" s="38">
        <v>2.08512E-2</v>
      </c>
      <c r="DT1525" s="38">
        <v>5.79082E-2</v>
      </c>
      <c r="DU1525" s="38">
        <v>7.9879000000000006E-2</v>
      </c>
      <c r="DV1525" s="38">
        <v>0.1237005</v>
      </c>
      <c r="DW1525" s="38">
        <v>0.1183275</v>
      </c>
      <c r="DX1525" s="38">
        <v>0.1142266</v>
      </c>
      <c r="DY1525" s="38">
        <v>7.2101600000000002E-2</v>
      </c>
      <c r="DZ1525" s="38">
        <v>0.14077429999999999</v>
      </c>
      <c r="EA1525" s="38">
        <v>2.5303699999999998E-2</v>
      </c>
      <c r="EB1525" s="38">
        <v>3.8941200000000002E-2</v>
      </c>
      <c r="EC1525" s="38">
        <v>5.01927E-2</v>
      </c>
      <c r="ED1525" s="38">
        <v>4.8112700000000001E-2</v>
      </c>
      <c r="EE1525" s="38">
        <v>4.3456399999999999E-2</v>
      </c>
      <c r="EF1525" s="38">
        <v>4.9502999999999998E-2</v>
      </c>
      <c r="EG1525" s="38">
        <v>2.1658699999999999E-2</v>
      </c>
      <c r="EH1525" s="38">
        <v>1.53388E-2</v>
      </c>
      <c r="EI1525" s="38">
        <v>1.6670999999999998E-2</v>
      </c>
      <c r="EJ1525" s="38">
        <v>3.2858999999999999E-2</v>
      </c>
      <c r="EK1525" s="38">
        <v>-2.7527099999999999E-2</v>
      </c>
      <c r="EL1525" s="38">
        <v>3.90958E-2</v>
      </c>
      <c r="EM1525" s="38">
        <v>1.5871E-2</v>
      </c>
      <c r="EN1525" s="38">
        <v>-5.9540000000000005E-4</v>
      </c>
      <c r="EO1525" s="38">
        <v>3.3190999999999998E-2</v>
      </c>
      <c r="EP1525" s="38">
        <v>1.14135E-2</v>
      </c>
      <c r="EQ1525" s="38">
        <v>3.4799299999999998E-2</v>
      </c>
      <c r="ER1525" s="38">
        <v>8.0556900000000001E-2</v>
      </c>
      <c r="ES1525" s="38">
        <v>0.110113</v>
      </c>
      <c r="ET1525" s="38">
        <v>0.16182750000000001</v>
      </c>
      <c r="EU1525" s="38">
        <v>0.14960180000000001</v>
      </c>
      <c r="EV1525" s="38">
        <v>0.13803960000000001</v>
      </c>
      <c r="EW1525" s="38">
        <v>9.7098299999999998E-2</v>
      </c>
      <c r="EX1525" s="38">
        <v>0.16542370000000001</v>
      </c>
      <c r="EY1525" s="38">
        <v>4.5952699999999999E-2</v>
      </c>
      <c r="EZ1525" s="38">
        <v>5.5386299999999999E-2</v>
      </c>
      <c r="FA1525" s="38">
        <v>6.7514500000000005E-2</v>
      </c>
      <c r="FB1525" s="38">
        <v>64.514870000000002</v>
      </c>
      <c r="FC1525" s="38">
        <v>63.428759999999997</v>
      </c>
      <c r="FD1525" s="38">
        <v>61.403109999999998</v>
      </c>
      <c r="FE1525" s="38">
        <v>59.883389999999999</v>
      </c>
      <c r="FF1525" s="38">
        <v>58.994880000000002</v>
      </c>
      <c r="FG1525" s="38">
        <v>58.207520000000002</v>
      </c>
      <c r="FH1525" s="38">
        <v>58.69408</v>
      </c>
      <c r="FI1525" s="38">
        <v>62.52272</v>
      </c>
      <c r="FJ1525" s="38">
        <v>67.789249999999996</v>
      </c>
      <c r="FK1525" s="38">
        <v>73.543559999999999</v>
      </c>
      <c r="FL1525" s="38">
        <v>78.479470000000006</v>
      </c>
      <c r="FM1525" s="38">
        <v>83.248239999999996</v>
      </c>
      <c r="FN1525" s="38">
        <v>88.095280000000002</v>
      </c>
      <c r="FO1525" s="38">
        <v>91.109380000000002</v>
      </c>
      <c r="FP1525" s="38">
        <v>92.439850000000007</v>
      </c>
      <c r="FQ1525" s="38">
        <v>92.689750000000004</v>
      </c>
      <c r="FR1525" s="38">
        <v>91.540310000000005</v>
      </c>
      <c r="FS1525" s="38">
        <v>89.849649999999997</v>
      </c>
      <c r="FT1525" s="38">
        <v>86.730950000000007</v>
      </c>
      <c r="FU1525" s="38">
        <v>82.496499999999997</v>
      </c>
      <c r="FV1525" s="38">
        <v>75.829310000000007</v>
      </c>
      <c r="FW1525">
        <v>70.738339999999994</v>
      </c>
      <c r="FX1525">
        <v>68.162090000000006</v>
      </c>
      <c r="FY1525">
        <v>65.604259999999996</v>
      </c>
      <c r="FZ1525">
        <v>3.3888700000000001E-2</v>
      </c>
      <c r="GA1525">
        <v>0.24880849999999999</v>
      </c>
      <c r="GB1525">
        <v>1</v>
      </c>
    </row>
    <row r="1526" spans="1:184" x14ac:dyDescent="0.3">
      <c r="A1526" t="s">
        <v>1</v>
      </c>
      <c r="B1526" t="s">
        <v>1</v>
      </c>
      <c r="C1526" t="s">
        <v>262</v>
      </c>
      <c r="D1526" t="s">
        <v>1</v>
      </c>
      <c r="E1526" t="s">
        <v>1</v>
      </c>
      <c r="F1526" t="s">
        <v>1</v>
      </c>
      <c r="G1526" t="s">
        <v>1</v>
      </c>
      <c r="H1526" s="40" t="s">
        <v>1</v>
      </c>
      <c r="I1526" s="18" t="s">
        <v>1</v>
      </c>
      <c r="J1526" s="38" t="s">
        <v>1</v>
      </c>
      <c r="K1526" s="18">
        <v>44760</v>
      </c>
      <c r="L1526" s="38">
        <v>6124</v>
      </c>
      <c r="M1526" s="38">
        <v>6124</v>
      </c>
      <c r="N1526" s="38">
        <v>2.9766819999999998</v>
      </c>
      <c r="O1526" s="38">
        <v>2.876017</v>
      </c>
      <c r="P1526" s="38">
        <v>2.8209590000000002</v>
      </c>
      <c r="Q1526" s="38">
        <v>2.8252350000000002</v>
      </c>
      <c r="R1526" s="38">
        <v>2.9205009999999998</v>
      </c>
      <c r="S1526" s="38">
        <v>3.1294240000000002</v>
      </c>
      <c r="T1526" s="38">
        <v>3.4789059999999998</v>
      </c>
      <c r="U1526" s="38">
        <v>3.8212709999999999</v>
      </c>
      <c r="V1526" s="38">
        <v>4.3402440000000002</v>
      </c>
      <c r="W1526" s="38">
        <v>4.7396029999999998</v>
      </c>
      <c r="X1526" s="38">
        <v>5.0019150000000003</v>
      </c>
      <c r="Y1526" s="38">
        <v>5.296144</v>
      </c>
      <c r="Z1526" s="38">
        <v>5.4583110000000001</v>
      </c>
      <c r="AA1526" s="38">
        <v>5.7065609999999998</v>
      </c>
      <c r="AB1526" s="38">
        <v>5.8502869999999998</v>
      </c>
      <c r="AC1526" s="38">
        <v>5.8298899999999998</v>
      </c>
      <c r="AD1526" s="38">
        <v>5.4978259999999999</v>
      </c>
      <c r="AE1526" s="38">
        <v>4.9689300000000003</v>
      </c>
      <c r="AF1526" s="38">
        <v>4.4956079999999998</v>
      </c>
      <c r="AG1526" s="38">
        <v>4.1627049999999999</v>
      </c>
      <c r="AH1526" s="38">
        <v>3.949014</v>
      </c>
      <c r="AI1526" s="38">
        <v>3.6597719999999998</v>
      </c>
      <c r="AJ1526" s="38">
        <v>3.3884850000000002</v>
      </c>
      <c r="AK1526" s="38">
        <v>3.1849669999999999</v>
      </c>
      <c r="AL1526" s="38">
        <v>-3.38153E-2</v>
      </c>
      <c r="AM1526" s="38">
        <v>-4.7494500000000002E-2</v>
      </c>
      <c r="AN1526" s="38">
        <v>-9.3092999999999995E-3</v>
      </c>
      <c r="AO1526" s="38">
        <v>1.2683E-2</v>
      </c>
      <c r="AP1526" s="38">
        <v>6.0723000000000001E-3</v>
      </c>
      <c r="AQ1526" s="38">
        <v>-4.3565000000000001E-3</v>
      </c>
      <c r="AR1526" s="38">
        <v>1.00909E-2</v>
      </c>
      <c r="AS1526" s="38">
        <v>-3.6088599999999998E-2</v>
      </c>
      <c r="AT1526" s="38">
        <v>-1.59749E-2</v>
      </c>
      <c r="AU1526" s="38">
        <v>-8.2857999999999994E-3</v>
      </c>
      <c r="AV1526" s="38">
        <v>-9.6787600000000001E-2</v>
      </c>
      <c r="AW1526" s="38">
        <v>-1.17977E-2</v>
      </c>
      <c r="AX1526" s="38">
        <v>-2.6094099999999999E-2</v>
      </c>
      <c r="AY1526" s="38">
        <v>-3.0126400000000001E-2</v>
      </c>
      <c r="AZ1526" s="38">
        <v>5.6540300000000002E-2</v>
      </c>
      <c r="BA1526" s="38">
        <v>5.4000300000000001E-2</v>
      </c>
      <c r="BB1526" s="38">
        <v>3.46606E-2</v>
      </c>
      <c r="BC1526" s="38">
        <v>9.6682999999999995E-3</v>
      </c>
      <c r="BD1526" s="38">
        <v>2.5763399999999999E-2</v>
      </c>
      <c r="BE1526" s="38">
        <v>1.2031E-2</v>
      </c>
      <c r="BF1526" s="38">
        <v>8.1084699999999996E-2</v>
      </c>
      <c r="BG1526" s="38">
        <v>-7.2046299999999994E-2</v>
      </c>
      <c r="BH1526" s="38">
        <v>-1.1622800000000001E-2</v>
      </c>
      <c r="BI1526" s="38">
        <v>-2.0958000000000001E-3</v>
      </c>
      <c r="BJ1526" s="38">
        <v>-2.3532500000000001E-2</v>
      </c>
      <c r="BK1526" s="38">
        <v>-3.6291499999999997E-2</v>
      </c>
      <c r="BL1526" s="38">
        <v>-1.6586999999999999E-3</v>
      </c>
      <c r="BM1526" s="38">
        <v>1.7532300000000001E-2</v>
      </c>
      <c r="BN1526" s="38">
        <v>1.14202E-2</v>
      </c>
      <c r="BO1526" s="38">
        <v>5.4149999999999997E-3</v>
      </c>
      <c r="BP1526" s="38">
        <v>2.03898E-2</v>
      </c>
      <c r="BQ1526" s="38">
        <v>-3.1169800000000001E-2</v>
      </c>
      <c r="BR1526" s="38">
        <v>-4.0959999999999998E-3</v>
      </c>
      <c r="BS1526" s="38">
        <v>7.2976999999999998E-3</v>
      </c>
      <c r="BT1526" s="38">
        <v>-7.4985099999999999E-2</v>
      </c>
      <c r="BU1526" s="38">
        <v>7.6702999999999997E-3</v>
      </c>
      <c r="BV1526" s="38">
        <v>-1.8660900000000001E-2</v>
      </c>
      <c r="BW1526" s="38">
        <v>-1.6925699999999998E-2</v>
      </c>
      <c r="BX1526" s="38">
        <v>8.0150399999999997E-2</v>
      </c>
      <c r="BY1526" s="38">
        <v>8.3699800000000005E-2</v>
      </c>
      <c r="BZ1526" s="38">
        <v>7.1722400000000006E-2</v>
      </c>
      <c r="CA1526" s="38">
        <v>4.0163200000000003E-2</v>
      </c>
      <c r="CB1526" s="38">
        <v>4.7099700000000001E-2</v>
      </c>
      <c r="CC1526" s="38">
        <v>3.3496499999999998E-2</v>
      </c>
      <c r="CD1526" s="38">
        <v>0.1036015</v>
      </c>
      <c r="CE1526" s="38">
        <v>-5.1398600000000003E-2</v>
      </c>
      <c r="CF1526" s="38">
        <v>5.1473999999999999E-3</v>
      </c>
      <c r="CG1526" s="38">
        <v>1.39518E-2</v>
      </c>
      <c r="CH1526" s="38">
        <v>-1.64107E-2</v>
      </c>
      <c r="CI1526" s="38">
        <v>-2.8532399999999999E-2</v>
      </c>
      <c r="CJ1526" s="38">
        <v>3.6400999999999998E-3</v>
      </c>
      <c r="CK1526" s="38">
        <v>2.0891E-2</v>
      </c>
      <c r="CL1526" s="38">
        <v>1.51241E-2</v>
      </c>
      <c r="CM1526" s="38">
        <v>1.2182699999999999E-2</v>
      </c>
      <c r="CN1526" s="38">
        <v>2.75228E-2</v>
      </c>
      <c r="CO1526" s="38">
        <v>-2.7762999999999999E-2</v>
      </c>
      <c r="CP1526" s="38">
        <v>4.1313000000000001E-3</v>
      </c>
      <c r="CQ1526" s="38">
        <v>1.8090800000000001E-2</v>
      </c>
      <c r="CR1526" s="38">
        <v>-5.9884699999999999E-2</v>
      </c>
      <c r="CS1526" s="38">
        <v>2.1153700000000001E-2</v>
      </c>
      <c r="CT1526" s="38">
        <v>-1.3512700000000001E-2</v>
      </c>
      <c r="CU1526" s="38">
        <v>-7.7828999999999997E-3</v>
      </c>
      <c r="CV1526" s="38">
        <v>9.6502599999999994E-2</v>
      </c>
      <c r="CW1526" s="38">
        <v>0.1042695</v>
      </c>
      <c r="CX1526" s="38">
        <v>9.73913E-2</v>
      </c>
      <c r="CY1526" s="38">
        <v>6.1283799999999999E-2</v>
      </c>
      <c r="CZ1526" s="38">
        <v>6.18772E-2</v>
      </c>
      <c r="DA1526" s="38">
        <v>4.8363499999999997E-2</v>
      </c>
      <c r="DB1526" s="38">
        <v>0.1191965</v>
      </c>
      <c r="DC1526" s="38">
        <v>-3.7097999999999999E-2</v>
      </c>
      <c r="DD1526" s="38">
        <v>1.67625E-2</v>
      </c>
      <c r="DE1526" s="38">
        <v>2.50663E-2</v>
      </c>
      <c r="DF1526" s="38">
        <v>-9.2888999999999992E-3</v>
      </c>
      <c r="DG1526" s="38">
        <v>-2.0773199999999999E-2</v>
      </c>
      <c r="DH1526" s="38">
        <v>8.9390000000000008E-3</v>
      </c>
      <c r="DI1526" s="38">
        <v>2.42496E-2</v>
      </c>
      <c r="DJ1526" s="38">
        <v>1.8828000000000001E-2</v>
      </c>
      <c r="DK1526" s="38">
        <v>1.8950399999999999E-2</v>
      </c>
      <c r="DL1526" s="38">
        <v>3.46558E-2</v>
      </c>
      <c r="DM1526" s="38">
        <v>-2.4356300000000001E-2</v>
      </c>
      <c r="DN1526" s="38">
        <v>1.2358600000000001E-2</v>
      </c>
      <c r="DO1526" s="38">
        <v>2.8883900000000001E-2</v>
      </c>
      <c r="DP1526" s="38">
        <v>-4.4784400000000002E-2</v>
      </c>
      <c r="DQ1526" s="38">
        <v>3.46372E-2</v>
      </c>
      <c r="DR1526" s="38">
        <v>-8.3645000000000004E-3</v>
      </c>
      <c r="DS1526" s="38">
        <v>1.3598E-3</v>
      </c>
      <c r="DT1526" s="38">
        <v>0.11285480000000001</v>
      </c>
      <c r="DU1526" s="38">
        <v>0.1248392</v>
      </c>
      <c r="DV1526" s="38">
        <v>0.12306019999999999</v>
      </c>
      <c r="DW1526" s="38">
        <v>8.2404500000000006E-2</v>
      </c>
      <c r="DX1526" s="38">
        <v>7.6654600000000003E-2</v>
      </c>
      <c r="DY1526" s="38">
        <v>6.3230499999999995E-2</v>
      </c>
      <c r="DZ1526" s="38">
        <v>0.13479160000000001</v>
      </c>
      <c r="EA1526" s="38">
        <v>-2.2797399999999999E-2</v>
      </c>
      <c r="EB1526" s="38">
        <v>2.83775E-2</v>
      </c>
      <c r="EC1526" s="38">
        <v>3.6180799999999999E-2</v>
      </c>
      <c r="ED1526" s="38">
        <v>9.9379999999999998E-4</v>
      </c>
      <c r="EE1526" s="38">
        <v>-9.5701999999999992E-3</v>
      </c>
      <c r="EF1526" s="38">
        <v>1.6589599999999999E-2</v>
      </c>
      <c r="EG1526" s="38">
        <v>2.9099E-2</v>
      </c>
      <c r="EH1526" s="38">
        <v>2.41759E-2</v>
      </c>
      <c r="EI1526" s="38">
        <v>2.8721900000000002E-2</v>
      </c>
      <c r="EJ1526" s="38">
        <v>4.49547E-2</v>
      </c>
      <c r="EK1526" s="38">
        <v>-1.9437400000000001E-2</v>
      </c>
      <c r="EL1526" s="38">
        <v>2.4237600000000002E-2</v>
      </c>
      <c r="EM1526" s="38">
        <v>4.4467399999999997E-2</v>
      </c>
      <c r="EN1526" s="38">
        <v>-2.29819E-2</v>
      </c>
      <c r="EO1526" s="38">
        <v>5.4105199999999999E-2</v>
      </c>
      <c r="EP1526" s="38">
        <v>-9.3139999999999998E-4</v>
      </c>
      <c r="EQ1526" s="38">
        <v>1.4560500000000001E-2</v>
      </c>
      <c r="ER1526" s="38">
        <v>0.1364649</v>
      </c>
      <c r="ES1526" s="38">
        <v>0.1545387</v>
      </c>
      <c r="ET1526" s="38">
        <v>0.16012199999999999</v>
      </c>
      <c r="EU1526" s="38">
        <v>0.1128994</v>
      </c>
      <c r="EV1526" s="38">
        <v>9.7990900000000006E-2</v>
      </c>
      <c r="EW1526" s="38">
        <v>8.4695999999999994E-2</v>
      </c>
      <c r="EX1526" s="38">
        <v>0.15730830000000001</v>
      </c>
      <c r="EY1526" s="38">
        <v>-2.1497E-3</v>
      </c>
      <c r="EZ1526" s="38">
        <v>4.5147800000000002E-2</v>
      </c>
      <c r="FA1526" s="38">
        <v>5.2228400000000001E-2</v>
      </c>
      <c r="FB1526" s="38">
        <v>61.847000000000001</v>
      </c>
      <c r="FC1526" s="38">
        <v>59.965269999999997</v>
      </c>
      <c r="FD1526" s="38">
        <v>57.565179999999998</v>
      </c>
      <c r="FE1526" s="38">
        <v>57.019390000000001</v>
      </c>
      <c r="FF1526" s="38">
        <v>56.101489999999998</v>
      </c>
      <c r="FG1526" s="38">
        <v>55.118630000000003</v>
      </c>
      <c r="FH1526" s="38">
        <v>55.118319999999997</v>
      </c>
      <c r="FI1526" s="38">
        <v>58.22927</v>
      </c>
      <c r="FJ1526" s="38">
        <v>63.121090000000002</v>
      </c>
      <c r="FK1526" s="38">
        <v>68.073809999999995</v>
      </c>
      <c r="FL1526" s="38">
        <v>72.959090000000003</v>
      </c>
      <c r="FM1526" s="38">
        <v>77.796660000000003</v>
      </c>
      <c r="FN1526" s="38">
        <v>83.803190000000001</v>
      </c>
      <c r="FO1526" s="38">
        <v>87.732219999999998</v>
      </c>
      <c r="FP1526" s="38">
        <v>90.04007</v>
      </c>
      <c r="FQ1526" s="38">
        <v>90.214129999999997</v>
      </c>
      <c r="FR1526" s="38">
        <v>89.859120000000004</v>
      </c>
      <c r="FS1526" s="38">
        <v>87.519360000000006</v>
      </c>
      <c r="FT1526" s="38">
        <v>84.041259999999994</v>
      </c>
      <c r="FU1526" s="38">
        <v>79.895359999999997</v>
      </c>
      <c r="FV1526" s="38">
        <v>74.710560000000001</v>
      </c>
      <c r="FW1526">
        <v>69.921729999999997</v>
      </c>
      <c r="FX1526">
        <v>65.930909999999997</v>
      </c>
      <c r="FY1526">
        <v>62.31926</v>
      </c>
      <c r="FZ1526">
        <v>3.22466E-2</v>
      </c>
      <c r="GA1526">
        <v>0.23250270000000001</v>
      </c>
      <c r="GB1526">
        <v>1</v>
      </c>
    </row>
    <row r="1527" spans="1:184" x14ac:dyDescent="0.3">
      <c r="A1527" t="s">
        <v>1</v>
      </c>
      <c r="B1527" t="s">
        <v>1</v>
      </c>
      <c r="C1527" t="s">
        <v>262</v>
      </c>
      <c r="D1527" t="s">
        <v>1</v>
      </c>
      <c r="E1527" t="s">
        <v>1</v>
      </c>
      <c r="F1527" t="s">
        <v>1</v>
      </c>
      <c r="G1527" t="s">
        <v>1</v>
      </c>
      <c r="H1527" s="40" t="s">
        <v>1</v>
      </c>
      <c r="I1527" s="18" t="s">
        <v>1</v>
      </c>
      <c r="J1527" s="38" t="s">
        <v>1</v>
      </c>
      <c r="K1527" s="18">
        <v>44763</v>
      </c>
      <c r="L1527" s="38">
        <v>6108</v>
      </c>
      <c r="M1527" s="38">
        <v>6108</v>
      </c>
      <c r="N1527" s="38">
        <v>2.99322</v>
      </c>
      <c r="O1527" s="38">
        <v>2.9050289999999999</v>
      </c>
      <c r="P1527" s="38">
        <v>2.8335910000000002</v>
      </c>
      <c r="Q1527" s="38">
        <v>2.8210790000000001</v>
      </c>
      <c r="R1527" s="38">
        <v>2.9136540000000002</v>
      </c>
      <c r="S1527" s="38">
        <v>3.1332019999999998</v>
      </c>
      <c r="T1527" s="38">
        <v>3.4533900000000002</v>
      </c>
      <c r="U1527" s="38">
        <v>3.811995</v>
      </c>
      <c r="V1527" s="38">
        <v>4.227398</v>
      </c>
      <c r="W1527" s="38">
        <v>4.5752560000000004</v>
      </c>
      <c r="X1527" s="38">
        <v>4.8184519999999997</v>
      </c>
      <c r="Y1527" s="38">
        <v>5.0627269999999998</v>
      </c>
      <c r="Z1527" s="38">
        <v>5.2299730000000002</v>
      </c>
      <c r="AA1527" s="38">
        <v>5.5141929999999997</v>
      </c>
      <c r="AB1527" s="38">
        <v>5.6436310000000001</v>
      </c>
      <c r="AC1527" s="38">
        <v>5.5910010000000003</v>
      </c>
      <c r="AD1527" s="38">
        <v>5.3171429999999997</v>
      </c>
      <c r="AE1527" s="38">
        <v>4.8457819999999998</v>
      </c>
      <c r="AF1527" s="38">
        <v>4.3721610000000002</v>
      </c>
      <c r="AG1527" s="38">
        <v>4.0690429999999997</v>
      </c>
      <c r="AH1527" s="38">
        <v>3.8359740000000002</v>
      </c>
      <c r="AI1527" s="38">
        <v>3.597804</v>
      </c>
      <c r="AJ1527" s="38">
        <v>3.309482</v>
      </c>
      <c r="AK1527" s="38">
        <v>3.1125219999999998</v>
      </c>
      <c r="AL1527" s="38">
        <v>-7.9730700000000002E-2</v>
      </c>
      <c r="AM1527" s="38">
        <v>-3.76873E-2</v>
      </c>
      <c r="AN1527" s="38">
        <v>-1.4142E-2</v>
      </c>
      <c r="AO1527" s="38">
        <v>-1.3960000000000001E-3</v>
      </c>
      <c r="AP1527" s="38">
        <v>-2.8406E-3</v>
      </c>
      <c r="AQ1527" s="38">
        <v>3.3212600000000002E-2</v>
      </c>
      <c r="AR1527" s="38">
        <v>3.1876700000000001E-2</v>
      </c>
      <c r="AS1527" s="38">
        <v>-1.23506E-2</v>
      </c>
      <c r="AT1527" s="38">
        <v>2.3284E-3</v>
      </c>
      <c r="AU1527" s="38">
        <v>2.6857999999999999E-3</v>
      </c>
      <c r="AV1527" s="38">
        <v>-5.0436099999999998E-2</v>
      </c>
      <c r="AW1527" s="38">
        <v>-3.3949100000000003E-2</v>
      </c>
      <c r="AX1527" s="38">
        <v>3.5824700000000001E-2</v>
      </c>
      <c r="AY1527" s="38">
        <v>2.5845799999999999E-2</v>
      </c>
      <c r="AZ1527" s="38">
        <v>1.8371100000000001E-2</v>
      </c>
      <c r="BA1527" s="38">
        <v>-3.2192600000000002E-2</v>
      </c>
      <c r="BB1527" s="38">
        <v>1.3949100000000001E-2</v>
      </c>
      <c r="BC1527" s="38">
        <v>5.0040000000000002E-4</v>
      </c>
      <c r="BD1527" s="38">
        <v>-2.2468000000000002E-3</v>
      </c>
      <c r="BE1527" s="38">
        <v>2.6668999999999998E-3</v>
      </c>
      <c r="BF1527" s="38">
        <v>3.1338E-3</v>
      </c>
      <c r="BG1527" s="38">
        <v>-7.3710700000000004E-2</v>
      </c>
      <c r="BH1527" s="38">
        <v>-7.0297899999999997E-2</v>
      </c>
      <c r="BI1527" s="38">
        <v>-6.6380700000000001E-2</v>
      </c>
      <c r="BJ1527" s="38">
        <v>-7.2317599999999996E-2</v>
      </c>
      <c r="BK1527" s="38">
        <v>-3.2402500000000001E-2</v>
      </c>
      <c r="BL1527" s="38">
        <v>-9.7626999999999992E-3</v>
      </c>
      <c r="BM1527" s="38">
        <v>3.5598000000000001E-3</v>
      </c>
      <c r="BN1527" s="38">
        <v>1.6865000000000001E-3</v>
      </c>
      <c r="BO1527" s="38">
        <v>3.8344700000000002E-2</v>
      </c>
      <c r="BP1527" s="38">
        <v>3.9249699999999998E-2</v>
      </c>
      <c r="BQ1527" s="38">
        <v>-6.1272999999999996E-3</v>
      </c>
      <c r="BR1527" s="38">
        <v>1.0510200000000001E-2</v>
      </c>
      <c r="BS1527" s="38">
        <v>1.1342E-2</v>
      </c>
      <c r="BT1527" s="38">
        <v>-4.3252199999999998E-2</v>
      </c>
      <c r="BU1527" s="38">
        <v>-2.8761999999999999E-2</v>
      </c>
      <c r="BV1527" s="38">
        <v>4.2027299999999997E-2</v>
      </c>
      <c r="BW1527" s="38">
        <v>3.2077000000000001E-2</v>
      </c>
      <c r="BX1527" s="38">
        <v>2.7545300000000002E-2</v>
      </c>
      <c r="BY1527" s="38">
        <v>-2.1056100000000001E-2</v>
      </c>
      <c r="BZ1527" s="38">
        <v>2.7808800000000002E-2</v>
      </c>
      <c r="CA1527" s="38">
        <v>1.48039E-2</v>
      </c>
      <c r="CB1527" s="38">
        <v>1.25171E-2</v>
      </c>
      <c r="CC1527" s="38">
        <v>1.69196E-2</v>
      </c>
      <c r="CD1527" s="38">
        <v>1.6105600000000001E-2</v>
      </c>
      <c r="CE1527" s="38">
        <v>-6.07141E-2</v>
      </c>
      <c r="CF1527" s="38">
        <v>-5.9502699999999999E-2</v>
      </c>
      <c r="CG1527" s="38">
        <v>-5.5377599999999999E-2</v>
      </c>
      <c r="CH1527" s="38">
        <v>-6.7183300000000001E-2</v>
      </c>
      <c r="CI1527" s="38">
        <v>-2.8742199999999999E-2</v>
      </c>
      <c r="CJ1527" s="38">
        <v>-6.7295999999999996E-3</v>
      </c>
      <c r="CK1527" s="38">
        <v>6.9921000000000002E-3</v>
      </c>
      <c r="CL1527" s="38">
        <v>4.8218999999999996E-3</v>
      </c>
      <c r="CM1527" s="38">
        <v>4.1899199999999998E-2</v>
      </c>
      <c r="CN1527" s="38">
        <v>4.4356199999999998E-2</v>
      </c>
      <c r="CO1527" s="38">
        <v>-1.8171000000000001E-3</v>
      </c>
      <c r="CP1527" s="38">
        <v>1.6176900000000001E-2</v>
      </c>
      <c r="CQ1527" s="38">
        <v>1.7337200000000001E-2</v>
      </c>
      <c r="CR1527" s="38">
        <v>-3.8276600000000001E-2</v>
      </c>
      <c r="CS1527" s="38">
        <v>-2.5169500000000001E-2</v>
      </c>
      <c r="CT1527" s="38">
        <v>4.6323200000000002E-2</v>
      </c>
      <c r="CU1527" s="38">
        <v>3.63927E-2</v>
      </c>
      <c r="CV1527" s="38">
        <v>3.38993E-2</v>
      </c>
      <c r="CW1527" s="38">
        <v>-1.3343000000000001E-2</v>
      </c>
      <c r="CX1527" s="38">
        <v>3.7407999999999997E-2</v>
      </c>
      <c r="CY1527" s="38">
        <v>2.47104E-2</v>
      </c>
      <c r="CZ1527" s="38">
        <v>2.2742499999999999E-2</v>
      </c>
      <c r="DA1527" s="38">
        <v>2.6790899999999999E-2</v>
      </c>
      <c r="DB1527" s="38">
        <v>2.5089799999999999E-2</v>
      </c>
      <c r="DC1527" s="38">
        <v>-5.17127E-2</v>
      </c>
      <c r="DD1527" s="38">
        <v>-5.2026000000000003E-2</v>
      </c>
      <c r="DE1527" s="38">
        <v>-4.7756899999999998E-2</v>
      </c>
      <c r="DF1527" s="38">
        <v>-6.2049E-2</v>
      </c>
      <c r="DG1527" s="38">
        <v>-2.5081900000000001E-2</v>
      </c>
      <c r="DH1527" s="38">
        <v>-3.6963999999999999E-3</v>
      </c>
      <c r="DI1527" s="38">
        <v>1.04245E-2</v>
      </c>
      <c r="DJ1527" s="38">
        <v>7.9573999999999999E-3</v>
      </c>
      <c r="DK1527" s="38">
        <v>4.5453599999999997E-2</v>
      </c>
      <c r="DL1527" s="38">
        <v>4.9462699999999998E-2</v>
      </c>
      <c r="DM1527" s="38">
        <v>2.4932000000000001E-3</v>
      </c>
      <c r="DN1527" s="38">
        <v>2.1843600000000001E-2</v>
      </c>
      <c r="DO1527" s="38">
        <v>2.3332499999999999E-2</v>
      </c>
      <c r="DP1527" s="38">
        <v>-3.33011E-2</v>
      </c>
      <c r="DQ1527" s="38">
        <v>-2.15769E-2</v>
      </c>
      <c r="DR1527" s="38">
        <v>5.06191E-2</v>
      </c>
      <c r="DS1527" s="38">
        <v>4.0708399999999999E-2</v>
      </c>
      <c r="DT1527" s="38">
        <v>4.0253299999999999E-2</v>
      </c>
      <c r="DU1527" s="38">
        <v>-5.6299000000000002E-3</v>
      </c>
      <c r="DV1527" s="38">
        <v>4.7007199999999999E-2</v>
      </c>
      <c r="DW1527" s="38">
        <v>3.4616899999999999E-2</v>
      </c>
      <c r="DX1527" s="38">
        <v>3.2967799999999998E-2</v>
      </c>
      <c r="DY1527" s="38">
        <v>3.6662199999999999E-2</v>
      </c>
      <c r="DZ1527" s="38">
        <v>3.4074100000000003E-2</v>
      </c>
      <c r="EA1527" s="38">
        <v>-4.2711300000000001E-2</v>
      </c>
      <c r="EB1527" s="38">
        <v>-4.45493E-2</v>
      </c>
      <c r="EC1527" s="38">
        <v>-4.0136199999999997E-2</v>
      </c>
      <c r="ED1527" s="38">
        <v>-5.4635900000000001E-2</v>
      </c>
      <c r="EE1527" s="38">
        <v>-1.9797100000000002E-2</v>
      </c>
      <c r="EF1527" s="38">
        <v>6.8289999999999996E-4</v>
      </c>
      <c r="EG1527" s="38">
        <v>1.53803E-2</v>
      </c>
      <c r="EH1527" s="38">
        <v>1.24844E-2</v>
      </c>
      <c r="EI1527" s="38">
        <v>5.0585699999999997E-2</v>
      </c>
      <c r="EJ1527" s="38">
        <v>5.6835700000000003E-2</v>
      </c>
      <c r="EK1527" s="38">
        <v>8.7165000000000003E-3</v>
      </c>
      <c r="EL1527" s="38">
        <v>3.0025400000000001E-2</v>
      </c>
      <c r="EM1527" s="38">
        <v>3.1988700000000002E-2</v>
      </c>
      <c r="EN1527" s="38">
        <v>-2.61172E-2</v>
      </c>
      <c r="EO1527" s="38">
        <v>-1.6389899999999999E-2</v>
      </c>
      <c r="EP1527" s="38">
        <v>5.6821700000000003E-2</v>
      </c>
      <c r="EQ1527" s="38">
        <v>4.6939500000000002E-2</v>
      </c>
      <c r="ER1527" s="38">
        <v>4.9427499999999999E-2</v>
      </c>
      <c r="ES1527" s="38">
        <v>5.5066000000000004E-3</v>
      </c>
      <c r="ET1527" s="38">
        <v>6.0866900000000002E-2</v>
      </c>
      <c r="EU1527" s="38">
        <v>4.8920400000000003E-2</v>
      </c>
      <c r="EV1527" s="38">
        <v>4.7731700000000002E-2</v>
      </c>
      <c r="EW1527" s="38">
        <v>5.0914800000000003E-2</v>
      </c>
      <c r="EX1527" s="38">
        <v>4.7045900000000002E-2</v>
      </c>
      <c r="EY1527" s="38">
        <v>-2.97147E-2</v>
      </c>
      <c r="EZ1527" s="38">
        <v>-3.3754199999999998E-2</v>
      </c>
      <c r="FA1527" s="38">
        <v>-2.9133200000000001E-2</v>
      </c>
      <c r="FB1527" s="38">
        <v>56.898910000000001</v>
      </c>
      <c r="FC1527" s="38">
        <v>55.506160000000001</v>
      </c>
      <c r="FD1527" s="38">
        <v>54.142899999999997</v>
      </c>
      <c r="FE1527" s="38">
        <v>52.974260000000001</v>
      </c>
      <c r="FF1527" s="38">
        <v>51.641269999999999</v>
      </c>
      <c r="FG1527" s="38">
        <v>51.284500000000001</v>
      </c>
      <c r="FH1527" s="38">
        <v>51.473089999999999</v>
      </c>
      <c r="FI1527" s="38">
        <v>52.805010000000003</v>
      </c>
      <c r="FJ1527" s="38">
        <v>57.322270000000003</v>
      </c>
      <c r="FK1527" s="38">
        <v>62.95252</v>
      </c>
      <c r="FL1527" s="38">
        <v>69.167370000000005</v>
      </c>
      <c r="FM1527" s="38">
        <v>74.964129999999997</v>
      </c>
      <c r="FN1527" s="38">
        <v>80.173749999999998</v>
      </c>
      <c r="FO1527" s="38">
        <v>84.201830000000001</v>
      </c>
      <c r="FP1527" s="38">
        <v>85.776859999999999</v>
      </c>
      <c r="FQ1527" s="38">
        <v>85.830969999999994</v>
      </c>
      <c r="FR1527" s="38">
        <v>86.156440000000003</v>
      </c>
      <c r="FS1527" s="38">
        <v>84.768249999999995</v>
      </c>
      <c r="FT1527" s="38">
        <v>81.152280000000005</v>
      </c>
      <c r="FU1527" s="38">
        <v>77.275970000000001</v>
      </c>
      <c r="FV1527" s="38">
        <v>72.136009999999999</v>
      </c>
      <c r="FW1527">
        <v>67.554050000000004</v>
      </c>
      <c r="FX1527">
        <v>63.601190000000003</v>
      </c>
      <c r="FY1527">
        <v>61.040759999999999</v>
      </c>
      <c r="FZ1527">
        <v>1.6753299999999999E-2</v>
      </c>
      <c r="GA1527">
        <v>0.14182130000000001</v>
      </c>
      <c r="GB1527">
        <v>1</v>
      </c>
    </row>
    <row r="1528" spans="1:184" x14ac:dyDescent="0.3">
      <c r="A1528" t="s">
        <v>1</v>
      </c>
      <c r="B1528" t="s">
        <v>1</v>
      </c>
      <c r="C1528" t="s">
        <v>262</v>
      </c>
      <c r="D1528" t="s">
        <v>1</v>
      </c>
      <c r="E1528" t="s">
        <v>1</v>
      </c>
      <c r="F1528" t="s">
        <v>1</v>
      </c>
      <c r="G1528" t="s">
        <v>1</v>
      </c>
      <c r="H1528" s="40" t="s">
        <v>1</v>
      </c>
      <c r="I1528" s="18" t="s">
        <v>1</v>
      </c>
      <c r="J1528" s="38" t="s">
        <v>1</v>
      </c>
      <c r="K1528" s="18">
        <v>44789</v>
      </c>
      <c r="L1528" s="38">
        <v>6073</v>
      </c>
      <c r="M1528" s="38">
        <v>6073</v>
      </c>
      <c r="N1528" s="38">
        <v>3.0259879999999999</v>
      </c>
      <c r="O1528" s="38">
        <v>2.9061750000000002</v>
      </c>
      <c r="P1528" s="38">
        <v>2.8358819999999998</v>
      </c>
      <c r="Q1528" s="38">
        <v>2.8253650000000001</v>
      </c>
      <c r="R1528" s="38">
        <v>2.9100890000000001</v>
      </c>
      <c r="S1528" s="38">
        <v>3.1279249999999998</v>
      </c>
      <c r="T1528" s="38">
        <v>3.4513120000000002</v>
      </c>
      <c r="U1528" s="38">
        <v>3.842314</v>
      </c>
      <c r="V1528" s="38">
        <v>4.4139390000000001</v>
      </c>
      <c r="W1528" s="38">
        <v>4.9384730000000001</v>
      </c>
      <c r="X1528" s="38">
        <v>5.4036869999999997</v>
      </c>
      <c r="Y1528" s="38">
        <v>5.798038</v>
      </c>
      <c r="Z1528" s="38">
        <v>6.0332340000000002</v>
      </c>
      <c r="AA1528" s="38">
        <v>6.3419400000000001</v>
      </c>
      <c r="AB1528" s="38">
        <v>6.4686269999999997</v>
      </c>
      <c r="AC1528" s="38">
        <v>6.3832389999999997</v>
      </c>
      <c r="AD1528" s="38">
        <v>6.018548</v>
      </c>
      <c r="AE1528" s="38">
        <v>5.4622809999999999</v>
      </c>
      <c r="AF1528" s="38">
        <v>4.9056990000000003</v>
      </c>
      <c r="AG1528" s="38">
        <v>4.5272480000000002</v>
      </c>
      <c r="AH1528" s="38">
        <v>4.2023320000000002</v>
      </c>
      <c r="AI1528" s="38">
        <v>3.858886</v>
      </c>
      <c r="AJ1528" s="38">
        <v>3.5499740000000002</v>
      </c>
      <c r="AK1528" s="38">
        <v>3.2997459999999998</v>
      </c>
      <c r="AL1528" s="38">
        <v>-6.11079E-2</v>
      </c>
      <c r="AM1528" s="38">
        <v>-6.7180000000000004E-2</v>
      </c>
      <c r="AN1528" s="38">
        <v>-3.0484799999999999E-2</v>
      </c>
      <c r="AO1528" s="38">
        <v>-1.7882700000000001E-2</v>
      </c>
      <c r="AP1528" s="38">
        <v>-3.83661E-2</v>
      </c>
      <c r="AQ1528" s="38">
        <v>-1.28351E-2</v>
      </c>
      <c r="AR1528" s="38">
        <v>-3.1918000000000002E-2</v>
      </c>
      <c r="AS1528" s="38">
        <v>4.0615499999999999E-2</v>
      </c>
      <c r="AT1528" s="38">
        <v>3.0816099999999999E-2</v>
      </c>
      <c r="AU1528" s="38">
        <v>4.2637899999999999E-2</v>
      </c>
      <c r="AV1528" s="38">
        <v>8.3183800000000002E-2</v>
      </c>
      <c r="AW1528" s="38">
        <v>5.50246E-2</v>
      </c>
      <c r="AX1528" s="38">
        <v>-2.6023999999999999E-3</v>
      </c>
      <c r="AY1528" s="38">
        <v>-5.0619900000000002E-2</v>
      </c>
      <c r="AZ1528" s="38">
        <v>-7.4787599999999996E-2</v>
      </c>
      <c r="BA1528" s="38">
        <v>-7.7634999999999996E-2</v>
      </c>
      <c r="BB1528" s="38">
        <v>-4.5073799999999997E-2</v>
      </c>
      <c r="BC1528" s="38">
        <v>-1.7431599999999998E-2</v>
      </c>
      <c r="BD1528" s="38">
        <v>6.4625500000000002E-2</v>
      </c>
      <c r="BE1528" s="38">
        <v>9.8925799999999994E-2</v>
      </c>
      <c r="BF1528" s="38">
        <v>5.4756600000000002E-2</v>
      </c>
      <c r="BG1528" s="38">
        <v>-3.1565200000000002E-2</v>
      </c>
      <c r="BH1528" s="38">
        <v>1.6459999999999999E-3</v>
      </c>
      <c r="BI1528" s="38">
        <v>-5.7749999999999998E-3</v>
      </c>
      <c r="BJ1528" s="38">
        <v>-5.4954299999999998E-2</v>
      </c>
      <c r="BK1528" s="38">
        <v>-6.1568199999999997E-2</v>
      </c>
      <c r="BL1528" s="38">
        <v>-2.4778499999999998E-2</v>
      </c>
      <c r="BM1528" s="38">
        <v>-1.1726500000000001E-2</v>
      </c>
      <c r="BN1528" s="38">
        <v>-3.27572E-2</v>
      </c>
      <c r="BO1528" s="38">
        <v>-7.6530000000000001E-3</v>
      </c>
      <c r="BP1528" s="38">
        <v>-2.3599200000000001E-2</v>
      </c>
      <c r="BQ1528" s="38">
        <v>4.8042700000000001E-2</v>
      </c>
      <c r="BR1528" s="38">
        <v>3.82254E-2</v>
      </c>
      <c r="BS1528" s="38">
        <v>5.2796200000000001E-2</v>
      </c>
      <c r="BT1528" s="38">
        <v>9.2281500000000002E-2</v>
      </c>
      <c r="BU1528" s="38">
        <v>6.3039300000000006E-2</v>
      </c>
      <c r="BV1528" s="38">
        <v>4.1815000000000003E-3</v>
      </c>
      <c r="BW1528" s="38">
        <v>-4.3062400000000001E-2</v>
      </c>
      <c r="BX1528" s="38">
        <v>-6.2005699999999997E-2</v>
      </c>
      <c r="BY1528" s="38">
        <v>-6.1831700000000003E-2</v>
      </c>
      <c r="BZ1528" s="38">
        <v>-2.8477100000000002E-2</v>
      </c>
      <c r="CA1528" s="38">
        <v>1.0120999999999999E-3</v>
      </c>
      <c r="CB1528" s="38">
        <v>8.2574599999999998E-2</v>
      </c>
      <c r="CC1528" s="38">
        <v>0.1188963</v>
      </c>
      <c r="CD1528" s="38">
        <v>7.1911000000000003E-2</v>
      </c>
      <c r="CE1528" s="38">
        <v>-1.78018E-2</v>
      </c>
      <c r="CF1528" s="38">
        <v>1.32835E-2</v>
      </c>
      <c r="CG1528" s="38">
        <v>5.8843000000000003E-3</v>
      </c>
      <c r="CH1528" s="38">
        <v>-5.0692399999999999E-2</v>
      </c>
      <c r="CI1528" s="38">
        <v>-5.7681400000000001E-2</v>
      </c>
      <c r="CJ1528" s="38">
        <v>-2.0826299999999999E-2</v>
      </c>
      <c r="CK1528" s="38">
        <v>-7.4627000000000001E-3</v>
      </c>
      <c r="CL1528" s="38">
        <v>-2.8872499999999999E-2</v>
      </c>
      <c r="CM1528" s="38">
        <v>-4.0638000000000002E-3</v>
      </c>
      <c r="CN1528" s="38">
        <v>-1.7837700000000001E-2</v>
      </c>
      <c r="CO1528" s="38">
        <v>5.3186799999999999E-2</v>
      </c>
      <c r="CP1528" s="38">
        <v>4.3357100000000003E-2</v>
      </c>
      <c r="CQ1528" s="38">
        <v>5.9831700000000002E-2</v>
      </c>
      <c r="CR1528" s="38">
        <v>9.8582500000000003E-2</v>
      </c>
      <c r="CS1528" s="38">
        <v>6.8590200000000004E-2</v>
      </c>
      <c r="CT1528" s="38">
        <v>8.8798999999999996E-3</v>
      </c>
      <c r="CU1528" s="38">
        <v>-3.7828100000000003E-2</v>
      </c>
      <c r="CV1528" s="38">
        <v>-5.3153100000000002E-2</v>
      </c>
      <c r="CW1528" s="38">
        <v>-5.0886300000000002E-2</v>
      </c>
      <c r="CX1528" s="38">
        <v>-1.6982400000000002E-2</v>
      </c>
      <c r="CY1528" s="38">
        <v>1.3786100000000001E-2</v>
      </c>
      <c r="CZ1528" s="38">
        <v>9.5006099999999996E-2</v>
      </c>
      <c r="DA1528" s="38">
        <v>0.1327277</v>
      </c>
      <c r="DB1528" s="38">
        <v>8.3792199999999997E-2</v>
      </c>
      <c r="DC1528" s="38">
        <v>-8.2693000000000003E-3</v>
      </c>
      <c r="DD1528" s="38">
        <v>2.1343600000000001E-2</v>
      </c>
      <c r="DE1528" s="38">
        <v>1.39595E-2</v>
      </c>
      <c r="DF1528" s="38">
        <v>-4.64305E-2</v>
      </c>
      <c r="DG1528" s="38">
        <v>-5.3794700000000001E-2</v>
      </c>
      <c r="DH1528" s="38">
        <v>-1.68741E-2</v>
      </c>
      <c r="DI1528" s="38">
        <v>-3.199E-3</v>
      </c>
      <c r="DJ1528" s="38">
        <v>-2.4987800000000001E-2</v>
      </c>
      <c r="DK1528" s="38">
        <v>-4.7469999999999999E-4</v>
      </c>
      <c r="DL1528" s="38">
        <v>-1.20762E-2</v>
      </c>
      <c r="DM1528" s="38">
        <v>5.8330800000000002E-2</v>
      </c>
      <c r="DN1528" s="38">
        <v>4.8488700000000003E-2</v>
      </c>
      <c r="DO1528" s="38">
        <v>6.6867300000000005E-2</v>
      </c>
      <c r="DP1528" s="38">
        <v>0.1048835</v>
      </c>
      <c r="DQ1528" s="38">
        <v>7.4141100000000001E-2</v>
      </c>
      <c r="DR1528" s="38">
        <v>1.3578399999999999E-2</v>
      </c>
      <c r="DS1528" s="38">
        <v>-3.2593799999999999E-2</v>
      </c>
      <c r="DT1528" s="38">
        <v>-4.4300399999999997E-2</v>
      </c>
      <c r="DU1528" s="38">
        <v>-3.9940999999999997E-2</v>
      </c>
      <c r="DV1528" s="38">
        <v>-5.4875999999999996E-3</v>
      </c>
      <c r="DW1528" s="38">
        <v>2.65601E-2</v>
      </c>
      <c r="DX1528" s="38">
        <v>0.10743759999999999</v>
      </c>
      <c r="DY1528" s="38">
        <v>0.1465592</v>
      </c>
      <c r="DZ1528" s="38">
        <v>9.5673300000000003E-2</v>
      </c>
      <c r="EA1528" s="38">
        <v>1.2631999999999999E-3</v>
      </c>
      <c r="EB1528" s="38">
        <v>2.9403700000000001E-2</v>
      </c>
      <c r="EC1528" s="38">
        <v>2.2034700000000001E-2</v>
      </c>
      <c r="ED1528" s="38">
        <v>-4.0277E-2</v>
      </c>
      <c r="EE1528" s="38">
        <v>-4.8182900000000001E-2</v>
      </c>
      <c r="EF1528" s="38">
        <v>-1.11678E-2</v>
      </c>
      <c r="EG1528" s="38">
        <v>2.9572000000000001E-3</v>
      </c>
      <c r="EH1528" s="38">
        <v>-1.9379E-2</v>
      </c>
      <c r="EI1528" s="38">
        <v>4.7074999999999999E-3</v>
      </c>
      <c r="EJ1528" s="38">
        <v>-3.7574000000000001E-3</v>
      </c>
      <c r="EK1528" s="38">
        <v>6.5757999999999997E-2</v>
      </c>
      <c r="EL1528" s="38">
        <v>5.5898000000000003E-2</v>
      </c>
      <c r="EM1528" s="38">
        <v>7.7025499999999997E-2</v>
      </c>
      <c r="EN1528" s="38">
        <v>0.1139812</v>
      </c>
      <c r="EO1528" s="38">
        <v>8.2155699999999998E-2</v>
      </c>
      <c r="EP1528" s="38">
        <v>2.03623E-2</v>
      </c>
      <c r="EQ1528" s="38">
        <v>-2.5036300000000001E-2</v>
      </c>
      <c r="ER1528" s="38">
        <v>-3.1518600000000001E-2</v>
      </c>
      <c r="ES1528" s="38">
        <v>-2.4137700000000002E-2</v>
      </c>
      <c r="ET1528" s="38">
        <v>1.1109000000000001E-2</v>
      </c>
      <c r="EU1528" s="38">
        <v>4.5003799999999997E-2</v>
      </c>
      <c r="EV1528" s="38">
        <v>0.12538679999999999</v>
      </c>
      <c r="EW1528" s="38">
        <v>0.1665297</v>
      </c>
      <c r="EX1528" s="38">
        <v>0.1128277</v>
      </c>
      <c r="EY1528" s="38">
        <v>1.5026599999999999E-2</v>
      </c>
      <c r="EZ1528" s="38">
        <v>4.1041300000000003E-2</v>
      </c>
      <c r="FA1528" s="38">
        <v>3.3694000000000002E-2</v>
      </c>
      <c r="FB1528" s="38">
        <v>64.303470000000004</v>
      </c>
      <c r="FC1528" s="38">
        <v>63.045740000000002</v>
      </c>
      <c r="FD1528" s="38">
        <v>60.893160000000002</v>
      </c>
      <c r="FE1528" s="38">
        <v>59.872810000000001</v>
      </c>
      <c r="FF1528" s="38">
        <v>58.219270000000002</v>
      </c>
      <c r="FG1528" s="38">
        <v>58.06223</v>
      </c>
      <c r="FH1528" s="38">
        <v>56.49982</v>
      </c>
      <c r="FI1528" s="38">
        <v>59.532110000000003</v>
      </c>
      <c r="FJ1528" s="38">
        <v>65.276579999999996</v>
      </c>
      <c r="FK1528" s="38">
        <v>70.913290000000003</v>
      </c>
      <c r="FL1528" s="38">
        <v>77.558019999999999</v>
      </c>
      <c r="FM1528" s="38">
        <v>85.121089999999995</v>
      </c>
      <c r="FN1528" s="38">
        <v>91.708399999999997</v>
      </c>
      <c r="FO1528" s="38">
        <v>96.064580000000007</v>
      </c>
      <c r="FP1528" s="38">
        <v>99.519069999999999</v>
      </c>
      <c r="FQ1528" s="38">
        <v>99.180229999999995</v>
      </c>
      <c r="FR1528" s="38">
        <v>98.847949999999997</v>
      </c>
      <c r="FS1528" s="38">
        <v>97.757379999999998</v>
      </c>
      <c r="FT1528" s="38">
        <v>93.702640000000002</v>
      </c>
      <c r="FU1528" s="38">
        <v>88.703320000000005</v>
      </c>
      <c r="FV1528" s="38">
        <v>82.134119999999996</v>
      </c>
      <c r="FW1528">
        <v>75.340680000000006</v>
      </c>
      <c r="FX1528">
        <v>72.095839999999995</v>
      </c>
      <c r="FY1528">
        <v>68.483059999999995</v>
      </c>
      <c r="FZ1528">
        <v>2.15306E-2</v>
      </c>
      <c r="GA1528">
        <v>0.1542229</v>
      </c>
      <c r="GB1528">
        <v>1</v>
      </c>
    </row>
    <row r="1529" spans="1:184" x14ac:dyDescent="0.3">
      <c r="A1529" t="s">
        <v>1</v>
      </c>
      <c r="B1529" t="s">
        <v>1</v>
      </c>
      <c r="C1529" t="s">
        <v>262</v>
      </c>
      <c r="D1529" t="s">
        <v>1</v>
      </c>
      <c r="E1529" t="s">
        <v>1</v>
      </c>
      <c r="F1529" t="s">
        <v>1</v>
      </c>
      <c r="G1529" t="s">
        <v>1</v>
      </c>
      <c r="H1529" s="40" t="s">
        <v>1</v>
      </c>
      <c r="I1529" s="18" t="s">
        <v>1</v>
      </c>
      <c r="J1529" s="38" t="s">
        <v>1</v>
      </c>
      <c r="K1529" s="18">
        <v>44790</v>
      </c>
      <c r="L1529" s="38">
        <v>6072</v>
      </c>
      <c r="M1529" s="38">
        <v>6072</v>
      </c>
      <c r="N1529" s="38">
        <v>3.1926410000000001</v>
      </c>
      <c r="O1529" s="38">
        <v>3.0758399999999999</v>
      </c>
      <c r="P1529" s="38">
        <v>2.9893200000000002</v>
      </c>
      <c r="Q1529" s="38">
        <v>2.9747490000000001</v>
      </c>
      <c r="R1529" s="38">
        <v>3.0589590000000002</v>
      </c>
      <c r="S1529" s="38">
        <v>3.2766790000000001</v>
      </c>
      <c r="T1529" s="38">
        <v>3.5795149999999998</v>
      </c>
      <c r="U1529" s="38">
        <v>3.9556640000000001</v>
      </c>
      <c r="V1529" s="38">
        <v>4.459911</v>
      </c>
      <c r="W1529" s="38">
        <v>4.8893329999999997</v>
      </c>
      <c r="X1529" s="38">
        <v>5.195074</v>
      </c>
      <c r="Y1529" s="38">
        <v>5.4894999999999996</v>
      </c>
      <c r="Z1529" s="38">
        <v>5.6733070000000003</v>
      </c>
      <c r="AA1529" s="38">
        <v>5.9120850000000003</v>
      </c>
      <c r="AB1529" s="38">
        <v>6.0151399999999997</v>
      </c>
      <c r="AC1529" s="38">
        <v>5.9838990000000001</v>
      </c>
      <c r="AD1529" s="38">
        <v>5.6625759999999996</v>
      </c>
      <c r="AE1529" s="38">
        <v>5.1397259999999996</v>
      </c>
      <c r="AF1529" s="38">
        <v>4.6378630000000003</v>
      </c>
      <c r="AG1529" s="38">
        <v>4.3025200000000003</v>
      </c>
      <c r="AH1529" s="38">
        <v>4.0605500000000001</v>
      </c>
      <c r="AI1529" s="38">
        <v>3.8082980000000002</v>
      </c>
      <c r="AJ1529" s="38">
        <v>3.4881289999999998</v>
      </c>
      <c r="AK1529" s="38">
        <v>3.279649</v>
      </c>
      <c r="AL1529" s="38">
        <v>-9.6696999999999998E-3</v>
      </c>
      <c r="AM1529" s="38">
        <v>-9.41E-3</v>
      </c>
      <c r="AN1529" s="38">
        <v>-3.6362999999999999E-2</v>
      </c>
      <c r="AO1529" s="38">
        <v>1.73484E-2</v>
      </c>
      <c r="AP1529" s="38">
        <v>8.3957000000000007E-3</v>
      </c>
      <c r="AQ1529" s="38">
        <v>-2.0084600000000001E-2</v>
      </c>
      <c r="AR1529" s="38">
        <v>-4.64585E-2</v>
      </c>
      <c r="AS1529" s="38">
        <v>-8.0731600000000001E-2</v>
      </c>
      <c r="AT1529" s="38">
        <v>-2.8249E-3</v>
      </c>
      <c r="AU1529" s="38">
        <v>1.99434E-2</v>
      </c>
      <c r="AV1529" s="38">
        <v>-5.04521E-2</v>
      </c>
      <c r="AW1529" s="38">
        <v>-5.49679E-2</v>
      </c>
      <c r="AX1529" s="38">
        <v>1.3990000000000001E-2</v>
      </c>
      <c r="AY1529" s="38">
        <v>6.7111000000000002E-3</v>
      </c>
      <c r="AZ1529" s="38">
        <v>-4.80388E-2</v>
      </c>
      <c r="BA1529" s="38">
        <v>-3.7758199999999999E-2</v>
      </c>
      <c r="BB1529" s="38">
        <v>5.6447200000000003E-2</v>
      </c>
      <c r="BC1529" s="38">
        <v>0.11666600000000001</v>
      </c>
      <c r="BD1529" s="38">
        <v>0.13508039999999999</v>
      </c>
      <c r="BE1529" s="38">
        <v>0.1680238</v>
      </c>
      <c r="BF1529" s="38">
        <v>9.7433599999999995E-2</v>
      </c>
      <c r="BG1529" s="38">
        <v>0.1034287</v>
      </c>
      <c r="BH1529" s="38">
        <v>8.4902199999999997E-2</v>
      </c>
      <c r="BI1529" s="38">
        <v>7.0563299999999995E-2</v>
      </c>
      <c r="BJ1529" s="38">
        <v>-1.9440000000000001E-4</v>
      </c>
      <c r="BK1529" s="38">
        <v>-1.6647000000000001E-3</v>
      </c>
      <c r="BL1529" s="38">
        <v>-2.9833599999999998E-2</v>
      </c>
      <c r="BM1529" s="38">
        <v>2.2351599999999999E-2</v>
      </c>
      <c r="BN1529" s="38">
        <v>1.44899E-2</v>
      </c>
      <c r="BO1529" s="38">
        <v>-1.43909E-2</v>
      </c>
      <c r="BP1529" s="38">
        <v>-3.74566E-2</v>
      </c>
      <c r="BQ1529" s="38">
        <v>-7.2287599999999994E-2</v>
      </c>
      <c r="BR1529" s="38">
        <v>5.2751999999999999E-3</v>
      </c>
      <c r="BS1529" s="38">
        <v>3.1078100000000001E-2</v>
      </c>
      <c r="BT1529" s="38">
        <v>-4.0524400000000002E-2</v>
      </c>
      <c r="BU1529" s="38">
        <v>-4.7122999999999998E-2</v>
      </c>
      <c r="BV1529" s="38">
        <v>2.1700199999999999E-2</v>
      </c>
      <c r="BW1529" s="38">
        <v>1.40862E-2</v>
      </c>
      <c r="BX1529" s="38">
        <v>-3.4511600000000003E-2</v>
      </c>
      <c r="BY1529" s="38">
        <v>-2.01298E-2</v>
      </c>
      <c r="BZ1529" s="38">
        <v>7.9303200000000004E-2</v>
      </c>
      <c r="CA1529" s="38">
        <v>0.13923540000000001</v>
      </c>
      <c r="CB1529" s="38">
        <v>0.1524143</v>
      </c>
      <c r="CC1529" s="38">
        <v>0.18612390000000001</v>
      </c>
      <c r="CD1529" s="38">
        <v>0.11402909999999999</v>
      </c>
      <c r="CE1529" s="38">
        <v>0.1170094</v>
      </c>
      <c r="CF1529" s="38">
        <v>9.7484000000000001E-2</v>
      </c>
      <c r="CG1529" s="38">
        <v>8.3026799999999998E-2</v>
      </c>
      <c r="CH1529" s="38">
        <v>6.3680999999999998E-3</v>
      </c>
      <c r="CI1529" s="38">
        <v>3.6997000000000002E-3</v>
      </c>
      <c r="CJ1529" s="38">
        <v>-2.5311400000000001E-2</v>
      </c>
      <c r="CK1529" s="38">
        <v>2.5816800000000001E-2</v>
      </c>
      <c r="CL1529" s="38">
        <v>1.8710600000000001E-2</v>
      </c>
      <c r="CM1529" s="38">
        <v>-1.04475E-2</v>
      </c>
      <c r="CN1529" s="38">
        <v>-3.1222E-2</v>
      </c>
      <c r="CO1529" s="38">
        <v>-6.6439300000000007E-2</v>
      </c>
      <c r="CP1529" s="38">
        <v>1.0885300000000001E-2</v>
      </c>
      <c r="CQ1529" s="38">
        <v>3.8790100000000001E-2</v>
      </c>
      <c r="CR1529" s="38">
        <v>-3.3648600000000001E-2</v>
      </c>
      <c r="CS1529" s="38">
        <v>-4.1689700000000003E-2</v>
      </c>
      <c r="CT1529" s="38">
        <v>2.70403E-2</v>
      </c>
      <c r="CU1529" s="38">
        <v>1.9194099999999999E-2</v>
      </c>
      <c r="CV1529" s="38">
        <v>-2.51427E-2</v>
      </c>
      <c r="CW1529" s="38">
        <v>-7.9203999999999993E-3</v>
      </c>
      <c r="CX1529" s="38">
        <v>9.5133300000000004E-2</v>
      </c>
      <c r="CY1529" s="38">
        <v>0.1548669</v>
      </c>
      <c r="CZ1529" s="38">
        <v>0.1644197</v>
      </c>
      <c r="DA1529" s="38">
        <v>0.19866</v>
      </c>
      <c r="DB1529" s="38">
        <v>0.1255231</v>
      </c>
      <c r="DC1529" s="38">
        <v>0.12641540000000001</v>
      </c>
      <c r="DD1529" s="38">
        <v>0.1061981</v>
      </c>
      <c r="DE1529" s="38">
        <v>9.1658900000000001E-2</v>
      </c>
      <c r="DF1529" s="38">
        <v>1.29307E-2</v>
      </c>
      <c r="DG1529" s="38">
        <v>9.0641000000000003E-3</v>
      </c>
      <c r="DH1529" s="38">
        <v>-2.0789100000000001E-2</v>
      </c>
      <c r="DI1529" s="38">
        <v>2.9281999999999999E-2</v>
      </c>
      <c r="DJ1529" s="38">
        <v>2.2931400000000001E-2</v>
      </c>
      <c r="DK1529" s="38">
        <v>-6.5040999999999996E-3</v>
      </c>
      <c r="DL1529" s="38">
        <v>-2.49874E-2</v>
      </c>
      <c r="DM1529" s="38">
        <v>-6.0591100000000002E-2</v>
      </c>
      <c r="DN1529" s="38">
        <v>1.64954E-2</v>
      </c>
      <c r="DO1529" s="38">
        <v>4.6502000000000002E-2</v>
      </c>
      <c r="DP1529" s="38">
        <v>-2.67727E-2</v>
      </c>
      <c r="DQ1529" s="38">
        <v>-3.6256400000000001E-2</v>
      </c>
      <c r="DR1529" s="38">
        <v>3.2380399999999997E-2</v>
      </c>
      <c r="DS1529" s="38">
        <v>2.4302000000000001E-2</v>
      </c>
      <c r="DT1529" s="38">
        <v>-1.5773800000000001E-2</v>
      </c>
      <c r="DU1529" s="38">
        <v>4.2890000000000003E-3</v>
      </c>
      <c r="DV1529" s="38">
        <v>0.1109633</v>
      </c>
      <c r="DW1529" s="38">
        <v>0.1704985</v>
      </c>
      <c r="DX1529" s="38">
        <v>0.1764251</v>
      </c>
      <c r="DY1529" s="38">
        <v>0.2111962</v>
      </c>
      <c r="DZ1529" s="38">
        <v>0.1370171</v>
      </c>
      <c r="EA1529" s="38">
        <v>0.13582140000000001</v>
      </c>
      <c r="EB1529" s="38">
        <v>0.11491220000000001</v>
      </c>
      <c r="EC1529" s="38">
        <v>0.10029109999999999</v>
      </c>
      <c r="ED1529" s="38">
        <v>2.2405999999999999E-2</v>
      </c>
      <c r="EE1529" s="38">
        <v>1.6809500000000002E-2</v>
      </c>
      <c r="EF1529" s="38">
        <v>-1.42598E-2</v>
      </c>
      <c r="EG1529" s="38">
        <v>3.4285200000000002E-2</v>
      </c>
      <c r="EH1529" s="38">
        <v>2.9025599999999999E-2</v>
      </c>
      <c r="EI1529" s="38">
        <v>-8.1050000000000002E-4</v>
      </c>
      <c r="EJ1529" s="38">
        <v>-1.59855E-2</v>
      </c>
      <c r="EK1529" s="38">
        <v>-5.2147100000000002E-2</v>
      </c>
      <c r="EL1529" s="38">
        <v>2.4595499999999999E-2</v>
      </c>
      <c r="EM1529" s="38">
        <v>5.7636800000000002E-2</v>
      </c>
      <c r="EN1529" s="38">
        <v>-1.6845099999999998E-2</v>
      </c>
      <c r="EO1529" s="38">
        <v>-2.8411499999999999E-2</v>
      </c>
      <c r="EP1529" s="38">
        <v>4.00907E-2</v>
      </c>
      <c r="EQ1529" s="38">
        <v>3.16771E-2</v>
      </c>
      <c r="ER1529" s="38">
        <v>-2.2466000000000001E-3</v>
      </c>
      <c r="ES1529" s="38">
        <v>2.19174E-2</v>
      </c>
      <c r="ET1529" s="38">
        <v>0.13381940000000001</v>
      </c>
      <c r="EU1529" s="38">
        <v>0.19306789999999999</v>
      </c>
      <c r="EV1529" s="38">
        <v>0.19375890000000001</v>
      </c>
      <c r="EW1529" s="38">
        <v>0.22929630000000001</v>
      </c>
      <c r="EX1529" s="38">
        <v>0.15361250000000001</v>
      </c>
      <c r="EY1529" s="38">
        <v>0.14940210000000001</v>
      </c>
      <c r="EZ1529" s="38">
        <v>0.127494</v>
      </c>
      <c r="FA1529" s="38">
        <v>0.11275449999999999</v>
      </c>
      <c r="FB1529" s="38">
        <v>66.145840000000007</v>
      </c>
      <c r="FC1529" s="38">
        <v>65.013499999999993</v>
      </c>
      <c r="FD1529" s="38">
        <v>63.744660000000003</v>
      </c>
      <c r="FE1529" s="38">
        <v>62.220579999999998</v>
      </c>
      <c r="FF1529" s="38">
        <v>61.203420000000001</v>
      </c>
      <c r="FG1529" s="38">
        <v>59.715420000000002</v>
      </c>
      <c r="FH1529" s="38">
        <v>59.661520000000003</v>
      </c>
      <c r="FI1529" s="38">
        <v>61.798319999999997</v>
      </c>
      <c r="FJ1529" s="38">
        <v>64.80444</v>
      </c>
      <c r="FK1529" s="38">
        <v>70.324889999999996</v>
      </c>
      <c r="FL1529" s="38">
        <v>75.521929999999998</v>
      </c>
      <c r="FM1529" s="38">
        <v>79.505539999999996</v>
      </c>
      <c r="FN1529" s="38">
        <v>83.031909999999996</v>
      </c>
      <c r="FO1529" s="38">
        <v>87.773390000000006</v>
      </c>
      <c r="FP1529" s="38">
        <v>90.687299999999993</v>
      </c>
      <c r="FQ1529" s="38">
        <v>92.160960000000003</v>
      </c>
      <c r="FR1529" s="38">
        <v>90.210750000000004</v>
      </c>
      <c r="FS1529" s="38">
        <v>87.777569999999997</v>
      </c>
      <c r="FT1529" s="38">
        <v>86.015159999999995</v>
      </c>
      <c r="FU1529" s="38">
        <v>82.733860000000007</v>
      </c>
      <c r="FV1529" s="38">
        <v>78.004720000000006</v>
      </c>
      <c r="FW1529">
        <v>73.719179999999994</v>
      </c>
      <c r="FX1529">
        <v>69.477170000000001</v>
      </c>
      <c r="FY1529">
        <v>66.777789999999996</v>
      </c>
      <c r="FZ1529">
        <v>2.2829800000000001E-2</v>
      </c>
      <c r="GA1529">
        <v>0.16555249999999999</v>
      </c>
      <c r="GB1529">
        <v>1</v>
      </c>
    </row>
    <row r="1530" spans="1:184" x14ac:dyDescent="0.3">
      <c r="A1530" t="s">
        <v>1</v>
      </c>
      <c r="B1530" t="s">
        <v>1</v>
      </c>
      <c r="C1530" t="s">
        <v>262</v>
      </c>
      <c r="D1530" t="s">
        <v>1</v>
      </c>
      <c r="E1530" t="s">
        <v>1</v>
      </c>
      <c r="F1530" t="s">
        <v>1</v>
      </c>
      <c r="G1530" t="s">
        <v>1</v>
      </c>
      <c r="H1530" s="40" t="s">
        <v>1</v>
      </c>
      <c r="I1530" s="18" t="s">
        <v>1</v>
      </c>
      <c r="J1530" s="38" t="s">
        <v>1</v>
      </c>
      <c r="K1530" s="18">
        <v>44792</v>
      </c>
      <c r="L1530" s="38">
        <v>6068</v>
      </c>
      <c r="M1530" s="38">
        <v>6068</v>
      </c>
      <c r="N1530" s="38">
        <v>3.0661369999999999</v>
      </c>
      <c r="O1530" s="38">
        <v>2.9651339999999999</v>
      </c>
      <c r="P1530" s="38">
        <v>2.8866809999999998</v>
      </c>
      <c r="Q1530" s="38">
        <v>2.8529900000000001</v>
      </c>
      <c r="R1530" s="38">
        <v>2.940315</v>
      </c>
      <c r="S1530" s="38">
        <v>3.1492640000000001</v>
      </c>
      <c r="T1530" s="38">
        <v>3.437516</v>
      </c>
      <c r="U1530" s="38">
        <v>3.7687810000000002</v>
      </c>
      <c r="V1530" s="38">
        <v>4.2420600000000004</v>
      </c>
      <c r="W1530" s="38">
        <v>4.6474349999999998</v>
      </c>
      <c r="X1530" s="38">
        <v>4.9801099999999998</v>
      </c>
      <c r="Y1530" s="38">
        <v>5.2865010000000003</v>
      </c>
      <c r="Z1530" s="38">
        <v>5.46136</v>
      </c>
      <c r="AA1530" s="38">
        <v>5.717943</v>
      </c>
      <c r="AB1530" s="38">
        <v>5.8238409999999998</v>
      </c>
      <c r="AC1530" s="38">
        <v>5.7563899999999997</v>
      </c>
      <c r="AD1530" s="38">
        <v>5.448029</v>
      </c>
      <c r="AE1530" s="38">
        <v>4.9814540000000003</v>
      </c>
      <c r="AF1530" s="38">
        <v>4.5011190000000001</v>
      </c>
      <c r="AG1530" s="38">
        <v>4.1805849999999998</v>
      </c>
      <c r="AH1530" s="38">
        <v>3.9846910000000002</v>
      </c>
      <c r="AI1530" s="38">
        <v>3.7597429999999998</v>
      </c>
      <c r="AJ1530" s="38">
        <v>3.477093</v>
      </c>
      <c r="AK1530" s="38">
        <v>3.2832400000000002</v>
      </c>
      <c r="AL1530" s="38">
        <v>-2.1279800000000001E-2</v>
      </c>
      <c r="AM1530" s="38">
        <v>-1.0067700000000001E-2</v>
      </c>
      <c r="AN1530" s="38">
        <v>-3.9614999999999997E-3</v>
      </c>
      <c r="AO1530" s="38">
        <v>-1.43126E-2</v>
      </c>
      <c r="AP1530" s="38">
        <v>-7.36454E-2</v>
      </c>
      <c r="AQ1530" s="38">
        <v>-4.2158899999999999E-2</v>
      </c>
      <c r="AR1530" s="38">
        <v>-4.9488299999999999E-2</v>
      </c>
      <c r="AS1530" s="38">
        <v>-1.6866099999999998E-2</v>
      </c>
      <c r="AT1530" s="38">
        <v>1.8097200000000001E-2</v>
      </c>
      <c r="AU1530" s="38">
        <v>3.9186400000000003E-2</v>
      </c>
      <c r="AV1530" s="38">
        <v>-3.5950000000000001E-3</v>
      </c>
      <c r="AW1530" s="38">
        <v>-2.50499E-2</v>
      </c>
      <c r="AX1530" s="38">
        <v>1.1941E-3</v>
      </c>
      <c r="AY1530" s="38">
        <v>-2.25344E-2</v>
      </c>
      <c r="AZ1530" s="38">
        <v>-5.4243899999999998E-2</v>
      </c>
      <c r="BA1530" s="38">
        <v>-6.2855400000000006E-2</v>
      </c>
      <c r="BB1530" s="38">
        <v>2.44201E-2</v>
      </c>
      <c r="BC1530" s="38">
        <v>3.0014599999999999E-2</v>
      </c>
      <c r="BD1530" s="38">
        <v>6.8959500000000007E-2</v>
      </c>
      <c r="BE1530" s="38">
        <v>3.9701800000000002E-2</v>
      </c>
      <c r="BF1530" s="38">
        <v>5.5239099999999999E-2</v>
      </c>
      <c r="BG1530" s="38">
        <v>9.4231300000000004E-2</v>
      </c>
      <c r="BH1530" s="38">
        <v>7.6075000000000004E-2</v>
      </c>
      <c r="BI1530" s="38">
        <v>3.1993099999999997E-2</v>
      </c>
      <c r="BJ1530" s="38">
        <v>-1.2510200000000001E-2</v>
      </c>
      <c r="BK1530" s="38">
        <v>1.3151E-3</v>
      </c>
      <c r="BL1530" s="38">
        <v>2.0240000000000002E-3</v>
      </c>
      <c r="BM1530" s="38">
        <v>-6.2205999999999997E-3</v>
      </c>
      <c r="BN1530" s="38">
        <v>-6.2492199999999998E-2</v>
      </c>
      <c r="BO1530" s="38">
        <v>-3.5719500000000001E-2</v>
      </c>
      <c r="BP1530" s="38">
        <v>-4.05528E-2</v>
      </c>
      <c r="BQ1530" s="38">
        <v>-9.0524000000000004E-3</v>
      </c>
      <c r="BR1530" s="38">
        <v>2.9061E-2</v>
      </c>
      <c r="BS1530" s="38">
        <v>5.2676800000000003E-2</v>
      </c>
      <c r="BT1530" s="38">
        <v>8.6306000000000004E-3</v>
      </c>
      <c r="BU1530" s="38">
        <v>-1.63033E-2</v>
      </c>
      <c r="BV1530" s="38">
        <v>9.0101999999999995E-3</v>
      </c>
      <c r="BW1530" s="38">
        <v>-1.2858400000000001E-2</v>
      </c>
      <c r="BX1530" s="38">
        <v>-3.77322E-2</v>
      </c>
      <c r="BY1530" s="38">
        <v>-4.44108E-2</v>
      </c>
      <c r="BZ1530" s="38">
        <v>4.5279E-2</v>
      </c>
      <c r="CA1530" s="38">
        <v>5.2472600000000001E-2</v>
      </c>
      <c r="CB1530" s="38">
        <v>8.8444499999999995E-2</v>
      </c>
      <c r="CC1530" s="38">
        <v>6.4486299999999996E-2</v>
      </c>
      <c r="CD1530" s="38">
        <v>7.9122300000000007E-2</v>
      </c>
      <c r="CE1530" s="38">
        <v>0.1102408</v>
      </c>
      <c r="CF1530" s="38">
        <v>9.2348200000000005E-2</v>
      </c>
      <c r="CG1530" s="38">
        <v>4.69918E-2</v>
      </c>
      <c r="CH1530" s="38">
        <v>-6.4364000000000001E-3</v>
      </c>
      <c r="CI1530" s="38">
        <v>9.1988999999999994E-3</v>
      </c>
      <c r="CJ1530" s="38">
        <v>6.1694999999999996E-3</v>
      </c>
      <c r="CK1530" s="38">
        <v>-6.1609999999999996E-4</v>
      </c>
      <c r="CL1530" s="38">
        <v>-5.47676E-2</v>
      </c>
      <c r="CM1530" s="38">
        <v>-3.1259700000000001E-2</v>
      </c>
      <c r="CN1530" s="38">
        <v>-3.4364100000000002E-2</v>
      </c>
      <c r="CO1530" s="38">
        <v>-3.6405999999999999E-3</v>
      </c>
      <c r="CP1530" s="38">
        <v>3.66545E-2</v>
      </c>
      <c r="CQ1530" s="38">
        <v>6.2020199999999998E-2</v>
      </c>
      <c r="CR1530" s="38">
        <v>1.7097899999999999E-2</v>
      </c>
      <c r="CS1530" s="38">
        <v>-1.0245499999999999E-2</v>
      </c>
      <c r="CT1530" s="38">
        <v>1.4423699999999999E-2</v>
      </c>
      <c r="CU1530" s="38">
        <v>-6.1567999999999996E-3</v>
      </c>
      <c r="CV1530" s="38">
        <v>-2.6296300000000002E-2</v>
      </c>
      <c r="CW1530" s="38">
        <v>-3.1636200000000003E-2</v>
      </c>
      <c r="CX1530" s="38">
        <v>5.9725800000000002E-2</v>
      </c>
      <c r="CY1530" s="38">
        <v>6.8026900000000001E-2</v>
      </c>
      <c r="CZ1530" s="38">
        <v>0.10193969999999999</v>
      </c>
      <c r="DA1530" s="38">
        <v>8.1652000000000002E-2</v>
      </c>
      <c r="DB1530" s="38">
        <v>9.5663799999999993E-2</v>
      </c>
      <c r="DC1530" s="38">
        <v>0.1213289</v>
      </c>
      <c r="DD1530" s="38">
        <v>0.103619</v>
      </c>
      <c r="DE1530" s="38">
        <v>5.7379699999999999E-2</v>
      </c>
      <c r="DF1530" s="38">
        <v>-3.6259999999999998E-4</v>
      </c>
      <c r="DG1530" s="38">
        <v>1.70826E-2</v>
      </c>
      <c r="DH1530" s="38">
        <v>1.0315E-2</v>
      </c>
      <c r="DI1530" s="38">
        <v>4.9883999999999996E-3</v>
      </c>
      <c r="DJ1530" s="38">
        <v>-4.7042899999999999E-2</v>
      </c>
      <c r="DK1530" s="38">
        <v>-2.6799799999999999E-2</v>
      </c>
      <c r="DL1530" s="38">
        <v>-2.81754E-2</v>
      </c>
      <c r="DM1530" s="38">
        <v>1.7711000000000001E-3</v>
      </c>
      <c r="DN1530" s="38">
        <v>4.4248000000000003E-2</v>
      </c>
      <c r="DO1530" s="38">
        <v>7.1363599999999999E-2</v>
      </c>
      <c r="DP1530" s="38">
        <v>2.5565299999999999E-2</v>
      </c>
      <c r="DQ1530" s="38">
        <v>-4.1875999999999997E-3</v>
      </c>
      <c r="DR1530" s="38">
        <v>1.9837199999999999E-2</v>
      </c>
      <c r="DS1530" s="38">
        <v>5.4480000000000002E-4</v>
      </c>
      <c r="DT1530" s="38">
        <v>-1.4860399999999999E-2</v>
      </c>
      <c r="DU1530" s="38">
        <v>-1.8861599999999999E-2</v>
      </c>
      <c r="DV1530" s="38">
        <v>7.4172699999999994E-2</v>
      </c>
      <c r="DW1530" s="38">
        <v>8.3581199999999994E-2</v>
      </c>
      <c r="DX1530" s="38">
        <v>0.115435</v>
      </c>
      <c r="DY1530" s="38">
        <v>9.8817699999999994E-2</v>
      </c>
      <c r="DZ1530" s="38">
        <v>0.1122052</v>
      </c>
      <c r="EA1530" s="38">
        <v>0.1324169</v>
      </c>
      <c r="EB1530" s="38">
        <v>0.1148898</v>
      </c>
      <c r="EC1530" s="38">
        <v>6.77677E-2</v>
      </c>
      <c r="ED1530" s="38">
        <v>8.4069999999999995E-3</v>
      </c>
      <c r="EE1530" s="38">
        <v>2.8465500000000001E-2</v>
      </c>
      <c r="EF1530" s="38">
        <v>1.6300499999999999E-2</v>
      </c>
      <c r="EG1530" s="38">
        <v>1.3080400000000001E-2</v>
      </c>
      <c r="EH1530" s="38">
        <v>-3.5889699999999997E-2</v>
      </c>
      <c r="EI1530" s="38">
        <v>-2.03605E-2</v>
      </c>
      <c r="EJ1530" s="38">
        <v>-1.9239900000000001E-2</v>
      </c>
      <c r="EK1530" s="38">
        <v>9.5847999999999992E-3</v>
      </c>
      <c r="EL1530" s="38">
        <v>5.5211799999999998E-2</v>
      </c>
      <c r="EM1530" s="38">
        <v>8.4853999999999999E-2</v>
      </c>
      <c r="EN1530" s="38">
        <v>3.7790900000000002E-2</v>
      </c>
      <c r="EO1530" s="38">
        <v>4.5589000000000003E-3</v>
      </c>
      <c r="EP1530" s="38">
        <v>2.7653299999999999E-2</v>
      </c>
      <c r="EQ1530" s="38">
        <v>1.02208E-2</v>
      </c>
      <c r="ER1530" s="38">
        <v>1.6512E-3</v>
      </c>
      <c r="ES1530" s="38">
        <v>-4.17E-4</v>
      </c>
      <c r="ET1530" s="38">
        <v>9.5031599999999994E-2</v>
      </c>
      <c r="EU1530" s="38">
        <v>0.1060392</v>
      </c>
      <c r="EV1530" s="38">
        <v>0.13492000000000001</v>
      </c>
      <c r="EW1530" s="38">
        <v>0.1236022</v>
      </c>
      <c r="EX1530" s="38">
        <v>0.1360884</v>
      </c>
      <c r="EY1530" s="38">
        <v>0.14842640000000001</v>
      </c>
      <c r="EZ1530" s="38">
        <v>0.131163</v>
      </c>
      <c r="FA1530" s="38">
        <v>8.2766300000000001E-2</v>
      </c>
      <c r="FB1530" s="38">
        <v>61.664299999999997</v>
      </c>
      <c r="FC1530" s="38">
        <v>59.482520000000001</v>
      </c>
      <c r="FD1530" s="38">
        <v>58.741619999999998</v>
      </c>
      <c r="FE1530" s="38">
        <v>58.02205</v>
      </c>
      <c r="FF1530" s="38">
        <v>56.655250000000002</v>
      </c>
      <c r="FG1530" s="38">
        <v>55.729039999999998</v>
      </c>
      <c r="FH1530" s="38">
        <v>54.668419999999998</v>
      </c>
      <c r="FI1530" s="38">
        <v>56.497230000000002</v>
      </c>
      <c r="FJ1530" s="38">
        <v>60.045760000000001</v>
      </c>
      <c r="FK1530" s="38">
        <v>64.310190000000006</v>
      </c>
      <c r="FL1530" s="38">
        <v>70.838520000000003</v>
      </c>
      <c r="FM1530" s="38">
        <v>77.02</v>
      </c>
      <c r="FN1530" s="38">
        <v>82.677819999999997</v>
      </c>
      <c r="FO1530" s="38">
        <v>86.049769999999995</v>
      </c>
      <c r="FP1530" s="38">
        <v>88.358750000000001</v>
      </c>
      <c r="FQ1530" s="38">
        <v>89.765209999999996</v>
      </c>
      <c r="FR1530" s="38">
        <v>89.255269999999996</v>
      </c>
      <c r="FS1530" s="38">
        <v>86.771199999999993</v>
      </c>
      <c r="FT1530" s="38">
        <v>83.032610000000005</v>
      </c>
      <c r="FU1530" s="38">
        <v>79.105919999999998</v>
      </c>
      <c r="FV1530" s="38">
        <v>75.690439999999995</v>
      </c>
      <c r="FW1530">
        <v>71.689670000000007</v>
      </c>
      <c r="FX1530">
        <v>69.25864</v>
      </c>
      <c r="FY1530">
        <v>66.971410000000006</v>
      </c>
      <c r="FZ1530">
        <v>2.7184099999999999E-2</v>
      </c>
      <c r="GA1530">
        <v>0.18493999999999999</v>
      </c>
      <c r="GB1530">
        <v>1</v>
      </c>
    </row>
    <row r="1531" spans="1:184" x14ac:dyDescent="0.3">
      <c r="A1531" t="s">
        <v>1</v>
      </c>
      <c r="B1531" t="s">
        <v>1</v>
      </c>
      <c r="C1531" t="s">
        <v>262</v>
      </c>
      <c r="D1531" t="s">
        <v>1</v>
      </c>
      <c r="E1531" t="s">
        <v>1</v>
      </c>
      <c r="F1531" t="s">
        <v>1</v>
      </c>
      <c r="G1531" t="s">
        <v>1</v>
      </c>
      <c r="H1531" s="40" t="s">
        <v>1</v>
      </c>
      <c r="I1531" s="18" t="s">
        <v>1</v>
      </c>
      <c r="J1531" s="38" t="s">
        <v>1</v>
      </c>
      <c r="K1531" s="18">
        <v>44805</v>
      </c>
      <c r="L1531" s="38">
        <v>6055</v>
      </c>
      <c r="M1531" s="38">
        <v>6055</v>
      </c>
      <c r="N1531" s="38">
        <v>3.0053019999999999</v>
      </c>
      <c r="O1531" s="38">
        <v>2.9086219999999998</v>
      </c>
      <c r="P1531" s="38">
        <v>2.8318120000000002</v>
      </c>
      <c r="Q1531" s="38">
        <v>2.8255680000000001</v>
      </c>
      <c r="R1531" s="38">
        <v>2.9149660000000002</v>
      </c>
      <c r="S1531" s="38">
        <v>3.1529150000000001</v>
      </c>
      <c r="T1531" s="38">
        <v>3.495825</v>
      </c>
      <c r="U1531" s="38">
        <v>3.8722639999999999</v>
      </c>
      <c r="V1531" s="38">
        <v>4.3145379999999998</v>
      </c>
      <c r="W1531" s="38">
        <v>4.7636690000000002</v>
      </c>
      <c r="X1531" s="38">
        <v>5.1365400000000001</v>
      </c>
      <c r="Y1531" s="38">
        <v>5.4727480000000002</v>
      </c>
      <c r="Z1531" s="38">
        <v>5.6860790000000003</v>
      </c>
      <c r="AA1531" s="38">
        <v>6.0348410000000001</v>
      </c>
      <c r="AB1531" s="38">
        <v>6.2093100000000003</v>
      </c>
      <c r="AC1531" s="38">
        <v>6.1756549999999999</v>
      </c>
      <c r="AD1531" s="38">
        <v>5.8201080000000003</v>
      </c>
      <c r="AE1531" s="38">
        <v>5.2796250000000002</v>
      </c>
      <c r="AF1531" s="38">
        <v>4.7574630000000004</v>
      </c>
      <c r="AG1531" s="38">
        <v>4.3599639999999997</v>
      </c>
      <c r="AH1531" s="38">
        <v>4.020931</v>
      </c>
      <c r="AI1531" s="38">
        <v>3.6943109999999999</v>
      </c>
      <c r="AJ1531" s="38">
        <v>3.3997229999999998</v>
      </c>
      <c r="AK1531" s="38">
        <v>3.191341</v>
      </c>
      <c r="AL1531" s="38">
        <v>-1.9876600000000001E-2</v>
      </c>
      <c r="AM1531" s="38">
        <v>-1.7222500000000002E-2</v>
      </c>
      <c r="AN1531" s="38">
        <v>-2.3640000000000001E-2</v>
      </c>
      <c r="AO1531" s="38">
        <v>-3.04912E-2</v>
      </c>
      <c r="AP1531" s="38">
        <v>-4.9573899999999997E-2</v>
      </c>
      <c r="AQ1531" s="38">
        <v>-2.7815099999999999E-2</v>
      </c>
      <c r="AR1531" s="38">
        <v>-3.2560899999999997E-2</v>
      </c>
      <c r="AS1531" s="38">
        <v>2.0432200000000001E-2</v>
      </c>
      <c r="AT1531" s="38">
        <v>2.7964599999999999E-2</v>
      </c>
      <c r="AU1531" s="38">
        <v>1.6271500000000001E-2</v>
      </c>
      <c r="AV1531" s="38">
        <v>8.2291199999999995E-2</v>
      </c>
      <c r="AW1531" s="38">
        <v>6.7780300000000002E-2</v>
      </c>
      <c r="AX1531" s="38">
        <v>2.44815E-2</v>
      </c>
      <c r="AY1531" s="38">
        <v>-3.9310499999999998E-2</v>
      </c>
      <c r="AZ1531" s="38">
        <v>-6.52697E-2</v>
      </c>
      <c r="BA1531" s="38">
        <v>-6.2501699999999993E-2</v>
      </c>
      <c r="BB1531" s="38">
        <v>-7.6905699999999994E-2</v>
      </c>
      <c r="BC1531" s="38">
        <v>-8.9503600000000003E-2</v>
      </c>
      <c r="BD1531" s="38">
        <v>-2.8069999999999999E-4</v>
      </c>
      <c r="BE1531" s="38">
        <v>-3.8E-3</v>
      </c>
      <c r="BF1531" s="38">
        <v>-4.0591500000000003E-2</v>
      </c>
      <c r="BG1531" s="38">
        <v>-5.1948000000000001E-2</v>
      </c>
      <c r="BH1531" s="38">
        <v>-3.8647099999999997E-2</v>
      </c>
      <c r="BI1531" s="38">
        <v>-3.4294100000000001E-2</v>
      </c>
      <c r="BJ1531" s="38">
        <v>-1.2796099999999999E-2</v>
      </c>
      <c r="BK1531" s="38">
        <v>-1.17769E-2</v>
      </c>
      <c r="BL1531" s="38">
        <v>-1.9177799999999998E-2</v>
      </c>
      <c r="BM1531" s="38">
        <v>-2.4421499999999999E-2</v>
      </c>
      <c r="BN1531" s="38">
        <v>-4.3820999999999999E-2</v>
      </c>
      <c r="BO1531" s="38">
        <v>-2.1876199999999998E-2</v>
      </c>
      <c r="BP1531" s="38">
        <v>-2.4009699999999998E-2</v>
      </c>
      <c r="BQ1531" s="38">
        <v>2.71419E-2</v>
      </c>
      <c r="BR1531" s="38">
        <v>3.6509E-2</v>
      </c>
      <c r="BS1531" s="38">
        <v>2.53303E-2</v>
      </c>
      <c r="BT1531" s="38">
        <v>9.0523699999999999E-2</v>
      </c>
      <c r="BU1531" s="38">
        <v>7.4870099999999995E-2</v>
      </c>
      <c r="BV1531" s="38">
        <v>3.2393699999999997E-2</v>
      </c>
      <c r="BW1531" s="38">
        <v>-2.9533400000000001E-2</v>
      </c>
      <c r="BX1531" s="38">
        <v>-4.9284399999999999E-2</v>
      </c>
      <c r="BY1531" s="38">
        <v>-3.9854300000000002E-2</v>
      </c>
      <c r="BZ1531" s="38">
        <v>-5.7372199999999998E-2</v>
      </c>
      <c r="CA1531" s="38">
        <v>-7.0704799999999998E-2</v>
      </c>
      <c r="CB1531" s="38">
        <v>1.7803599999999999E-2</v>
      </c>
      <c r="CC1531" s="38">
        <v>1.16861E-2</v>
      </c>
      <c r="CD1531" s="38">
        <v>-2.7665200000000001E-2</v>
      </c>
      <c r="CE1531" s="38">
        <v>-3.6027700000000003E-2</v>
      </c>
      <c r="CF1531" s="38">
        <v>-2.62674E-2</v>
      </c>
      <c r="CG1531" s="38">
        <v>-2.1887E-2</v>
      </c>
      <c r="CH1531" s="38">
        <v>-7.8921000000000009E-3</v>
      </c>
      <c r="CI1531" s="38">
        <v>-8.0052999999999999E-3</v>
      </c>
      <c r="CJ1531" s="38">
        <v>-1.6087199999999999E-2</v>
      </c>
      <c r="CK1531" s="38">
        <v>-2.0217599999999999E-2</v>
      </c>
      <c r="CL1531" s="38">
        <v>-3.98366E-2</v>
      </c>
      <c r="CM1531" s="38">
        <v>-1.7762900000000002E-2</v>
      </c>
      <c r="CN1531" s="38">
        <v>-1.8087099999999998E-2</v>
      </c>
      <c r="CO1531" s="38">
        <v>3.1788999999999998E-2</v>
      </c>
      <c r="CP1531" s="38">
        <v>4.2426800000000001E-2</v>
      </c>
      <c r="CQ1531" s="38">
        <v>3.1604300000000002E-2</v>
      </c>
      <c r="CR1531" s="38">
        <v>9.6225400000000003E-2</v>
      </c>
      <c r="CS1531" s="38">
        <v>7.9780500000000004E-2</v>
      </c>
      <c r="CT1531" s="38">
        <v>3.78736E-2</v>
      </c>
      <c r="CU1531" s="38">
        <v>-2.2761900000000002E-2</v>
      </c>
      <c r="CV1531" s="38">
        <v>-3.82131E-2</v>
      </c>
      <c r="CW1531" s="38">
        <v>-2.4168800000000001E-2</v>
      </c>
      <c r="CX1531" s="38">
        <v>-4.3843399999999998E-2</v>
      </c>
      <c r="CY1531" s="38">
        <v>-5.7684800000000001E-2</v>
      </c>
      <c r="CZ1531" s="38">
        <v>3.03288E-2</v>
      </c>
      <c r="DA1531" s="38">
        <v>2.24116E-2</v>
      </c>
      <c r="DB1531" s="38">
        <v>-1.8712400000000001E-2</v>
      </c>
      <c r="DC1531" s="38">
        <v>-2.5001300000000001E-2</v>
      </c>
      <c r="DD1531" s="38">
        <v>-1.7693199999999999E-2</v>
      </c>
      <c r="DE1531" s="38">
        <v>-1.3293900000000001E-2</v>
      </c>
      <c r="DF1531" s="38">
        <v>-2.9881999999999999E-3</v>
      </c>
      <c r="DG1531" s="38">
        <v>-4.2337E-3</v>
      </c>
      <c r="DH1531" s="38">
        <v>-1.29967E-2</v>
      </c>
      <c r="DI1531" s="38">
        <v>-1.6013699999999999E-2</v>
      </c>
      <c r="DJ1531" s="38">
        <v>-3.5852200000000001E-2</v>
      </c>
      <c r="DK1531" s="38">
        <v>-1.36495E-2</v>
      </c>
      <c r="DL1531" s="38">
        <v>-1.2164599999999999E-2</v>
      </c>
      <c r="DM1531" s="38">
        <v>3.6436099999999999E-2</v>
      </c>
      <c r="DN1531" s="38">
        <v>4.8344600000000001E-2</v>
      </c>
      <c r="DO1531" s="38">
        <v>3.78784E-2</v>
      </c>
      <c r="DP1531" s="38">
        <v>0.1019272</v>
      </c>
      <c r="DQ1531" s="38">
        <v>8.46909E-2</v>
      </c>
      <c r="DR1531" s="38">
        <v>4.3353599999999999E-2</v>
      </c>
      <c r="DS1531" s="38">
        <v>-1.5990299999999999E-2</v>
      </c>
      <c r="DT1531" s="38">
        <v>-2.7141800000000001E-2</v>
      </c>
      <c r="DU1531" s="38">
        <v>-8.4832999999999992E-3</v>
      </c>
      <c r="DV1531" s="38">
        <v>-3.0314600000000001E-2</v>
      </c>
      <c r="DW1531" s="38">
        <v>-4.4664700000000002E-2</v>
      </c>
      <c r="DX1531" s="38">
        <v>4.2854000000000003E-2</v>
      </c>
      <c r="DY1531" s="38">
        <v>3.3137199999999999E-2</v>
      </c>
      <c r="DZ1531" s="38">
        <v>-9.7596999999999996E-3</v>
      </c>
      <c r="EA1531" s="38">
        <v>-1.39749E-2</v>
      </c>
      <c r="EB1531" s="38">
        <v>-9.1190000000000004E-3</v>
      </c>
      <c r="EC1531" s="38">
        <v>-4.7007999999999998E-3</v>
      </c>
      <c r="ED1531" s="38">
        <v>4.0924000000000004E-3</v>
      </c>
      <c r="EE1531" s="38">
        <v>1.2118999999999999E-3</v>
      </c>
      <c r="EF1531" s="38">
        <v>-8.5345000000000004E-3</v>
      </c>
      <c r="EG1531" s="38">
        <v>-9.9439999999999997E-3</v>
      </c>
      <c r="EH1531" s="38">
        <v>-3.0099299999999999E-2</v>
      </c>
      <c r="EI1531" s="38">
        <v>-7.7105999999999997E-3</v>
      </c>
      <c r="EJ1531" s="38">
        <v>-3.6134000000000001E-3</v>
      </c>
      <c r="EK1531" s="38">
        <v>4.3145900000000001E-2</v>
      </c>
      <c r="EL1531" s="38">
        <v>5.6889099999999998E-2</v>
      </c>
      <c r="EM1531" s="38">
        <v>4.6937100000000002E-2</v>
      </c>
      <c r="EN1531" s="38">
        <v>0.1101596</v>
      </c>
      <c r="EO1531" s="38">
        <v>9.1780700000000007E-2</v>
      </c>
      <c r="EP1531" s="38">
        <v>5.1265699999999997E-2</v>
      </c>
      <c r="EQ1531" s="38">
        <v>-6.2132000000000003E-3</v>
      </c>
      <c r="ER1531" s="38">
        <v>-1.11565E-2</v>
      </c>
      <c r="ES1531" s="38">
        <v>1.4164100000000001E-2</v>
      </c>
      <c r="ET1531" s="38">
        <v>-1.0781199999999999E-2</v>
      </c>
      <c r="EU1531" s="38">
        <v>-2.5865900000000001E-2</v>
      </c>
      <c r="EV1531" s="38">
        <v>6.0938399999999997E-2</v>
      </c>
      <c r="EW1531" s="38">
        <v>4.8623199999999998E-2</v>
      </c>
      <c r="EX1531" s="38">
        <v>3.1665999999999999E-3</v>
      </c>
      <c r="EY1531" s="38">
        <v>1.9453999999999999E-3</v>
      </c>
      <c r="EZ1531" s="38">
        <v>3.2607000000000001E-3</v>
      </c>
      <c r="FA1531" s="38">
        <v>7.7061999999999999E-3</v>
      </c>
      <c r="FB1531" s="38">
        <v>58.779780000000002</v>
      </c>
      <c r="FC1531" s="38">
        <v>56.092930000000003</v>
      </c>
      <c r="FD1531" s="38">
        <v>55.030949999999997</v>
      </c>
      <c r="FE1531" s="38">
        <v>53.72983</v>
      </c>
      <c r="FF1531" s="38">
        <v>52.15963</v>
      </c>
      <c r="FG1531" s="38">
        <v>51.188229999999997</v>
      </c>
      <c r="FH1531" s="38">
        <v>50.7164</v>
      </c>
      <c r="FI1531" s="38">
        <v>52.28698</v>
      </c>
      <c r="FJ1531" s="38">
        <v>57.260199999999998</v>
      </c>
      <c r="FK1531" s="38">
        <v>64.128330000000005</v>
      </c>
      <c r="FL1531" s="38">
        <v>71.164299999999997</v>
      </c>
      <c r="FM1531" s="38">
        <v>78.773740000000004</v>
      </c>
      <c r="FN1531" s="38">
        <v>85.907780000000002</v>
      </c>
      <c r="FO1531" s="38">
        <v>91.795330000000007</v>
      </c>
      <c r="FP1531" s="38">
        <v>95.767650000000003</v>
      </c>
      <c r="FQ1531" s="38">
        <v>96.900760000000005</v>
      </c>
      <c r="FR1531" s="38">
        <v>96.127210000000005</v>
      </c>
      <c r="FS1531" s="38">
        <v>94.101169999999996</v>
      </c>
      <c r="FT1531" s="38">
        <v>89.661670000000001</v>
      </c>
      <c r="FU1531" s="38">
        <v>82.763589999999994</v>
      </c>
      <c r="FV1531" s="38">
        <v>74.882509999999996</v>
      </c>
      <c r="FW1531">
        <v>68.559020000000004</v>
      </c>
      <c r="FX1531">
        <v>64.082080000000005</v>
      </c>
      <c r="FY1531">
        <v>61.482550000000003</v>
      </c>
      <c r="FZ1531">
        <v>1.9662200000000001E-2</v>
      </c>
      <c r="GA1531">
        <v>0.14692649999999999</v>
      </c>
      <c r="GB1531">
        <v>1</v>
      </c>
    </row>
    <row r="1532" spans="1:184" x14ac:dyDescent="0.3">
      <c r="A1532" t="s">
        <v>1</v>
      </c>
      <c r="B1532" t="s">
        <v>1</v>
      </c>
      <c r="C1532" t="s">
        <v>262</v>
      </c>
      <c r="D1532" t="s">
        <v>1</v>
      </c>
      <c r="E1532" t="s">
        <v>1</v>
      </c>
      <c r="F1532" t="s">
        <v>1</v>
      </c>
      <c r="G1532" t="s">
        <v>1</v>
      </c>
      <c r="H1532" s="40" t="s">
        <v>1</v>
      </c>
      <c r="I1532" s="18" t="s">
        <v>1</v>
      </c>
      <c r="J1532" s="38" t="s">
        <v>1</v>
      </c>
      <c r="K1532" s="18">
        <v>44809</v>
      </c>
      <c r="L1532" s="38">
        <v>6054</v>
      </c>
      <c r="M1532" s="38">
        <v>6054</v>
      </c>
      <c r="N1532" s="38">
        <v>3.352328</v>
      </c>
      <c r="O1532" s="38">
        <v>3.179014</v>
      </c>
      <c r="P1532" s="38">
        <v>3.1076320000000002</v>
      </c>
      <c r="Q1532" s="38">
        <v>2.9997590000000001</v>
      </c>
      <c r="R1532" s="38">
        <v>3.0438429999999999</v>
      </c>
      <c r="S1532" s="38">
        <v>3.1679179999999998</v>
      </c>
      <c r="T1532" s="38">
        <v>3.2827009999999999</v>
      </c>
      <c r="U1532" s="38">
        <v>3.438307</v>
      </c>
      <c r="V1532" s="38">
        <v>3.7609409999999999</v>
      </c>
      <c r="W1532" s="38">
        <v>4.1813510000000003</v>
      </c>
      <c r="X1532" s="38">
        <v>4.5526039999999997</v>
      </c>
      <c r="Y1532" s="38">
        <v>4.9031469999999997</v>
      </c>
      <c r="Z1532" s="38">
        <v>5.1430189999999998</v>
      </c>
      <c r="AA1532" s="38">
        <v>5.3065470000000001</v>
      </c>
      <c r="AB1532" s="38">
        <v>5.4185030000000003</v>
      </c>
      <c r="AC1532" s="38">
        <v>5.5483500000000001</v>
      </c>
      <c r="AD1532" s="38">
        <v>5.516108</v>
      </c>
      <c r="AE1532" s="38">
        <v>5.3603569999999996</v>
      </c>
      <c r="AF1532" s="38">
        <v>5.0298210000000001</v>
      </c>
      <c r="AG1532" s="38">
        <v>4.6826249999999998</v>
      </c>
      <c r="AH1532" s="38">
        <v>4.394037</v>
      </c>
      <c r="AI1532" s="38">
        <v>4.1468230000000004</v>
      </c>
      <c r="AJ1532" s="38">
        <v>3.7966199999999999</v>
      </c>
      <c r="AK1532" s="38">
        <v>3.515924</v>
      </c>
      <c r="AL1532" s="38">
        <v>7.73398E-2</v>
      </c>
      <c r="AM1532" s="38">
        <v>4.6470900000000002E-2</v>
      </c>
      <c r="AN1532" s="38">
        <v>1.27718E-2</v>
      </c>
      <c r="AO1532" s="38">
        <v>-9.7773200000000005E-2</v>
      </c>
      <c r="AP1532" s="38">
        <v>-0.12260310000000001</v>
      </c>
      <c r="AQ1532" s="38">
        <v>-9.3743199999999999E-2</v>
      </c>
      <c r="AR1532" s="38">
        <v>-0.1415352</v>
      </c>
      <c r="AS1532" s="38">
        <v>-0.10439850000000001</v>
      </c>
      <c r="AT1532" s="38">
        <v>-5.1289599999999998E-2</v>
      </c>
      <c r="AU1532" s="38">
        <v>2.9971100000000001E-2</v>
      </c>
      <c r="AV1532" s="38">
        <v>2.1114999999999998E-2</v>
      </c>
      <c r="AW1532" s="38">
        <v>4.7835599999999999E-2</v>
      </c>
      <c r="AX1532" s="38">
        <v>-9.0530000000000005E-4</v>
      </c>
      <c r="AY1532" s="38">
        <v>-0.1152662</v>
      </c>
      <c r="AZ1532" s="38">
        <v>-0.2283298</v>
      </c>
      <c r="BA1532" s="38">
        <v>-0.16678280000000001</v>
      </c>
      <c r="BB1532" s="38">
        <v>-3.8479899999999997E-2</v>
      </c>
      <c r="BC1532" s="38">
        <v>-1.29681E-2</v>
      </c>
      <c r="BD1532" s="38">
        <v>-7.3844999999999996E-3</v>
      </c>
      <c r="BE1532" s="38">
        <v>-3.0233199999999998E-2</v>
      </c>
      <c r="BF1532" s="38">
        <v>-7.1422299999999994E-2</v>
      </c>
      <c r="BG1532" s="38">
        <v>-7.3419200000000004E-2</v>
      </c>
      <c r="BH1532" s="38">
        <v>-4.97137E-2</v>
      </c>
      <c r="BI1532" s="38">
        <v>-0.13513269999999999</v>
      </c>
      <c r="BJ1532" s="38">
        <v>9.6469799999999994E-2</v>
      </c>
      <c r="BK1532" s="38">
        <v>6.2759099999999998E-2</v>
      </c>
      <c r="BL1532" s="38">
        <v>3.12705E-2</v>
      </c>
      <c r="BM1532" s="38">
        <v>-7.9364900000000002E-2</v>
      </c>
      <c r="BN1532" s="38">
        <v>-0.10139960000000001</v>
      </c>
      <c r="BO1532" s="38">
        <v>-6.9441600000000006E-2</v>
      </c>
      <c r="BP1532" s="38">
        <v>-0.11752799999999999</v>
      </c>
      <c r="BQ1532" s="38">
        <v>-7.8697000000000003E-2</v>
      </c>
      <c r="BR1532" s="38">
        <v>-2.4368999999999998E-2</v>
      </c>
      <c r="BS1532" s="38">
        <v>5.4536599999999998E-2</v>
      </c>
      <c r="BT1532" s="38">
        <v>4.95494E-2</v>
      </c>
      <c r="BU1532" s="38">
        <v>7.4956999999999996E-2</v>
      </c>
      <c r="BV1532" s="38">
        <v>1.6356599999999999E-2</v>
      </c>
      <c r="BW1532" s="38">
        <v>-9.7850000000000006E-2</v>
      </c>
      <c r="BX1532" s="38">
        <v>-0.190972</v>
      </c>
      <c r="BY1532" s="38">
        <v>-0.11895210000000001</v>
      </c>
      <c r="BZ1532" s="38">
        <v>2.1963E-3</v>
      </c>
      <c r="CA1532" s="38">
        <v>3.3446999999999998E-2</v>
      </c>
      <c r="CB1532" s="38">
        <v>4.2879899999999999E-2</v>
      </c>
      <c r="CC1532" s="38">
        <v>2.1600500000000002E-2</v>
      </c>
      <c r="CD1532" s="38">
        <v>-2.5017899999999999E-2</v>
      </c>
      <c r="CE1532" s="38">
        <v>-2.8979499999999998E-2</v>
      </c>
      <c r="CF1532" s="38">
        <v>-7.8057999999999999E-3</v>
      </c>
      <c r="CG1532" s="38">
        <v>-0.1033901</v>
      </c>
      <c r="CH1532" s="38">
        <v>0.1097191</v>
      </c>
      <c r="CI1532" s="38">
        <v>7.40402E-2</v>
      </c>
      <c r="CJ1532" s="38">
        <v>4.40826E-2</v>
      </c>
      <c r="CK1532" s="38">
        <v>-6.6615300000000002E-2</v>
      </c>
      <c r="CL1532" s="38">
        <v>-8.6714200000000005E-2</v>
      </c>
      <c r="CM1532" s="38">
        <v>-5.2610400000000002E-2</v>
      </c>
      <c r="CN1532" s="38">
        <v>-0.1009007</v>
      </c>
      <c r="CO1532" s="38">
        <v>-6.0896199999999998E-2</v>
      </c>
      <c r="CP1532" s="38">
        <v>-5.7238000000000002E-3</v>
      </c>
      <c r="CQ1532" s="38">
        <v>7.1550699999999995E-2</v>
      </c>
      <c r="CR1532" s="38">
        <v>6.9243100000000002E-2</v>
      </c>
      <c r="CS1532" s="38">
        <v>9.3741199999999997E-2</v>
      </c>
      <c r="CT1532" s="38">
        <v>2.8312199999999999E-2</v>
      </c>
      <c r="CU1532" s="38">
        <v>-8.5787699999999995E-2</v>
      </c>
      <c r="CV1532" s="38">
        <v>-0.1650982</v>
      </c>
      <c r="CW1532" s="38">
        <v>-8.5824700000000004E-2</v>
      </c>
      <c r="CX1532" s="38">
        <v>3.03684E-2</v>
      </c>
      <c r="CY1532" s="38">
        <v>6.5593899999999997E-2</v>
      </c>
      <c r="CZ1532" s="38">
        <v>7.7692899999999995E-2</v>
      </c>
      <c r="DA1532" s="38">
        <v>5.75004E-2</v>
      </c>
      <c r="DB1532" s="38">
        <v>7.1216999999999999E-3</v>
      </c>
      <c r="DC1532" s="38">
        <v>1.7994E-3</v>
      </c>
      <c r="DD1532" s="38">
        <v>2.1219499999999999E-2</v>
      </c>
      <c r="DE1532" s="38">
        <v>-8.1405199999999997E-2</v>
      </c>
      <c r="DF1532" s="38">
        <v>0.12296849999999999</v>
      </c>
      <c r="DG1532" s="38">
        <v>8.5321400000000006E-2</v>
      </c>
      <c r="DH1532" s="38">
        <v>5.6894699999999999E-2</v>
      </c>
      <c r="DI1532" s="38">
        <v>-5.3865700000000002E-2</v>
      </c>
      <c r="DJ1532" s="38">
        <v>-7.2028700000000001E-2</v>
      </c>
      <c r="DK1532" s="38">
        <v>-3.5779199999999997E-2</v>
      </c>
      <c r="DL1532" s="38">
        <v>-8.4273399999999998E-2</v>
      </c>
      <c r="DM1532" s="38">
        <v>-4.3095500000000002E-2</v>
      </c>
      <c r="DN1532" s="38">
        <v>1.29213E-2</v>
      </c>
      <c r="DO1532" s="38">
        <v>8.8564699999999996E-2</v>
      </c>
      <c r="DP1532" s="38">
        <v>8.8936699999999994E-2</v>
      </c>
      <c r="DQ1532" s="38">
        <v>0.1125254</v>
      </c>
      <c r="DR1532" s="38">
        <v>4.0267799999999999E-2</v>
      </c>
      <c r="DS1532" s="38">
        <v>-7.3725299999999994E-2</v>
      </c>
      <c r="DT1532" s="38">
        <v>-0.1392243</v>
      </c>
      <c r="DU1532" s="38">
        <v>-5.2697300000000002E-2</v>
      </c>
      <c r="DV1532" s="38">
        <v>5.8540599999999998E-2</v>
      </c>
      <c r="DW1532" s="38">
        <v>9.7740800000000003E-2</v>
      </c>
      <c r="DX1532" s="38">
        <v>0.11250599999999999</v>
      </c>
      <c r="DY1532" s="38">
        <v>9.3400200000000003E-2</v>
      </c>
      <c r="DZ1532" s="38">
        <v>3.9261299999999999E-2</v>
      </c>
      <c r="EA1532" s="38">
        <v>3.2578200000000002E-2</v>
      </c>
      <c r="EB1532" s="38">
        <v>5.0244700000000003E-2</v>
      </c>
      <c r="EC1532" s="38">
        <v>-5.9420399999999998E-2</v>
      </c>
      <c r="ED1532" s="38">
        <v>0.14209849999999999</v>
      </c>
      <c r="EE1532" s="38">
        <v>0.10160950000000001</v>
      </c>
      <c r="EF1532" s="38">
        <v>7.5393299999999996E-2</v>
      </c>
      <c r="EG1532" s="38">
        <v>-3.5457299999999997E-2</v>
      </c>
      <c r="EH1532" s="38">
        <v>-5.0825200000000001E-2</v>
      </c>
      <c r="EI1532" s="38">
        <v>-1.1477599999999999E-2</v>
      </c>
      <c r="EJ1532" s="38">
        <v>-6.0266199999999999E-2</v>
      </c>
      <c r="EK1532" s="38">
        <v>-1.7394E-2</v>
      </c>
      <c r="EL1532" s="38">
        <v>3.98419E-2</v>
      </c>
      <c r="EM1532" s="38">
        <v>0.1131303</v>
      </c>
      <c r="EN1532" s="38">
        <v>0.11737119999999999</v>
      </c>
      <c r="EO1532" s="38">
        <v>0.13964679999999999</v>
      </c>
      <c r="EP1532" s="38">
        <v>5.7529700000000003E-2</v>
      </c>
      <c r="EQ1532" s="38">
        <v>-5.6309100000000001E-2</v>
      </c>
      <c r="ER1532" s="38">
        <v>-0.1018666</v>
      </c>
      <c r="ES1532" s="38">
        <v>-4.8665999999999996E-3</v>
      </c>
      <c r="ET1532" s="38">
        <v>9.9216700000000005E-2</v>
      </c>
      <c r="EU1532" s="38">
        <v>0.1441558</v>
      </c>
      <c r="EV1532" s="38">
        <v>0.16277040000000001</v>
      </c>
      <c r="EW1532" s="38">
        <v>0.1452339</v>
      </c>
      <c r="EX1532" s="38">
        <v>8.56658E-2</v>
      </c>
      <c r="EY1532" s="38">
        <v>7.70179E-2</v>
      </c>
      <c r="EZ1532" s="38">
        <v>9.2152600000000001E-2</v>
      </c>
      <c r="FA1532" s="38">
        <v>-2.7677799999999999E-2</v>
      </c>
      <c r="FB1532" s="38">
        <v>68.019970000000001</v>
      </c>
      <c r="FC1532" s="38">
        <v>67.790289999999999</v>
      </c>
      <c r="FD1532" s="38">
        <v>66.121030000000005</v>
      </c>
      <c r="FE1532" s="38">
        <v>64.815700000000007</v>
      </c>
      <c r="FF1532" s="38">
        <v>63.475059999999999</v>
      </c>
      <c r="FG1532" s="38">
        <v>62.495049999999999</v>
      </c>
      <c r="FH1532" s="38">
        <v>62.024999999999999</v>
      </c>
      <c r="FI1532" s="38">
        <v>63.733080000000001</v>
      </c>
      <c r="FJ1532" s="38">
        <v>69.92877</v>
      </c>
      <c r="FK1532" s="38">
        <v>77.184780000000003</v>
      </c>
      <c r="FL1532" s="38">
        <v>84.409310000000005</v>
      </c>
      <c r="FM1532" s="38">
        <v>92.040369999999996</v>
      </c>
      <c r="FN1532" s="38">
        <v>98.157759999999996</v>
      </c>
      <c r="FO1532" s="38">
        <v>102.8065</v>
      </c>
      <c r="FP1532" s="38">
        <v>107.7599</v>
      </c>
      <c r="FQ1532" s="38">
        <v>109.4636</v>
      </c>
      <c r="FR1532" s="38">
        <v>109.31059999999999</v>
      </c>
      <c r="FS1532" s="38">
        <v>107.7838</v>
      </c>
      <c r="FT1532" s="38">
        <v>103.9188</v>
      </c>
      <c r="FU1532" s="38">
        <v>97.320880000000002</v>
      </c>
      <c r="FV1532" s="38">
        <v>91.47251</v>
      </c>
      <c r="FW1532">
        <v>85.308850000000007</v>
      </c>
      <c r="FX1532">
        <v>79.684939999999997</v>
      </c>
      <c r="FY1532">
        <v>76.25103</v>
      </c>
      <c r="FZ1532">
        <v>5.3116900000000002E-2</v>
      </c>
      <c r="GA1532">
        <v>0.47142400000000001</v>
      </c>
      <c r="GB1532">
        <v>1</v>
      </c>
    </row>
    <row r="1533" spans="1:184" x14ac:dyDescent="0.3">
      <c r="A1533" t="s">
        <v>1</v>
      </c>
      <c r="B1533" t="s">
        <v>1</v>
      </c>
      <c r="C1533" t="s">
        <v>262</v>
      </c>
      <c r="D1533" t="s">
        <v>1</v>
      </c>
      <c r="E1533" t="s">
        <v>1</v>
      </c>
      <c r="F1533" t="s">
        <v>1</v>
      </c>
      <c r="G1533" t="s">
        <v>1</v>
      </c>
      <c r="H1533" s="40" t="s">
        <v>1</v>
      </c>
      <c r="I1533" s="18" t="s">
        <v>1</v>
      </c>
      <c r="J1533" s="38" t="s">
        <v>1</v>
      </c>
      <c r="K1533" s="18">
        <v>44810</v>
      </c>
      <c r="L1533" s="38">
        <v>6054</v>
      </c>
      <c r="M1533" s="38">
        <v>6054</v>
      </c>
      <c r="N1533" s="38">
        <v>3.492359</v>
      </c>
      <c r="O1533" s="38">
        <v>3.336376</v>
      </c>
      <c r="P1533" s="38">
        <v>3.2266400000000002</v>
      </c>
      <c r="Q1533" s="38">
        <v>3.2188029999999999</v>
      </c>
      <c r="R1533" s="38">
        <v>3.2755359999999998</v>
      </c>
      <c r="S1533" s="38">
        <v>3.5556760000000001</v>
      </c>
      <c r="T1533" s="38">
        <v>3.98122</v>
      </c>
      <c r="U1533" s="38">
        <v>4.4785979999999999</v>
      </c>
      <c r="V1533" s="38">
        <v>5.2599830000000001</v>
      </c>
      <c r="W1533" s="38">
        <v>5.8539560000000002</v>
      </c>
      <c r="X1533" s="38">
        <v>6.3772419999999999</v>
      </c>
      <c r="Y1533" s="38">
        <v>6.8671899999999999</v>
      </c>
      <c r="Z1533" s="38">
        <v>7.1495790000000001</v>
      </c>
      <c r="AA1533" s="38">
        <v>7.4401010000000003</v>
      </c>
      <c r="AB1533" s="38">
        <v>7.4636129999999996</v>
      </c>
      <c r="AC1533" s="38">
        <v>7.3014169999999998</v>
      </c>
      <c r="AD1533" s="38">
        <v>6.8341919999999998</v>
      </c>
      <c r="AE1533" s="38">
        <v>6.1653390000000003</v>
      </c>
      <c r="AF1533" s="38">
        <v>5.5283410000000002</v>
      </c>
      <c r="AG1533" s="38">
        <v>5.0137479999999996</v>
      </c>
      <c r="AH1533" s="38">
        <v>4.7109290000000001</v>
      </c>
      <c r="AI1533" s="38">
        <v>4.339893</v>
      </c>
      <c r="AJ1533" s="38">
        <v>4.0332569999999999</v>
      </c>
      <c r="AK1533" s="38">
        <v>3.810864</v>
      </c>
      <c r="AL1533" s="38">
        <v>-1.8898999999999999E-2</v>
      </c>
      <c r="AM1533" s="38">
        <v>-2.2178300000000001E-2</v>
      </c>
      <c r="AN1533" s="38">
        <v>-2.97767E-2</v>
      </c>
      <c r="AO1533" s="38">
        <v>-3.2940799999999999E-2</v>
      </c>
      <c r="AP1533" s="38">
        <v>-7.9270699999999999E-2</v>
      </c>
      <c r="AQ1533" s="38">
        <v>-5.5687300000000002E-2</v>
      </c>
      <c r="AR1533" s="38">
        <v>-3.79192E-2</v>
      </c>
      <c r="AS1533" s="38">
        <v>2.4481300000000001E-2</v>
      </c>
      <c r="AT1533" s="38">
        <v>7.2724E-3</v>
      </c>
      <c r="AU1533" s="38">
        <v>-9.5794799999999999E-2</v>
      </c>
      <c r="AV1533" s="38">
        <v>-0.13279560000000001</v>
      </c>
      <c r="AW1533" s="38">
        <v>-0.15026229999999999</v>
      </c>
      <c r="AX1533" s="38">
        <v>-1.1884199999999999E-2</v>
      </c>
      <c r="AY1533" s="38">
        <v>4.7803400000000003E-2</v>
      </c>
      <c r="AZ1533" s="38">
        <v>4.73055E-2</v>
      </c>
      <c r="BA1533" s="38">
        <v>9.2131699999999997E-2</v>
      </c>
      <c r="BB1533" s="38">
        <v>0.13765930000000001</v>
      </c>
      <c r="BC1533" s="38">
        <v>0.1156095</v>
      </c>
      <c r="BD1533" s="38">
        <v>0.1579864</v>
      </c>
      <c r="BE1533" s="38">
        <v>1.31983E-2</v>
      </c>
      <c r="BF1533" s="38">
        <v>-6.0479999999999996E-4</v>
      </c>
      <c r="BG1533" s="38">
        <v>-2.43921E-2</v>
      </c>
      <c r="BH1533" s="38">
        <v>1.27411E-2</v>
      </c>
      <c r="BI1533" s="38">
        <v>1.8783299999999999E-2</v>
      </c>
      <c r="BJ1533" s="38">
        <v>4.5389000000000002E-3</v>
      </c>
      <c r="BK1533" s="38">
        <v>-1.295E-4</v>
      </c>
      <c r="BL1533" s="38">
        <v>-1.51407E-2</v>
      </c>
      <c r="BM1533" s="38">
        <v>-2.0806700000000001E-2</v>
      </c>
      <c r="BN1533" s="38">
        <v>-6.2646900000000005E-2</v>
      </c>
      <c r="BO1533" s="38">
        <v>-3.5374900000000001E-2</v>
      </c>
      <c r="BP1533" s="38">
        <v>-1.6764600000000001E-2</v>
      </c>
      <c r="BQ1533" s="38">
        <v>4.2305099999999998E-2</v>
      </c>
      <c r="BR1533" s="38">
        <v>2.8843799999999999E-2</v>
      </c>
      <c r="BS1533" s="38">
        <v>-6.5715800000000005E-2</v>
      </c>
      <c r="BT1533" s="38">
        <v>-0.10279439999999999</v>
      </c>
      <c r="BU1533" s="38">
        <v>-0.12381639999999999</v>
      </c>
      <c r="BV1533" s="38">
        <v>3.9689E-3</v>
      </c>
      <c r="BW1533" s="38">
        <v>6.7521399999999995E-2</v>
      </c>
      <c r="BX1533" s="38">
        <v>8.06896E-2</v>
      </c>
      <c r="BY1533" s="38">
        <v>0.1340385</v>
      </c>
      <c r="BZ1533" s="38">
        <v>0.19206210000000001</v>
      </c>
      <c r="CA1533" s="38">
        <v>0.1678288</v>
      </c>
      <c r="CB1533" s="38">
        <v>0.19944400000000001</v>
      </c>
      <c r="CC1533" s="38">
        <v>5.7870400000000002E-2</v>
      </c>
      <c r="CD1533" s="38">
        <v>4.1518199999999998E-2</v>
      </c>
      <c r="CE1533" s="38">
        <v>7.6649999999999999E-3</v>
      </c>
      <c r="CF1533" s="38">
        <v>3.9020100000000002E-2</v>
      </c>
      <c r="CG1533" s="38">
        <v>4.5582900000000003E-2</v>
      </c>
      <c r="CH1533" s="38">
        <v>2.0771899999999999E-2</v>
      </c>
      <c r="CI1533" s="38">
        <v>1.5141399999999999E-2</v>
      </c>
      <c r="CJ1533" s="38">
        <v>-5.0038000000000001E-3</v>
      </c>
      <c r="CK1533" s="38">
        <v>-1.24026E-2</v>
      </c>
      <c r="CL1533" s="38">
        <v>-5.11333E-2</v>
      </c>
      <c r="CM1533" s="38">
        <v>-2.1306499999999999E-2</v>
      </c>
      <c r="CN1533" s="38">
        <v>-2.1131000000000001E-3</v>
      </c>
      <c r="CO1533" s="38">
        <v>5.4649900000000001E-2</v>
      </c>
      <c r="CP1533" s="38">
        <v>4.3784200000000002E-2</v>
      </c>
      <c r="CQ1533" s="38">
        <v>-4.4883199999999998E-2</v>
      </c>
      <c r="CR1533" s="38">
        <v>-8.2015699999999997E-2</v>
      </c>
      <c r="CS1533" s="38">
        <v>-0.1055001</v>
      </c>
      <c r="CT1533" s="38">
        <v>1.4948700000000001E-2</v>
      </c>
      <c r="CU1533" s="38">
        <v>8.1178E-2</v>
      </c>
      <c r="CV1533" s="38">
        <v>0.1038114</v>
      </c>
      <c r="CW1533" s="38">
        <v>0.16306300000000001</v>
      </c>
      <c r="CX1533" s="38">
        <v>0.22974140000000001</v>
      </c>
      <c r="CY1533" s="38">
        <v>0.2039957</v>
      </c>
      <c r="CZ1533" s="38">
        <v>0.22815740000000001</v>
      </c>
      <c r="DA1533" s="38">
        <v>8.8810200000000006E-2</v>
      </c>
      <c r="DB1533" s="38">
        <v>7.0692400000000002E-2</v>
      </c>
      <c r="DC1533" s="38">
        <v>2.9867600000000001E-2</v>
      </c>
      <c r="DD1533" s="38">
        <v>5.7220899999999998E-2</v>
      </c>
      <c r="DE1533" s="38">
        <v>6.4144300000000001E-2</v>
      </c>
      <c r="DF1533" s="38">
        <v>3.70049E-2</v>
      </c>
      <c r="DG1533" s="38">
        <v>3.0412399999999999E-2</v>
      </c>
      <c r="DH1533" s="38">
        <v>5.1330999999999998E-3</v>
      </c>
      <c r="DI1533" s="38">
        <v>-3.9985000000000003E-3</v>
      </c>
      <c r="DJ1533" s="38">
        <v>-3.9619700000000001E-2</v>
      </c>
      <c r="DK1533" s="38">
        <v>-7.2382000000000002E-3</v>
      </c>
      <c r="DL1533" s="38">
        <v>1.2538499999999999E-2</v>
      </c>
      <c r="DM1533" s="38">
        <v>6.6994700000000004E-2</v>
      </c>
      <c r="DN1533" s="38">
        <v>5.8724499999999999E-2</v>
      </c>
      <c r="DO1533" s="38">
        <v>-2.4050599999999998E-2</v>
      </c>
      <c r="DP1533" s="38">
        <v>-6.1236899999999997E-2</v>
      </c>
      <c r="DQ1533" s="38">
        <v>-8.7183800000000006E-2</v>
      </c>
      <c r="DR1533" s="38">
        <v>2.59285E-2</v>
      </c>
      <c r="DS1533" s="38">
        <v>9.4834699999999994E-2</v>
      </c>
      <c r="DT1533" s="38">
        <v>0.1269332</v>
      </c>
      <c r="DU1533" s="38">
        <v>0.19208749999999999</v>
      </c>
      <c r="DV1533" s="38">
        <v>0.26742060000000001</v>
      </c>
      <c r="DW1533" s="38">
        <v>0.24016270000000001</v>
      </c>
      <c r="DX1533" s="38">
        <v>0.25687090000000001</v>
      </c>
      <c r="DY1533" s="38">
        <v>0.11975</v>
      </c>
      <c r="DZ1533" s="38">
        <v>9.9866700000000003E-2</v>
      </c>
      <c r="EA1533" s="38">
        <v>5.2070199999999997E-2</v>
      </c>
      <c r="EB1533" s="38">
        <v>7.5421600000000005E-2</v>
      </c>
      <c r="EC1533" s="38">
        <v>8.2705600000000004E-2</v>
      </c>
      <c r="ED1533" s="38">
        <v>6.0442799999999998E-2</v>
      </c>
      <c r="EE1533" s="38">
        <v>5.2461199999999999E-2</v>
      </c>
      <c r="EF1533" s="38">
        <v>1.9769100000000001E-2</v>
      </c>
      <c r="EG1533" s="38">
        <v>8.1355999999999998E-3</v>
      </c>
      <c r="EH1533" s="38">
        <v>-2.29959E-2</v>
      </c>
      <c r="EI1533" s="38">
        <v>1.3074199999999999E-2</v>
      </c>
      <c r="EJ1533" s="38">
        <v>3.3693099999999997E-2</v>
      </c>
      <c r="EK1533" s="38">
        <v>8.4818599999999994E-2</v>
      </c>
      <c r="EL1533" s="38">
        <v>8.0296000000000006E-2</v>
      </c>
      <c r="EM1533" s="38">
        <v>6.0283000000000003E-3</v>
      </c>
      <c r="EN1533" s="38">
        <v>-3.1235700000000002E-2</v>
      </c>
      <c r="EO1533" s="38">
        <v>-6.0738E-2</v>
      </c>
      <c r="EP1533" s="38">
        <v>4.1781600000000002E-2</v>
      </c>
      <c r="EQ1533" s="38">
        <v>0.11455269999999999</v>
      </c>
      <c r="ER1533" s="38">
        <v>0.1603173</v>
      </c>
      <c r="ES1533" s="38">
        <v>0.23399429999999999</v>
      </c>
      <c r="ET1533" s="38">
        <v>0.32182339999999998</v>
      </c>
      <c r="EU1533" s="38">
        <v>0.29238199999999998</v>
      </c>
      <c r="EV1533" s="38">
        <v>0.2983285</v>
      </c>
      <c r="EW1533" s="38">
        <v>0.16442209999999999</v>
      </c>
      <c r="EX1533" s="38">
        <v>0.1419897</v>
      </c>
      <c r="EY1533" s="38">
        <v>8.4127300000000002E-2</v>
      </c>
      <c r="EZ1533" s="38">
        <v>0.1017006</v>
      </c>
      <c r="FA1533" s="38">
        <v>0.1095052</v>
      </c>
      <c r="FB1533" s="38">
        <v>72.393339999999995</v>
      </c>
      <c r="FC1533" s="38">
        <v>72.069929999999999</v>
      </c>
      <c r="FD1533" s="38">
        <v>70.793369999999996</v>
      </c>
      <c r="FE1533" s="38">
        <v>68.489440000000002</v>
      </c>
      <c r="FF1533" s="38">
        <v>67.682270000000003</v>
      </c>
      <c r="FG1533" s="38">
        <v>66.755480000000006</v>
      </c>
      <c r="FH1533" s="38">
        <v>66.827629999999999</v>
      </c>
      <c r="FI1533" s="38">
        <v>68.767110000000002</v>
      </c>
      <c r="FJ1533" s="38">
        <v>74.994690000000006</v>
      </c>
      <c r="FK1533" s="38">
        <v>80.858469999999997</v>
      </c>
      <c r="FL1533" s="38">
        <v>88.861270000000005</v>
      </c>
      <c r="FM1533" s="38">
        <v>96.779309999999995</v>
      </c>
      <c r="FN1533" s="38">
        <v>103.0467</v>
      </c>
      <c r="FO1533" s="38">
        <v>108.1467</v>
      </c>
      <c r="FP1533" s="38">
        <v>106.6534</v>
      </c>
      <c r="FQ1533" s="38">
        <v>105.55759999999999</v>
      </c>
      <c r="FR1533" s="38">
        <v>104.7197</v>
      </c>
      <c r="FS1533" s="38">
        <v>100.8356</v>
      </c>
      <c r="FT1533" s="38">
        <v>97.026790000000005</v>
      </c>
      <c r="FU1533" s="38">
        <v>91.033829999999995</v>
      </c>
      <c r="FV1533" s="38">
        <v>85.766750000000002</v>
      </c>
      <c r="FW1533">
        <v>80.766300000000001</v>
      </c>
      <c r="FX1533">
        <v>77.735240000000005</v>
      </c>
      <c r="FY1533">
        <v>75.744630000000001</v>
      </c>
      <c r="FZ1533">
        <v>5.7505100000000003E-2</v>
      </c>
      <c r="GA1533">
        <v>0.41178199999999998</v>
      </c>
      <c r="GB1533">
        <v>1</v>
      </c>
    </row>
    <row r="1534" spans="1:184" x14ac:dyDescent="0.3">
      <c r="A1534" t="s">
        <v>1</v>
      </c>
      <c r="B1534" t="s">
        <v>1</v>
      </c>
      <c r="C1534" t="s">
        <v>262</v>
      </c>
      <c r="D1534" t="s">
        <v>1</v>
      </c>
      <c r="E1534" t="s">
        <v>1</v>
      </c>
      <c r="F1534" t="s">
        <v>1</v>
      </c>
      <c r="G1534" t="s">
        <v>1</v>
      </c>
      <c r="H1534" s="40" t="s">
        <v>1</v>
      </c>
      <c r="I1534" s="18" t="s">
        <v>1</v>
      </c>
      <c r="J1534" s="38" t="s">
        <v>1</v>
      </c>
      <c r="K1534" s="18">
        <v>44811</v>
      </c>
      <c r="L1534" s="38">
        <v>6054</v>
      </c>
      <c r="M1534" s="38">
        <v>6054</v>
      </c>
      <c r="N1534" s="38">
        <v>3.6697389999999999</v>
      </c>
      <c r="O1534" s="38">
        <v>3.5069170000000001</v>
      </c>
      <c r="P1534" s="38">
        <v>3.3821029999999999</v>
      </c>
      <c r="Q1534" s="38">
        <v>3.347588</v>
      </c>
      <c r="R1534" s="38">
        <v>3.4055650000000002</v>
      </c>
      <c r="S1534" s="38">
        <v>3.6629420000000001</v>
      </c>
      <c r="T1534" s="38">
        <v>4.0291620000000004</v>
      </c>
      <c r="U1534" s="38">
        <v>4.4907830000000004</v>
      </c>
      <c r="V1534" s="38">
        <v>5.1700809999999997</v>
      </c>
      <c r="W1534" s="38">
        <v>5.6971879999999997</v>
      </c>
      <c r="X1534" s="38">
        <v>6.0981759999999996</v>
      </c>
      <c r="Y1534" s="38">
        <v>6.4725250000000001</v>
      </c>
      <c r="Z1534" s="38">
        <v>6.7093179999999997</v>
      </c>
      <c r="AA1534" s="38">
        <v>6.9196220000000004</v>
      </c>
      <c r="AB1534" s="38">
        <v>6.9576750000000001</v>
      </c>
      <c r="AC1534" s="38">
        <v>6.8671829999999998</v>
      </c>
      <c r="AD1534" s="38">
        <v>6.4952550000000002</v>
      </c>
      <c r="AE1534" s="38">
        <v>5.8660920000000001</v>
      </c>
      <c r="AF1534" s="38">
        <v>5.2410680000000003</v>
      </c>
      <c r="AG1534" s="38">
        <v>4.7980489999999998</v>
      </c>
      <c r="AH1534" s="38">
        <v>4.5456599999999998</v>
      </c>
      <c r="AI1534" s="38">
        <v>4.267423</v>
      </c>
      <c r="AJ1534" s="38">
        <v>3.8875350000000002</v>
      </c>
      <c r="AK1534" s="38">
        <v>3.67814</v>
      </c>
      <c r="AL1534" s="38">
        <v>2.7549500000000001E-2</v>
      </c>
      <c r="AM1534" s="38">
        <v>2.49582E-2</v>
      </c>
      <c r="AN1534" s="38">
        <v>-4.9299999999999999E-5</v>
      </c>
      <c r="AO1534" s="38">
        <v>4.2886500000000001E-2</v>
      </c>
      <c r="AP1534" s="38">
        <v>-2.7239300000000001E-2</v>
      </c>
      <c r="AQ1534" s="38">
        <v>-6.2680100000000002E-2</v>
      </c>
      <c r="AR1534" s="38">
        <v>-0.13899359999999999</v>
      </c>
      <c r="AS1534" s="38">
        <v>-7.3259500000000005E-2</v>
      </c>
      <c r="AT1534" s="38">
        <v>-4.3619400000000003E-2</v>
      </c>
      <c r="AU1534" s="38">
        <v>-0.10004830000000001</v>
      </c>
      <c r="AV1534" s="38">
        <v>-0.1225762</v>
      </c>
      <c r="AW1534" s="38">
        <v>-5.4839499999999999E-2</v>
      </c>
      <c r="AX1534" s="38">
        <v>5.0146700000000002E-2</v>
      </c>
      <c r="AY1534" s="38">
        <v>-4.1078E-3</v>
      </c>
      <c r="AZ1534" s="38">
        <v>-6.0669899999999999E-2</v>
      </c>
      <c r="BA1534" s="38">
        <v>-7.2983500000000007E-2</v>
      </c>
      <c r="BB1534" s="38">
        <v>3.34787E-2</v>
      </c>
      <c r="BC1534" s="38">
        <v>6.5454999999999999E-2</v>
      </c>
      <c r="BD1534" s="38">
        <v>7.1332400000000004E-2</v>
      </c>
      <c r="BE1534" s="38">
        <v>-1.7181600000000002E-2</v>
      </c>
      <c r="BF1534" s="38">
        <v>4.1176400000000002E-2</v>
      </c>
      <c r="BG1534" s="38">
        <v>8.2060900000000006E-2</v>
      </c>
      <c r="BH1534" s="38">
        <v>1.1839199999999999E-2</v>
      </c>
      <c r="BI1534" s="38">
        <v>6.17698E-2</v>
      </c>
      <c r="BJ1534" s="38">
        <v>4.83998E-2</v>
      </c>
      <c r="BK1534" s="38">
        <v>4.2509600000000002E-2</v>
      </c>
      <c r="BL1534" s="38">
        <v>1.26053E-2</v>
      </c>
      <c r="BM1534" s="38">
        <v>5.4902100000000002E-2</v>
      </c>
      <c r="BN1534" s="38">
        <v>-1.29563E-2</v>
      </c>
      <c r="BO1534" s="38">
        <v>-4.6698700000000003E-2</v>
      </c>
      <c r="BP1534" s="38">
        <v>-0.1211854</v>
      </c>
      <c r="BQ1534" s="38">
        <v>-5.6464500000000001E-2</v>
      </c>
      <c r="BR1534" s="38">
        <v>-2.6798099999999998E-2</v>
      </c>
      <c r="BS1534" s="38">
        <v>-7.7947199999999994E-2</v>
      </c>
      <c r="BT1534" s="38">
        <v>-0.1039475</v>
      </c>
      <c r="BU1534" s="38">
        <v>-3.9736E-2</v>
      </c>
      <c r="BV1534" s="38">
        <v>6.46037E-2</v>
      </c>
      <c r="BW1534" s="38">
        <v>9.4991999999999993E-3</v>
      </c>
      <c r="BX1534" s="38">
        <v>-3.5880700000000001E-2</v>
      </c>
      <c r="BY1534" s="38">
        <v>-4.2688400000000001E-2</v>
      </c>
      <c r="BZ1534" s="38">
        <v>6.9986800000000002E-2</v>
      </c>
      <c r="CA1534" s="38">
        <v>0.10179580000000001</v>
      </c>
      <c r="CB1534" s="38">
        <v>0.1039754</v>
      </c>
      <c r="CC1534" s="38">
        <v>1.8067799999999998E-2</v>
      </c>
      <c r="CD1534" s="38">
        <v>7.3128700000000005E-2</v>
      </c>
      <c r="CE1534" s="38">
        <v>0.1054645</v>
      </c>
      <c r="CF1534" s="38">
        <v>3.5177699999999999E-2</v>
      </c>
      <c r="CG1534" s="38">
        <v>8.4937100000000001E-2</v>
      </c>
      <c r="CH1534" s="38">
        <v>6.2840599999999996E-2</v>
      </c>
      <c r="CI1534" s="38">
        <v>5.4665699999999998E-2</v>
      </c>
      <c r="CJ1534" s="38">
        <v>2.1369800000000001E-2</v>
      </c>
      <c r="CK1534" s="38">
        <v>6.3224000000000002E-2</v>
      </c>
      <c r="CL1534" s="38">
        <v>-3.0639E-3</v>
      </c>
      <c r="CM1534" s="38">
        <v>-3.5630000000000002E-2</v>
      </c>
      <c r="CN1534" s="38">
        <v>-0.1088514</v>
      </c>
      <c r="CO1534" s="38">
        <v>-4.4832299999999999E-2</v>
      </c>
      <c r="CP1534" s="38">
        <v>-1.51477E-2</v>
      </c>
      <c r="CQ1534" s="38">
        <v>-6.2640000000000001E-2</v>
      </c>
      <c r="CR1534" s="38">
        <v>-9.1045299999999996E-2</v>
      </c>
      <c r="CS1534" s="38">
        <v>-2.92754E-2</v>
      </c>
      <c r="CT1534" s="38">
        <v>7.4616600000000005E-2</v>
      </c>
      <c r="CU1534" s="38">
        <v>1.89234E-2</v>
      </c>
      <c r="CV1534" s="38">
        <v>-1.8711800000000001E-2</v>
      </c>
      <c r="CW1534" s="38">
        <v>-2.1706E-2</v>
      </c>
      <c r="CX1534" s="38">
        <v>9.5272200000000001E-2</v>
      </c>
      <c r="CY1534" s="38">
        <v>0.12696540000000001</v>
      </c>
      <c r="CZ1534" s="38">
        <v>0.1265838</v>
      </c>
      <c r="DA1534" s="38">
        <v>4.2481400000000002E-2</v>
      </c>
      <c r="DB1534" s="38">
        <v>9.5258899999999994E-2</v>
      </c>
      <c r="DC1534" s="38">
        <v>0.1216737</v>
      </c>
      <c r="DD1534" s="38">
        <v>5.1341900000000003E-2</v>
      </c>
      <c r="DE1534" s="38">
        <v>0.1009828</v>
      </c>
      <c r="DF1534" s="38">
        <v>7.7281500000000003E-2</v>
      </c>
      <c r="DG1534" s="38">
        <v>6.6821800000000001E-2</v>
      </c>
      <c r="DH1534" s="38">
        <v>3.0134299999999999E-2</v>
      </c>
      <c r="DI1534" s="38">
        <v>7.1545999999999998E-2</v>
      </c>
      <c r="DJ1534" s="38">
        <v>6.8285000000000004E-3</v>
      </c>
      <c r="DK1534" s="38">
        <v>-2.4561400000000001E-2</v>
      </c>
      <c r="DL1534" s="38">
        <v>-9.6517500000000006E-2</v>
      </c>
      <c r="DM1534" s="38">
        <v>-3.3200199999999999E-2</v>
      </c>
      <c r="DN1534" s="38">
        <v>-3.4973000000000001E-3</v>
      </c>
      <c r="DO1534" s="38">
        <v>-4.7332899999999997E-2</v>
      </c>
      <c r="DP1534" s="38">
        <v>-7.8143099999999993E-2</v>
      </c>
      <c r="DQ1534" s="38">
        <v>-1.88147E-2</v>
      </c>
      <c r="DR1534" s="38">
        <v>8.4629499999999996E-2</v>
      </c>
      <c r="DS1534" s="38">
        <v>2.8347600000000001E-2</v>
      </c>
      <c r="DT1534" s="38">
        <v>-1.5429E-3</v>
      </c>
      <c r="DU1534" s="38">
        <v>-7.2360000000000002E-4</v>
      </c>
      <c r="DV1534" s="38">
        <v>0.1205576</v>
      </c>
      <c r="DW1534" s="38">
        <v>0.15213499999999999</v>
      </c>
      <c r="DX1534" s="38">
        <v>0.1491922</v>
      </c>
      <c r="DY1534" s="38">
        <v>6.6894999999999996E-2</v>
      </c>
      <c r="DZ1534" s="38">
        <v>0.11738899999999999</v>
      </c>
      <c r="EA1534" s="38">
        <v>0.1378829</v>
      </c>
      <c r="EB1534" s="38">
        <v>6.7506099999999999E-2</v>
      </c>
      <c r="EC1534" s="38">
        <v>0.1170284</v>
      </c>
      <c r="ED1534" s="38">
        <v>9.8131700000000002E-2</v>
      </c>
      <c r="EE1534" s="38">
        <v>8.4373299999999998E-2</v>
      </c>
      <c r="EF1534" s="38">
        <v>4.2788899999999998E-2</v>
      </c>
      <c r="EG1534" s="38">
        <v>8.35616E-2</v>
      </c>
      <c r="EH1534" s="38">
        <v>2.1111600000000001E-2</v>
      </c>
      <c r="EI1534" s="38">
        <v>-8.5800000000000008E-3</v>
      </c>
      <c r="EJ1534" s="38">
        <v>-7.8709200000000007E-2</v>
      </c>
      <c r="EK1534" s="38">
        <v>-1.6405200000000002E-2</v>
      </c>
      <c r="EL1534" s="38">
        <v>1.3324000000000001E-2</v>
      </c>
      <c r="EM1534" s="38">
        <v>-2.5231799999999999E-2</v>
      </c>
      <c r="EN1534" s="38">
        <v>-5.9514499999999998E-2</v>
      </c>
      <c r="EO1534" s="38">
        <v>-3.7112E-3</v>
      </c>
      <c r="EP1534" s="38">
        <v>9.9086400000000005E-2</v>
      </c>
      <c r="EQ1534" s="38">
        <v>4.1954699999999998E-2</v>
      </c>
      <c r="ER1534" s="38">
        <v>2.3246300000000001E-2</v>
      </c>
      <c r="ES1534" s="38">
        <v>2.95716E-2</v>
      </c>
      <c r="ET1534" s="38">
        <v>0.15706580000000001</v>
      </c>
      <c r="EU1534" s="38">
        <v>0.1884759</v>
      </c>
      <c r="EV1534" s="38">
        <v>0.1818352</v>
      </c>
      <c r="EW1534" s="38">
        <v>0.10214429999999999</v>
      </c>
      <c r="EX1534" s="38">
        <v>0.14934140000000001</v>
      </c>
      <c r="EY1534" s="38">
        <v>0.1612865</v>
      </c>
      <c r="EZ1534" s="38">
        <v>9.08447E-2</v>
      </c>
      <c r="FA1534" s="38">
        <v>0.14019570000000001</v>
      </c>
      <c r="FB1534" s="38">
        <v>73.503910000000005</v>
      </c>
      <c r="FC1534" s="38">
        <v>71.477130000000002</v>
      </c>
      <c r="FD1534" s="38">
        <v>70.453559999999996</v>
      </c>
      <c r="FE1534" s="38">
        <v>68.61806</v>
      </c>
      <c r="FF1534" s="38">
        <v>67.175089999999997</v>
      </c>
      <c r="FG1534" s="38">
        <v>66.407619999999994</v>
      </c>
      <c r="FH1534" s="38">
        <v>65.899469999999994</v>
      </c>
      <c r="FI1534" s="38">
        <v>66.95675</v>
      </c>
      <c r="FJ1534" s="38">
        <v>71.266300000000001</v>
      </c>
      <c r="FK1534" s="38">
        <v>76.652180000000001</v>
      </c>
      <c r="FL1534" s="38">
        <v>82.161019999999994</v>
      </c>
      <c r="FM1534" s="38">
        <v>86.671199999999999</v>
      </c>
      <c r="FN1534" s="38">
        <v>91.331670000000003</v>
      </c>
      <c r="FO1534" s="38">
        <v>95.403369999999995</v>
      </c>
      <c r="FP1534" s="38">
        <v>98.883650000000003</v>
      </c>
      <c r="FQ1534" s="38">
        <v>100.6237</v>
      </c>
      <c r="FR1534" s="38">
        <v>99.639880000000005</v>
      </c>
      <c r="FS1534" s="38">
        <v>96.739879999999999</v>
      </c>
      <c r="FT1534" s="38">
        <v>92.124560000000002</v>
      </c>
      <c r="FU1534" s="38">
        <v>86.329139999999995</v>
      </c>
      <c r="FV1534" s="38">
        <v>81.875389999999996</v>
      </c>
      <c r="FW1534">
        <v>77.742419999999996</v>
      </c>
      <c r="FX1534">
        <v>73.063280000000006</v>
      </c>
      <c r="FY1534">
        <v>70.995490000000004</v>
      </c>
      <c r="FZ1534">
        <v>4.1710700000000003E-2</v>
      </c>
      <c r="GA1534">
        <v>0.2963134</v>
      </c>
      <c r="GB1534">
        <v>1</v>
      </c>
    </row>
    <row r="1535" spans="1:184" x14ac:dyDescent="0.3">
      <c r="A1535" t="s">
        <v>1</v>
      </c>
      <c r="B1535" t="s">
        <v>1</v>
      </c>
      <c r="C1535" t="s">
        <v>262</v>
      </c>
      <c r="D1535" t="s">
        <v>1</v>
      </c>
      <c r="E1535" t="s">
        <v>1</v>
      </c>
      <c r="F1535" t="s">
        <v>1</v>
      </c>
      <c r="G1535" t="s">
        <v>1</v>
      </c>
      <c r="H1535" s="40" t="s">
        <v>1</v>
      </c>
      <c r="I1535" s="18" t="s">
        <v>1</v>
      </c>
      <c r="J1535" s="38" t="s">
        <v>1</v>
      </c>
      <c r="K1535" s="18" t="s">
        <v>2</v>
      </c>
      <c r="L1535" s="38">
        <v>6095</v>
      </c>
      <c r="M1535" s="38">
        <v>6095</v>
      </c>
      <c r="N1535" s="38">
        <v>3.1322320000000001</v>
      </c>
      <c r="O1535" s="38">
        <v>3.0190239999999999</v>
      </c>
      <c r="P1535" s="38">
        <v>2.9403199999999998</v>
      </c>
      <c r="Q1535" s="38">
        <v>2.9257339999999998</v>
      </c>
      <c r="R1535" s="38">
        <v>3.009223</v>
      </c>
      <c r="S1535" s="38">
        <v>3.235023</v>
      </c>
      <c r="T1535" s="38">
        <v>3.5695809999999999</v>
      </c>
      <c r="U1535" s="38">
        <v>3.9649549999999998</v>
      </c>
      <c r="V1535" s="38">
        <v>4.5106419999999998</v>
      </c>
      <c r="W1535" s="38">
        <v>4.9628730000000001</v>
      </c>
      <c r="X1535" s="38">
        <v>5.3215269999999997</v>
      </c>
      <c r="Y1535" s="38">
        <v>5.6577669999999998</v>
      </c>
      <c r="Z1535" s="38">
        <v>5.8498349999999997</v>
      </c>
      <c r="AA1535" s="38">
        <v>6.1104810000000001</v>
      </c>
      <c r="AB1535" s="38">
        <v>6.2142189999999999</v>
      </c>
      <c r="AC1535" s="38">
        <v>6.1461480000000002</v>
      </c>
      <c r="AD1535" s="38">
        <v>5.7913500000000004</v>
      </c>
      <c r="AE1535" s="38">
        <v>5.2592610000000004</v>
      </c>
      <c r="AF1535" s="38">
        <v>4.7435099999999997</v>
      </c>
      <c r="AG1535" s="38">
        <v>4.3769689999999999</v>
      </c>
      <c r="AH1535" s="38">
        <v>4.1198569999999997</v>
      </c>
      <c r="AI1535" s="38">
        <v>3.8356690000000002</v>
      </c>
      <c r="AJ1535" s="38">
        <v>3.5423279999999999</v>
      </c>
      <c r="AK1535" s="38">
        <v>3.3356659999999998</v>
      </c>
      <c r="AL1535" s="38">
        <v>-1.60562E-2</v>
      </c>
      <c r="AM1535" s="38">
        <v>-1.3387899999999999E-2</v>
      </c>
      <c r="AN1535" s="38">
        <v>-8.9873999999999996E-3</v>
      </c>
      <c r="AO1535" s="38">
        <v>3.7659999999999999E-4</v>
      </c>
      <c r="AP1535" s="38">
        <v>-2.4624E-2</v>
      </c>
      <c r="AQ1535" s="38">
        <v>-1.66835E-2</v>
      </c>
      <c r="AR1535" s="38">
        <v>-2.4213499999999999E-2</v>
      </c>
      <c r="AS1535" s="38">
        <v>-2.20004E-2</v>
      </c>
      <c r="AT1535" s="38">
        <v>1.03625E-2</v>
      </c>
      <c r="AU1535" s="38">
        <v>-6.3114E-3</v>
      </c>
      <c r="AV1535" s="38">
        <v>-3.9357299999999998E-2</v>
      </c>
      <c r="AW1535" s="38">
        <v>-2.1845300000000002E-2</v>
      </c>
      <c r="AX1535" s="38">
        <v>5.6763999999999998E-3</v>
      </c>
      <c r="AY1535" s="38">
        <v>-2.0006999999999998E-3</v>
      </c>
      <c r="AZ1535" s="38">
        <v>-5.5367000000000003E-3</v>
      </c>
      <c r="BA1535" s="38">
        <v>2.8766999999999998E-3</v>
      </c>
      <c r="BB1535" s="38">
        <v>3.3551499999999998E-2</v>
      </c>
      <c r="BC1535" s="38">
        <v>3.4730299999999999E-2</v>
      </c>
      <c r="BD1535" s="38">
        <v>6.2629199999999996E-2</v>
      </c>
      <c r="BE1535" s="38">
        <v>3.1315500000000003E-2</v>
      </c>
      <c r="BF1535" s="38">
        <v>3.9058799999999998E-2</v>
      </c>
      <c r="BG1535" s="38">
        <v>-9.6518000000000003E-3</v>
      </c>
      <c r="BH1535" s="38">
        <v>-7.9219999999999996E-4</v>
      </c>
      <c r="BI1535" s="38">
        <v>6.7099000000000004E-3</v>
      </c>
      <c r="BJ1535" s="38">
        <v>-8.4738999999999995E-3</v>
      </c>
      <c r="BK1535" s="38">
        <v>-6.5972000000000001E-3</v>
      </c>
      <c r="BL1535" s="38">
        <v>-4.0366999999999998E-3</v>
      </c>
      <c r="BM1535" s="38">
        <v>4.9811999999999999E-3</v>
      </c>
      <c r="BN1535" s="38">
        <v>-1.8043500000000001E-2</v>
      </c>
      <c r="BO1535" s="38">
        <v>-1.07505E-2</v>
      </c>
      <c r="BP1535" s="38">
        <v>-1.5439100000000001E-2</v>
      </c>
      <c r="BQ1535" s="38">
        <v>-1.3536299999999999E-2</v>
      </c>
      <c r="BR1535" s="38">
        <v>1.8346399999999999E-2</v>
      </c>
      <c r="BS1535" s="38">
        <v>3.4702000000000001E-3</v>
      </c>
      <c r="BT1535" s="38">
        <v>-2.5760000000000002E-2</v>
      </c>
      <c r="BU1535" s="38">
        <v>-1.1498599999999999E-2</v>
      </c>
      <c r="BV1535" s="38">
        <v>1.1580699999999999E-2</v>
      </c>
      <c r="BW1535" s="38">
        <v>5.8373000000000001E-3</v>
      </c>
      <c r="BX1535" s="38">
        <v>6.7488000000000001E-3</v>
      </c>
      <c r="BY1535" s="38">
        <v>1.8118700000000001E-2</v>
      </c>
      <c r="BZ1535" s="38">
        <v>5.06116E-2</v>
      </c>
      <c r="CA1535" s="38">
        <v>5.2355100000000002E-2</v>
      </c>
      <c r="CB1535" s="38">
        <v>7.7504699999999996E-2</v>
      </c>
      <c r="CC1535" s="38">
        <v>4.8214699999999999E-2</v>
      </c>
      <c r="CD1535" s="38">
        <v>5.5419299999999998E-2</v>
      </c>
      <c r="CE1535" s="38">
        <v>4.9531999999999996E-3</v>
      </c>
      <c r="CF1535" s="38">
        <v>1.20394E-2</v>
      </c>
      <c r="CG1535" s="38">
        <v>1.85729E-2</v>
      </c>
      <c r="CH1535" s="38">
        <v>-3.2223999999999998E-3</v>
      </c>
      <c r="CI1535" s="38">
        <v>-1.8940000000000001E-3</v>
      </c>
      <c r="CJ1535" s="38">
        <v>-6.0789999999999998E-4</v>
      </c>
      <c r="CK1535" s="38">
        <v>8.1703999999999995E-3</v>
      </c>
      <c r="CL1535" s="38">
        <v>-1.34859E-2</v>
      </c>
      <c r="CM1535" s="38">
        <v>-6.6414000000000004E-3</v>
      </c>
      <c r="CN1535" s="38">
        <v>-9.3620999999999999E-3</v>
      </c>
      <c r="CO1535" s="38">
        <v>-7.6740000000000003E-3</v>
      </c>
      <c r="CP1535" s="38">
        <v>2.3876000000000001E-2</v>
      </c>
      <c r="CQ1535" s="38">
        <v>1.0244899999999999E-2</v>
      </c>
      <c r="CR1535" s="38">
        <v>-1.6342499999999999E-2</v>
      </c>
      <c r="CS1535" s="38">
        <v>-4.3325000000000004E-3</v>
      </c>
      <c r="CT1535" s="38">
        <v>1.56699E-2</v>
      </c>
      <c r="CU1535" s="38">
        <v>1.1266E-2</v>
      </c>
      <c r="CV1535" s="38">
        <v>1.52578E-2</v>
      </c>
      <c r="CW1535" s="38">
        <v>2.8675300000000001E-2</v>
      </c>
      <c r="CX1535" s="38">
        <v>6.2427499999999997E-2</v>
      </c>
      <c r="CY1535" s="38">
        <v>6.4561999999999994E-2</v>
      </c>
      <c r="CZ1535" s="38">
        <v>8.7807399999999994E-2</v>
      </c>
      <c r="DA1535" s="38">
        <v>5.9919E-2</v>
      </c>
      <c r="DB1535" s="38">
        <v>6.6750500000000004E-2</v>
      </c>
      <c r="DC1535" s="38">
        <v>1.50685E-2</v>
      </c>
      <c r="DD1535" s="38">
        <v>2.0926500000000001E-2</v>
      </c>
      <c r="DE1535" s="38">
        <v>2.6789199999999999E-2</v>
      </c>
      <c r="DF1535" s="38">
        <v>2.0290999999999998E-3</v>
      </c>
      <c r="DG1535" s="38">
        <v>2.8092E-3</v>
      </c>
      <c r="DH1535" s="38">
        <v>2.8208999999999999E-3</v>
      </c>
      <c r="DI1535" s="38">
        <v>1.13595E-2</v>
      </c>
      <c r="DJ1535" s="38">
        <v>-8.9283000000000001E-3</v>
      </c>
      <c r="DK1535" s="38">
        <v>-2.5322999999999999E-3</v>
      </c>
      <c r="DL1535" s="38">
        <v>-3.2850000000000002E-3</v>
      </c>
      <c r="DM1535" s="38">
        <v>-1.8117999999999999E-3</v>
      </c>
      <c r="DN1535" s="38">
        <v>2.94056E-2</v>
      </c>
      <c r="DO1535" s="38">
        <v>1.7019599999999999E-2</v>
      </c>
      <c r="DP1535" s="38">
        <v>-6.9249999999999997E-3</v>
      </c>
      <c r="DQ1535" s="38">
        <v>2.8335999999999999E-3</v>
      </c>
      <c r="DR1535" s="38">
        <v>1.9759200000000001E-2</v>
      </c>
      <c r="DS1535" s="38">
        <v>1.66946E-2</v>
      </c>
      <c r="DT1535" s="38">
        <v>2.3766700000000002E-2</v>
      </c>
      <c r="DU1535" s="38">
        <v>3.9231799999999997E-2</v>
      </c>
      <c r="DV1535" s="38">
        <v>7.4243299999999998E-2</v>
      </c>
      <c r="DW1535" s="38">
        <v>7.6768900000000001E-2</v>
      </c>
      <c r="DX1535" s="38">
        <v>9.8110199999999995E-2</v>
      </c>
      <c r="DY1535" s="38">
        <v>7.1623300000000001E-2</v>
      </c>
      <c r="DZ1535" s="38">
        <v>7.8081700000000004E-2</v>
      </c>
      <c r="EA1535" s="38">
        <v>2.5183799999999999E-2</v>
      </c>
      <c r="EB1535" s="38">
        <v>2.9813599999999999E-2</v>
      </c>
      <c r="EC1535" s="38">
        <v>3.5005500000000002E-2</v>
      </c>
      <c r="ED1535" s="38">
        <v>9.6114000000000008E-3</v>
      </c>
      <c r="EE1535" s="38">
        <v>9.5999999999999992E-3</v>
      </c>
      <c r="EF1535" s="38">
        <v>7.7714999999999998E-3</v>
      </c>
      <c r="EG1535" s="38">
        <v>1.5964200000000001E-2</v>
      </c>
      <c r="EH1535" s="38">
        <v>-2.3478000000000001E-3</v>
      </c>
      <c r="EI1535" s="38">
        <v>3.4007E-3</v>
      </c>
      <c r="EJ1535" s="38">
        <v>5.4894000000000002E-3</v>
      </c>
      <c r="EK1535" s="38">
        <v>6.6524000000000002E-3</v>
      </c>
      <c r="EL1535" s="38">
        <v>3.7389499999999999E-2</v>
      </c>
      <c r="EM1535" s="38">
        <v>2.6801100000000001E-2</v>
      </c>
      <c r="EN1535" s="38">
        <v>6.6722999999999999E-3</v>
      </c>
      <c r="EO1535" s="38">
        <v>1.3180300000000001E-2</v>
      </c>
      <c r="EP1535" s="38">
        <v>2.5663399999999999E-2</v>
      </c>
      <c r="EQ1535" s="38">
        <v>2.4532700000000001E-2</v>
      </c>
      <c r="ER1535" s="38">
        <v>3.6052300000000002E-2</v>
      </c>
      <c r="ES1535" s="38">
        <v>5.4473800000000003E-2</v>
      </c>
      <c r="ET1535" s="38">
        <v>9.1303400000000007E-2</v>
      </c>
      <c r="EU1535" s="38">
        <v>9.4393699999999997E-2</v>
      </c>
      <c r="EV1535" s="38">
        <v>0.11298560000000001</v>
      </c>
      <c r="EW1535" s="38">
        <v>8.8522400000000001E-2</v>
      </c>
      <c r="EX1535" s="38">
        <v>9.4442200000000004E-2</v>
      </c>
      <c r="EY1535" s="38">
        <v>3.9788700000000003E-2</v>
      </c>
      <c r="EZ1535" s="38">
        <v>4.2645200000000001E-2</v>
      </c>
      <c r="FA1535" s="38">
        <v>4.68685E-2</v>
      </c>
      <c r="FB1535" s="38">
        <v>64.345029999999994</v>
      </c>
      <c r="FC1535" s="38">
        <v>62.704169999999998</v>
      </c>
      <c r="FD1535" s="38">
        <v>61.198250000000002</v>
      </c>
      <c r="FE1535" s="38">
        <v>59.972459999999998</v>
      </c>
      <c r="FF1535" s="38">
        <v>58.8553</v>
      </c>
      <c r="FG1535" s="38">
        <v>57.897410000000001</v>
      </c>
      <c r="FH1535" s="38">
        <v>57.820830000000001</v>
      </c>
      <c r="FI1535" s="38">
        <v>60.370640000000002</v>
      </c>
      <c r="FJ1535" s="38">
        <v>65.179310000000001</v>
      </c>
      <c r="FK1535" s="38">
        <v>70.700580000000002</v>
      </c>
      <c r="FL1535" s="38">
        <v>76.703000000000003</v>
      </c>
      <c r="FM1535" s="38">
        <v>82.528260000000003</v>
      </c>
      <c r="FN1535" s="38">
        <v>87.805149999999998</v>
      </c>
      <c r="FO1535" s="38">
        <v>91.822590000000005</v>
      </c>
      <c r="FP1535" s="38">
        <v>93.733680000000007</v>
      </c>
      <c r="FQ1535" s="38">
        <v>94.141840000000002</v>
      </c>
      <c r="FR1535" s="38">
        <v>93.219089999999994</v>
      </c>
      <c r="FS1535" s="38">
        <v>90.929310000000001</v>
      </c>
      <c r="FT1535" s="38">
        <v>87.573679999999996</v>
      </c>
      <c r="FU1535" s="38">
        <v>82.958299999999994</v>
      </c>
      <c r="FV1535" s="38">
        <v>77.63194</v>
      </c>
      <c r="FW1535">
        <v>72.798190000000005</v>
      </c>
      <c r="FX1535">
        <v>69.324219999999997</v>
      </c>
      <c r="FY1535">
        <v>66.716880000000003</v>
      </c>
      <c r="FZ1535">
        <v>1.9374300000000001E-2</v>
      </c>
      <c r="GA1535">
        <v>0.1420449</v>
      </c>
      <c r="GB1535">
        <v>1</v>
      </c>
    </row>
    <row r="1536" spans="1:184" x14ac:dyDescent="0.3">
      <c r="A1536" t="s">
        <v>1</v>
      </c>
      <c r="B1536" t="s">
        <v>1</v>
      </c>
      <c r="C1536" t="s">
        <v>278</v>
      </c>
      <c r="D1536" t="s">
        <v>1</v>
      </c>
      <c r="E1536" t="s">
        <v>1</v>
      </c>
      <c r="F1536" t="s">
        <v>1</v>
      </c>
      <c r="G1536" t="s">
        <v>1</v>
      </c>
      <c r="H1536" s="40" t="s">
        <v>1</v>
      </c>
      <c r="I1536" s="18" t="s">
        <v>1</v>
      </c>
      <c r="J1536" s="38" t="s">
        <v>1</v>
      </c>
      <c r="K1536" s="18">
        <v>44722</v>
      </c>
      <c r="L1536" s="38">
        <v>34863</v>
      </c>
      <c r="M1536" s="38">
        <v>34863</v>
      </c>
      <c r="N1536" s="38">
        <v>6.1720449999999998</v>
      </c>
      <c r="O1536" s="38">
        <v>6.0278879999999999</v>
      </c>
      <c r="P1536" s="38">
        <v>5.9442830000000004</v>
      </c>
      <c r="Q1536" s="38">
        <v>5.8913510000000002</v>
      </c>
      <c r="R1536" s="38">
        <v>5.9808820000000003</v>
      </c>
      <c r="S1536" s="38">
        <v>6.2112559999999997</v>
      </c>
      <c r="T1536" s="38">
        <v>6.5754159999999997</v>
      </c>
      <c r="U1536" s="38">
        <v>7.1904700000000004</v>
      </c>
      <c r="V1536" s="38">
        <v>7.8836810000000002</v>
      </c>
      <c r="W1536" s="38">
        <v>8.4156080000000006</v>
      </c>
      <c r="X1536" s="38">
        <v>8.8738919999999997</v>
      </c>
      <c r="Y1536" s="38">
        <v>9.2597539999999992</v>
      </c>
      <c r="Z1536" s="38">
        <v>9.4511070000000004</v>
      </c>
      <c r="AA1536" s="38">
        <v>9.6722990000000006</v>
      </c>
      <c r="AB1536" s="38">
        <v>9.6605589999999992</v>
      </c>
      <c r="AC1536" s="38">
        <v>9.471508</v>
      </c>
      <c r="AD1536" s="38">
        <v>9.1370740000000001</v>
      </c>
      <c r="AE1536" s="38">
        <v>8.6356319999999993</v>
      </c>
      <c r="AF1536" s="38">
        <v>8.2278249999999993</v>
      </c>
      <c r="AG1536" s="38">
        <v>7.9175990000000001</v>
      </c>
      <c r="AH1536" s="38">
        <v>7.7243399999999998</v>
      </c>
      <c r="AI1536" s="38">
        <v>7.4382650000000003</v>
      </c>
      <c r="AJ1536" s="38">
        <v>6.9827820000000003</v>
      </c>
      <c r="AK1536" s="38">
        <v>6.5784409999999998</v>
      </c>
      <c r="AL1536" s="38">
        <v>-3.1097E-2</v>
      </c>
      <c r="AM1536" s="38">
        <v>-2.0339900000000001E-2</v>
      </c>
      <c r="AN1536" s="38">
        <v>1.6508999999999999E-2</v>
      </c>
      <c r="AO1536" s="38">
        <v>1.5530800000000001E-2</v>
      </c>
      <c r="AP1536" s="38">
        <v>3.9246999999999997E-2</v>
      </c>
      <c r="AQ1536" s="38">
        <v>-1.0453499999999999E-2</v>
      </c>
      <c r="AR1536" s="38">
        <v>-6.3266100000000006E-2</v>
      </c>
      <c r="AS1536" s="38">
        <v>-8.2375699999999996E-2</v>
      </c>
      <c r="AT1536" s="38">
        <v>-3.3895599999999998E-2</v>
      </c>
      <c r="AU1536" s="38">
        <v>-4.3776299999999997E-2</v>
      </c>
      <c r="AV1536" s="38">
        <v>-4.1677499999999999E-2</v>
      </c>
      <c r="AW1536" s="38">
        <v>-6.81668E-2</v>
      </c>
      <c r="AX1536" s="38">
        <v>-5.0189499999999998E-2</v>
      </c>
      <c r="AY1536" s="38">
        <v>1.03248E-2</v>
      </c>
      <c r="AZ1536" s="38">
        <v>3.11875E-2</v>
      </c>
      <c r="BA1536" s="38">
        <v>-2.726E-2</v>
      </c>
      <c r="BB1536" s="38">
        <v>2.7292199999999999E-2</v>
      </c>
      <c r="BC1536" s="38">
        <v>4.8993799999999997E-2</v>
      </c>
      <c r="BD1536" s="38">
        <v>-3.0468700000000001E-2</v>
      </c>
      <c r="BE1536" s="38">
        <v>-5.5522999999999996E-3</v>
      </c>
      <c r="BF1536" s="38">
        <v>4.5602999999999998E-3</v>
      </c>
      <c r="BG1536" s="38">
        <v>-7.0683099999999999E-2</v>
      </c>
      <c r="BH1536" s="38">
        <v>-0.10198400000000001</v>
      </c>
      <c r="BI1536" s="38">
        <v>-0.1672807</v>
      </c>
      <c r="BJ1536" s="38">
        <v>-1.68501E-2</v>
      </c>
      <c r="BK1536" s="38">
        <v>-8.2914000000000009E-3</v>
      </c>
      <c r="BL1536" s="38">
        <v>2.8672599999999999E-2</v>
      </c>
      <c r="BM1536" s="38">
        <v>2.6187200000000001E-2</v>
      </c>
      <c r="BN1536" s="38">
        <v>4.91457E-2</v>
      </c>
      <c r="BO1536" s="38">
        <v>5.8319999999999997E-4</v>
      </c>
      <c r="BP1536" s="38">
        <v>-4.63294E-2</v>
      </c>
      <c r="BQ1536" s="38">
        <v>-6.79588E-2</v>
      </c>
      <c r="BR1536" s="38">
        <v>-1.9629000000000001E-2</v>
      </c>
      <c r="BS1536" s="38">
        <v>-2.94215E-2</v>
      </c>
      <c r="BT1536" s="38">
        <v>-2.7537900000000001E-2</v>
      </c>
      <c r="BU1536" s="38">
        <v>-5.4478899999999997E-2</v>
      </c>
      <c r="BV1536" s="38">
        <v>-4.2859500000000002E-2</v>
      </c>
      <c r="BW1536" s="38">
        <v>2.08886E-2</v>
      </c>
      <c r="BX1536" s="38">
        <v>4.8515099999999999E-2</v>
      </c>
      <c r="BY1536" s="38">
        <v>-7.1053000000000002E-3</v>
      </c>
      <c r="BZ1536" s="38">
        <v>4.9738499999999998E-2</v>
      </c>
      <c r="CA1536" s="38">
        <v>7.3533000000000001E-2</v>
      </c>
      <c r="CB1536" s="38">
        <v>-3.9766000000000003E-3</v>
      </c>
      <c r="CC1536" s="38">
        <v>1.9696200000000001E-2</v>
      </c>
      <c r="CD1536" s="38">
        <v>3.47639E-2</v>
      </c>
      <c r="CE1536" s="38">
        <v>-3.84952E-2</v>
      </c>
      <c r="CF1536" s="38">
        <v>-7.3145199999999994E-2</v>
      </c>
      <c r="CG1536" s="38">
        <v>-0.14042830000000001</v>
      </c>
      <c r="CH1536" s="38">
        <v>-6.9827999999999999E-3</v>
      </c>
      <c r="CI1536" s="38">
        <v>5.3300000000000001E-5</v>
      </c>
      <c r="CJ1536" s="38">
        <v>3.7097100000000001E-2</v>
      </c>
      <c r="CK1536" s="38">
        <v>3.3567800000000002E-2</v>
      </c>
      <c r="CL1536" s="38">
        <v>5.60014E-2</v>
      </c>
      <c r="CM1536" s="38">
        <v>8.2272000000000005E-3</v>
      </c>
      <c r="CN1536" s="38">
        <v>-3.4598999999999998E-2</v>
      </c>
      <c r="CO1536" s="38">
        <v>-5.7973799999999999E-2</v>
      </c>
      <c r="CP1536" s="38">
        <v>-9.7479999999999997E-3</v>
      </c>
      <c r="CQ1536" s="38">
        <v>-1.9479400000000001E-2</v>
      </c>
      <c r="CR1536" s="38">
        <v>-1.7744900000000001E-2</v>
      </c>
      <c r="CS1536" s="38">
        <v>-4.4998700000000003E-2</v>
      </c>
      <c r="CT1536" s="38">
        <v>-3.7782700000000002E-2</v>
      </c>
      <c r="CU1536" s="38">
        <v>2.8205000000000001E-2</v>
      </c>
      <c r="CV1536" s="38">
        <v>6.0516100000000003E-2</v>
      </c>
      <c r="CW1536" s="38">
        <v>6.8538000000000002E-3</v>
      </c>
      <c r="CX1536" s="38">
        <v>6.5284599999999998E-2</v>
      </c>
      <c r="CY1536" s="38">
        <v>9.0528800000000006E-2</v>
      </c>
      <c r="CZ1536" s="38">
        <v>1.4371699999999999E-2</v>
      </c>
      <c r="DA1536" s="38">
        <v>3.71832E-2</v>
      </c>
      <c r="DB1536" s="38">
        <v>5.5682799999999998E-2</v>
      </c>
      <c r="DC1536" s="38">
        <v>-1.6201900000000002E-2</v>
      </c>
      <c r="DD1536" s="38">
        <v>-5.3171599999999999E-2</v>
      </c>
      <c r="DE1536" s="38">
        <v>-0.12183049999999999</v>
      </c>
      <c r="DF1536" s="38">
        <v>2.8844999999999999E-3</v>
      </c>
      <c r="DG1536" s="38">
        <v>8.3979999999999992E-3</v>
      </c>
      <c r="DH1536" s="38">
        <v>4.5521499999999999E-2</v>
      </c>
      <c r="DI1536" s="38">
        <v>4.0948400000000003E-2</v>
      </c>
      <c r="DJ1536" s="38">
        <v>6.2857099999999999E-2</v>
      </c>
      <c r="DK1536" s="38">
        <v>1.5871199999999999E-2</v>
      </c>
      <c r="DL1536" s="38">
        <v>-2.2868699999999999E-2</v>
      </c>
      <c r="DM1536" s="38">
        <v>-4.7988700000000002E-2</v>
      </c>
      <c r="DN1536" s="38">
        <v>1.3310000000000001E-4</v>
      </c>
      <c r="DO1536" s="38">
        <v>-9.5373000000000003E-3</v>
      </c>
      <c r="DP1536" s="38">
        <v>-7.9518000000000002E-3</v>
      </c>
      <c r="DQ1536" s="38">
        <v>-3.5518500000000001E-2</v>
      </c>
      <c r="DR1536" s="38">
        <v>-3.2705999999999999E-2</v>
      </c>
      <c r="DS1536" s="38">
        <v>3.5521499999999998E-2</v>
      </c>
      <c r="DT1536" s="38">
        <v>7.2517100000000001E-2</v>
      </c>
      <c r="DU1536" s="38">
        <v>2.0812799999999999E-2</v>
      </c>
      <c r="DV1536" s="38">
        <v>8.0830799999999994E-2</v>
      </c>
      <c r="DW1536" s="38">
        <v>0.1075245</v>
      </c>
      <c r="DX1536" s="38">
        <v>3.2719999999999999E-2</v>
      </c>
      <c r="DY1536" s="38">
        <v>5.4670200000000002E-2</v>
      </c>
      <c r="DZ1536" s="38">
        <v>7.6601699999999995E-2</v>
      </c>
      <c r="EA1536" s="38">
        <v>6.0914000000000003E-3</v>
      </c>
      <c r="EB1536" s="38">
        <v>-3.3197900000000002E-2</v>
      </c>
      <c r="EC1536" s="38">
        <v>-0.10323259999999999</v>
      </c>
      <c r="ED1536" s="38">
        <v>1.7131299999999999E-2</v>
      </c>
      <c r="EE1536" s="38">
        <v>2.04464E-2</v>
      </c>
      <c r="EF1536" s="38">
        <v>5.7685100000000003E-2</v>
      </c>
      <c r="EG1536" s="38">
        <v>5.1604799999999999E-2</v>
      </c>
      <c r="EH1536" s="38">
        <v>7.2755799999999995E-2</v>
      </c>
      <c r="EI1536" s="38">
        <v>2.6907899999999998E-2</v>
      </c>
      <c r="EJ1536" s="38">
        <v>-5.9319000000000004E-3</v>
      </c>
      <c r="EK1536" s="38">
        <v>-3.3571799999999999E-2</v>
      </c>
      <c r="EL1536" s="38">
        <v>1.43997E-2</v>
      </c>
      <c r="EM1536" s="38">
        <v>4.8174999999999997E-3</v>
      </c>
      <c r="EN1536" s="38">
        <v>6.1878000000000002E-3</v>
      </c>
      <c r="EO1536" s="38">
        <v>-2.1830599999999999E-2</v>
      </c>
      <c r="EP1536" s="38">
        <v>-2.53759E-2</v>
      </c>
      <c r="EQ1536" s="38">
        <v>4.6085300000000003E-2</v>
      </c>
      <c r="ER1536" s="38">
        <v>8.98447E-2</v>
      </c>
      <c r="ES1536" s="38">
        <v>4.0967499999999997E-2</v>
      </c>
      <c r="ET1536" s="38">
        <v>0.10327699999999999</v>
      </c>
      <c r="EU1536" s="38">
        <v>0.13206370000000001</v>
      </c>
      <c r="EV1536" s="38">
        <v>5.9212000000000001E-2</v>
      </c>
      <c r="EW1536" s="38">
        <v>7.9918699999999995E-2</v>
      </c>
      <c r="EX1536" s="38">
        <v>0.1068052</v>
      </c>
      <c r="EY1536" s="38">
        <v>3.8279399999999998E-2</v>
      </c>
      <c r="EZ1536" s="38">
        <v>-4.3591000000000003E-3</v>
      </c>
      <c r="FA1536" s="38">
        <v>-7.6380199999999995E-2</v>
      </c>
      <c r="FB1536" s="38">
        <v>77.871459999999999</v>
      </c>
      <c r="FC1536" s="38">
        <v>76.474090000000004</v>
      </c>
      <c r="FD1536" s="38">
        <v>74.557400000000001</v>
      </c>
      <c r="FE1536" s="38">
        <v>72.835859999999997</v>
      </c>
      <c r="FF1536" s="38">
        <v>71.578029999999998</v>
      </c>
      <c r="FG1536" s="38">
        <v>70.767189999999999</v>
      </c>
      <c r="FH1536" s="38">
        <v>71.632270000000005</v>
      </c>
      <c r="FI1536" s="38">
        <v>75.957700000000003</v>
      </c>
      <c r="FJ1536" s="38">
        <v>80.655460000000005</v>
      </c>
      <c r="FK1536" s="38">
        <v>84.457179999999994</v>
      </c>
      <c r="FL1536" s="38">
        <v>88.191569999999999</v>
      </c>
      <c r="FM1536" s="38">
        <v>91.845179999999999</v>
      </c>
      <c r="FN1536" s="38">
        <v>94.317059999999998</v>
      </c>
      <c r="FO1536" s="38">
        <v>96.464470000000006</v>
      </c>
      <c r="FP1536" s="38">
        <v>97.804150000000007</v>
      </c>
      <c r="FQ1536" s="38">
        <v>98.376689999999996</v>
      </c>
      <c r="FR1536" s="38">
        <v>98.791650000000004</v>
      </c>
      <c r="FS1536" s="38">
        <v>98.19023</v>
      </c>
      <c r="FT1536" s="38">
        <v>96.366690000000006</v>
      </c>
      <c r="FU1536" s="38">
        <v>93.654359999999997</v>
      </c>
      <c r="FV1536" s="38">
        <v>90.477649999999997</v>
      </c>
      <c r="FW1536">
        <v>87.827479999999994</v>
      </c>
      <c r="FX1536">
        <v>85.307289999999995</v>
      </c>
      <c r="FY1536">
        <v>82.676770000000005</v>
      </c>
      <c r="FZ1536">
        <v>3.0590800000000001E-2</v>
      </c>
      <c r="GA1536">
        <v>0.24811279999999999</v>
      </c>
      <c r="GB1536">
        <v>1</v>
      </c>
    </row>
    <row r="1537" spans="1:184" x14ac:dyDescent="0.3">
      <c r="A1537" t="s">
        <v>1</v>
      </c>
      <c r="B1537" t="s">
        <v>1</v>
      </c>
      <c r="C1537" t="s">
        <v>278</v>
      </c>
      <c r="D1537" t="s">
        <v>1</v>
      </c>
      <c r="E1537" t="s">
        <v>1</v>
      </c>
      <c r="F1537" t="s">
        <v>1</v>
      </c>
      <c r="G1537" t="s">
        <v>1</v>
      </c>
      <c r="H1537" s="40" t="s">
        <v>1</v>
      </c>
      <c r="I1537" s="18" t="s">
        <v>1</v>
      </c>
      <c r="J1537" s="38" t="s">
        <v>1</v>
      </c>
      <c r="K1537" s="18">
        <v>44739</v>
      </c>
      <c r="L1537" s="38">
        <v>34770</v>
      </c>
      <c r="M1537" s="38">
        <v>34770</v>
      </c>
      <c r="N1537" s="38">
        <v>5.5862829999999999</v>
      </c>
      <c r="O1537" s="38">
        <v>5.4869279999999998</v>
      </c>
      <c r="P1537" s="38">
        <v>5.4096630000000001</v>
      </c>
      <c r="Q1537" s="38">
        <v>5.3660050000000004</v>
      </c>
      <c r="R1537" s="38">
        <v>5.4763650000000004</v>
      </c>
      <c r="S1537" s="38">
        <v>5.8265419999999999</v>
      </c>
      <c r="T1537" s="38">
        <v>6.2868459999999997</v>
      </c>
      <c r="U1537" s="38">
        <v>6.8350289999999996</v>
      </c>
      <c r="V1537" s="38">
        <v>7.5056719999999997</v>
      </c>
      <c r="W1537" s="38">
        <v>8.0138250000000006</v>
      </c>
      <c r="X1537" s="38">
        <v>8.4616579999999999</v>
      </c>
      <c r="Y1537" s="38">
        <v>8.7987800000000007</v>
      </c>
      <c r="Z1537" s="38">
        <v>9.0650840000000006</v>
      </c>
      <c r="AA1537" s="38">
        <v>9.3708849999999995</v>
      </c>
      <c r="AB1537" s="38">
        <v>9.5160459999999993</v>
      </c>
      <c r="AC1537" s="38">
        <v>9.4347919999999998</v>
      </c>
      <c r="AD1537" s="38">
        <v>9.1024720000000006</v>
      </c>
      <c r="AE1537" s="38">
        <v>8.5139659999999999</v>
      </c>
      <c r="AF1537" s="38">
        <v>8.0702020000000001</v>
      </c>
      <c r="AG1537" s="38">
        <v>7.7866150000000003</v>
      </c>
      <c r="AH1537" s="38">
        <v>7.5284810000000002</v>
      </c>
      <c r="AI1537" s="38">
        <v>7.1608599999999996</v>
      </c>
      <c r="AJ1537" s="38">
        <v>6.709511</v>
      </c>
      <c r="AK1537" s="38">
        <v>6.3348100000000001</v>
      </c>
      <c r="AL1537" s="38">
        <v>-4.1066800000000001E-2</v>
      </c>
      <c r="AM1537" s="38">
        <v>1.35786E-2</v>
      </c>
      <c r="AN1537" s="38">
        <v>3.7148599999999997E-2</v>
      </c>
      <c r="AO1537" s="38">
        <v>2.7139400000000001E-2</v>
      </c>
      <c r="AP1537" s="38">
        <v>-2.4892500000000001E-2</v>
      </c>
      <c r="AQ1537" s="38">
        <v>2.1656100000000001E-2</v>
      </c>
      <c r="AR1537" s="38">
        <v>1.93142E-2</v>
      </c>
      <c r="AS1537" s="38">
        <v>-0.10407429999999999</v>
      </c>
      <c r="AT1537" s="38">
        <v>-7.7959100000000003E-2</v>
      </c>
      <c r="AU1537" s="38">
        <v>-8.2208600000000007E-2</v>
      </c>
      <c r="AV1537" s="38">
        <v>-4.6279099999999997E-2</v>
      </c>
      <c r="AW1537" s="38">
        <v>-6.2219999999999998E-2</v>
      </c>
      <c r="AX1537" s="38">
        <v>-5.4614900000000001E-2</v>
      </c>
      <c r="AY1537" s="38">
        <v>1.00562E-2</v>
      </c>
      <c r="AZ1537" s="38">
        <v>9.43441E-2</v>
      </c>
      <c r="BA1537" s="38">
        <v>0.13033549999999999</v>
      </c>
      <c r="BB1537" s="38">
        <v>0.20035910000000001</v>
      </c>
      <c r="BC1537" s="38">
        <v>0.1940751</v>
      </c>
      <c r="BD1537" s="38">
        <v>0.13244900000000001</v>
      </c>
      <c r="BE1537" s="38">
        <v>0.13007179999999999</v>
      </c>
      <c r="BF1537" s="38">
        <v>0.1113316</v>
      </c>
      <c r="BG1537" s="38">
        <v>-5.2679700000000003E-2</v>
      </c>
      <c r="BH1537" s="38">
        <v>-4.2497500000000001E-2</v>
      </c>
      <c r="BI1537" s="38">
        <v>-4.4571E-2</v>
      </c>
      <c r="BJ1537" s="38">
        <v>-2.5950399999999998E-2</v>
      </c>
      <c r="BK1537" s="38">
        <v>2.7553299999999999E-2</v>
      </c>
      <c r="BL1537" s="38">
        <v>5.1229499999999997E-2</v>
      </c>
      <c r="BM1537" s="38">
        <v>3.6730400000000003E-2</v>
      </c>
      <c r="BN1537" s="38">
        <v>-1.6490899999999999E-2</v>
      </c>
      <c r="BO1537" s="38">
        <v>3.38426E-2</v>
      </c>
      <c r="BP1537" s="38">
        <v>3.3420100000000001E-2</v>
      </c>
      <c r="BQ1537" s="38">
        <v>-8.5350700000000002E-2</v>
      </c>
      <c r="BR1537" s="38">
        <v>-6.2301599999999999E-2</v>
      </c>
      <c r="BS1537" s="38">
        <v>-6.4550800000000005E-2</v>
      </c>
      <c r="BT1537" s="38">
        <v>-3.2481900000000001E-2</v>
      </c>
      <c r="BU1537" s="38">
        <v>-5.2069600000000001E-2</v>
      </c>
      <c r="BV1537" s="38">
        <v>-4.8062399999999998E-2</v>
      </c>
      <c r="BW1537" s="38">
        <v>1.8745399999999999E-2</v>
      </c>
      <c r="BX1537" s="38">
        <v>0.10578170000000001</v>
      </c>
      <c r="BY1537" s="38">
        <v>0.1428903</v>
      </c>
      <c r="BZ1537" s="38">
        <v>0.215504</v>
      </c>
      <c r="CA1537" s="38">
        <v>0.21097289999999999</v>
      </c>
      <c r="CB1537" s="38">
        <v>0.1589343</v>
      </c>
      <c r="CC1537" s="38">
        <v>0.1550569</v>
      </c>
      <c r="CD1537" s="38">
        <v>0.13607150000000001</v>
      </c>
      <c r="CE1537" s="38">
        <v>-2.2962099999999999E-2</v>
      </c>
      <c r="CF1537" s="38">
        <v>-1.1514099999999999E-2</v>
      </c>
      <c r="CG1537" s="38">
        <v>-1.22521E-2</v>
      </c>
      <c r="CH1537" s="38">
        <v>-1.5480799999999999E-2</v>
      </c>
      <c r="CI1537" s="38">
        <v>3.72322E-2</v>
      </c>
      <c r="CJ1537" s="38">
        <v>6.0981899999999999E-2</v>
      </c>
      <c r="CK1537" s="38">
        <v>4.3373000000000002E-2</v>
      </c>
      <c r="CL1537" s="38">
        <v>-1.0671999999999999E-2</v>
      </c>
      <c r="CM1537" s="38">
        <v>4.2282899999999998E-2</v>
      </c>
      <c r="CN1537" s="38">
        <v>4.31898E-2</v>
      </c>
      <c r="CO1537" s="38">
        <v>-7.2382799999999997E-2</v>
      </c>
      <c r="CP1537" s="38">
        <v>-5.1457299999999997E-2</v>
      </c>
      <c r="CQ1537" s="38">
        <v>-5.2321100000000002E-2</v>
      </c>
      <c r="CR1537" s="38">
        <v>-2.2925899999999999E-2</v>
      </c>
      <c r="CS1537" s="38">
        <v>-4.50394E-2</v>
      </c>
      <c r="CT1537" s="38">
        <v>-4.3524100000000003E-2</v>
      </c>
      <c r="CU1537" s="38">
        <v>2.4763500000000001E-2</v>
      </c>
      <c r="CV1537" s="38">
        <v>0.11370329999999999</v>
      </c>
      <c r="CW1537" s="38">
        <v>0.15158569999999999</v>
      </c>
      <c r="CX1537" s="38">
        <v>0.22599330000000001</v>
      </c>
      <c r="CY1537" s="38">
        <v>0.22267619999999999</v>
      </c>
      <c r="CZ1537" s="38">
        <v>0.17727789999999999</v>
      </c>
      <c r="DA1537" s="38">
        <v>0.1723615</v>
      </c>
      <c r="DB1537" s="38">
        <v>0.15320639999999999</v>
      </c>
      <c r="DC1537" s="38">
        <v>-2.3798999999999999E-3</v>
      </c>
      <c r="DD1537" s="38">
        <v>9.9448999999999996E-3</v>
      </c>
      <c r="DE1537" s="38">
        <v>1.0131899999999999E-2</v>
      </c>
      <c r="DF1537" s="38">
        <v>-5.0112999999999998E-3</v>
      </c>
      <c r="DG1537" s="38">
        <v>4.6911000000000001E-2</v>
      </c>
      <c r="DH1537" s="38">
        <v>7.07343E-2</v>
      </c>
      <c r="DI1537" s="38">
        <v>5.0015700000000003E-2</v>
      </c>
      <c r="DJ1537" s="38">
        <v>-4.8530999999999999E-3</v>
      </c>
      <c r="DK1537" s="38">
        <v>5.0723200000000003E-2</v>
      </c>
      <c r="DL1537" s="38">
        <v>5.29595E-2</v>
      </c>
      <c r="DM1537" s="38">
        <v>-5.94149E-2</v>
      </c>
      <c r="DN1537" s="38">
        <v>-4.06129E-2</v>
      </c>
      <c r="DO1537" s="38">
        <v>-4.0091399999999999E-2</v>
      </c>
      <c r="DP1537" s="38">
        <v>-1.337E-2</v>
      </c>
      <c r="DQ1537" s="38">
        <v>-3.8009300000000003E-2</v>
      </c>
      <c r="DR1537" s="38">
        <v>-3.8985800000000001E-2</v>
      </c>
      <c r="DS1537" s="38">
        <v>3.0781599999999999E-2</v>
      </c>
      <c r="DT1537" s="38">
        <v>0.12162489999999999</v>
      </c>
      <c r="DU1537" s="38">
        <v>0.16028100000000001</v>
      </c>
      <c r="DV1537" s="38">
        <v>0.23648259999999999</v>
      </c>
      <c r="DW1537" s="38">
        <v>0.23437959999999999</v>
      </c>
      <c r="DX1537" s="38">
        <v>0.1956215</v>
      </c>
      <c r="DY1537" s="38">
        <v>0.18966620000000001</v>
      </c>
      <c r="DZ1537" s="38">
        <v>0.1703412</v>
      </c>
      <c r="EA1537" s="38">
        <v>1.8202400000000001E-2</v>
      </c>
      <c r="EB1537" s="38">
        <v>3.1403800000000003E-2</v>
      </c>
      <c r="EC1537" s="38">
        <v>3.25159E-2</v>
      </c>
      <c r="ED1537" s="38">
        <v>1.0105100000000001E-2</v>
      </c>
      <c r="EE1537" s="38">
        <v>6.0885799999999997E-2</v>
      </c>
      <c r="EF1537" s="38">
        <v>8.4815199999999993E-2</v>
      </c>
      <c r="EG1537" s="38">
        <v>5.9606600000000003E-2</v>
      </c>
      <c r="EH1537" s="38">
        <v>3.5485E-3</v>
      </c>
      <c r="EI1537" s="38">
        <v>6.2909699999999999E-2</v>
      </c>
      <c r="EJ1537" s="38">
        <v>6.7065399999999997E-2</v>
      </c>
      <c r="EK1537" s="38">
        <v>-4.06913E-2</v>
      </c>
      <c r="EL1537" s="38">
        <v>-2.4955399999999999E-2</v>
      </c>
      <c r="EM1537" s="38">
        <v>-2.2433600000000001E-2</v>
      </c>
      <c r="EN1537" s="38">
        <v>4.2719999999999998E-4</v>
      </c>
      <c r="EO1537" s="38">
        <v>-2.7858899999999999E-2</v>
      </c>
      <c r="EP1537" s="38">
        <v>-3.2433299999999998E-2</v>
      </c>
      <c r="EQ1537" s="38">
        <v>3.94708E-2</v>
      </c>
      <c r="ER1537" s="38">
        <v>0.1330624</v>
      </c>
      <c r="ES1537" s="38">
        <v>0.17283580000000001</v>
      </c>
      <c r="ET1537" s="38">
        <v>0.2516275</v>
      </c>
      <c r="EU1537" s="38">
        <v>0.25127739999999998</v>
      </c>
      <c r="EV1537" s="38">
        <v>0.22210679999999999</v>
      </c>
      <c r="EW1537" s="38">
        <v>0.21465129999999999</v>
      </c>
      <c r="EX1537" s="38">
        <v>0.19508110000000001</v>
      </c>
      <c r="EY1537" s="38">
        <v>4.7919900000000001E-2</v>
      </c>
      <c r="EZ1537" s="38">
        <v>6.2387199999999997E-2</v>
      </c>
      <c r="FA1537" s="38">
        <v>6.4834799999999998E-2</v>
      </c>
      <c r="FB1537" s="38">
        <v>76.832260000000005</v>
      </c>
      <c r="FC1537" s="38">
        <v>74.972110000000001</v>
      </c>
      <c r="FD1537" s="38">
        <v>72.764250000000004</v>
      </c>
      <c r="FE1537" s="38">
        <v>70.916359999999997</v>
      </c>
      <c r="FF1537" s="38">
        <v>69.997799999999998</v>
      </c>
      <c r="FG1537" s="38">
        <v>68.780619999999999</v>
      </c>
      <c r="FH1537" s="38">
        <v>69.277879999999996</v>
      </c>
      <c r="FI1537" s="38">
        <v>72.834519999999998</v>
      </c>
      <c r="FJ1537" s="38">
        <v>77.126080000000002</v>
      </c>
      <c r="FK1537" s="38">
        <v>81.472759999999994</v>
      </c>
      <c r="FL1537" s="38">
        <v>85.766649999999998</v>
      </c>
      <c r="FM1537" s="38">
        <v>89.684340000000006</v>
      </c>
      <c r="FN1537" s="38">
        <v>93.158569999999997</v>
      </c>
      <c r="FO1537" s="38">
        <v>95.702709999999996</v>
      </c>
      <c r="FP1537" s="38">
        <v>97.915180000000007</v>
      </c>
      <c r="FQ1537" s="38">
        <v>99.275180000000006</v>
      </c>
      <c r="FR1537" s="38">
        <v>99.529110000000003</v>
      </c>
      <c r="FS1537" s="38">
        <v>98.889780000000002</v>
      </c>
      <c r="FT1537" s="38">
        <v>97.50188</v>
      </c>
      <c r="FU1537" s="38">
        <v>94.693619999999996</v>
      </c>
      <c r="FV1537" s="38">
        <v>90.264709999999994</v>
      </c>
      <c r="FW1537">
        <v>86.567170000000004</v>
      </c>
      <c r="FX1537">
        <v>83.440629999999999</v>
      </c>
      <c r="FY1537">
        <v>80.928309999999996</v>
      </c>
      <c r="FZ1537">
        <v>2.3472799999999999E-2</v>
      </c>
      <c r="GA1537">
        <v>0.2034039</v>
      </c>
      <c r="GB1537">
        <v>1</v>
      </c>
    </row>
    <row r="1538" spans="1:184" x14ac:dyDescent="0.3">
      <c r="A1538" t="s">
        <v>1</v>
      </c>
      <c r="B1538" t="s">
        <v>1</v>
      </c>
      <c r="C1538" t="s">
        <v>278</v>
      </c>
      <c r="D1538" t="s">
        <v>1</v>
      </c>
      <c r="E1538" t="s">
        <v>1</v>
      </c>
      <c r="F1538" t="s">
        <v>1</v>
      </c>
      <c r="G1538" t="s">
        <v>1</v>
      </c>
      <c r="H1538" s="40" t="s">
        <v>1</v>
      </c>
      <c r="I1538" s="18" t="s">
        <v>1</v>
      </c>
      <c r="J1538" s="38" t="s">
        <v>1</v>
      </c>
      <c r="K1538" s="18">
        <v>44753</v>
      </c>
      <c r="L1538" s="38">
        <v>34665</v>
      </c>
      <c r="M1538" s="38">
        <v>34665</v>
      </c>
      <c r="N1538" s="38">
        <v>5.6058050000000001</v>
      </c>
      <c r="O1538" s="38">
        <v>5.5102130000000002</v>
      </c>
      <c r="P1538" s="38">
        <v>5.4415240000000002</v>
      </c>
      <c r="Q1538" s="38">
        <v>5.4001640000000002</v>
      </c>
      <c r="R1538" s="38">
        <v>5.5090339999999998</v>
      </c>
      <c r="S1538" s="38">
        <v>5.8545119999999997</v>
      </c>
      <c r="T1538" s="38">
        <v>6.3447199999999997</v>
      </c>
      <c r="U1538" s="38">
        <v>6.9963470000000001</v>
      </c>
      <c r="V1538" s="38">
        <v>7.7384190000000004</v>
      </c>
      <c r="W1538" s="38">
        <v>8.3052259999999993</v>
      </c>
      <c r="X1538" s="38">
        <v>8.7922349999999998</v>
      </c>
      <c r="Y1538" s="38">
        <v>9.1542119999999993</v>
      </c>
      <c r="Z1538" s="38">
        <v>9.3921559999999999</v>
      </c>
      <c r="AA1538" s="38">
        <v>9.6952920000000002</v>
      </c>
      <c r="AB1538" s="38">
        <v>9.7816930000000006</v>
      </c>
      <c r="AC1538" s="38">
        <v>9.6263459999999998</v>
      </c>
      <c r="AD1538" s="38">
        <v>9.2592119999999998</v>
      </c>
      <c r="AE1538" s="38">
        <v>8.658868</v>
      </c>
      <c r="AF1538" s="38">
        <v>8.201746</v>
      </c>
      <c r="AG1538" s="38">
        <v>7.9141000000000004</v>
      </c>
      <c r="AH1538" s="38">
        <v>7.6768229999999997</v>
      </c>
      <c r="AI1538" s="38">
        <v>7.3249440000000003</v>
      </c>
      <c r="AJ1538" s="38">
        <v>6.9030440000000004</v>
      </c>
      <c r="AK1538" s="38">
        <v>6.5229470000000003</v>
      </c>
      <c r="AL1538" s="38">
        <v>-3.9086500000000003E-2</v>
      </c>
      <c r="AM1538" s="38">
        <v>-3.4643E-3</v>
      </c>
      <c r="AN1538" s="38">
        <v>3.0555200000000001E-2</v>
      </c>
      <c r="AO1538" s="38">
        <v>1.6384699999999999E-2</v>
      </c>
      <c r="AP1538" s="38">
        <v>-2.3968000000000001E-3</v>
      </c>
      <c r="AQ1538" s="38">
        <v>1.3912300000000001E-2</v>
      </c>
      <c r="AR1538" s="38">
        <v>4.5570399999999997E-2</v>
      </c>
      <c r="AS1538" s="38">
        <v>-0.1056602</v>
      </c>
      <c r="AT1538" s="38">
        <v>-0.1032739</v>
      </c>
      <c r="AU1538" s="38">
        <v>-0.1213166</v>
      </c>
      <c r="AV1538" s="38">
        <v>-8.5036100000000003E-2</v>
      </c>
      <c r="AW1538" s="38">
        <v>-6.6514500000000004E-2</v>
      </c>
      <c r="AX1538" s="38">
        <v>-2.5202499999999999E-2</v>
      </c>
      <c r="AY1538" s="38">
        <v>2.21459E-2</v>
      </c>
      <c r="AZ1538" s="38">
        <v>4.1389500000000003E-2</v>
      </c>
      <c r="BA1538" s="38">
        <v>5.6062000000000004E-3</v>
      </c>
      <c r="BB1538" s="38">
        <v>0.1070729</v>
      </c>
      <c r="BC1538" s="38">
        <v>0.1045306</v>
      </c>
      <c r="BD1538" s="38">
        <v>3.4029999999999998E-2</v>
      </c>
      <c r="BE1538" s="38">
        <v>4.2403799999999998E-2</v>
      </c>
      <c r="BF1538" s="38">
        <v>2.30414E-2</v>
      </c>
      <c r="BG1538" s="38">
        <v>-0.16259399999999999</v>
      </c>
      <c r="BH1538" s="38">
        <v>-0.13137209999999999</v>
      </c>
      <c r="BI1538" s="38">
        <v>-0.14056109999999999</v>
      </c>
      <c r="BJ1538" s="38">
        <v>-2.2564000000000001E-2</v>
      </c>
      <c r="BK1538" s="38">
        <v>1.2157899999999999E-2</v>
      </c>
      <c r="BL1538" s="38">
        <v>4.53485E-2</v>
      </c>
      <c r="BM1538" s="38">
        <v>2.7422999999999999E-2</v>
      </c>
      <c r="BN1538" s="38">
        <v>6.5798999999999996E-3</v>
      </c>
      <c r="BO1538" s="38">
        <v>2.7574000000000001E-2</v>
      </c>
      <c r="BP1538" s="38">
        <v>6.1268599999999999E-2</v>
      </c>
      <c r="BQ1538" s="38">
        <v>-8.6051199999999994E-2</v>
      </c>
      <c r="BR1538" s="38">
        <v>-8.5198399999999994E-2</v>
      </c>
      <c r="BS1538" s="38">
        <v>-0.1011812</v>
      </c>
      <c r="BT1538" s="38">
        <v>-6.79897E-2</v>
      </c>
      <c r="BU1538" s="38">
        <v>-5.4331999999999998E-2</v>
      </c>
      <c r="BV1538" s="38">
        <v>-1.8559800000000001E-2</v>
      </c>
      <c r="BW1538" s="38">
        <v>3.2719400000000003E-2</v>
      </c>
      <c r="BX1538" s="38">
        <v>5.6838800000000002E-2</v>
      </c>
      <c r="BY1538" s="38">
        <v>2.2463299999999999E-2</v>
      </c>
      <c r="BZ1538" s="38">
        <v>0.12585160000000001</v>
      </c>
      <c r="CA1538" s="38">
        <v>0.123615</v>
      </c>
      <c r="CB1538" s="38">
        <v>6.2840099999999996E-2</v>
      </c>
      <c r="CC1538" s="38">
        <v>6.9134899999999999E-2</v>
      </c>
      <c r="CD1538" s="38">
        <v>4.8798399999999999E-2</v>
      </c>
      <c r="CE1538" s="38">
        <v>-0.13096250000000001</v>
      </c>
      <c r="CF1538" s="38">
        <v>-9.6923899999999993E-2</v>
      </c>
      <c r="CG1538" s="38">
        <v>-0.10434069999999999</v>
      </c>
      <c r="CH1538" s="38">
        <v>-1.11205E-2</v>
      </c>
      <c r="CI1538" s="38">
        <v>2.29778E-2</v>
      </c>
      <c r="CJ1538" s="38">
        <v>5.5594200000000003E-2</v>
      </c>
      <c r="CK1538" s="38">
        <v>3.5068000000000002E-2</v>
      </c>
      <c r="CL1538" s="38">
        <v>1.27971E-2</v>
      </c>
      <c r="CM1538" s="38">
        <v>3.7035999999999999E-2</v>
      </c>
      <c r="CN1538" s="38">
        <v>7.21411E-2</v>
      </c>
      <c r="CO1538" s="38">
        <v>-7.2470099999999996E-2</v>
      </c>
      <c r="CP1538" s="38">
        <v>-7.2679300000000002E-2</v>
      </c>
      <c r="CQ1538" s="38">
        <v>-8.7235499999999994E-2</v>
      </c>
      <c r="CR1538" s="38">
        <v>-5.6183400000000001E-2</v>
      </c>
      <c r="CS1538" s="38">
        <v>-4.5894499999999998E-2</v>
      </c>
      <c r="CT1538" s="38">
        <v>-1.39592E-2</v>
      </c>
      <c r="CU1538" s="38">
        <v>4.0042500000000002E-2</v>
      </c>
      <c r="CV1538" s="38">
        <v>6.7539000000000002E-2</v>
      </c>
      <c r="CW1538" s="38">
        <v>3.4138399999999999E-2</v>
      </c>
      <c r="CX1538" s="38">
        <v>0.1388578</v>
      </c>
      <c r="CY1538" s="38">
        <v>0.1368328</v>
      </c>
      <c r="CZ1538" s="38">
        <v>8.2793800000000001E-2</v>
      </c>
      <c r="DA1538" s="38">
        <v>8.7648699999999996E-2</v>
      </c>
      <c r="DB1538" s="38">
        <v>6.6637699999999994E-2</v>
      </c>
      <c r="DC1538" s="38">
        <v>-0.1090546</v>
      </c>
      <c r="DD1538" s="38">
        <v>-7.3065199999999997E-2</v>
      </c>
      <c r="DE1538" s="38">
        <v>-7.9254599999999994E-2</v>
      </c>
      <c r="DF1538" s="38">
        <v>3.2299999999999999E-4</v>
      </c>
      <c r="DG1538" s="38">
        <v>3.37977E-2</v>
      </c>
      <c r="DH1538" s="38">
        <v>6.5839900000000007E-2</v>
      </c>
      <c r="DI1538" s="38">
        <v>4.2713099999999997E-2</v>
      </c>
      <c r="DJ1538" s="38">
        <v>1.9014400000000001E-2</v>
      </c>
      <c r="DK1538" s="38">
        <v>4.6497999999999998E-2</v>
      </c>
      <c r="DL1538" s="38">
        <v>8.3013600000000007E-2</v>
      </c>
      <c r="DM1538" s="38">
        <v>-5.8888999999999997E-2</v>
      </c>
      <c r="DN1538" s="38">
        <v>-6.0160199999999997E-2</v>
      </c>
      <c r="DO1538" s="38">
        <v>-7.3289800000000002E-2</v>
      </c>
      <c r="DP1538" s="38">
        <v>-4.4377100000000003E-2</v>
      </c>
      <c r="DQ1538" s="38">
        <v>-3.7456900000000001E-2</v>
      </c>
      <c r="DR1538" s="38">
        <v>-9.3585000000000005E-3</v>
      </c>
      <c r="DS1538" s="38">
        <v>4.7365699999999997E-2</v>
      </c>
      <c r="DT1538" s="38">
        <v>7.8239199999999995E-2</v>
      </c>
      <c r="DU1538" s="38">
        <v>4.5813600000000003E-2</v>
      </c>
      <c r="DV1538" s="38">
        <v>0.1518639</v>
      </c>
      <c r="DW1538" s="38">
        <v>0.15005070000000001</v>
      </c>
      <c r="DX1538" s="38">
        <v>0.10274759999999999</v>
      </c>
      <c r="DY1538" s="38">
        <v>0.1061626</v>
      </c>
      <c r="DZ1538" s="38">
        <v>8.4476899999999994E-2</v>
      </c>
      <c r="EA1538" s="38">
        <v>-8.7146699999999994E-2</v>
      </c>
      <c r="EB1538" s="38">
        <v>-4.92065E-2</v>
      </c>
      <c r="EC1538" s="38">
        <v>-5.4168399999999998E-2</v>
      </c>
      <c r="ED1538" s="38">
        <v>1.6845499999999999E-2</v>
      </c>
      <c r="EE1538" s="38">
        <v>4.9419900000000003E-2</v>
      </c>
      <c r="EF1538" s="38">
        <v>8.0633200000000002E-2</v>
      </c>
      <c r="EG1538" s="38">
        <v>5.3751399999999998E-2</v>
      </c>
      <c r="EH1538" s="38">
        <v>2.7991100000000001E-2</v>
      </c>
      <c r="EI1538" s="38">
        <v>6.0159600000000001E-2</v>
      </c>
      <c r="EJ1538" s="38">
        <v>9.8711800000000002E-2</v>
      </c>
      <c r="EK1538" s="38">
        <v>-3.9280000000000002E-2</v>
      </c>
      <c r="EL1538" s="38">
        <v>-4.20846E-2</v>
      </c>
      <c r="EM1538" s="38">
        <v>-5.3154399999999997E-2</v>
      </c>
      <c r="EN1538" s="38">
        <v>-2.7330699999999999E-2</v>
      </c>
      <c r="EO1538" s="38">
        <v>-2.5274399999999999E-2</v>
      </c>
      <c r="EP1538" s="38">
        <v>-2.7158E-3</v>
      </c>
      <c r="EQ1538" s="38">
        <v>5.7939200000000003E-2</v>
      </c>
      <c r="ER1538" s="38">
        <v>9.3688499999999994E-2</v>
      </c>
      <c r="ES1538" s="38">
        <v>6.2670699999999996E-2</v>
      </c>
      <c r="ET1538" s="38">
        <v>0.17064260000000001</v>
      </c>
      <c r="EU1538" s="38">
        <v>0.16913510000000001</v>
      </c>
      <c r="EV1538" s="38">
        <v>0.1315576</v>
      </c>
      <c r="EW1538" s="38">
        <v>0.1328937</v>
      </c>
      <c r="EX1538" s="38">
        <v>0.1102339</v>
      </c>
      <c r="EY1538" s="38">
        <v>-5.5515200000000001E-2</v>
      </c>
      <c r="EZ1538" s="38">
        <v>-1.4758200000000001E-2</v>
      </c>
      <c r="FA1538" s="38">
        <v>-1.7947999999999999E-2</v>
      </c>
      <c r="FB1538" s="38">
        <v>77.861289999999997</v>
      </c>
      <c r="FC1538" s="38">
        <v>76.703299999999999</v>
      </c>
      <c r="FD1538" s="38">
        <v>75.380260000000007</v>
      </c>
      <c r="FE1538" s="38">
        <v>74.344269999999995</v>
      </c>
      <c r="FF1538" s="38">
        <v>72.596800000000002</v>
      </c>
      <c r="FG1538" s="38">
        <v>71.535830000000004</v>
      </c>
      <c r="FH1538" s="38">
        <v>71.492000000000004</v>
      </c>
      <c r="FI1538" s="38">
        <v>74.414959999999994</v>
      </c>
      <c r="FJ1538" s="38">
        <v>78.748090000000005</v>
      </c>
      <c r="FK1538" s="38">
        <v>83.787440000000004</v>
      </c>
      <c r="FL1538" s="38">
        <v>87.817520000000002</v>
      </c>
      <c r="FM1538" s="38">
        <v>91.420140000000004</v>
      </c>
      <c r="FN1538" s="38">
        <v>94.55471</v>
      </c>
      <c r="FO1538" s="38">
        <v>96.697180000000003</v>
      </c>
      <c r="FP1538" s="38">
        <v>98.085480000000004</v>
      </c>
      <c r="FQ1538" s="38">
        <v>99.504339999999999</v>
      </c>
      <c r="FR1538" s="38">
        <v>99.947199999999995</v>
      </c>
      <c r="FS1538" s="38">
        <v>99.31908</v>
      </c>
      <c r="FT1538" s="38">
        <v>98.167209999999997</v>
      </c>
      <c r="FU1538" s="38">
        <v>95.283739999999995</v>
      </c>
      <c r="FV1538" s="38">
        <v>91.402240000000006</v>
      </c>
      <c r="FW1538">
        <v>88.126540000000006</v>
      </c>
      <c r="FX1538">
        <v>85.594040000000007</v>
      </c>
      <c r="FY1538">
        <v>82.839169999999996</v>
      </c>
      <c r="FZ1538">
        <v>2.61931E-2</v>
      </c>
      <c r="GA1538">
        <v>0.23872879999999999</v>
      </c>
      <c r="GB1538">
        <v>1</v>
      </c>
    </row>
    <row r="1539" spans="1:184" x14ac:dyDescent="0.3">
      <c r="A1539" t="s">
        <v>1</v>
      </c>
      <c r="B1539" t="s">
        <v>1</v>
      </c>
      <c r="C1539" t="s">
        <v>278</v>
      </c>
      <c r="D1539" t="s">
        <v>1</v>
      </c>
      <c r="E1539" t="s">
        <v>1</v>
      </c>
      <c r="F1539" t="s">
        <v>1</v>
      </c>
      <c r="G1539" t="s">
        <v>1</v>
      </c>
      <c r="H1539" s="40" t="s">
        <v>1</v>
      </c>
      <c r="I1539" s="18" t="s">
        <v>1</v>
      </c>
      <c r="J1539" s="38" t="s">
        <v>1</v>
      </c>
      <c r="K1539" s="18">
        <v>44760</v>
      </c>
      <c r="L1539" s="38">
        <v>34619</v>
      </c>
      <c r="M1539" s="38">
        <v>34619</v>
      </c>
      <c r="N1539" s="38">
        <v>5.9054229999999999</v>
      </c>
      <c r="O1539" s="38">
        <v>5.7882939999999996</v>
      </c>
      <c r="P1539" s="38">
        <v>5.6763789999999998</v>
      </c>
      <c r="Q1539" s="38">
        <v>5.6243629999999998</v>
      </c>
      <c r="R1539" s="38">
        <v>5.7282250000000001</v>
      </c>
      <c r="S1539" s="38">
        <v>6.1008319999999996</v>
      </c>
      <c r="T1539" s="38">
        <v>6.614433</v>
      </c>
      <c r="U1539" s="38">
        <v>7.2512489999999996</v>
      </c>
      <c r="V1539" s="38">
        <v>7.9532290000000003</v>
      </c>
      <c r="W1539" s="38">
        <v>8.4638869999999997</v>
      </c>
      <c r="X1539" s="38">
        <v>8.9202359999999992</v>
      </c>
      <c r="Y1539" s="38">
        <v>9.2564670000000007</v>
      </c>
      <c r="Z1539" s="38">
        <v>9.4809760000000001</v>
      </c>
      <c r="AA1539" s="38">
        <v>9.7436550000000004</v>
      </c>
      <c r="AB1539" s="38">
        <v>9.8392540000000004</v>
      </c>
      <c r="AC1539" s="38">
        <v>9.6873660000000008</v>
      </c>
      <c r="AD1539" s="38">
        <v>9.3270909999999994</v>
      </c>
      <c r="AE1539" s="38">
        <v>8.7353330000000007</v>
      </c>
      <c r="AF1539" s="38">
        <v>8.2536649999999998</v>
      </c>
      <c r="AG1539" s="38">
        <v>7.9406619999999997</v>
      </c>
      <c r="AH1539" s="38">
        <v>7.6845369999999997</v>
      </c>
      <c r="AI1539" s="38">
        <v>7.3564049999999996</v>
      </c>
      <c r="AJ1539" s="38">
        <v>6.9126050000000001</v>
      </c>
      <c r="AK1539" s="38">
        <v>6.5460120000000002</v>
      </c>
      <c r="AL1539" s="38">
        <v>-5.7911000000000004E-3</v>
      </c>
      <c r="AM1539" s="38">
        <v>2.3121200000000001E-2</v>
      </c>
      <c r="AN1539" s="38">
        <v>-5.8275000000000002E-3</v>
      </c>
      <c r="AO1539" s="38">
        <v>2.0022999999999999E-2</v>
      </c>
      <c r="AP1539" s="38">
        <v>-4.1433299999999999E-2</v>
      </c>
      <c r="AQ1539" s="38">
        <v>-4.4686799999999999E-2</v>
      </c>
      <c r="AR1539" s="38">
        <v>7.7787000000000004E-3</v>
      </c>
      <c r="AS1539" s="38">
        <v>-9.8729999999999998E-2</v>
      </c>
      <c r="AT1539" s="38">
        <v>-9.8212599999999997E-2</v>
      </c>
      <c r="AU1539" s="38">
        <v>-8.8647500000000004E-2</v>
      </c>
      <c r="AV1539" s="38">
        <v>-8.9013400000000006E-2</v>
      </c>
      <c r="AW1539" s="38">
        <v>-9.5780599999999994E-2</v>
      </c>
      <c r="AX1539" s="38">
        <v>-4.7814099999999998E-2</v>
      </c>
      <c r="AY1539" s="38">
        <v>1.29462E-2</v>
      </c>
      <c r="AZ1539" s="38">
        <v>5.5710299999999997E-2</v>
      </c>
      <c r="BA1539" s="38">
        <v>1.8339299999999999E-2</v>
      </c>
      <c r="BB1539" s="38">
        <v>8.1396099999999999E-2</v>
      </c>
      <c r="BC1539" s="38">
        <v>0.12127309999999999</v>
      </c>
      <c r="BD1539" s="38">
        <v>7.2279300000000005E-2</v>
      </c>
      <c r="BE1539" s="38">
        <v>9.8412600000000003E-2</v>
      </c>
      <c r="BF1539" s="38">
        <v>1.4454399999999999E-2</v>
      </c>
      <c r="BG1539" s="38">
        <v>-0.15602489999999999</v>
      </c>
      <c r="BH1539" s="38">
        <v>-0.11652700000000001</v>
      </c>
      <c r="BI1539" s="38">
        <v>-0.12297909999999999</v>
      </c>
      <c r="BJ1539" s="38">
        <v>1.0908599999999999E-2</v>
      </c>
      <c r="BK1539" s="38">
        <v>3.9088900000000003E-2</v>
      </c>
      <c r="BL1539" s="38">
        <v>8.9783999999999992E-3</v>
      </c>
      <c r="BM1539" s="38">
        <v>3.1695399999999999E-2</v>
      </c>
      <c r="BN1539" s="38">
        <v>-3.1343099999999999E-2</v>
      </c>
      <c r="BO1539" s="38">
        <v>-3.00478E-2</v>
      </c>
      <c r="BP1539" s="38">
        <v>2.4995699999999999E-2</v>
      </c>
      <c r="BQ1539" s="38">
        <v>-7.6802800000000004E-2</v>
      </c>
      <c r="BR1539" s="38">
        <v>-7.9223799999999997E-2</v>
      </c>
      <c r="BS1539" s="38">
        <v>-6.8477999999999997E-2</v>
      </c>
      <c r="BT1539" s="38">
        <v>-7.3984599999999998E-2</v>
      </c>
      <c r="BU1539" s="38">
        <v>-8.4365399999999993E-2</v>
      </c>
      <c r="BV1539" s="38">
        <v>-4.0196099999999998E-2</v>
      </c>
      <c r="BW1539" s="38">
        <v>2.2852399999999998E-2</v>
      </c>
      <c r="BX1539" s="38">
        <v>7.09428E-2</v>
      </c>
      <c r="BY1539" s="38">
        <v>3.7949499999999997E-2</v>
      </c>
      <c r="BZ1539" s="38">
        <v>0.1034409</v>
      </c>
      <c r="CA1539" s="38">
        <v>0.14213200000000001</v>
      </c>
      <c r="CB1539" s="38">
        <v>0.101095</v>
      </c>
      <c r="CC1539" s="38">
        <v>0.12625720000000001</v>
      </c>
      <c r="CD1539" s="38">
        <v>4.2186000000000001E-2</v>
      </c>
      <c r="CE1539" s="38">
        <v>-0.12266349999999999</v>
      </c>
      <c r="CF1539" s="38">
        <v>-8.1201999999999996E-2</v>
      </c>
      <c r="CG1539" s="38">
        <v>-8.6660500000000001E-2</v>
      </c>
      <c r="CH1539" s="38">
        <v>2.24748E-2</v>
      </c>
      <c r="CI1539" s="38">
        <v>5.0148100000000001E-2</v>
      </c>
      <c r="CJ1539" s="38">
        <v>1.9233E-2</v>
      </c>
      <c r="CK1539" s="38">
        <v>3.9779799999999997E-2</v>
      </c>
      <c r="CL1539" s="38">
        <v>-2.43547E-2</v>
      </c>
      <c r="CM1539" s="38">
        <v>-1.9908800000000001E-2</v>
      </c>
      <c r="CN1539" s="38">
        <v>3.69202E-2</v>
      </c>
      <c r="CO1539" s="38">
        <v>-6.16161E-2</v>
      </c>
      <c r="CP1539" s="38">
        <v>-6.6072199999999998E-2</v>
      </c>
      <c r="CQ1539" s="38">
        <v>-5.45087E-2</v>
      </c>
      <c r="CR1539" s="38">
        <v>-6.3575599999999996E-2</v>
      </c>
      <c r="CS1539" s="38">
        <v>-7.6459299999999994E-2</v>
      </c>
      <c r="CT1539" s="38">
        <v>-3.4919800000000001E-2</v>
      </c>
      <c r="CU1539" s="38">
        <v>2.9713400000000001E-2</v>
      </c>
      <c r="CV1539" s="38">
        <v>8.1492700000000001E-2</v>
      </c>
      <c r="CW1539" s="38">
        <v>5.1531399999999998E-2</v>
      </c>
      <c r="CX1539" s="38">
        <v>0.1187091</v>
      </c>
      <c r="CY1539" s="38">
        <v>0.15657879999999999</v>
      </c>
      <c r="CZ1539" s="38">
        <v>0.1210527</v>
      </c>
      <c r="DA1539" s="38">
        <v>0.14554220000000001</v>
      </c>
      <c r="DB1539" s="38">
        <v>6.1392700000000001E-2</v>
      </c>
      <c r="DC1539" s="38">
        <v>-9.9557400000000004E-2</v>
      </c>
      <c r="DD1539" s="38">
        <v>-5.6735899999999999E-2</v>
      </c>
      <c r="DE1539" s="38">
        <v>-6.1506400000000003E-2</v>
      </c>
      <c r="DF1539" s="38">
        <v>3.4040899999999999E-2</v>
      </c>
      <c r="DG1539" s="38">
        <v>6.1207299999999999E-2</v>
      </c>
      <c r="DH1539" s="38">
        <v>2.94875E-2</v>
      </c>
      <c r="DI1539" s="38">
        <v>4.78641E-2</v>
      </c>
      <c r="DJ1539" s="38">
        <v>-1.7366300000000001E-2</v>
      </c>
      <c r="DK1539" s="38">
        <v>-9.7698000000000004E-3</v>
      </c>
      <c r="DL1539" s="38">
        <v>4.8844699999999998E-2</v>
      </c>
      <c r="DM1539" s="38">
        <v>-4.6429400000000003E-2</v>
      </c>
      <c r="DN1539" s="38">
        <v>-5.2920700000000001E-2</v>
      </c>
      <c r="DO1539" s="38">
        <v>-4.0539400000000003E-2</v>
      </c>
      <c r="DP1539" s="38">
        <v>-5.3166699999999997E-2</v>
      </c>
      <c r="DQ1539" s="38">
        <v>-6.8553199999999995E-2</v>
      </c>
      <c r="DR1539" s="38">
        <v>-2.9643599999999999E-2</v>
      </c>
      <c r="DS1539" s="38">
        <v>3.65744E-2</v>
      </c>
      <c r="DT1539" s="38">
        <v>9.2042700000000005E-2</v>
      </c>
      <c r="DU1539" s="38">
        <v>6.5113400000000002E-2</v>
      </c>
      <c r="DV1539" s="38">
        <v>0.13397719999999999</v>
      </c>
      <c r="DW1539" s="38">
        <v>0.1710256</v>
      </c>
      <c r="DX1539" s="38">
        <v>0.14101030000000001</v>
      </c>
      <c r="DY1539" s="38">
        <v>0.16482720000000001</v>
      </c>
      <c r="DZ1539" s="38">
        <v>8.0599500000000004E-2</v>
      </c>
      <c r="EA1539" s="38">
        <v>-7.6451400000000003E-2</v>
      </c>
      <c r="EB1539" s="38">
        <v>-3.2269899999999997E-2</v>
      </c>
      <c r="EC1539" s="38">
        <v>-3.6352200000000001E-2</v>
      </c>
      <c r="ED1539" s="38">
        <v>5.07407E-2</v>
      </c>
      <c r="EE1539" s="38">
        <v>7.7175099999999996E-2</v>
      </c>
      <c r="EF1539" s="38">
        <v>4.4293399999999997E-2</v>
      </c>
      <c r="EG1539" s="38">
        <v>5.9536600000000002E-2</v>
      </c>
      <c r="EH1539" s="38">
        <v>-7.2762E-3</v>
      </c>
      <c r="EI1539" s="38">
        <v>4.8693E-3</v>
      </c>
      <c r="EJ1539" s="38">
        <v>6.6061700000000001E-2</v>
      </c>
      <c r="EK1539" s="38">
        <v>-2.4502199999999998E-2</v>
      </c>
      <c r="EL1539" s="38">
        <v>-3.3931900000000001E-2</v>
      </c>
      <c r="EM1539" s="38">
        <v>-2.03699E-2</v>
      </c>
      <c r="EN1539" s="38">
        <v>-3.8137799999999999E-2</v>
      </c>
      <c r="EO1539" s="38">
        <v>-5.7138000000000001E-2</v>
      </c>
      <c r="EP1539" s="38">
        <v>-2.20255E-2</v>
      </c>
      <c r="EQ1539" s="38">
        <v>4.6480599999999997E-2</v>
      </c>
      <c r="ER1539" s="38">
        <v>0.1072752</v>
      </c>
      <c r="ES1539" s="38">
        <v>8.4723599999999996E-2</v>
      </c>
      <c r="ET1539" s="38">
        <v>0.15602199999999999</v>
      </c>
      <c r="EU1539" s="38">
        <v>0.19188440000000001</v>
      </c>
      <c r="EV1539" s="38">
        <v>0.169826</v>
      </c>
      <c r="EW1539" s="38">
        <v>0.1926717</v>
      </c>
      <c r="EX1539" s="38">
        <v>0.108331</v>
      </c>
      <c r="EY1539" s="38">
        <v>-4.30899E-2</v>
      </c>
      <c r="EZ1539" s="38">
        <v>3.0550999999999998E-3</v>
      </c>
      <c r="FA1539" s="38">
        <v>-3.3599999999999997E-5</v>
      </c>
      <c r="FB1539" s="38">
        <v>81.659530000000004</v>
      </c>
      <c r="FC1539" s="38">
        <v>80.929329999999993</v>
      </c>
      <c r="FD1539" s="38">
        <v>79.565989999999999</v>
      </c>
      <c r="FE1539" s="38">
        <v>77.615629999999996</v>
      </c>
      <c r="FF1539" s="38">
        <v>76.366259999999997</v>
      </c>
      <c r="FG1539" s="38">
        <v>74.657899999999998</v>
      </c>
      <c r="FH1539" s="38">
        <v>74.802589999999995</v>
      </c>
      <c r="FI1539" s="38">
        <v>77.186000000000007</v>
      </c>
      <c r="FJ1539" s="38">
        <v>79.367739999999998</v>
      </c>
      <c r="FK1539" s="38">
        <v>83.27176</v>
      </c>
      <c r="FL1539" s="38">
        <v>87.659700000000001</v>
      </c>
      <c r="FM1539" s="38">
        <v>91.779610000000005</v>
      </c>
      <c r="FN1539" s="38">
        <v>94.195760000000007</v>
      </c>
      <c r="FO1539" s="38">
        <v>96.525130000000004</v>
      </c>
      <c r="FP1539" s="38">
        <v>98.315669999999997</v>
      </c>
      <c r="FQ1539" s="38">
        <v>99.044210000000007</v>
      </c>
      <c r="FR1539" s="38">
        <v>99.032169999999994</v>
      </c>
      <c r="FS1539" s="38">
        <v>98.422920000000005</v>
      </c>
      <c r="FT1539" s="38">
        <v>96.380700000000004</v>
      </c>
      <c r="FU1539" s="38">
        <v>93.226169999999996</v>
      </c>
      <c r="FV1539" s="38">
        <v>89.457459999999998</v>
      </c>
      <c r="FW1539">
        <v>86.828389999999999</v>
      </c>
      <c r="FX1539">
        <v>84.128110000000007</v>
      </c>
      <c r="FY1539">
        <v>81.606350000000006</v>
      </c>
      <c r="FZ1539">
        <v>2.8346900000000001E-2</v>
      </c>
      <c r="GA1539">
        <v>0.24888109999999999</v>
      </c>
      <c r="GB1539">
        <v>1</v>
      </c>
    </row>
    <row r="1540" spans="1:184" x14ac:dyDescent="0.3">
      <c r="A1540" t="s">
        <v>1</v>
      </c>
      <c r="B1540" t="s">
        <v>1</v>
      </c>
      <c r="C1540" t="s">
        <v>278</v>
      </c>
      <c r="D1540" t="s">
        <v>1</v>
      </c>
      <c r="E1540" t="s">
        <v>1</v>
      </c>
      <c r="F1540" t="s">
        <v>1</v>
      </c>
      <c r="G1540" t="s">
        <v>1</v>
      </c>
      <c r="H1540" s="40" t="s">
        <v>1</v>
      </c>
      <c r="I1540" s="18" t="s">
        <v>1</v>
      </c>
      <c r="J1540" s="38" t="s">
        <v>1</v>
      </c>
      <c r="K1540" s="18">
        <v>44763</v>
      </c>
      <c r="L1540" s="38">
        <v>34584</v>
      </c>
      <c r="M1540" s="38">
        <v>34584</v>
      </c>
      <c r="N1540" s="38">
        <v>6.2127410000000003</v>
      </c>
      <c r="O1540" s="38">
        <v>6.0623560000000003</v>
      </c>
      <c r="P1540" s="38">
        <v>5.9400019999999998</v>
      </c>
      <c r="Q1540" s="38">
        <v>5.8880869999999996</v>
      </c>
      <c r="R1540" s="38">
        <v>5.9881979999999997</v>
      </c>
      <c r="S1540" s="38">
        <v>6.2960339999999997</v>
      </c>
      <c r="T1540" s="38">
        <v>6.6560769999999998</v>
      </c>
      <c r="U1540" s="38">
        <v>7.171354</v>
      </c>
      <c r="V1540" s="38">
        <v>7.7643890000000004</v>
      </c>
      <c r="W1540" s="38">
        <v>8.262041</v>
      </c>
      <c r="X1540" s="38">
        <v>8.6952739999999995</v>
      </c>
      <c r="Y1540" s="38">
        <v>9.0131359999999994</v>
      </c>
      <c r="Z1540" s="38">
        <v>9.2685890000000004</v>
      </c>
      <c r="AA1540" s="38">
        <v>9.556635</v>
      </c>
      <c r="AB1540" s="38">
        <v>9.6306759999999993</v>
      </c>
      <c r="AC1540" s="38">
        <v>9.4864689999999996</v>
      </c>
      <c r="AD1540" s="38">
        <v>9.2207570000000008</v>
      </c>
      <c r="AE1540" s="38">
        <v>8.6445299999999996</v>
      </c>
      <c r="AF1540" s="38">
        <v>8.2420279999999995</v>
      </c>
      <c r="AG1540" s="38">
        <v>7.9192710000000002</v>
      </c>
      <c r="AH1540" s="38">
        <v>7.6719520000000001</v>
      </c>
      <c r="AI1540" s="38">
        <v>7.3055979999999998</v>
      </c>
      <c r="AJ1540" s="38">
        <v>6.847423</v>
      </c>
      <c r="AK1540" s="38">
        <v>6.4888089999999998</v>
      </c>
      <c r="AL1540" s="38">
        <v>-9.0260099999999996E-2</v>
      </c>
      <c r="AM1540" s="38">
        <v>-5.4137999999999999E-2</v>
      </c>
      <c r="AN1540" s="38">
        <v>-7.5639100000000001E-2</v>
      </c>
      <c r="AO1540" s="38">
        <v>-3.7081299999999998E-2</v>
      </c>
      <c r="AP1540" s="38">
        <v>-4.1175799999999999E-2</v>
      </c>
      <c r="AQ1540" s="38">
        <v>-5.2475599999999997E-2</v>
      </c>
      <c r="AR1540" s="38">
        <v>3.5454699999999999E-2</v>
      </c>
      <c r="AS1540" s="38">
        <v>5.6179100000000003E-2</v>
      </c>
      <c r="AT1540" s="38">
        <v>3.4539300000000002E-2</v>
      </c>
      <c r="AU1540" s="38">
        <v>2.5542700000000002E-2</v>
      </c>
      <c r="AV1540" s="38">
        <v>1.64073E-2</v>
      </c>
      <c r="AW1540" s="38">
        <v>-4.6003799999999997E-2</v>
      </c>
      <c r="AX1540" s="38">
        <v>-3.7193200000000003E-2</v>
      </c>
      <c r="AY1540" s="38">
        <v>9.4639000000000008E-3</v>
      </c>
      <c r="AZ1540" s="38">
        <v>-1.6395400000000001E-2</v>
      </c>
      <c r="BA1540" s="38">
        <v>6.8196999999999997E-3</v>
      </c>
      <c r="BB1540" s="38">
        <v>3.9956499999999999E-2</v>
      </c>
      <c r="BC1540" s="38">
        <v>2.2253200000000001E-2</v>
      </c>
      <c r="BD1540" s="38">
        <v>3.6088000000000002E-2</v>
      </c>
      <c r="BE1540" s="38">
        <v>7.3553599999999997E-2</v>
      </c>
      <c r="BF1540" s="38">
        <v>0.1228298</v>
      </c>
      <c r="BG1540" s="38">
        <v>-0.10282810000000001</v>
      </c>
      <c r="BH1540" s="38">
        <v>-7.9385999999999998E-2</v>
      </c>
      <c r="BI1540" s="38">
        <v>-9.8487000000000005E-2</v>
      </c>
      <c r="BJ1540" s="38">
        <v>-8.0292299999999997E-2</v>
      </c>
      <c r="BK1540" s="38">
        <v>-4.5789999999999997E-2</v>
      </c>
      <c r="BL1540" s="38">
        <v>-6.7829700000000007E-2</v>
      </c>
      <c r="BM1540" s="38">
        <v>-2.9444499999999998E-2</v>
      </c>
      <c r="BN1540" s="38">
        <v>-3.4608699999999999E-2</v>
      </c>
      <c r="BO1540" s="38">
        <v>-4.5219299999999997E-2</v>
      </c>
      <c r="BP1540" s="38">
        <v>4.50068E-2</v>
      </c>
      <c r="BQ1540" s="38">
        <v>6.6113500000000006E-2</v>
      </c>
      <c r="BR1540" s="38">
        <v>4.5241099999999999E-2</v>
      </c>
      <c r="BS1540" s="38">
        <v>3.96303E-2</v>
      </c>
      <c r="BT1540" s="38">
        <v>2.6652700000000001E-2</v>
      </c>
      <c r="BU1540" s="38">
        <v>-3.8990999999999998E-2</v>
      </c>
      <c r="BV1540" s="38">
        <v>-3.08895E-2</v>
      </c>
      <c r="BW1540" s="38">
        <v>1.6001000000000001E-2</v>
      </c>
      <c r="BX1540" s="38">
        <v>-8.6437000000000007E-3</v>
      </c>
      <c r="BY1540" s="38">
        <v>2.0577600000000001E-2</v>
      </c>
      <c r="BZ1540" s="38">
        <v>5.32112E-2</v>
      </c>
      <c r="CA1540" s="38">
        <v>3.7215199999999997E-2</v>
      </c>
      <c r="CB1540" s="38">
        <v>5.3497000000000003E-2</v>
      </c>
      <c r="CC1540" s="38">
        <v>8.9682600000000001E-2</v>
      </c>
      <c r="CD1540" s="38">
        <v>0.13719390000000001</v>
      </c>
      <c r="CE1540" s="38">
        <v>-8.5737300000000002E-2</v>
      </c>
      <c r="CF1540" s="38">
        <v>-6.44314E-2</v>
      </c>
      <c r="CG1540" s="38">
        <v>-8.1966600000000001E-2</v>
      </c>
      <c r="CH1540" s="38">
        <v>-7.3388700000000001E-2</v>
      </c>
      <c r="CI1540" s="38">
        <v>-4.0008200000000001E-2</v>
      </c>
      <c r="CJ1540" s="38">
        <v>-6.2420999999999997E-2</v>
      </c>
      <c r="CK1540" s="38">
        <v>-2.4155200000000002E-2</v>
      </c>
      <c r="CL1540" s="38">
        <v>-3.0060300000000002E-2</v>
      </c>
      <c r="CM1540" s="38">
        <v>-4.01935E-2</v>
      </c>
      <c r="CN1540" s="38">
        <v>5.1622599999999998E-2</v>
      </c>
      <c r="CO1540" s="38">
        <v>7.2994100000000006E-2</v>
      </c>
      <c r="CP1540" s="38">
        <v>5.2652999999999998E-2</v>
      </c>
      <c r="CQ1540" s="38">
        <v>4.9387300000000002E-2</v>
      </c>
      <c r="CR1540" s="38">
        <v>3.3748599999999997E-2</v>
      </c>
      <c r="CS1540" s="38">
        <v>-3.4133900000000002E-2</v>
      </c>
      <c r="CT1540" s="38">
        <v>-2.6523499999999998E-2</v>
      </c>
      <c r="CU1540" s="38">
        <v>2.0528600000000001E-2</v>
      </c>
      <c r="CV1540" s="38">
        <v>-3.2748999999999999E-3</v>
      </c>
      <c r="CW1540" s="38">
        <v>3.01062E-2</v>
      </c>
      <c r="CX1540" s="38">
        <v>6.23914E-2</v>
      </c>
      <c r="CY1540" s="38">
        <v>4.7577800000000003E-2</v>
      </c>
      <c r="CZ1540" s="38">
        <v>6.5554500000000002E-2</v>
      </c>
      <c r="DA1540" s="38">
        <v>0.1008534</v>
      </c>
      <c r="DB1540" s="38">
        <v>0.14714250000000001</v>
      </c>
      <c r="DC1540" s="38">
        <v>-7.3900300000000002E-2</v>
      </c>
      <c r="DD1540" s="38">
        <v>-5.4073799999999998E-2</v>
      </c>
      <c r="DE1540" s="38">
        <v>-7.0524600000000007E-2</v>
      </c>
      <c r="DF1540" s="38">
        <v>-6.6485000000000002E-2</v>
      </c>
      <c r="DG1540" s="38">
        <v>-3.4226399999999997E-2</v>
      </c>
      <c r="DH1540" s="38">
        <v>-5.7012300000000002E-2</v>
      </c>
      <c r="DI1540" s="38">
        <v>-1.8866000000000001E-2</v>
      </c>
      <c r="DJ1540" s="38">
        <v>-2.5512E-2</v>
      </c>
      <c r="DK1540" s="38">
        <v>-3.5167799999999999E-2</v>
      </c>
      <c r="DL1540" s="38">
        <v>5.8238400000000003E-2</v>
      </c>
      <c r="DM1540" s="38">
        <v>7.9874600000000004E-2</v>
      </c>
      <c r="DN1540" s="38">
        <v>6.0065E-2</v>
      </c>
      <c r="DO1540" s="38">
        <v>5.9144200000000001E-2</v>
      </c>
      <c r="DP1540" s="38">
        <v>4.0844600000000002E-2</v>
      </c>
      <c r="DQ1540" s="38">
        <v>-2.9276900000000002E-2</v>
      </c>
      <c r="DR1540" s="38">
        <v>-2.21576E-2</v>
      </c>
      <c r="DS1540" s="38">
        <v>2.5056200000000001E-2</v>
      </c>
      <c r="DT1540" s="38">
        <v>2.0939000000000001E-3</v>
      </c>
      <c r="DU1540" s="38">
        <v>3.9634900000000001E-2</v>
      </c>
      <c r="DV1540" s="38">
        <v>7.1571599999999999E-2</v>
      </c>
      <c r="DW1540" s="38">
        <v>5.7940400000000003E-2</v>
      </c>
      <c r="DX1540" s="38">
        <v>7.7611899999999998E-2</v>
      </c>
      <c r="DY1540" s="38">
        <v>0.11202429999999999</v>
      </c>
      <c r="DZ1540" s="38">
        <v>0.15709110000000001</v>
      </c>
      <c r="EA1540" s="38">
        <v>-6.2063300000000002E-2</v>
      </c>
      <c r="EB1540" s="38">
        <v>-4.37163E-2</v>
      </c>
      <c r="EC1540" s="38">
        <v>-5.9082700000000002E-2</v>
      </c>
      <c r="ED1540" s="38">
        <v>-5.6517199999999997E-2</v>
      </c>
      <c r="EE1540" s="38">
        <v>-2.5878499999999999E-2</v>
      </c>
      <c r="EF1540" s="38">
        <v>-4.9202900000000001E-2</v>
      </c>
      <c r="EG1540" s="38">
        <v>-1.1229100000000001E-2</v>
      </c>
      <c r="EH1540" s="38">
        <v>-1.8944900000000001E-2</v>
      </c>
      <c r="EI1540" s="38">
        <v>-2.7911399999999999E-2</v>
      </c>
      <c r="EJ1540" s="38">
        <v>6.7790500000000004E-2</v>
      </c>
      <c r="EK1540" s="38">
        <v>8.9809E-2</v>
      </c>
      <c r="EL1540" s="38">
        <v>7.0766800000000005E-2</v>
      </c>
      <c r="EM1540" s="38">
        <v>7.32318E-2</v>
      </c>
      <c r="EN1540" s="38">
        <v>5.1089900000000001E-2</v>
      </c>
      <c r="EO1540" s="38">
        <v>-2.2264099999999998E-2</v>
      </c>
      <c r="EP1540" s="38">
        <v>-1.5853800000000001E-2</v>
      </c>
      <c r="EQ1540" s="38">
        <v>3.1593299999999998E-2</v>
      </c>
      <c r="ER1540" s="38">
        <v>9.8455999999999995E-3</v>
      </c>
      <c r="ES1540" s="38">
        <v>5.3392799999999997E-2</v>
      </c>
      <c r="ET1540" s="38">
        <v>8.4826299999999993E-2</v>
      </c>
      <c r="EU1540" s="38">
        <v>7.2902400000000006E-2</v>
      </c>
      <c r="EV1540" s="38">
        <v>9.5020900000000005E-2</v>
      </c>
      <c r="EW1540" s="38">
        <v>0.1281533</v>
      </c>
      <c r="EX1540" s="38">
        <v>0.1714553</v>
      </c>
      <c r="EY1540" s="38">
        <v>-4.4972499999999999E-2</v>
      </c>
      <c r="EZ1540" s="38">
        <v>-2.8761700000000001E-2</v>
      </c>
      <c r="FA1540" s="38">
        <v>-4.2562299999999997E-2</v>
      </c>
      <c r="FB1540" s="38">
        <v>78.579549999999998</v>
      </c>
      <c r="FC1540" s="38">
        <v>76.497380000000007</v>
      </c>
      <c r="FD1540" s="38">
        <v>74.906180000000006</v>
      </c>
      <c r="FE1540" s="38">
        <v>73.012600000000006</v>
      </c>
      <c r="FF1540" s="38">
        <v>71.480670000000003</v>
      </c>
      <c r="FG1540" s="38">
        <v>69.770989999999998</v>
      </c>
      <c r="FH1540" s="38">
        <v>69.472250000000003</v>
      </c>
      <c r="FI1540" s="38">
        <v>73.002110000000002</v>
      </c>
      <c r="FJ1540" s="38">
        <v>76.877529999999993</v>
      </c>
      <c r="FK1540" s="38">
        <v>80.961079999999995</v>
      </c>
      <c r="FL1540" s="38">
        <v>85.440169999999995</v>
      </c>
      <c r="FM1540" s="38">
        <v>89.003460000000004</v>
      </c>
      <c r="FN1540" s="38">
        <v>91.826809999999995</v>
      </c>
      <c r="FO1540" s="38">
        <v>93.957449999999994</v>
      </c>
      <c r="FP1540" s="38">
        <v>95.160250000000005</v>
      </c>
      <c r="FQ1540" s="38">
        <v>95.963200000000001</v>
      </c>
      <c r="FR1540" s="38">
        <v>98.724909999999994</v>
      </c>
      <c r="FS1540" s="38">
        <v>98.36206</v>
      </c>
      <c r="FT1540" s="38">
        <v>96.495540000000005</v>
      </c>
      <c r="FU1540" s="38">
        <v>93.173029999999997</v>
      </c>
      <c r="FV1540" s="38">
        <v>89.220249999999993</v>
      </c>
      <c r="FW1540">
        <v>85.981129999999993</v>
      </c>
      <c r="FX1540">
        <v>83.23039</v>
      </c>
      <c r="FY1540">
        <v>80.761179999999996</v>
      </c>
      <c r="FZ1540">
        <v>1.7537500000000001E-2</v>
      </c>
      <c r="GA1540">
        <v>0.13732720000000001</v>
      </c>
      <c r="GB1540">
        <v>1</v>
      </c>
    </row>
    <row r="1541" spans="1:184" x14ac:dyDescent="0.3">
      <c r="A1541" t="s">
        <v>1</v>
      </c>
      <c r="B1541" t="s">
        <v>1</v>
      </c>
      <c r="C1541" t="s">
        <v>278</v>
      </c>
      <c r="D1541" t="s">
        <v>1</v>
      </c>
      <c r="E1541" t="s">
        <v>1</v>
      </c>
      <c r="F1541" t="s">
        <v>1</v>
      </c>
      <c r="G1541" t="s">
        <v>1</v>
      </c>
      <c r="H1541" s="40" t="s">
        <v>1</v>
      </c>
      <c r="I1541" s="18" t="s">
        <v>1</v>
      </c>
      <c r="J1541" s="38" t="s">
        <v>1</v>
      </c>
      <c r="K1541" s="18">
        <v>44789</v>
      </c>
      <c r="L1541" s="38">
        <v>34420</v>
      </c>
      <c r="M1541" s="38">
        <v>34420</v>
      </c>
      <c r="N1541" s="38">
        <v>6.6947710000000002</v>
      </c>
      <c r="O1541" s="38">
        <v>6.5344490000000004</v>
      </c>
      <c r="P1541" s="38">
        <v>6.4091269999999998</v>
      </c>
      <c r="Q1541" s="38">
        <v>6.3423429999999996</v>
      </c>
      <c r="R1541" s="38">
        <v>6.4427690000000002</v>
      </c>
      <c r="S1541" s="38">
        <v>6.7680170000000004</v>
      </c>
      <c r="T1541" s="38">
        <v>7.1955799999999996</v>
      </c>
      <c r="U1541" s="38">
        <v>7.8021830000000003</v>
      </c>
      <c r="V1541" s="38">
        <v>8.4885289999999998</v>
      </c>
      <c r="W1541" s="38">
        <v>9.0959509999999995</v>
      </c>
      <c r="X1541" s="38">
        <v>9.6594650000000009</v>
      </c>
      <c r="Y1541" s="38">
        <v>10.05987</v>
      </c>
      <c r="Z1541" s="38">
        <v>10.36425</v>
      </c>
      <c r="AA1541" s="38">
        <v>10.717560000000001</v>
      </c>
      <c r="AB1541" s="38">
        <v>10.786239999999999</v>
      </c>
      <c r="AC1541" s="38">
        <v>10.60299</v>
      </c>
      <c r="AD1541" s="38">
        <v>10.23488</v>
      </c>
      <c r="AE1541" s="38">
        <v>9.5999610000000004</v>
      </c>
      <c r="AF1541" s="38">
        <v>9.1697609999999994</v>
      </c>
      <c r="AG1541" s="38">
        <v>8.8324940000000005</v>
      </c>
      <c r="AH1541" s="38">
        <v>8.5577210000000008</v>
      </c>
      <c r="AI1541" s="38">
        <v>8.1588799999999999</v>
      </c>
      <c r="AJ1541" s="38">
        <v>7.6508039999999999</v>
      </c>
      <c r="AK1541" s="38">
        <v>7.2506849999999998</v>
      </c>
      <c r="AL1541" s="38">
        <v>-1.9318399999999999E-2</v>
      </c>
      <c r="AM1541" s="38">
        <v>-2.7855399999999999E-2</v>
      </c>
      <c r="AN1541" s="38">
        <v>-4.3119200000000003E-2</v>
      </c>
      <c r="AO1541" s="38">
        <v>-1.29841E-2</v>
      </c>
      <c r="AP1541" s="38">
        <v>-3.3748300000000002E-2</v>
      </c>
      <c r="AQ1541" s="38">
        <v>-2.88337E-2</v>
      </c>
      <c r="AR1541" s="38">
        <v>-2.7717200000000001E-2</v>
      </c>
      <c r="AS1541" s="38">
        <v>3.7399599999999998E-2</v>
      </c>
      <c r="AT1541" s="38">
        <v>3.4665999999999998E-3</v>
      </c>
      <c r="AU1541" s="38">
        <v>4.2637300000000003E-2</v>
      </c>
      <c r="AV1541" s="38">
        <v>6.9022700000000006E-2</v>
      </c>
      <c r="AW1541" s="38">
        <v>3.0375099999999999E-2</v>
      </c>
      <c r="AX1541" s="38">
        <v>6.2922000000000004E-3</v>
      </c>
      <c r="AY1541" s="38">
        <v>-2.4047200000000001E-2</v>
      </c>
      <c r="AZ1541" s="38">
        <v>-9.3190899999999993E-2</v>
      </c>
      <c r="BA1541" s="38">
        <v>-3.2964100000000003E-2</v>
      </c>
      <c r="BB1541" s="38">
        <v>0.12584780000000001</v>
      </c>
      <c r="BC1541" s="38">
        <v>8.83544E-2</v>
      </c>
      <c r="BD1541" s="38">
        <v>0.1229013</v>
      </c>
      <c r="BE1541" s="38">
        <v>0.1186427</v>
      </c>
      <c r="BF1541" s="38">
        <v>0.1168679</v>
      </c>
      <c r="BG1541" s="38">
        <v>0.1153409</v>
      </c>
      <c r="BH1541" s="38">
        <v>8.5558400000000007E-2</v>
      </c>
      <c r="BI1541" s="38">
        <v>7.3197600000000002E-2</v>
      </c>
      <c r="BJ1541" s="38">
        <v>-8.0065999999999991E-3</v>
      </c>
      <c r="BK1541" s="38">
        <v>-1.94801E-2</v>
      </c>
      <c r="BL1541" s="38">
        <v>-3.5479999999999998E-2</v>
      </c>
      <c r="BM1541" s="38">
        <v>-5.2353E-3</v>
      </c>
      <c r="BN1541" s="38">
        <v>-2.60255E-2</v>
      </c>
      <c r="BO1541" s="38">
        <v>-1.9945299999999999E-2</v>
      </c>
      <c r="BP1541" s="38">
        <v>-1.77263E-2</v>
      </c>
      <c r="BQ1541" s="38">
        <v>4.8470800000000001E-2</v>
      </c>
      <c r="BR1541" s="38">
        <v>1.6584000000000002E-2</v>
      </c>
      <c r="BS1541" s="38">
        <v>5.63238E-2</v>
      </c>
      <c r="BT1541" s="38">
        <v>8.0507099999999998E-2</v>
      </c>
      <c r="BU1541" s="38">
        <v>4.1642899999999997E-2</v>
      </c>
      <c r="BV1541" s="38">
        <v>1.6679099999999999E-2</v>
      </c>
      <c r="BW1541" s="38">
        <v>-1.3451400000000001E-2</v>
      </c>
      <c r="BX1541" s="38">
        <v>-7.1581699999999998E-2</v>
      </c>
      <c r="BY1541" s="38">
        <v>-9.1233000000000009E-3</v>
      </c>
      <c r="BZ1541" s="38">
        <v>0.141684</v>
      </c>
      <c r="CA1541" s="38">
        <v>0.1057167</v>
      </c>
      <c r="CB1541" s="38">
        <v>0.14136550000000001</v>
      </c>
      <c r="CC1541" s="38">
        <v>0.1363771</v>
      </c>
      <c r="CD1541" s="38">
        <v>0.13379160000000001</v>
      </c>
      <c r="CE1541" s="38">
        <v>0.13304949999999999</v>
      </c>
      <c r="CF1541" s="38">
        <v>0.1019767</v>
      </c>
      <c r="CG1541" s="38">
        <v>9.00334E-2</v>
      </c>
      <c r="CH1541" s="38">
        <v>-1.7200000000000001E-4</v>
      </c>
      <c r="CI1541" s="38">
        <v>-1.36794E-2</v>
      </c>
      <c r="CJ1541" s="38">
        <v>-3.0189199999999999E-2</v>
      </c>
      <c r="CK1541" s="38">
        <v>1.314E-4</v>
      </c>
      <c r="CL1541" s="38">
        <v>-2.06766E-2</v>
      </c>
      <c r="CM1541" s="38">
        <v>-1.3789300000000001E-2</v>
      </c>
      <c r="CN1541" s="38">
        <v>-1.08065E-2</v>
      </c>
      <c r="CO1541" s="38">
        <v>5.6138599999999997E-2</v>
      </c>
      <c r="CP1541" s="38">
        <v>2.5669000000000001E-2</v>
      </c>
      <c r="CQ1541" s="38">
        <v>6.5803E-2</v>
      </c>
      <c r="CR1541" s="38">
        <v>8.8461200000000004E-2</v>
      </c>
      <c r="CS1541" s="38">
        <v>4.9446900000000002E-2</v>
      </c>
      <c r="CT1541" s="38">
        <v>2.3873100000000001E-2</v>
      </c>
      <c r="CU1541" s="38">
        <v>-6.1127000000000004E-3</v>
      </c>
      <c r="CV1541" s="38">
        <v>-5.6615199999999997E-2</v>
      </c>
      <c r="CW1541" s="38">
        <v>7.3889000000000003E-3</v>
      </c>
      <c r="CX1541" s="38">
        <v>0.15265210000000001</v>
      </c>
      <c r="CY1541" s="38">
        <v>0.11774179999999999</v>
      </c>
      <c r="CZ1541" s="38">
        <v>0.1541537</v>
      </c>
      <c r="DA1541" s="38">
        <v>0.14865990000000001</v>
      </c>
      <c r="DB1541" s="38">
        <v>0.1455129</v>
      </c>
      <c r="DC1541" s="38">
        <v>0.14531440000000001</v>
      </c>
      <c r="DD1541" s="38">
        <v>0.1133479</v>
      </c>
      <c r="DE1541" s="38">
        <v>0.1016938</v>
      </c>
      <c r="DF1541" s="38">
        <v>7.6626000000000003E-3</v>
      </c>
      <c r="DG1541" s="38">
        <v>-7.8785999999999995E-3</v>
      </c>
      <c r="DH1541" s="38">
        <v>-2.4898300000000002E-2</v>
      </c>
      <c r="DI1541" s="38">
        <v>5.4982E-3</v>
      </c>
      <c r="DJ1541" s="38">
        <v>-1.5327800000000001E-2</v>
      </c>
      <c r="DK1541" s="38">
        <v>-7.6331999999999997E-3</v>
      </c>
      <c r="DL1541" s="38">
        <v>-3.8868000000000002E-3</v>
      </c>
      <c r="DM1541" s="38">
        <v>6.3806399999999999E-2</v>
      </c>
      <c r="DN1541" s="38">
        <v>3.4754E-2</v>
      </c>
      <c r="DO1541" s="38">
        <v>7.5282299999999996E-2</v>
      </c>
      <c r="DP1541" s="38">
        <v>9.6415299999999995E-2</v>
      </c>
      <c r="DQ1541" s="38">
        <v>5.7251000000000003E-2</v>
      </c>
      <c r="DR1541" s="38">
        <v>3.1067000000000001E-2</v>
      </c>
      <c r="DS1541" s="38">
        <v>1.2259E-3</v>
      </c>
      <c r="DT1541" s="38">
        <v>-4.16488E-2</v>
      </c>
      <c r="DU1541" s="38">
        <v>2.3900999999999999E-2</v>
      </c>
      <c r="DV1541" s="38">
        <v>0.16362019999999999</v>
      </c>
      <c r="DW1541" s="38">
        <v>0.12976679999999999</v>
      </c>
      <c r="DX1541" s="38">
        <v>0.1669419</v>
      </c>
      <c r="DY1541" s="38">
        <v>0.16094269999999999</v>
      </c>
      <c r="DZ1541" s="38">
        <v>0.15723429999999999</v>
      </c>
      <c r="EA1541" s="38">
        <v>0.15757940000000001</v>
      </c>
      <c r="EB1541" s="38">
        <v>0.1247191</v>
      </c>
      <c r="EC1541" s="38">
        <v>0.11335430000000001</v>
      </c>
      <c r="ED1541" s="38">
        <v>1.8974399999999999E-2</v>
      </c>
      <c r="EE1541" s="38">
        <v>4.9669999999999998E-4</v>
      </c>
      <c r="EF1541" s="38">
        <v>-1.7259099999999999E-2</v>
      </c>
      <c r="EG1541" s="38">
        <v>1.3246900000000001E-2</v>
      </c>
      <c r="EH1541" s="38">
        <v>-7.6049000000000004E-3</v>
      </c>
      <c r="EI1541" s="38">
        <v>1.2551999999999999E-3</v>
      </c>
      <c r="EJ1541" s="38">
        <v>6.1041999999999997E-3</v>
      </c>
      <c r="EK1541" s="38">
        <v>7.4877600000000002E-2</v>
      </c>
      <c r="EL1541" s="38">
        <v>4.7871400000000001E-2</v>
      </c>
      <c r="EM1541" s="38">
        <v>8.8968699999999998E-2</v>
      </c>
      <c r="EN1541" s="38">
        <v>0.1078997</v>
      </c>
      <c r="EO1541" s="38">
        <v>6.8518800000000005E-2</v>
      </c>
      <c r="EP1541" s="38">
        <v>4.1453999999999998E-2</v>
      </c>
      <c r="EQ1541" s="38">
        <v>1.1821699999999999E-2</v>
      </c>
      <c r="ER1541" s="38">
        <v>-2.0039600000000001E-2</v>
      </c>
      <c r="ES1541" s="38">
        <v>4.7741899999999997E-2</v>
      </c>
      <c r="ET1541" s="38">
        <v>0.17945639999999999</v>
      </c>
      <c r="EU1541" s="38">
        <v>0.14712910000000001</v>
      </c>
      <c r="EV1541" s="38">
        <v>0.18540609999999999</v>
      </c>
      <c r="EW1541" s="38">
        <v>0.17867720000000001</v>
      </c>
      <c r="EX1541" s="38">
        <v>0.17415800000000001</v>
      </c>
      <c r="EY1541" s="38">
        <v>0.175288</v>
      </c>
      <c r="EZ1541" s="38">
        <v>0.14113729999999999</v>
      </c>
      <c r="FA1541" s="38">
        <v>0.1301901</v>
      </c>
      <c r="FB1541" s="38">
        <v>78.216740000000001</v>
      </c>
      <c r="FC1541" s="38">
        <v>77.049160000000001</v>
      </c>
      <c r="FD1541" s="38">
        <v>75.47945</v>
      </c>
      <c r="FE1541" s="38">
        <v>73.972759999999994</v>
      </c>
      <c r="FF1541" s="38">
        <v>72.211849999999998</v>
      </c>
      <c r="FG1541" s="38">
        <v>71.216049999999996</v>
      </c>
      <c r="FH1541" s="38">
        <v>70.726780000000005</v>
      </c>
      <c r="FI1541" s="38">
        <v>72.916669999999996</v>
      </c>
      <c r="FJ1541" s="38">
        <v>77.531750000000002</v>
      </c>
      <c r="FK1541" s="38">
        <v>82.727419999999995</v>
      </c>
      <c r="FL1541" s="38">
        <v>87.366050000000001</v>
      </c>
      <c r="FM1541" s="38">
        <v>91.469980000000007</v>
      </c>
      <c r="FN1541" s="38">
        <v>95.699129999999997</v>
      </c>
      <c r="FO1541" s="38">
        <v>98.680369999999996</v>
      </c>
      <c r="FP1541" s="38">
        <v>100.77379999999999</v>
      </c>
      <c r="FQ1541" s="38">
        <v>101.8659</v>
      </c>
      <c r="FR1541" s="38">
        <v>102.2375</v>
      </c>
      <c r="FS1541" s="38">
        <v>102.0338</v>
      </c>
      <c r="FT1541" s="38">
        <v>100.3027</v>
      </c>
      <c r="FU1541" s="38">
        <v>97.099599999999995</v>
      </c>
      <c r="FV1541" s="38">
        <v>92.947940000000003</v>
      </c>
      <c r="FW1541">
        <v>89.618899999999996</v>
      </c>
      <c r="FX1541">
        <v>86.461299999999994</v>
      </c>
      <c r="FY1541">
        <v>84.041409999999999</v>
      </c>
      <c r="FZ1541">
        <v>2.03015E-2</v>
      </c>
      <c r="GA1541">
        <v>0.14876990000000001</v>
      </c>
      <c r="GB1541">
        <v>1</v>
      </c>
    </row>
    <row r="1542" spans="1:184" x14ac:dyDescent="0.3">
      <c r="A1542" t="s">
        <v>1</v>
      </c>
      <c r="B1542" t="s">
        <v>1</v>
      </c>
      <c r="C1542" t="s">
        <v>278</v>
      </c>
      <c r="D1542" t="s">
        <v>1</v>
      </c>
      <c r="E1542" t="s">
        <v>1</v>
      </c>
      <c r="F1542" t="s">
        <v>1</v>
      </c>
      <c r="G1542" t="s">
        <v>1</v>
      </c>
      <c r="H1542" s="40" t="s">
        <v>1</v>
      </c>
      <c r="I1542" s="18" t="s">
        <v>1</v>
      </c>
      <c r="J1542" s="38" t="s">
        <v>1</v>
      </c>
      <c r="K1542" s="18">
        <v>44790</v>
      </c>
      <c r="L1542" s="38">
        <v>34413</v>
      </c>
      <c r="M1542" s="38">
        <v>34413</v>
      </c>
      <c r="N1542" s="38">
        <v>7.0800099999999997</v>
      </c>
      <c r="O1542" s="38">
        <v>6.9116689999999998</v>
      </c>
      <c r="P1542" s="38">
        <v>6.7567089999999999</v>
      </c>
      <c r="Q1542" s="38">
        <v>6.689775</v>
      </c>
      <c r="R1542" s="38">
        <v>6.779954</v>
      </c>
      <c r="S1542" s="38">
        <v>7.1064930000000004</v>
      </c>
      <c r="T1542" s="38">
        <v>7.5373469999999996</v>
      </c>
      <c r="U1542" s="38">
        <v>8.1461889999999997</v>
      </c>
      <c r="V1542" s="38">
        <v>8.846228</v>
      </c>
      <c r="W1542" s="38">
        <v>9.3976810000000004</v>
      </c>
      <c r="X1542" s="38">
        <v>9.8796660000000003</v>
      </c>
      <c r="Y1542" s="38">
        <v>10.25056</v>
      </c>
      <c r="Z1542" s="38">
        <v>10.480869999999999</v>
      </c>
      <c r="AA1542" s="38">
        <v>10.71274</v>
      </c>
      <c r="AB1542" s="38">
        <v>10.680249999999999</v>
      </c>
      <c r="AC1542" s="38">
        <v>10.430960000000001</v>
      </c>
      <c r="AD1542" s="38">
        <v>10.02609</v>
      </c>
      <c r="AE1542" s="38">
        <v>9.4222590000000004</v>
      </c>
      <c r="AF1542" s="38">
        <v>9.0202299999999997</v>
      </c>
      <c r="AG1542" s="38">
        <v>8.7160759999999993</v>
      </c>
      <c r="AH1542" s="38">
        <v>8.4838590000000007</v>
      </c>
      <c r="AI1542" s="38">
        <v>8.1094930000000005</v>
      </c>
      <c r="AJ1542" s="38">
        <v>7.6300739999999996</v>
      </c>
      <c r="AK1542" s="38">
        <v>7.2593379999999996</v>
      </c>
      <c r="AL1542" s="38">
        <v>0.1911388</v>
      </c>
      <c r="AM1542" s="38">
        <v>0.14505609999999999</v>
      </c>
      <c r="AN1542" s="38">
        <v>0.1264287</v>
      </c>
      <c r="AO1542" s="38">
        <v>8.4745000000000001E-2</v>
      </c>
      <c r="AP1542" s="38">
        <v>5.5732700000000003E-2</v>
      </c>
      <c r="AQ1542" s="38">
        <v>-0.1016769</v>
      </c>
      <c r="AR1542" s="38">
        <v>-0.2148388</v>
      </c>
      <c r="AS1542" s="38">
        <v>-0.131386</v>
      </c>
      <c r="AT1542" s="38">
        <v>-0.12321219999999999</v>
      </c>
      <c r="AU1542" s="38">
        <v>-0.12615000000000001</v>
      </c>
      <c r="AV1542" s="38">
        <v>-0.11194949999999999</v>
      </c>
      <c r="AW1542" s="38">
        <v>-3.86501E-2</v>
      </c>
      <c r="AX1542" s="38">
        <v>-4.09092E-2</v>
      </c>
      <c r="AY1542" s="38">
        <v>7.6199999999999998E-4</v>
      </c>
      <c r="AZ1542" s="38">
        <v>0.1166682</v>
      </c>
      <c r="BA1542" s="38">
        <v>0.2400419</v>
      </c>
      <c r="BB1542" s="38">
        <v>0.39181830000000001</v>
      </c>
      <c r="BC1542" s="38">
        <v>0.34539910000000001</v>
      </c>
      <c r="BD1542" s="38">
        <v>0.32715149999999998</v>
      </c>
      <c r="BE1542" s="38">
        <v>0.31792949999999998</v>
      </c>
      <c r="BF1542" s="38">
        <v>0.25391809999999998</v>
      </c>
      <c r="BG1542" s="38">
        <v>0.2245694</v>
      </c>
      <c r="BH1542" s="38">
        <v>0.1348954</v>
      </c>
      <c r="BI1542" s="38">
        <v>0.12004430000000001</v>
      </c>
      <c r="BJ1542" s="38">
        <v>0.20218349999999999</v>
      </c>
      <c r="BK1542" s="38">
        <v>0.1542924</v>
      </c>
      <c r="BL1542" s="38">
        <v>0.13553419999999999</v>
      </c>
      <c r="BM1542" s="38">
        <v>9.3497399999999994E-2</v>
      </c>
      <c r="BN1542" s="38">
        <v>6.5194100000000005E-2</v>
      </c>
      <c r="BO1542" s="38">
        <v>-9.0489700000000006E-2</v>
      </c>
      <c r="BP1542" s="38">
        <v>-0.2035334</v>
      </c>
      <c r="BQ1542" s="38">
        <v>-0.1214701</v>
      </c>
      <c r="BR1542" s="38">
        <v>-0.1115877</v>
      </c>
      <c r="BS1542" s="38">
        <v>-0.11326120000000001</v>
      </c>
      <c r="BT1542" s="38">
        <v>-0.10121189999999999</v>
      </c>
      <c r="BU1542" s="38">
        <v>-2.9998E-2</v>
      </c>
      <c r="BV1542" s="38">
        <v>-3.3599299999999999E-2</v>
      </c>
      <c r="BW1542" s="38">
        <v>9.7838000000000005E-3</v>
      </c>
      <c r="BX1542" s="38">
        <v>0.13055720000000001</v>
      </c>
      <c r="BY1542" s="38">
        <v>0.26141599999999998</v>
      </c>
      <c r="BZ1542" s="38">
        <v>0.4142052</v>
      </c>
      <c r="CA1542" s="38">
        <v>0.3646933</v>
      </c>
      <c r="CB1542" s="38">
        <v>0.34611380000000003</v>
      </c>
      <c r="CC1542" s="38">
        <v>0.3358642</v>
      </c>
      <c r="CD1542" s="38">
        <v>0.26998490000000003</v>
      </c>
      <c r="CE1542" s="38">
        <v>0.2421596</v>
      </c>
      <c r="CF1542" s="38">
        <v>0.15271209999999999</v>
      </c>
      <c r="CG1542" s="38">
        <v>0.1387861</v>
      </c>
      <c r="CH1542" s="38">
        <v>0.20983309999999999</v>
      </c>
      <c r="CI1542" s="38">
        <v>0.16068950000000001</v>
      </c>
      <c r="CJ1542" s="38">
        <v>0.14184060000000001</v>
      </c>
      <c r="CK1542" s="38">
        <v>9.95592E-2</v>
      </c>
      <c r="CL1542" s="38">
        <v>7.1747099999999994E-2</v>
      </c>
      <c r="CM1542" s="38">
        <v>-8.2741499999999996E-2</v>
      </c>
      <c r="CN1542" s="38">
        <v>-0.1957033</v>
      </c>
      <c r="CO1542" s="38">
        <v>-0.1146025</v>
      </c>
      <c r="CP1542" s="38">
        <v>-0.10353660000000001</v>
      </c>
      <c r="CQ1542" s="38">
        <v>-0.1043345</v>
      </c>
      <c r="CR1542" s="38">
        <v>-9.37751E-2</v>
      </c>
      <c r="CS1542" s="38">
        <v>-2.4005599999999998E-2</v>
      </c>
      <c r="CT1542" s="38">
        <v>-2.85364E-2</v>
      </c>
      <c r="CU1542" s="38">
        <v>1.6032299999999999E-2</v>
      </c>
      <c r="CV1542" s="38">
        <v>0.14017660000000001</v>
      </c>
      <c r="CW1542" s="38">
        <v>0.27621970000000001</v>
      </c>
      <c r="CX1542" s="38">
        <v>0.42971029999999999</v>
      </c>
      <c r="CY1542" s="38">
        <v>0.37805640000000001</v>
      </c>
      <c r="CZ1542" s="38">
        <v>0.35924699999999998</v>
      </c>
      <c r="DA1542" s="38">
        <v>0.34828569999999998</v>
      </c>
      <c r="DB1542" s="38">
        <v>0.28111269999999999</v>
      </c>
      <c r="DC1542" s="38">
        <v>0.25434250000000003</v>
      </c>
      <c r="DD1542" s="38">
        <v>0.1650518</v>
      </c>
      <c r="DE1542" s="38">
        <v>0.1517665</v>
      </c>
      <c r="DF1542" s="38">
        <v>0.2174826</v>
      </c>
      <c r="DG1542" s="38">
        <v>0.1670865</v>
      </c>
      <c r="DH1542" s="38">
        <v>0.148147</v>
      </c>
      <c r="DI1542" s="38">
        <v>0.1056211</v>
      </c>
      <c r="DJ1542" s="38">
        <v>7.8300099999999997E-2</v>
      </c>
      <c r="DK1542" s="38">
        <v>-7.4993299999999999E-2</v>
      </c>
      <c r="DL1542" s="38">
        <v>-0.18787319999999999</v>
      </c>
      <c r="DM1542" s="38">
        <v>-0.10773480000000001</v>
      </c>
      <c r="DN1542" s="38">
        <v>-9.5485500000000001E-2</v>
      </c>
      <c r="DO1542" s="38">
        <v>-9.5407800000000001E-2</v>
      </c>
      <c r="DP1542" s="38">
        <v>-8.6338300000000007E-2</v>
      </c>
      <c r="DQ1542" s="38">
        <v>-1.8013100000000001E-2</v>
      </c>
      <c r="DR1542" s="38">
        <v>-2.3473600000000001E-2</v>
      </c>
      <c r="DS1542" s="38">
        <v>2.22808E-2</v>
      </c>
      <c r="DT1542" s="38">
        <v>0.14979609999999999</v>
      </c>
      <c r="DU1542" s="38">
        <v>0.29102329999999998</v>
      </c>
      <c r="DV1542" s="38">
        <v>0.44521539999999998</v>
      </c>
      <c r="DW1542" s="38">
        <v>0.39141949999999998</v>
      </c>
      <c r="DX1542" s="38">
        <v>0.3723803</v>
      </c>
      <c r="DY1542" s="38">
        <v>0.36070720000000001</v>
      </c>
      <c r="DZ1542" s="38">
        <v>0.29224050000000001</v>
      </c>
      <c r="EA1542" s="38">
        <v>0.26652540000000002</v>
      </c>
      <c r="EB1542" s="38">
        <v>0.17739160000000001</v>
      </c>
      <c r="EC1542" s="38">
        <v>0.164747</v>
      </c>
      <c r="ED1542" s="38">
        <v>0.22852729999999999</v>
      </c>
      <c r="EE1542" s="38">
        <v>0.1763228</v>
      </c>
      <c r="EF1542" s="38">
        <v>0.15725239999999999</v>
      </c>
      <c r="EG1542" s="38">
        <v>0.1143734</v>
      </c>
      <c r="EH1542" s="38">
        <v>8.7761500000000006E-2</v>
      </c>
      <c r="EI1542" s="38">
        <v>-6.3806100000000004E-2</v>
      </c>
      <c r="EJ1542" s="38">
        <v>-0.1765678</v>
      </c>
      <c r="EK1542" s="38">
        <v>-9.7819000000000003E-2</v>
      </c>
      <c r="EL1542" s="38">
        <v>-8.3861000000000005E-2</v>
      </c>
      <c r="EM1542" s="38">
        <v>-8.2518999999999995E-2</v>
      </c>
      <c r="EN1542" s="38">
        <v>-7.5600799999999996E-2</v>
      </c>
      <c r="EO1542" s="38">
        <v>-9.3609999999999995E-3</v>
      </c>
      <c r="EP1542" s="38">
        <v>-1.61636E-2</v>
      </c>
      <c r="EQ1542" s="38">
        <v>3.1302700000000003E-2</v>
      </c>
      <c r="ER1542" s="38">
        <v>0.163685</v>
      </c>
      <c r="ES1542" s="38">
        <v>0.31239739999999999</v>
      </c>
      <c r="ET1542" s="38">
        <v>0.46760230000000003</v>
      </c>
      <c r="EU1542" s="38">
        <v>0.41071370000000001</v>
      </c>
      <c r="EV1542" s="38">
        <v>0.39134249999999998</v>
      </c>
      <c r="EW1542" s="38">
        <v>0.37864189999999998</v>
      </c>
      <c r="EX1542" s="38">
        <v>0.3083072</v>
      </c>
      <c r="EY1542" s="38">
        <v>0.28411560000000002</v>
      </c>
      <c r="EZ1542" s="38">
        <v>0.1952082</v>
      </c>
      <c r="FA1542" s="38">
        <v>0.18348880000000001</v>
      </c>
      <c r="FB1542" s="38">
        <v>82.407039999999995</v>
      </c>
      <c r="FC1542" s="38">
        <v>80.975539999999995</v>
      </c>
      <c r="FD1542" s="38">
        <v>79.62236</v>
      </c>
      <c r="FE1542" s="38">
        <v>78.328990000000005</v>
      </c>
      <c r="FF1542" s="38">
        <v>77.759129999999999</v>
      </c>
      <c r="FG1542" s="38">
        <v>77.186419999999998</v>
      </c>
      <c r="FH1542" s="38">
        <v>75.995949999999993</v>
      </c>
      <c r="FI1542" s="38">
        <v>77.606920000000002</v>
      </c>
      <c r="FJ1542" s="38">
        <v>81.911810000000003</v>
      </c>
      <c r="FK1542" s="38">
        <v>85.711290000000005</v>
      </c>
      <c r="FL1542" s="38">
        <v>88.821569999999994</v>
      </c>
      <c r="FM1542" s="38">
        <v>92.360460000000003</v>
      </c>
      <c r="FN1542" s="38">
        <v>95.980490000000003</v>
      </c>
      <c r="FO1542" s="38">
        <v>96.936130000000006</v>
      </c>
      <c r="FP1542" s="38">
        <v>97.220770000000002</v>
      </c>
      <c r="FQ1542" s="38">
        <v>97.286900000000003</v>
      </c>
      <c r="FR1542" s="38">
        <v>97.141310000000004</v>
      </c>
      <c r="FS1542" s="38">
        <v>97.196039999999996</v>
      </c>
      <c r="FT1542" s="38">
        <v>96.144360000000006</v>
      </c>
      <c r="FU1542" s="38">
        <v>93.482209999999995</v>
      </c>
      <c r="FV1542" s="38">
        <v>90.241759999999999</v>
      </c>
      <c r="FW1542">
        <v>87.390079999999998</v>
      </c>
      <c r="FX1542">
        <v>84.424350000000004</v>
      </c>
      <c r="FY1542">
        <v>82.155339999999995</v>
      </c>
      <c r="FZ1542">
        <v>2.1760499999999999E-2</v>
      </c>
      <c r="GA1542">
        <v>0.1474934</v>
      </c>
      <c r="GB1542">
        <v>1</v>
      </c>
    </row>
    <row r="1543" spans="1:184" x14ac:dyDescent="0.3">
      <c r="A1543" t="s">
        <v>1</v>
      </c>
      <c r="B1543" t="s">
        <v>1</v>
      </c>
      <c r="C1543" t="s">
        <v>278</v>
      </c>
      <c r="D1543" t="s">
        <v>1</v>
      </c>
      <c r="E1543" t="s">
        <v>1</v>
      </c>
      <c r="F1543" t="s">
        <v>1</v>
      </c>
      <c r="G1543" t="s">
        <v>1</v>
      </c>
      <c r="H1543" s="40" t="s">
        <v>1</v>
      </c>
      <c r="I1543" s="18" t="s">
        <v>1</v>
      </c>
      <c r="J1543" s="38" t="s">
        <v>1</v>
      </c>
      <c r="K1543" s="18">
        <v>44792</v>
      </c>
      <c r="L1543" s="38">
        <v>34403</v>
      </c>
      <c r="M1543" s="38">
        <v>34403</v>
      </c>
      <c r="N1543" s="38">
        <v>6.9384860000000002</v>
      </c>
      <c r="O1543" s="38">
        <v>6.7602580000000003</v>
      </c>
      <c r="P1543" s="38">
        <v>6.6230739999999999</v>
      </c>
      <c r="Q1543" s="38">
        <v>6.5379889999999996</v>
      </c>
      <c r="R1543" s="38">
        <v>6.6174939999999998</v>
      </c>
      <c r="S1543" s="38">
        <v>6.8896459999999999</v>
      </c>
      <c r="T1543" s="38">
        <v>7.273962</v>
      </c>
      <c r="U1543" s="38">
        <v>7.8701080000000001</v>
      </c>
      <c r="V1543" s="38">
        <v>8.5143179999999994</v>
      </c>
      <c r="W1543" s="38">
        <v>9.066751</v>
      </c>
      <c r="X1543" s="38">
        <v>9.6213139999999999</v>
      </c>
      <c r="Y1543" s="38">
        <v>10.033099999999999</v>
      </c>
      <c r="Z1543" s="38">
        <v>10.28607</v>
      </c>
      <c r="AA1543" s="38">
        <v>10.558310000000001</v>
      </c>
      <c r="AB1543" s="38">
        <v>10.58052</v>
      </c>
      <c r="AC1543" s="38">
        <v>10.396929999999999</v>
      </c>
      <c r="AD1543" s="38">
        <v>10.023770000000001</v>
      </c>
      <c r="AE1543" s="38">
        <v>9.4774539999999998</v>
      </c>
      <c r="AF1543" s="38">
        <v>9.0754699999999993</v>
      </c>
      <c r="AG1543" s="38">
        <v>8.7388030000000008</v>
      </c>
      <c r="AH1543" s="38">
        <v>8.5000289999999996</v>
      </c>
      <c r="AI1543" s="38">
        <v>8.1206499999999995</v>
      </c>
      <c r="AJ1543" s="38">
        <v>7.6349109999999998</v>
      </c>
      <c r="AK1543" s="38">
        <v>7.2736099999999997</v>
      </c>
      <c r="AL1543" s="38">
        <v>-1.43E-2</v>
      </c>
      <c r="AM1543" s="38">
        <v>6.6848000000000003E-3</v>
      </c>
      <c r="AN1543" s="38">
        <v>-9.4178999999999999E-3</v>
      </c>
      <c r="AO1543" s="38">
        <v>9.8800999999999993E-3</v>
      </c>
      <c r="AP1543" s="38">
        <v>3.2841500000000003E-2</v>
      </c>
      <c r="AQ1543" s="38">
        <v>-4.6033999999999997E-3</v>
      </c>
      <c r="AR1543" s="38">
        <v>-8.5425000000000001E-2</v>
      </c>
      <c r="AS1543" s="38">
        <v>-3.5553999999999998E-3</v>
      </c>
      <c r="AT1543" s="38">
        <v>-8.6857500000000004E-2</v>
      </c>
      <c r="AU1543" s="38">
        <v>-7.5583999999999998E-2</v>
      </c>
      <c r="AV1543" s="38">
        <v>2.3493400000000001E-2</v>
      </c>
      <c r="AW1543" s="38">
        <v>6.7538600000000004E-2</v>
      </c>
      <c r="AX1543" s="38">
        <v>5.7323000000000001E-3</v>
      </c>
      <c r="AY1543" s="38">
        <v>-3.9130499999999999E-2</v>
      </c>
      <c r="AZ1543" s="38">
        <v>-0.13429550000000001</v>
      </c>
      <c r="BA1543" s="38">
        <v>-1.18437E-2</v>
      </c>
      <c r="BB1543" s="38">
        <v>0.1260492</v>
      </c>
      <c r="BC1543" s="38">
        <v>0.1065513</v>
      </c>
      <c r="BD1543" s="38">
        <v>0.1112456</v>
      </c>
      <c r="BE1543" s="38">
        <v>0.15046880000000001</v>
      </c>
      <c r="BF1543" s="38">
        <v>0.19953000000000001</v>
      </c>
      <c r="BG1543" s="38">
        <v>0.19999700000000001</v>
      </c>
      <c r="BH1543" s="38">
        <v>0.19108349999999999</v>
      </c>
      <c r="BI1543" s="38">
        <v>0.21550349999999999</v>
      </c>
      <c r="BJ1543" s="38">
        <v>2.8706999999999999E-3</v>
      </c>
      <c r="BK1543" s="38">
        <v>2.0217499999999999E-2</v>
      </c>
      <c r="BL1543" s="38">
        <v>3.2512999999999999E-3</v>
      </c>
      <c r="BM1543" s="38">
        <v>2.1918E-2</v>
      </c>
      <c r="BN1543" s="38">
        <v>4.1558999999999999E-2</v>
      </c>
      <c r="BO1543" s="38">
        <v>5.6506999999999998E-3</v>
      </c>
      <c r="BP1543" s="38">
        <v>-6.6739099999999996E-2</v>
      </c>
      <c r="BQ1543" s="38">
        <v>1.13683E-2</v>
      </c>
      <c r="BR1543" s="38">
        <v>-7.2801900000000003E-2</v>
      </c>
      <c r="BS1543" s="38">
        <v>-6.1746099999999998E-2</v>
      </c>
      <c r="BT1543" s="38">
        <v>3.6252899999999998E-2</v>
      </c>
      <c r="BU1543" s="38">
        <v>8.04285E-2</v>
      </c>
      <c r="BV1543" s="38">
        <v>1.50224E-2</v>
      </c>
      <c r="BW1543" s="38">
        <v>-2.7851299999999999E-2</v>
      </c>
      <c r="BX1543" s="38">
        <v>-0.1189621</v>
      </c>
      <c r="BY1543" s="38">
        <v>5.9265000000000003E-3</v>
      </c>
      <c r="BZ1543" s="38">
        <v>0.1471672</v>
      </c>
      <c r="CA1543" s="38">
        <v>0.13105710000000001</v>
      </c>
      <c r="CB1543" s="38">
        <v>0.1368161</v>
      </c>
      <c r="CC1543" s="38">
        <v>0.17762130000000001</v>
      </c>
      <c r="CD1543" s="38">
        <v>0.228273</v>
      </c>
      <c r="CE1543" s="38">
        <v>0.23078219999999999</v>
      </c>
      <c r="CF1543" s="38">
        <v>0.21859819999999999</v>
      </c>
      <c r="CG1543" s="38">
        <v>0.24060229999999999</v>
      </c>
      <c r="CH1543" s="38">
        <v>1.4763099999999999E-2</v>
      </c>
      <c r="CI1543" s="38">
        <v>2.9590200000000001E-2</v>
      </c>
      <c r="CJ1543" s="38">
        <v>1.2026E-2</v>
      </c>
      <c r="CK1543" s="38">
        <v>3.0255500000000001E-2</v>
      </c>
      <c r="CL1543" s="38">
        <v>4.7596699999999999E-2</v>
      </c>
      <c r="CM1543" s="38">
        <v>1.2752599999999999E-2</v>
      </c>
      <c r="CN1543" s="38">
        <v>-5.3797200000000003E-2</v>
      </c>
      <c r="CO1543" s="38">
        <v>2.1704299999999999E-2</v>
      </c>
      <c r="CP1543" s="38">
        <v>-6.3066999999999998E-2</v>
      </c>
      <c r="CQ1543" s="38">
        <v>-5.2162100000000003E-2</v>
      </c>
      <c r="CR1543" s="38">
        <v>4.5090100000000001E-2</v>
      </c>
      <c r="CS1543" s="38">
        <v>8.9356000000000005E-2</v>
      </c>
      <c r="CT1543" s="38">
        <v>2.1456699999999999E-2</v>
      </c>
      <c r="CU1543" s="38">
        <v>-2.0039399999999999E-2</v>
      </c>
      <c r="CV1543" s="38">
        <v>-0.1083422</v>
      </c>
      <c r="CW1543" s="38">
        <v>1.8234E-2</v>
      </c>
      <c r="CX1543" s="38">
        <v>0.16179350000000001</v>
      </c>
      <c r="CY1543" s="38">
        <v>0.14802969999999999</v>
      </c>
      <c r="CZ1543" s="38">
        <v>0.1545262</v>
      </c>
      <c r="DA1543" s="38">
        <v>0.19642699999999999</v>
      </c>
      <c r="DB1543" s="38">
        <v>0.24818029999999999</v>
      </c>
      <c r="DC1543" s="38">
        <v>0.25210399999999999</v>
      </c>
      <c r="DD1543" s="38">
        <v>0.2376548</v>
      </c>
      <c r="DE1543" s="38">
        <v>0.25798559999999998</v>
      </c>
      <c r="DF1543" s="38">
        <v>2.6655600000000002E-2</v>
      </c>
      <c r="DG1543" s="38">
        <v>3.8962900000000002E-2</v>
      </c>
      <c r="DH1543" s="38">
        <v>2.0800599999999999E-2</v>
      </c>
      <c r="DI1543" s="38">
        <v>3.8592899999999999E-2</v>
      </c>
      <c r="DJ1543" s="38">
        <v>5.3634399999999999E-2</v>
      </c>
      <c r="DK1543" s="38">
        <v>1.9854500000000001E-2</v>
      </c>
      <c r="DL1543" s="38">
        <v>-4.08554E-2</v>
      </c>
      <c r="DM1543" s="38">
        <v>3.2040399999999997E-2</v>
      </c>
      <c r="DN1543" s="38">
        <v>-5.33321E-2</v>
      </c>
      <c r="DO1543" s="38">
        <v>-4.2577999999999998E-2</v>
      </c>
      <c r="DP1543" s="38">
        <v>5.3927299999999997E-2</v>
      </c>
      <c r="DQ1543" s="38">
        <v>9.8283499999999996E-2</v>
      </c>
      <c r="DR1543" s="38">
        <v>2.7890999999999999E-2</v>
      </c>
      <c r="DS1543" s="38">
        <v>-1.2227500000000001E-2</v>
      </c>
      <c r="DT1543" s="38">
        <v>-9.7722299999999998E-2</v>
      </c>
      <c r="DU1543" s="38">
        <v>3.0541499999999999E-2</v>
      </c>
      <c r="DV1543" s="38">
        <v>0.17641979999999999</v>
      </c>
      <c r="DW1543" s="38">
        <v>0.16500229999999999</v>
      </c>
      <c r="DX1543" s="38">
        <v>0.17223630000000001</v>
      </c>
      <c r="DY1543" s="38">
        <v>0.2152328</v>
      </c>
      <c r="DZ1543" s="38">
        <v>0.26808759999999998</v>
      </c>
      <c r="EA1543" s="38">
        <v>0.2734258</v>
      </c>
      <c r="EB1543" s="38">
        <v>0.25671129999999998</v>
      </c>
      <c r="EC1543" s="38">
        <v>0.27536890000000003</v>
      </c>
      <c r="ED1543" s="38">
        <v>4.3826299999999999E-2</v>
      </c>
      <c r="EE1543" s="38">
        <v>5.2495600000000003E-2</v>
      </c>
      <c r="EF1543" s="38">
        <v>3.3469800000000001E-2</v>
      </c>
      <c r="EG1543" s="38">
        <v>5.0630799999999997E-2</v>
      </c>
      <c r="EH1543" s="38">
        <v>6.2351900000000002E-2</v>
      </c>
      <c r="EI1543" s="38">
        <v>3.01085E-2</v>
      </c>
      <c r="EJ1543" s="38">
        <v>-2.2169399999999999E-2</v>
      </c>
      <c r="EK1543" s="38">
        <v>4.6964100000000002E-2</v>
      </c>
      <c r="EL1543" s="38">
        <v>-3.9276400000000003E-2</v>
      </c>
      <c r="EM1543" s="38">
        <v>-2.87402E-2</v>
      </c>
      <c r="EN1543" s="38">
        <v>6.6686800000000004E-2</v>
      </c>
      <c r="EO1543" s="38">
        <v>0.1111733</v>
      </c>
      <c r="EP1543" s="38">
        <v>3.7181199999999998E-2</v>
      </c>
      <c r="EQ1543" s="38">
        <v>-9.4830000000000001E-4</v>
      </c>
      <c r="ER1543" s="38">
        <v>-8.2388900000000001E-2</v>
      </c>
      <c r="ES1543" s="38">
        <v>4.8311699999999999E-2</v>
      </c>
      <c r="ET1543" s="38">
        <v>0.19753789999999999</v>
      </c>
      <c r="EU1543" s="38">
        <v>0.18950810000000001</v>
      </c>
      <c r="EV1543" s="38">
        <v>0.1978068</v>
      </c>
      <c r="EW1543" s="38">
        <v>0.2423853</v>
      </c>
      <c r="EX1543" s="38">
        <v>0.2968305</v>
      </c>
      <c r="EY1543" s="38">
        <v>0.30421100000000001</v>
      </c>
      <c r="EZ1543" s="38">
        <v>0.28422599999999998</v>
      </c>
      <c r="FA1543" s="38">
        <v>0.3004676</v>
      </c>
      <c r="FB1543" s="38">
        <v>80.065830000000005</v>
      </c>
      <c r="FC1543" s="38">
        <v>78.723770000000002</v>
      </c>
      <c r="FD1543" s="38">
        <v>76.667180000000002</v>
      </c>
      <c r="FE1543" s="38">
        <v>74.822879999999998</v>
      </c>
      <c r="FF1543" s="38">
        <v>73.010310000000004</v>
      </c>
      <c r="FG1543" s="38">
        <v>72.166719999999998</v>
      </c>
      <c r="FH1543" s="38">
        <v>71.103750000000005</v>
      </c>
      <c r="FI1543" s="38">
        <v>72.976299999999995</v>
      </c>
      <c r="FJ1543" s="38">
        <v>76.697519999999997</v>
      </c>
      <c r="FK1543" s="38">
        <v>80.666659999999993</v>
      </c>
      <c r="FL1543" s="38">
        <v>85.338999999999999</v>
      </c>
      <c r="FM1543" s="38">
        <v>89.711250000000007</v>
      </c>
      <c r="FN1543" s="38">
        <v>93.446029999999993</v>
      </c>
      <c r="FO1543" s="38">
        <v>95.945760000000007</v>
      </c>
      <c r="FP1543" s="38">
        <v>98.394549999999995</v>
      </c>
      <c r="FQ1543" s="38">
        <v>100.0046</v>
      </c>
      <c r="FR1543" s="38">
        <v>100.2337</v>
      </c>
      <c r="FS1543" s="38">
        <v>99.478139999999996</v>
      </c>
      <c r="FT1543" s="38">
        <v>97.253140000000002</v>
      </c>
      <c r="FU1543" s="38">
        <v>93.817890000000006</v>
      </c>
      <c r="FV1543" s="38">
        <v>89.733029999999999</v>
      </c>
      <c r="FW1543">
        <v>86.299930000000003</v>
      </c>
      <c r="FX1543">
        <v>83.649360000000001</v>
      </c>
      <c r="FY1543">
        <v>81.250709999999998</v>
      </c>
      <c r="FZ1543">
        <v>3.0018099999999999E-2</v>
      </c>
      <c r="GA1543">
        <v>0.2324475</v>
      </c>
      <c r="GB1543">
        <v>1</v>
      </c>
    </row>
    <row r="1544" spans="1:184" x14ac:dyDescent="0.3">
      <c r="A1544" t="s">
        <v>1</v>
      </c>
      <c r="B1544" t="s">
        <v>1</v>
      </c>
      <c r="C1544" t="s">
        <v>278</v>
      </c>
      <c r="D1544" t="s">
        <v>1</v>
      </c>
      <c r="E1544" t="s">
        <v>1</v>
      </c>
      <c r="F1544" t="s">
        <v>1</v>
      </c>
      <c r="G1544" t="s">
        <v>1</v>
      </c>
      <c r="H1544" s="40" t="s">
        <v>1</v>
      </c>
      <c r="I1544" s="18" t="s">
        <v>1</v>
      </c>
      <c r="J1544" s="38" t="s">
        <v>1</v>
      </c>
      <c r="K1544" s="18">
        <v>44805</v>
      </c>
      <c r="L1544" s="38">
        <v>34368</v>
      </c>
      <c r="M1544" s="38">
        <v>34368</v>
      </c>
      <c r="N1544" s="38">
        <v>6.8586289999999996</v>
      </c>
      <c r="O1544" s="38">
        <v>6.7008580000000002</v>
      </c>
      <c r="P1544" s="38">
        <v>6.5587879999999998</v>
      </c>
      <c r="Q1544" s="38">
        <v>6.4962770000000001</v>
      </c>
      <c r="R1544" s="38">
        <v>6.5917770000000004</v>
      </c>
      <c r="S1544" s="38">
        <v>6.9030430000000003</v>
      </c>
      <c r="T1544" s="38">
        <v>7.3078599999999998</v>
      </c>
      <c r="U1544" s="38">
        <v>7.8998039999999996</v>
      </c>
      <c r="V1544" s="38">
        <v>8.6485099999999999</v>
      </c>
      <c r="W1544" s="38">
        <v>9.293825</v>
      </c>
      <c r="X1544" s="38">
        <v>9.8797910000000009</v>
      </c>
      <c r="Y1544" s="38">
        <v>10.32156</v>
      </c>
      <c r="Z1544" s="38">
        <v>10.634410000000001</v>
      </c>
      <c r="AA1544" s="38">
        <v>10.961410000000001</v>
      </c>
      <c r="AB1544" s="38">
        <v>11.019600000000001</v>
      </c>
      <c r="AC1544" s="38">
        <v>10.842370000000001</v>
      </c>
      <c r="AD1544" s="38">
        <v>10.451779999999999</v>
      </c>
      <c r="AE1544" s="38">
        <v>9.8123930000000001</v>
      </c>
      <c r="AF1544" s="38">
        <v>9.3947450000000003</v>
      </c>
      <c r="AG1544" s="38">
        <v>9.0146010000000008</v>
      </c>
      <c r="AH1544" s="38">
        <v>8.7259530000000005</v>
      </c>
      <c r="AI1544" s="38">
        <v>8.3172619999999995</v>
      </c>
      <c r="AJ1544" s="38">
        <v>7.8213780000000002</v>
      </c>
      <c r="AK1544" s="38">
        <v>7.437125</v>
      </c>
      <c r="AL1544" s="38">
        <v>-4.7756E-2</v>
      </c>
      <c r="AM1544" s="38">
        <v>-6.1830900000000001E-2</v>
      </c>
      <c r="AN1544" s="38">
        <v>-8.82796E-2</v>
      </c>
      <c r="AO1544" s="38">
        <v>-4.1076799999999997E-2</v>
      </c>
      <c r="AP1544" s="38">
        <v>-5.5169799999999998E-2</v>
      </c>
      <c r="AQ1544" s="38">
        <v>-6.2358200000000003E-2</v>
      </c>
      <c r="AR1544" s="38">
        <v>-0.1385951</v>
      </c>
      <c r="AS1544" s="38">
        <v>0.1000899</v>
      </c>
      <c r="AT1544" s="38">
        <v>0.12280190000000001</v>
      </c>
      <c r="AU1544" s="38">
        <v>0.13393640000000001</v>
      </c>
      <c r="AV1544" s="38">
        <v>0.1237711</v>
      </c>
      <c r="AW1544" s="38">
        <v>0.11481570000000001</v>
      </c>
      <c r="AX1544" s="38">
        <v>-2.1852099999999999E-2</v>
      </c>
      <c r="AY1544" s="38">
        <v>-7.1965899999999999E-2</v>
      </c>
      <c r="AZ1544" s="38">
        <v>-0.108386</v>
      </c>
      <c r="BA1544" s="38">
        <v>-5.2844599999999999E-2</v>
      </c>
      <c r="BB1544" s="38">
        <v>6.6275899999999999E-2</v>
      </c>
      <c r="BC1544" s="38">
        <v>-2.7375699999999999E-2</v>
      </c>
      <c r="BD1544" s="38">
        <v>-4.9857800000000001E-2</v>
      </c>
      <c r="BE1544" s="38">
        <v>-9.8044400000000004E-2</v>
      </c>
      <c r="BF1544" s="38">
        <v>-2.7398599999999999E-2</v>
      </c>
      <c r="BG1544" s="38">
        <v>-9.8357899999999998E-2</v>
      </c>
      <c r="BH1544" s="38">
        <v>-0.18579699999999999</v>
      </c>
      <c r="BI1544" s="38">
        <v>-0.1780767</v>
      </c>
      <c r="BJ1544" s="38">
        <v>-3.36283E-2</v>
      </c>
      <c r="BK1544" s="38">
        <v>-5.0298700000000002E-2</v>
      </c>
      <c r="BL1544" s="38">
        <v>-7.8593800000000005E-2</v>
      </c>
      <c r="BM1544" s="38">
        <v>-3.1380199999999997E-2</v>
      </c>
      <c r="BN1544" s="38">
        <v>-4.6264199999999998E-2</v>
      </c>
      <c r="BO1544" s="38">
        <v>-5.2150200000000001E-2</v>
      </c>
      <c r="BP1544" s="38">
        <v>-0.12632570000000001</v>
      </c>
      <c r="BQ1544" s="38">
        <v>0.1141083</v>
      </c>
      <c r="BR1544" s="38">
        <v>0.1386385</v>
      </c>
      <c r="BS1544" s="38">
        <v>0.1499538</v>
      </c>
      <c r="BT1544" s="38">
        <v>0.13612730000000001</v>
      </c>
      <c r="BU1544" s="38">
        <v>0.12429229999999999</v>
      </c>
      <c r="BV1544" s="38">
        <v>-1.36498E-2</v>
      </c>
      <c r="BW1544" s="38">
        <v>-6.2108700000000003E-2</v>
      </c>
      <c r="BX1544" s="38">
        <v>-9.5726900000000004E-2</v>
      </c>
      <c r="BY1544" s="38">
        <v>-3.7189E-2</v>
      </c>
      <c r="BZ1544" s="38">
        <v>8.45828E-2</v>
      </c>
      <c r="CA1544" s="38">
        <v>-8.2796999999999992E-3</v>
      </c>
      <c r="CB1544" s="38">
        <v>-2.9659399999999999E-2</v>
      </c>
      <c r="CC1544" s="38">
        <v>-7.7789499999999998E-2</v>
      </c>
      <c r="CD1544" s="38">
        <v>-8.8953000000000001E-3</v>
      </c>
      <c r="CE1544" s="38">
        <v>-7.8439300000000003E-2</v>
      </c>
      <c r="CF1544" s="38">
        <v>-0.16590060000000001</v>
      </c>
      <c r="CG1544" s="38">
        <v>-0.1578174</v>
      </c>
      <c r="CH1544" s="38">
        <v>-2.38436E-2</v>
      </c>
      <c r="CI1544" s="38">
        <v>-4.2311500000000002E-2</v>
      </c>
      <c r="CJ1544" s="38">
        <v>-7.1885500000000005E-2</v>
      </c>
      <c r="CK1544" s="38">
        <v>-2.46644E-2</v>
      </c>
      <c r="CL1544" s="38">
        <v>-4.0096199999999999E-2</v>
      </c>
      <c r="CM1544" s="38">
        <v>-4.5080099999999998E-2</v>
      </c>
      <c r="CN1544" s="38">
        <v>-0.117828</v>
      </c>
      <c r="CO1544" s="38">
        <v>0.1238175</v>
      </c>
      <c r="CP1544" s="38">
        <v>0.14960689999999999</v>
      </c>
      <c r="CQ1544" s="38">
        <v>0.16104740000000001</v>
      </c>
      <c r="CR1544" s="38">
        <v>0.14468520000000001</v>
      </c>
      <c r="CS1544" s="38">
        <v>0.13085579999999999</v>
      </c>
      <c r="CT1544" s="38">
        <v>-7.9688999999999992E-3</v>
      </c>
      <c r="CU1544" s="38">
        <v>-5.5281700000000003E-2</v>
      </c>
      <c r="CV1544" s="38">
        <v>-8.6959300000000003E-2</v>
      </c>
      <c r="CW1544" s="38">
        <v>-2.6345899999999998E-2</v>
      </c>
      <c r="CX1544" s="38">
        <v>9.7262100000000004E-2</v>
      </c>
      <c r="CY1544" s="38">
        <v>4.9461000000000001E-3</v>
      </c>
      <c r="CZ1544" s="38">
        <v>-1.5670099999999999E-2</v>
      </c>
      <c r="DA1544" s="38">
        <v>-6.3760899999999995E-2</v>
      </c>
      <c r="DB1544" s="38">
        <v>3.9199999999999999E-3</v>
      </c>
      <c r="DC1544" s="38">
        <v>-6.4643699999999998E-2</v>
      </c>
      <c r="DD1544" s="38">
        <v>-0.15212049999999999</v>
      </c>
      <c r="DE1544" s="38">
        <v>-0.14378579999999999</v>
      </c>
      <c r="DF1544" s="38">
        <v>-1.40588E-2</v>
      </c>
      <c r="DG1544" s="38">
        <v>-3.4324300000000002E-2</v>
      </c>
      <c r="DH1544" s="38">
        <v>-6.5177200000000005E-2</v>
      </c>
      <c r="DI1544" s="38">
        <v>-1.7948499999999999E-2</v>
      </c>
      <c r="DJ1544" s="38">
        <v>-3.3928199999999999E-2</v>
      </c>
      <c r="DK1544" s="38">
        <v>-3.8010000000000002E-2</v>
      </c>
      <c r="DL1544" s="38">
        <v>-0.1093302</v>
      </c>
      <c r="DM1544" s="38">
        <v>0.1335266</v>
      </c>
      <c r="DN1544" s="38">
        <v>0.1605753</v>
      </c>
      <c r="DO1544" s="38">
        <v>0.17214099999999999</v>
      </c>
      <c r="DP1544" s="38">
        <v>0.15324309999999999</v>
      </c>
      <c r="DQ1544" s="38">
        <v>0.13741919999999999</v>
      </c>
      <c r="DR1544" s="38">
        <v>-2.2880000000000001E-3</v>
      </c>
      <c r="DS1544" s="38">
        <v>-4.84546E-2</v>
      </c>
      <c r="DT1544" s="38">
        <v>-7.81916E-2</v>
      </c>
      <c r="DU1544" s="38">
        <v>-1.55029E-2</v>
      </c>
      <c r="DV1544" s="38">
        <v>0.10994139999999999</v>
      </c>
      <c r="DW1544" s="38">
        <v>1.8172000000000001E-2</v>
      </c>
      <c r="DX1544" s="38">
        <v>-1.6808000000000001E-3</v>
      </c>
      <c r="DY1544" s="38">
        <v>-4.9732400000000003E-2</v>
      </c>
      <c r="DZ1544" s="38">
        <v>1.6735400000000001E-2</v>
      </c>
      <c r="EA1544" s="38">
        <v>-5.08481E-2</v>
      </c>
      <c r="EB1544" s="38">
        <v>-0.1383403</v>
      </c>
      <c r="EC1544" s="38">
        <v>-0.12975429999999999</v>
      </c>
      <c r="ED1544" s="38">
        <v>6.8800000000000005E-5</v>
      </c>
      <c r="EE1544" s="38">
        <v>-2.2792099999999999E-2</v>
      </c>
      <c r="EF1544" s="38">
        <v>-5.5491400000000003E-2</v>
      </c>
      <c r="EG1544" s="38">
        <v>-8.2518999999999995E-3</v>
      </c>
      <c r="EH1544" s="38">
        <v>-2.5022599999999999E-2</v>
      </c>
      <c r="EI1544" s="38">
        <v>-2.7802E-2</v>
      </c>
      <c r="EJ1544" s="38">
        <v>-9.7060800000000003E-2</v>
      </c>
      <c r="EK1544" s="38">
        <v>0.14754510000000001</v>
      </c>
      <c r="EL1544" s="38">
        <v>0.17641180000000001</v>
      </c>
      <c r="EM1544" s="38">
        <v>0.1881584</v>
      </c>
      <c r="EN1544" s="38">
        <v>0.1655993</v>
      </c>
      <c r="EO1544" s="38">
        <v>0.14689579999999999</v>
      </c>
      <c r="EP1544" s="38">
        <v>5.9144000000000002E-3</v>
      </c>
      <c r="EQ1544" s="38">
        <v>-3.8597399999999997E-2</v>
      </c>
      <c r="ER1544" s="38">
        <v>-6.5532499999999994E-2</v>
      </c>
      <c r="ES1544" s="38">
        <v>1.527E-4</v>
      </c>
      <c r="ET1544" s="38">
        <v>0.12824820000000001</v>
      </c>
      <c r="EU1544" s="38">
        <v>3.7268000000000003E-2</v>
      </c>
      <c r="EV1544" s="38">
        <v>1.8517599999999999E-2</v>
      </c>
      <c r="EW1544" s="38">
        <v>-2.9477400000000001E-2</v>
      </c>
      <c r="EX1544" s="38">
        <v>3.5238699999999998E-2</v>
      </c>
      <c r="EY1544" s="38">
        <v>-3.0929499999999999E-2</v>
      </c>
      <c r="EZ1544" s="38">
        <v>-0.1184439</v>
      </c>
      <c r="FA1544" s="38">
        <v>-0.109495</v>
      </c>
      <c r="FB1544" s="38">
        <v>78.023340000000005</v>
      </c>
      <c r="FC1544" s="38">
        <v>76.097539999999995</v>
      </c>
      <c r="FD1544" s="38">
        <v>74.481409999999997</v>
      </c>
      <c r="FE1544" s="38">
        <v>73.155690000000007</v>
      </c>
      <c r="FF1544" s="38">
        <v>72.127719999999997</v>
      </c>
      <c r="FG1544" s="38">
        <v>70.783259999999999</v>
      </c>
      <c r="FH1544" s="38">
        <v>69.908799999999999</v>
      </c>
      <c r="FI1544" s="38">
        <v>71.574579999999997</v>
      </c>
      <c r="FJ1544" s="38">
        <v>76.36439</v>
      </c>
      <c r="FK1544" s="38">
        <v>81.798069999999996</v>
      </c>
      <c r="FL1544" s="38">
        <v>86.63</v>
      </c>
      <c r="FM1544" s="38">
        <v>90.774659999999997</v>
      </c>
      <c r="FN1544" s="38">
        <v>94.618290000000002</v>
      </c>
      <c r="FO1544" s="38">
        <v>97.577259999999995</v>
      </c>
      <c r="FP1544" s="38">
        <v>100.0742</v>
      </c>
      <c r="FQ1544" s="38">
        <v>101.68340000000001</v>
      </c>
      <c r="FR1544" s="38">
        <v>102.1009</v>
      </c>
      <c r="FS1544" s="38">
        <v>101.38039999999999</v>
      </c>
      <c r="FT1544" s="38">
        <v>100.0928</v>
      </c>
      <c r="FU1544" s="38">
        <v>95.827299999999994</v>
      </c>
      <c r="FV1544" s="38">
        <v>91.558329999999998</v>
      </c>
      <c r="FW1544">
        <v>87.536450000000002</v>
      </c>
      <c r="FX1544">
        <v>84.896900000000002</v>
      </c>
      <c r="FY1544">
        <v>82.971810000000005</v>
      </c>
      <c r="FZ1544">
        <v>2.0606699999999999E-2</v>
      </c>
      <c r="GA1544">
        <v>0.12384340000000001</v>
      </c>
      <c r="GB1544">
        <v>1</v>
      </c>
    </row>
    <row r="1545" spans="1:184" x14ac:dyDescent="0.3">
      <c r="A1545" t="s">
        <v>1</v>
      </c>
      <c r="B1545" t="s">
        <v>1</v>
      </c>
      <c r="C1545" t="s">
        <v>278</v>
      </c>
      <c r="D1545" t="s">
        <v>1</v>
      </c>
      <c r="E1545" t="s">
        <v>1</v>
      </c>
      <c r="F1545" t="s">
        <v>1</v>
      </c>
      <c r="G1545" t="s">
        <v>1</v>
      </c>
      <c r="H1545" s="40" t="s">
        <v>1</v>
      </c>
      <c r="I1545" s="18" t="s">
        <v>1</v>
      </c>
      <c r="J1545" s="38" t="s">
        <v>1</v>
      </c>
      <c r="K1545" s="18">
        <v>44809</v>
      </c>
      <c r="L1545" s="38">
        <v>34362</v>
      </c>
      <c r="M1545" s="38">
        <v>34364</v>
      </c>
      <c r="N1545" s="38">
        <v>6.8101279999999997</v>
      </c>
      <c r="O1545" s="38">
        <v>6.5415229999999998</v>
      </c>
      <c r="P1545" s="38">
        <v>6.3568199999999999</v>
      </c>
      <c r="Q1545" s="38">
        <v>6.1914480000000003</v>
      </c>
      <c r="R1545" s="38">
        <v>6.1672739999999999</v>
      </c>
      <c r="S1545" s="38">
        <v>6.2854390000000002</v>
      </c>
      <c r="T1545" s="38">
        <v>6.3850959999999999</v>
      </c>
      <c r="U1545" s="38">
        <v>6.6719840000000001</v>
      </c>
      <c r="V1545" s="38">
        <v>7.1315540000000004</v>
      </c>
      <c r="W1545" s="38">
        <v>7.7614979999999996</v>
      </c>
      <c r="X1545" s="38">
        <v>8.3838069999999991</v>
      </c>
      <c r="Y1545" s="38">
        <v>8.7903280000000006</v>
      </c>
      <c r="Z1545" s="38">
        <v>9.0720080000000003</v>
      </c>
      <c r="AA1545" s="38">
        <v>9.2565860000000004</v>
      </c>
      <c r="AB1545" s="38">
        <v>9.336411</v>
      </c>
      <c r="AC1545" s="38">
        <v>9.3435489999999994</v>
      </c>
      <c r="AD1545" s="38">
        <v>9.2319669999999991</v>
      </c>
      <c r="AE1545" s="38">
        <v>9.0722339999999999</v>
      </c>
      <c r="AF1545" s="38">
        <v>8.8741730000000008</v>
      </c>
      <c r="AG1545" s="38">
        <v>8.5593029999999999</v>
      </c>
      <c r="AH1545" s="38">
        <v>8.3367199999999997</v>
      </c>
      <c r="AI1545" s="38">
        <v>8.0678479999999997</v>
      </c>
      <c r="AJ1545" s="38">
        <v>7.6212739999999997</v>
      </c>
      <c r="AK1545" s="38">
        <v>7.226146</v>
      </c>
      <c r="AL1545" s="38">
        <v>0.33109270000000002</v>
      </c>
      <c r="AM1545" s="38">
        <v>0.15262709999999999</v>
      </c>
      <c r="AN1545" s="38">
        <v>5.6028700000000001E-2</v>
      </c>
      <c r="AO1545" s="38">
        <v>-1.92569E-2</v>
      </c>
      <c r="AP1545" s="38">
        <v>-5.07137E-2</v>
      </c>
      <c r="AQ1545" s="38">
        <v>-0.13527790000000001</v>
      </c>
      <c r="AR1545" s="38">
        <v>-0.30290840000000002</v>
      </c>
      <c r="AS1545" s="38">
        <v>-0.1913974</v>
      </c>
      <c r="AT1545" s="38">
        <v>-0.1067202</v>
      </c>
      <c r="AU1545" s="38">
        <v>-4.51878E-2</v>
      </c>
      <c r="AV1545" s="38">
        <v>-1.4877100000000001E-2</v>
      </c>
      <c r="AW1545" s="38">
        <v>2.0967599999999999E-2</v>
      </c>
      <c r="AX1545" s="38">
        <v>-8.3885999999999995E-3</v>
      </c>
      <c r="AY1545" s="38">
        <v>-0.1129628</v>
      </c>
      <c r="AZ1545" s="38">
        <v>-1.6912900000000002E-2</v>
      </c>
      <c r="BA1545" s="38">
        <v>8.6237300000000003E-2</v>
      </c>
      <c r="BB1545" s="38">
        <v>0.17638129999999999</v>
      </c>
      <c r="BC1545" s="38">
        <v>0.3329493</v>
      </c>
      <c r="BD1545" s="38">
        <v>0.32185130000000001</v>
      </c>
      <c r="BE1545" s="38">
        <v>-4.42035E-2</v>
      </c>
      <c r="BF1545" s="38">
        <v>-0.1146093</v>
      </c>
      <c r="BG1545" s="38">
        <v>-6.5453899999999995E-2</v>
      </c>
      <c r="BH1545" s="38">
        <v>-0.2235547</v>
      </c>
      <c r="BI1545" s="38">
        <v>-0.26053379999999998</v>
      </c>
      <c r="BJ1545" s="38">
        <v>0.35366579999999997</v>
      </c>
      <c r="BK1545" s="38">
        <v>0.17423759999999999</v>
      </c>
      <c r="BL1545" s="38">
        <v>7.5688900000000003E-2</v>
      </c>
      <c r="BM1545" s="38">
        <v>-1.5482E-3</v>
      </c>
      <c r="BN1545" s="38">
        <v>-3.6420000000000001E-2</v>
      </c>
      <c r="BO1545" s="38">
        <v>-0.1183659</v>
      </c>
      <c r="BP1545" s="38">
        <v>-0.28172839999999999</v>
      </c>
      <c r="BQ1545" s="38">
        <v>-0.172345</v>
      </c>
      <c r="BR1545" s="38">
        <v>-8.7820400000000007E-2</v>
      </c>
      <c r="BS1545" s="38">
        <v>-1.70131E-2</v>
      </c>
      <c r="BT1545" s="38">
        <v>1.77322E-2</v>
      </c>
      <c r="BU1545" s="38">
        <v>4.4613899999999998E-2</v>
      </c>
      <c r="BV1545" s="38">
        <v>7.7660000000000003E-3</v>
      </c>
      <c r="BW1545" s="38">
        <v>-9.0779799999999994E-2</v>
      </c>
      <c r="BX1545" s="38">
        <v>6.2129000000000004E-3</v>
      </c>
      <c r="BY1545" s="38">
        <v>0.1184336</v>
      </c>
      <c r="BZ1545" s="38">
        <v>0.21100840000000001</v>
      </c>
      <c r="CA1545" s="38">
        <v>0.36758669999999999</v>
      </c>
      <c r="CB1545" s="38">
        <v>0.35867250000000001</v>
      </c>
      <c r="CC1545" s="38">
        <v>-2.901E-4</v>
      </c>
      <c r="CD1545" s="38">
        <v>-6.7557500000000006E-2</v>
      </c>
      <c r="CE1545" s="38">
        <v>-2.5290400000000001E-2</v>
      </c>
      <c r="CF1545" s="38">
        <v>-0.18715209999999999</v>
      </c>
      <c r="CG1545" s="38">
        <v>-0.22284319999999999</v>
      </c>
      <c r="CH1545" s="38">
        <v>0.36929980000000001</v>
      </c>
      <c r="CI1545" s="38">
        <v>0.18920490000000001</v>
      </c>
      <c r="CJ1545" s="38">
        <v>8.9305499999999996E-2</v>
      </c>
      <c r="CK1545" s="38">
        <v>1.0716699999999999E-2</v>
      </c>
      <c r="CL1545" s="38">
        <v>-2.6520200000000001E-2</v>
      </c>
      <c r="CM1545" s="38">
        <v>-0.1066526</v>
      </c>
      <c r="CN1545" s="38">
        <v>-0.2670592</v>
      </c>
      <c r="CO1545" s="38">
        <v>-0.15914929999999999</v>
      </c>
      <c r="CP1545" s="38">
        <v>-7.4730500000000005E-2</v>
      </c>
      <c r="CQ1545" s="38">
        <v>2.5006E-3</v>
      </c>
      <c r="CR1545" s="38">
        <v>4.03173E-2</v>
      </c>
      <c r="CS1545" s="38">
        <v>6.0991200000000002E-2</v>
      </c>
      <c r="CT1545" s="38">
        <v>1.8954700000000001E-2</v>
      </c>
      <c r="CU1545" s="38">
        <v>-7.5415899999999994E-2</v>
      </c>
      <c r="CV1545" s="38">
        <v>2.2229700000000002E-2</v>
      </c>
      <c r="CW1545" s="38">
        <v>0.14073260000000001</v>
      </c>
      <c r="CX1545" s="38">
        <v>0.23499110000000001</v>
      </c>
      <c r="CY1545" s="38">
        <v>0.39157649999999999</v>
      </c>
      <c r="CZ1545" s="38">
        <v>0.38417479999999998</v>
      </c>
      <c r="DA1545" s="38">
        <v>3.01242E-2</v>
      </c>
      <c r="DB1545" s="38">
        <v>-3.4969500000000001E-2</v>
      </c>
      <c r="DC1545" s="38">
        <v>2.5268000000000001E-3</v>
      </c>
      <c r="DD1545" s="38">
        <v>-0.16193979999999999</v>
      </c>
      <c r="DE1545" s="38">
        <v>-0.19673879999999999</v>
      </c>
      <c r="DF1545" s="38">
        <v>0.3849339</v>
      </c>
      <c r="DG1545" s="38">
        <v>0.2041723</v>
      </c>
      <c r="DH1545" s="38">
        <v>0.1029221</v>
      </c>
      <c r="DI1545" s="38">
        <v>2.2981700000000001E-2</v>
      </c>
      <c r="DJ1545" s="38">
        <v>-1.66205E-2</v>
      </c>
      <c r="DK1545" s="38">
        <v>-9.4939399999999993E-2</v>
      </c>
      <c r="DL1545" s="38">
        <v>-0.25239010000000001</v>
      </c>
      <c r="DM1545" s="38">
        <v>-0.14595369999999999</v>
      </c>
      <c r="DN1545" s="38">
        <v>-6.1640500000000001E-2</v>
      </c>
      <c r="DO1545" s="38">
        <v>2.20144E-2</v>
      </c>
      <c r="DP1545" s="38">
        <v>6.2902399999999997E-2</v>
      </c>
      <c r="DQ1545" s="38">
        <v>7.7368599999999996E-2</v>
      </c>
      <c r="DR1545" s="38">
        <v>3.0143300000000001E-2</v>
      </c>
      <c r="DS1545" s="38">
        <v>-6.0052000000000001E-2</v>
      </c>
      <c r="DT1545" s="38">
        <v>3.8246500000000003E-2</v>
      </c>
      <c r="DU1545" s="38">
        <v>0.1630316</v>
      </c>
      <c r="DV1545" s="38">
        <v>0.25897379999999998</v>
      </c>
      <c r="DW1545" s="38">
        <v>0.4155663</v>
      </c>
      <c r="DX1545" s="38">
        <v>0.40967700000000001</v>
      </c>
      <c r="DY1545" s="38">
        <v>6.0538500000000002E-2</v>
      </c>
      <c r="DZ1545" s="38">
        <v>-2.3814999999999999E-3</v>
      </c>
      <c r="EA1545" s="38">
        <v>3.0343999999999999E-2</v>
      </c>
      <c r="EB1545" s="38">
        <v>-0.1367275</v>
      </c>
      <c r="EC1545" s="38">
        <v>-0.17063439999999999</v>
      </c>
      <c r="ED1545" s="38">
        <v>0.40750690000000001</v>
      </c>
      <c r="EE1545" s="38">
        <v>0.22578280000000001</v>
      </c>
      <c r="EF1545" s="38">
        <v>0.12258239999999999</v>
      </c>
      <c r="EG1545" s="38">
        <v>4.0690299999999999E-2</v>
      </c>
      <c r="EH1545" s="38">
        <v>-2.3267000000000001E-3</v>
      </c>
      <c r="EI1545" s="38">
        <v>-7.8027299999999994E-2</v>
      </c>
      <c r="EJ1545" s="38">
        <v>-0.2312101</v>
      </c>
      <c r="EK1545" s="38">
        <v>-0.12690129999999999</v>
      </c>
      <c r="EL1545" s="38">
        <v>-4.27407E-2</v>
      </c>
      <c r="EM1545" s="38">
        <v>5.01891E-2</v>
      </c>
      <c r="EN1545" s="38">
        <v>9.5511700000000005E-2</v>
      </c>
      <c r="EO1545" s="38">
        <v>0.1010149</v>
      </c>
      <c r="EP1545" s="38">
        <v>4.6297900000000003E-2</v>
      </c>
      <c r="EQ1545" s="38">
        <v>-3.7868899999999997E-2</v>
      </c>
      <c r="ER1545" s="38">
        <v>6.1372299999999998E-2</v>
      </c>
      <c r="ES1545" s="38">
        <v>0.19522790000000001</v>
      </c>
      <c r="ET1545" s="38">
        <v>0.2936009</v>
      </c>
      <c r="EU1545" s="38">
        <v>0.45020379999999999</v>
      </c>
      <c r="EV1545" s="38">
        <v>0.44649820000000001</v>
      </c>
      <c r="EW1545" s="38">
        <v>0.1044519</v>
      </c>
      <c r="EX1545" s="38">
        <v>4.4670399999999999E-2</v>
      </c>
      <c r="EY1545" s="38">
        <v>7.0507600000000004E-2</v>
      </c>
      <c r="EZ1545" s="38">
        <v>-0.100325</v>
      </c>
      <c r="FA1545" s="38">
        <v>-0.1329438</v>
      </c>
      <c r="FB1545" s="38">
        <v>83.524050000000003</v>
      </c>
      <c r="FC1545" s="38">
        <v>82.167029999999997</v>
      </c>
      <c r="FD1545" s="38">
        <v>80.583110000000005</v>
      </c>
      <c r="FE1545" s="38">
        <v>79.176910000000007</v>
      </c>
      <c r="FF1545" s="38">
        <v>77.855519999999999</v>
      </c>
      <c r="FG1545" s="38">
        <v>76.755420000000001</v>
      </c>
      <c r="FH1545" s="38">
        <v>75.681659999999994</v>
      </c>
      <c r="FI1545" s="38">
        <v>76.635310000000004</v>
      </c>
      <c r="FJ1545" s="38">
        <v>81.438010000000006</v>
      </c>
      <c r="FK1545" s="38">
        <v>87.068209999999993</v>
      </c>
      <c r="FL1545" s="38">
        <v>92.051680000000005</v>
      </c>
      <c r="FM1545" s="38">
        <v>96.391639999999995</v>
      </c>
      <c r="FN1545" s="38">
        <v>100.3329</v>
      </c>
      <c r="FO1545" s="38">
        <v>103.3931</v>
      </c>
      <c r="FP1545" s="38">
        <v>105.3772</v>
      </c>
      <c r="FQ1545" s="38">
        <v>106.8022</v>
      </c>
      <c r="FR1545" s="38">
        <v>107.08369999999999</v>
      </c>
      <c r="FS1545" s="38">
        <v>106.3057</v>
      </c>
      <c r="FT1545" s="38">
        <v>104.45699999999999</v>
      </c>
      <c r="FU1545" s="38">
        <v>100.2675</v>
      </c>
      <c r="FV1545" s="38">
        <v>97.002009999999999</v>
      </c>
      <c r="FW1545">
        <v>93.691069999999996</v>
      </c>
      <c r="FX1545">
        <v>90.297939999999997</v>
      </c>
      <c r="FY1545">
        <v>88.067459999999997</v>
      </c>
      <c r="FZ1545">
        <v>5.53132E-2</v>
      </c>
      <c r="GA1545">
        <v>0.45246560000000002</v>
      </c>
      <c r="GB1545">
        <v>1</v>
      </c>
    </row>
    <row r="1546" spans="1:184" x14ac:dyDescent="0.3">
      <c r="A1546" t="s">
        <v>1</v>
      </c>
      <c r="B1546" t="s">
        <v>1</v>
      </c>
      <c r="C1546" t="s">
        <v>278</v>
      </c>
      <c r="D1546" t="s">
        <v>1</v>
      </c>
      <c r="E1546" t="s">
        <v>1</v>
      </c>
      <c r="F1546" t="s">
        <v>1</v>
      </c>
      <c r="G1546" t="s">
        <v>1</v>
      </c>
      <c r="H1546" s="40" t="s">
        <v>1</v>
      </c>
      <c r="I1546" s="18" t="s">
        <v>1</v>
      </c>
      <c r="J1546" s="38" t="s">
        <v>1</v>
      </c>
      <c r="K1546" s="18">
        <v>44810</v>
      </c>
      <c r="L1546" s="38">
        <v>34360</v>
      </c>
      <c r="M1546" s="38">
        <v>34362</v>
      </c>
      <c r="N1546" s="38">
        <v>7.1709769999999997</v>
      </c>
      <c r="O1546" s="38">
        <v>7.0728900000000001</v>
      </c>
      <c r="P1546" s="38">
        <v>6.955813</v>
      </c>
      <c r="Q1546" s="38">
        <v>6.8742539999999996</v>
      </c>
      <c r="R1546" s="38">
        <v>6.9725469999999996</v>
      </c>
      <c r="S1546" s="38">
        <v>7.3532250000000001</v>
      </c>
      <c r="T1546" s="38">
        <v>7.890879</v>
      </c>
      <c r="U1546" s="38">
        <v>8.6213460000000008</v>
      </c>
      <c r="V1546" s="38">
        <v>9.5658969999999997</v>
      </c>
      <c r="W1546" s="38">
        <v>10.27248</v>
      </c>
      <c r="X1546" s="38">
        <v>10.87007</v>
      </c>
      <c r="Y1546" s="38">
        <v>11.271940000000001</v>
      </c>
      <c r="Z1546" s="38">
        <v>11.559469999999999</v>
      </c>
      <c r="AA1546" s="38">
        <v>11.91136</v>
      </c>
      <c r="AB1546" s="38">
        <v>11.998239999999999</v>
      </c>
      <c r="AC1546" s="38">
        <v>11.79529</v>
      </c>
      <c r="AD1546" s="38">
        <v>11.286440000000001</v>
      </c>
      <c r="AE1546" s="38">
        <v>10.55776</v>
      </c>
      <c r="AF1546" s="38">
        <v>9.9767510000000001</v>
      </c>
      <c r="AG1546" s="38">
        <v>9.5941430000000008</v>
      </c>
      <c r="AH1546" s="38">
        <v>9.3052569999999992</v>
      </c>
      <c r="AI1546" s="38">
        <v>8.905087</v>
      </c>
      <c r="AJ1546" s="38">
        <v>8.3735909999999993</v>
      </c>
      <c r="AK1546" s="38">
        <v>7.9627220000000003</v>
      </c>
      <c r="AL1546" s="38">
        <v>-8.6459900000000006E-2</v>
      </c>
      <c r="AM1546" s="38">
        <v>-2.3639E-2</v>
      </c>
      <c r="AN1546" s="38">
        <v>7.9523099999999999E-2</v>
      </c>
      <c r="AO1546" s="38">
        <v>0.1112191</v>
      </c>
      <c r="AP1546" s="38">
        <v>5.3226500000000003E-2</v>
      </c>
      <c r="AQ1546" s="38">
        <v>8.3634999999999994E-3</v>
      </c>
      <c r="AR1546" s="38">
        <v>-8.6995000000000003E-2</v>
      </c>
      <c r="AS1546" s="38">
        <v>-3.0296E-2</v>
      </c>
      <c r="AT1546" s="38">
        <v>-0.1458246</v>
      </c>
      <c r="AU1546" s="38">
        <v>-0.18306239999999999</v>
      </c>
      <c r="AV1546" s="38">
        <v>-0.1226728</v>
      </c>
      <c r="AW1546" s="38">
        <v>-0.1248842</v>
      </c>
      <c r="AX1546" s="38">
        <v>-9.43021E-2</v>
      </c>
      <c r="AY1546" s="38">
        <v>7.6508599999999996E-2</v>
      </c>
      <c r="AZ1546" s="38">
        <v>0.21510380000000001</v>
      </c>
      <c r="BA1546" s="38">
        <v>0.43049320000000002</v>
      </c>
      <c r="BB1546" s="38">
        <v>0.48448970000000002</v>
      </c>
      <c r="BC1546" s="38">
        <v>0.40262619999999999</v>
      </c>
      <c r="BD1546" s="38">
        <v>0.31667099999999998</v>
      </c>
      <c r="BE1546" s="38">
        <v>8.9081999999999995E-2</v>
      </c>
      <c r="BF1546" s="38">
        <v>5.0550299999999999E-2</v>
      </c>
      <c r="BG1546" s="38">
        <v>9.6164700000000006E-2</v>
      </c>
      <c r="BH1546" s="38">
        <v>1.6236299999999999E-2</v>
      </c>
      <c r="BI1546" s="38">
        <v>-7.9087900000000003E-2</v>
      </c>
      <c r="BJ1546" s="38">
        <v>-5.9133900000000003E-2</v>
      </c>
      <c r="BK1546" s="38">
        <v>1.3519000000000001E-3</v>
      </c>
      <c r="BL1546" s="38">
        <v>0.1042608</v>
      </c>
      <c r="BM1546" s="38">
        <v>0.1305567</v>
      </c>
      <c r="BN1546" s="38">
        <v>7.0998900000000004E-2</v>
      </c>
      <c r="BO1546" s="38">
        <v>3.2536299999999997E-2</v>
      </c>
      <c r="BP1546" s="38">
        <v>-5.9893000000000002E-2</v>
      </c>
      <c r="BQ1546" s="38">
        <v>3.3387E-3</v>
      </c>
      <c r="BR1546" s="38">
        <v>-0.1126511</v>
      </c>
      <c r="BS1546" s="38">
        <v>-0.1515041</v>
      </c>
      <c r="BT1546" s="38">
        <v>-9.6220299999999995E-2</v>
      </c>
      <c r="BU1546" s="38">
        <v>-0.1038316</v>
      </c>
      <c r="BV1546" s="38">
        <v>-8.0579300000000006E-2</v>
      </c>
      <c r="BW1546" s="38">
        <v>9.2771500000000007E-2</v>
      </c>
      <c r="BX1546" s="38">
        <v>0.23757030000000001</v>
      </c>
      <c r="BY1546" s="38">
        <v>0.46050639999999998</v>
      </c>
      <c r="BZ1546" s="38">
        <v>0.51843050000000002</v>
      </c>
      <c r="CA1546" s="38">
        <v>0.43854609999999999</v>
      </c>
      <c r="CB1546" s="38">
        <v>0.35885660000000003</v>
      </c>
      <c r="CC1546" s="38">
        <v>0.13420190000000001</v>
      </c>
      <c r="CD1546" s="38">
        <v>9.32423E-2</v>
      </c>
      <c r="CE1546" s="38">
        <v>0.14318529999999999</v>
      </c>
      <c r="CF1546" s="38">
        <v>6.5231800000000006E-2</v>
      </c>
      <c r="CG1546" s="38">
        <v>-2.9211399999999998E-2</v>
      </c>
      <c r="CH1546" s="38">
        <v>-4.0208099999999997E-2</v>
      </c>
      <c r="CI1546" s="38">
        <v>1.86605E-2</v>
      </c>
      <c r="CJ1546" s="38">
        <v>0.121394</v>
      </c>
      <c r="CK1546" s="38">
        <v>0.14394979999999999</v>
      </c>
      <c r="CL1546" s="38">
        <v>8.3307999999999993E-2</v>
      </c>
      <c r="CM1546" s="38">
        <v>4.9278299999999997E-2</v>
      </c>
      <c r="CN1546" s="38">
        <v>-4.1122199999999998E-2</v>
      </c>
      <c r="CO1546" s="38">
        <v>2.6634000000000001E-2</v>
      </c>
      <c r="CP1546" s="38">
        <v>-8.9675099999999994E-2</v>
      </c>
      <c r="CQ1546" s="38">
        <v>-0.12964700000000001</v>
      </c>
      <c r="CR1546" s="38">
        <v>-7.7899399999999994E-2</v>
      </c>
      <c r="CS1546" s="38">
        <v>-8.9250700000000002E-2</v>
      </c>
      <c r="CT1546" s="38">
        <v>-7.1074999999999999E-2</v>
      </c>
      <c r="CU1546" s="38">
        <v>0.10403519999999999</v>
      </c>
      <c r="CV1546" s="38">
        <v>0.25313059999999998</v>
      </c>
      <c r="CW1546" s="38">
        <v>0.48129349999999999</v>
      </c>
      <c r="CX1546" s="38">
        <v>0.54193780000000003</v>
      </c>
      <c r="CY1546" s="38">
        <v>0.46342410000000001</v>
      </c>
      <c r="CZ1546" s="38">
        <v>0.38807429999999998</v>
      </c>
      <c r="DA1546" s="38">
        <v>0.16545190000000001</v>
      </c>
      <c r="DB1546" s="38">
        <v>0.12281069999999999</v>
      </c>
      <c r="DC1546" s="38">
        <v>0.17575160000000001</v>
      </c>
      <c r="DD1546" s="38">
        <v>9.9165900000000001E-2</v>
      </c>
      <c r="DE1546" s="38">
        <v>5.3328999999999998E-3</v>
      </c>
      <c r="DF1546" s="38">
        <v>-2.1282200000000001E-2</v>
      </c>
      <c r="DG1546" s="38">
        <v>3.5969099999999997E-2</v>
      </c>
      <c r="DH1546" s="38">
        <v>0.13852729999999999</v>
      </c>
      <c r="DI1546" s="38">
        <v>0.15734300000000001</v>
      </c>
      <c r="DJ1546" s="38">
        <v>9.5617099999999997E-2</v>
      </c>
      <c r="DK1546" s="38">
        <v>6.6020300000000004E-2</v>
      </c>
      <c r="DL1546" s="38">
        <v>-2.23514E-2</v>
      </c>
      <c r="DM1546" s="38">
        <v>4.9929300000000003E-2</v>
      </c>
      <c r="DN1546" s="38">
        <v>-6.66992E-2</v>
      </c>
      <c r="DO1546" s="38">
        <v>-0.10778989999999999</v>
      </c>
      <c r="DP1546" s="38">
        <v>-5.95785E-2</v>
      </c>
      <c r="DQ1546" s="38">
        <v>-7.4669700000000006E-2</v>
      </c>
      <c r="DR1546" s="38">
        <v>-6.1570699999999999E-2</v>
      </c>
      <c r="DS1546" s="38">
        <v>0.1152989</v>
      </c>
      <c r="DT1546" s="38">
        <v>0.26869090000000001</v>
      </c>
      <c r="DU1546" s="38">
        <v>0.50208059999999999</v>
      </c>
      <c r="DV1546" s="38">
        <v>0.56544510000000003</v>
      </c>
      <c r="DW1546" s="38">
        <v>0.48830210000000002</v>
      </c>
      <c r="DX1546" s="38">
        <v>0.41729189999999999</v>
      </c>
      <c r="DY1546" s="38">
        <v>0.19670180000000001</v>
      </c>
      <c r="DZ1546" s="38">
        <v>0.15237909999999999</v>
      </c>
      <c r="EA1546" s="38">
        <v>0.2083179</v>
      </c>
      <c r="EB1546" s="38">
        <v>0.1331</v>
      </c>
      <c r="EC1546" s="38">
        <v>3.9877200000000002E-2</v>
      </c>
      <c r="ED1546" s="38">
        <v>6.0438000000000002E-3</v>
      </c>
      <c r="EE1546" s="38">
        <v>6.096E-2</v>
      </c>
      <c r="EF1546" s="38">
        <v>0.16326499999999999</v>
      </c>
      <c r="EG1546" s="38">
        <v>0.17668049999999999</v>
      </c>
      <c r="EH1546" s="38">
        <v>0.1133894</v>
      </c>
      <c r="EI1546" s="38">
        <v>9.0193099999999998E-2</v>
      </c>
      <c r="EJ1546" s="38">
        <v>4.7505999999999998E-3</v>
      </c>
      <c r="EK1546" s="38">
        <v>8.3564100000000002E-2</v>
      </c>
      <c r="EL1546" s="38">
        <v>-3.3525600000000003E-2</v>
      </c>
      <c r="EM1546" s="38">
        <v>-7.6231699999999999E-2</v>
      </c>
      <c r="EN1546" s="38">
        <v>-3.31259E-2</v>
      </c>
      <c r="EO1546" s="38">
        <v>-5.3617199999999997E-2</v>
      </c>
      <c r="EP1546" s="38">
        <v>-4.7848000000000002E-2</v>
      </c>
      <c r="EQ1546" s="38">
        <v>0.13156180000000001</v>
      </c>
      <c r="ER1546" s="38">
        <v>0.29115750000000001</v>
      </c>
      <c r="ES1546" s="38">
        <v>0.53209379999999995</v>
      </c>
      <c r="ET1546" s="38">
        <v>0.59938590000000003</v>
      </c>
      <c r="EU1546" s="38">
        <v>0.52422199999999997</v>
      </c>
      <c r="EV1546" s="38">
        <v>0.45947759999999999</v>
      </c>
      <c r="EW1546" s="38">
        <v>0.2418218</v>
      </c>
      <c r="EX1546" s="38">
        <v>0.1950711</v>
      </c>
      <c r="EY1546" s="38">
        <v>0.25533850000000002</v>
      </c>
      <c r="EZ1546" s="38">
        <v>0.18209539999999999</v>
      </c>
      <c r="FA1546" s="38">
        <v>8.9753700000000006E-2</v>
      </c>
      <c r="FB1546" s="38">
        <v>85.517110000000002</v>
      </c>
      <c r="FC1546" s="38">
        <v>84.264430000000004</v>
      </c>
      <c r="FD1546" s="38">
        <v>82.94144</v>
      </c>
      <c r="FE1546" s="38">
        <v>81.895070000000004</v>
      </c>
      <c r="FF1546" s="38">
        <v>80.687510000000003</v>
      </c>
      <c r="FG1546" s="38">
        <v>80.087800000000001</v>
      </c>
      <c r="FH1546" s="38">
        <v>79.183049999999994</v>
      </c>
      <c r="FI1546" s="38">
        <v>81.18571</v>
      </c>
      <c r="FJ1546" s="38">
        <v>86.056439999999995</v>
      </c>
      <c r="FK1546" s="38">
        <v>91.647229999999993</v>
      </c>
      <c r="FL1546" s="38">
        <v>96.458479999999994</v>
      </c>
      <c r="FM1546" s="38">
        <v>101.1598</v>
      </c>
      <c r="FN1546" s="38">
        <v>104.44889999999999</v>
      </c>
      <c r="FO1546" s="38">
        <v>107.0898</v>
      </c>
      <c r="FP1546" s="38">
        <v>109.1009</v>
      </c>
      <c r="FQ1546" s="38">
        <v>110.84910000000001</v>
      </c>
      <c r="FR1546" s="38">
        <v>110.548</v>
      </c>
      <c r="FS1546" s="38">
        <v>109.19710000000001</v>
      </c>
      <c r="FT1546" s="38">
        <v>106.67149999999999</v>
      </c>
      <c r="FU1546" s="38">
        <v>101.3955</v>
      </c>
      <c r="FV1546" s="38">
        <v>96.72345</v>
      </c>
      <c r="FW1546">
        <v>94.036320000000003</v>
      </c>
      <c r="FX1546">
        <v>92.08117</v>
      </c>
      <c r="FY1546">
        <v>89.581310000000002</v>
      </c>
      <c r="FZ1546">
        <v>4.9638399999999999E-2</v>
      </c>
      <c r="GA1546">
        <v>0.36849710000000002</v>
      </c>
      <c r="GB1546">
        <v>1</v>
      </c>
    </row>
    <row r="1547" spans="1:184" x14ac:dyDescent="0.3">
      <c r="A1547" t="s">
        <v>1</v>
      </c>
      <c r="B1547" t="s">
        <v>1</v>
      </c>
      <c r="C1547" t="s">
        <v>278</v>
      </c>
      <c r="D1547" t="s">
        <v>1</v>
      </c>
      <c r="E1547" t="s">
        <v>1</v>
      </c>
      <c r="F1547" t="s">
        <v>1</v>
      </c>
      <c r="G1547" t="s">
        <v>1</v>
      </c>
      <c r="H1547" s="40" t="s">
        <v>1</v>
      </c>
      <c r="I1547" s="18" t="s">
        <v>1</v>
      </c>
      <c r="J1547" s="38" t="s">
        <v>1</v>
      </c>
      <c r="K1547" s="18">
        <v>44811</v>
      </c>
      <c r="L1547" s="38">
        <v>34360</v>
      </c>
      <c r="M1547" s="38">
        <v>34362</v>
      </c>
      <c r="N1547" s="38">
        <v>7.7021709999999999</v>
      </c>
      <c r="O1547" s="38">
        <v>7.5343049999999998</v>
      </c>
      <c r="P1547" s="38">
        <v>7.3594609999999996</v>
      </c>
      <c r="Q1547" s="38">
        <v>7.2648619999999999</v>
      </c>
      <c r="R1547" s="38">
        <v>7.3454940000000004</v>
      </c>
      <c r="S1547" s="38">
        <v>7.6761109999999997</v>
      </c>
      <c r="T1547" s="38">
        <v>8.1067409999999995</v>
      </c>
      <c r="U1547" s="38">
        <v>8.7009650000000001</v>
      </c>
      <c r="V1547" s="38">
        <v>9.5393439999999998</v>
      </c>
      <c r="W1547" s="38">
        <v>10.219099999999999</v>
      </c>
      <c r="X1547" s="38">
        <v>10.75793</v>
      </c>
      <c r="Y1547" s="38">
        <v>11.131270000000001</v>
      </c>
      <c r="Z1547" s="38">
        <v>11.38453</v>
      </c>
      <c r="AA1547" s="38">
        <v>11.639609999999999</v>
      </c>
      <c r="AB1547" s="38">
        <v>11.65006</v>
      </c>
      <c r="AC1547" s="38">
        <v>11.41685</v>
      </c>
      <c r="AD1547" s="38">
        <v>10.95003</v>
      </c>
      <c r="AE1547" s="38">
        <v>10.23448</v>
      </c>
      <c r="AF1547" s="38">
        <v>9.7200450000000007</v>
      </c>
      <c r="AG1547" s="38">
        <v>9.3817640000000004</v>
      </c>
      <c r="AH1547" s="38">
        <v>9.1518829999999998</v>
      </c>
      <c r="AI1547" s="38">
        <v>8.7715099999999993</v>
      </c>
      <c r="AJ1547" s="38">
        <v>8.2323310000000003</v>
      </c>
      <c r="AK1547" s="38">
        <v>7.8067489999999999</v>
      </c>
      <c r="AL1547" s="38">
        <v>6.0641999999999996E-3</v>
      </c>
      <c r="AM1547" s="38">
        <v>-1.15362E-2</v>
      </c>
      <c r="AN1547" s="38">
        <v>3.2672999999999999E-3</v>
      </c>
      <c r="AO1547" s="38">
        <v>-3.8305000000000001E-3</v>
      </c>
      <c r="AP1547" s="38">
        <v>3.1547699999999998E-2</v>
      </c>
      <c r="AQ1547" s="38">
        <v>4.6537500000000002E-2</v>
      </c>
      <c r="AR1547" s="38">
        <v>-0.13527710000000001</v>
      </c>
      <c r="AS1547" s="38">
        <v>-3.1862000000000001E-2</v>
      </c>
      <c r="AT1547" s="38">
        <v>-5.31026E-2</v>
      </c>
      <c r="AU1547" s="38">
        <v>-8.4442900000000001E-2</v>
      </c>
      <c r="AV1547" s="38">
        <v>-8.1505800000000003E-2</v>
      </c>
      <c r="AW1547" s="38">
        <v>-7.9786499999999996E-2</v>
      </c>
      <c r="AX1547" s="38">
        <v>-4.3178599999999998E-2</v>
      </c>
      <c r="AY1547" s="38">
        <v>5.7702099999999999E-2</v>
      </c>
      <c r="AZ1547" s="38">
        <v>0.15468660000000001</v>
      </c>
      <c r="BA1547" s="38">
        <v>0.24343380000000001</v>
      </c>
      <c r="BB1547" s="38">
        <v>0.3246444</v>
      </c>
      <c r="BC1547" s="38">
        <v>0.26673330000000001</v>
      </c>
      <c r="BD1547" s="38">
        <v>0.22323899999999999</v>
      </c>
      <c r="BE1547" s="38">
        <v>3.51881E-2</v>
      </c>
      <c r="BF1547" s="38">
        <v>0.13729230000000001</v>
      </c>
      <c r="BG1547" s="38">
        <v>0.13288800000000001</v>
      </c>
      <c r="BH1547" s="38">
        <v>5.3296499999999997E-2</v>
      </c>
      <c r="BI1547" s="38">
        <v>-4.8001000000000002E-2</v>
      </c>
      <c r="BJ1547" s="38">
        <v>2.6351800000000002E-2</v>
      </c>
      <c r="BK1547" s="38">
        <v>6.4717999999999998E-3</v>
      </c>
      <c r="BL1547" s="38">
        <v>2.1863299999999999E-2</v>
      </c>
      <c r="BM1547" s="38">
        <v>1.2970199999999999E-2</v>
      </c>
      <c r="BN1547" s="38">
        <v>4.84471E-2</v>
      </c>
      <c r="BO1547" s="38">
        <v>6.7682099999999995E-2</v>
      </c>
      <c r="BP1547" s="38">
        <v>-0.113131</v>
      </c>
      <c r="BQ1547" s="38">
        <v>-5.1675000000000002E-3</v>
      </c>
      <c r="BR1547" s="38">
        <v>-2.7712500000000001E-2</v>
      </c>
      <c r="BS1547" s="38">
        <v>-6.0624200000000003E-2</v>
      </c>
      <c r="BT1547" s="38">
        <v>-6.2570899999999999E-2</v>
      </c>
      <c r="BU1547" s="38">
        <v>-6.4840599999999998E-2</v>
      </c>
      <c r="BV1547" s="38">
        <v>-2.99887E-2</v>
      </c>
      <c r="BW1547" s="38">
        <v>7.3026099999999997E-2</v>
      </c>
      <c r="BX1547" s="38">
        <v>0.1734243</v>
      </c>
      <c r="BY1547" s="38">
        <v>0.27067619999999998</v>
      </c>
      <c r="BZ1547" s="38">
        <v>0.35577049999999999</v>
      </c>
      <c r="CA1547" s="38">
        <v>0.29988160000000003</v>
      </c>
      <c r="CB1547" s="38">
        <v>0.25950250000000002</v>
      </c>
      <c r="CC1547" s="38">
        <v>7.4266100000000002E-2</v>
      </c>
      <c r="CD1547" s="38">
        <v>0.1706937</v>
      </c>
      <c r="CE1547" s="38">
        <v>0.16829350000000001</v>
      </c>
      <c r="CF1547" s="38">
        <v>8.7744100000000005E-2</v>
      </c>
      <c r="CG1547" s="38">
        <v>-1.1842500000000001E-2</v>
      </c>
      <c r="CH1547" s="38">
        <v>4.0403000000000001E-2</v>
      </c>
      <c r="CI1547" s="38">
        <v>1.8944099999999998E-2</v>
      </c>
      <c r="CJ1547" s="38">
        <v>3.4742799999999997E-2</v>
      </c>
      <c r="CK1547" s="38">
        <v>2.4606300000000001E-2</v>
      </c>
      <c r="CL1547" s="38">
        <v>6.01516E-2</v>
      </c>
      <c r="CM1547" s="38">
        <v>8.2326899999999995E-2</v>
      </c>
      <c r="CN1547" s="38">
        <v>-9.7792799999999999E-2</v>
      </c>
      <c r="CO1547" s="38">
        <v>1.3321100000000001E-2</v>
      </c>
      <c r="CP1547" s="38">
        <v>-1.0127499999999999E-2</v>
      </c>
      <c r="CQ1547" s="38">
        <v>-4.41275E-2</v>
      </c>
      <c r="CR1547" s="38">
        <v>-4.94565E-2</v>
      </c>
      <c r="CS1547" s="38">
        <v>-5.4489099999999999E-2</v>
      </c>
      <c r="CT1547" s="38">
        <v>-2.0853400000000001E-2</v>
      </c>
      <c r="CU1547" s="38">
        <v>8.3639400000000003E-2</v>
      </c>
      <c r="CV1547" s="38">
        <v>0.18640209999999999</v>
      </c>
      <c r="CW1547" s="38">
        <v>0.28954429999999998</v>
      </c>
      <c r="CX1547" s="38">
        <v>0.37732830000000001</v>
      </c>
      <c r="CY1547" s="38">
        <v>0.32284000000000002</v>
      </c>
      <c r="CZ1547" s="38">
        <v>0.28461839999999999</v>
      </c>
      <c r="DA1547" s="38">
        <v>0.1013314</v>
      </c>
      <c r="DB1547" s="38">
        <v>0.19382750000000001</v>
      </c>
      <c r="DC1547" s="38">
        <v>0.19281519999999999</v>
      </c>
      <c r="DD1547" s="38">
        <v>0.1116023</v>
      </c>
      <c r="DE1547" s="38">
        <v>1.3200699999999999E-2</v>
      </c>
      <c r="DF1547" s="38">
        <v>5.4454099999999998E-2</v>
      </c>
      <c r="DG1547" s="38">
        <v>3.1416399999999997E-2</v>
      </c>
      <c r="DH1547" s="38">
        <v>4.7622299999999999E-2</v>
      </c>
      <c r="DI1547" s="38">
        <v>3.6242400000000001E-2</v>
      </c>
      <c r="DJ1547" s="38">
        <v>7.1856000000000003E-2</v>
      </c>
      <c r="DK1547" s="38">
        <v>9.6971600000000005E-2</v>
      </c>
      <c r="DL1547" s="38">
        <v>-8.24545E-2</v>
      </c>
      <c r="DM1547" s="38">
        <v>3.18096E-2</v>
      </c>
      <c r="DN1547" s="38">
        <v>7.4576E-3</v>
      </c>
      <c r="DO1547" s="38">
        <v>-2.76308E-2</v>
      </c>
      <c r="DP1547" s="38">
        <v>-3.6342199999999998E-2</v>
      </c>
      <c r="DQ1547" s="38">
        <v>-4.4137500000000003E-2</v>
      </c>
      <c r="DR1547" s="38">
        <v>-1.17182E-2</v>
      </c>
      <c r="DS1547" s="38">
        <v>9.4252699999999995E-2</v>
      </c>
      <c r="DT1547" s="38">
        <v>0.1993798</v>
      </c>
      <c r="DU1547" s="38">
        <v>0.30841229999999997</v>
      </c>
      <c r="DV1547" s="38">
        <v>0.39888610000000002</v>
      </c>
      <c r="DW1547" s="38">
        <v>0.34579840000000001</v>
      </c>
      <c r="DX1547" s="38">
        <v>0.30973440000000002</v>
      </c>
      <c r="DY1547" s="38">
        <v>0.1283967</v>
      </c>
      <c r="DZ1547" s="38">
        <v>0.21696119999999999</v>
      </c>
      <c r="EA1547" s="38">
        <v>0.2173369</v>
      </c>
      <c r="EB1547" s="38">
        <v>0.13546059999999999</v>
      </c>
      <c r="EC1547" s="38">
        <v>3.8243899999999997E-2</v>
      </c>
      <c r="ED1547" s="38">
        <v>7.4741699999999994E-2</v>
      </c>
      <c r="EE1547" s="38">
        <v>4.94244E-2</v>
      </c>
      <c r="EF1547" s="38">
        <v>6.6218299999999994E-2</v>
      </c>
      <c r="EG1547" s="38">
        <v>5.3043100000000003E-2</v>
      </c>
      <c r="EH1547" s="38">
        <v>8.8755399999999998E-2</v>
      </c>
      <c r="EI1547" s="38">
        <v>0.11811629999999999</v>
      </c>
      <c r="EJ1547" s="38">
        <v>-6.0308500000000001E-2</v>
      </c>
      <c r="EK1547" s="38">
        <v>5.8504100000000003E-2</v>
      </c>
      <c r="EL1547" s="38">
        <v>3.2847599999999998E-2</v>
      </c>
      <c r="EM1547" s="38">
        <v>-3.8121000000000001E-3</v>
      </c>
      <c r="EN1547" s="38">
        <v>-1.7407300000000001E-2</v>
      </c>
      <c r="EO1547" s="38">
        <v>-2.9191600000000002E-2</v>
      </c>
      <c r="EP1547" s="38">
        <v>1.4717E-3</v>
      </c>
      <c r="EQ1547" s="38">
        <v>0.1095767</v>
      </c>
      <c r="ER1547" s="38">
        <v>0.21811759999999999</v>
      </c>
      <c r="ES1547" s="38">
        <v>0.33565469999999997</v>
      </c>
      <c r="ET1547" s="38">
        <v>0.43001230000000001</v>
      </c>
      <c r="EU1547" s="38">
        <v>0.37894670000000003</v>
      </c>
      <c r="EV1547" s="38">
        <v>0.34599790000000002</v>
      </c>
      <c r="EW1547" s="38">
        <v>0.16747480000000001</v>
      </c>
      <c r="EX1547" s="38">
        <v>0.25036259999999999</v>
      </c>
      <c r="EY1547" s="38">
        <v>0.25274239999999998</v>
      </c>
      <c r="EZ1547" s="38">
        <v>0.16990810000000001</v>
      </c>
      <c r="FA1547" s="38">
        <v>7.4402399999999994E-2</v>
      </c>
      <c r="FB1547" s="38">
        <v>87.987740000000002</v>
      </c>
      <c r="FC1547" s="38">
        <v>86.546390000000002</v>
      </c>
      <c r="FD1547" s="38">
        <v>84.081370000000007</v>
      </c>
      <c r="FE1547" s="38">
        <v>82.811769999999996</v>
      </c>
      <c r="FF1547" s="38">
        <v>81.626059999999995</v>
      </c>
      <c r="FG1547" s="38">
        <v>79.604370000000003</v>
      </c>
      <c r="FH1547" s="38">
        <v>78.788889999999995</v>
      </c>
      <c r="FI1547" s="38">
        <v>79.855930000000001</v>
      </c>
      <c r="FJ1547" s="38">
        <v>84.831050000000005</v>
      </c>
      <c r="FK1547" s="38">
        <v>90.261120000000005</v>
      </c>
      <c r="FL1547" s="38">
        <v>95.434560000000005</v>
      </c>
      <c r="FM1547" s="38">
        <v>98.947140000000005</v>
      </c>
      <c r="FN1547" s="38">
        <v>102.20780000000001</v>
      </c>
      <c r="FO1547" s="38">
        <v>104.4311</v>
      </c>
      <c r="FP1547" s="38">
        <v>105.89749999999999</v>
      </c>
      <c r="FQ1547" s="38">
        <v>106.50660000000001</v>
      </c>
      <c r="FR1547" s="38">
        <v>106.3755</v>
      </c>
      <c r="FS1547" s="38">
        <v>104.95659999999999</v>
      </c>
      <c r="FT1547" s="38">
        <v>101.88639999999999</v>
      </c>
      <c r="FU1547" s="38">
        <v>97.895290000000003</v>
      </c>
      <c r="FV1547" s="38">
        <v>94.918390000000002</v>
      </c>
      <c r="FW1547">
        <v>92.813860000000005</v>
      </c>
      <c r="FX1547">
        <v>90.057140000000004</v>
      </c>
      <c r="FY1547">
        <v>87.504339999999999</v>
      </c>
      <c r="FZ1547">
        <v>4.5846199999999997E-2</v>
      </c>
      <c r="GA1547">
        <v>0.30106159999999998</v>
      </c>
      <c r="GB1547">
        <v>1</v>
      </c>
    </row>
    <row r="1548" spans="1:184" x14ac:dyDescent="0.3">
      <c r="A1548" t="s">
        <v>1</v>
      </c>
      <c r="B1548" t="s">
        <v>1</v>
      </c>
      <c r="C1548" t="s">
        <v>278</v>
      </c>
      <c r="D1548" t="s">
        <v>1</v>
      </c>
      <c r="E1548" t="s">
        <v>1</v>
      </c>
      <c r="F1548" t="s">
        <v>1</v>
      </c>
      <c r="G1548" t="s">
        <v>1</v>
      </c>
      <c r="H1548" s="40" t="s">
        <v>1</v>
      </c>
      <c r="I1548" s="18" t="s">
        <v>1</v>
      </c>
      <c r="J1548" s="38" t="s">
        <v>1</v>
      </c>
      <c r="K1548" s="18" t="s">
        <v>2</v>
      </c>
      <c r="L1548" s="38">
        <v>34531</v>
      </c>
      <c r="M1548" s="38">
        <v>34531</v>
      </c>
      <c r="N1548" s="38">
        <v>6.5571739999999998</v>
      </c>
      <c r="O1548" s="38">
        <v>6.4174379999999998</v>
      </c>
      <c r="P1548" s="38">
        <v>6.2977220000000003</v>
      </c>
      <c r="Q1548" s="38">
        <v>6.2341389999999999</v>
      </c>
      <c r="R1548" s="38">
        <v>6.3302759999999996</v>
      </c>
      <c r="S1548" s="38">
        <v>6.6533069999999999</v>
      </c>
      <c r="T1548" s="38">
        <v>7.0900460000000001</v>
      </c>
      <c r="U1548" s="38">
        <v>7.6969799999999999</v>
      </c>
      <c r="V1548" s="38">
        <v>8.4183240000000001</v>
      </c>
      <c r="W1548" s="38">
        <v>8.9949849999999998</v>
      </c>
      <c r="X1548" s="38">
        <v>9.503539</v>
      </c>
      <c r="Y1548" s="38">
        <v>9.8787559999999992</v>
      </c>
      <c r="Z1548" s="38">
        <v>10.13463</v>
      </c>
      <c r="AA1548" s="38">
        <v>10.423</v>
      </c>
      <c r="AB1548" s="38">
        <v>10.47775</v>
      </c>
      <c r="AC1548" s="38">
        <v>10.300660000000001</v>
      </c>
      <c r="AD1548" s="38">
        <v>9.9222699999999993</v>
      </c>
      <c r="AE1548" s="38">
        <v>9.3128530000000005</v>
      </c>
      <c r="AF1548" s="38">
        <v>8.8666750000000008</v>
      </c>
      <c r="AG1548" s="38">
        <v>8.5403000000000002</v>
      </c>
      <c r="AH1548" s="38">
        <v>8.2915279999999996</v>
      </c>
      <c r="AI1548" s="38">
        <v>7.924798</v>
      </c>
      <c r="AJ1548" s="38">
        <v>7.4462289999999998</v>
      </c>
      <c r="AK1548" s="38">
        <v>7.0611189999999997</v>
      </c>
      <c r="AL1548" s="38">
        <v>-1.3445800000000001E-2</v>
      </c>
      <c r="AM1548" s="38">
        <v>4.0336E-3</v>
      </c>
      <c r="AN1548" s="38">
        <v>9.2508E-3</v>
      </c>
      <c r="AO1548" s="38">
        <v>1.9785899999999999E-2</v>
      </c>
      <c r="AP1548" s="38">
        <v>1.5198E-3</v>
      </c>
      <c r="AQ1548" s="38">
        <v>-1.7635399999999999E-2</v>
      </c>
      <c r="AR1548" s="38">
        <v>-5.9327699999999997E-2</v>
      </c>
      <c r="AS1548" s="38">
        <v>-3.2645599999999997E-2</v>
      </c>
      <c r="AT1548" s="38">
        <v>-5.1596999999999997E-2</v>
      </c>
      <c r="AU1548" s="38">
        <v>-5.2856599999999997E-2</v>
      </c>
      <c r="AV1548" s="38">
        <v>-3.1283199999999997E-2</v>
      </c>
      <c r="AW1548" s="38">
        <v>-3.2697700000000003E-2</v>
      </c>
      <c r="AX1548" s="38">
        <v>-3.6662899999999998E-2</v>
      </c>
      <c r="AY1548" s="38">
        <v>7.6293000000000003E-3</v>
      </c>
      <c r="AZ1548" s="38">
        <v>3.0642800000000001E-2</v>
      </c>
      <c r="BA1548" s="38">
        <v>8.2028699999999996E-2</v>
      </c>
      <c r="BB1548" s="38">
        <v>0.17662069999999999</v>
      </c>
      <c r="BC1548" s="38">
        <v>0.15190319999999999</v>
      </c>
      <c r="BD1548" s="38">
        <v>0.12260939999999999</v>
      </c>
      <c r="BE1548" s="38">
        <v>9.4628100000000007E-2</v>
      </c>
      <c r="BF1548" s="38">
        <v>9.8816100000000004E-2</v>
      </c>
      <c r="BG1548" s="38">
        <v>1.4918000000000001E-2</v>
      </c>
      <c r="BH1548" s="38">
        <v>-8.7837999999999996E-3</v>
      </c>
      <c r="BI1548" s="38">
        <v>-3.4980499999999998E-2</v>
      </c>
      <c r="BJ1548" s="38">
        <v>9.41E-4</v>
      </c>
      <c r="BK1548" s="38">
        <v>1.5188200000000001E-2</v>
      </c>
      <c r="BL1548" s="38">
        <v>2.0953300000000001E-2</v>
      </c>
      <c r="BM1548" s="38">
        <v>2.9627500000000001E-2</v>
      </c>
      <c r="BN1548" s="38">
        <v>1.1573699999999999E-2</v>
      </c>
      <c r="BO1548" s="38">
        <v>-5.6705999999999996E-3</v>
      </c>
      <c r="BP1548" s="38">
        <v>-4.2824399999999999E-2</v>
      </c>
      <c r="BQ1548" s="38">
        <v>-1.6798299999999999E-2</v>
      </c>
      <c r="BR1548" s="38">
        <v>-3.4334999999999997E-2</v>
      </c>
      <c r="BS1548" s="38">
        <v>-3.6094500000000002E-2</v>
      </c>
      <c r="BT1548" s="38">
        <v>-1.64125E-2</v>
      </c>
      <c r="BU1548" s="38">
        <v>-2.13215E-2</v>
      </c>
      <c r="BV1548" s="38">
        <v>-2.7981300000000001E-2</v>
      </c>
      <c r="BW1548" s="38">
        <v>1.7640800000000002E-2</v>
      </c>
      <c r="BX1548" s="38">
        <v>4.7319300000000002E-2</v>
      </c>
      <c r="BY1548" s="38">
        <v>0.1042679</v>
      </c>
      <c r="BZ1548" s="38">
        <v>0.20091110000000001</v>
      </c>
      <c r="CA1548" s="38">
        <v>0.1752582</v>
      </c>
      <c r="CB1548" s="38">
        <v>0.14651719999999999</v>
      </c>
      <c r="CC1548" s="38">
        <v>0.11660280000000001</v>
      </c>
      <c r="CD1548" s="38">
        <v>0.12038160000000001</v>
      </c>
      <c r="CE1548" s="38">
        <v>4.09208E-2</v>
      </c>
      <c r="CF1548" s="38">
        <v>1.48746E-2</v>
      </c>
      <c r="CG1548" s="38">
        <v>-1.10575E-2</v>
      </c>
      <c r="CH1548" s="38">
        <v>1.09053E-2</v>
      </c>
      <c r="CI1548" s="38">
        <v>2.2913900000000001E-2</v>
      </c>
      <c r="CJ1548" s="38">
        <v>2.9058299999999999E-2</v>
      </c>
      <c r="CK1548" s="38">
        <v>3.6443799999999998E-2</v>
      </c>
      <c r="CL1548" s="38">
        <v>1.8537100000000001E-2</v>
      </c>
      <c r="CM1548" s="38">
        <v>2.6161000000000001E-3</v>
      </c>
      <c r="CN1548" s="38">
        <v>-3.13943E-2</v>
      </c>
      <c r="CO1548" s="38">
        <v>-5.8225000000000004E-3</v>
      </c>
      <c r="CP1548" s="38">
        <v>-2.2379400000000001E-2</v>
      </c>
      <c r="CQ1548" s="38">
        <v>-2.4485099999999999E-2</v>
      </c>
      <c r="CR1548" s="38">
        <v>-6.1130999999999998E-3</v>
      </c>
      <c r="CS1548" s="38">
        <v>-1.34424E-2</v>
      </c>
      <c r="CT1548" s="38">
        <v>-2.1968399999999999E-2</v>
      </c>
      <c r="CU1548" s="38">
        <v>2.4574800000000001E-2</v>
      </c>
      <c r="CV1548" s="38">
        <v>5.8869299999999999E-2</v>
      </c>
      <c r="CW1548" s="38">
        <v>0.1196707</v>
      </c>
      <c r="CX1548" s="38">
        <v>0.2177346</v>
      </c>
      <c r="CY1548" s="38">
        <v>0.19143379999999999</v>
      </c>
      <c r="CZ1548" s="38">
        <v>0.16307569999999999</v>
      </c>
      <c r="DA1548" s="38">
        <v>0.1318223</v>
      </c>
      <c r="DB1548" s="38">
        <v>0.13531789999999999</v>
      </c>
      <c r="DC1548" s="38">
        <v>5.8930200000000002E-2</v>
      </c>
      <c r="DD1548" s="38">
        <v>3.1260400000000001E-2</v>
      </c>
      <c r="DE1548" s="38">
        <v>5.5113999999999996E-3</v>
      </c>
      <c r="DF1548" s="38">
        <v>2.0869599999999999E-2</v>
      </c>
      <c r="DG1548" s="38">
        <v>3.0639599999999999E-2</v>
      </c>
      <c r="DH1548" s="38">
        <v>3.7163399999999999E-2</v>
      </c>
      <c r="DI1548" s="38">
        <v>4.326E-2</v>
      </c>
      <c r="DJ1548" s="38">
        <v>2.5500399999999999E-2</v>
      </c>
      <c r="DK1548" s="38">
        <v>1.09029E-2</v>
      </c>
      <c r="DL1548" s="38">
        <v>-1.9964200000000001E-2</v>
      </c>
      <c r="DM1548" s="38">
        <v>5.1533000000000004E-3</v>
      </c>
      <c r="DN1548" s="38">
        <v>-1.04238E-2</v>
      </c>
      <c r="DO1548" s="38">
        <v>-1.28758E-2</v>
      </c>
      <c r="DP1548" s="38">
        <v>4.1862999999999996E-3</v>
      </c>
      <c r="DQ1548" s="38">
        <v>-5.5631999999999999E-3</v>
      </c>
      <c r="DR1548" s="38">
        <v>-1.5955500000000001E-2</v>
      </c>
      <c r="DS1548" s="38">
        <v>3.1508700000000001E-2</v>
      </c>
      <c r="DT1548" s="38">
        <v>7.0419399999999993E-2</v>
      </c>
      <c r="DU1548" s="38">
        <v>0.13507340000000001</v>
      </c>
      <c r="DV1548" s="38">
        <v>0.23455799999999999</v>
      </c>
      <c r="DW1548" s="38">
        <v>0.2076095</v>
      </c>
      <c r="DX1548" s="38">
        <v>0.17963409999999999</v>
      </c>
      <c r="DY1548" s="38">
        <v>0.1470419</v>
      </c>
      <c r="DZ1548" s="38">
        <v>0.1502541</v>
      </c>
      <c r="EA1548" s="38">
        <v>7.69397E-2</v>
      </c>
      <c r="EB1548" s="38">
        <v>4.7646099999999997E-2</v>
      </c>
      <c r="EC1548" s="38">
        <v>2.20804E-2</v>
      </c>
      <c r="ED1548" s="38">
        <v>3.52564E-2</v>
      </c>
      <c r="EE1548" s="38">
        <v>4.17943E-2</v>
      </c>
      <c r="EF1548" s="38">
        <v>4.8865800000000001E-2</v>
      </c>
      <c r="EG1548" s="38">
        <v>5.3101599999999999E-2</v>
      </c>
      <c r="EH1548" s="38">
        <v>3.5554299999999997E-2</v>
      </c>
      <c r="EI1548" s="38">
        <v>2.2867700000000001E-2</v>
      </c>
      <c r="EJ1548" s="38">
        <v>-3.4610000000000001E-3</v>
      </c>
      <c r="EK1548" s="38">
        <v>2.1000600000000001E-2</v>
      </c>
      <c r="EL1548" s="38">
        <v>6.8382E-3</v>
      </c>
      <c r="EM1548" s="38">
        <v>3.8863000000000001E-3</v>
      </c>
      <c r="EN1548" s="38">
        <v>1.9057000000000001E-2</v>
      </c>
      <c r="EO1548" s="38">
        <v>5.8129999999999996E-3</v>
      </c>
      <c r="EP1548" s="38">
        <v>-7.2738000000000004E-3</v>
      </c>
      <c r="EQ1548" s="38">
        <v>4.15202E-2</v>
      </c>
      <c r="ER1548" s="38">
        <v>8.7095800000000001E-2</v>
      </c>
      <c r="ES1548" s="38">
        <v>0.1573126</v>
      </c>
      <c r="ET1548" s="38">
        <v>0.25884839999999998</v>
      </c>
      <c r="EU1548" s="38">
        <v>0.23096449999999999</v>
      </c>
      <c r="EV1548" s="38">
        <v>0.2035419</v>
      </c>
      <c r="EW1548" s="38">
        <v>0.16901659999999999</v>
      </c>
      <c r="EX1548" s="38">
        <v>0.17181959999999999</v>
      </c>
      <c r="EY1548" s="38">
        <v>0.1029424</v>
      </c>
      <c r="EZ1548" s="38">
        <v>7.1304500000000007E-2</v>
      </c>
      <c r="FA1548" s="38">
        <v>4.6003299999999997E-2</v>
      </c>
      <c r="FB1548" s="38">
        <v>80.496070000000003</v>
      </c>
      <c r="FC1548" s="38">
        <v>79.069980000000001</v>
      </c>
      <c r="FD1548" s="38">
        <v>77.367609999999999</v>
      </c>
      <c r="FE1548" s="38">
        <v>75.835769999999997</v>
      </c>
      <c r="FF1548" s="38">
        <v>74.535499999999999</v>
      </c>
      <c r="FG1548" s="38">
        <v>73.36515</v>
      </c>
      <c r="FH1548" s="38">
        <v>72.955950000000001</v>
      </c>
      <c r="FI1548" s="38">
        <v>75.420050000000003</v>
      </c>
      <c r="FJ1548" s="38">
        <v>79.696560000000005</v>
      </c>
      <c r="FK1548" s="38">
        <v>84.287549999999996</v>
      </c>
      <c r="FL1548" s="38">
        <v>88.661249999999995</v>
      </c>
      <c r="FM1548" s="38">
        <v>92.582440000000005</v>
      </c>
      <c r="FN1548" s="38">
        <v>95.874170000000007</v>
      </c>
      <c r="FO1548" s="38">
        <v>98.194029999999998</v>
      </c>
      <c r="FP1548" s="38">
        <v>99.898409999999998</v>
      </c>
      <c r="FQ1548" s="38">
        <v>100.9573</v>
      </c>
      <c r="FR1548" s="38">
        <v>101.33580000000001</v>
      </c>
      <c r="FS1548" s="38">
        <v>100.6788</v>
      </c>
      <c r="FT1548" s="38">
        <v>98.840019999999996</v>
      </c>
      <c r="FU1548" s="38">
        <v>95.417010000000005</v>
      </c>
      <c r="FV1548" s="38">
        <v>91.558899999999994</v>
      </c>
      <c r="FW1548">
        <v>88.486559999999997</v>
      </c>
      <c r="FX1548">
        <v>85.767319999999998</v>
      </c>
      <c r="FY1548">
        <v>83.30762</v>
      </c>
      <c r="FZ1548">
        <v>2.4302600000000001E-2</v>
      </c>
      <c r="GA1548">
        <v>0.20675550000000001</v>
      </c>
      <c r="GB1548">
        <v>1</v>
      </c>
    </row>
    <row r="1549" spans="1:184" x14ac:dyDescent="0.3">
      <c r="A1549" t="s">
        <v>1</v>
      </c>
      <c r="B1549" t="s">
        <v>1</v>
      </c>
      <c r="C1549" t="s">
        <v>263</v>
      </c>
      <c r="D1549" t="s">
        <v>1</v>
      </c>
      <c r="E1549" t="s">
        <v>1</v>
      </c>
      <c r="F1549" t="s">
        <v>1</v>
      </c>
      <c r="G1549" t="s">
        <v>1</v>
      </c>
      <c r="H1549" s="40" t="s">
        <v>1</v>
      </c>
      <c r="I1549" s="18" t="s">
        <v>1</v>
      </c>
      <c r="J1549" s="38" t="s">
        <v>1</v>
      </c>
      <c r="K1549" s="18">
        <v>44722</v>
      </c>
      <c r="L1549" s="38">
        <v>12402</v>
      </c>
      <c r="M1549" s="38">
        <v>12402</v>
      </c>
      <c r="N1549" s="38">
        <v>4.0086539999999999</v>
      </c>
      <c r="O1549" s="38">
        <v>3.86707</v>
      </c>
      <c r="P1549" s="38">
        <v>3.7548620000000001</v>
      </c>
      <c r="Q1549" s="38">
        <v>3.7342409999999999</v>
      </c>
      <c r="R1549" s="38">
        <v>3.8893740000000001</v>
      </c>
      <c r="S1549" s="38">
        <v>4.1778029999999999</v>
      </c>
      <c r="T1549" s="38">
        <v>4.5566509999999996</v>
      </c>
      <c r="U1549" s="38">
        <v>5.1069149999999999</v>
      </c>
      <c r="V1549" s="38">
        <v>5.7538260000000001</v>
      </c>
      <c r="W1549" s="38">
        <v>6.3143729999999998</v>
      </c>
      <c r="X1549" s="38">
        <v>6.7712029999999999</v>
      </c>
      <c r="Y1549" s="38">
        <v>7.123761</v>
      </c>
      <c r="Z1549" s="38">
        <v>7.3081189999999996</v>
      </c>
      <c r="AA1549" s="38">
        <v>7.5055209999999999</v>
      </c>
      <c r="AB1549" s="38">
        <v>7.564794</v>
      </c>
      <c r="AC1549" s="38">
        <v>7.3639250000000001</v>
      </c>
      <c r="AD1549" s="38">
        <v>6.9238999999999997</v>
      </c>
      <c r="AE1549" s="38">
        <v>6.4530209999999997</v>
      </c>
      <c r="AF1549" s="38">
        <v>5.9954090000000004</v>
      </c>
      <c r="AG1549" s="38">
        <v>5.662973</v>
      </c>
      <c r="AH1549" s="38">
        <v>5.3527570000000004</v>
      </c>
      <c r="AI1549" s="38">
        <v>4.974386</v>
      </c>
      <c r="AJ1549" s="38">
        <v>4.5409059999999997</v>
      </c>
      <c r="AK1549" s="38">
        <v>4.198359</v>
      </c>
      <c r="AL1549" s="38">
        <v>2.2669600000000002E-2</v>
      </c>
      <c r="AM1549" s="38">
        <v>6.1265E-3</v>
      </c>
      <c r="AN1549" s="38">
        <v>2.0200200000000001E-2</v>
      </c>
      <c r="AO1549" s="38">
        <v>4.3417000000000004E-3</v>
      </c>
      <c r="AP1549" s="38">
        <v>-3.9842999999999996E-3</v>
      </c>
      <c r="AQ1549" s="38">
        <v>3.3496699999999997E-2</v>
      </c>
      <c r="AR1549" s="38">
        <v>7.7183E-3</v>
      </c>
      <c r="AS1549" s="38">
        <v>-6.6040399999999999E-2</v>
      </c>
      <c r="AT1549" s="38">
        <v>-8.1300399999999995E-2</v>
      </c>
      <c r="AU1549" s="38">
        <v>-0.1110479</v>
      </c>
      <c r="AV1549" s="38">
        <v>-9.0509199999999998E-2</v>
      </c>
      <c r="AW1549" s="38">
        <v>-3.5531500000000001E-2</v>
      </c>
      <c r="AX1549" s="38">
        <v>-6.0157500000000003E-2</v>
      </c>
      <c r="AY1549" s="38">
        <v>-4.6591999999999996E-3</v>
      </c>
      <c r="AZ1549" s="38">
        <v>8.6776099999999995E-2</v>
      </c>
      <c r="BA1549" s="38">
        <v>0.1065059</v>
      </c>
      <c r="BB1549" s="38">
        <v>6.1662099999999997E-2</v>
      </c>
      <c r="BC1549" s="38">
        <v>7.0421399999999995E-2</v>
      </c>
      <c r="BD1549" s="38">
        <v>4.6093000000000002E-3</v>
      </c>
      <c r="BE1549" s="38">
        <v>-6.1253700000000001E-2</v>
      </c>
      <c r="BF1549" s="38">
        <v>-7.6578999999999994E-2</v>
      </c>
      <c r="BG1549" s="38">
        <v>-0.1033862</v>
      </c>
      <c r="BH1549" s="38">
        <v>-0.10514510000000001</v>
      </c>
      <c r="BI1549" s="38">
        <v>-8.4328899999999998E-2</v>
      </c>
      <c r="BJ1549" s="38">
        <v>3.9821099999999998E-2</v>
      </c>
      <c r="BK1549" s="38">
        <v>2.0275600000000001E-2</v>
      </c>
      <c r="BL1549" s="38">
        <v>3.2817499999999999E-2</v>
      </c>
      <c r="BM1549" s="38">
        <v>1.3859700000000001E-2</v>
      </c>
      <c r="BN1549" s="38">
        <v>5.4787000000000004E-3</v>
      </c>
      <c r="BO1549" s="38">
        <v>4.6669000000000002E-2</v>
      </c>
      <c r="BP1549" s="38">
        <v>2.6305499999999999E-2</v>
      </c>
      <c r="BQ1549" s="38">
        <v>-5.3209899999999997E-2</v>
      </c>
      <c r="BR1549" s="38">
        <v>-6.5164299999999994E-2</v>
      </c>
      <c r="BS1549" s="38">
        <v>-9.3261899999999995E-2</v>
      </c>
      <c r="BT1549" s="38">
        <v>-7.1732400000000002E-2</v>
      </c>
      <c r="BU1549" s="38">
        <v>-2.2960600000000001E-2</v>
      </c>
      <c r="BV1549" s="38">
        <v>-5.2755900000000001E-2</v>
      </c>
      <c r="BW1549" s="38">
        <v>7.7622000000000003E-3</v>
      </c>
      <c r="BX1549" s="38">
        <v>0.1086572</v>
      </c>
      <c r="BY1549" s="38">
        <v>0.12811230000000001</v>
      </c>
      <c r="BZ1549" s="38">
        <v>8.8099200000000003E-2</v>
      </c>
      <c r="CA1549" s="38">
        <v>9.4753000000000004E-2</v>
      </c>
      <c r="CB1549" s="38">
        <v>2.8070399999999999E-2</v>
      </c>
      <c r="CC1549" s="38">
        <v>-4.1624399999999999E-2</v>
      </c>
      <c r="CD1549" s="38">
        <v>-5.9737999999999999E-2</v>
      </c>
      <c r="CE1549" s="38">
        <v>-8.2698599999999997E-2</v>
      </c>
      <c r="CF1549" s="38">
        <v>-8.6588100000000001E-2</v>
      </c>
      <c r="CG1549" s="38">
        <v>-6.38127E-2</v>
      </c>
      <c r="CH1549" s="38">
        <v>5.1700099999999999E-2</v>
      </c>
      <c r="CI1549" s="38">
        <v>3.00751E-2</v>
      </c>
      <c r="CJ1549" s="38">
        <v>4.1556200000000001E-2</v>
      </c>
      <c r="CK1549" s="38">
        <v>2.0451799999999999E-2</v>
      </c>
      <c r="CL1549" s="38">
        <v>1.20327E-2</v>
      </c>
      <c r="CM1549" s="38">
        <v>5.5792099999999997E-2</v>
      </c>
      <c r="CN1549" s="38">
        <v>3.9178900000000003E-2</v>
      </c>
      <c r="CO1549" s="38">
        <v>-4.4323500000000002E-2</v>
      </c>
      <c r="CP1549" s="38">
        <v>-5.3988500000000002E-2</v>
      </c>
      <c r="CQ1549" s="38">
        <v>-8.0943399999999999E-2</v>
      </c>
      <c r="CR1549" s="38">
        <v>-5.8727700000000001E-2</v>
      </c>
      <c r="CS1549" s="38">
        <v>-1.42541E-2</v>
      </c>
      <c r="CT1549" s="38">
        <v>-4.7629499999999998E-2</v>
      </c>
      <c r="CU1549" s="38">
        <v>1.6365299999999999E-2</v>
      </c>
      <c r="CV1549" s="38">
        <v>0.12381200000000001</v>
      </c>
      <c r="CW1549" s="38">
        <v>0.1430767</v>
      </c>
      <c r="CX1549" s="38">
        <v>0.1064094</v>
      </c>
      <c r="CY1549" s="38">
        <v>0.111605</v>
      </c>
      <c r="CZ1549" s="38">
        <v>4.4319400000000002E-2</v>
      </c>
      <c r="DA1549" s="38">
        <v>-2.8029100000000001E-2</v>
      </c>
      <c r="DB1549" s="38">
        <v>-4.8073999999999999E-2</v>
      </c>
      <c r="DC1549" s="38">
        <v>-6.8370299999999995E-2</v>
      </c>
      <c r="DD1549" s="38">
        <v>-7.3735499999999995E-2</v>
      </c>
      <c r="DE1549" s="38">
        <v>-4.9603300000000003E-2</v>
      </c>
      <c r="DF1549" s="38">
        <v>6.3579200000000002E-2</v>
      </c>
      <c r="DG1549" s="38">
        <v>3.9874699999999999E-2</v>
      </c>
      <c r="DH1549" s="38">
        <v>5.0294899999999997E-2</v>
      </c>
      <c r="DI1549" s="38">
        <v>2.7043899999999999E-2</v>
      </c>
      <c r="DJ1549" s="38">
        <v>1.8586700000000001E-2</v>
      </c>
      <c r="DK1549" s="38">
        <v>6.4915200000000006E-2</v>
      </c>
      <c r="DL1549" s="38">
        <v>5.2052300000000003E-2</v>
      </c>
      <c r="DM1549" s="38">
        <v>-3.5437099999999999E-2</v>
      </c>
      <c r="DN1549" s="38">
        <v>-4.2812700000000002E-2</v>
      </c>
      <c r="DO1549" s="38">
        <v>-6.8624900000000003E-2</v>
      </c>
      <c r="DP1549" s="38">
        <v>-4.5722899999999997E-2</v>
      </c>
      <c r="DQ1549" s="38">
        <v>-5.5475000000000003E-3</v>
      </c>
      <c r="DR1549" s="38">
        <v>-4.2503100000000002E-2</v>
      </c>
      <c r="DS1549" s="38">
        <v>2.4968299999999999E-2</v>
      </c>
      <c r="DT1549" s="38">
        <v>0.1389668</v>
      </c>
      <c r="DU1549" s="38">
        <v>0.15804119999999999</v>
      </c>
      <c r="DV1549" s="38">
        <v>0.1247197</v>
      </c>
      <c r="DW1549" s="38">
        <v>0.12845699999999999</v>
      </c>
      <c r="DX1549" s="38">
        <v>6.0568499999999997E-2</v>
      </c>
      <c r="DY1549" s="38">
        <v>-1.44339E-2</v>
      </c>
      <c r="DZ1549" s="38">
        <v>-3.6409999999999998E-2</v>
      </c>
      <c r="EA1549" s="38">
        <v>-5.4042100000000003E-2</v>
      </c>
      <c r="EB1549" s="38">
        <v>-6.0883E-2</v>
      </c>
      <c r="EC1549" s="38">
        <v>-3.5393800000000003E-2</v>
      </c>
      <c r="ED1549" s="38">
        <v>8.0730700000000002E-2</v>
      </c>
      <c r="EE1549" s="38">
        <v>5.4023799999999997E-2</v>
      </c>
      <c r="EF1549" s="38">
        <v>6.2912099999999999E-2</v>
      </c>
      <c r="EG1549" s="38">
        <v>3.6561900000000001E-2</v>
      </c>
      <c r="EH1549" s="38">
        <v>2.80497E-2</v>
      </c>
      <c r="EI1549" s="38">
        <v>7.8087500000000004E-2</v>
      </c>
      <c r="EJ1549" s="38">
        <v>7.0639499999999994E-2</v>
      </c>
      <c r="EK1549" s="38">
        <v>-2.2606500000000002E-2</v>
      </c>
      <c r="EL1549" s="38">
        <v>-2.6676600000000002E-2</v>
      </c>
      <c r="EM1549" s="38">
        <v>-5.0838899999999999E-2</v>
      </c>
      <c r="EN1549" s="38">
        <v>-2.6946100000000001E-2</v>
      </c>
      <c r="EO1549" s="38">
        <v>7.0234E-3</v>
      </c>
      <c r="EP1549" s="38">
        <v>-3.5101500000000001E-2</v>
      </c>
      <c r="EQ1549" s="38">
        <v>3.7389699999999998E-2</v>
      </c>
      <c r="ER1549" s="38">
        <v>0.16084789999999999</v>
      </c>
      <c r="ES1549" s="38">
        <v>0.17964759999999999</v>
      </c>
      <c r="ET1549" s="38">
        <v>0.15115680000000001</v>
      </c>
      <c r="EU1549" s="38">
        <v>0.1527887</v>
      </c>
      <c r="EV1549" s="38">
        <v>8.4029499999999993E-2</v>
      </c>
      <c r="EW1549" s="38">
        <v>5.1954000000000002E-3</v>
      </c>
      <c r="EX1549" s="38">
        <v>-1.9569099999999999E-2</v>
      </c>
      <c r="EY1549" s="38">
        <v>-3.3354500000000002E-2</v>
      </c>
      <c r="EZ1549" s="38">
        <v>-4.2326000000000003E-2</v>
      </c>
      <c r="FA1549" s="38">
        <v>-1.48776E-2</v>
      </c>
      <c r="FB1549" s="38">
        <v>74.096940000000004</v>
      </c>
      <c r="FC1549" s="38">
        <v>72.828040000000001</v>
      </c>
      <c r="FD1549" s="38">
        <v>70.653589999999994</v>
      </c>
      <c r="FE1549" s="38">
        <v>68.587019999999995</v>
      </c>
      <c r="FF1549" s="38">
        <v>67.918719999999993</v>
      </c>
      <c r="FG1549" s="38">
        <v>67.162989999999994</v>
      </c>
      <c r="FH1549" s="38">
        <v>68.154399999999995</v>
      </c>
      <c r="FI1549" s="38">
        <v>73.158360000000002</v>
      </c>
      <c r="FJ1549" s="38">
        <v>78.947710000000001</v>
      </c>
      <c r="FK1549" s="38">
        <v>83.510570000000001</v>
      </c>
      <c r="FL1549" s="38">
        <v>87.202610000000007</v>
      </c>
      <c r="FM1549" s="38">
        <v>91.229489999999998</v>
      </c>
      <c r="FN1549" s="38">
        <v>93.800610000000006</v>
      </c>
      <c r="FO1549" s="38">
        <v>95.365859999999998</v>
      </c>
      <c r="FP1549" s="38">
        <v>97.031670000000005</v>
      </c>
      <c r="FQ1549" s="38">
        <v>97.986050000000006</v>
      </c>
      <c r="FR1549" s="38">
        <v>98.665469999999999</v>
      </c>
      <c r="FS1549" s="38">
        <v>98.946870000000004</v>
      </c>
      <c r="FT1549" s="38">
        <v>97.343230000000005</v>
      </c>
      <c r="FU1549" s="38">
        <v>93.432720000000003</v>
      </c>
      <c r="FV1549" s="38">
        <v>87.832319999999996</v>
      </c>
      <c r="FW1549">
        <v>84.158500000000004</v>
      </c>
      <c r="FX1549">
        <v>81.241849999999999</v>
      </c>
      <c r="FY1549">
        <v>78.647769999999994</v>
      </c>
      <c r="FZ1549">
        <v>2.6173800000000001E-2</v>
      </c>
      <c r="GA1549">
        <v>0.20381450000000001</v>
      </c>
      <c r="GB1549">
        <v>1</v>
      </c>
    </row>
    <row r="1550" spans="1:184" x14ac:dyDescent="0.3">
      <c r="A1550" t="s">
        <v>1</v>
      </c>
      <c r="B1550" t="s">
        <v>1</v>
      </c>
      <c r="C1550" t="s">
        <v>263</v>
      </c>
      <c r="D1550" t="s">
        <v>1</v>
      </c>
      <c r="E1550" t="s">
        <v>1</v>
      </c>
      <c r="F1550" t="s">
        <v>1</v>
      </c>
      <c r="G1550" t="s">
        <v>1</v>
      </c>
      <c r="H1550" s="40" t="s">
        <v>1</v>
      </c>
      <c r="I1550" s="18" t="s">
        <v>1</v>
      </c>
      <c r="J1550" s="38" t="s">
        <v>1</v>
      </c>
      <c r="K1550" s="18">
        <v>44739</v>
      </c>
      <c r="L1550" s="38">
        <v>12380</v>
      </c>
      <c r="M1550" s="38">
        <v>12380</v>
      </c>
      <c r="N1550" s="38">
        <v>3.8451219999999999</v>
      </c>
      <c r="O1550" s="38">
        <v>3.7261320000000002</v>
      </c>
      <c r="P1550" s="38">
        <v>3.6621079999999999</v>
      </c>
      <c r="Q1550" s="38">
        <v>3.689009</v>
      </c>
      <c r="R1550" s="38">
        <v>3.870212</v>
      </c>
      <c r="S1550" s="38">
        <v>4.2386049999999997</v>
      </c>
      <c r="T1550" s="38">
        <v>4.6483980000000003</v>
      </c>
      <c r="U1550" s="38">
        <v>5.1255499999999996</v>
      </c>
      <c r="V1550" s="38">
        <v>5.6750410000000002</v>
      </c>
      <c r="W1550" s="38">
        <v>6.1588770000000004</v>
      </c>
      <c r="X1550" s="38">
        <v>6.5651989999999998</v>
      </c>
      <c r="Y1550" s="38">
        <v>6.9320240000000002</v>
      </c>
      <c r="Z1550" s="38">
        <v>7.1830480000000003</v>
      </c>
      <c r="AA1550" s="38">
        <v>7.4507070000000004</v>
      </c>
      <c r="AB1550" s="38">
        <v>7.6261010000000002</v>
      </c>
      <c r="AC1550" s="38">
        <v>7.5524139999999997</v>
      </c>
      <c r="AD1550" s="38">
        <v>7.1972170000000002</v>
      </c>
      <c r="AE1550" s="38">
        <v>6.7005359999999996</v>
      </c>
      <c r="AF1550" s="38">
        <v>6.2023429999999999</v>
      </c>
      <c r="AG1550" s="38">
        <v>5.7720000000000002</v>
      </c>
      <c r="AH1550" s="38">
        <v>5.3976980000000001</v>
      </c>
      <c r="AI1550" s="38">
        <v>4.8768099999999999</v>
      </c>
      <c r="AJ1550" s="38">
        <v>4.4376819999999997</v>
      </c>
      <c r="AK1550" s="38">
        <v>4.1175800000000002</v>
      </c>
      <c r="AL1550" s="38">
        <v>-5.5179199999999998E-2</v>
      </c>
      <c r="AM1550" s="38">
        <v>-5.4257300000000001E-2</v>
      </c>
      <c r="AN1550" s="38">
        <v>-3.2976999999999999E-2</v>
      </c>
      <c r="AO1550" s="38">
        <v>3.4818399999999999E-2</v>
      </c>
      <c r="AP1550" s="38">
        <v>3.4982100000000002E-2</v>
      </c>
      <c r="AQ1550" s="38">
        <v>9.7884600000000002E-2</v>
      </c>
      <c r="AR1550" s="38">
        <v>7.9118300000000003E-2</v>
      </c>
      <c r="AS1550" s="38">
        <v>-4.8812500000000002E-2</v>
      </c>
      <c r="AT1550" s="38">
        <v>-0.1375295</v>
      </c>
      <c r="AU1550" s="38">
        <v>-0.1252404</v>
      </c>
      <c r="AV1550" s="38">
        <v>-0.12798699999999999</v>
      </c>
      <c r="AW1550" s="38">
        <v>-8.5083599999999995E-2</v>
      </c>
      <c r="AX1550" s="38">
        <v>1.02092E-2</v>
      </c>
      <c r="AY1550" s="38">
        <v>3.6417100000000001E-2</v>
      </c>
      <c r="AZ1550" s="38">
        <v>0.1039394</v>
      </c>
      <c r="BA1550" s="38">
        <v>3.4725499999999999E-2</v>
      </c>
      <c r="BB1550" s="38">
        <v>9.4501500000000002E-2</v>
      </c>
      <c r="BC1550" s="38">
        <v>0.11271730000000001</v>
      </c>
      <c r="BD1550" s="38">
        <v>0.10221860000000001</v>
      </c>
      <c r="BE1550" s="38">
        <v>-1.11903E-2</v>
      </c>
      <c r="BF1550" s="38">
        <v>1.7048E-3</v>
      </c>
      <c r="BG1550" s="38">
        <v>-0.195243</v>
      </c>
      <c r="BH1550" s="38">
        <v>-0.195688</v>
      </c>
      <c r="BI1550" s="38">
        <v>-0.2188493</v>
      </c>
      <c r="BJ1550" s="38">
        <v>-4.0227300000000001E-2</v>
      </c>
      <c r="BK1550" s="38">
        <v>-4.1710700000000003E-2</v>
      </c>
      <c r="BL1550" s="38">
        <v>-2.2035200000000001E-2</v>
      </c>
      <c r="BM1550" s="38">
        <v>4.5227999999999997E-2</v>
      </c>
      <c r="BN1550" s="38">
        <v>4.5088799999999998E-2</v>
      </c>
      <c r="BO1550" s="38">
        <v>0.10928599999999999</v>
      </c>
      <c r="BP1550" s="38">
        <v>9.2707899999999996E-2</v>
      </c>
      <c r="BQ1550" s="38">
        <v>-3.2299500000000002E-2</v>
      </c>
      <c r="BR1550" s="38">
        <v>-0.1193096</v>
      </c>
      <c r="BS1550" s="38">
        <v>-0.11294</v>
      </c>
      <c r="BT1550" s="38">
        <v>-0.1146948</v>
      </c>
      <c r="BU1550" s="38">
        <v>-7.3686799999999997E-2</v>
      </c>
      <c r="BV1550" s="38">
        <v>1.9586800000000001E-2</v>
      </c>
      <c r="BW1550" s="38">
        <v>4.4084999999999999E-2</v>
      </c>
      <c r="BX1550" s="38">
        <v>0.11817320000000001</v>
      </c>
      <c r="BY1550" s="38">
        <v>5.1070999999999998E-2</v>
      </c>
      <c r="BZ1550" s="38">
        <v>0.1234697</v>
      </c>
      <c r="CA1550" s="38">
        <v>0.13220779999999999</v>
      </c>
      <c r="CB1550" s="38">
        <v>0.1250008</v>
      </c>
      <c r="CC1550" s="38">
        <v>7.9501999999999993E-3</v>
      </c>
      <c r="CD1550" s="38">
        <v>2.45487E-2</v>
      </c>
      <c r="CE1550" s="38">
        <v>-0.17138510000000001</v>
      </c>
      <c r="CF1550" s="38">
        <v>-0.17144899999999999</v>
      </c>
      <c r="CG1550" s="38">
        <v>-0.1956175</v>
      </c>
      <c r="CH1550" s="38">
        <v>-2.9871600000000002E-2</v>
      </c>
      <c r="CI1550" s="38">
        <v>-3.3021000000000002E-2</v>
      </c>
      <c r="CJ1550" s="38">
        <v>-1.4456999999999999E-2</v>
      </c>
      <c r="CK1550" s="38">
        <v>5.2437699999999997E-2</v>
      </c>
      <c r="CL1550" s="38">
        <v>5.2088599999999999E-2</v>
      </c>
      <c r="CM1550" s="38">
        <v>0.1171826</v>
      </c>
      <c r="CN1550" s="38">
        <v>0.10212</v>
      </c>
      <c r="CO1550" s="38">
        <v>-2.0862599999999999E-2</v>
      </c>
      <c r="CP1550" s="38">
        <v>-0.10669049999999999</v>
      </c>
      <c r="CQ1550" s="38">
        <v>-0.10442070000000001</v>
      </c>
      <c r="CR1550" s="38">
        <v>-0.1054887</v>
      </c>
      <c r="CS1550" s="38">
        <v>-6.5793500000000005E-2</v>
      </c>
      <c r="CT1550" s="38">
        <v>2.6081699999999999E-2</v>
      </c>
      <c r="CU1550" s="38">
        <v>4.9395799999999997E-2</v>
      </c>
      <c r="CV1550" s="38">
        <v>0.12803139999999999</v>
      </c>
      <c r="CW1550" s="38">
        <v>6.23919E-2</v>
      </c>
      <c r="CX1550" s="38">
        <v>0.14353299999999999</v>
      </c>
      <c r="CY1550" s="38">
        <v>0.1457068</v>
      </c>
      <c r="CZ1550" s="38">
        <v>0.14077970000000001</v>
      </c>
      <c r="DA1550" s="38">
        <v>2.1206800000000001E-2</v>
      </c>
      <c r="DB1550" s="38">
        <v>4.0370299999999998E-2</v>
      </c>
      <c r="DC1550" s="38">
        <v>-0.1548611</v>
      </c>
      <c r="DD1550" s="38">
        <v>-0.1546611</v>
      </c>
      <c r="DE1550" s="38">
        <v>-0.1795272</v>
      </c>
      <c r="DF1550" s="38">
        <v>-1.9515999999999999E-2</v>
      </c>
      <c r="DG1550" s="38">
        <v>-2.43313E-2</v>
      </c>
      <c r="DH1550" s="38">
        <v>-6.8788E-3</v>
      </c>
      <c r="DI1550" s="38">
        <v>5.96473E-2</v>
      </c>
      <c r="DJ1550" s="38">
        <v>5.9088500000000002E-2</v>
      </c>
      <c r="DK1550" s="38">
        <v>0.1250793</v>
      </c>
      <c r="DL1550" s="38">
        <v>0.1115321</v>
      </c>
      <c r="DM1550" s="38">
        <v>-9.4257000000000004E-3</v>
      </c>
      <c r="DN1550" s="38">
        <v>-9.4071500000000002E-2</v>
      </c>
      <c r="DO1550" s="38">
        <v>-9.5901500000000001E-2</v>
      </c>
      <c r="DP1550" s="38">
        <v>-9.6282499999999993E-2</v>
      </c>
      <c r="DQ1550" s="38">
        <v>-5.7900199999999999E-2</v>
      </c>
      <c r="DR1550" s="38">
        <v>3.2576599999999997E-2</v>
      </c>
      <c r="DS1550" s="38">
        <v>5.4706499999999998E-2</v>
      </c>
      <c r="DT1550" s="38">
        <v>0.1378897</v>
      </c>
      <c r="DU1550" s="38">
        <v>7.3712799999999995E-2</v>
      </c>
      <c r="DV1550" s="38">
        <v>0.1635963</v>
      </c>
      <c r="DW1550" s="38">
        <v>0.15920590000000001</v>
      </c>
      <c r="DX1550" s="38">
        <v>0.15655859999999999</v>
      </c>
      <c r="DY1550" s="38">
        <v>3.4463399999999998E-2</v>
      </c>
      <c r="DZ1550" s="38">
        <v>5.6191900000000003E-2</v>
      </c>
      <c r="EA1550" s="38">
        <v>-0.13833719999999999</v>
      </c>
      <c r="EB1550" s="38">
        <v>-0.1378732</v>
      </c>
      <c r="EC1550" s="38">
        <v>-0.163437</v>
      </c>
      <c r="ED1550" s="38">
        <v>-4.5640999999999998E-3</v>
      </c>
      <c r="EE1550" s="38">
        <v>-1.17847E-2</v>
      </c>
      <c r="EF1550" s="38">
        <v>4.0629999999999998E-3</v>
      </c>
      <c r="EG1550" s="38">
        <v>7.0056900000000005E-2</v>
      </c>
      <c r="EH1550" s="38">
        <v>6.9195199999999998E-2</v>
      </c>
      <c r="EI1550" s="38">
        <v>0.13648070000000001</v>
      </c>
      <c r="EJ1550" s="38">
        <v>0.1251216</v>
      </c>
      <c r="EK1550" s="38">
        <v>7.0873000000000004E-3</v>
      </c>
      <c r="EL1550" s="38">
        <v>-7.5851500000000002E-2</v>
      </c>
      <c r="EM1550" s="38">
        <v>-8.3601099999999998E-2</v>
      </c>
      <c r="EN1550" s="38">
        <v>-8.2990300000000003E-2</v>
      </c>
      <c r="EO1550" s="38">
        <v>-4.65034E-2</v>
      </c>
      <c r="EP1550" s="38">
        <v>4.1954100000000001E-2</v>
      </c>
      <c r="EQ1550" s="38">
        <v>6.2374400000000003E-2</v>
      </c>
      <c r="ER1550" s="38">
        <v>0.15212349999999999</v>
      </c>
      <c r="ES1550" s="38">
        <v>9.0058399999999997E-2</v>
      </c>
      <c r="ET1550" s="38">
        <v>0.1925645</v>
      </c>
      <c r="EU1550" s="38">
        <v>0.1786963</v>
      </c>
      <c r="EV1550" s="38">
        <v>0.17934079999999999</v>
      </c>
      <c r="EW1550" s="38">
        <v>5.3603900000000003E-2</v>
      </c>
      <c r="EX1550" s="38">
        <v>7.9035900000000006E-2</v>
      </c>
      <c r="EY1550" s="38">
        <v>-0.1144792</v>
      </c>
      <c r="EZ1550" s="38">
        <v>-0.1136342</v>
      </c>
      <c r="FA1550" s="38">
        <v>-0.1402052</v>
      </c>
      <c r="FB1550" s="38">
        <v>71.807519999999997</v>
      </c>
      <c r="FC1550" s="38">
        <v>69.866810000000001</v>
      </c>
      <c r="FD1550" s="38">
        <v>68.348020000000005</v>
      </c>
      <c r="FE1550" s="38">
        <v>67.319829999999996</v>
      </c>
      <c r="FF1550" s="38">
        <v>66.282719999999998</v>
      </c>
      <c r="FG1550" s="38">
        <v>64.873469999999998</v>
      </c>
      <c r="FH1550" s="38">
        <v>65.042140000000003</v>
      </c>
      <c r="FI1550" s="38">
        <v>68.719840000000005</v>
      </c>
      <c r="FJ1550" s="38">
        <v>73.107249999999993</v>
      </c>
      <c r="FK1550" s="38">
        <v>77.990120000000005</v>
      </c>
      <c r="FL1550" s="38">
        <v>82.421210000000002</v>
      </c>
      <c r="FM1550" s="38">
        <v>86.164820000000006</v>
      </c>
      <c r="FN1550" s="38">
        <v>90.180049999999994</v>
      </c>
      <c r="FO1550" s="38">
        <v>93.158730000000006</v>
      </c>
      <c r="FP1550" s="38">
        <v>96.256609999999995</v>
      </c>
      <c r="FQ1550" s="38">
        <v>98.841880000000003</v>
      </c>
      <c r="FR1550" s="38">
        <v>100.161</v>
      </c>
      <c r="FS1550" s="38">
        <v>100.31189999999999</v>
      </c>
      <c r="FT1550" s="38">
        <v>98.419939999999997</v>
      </c>
      <c r="FU1550" s="38">
        <v>93.172719999999998</v>
      </c>
      <c r="FV1550" s="38">
        <v>86.585380000000001</v>
      </c>
      <c r="FW1550">
        <v>81.645899999999997</v>
      </c>
      <c r="FX1550">
        <v>77.698229999999995</v>
      </c>
      <c r="FY1550">
        <v>74.555509999999998</v>
      </c>
      <c r="FZ1550">
        <v>2.649E-2</v>
      </c>
      <c r="GA1550">
        <v>0.21880140000000001</v>
      </c>
      <c r="GB1550">
        <v>1</v>
      </c>
    </row>
    <row r="1551" spans="1:184" x14ac:dyDescent="0.3">
      <c r="A1551" t="s">
        <v>1</v>
      </c>
      <c r="B1551" t="s">
        <v>1</v>
      </c>
      <c r="C1551" t="s">
        <v>263</v>
      </c>
      <c r="D1551" t="s">
        <v>1</v>
      </c>
      <c r="E1551" t="s">
        <v>1</v>
      </c>
      <c r="F1551" t="s">
        <v>1</v>
      </c>
      <c r="G1551" t="s">
        <v>1</v>
      </c>
      <c r="H1551" s="40" t="s">
        <v>1</v>
      </c>
      <c r="I1551" s="18" t="s">
        <v>1</v>
      </c>
      <c r="J1551" s="38" t="s">
        <v>1</v>
      </c>
      <c r="K1551" s="18">
        <v>44753</v>
      </c>
      <c r="L1551" s="38">
        <v>12349</v>
      </c>
      <c r="M1551" s="38">
        <v>12349</v>
      </c>
      <c r="N1551" s="38">
        <v>3.9725570000000001</v>
      </c>
      <c r="O1551" s="38">
        <v>3.848474</v>
      </c>
      <c r="P1551" s="38">
        <v>3.7738109999999998</v>
      </c>
      <c r="Q1551" s="38">
        <v>3.8354200000000001</v>
      </c>
      <c r="R1551" s="38">
        <v>4.0534100000000004</v>
      </c>
      <c r="S1551" s="38">
        <v>4.4264039999999998</v>
      </c>
      <c r="T1551" s="38">
        <v>4.8607300000000002</v>
      </c>
      <c r="U1551" s="38">
        <v>5.3965969999999999</v>
      </c>
      <c r="V1551" s="38">
        <v>6.0320510000000001</v>
      </c>
      <c r="W1551" s="38">
        <v>6.5500610000000004</v>
      </c>
      <c r="X1551" s="38">
        <v>6.988283</v>
      </c>
      <c r="Y1551" s="38">
        <v>7.3144970000000002</v>
      </c>
      <c r="Z1551" s="38">
        <v>7.5212019999999997</v>
      </c>
      <c r="AA1551" s="38">
        <v>7.7635310000000004</v>
      </c>
      <c r="AB1551" s="38">
        <v>7.8625170000000004</v>
      </c>
      <c r="AC1551" s="38">
        <v>7.7541419999999999</v>
      </c>
      <c r="AD1551" s="38">
        <v>7.3128590000000004</v>
      </c>
      <c r="AE1551" s="38">
        <v>6.8028339999999998</v>
      </c>
      <c r="AF1551" s="38">
        <v>6.3316660000000002</v>
      </c>
      <c r="AG1551" s="38">
        <v>5.9814639999999999</v>
      </c>
      <c r="AH1551" s="38">
        <v>5.6624840000000001</v>
      </c>
      <c r="AI1551" s="38">
        <v>5.1555439999999999</v>
      </c>
      <c r="AJ1551" s="38">
        <v>4.6970530000000004</v>
      </c>
      <c r="AK1551" s="38">
        <v>4.396585</v>
      </c>
      <c r="AL1551" s="38">
        <v>-0.1006189</v>
      </c>
      <c r="AM1551" s="38">
        <v>-4.8002900000000001E-2</v>
      </c>
      <c r="AN1551" s="38">
        <v>-1.7312399999999999E-2</v>
      </c>
      <c r="AO1551" s="38">
        <v>-1.4163E-2</v>
      </c>
      <c r="AP1551" s="38">
        <v>-1.3011200000000001E-2</v>
      </c>
      <c r="AQ1551" s="38">
        <v>2.7686599999999999E-2</v>
      </c>
      <c r="AR1551" s="38">
        <v>6.6709599999999994E-2</v>
      </c>
      <c r="AS1551" s="38">
        <v>-5.4102299999999999E-2</v>
      </c>
      <c r="AT1551" s="38">
        <v>-4.8954999999999999E-2</v>
      </c>
      <c r="AU1551" s="38">
        <v>-7.2975999999999999E-2</v>
      </c>
      <c r="AV1551" s="38">
        <v>-4.4194700000000003E-2</v>
      </c>
      <c r="AW1551" s="38">
        <v>-7.8742000000000006E-2</v>
      </c>
      <c r="AX1551" s="38">
        <v>-5.9651999999999997E-2</v>
      </c>
      <c r="AY1551" s="38">
        <v>-4.8685699999999998E-2</v>
      </c>
      <c r="AZ1551" s="38">
        <v>4.1712800000000001E-2</v>
      </c>
      <c r="BA1551" s="38">
        <v>4.7708E-2</v>
      </c>
      <c r="BB1551" s="38">
        <v>2.2882E-2</v>
      </c>
      <c r="BC1551" s="38">
        <v>8.7215000000000001E-3</v>
      </c>
      <c r="BD1551" s="38">
        <v>2.2709199999999999E-2</v>
      </c>
      <c r="BE1551" s="38">
        <v>4.9152000000000001E-2</v>
      </c>
      <c r="BF1551" s="38">
        <v>4.8612599999999999E-2</v>
      </c>
      <c r="BG1551" s="38">
        <v>-0.24335519999999999</v>
      </c>
      <c r="BH1551" s="38">
        <v>-0.27347579999999999</v>
      </c>
      <c r="BI1551" s="38">
        <v>-0.18361640000000001</v>
      </c>
      <c r="BJ1551" s="38">
        <v>-8.0927399999999997E-2</v>
      </c>
      <c r="BK1551" s="38">
        <v>-3.2937500000000001E-2</v>
      </c>
      <c r="BL1551" s="38">
        <v>-3.8958999999999999E-3</v>
      </c>
      <c r="BM1551" s="38">
        <v>-2.1216E-3</v>
      </c>
      <c r="BN1551" s="38">
        <v>9.5589999999999998E-4</v>
      </c>
      <c r="BO1551" s="38">
        <v>4.1127200000000003E-2</v>
      </c>
      <c r="BP1551" s="38">
        <v>8.4102200000000002E-2</v>
      </c>
      <c r="BQ1551" s="38">
        <v>-3.5922099999999998E-2</v>
      </c>
      <c r="BR1551" s="38">
        <v>-2.6806400000000001E-2</v>
      </c>
      <c r="BS1551" s="38">
        <v>-5.7045100000000001E-2</v>
      </c>
      <c r="BT1551" s="38">
        <v>-2.5851800000000001E-2</v>
      </c>
      <c r="BU1551" s="38">
        <v>-6.4188599999999998E-2</v>
      </c>
      <c r="BV1551" s="38">
        <v>-4.87736E-2</v>
      </c>
      <c r="BW1551" s="38">
        <v>-3.70126E-2</v>
      </c>
      <c r="BX1551" s="38">
        <v>5.8416999999999997E-2</v>
      </c>
      <c r="BY1551" s="38">
        <v>6.6724000000000006E-2</v>
      </c>
      <c r="BZ1551" s="38">
        <v>5.2789700000000002E-2</v>
      </c>
      <c r="CA1551" s="38">
        <v>3.3950000000000001E-2</v>
      </c>
      <c r="CB1551" s="38">
        <v>4.9513700000000001E-2</v>
      </c>
      <c r="CC1551" s="38">
        <v>7.3213799999999996E-2</v>
      </c>
      <c r="CD1551" s="38">
        <v>7.3876200000000003E-2</v>
      </c>
      <c r="CE1551" s="38">
        <v>-0.2163088</v>
      </c>
      <c r="CF1551" s="38">
        <v>-0.2457174</v>
      </c>
      <c r="CG1551" s="38">
        <v>-0.1571545</v>
      </c>
      <c r="CH1551" s="38">
        <v>-6.7289199999999993E-2</v>
      </c>
      <c r="CI1551" s="38">
        <v>-2.2503200000000001E-2</v>
      </c>
      <c r="CJ1551" s="38">
        <v>5.3962999999999997E-3</v>
      </c>
      <c r="CK1551" s="38">
        <v>6.2182000000000001E-3</v>
      </c>
      <c r="CL1551" s="38">
        <v>1.0629400000000001E-2</v>
      </c>
      <c r="CM1551" s="38">
        <v>5.0436099999999998E-2</v>
      </c>
      <c r="CN1551" s="38">
        <v>9.6148300000000006E-2</v>
      </c>
      <c r="CO1551" s="38">
        <v>-2.3330500000000001E-2</v>
      </c>
      <c r="CP1551" s="38">
        <v>-1.14664E-2</v>
      </c>
      <c r="CQ1551" s="38">
        <v>-4.6011400000000001E-2</v>
      </c>
      <c r="CR1551" s="38">
        <v>-1.3147600000000001E-2</v>
      </c>
      <c r="CS1551" s="38">
        <v>-5.4108999999999997E-2</v>
      </c>
      <c r="CT1551" s="38">
        <v>-4.1239199999999997E-2</v>
      </c>
      <c r="CU1551" s="38">
        <v>-2.8927899999999999E-2</v>
      </c>
      <c r="CV1551" s="38">
        <v>6.9986300000000001E-2</v>
      </c>
      <c r="CW1551" s="38">
        <v>7.9894499999999993E-2</v>
      </c>
      <c r="CX1551" s="38">
        <v>7.3503700000000005E-2</v>
      </c>
      <c r="CY1551" s="38">
        <v>5.1423299999999998E-2</v>
      </c>
      <c r="CZ1551" s="38">
        <v>6.8078299999999994E-2</v>
      </c>
      <c r="DA1551" s="38">
        <v>8.9878899999999998E-2</v>
      </c>
      <c r="DB1551" s="38">
        <v>9.1373700000000002E-2</v>
      </c>
      <c r="DC1551" s="38">
        <v>-0.19757659999999999</v>
      </c>
      <c r="DD1551" s="38">
        <v>-0.2264921</v>
      </c>
      <c r="DE1551" s="38">
        <v>-0.13882710000000001</v>
      </c>
      <c r="DF1551" s="38">
        <v>-5.3650900000000001E-2</v>
      </c>
      <c r="DG1551" s="38">
        <v>-1.2069E-2</v>
      </c>
      <c r="DH1551" s="38">
        <v>1.46885E-2</v>
      </c>
      <c r="DI1551" s="38">
        <v>1.4558E-2</v>
      </c>
      <c r="DJ1551" s="38">
        <v>2.0303000000000002E-2</v>
      </c>
      <c r="DK1551" s="38">
        <v>5.9744999999999999E-2</v>
      </c>
      <c r="DL1551" s="38">
        <v>0.1081944</v>
      </c>
      <c r="DM1551" s="38">
        <v>-1.0738899999999999E-2</v>
      </c>
      <c r="DN1551" s="38">
        <v>3.8736E-3</v>
      </c>
      <c r="DO1551" s="38">
        <v>-3.49777E-2</v>
      </c>
      <c r="DP1551" s="38">
        <v>-4.4339999999999999E-4</v>
      </c>
      <c r="DQ1551" s="38">
        <v>-4.40293E-2</v>
      </c>
      <c r="DR1551" s="38">
        <v>-3.37048E-2</v>
      </c>
      <c r="DS1551" s="38">
        <v>-2.08431E-2</v>
      </c>
      <c r="DT1551" s="38">
        <v>8.1555500000000003E-2</v>
      </c>
      <c r="DU1551" s="38">
        <v>9.3064900000000006E-2</v>
      </c>
      <c r="DV1551" s="38">
        <v>9.4217700000000001E-2</v>
      </c>
      <c r="DW1551" s="38">
        <v>6.8896499999999999E-2</v>
      </c>
      <c r="DX1551" s="38">
        <v>8.6642999999999998E-2</v>
      </c>
      <c r="DY1551" s="38">
        <v>0.106544</v>
      </c>
      <c r="DZ1551" s="38">
        <v>0.1088712</v>
      </c>
      <c r="EA1551" s="38">
        <v>-0.17884449999999999</v>
      </c>
      <c r="EB1551" s="38">
        <v>-0.2072667</v>
      </c>
      <c r="EC1551" s="38">
        <v>-0.1204997</v>
      </c>
      <c r="ED1551" s="38">
        <v>-3.3959400000000001E-2</v>
      </c>
      <c r="EE1551" s="38">
        <v>2.9964000000000002E-3</v>
      </c>
      <c r="EF1551" s="38">
        <v>2.8104899999999999E-2</v>
      </c>
      <c r="EG1551" s="38">
        <v>2.6599299999999999E-2</v>
      </c>
      <c r="EH1551" s="38">
        <v>3.4270099999999998E-2</v>
      </c>
      <c r="EI1551" s="38">
        <v>7.3185600000000003E-2</v>
      </c>
      <c r="EJ1551" s="38">
        <v>0.125587</v>
      </c>
      <c r="EK1551" s="38">
        <v>7.4412999999999997E-3</v>
      </c>
      <c r="EL1551" s="38">
        <v>2.6022099999999999E-2</v>
      </c>
      <c r="EM1551" s="38">
        <v>-1.9046799999999999E-2</v>
      </c>
      <c r="EN1551" s="38">
        <v>1.7899499999999999E-2</v>
      </c>
      <c r="EO1551" s="38">
        <v>-2.9475899999999999E-2</v>
      </c>
      <c r="EP1551" s="38">
        <v>-2.2826300000000001E-2</v>
      </c>
      <c r="EQ1551" s="38">
        <v>-9.1699999999999993E-3</v>
      </c>
      <c r="ER1551" s="38">
        <v>9.8259700000000005E-2</v>
      </c>
      <c r="ES1551" s="38">
        <v>0.1120809</v>
      </c>
      <c r="ET1551" s="38">
        <v>0.1241254</v>
      </c>
      <c r="EU1551" s="38">
        <v>9.4125100000000003E-2</v>
      </c>
      <c r="EV1551" s="38">
        <v>0.11344750000000001</v>
      </c>
      <c r="EW1551" s="38">
        <v>0.13060579999999999</v>
      </c>
      <c r="EX1551" s="38">
        <v>0.1341349</v>
      </c>
      <c r="EY1551" s="38">
        <v>-0.15179809999999999</v>
      </c>
      <c r="EZ1551" s="38">
        <v>-0.17950840000000001</v>
      </c>
      <c r="FA1551" s="38">
        <v>-9.4037899999999994E-2</v>
      </c>
      <c r="FB1551" s="38">
        <v>74.772440000000003</v>
      </c>
      <c r="FC1551" s="38">
        <v>75.071719999999999</v>
      </c>
      <c r="FD1551" s="38">
        <v>74.363749999999996</v>
      </c>
      <c r="FE1551" s="38">
        <v>72.927700000000002</v>
      </c>
      <c r="FF1551" s="38">
        <v>70.816469999999995</v>
      </c>
      <c r="FG1551" s="38">
        <v>68.805149999999998</v>
      </c>
      <c r="FH1551" s="38">
        <v>69.998440000000002</v>
      </c>
      <c r="FI1551" s="38">
        <v>74.073670000000007</v>
      </c>
      <c r="FJ1551" s="38">
        <v>78.724440000000001</v>
      </c>
      <c r="FK1551" s="38">
        <v>83.509979999999999</v>
      </c>
      <c r="FL1551" s="38">
        <v>87.389120000000005</v>
      </c>
      <c r="FM1551" s="38">
        <v>89.819149999999993</v>
      </c>
      <c r="FN1551" s="38">
        <v>92.592910000000003</v>
      </c>
      <c r="FO1551" s="38">
        <v>94.777090000000001</v>
      </c>
      <c r="FP1551" s="38">
        <v>96.650880000000001</v>
      </c>
      <c r="FQ1551" s="38">
        <v>99.126649999999998</v>
      </c>
      <c r="FR1551" s="38">
        <v>100.06440000000001</v>
      </c>
      <c r="FS1551" s="38">
        <v>100.2564</v>
      </c>
      <c r="FT1551" s="38">
        <v>98.833600000000004</v>
      </c>
      <c r="FU1551" s="38">
        <v>95.163539999999998</v>
      </c>
      <c r="FV1551" s="38">
        <v>89.984489999999994</v>
      </c>
      <c r="FW1551">
        <v>85.028909999999996</v>
      </c>
      <c r="FX1551">
        <v>81.522679999999994</v>
      </c>
      <c r="FY1551">
        <v>79.807980000000001</v>
      </c>
      <c r="FZ1551">
        <v>3.03936E-2</v>
      </c>
      <c r="GA1551">
        <v>0.26122800000000002</v>
      </c>
      <c r="GB1551">
        <v>1</v>
      </c>
    </row>
    <row r="1552" spans="1:184" x14ac:dyDescent="0.3">
      <c r="A1552" t="s">
        <v>1</v>
      </c>
      <c r="B1552" t="s">
        <v>1</v>
      </c>
      <c r="C1552" t="s">
        <v>263</v>
      </c>
      <c r="D1552" t="s">
        <v>1</v>
      </c>
      <c r="E1552" t="s">
        <v>1</v>
      </c>
      <c r="F1552" t="s">
        <v>1</v>
      </c>
      <c r="G1552" t="s">
        <v>1</v>
      </c>
      <c r="H1552" s="40" t="s">
        <v>1</v>
      </c>
      <c r="I1552" s="18" t="s">
        <v>1</v>
      </c>
      <c r="J1552" s="38" t="s">
        <v>1</v>
      </c>
      <c r="K1552" s="18">
        <v>44760</v>
      </c>
      <c r="L1552" s="38">
        <v>12315</v>
      </c>
      <c r="M1552" s="38">
        <v>12315</v>
      </c>
      <c r="N1552" s="38">
        <v>4.0412290000000004</v>
      </c>
      <c r="O1552" s="38">
        <v>3.9132630000000002</v>
      </c>
      <c r="P1552" s="38">
        <v>3.8313350000000002</v>
      </c>
      <c r="Q1552" s="38">
        <v>3.880179</v>
      </c>
      <c r="R1552" s="38">
        <v>4.0771490000000004</v>
      </c>
      <c r="S1552" s="38">
        <v>4.4646549999999996</v>
      </c>
      <c r="T1552" s="38">
        <v>4.9177309999999999</v>
      </c>
      <c r="U1552" s="38">
        <v>5.4159670000000002</v>
      </c>
      <c r="V1552" s="38">
        <v>5.9850240000000001</v>
      </c>
      <c r="W1552" s="38">
        <v>6.4695989999999997</v>
      </c>
      <c r="X1552" s="38">
        <v>6.8827959999999999</v>
      </c>
      <c r="Y1552" s="38">
        <v>7.221139</v>
      </c>
      <c r="Z1552" s="38">
        <v>7.4389960000000004</v>
      </c>
      <c r="AA1552" s="38">
        <v>7.6555359999999997</v>
      </c>
      <c r="AB1552" s="38">
        <v>7.7518039999999999</v>
      </c>
      <c r="AC1552" s="38">
        <v>7.6198569999999997</v>
      </c>
      <c r="AD1552" s="38">
        <v>7.2070600000000002</v>
      </c>
      <c r="AE1552" s="38">
        <v>6.6718960000000003</v>
      </c>
      <c r="AF1552" s="38">
        <v>6.1722479999999997</v>
      </c>
      <c r="AG1552" s="38">
        <v>5.8141020000000001</v>
      </c>
      <c r="AH1552" s="38">
        <v>5.4696749999999996</v>
      </c>
      <c r="AI1552" s="38">
        <v>5.0118200000000002</v>
      </c>
      <c r="AJ1552" s="38">
        <v>4.5626319999999998</v>
      </c>
      <c r="AK1552" s="38">
        <v>4.2735279999999998</v>
      </c>
      <c r="AL1552" s="38">
        <v>-3.5191600000000003E-2</v>
      </c>
      <c r="AM1552" s="38">
        <v>1.4257499999999999E-2</v>
      </c>
      <c r="AN1552" s="38">
        <v>6.8798000000000002E-3</v>
      </c>
      <c r="AO1552" s="38">
        <v>1.06418E-2</v>
      </c>
      <c r="AP1552" s="38">
        <v>3.9976999999999999E-3</v>
      </c>
      <c r="AQ1552" s="38">
        <v>2.0760000000000001E-2</v>
      </c>
      <c r="AR1552" s="38">
        <v>3.15246E-2</v>
      </c>
      <c r="AS1552" s="38">
        <v>-6.6178500000000001E-2</v>
      </c>
      <c r="AT1552" s="38">
        <v>-0.1156165</v>
      </c>
      <c r="AU1552" s="38">
        <v>-0.1374657</v>
      </c>
      <c r="AV1552" s="38">
        <v>-9.8784999999999998E-2</v>
      </c>
      <c r="AW1552" s="38">
        <v>-7.6693499999999998E-2</v>
      </c>
      <c r="AX1552" s="38">
        <v>-3.8586500000000003E-2</v>
      </c>
      <c r="AY1552" s="38">
        <v>1.97225E-2</v>
      </c>
      <c r="AZ1552" s="38">
        <v>3.8174300000000001E-2</v>
      </c>
      <c r="BA1552" s="38">
        <v>3.1314000000000002E-2</v>
      </c>
      <c r="BB1552" s="38">
        <v>6.6335000000000005E-2</v>
      </c>
      <c r="BC1552" s="38">
        <v>4.1219000000000004E-3</v>
      </c>
      <c r="BD1552" s="38">
        <v>5.2309399999999999E-2</v>
      </c>
      <c r="BE1552" s="38">
        <v>0.1129261</v>
      </c>
      <c r="BF1552" s="38">
        <v>8.7223099999999998E-2</v>
      </c>
      <c r="BG1552" s="38">
        <v>-3.4327999999999997E-2</v>
      </c>
      <c r="BH1552" s="38">
        <v>-0.13476099999999999</v>
      </c>
      <c r="BI1552" s="38">
        <v>-0.1247139</v>
      </c>
      <c r="BJ1552" s="38">
        <v>-1.71451E-2</v>
      </c>
      <c r="BK1552" s="38">
        <v>2.8614899999999999E-2</v>
      </c>
      <c r="BL1552" s="38">
        <v>2.0373700000000002E-2</v>
      </c>
      <c r="BM1552" s="38">
        <v>2.3621400000000001E-2</v>
      </c>
      <c r="BN1552" s="38">
        <v>1.5974800000000001E-2</v>
      </c>
      <c r="BO1552" s="38">
        <v>3.3491100000000003E-2</v>
      </c>
      <c r="BP1552" s="38">
        <v>4.9643800000000002E-2</v>
      </c>
      <c r="BQ1552" s="38">
        <v>-4.7898200000000002E-2</v>
      </c>
      <c r="BR1552" s="38">
        <v>-9.4888299999999995E-2</v>
      </c>
      <c r="BS1552" s="38">
        <v>-0.12121709999999999</v>
      </c>
      <c r="BT1552" s="38">
        <v>-8.2400299999999996E-2</v>
      </c>
      <c r="BU1552" s="38">
        <v>-6.3126500000000002E-2</v>
      </c>
      <c r="BV1552" s="38">
        <v>-2.8383800000000001E-2</v>
      </c>
      <c r="BW1552" s="38">
        <v>2.9546800000000002E-2</v>
      </c>
      <c r="BX1552" s="38">
        <v>5.5064099999999998E-2</v>
      </c>
      <c r="BY1552" s="38">
        <v>5.4060999999999998E-2</v>
      </c>
      <c r="BZ1552" s="38">
        <v>0.1000519</v>
      </c>
      <c r="CA1552" s="38">
        <v>3.1789699999999997E-2</v>
      </c>
      <c r="CB1552" s="38">
        <v>7.8671699999999997E-2</v>
      </c>
      <c r="CC1552" s="38">
        <v>0.13645389999999999</v>
      </c>
      <c r="CD1552" s="38">
        <v>0.1135173</v>
      </c>
      <c r="CE1552" s="38">
        <v>-5.5547000000000001E-3</v>
      </c>
      <c r="CF1552" s="38">
        <v>-0.10623059999999999</v>
      </c>
      <c r="CG1552" s="38">
        <v>-9.7618700000000003E-2</v>
      </c>
      <c r="CH1552" s="38">
        <v>-4.6461999999999996E-3</v>
      </c>
      <c r="CI1552" s="38">
        <v>3.8558799999999997E-2</v>
      </c>
      <c r="CJ1552" s="38">
        <v>2.9719599999999999E-2</v>
      </c>
      <c r="CK1552" s="38">
        <v>3.2611000000000001E-2</v>
      </c>
      <c r="CL1552" s="38">
        <v>2.4270099999999999E-2</v>
      </c>
      <c r="CM1552" s="38">
        <v>4.2308600000000002E-2</v>
      </c>
      <c r="CN1552" s="38">
        <v>6.2193100000000001E-2</v>
      </c>
      <c r="CO1552" s="38">
        <v>-3.5237299999999999E-2</v>
      </c>
      <c r="CP1552" s="38">
        <v>-8.0532000000000006E-2</v>
      </c>
      <c r="CQ1552" s="38">
        <v>-0.1099634</v>
      </c>
      <c r="CR1552" s="38">
        <v>-7.1052400000000002E-2</v>
      </c>
      <c r="CS1552" s="38">
        <v>-5.373E-2</v>
      </c>
      <c r="CT1552" s="38">
        <v>-2.13174E-2</v>
      </c>
      <c r="CU1552" s="38">
        <v>3.6351000000000001E-2</v>
      </c>
      <c r="CV1552" s="38">
        <v>6.6761899999999999E-2</v>
      </c>
      <c r="CW1552" s="38">
        <v>6.9815500000000003E-2</v>
      </c>
      <c r="CX1552" s="38">
        <v>0.1234041</v>
      </c>
      <c r="CY1552" s="38">
        <v>5.0952400000000002E-2</v>
      </c>
      <c r="CZ1552" s="38">
        <v>9.6930199999999994E-2</v>
      </c>
      <c r="DA1552" s="38">
        <v>0.1527491</v>
      </c>
      <c r="DB1552" s="38">
        <v>0.1317286</v>
      </c>
      <c r="DC1552" s="38">
        <v>1.43736E-2</v>
      </c>
      <c r="DD1552" s="38">
        <v>-8.6470500000000006E-2</v>
      </c>
      <c r="DE1552" s="38">
        <v>-7.8852699999999998E-2</v>
      </c>
      <c r="DF1552" s="38">
        <v>7.8528000000000001E-3</v>
      </c>
      <c r="DG1552" s="38">
        <v>4.8502700000000003E-2</v>
      </c>
      <c r="DH1552" s="38">
        <v>3.90654E-2</v>
      </c>
      <c r="DI1552" s="38">
        <v>4.1600600000000001E-2</v>
      </c>
      <c r="DJ1552" s="38">
        <v>3.2565400000000001E-2</v>
      </c>
      <c r="DK1552" s="38">
        <v>5.1126100000000001E-2</v>
      </c>
      <c r="DL1552" s="38">
        <v>7.4742400000000001E-2</v>
      </c>
      <c r="DM1552" s="38">
        <v>-2.25764E-2</v>
      </c>
      <c r="DN1552" s="38">
        <v>-6.6175600000000001E-2</v>
      </c>
      <c r="DO1552" s="38">
        <v>-9.8709699999999997E-2</v>
      </c>
      <c r="DP1552" s="38">
        <v>-5.9704399999999998E-2</v>
      </c>
      <c r="DQ1552" s="38">
        <v>-4.4333600000000001E-2</v>
      </c>
      <c r="DR1552" s="38">
        <v>-1.4251099999999999E-2</v>
      </c>
      <c r="DS1552" s="38">
        <v>4.3155300000000001E-2</v>
      </c>
      <c r="DT1552" s="38">
        <v>7.8459699999999993E-2</v>
      </c>
      <c r="DU1552" s="38">
        <v>8.5570099999999996E-2</v>
      </c>
      <c r="DV1552" s="38">
        <v>0.14675630000000001</v>
      </c>
      <c r="DW1552" s="38">
        <v>7.0114999999999997E-2</v>
      </c>
      <c r="DX1552" s="38">
        <v>0.1151887</v>
      </c>
      <c r="DY1552" s="38">
        <v>0.16904440000000001</v>
      </c>
      <c r="DZ1552" s="38">
        <v>0.14993989999999999</v>
      </c>
      <c r="EA1552" s="38">
        <v>3.4301900000000003E-2</v>
      </c>
      <c r="EB1552" s="38">
        <v>-6.6710500000000006E-2</v>
      </c>
      <c r="EC1552" s="38">
        <v>-6.0086599999999997E-2</v>
      </c>
      <c r="ED1552" s="38">
        <v>2.58993E-2</v>
      </c>
      <c r="EE1552" s="38">
        <v>6.2860200000000005E-2</v>
      </c>
      <c r="EF1552" s="38">
        <v>5.2559300000000003E-2</v>
      </c>
      <c r="EG1552" s="38">
        <v>5.4580200000000002E-2</v>
      </c>
      <c r="EH1552" s="38">
        <v>4.4542499999999999E-2</v>
      </c>
      <c r="EI1552" s="38">
        <v>6.38571E-2</v>
      </c>
      <c r="EJ1552" s="38">
        <v>9.2861600000000002E-2</v>
      </c>
      <c r="EK1552" s="38">
        <v>-4.2960999999999997E-3</v>
      </c>
      <c r="EL1552" s="38">
        <v>-4.5447399999999999E-2</v>
      </c>
      <c r="EM1552" s="38">
        <v>-8.2461099999999996E-2</v>
      </c>
      <c r="EN1552" s="38">
        <v>-4.3319700000000003E-2</v>
      </c>
      <c r="EO1552" s="38">
        <v>-3.0766499999999999E-2</v>
      </c>
      <c r="EP1552" s="38">
        <v>-4.0483999999999997E-3</v>
      </c>
      <c r="EQ1552" s="38">
        <v>5.2979499999999999E-2</v>
      </c>
      <c r="ER1552" s="38">
        <v>9.5349500000000004E-2</v>
      </c>
      <c r="ES1552" s="38">
        <v>0.108317</v>
      </c>
      <c r="ET1552" s="38">
        <v>0.1804732</v>
      </c>
      <c r="EU1552" s="38">
        <v>9.7782900000000006E-2</v>
      </c>
      <c r="EV1552" s="38">
        <v>0.14155100000000001</v>
      </c>
      <c r="EW1552" s="38">
        <v>0.1925722</v>
      </c>
      <c r="EX1552" s="38">
        <v>0.1762341</v>
      </c>
      <c r="EY1552" s="38">
        <v>6.3075199999999998E-2</v>
      </c>
      <c r="EZ1552" s="38">
        <v>-3.8180100000000002E-2</v>
      </c>
      <c r="FA1552" s="38">
        <v>-3.2991399999999997E-2</v>
      </c>
      <c r="FB1552" s="38">
        <v>77.611959999999996</v>
      </c>
      <c r="FC1552" s="38">
        <v>76.39734</v>
      </c>
      <c r="FD1552" s="38">
        <v>76.028469999999999</v>
      </c>
      <c r="FE1552" s="38">
        <v>74.541120000000006</v>
      </c>
      <c r="FF1552" s="38">
        <v>73.189319999999995</v>
      </c>
      <c r="FG1552" s="38">
        <v>70.625749999999996</v>
      </c>
      <c r="FH1552" s="38">
        <v>70.432910000000007</v>
      </c>
      <c r="FI1552" s="38">
        <v>74.122330000000005</v>
      </c>
      <c r="FJ1552" s="38">
        <v>78.290679999999995</v>
      </c>
      <c r="FK1552" s="38">
        <v>82.316739999999996</v>
      </c>
      <c r="FL1552" s="38">
        <v>85.730630000000005</v>
      </c>
      <c r="FM1552" s="38">
        <v>89.448920000000001</v>
      </c>
      <c r="FN1552" s="38">
        <v>92.319680000000005</v>
      </c>
      <c r="FO1552" s="38">
        <v>95.1267</v>
      </c>
      <c r="FP1552" s="38">
        <v>97.143569999999997</v>
      </c>
      <c r="FQ1552" s="38">
        <v>99.156859999999995</v>
      </c>
      <c r="FR1552" s="38">
        <v>100.00069999999999</v>
      </c>
      <c r="FS1552" s="38">
        <v>98.960279999999997</v>
      </c>
      <c r="FT1552" s="38">
        <v>96.929500000000004</v>
      </c>
      <c r="FU1552" s="38">
        <v>93.416290000000004</v>
      </c>
      <c r="FV1552" s="38">
        <v>87.818160000000006</v>
      </c>
      <c r="FW1552">
        <v>83.672610000000006</v>
      </c>
      <c r="FX1552">
        <v>80.368939999999995</v>
      </c>
      <c r="FY1552">
        <v>78.257580000000004</v>
      </c>
      <c r="FZ1552">
        <v>3.1949900000000003E-2</v>
      </c>
      <c r="GA1552">
        <v>0.26830890000000002</v>
      </c>
      <c r="GB1552">
        <v>1</v>
      </c>
    </row>
    <row r="1553" spans="1:184" x14ac:dyDescent="0.3">
      <c r="A1553" t="s">
        <v>1</v>
      </c>
      <c r="B1553" t="s">
        <v>1</v>
      </c>
      <c r="C1553" t="s">
        <v>263</v>
      </c>
      <c r="D1553" t="s">
        <v>1</v>
      </c>
      <c r="E1553" t="s">
        <v>1</v>
      </c>
      <c r="F1553" t="s">
        <v>1</v>
      </c>
      <c r="G1553" t="s">
        <v>1</v>
      </c>
      <c r="H1553" s="40" t="s">
        <v>1</v>
      </c>
      <c r="I1553" s="18" t="s">
        <v>1</v>
      </c>
      <c r="J1553" s="38" t="s">
        <v>1</v>
      </c>
      <c r="K1553" s="18">
        <v>44763</v>
      </c>
      <c r="L1553" s="38">
        <v>12306</v>
      </c>
      <c r="M1553" s="38">
        <v>12306</v>
      </c>
      <c r="N1553" s="38">
        <v>3.8853930000000001</v>
      </c>
      <c r="O1553" s="38">
        <v>3.7428330000000001</v>
      </c>
      <c r="P1553" s="38">
        <v>3.6541429999999999</v>
      </c>
      <c r="Q1553" s="38">
        <v>3.6436470000000001</v>
      </c>
      <c r="R1553" s="38">
        <v>3.8149459999999999</v>
      </c>
      <c r="S1553" s="38">
        <v>4.120965</v>
      </c>
      <c r="T1553" s="38">
        <v>4.5217879999999999</v>
      </c>
      <c r="U1553" s="38">
        <v>5.0413779999999999</v>
      </c>
      <c r="V1553" s="38">
        <v>5.5926590000000003</v>
      </c>
      <c r="W1553" s="38">
        <v>6.1275389999999996</v>
      </c>
      <c r="X1553" s="38">
        <v>6.5493589999999999</v>
      </c>
      <c r="Y1553" s="38">
        <v>6.8965959999999997</v>
      </c>
      <c r="Z1553" s="38">
        <v>7.146636</v>
      </c>
      <c r="AA1553" s="38">
        <v>7.4245809999999999</v>
      </c>
      <c r="AB1553" s="38">
        <v>7.5326510000000004</v>
      </c>
      <c r="AC1553" s="38">
        <v>7.4276549999999997</v>
      </c>
      <c r="AD1553" s="38">
        <v>7.0392789999999996</v>
      </c>
      <c r="AE1553" s="38">
        <v>6.5268110000000004</v>
      </c>
      <c r="AF1553" s="38">
        <v>6.0499409999999996</v>
      </c>
      <c r="AG1553" s="38">
        <v>5.65177</v>
      </c>
      <c r="AH1553" s="38">
        <v>5.2690320000000002</v>
      </c>
      <c r="AI1553" s="38">
        <v>4.8278179999999997</v>
      </c>
      <c r="AJ1553" s="38">
        <v>4.4147069999999999</v>
      </c>
      <c r="AK1553" s="38">
        <v>4.104063</v>
      </c>
      <c r="AL1553" s="38">
        <v>-0.10838349999999999</v>
      </c>
      <c r="AM1553" s="38">
        <v>-0.1193432</v>
      </c>
      <c r="AN1553" s="38">
        <v>-6.6570500000000005E-2</v>
      </c>
      <c r="AO1553" s="38">
        <v>-6.17411E-2</v>
      </c>
      <c r="AP1553" s="38">
        <v>-3.9307399999999999E-2</v>
      </c>
      <c r="AQ1553" s="38">
        <v>-3.36715E-2</v>
      </c>
      <c r="AR1553" s="38">
        <v>4.1001299999999997E-2</v>
      </c>
      <c r="AS1553" s="38">
        <v>5.6622899999999997E-2</v>
      </c>
      <c r="AT1553" s="38">
        <v>7.3881199999999994E-2</v>
      </c>
      <c r="AU1553" s="38">
        <v>8.9729699999999996E-2</v>
      </c>
      <c r="AV1553" s="38">
        <v>5.7739999999999996E-3</v>
      </c>
      <c r="AW1553" s="38">
        <v>-9.4058000000000006E-3</v>
      </c>
      <c r="AX1553" s="38">
        <v>2.2249499999999998E-2</v>
      </c>
      <c r="AY1553" s="38">
        <v>-6.5864000000000001E-3</v>
      </c>
      <c r="AZ1553" s="38">
        <v>-4.0736500000000002E-2</v>
      </c>
      <c r="BA1553" s="38">
        <v>-0.1021398</v>
      </c>
      <c r="BB1553" s="38">
        <v>-0.1154717</v>
      </c>
      <c r="BC1553" s="38">
        <v>-0.12888189999999999</v>
      </c>
      <c r="BD1553" s="38">
        <v>-0.102935</v>
      </c>
      <c r="BE1553" s="38">
        <v>-8.7342900000000001E-2</v>
      </c>
      <c r="BF1553" s="38">
        <v>1.0723E-3</v>
      </c>
      <c r="BG1553" s="38">
        <v>-0.16840189999999999</v>
      </c>
      <c r="BH1553" s="38">
        <v>-0.1217389</v>
      </c>
      <c r="BI1553" s="38">
        <v>-0.104467</v>
      </c>
      <c r="BJ1553" s="38">
        <v>-9.7220899999999999E-2</v>
      </c>
      <c r="BK1553" s="38">
        <v>-0.10934430000000001</v>
      </c>
      <c r="BL1553" s="38">
        <v>-5.9256999999999997E-2</v>
      </c>
      <c r="BM1553" s="38">
        <v>-5.5385900000000002E-2</v>
      </c>
      <c r="BN1553" s="38">
        <v>-3.0610800000000001E-2</v>
      </c>
      <c r="BO1553" s="38">
        <v>-2.44417E-2</v>
      </c>
      <c r="BP1553" s="38">
        <v>5.2448399999999999E-2</v>
      </c>
      <c r="BQ1553" s="38">
        <v>6.5811900000000007E-2</v>
      </c>
      <c r="BR1553" s="38">
        <v>8.4699399999999994E-2</v>
      </c>
      <c r="BS1553" s="38">
        <v>0.1017096</v>
      </c>
      <c r="BT1553" s="38">
        <v>1.5232900000000001E-2</v>
      </c>
      <c r="BU1553" s="38">
        <v>-1.763E-3</v>
      </c>
      <c r="BV1553" s="38">
        <v>2.6636699999999999E-2</v>
      </c>
      <c r="BW1553" s="38">
        <v>8.7489999999999996E-4</v>
      </c>
      <c r="BX1553" s="38">
        <v>-3.0138700000000001E-2</v>
      </c>
      <c r="BY1553" s="38">
        <v>-8.8718400000000003E-2</v>
      </c>
      <c r="BZ1553" s="38">
        <v>-9.9441500000000002E-2</v>
      </c>
      <c r="CA1553" s="38">
        <v>-0.1092842</v>
      </c>
      <c r="CB1553" s="38">
        <v>-8.2247799999999996E-2</v>
      </c>
      <c r="CC1553" s="38">
        <v>-6.8311700000000003E-2</v>
      </c>
      <c r="CD1553" s="38">
        <v>1.5798699999999999E-2</v>
      </c>
      <c r="CE1553" s="38">
        <v>-0.14954329999999999</v>
      </c>
      <c r="CF1553" s="38">
        <v>-0.10330110000000001</v>
      </c>
      <c r="CG1553" s="38">
        <v>-8.6991700000000005E-2</v>
      </c>
      <c r="CH1553" s="38">
        <v>-8.9489799999999994E-2</v>
      </c>
      <c r="CI1553" s="38">
        <v>-0.1024191</v>
      </c>
      <c r="CJ1553" s="38">
        <v>-5.4191599999999999E-2</v>
      </c>
      <c r="CK1553" s="38">
        <v>-5.0984300000000003E-2</v>
      </c>
      <c r="CL1553" s="38">
        <v>-2.4587600000000001E-2</v>
      </c>
      <c r="CM1553" s="38">
        <v>-1.8049099999999998E-2</v>
      </c>
      <c r="CN1553" s="38">
        <v>6.0376699999999998E-2</v>
      </c>
      <c r="CO1553" s="38">
        <v>7.2176100000000007E-2</v>
      </c>
      <c r="CP1553" s="38">
        <v>9.2191999999999996E-2</v>
      </c>
      <c r="CQ1553" s="38">
        <v>0.1100068</v>
      </c>
      <c r="CR1553" s="38">
        <v>2.1784000000000001E-2</v>
      </c>
      <c r="CS1553" s="38">
        <v>3.5303999999999999E-3</v>
      </c>
      <c r="CT1553" s="38">
        <v>2.9675199999999999E-2</v>
      </c>
      <c r="CU1553" s="38">
        <v>6.0426000000000004E-3</v>
      </c>
      <c r="CV1553" s="38">
        <v>-2.2798700000000002E-2</v>
      </c>
      <c r="CW1553" s="38">
        <v>-7.9422800000000002E-2</v>
      </c>
      <c r="CX1553" s="38">
        <v>-8.8339100000000004E-2</v>
      </c>
      <c r="CY1553" s="38">
        <v>-9.5710900000000002E-2</v>
      </c>
      <c r="CZ1553" s="38">
        <v>-6.7919900000000005E-2</v>
      </c>
      <c r="DA1553" s="38">
        <v>-5.5130800000000001E-2</v>
      </c>
      <c r="DB1553" s="38">
        <v>2.59981E-2</v>
      </c>
      <c r="DC1553" s="38">
        <v>-0.13648179999999999</v>
      </c>
      <c r="DD1553" s="38">
        <v>-9.0531200000000006E-2</v>
      </c>
      <c r="DE1553" s="38">
        <v>-7.4888499999999997E-2</v>
      </c>
      <c r="DF1553" s="38">
        <v>-8.1758600000000001E-2</v>
      </c>
      <c r="DG1553" s="38">
        <v>-9.5493999999999996E-2</v>
      </c>
      <c r="DH1553" s="38">
        <v>-4.9126299999999998E-2</v>
      </c>
      <c r="DI1553" s="38">
        <v>-4.6582699999999998E-2</v>
      </c>
      <c r="DJ1553" s="38">
        <v>-1.8564400000000002E-2</v>
      </c>
      <c r="DK1553" s="38">
        <v>-1.16565E-2</v>
      </c>
      <c r="DL1553" s="38">
        <v>6.8304900000000002E-2</v>
      </c>
      <c r="DM1553" s="38">
        <v>7.8540399999999996E-2</v>
      </c>
      <c r="DN1553" s="38">
        <v>9.9684700000000001E-2</v>
      </c>
      <c r="DO1553" s="38">
        <v>0.1183041</v>
      </c>
      <c r="DP1553" s="38">
        <v>2.8335200000000001E-2</v>
      </c>
      <c r="DQ1553" s="38">
        <v>8.8239000000000008E-3</v>
      </c>
      <c r="DR1553" s="38">
        <v>3.2713699999999998E-2</v>
      </c>
      <c r="DS1553" s="38">
        <v>1.1210299999999999E-2</v>
      </c>
      <c r="DT1553" s="38">
        <v>-1.5458700000000001E-2</v>
      </c>
      <c r="DU1553" s="38">
        <v>-7.0127200000000001E-2</v>
      </c>
      <c r="DV1553" s="38">
        <v>-7.7236600000000002E-2</v>
      </c>
      <c r="DW1553" s="38">
        <v>-8.2137600000000005E-2</v>
      </c>
      <c r="DX1553" s="38">
        <v>-5.3592000000000001E-2</v>
      </c>
      <c r="DY1553" s="38">
        <v>-4.1949800000000002E-2</v>
      </c>
      <c r="DZ1553" s="38">
        <v>3.6197399999999998E-2</v>
      </c>
      <c r="EA1553" s="38">
        <v>-0.1234203</v>
      </c>
      <c r="EB1553" s="38">
        <v>-7.7761300000000005E-2</v>
      </c>
      <c r="EC1553" s="38">
        <v>-6.2785199999999999E-2</v>
      </c>
      <c r="ED1553" s="38">
        <v>-7.0596099999999995E-2</v>
      </c>
      <c r="EE1553" s="38">
        <v>-8.5495100000000004E-2</v>
      </c>
      <c r="EF1553" s="38">
        <v>-4.1812700000000001E-2</v>
      </c>
      <c r="EG1553" s="38">
        <v>-4.0227499999999999E-2</v>
      </c>
      <c r="EH1553" s="38">
        <v>-9.8679000000000006E-3</v>
      </c>
      <c r="EI1553" s="38">
        <v>-2.4266000000000001E-3</v>
      </c>
      <c r="EJ1553" s="38">
        <v>7.9752000000000003E-2</v>
      </c>
      <c r="EK1553" s="38">
        <v>8.7729299999999996E-2</v>
      </c>
      <c r="EL1553" s="38">
        <v>0.1105028</v>
      </c>
      <c r="EM1553" s="38">
        <v>0.13028400000000001</v>
      </c>
      <c r="EN1553" s="38">
        <v>3.7794099999999997E-2</v>
      </c>
      <c r="EO1553" s="38">
        <v>1.6466700000000001E-2</v>
      </c>
      <c r="EP1553" s="38">
        <v>3.7100899999999999E-2</v>
      </c>
      <c r="EQ1553" s="38">
        <v>1.86716E-2</v>
      </c>
      <c r="ER1553" s="38">
        <v>-4.8608999999999996E-3</v>
      </c>
      <c r="ES1553" s="38">
        <v>-5.6705800000000001E-2</v>
      </c>
      <c r="ET1553" s="38">
        <v>-6.1206499999999997E-2</v>
      </c>
      <c r="EU1553" s="38">
        <v>-6.2539899999999995E-2</v>
      </c>
      <c r="EV1553" s="38">
        <v>-3.2904799999999998E-2</v>
      </c>
      <c r="EW1553" s="38">
        <v>-2.29187E-2</v>
      </c>
      <c r="EX1553" s="38">
        <v>5.0923799999999998E-2</v>
      </c>
      <c r="EY1553" s="38">
        <v>-0.10456169999999999</v>
      </c>
      <c r="EZ1553" s="38">
        <v>-5.9323500000000001E-2</v>
      </c>
      <c r="FA1553" s="38">
        <v>-4.5310000000000003E-2</v>
      </c>
      <c r="FB1553" s="38">
        <v>73.054150000000007</v>
      </c>
      <c r="FC1553" s="38">
        <v>70.843469999999996</v>
      </c>
      <c r="FD1553" s="38">
        <v>69.129689999999997</v>
      </c>
      <c r="FE1553" s="38">
        <v>67.193600000000004</v>
      </c>
      <c r="FF1553" s="38">
        <v>65.059340000000006</v>
      </c>
      <c r="FG1553" s="38">
        <v>63.805790000000002</v>
      </c>
      <c r="FH1553" s="38">
        <v>64.070660000000004</v>
      </c>
      <c r="FI1553" s="38">
        <v>67.828109999999995</v>
      </c>
      <c r="FJ1553" s="38">
        <v>72.382599999999996</v>
      </c>
      <c r="FK1553" s="38">
        <v>77.062899999999999</v>
      </c>
      <c r="FL1553" s="38">
        <v>81.572400000000002</v>
      </c>
      <c r="FM1553" s="38">
        <v>86.156779999999998</v>
      </c>
      <c r="FN1553" s="38">
        <v>89.205860000000001</v>
      </c>
      <c r="FO1553" s="38">
        <v>92.439989999999995</v>
      </c>
      <c r="FP1553" s="38">
        <v>95.063429999999997</v>
      </c>
      <c r="FQ1553" s="38">
        <v>97.076279999999997</v>
      </c>
      <c r="FR1553" s="38">
        <v>98.279690000000002</v>
      </c>
      <c r="FS1553" s="38">
        <v>97.868610000000004</v>
      </c>
      <c r="FT1553" s="38">
        <v>96.302589999999995</v>
      </c>
      <c r="FU1553" s="38">
        <v>92.171750000000003</v>
      </c>
      <c r="FV1553" s="38">
        <v>86.14179</v>
      </c>
      <c r="FW1553">
        <v>81.323250000000002</v>
      </c>
      <c r="FX1553">
        <v>78.217200000000005</v>
      </c>
      <c r="FY1553">
        <v>75.495440000000002</v>
      </c>
      <c r="FZ1553">
        <v>2.1693199999999999E-2</v>
      </c>
      <c r="GA1553">
        <v>0.1782726</v>
      </c>
      <c r="GB1553">
        <v>1</v>
      </c>
    </row>
    <row r="1554" spans="1:184" x14ac:dyDescent="0.3">
      <c r="A1554" t="s">
        <v>1</v>
      </c>
      <c r="B1554" t="s">
        <v>1</v>
      </c>
      <c r="C1554" t="s">
        <v>263</v>
      </c>
      <c r="D1554" t="s">
        <v>1</v>
      </c>
      <c r="E1554" t="s">
        <v>1</v>
      </c>
      <c r="F1554" t="s">
        <v>1</v>
      </c>
      <c r="G1554" t="s">
        <v>1</v>
      </c>
      <c r="H1554" s="40" t="s">
        <v>1</v>
      </c>
      <c r="I1554" s="18" t="s">
        <v>1</v>
      </c>
      <c r="J1554" s="38" t="s">
        <v>1</v>
      </c>
      <c r="K1554" s="18">
        <v>44789</v>
      </c>
      <c r="L1554" s="38">
        <v>12210</v>
      </c>
      <c r="M1554" s="38">
        <v>12210</v>
      </c>
      <c r="N1554" s="38">
        <v>4.1801000000000004</v>
      </c>
      <c r="O1554" s="38">
        <v>4.0359959999999999</v>
      </c>
      <c r="P1554" s="38">
        <v>3.9608669999999999</v>
      </c>
      <c r="Q1554" s="38">
        <v>3.9624890000000001</v>
      </c>
      <c r="R1554" s="38">
        <v>4.1743550000000003</v>
      </c>
      <c r="S1554" s="38">
        <v>4.5010469999999998</v>
      </c>
      <c r="T1554" s="38">
        <v>5.0017319999999996</v>
      </c>
      <c r="U1554" s="38">
        <v>5.6949899999999998</v>
      </c>
      <c r="V1554" s="38">
        <v>6.4915599999999998</v>
      </c>
      <c r="W1554" s="38">
        <v>7.2090969999999999</v>
      </c>
      <c r="X1554" s="38">
        <v>7.7898360000000002</v>
      </c>
      <c r="Y1554" s="38">
        <v>8.1973710000000004</v>
      </c>
      <c r="Z1554" s="38">
        <v>8.4533539999999991</v>
      </c>
      <c r="AA1554" s="38">
        <v>8.7054399999999994</v>
      </c>
      <c r="AB1554" s="38">
        <v>8.7877810000000007</v>
      </c>
      <c r="AC1554" s="38">
        <v>8.5539989999999992</v>
      </c>
      <c r="AD1554" s="38">
        <v>7.975562</v>
      </c>
      <c r="AE1554" s="38">
        <v>7.3582780000000003</v>
      </c>
      <c r="AF1554" s="38">
        <v>6.7721330000000002</v>
      </c>
      <c r="AG1554" s="38">
        <v>6.2861479999999998</v>
      </c>
      <c r="AH1554" s="38">
        <v>5.8630110000000002</v>
      </c>
      <c r="AI1554" s="38">
        <v>5.3887</v>
      </c>
      <c r="AJ1554" s="38">
        <v>4.9055200000000001</v>
      </c>
      <c r="AK1554" s="38">
        <v>4.5805740000000004</v>
      </c>
      <c r="AL1554" s="38">
        <v>-1.9477299999999999E-2</v>
      </c>
      <c r="AM1554" s="38">
        <v>-5.2137099999999999E-2</v>
      </c>
      <c r="AN1554" s="38">
        <v>-5.19967E-2</v>
      </c>
      <c r="AO1554" s="38">
        <v>-6.3264200000000007E-2</v>
      </c>
      <c r="AP1554" s="38">
        <v>-6.9922899999999996E-2</v>
      </c>
      <c r="AQ1554" s="38">
        <v>-5.2712200000000001E-2</v>
      </c>
      <c r="AR1554" s="38">
        <v>-4.9604599999999999E-2</v>
      </c>
      <c r="AS1554" s="38">
        <v>4.4984299999999998E-2</v>
      </c>
      <c r="AT1554" s="38">
        <v>3.03656E-2</v>
      </c>
      <c r="AU1554" s="38">
        <v>0.10238170000000001</v>
      </c>
      <c r="AV1554" s="38">
        <v>0.1385596</v>
      </c>
      <c r="AW1554" s="38">
        <v>8.8918499999999998E-2</v>
      </c>
      <c r="AX1554" s="38">
        <v>-1.27872E-2</v>
      </c>
      <c r="AY1554" s="38">
        <v>-0.10501870000000001</v>
      </c>
      <c r="AZ1554" s="38">
        <v>-8.0164399999999997E-2</v>
      </c>
      <c r="BA1554" s="38">
        <v>-7.0392300000000005E-2</v>
      </c>
      <c r="BB1554" s="38">
        <v>1.09655E-2</v>
      </c>
      <c r="BC1554" s="38">
        <v>-6.79844E-2</v>
      </c>
      <c r="BD1554" s="38">
        <v>-6.9007700000000005E-2</v>
      </c>
      <c r="BE1554" s="38">
        <v>-0.1103642</v>
      </c>
      <c r="BF1554" s="38">
        <v>-0.1353673</v>
      </c>
      <c r="BG1554" s="38">
        <v>-9.1249399999999994E-2</v>
      </c>
      <c r="BH1554" s="38">
        <v>-8.9294200000000004E-2</v>
      </c>
      <c r="BI1554" s="38">
        <v>-7.9136600000000001E-2</v>
      </c>
      <c r="BJ1554" s="38">
        <v>-1.0242899999999999E-2</v>
      </c>
      <c r="BK1554" s="38">
        <v>-4.3596900000000001E-2</v>
      </c>
      <c r="BL1554" s="38">
        <v>-4.4220200000000001E-2</v>
      </c>
      <c r="BM1554" s="38">
        <v>-5.6007700000000001E-2</v>
      </c>
      <c r="BN1554" s="38">
        <v>-6.1173400000000003E-2</v>
      </c>
      <c r="BO1554" s="38">
        <v>-4.14331E-2</v>
      </c>
      <c r="BP1554" s="38">
        <v>-3.4334400000000001E-2</v>
      </c>
      <c r="BQ1554" s="38">
        <v>5.4530000000000002E-2</v>
      </c>
      <c r="BR1554" s="38">
        <v>4.0008700000000001E-2</v>
      </c>
      <c r="BS1554" s="38">
        <v>0.11426210000000001</v>
      </c>
      <c r="BT1554" s="38">
        <v>0.1492675</v>
      </c>
      <c r="BU1554" s="38">
        <v>9.7990300000000002E-2</v>
      </c>
      <c r="BV1554" s="38">
        <v>-5.9156E-3</v>
      </c>
      <c r="BW1554" s="38">
        <v>-9.4199500000000005E-2</v>
      </c>
      <c r="BX1554" s="38">
        <v>-6.3438099999999997E-2</v>
      </c>
      <c r="BY1554" s="38">
        <v>-5.05648E-2</v>
      </c>
      <c r="BZ1554" s="38">
        <v>2.9923000000000002E-2</v>
      </c>
      <c r="CA1554" s="38">
        <v>-4.6212900000000001E-2</v>
      </c>
      <c r="CB1554" s="38">
        <v>-4.5746700000000001E-2</v>
      </c>
      <c r="CC1554" s="38">
        <v>-9.2555600000000002E-2</v>
      </c>
      <c r="CD1554" s="38">
        <v>-0.1195532</v>
      </c>
      <c r="CE1554" s="38">
        <v>-7.3244699999999996E-2</v>
      </c>
      <c r="CF1554" s="38">
        <v>-7.1712999999999999E-2</v>
      </c>
      <c r="CG1554" s="38">
        <v>-6.2921000000000005E-2</v>
      </c>
      <c r="CH1554" s="38">
        <v>-3.8471E-3</v>
      </c>
      <c r="CI1554" s="38">
        <v>-3.7681899999999997E-2</v>
      </c>
      <c r="CJ1554" s="38">
        <v>-3.8834199999999999E-2</v>
      </c>
      <c r="CK1554" s="38">
        <v>-5.0981800000000001E-2</v>
      </c>
      <c r="CL1554" s="38">
        <v>-5.5113500000000003E-2</v>
      </c>
      <c r="CM1554" s="38">
        <v>-3.3621100000000001E-2</v>
      </c>
      <c r="CN1554" s="38">
        <v>-2.37583E-2</v>
      </c>
      <c r="CO1554" s="38">
        <v>6.1141399999999999E-2</v>
      </c>
      <c r="CP1554" s="38">
        <v>4.66875E-2</v>
      </c>
      <c r="CQ1554" s="38">
        <v>0.1224905</v>
      </c>
      <c r="CR1554" s="38">
        <v>0.15668380000000001</v>
      </c>
      <c r="CS1554" s="38">
        <v>0.1042734</v>
      </c>
      <c r="CT1554" s="38">
        <v>-1.1563000000000001E-3</v>
      </c>
      <c r="CU1554" s="38">
        <v>-8.6706099999999994E-2</v>
      </c>
      <c r="CV1554" s="38">
        <v>-5.1853499999999997E-2</v>
      </c>
      <c r="CW1554" s="38">
        <v>-3.6832200000000002E-2</v>
      </c>
      <c r="CX1554" s="38">
        <v>4.3052899999999998E-2</v>
      </c>
      <c r="CY1554" s="38">
        <v>-3.1134100000000001E-2</v>
      </c>
      <c r="CZ1554" s="38">
        <v>-2.9636200000000001E-2</v>
      </c>
      <c r="DA1554" s="38">
        <v>-8.0221299999999995E-2</v>
      </c>
      <c r="DB1554" s="38">
        <v>-0.1086004</v>
      </c>
      <c r="DC1554" s="38">
        <v>-6.0774799999999997E-2</v>
      </c>
      <c r="DD1554" s="38">
        <v>-5.95363E-2</v>
      </c>
      <c r="DE1554" s="38">
        <v>-5.169E-2</v>
      </c>
      <c r="DF1554" s="38">
        <v>2.5485999999999998E-3</v>
      </c>
      <c r="DG1554" s="38">
        <v>-3.1766999999999997E-2</v>
      </c>
      <c r="DH1554" s="38">
        <v>-3.3448199999999997E-2</v>
      </c>
      <c r="DI1554" s="38">
        <v>-4.5955900000000001E-2</v>
      </c>
      <c r="DJ1554" s="38">
        <v>-4.9053600000000003E-2</v>
      </c>
      <c r="DK1554" s="38">
        <v>-2.5809200000000001E-2</v>
      </c>
      <c r="DL1554" s="38">
        <v>-1.31822E-2</v>
      </c>
      <c r="DM1554" s="38">
        <v>6.7752699999999999E-2</v>
      </c>
      <c r="DN1554" s="38">
        <v>5.3366200000000003E-2</v>
      </c>
      <c r="DO1554" s="38">
        <v>0.1307188</v>
      </c>
      <c r="DP1554" s="38">
        <v>0.1641</v>
      </c>
      <c r="DQ1554" s="38">
        <v>0.1105565</v>
      </c>
      <c r="DR1554" s="38">
        <v>3.6031000000000001E-3</v>
      </c>
      <c r="DS1554" s="38">
        <v>-7.92128E-2</v>
      </c>
      <c r="DT1554" s="38">
        <v>-4.0268900000000003E-2</v>
      </c>
      <c r="DU1554" s="38">
        <v>-2.3099700000000001E-2</v>
      </c>
      <c r="DV1554" s="38">
        <v>5.6182700000000002E-2</v>
      </c>
      <c r="DW1554" s="38">
        <v>-1.6055199999999999E-2</v>
      </c>
      <c r="DX1554" s="38">
        <v>-1.3525799999999999E-2</v>
      </c>
      <c r="DY1554" s="38">
        <v>-6.7887100000000006E-2</v>
      </c>
      <c r="DZ1554" s="38">
        <v>-9.7647600000000001E-2</v>
      </c>
      <c r="EA1554" s="38">
        <v>-4.8304800000000002E-2</v>
      </c>
      <c r="EB1554" s="38">
        <v>-4.7359600000000002E-2</v>
      </c>
      <c r="EC1554" s="38">
        <v>-4.0459099999999998E-2</v>
      </c>
      <c r="ED1554" s="38">
        <v>1.1783E-2</v>
      </c>
      <c r="EE1554" s="38">
        <v>-2.3226699999999999E-2</v>
      </c>
      <c r="EF1554" s="38">
        <v>-2.5671699999999999E-2</v>
      </c>
      <c r="EG1554" s="38">
        <v>-3.8699400000000002E-2</v>
      </c>
      <c r="EH1554" s="38">
        <v>-4.0304199999999998E-2</v>
      </c>
      <c r="EI1554" s="38">
        <v>-1.4530100000000001E-2</v>
      </c>
      <c r="EJ1554" s="38">
        <v>2.0880999999999999E-3</v>
      </c>
      <c r="EK1554" s="38">
        <v>7.7298400000000003E-2</v>
      </c>
      <c r="EL1554" s="38">
        <v>6.3009300000000004E-2</v>
      </c>
      <c r="EM1554" s="38">
        <v>0.14259930000000001</v>
      </c>
      <c r="EN1554" s="38">
        <v>0.17480789999999999</v>
      </c>
      <c r="EO1554" s="38">
        <v>0.11962830000000001</v>
      </c>
      <c r="EP1554" s="38">
        <v>1.04747E-2</v>
      </c>
      <c r="EQ1554" s="38">
        <v>-6.8393599999999999E-2</v>
      </c>
      <c r="ER1554" s="38">
        <v>-2.35426E-2</v>
      </c>
      <c r="ES1554" s="38">
        <v>-3.2721E-3</v>
      </c>
      <c r="ET1554" s="38">
        <v>7.5140200000000004E-2</v>
      </c>
      <c r="EU1554" s="38">
        <v>5.7162000000000003E-3</v>
      </c>
      <c r="EV1554" s="38">
        <v>9.7351999999999994E-3</v>
      </c>
      <c r="EW1554" s="38">
        <v>-5.0078499999999998E-2</v>
      </c>
      <c r="EX1554" s="38">
        <v>-8.1833500000000003E-2</v>
      </c>
      <c r="EY1554" s="38">
        <v>-3.03001E-2</v>
      </c>
      <c r="EZ1554" s="38">
        <v>-2.97784E-2</v>
      </c>
      <c r="FA1554" s="38">
        <v>-2.4243399999999998E-2</v>
      </c>
      <c r="FB1554" s="38">
        <v>73.817890000000006</v>
      </c>
      <c r="FC1554" s="38">
        <v>71.487700000000004</v>
      </c>
      <c r="FD1554" s="38">
        <v>69.854500000000002</v>
      </c>
      <c r="FE1554" s="38">
        <v>68.106909999999999</v>
      </c>
      <c r="FF1554" s="38">
        <v>66.573099999999997</v>
      </c>
      <c r="FG1554" s="38">
        <v>65.531490000000005</v>
      </c>
      <c r="FH1554" s="38">
        <v>66.235429999999994</v>
      </c>
      <c r="FI1554" s="38">
        <v>70.434299999999993</v>
      </c>
      <c r="FJ1554" s="38">
        <v>77.481009999999998</v>
      </c>
      <c r="FK1554" s="38">
        <v>83.815899999999999</v>
      </c>
      <c r="FL1554" s="38">
        <v>88.640910000000005</v>
      </c>
      <c r="FM1554" s="38">
        <v>92.035799999999995</v>
      </c>
      <c r="FN1554" s="38">
        <v>95.204740000000001</v>
      </c>
      <c r="FO1554" s="38">
        <v>98.412700000000001</v>
      </c>
      <c r="FP1554" s="38">
        <v>100.55029999999999</v>
      </c>
      <c r="FQ1554" s="38">
        <v>101.61579999999999</v>
      </c>
      <c r="FR1554" s="38">
        <v>102.35599999999999</v>
      </c>
      <c r="FS1554" s="38">
        <v>102.2081</v>
      </c>
      <c r="FT1554" s="38">
        <v>100.8395</v>
      </c>
      <c r="FU1554" s="38">
        <v>95.708749999999995</v>
      </c>
      <c r="FV1554" s="38">
        <v>89.587959999999995</v>
      </c>
      <c r="FW1554">
        <v>85.484759999999994</v>
      </c>
      <c r="FX1554">
        <v>81.997029999999995</v>
      </c>
      <c r="FY1554">
        <v>80.079899999999995</v>
      </c>
      <c r="FZ1554">
        <v>2.3003699999999998E-2</v>
      </c>
      <c r="GA1554">
        <v>0.17562259999999999</v>
      </c>
      <c r="GB1554">
        <v>1</v>
      </c>
    </row>
    <row r="1555" spans="1:184" x14ac:dyDescent="0.3">
      <c r="A1555" t="s">
        <v>1</v>
      </c>
      <c r="B1555" t="s">
        <v>1</v>
      </c>
      <c r="C1555" t="s">
        <v>263</v>
      </c>
      <c r="D1555" t="s">
        <v>1</v>
      </c>
      <c r="E1555" t="s">
        <v>1</v>
      </c>
      <c r="F1555" t="s">
        <v>1</v>
      </c>
      <c r="G1555" t="s">
        <v>1</v>
      </c>
      <c r="H1555" s="40" t="s">
        <v>1</v>
      </c>
      <c r="I1555" s="18" t="s">
        <v>1</v>
      </c>
      <c r="J1555" s="38" t="s">
        <v>1</v>
      </c>
      <c r="K1555" s="18">
        <v>44790</v>
      </c>
      <c r="L1555" s="38">
        <v>12208</v>
      </c>
      <c r="M1555" s="38">
        <v>12208</v>
      </c>
      <c r="N1555" s="38">
        <v>4.5478569999999996</v>
      </c>
      <c r="O1555" s="38">
        <v>4.3907389999999999</v>
      </c>
      <c r="P1555" s="38">
        <v>4.2959709999999998</v>
      </c>
      <c r="Q1555" s="38">
        <v>4.2961090000000004</v>
      </c>
      <c r="R1555" s="38">
        <v>4.4961909999999996</v>
      </c>
      <c r="S1555" s="38">
        <v>4.8304640000000001</v>
      </c>
      <c r="T1555" s="38">
        <v>5.3742020000000004</v>
      </c>
      <c r="U1555" s="38">
        <v>6.0209239999999999</v>
      </c>
      <c r="V1555" s="38">
        <v>6.7642239999999996</v>
      </c>
      <c r="W1555" s="38">
        <v>7.3768690000000001</v>
      </c>
      <c r="X1555" s="38">
        <v>7.8580290000000002</v>
      </c>
      <c r="Y1555" s="38">
        <v>8.1886759999999992</v>
      </c>
      <c r="Z1555" s="38">
        <v>8.399635</v>
      </c>
      <c r="AA1555" s="38">
        <v>8.6043869999999991</v>
      </c>
      <c r="AB1555" s="38">
        <v>8.5366540000000004</v>
      </c>
      <c r="AC1555" s="38">
        <v>8.2410239999999995</v>
      </c>
      <c r="AD1555" s="38">
        <v>7.5166279999999999</v>
      </c>
      <c r="AE1555" s="38">
        <v>6.9492719999999997</v>
      </c>
      <c r="AF1555" s="38">
        <v>6.4192460000000002</v>
      </c>
      <c r="AG1555" s="38">
        <v>6.0825899999999997</v>
      </c>
      <c r="AH1555" s="38">
        <v>5.7737780000000001</v>
      </c>
      <c r="AI1555" s="38">
        <v>5.3613330000000001</v>
      </c>
      <c r="AJ1555" s="38">
        <v>4.9426329999999998</v>
      </c>
      <c r="AK1555" s="38">
        <v>4.6209449999999999</v>
      </c>
      <c r="AL1555" s="38">
        <v>7.4667300000000006E-2</v>
      </c>
      <c r="AM1555" s="38">
        <v>0.1022173</v>
      </c>
      <c r="AN1555" s="38">
        <v>8.6354E-2</v>
      </c>
      <c r="AO1555" s="38">
        <v>1.7818500000000001E-2</v>
      </c>
      <c r="AP1555" s="38">
        <v>1.5330000000000001E-4</v>
      </c>
      <c r="AQ1555" s="38">
        <v>-1.0209599999999999E-2</v>
      </c>
      <c r="AR1555" s="38">
        <v>-6.5963400000000005E-2</v>
      </c>
      <c r="AS1555" s="38">
        <v>-7.2855600000000006E-2</v>
      </c>
      <c r="AT1555" s="38">
        <v>-0.1111458</v>
      </c>
      <c r="AU1555" s="38">
        <v>-0.1819578</v>
      </c>
      <c r="AV1555" s="38">
        <v>-0.2104104</v>
      </c>
      <c r="AW1555" s="38">
        <v>-0.1612297</v>
      </c>
      <c r="AX1555" s="38">
        <v>-5.0269500000000002E-2</v>
      </c>
      <c r="AY1555" s="38">
        <v>0.10274899999999999</v>
      </c>
      <c r="AZ1555" s="38">
        <v>0.16893949999999999</v>
      </c>
      <c r="BA1555" s="38">
        <v>0.13306860000000001</v>
      </c>
      <c r="BB1555" s="38">
        <v>0.16992660000000001</v>
      </c>
      <c r="BC1555" s="38">
        <v>0.1908115</v>
      </c>
      <c r="BD1555" s="38">
        <v>0.17205609999999999</v>
      </c>
      <c r="BE1555" s="38">
        <v>0.2189508</v>
      </c>
      <c r="BF1555" s="38">
        <v>0.16679540000000001</v>
      </c>
      <c r="BG1555" s="38">
        <v>0.23240240000000001</v>
      </c>
      <c r="BH1555" s="38">
        <v>0.17558650000000001</v>
      </c>
      <c r="BI1555" s="38">
        <v>0.12567619999999999</v>
      </c>
      <c r="BJ1555" s="38">
        <v>8.6040500000000006E-2</v>
      </c>
      <c r="BK1555" s="38">
        <v>0.11304409999999999</v>
      </c>
      <c r="BL1555" s="38">
        <v>9.6651200000000007E-2</v>
      </c>
      <c r="BM1555" s="38">
        <v>2.84354E-2</v>
      </c>
      <c r="BN1555" s="38">
        <v>1.0687500000000001E-2</v>
      </c>
      <c r="BO1555" s="38">
        <v>3.3525999999999999E-3</v>
      </c>
      <c r="BP1555" s="38">
        <v>-4.9855700000000003E-2</v>
      </c>
      <c r="BQ1555" s="38">
        <v>-6.1170599999999999E-2</v>
      </c>
      <c r="BR1555" s="38">
        <v>-9.5047400000000004E-2</v>
      </c>
      <c r="BS1555" s="38">
        <v>-0.16548760000000001</v>
      </c>
      <c r="BT1555" s="38">
        <v>-0.19667209999999999</v>
      </c>
      <c r="BU1555" s="38">
        <v>-0.15316399999999999</v>
      </c>
      <c r="BV1555" s="38">
        <v>-4.34825E-2</v>
      </c>
      <c r="BW1555" s="38">
        <v>0.1119521</v>
      </c>
      <c r="BX1555" s="38">
        <v>0.1842405</v>
      </c>
      <c r="BY1555" s="38">
        <v>0.15546599999999999</v>
      </c>
      <c r="BZ1555" s="38">
        <v>0.1930886</v>
      </c>
      <c r="CA1555" s="38">
        <v>0.21731139999999999</v>
      </c>
      <c r="CB1555" s="38">
        <v>0.1930076</v>
      </c>
      <c r="CC1555" s="38">
        <v>0.23715539999999999</v>
      </c>
      <c r="CD1555" s="38">
        <v>0.18445829999999999</v>
      </c>
      <c r="CE1555" s="38">
        <v>0.25085410000000002</v>
      </c>
      <c r="CF1555" s="38">
        <v>0.19472349999999999</v>
      </c>
      <c r="CG1555" s="38">
        <v>0.14455499999999999</v>
      </c>
      <c r="CH1555" s="38">
        <v>9.3917600000000004E-2</v>
      </c>
      <c r="CI1555" s="38">
        <v>0.1205427</v>
      </c>
      <c r="CJ1555" s="38">
        <v>0.1037831</v>
      </c>
      <c r="CK1555" s="38">
        <v>3.5788599999999997E-2</v>
      </c>
      <c r="CL1555" s="38">
        <v>1.7983499999999999E-2</v>
      </c>
      <c r="CM1555" s="38">
        <v>1.27458E-2</v>
      </c>
      <c r="CN1555" s="38">
        <v>-3.8699600000000001E-2</v>
      </c>
      <c r="CO1555" s="38">
        <v>-5.3077600000000003E-2</v>
      </c>
      <c r="CP1555" s="38">
        <v>-8.3897700000000006E-2</v>
      </c>
      <c r="CQ1555" s="38">
        <v>-0.15408040000000001</v>
      </c>
      <c r="CR1555" s="38">
        <v>-0.18715699999999999</v>
      </c>
      <c r="CS1555" s="38">
        <v>-0.14757780000000001</v>
      </c>
      <c r="CT1555" s="38">
        <v>-3.8781900000000001E-2</v>
      </c>
      <c r="CU1555" s="38">
        <v>0.1183261</v>
      </c>
      <c r="CV1555" s="38">
        <v>0.19483790000000001</v>
      </c>
      <c r="CW1555" s="38">
        <v>0.1709783</v>
      </c>
      <c r="CX1555" s="38">
        <v>0.2091306</v>
      </c>
      <c r="CY1555" s="38">
        <v>0.23566519999999999</v>
      </c>
      <c r="CZ1555" s="38">
        <v>0.2075186</v>
      </c>
      <c r="DA1555" s="38">
        <v>0.24976380000000001</v>
      </c>
      <c r="DB1555" s="38">
        <v>0.19669149999999999</v>
      </c>
      <c r="DC1555" s="38">
        <v>0.26363379999999997</v>
      </c>
      <c r="DD1555" s="38">
        <v>0.20797769999999999</v>
      </c>
      <c r="DE1555" s="38">
        <v>0.1576304</v>
      </c>
      <c r="DF1555" s="38">
        <v>0.1017946</v>
      </c>
      <c r="DG1555" s="38">
        <v>0.1280414</v>
      </c>
      <c r="DH1555" s="38">
        <v>0.1109149</v>
      </c>
      <c r="DI1555" s="38">
        <v>4.3141899999999997E-2</v>
      </c>
      <c r="DJ1555" s="38">
        <v>2.52795E-2</v>
      </c>
      <c r="DK1555" s="38">
        <v>2.21389E-2</v>
      </c>
      <c r="DL1555" s="38">
        <v>-2.7543499999999999E-2</v>
      </c>
      <c r="DM1555" s="38">
        <v>-4.49846E-2</v>
      </c>
      <c r="DN1555" s="38">
        <v>-7.2748099999999996E-2</v>
      </c>
      <c r="DO1555" s="38">
        <v>-0.1426732</v>
      </c>
      <c r="DP1555" s="38">
        <v>-0.17764189999999999</v>
      </c>
      <c r="DQ1555" s="38">
        <v>-0.14199149999999999</v>
      </c>
      <c r="DR1555" s="38">
        <v>-3.4081300000000002E-2</v>
      </c>
      <c r="DS1555" s="38">
        <v>0.12470009999999999</v>
      </c>
      <c r="DT1555" s="38">
        <v>0.20543539999999999</v>
      </c>
      <c r="DU1555" s="38">
        <v>0.18649070000000001</v>
      </c>
      <c r="DV1555" s="38">
        <v>0.2251725</v>
      </c>
      <c r="DW1555" s="38">
        <v>0.25401899999999999</v>
      </c>
      <c r="DX1555" s="38">
        <v>0.22202959999999999</v>
      </c>
      <c r="DY1555" s="38">
        <v>0.2623722</v>
      </c>
      <c r="DZ1555" s="38">
        <v>0.20892469999999999</v>
      </c>
      <c r="EA1555" s="38">
        <v>0.27641339999999998</v>
      </c>
      <c r="EB1555" s="38">
        <v>0.22123190000000001</v>
      </c>
      <c r="EC1555" s="38">
        <v>0.17070569999999999</v>
      </c>
      <c r="ED1555" s="38">
        <v>0.1131678</v>
      </c>
      <c r="EE1555" s="38">
        <v>0.1388682</v>
      </c>
      <c r="EF1555" s="38">
        <v>0.12121220000000001</v>
      </c>
      <c r="EG1555" s="38">
        <v>5.3758800000000002E-2</v>
      </c>
      <c r="EH1555" s="38">
        <v>3.5813699999999997E-2</v>
      </c>
      <c r="EI1555" s="38">
        <v>3.5701200000000002E-2</v>
      </c>
      <c r="EJ1555" s="38">
        <v>-1.1435799999999999E-2</v>
      </c>
      <c r="EK1555" s="38">
        <v>-3.3299599999999999E-2</v>
      </c>
      <c r="EL1555" s="38">
        <v>-5.6649699999999997E-2</v>
      </c>
      <c r="EM1555" s="38">
        <v>-0.12620300000000001</v>
      </c>
      <c r="EN1555" s="38">
        <v>-0.16390360000000001</v>
      </c>
      <c r="EO1555" s="38">
        <v>-0.13392589999999999</v>
      </c>
      <c r="EP1555" s="38">
        <v>-2.72944E-2</v>
      </c>
      <c r="EQ1555" s="38">
        <v>0.1339031</v>
      </c>
      <c r="ER1555" s="38">
        <v>0.2207363</v>
      </c>
      <c r="ES1555" s="38">
        <v>0.20888799999999999</v>
      </c>
      <c r="ET1555" s="38">
        <v>0.24833459999999999</v>
      </c>
      <c r="EU1555" s="38">
        <v>0.28051890000000002</v>
      </c>
      <c r="EV1555" s="38">
        <v>0.24298110000000001</v>
      </c>
      <c r="EW1555" s="38">
        <v>0.28057680000000002</v>
      </c>
      <c r="EX1555" s="38">
        <v>0.2265876</v>
      </c>
      <c r="EY1555" s="38">
        <v>0.29486509999999999</v>
      </c>
      <c r="EZ1555" s="38">
        <v>0.2403689</v>
      </c>
      <c r="FA1555" s="38">
        <v>0.18958449999999999</v>
      </c>
      <c r="FB1555" s="38">
        <v>77.326099999999997</v>
      </c>
      <c r="FC1555" s="38">
        <v>76.452770000000001</v>
      </c>
      <c r="FD1555" s="38">
        <v>75.886840000000007</v>
      </c>
      <c r="FE1555" s="38">
        <v>74.042680000000004</v>
      </c>
      <c r="FF1555" s="38">
        <v>72.822329999999994</v>
      </c>
      <c r="FG1555" s="38">
        <v>71.563839999999999</v>
      </c>
      <c r="FH1555" s="38">
        <v>70.307749999999999</v>
      </c>
      <c r="FI1555" s="38">
        <v>73.815749999999994</v>
      </c>
      <c r="FJ1555" s="38">
        <v>80.917950000000005</v>
      </c>
      <c r="FK1555" s="38">
        <v>85.119529999999997</v>
      </c>
      <c r="FL1555" s="38">
        <v>87.857320000000001</v>
      </c>
      <c r="FM1555" s="38">
        <v>91.251859999999994</v>
      </c>
      <c r="FN1555" s="38">
        <v>92.490260000000006</v>
      </c>
      <c r="FO1555" s="38">
        <v>93.349739999999997</v>
      </c>
      <c r="FP1555" s="38">
        <v>93.196979999999996</v>
      </c>
      <c r="FQ1555" s="38">
        <v>94.448170000000005</v>
      </c>
      <c r="FR1555" s="38">
        <v>93.824690000000004</v>
      </c>
      <c r="FS1555" s="38">
        <v>92.856999999999999</v>
      </c>
      <c r="FT1555" s="38">
        <v>91.134640000000005</v>
      </c>
      <c r="FU1555" s="38">
        <v>89.237030000000004</v>
      </c>
      <c r="FV1555" s="38">
        <v>85.04477</v>
      </c>
      <c r="FW1555">
        <v>80.580950000000001</v>
      </c>
      <c r="FX1555">
        <v>78.382050000000007</v>
      </c>
      <c r="FY1555">
        <v>76.252849999999995</v>
      </c>
      <c r="FZ1555">
        <v>2.1607399999999999E-2</v>
      </c>
      <c r="GA1555">
        <v>0.1631901</v>
      </c>
      <c r="GB1555">
        <v>1</v>
      </c>
    </row>
    <row r="1556" spans="1:184" x14ac:dyDescent="0.3">
      <c r="A1556" t="s">
        <v>1</v>
      </c>
      <c r="B1556" t="s">
        <v>1</v>
      </c>
      <c r="C1556" t="s">
        <v>263</v>
      </c>
      <c r="D1556" t="s">
        <v>1</v>
      </c>
      <c r="E1556" t="s">
        <v>1</v>
      </c>
      <c r="F1556" t="s">
        <v>1</v>
      </c>
      <c r="G1556" t="s">
        <v>1</v>
      </c>
      <c r="H1556" s="40" t="s">
        <v>1</v>
      </c>
      <c r="I1556" s="18" t="s">
        <v>1</v>
      </c>
      <c r="J1556" s="38" t="s">
        <v>1</v>
      </c>
      <c r="K1556" s="18">
        <v>44792</v>
      </c>
      <c r="L1556" s="38">
        <v>12208</v>
      </c>
      <c r="M1556" s="38">
        <v>12208</v>
      </c>
      <c r="N1556" s="38">
        <v>4.4276980000000004</v>
      </c>
      <c r="O1556" s="38">
        <v>4.258222</v>
      </c>
      <c r="P1556" s="38">
        <v>4.1428050000000001</v>
      </c>
      <c r="Q1556" s="38">
        <v>4.117318</v>
      </c>
      <c r="R1556" s="38">
        <v>4.292878</v>
      </c>
      <c r="S1556" s="38">
        <v>4.6022100000000004</v>
      </c>
      <c r="T1556" s="38">
        <v>5.0526590000000002</v>
      </c>
      <c r="U1556" s="38">
        <v>5.63828</v>
      </c>
      <c r="V1556" s="38">
        <v>6.3220070000000002</v>
      </c>
      <c r="W1556" s="38">
        <v>6.9876889999999996</v>
      </c>
      <c r="X1556" s="38">
        <v>7.5292079999999997</v>
      </c>
      <c r="Y1556" s="38">
        <v>7.9352559999999999</v>
      </c>
      <c r="Z1556" s="38">
        <v>8.1770639999999997</v>
      </c>
      <c r="AA1556" s="38">
        <v>8.3969090000000008</v>
      </c>
      <c r="AB1556" s="38">
        <v>8.4424480000000006</v>
      </c>
      <c r="AC1556" s="38">
        <v>8.1667090000000009</v>
      </c>
      <c r="AD1556" s="38">
        <v>7.6384530000000002</v>
      </c>
      <c r="AE1556" s="38">
        <v>7.1136400000000002</v>
      </c>
      <c r="AF1556" s="38">
        <v>6.5482680000000002</v>
      </c>
      <c r="AG1556" s="38">
        <v>6.1081320000000003</v>
      </c>
      <c r="AH1556" s="38">
        <v>5.7289839999999996</v>
      </c>
      <c r="AI1556" s="38">
        <v>5.3002070000000003</v>
      </c>
      <c r="AJ1556" s="38">
        <v>4.8579670000000004</v>
      </c>
      <c r="AK1556" s="38">
        <v>4.4967889999999997</v>
      </c>
      <c r="AL1556" s="38">
        <v>-4.74838E-2</v>
      </c>
      <c r="AM1556" s="38">
        <v>-2.01385E-2</v>
      </c>
      <c r="AN1556" s="38">
        <v>-4.3751100000000001E-2</v>
      </c>
      <c r="AO1556" s="38">
        <v>-1.5106E-3</v>
      </c>
      <c r="AP1556" s="38">
        <v>1.65895E-2</v>
      </c>
      <c r="AQ1556" s="38">
        <v>-2.3566199999999999E-2</v>
      </c>
      <c r="AR1556" s="38">
        <v>-6.3650300000000007E-2</v>
      </c>
      <c r="AS1556" s="38">
        <v>-2.8754999999999999E-2</v>
      </c>
      <c r="AT1556" s="38">
        <v>-4.9949E-3</v>
      </c>
      <c r="AU1556" s="38">
        <v>-6.4321999999999999E-3</v>
      </c>
      <c r="AV1556" s="38">
        <v>5.64085E-2</v>
      </c>
      <c r="AW1556" s="38">
        <v>9.7748999999999996E-3</v>
      </c>
      <c r="AX1556" s="38">
        <v>-1.7152999999999999E-3</v>
      </c>
      <c r="AY1556" s="38">
        <v>-4.8537799999999999E-2</v>
      </c>
      <c r="AZ1556" s="38">
        <v>-0.1004149</v>
      </c>
      <c r="BA1556" s="38">
        <v>-0.19295590000000001</v>
      </c>
      <c r="BB1556" s="38">
        <v>-8.6056900000000006E-2</v>
      </c>
      <c r="BC1556" s="38">
        <v>-4.9787900000000003E-2</v>
      </c>
      <c r="BD1556" s="38">
        <v>-7.3579400000000003E-2</v>
      </c>
      <c r="BE1556" s="38">
        <v>-5.3497599999999999E-2</v>
      </c>
      <c r="BF1556" s="38">
        <v>-4.5095000000000003E-2</v>
      </c>
      <c r="BG1556" s="38">
        <v>-3.59697E-2</v>
      </c>
      <c r="BH1556" s="38">
        <v>-6.3214099999999995E-2</v>
      </c>
      <c r="BI1556" s="38">
        <v>-5.98437E-2</v>
      </c>
      <c r="BJ1556" s="38">
        <v>-3.1173599999999999E-2</v>
      </c>
      <c r="BK1556" s="38">
        <v>-7.6394999999999996E-3</v>
      </c>
      <c r="BL1556" s="38">
        <v>-3.2098000000000002E-2</v>
      </c>
      <c r="BM1556" s="38">
        <v>6.9246000000000004E-3</v>
      </c>
      <c r="BN1556" s="38">
        <v>2.46287E-2</v>
      </c>
      <c r="BO1556" s="38">
        <v>-1.03269E-2</v>
      </c>
      <c r="BP1556" s="38">
        <v>-4.6795799999999999E-2</v>
      </c>
      <c r="BQ1556" s="38">
        <v>-1.75722E-2</v>
      </c>
      <c r="BR1556" s="38">
        <v>7.6829999999999997E-3</v>
      </c>
      <c r="BS1556" s="38">
        <v>1.01841E-2</v>
      </c>
      <c r="BT1556" s="38">
        <v>7.6096800000000006E-2</v>
      </c>
      <c r="BU1556" s="38">
        <v>2.2095199999999999E-2</v>
      </c>
      <c r="BV1556" s="38">
        <v>5.2302E-3</v>
      </c>
      <c r="BW1556" s="38">
        <v>-3.6299699999999997E-2</v>
      </c>
      <c r="BX1556" s="38">
        <v>-7.5795799999999997E-2</v>
      </c>
      <c r="BY1556" s="38">
        <v>-0.16784070000000001</v>
      </c>
      <c r="BZ1556" s="38">
        <v>-5.6339100000000003E-2</v>
      </c>
      <c r="CA1556" s="38">
        <v>-2.2240099999999999E-2</v>
      </c>
      <c r="CB1556" s="38">
        <v>-4.8962100000000001E-2</v>
      </c>
      <c r="CC1556" s="38">
        <v>-3.3417599999999999E-2</v>
      </c>
      <c r="CD1556" s="38">
        <v>-2.7309E-2</v>
      </c>
      <c r="CE1556" s="38">
        <v>-1.34111E-2</v>
      </c>
      <c r="CF1556" s="38">
        <v>-4.41673E-2</v>
      </c>
      <c r="CG1556" s="38">
        <v>-4.0822600000000001E-2</v>
      </c>
      <c r="CH1556" s="38">
        <v>-1.9877100000000002E-2</v>
      </c>
      <c r="CI1556" s="38">
        <v>1.0172E-3</v>
      </c>
      <c r="CJ1556" s="38">
        <v>-2.4027099999999999E-2</v>
      </c>
      <c r="CK1556" s="38">
        <v>1.27668E-2</v>
      </c>
      <c r="CL1556" s="38">
        <v>3.0196600000000001E-2</v>
      </c>
      <c r="CM1556" s="38">
        <v>-1.1574000000000001E-3</v>
      </c>
      <c r="CN1556" s="38">
        <v>-3.5122399999999998E-2</v>
      </c>
      <c r="CO1556" s="38">
        <v>-9.8270000000000007E-3</v>
      </c>
      <c r="CP1556" s="38">
        <v>1.6463800000000001E-2</v>
      </c>
      <c r="CQ1556" s="38">
        <v>2.1692400000000001E-2</v>
      </c>
      <c r="CR1556" s="38">
        <v>8.9732800000000001E-2</v>
      </c>
      <c r="CS1556" s="38">
        <v>3.0628300000000001E-2</v>
      </c>
      <c r="CT1556" s="38">
        <v>1.00407E-2</v>
      </c>
      <c r="CU1556" s="38">
        <v>-2.78237E-2</v>
      </c>
      <c r="CV1556" s="38">
        <v>-5.8744699999999997E-2</v>
      </c>
      <c r="CW1556" s="38">
        <v>-0.150446</v>
      </c>
      <c r="CX1556" s="38">
        <v>-3.5756499999999997E-2</v>
      </c>
      <c r="CY1556" s="38">
        <v>-3.1605000000000001E-3</v>
      </c>
      <c r="CZ1556" s="38">
        <v>-3.1912299999999998E-2</v>
      </c>
      <c r="DA1556" s="38">
        <v>-1.9510300000000001E-2</v>
      </c>
      <c r="DB1556" s="38">
        <v>-1.4990399999999999E-2</v>
      </c>
      <c r="DC1556" s="38">
        <v>2.2130000000000001E-3</v>
      </c>
      <c r="DD1556" s="38">
        <v>-3.09755E-2</v>
      </c>
      <c r="DE1556" s="38">
        <v>-2.7648599999999999E-2</v>
      </c>
      <c r="DF1556" s="38">
        <v>-8.5807000000000001E-3</v>
      </c>
      <c r="DG1556" s="38">
        <v>9.6740000000000003E-3</v>
      </c>
      <c r="DH1556" s="38">
        <v>-1.59562E-2</v>
      </c>
      <c r="DI1556" s="38">
        <v>1.8609000000000001E-2</v>
      </c>
      <c r="DJ1556" s="38">
        <v>3.5764600000000001E-2</v>
      </c>
      <c r="DK1556" s="38">
        <v>8.0120999999999994E-3</v>
      </c>
      <c r="DL1556" s="38">
        <v>-2.3449000000000001E-2</v>
      </c>
      <c r="DM1556" s="38">
        <v>-2.0818999999999998E-3</v>
      </c>
      <c r="DN1556" s="38">
        <v>2.52445E-2</v>
      </c>
      <c r="DO1556" s="38">
        <v>3.3200800000000003E-2</v>
      </c>
      <c r="DP1556" s="38">
        <v>0.1033689</v>
      </c>
      <c r="DQ1556" s="38">
        <v>3.9161300000000003E-2</v>
      </c>
      <c r="DR1556" s="38">
        <v>1.4851100000000001E-2</v>
      </c>
      <c r="DS1556" s="38">
        <v>-1.9347699999999999E-2</v>
      </c>
      <c r="DT1556" s="38">
        <v>-4.1693599999999997E-2</v>
      </c>
      <c r="DU1556" s="38">
        <v>-0.13305130000000001</v>
      </c>
      <c r="DV1556" s="38">
        <v>-1.5174E-2</v>
      </c>
      <c r="DW1556" s="38">
        <v>1.5918999999999999E-2</v>
      </c>
      <c r="DX1556" s="38">
        <v>-1.4862500000000001E-2</v>
      </c>
      <c r="DY1556" s="38">
        <v>-5.6030999999999997E-3</v>
      </c>
      <c r="DZ1556" s="38">
        <v>-2.6719000000000001E-3</v>
      </c>
      <c r="EA1556" s="38">
        <v>1.7836999999999999E-2</v>
      </c>
      <c r="EB1556" s="38">
        <v>-1.7783799999999999E-2</v>
      </c>
      <c r="EC1556" s="38">
        <v>-1.4474600000000001E-2</v>
      </c>
      <c r="ED1556" s="38">
        <v>7.7295000000000003E-3</v>
      </c>
      <c r="EE1556" s="38">
        <v>2.2172999999999998E-2</v>
      </c>
      <c r="EF1556" s="38">
        <v>-4.3030999999999998E-3</v>
      </c>
      <c r="EG1556" s="38">
        <v>2.7044200000000001E-2</v>
      </c>
      <c r="EH1556" s="38">
        <v>4.3803799999999997E-2</v>
      </c>
      <c r="EI1556" s="38">
        <v>2.1251300000000001E-2</v>
      </c>
      <c r="EJ1556" s="38">
        <v>-6.5944000000000003E-3</v>
      </c>
      <c r="EK1556" s="38">
        <v>9.1009999999999997E-3</v>
      </c>
      <c r="EL1556" s="38">
        <v>3.7922400000000002E-2</v>
      </c>
      <c r="EM1556" s="38">
        <v>4.9817100000000003E-2</v>
      </c>
      <c r="EN1556" s="38">
        <v>0.12305720000000001</v>
      </c>
      <c r="EO1556" s="38">
        <v>5.1481699999999998E-2</v>
      </c>
      <c r="EP1556" s="38">
        <v>2.1796599999999999E-2</v>
      </c>
      <c r="EQ1556" s="38">
        <v>-7.1095999999999998E-3</v>
      </c>
      <c r="ER1556" s="38">
        <v>-1.7074499999999999E-2</v>
      </c>
      <c r="ES1556" s="38">
        <v>-0.10793609999999999</v>
      </c>
      <c r="ET1556" s="38">
        <v>1.45439E-2</v>
      </c>
      <c r="EU1556" s="38">
        <v>4.3466900000000003E-2</v>
      </c>
      <c r="EV1556" s="38">
        <v>9.7546999999999998E-3</v>
      </c>
      <c r="EW1556" s="38">
        <v>1.4476899999999999E-2</v>
      </c>
      <c r="EX1556" s="38">
        <v>1.51141E-2</v>
      </c>
      <c r="EY1556" s="38">
        <v>4.03957E-2</v>
      </c>
      <c r="EZ1556" s="38">
        <v>1.263E-3</v>
      </c>
      <c r="FA1556" s="38">
        <v>4.5465000000000002E-3</v>
      </c>
      <c r="FB1556" s="38">
        <v>75.653450000000007</v>
      </c>
      <c r="FC1556" s="38">
        <v>74.606579999999994</v>
      </c>
      <c r="FD1556" s="38">
        <v>72.668270000000007</v>
      </c>
      <c r="FE1556" s="38">
        <v>70.313270000000003</v>
      </c>
      <c r="FF1556" s="38">
        <v>68.343800000000002</v>
      </c>
      <c r="FG1556" s="38">
        <v>66.484690000000001</v>
      </c>
      <c r="FH1556" s="38">
        <v>66.044849999999997</v>
      </c>
      <c r="FI1556" s="38">
        <v>69.841160000000002</v>
      </c>
      <c r="FJ1556" s="38">
        <v>74.436440000000005</v>
      </c>
      <c r="FK1556" s="38">
        <v>79.243359999999996</v>
      </c>
      <c r="FL1556" s="38">
        <v>84.647670000000005</v>
      </c>
      <c r="FM1556" s="38">
        <v>88.07338</v>
      </c>
      <c r="FN1556" s="38">
        <v>91.912270000000007</v>
      </c>
      <c r="FO1556" s="38">
        <v>94.266559999999998</v>
      </c>
      <c r="FP1556" s="38">
        <v>96.865620000000007</v>
      </c>
      <c r="FQ1556" s="38">
        <v>98.292299999999997</v>
      </c>
      <c r="FR1556" s="38">
        <v>99.595429999999993</v>
      </c>
      <c r="FS1556" s="38">
        <v>99.487639999999999</v>
      </c>
      <c r="FT1556" s="38">
        <v>97.008349999999993</v>
      </c>
      <c r="FU1556" s="38">
        <v>91.945999999999998</v>
      </c>
      <c r="FV1556" s="38">
        <v>85.473439999999997</v>
      </c>
      <c r="FW1556">
        <v>81.077730000000003</v>
      </c>
      <c r="FX1556">
        <v>78.248980000000003</v>
      </c>
      <c r="FY1556">
        <v>75.926349999999999</v>
      </c>
      <c r="FZ1556">
        <v>2.8665E-2</v>
      </c>
      <c r="GA1556">
        <v>0.20987749999999999</v>
      </c>
      <c r="GB1556">
        <v>1</v>
      </c>
    </row>
    <row r="1557" spans="1:184" x14ac:dyDescent="0.3">
      <c r="A1557" t="s">
        <v>1</v>
      </c>
      <c r="B1557" t="s">
        <v>1</v>
      </c>
      <c r="C1557" t="s">
        <v>263</v>
      </c>
      <c r="D1557" t="s">
        <v>1</v>
      </c>
      <c r="E1557" t="s">
        <v>1</v>
      </c>
      <c r="F1557" t="s">
        <v>1</v>
      </c>
      <c r="G1557" t="s">
        <v>1</v>
      </c>
      <c r="H1557" s="40" t="s">
        <v>1</v>
      </c>
      <c r="I1557" s="18" t="s">
        <v>1</v>
      </c>
      <c r="J1557" s="38" t="s">
        <v>1</v>
      </c>
      <c r="K1557" s="18">
        <v>44805</v>
      </c>
      <c r="L1557" s="38">
        <v>12196</v>
      </c>
      <c r="M1557" s="38">
        <v>12196</v>
      </c>
      <c r="N1557" s="38">
        <v>3.8979180000000002</v>
      </c>
      <c r="O1557" s="38">
        <v>3.7519309999999999</v>
      </c>
      <c r="P1557" s="38">
        <v>3.6739959999999998</v>
      </c>
      <c r="Q1557" s="38">
        <v>3.6652779999999998</v>
      </c>
      <c r="R1557" s="38">
        <v>3.8548800000000001</v>
      </c>
      <c r="S1557" s="38">
        <v>4.181864</v>
      </c>
      <c r="T1557" s="38">
        <v>4.656987</v>
      </c>
      <c r="U1557" s="38">
        <v>5.3233449999999998</v>
      </c>
      <c r="V1557" s="38">
        <v>6.1229610000000001</v>
      </c>
      <c r="W1557" s="38">
        <v>6.8496959999999998</v>
      </c>
      <c r="X1557" s="38">
        <v>7.4528350000000003</v>
      </c>
      <c r="Y1557" s="38">
        <v>7.8876989999999996</v>
      </c>
      <c r="Z1557" s="38">
        <v>8.1688010000000002</v>
      </c>
      <c r="AA1557" s="38">
        <v>8.4439220000000006</v>
      </c>
      <c r="AB1557" s="38">
        <v>8.5388610000000007</v>
      </c>
      <c r="AC1557" s="38">
        <v>8.3291219999999999</v>
      </c>
      <c r="AD1557" s="38">
        <v>7.7152229999999999</v>
      </c>
      <c r="AE1557" s="38">
        <v>7.0664150000000001</v>
      </c>
      <c r="AF1557" s="38">
        <v>6.4783189999999999</v>
      </c>
      <c r="AG1557" s="38">
        <v>5.9929889999999997</v>
      </c>
      <c r="AH1557" s="38">
        <v>5.609089</v>
      </c>
      <c r="AI1557" s="38">
        <v>5.1313319999999996</v>
      </c>
      <c r="AJ1557" s="38">
        <v>4.6872990000000003</v>
      </c>
      <c r="AK1557" s="38">
        <v>4.3700239999999999</v>
      </c>
      <c r="AL1557" s="38">
        <v>-5.2972999999999996E-3</v>
      </c>
      <c r="AM1557" s="38">
        <v>-2.5012599999999999E-2</v>
      </c>
      <c r="AN1557" s="38">
        <v>1.8374999999999999E-3</v>
      </c>
      <c r="AO1557" s="38">
        <v>2.7081000000000002E-3</v>
      </c>
      <c r="AP1557" s="38">
        <v>-3.1148700000000001E-2</v>
      </c>
      <c r="AQ1557" s="38">
        <v>-9.5175800000000005E-2</v>
      </c>
      <c r="AR1557" s="38">
        <v>-0.1207535</v>
      </c>
      <c r="AS1557" s="38">
        <v>-5.8690000000000001E-3</v>
      </c>
      <c r="AT1557" s="38">
        <v>3.5148199999999998E-2</v>
      </c>
      <c r="AU1557" s="38">
        <v>3.3400399999999997E-2</v>
      </c>
      <c r="AV1557" s="38">
        <v>7.6474299999999995E-2</v>
      </c>
      <c r="AW1557" s="38">
        <v>9.4973000000000002E-3</v>
      </c>
      <c r="AX1557" s="38">
        <v>3.5587500000000001E-2</v>
      </c>
      <c r="AY1557" s="38">
        <v>9.4582999999999993E-3</v>
      </c>
      <c r="AZ1557" s="38">
        <v>-9.0197899999999998E-2</v>
      </c>
      <c r="BA1557" s="38">
        <v>-0.1400767</v>
      </c>
      <c r="BB1557" s="38">
        <v>-4.72874E-2</v>
      </c>
      <c r="BC1557" s="38">
        <v>-0.13777010000000001</v>
      </c>
      <c r="BD1557" s="38">
        <v>-0.1116877</v>
      </c>
      <c r="BE1557" s="38">
        <v>-9.7020700000000001E-2</v>
      </c>
      <c r="BF1557" s="38">
        <v>-4.9325899999999999E-2</v>
      </c>
      <c r="BG1557" s="38">
        <v>3.8383100000000003E-2</v>
      </c>
      <c r="BH1557" s="38">
        <v>1.4054000000000001E-2</v>
      </c>
      <c r="BI1557" s="38">
        <v>5.51513E-2</v>
      </c>
      <c r="BJ1557" s="38">
        <v>3.7014999999999999E-3</v>
      </c>
      <c r="BK1557" s="38">
        <v>-1.6310999999999999E-2</v>
      </c>
      <c r="BL1557" s="38">
        <v>9.3928999999999992E-3</v>
      </c>
      <c r="BM1557" s="38">
        <v>9.4271000000000008E-3</v>
      </c>
      <c r="BN1557" s="38">
        <v>-2.40555E-2</v>
      </c>
      <c r="BO1557" s="38">
        <v>-8.5556499999999994E-2</v>
      </c>
      <c r="BP1557" s="38">
        <v>-0.10355590000000001</v>
      </c>
      <c r="BQ1557" s="38">
        <v>4.9709999999999997E-3</v>
      </c>
      <c r="BR1557" s="38">
        <v>4.4325499999999997E-2</v>
      </c>
      <c r="BS1557" s="38">
        <v>4.35655E-2</v>
      </c>
      <c r="BT1557" s="38">
        <v>8.4915299999999999E-2</v>
      </c>
      <c r="BU1557" s="38">
        <v>1.9143299999999999E-2</v>
      </c>
      <c r="BV1557" s="38">
        <v>4.31432E-2</v>
      </c>
      <c r="BW1557" s="38">
        <v>2.1163100000000001E-2</v>
      </c>
      <c r="BX1557" s="38">
        <v>-7.4078400000000003E-2</v>
      </c>
      <c r="BY1557" s="38">
        <v>-0.1200474</v>
      </c>
      <c r="BZ1557" s="38">
        <v>-2.9638600000000001E-2</v>
      </c>
      <c r="CA1557" s="38">
        <v>-0.1184398</v>
      </c>
      <c r="CB1557" s="38">
        <v>-9.1005299999999997E-2</v>
      </c>
      <c r="CC1557" s="38">
        <v>-8.0399999999999999E-2</v>
      </c>
      <c r="CD1557" s="38">
        <v>-3.3625000000000002E-2</v>
      </c>
      <c r="CE1557" s="38">
        <v>5.7993299999999998E-2</v>
      </c>
      <c r="CF1557" s="38">
        <v>3.3450100000000003E-2</v>
      </c>
      <c r="CG1557" s="38">
        <v>7.3428199999999999E-2</v>
      </c>
      <c r="CH1557" s="38">
        <v>9.9340000000000001E-3</v>
      </c>
      <c r="CI1557" s="38">
        <v>-1.0284400000000001E-2</v>
      </c>
      <c r="CJ1557" s="38">
        <v>1.46257E-2</v>
      </c>
      <c r="CK1557" s="38">
        <v>1.40807E-2</v>
      </c>
      <c r="CL1557" s="38">
        <v>-1.9142699999999999E-2</v>
      </c>
      <c r="CM1557" s="38">
        <v>-7.8894300000000001E-2</v>
      </c>
      <c r="CN1557" s="38">
        <v>-9.1644799999999998E-2</v>
      </c>
      <c r="CO1557" s="38">
        <v>1.2478700000000001E-2</v>
      </c>
      <c r="CP1557" s="38">
        <v>5.06816E-2</v>
      </c>
      <c r="CQ1557" s="38">
        <v>5.0605799999999999E-2</v>
      </c>
      <c r="CR1557" s="38">
        <v>9.0761599999999998E-2</v>
      </c>
      <c r="CS1557" s="38">
        <v>2.5824099999999999E-2</v>
      </c>
      <c r="CT1557" s="38">
        <v>4.83764E-2</v>
      </c>
      <c r="CU1557" s="38">
        <v>2.9269900000000001E-2</v>
      </c>
      <c r="CV1557" s="38">
        <v>-6.2913999999999998E-2</v>
      </c>
      <c r="CW1557" s="38">
        <v>-0.10617509999999999</v>
      </c>
      <c r="CX1557" s="38">
        <v>-1.7415E-2</v>
      </c>
      <c r="CY1557" s="38">
        <v>-0.10505159999999999</v>
      </c>
      <c r="CZ1557" s="38">
        <v>-7.6680700000000004E-2</v>
      </c>
      <c r="DA1557" s="38">
        <v>-6.8888599999999994E-2</v>
      </c>
      <c r="DB1557" s="38">
        <v>-2.27505E-2</v>
      </c>
      <c r="DC1557" s="38">
        <v>7.1575299999999994E-2</v>
      </c>
      <c r="DD1557" s="38">
        <v>4.6883800000000003E-2</v>
      </c>
      <c r="DE1557" s="38">
        <v>8.6086800000000005E-2</v>
      </c>
      <c r="DF1557" s="38">
        <v>1.61665E-2</v>
      </c>
      <c r="DG1557" s="38">
        <v>-4.2578E-3</v>
      </c>
      <c r="DH1557" s="38">
        <v>1.9858500000000001E-2</v>
      </c>
      <c r="DI1557" s="38">
        <v>1.8734299999999999E-2</v>
      </c>
      <c r="DJ1557" s="38">
        <v>-1.42299E-2</v>
      </c>
      <c r="DK1557" s="38">
        <v>-7.2232000000000005E-2</v>
      </c>
      <c r="DL1557" s="38">
        <v>-7.9733799999999994E-2</v>
      </c>
      <c r="DM1557" s="38">
        <v>1.9986400000000001E-2</v>
      </c>
      <c r="DN1557" s="38">
        <v>5.70378E-2</v>
      </c>
      <c r="DO1557" s="38">
        <v>5.7646099999999999E-2</v>
      </c>
      <c r="DP1557" s="38">
        <v>9.6607899999999997E-2</v>
      </c>
      <c r="DQ1557" s="38">
        <v>3.25048E-2</v>
      </c>
      <c r="DR1557" s="38">
        <v>5.3609499999999997E-2</v>
      </c>
      <c r="DS1557" s="38">
        <v>3.7376600000000003E-2</v>
      </c>
      <c r="DT1557" s="38">
        <v>-5.1749700000000003E-2</v>
      </c>
      <c r="DU1557" s="38">
        <v>-9.2302800000000004E-2</v>
      </c>
      <c r="DV1557" s="38">
        <v>-5.1913999999999997E-3</v>
      </c>
      <c r="DW1557" s="38">
        <v>-9.1663499999999995E-2</v>
      </c>
      <c r="DX1557" s="38">
        <v>-6.2356099999999998E-2</v>
      </c>
      <c r="DY1557" s="38">
        <v>-5.7377200000000003E-2</v>
      </c>
      <c r="DZ1557" s="38">
        <v>-1.1875999999999999E-2</v>
      </c>
      <c r="EA1557" s="38">
        <v>8.5157300000000005E-2</v>
      </c>
      <c r="EB1557" s="38">
        <v>6.0317500000000003E-2</v>
      </c>
      <c r="EC1557" s="38">
        <v>9.8745399999999997E-2</v>
      </c>
      <c r="ED1557" s="38">
        <v>2.5165300000000002E-2</v>
      </c>
      <c r="EE1557" s="38">
        <v>4.4438000000000004E-3</v>
      </c>
      <c r="EF1557" s="38">
        <v>2.7413900000000001E-2</v>
      </c>
      <c r="EG1557" s="38">
        <v>2.5453400000000001E-2</v>
      </c>
      <c r="EH1557" s="38">
        <v>-7.1365999999999999E-3</v>
      </c>
      <c r="EI1557" s="38">
        <v>-6.2612799999999996E-2</v>
      </c>
      <c r="EJ1557" s="38">
        <v>-6.25362E-2</v>
      </c>
      <c r="EK1557" s="38">
        <v>3.08264E-2</v>
      </c>
      <c r="EL1557" s="38">
        <v>6.6215099999999999E-2</v>
      </c>
      <c r="EM1557" s="38">
        <v>6.7811200000000002E-2</v>
      </c>
      <c r="EN1557" s="38">
        <v>0.1050489</v>
      </c>
      <c r="EO1557" s="38">
        <v>4.2150800000000002E-2</v>
      </c>
      <c r="EP1557" s="38">
        <v>6.1165200000000003E-2</v>
      </c>
      <c r="EQ1557" s="38">
        <v>4.90815E-2</v>
      </c>
      <c r="ER1557" s="38">
        <v>-3.5630200000000001E-2</v>
      </c>
      <c r="ES1557" s="38">
        <v>-7.2273400000000002E-2</v>
      </c>
      <c r="ET1557" s="38">
        <v>1.24574E-2</v>
      </c>
      <c r="EU1557" s="38">
        <v>-7.23332E-2</v>
      </c>
      <c r="EV1557" s="38">
        <v>-4.1673700000000001E-2</v>
      </c>
      <c r="EW1557" s="38">
        <v>-4.0756500000000001E-2</v>
      </c>
      <c r="EX1557" s="38">
        <v>3.8249E-3</v>
      </c>
      <c r="EY1557" s="38">
        <v>0.1047675</v>
      </c>
      <c r="EZ1557" s="38">
        <v>7.9713699999999998E-2</v>
      </c>
      <c r="FA1557" s="38">
        <v>0.1170223</v>
      </c>
      <c r="FB1557" s="38">
        <v>72.351070000000007</v>
      </c>
      <c r="FC1557" s="38">
        <v>69.213890000000006</v>
      </c>
      <c r="FD1557" s="38">
        <v>67.431640000000002</v>
      </c>
      <c r="FE1557" s="38">
        <v>66.216489999999993</v>
      </c>
      <c r="FF1557" s="38">
        <v>65.766040000000004</v>
      </c>
      <c r="FG1557" s="38">
        <v>63.462479999999999</v>
      </c>
      <c r="FH1557" s="38">
        <v>63.11683</v>
      </c>
      <c r="FI1557" s="38">
        <v>67.489850000000004</v>
      </c>
      <c r="FJ1557" s="38">
        <v>74.721670000000003</v>
      </c>
      <c r="FK1557" s="38">
        <v>80.796509999999998</v>
      </c>
      <c r="FL1557" s="38">
        <v>86.171390000000002</v>
      </c>
      <c r="FM1557" s="38">
        <v>90.701999999999998</v>
      </c>
      <c r="FN1557" s="38">
        <v>94.202879999999993</v>
      </c>
      <c r="FO1557" s="38">
        <v>97.495900000000006</v>
      </c>
      <c r="FP1557" s="38">
        <v>99.533510000000007</v>
      </c>
      <c r="FQ1557" s="38">
        <v>101.1352</v>
      </c>
      <c r="FR1557" s="38">
        <v>101.3163</v>
      </c>
      <c r="FS1557" s="38">
        <v>100.6267</v>
      </c>
      <c r="FT1557" s="38">
        <v>98.896240000000006</v>
      </c>
      <c r="FU1557" s="38">
        <v>93.529219999999995</v>
      </c>
      <c r="FV1557" s="38">
        <v>87.929460000000006</v>
      </c>
      <c r="FW1557">
        <v>83.414249999999996</v>
      </c>
      <c r="FX1557">
        <v>80.660939999999997</v>
      </c>
      <c r="FY1557">
        <v>78.921490000000006</v>
      </c>
      <c r="FZ1557">
        <v>2.14203E-2</v>
      </c>
      <c r="GA1557">
        <v>0.17450360000000001</v>
      </c>
      <c r="GB1557">
        <v>1</v>
      </c>
    </row>
    <row r="1558" spans="1:184" x14ac:dyDescent="0.3">
      <c r="A1558" t="s">
        <v>1</v>
      </c>
      <c r="B1558" t="s">
        <v>1</v>
      </c>
      <c r="C1558" t="s">
        <v>263</v>
      </c>
      <c r="D1558" t="s">
        <v>1</v>
      </c>
      <c r="E1558" t="s">
        <v>1</v>
      </c>
      <c r="F1558" t="s">
        <v>1</v>
      </c>
      <c r="G1558" t="s">
        <v>1</v>
      </c>
      <c r="H1558" s="40" t="s">
        <v>1</v>
      </c>
      <c r="I1558" s="18" t="s">
        <v>1</v>
      </c>
      <c r="J1558" s="38" t="s">
        <v>1</v>
      </c>
      <c r="K1558" s="18">
        <v>44809</v>
      </c>
      <c r="L1558" s="38">
        <v>12192</v>
      </c>
      <c r="M1558" s="38">
        <v>12195</v>
      </c>
      <c r="N1558" s="38">
        <v>4.2273059999999996</v>
      </c>
      <c r="O1558" s="38">
        <v>3.9970140000000001</v>
      </c>
      <c r="P1558" s="38">
        <v>3.8662000000000001</v>
      </c>
      <c r="Q1558" s="38">
        <v>3.759226</v>
      </c>
      <c r="R1558" s="38">
        <v>3.793053</v>
      </c>
      <c r="S1558" s="38">
        <v>3.8250440000000001</v>
      </c>
      <c r="T1558" s="38">
        <v>3.8792170000000001</v>
      </c>
      <c r="U1558" s="38">
        <v>4.2299800000000003</v>
      </c>
      <c r="V1558" s="38">
        <v>4.659599</v>
      </c>
      <c r="W1558" s="38">
        <v>5.18851</v>
      </c>
      <c r="X1558" s="38">
        <v>5.6421000000000001</v>
      </c>
      <c r="Y1558" s="38">
        <v>5.9833800000000004</v>
      </c>
      <c r="Z1558" s="38">
        <v>6.2261959999999998</v>
      </c>
      <c r="AA1558" s="38">
        <v>6.4502759999999997</v>
      </c>
      <c r="AB1558" s="38">
        <v>6.6136109999999997</v>
      </c>
      <c r="AC1558" s="38">
        <v>6.6763510000000004</v>
      </c>
      <c r="AD1558" s="38">
        <v>6.6135719999999996</v>
      </c>
      <c r="AE1558" s="38">
        <v>6.4361199999999998</v>
      </c>
      <c r="AF1558" s="38">
        <v>6.2495890000000003</v>
      </c>
      <c r="AG1558" s="38">
        <v>5.9287099999999997</v>
      </c>
      <c r="AH1558" s="38">
        <v>5.6601650000000001</v>
      </c>
      <c r="AI1558" s="38">
        <v>5.3810650000000004</v>
      </c>
      <c r="AJ1558" s="38">
        <v>4.9020609999999998</v>
      </c>
      <c r="AK1558" s="38">
        <v>4.5911660000000003</v>
      </c>
      <c r="AL1558" s="38">
        <v>0.2028742</v>
      </c>
      <c r="AM1558" s="38">
        <v>0.12277349999999999</v>
      </c>
      <c r="AN1558" s="38">
        <v>9.35145E-2</v>
      </c>
      <c r="AO1558" s="38">
        <v>-3.6955E-3</v>
      </c>
      <c r="AP1558" s="38">
        <v>-0.1323203</v>
      </c>
      <c r="AQ1558" s="38">
        <v>-0.2946877</v>
      </c>
      <c r="AR1558" s="38">
        <v>-0.3960475</v>
      </c>
      <c r="AS1558" s="38">
        <v>-0.14561879999999999</v>
      </c>
      <c r="AT1558" s="38">
        <v>3.5956500000000002E-2</v>
      </c>
      <c r="AU1558" s="38">
        <v>0.1350711</v>
      </c>
      <c r="AV1558" s="38">
        <v>0.1070064</v>
      </c>
      <c r="AW1558" s="38">
        <v>9.5543600000000006E-2</v>
      </c>
      <c r="AX1558" s="38">
        <v>-1.4609E-2</v>
      </c>
      <c r="AY1558" s="38">
        <v>-9.8581699999999994E-2</v>
      </c>
      <c r="AZ1558" s="38">
        <v>-0.19137090000000001</v>
      </c>
      <c r="BA1558" s="38">
        <v>-0.19504630000000001</v>
      </c>
      <c r="BB1558" s="38">
        <v>-0.13217309999999999</v>
      </c>
      <c r="BC1558" s="38">
        <v>-6.6680600000000007E-2</v>
      </c>
      <c r="BD1558" s="38">
        <v>1.2446799999999999E-2</v>
      </c>
      <c r="BE1558" s="38">
        <v>-1.9634200000000001E-2</v>
      </c>
      <c r="BF1558" s="38">
        <v>3.2193399999999997E-2</v>
      </c>
      <c r="BG1558" s="38">
        <v>0.19017390000000001</v>
      </c>
      <c r="BH1558" s="38">
        <v>5.7146099999999998E-2</v>
      </c>
      <c r="BI1558" s="38">
        <v>8.4765599999999997E-2</v>
      </c>
      <c r="BJ1558" s="38">
        <v>0.22959889999999999</v>
      </c>
      <c r="BK1558" s="38">
        <v>0.13750129999999999</v>
      </c>
      <c r="BL1558" s="38">
        <v>0.10744040000000001</v>
      </c>
      <c r="BM1558" s="38">
        <v>7.4932000000000002E-3</v>
      </c>
      <c r="BN1558" s="38">
        <v>-0.1171401</v>
      </c>
      <c r="BO1558" s="38">
        <v>-0.27209850000000002</v>
      </c>
      <c r="BP1558" s="38">
        <v>-0.37279060000000003</v>
      </c>
      <c r="BQ1558" s="38">
        <v>-0.127189</v>
      </c>
      <c r="BR1558" s="38">
        <v>5.8263599999999999E-2</v>
      </c>
      <c r="BS1558" s="38">
        <v>0.1624041</v>
      </c>
      <c r="BT1558" s="38">
        <v>0.13484189999999999</v>
      </c>
      <c r="BU1558" s="38">
        <v>0.114039</v>
      </c>
      <c r="BV1558" s="38">
        <v>-2.388E-4</v>
      </c>
      <c r="BW1558" s="38">
        <v>-8.2091300000000006E-2</v>
      </c>
      <c r="BX1558" s="38">
        <v>-0.1659921</v>
      </c>
      <c r="BY1558" s="38">
        <v>-0.1687784</v>
      </c>
      <c r="BZ1558" s="38">
        <v>-0.10177600000000001</v>
      </c>
      <c r="CA1558" s="38">
        <v>-3.6524899999999999E-2</v>
      </c>
      <c r="CB1558" s="38">
        <v>5.0505300000000003E-2</v>
      </c>
      <c r="CC1558" s="38">
        <v>3.23361E-2</v>
      </c>
      <c r="CD1558" s="38">
        <v>9.3998300000000007E-2</v>
      </c>
      <c r="CE1558" s="38">
        <v>0.23729520000000001</v>
      </c>
      <c r="CF1558" s="38">
        <v>9.9983699999999995E-2</v>
      </c>
      <c r="CG1558" s="38">
        <v>0.1245863</v>
      </c>
      <c r="CH1558" s="38">
        <v>0.24810840000000001</v>
      </c>
      <c r="CI1558" s="38">
        <v>0.14770169999999999</v>
      </c>
      <c r="CJ1558" s="38">
        <v>0.1170855</v>
      </c>
      <c r="CK1558" s="38">
        <v>1.5242500000000001E-2</v>
      </c>
      <c r="CL1558" s="38">
        <v>-0.10662629999999999</v>
      </c>
      <c r="CM1558" s="38">
        <v>-0.2564534</v>
      </c>
      <c r="CN1558" s="38">
        <v>-0.35668299999999997</v>
      </c>
      <c r="CO1558" s="38">
        <v>-0.1144246</v>
      </c>
      <c r="CP1558" s="38">
        <v>7.3713399999999998E-2</v>
      </c>
      <c r="CQ1558" s="38">
        <v>0.18133489999999999</v>
      </c>
      <c r="CR1558" s="38">
        <v>0.1541206</v>
      </c>
      <c r="CS1558" s="38">
        <v>0.12684889999999999</v>
      </c>
      <c r="CT1558" s="38">
        <v>9.7140000000000004E-3</v>
      </c>
      <c r="CU1558" s="38">
        <v>-7.06701E-2</v>
      </c>
      <c r="CV1558" s="38">
        <v>-0.14841480000000001</v>
      </c>
      <c r="CW1558" s="38">
        <v>-0.15058530000000001</v>
      </c>
      <c r="CX1558" s="38">
        <v>-8.0723100000000006E-2</v>
      </c>
      <c r="CY1558" s="38">
        <v>-1.5639199999999999E-2</v>
      </c>
      <c r="CZ1558" s="38">
        <v>7.6864500000000002E-2</v>
      </c>
      <c r="DA1558" s="38">
        <v>6.8330600000000005E-2</v>
      </c>
      <c r="DB1558" s="38">
        <v>0.13680410000000001</v>
      </c>
      <c r="DC1558" s="38">
        <v>0.26993119999999998</v>
      </c>
      <c r="DD1558" s="38">
        <v>0.12965289999999999</v>
      </c>
      <c r="DE1558" s="38">
        <v>0.15216589999999999</v>
      </c>
      <c r="DF1558" s="38">
        <v>0.26661800000000002</v>
      </c>
      <c r="DG1558" s="38">
        <v>0.15790219999999999</v>
      </c>
      <c r="DH1558" s="38">
        <v>0.1267305</v>
      </c>
      <c r="DI1558" s="38">
        <v>2.29917E-2</v>
      </c>
      <c r="DJ1558" s="38">
        <v>-9.6112500000000003E-2</v>
      </c>
      <c r="DK1558" s="38">
        <v>-0.2408082</v>
      </c>
      <c r="DL1558" s="38">
        <v>-0.34057539999999997</v>
      </c>
      <c r="DM1558" s="38">
        <v>-0.10166020000000001</v>
      </c>
      <c r="DN1558" s="38">
        <v>8.9163199999999998E-2</v>
      </c>
      <c r="DO1558" s="38">
        <v>0.20026569999999999</v>
      </c>
      <c r="DP1558" s="38">
        <v>0.17339940000000001</v>
      </c>
      <c r="DQ1558" s="38">
        <v>0.1396588</v>
      </c>
      <c r="DR1558" s="38">
        <v>1.9666699999999999E-2</v>
      </c>
      <c r="DS1558" s="38">
        <v>-5.92489E-2</v>
      </c>
      <c r="DT1558" s="38">
        <v>-0.13083739999999999</v>
      </c>
      <c r="DU1558" s="38">
        <v>-0.13239229999999999</v>
      </c>
      <c r="DV1558" s="38">
        <v>-5.96702E-2</v>
      </c>
      <c r="DW1558" s="38">
        <v>5.2465999999999997E-3</v>
      </c>
      <c r="DX1558" s="38">
        <v>0.1032237</v>
      </c>
      <c r="DY1558" s="38">
        <v>0.1043251</v>
      </c>
      <c r="DZ1558" s="38">
        <v>0.17960999999999999</v>
      </c>
      <c r="EA1558" s="38">
        <v>0.30256719999999998</v>
      </c>
      <c r="EB1558" s="38">
        <v>0.15932199999999999</v>
      </c>
      <c r="EC1558" s="38">
        <v>0.1797455</v>
      </c>
      <c r="ED1558" s="38">
        <v>0.29334270000000001</v>
      </c>
      <c r="EE1558" s="38">
        <v>0.17263000000000001</v>
      </c>
      <c r="EF1558" s="38">
        <v>0.14065649999999999</v>
      </c>
      <c r="EG1558" s="38">
        <v>3.41804E-2</v>
      </c>
      <c r="EH1558" s="38">
        <v>-8.0932299999999999E-2</v>
      </c>
      <c r="EI1558" s="38">
        <v>-0.2182191</v>
      </c>
      <c r="EJ1558" s="38">
        <v>-0.3173185</v>
      </c>
      <c r="EK1558" s="38">
        <v>-8.3230499999999999E-2</v>
      </c>
      <c r="EL1558" s="38">
        <v>0.11147020000000001</v>
      </c>
      <c r="EM1558" s="38">
        <v>0.22759869999999999</v>
      </c>
      <c r="EN1558" s="38">
        <v>0.20123479999999999</v>
      </c>
      <c r="EO1558" s="38">
        <v>0.15815419999999999</v>
      </c>
      <c r="EP1558" s="38">
        <v>3.4036900000000002E-2</v>
      </c>
      <c r="EQ1558" s="38">
        <v>-4.2758499999999998E-2</v>
      </c>
      <c r="ER1558" s="38">
        <v>-0.1054586</v>
      </c>
      <c r="ES1558" s="38">
        <v>-0.10612439999999999</v>
      </c>
      <c r="ET1558" s="38">
        <v>-2.9273199999999999E-2</v>
      </c>
      <c r="EU1558" s="38">
        <v>3.5402299999999998E-2</v>
      </c>
      <c r="EV1558" s="38">
        <v>0.1412822</v>
      </c>
      <c r="EW1558" s="38">
        <v>0.1562954</v>
      </c>
      <c r="EX1558" s="38">
        <v>0.24141489999999999</v>
      </c>
      <c r="EY1558" s="38">
        <v>0.34968840000000001</v>
      </c>
      <c r="EZ1558" s="38">
        <v>0.20215959999999999</v>
      </c>
      <c r="FA1558" s="38">
        <v>0.21956609999999999</v>
      </c>
      <c r="FB1558" s="38">
        <v>76.355540000000005</v>
      </c>
      <c r="FC1558" s="38">
        <v>74.925719999999998</v>
      </c>
      <c r="FD1558" s="38">
        <v>72.764020000000002</v>
      </c>
      <c r="FE1558" s="38">
        <v>71.651610000000005</v>
      </c>
      <c r="FF1558" s="38">
        <v>71.418700000000001</v>
      </c>
      <c r="FG1558" s="38">
        <v>70.813869999999994</v>
      </c>
      <c r="FH1558" s="38">
        <v>70.3536</v>
      </c>
      <c r="FI1558" s="38">
        <v>71.590770000000006</v>
      </c>
      <c r="FJ1558" s="38">
        <v>77.162220000000005</v>
      </c>
      <c r="FK1558" s="38">
        <v>84.799369999999996</v>
      </c>
      <c r="FL1558" s="38">
        <v>91.397099999999995</v>
      </c>
      <c r="FM1558" s="38">
        <v>96.487269999999995</v>
      </c>
      <c r="FN1558" s="38">
        <v>99.603939999999994</v>
      </c>
      <c r="FO1558" s="38">
        <v>103.1062</v>
      </c>
      <c r="FP1558" s="38">
        <v>105.5568</v>
      </c>
      <c r="FQ1558" s="38">
        <v>107.15179999999999</v>
      </c>
      <c r="FR1558" s="38">
        <v>107.2056</v>
      </c>
      <c r="FS1558" s="38">
        <v>106.2287</v>
      </c>
      <c r="FT1558" s="38">
        <v>104.1767</v>
      </c>
      <c r="FU1558" s="38">
        <v>97.023629999999997</v>
      </c>
      <c r="FV1558" s="38">
        <v>92.250649999999993</v>
      </c>
      <c r="FW1558">
        <v>89.412859999999995</v>
      </c>
      <c r="FX1558">
        <v>85.893460000000005</v>
      </c>
      <c r="FY1558">
        <v>85.260180000000005</v>
      </c>
      <c r="FZ1558">
        <v>4.9090399999999999E-2</v>
      </c>
      <c r="GA1558">
        <v>0.67365160000000002</v>
      </c>
      <c r="GB1558">
        <v>1</v>
      </c>
    </row>
    <row r="1559" spans="1:184" x14ac:dyDescent="0.3">
      <c r="A1559" t="s">
        <v>1</v>
      </c>
      <c r="B1559" t="s">
        <v>1</v>
      </c>
      <c r="C1559" t="s">
        <v>263</v>
      </c>
      <c r="D1559" t="s">
        <v>1</v>
      </c>
      <c r="E1559" t="s">
        <v>1</v>
      </c>
      <c r="F1559" t="s">
        <v>1</v>
      </c>
      <c r="G1559" t="s">
        <v>1</v>
      </c>
      <c r="H1559" s="40" t="s">
        <v>1</v>
      </c>
      <c r="I1559" s="18" t="s">
        <v>1</v>
      </c>
      <c r="J1559" s="38" t="s">
        <v>1</v>
      </c>
      <c r="K1559" s="18">
        <v>44810</v>
      </c>
      <c r="L1559" s="38">
        <v>12192</v>
      </c>
      <c r="M1559" s="38">
        <v>12195</v>
      </c>
      <c r="N1559" s="38">
        <v>4.2243560000000002</v>
      </c>
      <c r="O1559" s="38">
        <v>4.095828</v>
      </c>
      <c r="P1559" s="38">
        <v>4.0186520000000003</v>
      </c>
      <c r="Q1559" s="38">
        <v>4.0876169999999998</v>
      </c>
      <c r="R1559" s="38">
        <v>4.2928009999999999</v>
      </c>
      <c r="S1559" s="38">
        <v>4.7333930000000004</v>
      </c>
      <c r="T1559" s="38">
        <v>5.3245909999999999</v>
      </c>
      <c r="U1559" s="38">
        <v>6.0257649999999998</v>
      </c>
      <c r="V1559" s="38">
        <v>6.9355330000000004</v>
      </c>
      <c r="W1559" s="38">
        <v>7.7148649999999996</v>
      </c>
      <c r="X1559" s="38">
        <v>8.3857099999999996</v>
      </c>
      <c r="Y1559" s="38">
        <v>8.8557849999999991</v>
      </c>
      <c r="Z1559" s="38">
        <v>9.0663339999999994</v>
      </c>
      <c r="AA1559" s="38">
        <v>9.2568280000000005</v>
      </c>
      <c r="AB1559" s="38">
        <v>9.3700170000000007</v>
      </c>
      <c r="AC1559" s="38">
        <v>9.1161849999999998</v>
      </c>
      <c r="AD1559" s="38">
        <v>8.4798589999999994</v>
      </c>
      <c r="AE1559" s="38">
        <v>7.7584710000000001</v>
      </c>
      <c r="AF1559" s="38">
        <v>7.0761690000000002</v>
      </c>
      <c r="AG1559" s="38">
        <v>6.5285120000000001</v>
      </c>
      <c r="AH1559" s="38">
        <v>6.1489710000000004</v>
      </c>
      <c r="AI1559" s="38">
        <v>5.620908</v>
      </c>
      <c r="AJ1559" s="38">
        <v>5.0856300000000001</v>
      </c>
      <c r="AK1559" s="38">
        <v>4.7020840000000002</v>
      </c>
      <c r="AL1559" s="38">
        <v>6.0384899999999998E-2</v>
      </c>
      <c r="AM1559" s="38">
        <v>4.5605800000000002E-2</v>
      </c>
      <c r="AN1559" s="38">
        <v>1.6945100000000001E-2</v>
      </c>
      <c r="AO1559" s="38">
        <v>4.7760499999999997E-2</v>
      </c>
      <c r="AP1559" s="38">
        <v>-2.67271E-2</v>
      </c>
      <c r="AQ1559" s="38">
        <v>8.0958000000000002E-3</v>
      </c>
      <c r="AR1559" s="38">
        <v>-6.8178100000000005E-2</v>
      </c>
      <c r="AS1559" s="38">
        <v>-9.4755300000000001E-2</v>
      </c>
      <c r="AT1559" s="38">
        <v>-0.22568279999999999</v>
      </c>
      <c r="AU1559" s="38">
        <v>-0.21606259999999999</v>
      </c>
      <c r="AV1559" s="38">
        <v>-0.1058665</v>
      </c>
      <c r="AW1559" s="38">
        <v>-8.8202299999999997E-2</v>
      </c>
      <c r="AX1559" s="38">
        <v>-2.7744499999999998E-2</v>
      </c>
      <c r="AY1559" s="38">
        <v>-3.7227200000000002E-2</v>
      </c>
      <c r="AZ1559" s="38">
        <v>0.18409249999999999</v>
      </c>
      <c r="BA1559" s="38">
        <v>0.4457585</v>
      </c>
      <c r="BB1559" s="38">
        <v>0.62295840000000002</v>
      </c>
      <c r="BC1559" s="38">
        <v>0.43843140000000003</v>
      </c>
      <c r="BD1559" s="38">
        <v>0.32035710000000001</v>
      </c>
      <c r="BE1559" s="38">
        <v>0.19683980000000001</v>
      </c>
      <c r="BF1559" s="38">
        <v>0.2313018</v>
      </c>
      <c r="BG1559" s="38">
        <v>0.1696165</v>
      </c>
      <c r="BH1559" s="38">
        <v>5.1957099999999999E-2</v>
      </c>
      <c r="BI1559" s="38">
        <v>6.3819999999999997E-3</v>
      </c>
      <c r="BJ1559" s="38">
        <v>9.0660599999999994E-2</v>
      </c>
      <c r="BK1559" s="38">
        <v>6.9483699999999995E-2</v>
      </c>
      <c r="BL1559" s="38">
        <v>3.7998499999999998E-2</v>
      </c>
      <c r="BM1559" s="38">
        <v>6.5831299999999995E-2</v>
      </c>
      <c r="BN1559" s="38">
        <v>-7.7771000000000003E-3</v>
      </c>
      <c r="BO1559" s="38">
        <v>2.99461E-2</v>
      </c>
      <c r="BP1559" s="38">
        <v>-4.1461600000000001E-2</v>
      </c>
      <c r="BQ1559" s="38">
        <v>-6.7296400000000006E-2</v>
      </c>
      <c r="BR1559" s="38">
        <v>-0.19568650000000001</v>
      </c>
      <c r="BS1559" s="38">
        <v>-0.18737239999999999</v>
      </c>
      <c r="BT1559" s="38">
        <v>-7.8220100000000001E-2</v>
      </c>
      <c r="BU1559" s="38">
        <v>-6.5502900000000003E-2</v>
      </c>
      <c r="BV1559" s="38">
        <v>-1.15365E-2</v>
      </c>
      <c r="BW1559" s="38">
        <v>-1.8048100000000001E-2</v>
      </c>
      <c r="BX1559" s="38">
        <v>0.21892020000000001</v>
      </c>
      <c r="BY1559" s="38">
        <v>0.48805359999999998</v>
      </c>
      <c r="BZ1559" s="38">
        <v>0.67027859999999995</v>
      </c>
      <c r="CA1559" s="38">
        <v>0.48579149999999999</v>
      </c>
      <c r="CB1559" s="38">
        <v>0.3629868</v>
      </c>
      <c r="CC1559" s="38">
        <v>0.23416319999999999</v>
      </c>
      <c r="CD1559" s="38">
        <v>0.26543499999999998</v>
      </c>
      <c r="CE1559" s="38">
        <v>0.21034700000000001</v>
      </c>
      <c r="CF1559" s="38">
        <v>9.3365900000000002E-2</v>
      </c>
      <c r="CG1559" s="38">
        <v>4.55237E-2</v>
      </c>
      <c r="CH1559" s="38">
        <v>0.11162950000000001</v>
      </c>
      <c r="CI1559" s="38">
        <v>8.6021399999999998E-2</v>
      </c>
      <c r="CJ1559" s="38">
        <v>5.2580000000000002E-2</v>
      </c>
      <c r="CK1559" s="38">
        <v>7.8347100000000003E-2</v>
      </c>
      <c r="CL1559" s="38">
        <v>5.3476000000000001E-3</v>
      </c>
      <c r="CM1559" s="38">
        <v>4.5079599999999997E-2</v>
      </c>
      <c r="CN1559" s="38">
        <v>-2.29578E-2</v>
      </c>
      <c r="CO1559" s="38">
        <v>-4.8278500000000002E-2</v>
      </c>
      <c r="CP1559" s="38">
        <v>-0.17491119999999999</v>
      </c>
      <c r="CQ1559" s="38">
        <v>-0.1675016</v>
      </c>
      <c r="CR1559" s="38">
        <v>-5.9072300000000001E-2</v>
      </c>
      <c r="CS1559" s="38">
        <v>-4.9781400000000003E-2</v>
      </c>
      <c r="CT1559" s="38">
        <v>-3.1090000000000002E-4</v>
      </c>
      <c r="CU1559" s="38">
        <v>-4.7647999999999996E-3</v>
      </c>
      <c r="CV1559" s="38">
        <v>0.2430418</v>
      </c>
      <c r="CW1559" s="38">
        <v>0.51734709999999995</v>
      </c>
      <c r="CX1559" s="38">
        <v>0.70305249999999997</v>
      </c>
      <c r="CY1559" s="38">
        <v>0.51859299999999997</v>
      </c>
      <c r="CZ1559" s="38">
        <v>0.39251200000000003</v>
      </c>
      <c r="DA1559" s="38">
        <v>0.2600133</v>
      </c>
      <c r="DB1559" s="38">
        <v>0.28907549999999999</v>
      </c>
      <c r="DC1559" s="38">
        <v>0.23855689999999999</v>
      </c>
      <c r="DD1559" s="38">
        <v>0.1220456</v>
      </c>
      <c r="DE1559" s="38">
        <v>7.2633199999999995E-2</v>
      </c>
      <c r="DF1559" s="38">
        <v>0.1325983</v>
      </c>
      <c r="DG1559" s="38">
        <v>0.1025592</v>
      </c>
      <c r="DH1559" s="38">
        <v>6.7161600000000002E-2</v>
      </c>
      <c r="DI1559" s="38">
        <v>9.0862999999999999E-2</v>
      </c>
      <c r="DJ1559" s="38">
        <v>1.8472300000000001E-2</v>
      </c>
      <c r="DK1559" s="38">
        <v>6.0213099999999999E-2</v>
      </c>
      <c r="DL1559" s="38">
        <v>-4.4539999999999996E-3</v>
      </c>
      <c r="DM1559" s="38">
        <v>-2.9260700000000001E-2</v>
      </c>
      <c r="DN1559" s="38">
        <v>-0.15413579999999999</v>
      </c>
      <c r="DO1559" s="38">
        <v>-0.14763090000000001</v>
      </c>
      <c r="DP1559" s="38">
        <v>-3.9924500000000002E-2</v>
      </c>
      <c r="DQ1559" s="38">
        <v>-3.4059800000000001E-2</v>
      </c>
      <c r="DR1559" s="38">
        <v>1.0914800000000001E-2</v>
      </c>
      <c r="DS1559" s="38">
        <v>8.5185E-3</v>
      </c>
      <c r="DT1559" s="38">
        <v>0.2671634</v>
      </c>
      <c r="DU1559" s="38">
        <v>0.54664060000000003</v>
      </c>
      <c r="DV1559" s="38">
        <v>0.73582630000000004</v>
      </c>
      <c r="DW1559" s="38">
        <v>0.55139450000000001</v>
      </c>
      <c r="DX1559" s="38">
        <v>0.4220372</v>
      </c>
      <c r="DY1559" s="38">
        <v>0.28586339999999999</v>
      </c>
      <c r="DZ1559" s="38">
        <v>0.31271599999999999</v>
      </c>
      <c r="EA1559" s="38">
        <v>0.26676670000000002</v>
      </c>
      <c r="EB1559" s="38">
        <v>0.15072530000000001</v>
      </c>
      <c r="EC1559" s="38">
        <v>9.9742700000000004E-2</v>
      </c>
      <c r="ED1559" s="38">
        <v>0.16287399999999999</v>
      </c>
      <c r="EE1559" s="38">
        <v>0.1264371</v>
      </c>
      <c r="EF1559" s="38">
        <v>8.8215000000000002E-2</v>
      </c>
      <c r="EG1559" s="38">
        <v>0.1089338</v>
      </c>
      <c r="EH1559" s="38">
        <v>3.7422299999999999E-2</v>
      </c>
      <c r="EI1559" s="38">
        <v>8.2063499999999998E-2</v>
      </c>
      <c r="EJ1559" s="38">
        <v>2.22626E-2</v>
      </c>
      <c r="EK1559" s="38">
        <v>-1.8018000000000001E-3</v>
      </c>
      <c r="EL1559" s="38">
        <v>-0.1241395</v>
      </c>
      <c r="EM1559" s="38">
        <v>-0.1189407</v>
      </c>
      <c r="EN1559" s="38">
        <v>-1.22782E-2</v>
      </c>
      <c r="EO1559" s="38">
        <v>-1.13604E-2</v>
      </c>
      <c r="EP1559" s="38">
        <v>2.7122799999999999E-2</v>
      </c>
      <c r="EQ1559" s="38">
        <v>2.7697599999999999E-2</v>
      </c>
      <c r="ER1559" s="38">
        <v>0.30199110000000001</v>
      </c>
      <c r="ES1559" s="38">
        <v>0.58893569999999995</v>
      </c>
      <c r="ET1559" s="38">
        <v>0.78314649999999997</v>
      </c>
      <c r="EU1559" s="38">
        <v>0.59875460000000003</v>
      </c>
      <c r="EV1559" s="38">
        <v>0.464667</v>
      </c>
      <c r="EW1559" s="38">
        <v>0.3231868</v>
      </c>
      <c r="EX1559" s="38">
        <v>0.34684910000000002</v>
      </c>
      <c r="EY1559" s="38">
        <v>0.30749720000000003</v>
      </c>
      <c r="EZ1559" s="38">
        <v>0.1921342</v>
      </c>
      <c r="FA1559" s="38">
        <v>0.13888449999999999</v>
      </c>
      <c r="FB1559" s="38">
        <v>81.525919999999999</v>
      </c>
      <c r="FC1559" s="38">
        <v>81.015990000000002</v>
      </c>
      <c r="FD1559" s="38">
        <v>80.084490000000002</v>
      </c>
      <c r="FE1559" s="38">
        <v>77.964579999999998</v>
      </c>
      <c r="FF1559" s="38">
        <v>77.212490000000003</v>
      </c>
      <c r="FG1559" s="38">
        <v>76.183670000000006</v>
      </c>
      <c r="FH1559" s="38">
        <v>74.835890000000006</v>
      </c>
      <c r="FI1559" s="38">
        <v>78.518839999999997</v>
      </c>
      <c r="FJ1559" s="38">
        <v>86.120930000000001</v>
      </c>
      <c r="FK1559" s="38">
        <v>91.592309999999998</v>
      </c>
      <c r="FL1559" s="38">
        <v>96.420940000000002</v>
      </c>
      <c r="FM1559" s="38">
        <v>100.9907</v>
      </c>
      <c r="FN1559" s="38">
        <v>104.0962</v>
      </c>
      <c r="FO1559" s="38">
        <v>106.5783</v>
      </c>
      <c r="FP1559" s="38">
        <v>108.7902</v>
      </c>
      <c r="FQ1559" s="38">
        <v>110.24979999999999</v>
      </c>
      <c r="FR1559" s="38">
        <v>109.43470000000001</v>
      </c>
      <c r="FS1559" s="38">
        <v>107.9837</v>
      </c>
      <c r="FT1559" s="38">
        <v>104.35250000000001</v>
      </c>
      <c r="FU1559" s="38">
        <v>97.242459999999994</v>
      </c>
      <c r="FV1559" s="38">
        <v>92.190479999999994</v>
      </c>
      <c r="FW1559">
        <v>89.580629999999999</v>
      </c>
      <c r="FX1559">
        <v>87.137910000000005</v>
      </c>
      <c r="FY1559">
        <v>84.207390000000004</v>
      </c>
      <c r="FZ1559">
        <v>4.8746699999999997E-2</v>
      </c>
      <c r="GA1559">
        <v>0.40924820000000001</v>
      </c>
      <c r="GB1559">
        <v>1</v>
      </c>
    </row>
    <row r="1560" spans="1:184" x14ac:dyDescent="0.3">
      <c r="A1560" t="s">
        <v>1</v>
      </c>
      <c r="B1560" t="s">
        <v>1</v>
      </c>
      <c r="C1560" t="s">
        <v>263</v>
      </c>
      <c r="D1560" t="s">
        <v>1</v>
      </c>
      <c r="E1560" t="s">
        <v>1</v>
      </c>
      <c r="F1560" t="s">
        <v>1</v>
      </c>
      <c r="G1560" t="s">
        <v>1</v>
      </c>
      <c r="H1560" s="40" t="s">
        <v>1</v>
      </c>
      <c r="I1560" s="18" t="s">
        <v>1</v>
      </c>
      <c r="J1560" s="38" t="s">
        <v>1</v>
      </c>
      <c r="K1560" s="18">
        <v>44811</v>
      </c>
      <c r="L1560" s="38">
        <v>12192</v>
      </c>
      <c r="M1560" s="38">
        <v>12195</v>
      </c>
      <c r="N1560" s="38">
        <v>4.7489090000000003</v>
      </c>
      <c r="O1560" s="38">
        <v>4.5629910000000002</v>
      </c>
      <c r="P1560" s="38">
        <v>4.4601430000000004</v>
      </c>
      <c r="Q1560" s="38">
        <v>4.4806520000000001</v>
      </c>
      <c r="R1560" s="38">
        <v>4.6747249999999996</v>
      </c>
      <c r="S1560" s="38">
        <v>5.032845</v>
      </c>
      <c r="T1560" s="38">
        <v>5.6287849999999997</v>
      </c>
      <c r="U1560" s="38">
        <v>6.2782549999999997</v>
      </c>
      <c r="V1560" s="38">
        <v>7.0120509999999996</v>
      </c>
      <c r="W1560" s="38">
        <v>7.7017720000000001</v>
      </c>
      <c r="X1560" s="38">
        <v>8.2487890000000004</v>
      </c>
      <c r="Y1560" s="38">
        <v>8.6148690000000006</v>
      </c>
      <c r="Z1560" s="38">
        <v>8.8430029999999995</v>
      </c>
      <c r="AA1560" s="38">
        <v>9.0383589999999998</v>
      </c>
      <c r="AB1560" s="38">
        <v>9.1009530000000005</v>
      </c>
      <c r="AC1560" s="38">
        <v>8.8640609999999995</v>
      </c>
      <c r="AD1560" s="38">
        <v>8.3721110000000003</v>
      </c>
      <c r="AE1560" s="38">
        <v>7.7343260000000003</v>
      </c>
      <c r="AF1560" s="38">
        <v>7.0271150000000002</v>
      </c>
      <c r="AG1560" s="38">
        <v>6.4881710000000004</v>
      </c>
      <c r="AH1560" s="38">
        <v>6.1086489999999998</v>
      </c>
      <c r="AI1560" s="38">
        <v>5.6880199999999999</v>
      </c>
      <c r="AJ1560" s="38">
        <v>5.1731319999999998</v>
      </c>
      <c r="AK1560" s="38">
        <v>4.8125260000000001</v>
      </c>
      <c r="AL1560" s="38">
        <v>0.13100120000000001</v>
      </c>
      <c r="AM1560" s="38">
        <v>0.1139188</v>
      </c>
      <c r="AN1560" s="38">
        <v>0.10657320000000001</v>
      </c>
      <c r="AO1560" s="38">
        <v>9.7828600000000002E-2</v>
      </c>
      <c r="AP1560" s="38">
        <v>-9.9803199999999995E-2</v>
      </c>
      <c r="AQ1560" s="38">
        <v>-0.13681650000000001</v>
      </c>
      <c r="AR1560" s="38">
        <v>-9.5514500000000002E-2</v>
      </c>
      <c r="AS1560" s="38">
        <v>-5.1068099999999998E-2</v>
      </c>
      <c r="AT1560" s="38">
        <v>-0.18004310000000001</v>
      </c>
      <c r="AU1560" s="38">
        <v>-0.227214</v>
      </c>
      <c r="AV1560" s="38">
        <v>-0.13451589999999999</v>
      </c>
      <c r="AW1560" s="38">
        <v>-8.4182300000000002E-2</v>
      </c>
      <c r="AX1560" s="38">
        <v>-1.0103600000000001E-2</v>
      </c>
      <c r="AY1560" s="38">
        <v>2.2495299999999999E-2</v>
      </c>
      <c r="AZ1560" s="38">
        <v>0.1133252</v>
      </c>
      <c r="BA1560" s="38">
        <v>0.1651714</v>
      </c>
      <c r="BB1560" s="38">
        <v>0.37246289999999999</v>
      </c>
      <c r="BC1560" s="38">
        <v>0.32055050000000002</v>
      </c>
      <c r="BD1560" s="38">
        <v>0.18476200000000001</v>
      </c>
      <c r="BE1560" s="38">
        <v>0.13584070000000001</v>
      </c>
      <c r="BF1560" s="38">
        <v>0.26186219999999999</v>
      </c>
      <c r="BG1560" s="38">
        <v>0.31687070000000001</v>
      </c>
      <c r="BH1560" s="38">
        <v>0.2122349</v>
      </c>
      <c r="BI1560" s="38">
        <v>0.1621649</v>
      </c>
      <c r="BJ1560" s="38">
        <v>0.15411659999999999</v>
      </c>
      <c r="BK1560" s="38">
        <v>0.13297629999999999</v>
      </c>
      <c r="BL1560" s="38">
        <v>0.1235861</v>
      </c>
      <c r="BM1560" s="38">
        <v>0.1129554</v>
      </c>
      <c r="BN1560" s="38">
        <v>-8.4050700000000006E-2</v>
      </c>
      <c r="BO1560" s="38">
        <v>-0.11868389999999999</v>
      </c>
      <c r="BP1560" s="38">
        <v>-7.4708200000000002E-2</v>
      </c>
      <c r="BQ1560" s="38">
        <v>-3.2737000000000002E-2</v>
      </c>
      <c r="BR1560" s="38">
        <v>-0.15939310000000001</v>
      </c>
      <c r="BS1560" s="38">
        <v>-0.1998212</v>
      </c>
      <c r="BT1560" s="38">
        <v>-0.11262999999999999</v>
      </c>
      <c r="BU1560" s="38">
        <v>-6.8993700000000005E-2</v>
      </c>
      <c r="BV1560" s="38">
        <v>5.7189999999999997E-4</v>
      </c>
      <c r="BW1560" s="38">
        <v>3.8217300000000003E-2</v>
      </c>
      <c r="BX1560" s="38">
        <v>0.1406992</v>
      </c>
      <c r="BY1560" s="38">
        <v>0.20258699999999999</v>
      </c>
      <c r="BZ1560" s="38">
        <v>0.41079450000000001</v>
      </c>
      <c r="CA1560" s="38">
        <v>0.36218840000000002</v>
      </c>
      <c r="CB1560" s="38">
        <v>0.21919</v>
      </c>
      <c r="CC1560" s="38">
        <v>0.17176340000000001</v>
      </c>
      <c r="CD1560" s="38">
        <v>0.29296630000000001</v>
      </c>
      <c r="CE1560" s="38">
        <v>0.35288199999999997</v>
      </c>
      <c r="CF1560" s="38">
        <v>0.24805440000000001</v>
      </c>
      <c r="CG1560" s="38">
        <v>0.19553119999999999</v>
      </c>
      <c r="CH1560" s="38">
        <v>0.17012620000000001</v>
      </c>
      <c r="CI1560" s="38">
        <v>0.14617550000000001</v>
      </c>
      <c r="CJ1560" s="38">
        <v>0.1353692</v>
      </c>
      <c r="CK1560" s="38">
        <v>0.1234321</v>
      </c>
      <c r="CL1560" s="38">
        <v>-7.31406E-2</v>
      </c>
      <c r="CM1560" s="38">
        <v>-0.10612530000000001</v>
      </c>
      <c r="CN1560" s="38">
        <v>-6.0297799999999999E-2</v>
      </c>
      <c r="CO1560" s="38">
        <v>-2.00409E-2</v>
      </c>
      <c r="CP1560" s="38">
        <v>-0.145091</v>
      </c>
      <c r="CQ1560" s="38">
        <v>-0.18084900000000001</v>
      </c>
      <c r="CR1560" s="38">
        <v>-9.74719E-2</v>
      </c>
      <c r="CS1560" s="38">
        <v>-5.8474199999999997E-2</v>
      </c>
      <c r="CT1560" s="38">
        <v>7.9656999999999992E-3</v>
      </c>
      <c r="CU1560" s="38">
        <v>4.9106299999999999E-2</v>
      </c>
      <c r="CV1560" s="38">
        <v>0.1596583</v>
      </c>
      <c r="CW1560" s="38">
        <v>0.22850090000000001</v>
      </c>
      <c r="CX1560" s="38">
        <v>0.43734289999999998</v>
      </c>
      <c r="CY1560" s="38">
        <v>0.39102680000000001</v>
      </c>
      <c r="CZ1560" s="38">
        <v>0.2430348</v>
      </c>
      <c r="DA1560" s="38">
        <v>0.19664329999999999</v>
      </c>
      <c r="DB1560" s="38">
        <v>0.31450889999999998</v>
      </c>
      <c r="DC1560" s="38">
        <v>0.37782329999999997</v>
      </c>
      <c r="DD1560" s="38">
        <v>0.27286280000000002</v>
      </c>
      <c r="DE1560" s="38">
        <v>0.21864059999999999</v>
      </c>
      <c r="DF1560" s="38">
        <v>0.18613579999999999</v>
      </c>
      <c r="DG1560" s="38">
        <v>0.15937470000000001</v>
      </c>
      <c r="DH1560" s="38">
        <v>0.14715220000000001</v>
      </c>
      <c r="DI1560" s="38">
        <v>0.13390879999999999</v>
      </c>
      <c r="DJ1560" s="38">
        <v>-6.2230399999999998E-2</v>
      </c>
      <c r="DK1560" s="38">
        <v>-9.3566700000000003E-2</v>
      </c>
      <c r="DL1560" s="38">
        <v>-4.5887499999999998E-2</v>
      </c>
      <c r="DM1560" s="38">
        <v>-7.3448000000000003E-3</v>
      </c>
      <c r="DN1560" s="38">
        <v>-0.13078899999999999</v>
      </c>
      <c r="DO1560" s="38">
        <v>-0.16187689999999999</v>
      </c>
      <c r="DP1560" s="38">
        <v>-8.2313800000000006E-2</v>
      </c>
      <c r="DQ1560" s="38">
        <v>-4.79546E-2</v>
      </c>
      <c r="DR1560" s="38">
        <v>1.53595E-2</v>
      </c>
      <c r="DS1560" s="38">
        <v>5.9995199999999999E-2</v>
      </c>
      <c r="DT1560" s="38">
        <v>0.17861750000000001</v>
      </c>
      <c r="DU1560" s="38">
        <v>0.2544148</v>
      </c>
      <c r="DV1560" s="38">
        <v>0.4638912</v>
      </c>
      <c r="DW1560" s="38">
        <v>0.41986509999999999</v>
      </c>
      <c r="DX1560" s="38">
        <v>0.26687959999999999</v>
      </c>
      <c r="DY1560" s="38">
        <v>0.2215232</v>
      </c>
      <c r="DZ1560" s="38">
        <v>0.3360514</v>
      </c>
      <c r="EA1560" s="38">
        <v>0.40276459999999997</v>
      </c>
      <c r="EB1560" s="38">
        <v>0.29767130000000003</v>
      </c>
      <c r="EC1560" s="38">
        <v>0.2417501</v>
      </c>
      <c r="ED1560" s="38">
        <v>0.2092512</v>
      </c>
      <c r="EE1560" s="38">
        <v>0.17843220000000001</v>
      </c>
      <c r="EF1560" s="38">
        <v>0.16416520000000001</v>
      </c>
      <c r="EG1560" s="38">
        <v>0.14903559999999999</v>
      </c>
      <c r="EH1560" s="38">
        <v>-4.6477900000000003E-2</v>
      </c>
      <c r="EI1560" s="38">
        <v>-7.5434100000000004E-2</v>
      </c>
      <c r="EJ1560" s="38">
        <v>-2.5081200000000001E-2</v>
      </c>
      <c r="EK1560" s="38">
        <v>1.0986299999999999E-2</v>
      </c>
      <c r="EL1560" s="38">
        <v>-0.110139</v>
      </c>
      <c r="EM1560" s="38">
        <v>-0.1344841</v>
      </c>
      <c r="EN1560" s="38">
        <v>-6.04279E-2</v>
      </c>
      <c r="EO1560" s="38">
        <v>-3.2766000000000003E-2</v>
      </c>
      <c r="EP1560" s="38">
        <v>2.6034999999999999E-2</v>
      </c>
      <c r="EQ1560" s="38">
        <v>7.5717199999999998E-2</v>
      </c>
      <c r="ER1560" s="38">
        <v>0.20599149999999999</v>
      </c>
      <c r="ES1560" s="38">
        <v>0.29183029999999999</v>
      </c>
      <c r="ET1560" s="38">
        <v>0.50222279999999997</v>
      </c>
      <c r="EU1560" s="38">
        <v>0.4615031</v>
      </c>
      <c r="EV1560" s="38">
        <v>0.30130760000000001</v>
      </c>
      <c r="EW1560" s="38">
        <v>0.25744590000000001</v>
      </c>
      <c r="EX1560" s="38">
        <v>0.36715550000000002</v>
      </c>
      <c r="EY1560" s="38">
        <v>0.4387759</v>
      </c>
      <c r="EZ1560" s="38">
        <v>0.33349069999999997</v>
      </c>
      <c r="FA1560" s="38">
        <v>0.27511639999999998</v>
      </c>
      <c r="FB1560" s="38">
        <v>82.392619999999994</v>
      </c>
      <c r="FC1560" s="38">
        <v>83.20523</v>
      </c>
      <c r="FD1560" s="38">
        <v>81.256420000000006</v>
      </c>
      <c r="FE1560" s="38">
        <v>79.961590000000001</v>
      </c>
      <c r="FF1560" s="38">
        <v>78.763149999999996</v>
      </c>
      <c r="FG1560" s="38">
        <v>77.467489999999998</v>
      </c>
      <c r="FH1560" s="38">
        <v>76.556190000000001</v>
      </c>
      <c r="FI1560" s="38">
        <v>78.624859999999998</v>
      </c>
      <c r="FJ1560" s="38">
        <v>84.827160000000006</v>
      </c>
      <c r="FK1560" s="38">
        <v>90.211020000000005</v>
      </c>
      <c r="FL1560" s="38">
        <v>93.93835</v>
      </c>
      <c r="FM1560" s="38">
        <v>96.750110000000006</v>
      </c>
      <c r="FN1560" s="38">
        <v>99.740340000000003</v>
      </c>
      <c r="FO1560" s="38">
        <v>102.4091</v>
      </c>
      <c r="FP1560" s="38">
        <v>104.4348</v>
      </c>
      <c r="FQ1560" s="38">
        <v>105.34829999999999</v>
      </c>
      <c r="FR1560" s="38">
        <v>106.1084</v>
      </c>
      <c r="FS1560" s="38">
        <v>105.3165</v>
      </c>
      <c r="FT1560" s="38">
        <v>100.39109999999999</v>
      </c>
      <c r="FU1560" s="38">
        <v>93.995559999999998</v>
      </c>
      <c r="FV1560" s="38">
        <v>89.71387</v>
      </c>
      <c r="FW1560">
        <v>87.528809999999993</v>
      </c>
      <c r="FX1560">
        <v>84.497200000000007</v>
      </c>
      <c r="FY1560">
        <v>82.988389999999995</v>
      </c>
      <c r="FZ1560">
        <v>4.2142899999999997E-2</v>
      </c>
      <c r="GA1560">
        <v>0.34256199999999998</v>
      </c>
      <c r="GB1560">
        <v>1</v>
      </c>
    </row>
    <row r="1561" spans="1:184" x14ac:dyDescent="0.3">
      <c r="A1561" t="s">
        <v>1</v>
      </c>
      <c r="B1561" t="s">
        <v>1</v>
      </c>
      <c r="C1561" t="s">
        <v>263</v>
      </c>
      <c r="D1561" t="s">
        <v>1</v>
      </c>
      <c r="E1561" t="s">
        <v>1</v>
      </c>
      <c r="F1561" t="s">
        <v>1</v>
      </c>
      <c r="G1561" t="s">
        <v>1</v>
      </c>
      <c r="H1561" s="40" t="s">
        <v>1</v>
      </c>
      <c r="I1561" s="18" t="s">
        <v>1</v>
      </c>
      <c r="J1561" s="38" t="s">
        <v>1</v>
      </c>
      <c r="K1561" s="18" t="s">
        <v>2</v>
      </c>
      <c r="L1561" s="38">
        <v>12269</v>
      </c>
      <c r="M1561" s="38">
        <v>12269</v>
      </c>
      <c r="N1561" s="38">
        <v>4.1615609999999998</v>
      </c>
      <c r="O1561" s="38">
        <v>4.0173540000000001</v>
      </c>
      <c r="P1561" s="38">
        <v>3.9296350000000002</v>
      </c>
      <c r="Q1561" s="38">
        <v>3.9443800000000002</v>
      </c>
      <c r="R1561" s="38">
        <v>4.1351599999999999</v>
      </c>
      <c r="S1561" s="38">
        <v>4.4823300000000001</v>
      </c>
      <c r="T1561" s="38">
        <v>4.9580770000000003</v>
      </c>
      <c r="U1561" s="38">
        <v>5.551075</v>
      </c>
      <c r="V1561" s="38">
        <v>6.2436699999999998</v>
      </c>
      <c r="W1561" s="38">
        <v>6.859375</v>
      </c>
      <c r="X1561" s="38">
        <v>7.3648189999999998</v>
      </c>
      <c r="Y1561" s="38">
        <v>7.7417179999999997</v>
      </c>
      <c r="Z1561" s="38">
        <v>7.9724870000000001</v>
      </c>
      <c r="AA1561" s="38">
        <v>8.2033839999999998</v>
      </c>
      <c r="AB1561" s="38">
        <v>8.2823799999999999</v>
      </c>
      <c r="AC1561" s="38">
        <v>8.089226</v>
      </c>
      <c r="AD1561" s="38">
        <v>7.579243</v>
      </c>
      <c r="AE1561" s="38">
        <v>7.011768</v>
      </c>
      <c r="AF1561" s="38">
        <v>6.460636</v>
      </c>
      <c r="AG1561" s="38">
        <v>6.0330380000000003</v>
      </c>
      <c r="AH1561" s="38">
        <v>5.6708249999999998</v>
      </c>
      <c r="AI1561" s="38">
        <v>5.2120329999999999</v>
      </c>
      <c r="AJ1561" s="38">
        <v>4.7546470000000003</v>
      </c>
      <c r="AK1561" s="38">
        <v>4.4244880000000002</v>
      </c>
      <c r="AL1561" s="38">
        <v>-4.5355999999999999E-3</v>
      </c>
      <c r="AM1561" s="38">
        <v>-3.2832E-3</v>
      </c>
      <c r="AN1561" s="38">
        <v>4.2718000000000001E-3</v>
      </c>
      <c r="AO1561" s="38">
        <v>1.0715000000000001E-2</v>
      </c>
      <c r="AP1561" s="38">
        <v>-1.4881999999999999E-2</v>
      </c>
      <c r="AQ1561" s="38">
        <v>-1.15403E-2</v>
      </c>
      <c r="AR1561" s="38">
        <v>-1.69937E-2</v>
      </c>
      <c r="AS1561" s="38">
        <v>-2.95009E-2</v>
      </c>
      <c r="AT1561" s="38">
        <v>-6.5802399999999997E-2</v>
      </c>
      <c r="AU1561" s="38">
        <v>-7.8563400000000005E-2</v>
      </c>
      <c r="AV1561" s="38">
        <v>-5.2628099999999997E-2</v>
      </c>
      <c r="AW1561" s="38">
        <v>-4.5749100000000001E-2</v>
      </c>
      <c r="AX1561" s="38">
        <v>-1.34004E-2</v>
      </c>
      <c r="AY1561" s="38">
        <v>-3.0568000000000001E-3</v>
      </c>
      <c r="AZ1561" s="38">
        <v>4.2589500000000002E-2</v>
      </c>
      <c r="BA1561" s="38">
        <v>4.43367E-2</v>
      </c>
      <c r="BB1561" s="38">
        <v>0.1115188</v>
      </c>
      <c r="BC1561" s="38">
        <v>7.0154599999999998E-2</v>
      </c>
      <c r="BD1561" s="38">
        <v>5.5949199999999998E-2</v>
      </c>
      <c r="BE1561" s="38">
        <v>2.82291E-2</v>
      </c>
      <c r="BF1561" s="38">
        <v>4.4427899999999999E-2</v>
      </c>
      <c r="BG1561" s="38">
        <v>-1.498E-2</v>
      </c>
      <c r="BH1561" s="38">
        <v>-4.8660099999999998E-2</v>
      </c>
      <c r="BI1561" s="38">
        <v>-4.3719800000000003E-2</v>
      </c>
      <c r="BJ1561" s="38">
        <v>1.00946E-2</v>
      </c>
      <c r="BK1561" s="38">
        <v>1.02814E-2</v>
      </c>
      <c r="BL1561" s="38">
        <v>1.5281899999999999E-2</v>
      </c>
      <c r="BM1561" s="38">
        <v>1.9092399999999999E-2</v>
      </c>
      <c r="BN1561" s="38">
        <v>-7.1235999999999999E-3</v>
      </c>
      <c r="BO1561" s="38">
        <v>-1.2689999999999999E-4</v>
      </c>
      <c r="BP1561" s="38">
        <v>-2.2713E-3</v>
      </c>
      <c r="BQ1561" s="38">
        <v>-1.7958499999999999E-2</v>
      </c>
      <c r="BR1561" s="38">
        <v>-5.1136000000000001E-2</v>
      </c>
      <c r="BS1561" s="38">
        <v>-6.1076499999999999E-2</v>
      </c>
      <c r="BT1561" s="38">
        <v>-3.4054000000000001E-2</v>
      </c>
      <c r="BU1561" s="38">
        <v>-3.37427E-2</v>
      </c>
      <c r="BV1561" s="38">
        <v>-7.0086999999999997E-3</v>
      </c>
      <c r="BW1561" s="38">
        <v>7.1789999999999996E-3</v>
      </c>
      <c r="BX1561" s="38">
        <v>5.9835199999999998E-2</v>
      </c>
      <c r="BY1561" s="38">
        <v>6.6407300000000002E-2</v>
      </c>
      <c r="BZ1561" s="38">
        <v>0.13681099999999999</v>
      </c>
      <c r="CA1561" s="38">
        <v>9.6916799999999997E-2</v>
      </c>
      <c r="CB1561" s="38">
        <v>7.5936500000000004E-2</v>
      </c>
      <c r="CC1561" s="38">
        <v>5.0135899999999997E-2</v>
      </c>
      <c r="CD1561" s="38">
        <v>6.6278299999999998E-2</v>
      </c>
      <c r="CE1561" s="38">
        <v>1.2673800000000001E-2</v>
      </c>
      <c r="CF1561" s="38">
        <v>-2.3780699999999998E-2</v>
      </c>
      <c r="CG1561" s="38">
        <v>-2.1432900000000001E-2</v>
      </c>
      <c r="CH1561" s="38">
        <v>2.02274E-2</v>
      </c>
      <c r="CI1561" s="38">
        <v>1.9676300000000001E-2</v>
      </c>
      <c r="CJ1561" s="38">
        <v>2.2907500000000001E-2</v>
      </c>
      <c r="CK1561" s="38">
        <v>2.4894400000000001E-2</v>
      </c>
      <c r="CL1561" s="38">
        <v>-1.7501999999999999E-3</v>
      </c>
      <c r="CM1561" s="38">
        <v>7.7780999999999996E-3</v>
      </c>
      <c r="CN1561" s="38">
        <v>7.9254000000000008E-3</v>
      </c>
      <c r="CO1561" s="38">
        <v>-9.9641999999999994E-3</v>
      </c>
      <c r="CP1561" s="38">
        <v>-4.0978199999999999E-2</v>
      </c>
      <c r="CQ1561" s="38">
        <v>-4.8965099999999998E-2</v>
      </c>
      <c r="CR1561" s="38">
        <v>-2.1189699999999999E-2</v>
      </c>
      <c r="CS1561" s="38">
        <v>-2.5427100000000001E-2</v>
      </c>
      <c r="CT1561" s="38">
        <v>-2.5818E-3</v>
      </c>
      <c r="CU1561" s="38">
        <v>1.4268299999999999E-2</v>
      </c>
      <c r="CV1561" s="38">
        <v>7.1779499999999996E-2</v>
      </c>
      <c r="CW1561" s="38">
        <v>8.1693399999999999E-2</v>
      </c>
      <c r="CX1561" s="38">
        <v>0.1543283</v>
      </c>
      <c r="CY1561" s="38">
        <v>0.1154521</v>
      </c>
      <c r="CZ1561" s="38">
        <v>8.9779600000000001E-2</v>
      </c>
      <c r="DA1561" s="38">
        <v>6.5308500000000005E-2</v>
      </c>
      <c r="DB1561" s="38">
        <v>8.1411800000000006E-2</v>
      </c>
      <c r="DC1561" s="38">
        <v>3.1826699999999999E-2</v>
      </c>
      <c r="DD1561" s="38">
        <v>-6.5493000000000001E-3</v>
      </c>
      <c r="DE1561" s="38">
        <v>-5.9969999999999997E-3</v>
      </c>
      <c r="DF1561" s="38">
        <v>3.03602E-2</v>
      </c>
      <c r="DG1561" s="38">
        <v>2.9071099999999999E-2</v>
      </c>
      <c r="DH1561" s="38">
        <v>3.0533000000000001E-2</v>
      </c>
      <c r="DI1561" s="38">
        <v>3.0696500000000002E-2</v>
      </c>
      <c r="DJ1561" s="38">
        <v>3.6232E-3</v>
      </c>
      <c r="DK1561" s="38">
        <v>1.5682999999999999E-2</v>
      </c>
      <c r="DL1561" s="38">
        <v>1.8121999999999999E-2</v>
      </c>
      <c r="DM1561" s="38">
        <v>-1.97E-3</v>
      </c>
      <c r="DN1561" s="38">
        <v>-3.0820299999999998E-2</v>
      </c>
      <c r="DO1561" s="38">
        <v>-3.6853799999999999E-2</v>
      </c>
      <c r="DP1561" s="38">
        <v>-8.3253000000000008E-3</v>
      </c>
      <c r="DQ1561" s="38">
        <v>-1.7111600000000001E-2</v>
      </c>
      <c r="DR1561" s="38">
        <v>1.8452E-3</v>
      </c>
      <c r="DS1561" s="38">
        <v>2.1357600000000001E-2</v>
      </c>
      <c r="DT1561" s="38">
        <v>8.3723800000000001E-2</v>
      </c>
      <c r="DU1561" s="38">
        <v>9.6979399999999993E-2</v>
      </c>
      <c r="DV1561" s="38">
        <v>0.17184569999999999</v>
      </c>
      <c r="DW1561" s="38">
        <v>0.13398750000000001</v>
      </c>
      <c r="DX1561" s="38">
        <v>0.1036228</v>
      </c>
      <c r="DY1561" s="38">
        <v>8.0481200000000003E-2</v>
      </c>
      <c r="DZ1561" s="38">
        <v>9.6545300000000001E-2</v>
      </c>
      <c r="EA1561" s="38">
        <v>5.09796E-2</v>
      </c>
      <c r="EB1561" s="38">
        <v>1.06821E-2</v>
      </c>
      <c r="EC1561" s="38">
        <v>9.4389000000000001E-3</v>
      </c>
      <c r="ED1561" s="38">
        <v>4.49904E-2</v>
      </c>
      <c r="EE1561" s="38">
        <v>4.2635800000000001E-2</v>
      </c>
      <c r="EF1561" s="38">
        <v>4.1543200000000002E-2</v>
      </c>
      <c r="EG1561" s="38">
        <v>3.9073799999999999E-2</v>
      </c>
      <c r="EH1561" s="38">
        <v>1.13816E-2</v>
      </c>
      <c r="EI1561" s="38">
        <v>2.70964E-2</v>
      </c>
      <c r="EJ1561" s="38">
        <v>3.2844400000000003E-2</v>
      </c>
      <c r="EK1561" s="38">
        <v>9.5724999999999994E-3</v>
      </c>
      <c r="EL1561" s="38">
        <v>-1.6154000000000002E-2</v>
      </c>
      <c r="EM1561" s="38">
        <v>-1.9366899999999999E-2</v>
      </c>
      <c r="EN1561" s="38">
        <v>1.0248800000000001E-2</v>
      </c>
      <c r="EO1561" s="38">
        <v>-5.1051999999999998E-3</v>
      </c>
      <c r="EP1561" s="38">
        <v>8.2369000000000001E-3</v>
      </c>
      <c r="EQ1561" s="38">
        <v>3.1593400000000001E-2</v>
      </c>
      <c r="ER1561" s="38">
        <v>0.1009695</v>
      </c>
      <c r="ES1561" s="38">
        <v>0.11905010000000001</v>
      </c>
      <c r="ET1561" s="38">
        <v>0.1971379</v>
      </c>
      <c r="EU1561" s="38">
        <v>0.16074959999999999</v>
      </c>
      <c r="EV1561" s="38">
        <v>0.1236101</v>
      </c>
      <c r="EW1561" s="38">
        <v>0.10238800000000001</v>
      </c>
      <c r="EX1561" s="38">
        <v>0.11839570000000001</v>
      </c>
      <c r="EY1561" s="38">
        <v>7.8633400000000006E-2</v>
      </c>
      <c r="EZ1561" s="38">
        <v>3.5561500000000003E-2</v>
      </c>
      <c r="FA1561" s="38">
        <v>3.1725900000000001E-2</v>
      </c>
      <c r="FB1561" s="38">
        <v>75.859470000000002</v>
      </c>
      <c r="FC1561" s="38">
        <v>74.635549999999995</v>
      </c>
      <c r="FD1561" s="38">
        <v>73.245289999999997</v>
      </c>
      <c r="FE1561" s="38">
        <v>71.561419999999998</v>
      </c>
      <c r="FF1561" s="38">
        <v>70.248040000000003</v>
      </c>
      <c r="FG1561" s="38">
        <v>68.724180000000004</v>
      </c>
      <c r="FH1561" s="38">
        <v>68.619320000000002</v>
      </c>
      <c r="FI1561" s="38">
        <v>72.419479999999993</v>
      </c>
      <c r="FJ1561" s="38">
        <v>78.178290000000004</v>
      </c>
      <c r="FK1561" s="38">
        <v>83.199190000000002</v>
      </c>
      <c r="FL1561" s="38">
        <v>87.457610000000003</v>
      </c>
      <c r="FM1561" s="38">
        <v>91.150700000000001</v>
      </c>
      <c r="FN1561" s="38">
        <v>94.160629999999998</v>
      </c>
      <c r="FO1561" s="38">
        <v>96.672579999999996</v>
      </c>
      <c r="FP1561" s="38">
        <v>98.684970000000007</v>
      </c>
      <c r="FQ1561" s="38">
        <v>100.30029999999999</v>
      </c>
      <c r="FR1561" s="38">
        <v>100.89709999999999</v>
      </c>
      <c r="FS1561" s="38">
        <v>100.4502</v>
      </c>
      <c r="FT1561" s="38">
        <v>98.233670000000004</v>
      </c>
      <c r="FU1561" s="38">
        <v>93.553669999999997</v>
      </c>
      <c r="FV1561" s="38">
        <v>88.033770000000004</v>
      </c>
      <c r="FW1561">
        <v>83.961889999999997</v>
      </c>
      <c r="FX1561">
        <v>80.909940000000006</v>
      </c>
      <c r="FY1561">
        <v>78.653319999999994</v>
      </c>
      <c r="FZ1561">
        <v>2.5270999999999998E-2</v>
      </c>
      <c r="GA1561">
        <v>0.2356491</v>
      </c>
      <c r="GB1561">
        <v>1</v>
      </c>
    </row>
    <row r="1562" spans="1:184" x14ac:dyDescent="0.3">
      <c r="A1562" t="s">
        <v>1</v>
      </c>
      <c r="B1562" t="s">
        <v>1</v>
      </c>
      <c r="C1562" t="s">
        <v>264</v>
      </c>
      <c r="D1562" t="s">
        <v>1</v>
      </c>
      <c r="E1562" t="s">
        <v>1</v>
      </c>
      <c r="F1562" t="s">
        <v>1</v>
      </c>
      <c r="G1562" t="s">
        <v>1</v>
      </c>
      <c r="H1562" s="40" t="s">
        <v>1</v>
      </c>
      <c r="I1562" s="18" t="s">
        <v>1</v>
      </c>
      <c r="J1562" s="38" t="s">
        <v>1</v>
      </c>
      <c r="K1562" s="18">
        <v>44722</v>
      </c>
      <c r="L1562" s="38">
        <v>11712</v>
      </c>
      <c r="M1562" s="38">
        <v>11712</v>
      </c>
      <c r="N1562" s="38">
        <v>4.9505869999999996</v>
      </c>
      <c r="O1562" s="38">
        <v>4.8085009999999997</v>
      </c>
      <c r="P1562" s="38">
        <v>4.6083119999999997</v>
      </c>
      <c r="Q1562" s="38">
        <v>4.6032909999999996</v>
      </c>
      <c r="R1562" s="38">
        <v>4.7878720000000001</v>
      </c>
      <c r="S1562" s="38">
        <v>5.227182</v>
      </c>
      <c r="T1562" s="38">
        <v>5.6481159999999999</v>
      </c>
      <c r="U1562" s="38">
        <v>6.2177769999999999</v>
      </c>
      <c r="V1562" s="38">
        <v>6.9505660000000002</v>
      </c>
      <c r="W1562" s="38">
        <v>7.5123439999999997</v>
      </c>
      <c r="X1562" s="38">
        <v>7.8669399999999996</v>
      </c>
      <c r="Y1562" s="38">
        <v>8.1809899999999995</v>
      </c>
      <c r="Z1562" s="38">
        <v>8.271801</v>
      </c>
      <c r="AA1562" s="38">
        <v>8.4453469999999999</v>
      </c>
      <c r="AB1562" s="38">
        <v>8.4026949999999996</v>
      </c>
      <c r="AC1562" s="38">
        <v>8.1577149999999996</v>
      </c>
      <c r="AD1562" s="38">
        <v>7.7595169999999998</v>
      </c>
      <c r="AE1562" s="38">
        <v>7.0941520000000002</v>
      </c>
      <c r="AF1562" s="38">
        <v>6.5705749999999998</v>
      </c>
      <c r="AG1562" s="38">
        <v>6.2384620000000002</v>
      </c>
      <c r="AH1562" s="38">
        <v>6.0576860000000003</v>
      </c>
      <c r="AI1562" s="38">
        <v>5.8117619999999999</v>
      </c>
      <c r="AJ1562" s="38">
        <v>5.3849130000000001</v>
      </c>
      <c r="AK1562" s="38">
        <v>5.031803</v>
      </c>
      <c r="AL1562" s="38">
        <v>-6.6525600000000004E-2</v>
      </c>
      <c r="AM1562" s="38">
        <v>-6.8978899999999996E-2</v>
      </c>
      <c r="AN1562" s="38">
        <v>-8.7237099999999998E-2</v>
      </c>
      <c r="AO1562" s="38">
        <v>-4.7480599999999998E-2</v>
      </c>
      <c r="AP1562" s="38">
        <v>-7.3592599999999994E-2</v>
      </c>
      <c r="AQ1562" s="38">
        <v>-2.8619100000000001E-2</v>
      </c>
      <c r="AR1562" s="38">
        <v>-5.9655999999999997E-3</v>
      </c>
      <c r="AS1562" s="38">
        <v>-6.5249000000000001E-2</v>
      </c>
      <c r="AT1562" s="38">
        <v>2.2672999999999999E-3</v>
      </c>
      <c r="AU1562" s="38">
        <v>-2.68054E-2</v>
      </c>
      <c r="AV1562" s="38">
        <v>-0.1085112</v>
      </c>
      <c r="AW1562" s="38">
        <v>-8.4622900000000001E-2</v>
      </c>
      <c r="AX1562" s="38">
        <v>-9.9896600000000002E-2</v>
      </c>
      <c r="AY1562" s="38">
        <v>-6.4472000000000002E-3</v>
      </c>
      <c r="AZ1562" s="38">
        <v>9.2619900000000005E-2</v>
      </c>
      <c r="BA1562" s="38">
        <v>4.9378E-3</v>
      </c>
      <c r="BB1562" s="38">
        <v>6.7756200000000003E-2</v>
      </c>
      <c r="BC1562" s="38">
        <v>-3.2470800000000001E-2</v>
      </c>
      <c r="BD1562" s="38">
        <v>-0.14317730000000001</v>
      </c>
      <c r="BE1562" s="38">
        <v>-0.1597315</v>
      </c>
      <c r="BF1562" s="38">
        <v>-0.20739170000000001</v>
      </c>
      <c r="BG1562" s="38">
        <v>-0.246424</v>
      </c>
      <c r="BH1562" s="38">
        <v>-0.19613639999999999</v>
      </c>
      <c r="BI1562" s="38">
        <v>-0.15701000000000001</v>
      </c>
      <c r="BJ1562" s="38">
        <v>-4.1569700000000001E-2</v>
      </c>
      <c r="BK1562" s="38">
        <v>-4.2910900000000002E-2</v>
      </c>
      <c r="BL1562" s="38">
        <v>-6.4574699999999999E-2</v>
      </c>
      <c r="BM1562" s="38">
        <v>-2.9960500000000001E-2</v>
      </c>
      <c r="BN1562" s="38">
        <v>-5.3100799999999997E-2</v>
      </c>
      <c r="BO1562" s="38">
        <v>-6.7460000000000003E-3</v>
      </c>
      <c r="BP1562" s="38">
        <v>2.73926E-2</v>
      </c>
      <c r="BQ1562" s="38">
        <v>-3.99358E-2</v>
      </c>
      <c r="BR1562" s="38">
        <v>2.8925699999999999E-2</v>
      </c>
      <c r="BS1562" s="38">
        <v>2.6481E-3</v>
      </c>
      <c r="BT1562" s="38">
        <v>-8.3523399999999998E-2</v>
      </c>
      <c r="BU1562" s="38">
        <v>-6.23545E-2</v>
      </c>
      <c r="BV1562" s="38">
        <v>-8.3922700000000003E-2</v>
      </c>
      <c r="BW1562" s="38">
        <v>1.81569E-2</v>
      </c>
      <c r="BX1562" s="38">
        <v>0.11647540000000001</v>
      </c>
      <c r="BY1562" s="38">
        <v>3.8373699999999997E-2</v>
      </c>
      <c r="BZ1562" s="38">
        <v>0.1017581</v>
      </c>
      <c r="CA1562" s="38">
        <v>4.4704000000000002E-3</v>
      </c>
      <c r="CB1562" s="38">
        <v>-9.2280100000000004E-2</v>
      </c>
      <c r="CC1562" s="38">
        <v>-0.11066380000000001</v>
      </c>
      <c r="CD1562" s="38">
        <v>-0.16239680000000001</v>
      </c>
      <c r="CE1562" s="38">
        <v>-0.2047571</v>
      </c>
      <c r="CF1562" s="38">
        <v>-0.1528631</v>
      </c>
      <c r="CG1562" s="38">
        <v>-0.1141389</v>
      </c>
      <c r="CH1562" s="38">
        <v>-2.4285299999999999E-2</v>
      </c>
      <c r="CI1562" s="38">
        <v>-2.4856300000000001E-2</v>
      </c>
      <c r="CJ1562" s="38">
        <v>-4.88788E-2</v>
      </c>
      <c r="CK1562" s="38">
        <v>-1.7826100000000001E-2</v>
      </c>
      <c r="CL1562" s="38">
        <v>-3.8908199999999997E-2</v>
      </c>
      <c r="CM1562" s="38">
        <v>8.4033000000000007E-3</v>
      </c>
      <c r="CN1562" s="38">
        <v>5.0496399999999997E-2</v>
      </c>
      <c r="CO1562" s="38">
        <v>-2.2404E-2</v>
      </c>
      <c r="CP1562" s="38">
        <v>4.7389199999999999E-2</v>
      </c>
      <c r="CQ1562" s="38">
        <v>2.3047499999999999E-2</v>
      </c>
      <c r="CR1562" s="38">
        <v>-6.6216999999999998E-2</v>
      </c>
      <c r="CS1562" s="38">
        <v>-4.6931399999999998E-2</v>
      </c>
      <c r="CT1562" s="38">
        <v>-7.2859199999999999E-2</v>
      </c>
      <c r="CU1562" s="38">
        <v>3.5197600000000002E-2</v>
      </c>
      <c r="CV1562" s="38">
        <v>0.1329977</v>
      </c>
      <c r="CW1562" s="38">
        <v>6.1531299999999997E-2</v>
      </c>
      <c r="CX1562" s="38">
        <v>0.1253078</v>
      </c>
      <c r="CY1562" s="38">
        <v>3.0055800000000001E-2</v>
      </c>
      <c r="CZ1562" s="38">
        <v>-5.70289E-2</v>
      </c>
      <c r="DA1562" s="38">
        <v>-7.6679700000000003E-2</v>
      </c>
      <c r="DB1562" s="38">
        <v>-0.1312334</v>
      </c>
      <c r="DC1562" s="38">
        <v>-0.17589879999999999</v>
      </c>
      <c r="DD1562" s="38">
        <v>-0.1228921</v>
      </c>
      <c r="DE1562" s="38">
        <v>-8.4446400000000005E-2</v>
      </c>
      <c r="DF1562" s="38">
        <v>-7.0009E-3</v>
      </c>
      <c r="DG1562" s="38">
        <v>-6.8016999999999999E-3</v>
      </c>
      <c r="DH1562" s="38">
        <v>-3.3182900000000001E-2</v>
      </c>
      <c r="DI1562" s="38">
        <v>-5.6917000000000001E-3</v>
      </c>
      <c r="DJ1562" s="38">
        <v>-2.47157E-2</v>
      </c>
      <c r="DK1562" s="38">
        <v>2.35526E-2</v>
      </c>
      <c r="DL1562" s="38">
        <v>7.3600200000000005E-2</v>
      </c>
      <c r="DM1562" s="38">
        <v>-4.8720999999999999E-3</v>
      </c>
      <c r="DN1562" s="38">
        <v>6.5852800000000003E-2</v>
      </c>
      <c r="DO1562" s="38">
        <v>4.3446899999999997E-2</v>
      </c>
      <c r="DP1562" s="38">
        <v>-4.8910599999999999E-2</v>
      </c>
      <c r="DQ1562" s="38">
        <v>-3.1508300000000003E-2</v>
      </c>
      <c r="DR1562" s="38">
        <v>-6.1795799999999998E-2</v>
      </c>
      <c r="DS1562" s="38">
        <v>5.2238399999999997E-2</v>
      </c>
      <c r="DT1562" s="38">
        <v>0.14951999999999999</v>
      </c>
      <c r="DU1562" s="38">
        <v>8.4688899999999998E-2</v>
      </c>
      <c r="DV1562" s="38">
        <v>0.1488574</v>
      </c>
      <c r="DW1562" s="38">
        <v>5.5641200000000002E-2</v>
      </c>
      <c r="DX1562" s="38">
        <v>-2.1777600000000001E-2</v>
      </c>
      <c r="DY1562" s="38">
        <v>-4.2695499999999997E-2</v>
      </c>
      <c r="DZ1562" s="38">
        <v>-0.1000701</v>
      </c>
      <c r="EA1562" s="38">
        <v>-0.14704039999999999</v>
      </c>
      <c r="EB1562" s="38">
        <v>-9.2921100000000006E-2</v>
      </c>
      <c r="EC1562" s="38">
        <v>-5.4753999999999997E-2</v>
      </c>
      <c r="ED1562" s="38">
        <v>1.7955100000000002E-2</v>
      </c>
      <c r="EE1562" s="38">
        <v>1.92663E-2</v>
      </c>
      <c r="EF1562" s="38">
        <v>-1.05205E-2</v>
      </c>
      <c r="EG1562" s="38">
        <v>1.1828399999999999E-2</v>
      </c>
      <c r="EH1562" s="38">
        <v>-4.2237999999999998E-3</v>
      </c>
      <c r="EI1562" s="38">
        <v>4.5425699999999999E-2</v>
      </c>
      <c r="EJ1562" s="38">
        <v>0.1069584</v>
      </c>
      <c r="EK1562" s="38">
        <v>2.04411E-2</v>
      </c>
      <c r="EL1562" s="38">
        <v>9.2511200000000002E-2</v>
      </c>
      <c r="EM1562" s="38">
        <v>7.2900300000000001E-2</v>
      </c>
      <c r="EN1562" s="38">
        <v>-2.39229E-2</v>
      </c>
      <c r="EO1562" s="38">
        <v>-9.2397999999999994E-3</v>
      </c>
      <c r="EP1562" s="38">
        <v>-4.5821899999999999E-2</v>
      </c>
      <c r="EQ1562" s="38">
        <v>7.6842499999999994E-2</v>
      </c>
      <c r="ER1562" s="38">
        <v>0.17337559999999999</v>
      </c>
      <c r="ES1562" s="38">
        <v>0.1181248</v>
      </c>
      <c r="ET1562" s="38">
        <v>0.1828593</v>
      </c>
      <c r="EU1562" s="38">
        <v>9.2582399999999995E-2</v>
      </c>
      <c r="EV1562" s="38">
        <v>2.9119599999999999E-2</v>
      </c>
      <c r="EW1562" s="38">
        <v>6.3721999999999997E-3</v>
      </c>
      <c r="EX1562" s="38">
        <v>-5.5075100000000002E-2</v>
      </c>
      <c r="EY1562" s="38">
        <v>-0.1053736</v>
      </c>
      <c r="EZ1562" s="38">
        <v>-4.9647799999999999E-2</v>
      </c>
      <c r="FA1562" s="38">
        <v>-1.1882800000000001E-2</v>
      </c>
      <c r="FB1562" s="38">
        <v>77.234949999999998</v>
      </c>
      <c r="FC1562" s="38">
        <v>76.046549999999996</v>
      </c>
      <c r="FD1562" s="38">
        <v>73.825360000000003</v>
      </c>
      <c r="FE1562" s="38">
        <v>72.450119999999998</v>
      </c>
      <c r="FF1562" s="38">
        <v>72.019049999999993</v>
      </c>
      <c r="FG1562" s="38">
        <v>71.178629999999998</v>
      </c>
      <c r="FH1562" s="38">
        <v>71.236689999999996</v>
      </c>
      <c r="FI1562" s="38">
        <v>74.241929999999996</v>
      </c>
      <c r="FJ1562" s="38">
        <v>78.420289999999994</v>
      </c>
      <c r="FK1562" s="38">
        <v>82.680409999999995</v>
      </c>
      <c r="FL1562" s="38">
        <v>86.79392</v>
      </c>
      <c r="FM1562" s="38">
        <v>90.656559999999999</v>
      </c>
      <c r="FN1562" s="38">
        <v>93.101979999999998</v>
      </c>
      <c r="FO1562" s="38">
        <v>95.811660000000003</v>
      </c>
      <c r="FP1562" s="38">
        <v>97.095489999999998</v>
      </c>
      <c r="FQ1562" s="38">
        <v>98.198099999999997</v>
      </c>
      <c r="FR1562" s="38">
        <v>98.403270000000006</v>
      </c>
      <c r="FS1562" s="38">
        <v>96.294849999999997</v>
      </c>
      <c r="FT1562" s="38">
        <v>93.183269999999993</v>
      </c>
      <c r="FU1562" s="38">
        <v>90.044210000000007</v>
      </c>
      <c r="FV1562" s="38">
        <v>87.404089999999997</v>
      </c>
      <c r="FW1562">
        <v>84.563389999999998</v>
      </c>
      <c r="FX1562">
        <v>82.776560000000003</v>
      </c>
      <c r="FY1562">
        <v>80.461259999999996</v>
      </c>
      <c r="FZ1562">
        <v>5.2215999999999999E-2</v>
      </c>
      <c r="GA1562">
        <v>0.38673780000000002</v>
      </c>
      <c r="GB1562">
        <v>1</v>
      </c>
    </row>
    <row r="1563" spans="1:184" x14ac:dyDescent="0.3">
      <c r="A1563" t="s">
        <v>1</v>
      </c>
      <c r="B1563" t="s">
        <v>1</v>
      </c>
      <c r="C1563" t="s">
        <v>264</v>
      </c>
      <c r="D1563" t="s">
        <v>1</v>
      </c>
      <c r="E1563" t="s">
        <v>1</v>
      </c>
      <c r="F1563" t="s">
        <v>1</v>
      </c>
      <c r="G1563" t="s">
        <v>1</v>
      </c>
      <c r="H1563" s="40" t="s">
        <v>1</v>
      </c>
      <c r="I1563" s="18" t="s">
        <v>1</v>
      </c>
      <c r="J1563" s="38" t="s">
        <v>1</v>
      </c>
      <c r="K1563" s="18">
        <v>44739</v>
      </c>
      <c r="L1563" s="38">
        <v>11689</v>
      </c>
      <c r="M1563" s="38">
        <v>11689</v>
      </c>
      <c r="N1563" s="38">
        <v>4.410075</v>
      </c>
      <c r="O1563" s="38">
        <v>4.2299509999999998</v>
      </c>
      <c r="P1563" s="38">
        <v>4.0556900000000002</v>
      </c>
      <c r="Q1563" s="38">
        <v>4.0982599999999998</v>
      </c>
      <c r="R1563" s="38">
        <v>4.3397319999999997</v>
      </c>
      <c r="S1563" s="38">
        <v>4.8543760000000002</v>
      </c>
      <c r="T1563" s="38">
        <v>5.4681689999999996</v>
      </c>
      <c r="U1563" s="38">
        <v>6.0819330000000003</v>
      </c>
      <c r="V1563" s="38">
        <v>6.7709799999999998</v>
      </c>
      <c r="W1563" s="38">
        <v>7.3196490000000001</v>
      </c>
      <c r="X1563" s="38">
        <v>7.7429829999999997</v>
      </c>
      <c r="Y1563" s="38">
        <v>8.0808820000000008</v>
      </c>
      <c r="Z1563" s="38">
        <v>8.2407590000000006</v>
      </c>
      <c r="AA1563" s="38">
        <v>8.4377030000000008</v>
      </c>
      <c r="AB1563" s="38">
        <v>8.4373970000000007</v>
      </c>
      <c r="AC1563" s="38">
        <v>8.2985500000000005</v>
      </c>
      <c r="AD1563" s="38">
        <v>7.8124919999999998</v>
      </c>
      <c r="AE1563" s="38">
        <v>7.1024370000000001</v>
      </c>
      <c r="AF1563" s="38">
        <v>6.6697030000000002</v>
      </c>
      <c r="AG1563" s="38">
        <v>6.322686</v>
      </c>
      <c r="AH1563" s="38">
        <v>6.1284999999999998</v>
      </c>
      <c r="AI1563" s="38">
        <v>5.9339320000000004</v>
      </c>
      <c r="AJ1563" s="38">
        <v>5.5400470000000004</v>
      </c>
      <c r="AK1563" s="38">
        <v>5.2470540000000003</v>
      </c>
      <c r="AL1563" s="38">
        <v>-1.0968800000000001E-2</v>
      </c>
      <c r="AM1563" s="38">
        <v>-6.1651699999999997E-2</v>
      </c>
      <c r="AN1563" s="38">
        <v>-0.14286560000000001</v>
      </c>
      <c r="AO1563" s="38">
        <v>-8.9471300000000004E-2</v>
      </c>
      <c r="AP1563" s="38">
        <v>-0.1266862</v>
      </c>
      <c r="AQ1563" s="38">
        <v>-5.6539199999999998E-2</v>
      </c>
      <c r="AR1563" s="38">
        <v>0.1155028</v>
      </c>
      <c r="AS1563" s="38">
        <v>0.1086828</v>
      </c>
      <c r="AT1563" s="38">
        <v>-5.4243600000000003E-2</v>
      </c>
      <c r="AU1563" s="38">
        <v>-8.9886099999999997E-2</v>
      </c>
      <c r="AV1563" s="38">
        <v>-6.2435600000000001E-2</v>
      </c>
      <c r="AW1563" s="38">
        <v>3.8812300000000001E-2</v>
      </c>
      <c r="AX1563" s="38">
        <v>9.9299999999999996E-4</v>
      </c>
      <c r="AY1563" s="38">
        <v>-8.0075499999999994E-2</v>
      </c>
      <c r="AZ1563" s="38">
        <v>-2.35842E-2</v>
      </c>
      <c r="BA1563" s="38">
        <v>1.7734999999999999E-3</v>
      </c>
      <c r="BB1563" s="38">
        <v>8.61175E-2</v>
      </c>
      <c r="BC1563" s="38">
        <v>2.50967E-2</v>
      </c>
      <c r="BD1563" s="38">
        <v>1.10793E-2</v>
      </c>
      <c r="BE1563" s="38">
        <v>-5.2997200000000001E-2</v>
      </c>
      <c r="BF1563" s="38">
        <v>7.2544000000000003E-3</v>
      </c>
      <c r="BG1563" s="38">
        <v>-4.8179199999999998E-2</v>
      </c>
      <c r="BH1563" s="38">
        <v>-5.14142E-2</v>
      </c>
      <c r="BI1563" s="38">
        <v>-6.3584100000000005E-2</v>
      </c>
      <c r="BJ1563" s="38">
        <v>8.8553E-3</v>
      </c>
      <c r="BK1563" s="38">
        <v>-2.4719399999999999E-2</v>
      </c>
      <c r="BL1563" s="38">
        <v>-0.10822329999999999</v>
      </c>
      <c r="BM1563" s="38">
        <v>-6.4594600000000002E-2</v>
      </c>
      <c r="BN1563" s="38">
        <v>-0.10394050000000001</v>
      </c>
      <c r="BO1563" s="38">
        <v>-3.3897999999999998E-2</v>
      </c>
      <c r="BP1563" s="38">
        <v>0.14932580000000001</v>
      </c>
      <c r="BQ1563" s="38">
        <v>0.127441</v>
      </c>
      <c r="BR1563" s="38">
        <v>-3.7815500000000002E-2</v>
      </c>
      <c r="BS1563" s="38">
        <v>-6.7834900000000004E-2</v>
      </c>
      <c r="BT1563" s="38">
        <v>-3.9142200000000002E-2</v>
      </c>
      <c r="BU1563" s="38">
        <v>6.7945599999999995E-2</v>
      </c>
      <c r="BV1563" s="38">
        <v>2.76928E-2</v>
      </c>
      <c r="BW1563" s="38">
        <v>-5.5631399999999998E-2</v>
      </c>
      <c r="BX1563" s="38">
        <v>2.1204000000000001E-3</v>
      </c>
      <c r="BY1563" s="38">
        <v>2.5791399999999999E-2</v>
      </c>
      <c r="BZ1563" s="38">
        <v>0.1074647</v>
      </c>
      <c r="CA1563" s="38">
        <v>5.1500299999999999E-2</v>
      </c>
      <c r="CB1563" s="38">
        <v>5.6234899999999997E-2</v>
      </c>
      <c r="CC1563" s="38">
        <v>-8.6625000000000001E-3</v>
      </c>
      <c r="CD1563" s="38">
        <v>5.30266E-2</v>
      </c>
      <c r="CE1563" s="38">
        <v>-1.5011200000000001E-2</v>
      </c>
      <c r="CF1563" s="38">
        <v>-1.63067E-2</v>
      </c>
      <c r="CG1563" s="38">
        <v>-2.3229699999999999E-2</v>
      </c>
      <c r="CH1563" s="38">
        <v>2.2585500000000001E-2</v>
      </c>
      <c r="CI1563" s="38">
        <v>8.5970000000000003E-4</v>
      </c>
      <c r="CJ1563" s="38">
        <v>-8.4230100000000002E-2</v>
      </c>
      <c r="CK1563" s="38">
        <v>-4.73651E-2</v>
      </c>
      <c r="CL1563" s="38">
        <v>-8.8187000000000001E-2</v>
      </c>
      <c r="CM1563" s="38">
        <v>-1.8216799999999998E-2</v>
      </c>
      <c r="CN1563" s="38">
        <v>0.17275160000000001</v>
      </c>
      <c r="CO1563" s="38">
        <v>0.140433</v>
      </c>
      <c r="CP1563" s="38">
        <v>-2.6437499999999999E-2</v>
      </c>
      <c r="CQ1563" s="38">
        <v>-5.2562299999999999E-2</v>
      </c>
      <c r="CR1563" s="38">
        <v>-2.30092E-2</v>
      </c>
      <c r="CS1563" s="38">
        <v>8.8123199999999999E-2</v>
      </c>
      <c r="CT1563" s="38">
        <v>4.6184900000000001E-2</v>
      </c>
      <c r="CU1563" s="38">
        <v>-3.87015E-2</v>
      </c>
      <c r="CV1563" s="38">
        <v>1.9923300000000001E-2</v>
      </c>
      <c r="CW1563" s="38">
        <v>4.2425999999999998E-2</v>
      </c>
      <c r="CX1563" s="38">
        <v>0.1222497</v>
      </c>
      <c r="CY1563" s="38">
        <v>6.9787299999999997E-2</v>
      </c>
      <c r="CZ1563" s="38">
        <v>8.7509400000000001E-2</v>
      </c>
      <c r="DA1563" s="38">
        <v>2.20436E-2</v>
      </c>
      <c r="DB1563" s="38">
        <v>8.4728399999999995E-2</v>
      </c>
      <c r="DC1563" s="38">
        <v>7.9608999999999999E-3</v>
      </c>
      <c r="DD1563" s="38">
        <v>8.0085999999999994E-3</v>
      </c>
      <c r="DE1563" s="38">
        <v>4.7197000000000003E-3</v>
      </c>
      <c r="DF1563" s="38">
        <v>3.6315600000000003E-2</v>
      </c>
      <c r="DG1563" s="38">
        <v>2.6438900000000001E-2</v>
      </c>
      <c r="DH1563" s="38">
        <v>-6.0236900000000003E-2</v>
      </c>
      <c r="DI1563" s="38">
        <v>-3.0135599999999998E-2</v>
      </c>
      <c r="DJ1563" s="38">
        <v>-7.2433499999999998E-2</v>
      </c>
      <c r="DK1563" s="38">
        <v>-2.5355E-3</v>
      </c>
      <c r="DL1563" s="38">
        <v>0.1961773</v>
      </c>
      <c r="DM1563" s="38">
        <v>0.1534249</v>
      </c>
      <c r="DN1563" s="38">
        <v>-1.5059400000000001E-2</v>
      </c>
      <c r="DO1563" s="38">
        <v>-3.7289700000000002E-2</v>
      </c>
      <c r="DP1563" s="38">
        <v>-6.8763000000000001E-3</v>
      </c>
      <c r="DQ1563" s="38">
        <v>0.1083007</v>
      </c>
      <c r="DR1563" s="38">
        <v>6.4677100000000001E-2</v>
      </c>
      <c r="DS1563" s="38">
        <v>-2.1771599999999999E-2</v>
      </c>
      <c r="DT1563" s="38">
        <v>3.7726299999999997E-2</v>
      </c>
      <c r="DU1563" s="38">
        <v>5.9060700000000001E-2</v>
      </c>
      <c r="DV1563" s="38">
        <v>0.13703470000000001</v>
      </c>
      <c r="DW1563" s="38">
        <v>8.8074399999999997E-2</v>
      </c>
      <c r="DX1563" s="38">
        <v>0.118784</v>
      </c>
      <c r="DY1563" s="38">
        <v>5.2749699999999997E-2</v>
      </c>
      <c r="DZ1563" s="38">
        <v>0.11643009999999999</v>
      </c>
      <c r="EA1563" s="38">
        <v>3.0933100000000002E-2</v>
      </c>
      <c r="EB1563" s="38">
        <v>3.2323999999999999E-2</v>
      </c>
      <c r="EC1563" s="38">
        <v>3.2668999999999997E-2</v>
      </c>
      <c r="ED1563" s="38">
        <v>5.6139700000000001E-2</v>
      </c>
      <c r="EE1563" s="38">
        <v>6.33711E-2</v>
      </c>
      <c r="EF1563" s="38">
        <v>-2.5594599999999999E-2</v>
      </c>
      <c r="EG1563" s="38">
        <v>-5.2589999999999998E-3</v>
      </c>
      <c r="EH1563" s="38">
        <v>-4.96879E-2</v>
      </c>
      <c r="EI1563" s="38">
        <v>2.0105700000000001E-2</v>
      </c>
      <c r="EJ1563" s="38">
        <v>0.23000039999999999</v>
      </c>
      <c r="EK1563" s="38">
        <v>0.17218320000000001</v>
      </c>
      <c r="EL1563" s="38">
        <v>1.3687E-3</v>
      </c>
      <c r="EM1563" s="38">
        <v>-1.52385E-2</v>
      </c>
      <c r="EN1563" s="38">
        <v>1.64171E-2</v>
      </c>
      <c r="EO1563" s="38">
        <v>0.137434</v>
      </c>
      <c r="EP1563" s="38">
        <v>9.1376899999999997E-2</v>
      </c>
      <c r="EQ1563" s="38">
        <v>2.6725999999999998E-3</v>
      </c>
      <c r="ER1563" s="38">
        <v>6.3430899999999998E-2</v>
      </c>
      <c r="ES1563" s="38">
        <v>8.3078600000000002E-2</v>
      </c>
      <c r="ET1563" s="38">
        <v>0.15838189999999999</v>
      </c>
      <c r="EU1563" s="38">
        <v>0.114478</v>
      </c>
      <c r="EV1563" s="38">
        <v>0.16393959999999999</v>
      </c>
      <c r="EW1563" s="38">
        <v>9.7084500000000004E-2</v>
      </c>
      <c r="EX1563" s="38">
        <v>0.16220229999999999</v>
      </c>
      <c r="EY1563" s="38">
        <v>6.4101099999999994E-2</v>
      </c>
      <c r="EZ1563" s="38">
        <v>6.7431500000000005E-2</v>
      </c>
      <c r="FA1563" s="38">
        <v>7.3023400000000002E-2</v>
      </c>
      <c r="FB1563" s="38">
        <v>70.858739999999997</v>
      </c>
      <c r="FC1563" s="38">
        <v>68.720510000000004</v>
      </c>
      <c r="FD1563" s="38">
        <v>67.369259999999997</v>
      </c>
      <c r="FE1563" s="38">
        <v>66.429150000000007</v>
      </c>
      <c r="FF1563" s="38">
        <v>65.533240000000006</v>
      </c>
      <c r="FG1563" s="38">
        <v>65.381370000000004</v>
      </c>
      <c r="FH1563" s="38">
        <v>64.654359999999997</v>
      </c>
      <c r="FI1563" s="38">
        <v>66.835499999999996</v>
      </c>
      <c r="FJ1563" s="38">
        <v>71.893259999999998</v>
      </c>
      <c r="FK1563" s="38">
        <v>76.066779999999994</v>
      </c>
      <c r="FL1563" s="38">
        <v>81.514110000000002</v>
      </c>
      <c r="FM1563" s="38">
        <v>85.726849999999999</v>
      </c>
      <c r="FN1563" s="38">
        <v>89.385990000000007</v>
      </c>
      <c r="FO1563" s="38">
        <v>93.001559999999998</v>
      </c>
      <c r="FP1563" s="38">
        <v>95.115279999999998</v>
      </c>
      <c r="FQ1563" s="38">
        <v>95.417919999999995</v>
      </c>
      <c r="FR1563" s="38">
        <v>93.86497</v>
      </c>
      <c r="FS1563" s="38">
        <v>93.130399999999995</v>
      </c>
      <c r="FT1563" s="38">
        <v>92.225980000000007</v>
      </c>
      <c r="FU1563" s="38">
        <v>89.571039999999996</v>
      </c>
      <c r="FV1563" s="38">
        <v>85.098659999999995</v>
      </c>
      <c r="FW1563">
        <v>80.457049999999995</v>
      </c>
      <c r="FX1563">
        <v>77.260540000000006</v>
      </c>
      <c r="FY1563">
        <v>74.974350000000001</v>
      </c>
      <c r="FZ1563">
        <v>4.5184000000000002E-2</v>
      </c>
      <c r="GA1563">
        <v>0.34951330000000003</v>
      </c>
      <c r="GB1563">
        <v>1</v>
      </c>
    </row>
    <row r="1564" spans="1:184" x14ac:dyDescent="0.3">
      <c r="A1564" t="s">
        <v>1</v>
      </c>
      <c r="B1564" t="s">
        <v>1</v>
      </c>
      <c r="C1564" t="s">
        <v>264</v>
      </c>
      <c r="D1564" t="s">
        <v>1</v>
      </c>
      <c r="E1564" t="s">
        <v>1</v>
      </c>
      <c r="F1564" t="s">
        <v>1</v>
      </c>
      <c r="G1564" t="s">
        <v>1</v>
      </c>
      <c r="H1564" s="40" t="s">
        <v>1</v>
      </c>
      <c r="I1564" s="18" t="s">
        <v>1</v>
      </c>
      <c r="J1564" s="38" t="s">
        <v>1</v>
      </c>
      <c r="K1564" s="18">
        <v>44753</v>
      </c>
      <c r="L1564" s="38">
        <v>11659</v>
      </c>
      <c r="M1564" s="38">
        <v>11659</v>
      </c>
      <c r="N1564" s="38">
        <v>4.4255630000000004</v>
      </c>
      <c r="O1564" s="38">
        <v>4.246003</v>
      </c>
      <c r="P1564" s="38">
        <v>4.0692199999999996</v>
      </c>
      <c r="Q1564" s="38">
        <v>4.121499</v>
      </c>
      <c r="R1564" s="38">
        <v>4.3661890000000003</v>
      </c>
      <c r="S1564" s="38">
        <v>4.8068080000000002</v>
      </c>
      <c r="T1564" s="38">
        <v>5.396109</v>
      </c>
      <c r="U1564" s="38">
        <v>6.1459580000000003</v>
      </c>
      <c r="V1564" s="38">
        <v>6.9368220000000003</v>
      </c>
      <c r="W1564" s="38">
        <v>7.5889660000000001</v>
      </c>
      <c r="X1564" s="38">
        <v>7.9582790000000001</v>
      </c>
      <c r="Y1564" s="38">
        <v>8.3058730000000001</v>
      </c>
      <c r="Z1564" s="38">
        <v>8.3725489999999994</v>
      </c>
      <c r="AA1564" s="38">
        <v>8.6315770000000001</v>
      </c>
      <c r="AB1564" s="38">
        <v>8.5716839999999994</v>
      </c>
      <c r="AC1564" s="38">
        <v>8.4083389999999998</v>
      </c>
      <c r="AD1564" s="38">
        <v>7.9281499999999996</v>
      </c>
      <c r="AE1564" s="38">
        <v>7.1880819999999996</v>
      </c>
      <c r="AF1564" s="38">
        <v>6.6832079999999996</v>
      </c>
      <c r="AG1564" s="38">
        <v>6.3640169999999996</v>
      </c>
      <c r="AH1564" s="38">
        <v>6.218439</v>
      </c>
      <c r="AI1564" s="38">
        <v>6.092886</v>
      </c>
      <c r="AJ1564" s="38">
        <v>5.7038099999999998</v>
      </c>
      <c r="AK1564" s="38">
        <v>5.3598739999999996</v>
      </c>
      <c r="AL1564" s="38">
        <v>5.58139E-2</v>
      </c>
      <c r="AM1564" s="38">
        <v>-1.52894E-2</v>
      </c>
      <c r="AN1564" s="38">
        <v>-7.2330099999999994E-2</v>
      </c>
      <c r="AO1564" s="38">
        <v>-0.1025301</v>
      </c>
      <c r="AP1564" s="38">
        <v>-0.19581499999999999</v>
      </c>
      <c r="AQ1564" s="38">
        <v>-0.164884</v>
      </c>
      <c r="AR1564" s="38">
        <v>-9.2485800000000007E-2</v>
      </c>
      <c r="AS1564" s="38">
        <v>2.5865599999999999E-2</v>
      </c>
      <c r="AT1564" s="38">
        <v>7.4127399999999996E-2</v>
      </c>
      <c r="AU1564" s="38">
        <v>3.04046E-2</v>
      </c>
      <c r="AV1564" s="38">
        <v>-6.03367E-2</v>
      </c>
      <c r="AW1564" s="38">
        <v>-6.6894400000000007E-2</v>
      </c>
      <c r="AX1564" s="38">
        <v>-6.1927299999999998E-2</v>
      </c>
      <c r="AY1564" s="38">
        <v>-2.79866E-2</v>
      </c>
      <c r="AZ1564" s="38">
        <v>-4.8463999999999998E-3</v>
      </c>
      <c r="BA1564" s="38">
        <v>9.1833799999999993E-2</v>
      </c>
      <c r="BB1564" s="38">
        <v>7.1839600000000003E-2</v>
      </c>
      <c r="BC1564" s="38">
        <v>-8.5288900000000001E-2</v>
      </c>
      <c r="BD1564" s="38">
        <v>-0.14891160000000001</v>
      </c>
      <c r="BE1564" s="38">
        <v>-6.5902699999999995E-2</v>
      </c>
      <c r="BF1564" s="38">
        <v>-1.67665E-2</v>
      </c>
      <c r="BG1564" s="38">
        <v>-3.04648E-2</v>
      </c>
      <c r="BH1564" s="38">
        <v>-1.82655E-2</v>
      </c>
      <c r="BI1564" s="38">
        <v>4.7644800000000001E-2</v>
      </c>
      <c r="BJ1564" s="38">
        <v>8.6002300000000004E-2</v>
      </c>
      <c r="BK1564" s="38">
        <v>1.3909700000000001E-2</v>
      </c>
      <c r="BL1564" s="38">
        <v>-3.6209900000000003E-2</v>
      </c>
      <c r="BM1564" s="38">
        <v>-7.5152300000000005E-2</v>
      </c>
      <c r="BN1564" s="38">
        <v>-0.1748893</v>
      </c>
      <c r="BO1564" s="38">
        <v>-0.13418669999999999</v>
      </c>
      <c r="BP1564" s="38">
        <v>-4.7042899999999999E-2</v>
      </c>
      <c r="BQ1564" s="38">
        <v>5.5320800000000003E-2</v>
      </c>
      <c r="BR1564" s="38">
        <v>0.1070342</v>
      </c>
      <c r="BS1564" s="38">
        <v>7.5065199999999999E-2</v>
      </c>
      <c r="BT1564" s="38">
        <v>-2.63685E-2</v>
      </c>
      <c r="BU1564" s="38">
        <v>-3.3396099999999998E-2</v>
      </c>
      <c r="BV1564" s="38">
        <v>-4.1352399999999997E-2</v>
      </c>
      <c r="BW1564" s="38">
        <v>-3.1874E-3</v>
      </c>
      <c r="BX1564" s="38">
        <v>2.6156100000000002E-2</v>
      </c>
      <c r="BY1564" s="38">
        <v>0.12667229999999999</v>
      </c>
      <c r="BZ1564" s="38">
        <v>0.1146972</v>
      </c>
      <c r="CA1564" s="38">
        <v>-4.1638399999999999E-2</v>
      </c>
      <c r="CB1564" s="38">
        <v>-9.9153199999999997E-2</v>
      </c>
      <c r="CC1564" s="38">
        <v>-1.7497700000000001E-2</v>
      </c>
      <c r="CD1564" s="38">
        <v>3.44864E-2</v>
      </c>
      <c r="CE1564" s="38">
        <v>1.33659E-2</v>
      </c>
      <c r="CF1564" s="38">
        <v>3.0763100000000002E-2</v>
      </c>
      <c r="CG1564" s="38">
        <v>9.8249500000000003E-2</v>
      </c>
      <c r="CH1564" s="38">
        <v>0.1069107</v>
      </c>
      <c r="CI1564" s="38">
        <v>3.4132900000000001E-2</v>
      </c>
      <c r="CJ1564" s="38">
        <v>-1.1193099999999999E-2</v>
      </c>
      <c r="CK1564" s="38">
        <v>-5.6190499999999997E-2</v>
      </c>
      <c r="CL1564" s="38">
        <v>-0.16039619999999999</v>
      </c>
      <c r="CM1564" s="38">
        <v>-0.11292580000000001</v>
      </c>
      <c r="CN1564" s="38">
        <v>-1.55692E-2</v>
      </c>
      <c r="CO1564" s="38">
        <v>7.5721399999999994E-2</v>
      </c>
      <c r="CP1564" s="38">
        <v>0.12982540000000001</v>
      </c>
      <c r="CQ1564" s="38">
        <v>0.10599699999999999</v>
      </c>
      <c r="CR1564" s="38">
        <v>-2.8422E-3</v>
      </c>
      <c r="CS1564" s="38">
        <v>-1.01954E-2</v>
      </c>
      <c r="CT1564" s="38">
        <v>-2.71022E-2</v>
      </c>
      <c r="CU1564" s="38">
        <v>1.39884E-2</v>
      </c>
      <c r="CV1564" s="38">
        <v>4.7628299999999998E-2</v>
      </c>
      <c r="CW1564" s="38">
        <v>0.1508014</v>
      </c>
      <c r="CX1564" s="38">
        <v>0.14438019999999999</v>
      </c>
      <c r="CY1564" s="38">
        <v>-1.1406299999999999E-2</v>
      </c>
      <c r="CZ1564" s="38">
        <v>-6.4690600000000001E-2</v>
      </c>
      <c r="DA1564" s="38">
        <v>1.60275E-2</v>
      </c>
      <c r="DB1564" s="38">
        <v>6.9984099999999994E-2</v>
      </c>
      <c r="DC1564" s="38">
        <v>4.3722799999999999E-2</v>
      </c>
      <c r="DD1564" s="38">
        <v>6.4720100000000003E-2</v>
      </c>
      <c r="DE1564" s="38">
        <v>0.1332981</v>
      </c>
      <c r="DF1564" s="38">
        <v>0.12781909999999999</v>
      </c>
      <c r="DG1564" s="38">
        <v>5.43562E-2</v>
      </c>
      <c r="DH1564" s="38">
        <v>1.38236E-2</v>
      </c>
      <c r="DI1564" s="38">
        <v>-3.7228799999999999E-2</v>
      </c>
      <c r="DJ1564" s="38">
        <v>-0.14590320000000001</v>
      </c>
      <c r="DK1564" s="38">
        <v>-9.1664999999999996E-2</v>
      </c>
      <c r="DL1564" s="38">
        <v>1.5904399999999999E-2</v>
      </c>
      <c r="DM1564" s="38">
        <v>9.6121999999999999E-2</v>
      </c>
      <c r="DN1564" s="38">
        <v>0.15261659999999999</v>
      </c>
      <c r="DO1564" s="38">
        <v>0.13692879999999999</v>
      </c>
      <c r="DP1564" s="38">
        <v>2.06842E-2</v>
      </c>
      <c r="DQ1564" s="38">
        <v>1.30054E-2</v>
      </c>
      <c r="DR1564" s="38">
        <v>-1.28521E-2</v>
      </c>
      <c r="DS1564" s="38">
        <v>3.11642E-2</v>
      </c>
      <c r="DT1564" s="38">
        <v>6.9100499999999995E-2</v>
      </c>
      <c r="DU1564" s="38">
        <v>0.17493040000000001</v>
      </c>
      <c r="DV1564" s="38">
        <v>0.1740632</v>
      </c>
      <c r="DW1564" s="38">
        <v>1.88259E-2</v>
      </c>
      <c r="DX1564" s="38">
        <v>-3.0228100000000001E-2</v>
      </c>
      <c r="DY1564" s="38">
        <v>4.9552600000000002E-2</v>
      </c>
      <c r="DZ1564" s="38">
        <v>0.1054817</v>
      </c>
      <c r="EA1564" s="38">
        <v>7.4079800000000001E-2</v>
      </c>
      <c r="EB1564" s="38">
        <v>9.8677200000000007E-2</v>
      </c>
      <c r="EC1564" s="38">
        <v>0.16834679999999999</v>
      </c>
      <c r="ED1564" s="38">
        <v>0.1580075</v>
      </c>
      <c r="EE1564" s="38">
        <v>8.3555299999999999E-2</v>
      </c>
      <c r="EF1564" s="38">
        <v>4.9943799999999997E-2</v>
      </c>
      <c r="EG1564" s="38">
        <v>-9.8510000000000004E-3</v>
      </c>
      <c r="EH1564" s="38">
        <v>-0.12497750000000001</v>
      </c>
      <c r="EI1564" s="38">
        <v>-6.0967599999999997E-2</v>
      </c>
      <c r="EJ1564" s="38">
        <v>6.1347400000000003E-2</v>
      </c>
      <c r="EK1564" s="38">
        <v>0.1255773</v>
      </c>
      <c r="EL1564" s="38">
        <v>0.1855234</v>
      </c>
      <c r="EM1564" s="38">
        <v>0.18158930000000001</v>
      </c>
      <c r="EN1564" s="38">
        <v>5.4652399999999997E-2</v>
      </c>
      <c r="EO1564" s="38">
        <v>4.6503599999999999E-2</v>
      </c>
      <c r="EP1564" s="38">
        <v>7.7228000000000002E-3</v>
      </c>
      <c r="EQ1564" s="38">
        <v>5.5963300000000001E-2</v>
      </c>
      <c r="ER1564" s="38">
        <v>0.100103</v>
      </c>
      <c r="ES1564" s="38">
        <v>0.20976890000000001</v>
      </c>
      <c r="ET1564" s="38">
        <v>0.21692069999999999</v>
      </c>
      <c r="EU1564" s="38">
        <v>6.2476299999999999E-2</v>
      </c>
      <c r="EV1564" s="38">
        <v>1.95303E-2</v>
      </c>
      <c r="EW1564" s="38">
        <v>9.7957600000000006E-2</v>
      </c>
      <c r="EX1564" s="38">
        <v>0.1567347</v>
      </c>
      <c r="EY1564" s="38">
        <v>0.1179105</v>
      </c>
      <c r="EZ1564" s="38">
        <v>0.1477057</v>
      </c>
      <c r="FA1564" s="38">
        <v>0.21895139999999999</v>
      </c>
      <c r="FB1564" s="38">
        <v>78.15795</v>
      </c>
      <c r="FC1564" s="38">
        <v>77.983959999999996</v>
      </c>
      <c r="FD1564" s="38">
        <v>75.331860000000006</v>
      </c>
      <c r="FE1564" s="38">
        <v>74.295720000000003</v>
      </c>
      <c r="FF1564" s="38">
        <v>73.793049999999994</v>
      </c>
      <c r="FG1564" s="38">
        <v>73.25873</v>
      </c>
      <c r="FH1564" s="38">
        <v>72.55198</v>
      </c>
      <c r="FI1564" s="38">
        <v>74.94847</v>
      </c>
      <c r="FJ1564" s="38">
        <v>79.672709999999995</v>
      </c>
      <c r="FK1564" s="38">
        <v>85.183019999999999</v>
      </c>
      <c r="FL1564" s="38">
        <v>88.317980000000006</v>
      </c>
      <c r="FM1564" s="38">
        <v>91.185429999999997</v>
      </c>
      <c r="FN1564" s="38">
        <v>93.29862</v>
      </c>
      <c r="FO1564" s="38">
        <v>95.621020000000001</v>
      </c>
      <c r="FP1564" s="38">
        <v>97.500870000000006</v>
      </c>
      <c r="FQ1564" s="38">
        <v>99.277550000000005</v>
      </c>
      <c r="FR1564" s="38">
        <v>99.724180000000004</v>
      </c>
      <c r="FS1564" s="38">
        <v>98.894289999999998</v>
      </c>
      <c r="FT1564" s="38">
        <v>96.951610000000002</v>
      </c>
      <c r="FU1564" s="38">
        <v>93.457130000000006</v>
      </c>
      <c r="FV1564" s="38">
        <v>87.63991</v>
      </c>
      <c r="FW1564">
        <v>83.661760000000001</v>
      </c>
      <c r="FX1564">
        <v>81.111469999999997</v>
      </c>
      <c r="FY1564">
        <v>78.558549999999997</v>
      </c>
      <c r="FZ1564">
        <v>5.9433E-2</v>
      </c>
      <c r="GA1564">
        <v>0.44408940000000002</v>
      </c>
      <c r="GB1564">
        <v>1</v>
      </c>
    </row>
    <row r="1565" spans="1:184" x14ac:dyDescent="0.3">
      <c r="A1565" t="s">
        <v>1</v>
      </c>
      <c r="B1565" t="s">
        <v>1</v>
      </c>
      <c r="C1565" t="s">
        <v>264</v>
      </c>
      <c r="D1565" t="s">
        <v>1</v>
      </c>
      <c r="E1565" t="s">
        <v>1</v>
      </c>
      <c r="F1565" t="s">
        <v>1</v>
      </c>
      <c r="G1565" t="s">
        <v>1</v>
      </c>
      <c r="H1565" s="40" t="s">
        <v>1</v>
      </c>
      <c r="I1565" s="18" t="s">
        <v>1</v>
      </c>
      <c r="J1565" s="38" t="s">
        <v>1</v>
      </c>
      <c r="K1565" s="18">
        <v>44760</v>
      </c>
      <c r="L1565" s="38">
        <v>11643</v>
      </c>
      <c r="M1565" s="38">
        <v>11643</v>
      </c>
      <c r="N1565" s="38">
        <v>4.7421850000000001</v>
      </c>
      <c r="O1565" s="38">
        <v>4.5631170000000001</v>
      </c>
      <c r="P1565" s="38">
        <v>4.4119349999999997</v>
      </c>
      <c r="Q1565" s="38">
        <v>4.4169330000000002</v>
      </c>
      <c r="R1565" s="38">
        <v>4.6436200000000003</v>
      </c>
      <c r="S1565" s="38">
        <v>5.1455120000000001</v>
      </c>
      <c r="T1565" s="38">
        <v>5.7428720000000002</v>
      </c>
      <c r="U1565" s="38">
        <v>6.4052480000000003</v>
      </c>
      <c r="V1565" s="38">
        <v>7.1587199999999998</v>
      </c>
      <c r="W1565" s="38">
        <v>7.7234629999999997</v>
      </c>
      <c r="X1565" s="38">
        <v>8.1237250000000003</v>
      </c>
      <c r="Y1565" s="38">
        <v>8.3921899999999994</v>
      </c>
      <c r="Z1565" s="38">
        <v>8.4589370000000006</v>
      </c>
      <c r="AA1565" s="38">
        <v>8.7303160000000002</v>
      </c>
      <c r="AB1565" s="38">
        <v>8.7012300000000007</v>
      </c>
      <c r="AC1565" s="38">
        <v>8.5311229999999991</v>
      </c>
      <c r="AD1565" s="38">
        <v>8.0699450000000006</v>
      </c>
      <c r="AE1565" s="38">
        <v>7.3432890000000004</v>
      </c>
      <c r="AF1565" s="38">
        <v>6.8557709999999998</v>
      </c>
      <c r="AG1565" s="38">
        <v>6.5437200000000004</v>
      </c>
      <c r="AH1565" s="38">
        <v>6.3511040000000003</v>
      </c>
      <c r="AI1565" s="38">
        <v>6.1865509999999997</v>
      </c>
      <c r="AJ1565" s="38">
        <v>5.773504</v>
      </c>
      <c r="AK1565" s="38">
        <v>5.4208239999999996</v>
      </c>
      <c r="AL1565" s="38">
        <v>8.9682600000000001E-2</v>
      </c>
      <c r="AM1565" s="38">
        <v>4.9860099999999997E-2</v>
      </c>
      <c r="AN1565" s="38">
        <v>-7.9089999999999994E-3</v>
      </c>
      <c r="AO1565" s="38">
        <v>-4.5048299999999999E-2</v>
      </c>
      <c r="AP1565" s="38">
        <v>-0.10519530000000001</v>
      </c>
      <c r="AQ1565" s="38">
        <v>-9.80071E-2</v>
      </c>
      <c r="AR1565" s="38">
        <v>-7.3981699999999997E-2</v>
      </c>
      <c r="AS1565" s="38">
        <v>-0.1457195</v>
      </c>
      <c r="AT1565" s="38">
        <v>-7.0769600000000002E-2</v>
      </c>
      <c r="AU1565" s="38">
        <v>-3.1763899999999998E-2</v>
      </c>
      <c r="AV1565" s="38">
        <v>-8.3999999999999995E-3</v>
      </c>
      <c r="AW1565" s="38">
        <v>-4.5032299999999997E-2</v>
      </c>
      <c r="AX1565" s="38">
        <v>-9.2939099999999997E-2</v>
      </c>
      <c r="AY1565" s="38">
        <v>1.1047599999999999E-2</v>
      </c>
      <c r="AZ1565" s="38">
        <v>-4.0297399999999997E-2</v>
      </c>
      <c r="BA1565" s="38">
        <v>-8.2847000000000007E-3</v>
      </c>
      <c r="BB1565" s="38">
        <v>4.3691300000000002E-2</v>
      </c>
      <c r="BC1565" s="38">
        <v>8.2241999999999992E-3</v>
      </c>
      <c r="BD1565" s="38">
        <v>-3.8264699999999999E-2</v>
      </c>
      <c r="BE1565" s="38">
        <v>-1.86692E-2</v>
      </c>
      <c r="BF1565" s="38">
        <v>-7.0548E-3</v>
      </c>
      <c r="BG1565" s="38">
        <v>2.1667100000000002E-2</v>
      </c>
      <c r="BH1565" s="38">
        <v>9.7021E-3</v>
      </c>
      <c r="BI1565" s="38">
        <v>-6.5221500000000002E-2</v>
      </c>
      <c r="BJ1565" s="38">
        <v>0.1095431</v>
      </c>
      <c r="BK1565" s="38">
        <v>7.4124200000000001E-2</v>
      </c>
      <c r="BL1565" s="38">
        <v>2.1064599999999999E-2</v>
      </c>
      <c r="BM1565" s="38">
        <v>-2.1952800000000001E-2</v>
      </c>
      <c r="BN1565" s="38">
        <v>-8.8333099999999998E-2</v>
      </c>
      <c r="BO1565" s="38">
        <v>-7.2598300000000004E-2</v>
      </c>
      <c r="BP1565" s="38">
        <v>-1.91945E-2</v>
      </c>
      <c r="BQ1565" s="38">
        <v>-0.12128659999999999</v>
      </c>
      <c r="BR1565" s="38">
        <v>-4.3305000000000003E-2</v>
      </c>
      <c r="BS1565" s="38">
        <v>-1.67E-3</v>
      </c>
      <c r="BT1565" s="38">
        <v>1.68442E-2</v>
      </c>
      <c r="BU1565" s="38">
        <v>-1.9491700000000001E-2</v>
      </c>
      <c r="BV1565" s="38">
        <v>-7.4391899999999997E-2</v>
      </c>
      <c r="BW1565" s="38">
        <v>3.3885999999999999E-2</v>
      </c>
      <c r="BX1565" s="38">
        <v>-1.3943000000000001E-2</v>
      </c>
      <c r="BY1565" s="38">
        <v>2.24923E-2</v>
      </c>
      <c r="BZ1565" s="38">
        <v>8.1186400000000006E-2</v>
      </c>
      <c r="CA1565" s="38">
        <v>4.6636400000000001E-2</v>
      </c>
      <c r="CB1565" s="38">
        <v>7.6524000000000002E-3</v>
      </c>
      <c r="CC1565" s="38">
        <v>2.6386099999999999E-2</v>
      </c>
      <c r="CD1565" s="38">
        <v>4.11872E-2</v>
      </c>
      <c r="CE1565" s="38">
        <v>6.25526E-2</v>
      </c>
      <c r="CF1565" s="38">
        <v>5.3432800000000003E-2</v>
      </c>
      <c r="CG1565" s="38">
        <v>-1.47142E-2</v>
      </c>
      <c r="CH1565" s="38">
        <v>0.12329850000000001</v>
      </c>
      <c r="CI1565" s="38">
        <v>9.0929399999999994E-2</v>
      </c>
      <c r="CJ1565" s="38">
        <v>4.1131599999999997E-2</v>
      </c>
      <c r="CK1565" s="38">
        <v>-5.9567999999999999E-3</v>
      </c>
      <c r="CL1565" s="38">
        <v>-7.6654299999999995E-2</v>
      </c>
      <c r="CM1565" s="38">
        <v>-5.5000199999999999E-2</v>
      </c>
      <c r="CN1565" s="38">
        <v>1.8750900000000001E-2</v>
      </c>
      <c r="CO1565" s="38">
        <v>-0.1043645</v>
      </c>
      <c r="CP1565" s="38">
        <v>-2.4283099999999998E-2</v>
      </c>
      <c r="CQ1565" s="38">
        <v>1.9172999999999999E-2</v>
      </c>
      <c r="CR1565" s="38">
        <v>3.4328299999999999E-2</v>
      </c>
      <c r="CS1565" s="38">
        <v>-1.8024E-3</v>
      </c>
      <c r="CT1565" s="38">
        <v>-6.1546200000000002E-2</v>
      </c>
      <c r="CU1565" s="38">
        <v>4.9703799999999999E-2</v>
      </c>
      <c r="CV1565" s="38">
        <v>4.3100999999999999E-3</v>
      </c>
      <c r="CW1565" s="38">
        <v>4.3808399999999997E-2</v>
      </c>
      <c r="CX1565" s="38">
        <v>0.1071554</v>
      </c>
      <c r="CY1565" s="38">
        <v>7.3240600000000003E-2</v>
      </c>
      <c r="CZ1565" s="38">
        <v>3.9454500000000003E-2</v>
      </c>
      <c r="DA1565" s="38">
        <v>5.7591200000000002E-2</v>
      </c>
      <c r="DB1565" s="38">
        <v>7.4599499999999999E-2</v>
      </c>
      <c r="DC1565" s="38">
        <v>9.0869800000000001E-2</v>
      </c>
      <c r="DD1565" s="38">
        <v>8.3720600000000006E-2</v>
      </c>
      <c r="DE1565" s="38">
        <v>2.02671E-2</v>
      </c>
      <c r="DF1565" s="38">
        <v>0.1370538</v>
      </c>
      <c r="DG1565" s="38">
        <v>0.1077347</v>
      </c>
      <c r="DH1565" s="38">
        <v>6.1198599999999999E-2</v>
      </c>
      <c r="DI1565" s="38">
        <v>1.00391E-2</v>
      </c>
      <c r="DJ1565" s="38">
        <v>-6.4975500000000005E-2</v>
      </c>
      <c r="DK1565" s="38">
        <v>-3.7402199999999997E-2</v>
      </c>
      <c r="DL1565" s="38">
        <v>5.6696299999999998E-2</v>
      </c>
      <c r="DM1565" s="38">
        <v>-8.7442300000000001E-2</v>
      </c>
      <c r="DN1565" s="38">
        <v>-5.2611999999999997E-3</v>
      </c>
      <c r="DO1565" s="38">
        <v>4.0016000000000003E-2</v>
      </c>
      <c r="DP1565" s="38">
        <v>5.1812299999999999E-2</v>
      </c>
      <c r="DQ1565" s="38">
        <v>1.5886899999999999E-2</v>
      </c>
      <c r="DR1565" s="38">
        <v>-4.8700500000000001E-2</v>
      </c>
      <c r="DS1565" s="38">
        <v>6.5521599999999999E-2</v>
      </c>
      <c r="DT1565" s="38">
        <v>2.2563099999999999E-2</v>
      </c>
      <c r="DU1565" s="38">
        <v>6.5124500000000002E-2</v>
      </c>
      <c r="DV1565" s="38">
        <v>0.1331244</v>
      </c>
      <c r="DW1565" s="38">
        <v>9.9844699999999995E-2</v>
      </c>
      <c r="DX1565" s="38">
        <v>7.1256600000000003E-2</v>
      </c>
      <c r="DY1565" s="38">
        <v>8.8796399999999998E-2</v>
      </c>
      <c r="DZ1565" s="38">
        <v>0.1080117</v>
      </c>
      <c r="EA1565" s="38">
        <v>0.1191869</v>
      </c>
      <c r="EB1565" s="38">
        <v>0.1140084</v>
      </c>
      <c r="EC1565" s="38">
        <v>5.52483E-2</v>
      </c>
      <c r="ED1565" s="38">
        <v>0.15691440000000001</v>
      </c>
      <c r="EE1565" s="38">
        <v>0.1319988</v>
      </c>
      <c r="EF1565" s="38">
        <v>9.0172199999999994E-2</v>
      </c>
      <c r="EG1565" s="38">
        <v>3.31346E-2</v>
      </c>
      <c r="EH1565" s="38">
        <v>-4.8113200000000002E-2</v>
      </c>
      <c r="EI1565" s="38">
        <v>-1.19933E-2</v>
      </c>
      <c r="EJ1565" s="38">
        <v>0.1114835</v>
      </c>
      <c r="EK1565" s="38">
        <v>-6.3009399999999993E-2</v>
      </c>
      <c r="EL1565" s="38">
        <v>2.2203400000000002E-2</v>
      </c>
      <c r="EM1565" s="38">
        <v>7.0109900000000003E-2</v>
      </c>
      <c r="EN1565" s="38">
        <v>7.7056600000000003E-2</v>
      </c>
      <c r="EO1565" s="38">
        <v>4.1427499999999999E-2</v>
      </c>
      <c r="EP1565" s="38">
        <v>-3.01534E-2</v>
      </c>
      <c r="EQ1565" s="38">
        <v>8.8359900000000005E-2</v>
      </c>
      <c r="ER1565" s="38">
        <v>4.8917599999999999E-2</v>
      </c>
      <c r="ES1565" s="38">
        <v>9.5901500000000001E-2</v>
      </c>
      <c r="ET1565" s="38">
        <v>0.1706194</v>
      </c>
      <c r="EU1565" s="38">
        <v>0.13825689999999999</v>
      </c>
      <c r="EV1565" s="38">
        <v>0.11717370000000001</v>
      </c>
      <c r="EW1565" s="38">
        <v>0.13385169999999999</v>
      </c>
      <c r="EX1565" s="38">
        <v>0.1562537</v>
      </c>
      <c r="EY1565" s="38">
        <v>0.1600724</v>
      </c>
      <c r="EZ1565" s="38">
        <v>0.15773909999999999</v>
      </c>
      <c r="FA1565" s="38">
        <v>0.10575569999999999</v>
      </c>
      <c r="FB1565" s="38">
        <v>79.112009999999998</v>
      </c>
      <c r="FC1565" s="38">
        <v>78.605990000000006</v>
      </c>
      <c r="FD1565" s="38">
        <v>77.258510000000001</v>
      </c>
      <c r="FE1565" s="38">
        <v>75.032529999999994</v>
      </c>
      <c r="FF1565" s="38">
        <v>74.60333</v>
      </c>
      <c r="FG1565" s="38">
        <v>73.327160000000006</v>
      </c>
      <c r="FH1565" s="38">
        <v>74.233990000000006</v>
      </c>
      <c r="FI1565" s="38">
        <v>75.310169999999999</v>
      </c>
      <c r="FJ1565" s="38">
        <v>78.382099999999994</v>
      </c>
      <c r="FK1565" s="38">
        <v>82.551779999999994</v>
      </c>
      <c r="FL1565" s="38">
        <v>85.938180000000003</v>
      </c>
      <c r="FM1565" s="38">
        <v>90.881389999999996</v>
      </c>
      <c r="FN1565" s="38">
        <v>93.760270000000006</v>
      </c>
      <c r="FO1565" s="38">
        <v>96.080410000000001</v>
      </c>
      <c r="FP1565" s="38">
        <v>97.725290000000001</v>
      </c>
      <c r="FQ1565" s="38">
        <v>98.034930000000003</v>
      </c>
      <c r="FR1565" s="38">
        <v>97.331729999999993</v>
      </c>
      <c r="FS1565" s="38">
        <v>96.560810000000004</v>
      </c>
      <c r="FT1565" s="38">
        <v>94.374769999999998</v>
      </c>
      <c r="FU1565" s="38">
        <v>90.284970000000001</v>
      </c>
      <c r="FV1565" s="38">
        <v>85.428280000000001</v>
      </c>
      <c r="FW1565">
        <v>81.666780000000003</v>
      </c>
      <c r="FX1565">
        <v>79.308989999999994</v>
      </c>
      <c r="FY1565">
        <v>77.397099999999995</v>
      </c>
      <c r="FZ1565">
        <v>5.2917899999999997E-2</v>
      </c>
      <c r="GA1565">
        <v>0.39690350000000002</v>
      </c>
      <c r="GB1565">
        <v>1</v>
      </c>
    </row>
    <row r="1566" spans="1:184" x14ac:dyDescent="0.3">
      <c r="A1566" t="s">
        <v>1</v>
      </c>
      <c r="B1566" t="s">
        <v>1</v>
      </c>
      <c r="C1566" t="s">
        <v>264</v>
      </c>
      <c r="D1566" t="s">
        <v>1</v>
      </c>
      <c r="E1566" t="s">
        <v>1</v>
      </c>
      <c r="F1566" t="s">
        <v>1</v>
      </c>
      <c r="G1566" t="s">
        <v>1</v>
      </c>
      <c r="H1566" s="40" t="s">
        <v>1</v>
      </c>
      <c r="I1566" s="18" t="s">
        <v>1</v>
      </c>
      <c r="J1566" s="38" t="s">
        <v>1</v>
      </c>
      <c r="K1566" s="18">
        <v>44763</v>
      </c>
      <c r="L1566" s="38">
        <v>11637</v>
      </c>
      <c r="M1566" s="38">
        <v>11637</v>
      </c>
      <c r="N1566" s="38">
        <v>4.921697</v>
      </c>
      <c r="O1566" s="38">
        <v>4.7760889999999998</v>
      </c>
      <c r="P1566" s="38">
        <v>4.653467</v>
      </c>
      <c r="Q1566" s="38">
        <v>4.6294300000000002</v>
      </c>
      <c r="R1566" s="38">
        <v>4.820068</v>
      </c>
      <c r="S1566" s="38">
        <v>5.3756459999999997</v>
      </c>
      <c r="T1566" s="38">
        <v>5.8259080000000001</v>
      </c>
      <c r="U1566" s="38">
        <v>6.2175380000000002</v>
      </c>
      <c r="V1566" s="38">
        <v>6.7824179999999998</v>
      </c>
      <c r="W1566" s="38">
        <v>7.2797450000000001</v>
      </c>
      <c r="X1566" s="38">
        <v>7.6608840000000002</v>
      </c>
      <c r="Y1566" s="38">
        <v>7.9968560000000002</v>
      </c>
      <c r="Z1566" s="38">
        <v>8.1475019999999994</v>
      </c>
      <c r="AA1566" s="38">
        <v>8.4370469999999997</v>
      </c>
      <c r="AB1566" s="38">
        <v>8.4926290000000009</v>
      </c>
      <c r="AC1566" s="38">
        <v>8.3397939999999995</v>
      </c>
      <c r="AD1566" s="38">
        <v>7.9628560000000004</v>
      </c>
      <c r="AE1566" s="38">
        <v>7.3484689999999997</v>
      </c>
      <c r="AF1566" s="38">
        <v>6.9376819999999997</v>
      </c>
      <c r="AG1566" s="38">
        <v>6.5902830000000003</v>
      </c>
      <c r="AH1566" s="38">
        <v>6.3003739999999997</v>
      </c>
      <c r="AI1566" s="38">
        <v>6.0361000000000002</v>
      </c>
      <c r="AJ1566" s="38">
        <v>5.5726789999999999</v>
      </c>
      <c r="AK1566" s="38">
        <v>5.2417550000000004</v>
      </c>
      <c r="AL1566" s="38">
        <v>-9.1761800000000004E-2</v>
      </c>
      <c r="AM1566" s="38">
        <v>-0.1084981</v>
      </c>
      <c r="AN1566" s="38">
        <v>-2.5723800000000002E-2</v>
      </c>
      <c r="AO1566" s="38">
        <v>-3.7063199999999998E-2</v>
      </c>
      <c r="AP1566" s="38">
        <v>-8.4329999999999995E-4</v>
      </c>
      <c r="AQ1566" s="38">
        <v>3.5528700000000003E-2</v>
      </c>
      <c r="AR1566" s="38">
        <v>9.9293599999999996E-2</v>
      </c>
      <c r="AS1566" s="38">
        <v>-3.5293499999999998E-2</v>
      </c>
      <c r="AT1566" s="38">
        <v>-9.5920500000000006E-2</v>
      </c>
      <c r="AU1566" s="38">
        <v>-0.11595419999999999</v>
      </c>
      <c r="AV1566" s="38">
        <v>-0.1805223</v>
      </c>
      <c r="AW1566" s="38">
        <v>-8.6958499999999994E-2</v>
      </c>
      <c r="AX1566" s="38">
        <v>-4.8644699999999999E-2</v>
      </c>
      <c r="AY1566" s="38">
        <v>2.0388799999999999E-2</v>
      </c>
      <c r="AZ1566" s="38">
        <v>6.7063999999999999E-2</v>
      </c>
      <c r="BA1566" s="38">
        <v>-2.6291000000000001E-3</v>
      </c>
      <c r="BB1566" s="38">
        <v>2.6030899999999999E-2</v>
      </c>
      <c r="BC1566" s="38">
        <v>2.7069699999999999E-2</v>
      </c>
      <c r="BD1566" s="38">
        <v>6.9683099999999998E-2</v>
      </c>
      <c r="BE1566" s="38">
        <v>7.9014299999999996E-2</v>
      </c>
      <c r="BF1566" s="38">
        <v>0.1418983</v>
      </c>
      <c r="BG1566" s="38">
        <v>1.7091200000000001E-2</v>
      </c>
      <c r="BH1566" s="38">
        <v>-6.4857499999999998E-2</v>
      </c>
      <c r="BI1566" s="38">
        <v>-7.9987100000000005E-2</v>
      </c>
      <c r="BJ1566" s="38">
        <v>-6.3525100000000001E-2</v>
      </c>
      <c r="BK1566" s="38">
        <v>-8.3298300000000006E-2</v>
      </c>
      <c r="BL1566" s="38">
        <v>-4.3470000000000002E-3</v>
      </c>
      <c r="BM1566" s="38">
        <v>-1.9633600000000001E-2</v>
      </c>
      <c r="BN1566" s="38">
        <v>1.62097E-2</v>
      </c>
      <c r="BO1566" s="38">
        <v>5.5365299999999999E-2</v>
      </c>
      <c r="BP1566" s="38">
        <v>0.1249393</v>
      </c>
      <c r="BQ1566" s="38">
        <v>-1.6134599999999999E-2</v>
      </c>
      <c r="BR1566" s="38">
        <v>-7.2512099999999996E-2</v>
      </c>
      <c r="BS1566" s="38">
        <v>-9.0861700000000004E-2</v>
      </c>
      <c r="BT1566" s="38">
        <v>-0.1572817</v>
      </c>
      <c r="BU1566" s="38">
        <v>-6.6829299999999994E-2</v>
      </c>
      <c r="BV1566" s="38">
        <v>-2.8365399999999999E-2</v>
      </c>
      <c r="BW1566" s="38">
        <v>4.4901999999999997E-2</v>
      </c>
      <c r="BX1566" s="38">
        <v>8.9196600000000001E-2</v>
      </c>
      <c r="BY1566" s="38">
        <v>2.0047300000000001E-2</v>
      </c>
      <c r="BZ1566" s="38">
        <v>5.3084399999999997E-2</v>
      </c>
      <c r="CA1566" s="38">
        <v>5.4362300000000002E-2</v>
      </c>
      <c r="CB1566" s="38">
        <v>9.88536E-2</v>
      </c>
      <c r="CC1566" s="38">
        <v>0.1074224</v>
      </c>
      <c r="CD1566" s="38">
        <v>0.17259550000000001</v>
      </c>
      <c r="CE1566" s="38">
        <v>4.3523800000000001E-2</v>
      </c>
      <c r="CF1566" s="38">
        <v>-3.2700899999999998E-2</v>
      </c>
      <c r="CG1566" s="38">
        <v>-4.5733099999999999E-2</v>
      </c>
      <c r="CH1566" s="38">
        <v>-4.3968399999999998E-2</v>
      </c>
      <c r="CI1566" s="38">
        <v>-6.5844899999999998E-2</v>
      </c>
      <c r="CJ1566" s="38">
        <v>1.0458500000000001E-2</v>
      </c>
      <c r="CK1566" s="38">
        <v>-7.5618999999999999E-3</v>
      </c>
      <c r="CL1566" s="38">
        <v>2.80205E-2</v>
      </c>
      <c r="CM1566" s="38">
        <v>6.9104100000000002E-2</v>
      </c>
      <c r="CN1566" s="38">
        <v>0.14270150000000001</v>
      </c>
      <c r="CO1566" s="38">
        <v>-2.8652E-3</v>
      </c>
      <c r="CP1566" s="38">
        <v>-5.6299500000000002E-2</v>
      </c>
      <c r="CQ1566" s="38">
        <v>-7.3482699999999998E-2</v>
      </c>
      <c r="CR1566" s="38">
        <v>-0.14118530000000001</v>
      </c>
      <c r="CS1566" s="38">
        <v>-5.2887900000000002E-2</v>
      </c>
      <c r="CT1566" s="38">
        <v>-1.4320100000000001E-2</v>
      </c>
      <c r="CU1566" s="38">
        <v>6.1879799999999999E-2</v>
      </c>
      <c r="CV1566" s="38">
        <v>0.1045256</v>
      </c>
      <c r="CW1566" s="38">
        <v>3.5753E-2</v>
      </c>
      <c r="CX1566" s="38">
        <v>7.1821599999999999E-2</v>
      </c>
      <c r="CY1566" s="38">
        <v>7.32651E-2</v>
      </c>
      <c r="CZ1566" s="38">
        <v>0.119057</v>
      </c>
      <c r="DA1566" s="38">
        <v>0.12709780000000001</v>
      </c>
      <c r="DB1566" s="38">
        <v>0.19385630000000001</v>
      </c>
      <c r="DC1566" s="38">
        <v>6.1830999999999997E-2</v>
      </c>
      <c r="DD1566" s="38">
        <v>-1.0429300000000001E-2</v>
      </c>
      <c r="DE1566" s="38">
        <v>-2.2008900000000001E-2</v>
      </c>
      <c r="DF1566" s="38">
        <v>-2.4411700000000001E-2</v>
      </c>
      <c r="DG1566" s="38">
        <v>-4.83916E-2</v>
      </c>
      <c r="DH1566" s="38">
        <v>2.5264000000000002E-2</v>
      </c>
      <c r="DI1566" s="38">
        <v>4.5097999999999996E-3</v>
      </c>
      <c r="DJ1566" s="38">
        <v>3.98313E-2</v>
      </c>
      <c r="DK1566" s="38">
        <v>8.2842799999999994E-2</v>
      </c>
      <c r="DL1566" s="38">
        <v>0.16046360000000001</v>
      </c>
      <c r="DM1566" s="38">
        <v>1.0404200000000001E-2</v>
      </c>
      <c r="DN1566" s="38">
        <v>-4.0086799999999999E-2</v>
      </c>
      <c r="DO1566" s="38">
        <v>-5.6103699999999999E-2</v>
      </c>
      <c r="DP1566" s="38">
        <v>-0.1250889</v>
      </c>
      <c r="DQ1566" s="38">
        <v>-3.8946599999999998E-2</v>
      </c>
      <c r="DR1566" s="38">
        <v>-2.7470000000000001E-4</v>
      </c>
      <c r="DS1566" s="38">
        <v>7.8857499999999997E-2</v>
      </c>
      <c r="DT1566" s="38">
        <v>0.11985460000000001</v>
      </c>
      <c r="DU1566" s="38">
        <v>5.14586E-2</v>
      </c>
      <c r="DV1566" s="38">
        <v>9.0558799999999995E-2</v>
      </c>
      <c r="DW1566" s="38">
        <v>9.2167799999999994E-2</v>
      </c>
      <c r="DX1566" s="38">
        <v>0.13926040000000001</v>
      </c>
      <c r="DY1566" s="38">
        <v>0.14677309999999999</v>
      </c>
      <c r="DZ1566" s="38">
        <v>0.21511710000000001</v>
      </c>
      <c r="EA1566" s="38">
        <v>8.0138200000000007E-2</v>
      </c>
      <c r="EB1566" s="38">
        <v>1.18423E-2</v>
      </c>
      <c r="EC1566" s="38">
        <v>1.7154E-3</v>
      </c>
      <c r="ED1566" s="38">
        <v>3.8251000000000001E-3</v>
      </c>
      <c r="EE1566" s="38">
        <v>-2.3191699999999999E-2</v>
      </c>
      <c r="EF1566" s="38">
        <v>4.66407E-2</v>
      </c>
      <c r="EG1566" s="38">
        <v>2.1939400000000001E-2</v>
      </c>
      <c r="EH1566" s="38">
        <v>5.6884200000000003E-2</v>
      </c>
      <c r="EI1566" s="38">
        <v>0.1026794</v>
      </c>
      <c r="EJ1566" s="38">
        <v>0.18610930000000001</v>
      </c>
      <c r="EK1566" s="38">
        <v>2.9563200000000001E-2</v>
      </c>
      <c r="EL1566" s="38">
        <v>-1.6678399999999999E-2</v>
      </c>
      <c r="EM1566" s="38">
        <v>-3.1011199999999999E-2</v>
      </c>
      <c r="EN1566" s="38">
        <v>-0.1018482</v>
      </c>
      <c r="EO1566" s="38">
        <v>-1.8817400000000001E-2</v>
      </c>
      <c r="EP1566" s="38">
        <v>2.0004600000000001E-2</v>
      </c>
      <c r="EQ1566" s="38">
        <v>0.1033707</v>
      </c>
      <c r="ER1566" s="38">
        <v>0.1419871</v>
      </c>
      <c r="ES1566" s="38">
        <v>7.4135099999999995E-2</v>
      </c>
      <c r="ET1566" s="38">
        <v>0.1176123</v>
      </c>
      <c r="EU1566" s="38">
        <v>0.11946039999999999</v>
      </c>
      <c r="EV1566" s="38">
        <v>0.16843079999999999</v>
      </c>
      <c r="EW1566" s="38">
        <v>0.17518120000000001</v>
      </c>
      <c r="EX1566" s="38">
        <v>0.24581439999999999</v>
      </c>
      <c r="EY1566" s="38">
        <v>0.10657079999999999</v>
      </c>
      <c r="EZ1566" s="38">
        <v>4.3998900000000001E-2</v>
      </c>
      <c r="FA1566" s="38">
        <v>3.5969399999999999E-2</v>
      </c>
      <c r="FB1566" s="38">
        <v>72.250540000000001</v>
      </c>
      <c r="FC1566" s="38">
        <v>70.884820000000005</v>
      </c>
      <c r="FD1566" s="38">
        <v>69.947620000000001</v>
      </c>
      <c r="FE1566" s="38">
        <v>68.162279999999996</v>
      </c>
      <c r="FF1566" s="38">
        <v>66.874139999999997</v>
      </c>
      <c r="FG1566" s="38">
        <v>65.44614</v>
      </c>
      <c r="FH1566" s="38">
        <v>65.945239999999998</v>
      </c>
      <c r="FI1566" s="38">
        <v>67.564509999999999</v>
      </c>
      <c r="FJ1566" s="38">
        <v>70.786339999999996</v>
      </c>
      <c r="FK1566" s="38">
        <v>74.661869999999993</v>
      </c>
      <c r="FL1566" s="38">
        <v>79.388180000000006</v>
      </c>
      <c r="FM1566" s="38">
        <v>82.639439999999993</v>
      </c>
      <c r="FN1566" s="38">
        <v>85.938209999999998</v>
      </c>
      <c r="FO1566" s="38">
        <v>88.677409999999995</v>
      </c>
      <c r="FP1566" s="38">
        <v>91.135720000000006</v>
      </c>
      <c r="FQ1566" s="38">
        <v>93.540890000000005</v>
      </c>
      <c r="FR1566" s="38">
        <v>95.016499999999994</v>
      </c>
      <c r="FS1566" s="38">
        <v>95.616619999999998</v>
      </c>
      <c r="FT1566" s="38">
        <v>92.900840000000002</v>
      </c>
      <c r="FU1566" s="38">
        <v>89.125309999999999</v>
      </c>
      <c r="FV1566" s="38">
        <v>84.260909999999996</v>
      </c>
      <c r="FW1566">
        <v>79.565560000000005</v>
      </c>
      <c r="FX1566">
        <v>76.833430000000007</v>
      </c>
      <c r="FY1566">
        <v>75.836380000000005</v>
      </c>
      <c r="FZ1566">
        <v>3.3814400000000001E-2</v>
      </c>
      <c r="GA1566">
        <v>0.26269569999999998</v>
      </c>
      <c r="GB1566">
        <v>1</v>
      </c>
    </row>
    <row r="1567" spans="1:184" x14ac:dyDescent="0.3">
      <c r="A1567" t="s">
        <v>1</v>
      </c>
      <c r="B1567" t="s">
        <v>1</v>
      </c>
      <c r="C1567" t="s">
        <v>264</v>
      </c>
      <c r="D1567" t="s">
        <v>1</v>
      </c>
      <c r="E1567" t="s">
        <v>1</v>
      </c>
      <c r="F1567" t="s">
        <v>1</v>
      </c>
      <c r="G1567" t="s">
        <v>1</v>
      </c>
      <c r="H1567" s="40" t="s">
        <v>1</v>
      </c>
      <c r="I1567" s="18" t="s">
        <v>1</v>
      </c>
      <c r="J1567" s="38" t="s">
        <v>1</v>
      </c>
      <c r="K1567" s="18">
        <v>44789</v>
      </c>
      <c r="L1567" s="38">
        <v>11575</v>
      </c>
      <c r="M1567" s="38">
        <v>11575</v>
      </c>
      <c r="N1567" s="38">
        <v>5.0750450000000003</v>
      </c>
      <c r="O1567" s="38">
        <v>4.9318030000000004</v>
      </c>
      <c r="P1567" s="38">
        <v>4.7580400000000003</v>
      </c>
      <c r="Q1567" s="38">
        <v>4.7106339999999998</v>
      </c>
      <c r="R1567" s="38">
        <v>4.9462109999999999</v>
      </c>
      <c r="S1567" s="38">
        <v>5.4756559999999999</v>
      </c>
      <c r="T1567" s="38">
        <v>6.0076450000000001</v>
      </c>
      <c r="U1567" s="38">
        <v>6.58786</v>
      </c>
      <c r="V1567" s="38">
        <v>7.345472</v>
      </c>
      <c r="W1567" s="38">
        <v>8.0026670000000006</v>
      </c>
      <c r="X1567" s="38">
        <v>8.4464120000000005</v>
      </c>
      <c r="Y1567" s="38">
        <v>8.8708910000000003</v>
      </c>
      <c r="Z1567" s="38">
        <v>9.0415720000000004</v>
      </c>
      <c r="AA1567" s="38">
        <v>9.3248529999999992</v>
      </c>
      <c r="AB1567" s="38">
        <v>9.3682529999999993</v>
      </c>
      <c r="AC1567" s="38">
        <v>9.1717329999999997</v>
      </c>
      <c r="AD1567" s="38">
        <v>8.676876</v>
      </c>
      <c r="AE1567" s="38">
        <v>7.925745</v>
      </c>
      <c r="AF1567" s="38">
        <v>7.4447130000000001</v>
      </c>
      <c r="AG1567" s="38">
        <v>7.0925019999999996</v>
      </c>
      <c r="AH1567" s="38">
        <v>6.8135399999999997</v>
      </c>
      <c r="AI1567" s="38">
        <v>6.6244370000000004</v>
      </c>
      <c r="AJ1567" s="38">
        <v>6.0850400000000002</v>
      </c>
      <c r="AK1567" s="38">
        <v>5.7038489999999999</v>
      </c>
      <c r="AL1567" s="38">
        <v>-0.2504827</v>
      </c>
      <c r="AM1567" s="38">
        <v>-0.20716709999999999</v>
      </c>
      <c r="AN1567" s="38">
        <v>-0.17454749999999999</v>
      </c>
      <c r="AO1567" s="38">
        <v>-0.1317342</v>
      </c>
      <c r="AP1567" s="38">
        <v>-3.2310600000000002E-2</v>
      </c>
      <c r="AQ1567" s="38">
        <v>-3.33812E-2</v>
      </c>
      <c r="AR1567" s="38">
        <v>1.19387E-2</v>
      </c>
      <c r="AS1567" s="38">
        <v>0.1038012</v>
      </c>
      <c r="AT1567" s="38">
        <v>0.1018831</v>
      </c>
      <c r="AU1567" s="38">
        <v>0.1147557</v>
      </c>
      <c r="AV1567" s="38">
        <v>-6.3046599999999994E-2</v>
      </c>
      <c r="AW1567" s="38">
        <v>-9.6382800000000005E-2</v>
      </c>
      <c r="AX1567" s="38">
        <v>-9.2806700000000006E-2</v>
      </c>
      <c r="AY1567" s="38">
        <v>-5.7020999999999999E-3</v>
      </c>
      <c r="AZ1567" s="38">
        <v>-1.1616899999999999E-2</v>
      </c>
      <c r="BA1567" s="38">
        <v>0.1233972</v>
      </c>
      <c r="BB1567" s="38">
        <v>0.23372380000000001</v>
      </c>
      <c r="BC1567" s="38">
        <v>0.1448217</v>
      </c>
      <c r="BD1567" s="38">
        <v>3.8501E-3</v>
      </c>
      <c r="BE1567" s="38">
        <v>-1.5620999999999999E-2</v>
      </c>
      <c r="BF1567" s="38">
        <v>-4.9907100000000003E-2</v>
      </c>
      <c r="BG1567" s="38">
        <v>8.3458999999999998E-3</v>
      </c>
      <c r="BH1567" s="38">
        <v>-0.1304833</v>
      </c>
      <c r="BI1567" s="38">
        <v>-0.10508000000000001</v>
      </c>
      <c r="BJ1567" s="38">
        <v>-0.22061919999999999</v>
      </c>
      <c r="BK1567" s="38">
        <v>-0.18028459999999999</v>
      </c>
      <c r="BL1567" s="38">
        <v>-0.14426549999999999</v>
      </c>
      <c r="BM1567" s="38">
        <v>-0.1103693</v>
      </c>
      <c r="BN1567" s="38">
        <v>-1.1269700000000001E-2</v>
      </c>
      <c r="BO1567" s="38">
        <v>-7.9842999999999997E-3</v>
      </c>
      <c r="BP1567" s="38">
        <v>4.0899600000000001E-2</v>
      </c>
      <c r="BQ1567" s="38">
        <v>0.13011239999999999</v>
      </c>
      <c r="BR1567" s="38">
        <v>0.13568060000000001</v>
      </c>
      <c r="BS1567" s="38">
        <v>0.15009130000000001</v>
      </c>
      <c r="BT1567" s="38">
        <v>-2.8451500000000001E-2</v>
      </c>
      <c r="BU1567" s="38">
        <v>-6.7785600000000001E-2</v>
      </c>
      <c r="BV1567" s="38">
        <v>-6.7936200000000002E-2</v>
      </c>
      <c r="BW1567" s="38">
        <v>2.09207E-2</v>
      </c>
      <c r="BX1567" s="38">
        <v>1.73373E-2</v>
      </c>
      <c r="BY1567" s="38">
        <v>0.1573341</v>
      </c>
      <c r="BZ1567" s="38">
        <v>0.27247850000000001</v>
      </c>
      <c r="CA1567" s="38">
        <v>0.18942410000000001</v>
      </c>
      <c r="CB1567" s="38">
        <v>5.8621399999999997E-2</v>
      </c>
      <c r="CC1567" s="38">
        <v>3.5948500000000001E-2</v>
      </c>
      <c r="CD1567" s="38">
        <v>2.4875000000000001E-3</v>
      </c>
      <c r="CE1567" s="38">
        <v>5.1804799999999998E-2</v>
      </c>
      <c r="CF1567" s="38">
        <v>-8.2844899999999999E-2</v>
      </c>
      <c r="CG1567" s="38">
        <v>-5.4031299999999997E-2</v>
      </c>
      <c r="CH1567" s="38">
        <v>-0.1999359</v>
      </c>
      <c r="CI1567" s="38">
        <v>-0.1616659</v>
      </c>
      <c r="CJ1567" s="38">
        <v>-0.12329229999999999</v>
      </c>
      <c r="CK1567" s="38">
        <v>-9.5572000000000004E-2</v>
      </c>
      <c r="CL1567" s="38">
        <v>3.3032000000000001E-3</v>
      </c>
      <c r="CM1567" s="38">
        <v>9.6056000000000006E-3</v>
      </c>
      <c r="CN1567" s="38">
        <v>6.0957799999999999E-2</v>
      </c>
      <c r="CO1567" s="38">
        <v>0.14833540000000001</v>
      </c>
      <c r="CP1567" s="38">
        <v>0.1590887</v>
      </c>
      <c r="CQ1567" s="38">
        <v>0.17456459999999999</v>
      </c>
      <c r="CR1567" s="38">
        <v>-4.4910999999999996E-3</v>
      </c>
      <c r="CS1567" s="38">
        <v>-4.7979399999999998E-2</v>
      </c>
      <c r="CT1567" s="38">
        <v>-5.0710900000000003E-2</v>
      </c>
      <c r="CU1567" s="38">
        <v>3.9359499999999999E-2</v>
      </c>
      <c r="CV1567" s="38">
        <v>3.7390800000000002E-2</v>
      </c>
      <c r="CW1567" s="38">
        <v>0.18083859999999999</v>
      </c>
      <c r="CX1567" s="38">
        <v>0.29931990000000003</v>
      </c>
      <c r="CY1567" s="38">
        <v>0.2203156</v>
      </c>
      <c r="CZ1567" s="38">
        <v>9.65559E-2</v>
      </c>
      <c r="DA1567" s="38">
        <v>7.1665300000000001E-2</v>
      </c>
      <c r="DB1567" s="38">
        <v>3.8775900000000002E-2</v>
      </c>
      <c r="DC1567" s="38">
        <v>8.1904299999999999E-2</v>
      </c>
      <c r="DD1567" s="38">
        <v>-4.9850699999999998E-2</v>
      </c>
      <c r="DE1567" s="38">
        <v>-1.8675199999999999E-2</v>
      </c>
      <c r="DF1567" s="38">
        <v>-0.17925250000000001</v>
      </c>
      <c r="DG1567" s="38">
        <v>-0.14304710000000001</v>
      </c>
      <c r="DH1567" s="38">
        <v>-0.1023191</v>
      </c>
      <c r="DI1567" s="38">
        <v>-8.0774700000000005E-2</v>
      </c>
      <c r="DJ1567" s="38">
        <v>1.7876099999999999E-2</v>
      </c>
      <c r="DK1567" s="38">
        <v>2.7195400000000002E-2</v>
      </c>
      <c r="DL1567" s="38">
        <v>8.1016000000000005E-2</v>
      </c>
      <c r="DM1567" s="38">
        <v>0.1665585</v>
      </c>
      <c r="DN1567" s="38">
        <v>0.18249679999999999</v>
      </c>
      <c r="DO1567" s="38">
        <v>0.19903789999999999</v>
      </c>
      <c r="DP1567" s="38">
        <v>1.9469299999999998E-2</v>
      </c>
      <c r="DQ1567" s="38">
        <v>-2.81731E-2</v>
      </c>
      <c r="DR1567" s="38">
        <v>-3.3485599999999997E-2</v>
      </c>
      <c r="DS1567" s="38">
        <v>5.77984E-2</v>
      </c>
      <c r="DT1567" s="38">
        <v>5.74444E-2</v>
      </c>
      <c r="DU1567" s="38">
        <v>0.2043432</v>
      </c>
      <c r="DV1567" s="38">
        <v>0.32616119999999998</v>
      </c>
      <c r="DW1567" s="38">
        <v>0.25120710000000002</v>
      </c>
      <c r="DX1567" s="38">
        <v>0.13449030000000001</v>
      </c>
      <c r="DY1567" s="38">
        <v>0.1073822</v>
      </c>
      <c r="DZ1567" s="38">
        <v>7.50643E-2</v>
      </c>
      <c r="EA1567" s="38">
        <v>0.1120038</v>
      </c>
      <c r="EB1567" s="38">
        <v>-1.68565E-2</v>
      </c>
      <c r="EC1567" s="38">
        <v>1.6680899999999999E-2</v>
      </c>
      <c r="ED1567" s="38">
        <v>-0.14938899999999999</v>
      </c>
      <c r="EE1567" s="38">
        <v>-0.11616460000000001</v>
      </c>
      <c r="EF1567" s="38">
        <v>-7.2037199999999996E-2</v>
      </c>
      <c r="EG1567" s="38">
        <v>-5.9409799999999999E-2</v>
      </c>
      <c r="EH1567" s="38">
        <v>3.8917E-2</v>
      </c>
      <c r="EI1567" s="38">
        <v>5.2592399999999997E-2</v>
      </c>
      <c r="EJ1567" s="38">
        <v>0.1099769</v>
      </c>
      <c r="EK1567" s="38">
        <v>0.1928696</v>
      </c>
      <c r="EL1567" s="38">
        <v>0.21629429999999999</v>
      </c>
      <c r="EM1567" s="38">
        <v>0.23437350000000001</v>
      </c>
      <c r="EN1567" s="38">
        <v>5.4064300000000003E-2</v>
      </c>
      <c r="EO1567" s="38">
        <v>4.2400000000000001E-4</v>
      </c>
      <c r="EP1567" s="38">
        <v>-8.6151000000000005E-3</v>
      </c>
      <c r="EQ1567" s="38">
        <v>8.4421099999999999E-2</v>
      </c>
      <c r="ER1567" s="38">
        <v>8.6398500000000003E-2</v>
      </c>
      <c r="ES1567" s="38">
        <v>0.23827999999999999</v>
      </c>
      <c r="ET1567" s="38">
        <v>0.36491590000000002</v>
      </c>
      <c r="EU1567" s="38">
        <v>0.2958095</v>
      </c>
      <c r="EV1567" s="38">
        <v>0.1892617</v>
      </c>
      <c r="EW1567" s="38">
        <v>0.1589517</v>
      </c>
      <c r="EX1567" s="38">
        <v>0.12745899999999999</v>
      </c>
      <c r="EY1567" s="38">
        <v>0.15546270000000001</v>
      </c>
      <c r="EZ1567" s="38">
        <v>3.0781900000000001E-2</v>
      </c>
      <c r="FA1567" s="38">
        <v>6.7729600000000001E-2</v>
      </c>
      <c r="FB1567" s="38">
        <v>78.492840000000001</v>
      </c>
      <c r="FC1567" s="38">
        <v>76.368139999999997</v>
      </c>
      <c r="FD1567" s="38">
        <v>75.489500000000007</v>
      </c>
      <c r="FE1567" s="38">
        <v>74.107579999999999</v>
      </c>
      <c r="FF1567" s="38">
        <v>72.728899999999996</v>
      </c>
      <c r="FG1567" s="38">
        <v>72.284170000000003</v>
      </c>
      <c r="FH1567" s="38">
        <v>70.871070000000003</v>
      </c>
      <c r="FI1567" s="38">
        <v>71.907939999999996</v>
      </c>
      <c r="FJ1567" s="38">
        <v>75.894130000000004</v>
      </c>
      <c r="FK1567" s="38">
        <v>80.500810000000001</v>
      </c>
      <c r="FL1567" s="38">
        <v>84.002570000000006</v>
      </c>
      <c r="FM1567" s="38">
        <v>87.755229999999997</v>
      </c>
      <c r="FN1567" s="38">
        <v>92.557010000000005</v>
      </c>
      <c r="FO1567" s="38">
        <v>96.117059999999995</v>
      </c>
      <c r="FP1567" s="38">
        <v>99.154319999999998</v>
      </c>
      <c r="FQ1567" s="38">
        <v>100.8039</v>
      </c>
      <c r="FR1567" s="38">
        <v>101.81399999999999</v>
      </c>
      <c r="FS1567" s="38">
        <v>102.2919</v>
      </c>
      <c r="FT1567" s="38">
        <v>101.4011</v>
      </c>
      <c r="FU1567" s="38">
        <v>98.592960000000005</v>
      </c>
      <c r="FV1567" s="38">
        <v>93.881990000000002</v>
      </c>
      <c r="FW1567">
        <v>90.993600000000001</v>
      </c>
      <c r="FX1567">
        <v>85.972110000000001</v>
      </c>
      <c r="FY1567">
        <v>82.36591</v>
      </c>
      <c r="FZ1567">
        <v>5.9996800000000003E-2</v>
      </c>
      <c r="GA1567">
        <v>0.4377568</v>
      </c>
      <c r="GB1567">
        <v>1</v>
      </c>
    </row>
    <row r="1568" spans="1:184" x14ac:dyDescent="0.3">
      <c r="A1568" t="s">
        <v>1</v>
      </c>
      <c r="B1568" t="s">
        <v>1</v>
      </c>
      <c r="C1568" t="s">
        <v>264</v>
      </c>
      <c r="D1568" t="s">
        <v>1</v>
      </c>
      <c r="E1568" t="s">
        <v>1</v>
      </c>
      <c r="F1568" t="s">
        <v>1</v>
      </c>
      <c r="G1568" t="s">
        <v>1</v>
      </c>
      <c r="H1568" s="40" t="s">
        <v>1</v>
      </c>
      <c r="I1568" s="18" t="s">
        <v>1</v>
      </c>
      <c r="J1568" s="38" t="s">
        <v>1</v>
      </c>
      <c r="K1568" s="18">
        <v>44790</v>
      </c>
      <c r="L1568" s="38">
        <v>11571</v>
      </c>
      <c r="M1568" s="38">
        <v>11571</v>
      </c>
      <c r="N1568" s="38">
        <v>5.6275000000000004</v>
      </c>
      <c r="O1568" s="38">
        <v>5.4663919999999999</v>
      </c>
      <c r="P1568" s="38">
        <v>5.3255999999999997</v>
      </c>
      <c r="Q1568" s="38">
        <v>5.213641</v>
      </c>
      <c r="R1568" s="38">
        <v>5.3836620000000002</v>
      </c>
      <c r="S1568" s="38">
        <v>5.8647609999999997</v>
      </c>
      <c r="T1568" s="38">
        <v>6.4042839999999996</v>
      </c>
      <c r="U1568" s="38">
        <v>7.0554309999999996</v>
      </c>
      <c r="V1568" s="38">
        <v>7.676571</v>
      </c>
      <c r="W1568" s="38">
        <v>8.1664480000000008</v>
      </c>
      <c r="X1568" s="38">
        <v>8.4412330000000004</v>
      </c>
      <c r="Y1568" s="38">
        <v>8.6952560000000005</v>
      </c>
      <c r="Z1568" s="38">
        <v>8.7443519999999992</v>
      </c>
      <c r="AA1568" s="38">
        <v>9.0298809999999996</v>
      </c>
      <c r="AB1568" s="38">
        <v>9.0119969999999991</v>
      </c>
      <c r="AC1568" s="38">
        <v>8.6956930000000003</v>
      </c>
      <c r="AD1568" s="38">
        <v>8.3477759999999996</v>
      </c>
      <c r="AE1568" s="38">
        <v>7.732424</v>
      </c>
      <c r="AF1568" s="38">
        <v>7.2887430000000002</v>
      </c>
      <c r="AG1568" s="38">
        <v>6.980747</v>
      </c>
      <c r="AH1568" s="38">
        <v>6.7137310000000001</v>
      </c>
      <c r="AI1568" s="38">
        <v>6.5209210000000004</v>
      </c>
      <c r="AJ1568" s="38">
        <v>6.0263730000000004</v>
      </c>
      <c r="AK1568" s="38">
        <v>5.689095</v>
      </c>
      <c r="AL1568" s="38">
        <v>6.3740900000000003E-2</v>
      </c>
      <c r="AM1568" s="38">
        <v>8.0196799999999999E-2</v>
      </c>
      <c r="AN1568" s="38">
        <v>0.14300969999999999</v>
      </c>
      <c r="AO1568" s="38">
        <v>7.7895900000000004E-2</v>
      </c>
      <c r="AP1568" s="38">
        <v>1.0711500000000001E-2</v>
      </c>
      <c r="AQ1568" s="38">
        <v>-0.15570829999999999</v>
      </c>
      <c r="AR1568" s="38">
        <v>-0.30771989999999999</v>
      </c>
      <c r="AS1568" s="38">
        <v>-0.1197558</v>
      </c>
      <c r="AT1568" s="38">
        <v>-0.31503340000000002</v>
      </c>
      <c r="AU1568" s="38">
        <v>-0.2369482</v>
      </c>
      <c r="AV1568" s="38">
        <v>-0.18349070000000001</v>
      </c>
      <c r="AW1568" s="38">
        <v>-9.3926999999999997E-2</v>
      </c>
      <c r="AX1568" s="38">
        <v>-0.16896890000000001</v>
      </c>
      <c r="AY1568" s="38">
        <v>-2.1329299999999999E-2</v>
      </c>
      <c r="AZ1568" s="38">
        <v>7.3287699999999997E-2</v>
      </c>
      <c r="BA1568" s="38">
        <v>0.13271179999999999</v>
      </c>
      <c r="BB1568" s="38">
        <v>0.4690415</v>
      </c>
      <c r="BC1568" s="38">
        <v>0.5216942</v>
      </c>
      <c r="BD1568" s="38">
        <v>0.36947839999999998</v>
      </c>
      <c r="BE1568" s="38">
        <v>0.2598047</v>
      </c>
      <c r="BF1568" s="38">
        <v>0.134967</v>
      </c>
      <c r="BG1568" s="38">
        <v>0.2279803</v>
      </c>
      <c r="BH1568" s="38">
        <v>8.5270899999999997E-2</v>
      </c>
      <c r="BI1568" s="38">
        <v>8.2071099999999994E-2</v>
      </c>
      <c r="BJ1568" s="38">
        <v>9.7318199999999994E-2</v>
      </c>
      <c r="BK1568" s="38">
        <v>0.1212915</v>
      </c>
      <c r="BL1568" s="38">
        <v>0.17099159999999999</v>
      </c>
      <c r="BM1568" s="38">
        <v>0.1015741</v>
      </c>
      <c r="BN1568" s="38">
        <v>3.5600800000000002E-2</v>
      </c>
      <c r="BO1568" s="38">
        <v>-9.9466899999999997E-2</v>
      </c>
      <c r="BP1568" s="38">
        <v>-0.21583869999999999</v>
      </c>
      <c r="BQ1568" s="38">
        <v>-7.9908199999999999E-2</v>
      </c>
      <c r="BR1568" s="38">
        <v>-0.2807482</v>
      </c>
      <c r="BS1568" s="38">
        <v>-0.20615030000000001</v>
      </c>
      <c r="BT1568" s="38">
        <v>-0.15519089999999999</v>
      </c>
      <c r="BU1568" s="38">
        <v>-7.2767200000000004E-2</v>
      </c>
      <c r="BV1568" s="38">
        <v>-0.14119399999999999</v>
      </c>
      <c r="BW1568" s="38">
        <v>1.7195499999999999E-2</v>
      </c>
      <c r="BX1568" s="38">
        <v>0.13072549999999999</v>
      </c>
      <c r="BY1568" s="38">
        <v>0.2082446</v>
      </c>
      <c r="BZ1568" s="38">
        <v>0.5517668</v>
      </c>
      <c r="CA1568" s="38">
        <v>0.57224839999999999</v>
      </c>
      <c r="CB1568" s="38">
        <v>0.4227359</v>
      </c>
      <c r="CC1568" s="38">
        <v>0.30915120000000001</v>
      </c>
      <c r="CD1568" s="38">
        <v>0.18264749999999999</v>
      </c>
      <c r="CE1568" s="38">
        <v>0.2688642</v>
      </c>
      <c r="CF1568" s="38">
        <v>0.132659</v>
      </c>
      <c r="CG1568" s="38">
        <v>0.1245629</v>
      </c>
      <c r="CH1568" s="38">
        <v>0.12057379999999999</v>
      </c>
      <c r="CI1568" s="38">
        <v>0.14975359999999999</v>
      </c>
      <c r="CJ1568" s="38">
        <v>0.1903717</v>
      </c>
      <c r="CK1568" s="38">
        <v>0.1179735</v>
      </c>
      <c r="CL1568" s="38">
        <v>5.28391E-2</v>
      </c>
      <c r="CM1568" s="38">
        <v>-6.0514199999999997E-2</v>
      </c>
      <c r="CN1568" s="38">
        <v>-0.152202</v>
      </c>
      <c r="CO1568" s="38">
        <v>-5.2309899999999999E-2</v>
      </c>
      <c r="CP1568" s="38">
        <v>-0.25700230000000002</v>
      </c>
      <c r="CQ1568" s="38">
        <v>-0.18481980000000001</v>
      </c>
      <c r="CR1568" s="38">
        <v>-0.1355905</v>
      </c>
      <c r="CS1568" s="38">
        <v>-5.8111999999999997E-2</v>
      </c>
      <c r="CT1568" s="38">
        <v>-0.1219571</v>
      </c>
      <c r="CU1568" s="38">
        <v>4.3877600000000003E-2</v>
      </c>
      <c r="CV1568" s="38">
        <v>0.17050670000000001</v>
      </c>
      <c r="CW1568" s="38">
        <v>0.26055830000000002</v>
      </c>
      <c r="CX1568" s="38">
        <v>0.60906199999999999</v>
      </c>
      <c r="CY1568" s="38">
        <v>0.60726210000000003</v>
      </c>
      <c r="CZ1568" s="38">
        <v>0.45962190000000003</v>
      </c>
      <c r="DA1568" s="38">
        <v>0.34332839999999998</v>
      </c>
      <c r="DB1568" s="38">
        <v>0.2156708</v>
      </c>
      <c r="DC1568" s="38">
        <v>0.29718030000000001</v>
      </c>
      <c r="DD1568" s="38">
        <v>0.16547980000000001</v>
      </c>
      <c r="DE1568" s="38">
        <v>0.15399260000000001</v>
      </c>
      <c r="DF1568" s="38">
        <v>0.14382929999999999</v>
      </c>
      <c r="DG1568" s="38">
        <v>0.1782157</v>
      </c>
      <c r="DH1568" s="38">
        <v>0.20975179999999999</v>
      </c>
      <c r="DI1568" s="38">
        <v>0.13437299999999999</v>
      </c>
      <c r="DJ1568" s="38">
        <v>7.0077299999999995E-2</v>
      </c>
      <c r="DK1568" s="38">
        <v>-2.1561500000000001E-2</v>
      </c>
      <c r="DL1568" s="38">
        <v>-8.8565400000000002E-2</v>
      </c>
      <c r="DM1568" s="38">
        <v>-2.47117E-2</v>
      </c>
      <c r="DN1568" s="38">
        <v>-0.2332564</v>
      </c>
      <c r="DO1568" s="38">
        <v>-0.1634893</v>
      </c>
      <c r="DP1568" s="38">
        <v>-0.1159901</v>
      </c>
      <c r="DQ1568" s="38">
        <v>-4.3456799999999997E-2</v>
      </c>
      <c r="DR1568" s="38">
        <v>-0.1027203</v>
      </c>
      <c r="DS1568" s="38">
        <v>7.0559800000000006E-2</v>
      </c>
      <c r="DT1568" s="38">
        <v>0.2102879</v>
      </c>
      <c r="DU1568" s="38">
        <v>0.31287209999999999</v>
      </c>
      <c r="DV1568" s="38">
        <v>0.66635730000000004</v>
      </c>
      <c r="DW1568" s="38">
        <v>0.64227579999999995</v>
      </c>
      <c r="DX1568" s="38">
        <v>0.4965079</v>
      </c>
      <c r="DY1568" s="38">
        <v>0.3775056</v>
      </c>
      <c r="DZ1568" s="38">
        <v>0.2486941</v>
      </c>
      <c r="EA1568" s="38">
        <v>0.32549640000000002</v>
      </c>
      <c r="EB1568" s="38">
        <v>0.19830059999999999</v>
      </c>
      <c r="EC1568" s="38">
        <v>0.18342230000000001</v>
      </c>
      <c r="ED1568" s="38">
        <v>0.1774066</v>
      </c>
      <c r="EE1568" s="38">
        <v>0.21931049999999999</v>
      </c>
      <c r="EF1568" s="38">
        <v>0.23773369999999999</v>
      </c>
      <c r="EG1568" s="38">
        <v>0.1580512</v>
      </c>
      <c r="EH1568" s="38">
        <v>9.4966599999999998E-2</v>
      </c>
      <c r="EI1568" s="38">
        <v>3.4680000000000002E-2</v>
      </c>
      <c r="EJ1568" s="38">
        <v>3.3157999999999998E-3</v>
      </c>
      <c r="EK1568" s="38">
        <v>1.5135900000000001E-2</v>
      </c>
      <c r="EL1568" s="38">
        <v>-0.19897110000000001</v>
      </c>
      <c r="EM1568" s="38">
        <v>-0.13269139999999999</v>
      </c>
      <c r="EN1568" s="38">
        <v>-8.7690199999999996E-2</v>
      </c>
      <c r="EO1568" s="38">
        <v>-2.2297000000000001E-2</v>
      </c>
      <c r="EP1568" s="38">
        <v>-7.4945399999999995E-2</v>
      </c>
      <c r="EQ1568" s="38">
        <v>0.1090846</v>
      </c>
      <c r="ER1568" s="38">
        <v>0.26772560000000001</v>
      </c>
      <c r="ES1568" s="38">
        <v>0.38840479999999999</v>
      </c>
      <c r="ET1568" s="38">
        <v>0.74908249999999998</v>
      </c>
      <c r="EU1568" s="38">
        <v>0.69282999999999995</v>
      </c>
      <c r="EV1568" s="38">
        <v>0.54976539999999996</v>
      </c>
      <c r="EW1568" s="38">
        <v>0.42685200000000001</v>
      </c>
      <c r="EX1568" s="38">
        <v>0.29637459999999999</v>
      </c>
      <c r="EY1568" s="38">
        <v>0.36638039999999999</v>
      </c>
      <c r="EZ1568" s="38">
        <v>0.24568860000000001</v>
      </c>
      <c r="FA1568" s="38">
        <v>0.22591410000000001</v>
      </c>
      <c r="FB1568" s="38">
        <v>81.757819999999995</v>
      </c>
      <c r="FC1568" s="38">
        <v>81.206879999999998</v>
      </c>
      <c r="FD1568" s="38">
        <v>78.97775</v>
      </c>
      <c r="FE1568" s="38">
        <v>77.14967</v>
      </c>
      <c r="FF1568" s="38">
        <v>77.056659999999994</v>
      </c>
      <c r="FG1568" s="38">
        <v>78.862480000000005</v>
      </c>
      <c r="FH1568" s="38">
        <v>77.063779999999994</v>
      </c>
      <c r="FI1568" s="38">
        <v>77.226470000000006</v>
      </c>
      <c r="FJ1568" s="38">
        <v>79.863129999999998</v>
      </c>
      <c r="FK1568" s="38">
        <v>82.692670000000007</v>
      </c>
      <c r="FL1568" s="38">
        <v>84.361099999999993</v>
      </c>
      <c r="FM1568" s="38">
        <v>87.65025</v>
      </c>
      <c r="FN1568" s="38">
        <v>89.754990000000006</v>
      </c>
      <c r="FO1568" s="38">
        <v>89.836479999999995</v>
      </c>
      <c r="FP1568" s="38">
        <v>89.797899999999998</v>
      </c>
      <c r="FQ1568" s="38">
        <v>88.822249999999997</v>
      </c>
      <c r="FR1568" s="38">
        <v>89.391509999999997</v>
      </c>
      <c r="FS1568" s="38">
        <v>91.642340000000004</v>
      </c>
      <c r="FT1568" s="38">
        <v>91.979950000000002</v>
      </c>
      <c r="FU1568" s="38">
        <v>88.71387</v>
      </c>
      <c r="FV1568" s="38">
        <v>86.139589999999998</v>
      </c>
      <c r="FW1568">
        <v>83.30386</v>
      </c>
      <c r="FX1568">
        <v>80.091279999999998</v>
      </c>
      <c r="FY1568">
        <v>78.215450000000004</v>
      </c>
      <c r="FZ1568">
        <v>6.6762199999999994E-2</v>
      </c>
      <c r="GA1568">
        <v>0.45762320000000001</v>
      </c>
      <c r="GB1568">
        <v>1</v>
      </c>
    </row>
    <row r="1569" spans="1:184" x14ac:dyDescent="0.3">
      <c r="A1569" t="s">
        <v>1</v>
      </c>
      <c r="B1569" t="s">
        <v>1</v>
      </c>
      <c r="C1569" t="s">
        <v>264</v>
      </c>
      <c r="D1569" t="s">
        <v>1</v>
      </c>
      <c r="E1569" t="s">
        <v>1</v>
      </c>
      <c r="F1569" t="s">
        <v>1</v>
      </c>
      <c r="G1569" t="s">
        <v>1</v>
      </c>
      <c r="H1569" s="40" t="s">
        <v>1</v>
      </c>
      <c r="I1569" s="18" t="s">
        <v>1</v>
      </c>
      <c r="J1569" s="38" t="s">
        <v>1</v>
      </c>
      <c r="K1569" s="18">
        <v>44792</v>
      </c>
      <c r="L1569" s="38">
        <v>11569</v>
      </c>
      <c r="M1569" s="38">
        <v>11569</v>
      </c>
      <c r="N1569" s="38">
        <v>5.1805139999999996</v>
      </c>
      <c r="O1569" s="38">
        <v>5.043533</v>
      </c>
      <c r="P1569" s="38">
        <v>4.8762509999999999</v>
      </c>
      <c r="Q1569" s="38">
        <v>4.794117</v>
      </c>
      <c r="R1569" s="38">
        <v>4.9487779999999999</v>
      </c>
      <c r="S1569" s="38">
        <v>5.4606479999999999</v>
      </c>
      <c r="T1569" s="38">
        <v>5.948842</v>
      </c>
      <c r="U1569" s="38">
        <v>6.389545</v>
      </c>
      <c r="V1569" s="38">
        <v>7.096895</v>
      </c>
      <c r="W1569" s="38">
        <v>7.6463340000000004</v>
      </c>
      <c r="X1569" s="38">
        <v>8.0939370000000004</v>
      </c>
      <c r="Y1569" s="38">
        <v>8.3805940000000003</v>
      </c>
      <c r="Z1569" s="38">
        <v>8.4895250000000004</v>
      </c>
      <c r="AA1569" s="38">
        <v>8.7207229999999996</v>
      </c>
      <c r="AB1569" s="38">
        <v>8.7423110000000008</v>
      </c>
      <c r="AC1569" s="38">
        <v>8.5282160000000005</v>
      </c>
      <c r="AD1569" s="38">
        <v>8.0839490000000005</v>
      </c>
      <c r="AE1569" s="38">
        <v>7.4233770000000003</v>
      </c>
      <c r="AF1569" s="38">
        <v>6.9504380000000001</v>
      </c>
      <c r="AG1569" s="38">
        <v>6.5911059999999999</v>
      </c>
      <c r="AH1569" s="38">
        <v>6.3429039999999999</v>
      </c>
      <c r="AI1569" s="38">
        <v>6.0519819999999998</v>
      </c>
      <c r="AJ1569" s="38">
        <v>5.5430739999999998</v>
      </c>
      <c r="AK1569" s="38">
        <v>5.1898390000000001</v>
      </c>
      <c r="AL1569" s="38">
        <v>-0.12922839999999999</v>
      </c>
      <c r="AM1569" s="38">
        <v>-2.7667299999999999E-2</v>
      </c>
      <c r="AN1569" s="38">
        <v>-2.0085100000000002E-2</v>
      </c>
      <c r="AO1569" s="38">
        <v>-7.4622599999999997E-2</v>
      </c>
      <c r="AP1569" s="38">
        <v>-0.13621530000000001</v>
      </c>
      <c r="AQ1569" s="38">
        <v>-4.3153299999999999E-2</v>
      </c>
      <c r="AR1569" s="38">
        <v>-5.0510800000000002E-2</v>
      </c>
      <c r="AS1569" s="38">
        <v>-5.8723400000000002E-2</v>
      </c>
      <c r="AT1569" s="38">
        <v>6.0410100000000001E-2</v>
      </c>
      <c r="AU1569" s="38">
        <v>5.58868E-2</v>
      </c>
      <c r="AV1569" s="38">
        <v>0.15393889999999999</v>
      </c>
      <c r="AW1569" s="38">
        <v>-3.10064E-2</v>
      </c>
      <c r="AX1569" s="38">
        <v>-4.6030300000000003E-2</v>
      </c>
      <c r="AY1569" s="38">
        <v>-8.6205599999999993E-2</v>
      </c>
      <c r="AZ1569" s="38">
        <v>-0.1395623</v>
      </c>
      <c r="BA1569" s="38">
        <v>-0.1348066</v>
      </c>
      <c r="BB1569" s="38">
        <v>-5.6632200000000001E-2</v>
      </c>
      <c r="BC1569" s="38">
        <v>-3.2107299999999998E-2</v>
      </c>
      <c r="BD1569" s="38">
        <v>-5.1801699999999999E-2</v>
      </c>
      <c r="BE1569" s="38">
        <v>-5.4109299999999999E-2</v>
      </c>
      <c r="BF1569" s="38">
        <v>-9.9759700000000007E-2</v>
      </c>
      <c r="BG1569" s="38">
        <v>1.0145E-2</v>
      </c>
      <c r="BH1569" s="38">
        <v>-2.7471599999999999E-2</v>
      </c>
      <c r="BI1569" s="38">
        <v>-6.0470099999999999E-2</v>
      </c>
      <c r="BJ1569" s="38">
        <v>-0.1001581</v>
      </c>
      <c r="BK1569" s="38">
        <v>-3.5663000000000001E-3</v>
      </c>
      <c r="BL1569" s="38">
        <v>-2.8584000000000001E-3</v>
      </c>
      <c r="BM1569" s="38">
        <v>-5.9621899999999999E-2</v>
      </c>
      <c r="BN1569" s="38">
        <v>-0.121013</v>
      </c>
      <c r="BO1569" s="38">
        <v>-2.52941E-2</v>
      </c>
      <c r="BP1569" s="38">
        <v>-2.24852E-2</v>
      </c>
      <c r="BQ1569" s="38">
        <v>-3.5146999999999998E-2</v>
      </c>
      <c r="BR1569" s="38">
        <v>8.4245E-2</v>
      </c>
      <c r="BS1569" s="38">
        <v>7.8642599999999993E-2</v>
      </c>
      <c r="BT1569" s="38">
        <v>0.1751211</v>
      </c>
      <c r="BU1569" s="38">
        <v>-1.13118E-2</v>
      </c>
      <c r="BV1569" s="38">
        <v>-3.2809100000000001E-2</v>
      </c>
      <c r="BW1569" s="38">
        <v>-6.7130499999999996E-2</v>
      </c>
      <c r="BX1569" s="38">
        <v>-0.1227287</v>
      </c>
      <c r="BY1569" s="38">
        <v>-0.11308550000000001</v>
      </c>
      <c r="BZ1569" s="38">
        <v>-3.1401400000000003E-2</v>
      </c>
      <c r="CA1569" s="38">
        <v>-2.5549000000000001E-3</v>
      </c>
      <c r="CB1569" s="38">
        <v>-1.4039599999999999E-2</v>
      </c>
      <c r="CC1569" s="38">
        <v>-2.06707E-2</v>
      </c>
      <c r="CD1569" s="38">
        <v>-6.9195900000000005E-2</v>
      </c>
      <c r="CE1569" s="38">
        <v>3.9834399999999999E-2</v>
      </c>
      <c r="CF1569" s="38">
        <v>4.2636999999999996E-3</v>
      </c>
      <c r="CG1569" s="38">
        <v>-3.3493000000000002E-2</v>
      </c>
      <c r="CH1569" s="38">
        <v>-8.0024100000000001E-2</v>
      </c>
      <c r="CI1569" s="38">
        <v>1.3125899999999999E-2</v>
      </c>
      <c r="CJ1569" s="38">
        <v>9.0728000000000007E-3</v>
      </c>
      <c r="CK1569" s="38">
        <v>-4.9232400000000003E-2</v>
      </c>
      <c r="CL1569" s="38">
        <v>-0.1104839</v>
      </c>
      <c r="CM1569" s="38">
        <v>-1.29249E-2</v>
      </c>
      <c r="CN1569" s="38">
        <v>-3.0747999999999999E-3</v>
      </c>
      <c r="CO1569" s="38">
        <v>-1.8818000000000001E-2</v>
      </c>
      <c r="CP1569" s="38">
        <v>0.100753</v>
      </c>
      <c r="CQ1569" s="38">
        <v>9.4403200000000007E-2</v>
      </c>
      <c r="CR1569" s="38">
        <v>0.18979180000000001</v>
      </c>
      <c r="CS1569" s="38">
        <v>2.3287E-3</v>
      </c>
      <c r="CT1569" s="38">
        <v>-2.3652099999999999E-2</v>
      </c>
      <c r="CU1569" s="38">
        <v>-5.3919099999999998E-2</v>
      </c>
      <c r="CV1569" s="38">
        <v>-0.1110698</v>
      </c>
      <c r="CW1569" s="38">
        <v>-9.8041600000000007E-2</v>
      </c>
      <c r="CX1569" s="38">
        <v>-1.3926600000000001E-2</v>
      </c>
      <c r="CY1569" s="38">
        <v>1.7912999999999998E-2</v>
      </c>
      <c r="CZ1569" s="38">
        <v>1.2114400000000001E-2</v>
      </c>
      <c r="DA1569" s="38">
        <v>2.4886999999999999E-3</v>
      </c>
      <c r="DB1569" s="38">
        <v>-4.8027399999999998E-2</v>
      </c>
      <c r="DC1569" s="38">
        <v>6.0397199999999998E-2</v>
      </c>
      <c r="DD1569" s="38">
        <v>2.62434E-2</v>
      </c>
      <c r="DE1569" s="38">
        <v>-1.4808699999999999E-2</v>
      </c>
      <c r="DF1569" s="38">
        <v>-5.9890100000000002E-2</v>
      </c>
      <c r="DG1569" s="38">
        <v>2.98182E-2</v>
      </c>
      <c r="DH1569" s="38">
        <v>2.1003999999999998E-2</v>
      </c>
      <c r="DI1569" s="38">
        <v>-3.8843000000000003E-2</v>
      </c>
      <c r="DJ1569" s="38">
        <v>-9.9954899999999999E-2</v>
      </c>
      <c r="DK1569" s="38">
        <v>-5.5570000000000001E-4</v>
      </c>
      <c r="DL1569" s="38">
        <v>1.6335700000000002E-2</v>
      </c>
      <c r="DM1569" s="38">
        <v>-2.4891000000000002E-3</v>
      </c>
      <c r="DN1569" s="38">
        <v>0.117261</v>
      </c>
      <c r="DO1569" s="38">
        <v>0.1101637</v>
      </c>
      <c r="DP1569" s="38">
        <v>0.20446259999999999</v>
      </c>
      <c r="DQ1569" s="38">
        <v>1.59691E-2</v>
      </c>
      <c r="DR1569" s="38">
        <v>-1.44951E-2</v>
      </c>
      <c r="DS1569" s="38">
        <v>-4.0707699999999999E-2</v>
      </c>
      <c r="DT1569" s="38">
        <v>-9.9410899999999996E-2</v>
      </c>
      <c r="DU1569" s="38">
        <v>-8.2997699999999994E-2</v>
      </c>
      <c r="DV1569" s="38">
        <v>3.5481000000000002E-3</v>
      </c>
      <c r="DW1569" s="38">
        <v>3.8380999999999998E-2</v>
      </c>
      <c r="DX1569" s="38">
        <v>3.8268299999999998E-2</v>
      </c>
      <c r="DY1569" s="38">
        <v>2.5648199999999999E-2</v>
      </c>
      <c r="DZ1569" s="38">
        <v>-2.6859000000000001E-2</v>
      </c>
      <c r="EA1569" s="38">
        <v>8.0959900000000001E-2</v>
      </c>
      <c r="EB1569" s="38">
        <v>4.8223099999999998E-2</v>
      </c>
      <c r="EC1569" s="38">
        <v>3.8755999999999999E-3</v>
      </c>
      <c r="ED1569" s="38">
        <v>-3.0819800000000001E-2</v>
      </c>
      <c r="EE1569" s="38">
        <v>5.3919099999999998E-2</v>
      </c>
      <c r="EF1569" s="38">
        <v>3.8230800000000002E-2</v>
      </c>
      <c r="EG1569" s="38">
        <v>-2.38423E-2</v>
      </c>
      <c r="EH1569" s="38">
        <v>-8.4752599999999997E-2</v>
      </c>
      <c r="EI1569" s="38">
        <v>1.7303499999999999E-2</v>
      </c>
      <c r="EJ1569" s="38">
        <v>4.4361200000000003E-2</v>
      </c>
      <c r="EK1569" s="38">
        <v>2.10873E-2</v>
      </c>
      <c r="EL1569" s="38">
        <v>0.1410959</v>
      </c>
      <c r="EM1569" s="38">
        <v>0.1329195</v>
      </c>
      <c r="EN1569" s="38">
        <v>0.22564480000000001</v>
      </c>
      <c r="EO1569" s="38">
        <v>3.56637E-2</v>
      </c>
      <c r="EP1569" s="38">
        <v>-1.2738999999999999E-3</v>
      </c>
      <c r="EQ1569" s="38">
        <v>-2.1632599999999998E-2</v>
      </c>
      <c r="ER1569" s="38">
        <v>-8.2577300000000006E-2</v>
      </c>
      <c r="ES1569" s="38">
        <v>-6.1276700000000003E-2</v>
      </c>
      <c r="ET1569" s="38">
        <v>2.87789E-2</v>
      </c>
      <c r="EU1569" s="38">
        <v>6.7933400000000005E-2</v>
      </c>
      <c r="EV1569" s="38">
        <v>7.6030500000000001E-2</v>
      </c>
      <c r="EW1569" s="38">
        <v>5.9086699999999999E-2</v>
      </c>
      <c r="EX1569" s="38">
        <v>3.7049000000000001E-3</v>
      </c>
      <c r="EY1569" s="38">
        <v>0.11064930000000001</v>
      </c>
      <c r="EZ1569" s="38">
        <v>7.9958399999999999E-2</v>
      </c>
      <c r="FA1569" s="38">
        <v>3.08527E-2</v>
      </c>
      <c r="FB1569" s="38">
        <v>75.970129999999997</v>
      </c>
      <c r="FC1569" s="38">
        <v>73.828540000000004</v>
      </c>
      <c r="FD1569" s="38">
        <v>72.889309999999995</v>
      </c>
      <c r="FE1569" s="38">
        <v>70.670590000000004</v>
      </c>
      <c r="FF1569" s="38">
        <v>69.747889999999998</v>
      </c>
      <c r="FG1569" s="38">
        <v>68.352729999999994</v>
      </c>
      <c r="FH1569" s="38">
        <v>67.019400000000005</v>
      </c>
      <c r="FI1569" s="38">
        <v>68.541340000000005</v>
      </c>
      <c r="FJ1569" s="38">
        <v>72.505930000000006</v>
      </c>
      <c r="FK1569" s="38">
        <v>76.584130000000002</v>
      </c>
      <c r="FL1569" s="38">
        <v>80.832949999999997</v>
      </c>
      <c r="FM1569" s="38">
        <v>84.901020000000003</v>
      </c>
      <c r="FN1569" s="38">
        <v>89.549639999999997</v>
      </c>
      <c r="FO1569" s="38">
        <v>92.243880000000004</v>
      </c>
      <c r="FP1569" s="38">
        <v>94.879519999999999</v>
      </c>
      <c r="FQ1569" s="38">
        <v>96.890159999999995</v>
      </c>
      <c r="FR1569" s="38">
        <v>97.089519999999993</v>
      </c>
      <c r="FS1569" s="38">
        <v>95.921549999999996</v>
      </c>
      <c r="FT1569" s="38">
        <v>92.830960000000005</v>
      </c>
      <c r="FU1569" s="38">
        <v>88.748859999999993</v>
      </c>
      <c r="FV1569" s="38">
        <v>84.832660000000004</v>
      </c>
      <c r="FW1569">
        <v>80.305660000000003</v>
      </c>
      <c r="FX1569">
        <v>78.029269999999997</v>
      </c>
      <c r="FY1569">
        <v>76.650779999999997</v>
      </c>
      <c r="FZ1569">
        <v>3.746E-2</v>
      </c>
      <c r="GA1569">
        <v>0.26313209999999998</v>
      </c>
      <c r="GB1569">
        <v>1</v>
      </c>
    </row>
    <row r="1570" spans="1:184" x14ac:dyDescent="0.3">
      <c r="A1570" t="s">
        <v>1</v>
      </c>
      <c r="B1570" t="s">
        <v>1</v>
      </c>
      <c r="C1570" t="s">
        <v>264</v>
      </c>
      <c r="D1570" t="s">
        <v>1</v>
      </c>
      <c r="E1570" t="s">
        <v>1</v>
      </c>
      <c r="F1570" t="s">
        <v>1</v>
      </c>
      <c r="G1570" t="s">
        <v>1</v>
      </c>
      <c r="H1570" s="40" t="s">
        <v>1</v>
      </c>
      <c r="I1570" s="18" t="s">
        <v>1</v>
      </c>
      <c r="J1570" s="38" t="s">
        <v>1</v>
      </c>
      <c r="K1570" s="18">
        <v>44805</v>
      </c>
      <c r="L1570" s="38">
        <v>11552</v>
      </c>
      <c r="M1570" s="38">
        <v>11552</v>
      </c>
      <c r="N1570" s="38">
        <v>4.9986379999999997</v>
      </c>
      <c r="O1570" s="38">
        <v>4.8526790000000002</v>
      </c>
      <c r="P1570" s="38">
        <v>4.6814280000000004</v>
      </c>
      <c r="Q1570" s="38">
        <v>4.6355139999999997</v>
      </c>
      <c r="R1570" s="38">
        <v>4.8617520000000001</v>
      </c>
      <c r="S1570" s="38">
        <v>5.3887039999999997</v>
      </c>
      <c r="T1570" s="38">
        <v>5.8978400000000004</v>
      </c>
      <c r="U1570" s="38">
        <v>6.3968579999999999</v>
      </c>
      <c r="V1570" s="38">
        <v>7.0848789999999999</v>
      </c>
      <c r="W1570" s="38">
        <v>7.6978749999999998</v>
      </c>
      <c r="X1570" s="38">
        <v>8.1285430000000005</v>
      </c>
      <c r="Y1570" s="38">
        <v>8.4736340000000006</v>
      </c>
      <c r="Z1570" s="38">
        <v>8.6907300000000003</v>
      </c>
      <c r="AA1570" s="38">
        <v>8.9875050000000005</v>
      </c>
      <c r="AB1570" s="38">
        <v>9.0589639999999996</v>
      </c>
      <c r="AC1570" s="38">
        <v>8.8729080000000007</v>
      </c>
      <c r="AD1570" s="38">
        <v>8.4334509999999998</v>
      </c>
      <c r="AE1570" s="38">
        <v>7.6712410000000002</v>
      </c>
      <c r="AF1570" s="38">
        <v>7.2253540000000003</v>
      </c>
      <c r="AG1570" s="38">
        <v>6.860061</v>
      </c>
      <c r="AH1570" s="38">
        <v>6.5995499999999998</v>
      </c>
      <c r="AI1570" s="38">
        <v>6.3521219999999996</v>
      </c>
      <c r="AJ1570" s="38">
        <v>5.8761799999999997</v>
      </c>
      <c r="AK1570" s="38">
        <v>5.5337860000000001</v>
      </c>
      <c r="AL1570" s="38">
        <v>-0.14317089999999999</v>
      </c>
      <c r="AM1570" s="38">
        <v>-9.0164300000000003E-2</v>
      </c>
      <c r="AN1570" s="38">
        <v>-7.2908500000000001E-2</v>
      </c>
      <c r="AO1570" s="38">
        <v>-1.07017E-2</v>
      </c>
      <c r="AP1570" s="38">
        <v>5.38019E-2</v>
      </c>
      <c r="AQ1570" s="38">
        <v>-5.4666600000000003E-2</v>
      </c>
      <c r="AR1570" s="38">
        <v>-0.126942</v>
      </c>
      <c r="AS1570" s="38">
        <v>-3.0121100000000001E-2</v>
      </c>
      <c r="AT1570" s="38">
        <v>3.4068000000000002E-3</v>
      </c>
      <c r="AU1570" s="38">
        <v>9.5741900000000005E-2</v>
      </c>
      <c r="AV1570" s="38">
        <v>3.9608600000000001E-2</v>
      </c>
      <c r="AW1570" s="38">
        <v>-2.1222299999999999E-2</v>
      </c>
      <c r="AX1570" s="38">
        <v>-5.3949000000000002E-3</v>
      </c>
      <c r="AY1570" s="38">
        <v>-2.4729299999999999E-2</v>
      </c>
      <c r="AZ1570" s="38">
        <v>-0.1318184</v>
      </c>
      <c r="BA1570" s="38">
        <v>-0.1431229</v>
      </c>
      <c r="BB1570" s="38">
        <v>-6.3771900000000006E-2</v>
      </c>
      <c r="BC1570" s="38">
        <v>-8.2746E-2</v>
      </c>
      <c r="BD1570" s="38">
        <v>-7.1513999999999994E-2</v>
      </c>
      <c r="BE1570" s="38">
        <v>-0.1248649</v>
      </c>
      <c r="BF1570" s="38">
        <v>-3.2947999999999998E-2</v>
      </c>
      <c r="BG1570" s="38">
        <v>4.7703099999999998E-2</v>
      </c>
      <c r="BH1570" s="38">
        <v>-6.2462000000000004E-3</v>
      </c>
      <c r="BI1570" s="38">
        <v>-5.1886599999999998E-2</v>
      </c>
      <c r="BJ1570" s="38">
        <v>-0.1198577</v>
      </c>
      <c r="BK1570" s="38">
        <v>-6.7186999999999997E-2</v>
      </c>
      <c r="BL1570" s="38">
        <v>-5.1218100000000003E-2</v>
      </c>
      <c r="BM1570" s="38">
        <v>6.2443000000000004E-3</v>
      </c>
      <c r="BN1570" s="38">
        <v>7.2274500000000005E-2</v>
      </c>
      <c r="BO1570" s="38">
        <v>-3.0456199999999999E-2</v>
      </c>
      <c r="BP1570" s="38">
        <v>-9.7727700000000001E-2</v>
      </c>
      <c r="BQ1570" s="38">
        <v>-8.2976999999999999E-3</v>
      </c>
      <c r="BR1570" s="38">
        <v>3.1779799999999997E-2</v>
      </c>
      <c r="BS1570" s="38">
        <v>0.12649630000000001</v>
      </c>
      <c r="BT1570" s="38">
        <v>6.4581899999999998E-2</v>
      </c>
      <c r="BU1570" s="38">
        <v>-2.03E-4</v>
      </c>
      <c r="BV1570" s="38">
        <v>1.22586E-2</v>
      </c>
      <c r="BW1570" s="38">
        <v>-3.0818E-3</v>
      </c>
      <c r="BX1570" s="38">
        <v>-0.1087827</v>
      </c>
      <c r="BY1570" s="38">
        <v>-0.1104255</v>
      </c>
      <c r="BZ1570" s="38">
        <v>-2.79458E-2</v>
      </c>
      <c r="CA1570" s="38">
        <v>-4.68803E-2</v>
      </c>
      <c r="CB1570" s="38">
        <v>-2.8221300000000001E-2</v>
      </c>
      <c r="CC1570" s="38">
        <v>-8.4190699999999993E-2</v>
      </c>
      <c r="CD1570" s="38">
        <v>6.6978000000000003E-3</v>
      </c>
      <c r="CE1570" s="38">
        <v>8.4586499999999995E-2</v>
      </c>
      <c r="CF1570" s="38">
        <v>3.2205400000000002E-2</v>
      </c>
      <c r="CG1570" s="38">
        <v>-1.0676E-2</v>
      </c>
      <c r="CH1570" s="38">
        <v>-0.1037111</v>
      </c>
      <c r="CI1570" s="38">
        <v>-5.1272900000000003E-2</v>
      </c>
      <c r="CJ1570" s="38">
        <v>-3.61953E-2</v>
      </c>
      <c r="CK1570" s="38">
        <v>1.7981E-2</v>
      </c>
      <c r="CL1570" s="38">
        <v>8.5068500000000005E-2</v>
      </c>
      <c r="CM1570" s="38">
        <v>-1.36881E-2</v>
      </c>
      <c r="CN1570" s="38">
        <v>-7.7493999999999993E-2</v>
      </c>
      <c r="CO1570" s="38">
        <v>6.8171000000000004E-3</v>
      </c>
      <c r="CP1570" s="38">
        <v>5.1430799999999999E-2</v>
      </c>
      <c r="CQ1570" s="38">
        <v>0.1477967</v>
      </c>
      <c r="CR1570" s="38">
        <v>8.1878300000000001E-2</v>
      </c>
      <c r="CS1570" s="38">
        <v>1.4355E-2</v>
      </c>
      <c r="CT1570" s="38">
        <v>2.4485300000000002E-2</v>
      </c>
      <c r="CU1570" s="38">
        <v>1.1911100000000001E-2</v>
      </c>
      <c r="CV1570" s="38">
        <v>-9.2828300000000002E-2</v>
      </c>
      <c r="CW1570" s="38">
        <v>-8.7779300000000005E-2</v>
      </c>
      <c r="CX1570" s="38">
        <v>-3.1327999999999998E-3</v>
      </c>
      <c r="CY1570" s="38">
        <v>-2.2039799999999998E-2</v>
      </c>
      <c r="CZ1570" s="38">
        <v>1.7631000000000001E-3</v>
      </c>
      <c r="DA1570" s="38">
        <v>-5.6019899999999997E-2</v>
      </c>
      <c r="DB1570" s="38">
        <v>3.4156300000000001E-2</v>
      </c>
      <c r="DC1570" s="38">
        <v>0.1101318</v>
      </c>
      <c r="DD1570" s="38">
        <v>5.8836899999999998E-2</v>
      </c>
      <c r="DE1570" s="38">
        <v>1.7866300000000002E-2</v>
      </c>
      <c r="DF1570" s="38">
        <v>-8.7564500000000003E-2</v>
      </c>
      <c r="DG1570" s="38">
        <v>-3.5358899999999999E-2</v>
      </c>
      <c r="DH1570" s="38">
        <v>-2.11725E-2</v>
      </c>
      <c r="DI1570" s="38">
        <v>2.97177E-2</v>
      </c>
      <c r="DJ1570" s="38">
        <v>9.7862599999999994E-2</v>
      </c>
      <c r="DK1570" s="38">
        <v>3.0799999999999998E-3</v>
      </c>
      <c r="DL1570" s="38">
        <v>-5.72603E-2</v>
      </c>
      <c r="DM1570" s="38">
        <v>2.1932E-2</v>
      </c>
      <c r="DN1570" s="38">
        <v>7.1081900000000003E-2</v>
      </c>
      <c r="DO1570" s="38">
        <v>0.1690971</v>
      </c>
      <c r="DP1570" s="38">
        <v>9.9174799999999994E-2</v>
      </c>
      <c r="DQ1570" s="38">
        <v>2.8912899999999998E-2</v>
      </c>
      <c r="DR1570" s="38">
        <v>3.6712000000000002E-2</v>
      </c>
      <c r="DS1570" s="38">
        <v>2.69041E-2</v>
      </c>
      <c r="DT1570" s="38">
        <v>-7.6873800000000006E-2</v>
      </c>
      <c r="DU1570" s="38">
        <v>-6.5133200000000002E-2</v>
      </c>
      <c r="DV1570" s="38">
        <v>2.16803E-2</v>
      </c>
      <c r="DW1570" s="38">
        <v>2.8005999999999999E-3</v>
      </c>
      <c r="DX1570" s="38">
        <v>3.1747400000000002E-2</v>
      </c>
      <c r="DY1570" s="38">
        <v>-2.7849100000000002E-2</v>
      </c>
      <c r="DZ1570" s="38">
        <v>6.16149E-2</v>
      </c>
      <c r="EA1570" s="38">
        <v>0.13567709999999999</v>
      </c>
      <c r="EB1570" s="38">
        <v>8.5468299999999997E-2</v>
      </c>
      <c r="EC1570" s="38">
        <v>4.6408600000000001E-2</v>
      </c>
      <c r="ED1570" s="38">
        <v>-6.42514E-2</v>
      </c>
      <c r="EE1570" s="38">
        <v>-1.23815E-2</v>
      </c>
      <c r="EF1570" s="38">
        <v>5.1789999999999996E-4</v>
      </c>
      <c r="EG1570" s="38">
        <v>4.66636E-2</v>
      </c>
      <c r="EH1570" s="38">
        <v>0.1163352</v>
      </c>
      <c r="EI1570" s="38">
        <v>2.7290399999999999E-2</v>
      </c>
      <c r="EJ1570" s="38">
        <v>-2.8046000000000001E-2</v>
      </c>
      <c r="EK1570" s="38">
        <v>4.37554E-2</v>
      </c>
      <c r="EL1570" s="38">
        <v>9.9454899999999999E-2</v>
      </c>
      <c r="EM1570" s="38">
        <v>0.19985159999999999</v>
      </c>
      <c r="EN1570" s="38">
        <v>0.1241481</v>
      </c>
      <c r="EO1570" s="38">
        <v>4.9932299999999999E-2</v>
      </c>
      <c r="EP1570" s="38">
        <v>5.4365499999999997E-2</v>
      </c>
      <c r="EQ1570" s="38">
        <v>4.8551499999999997E-2</v>
      </c>
      <c r="ER1570" s="38">
        <v>-5.38381E-2</v>
      </c>
      <c r="ES1570" s="38">
        <v>-3.2435699999999998E-2</v>
      </c>
      <c r="ET1570" s="38">
        <v>5.7506300000000003E-2</v>
      </c>
      <c r="EU1570" s="38">
        <v>3.8666399999999997E-2</v>
      </c>
      <c r="EV1570" s="38">
        <v>7.5040099999999998E-2</v>
      </c>
      <c r="EW1570" s="38">
        <v>1.2825E-2</v>
      </c>
      <c r="EX1570" s="38">
        <v>0.10126060000000001</v>
      </c>
      <c r="EY1570" s="38">
        <v>0.17256050000000001</v>
      </c>
      <c r="EZ1570" s="38">
        <v>0.12392</v>
      </c>
      <c r="FA1570" s="38">
        <v>8.7619100000000005E-2</v>
      </c>
      <c r="FB1570" s="38">
        <v>73.239329999999995</v>
      </c>
      <c r="FC1570" s="38">
        <v>72.872579999999999</v>
      </c>
      <c r="FD1570" s="38">
        <v>72.001170000000002</v>
      </c>
      <c r="FE1570" s="38">
        <v>72.058779999999999</v>
      </c>
      <c r="FF1570" s="38">
        <v>71.55789</v>
      </c>
      <c r="FG1570" s="38">
        <v>71.115949999999998</v>
      </c>
      <c r="FH1570" s="38">
        <v>69.792649999999995</v>
      </c>
      <c r="FI1570" s="38">
        <v>69.674769999999995</v>
      </c>
      <c r="FJ1570" s="38">
        <v>73.178550000000001</v>
      </c>
      <c r="FK1570" s="38">
        <v>78.595380000000006</v>
      </c>
      <c r="FL1570" s="38">
        <v>82.804569999999998</v>
      </c>
      <c r="FM1570" s="38">
        <v>87.156589999999994</v>
      </c>
      <c r="FN1570" s="38">
        <v>91.791439999999994</v>
      </c>
      <c r="FO1570" s="38">
        <v>95.026020000000003</v>
      </c>
      <c r="FP1570" s="38">
        <v>98.137969999999996</v>
      </c>
      <c r="FQ1570" s="38">
        <v>100.2564</v>
      </c>
      <c r="FR1570" s="38">
        <v>101.0647</v>
      </c>
      <c r="FS1570" s="38">
        <v>101.43859999999999</v>
      </c>
      <c r="FT1570" s="38">
        <v>99.882159999999999</v>
      </c>
      <c r="FU1570" s="38">
        <v>94.386539999999997</v>
      </c>
      <c r="FV1570" s="38">
        <v>89.722880000000004</v>
      </c>
      <c r="FW1570">
        <v>86.482770000000002</v>
      </c>
      <c r="FX1570">
        <v>83.153139999999993</v>
      </c>
      <c r="FY1570">
        <v>81.208290000000005</v>
      </c>
      <c r="FZ1570">
        <v>4.6062600000000002E-2</v>
      </c>
      <c r="GA1570">
        <v>0.35832580000000003</v>
      </c>
      <c r="GB1570">
        <v>1</v>
      </c>
    </row>
    <row r="1571" spans="1:184" x14ac:dyDescent="0.3">
      <c r="A1571" t="s">
        <v>1</v>
      </c>
      <c r="B1571" t="s">
        <v>1</v>
      </c>
      <c r="C1571" t="s">
        <v>264</v>
      </c>
      <c r="D1571" t="s">
        <v>1</v>
      </c>
      <c r="E1571" t="s">
        <v>1</v>
      </c>
      <c r="F1571" t="s">
        <v>1</v>
      </c>
      <c r="G1571" t="s">
        <v>1</v>
      </c>
      <c r="H1571" s="40" t="s">
        <v>1</v>
      </c>
      <c r="I1571" s="18" t="s">
        <v>1</v>
      </c>
      <c r="J1571" s="38" t="s">
        <v>1</v>
      </c>
      <c r="K1571" s="18">
        <v>44809</v>
      </c>
      <c r="L1571" s="38">
        <v>11552</v>
      </c>
      <c r="M1571" s="38">
        <v>11552</v>
      </c>
      <c r="N1571" s="38">
        <v>4.823029</v>
      </c>
      <c r="O1571" s="38">
        <v>4.6131130000000002</v>
      </c>
      <c r="P1571" s="38">
        <v>4.3934420000000003</v>
      </c>
      <c r="Q1571" s="38">
        <v>4.3866209999999999</v>
      </c>
      <c r="R1571" s="38">
        <v>4.410539</v>
      </c>
      <c r="S1571" s="38">
        <v>4.4776899999999999</v>
      </c>
      <c r="T1571" s="38">
        <v>4.3670229999999997</v>
      </c>
      <c r="U1571" s="38">
        <v>4.7699949999999998</v>
      </c>
      <c r="V1571" s="38">
        <v>5.2345920000000001</v>
      </c>
      <c r="W1571" s="38">
        <v>5.6597039999999996</v>
      </c>
      <c r="X1571" s="38">
        <v>6.0469809999999997</v>
      </c>
      <c r="Y1571" s="38">
        <v>6.4357889999999998</v>
      </c>
      <c r="Z1571" s="38">
        <v>6.5109820000000003</v>
      </c>
      <c r="AA1571" s="38">
        <v>6.6509609999999997</v>
      </c>
      <c r="AB1571" s="38">
        <v>6.767976</v>
      </c>
      <c r="AC1571" s="38">
        <v>6.8175679999999996</v>
      </c>
      <c r="AD1571" s="38">
        <v>6.798997</v>
      </c>
      <c r="AE1571" s="38">
        <v>6.6342639999999999</v>
      </c>
      <c r="AF1571" s="38">
        <v>6.4816570000000002</v>
      </c>
      <c r="AG1571" s="38">
        <v>6.1823300000000003</v>
      </c>
      <c r="AH1571" s="38">
        <v>6.0476830000000001</v>
      </c>
      <c r="AI1571" s="38">
        <v>5.9561999999999999</v>
      </c>
      <c r="AJ1571" s="38">
        <v>5.4691960000000002</v>
      </c>
      <c r="AK1571" s="38">
        <v>5.1426470000000002</v>
      </c>
      <c r="AL1571" s="38">
        <v>0.12128120000000001</v>
      </c>
      <c r="AM1571" s="38">
        <v>0.11180370000000001</v>
      </c>
      <c r="AN1571" s="38">
        <v>-1.0807799999999999E-2</v>
      </c>
      <c r="AO1571" s="38">
        <v>3.1838699999999998E-2</v>
      </c>
      <c r="AP1571" s="38">
        <v>-7.7294E-3</v>
      </c>
      <c r="AQ1571" s="38">
        <v>-0.18019009999999999</v>
      </c>
      <c r="AR1571" s="38">
        <v>-0.55010079999999995</v>
      </c>
      <c r="AS1571" s="38">
        <v>-0.1585107</v>
      </c>
      <c r="AT1571" s="38">
        <v>4.0868700000000001E-2</v>
      </c>
      <c r="AU1571" s="38">
        <v>-2.6817299999999999E-2</v>
      </c>
      <c r="AV1571" s="38">
        <v>-1.3925000000000001E-3</v>
      </c>
      <c r="AW1571" s="38">
        <v>3.6005599999999999E-2</v>
      </c>
      <c r="AX1571" s="38">
        <v>-5.8688200000000003E-2</v>
      </c>
      <c r="AY1571" s="38">
        <v>-9.9203700000000006E-2</v>
      </c>
      <c r="AZ1571" s="38">
        <v>-0.15555379999999999</v>
      </c>
      <c r="BA1571" s="38">
        <v>-0.17280309999999999</v>
      </c>
      <c r="BB1571" s="38">
        <v>-6.9728600000000002E-2</v>
      </c>
      <c r="BC1571" s="38">
        <v>-9.7420499999999993E-2</v>
      </c>
      <c r="BD1571" s="38">
        <v>-0.1323365</v>
      </c>
      <c r="BE1571" s="38">
        <v>-0.33222950000000001</v>
      </c>
      <c r="BF1571" s="38">
        <v>-0.29189389999999998</v>
      </c>
      <c r="BG1571" s="38">
        <v>-0.2149518</v>
      </c>
      <c r="BH1571" s="38">
        <v>-0.43755179999999999</v>
      </c>
      <c r="BI1571" s="38">
        <v>-0.48822749999999998</v>
      </c>
      <c r="BJ1571" s="38">
        <v>0.1512839</v>
      </c>
      <c r="BK1571" s="38">
        <v>0.13620280000000001</v>
      </c>
      <c r="BL1571" s="38">
        <v>1.6463100000000001E-2</v>
      </c>
      <c r="BM1571" s="38">
        <v>5.3952800000000002E-2</v>
      </c>
      <c r="BN1571" s="38">
        <v>2.0663999999999998E-2</v>
      </c>
      <c r="BO1571" s="38">
        <v>-0.13993349999999999</v>
      </c>
      <c r="BP1571" s="38">
        <v>-0.50555669999999997</v>
      </c>
      <c r="BQ1571" s="38">
        <v>-0.1165981</v>
      </c>
      <c r="BR1571" s="38">
        <v>7.6244599999999996E-2</v>
      </c>
      <c r="BS1571" s="38">
        <v>1.6989600000000001E-2</v>
      </c>
      <c r="BT1571" s="38">
        <v>3.1239699999999999E-2</v>
      </c>
      <c r="BU1571" s="38">
        <v>6.1929699999999997E-2</v>
      </c>
      <c r="BV1571" s="38">
        <v>-3.9696200000000001E-2</v>
      </c>
      <c r="BW1571" s="38">
        <v>-7.2775199999999998E-2</v>
      </c>
      <c r="BX1571" s="38">
        <v>-0.1211277</v>
      </c>
      <c r="BY1571" s="38">
        <v>-0.13216929999999999</v>
      </c>
      <c r="BZ1571" s="38">
        <v>-1.4304799999999999E-2</v>
      </c>
      <c r="CA1571" s="38">
        <v>-3.9030599999999999E-2</v>
      </c>
      <c r="CB1571" s="38">
        <v>-6.0159499999999998E-2</v>
      </c>
      <c r="CC1571" s="38">
        <v>-0.25348870000000001</v>
      </c>
      <c r="CD1571" s="38">
        <v>-0.2130155</v>
      </c>
      <c r="CE1571" s="38">
        <v>-0.13691829999999999</v>
      </c>
      <c r="CF1571" s="38">
        <v>-0.35184959999999998</v>
      </c>
      <c r="CG1571" s="38">
        <v>-0.4011149</v>
      </c>
      <c r="CH1571" s="38">
        <v>0.17206360000000001</v>
      </c>
      <c r="CI1571" s="38">
        <v>0.1531015</v>
      </c>
      <c r="CJ1571" s="38">
        <v>3.5350800000000002E-2</v>
      </c>
      <c r="CK1571" s="38">
        <v>6.9268899999999994E-2</v>
      </c>
      <c r="CL1571" s="38">
        <v>4.0329200000000003E-2</v>
      </c>
      <c r="CM1571" s="38">
        <v>-0.1120519</v>
      </c>
      <c r="CN1571" s="38">
        <v>-0.47470560000000001</v>
      </c>
      <c r="CO1571" s="38">
        <v>-8.7569499999999995E-2</v>
      </c>
      <c r="CP1571" s="38">
        <v>0.1007458</v>
      </c>
      <c r="CQ1571" s="38">
        <v>4.73301E-2</v>
      </c>
      <c r="CR1571" s="38">
        <v>5.3840699999999998E-2</v>
      </c>
      <c r="CS1571" s="38">
        <v>7.9884700000000003E-2</v>
      </c>
      <c r="CT1571" s="38">
        <v>-2.6542300000000001E-2</v>
      </c>
      <c r="CU1571" s="38">
        <v>-5.4470900000000003E-2</v>
      </c>
      <c r="CV1571" s="38">
        <v>-9.7284200000000001E-2</v>
      </c>
      <c r="CW1571" s="38">
        <v>-0.1040264</v>
      </c>
      <c r="CX1571" s="38">
        <v>2.4081499999999999E-2</v>
      </c>
      <c r="CY1571" s="38">
        <v>1.4101000000000001E-3</v>
      </c>
      <c r="CZ1571" s="38">
        <v>-1.017E-2</v>
      </c>
      <c r="DA1571" s="38">
        <v>-0.19895299999999999</v>
      </c>
      <c r="DB1571" s="38">
        <v>-0.15838450000000001</v>
      </c>
      <c r="DC1571" s="38">
        <v>-8.2872500000000002E-2</v>
      </c>
      <c r="DD1571" s="38">
        <v>-0.29249239999999999</v>
      </c>
      <c r="DE1571" s="38">
        <v>-0.3407809</v>
      </c>
      <c r="DF1571" s="38">
        <v>0.1928434</v>
      </c>
      <c r="DG1571" s="38">
        <v>0.17000019999999999</v>
      </c>
      <c r="DH1571" s="38">
        <v>5.4238599999999998E-2</v>
      </c>
      <c r="DI1571" s="38">
        <v>8.4584999999999994E-2</v>
      </c>
      <c r="DJ1571" s="38">
        <v>5.99943E-2</v>
      </c>
      <c r="DK1571" s="38">
        <v>-8.4170200000000001E-2</v>
      </c>
      <c r="DL1571" s="38">
        <v>-0.44385449999999999</v>
      </c>
      <c r="DM1571" s="38">
        <v>-5.85409E-2</v>
      </c>
      <c r="DN1571" s="38">
        <v>0.125247</v>
      </c>
      <c r="DO1571" s="38">
        <v>7.7670600000000006E-2</v>
      </c>
      <c r="DP1571" s="38">
        <v>7.6441700000000001E-2</v>
      </c>
      <c r="DQ1571" s="38">
        <v>9.7839700000000002E-2</v>
      </c>
      <c r="DR1571" s="38">
        <v>-1.3388499999999999E-2</v>
      </c>
      <c r="DS1571" s="38">
        <v>-3.61666E-2</v>
      </c>
      <c r="DT1571" s="38">
        <v>-7.3440800000000001E-2</v>
      </c>
      <c r="DU1571" s="38">
        <v>-7.5883500000000007E-2</v>
      </c>
      <c r="DV1571" s="38">
        <v>6.2467799999999997E-2</v>
      </c>
      <c r="DW1571" s="38">
        <v>4.1850900000000003E-2</v>
      </c>
      <c r="DX1571" s="38">
        <v>3.9819500000000001E-2</v>
      </c>
      <c r="DY1571" s="38">
        <v>-0.1444174</v>
      </c>
      <c r="DZ1571" s="38">
        <v>-0.1037536</v>
      </c>
      <c r="EA1571" s="38">
        <v>-2.88268E-2</v>
      </c>
      <c r="EB1571" s="38">
        <v>-0.23313529999999999</v>
      </c>
      <c r="EC1571" s="38">
        <v>-0.2804469</v>
      </c>
      <c r="ED1571" s="38">
        <v>0.22284609999999999</v>
      </c>
      <c r="EE1571" s="38">
        <v>0.1943993</v>
      </c>
      <c r="EF1571" s="38">
        <v>8.1509499999999999E-2</v>
      </c>
      <c r="EG1571" s="38">
        <v>0.106699</v>
      </c>
      <c r="EH1571" s="38">
        <v>8.83877E-2</v>
      </c>
      <c r="EI1571" s="38">
        <v>-4.3913599999999997E-2</v>
      </c>
      <c r="EJ1571" s="38">
        <v>-0.39931040000000001</v>
      </c>
      <c r="EK1571" s="38">
        <v>-1.6628199999999999E-2</v>
      </c>
      <c r="EL1571" s="38">
        <v>0.16062290000000001</v>
      </c>
      <c r="EM1571" s="38">
        <v>0.1214775</v>
      </c>
      <c r="EN1571" s="38">
        <v>0.109074</v>
      </c>
      <c r="EO1571" s="38">
        <v>0.12376379999999999</v>
      </c>
      <c r="EP1571" s="38">
        <v>5.6036000000000002E-3</v>
      </c>
      <c r="EQ1571" s="38">
        <v>-9.7380000000000001E-3</v>
      </c>
      <c r="ER1571" s="38">
        <v>-3.9014699999999999E-2</v>
      </c>
      <c r="ES1571" s="38">
        <v>-3.5249700000000002E-2</v>
      </c>
      <c r="ET1571" s="38">
        <v>0.1178916</v>
      </c>
      <c r="EU1571" s="38">
        <v>0.1002408</v>
      </c>
      <c r="EV1571" s="38">
        <v>0.1119965</v>
      </c>
      <c r="EW1571" s="38">
        <v>-6.5676600000000002E-2</v>
      </c>
      <c r="EX1571" s="38">
        <v>-2.4875100000000001E-2</v>
      </c>
      <c r="EY1571" s="38">
        <v>4.9206699999999999E-2</v>
      </c>
      <c r="EZ1571" s="38">
        <v>-0.14743300000000001</v>
      </c>
      <c r="FA1571" s="38">
        <v>-0.19333420000000001</v>
      </c>
      <c r="FB1571" s="38">
        <v>83.754919999999998</v>
      </c>
      <c r="FC1571" s="38">
        <v>82.219170000000005</v>
      </c>
      <c r="FD1571" s="38">
        <v>80.554119999999998</v>
      </c>
      <c r="FE1571" s="38">
        <v>78.928719999999998</v>
      </c>
      <c r="FF1571" s="38">
        <v>78.505309999999994</v>
      </c>
      <c r="FG1571" s="38">
        <v>77.629859999999994</v>
      </c>
      <c r="FH1571" s="38">
        <v>76.366410000000002</v>
      </c>
      <c r="FI1571" s="38">
        <v>75.32893</v>
      </c>
      <c r="FJ1571" s="38">
        <v>79.745679999999993</v>
      </c>
      <c r="FK1571" s="38">
        <v>85.418109999999999</v>
      </c>
      <c r="FL1571" s="38">
        <v>89.801419999999993</v>
      </c>
      <c r="FM1571" s="38">
        <v>94.237390000000005</v>
      </c>
      <c r="FN1571" s="38">
        <v>98.80453</v>
      </c>
      <c r="FO1571" s="38">
        <v>101.22539999999999</v>
      </c>
      <c r="FP1571" s="38">
        <v>104.1952</v>
      </c>
      <c r="FQ1571" s="38">
        <v>106.3728</v>
      </c>
      <c r="FR1571" s="38">
        <v>107.74890000000001</v>
      </c>
      <c r="FS1571" s="38">
        <v>107.6926</v>
      </c>
      <c r="FT1571" s="38">
        <v>106.14230000000001</v>
      </c>
      <c r="FU1571" s="38">
        <v>102.5949</v>
      </c>
      <c r="FV1571" s="38">
        <v>99.56738</v>
      </c>
      <c r="FW1571">
        <v>95.792190000000005</v>
      </c>
      <c r="FX1571">
        <v>92.559399999999997</v>
      </c>
      <c r="FY1571">
        <v>91.133449999999996</v>
      </c>
      <c r="FZ1571">
        <v>8.5812399999999997E-2</v>
      </c>
      <c r="GA1571">
        <v>0.85943199999999997</v>
      </c>
      <c r="GB1571">
        <v>1</v>
      </c>
    </row>
    <row r="1572" spans="1:184" x14ac:dyDescent="0.3">
      <c r="A1572" t="s">
        <v>1</v>
      </c>
      <c r="B1572" t="s">
        <v>1</v>
      </c>
      <c r="C1572" t="s">
        <v>264</v>
      </c>
      <c r="D1572" t="s">
        <v>1</v>
      </c>
      <c r="E1572" t="s">
        <v>1</v>
      </c>
      <c r="F1572" t="s">
        <v>1</v>
      </c>
      <c r="G1572" t="s">
        <v>1</v>
      </c>
      <c r="H1572" s="40" t="s">
        <v>1</v>
      </c>
      <c r="I1572" s="18" t="s">
        <v>1</v>
      </c>
      <c r="J1572" s="38" t="s">
        <v>1</v>
      </c>
      <c r="K1572" s="18">
        <v>44810</v>
      </c>
      <c r="L1572" s="38">
        <v>11552</v>
      </c>
      <c r="M1572" s="38">
        <v>11552</v>
      </c>
      <c r="N1572" s="38">
        <v>5.4209940000000003</v>
      </c>
      <c r="O1572" s="38">
        <v>5.2640900000000004</v>
      </c>
      <c r="P1572" s="38">
        <v>5.0546530000000001</v>
      </c>
      <c r="Q1572" s="38">
        <v>5.0555289999999999</v>
      </c>
      <c r="R1572" s="38">
        <v>5.3696210000000004</v>
      </c>
      <c r="S1572" s="38">
        <v>5.9064430000000003</v>
      </c>
      <c r="T1572" s="38">
        <v>6.6123940000000001</v>
      </c>
      <c r="U1572" s="38">
        <v>7.3269890000000002</v>
      </c>
      <c r="V1572" s="38">
        <v>8.3472430000000006</v>
      </c>
      <c r="W1572" s="38">
        <v>9.1162880000000008</v>
      </c>
      <c r="X1572" s="38">
        <v>9.4715129999999998</v>
      </c>
      <c r="Y1572" s="38">
        <v>9.8072169999999996</v>
      </c>
      <c r="Z1572" s="38">
        <v>9.8564190000000007</v>
      </c>
      <c r="AA1572" s="38">
        <v>10.227790000000001</v>
      </c>
      <c r="AB1572" s="38">
        <v>10.18033</v>
      </c>
      <c r="AC1572" s="38">
        <v>10.06981</v>
      </c>
      <c r="AD1572" s="38">
        <v>9.4923590000000004</v>
      </c>
      <c r="AE1572" s="38">
        <v>8.5626219999999993</v>
      </c>
      <c r="AF1572" s="38">
        <v>7.9706469999999996</v>
      </c>
      <c r="AG1572" s="38">
        <v>7.6879229999999996</v>
      </c>
      <c r="AH1572" s="38">
        <v>7.4529360000000002</v>
      </c>
      <c r="AI1572" s="38">
        <v>7.3759940000000004</v>
      </c>
      <c r="AJ1572" s="38">
        <v>6.7655529999999997</v>
      </c>
      <c r="AK1572" s="38">
        <v>6.3207820000000003</v>
      </c>
      <c r="AL1572" s="38">
        <v>5.6635900000000003E-2</v>
      </c>
      <c r="AM1572" s="38">
        <v>3.5687000000000002E-3</v>
      </c>
      <c r="AN1572" s="38">
        <v>-0.112425</v>
      </c>
      <c r="AO1572" s="38">
        <v>-9.3813599999999997E-2</v>
      </c>
      <c r="AP1572" s="38">
        <v>-6.0965100000000001E-2</v>
      </c>
      <c r="AQ1572" s="38">
        <v>-0.16449130000000001</v>
      </c>
      <c r="AR1572" s="38">
        <v>-0.2767329</v>
      </c>
      <c r="AS1572" s="38">
        <v>-0.17398939999999999</v>
      </c>
      <c r="AT1572" s="38">
        <v>-4.1015700000000002E-2</v>
      </c>
      <c r="AU1572" s="38">
        <v>-7.2039199999999998E-2</v>
      </c>
      <c r="AV1572" s="38">
        <v>-0.34445439999999999</v>
      </c>
      <c r="AW1572" s="38">
        <v>-0.28577249999999998</v>
      </c>
      <c r="AX1572" s="38">
        <v>-0.22358020000000001</v>
      </c>
      <c r="AY1572" s="38">
        <v>0.1120531</v>
      </c>
      <c r="AZ1572" s="38">
        <v>0.20417779999999999</v>
      </c>
      <c r="BA1572" s="38">
        <v>0.3618285</v>
      </c>
      <c r="BB1572" s="38">
        <v>0.43942880000000001</v>
      </c>
      <c r="BC1572" s="38">
        <v>0.15047469999999999</v>
      </c>
      <c r="BD1572" s="38">
        <v>7.4348999999999998E-2</v>
      </c>
      <c r="BE1572" s="38">
        <v>0.144284</v>
      </c>
      <c r="BF1572" s="38">
        <v>0.26432660000000002</v>
      </c>
      <c r="BG1572" s="38">
        <v>0.48144569999999998</v>
      </c>
      <c r="BH1572" s="38">
        <v>0.2045389</v>
      </c>
      <c r="BI1572" s="38">
        <v>1.7068300000000002E-2</v>
      </c>
      <c r="BJ1572" s="38">
        <v>0.1089326</v>
      </c>
      <c r="BK1572" s="38">
        <v>6.8160799999999994E-2</v>
      </c>
      <c r="BL1572" s="38">
        <v>-3.51314E-2</v>
      </c>
      <c r="BM1572" s="38">
        <v>-4.71431E-2</v>
      </c>
      <c r="BN1572" s="38">
        <v>-1.9130600000000001E-2</v>
      </c>
      <c r="BO1572" s="38">
        <v>-0.1073798</v>
      </c>
      <c r="BP1572" s="38">
        <v>-0.1861042</v>
      </c>
      <c r="BQ1572" s="38">
        <v>-0.1102997</v>
      </c>
      <c r="BR1572" s="38">
        <v>3.27309E-2</v>
      </c>
      <c r="BS1572" s="38">
        <v>5.6430999999999999E-3</v>
      </c>
      <c r="BT1572" s="38">
        <v>-0.28025460000000002</v>
      </c>
      <c r="BU1572" s="38">
        <v>-0.2244159</v>
      </c>
      <c r="BV1572" s="38">
        <v>-0.17206759999999999</v>
      </c>
      <c r="BW1572" s="38">
        <v>0.1708935</v>
      </c>
      <c r="BX1572" s="38">
        <v>0.27420319999999998</v>
      </c>
      <c r="BY1572" s="38">
        <v>0.43379899999999999</v>
      </c>
      <c r="BZ1572" s="38">
        <v>0.5182485</v>
      </c>
      <c r="CA1572" s="38">
        <v>0.23582810000000001</v>
      </c>
      <c r="CB1572" s="38">
        <v>0.1762957</v>
      </c>
      <c r="CC1572" s="38">
        <v>0.24965419999999999</v>
      </c>
      <c r="CD1572" s="38">
        <v>0.3732393</v>
      </c>
      <c r="CE1572" s="38">
        <v>0.57620769999999999</v>
      </c>
      <c r="CF1572" s="38">
        <v>0.3062938</v>
      </c>
      <c r="CG1572" s="38">
        <v>0.1244348</v>
      </c>
      <c r="CH1572" s="38">
        <v>0.14515310000000001</v>
      </c>
      <c r="CI1572" s="38">
        <v>0.112897</v>
      </c>
      <c r="CJ1572" s="38">
        <v>1.8401899999999999E-2</v>
      </c>
      <c r="CK1572" s="38">
        <v>-1.4819300000000001E-2</v>
      </c>
      <c r="CL1572" s="38">
        <v>9.8438999999999992E-3</v>
      </c>
      <c r="CM1572" s="38">
        <v>-6.7824599999999999E-2</v>
      </c>
      <c r="CN1572" s="38">
        <v>-0.1233351</v>
      </c>
      <c r="CO1572" s="38">
        <v>-6.6188499999999997E-2</v>
      </c>
      <c r="CP1572" s="38">
        <v>8.3807499999999993E-2</v>
      </c>
      <c r="CQ1572" s="38">
        <v>5.9445600000000001E-2</v>
      </c>
      <c r="CR1572" s="38">
        <v>-0.2357901</v>
      </c>
      <c r="CS1572" s="38">
        <v>-0.18192059999999999</v>
      </c>
      <c r="CT1572" s="38">
        <v>-0.13639009999999999</v>
      </c>
      <c r="CU1572" s="38">
        <v>0.21164620000000001</v>
      </c>
      <c r="CV1572" s="38">
        <v>0.32270260000000001</v>
      </c>
      <c r="CW1572" s="38">
        <v>0.48364550000000001</v>
      </c>
      <c r="CX1572" s="38">
        <v>0.57283870000000003</v>
      </c>
      <c r="CY1572" s="38">
        <v>0.29494359999999997</v>
      </c>
      <c r="CZ1572" s="38">
        <v>0.2469037</v>
      </c>
      <c r="DA1572" s="38">
        <v>0.32263330000000001</v>
      </c>
      <c r="DB1572" s="38">
        <v>0.44867190000000001</v>
      </c>
      <c r="DC1572" s="38">
        <v>0.64183959999999995</v>
      </c>
      <c r="DD1572" s="38">
        <v>0.37676900000000002</v>
      </c>
      <c r="DE1572" s="38">
        <v>0.19879649999999999</v>
      </c>
      <c r="DF1572" s="38">
        <v>0.1813736</v>
      </c>
      <c r="DG1572" s="38">
        <v>0.1576332</v>
      </c>
      <c r="DH1572" s="38">
        <v>7.1935200000000005E-2</v>
      </c>
      <c r="DI1572" s="38">
        <v>1.7504599999999999E-2</v>
      </c>
      <c r="DJ1572" s="38">
        <v>3.88183E-2</v>
      </c>
      <c r="DK1572" s="38">
        <v>-2.8269300000000001E-2</v>
      </c>
      <c r="DL1572" s="38">
        <v>-6.0565899999999999E-2</v>
      </c>
      <c r="DM1572" s="38">
        <v>-2.2077200000000002E-2</v>
      </c>
      <c r="DN1572" s="38">
        <v>0.13488420000000001</v>
      </c>
      <c r="DO1572" s="38">
        <v>0.1132481</v>
      </c>
      <c r="DP1572" s="38">
        <v>-0.19132550000000001</v>
      </c>
      <c r="DQ1572" s="38">
        <v>-0.1394252</v>
      </c>
      <c r="DR1572" s="38">
        <v>-0.1007126</v>
      </c>
      <c r="DS1572" s="38">
        <v>0.25239889999999998</v>
      </c>
      <c r="DT1572" s="38">
        <v>0.37120199999999998</v>
      </c>
      <c r="DU1572" s="38">
        <v>0.53349199999999997</v>
      </c>
      <c r="DV1572" s="38">
        <v>0.62742889999999996</v>
      </c>
      <c r="DW1572" s="38">
        <v>0.35405900000000001</v>
      </c>
      <c r="DX1572" s="38">
        <v>0.31751170000000001</v>
      </c>
      <c r="DY1572" s="38">
        <v>0.39561239999999998</v>
      </c>
      <c r="DZ1572" s="38">
        <v>0.52410449999999997</v>
      </c>
      <c r="EA1572" s="38">
        <v>0.70747139999999997</v>
      </c>
      <c r="EB1572" s="38">
        <v>0.44724409999999998</v>
      </c>
      <c r="EC1572" s="38">
        <v>0.27315830000000002</v>
      </c>
      <c r="ED1572" s="38">
        <v>0.23367019999999999</v>
      </c>
      <c r="EE1572" s="38">
        <v>0.22222520000000001</v>
      </c>
      <c r="EF1572" s="38">
        <v>0.14922879999999999</v>
      </c>
      <c r="EG1572" s="38">
        <v>6.4175099999999999E-2</v>
      </c>
      <c r="EH1572" s="38">
        <v>8.0652799999999997E-2</v>
      </c>
      <c r="EI1572" s="38">
        <v>2.8842199999999998E-2</v>
      </c>
      <c r="EJ1572" s="38">
        <v>3.0062700000000001E-2</v>
      </c>
      <c r="EK1572" s="38">
        <v>4.1612400000000001E-2</v>
      </c>
      <c r="EL1572" s="38">
        <v>0.2086307</v>
      </c>
      <c r="EM1572" s="38">
        <v>0.1909303</v>
      </c>
      <c r="EN1572" s="38">
        <v>-0.12712570000000001</v>
      </c>
      <c r="EO1572" s="38">
        <v>-7.8068700000000005E-2</v>
      </c>
      <c r="EP1572" s="38">
        <v>-4.9200000000000001E-2</v>
      </c>
      <c r="EQ1572" s="38">
        <v>0.3112394</v>
      </c>
      <c r="ER1572" s="38">
        <v>0.44122739999999999</v>
      </c>
      <c r="ES1572" s="38">
        <v>0.60546250000000001</v>
      </c>
      <c r="ET1572" s="38">
        <v>0.7062486</v>
      </c>
      <c r="EU1572" s="38">
        <v>0.43941239999999998</v>
      </c>
      <c r="EV1572" s="38">
        <v>0.41945840000000001</v>
      </c>
      <c r="EW1572" s="38">
        <v>0.50098259999999994</v>
      </c>
      <c r="EX1572" s="38">
        <v>0.63301719999999995</v>
      </c>
      <c r="EY1572" s="38">
        <v>0.80223350000000004</v>
      </c>
      <c r="EZ1572" s="38">
        <v>0.54899909999999996</v>
      </c>
      <c r="FA1572" s="38">
        <v>0.3805248</v>
      </c>
      <c r="FB1572" s="38">
        <v>87.626559999999998</v>
      </c>
      <c r="FC1572" s="38">
        <v>86.806899999999999</v>
      </c>
      <c r="FD1572" s="38">
        <v>86.499160000000003</v>
      </c>
      <c r="FE1572" s="38">
        <v>85.375039999999998</v>
      </c>
      <c r="FF1572" s="38">
        <v>83.140180000000001</v>
      </c>
      <c r="FG1572" s="38">
        <v>82.942250000000001</v>
      </c>
      <c r="FH1572" s="38">
        <v>82.055229999999995</v>
      </c>
      <c r="FI1572" s="38">
        <v>83.279539999999997</v>
      </c>
      <c r="FJ1572" s="38">
        <v>89.032079999999993</v>
      </c>
      <c r="FK1572" s="38">
        <v>93.775540000000007</v>
      </c>
      <c r="FL1572" s="38">
        <v>97.093190000000007</v>
      </c>
      <c r="FM1572" s="38">
        <v>100.29049999999999</v>
      </c>
      <c r="FN1572" s="38">
        <v>103.6664</v>
      </c>
      <c r="FO1572" s="38">
        <v>107.7456</v>
      </c>
      <c r="FP1572" s="38">
        <v>110.37730000000001</v>
      </c>
      <c r="FQ1572" s="38">
        <v>113.06740000000001</v>
      </c>
      <c r="FR1572" s="38">
        <v>112.12520000000001</v>
      </c>
      <c r="FS1572" s="38">
        <v>109.7607</v>
      </c>
      <c r="FT1572" s="38">
        <v>106.00149999999999</v>
      </c>
      <c r="FU1572" s="38">
        <v>100.1733</v>
      </c>
      <c r="FV1572" s="38">
        <v>95.001660000000001</v>
      </c>
      <c r="FW1572">
        <v>93.443219999999997</v>
      </c>
      <c r="FX1572">
        <v>90.768720000000002</v>
      </c>
      <c r="FY1572">
        <v>88.083320000000001</v>
      </c>
      <c r="FZ1572">
        <v>0.1235277</v>
      </c>
      <c r="GA1572">
        <v>0.9046381</v>
      </c>
      <c r="GB1572">
        <v>1</v>
      </c>
    </row>
    <row r="1573" spans="1:184" x14ac:dyDescent="0.3">
      <c r="A1573" t="s">
        <v>1</v>
      </c>
      <c r="B1573" t="s">
        <v>1</v>
      </c>
      <c r="C1573" t="s">
        <v>264</v>
      </c>
      <c r="D1573" t="s">
        <v>1</v>
      </c>
      <c r="E1573" t="s">
        <v>1</v>
      </c>
      <c r="F1573" t="s">
        <v>1</v>
      </c>
      <c r="G1573" t="s">
        <v>1</v>
      </c>
      <c r="H1573" s="40" t="s">
        <v>1</v>
      </c>
      <c r="I1573" s="18" t="s">
        <v>1</v>
      </c>
      <c r="J1573" s="38" t="s">
        <v>1</v>
      </c>
      <c r="K1573" s="18">
        <v>44811</v>
      </c>
      <c r="L1573" s="38">
        <v>11552</v>
      </c>
      <c r="M1573" s="38">
        <v>11552</v>
      </c>
      <c r="N1573" s="38">
        <v>6.0145150000000003</v>
      </c>
      <c r="O1573" s="38">
        <v>5.808872</v>
      </c>
      <c r="P1573" s="38">
        <v>5.571625</v>
      </c>
      <c r="Q1573" s="38">
        <v>5.4536660000000001</v>
      </c>
      <c r="R1573" s="38">
        <v>5.6648870000000002</v>
      </c>
      <c r="S1573" s="38">
        <v>6.2450190000000001</v>
      </c>
      <c r="T1573" s="38">
        <v>6.7776990000000001</v>
      </c>
      <c r="U1573" s="38">
        <v>7.441757</v>
      </c>
      <c r="V1573" s="38">
        <v>8.2589319999999997</v>
      </c>
      <c r="W1573" s="38">
        <v>8.8637540000000001</v>
      </c>
      <c r="X1573" s="38">
        <v>9.2643000000000004</v>
      </c>
      <c r="Y1573" s="38">
        <v>9.5385969999999993</v>
      </c>
      <c r="Z1573" s="38">
        <v>9.6508760000000002</v>
      </c>
      <c r="AA1573" s="38">
        <v>9.938231</v>
      </c>
      <c r="AB1573" s="38">
        <v>9.928706</v>
      </c>
      <c r="AC1573" s="38">
        <v>9.7551319999999997</v>
      </c>
      <c r="AD1573" s="38">
        <v>9.1980330000000006</v>
      </c>
      <c r="AE1573" s="38">
        <v>8.3856199999999994</v>
      </c>
      <c r="AF1573" s="38">
        <v>7.8855680000000001</v>
      </c>
      <c r="AG1573" s="38">
        <v>7.5216159999999999</v>
      </c>
      <c r="AH1573" s="38">
        <v>7.1662549999999996</v>
      </c>
      <c r="AI1573" s="38">
        <v>7.0468209999999996</v>
      </c>
      <c r="AJ1573" s="38">
        <v>6.4421390000000001</v>
      </c>
      <c r="AK1573" s="38">
        <v>6.0543269999999998</v>
      </c>
      <c r="AL1573" s="38">
        <v>8.6457500000000007E-2</v>
      </c>
      <c r="AM1573" s="38">
        <v>6.8621299999999996E-2</v>
      </c>
      <c r="AN1573" s="38">
        <v>-4.0858999999999999E-2</v>
      </c>
      <c r="AO1573" s="38">
        <v>-8.2056900000000002E-2</v>
      </c>
      <c r="AP1573" s="38">
        <v>-0.12431449999999999</v>
      </c>
      <c r="AQ1573" s="38">
        <v>-9.9458199999999997E-2</v>
      </c>
      <c r="AR1573" s="38">
        <v>-0.2302168</v>
      </c>
      <c r="AS1573" s="38">
        <v>-0.1458933</v>
      </c>
      <c r="AT1573" s="38">
        <v>-0.1084416</v>
      </c>
      <c r="AU1573" s="38">
        <v>-0.13312060000000001</v>
      </c>
      <c r="AV1573" s="38">
        <v>-0.18175459999999999</v>
      </c>
      <c r="AW1573" s="38">
        <v>-0.1217018</v>
      </c>
      <c r="AX1573" s="38">
        <v>-0.2502762</v>
      </c>
      <c r="AY1573" s="38">
        <v>3.9109199999999997E-2</v>
      </c>
      <c r="AZ1573" s="38">
        <v>0.14318919999999999</v>
      </c>
      <c r="BA1573" s="38">
        <v>0.22385360000000001</v>
      </c>
      <c r="BB1573" s="38">
        <v>0.3042608</v>
      </c>
      <c r="BC1573" s="38">
        <v>0.17342940000000001</v>
      </c>
      <c r="BD1573" s="38">
        <v>0.15259729999999999</v>
      </c>
      <c r="BE1573" s="38">
        <v>2.3197200000000001E-2</v>
      </c>
      <c r="BF1573" s="38">
        <v>-1.8734399999999998E-2</v>
      </c>
      <c r="BG1573" s="38">
        <v>0.2778409</v>
      </c>
      <c r="BH1573" s="38">
        <v>-5.2677099999999998E-2</v>
      </c>
      <c r="BI1573" s="38">
        <v>-9.2574600000000007E-2</v>
      </c>
      <c r="BJ1573" s="38">
        <v>0.1280366</v>
      </c>
      <c r="BK1573" s="38">
        <v>0.11330519999999999</v>
      </c>
      <c r="BL1573" s="38">
        <v>1.53134E-2</v>
      </c>
      <c r="BM1573" s="38">
        <v>-4.3205800000000003E-2</v>
      </c>
      <c r="BN1573" s="38">
        <v>-8.11191E-2</v>
      </c>
      <c r="BO1573" s="38">
        <v>-5.9290099999999998E-2</v>
      </c>
      <c r="BP1573" s="38">
        <v>-0.17031950000000001</v>
      </c>
      <c r="BQ1573" s="38">
        <v>-9.3579899999999994E-2</v>
      </c>
      <c r="BR1573" s="38">
        <v>-4.5834899999999998E-2</v>
      </c>
      <c r="BS1573" s="38">
        <v>-7.3510099999999995E-2</v>
      </c>
      <c r="BT1573" s="38">
        <v>-0.12508130000000001</v>
      </c>
      <c r="BU1573" s="38">
        <v>-7.7566800000000005E-2</v>
      </c>
      <c r="BV1573" s="38">
        <v>-0.21118609999999999</v>
      </c>
      <c r="BW1573" s="38">
        <v>8.2473299999999999E-2</v>
      </c>
      <c r="BX1573" s="38">
        <v>0.19090380000000001</v>
      </c>
      <c r="BY1573" s="38">
        <v>0.28609570000000001</v>
      </c>
      <c r="BZ1573" s="38">
        <v>0.38309300000000002</v>
      </c>
      <c r="CA1573" s="38">
        <v>0.26307140000000001</v>
      </c>
      <c r="CB1573" s="38">
        <v>0.25679489999999999</v>
      </c>
      <c r="CC1573" s="38">
        <v>0.1201207</v>
      </c>
      <c r="CD1573" s="38">
        <v>7.7744499999999994E-2</v>
      </c>
      <c r="CE1573" s="38">
        <v>0.3603635</v>
      </c>
      <c r="CF1573" s="38">
        <v>4.6186100000000001E-2</v>
      </c>
      <c r="CG1573" s="38">
        <v>-5.2678999999999998E-3</v>
      </c>
      <c r="CH1573" s="38">
        <v>0.15683420000000001</v>
      </c>
      <c r="CI1573" s="38">
        <v>0.1442531</v>
      </c>
      <c r="CJ1573" s="38">
        <v>5.4218200000000001E-2</v>
      </c>
      <c r="CK1573" s="38">
        <v>-1.6297699999999998E-2</v>
      </c>
      <c r="CL1573" s="38">
        <v>-5.12021E-2</v>
      </c>
      <c r="CM1573" s="38">
        <v>-3.1469900000000002E-2</v>
      </c>
      <c r="CN1573" s="38">
        <v>-0.1288348</v>
      </c>
      <c r="CO1573" s="38">
        <v>-5.7347700000000001E-2</v>
      </c>
      <c r="CP1573" s="38">
        <v>-2.4735999999999998E-3</v>
      </c>
      <c r="CQ1573" s="38">
        <v>-3.2224000000000003E-2</v>
      </c>
      <c r="CR1573" s="38">
        <v>-8.5829500000000003E-2</v>
      </c>
      <c r="CS1573" s="38">
        <v>-4.6999100000000002E-2</v>
      </c>
      <c r="CT1573" s="38">
        <v>-0.18411240000000001</v>
      </c>
      <c r="CU1573" s="38">
        <v>0.1125071</v>
      </c>
      <c r="CV1573" s="38">
        <v>0.22395080000000001</v>
      </c>
      <c r="CW1573" s="38">
        <v>0.32920440000000001</v>
      </c>
      <c r="CX1573" s="38">
        <v>0.43769190000000002</v>
      </c>
      <c r="CY1573" s="38">
        <v>0.32515729999999998</v>
      </c>
      <c r="CZ1573" s="38">
        <v>0.32896189999999997</v>
      </c>
      <c r="DA1573" s="38">
        <v>0.18724969999999999</v>
      </c>
      <c r="DB1573" s="38">
        <v>0.14456550000000001</v>
      </c>
      <c r="DC1573" s="38">
        <v>0.41751830000000001</v>
      </c>
      <c r="DD1573" s="38">
        <v>0.1146585</v>
      </c>
      <c r="DE1573" s="38">
        <v>5.52005E-2</v>
      </c>
      <c r="DF1573" s="38">
        <v>0.18563180000000001</v>
      </c>
      <c r="DG1573" s="38">
        <v>0.1752011</v>
      </c>
      <c r="DH1573" s="38">
        <v>9.3122999999999997E-2</v>
      </c>
      <c r="DI1573" s="38">
        <v>1.06105E-2</v>
      </c>
      <c r="DJ1573" s="38">
        <v>-2.1284999999999998E-2</v>
      </c>
      <c r="DK1573" s="38">
        <v>-3.6497000000000001E-3</v>
      </c>
      <c r="DL1573" s="38">
        <v>-8.73501E-2</v>
      </c>
      <c r="DM1573" s="38">
        <v>-2.1115600000000002E-2</v>
      </c>
      <c r="DN1573" s="38">
        <v>4.0887699999999999E-2</v>
      </c>
      <c r="DO1573" s="38">
        <v>9.0621E-3</v>
      </c>
      <c r="DP1573" s="38">
        <v>-4.6577800000000003E-2</v>
      </c>
      <c r="DQ1573" s="38">
        <v>-1.6431299999999999E-2</v>
      </c>
      <c r="DR1573" s="38">
        <v>-0.1570387</v>
      </c>
      <c r="DS1573" s="38">
        <v>0.1425409</v>
      </c>
      <c r="DT1573" s="38">
        <v>0.2569977</v>
      </c>
      <c r="DU1573" s="38">
        <v>0.37231310000000001</v>
      </c>
      <c r="DV1573" s="38">
        <v>0.49229079999999997</v>
      </c>
      <c r="DW1573" s="38">
        <v>0.38724310000000001</v>
      </c>
      <c r="DX1573" s="38">
        <v>0.40112880000000001</v>
      </c>
      <c r="DY1573" s="38">
        <v>0.25437870000000001</v>
      </c>
      <c r="DZ1573" s="38">
        <v>0.2113865</v>
      </c>
      <c r="EA1573" s="38">
        <v>0.47467320000000002</v>
      </c>
      <c r="EB1573" s="38">
        <v>0.18313090000000001</v>
      </c>
      <c r="EC1573" s="38">
        <v>0.1156688</v>
      </c>
      <c r="ED1573" s="38">
        <v>0.22721089999999999</v>
      </c>
      <c r="EE1573" s="38">
        <v>0.219885</v>
      </c>
      <c r="EF1573" s="38">
        <v>0.14929539999999999</v>
      </c>
      <c r="EG1573" s="38">
        <v>4.9461600000000001E-2</v>
      </c>
      <c r="EH1573" s="38">
        <v>2.19104E-2</v>
      </c>
      <c r="EI1573" s="38">
        <v>3.6518399999999999E-2</v>
      </c>
      <c r="EJ1573" s="38">
        <v>-2.7452799999999999E-2</v>
      </c>
      <c r="EK1573" s="38">
        <v>3.1197800000000001E-2</v>
      </c>
      <c r="EL1573" s="38">
        <v>0.1034944</v>
      </c>
      <c r="EM1573" s="38">
        <v>6.86726E-2</v>
      </c>
      <c r="EN1573" s="38">
        <v>1.00955E-2</v>
      </c>
      <c r="EO1573" s="38">
        <v>2.7703700000000001E-2</v>
      </c>
      <c r="EP1573" s="38">
        <v>-0.1179486</v>
      </c>
      <c r="EQ1573" s="38">
        <v>0.18590490000000001</v>
      </c>
      <c r="ER1573" s="38">
        <v>0.30471229999999999</v>
      </c>
      <c r="ES1573" s="38">
        <v>0.43455529999999998</v>
      </c>
      <c r="ET1573" s="38">
        <v>0.57112300000000005</v>
      </c>
      <c r="EU1573" s="38">
        <v>0.47688520000000001</v>
      </c>
      <c r="EV1573" s="38">
        <v>0.50532639999999995</v>
      </c>
      <c r="EW1573" s="38">
        <v>0.35130230000000001</v>
      </c>
      <c r="EX1573" s="38">
        <v>0.30786540000000001</v>
      </c>
      <c r="EY1573" s="38">
        <v>0.55719580000000002</v>
      </c>
      <c r="EZ1573" s="38">
        <v>0.28199419999999997</v>
      </c>
      <c r="FA1573" s="38">
        <v>0.20297560000000001</v>
      </c>
      <c r="FB1573" s="38">
        <v>87.272739999999999</v>
      </c>
      <c r="FC1573" s="38">
        <v>86.330799999999996</v>
      </c>
      <c r="FD1573" s="38">
        <v>83.970650000000006</v>
      </c>
      <c r="FE1573" s="38">
        <v>83.959559999999996</v>
      </c>
      <c r="FF1573" s="38">
        <v>82.999409999999997</v>
      </c>
      <c r="FG1573" s="38">
        <v>80.215040000000002</v>
      </c>
      <c r="FH1573" s="38">
        <v>78.77807</v>
      </c>
      <c r="FI1573" s="38">
        <v>78.285910000000001</v>
      </c>
      <c r="FJ1573" s="38">
        <v>82.302750000000003</v>
      </c>
      <c r="FK1573" s="38">
        <v>87.370990000000006</v>
      </c>
      <c r="FL1573" s="38">
        <v>91.879130000000004</v>
      </c>
      <c r="FM1573" s="38">
        <v>94.863380000000006</v>
      </c>
      <c r="FN1573" s="38">
        <v>98.740499999999997</v>
      </c>
      <c r="FO1573" s="38">
        <v>101.7978</v>
      </c>
      <c r="FP1573" s="38">
        <v>104.4406</v>
      </c>
      <c r="FQ1573" s="38">
        <v>104.75879999999999</v>
      </c>
      <c r="FR1573" s="38">
        <v>104.3177</v>
      </c>
      <c r="FS1573" s="38">
        <v>102.502</v>
      </c>
      <c r="FT1573" s="38">
        <v>100.3302</v>
      </c>
      <c r="FU1573" s="38">
        <v>96.225380000000001</v>
      </c>
      <c r="FV1573" s="38">
        <v>92.969350000000006</v>
      </c>
      <c r="FW1573">
        <v>91.175700000000006</v>
      </c>
      <c r="FX1573">
        <v>87.963170000000005</v>
      </c>
      <c r="FY1573">
        <v>85.713239999999999</v>
      </c>
      <c r="FZ1573">
        <v>0.1168956</v>
      </c>
      <c r="GA1573">
        <v>0.8638093</v>
      </c>
      <c r="GB1573">
        <v>1</v>
      </c>
    </row>
    <row r="1574" spans="1:184" x14ac:dyDescent="0.3">
      <c r="A1574" t="s">
        <v>1</v>
      </c>
      <c r="B1574" t="s">
        <v>1</v>
      </c>
      <c r="C1574" t="s">
        <v>264</v>
      </c>
      <c r="D1574" t="s">
        <v>1</v>
      </c>
      <c r="E1574" t="s">
        <v>1</v>
      </c>
      <c r="F1574" t="s">
        <v>1</v>
      </c>
      <c r="G1574" t="s">
        <v>1</v>
      </c>
      <c r="H1574" s="40" t="s">
        <v>1</v>
      </c>
      <c r="I1574" s="18" t="s">
        <v>1</v>
      </c>
      <c r="J1574" s="38" t="s">
        <v>1</v>
      </c>
      <c r="K1574" s="18" t="s">
        <v>2</v>
      </c>
      <c r="L1574" s="38">
        <v>11610</v>
      </c>
      <c r="M1574" s="38">
        <v>11610</v>
      </c>
      <c r="N1574" s="38">
        <v>5.0688199999999997</v>
      </c>
      <c r="O1574" s="38">
        <v>4.9072880000000003</v>
      </c>
      <c r="P1574" s="38">
        <v>4.7323870000000001</v>
      </c>
      <c r="Q1574" s="38">
        <v>4.7020869999999997</v>
      </c>
      <c r="R1574" s="38">
        <v>4.9203409999999996</v>
      </c>
      <c r="S1574" s="38">
        <v>5.4310600000000004</v>
      </c>
      <c r="T1574" s="38">
        <v>5.9746389999999998</v>
      </c>
      <c r="U1574" s="38">
        <v>6.5689970000000004</v>
      </c>
      <c r="V1574" s="38">
        <v>7.3092040000000003</v>
      </c>
      <c r="W1574" s="38">
        <v>7.9009070000000001</v>
      </c>
      <c r="X1574" s="38">
        <v>8.2901749999999996</v>
      </c>
      <c r="Y1574" s="38">
        <v>8.6105800000000006</v>
      </c>
      <c r="Z1574" s="38">
        <v>8.7234219999999993</v>
      </c>
      <c r="AA1574" s="38">
        <v>8.9912410000000005</v>
      </c>
      <c r="AB1574" s="38">
        <v>8.9899000000000004</v>
      </c>
      <c r="AC1574" s="38">
        <v>8.8020460000000007</v>
      </c>
      <c r="AD1574" s="38">
        <v>8.3417429999999992</v>
      </c>
      <c r="AE1574" s="38">
        <v>7.6156930000000003</v>
      </c>
      <c r="AF1574" s="38">
        <v>7.1343920000000001</v>
      </c>
      <c r="AG1574" s="38">
        <v>6.7989759999999997</v>
      </c>
      <c r="AH1574" s="38">
        <v>6.558281</v>
      </c>
      <c r="AI1574" s="38">
        <v>6.3663910000000001</v>
      </c>
      <c r="AJ1574" s="38">
        <v>5.8828040000000001</v>
      </c>
      <c r="AK1574" s="38">
        <v>5.5264350000000002</v>
      </c>
      <c r="AL1574" s="38">
        <v>-1.40529E-2</v>
      </c>
      <c r="AM1574" s="38">
        <v>-9.2984999999999995E-3</v>
      </c>
      <c r="AN1574" s="38">
        <v>-3.18786E-2</v>
      </c>
      <c r="AO1574" s="38">
        <v>-4.2448800000000002E-2</v>
      </c>
      <c r="AP1574" s="38">
        <v>-5.8084999999999998E-2</v>
      </c>
      <c r="AQ1574" s="38">
        <v>-5.3979300000000001E-2</v>
      </c>
      <c r="AR1574" s="38">
        <v>-4.1700000000000001E-2</v>
      </c>
      <c r="AS1574" s="38">
        <v>-2.9479399999999999E-2</v>
      </c>
      <c r="AT1574" s="38">
        <v>-2.7283999999999999E-2</v>
      </c>
      <c r="AU1574" s="38">
        <v>-1.5425100000000001E-2</v>
      </c>
      <c r="AV1574" s="38">
        <v>-7.4990600000000004E-2</v>
      </c>
      <c r="AW1574" s="38">
        <v>-5.6203799999999998E-2</v>
      </c>
      <c r="AX1574" s="38">
        <v>-8.0470799999999995E-2</v>
      </c>
      <c r="AY1574" s="38">
        <v>2.03483E-2</v>
      </c>
      <c r="AZ1574" s="38">
        <v>4.1952900000000001E-2</v>
      </c>
      <c r="BA1574" s="38">
        <v>8.9010300000000001E-2</v>
      </c>
      <c r="BB1574" s="38">
        <v>0.1825147</v>
      </c>
      <c r="BC1574" s="38">
        <v>0.10348209999999999</v>
      </c>
      <c r="BD1574" s="38">
        <v>6.0384500000000001E-2</v>
      </c>
      <c r="BE1574" s="38">
        <v>4.0763199999999999E-2</v>
      </c>
      <c r="BF1574" s="38">
        <v>5.1770799999999999E-2</v>
      </c>
      <c r="BG1574" s="38">
        <v>0.1017202</v>
      </c>
      <c r="BH1574" s="38">
        <v>2.3315700000000002E-2</v>
      </c>
      <c r="BI1574" s="38">
        <v>1.1915999999999999E-3</v>
      </c>
      <c r="BJ1574" s="38">
        <v>6.3314E-3</v>
      </c>
      <c r="BK1574" s="38">
        <v>9.2204000000000001E-3</v>
      </c>
      <c r="BL1574" s="38">
        <v>-1.19039E-2</v>
      </c>
      <c r="BM1574" s="38">
        <v>-2.6779399999999998E-2</v>
      </c>
      <c r="BN1574" s="38">
        <v>-4.24702E-2</v>
      </c>
      <c r="BO1574" s="38">
        <v>-3.7467300000000002E-2</v>
      </c>
      <c r="BP1574" s="38">
        <v>-2.00485E-2</v>
      </c>
      <c r="BQ1574" s="38">
        <v>-9.5303999999999996E-3</v>
      </c>
      <c r="BR1574" s="38">
        <v>-1.111E-4</v>
      </c>
      <c r="BS1574" s="38">
        <v>8.7559999999999999E-3</v>
      </c>
      <c r="BT1574" s="38">
        <v>-5.14721E-2</v>
      </c>
      <c r="BU1574" s="38">
        <v>-4.1337699999999998E-2</v>
      </c>
      <c r="BV1574" s="38">
        <v>-6.6326300000000005E-2</v>
      </c>
      <c r="BW1574" s="38">
        <v>3.4424700000000003E-2</v>
      </c>
      <c r="BX1574" s="38">
        <v>6.3280100000000006E-2</v>
      </c>
      <c r="BY1574" s="38">
        <v>0.1117018</v>
      </c>
      <c r="BZ1574" s="38">
        <v>0.20737929999999999</v>
      </c>
      <c r="CA1574" s="38">
        <v>0.13239129999999999</v>
      </c>
      <c r="CB1574" s="38">
        <v>9.2857800000000004E-2</v>
      </c>
      <c r="CC1574" s="38">
        <v>7.1255499999999999E-2</v>
      </c>
      <c r="CD1574" s="38">
        <v>8.1651299999999996E-2</v>
      </c>
      <c r="CE1574" s="38">
        <v>0.12961909999999999</v>
      </c>
      <c r="CF1574" s="38">
        <v>4.8072200000000002E-2</v>
      </c>
      <c r="CG1574" s="38">
        <v>2.4457300000000001E-2</v>
      </c>
      <c r="CH1574" s="38">
        <v>2.0449499999999999E-2</v>
      </c>
      <c r="CI1574" s="38">
        <v>2.20465E-2</v>
      </c>
      <c r="CJ1574" s="38">
        <v>1.9304999999999999E-3</v>
      </c>
      <c r="CK1574" s="38">
        <v>-1.5926900000000001E-2</v>
      </c>
      <c r="CL1574" s="38">
        <v>-3.16554E-2</v>
      </c>
      <c r="CM1574" s="38">
        <v>-2.6031200000000001E-2</v>
      </c>
      <c r="CN1574" s="38">
        <v>-5.0527000000000002E-3</v>
      </c>
      <c r="CO1574" s="38">
        <v>4.2862000000000004E-3</v>
      </c>
      <c r="CP1574" s="38">
        <v>1.8708800000000001E-2</v>
      </c>
      <c r="CQ1574" s="38">
        <v>2.5503700000000001E-2</v>
      </c>
      <c r="CR1574" s="38">
        <v>-3.5183300000000001E-2</v>
      </c>
      <c r="CS1574" s="38">
        <v>-3.10415E-2</v>
      </c>
      <c r="CT1574" s="38">
        <v>-5.6529900000000001E-2</v>
      </c>
      <c r="CU1574" s="38">
        <v>4.4173900000000002E-2</v>
      </c>
      <c r="CV1574" s="38">
        <v>7.8051200000000001E-2</v>
      </c>
      <c r="CW1574" s="38">
        <v>0.1274178</v>
      </c>
      <c r="CX1574" s="38">
        <v>0.22460040000000001</v>
      </c>
      <c r="CY1574" s="38">
        <v>0.15241379999999999</v>
      </c>
      <c r="CZ1574" s="38">
        <v>0.1153487</v>
      </c>
      <c r="DA1574" s="38">
        <v>9.2374399999999995E-2</v>
      </c>
      <c r="DB1574" s="38">
        <v>0.10234650000000001</v>
      </c>
      <c r="DC1574" s="38">
        <v>0.14894180000000001</v>
      </c>
      <c r="DD1574" s="38">
        <v>6.5218499999999999E-2</v>
      </c>
      <c r="DE1574" s="38">
        <v>4.0571000000000003E-2</v>
      </c>
      <c r="DF1574" s="38">
        <v>3.45677E-2</v>
      </c>
      <c r="DG1574" s="38">
        <v>3.4872599999999997E-2</v>
      </c>
      <c r="DH1574" s="38">
        <v>1.5764899999999998E-2</v>
      </c>
      <c r="DI1574" s="38">
        <v>-5.0743000000000003E-3</v>
      </c>
      <c r="DJ1574" s="38">
        <v>-2.08407E-2</v>
      </c>
      <c r="DK1574" s="38">
        <v>-1.45951E-2</v>
      </c>
      <c r="DL1574" s="38">
        <v>9.9430999999999999E-3</v>
      </c>
      <c r="DM1574" s="38">
        <v>1.8102799999999999E-2</v>
      </c>
      <c r="DN1574" s="38">
        <v>3.7528699999999998E-2</v>
      </c>
      <c r="DO1574" s="38">
        <v>4.2251400000000001E-2</v>
      </c>
      <c r="DP1574" s="38">
        <v>-1.8894500000000002E-2</v>
      </c>
      <c r="DQ1574" s="38">
        <v>-2.0745300000000001E-2</v>
      </c>
      <c r="DR1574" s="38">
        <v>-4.6733499999999997E-2</v>
      </c>
      <c r="DS1574" s="38">
        <v>5.3923199999999998E-2</v>
      </c>
      <c r="DT1574" s="38">
        <v>9.2822399999999999E-2</v>
      </c>
      <c r="DU1574" s="38">
        <v>0.14313390000000001</v>
      </c>
      <c r="DV1574" s="38">
        <v>0.24182149999999999</v>
      </c>
      <c r="DW1574" s="38">
        <v>0.17243629999999999</v>
      </c>
      <c r="DX1574" s="38">
        <v>0.13783960000000001</v>
      </c>
      <c r="DY1574" s="38">
        <v>0.11349330000000001</v>
      </c>
      <c r="DZ1574" s="38">
        <v>0.1230416</v>
      </c>
      <c r="EA1574" s="38">
        <v>0.16826459999999999</v>
      </c>
      <c r="EB1574" s="38">
        <v>8.2364800000000002E-2</v>
      </c>
      <c r="EC1574" s="38">
        <v>5.6684699999999998E-2</v>
      </c>
      <c r="ED1574" s="38">
        <v>5.4952000000000001E-2</v>
      </c>
      <c r="EE1574" s="38">
        <v>5.3391500000000001E-2</v>
      </c>
      <c r="EF1574" s="38">
        <v>3.5739699999999999E-2</v>
      </c>
      <c r="EG1574" s="38">
        <v>1.0595E-2</v>
      </c>
      <c r="EH1574" s="38">
        <v>-5.2259000000000003E-3</v>
      </c>
      <c r="EI1574" s="38">
        <v>1.9169E-3</v>
      </c>
      <c r="EJ1574" s="38">
        <v>3.1594700000000003E-2</v>
      </c>
      <c r="EK1574" s="38">
        <v>3.8051799999999997E-2</v>
      </c>
      <c r="EL1574" s="38">
        <v>6.4701599999999998E-2</v>
      </c>
      <c r="EM1574" s="38">
        <v>6.6432400000000003E-2</v>
      </c>
      <c r="EN1574" s="38">
        <v>4.6239000000000002E-3</v>
      </c>
      <c r="EO1574" s="38">
        <v>-5.8792000000000002E-3</v>
      </c>
      <c r="EP1574" s="38">
        <v>-3.2589E-2</v>
      </c>
      <c r="EQ1574" s="38">
        <v>6.7999500000000004E-2</v>
      </c>
      <c r="ER1574" s="38">
        <v>0.1141495</v>
      </c>
      <c r="ES1574" s="38">
        <v>0.16582540000000001</v>
      </c>
      <c r="ET1574" s="38">
        <v>0.26668609999999998</v>
      </c>
      <c r="EU1574" s="38">
        <v>0.20134560000000001</v>
      </c>
      <c r="EV1574" s="38">
        <v>0.17031289999999999</v>
      </c>
      <c r="EW1574" s="38">
        <v>0.14398559999999999</v>
      </c>
      <c r="EX1574" s="38">
        <v>0.15292220000000001</v>
      </c>
      <c r="EY1574" s="38">
        <v>0.19616349999999999</v>
      </c>
      <c r="EZ1574" s="38">
        <v>0.1071213</v>
      </c>
      <c r="FA1574" s="38">
        <v>7.9950400000000005E-2</v>
      </c>
      <c r="FB1574" s="38">
        <v>78.358249999999998</v>
      </c>
      <c r="FC1574" s="38">
        <v>77.241669999999999</v>
      </c>
      <c r="FD1574" s="38">
        <v>75.778229999999994</v>
      </c>
      <c r="FE1574" s="38">
        <v>74.51849</v>
      </c>
      <c r="FF1574" s="38">
        <v>73.640739999999994</v>
      </c>
      <c r="FG1574" s="38">
        <v>72.941410000000005</v>
      </c>
      <c r="FH1574" s="38">
        <v>72.199340000000007</v>
      </c>
      <c r="FI1574" s="38">
        <v>73.437280000000001</v>
      </c>
      <c r="FJ1574" s="38">
        <v>77.449039999999997</v>
      </c>
      <c r="FK1574" s="38">
        <v>81.879869999999997</v>
      </c>
      <c r="FL1574" s="38">
        <v>85.722260000000006</v>
      </c>
      <c r="FM1574" s="38">
        <v>89.429509999999993</v>
      </c>
      <c r="FN1574" s="38">
        <v>92.869060000000005</v>
      </c>
      <c r="FO1574" s="38">
        <v>95.635350000000003</v>
      </c>
      <c r="FP1574" s="38">
        <v>97.764099999999999</v>
      </c>
      <c r="FQ1574" s="38">
        <v>99.010760000000005</v>
      </c>
      <c r="FR1574" s="38">
        <v>99.106920000000002</v>
      </c>
      <c r="FS1574" s="38">
        <v>98.551280000000006</v>
      </c>
      <c r="FT1574" s="38">
        <v>96.549130000000005</v>
      </c>
      <c r="FU1574" s="38">
        <v>92.661190000000005</v>
      </c>
      <c r="FV1574" s="38">
        <v>88.395769999999999</v>
      </c>
      <c r="FW1574">
        <v>85.056430000000006</v>
      </c>
      <c r="FX1574">
        <v>82.116849999999999</v>
      </c>
      <c r="FY1574">
        <v>79.954189999999997</v>
      </c>
      <c r="FZ1574">
        <v>3.7315599999999997E-2</v>
      </c>
      <c r="GA1574">
        <v>0.28764519999999999</v>
      </c>
      <c r="GB1574">
        <v>1</v>
      </c>
    </row>
    <row r="1575" spans="1:184" x14ac:dyDescent="0.3">
      <c r="A1575" t="s">
        <v>1</v>
      </c>
      <c r="B1575" t="s">
        <v>185</v>
      </c>
      <c r="C1575" t="s">
        <v>1</v>
      </c>
      <c r="D1575" t="s">
        <v>1</v>
      </c>
      <c r="E1575" t="s">
        <v>1</v>
      </c>
      <c r="F1575" t="s">
        <v>1</v>
      </c>
      <c r="G1575" t="s">
        <v>1</v>
      </c>
      <c r="H1575" s="40" t="s">
        <v>1</v>
      </c>
      <c r="I1575" s="18" t="s">
        <v>1</v>
      </c>
      <c r="J1575" s="38" t="s">
        <v>1</v>
      </c>
      <c r="K1575" s="18">
        <v>44722</v>
      </c>
      <c r="L1575" s="38">
        <v>21787</v>
      </c>
      <c r="M1575" s="38">
        <v>21787</v>
      </c>
      <c r="N1575" s="38">
        <v>3.0751309999999998</v>
      </c>
      <c r="O1575" s="38">
        <v>2.9479440000000001</v>
      </c>
      <c r="P1575" s="38">
        <v>2.8490470000000001</v>
      </c>
      <c r="Q1575" s="38">
        <v>2.7634020000000001</v>
      </c>
      <c r="R1575" s="38">
        <v>2.8232620000000002</v>
      </c>
      <c r="S1575" s="38">
        <v>2.9109569999999998</v>
      </c>
      <c r="T1575" s="38">
        <v>3.053547</v>
      </c>
      <c r="U1575" s="38">
        <v>3.5228679999999999</v>
      </c>
      <c r="V1575" s="38">
        <v>4.2270669999999999</v>
      </c>
      <c r="W1575" s="38">
        <v>4.7902110000000002</v>
      </c>
      <c r="X1575" s="38">
        <v>5.1988950000000003</v>
      </c>
      <c r="Y1575" s="38">
        <v>5.5002240000000002</v>
      </c>
      <c r="Z1575" s="38">
        <v>5.6730289999999997</v>
      </c>
      <c r="AA1575" s="38">
        <v>5.8808819999999997</v>
      </c>
      <c r="AB1575" s="38">
        <v>5.9619720000000003</v>
      </c>
      <c r="AC1575" s="38">
        <v>5.9158099999999996</v>
      </c>
      <c r="AD1575" s="38">
        <v>5.7187190000000001</v>
      </c>
      <c r="AE1575" s="38">
        <v>5.2919070000000001</v>
      </c>
      <c r="AF1575" s="38">
        <v>4.9178670000000002</v>
      </c>
      <c r="AG1575" s="38">
        <v>4.6004719999999999</v>
      </c>
      <c r="AH1575" s="38">
        <v>4.4346810000000003</v>
      </c>
      <c r="AI1575" s="38">
        <v>4.1318330000000003</v>
      </c>
      <c r="AJ1575" s="38">
        <v>3.738521</v>
      </c>
      <c r="AK1575" s="38">
        <v>3.4364219999999999</v>
      </c>
      <c r="AL1575" s="38">
        <v>-1.2029E-2</v>
      </c>
      <c r="AM1575" s="38">
        <v>-1.5277999999999999E-3</v>
      </c>
      <c r="AN1575" s="38">
        <v>2.2533000000000002E-3</v>
      </c>
      <c r="AO1575" s="38">
        <v>-1.22559E-2</v>
      </c>
      <c r="AP1575" s="38">
        <v>2.69673E-2</v>
      </c>
      <c r="AQ1575" s="38">
        <v>3.1770800000000002E-2</v>
      </c>
      <c r="AR1575" s="38">
        <v>1.14471E-2</v>
      </c>
      <c r="AS1575" s="38">
        <v>-3.6373299999999997E-2</v>
      </c>
      <c r="AT1575" s="38">
        <v>-6.5416600000000005E-2</v>
      </c>
      <c r="AU1575" s="38">
        <v>-8.1251000000000004E-2</v>
      </c>
      <c r="AV1575" s="38">
        <v>-8.4801500000000002E-2</v>
      </c>
      <c r="AW1575" s="38">
        <v>-5.6315400000000002E-2</v>
      </c>
      <c r="AX1575" s="38">
        <v>-3.9657E-3</v>
      </c>
      <c r="AY1575" s="38">
        <v>1.67578E-2</v>
      </c>
      <c r="AZ1575" s="38">
        <v>4.5330099999999998E-2</v>
      </c>
      <c r="BA1575" s="38">
        <v>3.1933499999999997E-2</v>
      </c>
      <c r="BB1575" s="38">
        <v>6.2802899999999995E-2</v>
      </c>
      <c r="BC1575" s="38">
        <v>2.4674499999999999E-2</v>
      </c>
      <c r="BD1575" s="38">
        <v>-1.7526400000000001E-2</v>
      </c>
      <c r="BE1575" s="38">
        <v>-5.0400399999999998E-2</v>
      </c>
      <c r="BF1575" s="38">
        <v>-6.2977500000000006E-2</v>
      </c>
      <c r="BG1575" s="38">
        <v>-0.12063749999999999</v>
      </c>
      <c r="BH1575" s="38">
        <v>-7.4365600000000004E-2</v>
      </c>
      <c r="BI1575" s="38">
        <v>-8.9561100000000005E-2</v>
      </c>
      <c r="BJ1575" s="38">
        <v>-6.0334999999999998E-3</v>
      </c>
      <c r="BK1575" s="38">
        <v>5.5891999999999999E-3</v>
      </c>
      <c r="BL1575" s="38">
        <v>8.3789999999999993E-3</v>
      </c>
      <c r="BM1575" s="38">
        <v>-6.3623000000000004E-3</v>
      </c>
      <c r="BN1575" s="38">
        <v>3.4750299999999998E-2</v>
      </c>
      <c r="BO1575" s="38">
        <v>4.2769300000000003E-2</v>
      </c>
      <c r="BP1575" s="38">
        <v>2.5539800000000001E-2</v>
      </c>
      <c r="BQ1575" s="38">
        <v>-2.9284000000000001E-2</v>
      </c>
      <c r="BR1575" s="38">
        <v>-5.5744200000000001E-2</v>
      </c>
      <c r="BS1575" s="38">
        <v>-7.0997000000000005E-2</v>
      </c>
      <c r="BT1575" s="38">
        <v>-7.6306700000000005E-2</v>
      </c>
      <c r="BU1575" s="38">
        <v>-5.1826200000000003E-2</v>
      </c>
      <c r="BV1575" s="38">
        <v>8.0630000000000003E-4</v>
      </c>
      <c r="BW1575" s="38">
        <v>2.2647799999999999E-2</v>
      </c>
      <c r="BX1575" s="38">
        <v>5.4411399999999999E-2</v>
      </c>
      <c r="BY1575" s="38">
        <v>4.3601099999999997E-2</v>
      </c>
      <c r="BZ1575" s="38">
        <v>7.7103000000000005E-2</v>
      </c>
      <c r="CA1575" s="38">
        <v>4.4466600000000002E-2</v>
      </c>
      <c r="CB1575" s="38">
        <v>5.8827000000000003E-3</v>
      </c>
      <c r="CC1575" s="38">
        <v>-2.72436E-2</v>
      </c>
      <c r="CD1575" s="38">
        <v>-4.5678700000000003E-2</v>
      </c>
      <c r="CE1575" s="38">
        <v>-0.10513459999999999</v>
      </c>
      <c r="CF1575" s="38">
        <v>-6.0358200000000001E-2</v>
      </c>
      <c r="CG1575" s="38">
        <v>-7.7826000000000006E-2</v>
      </c>
      <c r="CH1575" s="38">
        <v>-1.8810000000000001E-3</v>
      </c>
      <c r="CI1575" s="38">
        <v>1.0518400000000001E-2</v>
      </c>
      <c r="CJ1575" s="38">
        <v>1.2621500000000001E-2</v>
      </c>
      <c r="CK1575" s="38">
        <v>-2.2804000000000001E-3</v>
      </c>
      <c r="CL1575" s="38">
        <v>4.0140799999999997E-2</v>
      </c>
      <c r="CM1575" s="38">
        <v>5.0386899999999998E-2</v>
      </c>
      <c r="CN1575" s="38">
        <v>3.53003E-2</v>
      </c>
      <c r="CO1575" s="38">
        <v>-2.43739E-2</v>
      </c>
      <c r="CP1575" s="38">
        <v>-4.9045199999999997E-2</v>
      </c>
      <c r="CQ1575" s="38">
        <v>-6.3894999999999993E-2</v>
      </c>
      <c r="CR1575" s="38">
        <v>-7.0423200000000005E-2</v>
      </c>
      <c r="CS1575" s="38">
        <v>-4.8717000000000003E-2</v>
      </c>
      <c r="CT1575" s="38">
        <v>4.1113E-3</v>
      </c>
      <c r="CU1575" s="38">
        <v>2.67271E-2</v>
      </c>
      <c r="CV1575" s="38">
        <v>6.0701100000000001E-2</v>
      </c>
      <c r="CW1575" s="38">
        <v>5.1682100000000002E-2</v>
      </c>
      <c r="CX1575" s="38">
        <v>8.7007200000000007E-2</v>
      </c>
      <c r="CY1575" s="38">
        <v>5.8174499999999997E-2</v>
      </c>
      <c r="CZ1575" s="38">
        <v>2.2095699999999999E-2</v>
      </c>
      <c r="DA1575" s="38">
        <v>-1.12052E-2</v>
      </c>
      <c r="DB1575" s="38">
        <v>-3.3697600000000001E-2</v>
      </c>
      <c r="DC1575" s="38">
        <v>-9.4397400000000006E-2</v>
      </c>
      <c r="DD1575" s="38">
        <v>-5.0656800000000002E-2</v>
      </c>
      <c r="DE1575" s="38">
        <v>-6.9698200000000002E-2</v>
      </c>
      <c r="DF1575" s="38">
        <v>2.2715000000000001E-3</v>
      </c>
      <c r="DG1575" s="38">
        <v>1.5447499999999999E-2</v>
      </c>
      <c r="DH1575" s="38">
        <v>1.68641E-2</v>
      </c>
      <c r="DI1575" s="38">
        <v>1.8014999999999999E-3</v>
      </c>
      <c r="DJ1575" s="38">
        <v>4.5531299999999997E-2</v>
      </c>
      <c r="DK1575" s="38">
        <v>5.8004399999999998E-2</v>
      </c>
      <c r="DL1575" s="38">
        <v>4.5060900000000001E-2</v>
      </c>
      <c r="DM1575" s="38">
        <v>-1.94638E-2</v>
      </c>
      <c r="DN1575" s="38">
        <v>-4.2346099999999998E-2</v>
      </c>
      <c r="DO1575" s="38">
        <v>-5.6793099999999999E-2</v>
      </c>
      <c r="DP1575" s="38">
        <v>-6.4539600000000003E-2</v>
      </c>
      <c r="DQ1575" s="38">
        <v>-4.56079E-2</v>
      </c>
      <c r="DR1575" s="38">
        <v>7.4164000000000001E-3</v>
      </c>
      <c r="DS1575" s="38">
        <v>3.0806500000000001E-2</v>
      </c>
      <c r="DT1575" s="38">
        <v>6.69907E-2</v>
      </c>
      <c r="DU1575" s="38">
        <v>5.97631E-2</v>
      </c>
      <c r="DV1575" s="38">
        <v>9.6911399999999995E-2</v>
      </c>
      <c r="DW1575" s="38">
        <v>7.1882399999999999E-2</v>
      </c>
      <c r="DX1575" s="38">
        <v>3.8308799999999997E-2</v>
      </c>
      <c r="DY1575" s="38">
        <v>4.8332000000000002E-3</v>
      </c>
      <c r="DZ1575" s="38">
        <v>-2.17165E-2</v>
      </c>
      <c r="EA1575" s="38">
        <v>-8.3660200000000004E-2</v>
      </c>
      <c r="EB1575" s="38">
        <v>-4.09553E-2</v>
      </c>
      <c r="EC1575" s="38">
        <v>-6.15705E-2</v>
      </c>
      <c r="ED1575" s="38">
        <v>8.2670999999999994E-3</v>
      </c>
      <c r="EE1575" s="38">
        <v>2.2564500000000001E-2</v>
      </c>
      <c r="EF1575" s="38">
        <v>2.2989800000000001E-2</v>
      </c>
      <c r="EG1575" s="38">
        <v>7.6950999999999999E-3</v>
      </c>
      <c r="EH1575" s="38">
        <v>5.3314399999999998E-2</v>
      </c>
      <c r="EI1575" s="38">
        <v>6.9002900000000006E-2</v>
      </c>
      <c r="EJ1575" s="38">
        <v>5.9153600000000001E-2</v>
      </c>
      <c r="EK1575" s="38">
        <v>-1.2374400000000001E-2</v>
      </c>
      <c r="EL1575" s="38">
        <v>-3.2673800000000003E-2</v>
      </c>
      <c r="EM1575" s="38">
        <v>-4.6538999999999997E-2</v>
      </c>
      <c r="EN1575" s="38">
        <v>-5.6044799999999999E-2</v>
      </c>
      <c r="EO1575" s="38">
        <v>-4.1118700000000001E-2</v>
      </c>
      <c r="EP1575" s="38">
        <v>1.21884E-2</v>
      </c>
      <c r="EQ1575" s="38">
        <v>3.6696399999999997E-2</v>
      </c>
      <c r="ER1575" s="38">
        <v>7.6072000000000001E-2</v>
      </c>
      <c r="ES1575" s="38">
        <v>7.14307E-2</v>
      </c>
      <c r="ET1575" s="38">
        <v>0.1112115</v>
      </c>
      <c r="EU1575" s="38">
        <v>9.1674400000000003E-2</v>
      </c>
      <c r="EV1575" s="38">
        <v>6.1717899999999999E-2</v>
      </c>
      <c r="EW1575" s="38">
        <v>2.7990000000000001E-2</v>
      </c>
      <c r="EX1575" s="38">
        <v>-4.4177000000000001E-3</v>
      </c>
      <c r="EY1575" s="38">
        <v>-6.8157300000000004E-2</v>
      </c>
      <c r="EZ1575" s="38">
        <v>-2.69479E-2</v>
      </c>
      <c r="FA1575" s="38">
        <v>-4.9835400000000002E-2</v>
      </c>
      <c r="FB1575" s="38">
        <v>77.379170000000002</v>
      </c>
      <c r="FC1575" s="38">
        <v>75.890659999999997</v>
      </c>
      <c r="FD1575" s="38">
        <v>73.612870000000001</v>
      </c>
      <c r="FE1575" s="38">
        <v>71.722620000000006</v>
      </c>
      <c r="FF1575" s="38">
        <v>70.800780000000003</v>
      </c>
      <c r="FG1575" s="38">
        <v>69.956829999999997</v>
      </c>
      <c r="FH1575" s="38">
        <v>70.623519999999999</v>
      </c>
      <c r="FI1575" s="38">
        <v>74.715100000000007</v>
      </c>
      <c r="FJ1575" s="38">
        <v>79.737039999999993</v>
      </c>
      <c r="FK1575" s="38">
        <v>83.734920000000002</v>
      </c>
      <c r="FL1575" s="38">
        <v>87.461749999999995</v>
      </c>
      <c r="FM1575" s="38">
        <v>91.060429999999997</v>
      </c>
      <c r="FN1575" s="38">
        <v>93.588260000000005</v>
      </c>
      <c r="FO1575" s="38">
        <v>95.754750000000001</v>
      </c>
      <c r="FP1575" s="38">
        <v>97.145560000000003</v>
      </c>
      <c r="FQ1575" s="38">
        <v>98.045649999999995</v>
      </c>
      <c r="FR1575" s="38">
        <v>98.265929999999997</v>
      </c>
      <c r="FS1575" s="38">
        <v>97.495289999999997</v>
      </c>
      <c r="FT1575" s="38">
        <v>95.588800000000006</v>
      </c>
      <c r="FU1575" s="38">
        <v>93.127110000000002</v>
      </c>
      <c r="FV1575" s="38">
        <v>89.476060000000004</v>
      </c>
      <c r="FW1575">
        <v>86.484880000000004</v>
      </c>
      <c r="FX1575">
        <v>83.803889999999996</v>
      </c>
      <c r="FY1575">
        <v>81.265000000000001</v>
      </c>
      <c r="FZ1575">
        <v>2.3022299999999999E-2</v>
      </c>
      <c r="GA1575">
        <v>0.1435207</v>
      </c>
      <c r="GB1575">
        <v>1</v>
      </c>
    </row>
    <row r="1576" spans="1:184" x14ac:dyDescent="0.3">
      <c r="A1576" t="s">
        <v>1</v>
      </c>
      <c r="B1576" t="s">
        <v>185</v>
      </c>
      <c r="C1576" t="s">
        <v>1</v>
      </c>
      <c r="D1576" t="s">
        <v>1</v>
      </c>
      <c r="E1576" t="s">
        <v>1</v>
      </c>
      <c r="F1576" t="s">
        <v>1</v>
      </c>
      <c r="G1576" t="s">
        <v>1</v>
      </c>
      <c r="H1576" s="40" t="s">
        <v>1</v>
      </c>
      <c r="I1576" s="18" t="s">
        <v>1</v>
      </c>
      <c r="J1576" s="38" t="s">
        <v>1</v>
      </c>
      <c r="K1576" s="18">
        <v>44739</v>
      </c>
      <c r="L1576" s="38">
        <v>21759</v>
      </c>
      <c r="M1576" s="38">
        <v>21759</v>
      </c>
      <c r="N1576" s="38">
        <v>2.9800300000000002</v>
      </c>
      <c r="O1576" s="38">
        <v>2.8681670000000001</v>
      </c>
      <c r="P1576" s="38">
        <v>2.776837</v>
      </c>
      <c r="Q1576" s="38">
        <v>2.7107739999999998</v>
      </c>
      <c r="R1576" s="38">
        <v>2.7874829999999999</v>
      </c>
      <c r="S1576" s="38">
        <v>2.955158</v>
      </c>
      <c r="T1576" s="38">
        <v>3.0930610000000001</v>
      </c>
      <c r="U1576" s="38">
        <v>3.4799009999999999</v>
      </c>
      <c r="V1576" s="38">
        <v>4.1483549999999996</v>
      </c>
      <c r="W1576" s="38">
        <v>4.6362990000000002</v>
      </c>
      <c r="X1576" s="38">
        <v>5.0026820000000001</v>
      </c>
      <c r="Y1576" s="38">
        <v>5.2746139999999997</v>
      </c>
      <c r="Z1576" s="38">
        <v>5.4387780000000001</v>
      </c>
      <c r="AA1576" s="38">
        <v>5.6630380000000002</v>
      </c>
      <c r="AB1576" s="38">
        <v>5.7897069999999999</v>
      </c>
      <c r="AC1576" s="38">
        <v>5.8089149999999998</v>
      </c>
      <c r="AD1576" s="38">
        <v>5.6406689999999999</v>
      </c>
      <c r="AE1576" s="38">
        <v>5.1811759999999998</v>
      </c>
      <c r="AF1576" s="38">
        <v>4.8000210000000001</v>
      </c>
      <c r="AG1576" s="38">
        <v>4.4886290000000004</v>
      </c>
      <c r="AH1576" s="38">
        <v>4.268294</v>
      </c>
      <c r="AI1576" s="38">
        <v>3.8768050000000001</v>
      </c>
      <c r="AJ1576" s="38">
        <v>3.527704</v>
      </c>
      <c r="AK1576" s="38">
        <v>3.2882129999999998</v>
      </c>
      <c r="AL1576" s="38">
        <v>-0.10836949999999999</v>
      </c>
      <c r="AM1576" s="38">
        <v>-7.9023200000000002E-2</v>
      </c>
      <c r="AN1576" s="38">
        <v>-6.35849E-2</v>
      </c>
      <c r="AO1576" s="38">
        <v>-5.2494899999999997E-2</v>
      </c>
      <c r="AP1576" s="38">
        <v>1.34383E-2</v>
      </c>
      <c r="AQ1576" s="38">
        <v>9.6207299999999996E-2</v>
      </c>
      <c r="AR1576" s="38">
        <v>0.10886990000000001</v>
      </c>
      <c r="AS1576" s="38">
        <v>1.13475E-2</v>
      </c>
      <c r="AT1576" s="38">
        <v>6.5342999999999998E-3</v>
      </c>
      <c r="AU1576" s="38">
        <v>-1.8389699999999998E-2</v>
      </c>
      <c r="AV1576" s="38">
        <v>-3.4354900000000001E-2</v>
      </c>
      <c r="AW1576" s="38">
        <v>-3.01751E-2</v>
      </c>
      <c r="AX1576" s="38">
        <v>-1.17517E-2</v>
      </c>
      <c r="AY1576" s="38">
        <v>9.7491999999999995E-3</v>
      </c>
      <c r="AZ1576" s="38">
        <v>4.6261400000000001E-2</v>
      </c>
      <c r="BA1576" s="38">
        <v>5.6274999999999999E-2</v>
      </c>
      <c r="BB1576" s="38">
        <v>0.13156419999999999</v>
      </c>
      <c r="BC1576" s="38">
        <v>0.1170486</v>
      </c>
      <c r="BD1576" s="38">
        <v>8.2076700000000002E-2</v>
      </c>
      <c r="BE1576" s="38">
        <v>6.4035800000000004E-2</v>
      </c>
      <c r="BF1576" s="38">
        <v>5.2435500000000003E-2</v>
      </c>
      <c r="BG1576" s="38">
        <v>-0.1127127</v>
      </c>
      <c r="BH1576" s="38">
        <v>-8.0420500000000006E-2</v>
      </c>
      <c r="BI1576" s="38">
        <v>-5.8597099999999999E-2</v>
      </c>
      <c r="BJ1576" s="38">
        <v>-9.8507200000000003E-2</v>
      </c>
      <c r="BK1576" s="38">
        <v>-7.29794E-2</v>
      </c>
      <c r="BL1576" s="38">
        <v>-5.7758700000000003E-2</v>
      </c>
      <c r="BM1576" s="38">
        <v>-4.6059599999999999E-2</v>
      </c>
      <c r="BN1576" s="38">
        <v>1.81732E-2</v>
      </c>
      <c r="BO1576" s="38">
        <v>0.1012682</v>
      </c>
      <c r="BP1576" s="38">
        <v>0.1190565</v>
      </c>
      <c r="BQ1576" s="38">
        <v>1.88837E-2</v>
      </c>
      <c r="BR1576" s="38">
        <v>1.49546E-2</v>
      </c>
      <c r="BS1576" s="38">
        <v>-1.04735E-2</v>
      </c>
      <c r="BT1576" s="38">
        <v>-2.7748200000000001E-2</v>
      </c>
      <c r="BU1576" s="38">
        <v>-2.3567899999999999E-2</v>
      </c>
      <c r="BV1576" s="38">
        <v>-7.2731999999999996E-3</v>
      </c>
      <c r="BW1576" s="38">
        <v>1.40594E-2</v>
      </c>
      <c r="BX1576" s="38">
        <v>5.5474999999999997E-2</v>
      </c>
      <c r="BY1576" s="38">
        <v>6.6229099999999999E-2</v>
      </c>
      <c r="BZ1576" s="38">
        <v>0.14227670000000001</v>
      </c>
      <c r="CA1576" s="38">
        <v>0.1303426</v>
      </c>
      <c r="CB1576" s="38">
        <v>9.8676700000000006E-2</v>
      </c>
      <c r="CC1576" s="38">
        <v>8.5822200000000001E-2</v>
      </c>
      <c r="CD1576" s="38">
        <v>6.6068199999999994E-2</v>
      </c>
      <c r="CE1576" s="38">
        <v>-0.10203810000000001</v>
      </c>
      <c r="CF1576" s="38">
        <v>-6.8043400000000004E-2</v>
      </c>
      <c r="CG1576" s="38">
        <v>-4.6468099999999998E-2</v>
      </c>
      <c r="CH1576" s="38">
        <v>-9.1676599999999997E-2</v>
      </c>
      <c r="CI1576" s="38">
        <v>-6.8793499999999994E-2</v>
      </c>
      <c r="CJ1576" s="38">
        <v>-5.37235E-2</v>
      </c>
      <c r="CK1576" s="38">
        <v>-4.1602500000000001E-2</v>
      </c>
      <c r="CL1576" s="38">
        <v>2.1452499999999999E-2</v>
      </c>
      <c r="CM1576" s="38">
        <v>0.1047734</v>
      </c>
      <c r="CN1576" s="38">
        <v>0.12611169999999999</v>
      </c>
      <c r="CO1576" s="38">
        <v>2.4103300000000001E-2</v>
      </c>
      <c r="CP1576" s="38">
        <v>2.0786499999999999E-2</v>
      </c>
      <c r="CQ1576" s="38">
        <v>-4.9908000000000001E-3</v>
      </c>
      <c r="CR1576" s="38">
        <v>-2.3172499999999999E-2</v>
      </c>
      <c r="CS1576" s="38">
        <v>-1.89918E-2</v>
      </c>
      <c r="CT1576" s="38">
        <v>-4.1714999999999999E-3</v>
      </c>
      <c r="CU1576" s="38">
        <v>1.70446E-2</v>
      </c>
      <c r="CV1576" s="38">
        <v>6.1856300000000003E-2</v>
      </c>
      <c r="CW1576" s="38">
        <v>7.3123199999999999E-2</v>
      </c>
      <c r="CX1576" s="38">
        <v>0.1496961</v>
      </c>
      <c r="CY1576" s="38">
        <v>0.13955000000000001</v>
      </c>
      <c r="CZ1576" s="38">
        <v>0.11017390000000001</v>
      </c>
      <c r="DA1576" s="38">
        <v>0.1009115</v>
      </c>
      <c r="DB1576" s="38">
        <v>7.55102E-2</v>
      </c>
      <c r="DC1576" s="38">
        <v>-9.4645000000000007E-2</v>
      </c>
      <c r="DD1576" s="38">
        <v>-5.9471000000000003E-2</v>
      </c>
      <c r="DE1576" s="38">
        <v>-3.80676E-2</v>
      </c>
      <c r="DF1576" s="38">
        <v>-8.4846000000000005E-2</v>
      </c>
      <c r="DG1576" s="38">
        <v>-6.4607600000000001E-2</v>
      </c>
      <c r="DH1576" s="38">
        <v>-4.9688200000000002E-2</v>
      </c>
      <c r="DI1576" s="38">
        <v>-3.7145499999999998E-2</v>
      </c>
      <c r="DJ1576" s="38">
        <v>2.4731900000000001E-2</v>
      </c>
      <c r="DK1576" s="38">
        <v>0.1082786</v>
      </c>
      <c r="DL1576" s="38">
        <v>0.1331668</v>
      </c>
      <c r="DM1576" s="38">
        <v>2.9322899999999999E-2</v>
      </c>
      <c r="DN1576" s="38">
        <v>2.6618300000000001E-2</v>
      </c>
      <c r="DO1576" s="38">
        <v>4.9180000000000003E-4</v>
      </c>
      <c r="DP1576" s="38">
        <v>-1.8596700000000001E-2</v>
      </c>
      <c r="DQ1576" s="38">
        <v>-1.4415600000000001E-2</v>
      </c>
      <c r="DR1576" s="38">
        <v>-1.0697E-3</v>
      </c>
      <c r="DS1576" s="38">
        <v>2.00298E-2</v>
      </c>
      <c r="DT1576" s="38">
        <v>6.8237599999999995E-2</v>
      </c>
      <c r="DU1576" s="38">
        <v>8.0017400000000002E-2</v>
      </c>
      <c r="DV1576" s="38">
        <v>0.15711559999999999</v>
      </c>
      <c r="DW1576" s="38">
        <v>0.14875740000000001</v>
      </c>
      <c r="DX1576" s="38">
        <v>0.121671</v>
      </c>
      <c r="DY1576" s="38">
        <v>0.1160007</v>
      </c>
      <c r="DZ1576" s="38">
        <v>8.4952200000000005E-2</v>
      </c>
      <c r="EA1576" s="38">
        <v>-8.7251800000000004E-2</v>
      </c>
      <c r="EB1576" s="38">
        <v>-5.0898600000000002E-2</v>
      </c>
      <c r="EC1576" s="38">
        <v>-2.9667200000000001E-2</v>
      </c>
      <c r="ED1576" s="38">
        <v>-7.4983599999999997E-2</v>
      </c>
      <c r="EE1576" s="38">
        <v>-5.8563799999999999E-2</v>
      </c>
      <c r="EF1576" s="38">
        <v>-4.3861999999999998E-2</v>
      </c>
      <c r="EG1576" s="38">
        <v>-3.07102E-2</v>
      </c>
      <c r="EH1576" s="38">
        <v>2.9466800000000001E-2</v>
      </c>
      <c r="EI1576" s="38">
        <v>0.1133396</v>
      </c>
      <c r="EJ1576" s="38">
        <v>0.14335339999999999</v>
      </c>
      <c r="EK1576" s="38">
        <v>3.6859200000000002E-2</v>
      </c>
      <c r="EL1576" s="38">
        <v>3.5038600000000003E-2</v>
      </c>
      <c r="EM1576" s="38">
        <v>8.4080000000000005E-3</v>
      </c>
      <c r="EN1576" s="38">
        <v>-1.19901E-2</v>
      </c>
      <c r="EO1576" s="38">
        <v>-7.8084000000000001E-3</v>
      </c>
      <c r="EP1576" s="38">
        <v>3.4087000000000002E-3</v>
      </c>
      <c r="EQ1576" s="38">
        <v>2.4340000000000001E-2</v>
      </c>
      <c r="ER1576" s="38">
        <v>7.7451199999999998E-2</v>
      </c>
      <c r="ES1576" s="38">
        <v>8.9971499999999996E-2</v>
      </c>
      <c r="ET1576" s="38">
        <v>0.16782810000000001</v>
      </c>
      <c r="EU1576" s="38">
        <v>0.16205130000000001</v>
      </c>
      <c r="EV1576" s="38">
        <v>0.13827110000000001</v>
      </c>
      <c r="EW1576" s="38">
        <v>0.1377872</v>
      </c>
      <c r="EX1576" s="38">
        <v>9.8584900000000003E-2</v>
      </c>
      <c r="EY1576" s="38">
        <v>-7.6577300000000001E-2</v>
      </c>
      <c r="EZ1576" s="38">
        <v>-3.8521399999999997E-2</v>
      </c>
      <c r="FA1576" s="38">
        <v>-1.75382E-2</v>
      </c>
      <c r="FB1576" s="38">
        <v>75.350350000000006</v>
      </c>
      <c r="FC1576" s="38">
        <v>73.450389999999999</v>
      </c>
      <c r="FD1576" s="38">
        <v>71.639499999999998</v>
      </c>
      <c r="FE1576" s="38">
        <v>70.125640000000004</v>
      </c>
      <c r="FF1576" s="38">
        <v>69.130549999999999</v>
      </c>
      <c r="FG1576" s="38">
        <v>67.988650000000007</v>
      </c>
      <c r="FH1576" s="38">
        <v>68.2791</v>
      </c>
      <c r="FI1576" s="38">
        <v>71.77131</v>
      </c>
      <c r="FJ1576" s="38">
        <v>76.551100000000005</v>
      </c>
      <c r="FK1576" s="38">
        <v>80.803979999999996</v>
      </c>
      <c r="FL1576" s="38">
        <v>85.102729999999994</v>
      </c>
      <c r="FM1576" s="38">
        <v>88.998469999999998</v>
      </c>
      <c r="FN1576" s="38">
        <v>92.425160000000005</v>
      </c>
      <c r="FO1576" s="38">
        <v>95.252269999999996</v>
      </c>
      <c r="FP1576" s="38">
        <v>97.339740000000006</v>
      </c>
      <c r="FQ1576" s="38">
        <v>98.827979999999997</v>
      </c>
      <c r="FR1576" s="38">
        <v>99.02373</v>
      </c>
      <c r="FS1576" s="38">
        <v>98.501819999999995</v>
      </c>
      <c r="FT1576" s="38">
        <v>96.901849999999996</v>
      </c>
      <c r="FU1576" s="38">
        <v>93.910690000000002</v>
      </c>
      <c r="FV1576" s="38">
        <v>89.034120000000001</v>
      </c>
      <c r="FW1576">
        <v>85.168909999999997</v>
      </c>
      <c r="FX1576">
        <v>81.945890000000006</v>
      </c>
      <c r="FY1576">
        <v>79.45581</v>
      </c>
      <c r="FZ1576">
        <v>1.77263E-2</v>
      </c>
      <c r="GA1576">
        <v>9.6951800000000005E-2</v>
      </c>
      <c r="GB1576">
        <v>1</v>
      </c>
    </row>
    <row r="1577" spans="1:184" x14ac:dyDescent="0.3">
      <c r="A1577" t="s">
        <v>1</v>
      </c>
      <c r="B1577" t="s">
        <v>185</v>
      </c>
      <c r="C1577" t="s">
        <v>1</v>
      </c>
      <c r="D1577" t="s">
        <v>1</v>
      </c>
      <c r="E1577" t="s">
        <v>1</v>
      </c>
      <c r="F1577" t="s">
        <v>1</v>
      </c>
      <c r="G1577" t="s">
        <v>1</v>
      </c>
      <c r="H1577" s="40" t="s">
        <v>1</v>
      </c>
      <c r="I1577" s="18" t="s">
        <v>1</v>
      </c>
      <c r="J1577" s="38" t="s">
        <v>1</v>
      </c>
      <c r="K1577" s="18">
        <v>44753</v>
      </c>
      <c r="L1577" s="38">
        <v>21710</v>
      </c>
      <c r="M1577" s="38">
        <v>21710</v>
      </c>
      <c r="N1577" s="38">
        <v>3.0384389999999999</v>
      </c>
      <c r="O1577" s="38">
        <v>2.932553</v>
      </c>
      <c r="P1577" s="38">
        <v>2.8427349999999998</v>
      </c>
      <c r="Q1577" s="38">
        <v>2.7720690000000001</v>
      </c>
      <c r="R1577" s="38">
        <v>2.8522889999999999</v>
      </c>
      <c r="S1577" s="38">
        <v>3.0028250000000001</v>
      </c>
      <c r="T1577" s="38">
        <v>3.1414029999999999</v>
      </c>
      <c r="U1577" s="38">
        <v>3.5912540000000002</v>
      </c>
      <c r="V1577" s="38">
        <v>4.2996350000000003</v>
      </c>
      <c r="W1577" s="38">
        <v>4.8246219999999997</v>
      </c>
      <c r="X1577" s="38">
        <v>5.2071129999999997</v>
      </c>
      <c r="Y1577" s="38">
        <v>5.4836029999999996</v>
      </c>
      <c r="Z1577" s="38">
        <v>5.6493409999999997</v>
      </c>
      <c r="AA1577" s="38">
        <v>5.8612169999999999</v>
      </c>
      <c r="AB1577" s="38">
        <v>5.9340479999999998</v>
      </c>
      <c r="AC1577" s="38">
        <v>5.9171459999999998</v>
      </c>
      <c r="AD1577" s="38">
        <v>5.7519770000000001</v>
      </c>
      <c r="AE1577" s="38">
        <v>5.273752</v>
      </c>
      <c r="AF1577" s="38">
        <v>4.8856989999999998</v>
      </c>
      <c r="AG1577" s="38">
        <v>4.5979150000000004</v>
      </c>
      <c r="AH1577" s="38">
        <v>4.3602109999999996</v>
      </c>
      <c r="AI1577" s="38">
        <v>3.988467</v>
      </c>
      <c r="AJ1577" s="38">
        <v>3.6525979999999998</v>
      </c>
      <c r="AK1577" s="38">
        <v>3.3986130000000001</v>
      </c>
      <c r="AL1577" s="38">
        <v>-5.1915799999999998E-2</v>
      </c>
      <c r="AM1577" s="38">
        <v>-7.7000999999999997E-3</v>
      </c>
      <c r="AN1577" s="38">
        <v>6.9720000000000003E-4</v>
      </c>
      <c r="AO1577" s="38">
        <v>-1.36537E-2</v>
      </c>
      <c r="AP1577" s="38">
        <v>8.3432999999999997E-3</v>
      </c>
      <c r="AQ1577" s="38">
        <v>1.88369E-2</v>
      </c>
      <c r="AR1577" s="38">
        <v>5.4731399999999999E-2</v>
      </c>
      <c r="AS1577" s="38">
        <v>-4.2417799999999999E-2</v>
      </c>
      <c r="AT1577" s="38">
        <v>-3.2919799999999999E-2</v>
      </c>
      <c r="AU1577" s="38">
        <v>-5.7736500000000003E-2</v>
      </c>
      <c r="AV1577" s="38">
        <v>-3.5624099999999999E-2</v>
      </c>
      <c r="AW1577" s="38">
        <v>-6.1852999999999998E-2</v>
      </c>
      <c r="AX1577" s="38">
        <v>-2.43168E-2</v>
      </c>
      <c r="AY1577" s="38">
        <v>1.39279E-2</v>
      </c>
      <c r="AZ1577" s="38">
        <v>2.4390999999999999E-2</v>
      </c>
      <c r="BA1577" s="38">
        <v>3.3032699999999998E-2</v>
      </c>
      <c r="BB1577" s="38">
        <v>0.1008453</v>
      </c>
      <c r="BC1577" s="38">
        <v>7.5524599999999997E-2</v>
      </c>
      <c r="BD1577" s="38">
        <v>6.3843300000000006E-2</v>
      </c>
      <c r="BE1577" s="38">
        <v>8.5614899999999994E-2</v>
      </c>
      <c r="BF1577" s="38">
        <v>7.5300400000000003E-2</v>
      </c>
      <c r="BG1577" s="38">
        <v>-8.2903299999999999E-2</v>
      </c>
      <c r="BH1577" s="38">
        <v>-3.91028E-2</v>
      </c>
      <c r="BI1577" s="38">
        <v>-3.6022699999999998E-2</v>
      </c>
      <c r="BJ1577" s="38">
        <v>-4.1769300000000002E-2</v>
      </c>
      <c r="BK1577" s="38">
        <v>-2.4110000000000001E-4</v>
      </c>
      <c r="BL1577" s="38">
        <v>7.8484999999999996E-3</v>
      </c>
      <c r="BM1577" s="38">
        <v>-6.4260000000000003E-3</v>
      </c>
      <c r="BN1577" s="38">
        <v>1.39664E-2</v>
      </c>
      <c r="BO1577" s="38">
        <v>2.6073599999999999E-2</v>
      </c>
      <c r="BP1577" s="38">
        <v>6.6622799999999996E-2</v>
      </c>
      <c r="BQ1577" s="38">
        <v>-3.3528599999999999E-2</v>
      </c>
      <c r="BR1577" s="38">
        <v>-2.2843200000000001E-2</v>
      </c>
      <c r="BS1577" s="38">
        <v>-4.786E-2</v>
      </c>
      <c r="BT1577" s="38">
        <v>-2.6832000000000002E-2</v>
      </c>
      <c r="BU1577" s="38">
        <v>-5.4152199999999998E-2</v>
      </c>
      <c r="BV1577" s="38">
        <v>-1.8965300000000001E-2</v>
      </c>
      <c r="BW1577" s="38">
        <v>1.9105199999999999E-2</v>
      </c>
      <c r="BX1577" s="38">
        <v>3.5432199999999997E-2</v>
      </c>
      <c r="BY1577" s="38">
        <v>4.5573599999999999E-2</v>
      </c>
      <c r="BZ1577" s="38">
        <v>0.11471779999999999</v>
      </c>
      <c r="CA1577" s="38">
        <v>9.3800099999999997E-2</v>
      </c>
      <c r="CB1577" s="38">
        <v>8.7151300000000001E-2</v>
      </c>
      <c r="CC1577" s="38">
        <v>0.1111003</v>
      </c>
      <c r="CD1577" s="38">
        <v>9.2706300000000005E-2</v>
      </c>
      <c r="CE1577" s="38">
        <v>-6.8813399999999997E-2</v>
      </c>
      <c r="CF1577" s="38">
        <v>-2.4052E-2</v>
      </c>
      <c r="CG1577" s="38">
        <v>-2.1323600000000002E-2</v>
      </c>
      <c r="CH1577" s="38">
        <v>-3.4741899999999999E-2</v>
      </c>
      <c r="CI1577" s="38">
        <v>4.9249000000000003E-3</v>
      </c>
      <c r="CJ1577" s="38">
        <v>1.28015E-2</v>
      </c>
      <c r="CK1577" s="38">
        <v>-1.4201000000000001E-3</v>
      </c>
      <c r="CL1577" s="38">
        <v>1.7860899999999999E-2</v>
      </c>
      <c r="CM1577" s="38">
        <v>3.10858E-2</v>
      </c>
      <c r="CN1577" s="38">
        <v>7.48587E-2</v>
      </c>
      <c r="CO1577" s="38">
        <v>-2.73721E-2</v>
      </c>
      <c r="CP1577" s="38">
        <v>-1.5864199999999998E-2</v>
      </c>
      <c r="CQ1577" s="38">
        <v>-4.1019600000000003E-2</v>
      </c>
      <c r="CR1577" s="38">
        <v>-2.07426E-2</v>
      </c>
      <c r="CS1577" s="38">
        <v>-4.8818599999999997E-2</v>
      </c>
      <c r="CT1577" s="38">
        <v>-1.5258900000000001E-2</v>
      </c>
      <c r="CU1577" s="38">
        <v>2.2690999999999999E-2</v>
      </c>
      <c r="CV1577" s="38">
        <v>4.3079399999999997E-2</v>
      </c>
      <c r="CW1577" s="38">
        <v>5.4259300000000003E-2</v>
      </c>
      <c r="CX1577" s="38">
        <v>0.1243259</v>
      </c>
      <c r="CY1577" s="38">
        <v>0.1064576</v>
      </c>
      <c r="CZ1577" s="38">
        <v>0.10329439999999999</v>
      </c>
      <c r="DA1577" s="38">
        <v>0.12875139999999999</v>
      </c>
      <c r="DB1577" s="38">
        <v>0.10476149999999999</v>
      </c>
      <c r="DC1577" s="38">
        <v>-5.9054700000000002E-2</v>
      </c>
      <c r="DD1577" s="38">
        <v>-1.3627999999999999E-2</v>
      </c>
      <c r="DE1577" s="38">
        <v>-1.1143E-2</v>
      </c>
      <c r="DF1577" s="38">
        <v>-2.77144E-2</v>
      </c>
      <c r="DG1577" s="38">
        <v>1.0090999999999999E-2</v>
      </c>
      <c r="DH1577" s="38">
        <v>1.77544E-2</v>
      </c>
      <c r="DI1577" s="38">
        <v>3.5858000000000001E-3</v>
      </c>
      <c r="DJ1577" s="38">
        <v>2.1755400000000001E-2</v>
      </c>
      <c r="DK1577" s="38">
        <v>3.6097900000000002E-2</v>
      </c>
      <c r="DL1577" s="38">
        <v>8.3094600000000005E-2</v>
      </c>
      <c r="DM1577" s="38">
        <v>-2.1215500000000002E-2</v>
      </c>
      <c r="DN1577" s="38">
        <v>-8.8851999999999993E-3</v>
      </c>
      <c r="DO1577" s="38">
        <v>-3.41792E-2</v>
      </c>
      <c r="DP1577" s="38">
        <v>-1.46532E-2</v>
      </c>
      <c r="DQ1577" s="38">
        <v>-4.3485000000000003E-2</v>
      </c>
      <c r="DR1577" s="38">
        <v>-1.1552400000000001E-2</v>
      </c>
      <c r="DS1577" s="38">
        <v>2.6276799999999999E-2</v>
      </c>
      <c r="DT1577" s="38">
        <v>5.0726500000000001E-2</v>
      </c>
      <c r="DU1577" s="38">
        <v>6.2945000000000001E-2</v>
      </c>
      <c r="DV1577" s="38">
        <v>0.13393389999999999</v>
      </c>
      <c r="DW1577" s="38">
        <v>0.1191152</v>
      </c>
      <c r="DX1577" s="38">
        <v>0.1194375</v>
      </c>
      <c r="DY1577" s="38">
        <v>0.14640249999999999</v>
      </c>
      <c r="DZ1577" s="38">
        <v>0.1168168</v>
      </c>
      <c r="EA1577" s="38">
        <v>-4.9296E-2</v>
      </c>
      <c r="EB1577" s="38">
        <v>-3.2039E-3</v>
      </c>
      <c r="EC1577" s="38">
        <v>-9.6250000000000003E-4</v>
      </c>
      <c r="ED1577" s="38">
        <v>-1.7567900000000001E-2</v>
      </c>
      <c r="EE1577" s="38">
        <v>1.755E-2</v>
      </c>
      <c r="EF1577" s="38">
        <v>2.4905799999999999E-2</v>
      </c>
      <c r="EG1577" s="38">
        <v>1.08135E-2</v>
      </c>
      <c r="EH1577" s="38">
        <v>2.7378400000000001E-2</v>
      </c>
      <c r="EI1577" s="38">
        <v>4.3334600000000001E-2</v>
      </c>
      <c r="EJ1577" s="38">
        <v>9.4986000000000001E-2</v>
      </c>
      <c r="EK1577" s="38">
        <v>-1.23263E-2</v>
      </c>
      <c r="EL1577" s="38">
        <v>1.1914E-3</v>
      </c>
      <c r="EM1577" s="38">
        <v>-2.43027E-2</v>
      </c>
      <c r="EN1577" s="38">
        <v>-5.8611000000000002E-3</v>
      </c>
      <c r="EO1577" s="38">
        <v>-3.5784099999999999E-2</v>
      </c>
      <c r="EP1577" s="38">
        <v>-6.2008999999999996E-3</v>
      </c>
      <c r="EQ1577" s="38">
        <v>3.1454099999999999E-2</v>
      </c>
      <c r="ER1577" s="38">
        <v>6.1767799999999998E-2</v>
      </c>
      <c r="ES1577" s="38">
        <v>7.5485800000000006E-2</v>
      </c>
      <c r="ET1577" s="38">
        <v>0.1478064</v>
      </c>
      <c r="EU1577" s="38">
        <v>0.1373907</v>
      </c>
      <c r="EV1577" s="38">
        <v>0.1427455</v>
      </c>
      <c r="EW1577" s="38">
        <v>0.17188790000000001</v>
      </c>
      <c r="EX1577" s="38">
        <v>0.1342226</v>
      </c>
      <c r="EY1577" s="38">
        <v>-3.5206099999999997E-2</v>
      </c>
      <c r="EZ1577" s="38">
        <v>1.18469E-2</v>
      </c>
      <c r="FA1577" s="38">
        <v>1.37366E-2</v>
      </c>
      <c r="FB1577" s="38">
        <v>77.611019999999996</v>
      </c>
      <c r="FC1577" s="38">
        <v>76.686999999999998</v>
      </c>
      <c r="FD1577" s="38">
        <v>75.292720000000003</v>
      </c>
      <c r="FE1577" s="38">
        <v>73.626170000000002</v>
      </c>
      <c r="FF1577" s="38">
        <v>71.754239999999996</v>
      </c>
      <c r="FG1577" s="38">
        <v>70.806920000000005</v>
      </c>
      <c r="FH1577" s="38">
        <v>70.858189999999993</v>
      </c>
      <c r="FI1577" s="38">
        <v>74.078919999999997</v>
      </c>
      <c r="FJ1577" s="38">
        <v>78.714839999999995</v>
      </c>
      <c r="FK1577" s="38">
        <v>83.70026</v>
      </c>
      <c r="FL1577" s="38">
        <v>87.725300000000004</v>
      </c>
      <c r="FM1577" s="38">
        <v>91.061480000000003</v>
      </c>
      <c r="FN1577" s="38">
        <v>94.134129999999999</v>
      </c>
      <c r="FO1577" s="38">
        <v>96.411420000000007</v>
      </c>
      <c r="FP1577" s="38">
        <v>97.943749999999994</v>
      </c>
      <c r="FQ1577" s="38">
        <v>99.566680000000005</v>
      </c>
      <c r="FR1577" s="38">
        <v>100.21259999999999</v>
      </c>
      <c r="FS1577" s="38">
        <v>99.775040000000004</v>
      </c>
      <c r="FT1577" s="38">
        <v>98.357960000000006</v>
      </c>
      <c r="FU1577" s="38">
        <v>95.601609999999994</v>
      </c>
      <c r="FV1577" s="38">
        <v>91.337429999999998</v>
      </c>
      <c r="FW1577">
        <v>87.284520000000001</v>
      </c>
      <c r="FX1577">
        <v>84.646569999999997</v>
      </c>
      <c r="FY1577">
        <v>81.926310000000001</v>
      </c>
      <c r="FZ1577">
        <v>2.3207100000000001E-2</v>
      </c>
      <c r="GA1577">
        <v>0.1310838</v>
      </c>
      <c r="GB1577">
        <v>1</v>
      </c>
    </row>
    <row r="1578" spans="1:184" x14ac:dyDescent="0.3">
      <c r="A1578" t="s">
        <v>1</v>
      </c>
      <c r="B1578" t="s">
        <v>185</v>
      </c>
      <c r="C1578" t="s">
        <v>1</v>
      </c>
      <c r="D1578" t="s">
        <v>1</v>
      </c>
      <c r="E1578" t="s">
        <v>1</v>
      </c>
      <c r="F1578" t="s">
        <v>1</v>
      </c>
      <c r="G1578" t="s">
        <v>1</v>
      </c>
      <c r="H1578" s="40" t="s">
        <v>1</v>
      </c>
      <c r="I1578" s="18" t="s">
        <v>1</v>
      </c>
      <c r="J1578" s="38" t="s">
        <v>1</v>
      </c>
      <c r="K1578" s="18">
        <v>44760</v>
      </c>
      <c r="L1578" s="38">
        <v>21678</v>
      </c>
      <c r="M1578" s="38">
        <v>21678</v>
      </c>
      <c r="N1578" s="38">
        <v>3.2210079999999999</v>
      </c>
      <c r="O1578" s="38">
        <v>3.094306</v>
      </c>
      <c r="P1578" s="38">
        <v>2.9958070000000001</v>
      </c>
      <c r="Q1578" s="38">
        <v>2.9282050000000002</v>
      </c>
      <c r="R1578" s="38">
        <v>3.0056150000000001</v>
      </c>
      <c r="S1578" s="38">
        <v>3.1791649999999998</v>
      </c>
      <c r="T1578" s="38">
        <v>3.3151380000000001</v>
      </c>
      <c r="U1578" s="38">
        <v>3.7290369999999999</v>
      </c>
      <c r="V1578" s="38">
        <v>4.41005</v>
      </c>
      <c r="W1578" s="38">
        <v>4.8990320000000001</v>
      </c>
      <c r="X1578" s="38">
        <v>5.2442299999999999</v>
      </c>
      <c r="Y1578" s="38">
        <v>5.5024600000000001</v>
      </c>
      <c r="Z1578" s="38">
        <v>5.645918</v>
      </c>
      <c r="AA1578" s="38">
        <v>5.8473480000000002</v>
      </c>
      <c r="AB1578" s="38">
        <v>5.9328479999999999</v>
      </c>
      <c r="AC1578" s="38">
        <v>5.9262569999999997</v>
      </c>
      <c r="AD1578" s="38">
        <v>5.7613139999999996</v>
      </c>
      <c r="AE1578" s="38">
        <v>5.291137</v>
      </c>
      <c r="AF1578" s="38">
        <v>4.9088580000000004</v>
      </c>
      <c r="AG1578" s="38">
        <v>4.6445429999999996</v>
      </c>
      <c r="AH1578" s="38">
        <v>4.385154</v>
      </c>
      <c r="AI1578" s="38">
        <v>3.993665</v>
      </c>
      <c r="AJ1578" s="38">
        <v>3.6523639999999999</v>
      </c>
      <c r="AK1578" s="38">
        <v>3.4036209999999998</v>
      </c>
      <c r="AL1578" s="38">
        <v>-2.3826699999999999E-2</v>
      </c>
      <c r="AM1578" s="38">
        <v>5.4460999999999997E-3</v>
      </c>
      <c r="AN1578" s="38">
        <v>3.4053999999999998E-3</v>
      </c>
      <c r="AO1578" s="38">
        <v>3.0333000000000001E-3</v>
      </c>
      <c r="AP1578" s="38">
        <v>-5.7105000000000003E-3</v>
      </c>
      <c r="AQ1578" s="38">
        <v>9.8849000000000003E-3</v>
      </c>
      <c r="AR1578" s="38">
        <v>2.0869200000000001E-2</v>
      </c>
      <c r="AS1578" s="38">
        <v>-3.8879900000000002E-2</v>
      </c>
      <c r="AT1578" s="38">
        <v>-3.9811300000000001E-2</v>
      </c>
      <c r="AU1578" s="38">
        <v>-5.5589300000000001E-2</v>
      </c>
      <c r="AV1578" s="38">
        <v>-6.1271300000000001E-2</v>
      </c>
      <c r="AW1578" s="38">
        <v>-9.7065200000000004E-2</v>
      </c>
      <c r="AX1578" s="38">
        <v>-6.8590899999999996E-2</v>
      </c>
      <c r="AY1578" s="38">
        <v>5.9156500000000001E-2</v>
      </c>
      <c r="AZ1578" s="38">
        <v>6.7956000000000003E-2</v>
      </c>
      <c r="BA1578" s="38">
        <v>9.6614599999999995E-2</v>
      </c>
      <c r="BB1578" s="38">
        <v>0.14741199999999999</v>
      </c>
      <c r="BC1578" s="38">
        <v>0.13566919999999999</v>
      </c>
      <c r="BD1578" s="38">
        <v>0.1381859</v>
      </c>
      <c r="BE1578" s="38">
        <v>0.2161312</v>
      </c>
      <c r="BF1578" s="38">
        <v>0.14893229999999999</v>
      </c>
      <c r="BG1578" s="38">
        <v>-1.66905E-2</v>
      </c>
      <c r="BH1578" s="38">
        <v>-2.2996900000000001E-2</v>
      </c>
      <c r="BI1578" s="38">
        <v>-1.9178899999999999E-2</v>
      </c>
      <c r="BJ1578" s="38">
        <v>-1.35745E-2</v>
      </c>
      <c r="BK1578" s="38">
        <v>1.2869200000000001E-2</v>
      </c>
      <c r="BL1578" s="38">
        <v>1.0205000000000001E-2</v>
      </c>
      <c r="BM1578" s="38">
        <v>9.7284999999999993E-3</v>
      </c>
      <c r="BN1578" s="38">
        <v>-4.1399999999999998E-4</v>
      </c>
      <c r="BO1578" s="38">
        <v>1.6364699999999999E-2</v>
      </c>
      <c r="BP1578" s="38">
        <v>3.3618000000000002E-2</v>
      </c>
      <c r="BQ1578" s="38">
        <v>-3.0180200000000001E-2</v>
      </c>
      <c r="BR1578" s="38">
        <v>-3.04052E-2</v>
      </c>
      <c r="BS1578" s="38">
        <v>-4.64959E-2</v>
      </c>
      <c r="BT1578" s="38">
        <v>-5.34771E-2</v>
      </c>
      <c r="BU1578" s="38">
        <v>-8.9312699999999995E-2</v>
      </c>
      <c r="BV1578" s="38">
        <v>-6.3526700000000005E-2</v>
      </c>
      <c r="BW1578" s="38">
        <v>6.4446400000000001E-2</v>
      </c>
      <c r="BX1578" s="38">
        <v>7.8611100000000003E-2</v>
      </c>
      <c r="BY1578" s="38">
        <v>0.1105063</v>
      </c>
      <c r="BZ1578" s="38">
        <v>0.16344120000000001</v>
      </c>
      <c r="CA1578" s="38">
        <v>0.15595809999999999</v>
      </c>
      <c r="CB1578" s="38">
        <v>0.16294239999999999</v>
      </c>
      <c r="CC1578" s="38">
        <v>0.2425457</v>
      </c>
      <c r="CD1578" s="38">
        <v>0.16507179999999999</v>
      </c>
      <c r="CE1578" s="38">
        <v>-3.3487999999999999E-3</v>
      </c>
      <c r="CF1578" s="38">
        <v>-8.2660000000000008E-3</v>
      </c>
      <c r="CG1578" s="38">
        <v>-4.9982000000000004E-3</v>
      </c>
      <c r="CH1578" s="38">
        <v>-6.4739000000000003E-3</v>
      </c>
      <c r="CI1578" s="38">
        <v>1.8010399999999999E-2</v>
      </c>
      <c r="CJ1578" s="38">
        <v>1.49144E-2</v>
      </c>
      <c r="CK1578" s="38">
        <v>1.4365599999999999E-2</v>
      </c>
      <c r="CL1578" s="38">
        <v>3.2542999999999999E-3</v>
      </c>
      <c r="CM1578" s="38">
        <v>2.0852599999999999E-2</v>
      </c>
      <c r="CN1578" s="38">
        <v>4.2447800000000001E-2</v>
      </c>
      <c r="CO1578" s="38">
        <v>-2.4154800000000001E-2</v>
      </c>
      <c r="CP1578" s="38">
        <v>-2.3890600000000001E-2</v>
      </c>
      <c r="CQ1578" s="38">
        <v>-4.0197799999999999E-2</v>
      </c>
      <c r="CR1578" s="38">
        <v>-4.8078900000000001E-2</v>
      </c>
      <c r="CS1578" s="38">
        <v>-8.3943400000000001E-2</v>
      </c>
      <c r="CT1578" s="38">
        <v>-6.0019299999999998E-2</v>
      </c>
      <c r="CU1578" s="38">
        <v>6.8110100000000007E-2</v>
      </c>
      <c r="CV1578" s="38">
        <v>8.5990700000000003E-2</v>
      </c>
      <c r="CW1578" s="38">
        <v>0.1201276</v>
      </c>
      <c r="CX1578" s="38">
        <v>0.174543</v>
      </c>
      <c r="CY1578" s="38">
        <v>0.1700102</v>
      </c>
      <c r="CZ1578" s="38">
        <v>0.18008869999999999</v>
      </c>
      <c r="DA1578" s="38">
        <v>0.26084039999999997</v>
      </c>
      <c r="DB1578" s="38">
        <v>0.17624999999999999</v>
      </c>
      <c r="DC1578" s="38">
        <v>5.8916999999999997E-3</v>
      </c>
      <c r="DD1578" s="38">
        <v>1.9365999999999999E-3</v>
      </c>
      <c r="DE1578" s="38">
        <v>4.8234000000000003E-3</v>
      </c>
      <c r="DF1578" s="38">
        <v>6.2679999999999995E-4</v>
      </c>
      <c r="DG1578" s="38">
        <v>2.3151600000000001E-2</v>
      </c>
      <c r="DH1578" s="38">
        <v>1.96238E-2</v>
      </c>
      <c r="DI1578" s="38">
        <v>1.9002600000000001E-2</v>
      </c>
      <c r="DJ1578" s="38">
        <v>6.9226000000000001E-3</v>
      </c>
      <c r="DK1578" s="38">
        <v>2.5340600000000001E-2</v>
      </c>
      <c r="DL1578" s="38">
        <v>5.12776E-2</v>
      </c>
      <c r="DM1578" s="38">
        <v>-1.81294E-2</v>
      </c>
      <c r="DN1578" s="38">
        <v>-1.7375999999999999E-2</v>
      </c>
      <c r="DO1578" s="38">
        <v>-3.3899699999999998E-2</v>
      </c>
      <c r="DP1578" s="38">
        <v>-4.2680700000000002E-2</v>
      </c>
      <c r="DQ1578" s="38">
        <v>-7.8574000000000005E-2</v>
      </c>
      <c r="DR1578" s="38">
        <v>-5.6511800000000001E-2</v>
      </c>
      <c r="DS1578" s="38">
        <v>7.1773799999999999E-2</v>
      </c>
      <c r="DT1578" s="38">
        <v>9.3370300000000003E-2</v>
      </c>
      <c r="DU1578" s="38">
        <v>0.129749</v>
      </c>
      <c r="DV1578" s="38">
        <v>0.1856448</v>
      </c>
      <c r="DW1578" s="38">
        <v>0.18406220000000001</v>
      </c>
      <c r="DX1578" s="38">
        <v>0.19723489999999999</v>
      </c>
      <c r="DY1578" s="38">
        <v>0.27913500000000002</v>
      </c>
      <c r="DZ1578" s="38">
        <v>0.18742809999999999</v>
      </c>
      <c r="EA1578" s="38">
        <v>1.5132100000000001E-2</v>
      </c>
      <c r="EB1578" s="38">
        <v>1.21391E-2</v>
      </c>
      <c r="EC1578" s="38">
        <v>1.4644900000000001E-2</v>
      </c>
      <c r="ED1578" s="38">
        <v>1.08789E-2</v>
      </c>
      <c r="EE1578" s="38">
        <v>3.05747E-2</v>
      </c>
      <c r="EF1578" s="38">
        <v>2.64234E-2</v>
      </c>
      <c r="EG1578" s="38">
        <v>2.56978E-2</v>
      </c>
      <c r="EH1578" s="38">
        <v>1.22191E-2</v>
      </c>
      <c r="EI1578" s="38">
        <v>3.1820399999999999E-2</v>
      </c>
      <c r="EJ1578" s="38">
        <v>6.4026299999999994E-2</v>
      </c>
      <c r="EK1578" s="38">
        <v>-9.4296999999999992E-3</v>
      </c>
      <c r="EL1578" s="38">
        <v>-7.9699000000000002E-3</v>
      </c>
      <c r="EM1578" s="38">
        <v>-2.48062E-2</v>
      </c>
      <c r="EN1578" s="38">
        <v>-3.4886500000000001E-2</v>
      </c>
      <c r="EO1578" s="38">
        <v>-7.0821499999999996E-2</v>
      </c>
      <c r="EP1578" s="38">
        <v>-5.1447600000000003E-2</v>
      </c>
      <c r="EQ1578" s="38">
        <v>7.7063699999999999E-2</v>
      </c>
      <c r="ER1578" s="38">
        <v>0.1040254</v>
      </c>
      <c r="ES1578" s="38">
        <v>0.14364060000000001</v>
      </c>
      <c r="ET1578" s="38">
        <v>0.2016741</v>
      </c>
      <c r="EU1578" s="38">
        <v>0.20435120000000001</v>
      </c>
      <c r="EV1578" s="38">
        <v>0.22199140000000001</v>
      </c>
      <c r="EW1578" s="38">
        <v>0.30554949999999997</v>
      </c>
      <c r="EX1578" s="38">
        <v>0.20356759999999999</v>
      </c>
      <c r="EY1578" s="38">
        <v>2.84739E-2</v>
      </c>
      <c r="EZ1578" s="38">
        <v>2.6870000000000002E-2</v>
      </c>
      <c r="FA1578" s="38">
        <v>2.8825699999999999E-2</v>
      </c>
      <c r="FB1578" s="38">
        <v>79.832660000000004</v>
      </c>
      <c r="FC1578" s="38">
        <v>78.915350000000004</v>
      </c>
      <c r="FD1578" s="38">
        <v>77.75085</v>
      </c>
      <c r="FE1578" s="38">
        <v>76.063929999999999</v>
      </c>
      <c r="FF1578" s="38">
        <v>75.109729999999999</v>
      </c>
      <c r="FG1578" s="38">
        <v>73.850620000000006</v>
      </c>
      <c r="FH1578" s="38">
        <v>73.886039999999994</v>
      </c>
      <c r="FI1578" s="38">
        <v>75.941010000000006</v>
      </c>
      <c r="FJ1578" s="38">
        <v>78.911609999999996</v>
      </c>
      <c r="FK1578" s="38">
        <v>82.947429999999997</v>
      </c>
      <c r="FL1578" s="38">
        <v>87.238550000000004</v>
      </c>
      <c r="FM1578" s="38">
        <v>91.523629999999997</v>
      </c>
      <c r="FN1578" s="38">
        <v>92.838300000000004</v>
      </c>
      <c r="FO1578" s="38">
        <v>95.066419999999994</v>
      </c>
      <c r="FP1578" s="38">
        <v>97.259900000000002</v>
      </c>
      <c r="FQ1578" s="38">
        <v>98.422939999999997</v>
      </c>
      <c r="FR1578" s="38">
        <v>98.48415</v>
      </c>
      <c r="FS1578" s="38">
        <v>97.390659999999997</v>
      </c>
      <c r="FT1578" s="38">
        <v>95.549480000000003</v>
      </c>
      <c r="FU1578" s="38">
        <v>92.304820000000007</v>
      </c>
      <c r="FV1578" s="38">
        <v>88.451970000000003</v>
      </c>
      <c r="FW1578">
        <v>85.446129999999997</v>
      </c>
      <c r="FX1578">
        <v>82.750690000000006</v>
      </c>
      <c r="FY1578">
        <v>80.093130000000002</v>
      </c>
      <c r="FZ1578">
        <v>2.4502099999999999E-2</v>
      </c>
      <c r="GA1578">
        <v>0.13670959999999999</v>
      </c>
      <c r="GB1578">
        <v>1</v>
      </c>
    </row>
    <row r="1579" spans="1:184" x14ac:dyDescent="0.3">
      <c r="A1579" t="s">
        <v>1</v>
      </c>
      <c r="B1579" t="s">
        <v>185</v>
      </c>
      <c r="C1579" t="s">
        <v>1</v>
      </c>
      <c r="D1579" t="s">
        <v>1</v>
      </c>
      <c r="E1579" t="s">
        <v>1</v>
      </c>
      <c r="F1579" t="s">
        <v>1</v>
      </c>
      <c r="G1579" t="s">
        <v>1</v>
      </c>
      <c r="H1579" s="40" t="s">
        <v>1</v>
      </c>
      <c r="I1579" s="18" t="s">
        <v>1</v>
      </c>
      <c r="J1579" s="38" t="s">
        <v>1</v>
      </c>
      <c r="K1579" s="18">
        <v>44763</v>
      </c>
      <c r="L1579" s="38">
        <v>21667</v>
      </c>
      <c r="M1579" s="38">
        <v>21667</v>
      </c>
      <c r="N1579" s="38">
        <v>3.149</v>
      </c>
      <c r="O1579" s="38">
        <v>3.0113479999999999</v>
      </c>
      <c r="P1579" s="38">
        <v>2.9131239999999998</v>
      </c>
      <c r="Q1579" s="38">
        <v>2.8424369999999999</v>
      </c>
      <c r="R1579" s="38">
        <v>2.8987509999999999</v>
      </c>
      <c r="S1579" s="38">
        <v>3.0366930000000001</v>
      </c>
      <c r="T1579" s="38">
        <v>3.2015669999999998</v>
      </c>
      <c r="U1579" s="38">
        <v>3.5938240000000001</v>
      </c>
      <c r="V1579" s="38">
        <v>4.2570709999999998</v>
      </c>
      <c r="W1579" s="38">
        <v>4.7984910000000003</v>
      </c>
      <c r="X1579" s="38">
        <v>5.1701240000000004</v>
      </c>
      <c r="Y1579" s="38">
        <v>5.4633260000000003</v>
      </c>
      <c r="Z1579" s="38">
        <v>5.6152240000000004</v>
      </c>
      <c r="AA1579" s="38">
        <v>5.8451810000000002</v>
      </c>
      <c r="AB1579" s="38">
        <v>5.9685300000000003</v>
      </c>
      <c r="AC1579" s="38">
        <v>5.9943850000000003</v>
      </c>
      <c r="AD1579" s="38">
        <v>5.889246</v>
      </c>
      <c r="AE1579" s="38">
        <v>5.4593730000000003</v>
      </c>
      <c r="AF1579" s="38">
        <v>5.1215539999999997</v>
      </c>
      <c r="AG1579" s="38">
        <v>4.7720770000000003</v>
      </c>
      <c r="AH1579" s="38">
        <v>4.461754</v>
      </c>
      <c r="AI1579" s="38">
        <v>4.000299</v>
      </c>
      <c r="AJ1579" s="38">
        <v>3.6186150000000001</v>
      </c>
      <c r="AK1579" s="38">
        <v>3.3449879999999999</v>
      </c>
      <c r="AL1579" s="38">
        <v>-8.2084400000000002E-2</v>
      </c>
      <c r="AM1579" s="38">
        <v>-4.6001599999999997E-2</v>
      </c>
      <c r="AN1579" s="38">
        <v>-2.3131499999999999E-2</v>
      </c>
      <c r="AO1579" s="38">
        <v>-2.2104499999999999E-2</v>
      </c>
      <c r="AP1579" s="38">
        <v>-3.1119999999999997E-4</v>
      </c>
      <c r="AQ1579" s="38">
        <v>-9.6057999999999994E-3</v>
      </c>
      <c r="AR1579" s="38">
        <v>4.5463499999999997E-2</v>
      </c>
      <c r="AS1579" s="38">
        <v>8.3952999999999996E-3</v>
      </c>
      <c r="AT1579" s="38">
        <v>2.8506199999999999E-2</v>
      </c>
      <c r="AU1579" s="38">
        <v>1.7821300000000002E-2</v>
      </c>
      <c r="AV1579" s="38">
        <v>-2.8528E-3</v>
      </c>
      <c r="AW1579" s="38">
        <v>-6.1129999999999995E-4</v>
      </c>
      <c r="AX1579" s="38">
        <v>-6.6582999999999998E-3</v>
      </c>
      <c r="AY1579" s="38">
        <v>-6.4180000000000001E-3</v>
      </c>
      <c r="AZ1579" s="38">
        <v>-4.6173000000000004E-3</v>
      </c>
      <c r="BA1579" s="38">
        <v>5.7066400000000003E-2</v>
      </c>
      <c r="BB1579" s="38">
        <v>8.3133200000000004E-2</v>
      </c>
      <c r="BC1579" s="38">
        <v>3.7376899999999998E-2</v>
      </c>
      <c r="BD1579" s="38">
        <v>1.7209800000000001E-2</v>
      </c>
      <c r="BE1579" s="38">
        <v>7.2106299999999998E-2</v>
      </c>
      <c r="BF1579" s="38">
        <v>8.5553100000000007E-2</v>
      </c>
      <c r="BG1579" s="38">
        <v>-2.5706300000000001E-2</v>
      </c>
      <c r="BH1579" s="38">
        <v>-3.8511499999999997E-2</v>
      </c>
      <c r="BI1579" s="38">
        <v>-3.2989200000000003E-2</v>
      </c>
      <c r="BJ1579" s="38">
        <v>-7.7320899999999998E-2</v>
      </c>
      <c r="BK1579" s="38">
        <v>-4.1735000000000001E-2</v>
      </c>
      <c r="BL1579" s="38">
        <v>-1.89632E-2</v>
      </c>
      <c r="BM1579" s="38">
        <v>-1.7831900000000001E-2</v>
      </c>
      <c r="BN1579" s="38">
        <v>3.4221999999999998E-3</v>
      </c>
      <c r="BO1579" s="38">
        <v>-4.6671000000000004E-3</v>
      </c>
      <c r="BP1579" s="38">
        <v>5.3936999999999999E-2</v>
      </c>
      <c r="BQ1579" s="38">
        <v>1.2781000000000001E-2</v>
      </c>
      <c r="BR1579" s="38">
        <v>3.4827400000000001E-2</v>
      </c>
      <c r="BS1579" s="38">
        <v>2.3820299999999999E-2</v>
      </c>
      <c r="BT1579" s="38">
        <v>3.9665000000000004E-3</v>
      </c>
      <c r="BU1579" s="38">
        <v>4.1611E-3</v>
      </c>
      <c r="BV1579" s="38">
        <v>-3.3422E-3</v>
      </c>
      <c r="BW1579" s="38">
        <v>-3.1752999999999998E-3</v>
      </c>
      <c r="BX1579" s="38">
        <v>3.3958E-3</v>
      </c>
      <c r="BY1579" s="38">
        <v>6.8243999999999999E-2</v>
      </c>
      <c r="BZ1579" s="38">
        <v>9.6736900000000001E-2</v>
      </c>
      <c r="CA1579" s="38">
        <v>5.60873E-2</v>
      </c>
      <c r="CB1579" s="38">
        <v>4.0545200000000003E-2</v>
      </c>
      <c r="CC1579" s="38">
        <v>9.5550300000000005E-2</v>
      </c>
      <c r="CD1579" s="38">
        <v>9.9272799999999994E-2</v>
      </c>
      <c r="CE1579" s="38">
        <v>-1.5665499999999999E-2</v>
      </c>
      <c r="CF1579" s="38">
        <v>-3.0029699999999999E-2</v>
      </c>
      <c r="CG1579" s="38">
        <v>-2.6006999999999999E-2</v>
      </c>
      <c r="CH1579" s="38">
        <v>-7.4021699999999996E-2</v>
      </c>
      <c r="CI1579" s="38">
        <v>-3.8779899999999999E-2</v>
      </c>
      <c r="CJ1579" s="38">
        <v>-1.6076199999999999E-2</v>
      </c>
      <c r="CK1579" s="38">
        <v>-1.4872700000000001E-2</v>
      </c>
      <c r="CL1579" s="38">
        <v>6.0079E-3</v>
      </c>
      <c r="CM1579" s="38">
        <v>-1.2465E-3</v>
      </c>
      <c r="CN1579" s="38">
        <v>5.9805700000000003E-2</v>
      </c>
      <c r="CO1579" s="38">
        <v>1.5818499999999999E-2</v>
      </c>
      <c r="CP1579" s="38">
        <v>3.9205499999999997E-2</v>
      </c>
      <c r="CQ1579" s="38">
        <v>2.7975199999999999E-2</v>
      </c>
      <c r="CR1579" s="38">
        <v>8.6894999999999993E-3</v>
      </c>
      <c r="CS1579" s="38">
        <v>7.4663999999999998E-3</v>
      </c>
      <c r="CT1579" s="38">
        <v>-1.0453999999999999E-3</v>
      </c>
      <c r="CU1579" s="38">
        <v>-9.2940000000000004E-4</v>
      </c>
      <c r="CV1579" s="38">
        <v>8.9455999999999997E-3</v>
      </c>
      <c r="CW1579" s="38">
        <v>7.59856E-2</v>
      </c>
      <c r="CX1579" s="38">
        <v>0.1061588</v>
      </c>
      <c r="CY1579" s="38">
        <v>6.9046099999999999E-2</v>
      </c>
      <c r="CZ1579" s="38">
        <v>5.6707199999999999E-2</v>
      </c>
      <c r="DA1579" s="38">
        <v>0.1117876</v>
      </c>
      <c r="DB1579" s="38">
        <v>0.108775</v>
      </c>
      <c r="DC1579" s="38">
        <v>-8.7112999999999999E-3</v>
      </c>
      <c r="DD1579" s="38">
        <v>-2.4155300000000001E-2</v>
      </c>
      <c r="DE1579" s="38">
        <v>-2.1171100000000002E-2</v>
      </c>
      <c r="DF1579" s="38">
        <v>-7.0722599999999997E-2</v>
      </c>
      <c r="DG1579" s="38">
        <v>-3.58249E-2</v>
      </c>
      <c r="DH1579" s="38">
        <v>-1.3189299999999999E-2</v>
      </c>
      <c r="DI1579" s="38">
        <v>-1.19135E-2</v>
      </c>
      <c r="DJ1579" s="38">
        <v>8.5936999999999993E-3</v>
      </c>
      <c r="DK1579" s="38">
        <v>2.1741E-3</v>
      </c>
      <c r="DL1579" s="38">
        <v>6.5674399999999994E-2</v>
      </c>
      <c r="DM1579" s="38">
        <v>1.8856000000000001E-2</v>
      </c>
      <c r="DN1579" s="38">
        <v>4.35836E-2</v>
      </c>
      <c r="DO1579" s="38">
        <v>3.2129999999999999E-2</v>
      </c>
      <c r="DP1579" s="38">
        <v>1.3412500000000001E-2</v>
      </c>
      <c r="DQ1579" s="38">
        <v>1.07717E-2</v>
      </c>
      <c r="DR1579" s="38">
        <v>1.2514E-3</v>
      </c>
      <c r="DS1579" s="38">
        <v>1.3165E-3</v>
      </c>
      <c r="DT1579" s="38">
        <v>1.44954E-2</v>
      </c>
      <c r="DU1579" s="38">
        <v>8.3727200000000002E-2</v>
      </c>
      <c r="DV1579" s="38">
        <v>0.11558069999999999</v>
      </c>
      <c r="DW1579" s="38">
        <v>8.2004900000000006E-2</v>
      </c>
      <c r="DX1579" s="38">
        <v>7.2869299999999998E-2</v>
      </c>
      <c r="DY1579" s="38">
        <v>0.1280249</v>
      </c>
      <c r="DZ1579" s="38">
        <v>0.1182773</v>
      </c>
      <c r="EA1579" s="38">
        <v>-1.7570000000000001E-3</v>
      </c>
      <c r="EB1579" s="38">
        <v>-1.8280899999999999E-2</v>
      </c>
      <c r="EC1579" s="38">
        <v>-1.6335200000000001E-2</v>
      </c>
      <c r="ED1579" s="38">
        <v>-6.5959000000000004E-2</v>
      </c>
      <c r="EE1579" s="38">
        <v>-3.1558299999999997E-2</v>
      </c>
      <c r="EF1579" s="38">
        <v>-9.0209999999999995E-3</v>
      </c>
      <c r="EG1579" s="38">
        <v>-7.6408999999999999E-3</v>
      </c>
      <c r="EH1579" s="38">
        <v>1.2327100000000001E-2</v>
      </c>
      <c r="EI1579" s="38">
        <v>7.1129000000000001E-3</v>
      </c>
      <c r="EJ1579" s="38">
        <v>7.4147900000000003E-2</v>
      </c>
      <c r="EK1579" s="38">
        <v>2.3241600000000001E-2</v>
      </c>
      <c r="EL1579" s="38">
        <v>4.9904900000000002E-2</v>
      </c>
      <c r="EM1579" s="38">
        <v>3.8129000000000003E-2</v>
      </c>
      <c r="EN1579" s="38">
        <v>2.0231800000000001E-2</v>
      </c>
      <c r="EO1579" s="38">
        <v>1.5544000000000001E-2</v>
      </c>
      <c r="EP1579" s="38">
        <v>4.5675999999999998E-3</v>
      </c>
      <c r="EQ1579" s="38">
        <v>4.5592000000000002E-3</v>
      </c>
      <c r="ER1579" s="38">
        <v>2.2508500000000001E-2</v>
      </c>
      <c r="ES1579" s="38">
        <v>9.49049E-2</v>
      </c>
      <c r="ET1579" s="38">
        <v>0.1291844</v>
      </c>
      <c r="EU1579" s="38">
        <v>0.10071529999999999</v>
      </c>
      <c r="EV1579" s="38">
        <v>9.6204700000000004E-2</v>
      </c>
      <c r="EW1579" s="38">
        <v>0.15146889999999999</v>
      </c>
      <c r="EX1579" s="38">
        <v>0.131997</v>
      </c>
      <c r="EY1579" s="38">
        <v>8.2837999999999992E-3</v>
      </c>
      <c r="EZ1579" s="38">
        <v>-9.7990999999999998E-3</v>
      </c>
      <c r="FA1579" s="38">
        <v>-9.3529000000000008E-3</v>
      </c>
      <c r="FB1579" s="38">
        <v>76.079989999999995</v>
      </c>
      <c r="FC1579" s="38">
        <v>74.18141</v>
      </c>
      <c r="FD1579" s="38">
        <v>72.642020000000002</v>
      </c>
      <c r="FE1579" s="38">
        <v>70.99297</v>
      </c>
      <c r="FF1579" s="38">
        <v>69.612399999999994</v>
      </c>
      <c r="FG1579" s="38">
        <v>68.138469999999998</v>
      </c>
      <c r="FH1579" s="38">
        <v>68.017169999999993</v>
      </c>
      <c r="FI1579" s="38">
        <v>71.053820000000002</v>
      </c>
      <c r="FJ1579" s="38">
        <v>75.261269999999996</v>
      </c>
      <c r="FK1579" s="38">
        <v>79.842659999999995</v>
      </c>
      <c r="FL1579" s="38">
        <v>84.723129999999998</v>
      </c>
      <c r="FM1579" s="38">
        <v>88.316209999999998</v>
      </c>
      <c r="FN1579" s="38">
        <v>91.294039999999995</v>
      </c>
      <c r="FO1579" s="38">
        <v>93.658029999999997</v>
      </c>
      <c r="FP1579" s="38">
        <v>95.282769999999999</v>
      </c>
      <c r="FQ1579" s="38">
        <v>96.550299999999993</v>
      </c>
      <c r="FR1579" s="38">
        <v>98.259200000000007</v>
      </c>
      <c r="FS1579" s="38">
        <v>97.713369999999998</v>
      </c>
      <c r="FT1579" s="38">
        <v>95.89085</v>
      </c>
      <c r="FU1579" s="38">
        <v>92.61806</v>
      </c>
      <c r="FV1579" s="38">
        <v>87.900549999999996</v>
      </c>
      <c r="FW1579">
        <v>83.871269999999996</v>
      </c>
      <c r="FX1579">
        <v>80.924760000000006</v>
      </c>
      <c r="FY1579">
        <v>78.103719999999996</v>
      </c>
      <c r="FZ1579">
        <v>2.3963399999999999E-2</v>
      </c>
      <c r="GA1579">
        <v>0.14131949999999999</v>
      </c>
      <c r="GB1579">
        <v>1</v>
      </c>
    </row>
    <row r="1580" spans="1:184" x14ac:dyDescent="0.3">
      <c r="A1580" t="s">
        <v>1</v>
      </c>
      <c r="B1580" t="s">
        <v>185</v>
      </c>
      <c r="C1580" t="s">
        <v>1</v>
      </c>
      <c r="D1580" t="s">
        <v>1</v>
      </c>
      <c r="E1580" t="s">
        <v>1</v>
      </c>
      <c r="F1580" t="s">
        <v>1</v>
      </c>
      <c r="G1580" t="s">
        <v>1</v>
      </c>
      <c r="H1580" s="40" t="s">
        <v>1</v>
      </c>
      <c r="I1580" s="18" t="s">
        <v>1</v>
      </c>
      <c r="J1580" s="38" t="s">
        <v>1</v>
      </c>
      <c r="K1580" s="18">
        <v>44789</v>
      </c>
      <c r="L1580" s="38">
        <v>21549</v>
      </c>
      <c r="M1580" s="38">
        <v>21549</v>
      </c>
      <c r="N1580" s="38">
        <v>3.1761910000000002</v>
      </c>
      <c r="O1580" s="38">
        <v>3.033547</v>
      </c>
      <c r="P1580" s="38">
        <v>2.9329800000000001</v>
      </c>
      <c r="Q1580" s="38">
        <v>2.8504610000000001</v>
      </c>
      <c r="R1580" s="38">
        <v>2.9090280000000002</v>
      </c>
      <c r="S1580" s="38">
        <v>3.0377800000000001</v>
      </c>
      <c r="T1580" s="38">
        <v>3.2082730000000002</v>
      </c>
      <c r="U1580" s="38">
        <v>3.6055899999999999</v>
      </c>
      <c r="V1580" s="38">
        <v>4.2649990000000004</v>
      </c>
      <c r="W1580" s="38">
        <v>4.8514980000000003</v>
      </c>
      <c r="X1580" s="38">
        <v>5.2792979999999998</v>
      </c>
      <c r="Y1580" s="38">
        <v>5.6113879999999998</v>
      </c>
      <c r="Z1580" s="38">
        <v>5.7947620000000004</v>
      </c>
      <c r="AA1580" s="38">
        <v>6.0978589999999997</v>
      </c>
      <c r="AB1580" s="38">
        <v>6.2453950000000003</v>
      </c>
      <c r="AC1580" s="38">
        <v>6.2741340000000001</v>
      </c>
      <c r="AD1580" s="38">
        <v>6.1468769999999999</v>
      </c>
      <c r="AE1580" s="38">
        <v>5.6893070000000003</v>
      </c>
      <c r="AF1580" s="38">
        <v>5.3398130000000004</v>
      </c>
      <c r="AG1580" s="38">
        <v>4.9631090000000002</v>
      </c>
      <c r="AH1580" s="38">
        <v>4.6429559999999999</v>
      </c>
      <c r="AI1580" s="38">
        <v>4.1676250000000001</v>
      </c>
      <c r="AJ1580" s="38">
        <v>3.7549489999999999</v>
      </c>
      <c r="AK1580" s="38">
        <v>3.4795530000000001</v>
      </c>
      <c r="AL1580" s="38">
        <v>3.02673E-2</v>
      </c>
      <c r="AM1580" s="38">
        <v>1.5562299999999999E-2</v>
      </c>
      <c r="AN1580" s="38">
        <v>1.89024E-2</v>
      </c>
      <c r="AO1580" s="38">
        <v>4.4831999999999997E-3</v>
      </c>
      <c r="AP1580" s="38">
        <v>9.0565000000000003E-3</v>
      </c>
      <c r="AQ1580" s="38">
        <v>-4.5598699999999999E-2</v>
      </c>
      <c r="AR1580" s="38">
        <v>-5.5570799999999997E-2</v>
      </c>
      <c r="AS1580" s="38">
        <v>-1.55812E-2</v>
      </c>
      <c r="AT1580" s="38">
        <v>-8.79606E-2</v>
      </c>
      <c r="AU1580" s="38">
        <v>-6.6775699999999993E-2</v>
      </c>
      <c r="AV1580" s="38">
        <v>1.3348799999999999E-2</v>
      </c>
      <c r="AW1580" s="38">
        <v>2.8543000000000002E-3</v>
      </c>
      <c r="AX1580" s="38">
        <v>-2.833E-4</v>
      </c>
      <c r="AY1580" s="38">
        <v>-7.9106999999999997E-3</v>
      </c>
      <c r="AZ1580" s="38">
        <v>-8.5828600000000005E-2</v>
      </c>
      <c r="BA1580" s="38">
        <v>-3.3573400000000003E-2</v>
      </c>
      <c r="BB1580" s="38">
        <v>9.7177399999999997E-2</v>
      </c>
      <c r="BC1580" s="38">
        <v>8.3936700000000003E-2</v>
      </c>
      <c r="BD1580" s="38">
        <v>7.4928599999999998E-2</v>
      </c>
      <c r="BE1580" s="38">
        <v>1.1405500000000001E-2</v>
      </c>
      <c r="BF1580" s="38">
        <v>2.2293E-3</v>
      </c>
      <c r="BG1580" s="38">
        <v>-8.1443000000000002E-3</v>
      </c>
      <c r="BH1580" s="38">
        <v>-6.2038000000000003E-2</v>
      </c>
      <c r="BI1580" s="38">
        <v>-3.6509100000000003E-2</v>
      </c>
      <c r="BJ1580" s="38">
        <v>4.1230200000000002E-2</v>
      </c>
      <c r="BK1580" s="38">
        <v>2.1339899999999998E-2</v>
      </c>
      <c r="BL1580" s="38">
        <v>2.4232500000000001E-2</v>
      </c>
      <c r="BM1580" s="38">
        <v>9.7248000000000005E-3</v>
      </c>
      <c r="BN1580" s="38">
        <v>1.4534E-2</v>
      </c>
      <c r="BO1580" s="38">
        <v>-3.9166899999999998E-2</v>
      </c>
      <c r="BP1580" s="38">
        <v>-4.6448000000000003E-2</v>
      </c>
      <c r="BQ1580" s="38">
        <v>-7.8005000000000001E-3</v>
      </c>
      <c r="BR1580" s="38">
        <v>-7.4785599999999994E-2</v>
      </c>
      <c r="BS1580" s="38">
        <v>-5.6480000000000002E-2</v>
      </c>
      <c r="BT1580" s="38">
        <v>2.4149299999999999E-2</v>
      </c>
      <c r="BU1580" s="38">
        <v>1.4871000000000001E-2</v>
      </c>
      <c r="BV1580" s="38">
        <v>1.02614E-2</v>
      </c>
      <c r="BW1580" s="38">
        <v>1.5660000000000001E-4</v>
      </c>
      <c r="BX1580" s="38">
        <v>-5.5857999999999998E-2</v>
      </c>
      <c r="BY1580" s="38">
        <v>-4.2519999999999998E-4</v>
      </c>
      <c r="BZ1580" s="38">
        <v>0.1144454</v>
      </c>
      <c r="CA1580" s="38">
        <v>0.1048424</v>
      </c>
      <c r="CB1580" s="38">
        <v>0.1004544</v>
      </c>
      <c r="CC1580" s="38">
        <v>3.5860499999999997E-2</v>
      </c>
      <c r="CD1580" s="38">
        <v>1.8008400000000001E-2</v>
      </c>
      <c r="CE1580" s="38">
        <v>3.4056999999999998E-3</v>
      </c>
      <c r="CF1580" s="38">
        <v>-5.3184599999999999E-2</v>
      </c>
      <c r="CG1580" s="38">
        <v>-2.8656999999999998E-2</v>
      </c>
      <c r="CH1580" s="38">
        <v>4.8823100000000001E-2</v>
      </c>
      <c r="CI1580" s="38">
        <v>2.53414E-2</v>
      </c>
      <c r="CJ1580" s="38">
        <v>2.79241E-2</v>
      </c>
      <c r="CK1580" s="38">
        <v>1.3355000000000001E-2</v>
      </c>
      <c r="CL1580" s="38">
        <v>1.8327699999999999E-2</v>
      </c>
      <c r="CM1580" s="38">
        <v>-3.4712300000000001E-2</v>
      </c>
      <c r="CN1580" s="38">
        <v>-4.0129600000000001E-2</v>
      </c>
      <c r="CO1580" s="38">
        <v>-2.4117000000000001E-3</v>
      </c>
      <c r="CP1580" s="38">
        <v>-6.5660700000000002E-2</v>
      </c>
      <c r="CQ1580" s="38">
        <v>-4.9349299999999999E-2</v>
      </c>
      <c r="CR1580" s="38">
        <v>3.1629699999999997E-2</v>
      </c>
      <c r="CS1580" s="38">
        <v>2.3193800000000001E-2</v>
      </c>
      <c r="CT1580" s="38">
        <v>1.75646E-2</v>
      </c>
      <c r="CU1580" s="38">
        <v>5.744E-3</v>
      </c>
      <c r="CV1580" s="38">
        <v>-3.5100399999999997E-2</v>
      </c>
      <c r="CW1580" s="38">
        <v>2.25331E-2</v>
      </c>
      <c r="CX1580" s="38">
        <v>0.12640509999999999</v>
      </c>
      <c r="CY1580" s="38">
        <v>0.1193216</v>
      </c>
      <c r="CZ1580" s="38">
        <v>0.1181335</v>
      </c>
      <c r="DA1580" s="38">
        <v>5.2797900000000002E-2</v>
      </c>
      <c r="DB1580" s="38">
        <v>2.8936900000000002E-2</v>
      </c>
      <c r="DC1580" s="38">
        <v>1.1405200000000001E-2</v>
      </c>
      <c r="DD1580" s="38">
        <v>-4.7052799999999999E-2</v>
      </c>
      <c r="DE1580" s="38">
        <v>-2.3218599999999999E-2</v>
      </c>
      <c r="DF1580" s="38">
        <v>5.6415899999999998E-2</v>
      </c>
      <c r="DG1580" s="38">
        <v>2.9343000000000001E-2</v>
      </c>
      <c r="DH1580" s="38">
        <v>3.1615699999999997E-2</v>
      </c>
      <c r="DI1580" s="38">
        <v>1.6985299999999998E-2</v>
      </c>
      <c r="DJ1580" s="38">
        <v>2.2121399999999999E-2</v>
      </c>
      <c r="DK1580" s="38">
        <v>-3.0257699999999998E-2</v>
      </c>
      <c r="DL1580" s="38">
        <v>-3.3811099999999997E-2</v>
      </c>
      <c r="DM1580" s="38">
        <v>2.9770999999999999E-3</v>
      </c>
      <c r="DN1580" s="38">
        <v>-5.6535700000000001E-2</v>
      </c>
      <c r="DO1580" s="38">
        <v>-4.2218600000000002E-2</v>
      </c>
      <c r="DP1580" s="38">
        <v>3.9110100000000002E-2</v>
      </c>
      <c r="DQ1580" s="38">
        <v>3.1516599999999999E-2</v>
      </c>
      <c r="DR1580" s="38">
        <v>2.4867899999999998E-2</v>
      </c>
      <c r="DS1580" s="38">
        <v>1.13315E-2</v>
      </c>
      <c r="DT1580" s="38">
        <v>-1.4342799999999999E-2</v>
      </c>
      <c r="DU1580" s="38">
        <v>4.5491400000000001E-2</v>
      </c>
      <c r="DV1580" s="38">
        <v>0.13836480000000001</v>
      </c>
      <c r="DW1580" s="38">
        <v>0.1338008</v>
      </c>
      <c r="DX1580" s="38">
        <v>0.1358125</v>
      </c>
      <c r="DY1580" s="38">
        <v>6.9735400000000003E-2</v>
      </c>
      <c r="DZ1580" s="38">
        <v>3.9865400000000002E-2</v>
      </c>
      <c r="EA1580" s="38">
        <v>1.9404600000000001E-2</v>
      </c>
      <c r="EB1580" s="38">
        <v>-4.0920999999999999E-2</v>
      </c>
      <c r="EC1580" s="38">
        <v>-1.7780299999999999E-2</v>
      </c>
      <c r="ED1580" s="38">
        <v>6.7378900000000005E-2</v>
      </c>
      <c r="EE1580" s="38">
        <v>3.5120600000000002E-2</v>
      </c>
      <c r="EF1580" s="38">
        <v>3.6945899999999997E-2</v>
      </c>
      <c r="EG1580" s="38">
        <v>2.2226800000000001E-2</v>
      </c>
      <c r="EH1580" s="38">
        <v>2.7598999999999999E-2</v>
      </c>
      <c r="EI1580" s="38">
        <v>-2.3825900000000001E-2</v>
      </c>
      <c r="EJ1580" s="38">
        <v>-2.4688399999999999E-2</v>
      </c>
      <c r="EK1580" s="38">
        <v>1.07578E-2</v>
      </c>
      <c r="EL1580" s="38">
        <v>-4.3360799999999998E-2</v>
      </c>
      <c r="EM1580" s="38">
        <v>-3.1923E-2</v>
      </c>
      <c r="EN1580" s="38">
        <v>4.9910599999999999E-2</v>
      </c>
      <c r="EO1580" s="38">
        <v>4.3533299999999997E-2</v>
      </c>
      <c r="EP1580" s="38">
        <v>3.5412600000000002E-2</v>
      </c>
      <c r="EQ1580" s="38">
        <v>1.9398800000000001E-2</v>
      </c>
      <c r="ER1580" s="38">
        <v>1.56279E-2</v>
      </c>
      <c r="ES1580" s="38">
        <v>7.8639600000000004E-2</v>
      </c>
      <c r="ET1580" s="38">
        <v>0.15563279999999999</v>
      </c>
      <c r="EU1580" s="38">
        <v>0.1547065</v>
      </c>
      <c r="EV1580" s="38">
        <v>0.16133829999999999</v>
      </c>
      <c r="EW1580" s="38">
        <v>9.4190399999999994E-2</v>
      </c>
      <c r="EX1580" s="38">
        <v>5.56445E-2</v>
      </c>
      <c r="EY1580" s="38">
        <v>3.0954599999999999E-2</v>
      </c>
      <c r="EZ1580" s="38">
        <v>-3.2067600000000002E-2</v>
      </c>
      <c r="FA1580" s="38">
        <v>-9.9281999999999999E-3</v>
      </c>
      <c r="FB1580" s="38">
        <v>76.714230000000001</v>
      </c>
      <c r="FC1580" s="38">
        <v>75.51858</v>
      </c>
      <c r="FD1580" s="38">
        <v>73.957849999999993</v>
      </c>
      <c r="FE1580" s="38">
        <v>72.375290000000007</v>
      </c>
      <c r="FF1580" s="38">
        <v>70.71275</v>
      </c>
      <c r="FG1580" s="38">
        <v>69.883989999999997</v>
      </c>
      <c r="FH1580" s="38">
        <v>69.326599999999999</v>
      </c>
      <c r="FI1580" s="38">
        <v>71.519800000000004</v>
      </c>
      <c r="FJ1580" s="38">
        <v>76.336179999999999</v>
      </c>
      <c r="FK1580" s="38">
        <v>81.845470000000006</v>
      </c>
      <c r="FL1580" s="38">
        <v>86.628929999999997</v>
      </c>
      <c r="FM1580" s="38">
        <v>90.955600000000004</v>
      </c>
      <c r="FN1580" s="38">
        <v>95.083600000000004</v>
      </c>
      <c r="FO1580" s="38">
        <v>98.305009999999996</v>
      </c>
      <c r="FP1580" s="38">
        <v>100.69070000000001</v>
      </c>
      <c r="FQ1580" s="38">
        <v>101.83629999999999</v>
      </c>
      <c r="FR1580" s="38">
        <v>102.0347</v>
      </c>
      <c r="FS1580" s="38">
        <v>101.3514</v>
      </c>
      <c r="FT1580" s="38">
        <v>99.733099999999993</v>
      </c>
      <c r="FU1580" s="38">
        <v>96.413089999999997</v>
      </c>
      <c r="FV1580" s="38">
        <v>91.604479999999995</v>
      </c>
      <c r="FW1580">
        <v>87.785920000000004</v>
      </c>
      <c r="FX1580">
        <v>84.787170000000003</v>
      </c>
      <c r="FY1580">
        <v>82.602260000000001</v>
      </c>
      <c r="FZ1580">
        <v>2.5645399999999999E-2</v>
      </c>
      <c r="GA1580">
        <v>0.15165960000000001</v>
      </c>
      <c r="GB1580">
        <v>1</v>
      </c>
    </row>
    <row r="1581" spans="1:184" x14ac:dyDescent="0.3">
      <c r="A1581" t="s">
        <v>1</v>
      </c>
      <c r="B1581" t="s">
        <v>185</v>
      </c>
      <c r="C1581" t="s">
        <v>1</v>
      </c>
      <c r="D1581" t="s">
        <v>1</v>
      </c>
      <c r="E1581" t="s">
        <v>1</v>
      </c>
      <c r="F1581" t="s">
        <v>1</v>
      </c>
      <c r="G1581" t="s">
        <v>1</v>
      </c>
      <c r="H1581" s="40" t="s">
        <v>1</v>
      </c>
      <c r="I1581" s="18" t="s">
        <v>1</v>
      </c>
      <c r="J1581" s="38" t="s">
        <v>1</v>
      </c>
      <c r="K1581" s="18">
        <v>44790</v>
      </c>
      <c r="L1581" s="38">
        <v>21553</v>
      </c>
      <c r="M1581" s="38">
        <v>21553</v>
      </c>
      <c r="N1581" s="38">
        <v>3.3838330000000001</v>
      </c>
      <c r="O1581" s="38">
        <v>3.2427830000000002</v>
      </c>
      <c r="P1581" s="38">
        <v>3.1361240000000001</v>
      </c>
      <c r="Q1581" s="38">
        <v>3.063288</v>
      </c>
      <c r="R1581" s="38">
        <v>3.1160320000000001</v>
      </c>
      <c r="S1581" s="38">
        <v>3.267846</v>
      </c>
      <c r="T1581" s="38">
        <v>3.4151289999999999</v>
      </c>
      <c r="U1581" s="38">
        <v>3.876125</v>
      </c>
      <c r="V1581" s="38">
        <v>4.5895640000000002</v>
      </c>
      <c r="W1581" s="38">
        <v>5.1312939999999996</v>
      </c>
      <c r="X1581" s="38">
        <v>5.4916939999999999</v>
      </c>
      <c r="Y1581" s="38">
        <v>5.7725980000000003</v>
      </c>
      <c r="Z1581" s="38">
        <v>5.9125379999999996</v>
      </c>
      <c r="AA1581" s="38">
        <v>6.1165700000000003</v>
      </c>
      <c r="AB1581" s="38">
        <v>6.1956749999999996</v>
      </c>
      <c r="AC1581" s="38">
        <v>6.1808189999999996</v>
      </c>
      <c r="AD1581" s="38">
        <v>6.030348</v>
      </c>
      <c r="AE1581" s="38">
        <v>5.6128460000000002</v>
      </c>
      <c r="AF1581" s="38">
        <v>5.2938539999999996</v>
      </c>
      <c r="AG1581" s="38">
        <v>4.972785</v>
      </c>
      <c r="AH1581" s="38">
        <v>4.6397519999999997</v>
      </c>
      <c r="AI1581" s="38">
        <v>4.1633680000000002</v>
      </c>
      <c r="AJ1581" s="38">
        <v>3.75956</v>
      </c>
      <c r="AK1581" s="38">
        <v>3.4928699999999999</v>
      </c>
      <c r="AL1581" s="38">
        <v>4.93257E-2</v>
      </c>
      <c r="AM1581" s="38">
        <v>7.2422600000000004E-2</v>
      </c>
      <c r="AN1581" s="38">
        <v>7.00403E-2</v>
      </c>
      <c r="AO1581" s="38">
        <v>3.9726200000000003E-2</v>
      </c>
      <c r="AP1581" s="38">
        <v>1.07776E-2</v>
      </c>
      <c r="AQ1581" s="38">
        <v>-2.03968E-2</v>
      </c>
      <c r="AR1581" s="38">
        <v>-0.125164</v>
      </c>
      <c r="AS1581" s="38">
        <v>-4.32518E-2</v>
      </c>
      <c r="AT1581" s="38">
        <v>-6.4951400000000006E-2</v>
      </c>
      <c r="AU1581" s="38">
        <v>-7.8869300000000003E-2</v>
      </c>
      <c r="AV1581" s="38">
        <v>-6.3668199999999994E-2</v>
      </c>
      <c r="AW1581" s="38">
        <v>-2.7364999999999998E-3</v>
      </c>
      <c r="AX1581" s="38">
        <v>-3.6058600000000003E-2</v>
      </c>
      <c r="AY1581" s="38">
        <v>-1.9138100000000002E-2</v>
      </c>
      <c r="AZ1581" s="38">
        <v>1.4747100000000001E-2</v>
      </c>
      <c r="BA1581" s="38">
        <v>3.7099E-2</v>
      </c>
      <c r="BB1581" s="38">
        <v>0.13333249999999999</v>
      </c>
      <c r="BC1581" s="38">
        <v>8.6255200000000004E-2</v>
      </c>
      <c r="BD1581" s="38">
        <v>-8.1811999999999996E-3</v>
      </c>
      <c r="BE1581" s="38">
        <v>-4.5973399999999998E-2</v>
      </c>
      <c r="BF1581" s="38">
        <v>3.6071800000000001E-2</v>
      </c>
      <c r="BG1581" s="38">
        <v>0.1357717</v>
      </c>
      <c r="BH1581" s="38">
        <v>0.1059176</v>
      </c>
      <c r="BI1581" s="38">
        <v>8.0054500000000001E-2</v>
      </c>
      <c r="BJ1581" s="38">
        <v>5.5067100000000001E-2</v>
      </c>
      <c r="BK1581" s="38">
        <v>7.7625899999999998E-2</v>
      </c>
      <c r="BL1581" s="38">
        <v>7.4349299999999993E-2</v>
      </c>
      <c r="BM1581" s="38">
        <v>4.3595700000000001E-2</v>
      </c>
      <c r="BN1581" s="38">
        <v>1.55146E-2</v>
      </c>
      <c r="BO1581" s="38">
        <v>-1.2846E-2</v>
      </c>
      <c r="BP1581" s="38">
        <v>-0.1163728</v>
      </c>
      <c r="BQ1581" s="38">
        <v>-3.7769299999999999E-2</v>
      </c>
      <c r="BR1581" s="38">
        <v>-5.8357600000000003E-2</v>
      </c>
      <c r="BS1581" s="38">
        <v>-7.2651099999999996E-2</v>
      </c>
      <c r="BT1581" s="38">
        <v>-5.6772200000000002E-2</v>
      </c>
      <c r="BU1581" s="38">
        <v>3.5016000000000001E-3</v>
      </c>
      <c r="BV1581" s="38">
        <v>-3.1579999999999997E-2</v>
      </c>
      <c r="BW1581" s="38">
        <v>-1.43708E-2</v>
      </c>
      <c r="BX1581" s="38">
        <v>2.84897E-2</v>
      </c>
      <c r="BY1581" s="38">
        <v>5.59377E-2</v>
      </c>
      <c r="BZ1581" s="38">
        <v>0.15219969999999999</v>
      </c>
      <c r="CA1581" s="38">
        <v>0.10737439999999999</v>
      </c>
      <c r="CB1581" s="38">
        <v>1.7575299999999999E-2</v>
      </c>
      <c r="CC1581" s="38">
        <v>-2.0412799999999998E-2</v>
      </c>
      <c r="CD1581" s="38">
        <v>5.0857199999999998E-2</v>
      </c>
      <c r="CE1581" s="38">
        <v>0.14565980000000001</v>
      </c>
      <c r="CF1581" s="38">
        <v>0.1147186</v>
      </c>
      <c r="CG1581" s="38">
        <v>8.7405300000000005E-2</v>
      </c>
      <c r="CH1581" s="38">
        <v>5.9043600000000002E-2</v>
      </c>
      <c r="CI1581" s="38">
        <v>8.1229700000000002E-2</v>
      </c>
      <c r="CJ1581" s="38">
        <v>7.7333700000000005E-2</v>
      </c>
      <c r="CK1581" s="38">
        <v>4.6275700000000003E-2</v>
      </c>
      <c r="CL1581" s="38">
        <v>1.87954E-2</v>
      </c>
      <c r="CM1581" s="38">
        <v>-7.6163000000000003E-3</v>
      </c>
      <c r="CN1581" s="38">
        <v>-0.1102841</v>
      </c>
      <c r="CO1581" s="38">
        <v>-3.3972200000000001E-2</v>
      </c>
      <c r="CP1581" s="38">
        <v>-5.3790699999999997E-2</v>
      </c>
      <c r="CQ1581" s="38">
        <v>-6.8344299999999997E-2</v>
      </c>
      <c r="CR1581" s="38">
        <v>-5.1996000000000001E-2</v>
      </c>
      <c r="CS1581" s="38">
        <v>7.8221000000000002E-3</v>
      </c>
      <c r="CT1581" s="38">
        <v>-2.8478099999999999E-2</v>
      </c>
      <c r="CU1581" s="38">
        <v>-1.10691E-2</v>
      </c>
      <c r="CV1581" s="38">
        <v>3.8007800000000001E-2</v>
      </c>
      <c r="CW1581" s="38">
        <v>6.8985400000000002E-2</v>
      </c>
      <c r="CX1581" s="38">
        <v>0.165267</v>
      </c>
      <c r="CY1581" s="38">
        <v>0.1220015</v>
      </c>
      <c r="CZ1581" s="38">
        <v>3.5414099999999997E-2</v>
      </c>
      <c r="DA1581" s="38">
        <v>-2.7095000000000001E-3</v>
      </c>
      <c r="DB1581" s="38">
        <v>6.1097400000000003E-2</v>
      </c>
      <c r="DC1581" s="38">
        <v>0.15250839999999999</v>
      </c>
      <c r="DD1581" s="38">
        <v>0.1208142</v>
      </c>
      <c r="DE1581" s="38">
        <v>9.2496499999999995E-2</v>
      </c>
      <c r="DF1581" s="38">
        <v>6.3020099999999996E-2</v>
      </c>
      <c r="DG1581" s="38">
        <v>8.4833599999999995E-2</v>
      </c>
      <c r="DH1581" s="38">
        <v>8.0318100000000003E-2</v>
      </c>
      <c r="DI1581" s="38">
        <v>4.8955699999999998E-2</v>
      </c>
      <c r="DJ1581" s="38">
        <v>2.2076200000000001E-2</v>
      </c>
      <c r="DK1581" s="38">
        <v>-2.3866999999999998E-3</v>
      </c>
      <c r="DL1581" s="38">
        <v>-0.10419539999999999</v>
      </c>
      <c r="DM1581" s="38">
        <v>-3.0175E-2</v>
      </c>
      <c r="DN1581" s="38">
        <v>-4.9223900000000001E-2</v>
      </c>
      <c r="DO1581" s="38">
        <v>-6.4037499999999997E-2</v>
      </c>
      <c r="DP1581" s="38">
        <v>-4.7219900000000002E-2</v>
      </c>
      <c r="DQ1581" s="38">
        <v>1.2142699999999999E-2</v>
      </c>
      <c r="DR1581" s="38">
        <v>-2.5376300000000001E-2</v>
      </c>
      <c r="DS1581" s="38">
        <v>-7.7673000000000004E-3</v>
      </c>
      <c r="DT1581" s="38">
        <v>4.7525900000000003E-2</v>
      </c>
      <c r="DU1581" s="38">
        <v>8.2032999999999995E-2</v>
      </c>
      <c r="DV1581" s="38">
        <v>0.1783343</v>
      </c>
      <c r="DW1581" s="38">
        <v>0.13662859999999999</v>
      </c>
      <c r="DX1581" s="38">
        <v>5.3252899999999999E-2</v>
      </c>
      <c r="DY1581" s="38">
        <v>1.49937E-2</v>
      </c>
      <c r="DZ1581" s="38">
        <v>7.1337700000000004E-2</v>
      </c>
      <c r="EA1581" s="38">
        <v>0.1593569</v>
      </c>
      <c r="EB1581" s="38">
        <v>0.12690969999999999</v>
      </c>
      <c r="EC1581" s="38">
        <v>9.7587599999999997E-2</v>
      </c>
      <c r="ED1581" s="38">
        <v>6.8761600000000006E-2</v>
      </c>
      <c r="EE1581" s="38">
        <v>9.0036900000000003E-2</v>
      </c>
      <c r="EF1581" s="38">
        <v>8.4627099999999997E-2</v>
      </c>
      <c r="EG1581" s="38">
        <v>5.28251E-2</v>
      </c>
      <c r="EH1581" s="38">
        <v>2.6813199999999999E-2</v>
      </c>
      <c r="EI1581" s="38">
        <v>5.1640999999999996E-3</v>
      </c>
      <c r="EJ1581" s="38">
        <v>-9.5404199999999995E-2</v>
      </c>
      <c r="EK1581" s="38">
        <v>-2.4692599999999999E-2</v>
      </c>
      <c r="EL1581" s="38">
        <v>-4.2630000000000001E-2</v>
      </c>
      <c r="EM1581" s="38">
        <v>-5.7819299999999997E-2</v>
      </c>
      <c r="EN1581" s="38">
        <v>-4.0323900000000003E-2</v>
      </c>
      <c r="EO1581" s="38">
        <v>1.8380799999999999E-2</v>
      </c>
      <c r="EP1581" s="38">
        <v>-2.0897700000000002E-2</v>
      </c>
      <c r="EQ1581" s="38">
        <v>-3.0000000000000001E-3</v>
      </c>
      <c r="ER1581" s="38">
        <v>6.1268499999999997E-2</v>
      </c>
      <c r="ES1581" s="38">
        <v>0.10087169999999999</v>
      </c>
      <c r="ET1581" s="38">
        <v>0.1972015</v>
      </c>
      <c r="EU1581" s="38">
        <v>0.15774779999999999</v>
      </c>
      <c r="EV1581" s="38">
        <v>7.9009300000000005E-2</v>
      </c>
      <c r="EW1581" s="38">
        <v>4.0554399999999997E-2</v>
      </c>
      <c r="EX1581" s="38">
        <v>8.6123000000000005E-2</v>
      </c>
      <c r="EY1581" s="38">
        <v>0.16924510000000001</v>
      </c>
      <c r="EZ1581" s="38">
        <v>0.13571069999999999</v>
      </c>
      <c r="FA1581" s="38">
        <v>0.1049384</v>
      </c>
      <c r="FB1581" s="38">
        <v>80.929329999999993</v>
      </c>
      <c r="FC1581" s="38">
        <v>79.625609999999995</v>
      </c>
      <c r="FD1581" s="38">
        <v>78.229849999999999</v>
      </c>
      <c r="FE1581" s="38">
        <v>76.683130000000006</v>
      </c>
      <c r="FF1581" s="38">
        <v>76.235330000000005</v>
      </c>
      <c r="FG1581" s="38">
        <v>75.582470000000001</v>
      </c>
      <c r="FH1581" s="38">
        <v>74.770189999999999</v>
      </c>
      <c r="FI1581" s="38">
        <v>76.143969999999996</v>
      </c>
      <c r="FJ1581" s="38">
        <v>80.316149999999993</v>
      </c>
      <c r="FK1581" s="38">
        <v>83.518910000000005</v>
      </c>
      <c r="FL1581" s="38">
        <v>86.802999999999997</v>
      </c>
      <c r="FM1581" s="38">
        <v>90.568160000000006</v>
      </c>
      <c r="FN1581" s="38">
        <v>94.139250000000004</v>
      </c>
      <c r="FO1581" s="38">
        <v>95.779120000000006</v>
      </c>
      <c r="FP1581" s="38">
        <v>96.420779999999993</v>
      </c>
      <c r="FQ1581" s="38">
        <v>96.908280000000005</v>
      </c>
      <c r="FR1581" s="38">
        <v>97.120410000000007</v>
      </c>
      <c r="FS1581" s="38">
        <v>96.783739999999995</v>
      </c>
      <c r="FT1581" s="38">
        <v>95.609440000000006</v>
      </c>
      <c r="FU1581" s="38">
        <v>92.708860000000001</v>
      </c>
      <c r="FV1581" s="38">
        <v>88.728340000000003</v>
      </c>
      <c r="FW1581">
        <v>84.889430000000004</v>
      </c>
      <c r="FX1581">
        <v>82.018270000000001</v>
      </c>
      <c r="FY1581">
        <v>79.919340000000005</v>
      </c>
      <c r="FZ1581">
        <v>2.6093000000000002E-2</v>
      </c>
      <c r="GA1581">
        <v>0.14995220000000001</v>
      </c>
      <c r="GB1581">
        <v>1</v>
      </c>
    </row>
    <row r="1582" spans="1:184" x14ac:dyDescent="0.3">
      <c r="A1582" t="s">
        <v>1</v>
      </c>
      <c r="B1582" t="s">
        <v>185</v>
      </c>
      <c r="C1582" t="s">
        <v>1</v>
      </c>
      <c r="D1582" t="s">
        <v>1</v>
      </c>
      <c r="E1582" t="s">
        <v>1</v>
      </c>
      <c r="F1582" t="s">
        <v>1</v>
      </c>
      <c r="G1582" t="s">
        <v>1</v>
      </c>
      <c r="H1582" s="40" t="s">
        <v>1</v>
      </c>
      <c r="I1582" s="18" t="s">
        <v>1</v>
      </c>
      <c r="J1582" s="38" t="s">
        <v>1</v>
      </c>
      <c r="K1582" s="18">
        <v>44792</v>
      </c>
      <c r="L1582" s="38">
        <v>21551</v>
      </c>
      <c r="M1582" s="38">
        <v>21551</v>
      </c>
      <c r="N1582" s="38">
        <v>3.237762</v>
      </c>
      <c r="O1582" s="38">
        <v>3.0945529999999999</v>
      </c>
      <c r="P1582" s="38">
        <v>2.986977</v>
      </c>
      <c r="Q1582" s="38">
        <v>2.905287</v>
      </c>
      <c r="R1582" s="38">
        <v>2.977115</v>
      </c>
      <c r="S1582" s="38">
        <v>3.1065040000000002</v>
      </c>
      <c r="T1582" s="38">
        <v>3.2511709999999998</v>
      </c>
      <c r="U1582" s="38">
        <v>3.6624989999999999</v>
      </c>
      <c r="V1582" s="38">
        <v>4.3423639999999999</v>
      </c>
      <c r="W1582" s="38">
        <v>4.8840579999999996</v>
      </c>
      <c r="X1582" s="38">
        <v>5.2863449999999998</v>
      </c>
      <c r="Y1582" s="38">
        <v>5.5897819999999996</v>
      </c>
      <c r="Z1582" s="38">
        <v>5.765199</v>
      </c>
      <c r="AA1582" s="38">
        <v>5.9860990000000003</v>
      </c>
      <c r="AB1582" s="38">
        <v>6.1021200000000002</v>
      </c>
      <c r="AC1582" s="38">
        <v>6.0948849999999997</v>
      </c>
      <c r="AD1582" s="38">
        <v>5.9203049999999999</v>
      </c>
      <c r="AE1582" s="38">
        <v>5.4906639999999998</v>
      </c>
      <c r="AF1582" s="38">
        <v>5.1060400000000001</v>
      </c>
      <c r="AG1582" s="38">
        <v>4.7698020000000003</v>
      </c>
      <c r="AH1582" s="38">
        <v>4.5618220000000003</v>
      </c>
      <c r="AI1582" s="38">
        <v>4.1973760000000002</v>
      </c>
      <c r="AJ1582" s="38">
        <v>3.7827280000000001</v>
      </c>
      <c r="AK1582" s="38">
        <v>3.4704820000000001</v>
      </c>
      <c r="AL1582" s="38">
        <v>-2.5063999999999999E-2</v>
      </c>
      <c r="AM1582" s="38">
        <v>-1.7677999999999999E-2</v>
      </c>
      <c r="AN1582" s="38">
        <v>1.5927000000000001E-3</v>
      </c>
      <c r="AO1582" s="38">
        <v>-3.8043999999999999E-3</v>
      </c>
      <c r="AP1582" s="38">
        <v>-3.4862000000000001E-3</v>
      </c>
      <c r="AQ1582" s="38">
        <v>-2.6239499999999999E-2</v>
      </c>
      <c r="AR1582" s="38">
        <v>-3.1863900000000001E-2</v>
      </c>
      <c r="AS1582" s="38">
        <v>3.1819100000000003E-2</v>
      </c>
      <c r="AT1582" s="38">
        <v>-2.4415800000000001E-2</v>
      </c>
      <c r="AU1582" s="38">
        <v>-4.5255799999999999E-2</v>
      </c>
      <c r="AV1582" s="38">
        <v>5.7771999999999997E-3</v>
      </c>
      <c r="AW1582" s="38">
        <v>1.5109300000000001E-2</v>
      </c>
      <c r="AX1582" s="38">
        <v>-2.9773999999999998E-3</v>
      </c>
      <c r="AY1582" s="38">
        <v>-1.03949E-2</v>
      </c>
      <c r="AZ1582" s="38">
        <v>-4.6202600000000003E-2</v>
      </c>
      <c r="BA1582" s="38">
        <v>-6.83E-2</v>
      </c>
      <c r="BB1582" s="38">
        <v>-3.3103500000000001E-2</v>
      </c>
      <c r="BC1582" s="38">
        <v>-4.7969499999999998E-2</v>
      </c>
      <c r="BD1582" s="38">
        <v>-1.6715899999999999E-2</v>
      </c>
      <c r="BE1582" s="38">
        <v>-4.04804E-2</v>
      </c>
      <c r="BF1582" s="38">
        <v>-1.7454000000000001E-2</v>
      </c>
      <c r="BG1582" s="38">
        <v>2.09832E-2</v>
      </c>
      <c r="BH1582" s="38">
        <v>-5.1774999999999998E-3</v>
      </c>
      <c r="BI1582" s="38">
        <v>-2.2205099999999998E-2</v>
      </c>
      <c r="BJ1582" s="38">
        <v>-1.7486000000000002E-2</v>
      </c>
      <c r="BK1582" s="38">
        <v>-1.13174E-2</v>
      </c>
      <c r="BL1582" s="38">
        <v>7.3636999999999999E-3</v>
      </c>
      <c r="BM1582" s="38">
        <v>1.7026000000000001E-3</v>
      </c>
      <c r="BN1582" s="38">
        <v>3.7525000000000002E-3</v>
      </c>
      <c r="BO1582" s="38">
        <v>-1.7166600000000001E-2</v>
      </c>
      <c r="BP1582" s="38">
        <v>-1.80751E-2</v>
      </c>
      <c r="BQ1582" s="38">
        <v>3.8088700000000003E-2</v>
      </c>
      <c r="BR1582" s="38">
        <v>-1.5455E-2</v>
      </c>
      <c r="BS1582" s="38">
        <v>-3.6592800000000002E-2</v>
      </c>
      <c r="BT1582" s="38">
        <v>1.27084E-2</v>
      </c>
      <c r="BU1582" s="38">
        <v>1.8584799999999999E-2</v>
      </c>
      <c r="BV1582" s="38">
        <v>7.2289999999999995E-4</v>
      </c>
      <c r="BW1582" s="38">
        <v>-5.6328000000000003E-3</v>
      </c>
      <c r="BX1582" s="38">
        <v>-3.86378E-2</v>
      </c>
      <c r="BY1582" s="38">
        <v>-5.8367200000000001E-2</v>
      </c>
      <c r="BZ1582" s="38">
        <v>-2.1946E-2</v>
      </c>
      <c r="CA1582" s="38">
        <v>-3.1090900000000001E-2</v>
      </c>
      <c r="CB1582" s="38">
        <v>2.2217999999999999E-3</v>
      </c>
      <c r="CC1582" s="38">
        <v>-1.9875299999999999E-2</v>
      </c>
      <c r="CD1582" s="38">
        <v>1.114E-4</v>
      </c>
      <c r="CE1582" s="38">
        <v>3.6858799999999997E-2</v>
      </c>
      <c r="CF1582" s="38">
        <v>1.02535E-2</v>
      </c>
      <c r="CG1582" s="38">
        <v>-1.0752899999999999E-2</v>
      </c>
      <c r="CH1582" s="38">
        <v>-1.22375E-2</v>
      </c>
      <c r="CI1582" s="38">
        <v>-6.9119999999999997E-3</v>
      </c>
      <c r="CJ1582" s="38">
        <v>1.13607E-2</v>
      </c>
      <c r="CK1582" s="38">
        <v>5.5167000000000002E-3</v>
      </c>
      <c r="CL1582" s="38">
        <v>8.7659999999999995E-3</v>
      </c>
      <c r="CM1582" s="38">
        <v>-1.08827E-2</v>
      </c>
      <c r="CN1582" s="38">
        <v>-8.5251000000000007E-3</v>
      </c>
      <c r="CO1582" s="38">
        <v>4.2431000000000003E-2</v>
      </c>
      <c r="CP1582" s="38">
        <v>-9.2487999999999997E-3</v>
      </c>
      <c r="CQ1582" s="38">
        <v>-3.0592899999999999E-2</v>
      </c>
      <c r="CR1582" s="38">
        <v>1.7508900000000001E-2</v>
      </c>
      <c r="CS1582" s="38">
        <v>2.0991900000000001E-2</v>
      </c>
      <c r="CT1582" s="38">
        <v>3.2856000000000001E-3</v>
      </c>
      <c r="CU1582" s="38">
        <v>-2.3346999999999999E-3</v>
      </c>
      <c r="CV1582" s="38">
        <v>-3.3398400000000002E-2</v>
      </c>
      <c r="CW1582" s="38">
        <v>-5.1487699999999997E-2</v>
      </c>
      <c r="CX1582" s="38">
        <v>-1.4218400000000001E-2</v>
      </c>
      <c r="CY1582" s="38">
        <v>-1.9400899999999999E-2</v>
      </c>
      <c r="CZ1582" s="38">
        <v>1.5337999999999999E-2</v>
      </c>
      <c r="DA1582" s="38">
        <v>-5.6043000000000004E-3</v>
      </c>
      <c r="DB1582" s="38">
        <v>1.22772E-2</v>
      </c>
      <c r="DC1582" s="38">
        <v>4.78542E-2</v>
      </c>
      <c r="DD1582" s="38">
        <v>2.0940899999999998E-2</v>
      </c>
      <c r="DE1582" s="38">
        <v>-2.8211999999999998E-3</v>
      </c>
      <c r="DF1582" s="38">
        <v>-6.9890000000000004E-3</v>
      </c>
      <c r="DG1582" s="38">
        <v>-2.5067000000000002E-3</v>
      </c>
      <c r="DH1582" s="38">
        <v>1.5357600000000001E-2</v>
      </c>
      <c r="DI1582" s="38">
        <v>9.3308999999999996E-3</v>
      </c>
      <c r="DJ1582" s="38">
        <v>1.37795E-2</v>
      </c>
      <c r="DK1582" s="38">
        <v>-4.5988000000000001E-3</v>
      </c>
      <c r="DL1582" s="38">
        <v>1.0250000000000001E-3</v>
      </c>
      <c r="DM1582" s="38">
        <v>4.6773200000000001E-2</v>
      </c>
      <c r="DN1582" s="38">
        <v>-3.0425999999999999E-3</v>
      </c>
      <c r="DO1582" s="38">
        <v>-2.4592900000000001E-2</v>
      </c>
      <c r="DP1582" s="38">
        <v>2.23094E-2</v>
      </c>
      <c r="DQ1582" s="38">
        <v>2.3399E-2</v>
      </c>
      <c r="DR1582" s="38">
        <v>5.8484000000000001E-3</v>
      </c>
      <c r="DS1582" s="38">
        <v>9.6349999999999995E-4</v>
      </c>
      <c r="DT1582" s="38">
        <v>-2.8159E-2</v>
      </c>
      <c r="DU1582" s="38">
        <v>-4.4608299999999997E-2</v>
      </c>
      <c r="DV1582" s="38">
        <v>-6.4907999999999997E-3</v>
      </c>
      <c r="DW1582" s="38">
        <v>-7.7108999999999997E-3</v>
      </c>
      <c r="DX1582" s="38">
        <v>2.8454199999999999E-2</v>
      </c>
      <c r="DY1582" s="38">
        <v>8.6668000000000005E-3</v>
      </c>
      <c r="DZ1582" s="38">
        <v>2.4442999999999999E-2</v>
      </c>
      <c r="EA1582" s="38">
        <v>5.8849600000000002E-2</v>
      </c>
      <c r="EB1582" s="38">
        <v>3.1628299999999998E-2</v>
      </c>
      <c r="EC1582" s="38">
        <v>5.1105999999999999E-3</v>
      </c>
      <c r="ED1582" s="38">
        <v>5.8889999999999995E-4</v>
      </c>
      <c r="EE1582" s="38">
        <v>3.8538999999999999E-3</v>
      </c>
      <c r="EF1582" s="38">
        <v>2.1128600000000001E-2</v>
      </c>
      <c r="EG1582" s="38">
        <v>1.4837899999999999E-2</v>
      </c>
      <c r="EH1582" s="38">
        <v>2.1018200000000001E-2</v>
      </c>
      <c r="EI1582" s="38">
        <v>4.4741E-3</v>
      </c>
      <c r="EJ1582" s="38">
        <v>1.4813700000000001E-2</v>
      </c>
      <c r="EK1582" s="38">
        <v>5.3042800000000001E-2</v>
      </c>
      <c r="EL1582" s="38">
        <v>5.9182000000000002E-3</v>
      </c>
      <c r="EM1582" s="38">
        <v>-1.593E-2</v>
      </c>
      <c r="EN1582" s="38">
        <v>2.9240499999999999E-2</v>
      </c>
      <c r="EO1582" s="38">
        <v>2.6874499999999999E-2</v>
      </c>
      <c r="EP1582" s="38">
        <v>9.5487000000000002E-3</v>
      </c>
      <c r="EQ1582" s="38">
        <v>5.7256E-3</v>
      </c>
      <c r="ER1582" s="38">
        <v>-2.05942E-2</v>
      </c>
      <c r="ES1582" s="38">
        <v>-3.4675499999999998E-2</v>
      </c>
      <c r="ET1582" s="38">
        <v>4.6667000000000002E-3</v>
      </c>
      <c r="EU1582" s="38">
        <v>9.1677000000000008E-3</v>
      </c>
      <c r="EV1582" s="38">
        <v>4.7391900000000001E-2</v>
      </c>
      <c r="EW1582" s="38">
        <v>2.92719E-2</v>
      </c>
      <c r="EX1582" s="38">
        <v>4.2008499999999997E-2</v>
      </c>
      <c r="EY1582" s="38">
        <v>7.4725200000000006E-2</v>
      </c>
      <c r="EZ1582" s="38">
        <v>4.7059299999999998E-2</v>
      </c>
      <c r="FA1582" s="38">
        <v>1.65627E-2</v>
      </c>
      <c r="FB1582" s="38">
        <v>77.579179999999994</v>
      </c>
      <c r="FC1582" s="38">
        <v>76.271010000000004</v>
      </c>
      <c r="FD1582" s="38">
        <v>74.59281</v>
      </c>
      <c r="FE1582" s="38">
        <v>72.841210000000004</v>
      </c>
      <c r="FF1582" s="38">
        <v>71.253870000000006</v>
      </c>
      <c r="FG1582" s="38">
        <v>70.388660000000002</v>
      </c>
      <c r="FH1582" s="38">
        <v>69.499799999999993</v>
      </c>
      <c r="FI1582" s="38">
        <v>71.592609999999993</v>
      </c>
      <c r="FJ1582" s="38">
        <v>75.175539999999998</v>
      </c>
      <c r="FK1582" s="38">
        <v>79.470979999999997</v>
      </c>
      <c r="FL1582" s="38">
        <v>84.195009999999996</v>
      </c>
      <c r="FM1582" s="38">
        <v>88.426460000000006</v>
      </c>
      <c r="FN1582" s="38">
        <v>91.933769999999996</v>
      </c>
      <c r="FO1582" s="38">
        <v>94.646050000000002</v>
      </c>
      <c r="FP1582" s="38">
        <v>97.370769999999993</v>
      </c>
      <c r="FQ1582" s="38">
        <v>98.943129999999996</v>
      </c>
      <c r="FR1582" s="38">
        <v>99.413309999999996</v>
      </c>
      <c r="FS1582" s="38">
        <v>98.448620000000005</v>
      </c>
      <c r="FT1582" s="38">
        <v>96.124499999999998</v>
      </c>
      <c r="FU1582" s="38">
        <v>92.537220000000005</v>
      </c>
      <c r="FV1582" s="38">
        <v>87.839879999999994</v>
      </c>
      <c r="FW1582">
        <v>84.147120000000001</v>
      </c>
      <c r="FX1582">
        <v>81.528760000000005</v>
      </c>
      <c r="FY1582">
        <v>79.099459999999993</v>
      </c>
      <c r="FZ1582">
        <v>2.08156E-2</v>
      </c>
      <c r="GA1582">
        <v>0.1420352</v>
      </c>
      <c r="GB1582">
        <v>1</v>
      </c>
    </row>
    <row r="1583" spans="1:184" x14ac:dyDescent="0.3">
      <c r="A1583" t="s">
        <v>1</v>
      </c>
      <c r="B1583" t="s">
        <v>185</v>
      </c>
      <c r="C1583" t="s">
        <v>1</v>
      </c>
      <c r="D1583" t="s">
        <v>1</v>
      </c>
      <c r="E1583" t="s">
        <v>1</v>
      </c>
      <c r="F1583" t="s">
        <v>1</v>
      </c>
      <c r="G1583" t="s">
        <v>1</v>
      </c>
      <c r="H1583" s="40" t="s">
        <v>1</v>
      </c>
      <c r="I1583" s="18" t="s">
        <v>1</v>
      </c>
      <c r="J1583" s="38" t="s">
        <v>1</v>
      </c>
      <c r="K1583" s="18">
        <v>44805</v>
      </c>
      <c r="L1583" s="38">
        <v>21532</v>
      </c>
      <c r="M1583" s="38">
        <v>21532</v>
      </c>
      <c r="N1583" s="38">
        <v>3.118242</v>
      </c>
      <c r="O1583" s="38">
        <v>2.9941550000000001</v>
      </c>
      <c r="P1583" s="38">
        <v>2.89696</v>
      </c>
      <c r="Q1583" s="38">
        <v>2.8196430000000001</v>
      </c>
      <c r="R1583" s="38">
        <v>2.8755329999999999</v>
      </c>
      <c r="S1583" s="38">
        <v>3.0042409999999999</v>
      </c>
      <c r="T1583" s="38">
        <v>3.1752980000000002</v>
      </c>
      <c r="U1583" s="38">
        <v>3.5927259999999999</v>
      </c>
      <c r="V1583" s="38">
        <v>4.3127409999999999</v>
      </c>
      <c r="W1583" s="38">
        <v>4.9115060000000001</v>
      </c>
      <c r="X1583" s="38">
        <v>5.3502020000000003</v>
      </c>
      <c r="Y1583" s="38">
        <v>5.7057289999999998</v>
      </c>
      <c r="Z1583" s="38">
        <v>5.8869400000000001</v>
      </c>
      <c r="AA1583" s="38">
        <v>6.1426170000000004</v>
      </c>
      <c r="AB1583" s="38">
        <v>6.281568</v>
      </c>
      <c r="AC1583" s="38">
        <v>6.300859</v>
      </c>
      <c r="AD1583" s="38">
        <v>6.1401149999999998</v>
      </c>
      <c r="AE1583" s="38">
        <v>5.6792759999999998</v>
      </c>
      <c r="AF1583" s="38">
        <v>5.329968</v>
      </c>
      <c r="AG1583" s="38">
        <v>4.9563990000000002</v>
      </c>
      <c r="AH1583" s="38">
        <v>4.6128270000000002</v>
      </c>
      <c r="AI1583" s="38">
        <v>4.1317959999999996</v>
      </c>
      <c r="AJ1583" s="38">
        <v>3.7340260000000001</v>
      </c>
      <c r="AK1583" s="38">
        <v>3.46014</v>
      </c>
      <c r="AL1583" s="38">
        <v>-1.9303799999999999E-2</v>
      </c>
      <c r="AM1583" s="38">
        <v>-2.1374199999999999E-2</v>
      </c>
      <c r="AN1583" s="38">
        <v>-1.5744000000000001E-3</v>
      </c>
      <c r="AO1583" s="38">
        <v>1.0187699999999999E-2</v>
      </c>
      <c r="AP1583" s="38">
        <v>-5.5310999999999997E-3</v>
      </c>
      <c r="AQ1583" s="38">
        <v>-4.2885600000000003E-2</v>
      </c>
      <c r="AR1583" s="38">
        <v>-0.105679</v>
      </c>
      <c r="AS1583" s="38">
        <v>4.8011499999999999E-2</v>
      </c>
      <c r="AT1583" s="38">
        <v>3.27864E-2</v>
      </c>
      <c r="AU1583" s="38">
        <v>2.5820900000000001E-2</v>
      </c>
      <c r="AV1583" s="38">
        <v>4.4575499999999997E-2</v>
      </c>
      <c r="AW1583" s="38">
        <v>5.0021000000000003E-2</v>
      </c>
      <c r="AX1583" s="38">
        <v>5.4104000000000001E-3</v>
      </c>
      <c r="AY1583" s="38">
        <v>-2.7523499999999999E-2</v>
      </c>
      <c r="AZ1583" s="38">
        <v>-5.7660200000000002E-2</v>
      </c>
      <c r="BA1583" s="38">
        <v>-9.7508899999999996E-2</v>
      </c>
      <c r="BB1583" s="38">
        <v>-8.0241699999999999E-2</v>
      </c>
      <c r="BC1583" s="38">
        <v>-9.4624E-2</v>
      </c>
      <c r="BD1583" s="38">
        <v>-0.10710550000000001</v>
      </c>
      <c r="BE1583" s="38">
        <v>-0.19581979999999999</v>
      </c>
      <c r="BF1583" s="38">
        <v>-0.10782029999999999</v>
      </c>
      <c r="BG1583" s="38">
        <v>-5.0862200000000003E-2</v>
      </c>
      <c r="BH1583" s="38">
        <v>-4.0373800000000001E-2</v>
      </c>
      <c r="BI1583" s="38">
        <v>-1.4844599999999999E-2</v>
      </c>
      <c r="BJ1583" s="38">
        <v>-1.41847E-2</v>
      </c>
      <c r="BK1583" s="38">
        <v>-1.6638300000000002E-2</v>
      </c>
      <c r="BL1583" s="38">
        <v>3.2106000000000001E-3</v>
      </c>
      <c r="BM1583" s="38">
        <v>1.46342E-2</v>
      </c>
      <c r="BN1583" s="38">
        <v>-1.1389E-3</v>
      </c>
      <c r="BO1583" s="38">
        <v>-3.7664900000000001E-2</v>
      </c>
      <c r="BP1583" s="38">
        <v>-9.7350500000000006E-2</v>
      </c>
      <c r="BQ1583" s="38">
        <v>5.34742E-2</v>
      </c>
      <c r="BR1583" s="38">
        <v>3.95263E-2</v>
      </c>
      <c r="BS1583" s="38">
        <v>3.25557E-2</v>
      </c>
      <c r="BT1583" s="38">
        <v>5.1373500000000002E-2</v>
      </c>
      <c r="BU1583" s="38">
        <v>5.4977199999999997E-2</v>
      </c>
      <c r="BV1583" s="38">
        <v>8.8164999999999997E-3</v>
      </c>
      <c r="BW1583" s="38">
        <v>-2.2898700000000001E-2</v>
      </c>
      <c r="BX1583" s="38">
        <v>-4.88175E-2</v>
      </c>
      <c r="BY1583" s="38">
        <v>-8.5063200000000005E-2</v>
      </c>
      <c r="BZ1583" s="38">
        <v>-6.5539500000000001E-2</v>
      </c>
      <c r="CA1583" s="38">
        <v>-7.6368400000000003E-2</v>
      </c>
      <c r="CB1583" s="38">
        <v>-8.4591200000000005E-2</v>
      </c>
      <c r="CC1583" s="38">
        <v>-0.1747351</v>
      </c>
      <c r="CD1583" s="38">
        <v>-9.5033300000000001E-2</v>
      </c>
      <c r="CE1583" s="38">
        <v>-4.0623899999999998E-2</v>
      </c>
      <c r="CF1583" s="38">
        <v>-3.2576899999999999E-2</v>
      </c>
      <c r="CG1583" s="38">
        <v>-8.1071000000000008E-3</v>
      </c>
      <c r="CH1583" s="38">
        <v>-1.06392E-2</v>
      </c>
      <c r="CI1583" s="38">
        <v>-1.3358099999999999E-2</v>
      </c>
      <c r="CJ1583" s="38">
        <v>6.5246000000000002E-3</v>
      </c>
      <c r="CK1583" s="38">
        <v>1.7713799999999998E-2</v>
      </c>
      <c r="CL1583" s="38">
        <v>1.9031E-3</v>
      </c>
      <c r="CM1583" s="38">
        <v>-3.4049099999999999E-2</v>
      </c>
      <c r="CN1583" s="38">
        <v>-9.1582200000000002E-2</v>
      </c>
      <c r="CO1583" s="38">
        <v>5.7257700000000002E-2</v>
      </c>
      <c r="CP1583" s="38">
        <v>4.4194400000000002E-2</v>
      </c>
      <c r="CQ1583" s="38">
        <v>3.7220200000000002E-2</v>
      </c>
      <c r="CR1583" s="38">
        <v>5.6081699999999998E-2</v>
      </c>
      <c r="CS1583" s="38">
        <v>5.8409799999999998E-2</v>
      </c>
      <c r="CT1583" s="38">
        <v>1.1175600000000001E-2</v>
      </c>
      <c r="CU1583" s="38">
        <v>-1.9695500000000001E-2</v>
      </c>
      <c r="CV1583" s="38">
        <v>-4.2693099999999998E-2</v>
      </c>
      <c r="CW1583" s="38">
        <v>-7.6443300000000006E-2</v>
      </c>
      <c r="CX1583" s="38">
        <v>-5.5356799999999998E-2</v>
      </c>
      <c r="CY1583" s="38">
        <v>-6.3724699999999995E-2</v>
      </c>
      <c r="CZ1583" s="38">
        <v>-6.8997799999999998E-2</v>
      </c>
      <c r="DA1583" s="38">
        <v>-0.16013189999999999</v>
      </c>
      <c r="DB1583" s="38">
        <v>-8.6177000000000004E-2</v>
      </c>
      <c r="DC1583" s="38">
        <v>-3.3532899999999997E-2</v>
      </c>
      <c r="DD1583" s="38">
        <v>-2.7176800000000001E-2</v>
      </c>
      <c r="DE1583" s="38">
        <v>-3.4407000000000001E-3</v>
      </c>
      <c r="DF1583" s="38">
        <v>-7.0936000000000003E-3</v>
      </c>
      <c r="DG1583" s="38">
        <v>-1.0078E-2</v>
      </c>
      <c r="DH1583" s="38">
        <v>9.8387000000000006E-3</v>
      </c>
      <c r="DI1583" s="38">
        <v>2.07934E-2</v>
      </c>
      <c r="DJ1583" s="38">
        <v>4.9451E-3</v>
      </c>
      <c r="DK1583" s="38">
        <v>-3.0433200000000001E-2</v>
      </c>
      <c r="DL1583" s="38">
        <v>-8.5814000000000001E-2</v>
      </c>
      <c r="DM1583" s="38">
        <v>6.1041199999999997E-2</v>
      </c>
      <c r="DN1583" s="38">
        <v>4.88624E-2</v>
      </c>
      <c r="DO1583" s="38">
        <v>4.18848E-2</v>
      </c>
      <c r="DP1583" s="38">
        <v>6.0789900000000001E-2</v>
      </c>
      <c r="DQ1583" s="38">
        <v>6.1842500000000002E-2</v>
      </c>
      <c r="DR1583" s="38">
        <v>1.35347E-2</v>
      </c>
      <c r="DS1583" s="38">
        <v>-1.6492300000000001E-2</v>
      </c>
      <c r="DT1583" s="38">
        <v>-3.6568700000000003E-2</v>
      </c>
      <c r="DU1583" s="38">
        <v>-6.7823400000000006E-2</v>
      </c>
      <c r="DV1583" s="38">
        <v>-4.5174100000000002E-2</v>
      </c>
      <c r="DW1583" s="38">
        <v>-5.1081000000000001E-2</v>
      </c>
      <c r="DX1583" s="38">
        <v>-5.3404399999999998E-2</v>
      </c>
      <c r="DY1583" s="38">
        <v>-0.14552880000000001</v>
      </c>
      <c r="DZ1583" s="38">
        <v>-7.7320799999999995E-2</v>
      </c>
      <c r="EA1583" s="38">
        <v>-2.6441900000000001E-2</v>
      </c>
      <c r="EB1583" s="38">
        <v>-2.1776799999999999E-2</v>
      </c>
      <c r="EC1583" s="38">
        <v>1.2258E-3</v>
      </c>
      <c r="ED1583" s="38">
        <v>-1.9745000000000001E-3</v>
      </c>
      <c r="EE1583" s="38">
        <v>-5.3420000000000004E-3</v>
      </c>
      <c r="EF1583" s="38">
        <v>1.46237E-2</v>
      </c>
      <c r="EG1583" s="38">
        <v>2.52398E-2</v>
      </c>
      <c r="EH1583" s="38">
        <v>9.3372999999999998E-3</v>
      </c>
      <c r="EI1583" s="38">
        <v>-2.5212499999999999E-2</v>
      </c>
      <c r="EJ1583" s="38">
        <v>-7.7485499999999999E-2</v>
      </c>
      <c r="EK1583" s="38">
        <v>6.6503900000000005E-2</v>
      </c>
      <c r="EL1583" s="38">
        <v>5.5602400000000003E-2</v>
      </c>
      <c r="EM1583" s="38">
        <v>4.8619599999999999E-2</v>
      </c>
      <c r="EN1583" s="38">
        <v>6.7587800000000003E-2</v>
      </c>
      <c r="EO1583" s="38">
        <v>6.6798700000000003E-2</v>
      </c>
      <c r="EP1583" s="38">
        <v>1.6940799999999999E-2</v>
      </c>
      <c r="EQ1583" s="38">
        <v>-1.18675E-2</v>
      </c>
      <c r="ER1583" s="38">
        <v>-2.7725900000000001E-2</v>
      </c>
      <c r="ES1583" s="38">
        <v>-5.5377700000000002E-2</v>
      </c>
      <c r="ET1583" s="38">
        <v>-3.04719E-2</v>
      </c>
      <c r="EU1583" s="38">
        <v>-3.2825399999999998E-2</v>
      </c>
      <c r="EV1583" s="38">
        <v>-3.08901E-2</v>
      </c>
      <c r="EW1583" s="38">
        <v>-0.1244441</v>
      </c>
      <c r="EX1583" s="38">
        <v>-6.4533800000000002E-2</v>
      </c>
      <c r="EY1583" s="38">
        <v>-1.6203599999999999E-2</v>
      </c>
      <c r="EZ1583" s="38">
        <v>-1.39799E-2</v>
      </c>
      <c r="FA1583" s="38">
        <v>7.9632999999999995E-3</v>
      </c>
      <c r="FB1583" s="38">
        <v>75.493769999999998</v>
      </c>
      <c r="FC1583" s="38">
        <v>73.799000000000007</v>
      </c>
      <c r="FD1583" s="38">
        <v>72.331699999999998</v>
      </c>
      <c r="FE1583" s="38">
        <v>71.214179999999999</v>
      </c>
      <c r="FF1583" s="38">
        <v>70.170839999999998</v>
      </c>
      <c r="FG1583" s="38">
        <v>69.102819999999994</v>
      </c>
      <c r="FH1583" s="38">
        <v>68.617040000000003</v>
      </c>
      <c r="FI1583" s="38">
        <v>70.751850000000005</v>
      </c>
      <c r="FJ1583" s="38">
        <v>75.575040000000001</v>
      </c>
      <c r="FK1583" s="38">
        <v>80.952669999999998</v>
      </c>
      <c r="FL1583" s="38">
        <v>85.953490000000002</v>
      </c>
      <c r="FM1583" s="38">
        <v>90.181790000000007</v>
      </c>
      <c r="FN1583" s="38">
        <v>94.032089999999997</v>
      </c>
      <c r="FO1583" s="38">
        <v>97.132869999999997</v>
      </c>
      <c r="FP1583" s="38">
        <v>99.643370000000004</v>
      </c>
      <c r="FQ1583" s="38">
        <v>101.1891</v>
      </c>
      <c r="FR1583" s="38">
        <v>101.45950000000001</v>
      </c>
      <c r="FS1583" s="38">
        <v>100.6748</v>
      </c>
      <c r="FT1583" s="38">
        <v>99.194029999999998</v>
      </c>
      <c r="FU1583" s="38">
        <v>94.565569999999994</v>
      </c>
      <c r="FV1583" s="38">
        <v>89.642030000000005</v>
      </c>
      <c r="FW1583">
        <v>85.319500000000005</v>
      </c>
      <c r="FX1583">
        <v>82.84872</v>
      </c>
      <c r="FY1583">
        <v>80.999949999999998</v>
      </c>
      <c r="FZ1583">
        <v>2.2407300000000002E-2</v>
      </c>
      <c r="GA1583">
        <v>0.1321444</v>
      </c>
      <c r="GB1583">
        <v>1</v>
      </c>
    </row>
    <row r="1584" spans="1:184" x14ac:dyDescent="0.3">
      <c r="A1584" t="s">
        <v>1</v>
      </c>
      <c r="B1584" t="s">
        <v>185</v>
      </c>
      <c r="C1584" t="s">
        <v>1</v>
      </c>
      <c r="D1584" t="s">
        <v>1</v>
      </c>
      <c r="E1584" t="s">
        <v>1</v>
      </c>
      <c r="F1584" t="s">
        <v>1</v>
      </c>
      <c r="G1584" t="s">
        <v>1</v>
      </c>
      <c r="H1584" s="40" t="s">
        <v>1</v>
      </c>
      <c r="I1584" s="18" t="s">
        <v>1</v>
      </c>
      <c r="J1584" s="38" t="s">
        <v>1</v>
      </c>
      <c r="K1584" s="18">
        <v>44809</v>
      </c>
      <c r="L1584" s="38">
        <v>21530</v>
      </c>
      <c r="M1584" s="38">
        <v>21530</v>
      </c>
      <c r="N1584" s="38">
        <v>3.4371100000000001</v>
      </c>
      <c r="O1584" s="38">
        <v>3.2373409999999998</v>
      </c>
      <c r="P1584" s="38">
        <v>3.1081240000000001</v>
      </c>
      <c r="Q1584" s="38">
        <v>2.9711979999999998</v>
      </c>
      <c r="R1584" s="38">
        <v>2.9195440000000001</v>
      </c>
      <c r="S1584" s="38">
        <v>2.8970699999999998</v>
      </c>
      <c r="T1584" s="38">
        <v>2.8230249999999999</v>
      </c>
      <c r="U1584" s="38">
        <v>3.091367</v>
      </c>
      <c r="V1584" s="38">
        <v>3.5369169999999999</v>
      </c>
      <c r="W1584" s="38">
        <v>4.0154730000000001</v>
      </c>
      <c r="X1584" s="38">
        <v>4.3196599999999998</v>
      </c>
      <c r="Y1584" s="38">
        <v>4.5196370000000003</v>
      </c>
      <c r="Z1584" s="38">
        <v>4.6252950000000004</v>
      </c>
      <c r="AA1584" s="38">
        <v>4.7864719999999998</v>
      </c>
      <c r="AB1584" s="38">
        <v>4.8931329999999997</v>
      </c>
      <c r="AC1584" s="38">
        <v>4.9700579999999999</v>
      </c>
      <c r="AD1584" s="38">
        <v>4.9759130000000003</v>
      </c>
      <c r="AE1584" s="38">
        <v>4.8660030000000001</v>
      </c>
      <c r="AF1584" s="38">
        <v>4.6775789999999997</v>
      </c>
      <c r="AG1584" s="38">
        <v>4.4277069999999998</v>
      </c>
      <c r="AH1584" s="38">
        <v>4.3682119999999998</v>
      </c>
      <c r="AI1584" s="38">
        <v>4.2302580000000001</v>
      </c>
      <c r="AJ1584" s="38">
        <v>3.8864359999999998</v>
      </c>
      <c r="AK1584" s="38">
        <v>3.630331</v>
      </c>
      <c r="AL1584" s="38">
        <v>8.5528699999999999E-2</v>
      </c>
      <c r="AM1584" s="38">
        <v>1.98243E-2</v>
      </c>
      <c r="AN1584" s="38">
        <v>2.86561E-2</v>
      </c>
      <c r="AO1584" s="38">
        <v>-8.2521999999999995E-3</v>
      </c>
      <c r="AP1584" s="38">
        <v>-6.8706199999999995E-2</v>
      </c>
      <c r="AQ1584" s="38">
        <v>-0.20246620000000001</v>
      </c>
      <c r="AR1584" s="38">
        <v>-0.32773730000000001</v>
      </c>
      <c r="AS1584" s="38">
        <v>-3.99616E-2</v>
      </c>
      <c r="AT1584" s="38">
        <v>8.7229500000000001E-2</v>
      </c>
      <c r="AU1584" s="38">
        <v>0.132463</v>
      </c>
      <c r="AV1584" s="38">
        <v>0.1052503</v>
      </c>
      <c r="AW1584" s="38">
        <v>3.5472799999999999E-2</v>
      </c>
      <c r="AX1584" s="38">
        <v>-5.4628999999999997E-2</v>
      </c>
      <c r="AY1584" s="38">
        <v>-0.107747</v>
      </c>
      <c r="AZ1584" s="38">
        <v>-0.1073638</v>
      </c>
      <c r="BA1584" s="38">
        <v>-8.6320099999999997E-2</v>
      </c>
      <c r="BB1584" s="38">
        <v>-3.0091300000000001E-2</v>
      </c>
      <c r="BC1584" s="38">
        <v>-7.6357999999999999E-3</v>
      </c>
      <c r="BD1584" s="38">
        <v>-1.2700899999999999E-2</v>
      </c>
      <c r="BE1584" s="38">
        <v>-0.17562749999999999</v>
      </c>
      <c r="BF1584" s="38">
        <v>-5.2944100000000001E-2</v>
      </c>
      <c r="BG1584" s="38">
        <v>0.1014929</v>
      </c>
      <c r="BH1584" s="38">
        <v>2.5555399999999999E-2</v>
      </c>
      <c r="BI1584" s="38">
        <v>-3.2682000000000003E-2</v>
      </c>
      <c r="BJ1584" s="38">
        <v>9.9536200000000005E-2</v>
      </c>
      <c r="BK1584" s="38">
        <v>3.02171E-2</v>
      </c>
      <c r="BL1584" s="38">
        <v>3.7350800000000003E-2</v>
      </c>
      <c r="BM1584" s="38">
        <v>4.1869999999999999E-4</v>
      </c>
      <c r="BN1584" s="38">
        <v>-5.8930200000000002E-2</v>
      </c>
      <c r="BO1584" s="38">
        <v>-0.18794540000000001</v>
      </c>
      <c r="BP1584" s="38">
        <v>-0.30699920000000003</v>
      </c>
      <c r="BQ1584" s="38">
        <v>-2.8239E-2</v>
      </c>
      <c r="BR1584" s="38">
        <v>0.1037767</v>
      </c>
      <c r="BS1584" s="38">
        <v>0.15158460000000001</v>
      </c>
      <c r="BT1584" s="38">
        <v>0.1228925</v>
      </c>
      <c r="BU1584" s="38">
        <v>4.83962E-2</v>
      </c>
      <c r="BV1584" s="38">
        <v>-4.7922600000000003E-2</v>
      </c>
      <c r="BW1584" s="38">
        <v>-9.5226500000000006E-2</v>
      </c>
      <c r="BX1584" s="38">
        <v>-9.0218999999999994E-2</v>
      </c>
      <c r="BY1584" s="38">
        <v>-6.1675000000000001E-2</v>
      </c>
      <c r="BZ1584" s="38">
        <v>-5.8904999999999999E-3</v>
      </c>
      <c r="CA1584" s="38">
        <v>1.9637999999999999E-2</v>
      </c>
      <c r="CB1584" s="38">
        <v>1.58475E-2</v>
      </c>
      <c r="CC1584" s="38">
        <v>-0.14709259999999999</v>
      </c>
      <c r="CD1584" s="38">
        <v>-2.2740799999999999E-2</v>
      </c>
      <c r="CE1584" s="38">
        <v>0.13331219999999999</v>
      </c>
      <c r="CF1584" s="38">
        <v>6.1095400000000001E-2</v>
      </c>
      <c r="CG1584" s="38">
        <v>1.882E-3</v>
      </c>
      <c r="CH1584" s="38">
        <v>0.10923769999999999</v>
      </c>
      <c r="CI1584" s="38">
        <v>3.74151E-2</v>
      </c>
      <c r="CJ1584" s="38">
        <v>4.3372800000000003E-2</v>
      </c>
      <c r="CK1584" s="38">
        <v>6.4241000000000003E-3</v>
      </c>
      <c r="CL1584" s="38">
        <v>-5.2159400000000002E-2</v>
      </c>
      <c r="CM1584" s="38">
        <v>-0.1778883</v>
      </c>
      <c r="CN1584" s="38">
        <v>-0.29263600000000001</v>
      </c>
      <c r="CO1584" s="38">
        <v>-2.0119999999999999E-2</v>
      </c>
      <c r="CP1584" s="38">
        <v>0.1152372</v>
      </c>
      <c r="CQ1584" s="38">
        <v>0.16482810000000001</v>
      </c>
      <c r="CR1584" s="38">
        <v>0.1351115</v>
      </c>
      <c r="CS1584" s="38">
        <v>5.7346899999999999E-2</v>
      </c>
      <c r="CT1584" s="38">
        <v>-4.3277799999999998E-2</v>
      </c>
      <c r="CU1584" s="38">
        <v>-8.6554800000000001E-2</v>
      </c>
      <c r="CV1584" s="38">
        <v>-7.83446E-2</v>
      </c>
      <c r="CW1584" s="38">
        <v>-4.4605800000000001E-2</v>
      </c>
      <c r="CX1584" s="38">
        <v>1.0870899999999999E-2</v>
      </c>
      <c r="CY1584" s="38">
        <v>3.8527699999999998E-2</v>
      </c>
      <c r="CZ1584" s="38">
        <v>3.5620199999999998E-2</v>
      </c>
      <c r="DA1584" s="38">
        <v>-0.12732940000000001</v>
      </c>
      <c r="DB1584" s="38">
        <v>-1.8220000000000001E-3</v>
      </c>
      <c r="DC1584" s="38">
        <v>0.15535009999999999</v>
      </c>
      <c r="DD1584" s="38">
        <v>8.5710300000000003E-2</v>
      </c>
      <c r="DE1584" s="38">
        <v>2.5821E-2</v>
      </c>
      <c r="DF1584" s="38">
        <v>0.11893919999999999</v>
      </c>
      <c r="DG1584" s="38">
        <v>4.4613100000000003E-2</v>
      </c>
      <c r="DH1584" s="38">
        <v>4.93947E-2</v>
      </c>
      <c r="DI1584" s="38">
        <v>1.24295E-2</v>
      </c>
      <c r="DJ1584" s="38">
        <v>-4.5388600000000001E-2</v>
      </c>
      <c r="DK1584" s="38">
        <v>-0.16783120000000001</v>
      </c>
      <c r="DL1584" s="38">
        <v>-0.27827289999999999</v>
      </c>
      <c r="DM1584" s="38">
        <v>-1.2001E-2</v>
      </c>
      <c r="DN1584" s="38">
        <v>0.1266978</v>
      </c>
      <c r="DO1584" s="38">
        <v>0.1780716</v>
      </c>
      <c r="DP1584" s="38">
        <v>0.1473304</v>
      </c>
      <c r="DQ1584" s="38">
        <v>6.6297599999999998E-2</v>
      </c>
      <c r="DR1584" s="38">
        <v>-3.8633000000000001E-2</v>
      </c>
      <c r="DS1584" s="38">
        <v>-7.7883099999999997E-2</v>
      </c>
      <c r="DT1584" s="38">
        <v>-6.6470199999999993E-2</v>
      </c>
      <c r="DU1584" s="38">
        <v>-2.7536600000000001E-2</v>
      </c>
      <c r="DV1584" s="38">
        <v>2.7632199999999999E-2</v>
      </c>
      <c r="DW1584" s="38">
        <v>5.7417500000000003E-2</v>
      </c>
      <c r="DX1584" s="38">
        <v>5.5392799999999999E-2</v>
      </c>
      <c r="DY1584" s="38">
        <v>-0.1075662</v>
      </c>
      <c r="DZ1584" s="38">
        <v>1.9096700000000001E-2</v>
      </c>
      <c r="EA1584" s="38">
        <v>0.17738809999999999</v>
      </c>
      <c r="EB1584" s="38">
        <v>0.1103252</v>
      </c>
      <c r="EC1584" s="38">
        <v>4.9759900000000003E-2</v>
      </c>
      <c r="ED1584" s="38">
        <v>0.1329466</v>
      </c>
      <c r="EE1584" s="38">
        <v>5.5005900000000003E-2</v>
      </c>
      <c r="EF1584" s="38">
        <v>5.8089500000000002E-2</v>
      </c>
      <c r="EG1584" s="38">
        <v>2.1100299999999999E-2</v>
      </c>
      <c r="EH1584" s="38">
        <v>-3.5612600000000001E-2</v>
      </c>
      <c r="EI1584" s="38">
        <v>-0.15331040000000001</v>
      </c>
      <c r="EJ1584" s="38">
        <v>-0.25753480000000001</v>
      </c>
      <c r="EK1584" s="38">
        <v>-2.7849999999999999E-4</v>
      </c>
      <c r="EL1584" s="38">
        <v>0.14324500000000001</v>
      </c>
      <c r="EM1584" s="38">
        <v>0.19719310000000001</v>
      </c>
      <c r="EN1584" s="38">
        <v>0.1649726</v>
      </c>
      <c r="EO1584" s="38">
        <v>7.9220899999999997E-2</v>
      </c>
      <c r="EP1584" s="38">
        <v>-3.1926599999999999E-2</v>
      </c>
      <c r="EQ1584" s="38">
        <v>-6.5362600000000007E-2</v>
      </c>
      <c r="ER1584" s="38">
        <v>-4.9325399999999998E-2</v>
      </c>
      <c r="ES1584" s="38">
        <v>-2.8915E-3</v>
      </c>
      <c r="ET1584" s="38">
        <v>5.1832999999999997E-2</v>
      </c>
      <c r="EU1584" s="38">
        <v>8.4691199999999994E-2</v>
      </c>
      <c r="EV1584" s="38">
        <v>8.3941299999999996E-2</v>
      </c>
      <c r="EW1584" s="38">
        <v>-7.9031199999999996E-2</v>
      </c>
      <c r="EX1584" s="38">
        <v>4.9299999999999997E-2</v>
      </c>
      <c r="EY1584" s="38">
        <v>0.20920730000000001</v>
      </c>
      <c r="EZ1584" s="38">
        <v>0.1458652</v>
      </c>
      <c r="FA1584" s="38">
        <v>8.4323899999999993E-2</v>
      </c>
      <c r="FB1584" s="38">
        <v>81.628640000000004</v>
      </c>
      <c r="FC1584" s="38">
        <v>80.388080000000002</v>
      </c>
      <c r="FD1584" s="38">
        <v>78.746229999999997</v>
      </c>
      <c r="FE1584" s="38">
        <v>77.214680000000001</v>
      </c>
      <c r="FF1584" s="38">
        <v>76.174170000000004</v>
      </c>
      <c r="FG1584" s="38">
        <v>75.297920000000005</v>
      </c>
      <c r="FH1584" s="38">
        <v>74.318920000000006</v>
      </c>
      <c r="FI1584" s="38">
        <v>75.31635</v>
      </c>
      <c r="FJ1584" s="38">
        <v>80.323189999999997</v>
      </c>
      <c r="FK1584" s="38">
        <v>86.277240000000006</v>
      </c>
      <c r="FL1584" s="38">
        <v>91.247730000000004</v>
      </c>
      <c r="FM1584" s="38">
        <v>95.448819999999998</v>
      </c>
      <c r="FN1584" s="38">
        <v>99.549419999999998</v>
      </c>
      <c r="FO1584" s="38">
        <v>102.661</v>
      </c>
      <c r="FP1584" s="38">
        <v>104.6778</v>
      </c>
      <c r="FQ1584" s="38">
        <v>106.0928</v>
      </c>
      <c r="FR1584" s="38">
        <v>106.5046</v>
      </c>
      <c r="FS1584" s="38">
        <v>105.7196</v>
      </c>
      <c r="FT1584" s="38">
        <v>103.4829</v>
      </c>
      <c r="FU1584" s="38">
        <v>98.872150000000005</v>
      </c>
      <c r="FV1584" s="38">
        <v>95.298029999999997</v>
      </c>
      <c r="FW1584">
        <v>91.630290000000002</v>
      </c>
      <c r="FX1584">
        <v>88.457369999999997</v>
      </c>
      <c r="FY1584">
        <v>87.018979999999999</v>
      </c>
      <c r="FZ1584">
        <v>3.3866399999999998E-2</v>
      </c>
      <c r="GA1584">
        <v>0.4355754</v>
      </c>
      <c r="GB1584">
        <v>1</v>
      </c>
    </row>
    <row r="1585" spans="1:184" x14ac:dyDescent="0.3">
      <c r="A1585" t="s">
        <v>1</v>
      </c>
      <c r="B1585" t="s">
        <v>185</v>
      </c>
      <c r="C1585" t="s">
        <v>1</v>
      </c>
      <c r="D1585" t="s">
        <v>1</v>
      </c>
      <c r="E1585" t="s">
        <v>1</v>
      </c>
      <c r="F1585" t="s">
        <v>1</v>
      </c>
      <c r="G1585" t="s">
        <v>1</v>
      </c>
      <c r="H1585" s="40" t="s">
        <v>1</v>
      </c>
      <c r="I1585" s="18" t="s">
        <v>1</v>
      </c>
      <c r="J1585" s="38" t="s">
        <v>1</v>
      </c>
      <c r="K1585" s="18">
        <v>44810</v>
      </c>
      <c r="L1585" s="38">
        <v>21530</v>
      </c>
      <c r="M1585" s="38">
        <v>21530</v>
      </c>
      <c r="N1585" s="38">
        <v>3.4915090000000002</v>
      </c>
      <c r="O1585" s="38">
        <v>3.3789310000000001</v>
      </c>
      <c r="P1585" s="38">
        <v>3.275852</v>
      </c>
      <c r="Q1585" s="38">
        <v>3.1853699999999998</v>
      </c>
      <c r="R1585" s="38">
        <v>3.2755139999999998</v>
      </c>
      <c r="S1585" s="38">
        <v>3.4527649999999999</v>
      </c>
      <c r="T1585" s="38">
        <v>3.6472180000000001</v>
      </c>
      <c r="U1585" s="38">
        <v>4.1801259999999996</v>
      </c>
      <c r="V1585" s="38">
        <v>5.0070610000000002</v>
      </c>
      <c r="W1585" s="38">
        <v>5.6598499999999996</v>
      </c>
      <c r="X1585" s="38">
        <v>6.1402570000000001</v>
      </c>
      <c r="Y1585" s="38">
        <v>6.4990990000000002</v>
      </c>
      <c r="Z1585" s="38">
        <v>6.6964480000000002</v>
      </c>
      <c r="AA1585" s="38">
        <v>6.964791</v>
      </c>
      <c r="AB1585" s="38">
        <v>7.0568439999999999</v>
      </c>
      <c r="AC1585" s="38">
        <v>7.0143089999999999</v>
      </c>
      <c r="AD1585" s="38">
        <v>6.7767410000000003</v>
      </c>
      <c r="AE1585" s="38">
        <v>6.186458</v>
      </c>
      <c r="AF1585" s="38">
        <v>5.7239300000000002</v>
      </c>
      <c r="AG1585" s="38">
        <v>5.3671239999999996</v>
      </c>
      <c r="AH1585" s="38">
        <v>5.0059290000000001</v>
      </c>
      <c r="AI1585" s="38">
        <v>4.5238069999999997</v>
      </c>
      <c r="AJ1585" s="38">
        <v>4.1173770000000003</v>
      </c>
      <c r="AK1585" s="38">
        <v>3.8138860000000001</v>
      </c>
      <c r="AL1585" s="38">
        <v>6.58556E-2</v>
      </c>
      <c r="AM1585" s="38">
        <v>5.6161599999999999E-2</v>
      </c>
      <c r="AN1585" s="38">
        <v>7.8755000000000006E-2</v>
      </c>
      <c r="AO1585" s="38">
        <v>6.5380099999999997E-2</v>
      </c>
      <c r="AP1585" s="38">
        <v>5.2379299999999997E-2</v>
      </c>
      <c r="AQ1585" s="38">
        <v>1.9124000000000001E-3</v>
      </c>
      <c r="AR1585" s="38">
        <v>-0.17400009999999999</v>
      </c>
      <c r="AS1585" s="38">
        <v>-3.2830900000000003E-2</v>
      </c>
      <c r="AT1585" s="38">
        <v>-9.3742199999999998E-2</v>
      </c>
      <c r="AU1585" s="38">
        <v>-0.17643790000000001</v>
      </c>
      <c r="AV1585" s="38">
        <v>-0.14577329999999999</v>
      </c>
      <c r="AW1585" s="38">
        <v>-0.10604139999999999</v>
      </c>
      <c r="AX1585" s="38">
        <v>-1.7034299999999999E-2</v>
      </c>
      <c r="AY1585" s="38">
        <v>9.1663099999999997E-2</v>
      </c>
      <c r="AZ1585" s="38">
        <v>0.10088660000000001</v>
      </c>
      <c r="BA1585" s="38">
        <v>0.14192260000000001</v>
      </c>
      <c r="BB1585" s="38">
        <v>0.21078920000000001</v>
      </c>
      <c r="BC1585" s="38">
        <v>7.1193500000000007E-2</v>
      </c>
      <c r="BD1585" s="38">
        <v>1.8312599999999998E-2</v>
      </c>
      <c r="BE1585" s="38">
        <v>-0.15326890000000001</v>
      </c>
      <c r="BF1585" s="38">
        <v>-3.7012000000000003E-2</v>
      </c>
      <c r="BG1585" s="38">
        <v>-7.7897000000000001E-3</v>
      </c>
      <c r="BH1585" s="38">
        <v>-1.6649299999999999E-2</v>
      </c>
      <c r="BI1585" s="38">
        <v>-3.8985100000000002E-2</v>
      </c>
      <c r="BJ1585" s="38">
        <v>8.2501900000000003E-2</v>
      </c>
      <c r="BK1585" s="38">
        <v>6.66958E-2</v>
      </c>
      <c r="BL1585" s="38">
        <v>8.8925000000000004E-2</v>
      </c>
      <c r="BM1585" s="38">
        <v>7.5537199999999999E-2</v>
      </c>
      <c r="BN1585" s="38">
        <v>6.2125199999999998E-2</v>
      </c>
      <c r="BO1585" s="38">
        <v>1.4530100000000001E-2</v>
      </c>
      <c r="BP1585" s="38">
        <v>-0.1570481</v>
      </c>
      <c r="BQ1585" s="38">
        <v>-1.9754899999999999E-2</v>
      </c>
      <c r="BR1585" s="38">
        <v>-7.8417000000000001E-2</v>
      </c>
      <c r="BS1585" s="38">
        <v>-0.1621148</v>
      </c>
      <c r="BT1585" s="38">
        <v>-0.1322759</v>
      </c>
      <c r="BU1585" s="38">
        <v>-9.3145800000000001E-2</v>
      </c>
      <c r="BV1585" s="38">
        <v>-7.9045999999999995E-3</v>
      </c>
      <c r="BW1585" s="38">
        <v>0.10110230000000001</v>
      </c>
      <c r="BX1585" s="38">
        <v>0.1199306</v>
      </c>
      <c r="BY1585" s="38">
        <v>0.1676436</v>
      </c>
      <c r="BZ1585" s="38">
        <v>0.2405746</v>
      </c>
      <c r="CA1585" s="38">
        <v>0.1095216</v>
      </c>
      <c r="CB1585" s="38">
        <v>6.5777799999999997E-2</v>
      </c>
      <c r="CC1585" s="38">
        <v>-0.10842160000000001</v>
      </c>
      <c r="CD1585" s="38">
        <v>-9.7310999999999995E-3</v>
      </c>
      <c r="CE1585" s="38">
        <v>1.5273699999999999E-2</v>
      </c>
      <c r="CF1585" s="38">
        <v>5.6188999999999996E-3</v>
      </c>
      <c r="CG1585" s="38">
        <v>-1.8905399999999999E-2</v>
      </c>
      <c r="CH1585" s="38">
        <v>9.4031000000000003E-2</v>
      </c>
      <c r="CI1585" s="38">
        <v>7.3991799999999996E-2</v>
      </c>
      <c r="CJ1585" s="38">
        <v>9.5968700000000004E-2</v>
      </c>
      <c r="CK1585" s="38">
        <v>8.2572000000000007E-2</v>
      </c>
      <c r="CL1585" s="38">
        <v>6.8875199999999998E-2</v>
      </c>
      <c r="CM1585" s="38">
        <v>2.3269000000000001E-2</v>
      </c>
      <c r="CN1585" s="38">
        <v>-0.1453072</v>
      </c>
      <c r="CO1585" s="38">
        <v>-1.06985E-2</v>
      </c>
      <c r="CP1585" s="38">
        <v>-6.7802799999999996E-2</v>
      </c>
      <c r="CQ1585" s="38">
        <v>-0.15219460000000001</v>
      </c>
      <c r="CR1585" s="38">
        <v>-0.1229276</v>
      </c>
      <c r="CS1585" s="38">
        <v>-8.4214300000000006E-2</v>
      </c>
      <c r="CT1585" s="38">
        <v>-1.5813999999999999E-3</v>
      </c>
      <c r="CU1585" s="38">
        <v>0.10763979999999999</v>
      </c>
      <c r="CV1585" s="38">
        <v>0.1331205</v>
      </c>
      <c r="CW1585" s="38">
        <v>0.18545790000000001</v>
      </c>
      <c r="CX1585" s="38">
        <v>0.26120379999999999</v>
      </c>
      <c r="CY1585" s="38">
        <v>0.13606750000000001</v>
      </c>
      <c r="CZ1585" s="38">
        <v>9.8652100000000006E-2</v>
      </c>
      <c r="DA1585" s="38">
        <v>-7.7360399999999996E-2</v>
      </c>
      <c r="DB1585" s="38">
        <v>9.1634999999999998E-3</v>
      </c>
      <c r="DC1585" s="38">
        <v>3.1247400000000002E-2</v>
      </c>
      <c r="DD1585" s="38">
        <v>2.1041799999999999E-2</v>
      </c>
      <c r="DE1585" s="38">
        <v>-4.9982000000000004E-3</v>
      </c>
      <c r="DF1585" s="38">
        <v>0.10556020000000001</v>
      </c>
      <c r="DG1585" s="38">
        <v>8.1287700000000004E-2</v>
      </c>
      <c r="DH1585" s="38">
        <v>0.1030124</v>
      </c>
      <c r="DI1585" s="38">
        <v>8.96068E-2</v>
      </c>
      <c r="DJ1585" s="38">
        <v>7.5625200000000004E-2</v>
      </c>
      <c r="DK1585" s="38">
        <v>3.2008000000000002E-2</v>
      </c>
      <c r="DL1585" s="38">
        <v>-0.1335663</v>
      </c>
      <c r="DM1585" s="38">
        <v>-1.6421000000000001E-3</v>
      </c>
      <c r="DN1585" s="38">
        <v>-5.7188700000000002E-2</v>
      </c>
      <c r="DO1585" s="38">
        <v>-0.1422745</v>
      </c>
      <c r="DP1585" s="38">
        <v>-0.1135794</v>
      </c>
      <c r="DQ1585" s="38">
        <v>-7.5282799999999997E-2</v>
      </c>
      <c r="DR1585" s="38">
        <v>4.7418E-3</v>
      </c>
      <c r="DS1585" s="38">
        <v>0.1141774</v>
      </c>
      <c r="DT1585" s="38">
        <v>0.1463103</v>
      </c>
      <c r="DU1585" s="38">
        <v>0.20327229999999999</v>
      </c>
      <c r="DV1585" s="38">
        <v>0.2818331</v>
      </c>
      <c r="DW1585" s="38">
        <v>0.16261339999999999</v>
      </c>
      <c r="DX1585" s="38">
        <v>0.13152630000000001</v>
      </c>
      <c r="DY1585" s="38">
        <v>-4.6299300000000002E-2</v>
      </c>
      <c r="DZ1585" s="38">
        <v>2.8058199999999998E-2</v>
      </c>
      <c r="EA1585" s="38">
        <v>4.7221100000000002E-2</v>
      </c>
      <c r="EB1585" s="38">
        <v>3.6464700000000003E-2</v>
      </c>
      <c r="EC1585" s="38">
        <v>8.9089000000000008E-3</v>
      </c>
      <c r="ED1585" s="38">
        <v>0.1222065</v>
      </c>
      <c r="EE1585" s="38">
        <v>9.1822000000000001E-2</v>
      </c>
      <c r="EF1585" s="38">
        <v>0.1131824</v>
      </c>
      <c r="EG1585" s="38">
        <v>9.97638E-2</v>
      </c>
      <c r="EH1585" s="38">
        <v>8.5371199999999994E-2</v>
      </c>
      <c r="EI1585" s="38">
        <v>4.4625600000000001E-2</v>
      </c>
      <c r="EJ1585" s="38">
        <v>-0.11661439999999999</v>
      </c>
      <c r="EK1585" s="38">
        <v>1.1434E-2</v>
      </c>
      <c r="EL1585" s="38">
        <v>-4.1863499999999998E-2</v>
      </c>
      <c r="EM1585" s="38">
        <v>-0.12795139999999999</v>
      </c>
      <c r="EN1585" s="38">
        <v>-0.100082</v>
      </c>
      <c r="EO1585" s="38">
        <v>-6.2387100000000001E-2</v>
      </c>
      <c r="EP1585" s="38">
        <v>1.38715E-2</v>
      </c>
      <c r="EQ1585" s="38">
        <v>0.1236165</v>
      </c>
      <c r="ER1585" s="38">
        <v>0.16535440000000001</v>
      </c>
      <c r="ES1585" s="38">
        <v>0.22899330000000001</v>
      </c>
      <c r="ET1585" s="38">
        <v>0.31161850000000002</v>
      </c>
      <c r="EU1585" s="38">
        <v>0.2009415</v>
      </c>
      <c r="EV1585" s="38">
        <v>0.1789915</v>
      </c>
      <c r="EW1585" s="38">
        <v>-1.4518999999999999E-3</v>
      </c>
      <c r="EX1585" s="38">
        <v>5.5338999999999999E-2</v>
      </c>
      <c r="EY1585" s="38">
        <v>7.02845E-2</v>
      </c>
      <c r="EZ1585" s="38">
        <v>5.8732899999999998E-2</v>
      </c>
      <c r="FA1585" s="38">
        <v>2.89886E-2</v>
      </c>
      <c r="FB1585" s="38">
        <v>84.150149999999996</v>
      </c>
      <c r="FC1585" s="38">
        <v>83.047449999999998</v>
      </c>
      <c r="FD1585" s="38">
        <v>81.785510000000002</v>
      </c>
      <c r="FE1585" s="38">
        <v>80.523439999999994</v>
      </c>
      <c r="FF1585" s="38">
        <v>79.3155</v>
      </c>
      <c r="FG1585" s="38">
        <v>78.993889999999993</v>
      </c>
      <c r="FH1585" s="38">
        <v>78.325990000000004</v>
      </c>
      <c r="FI1585" s="38">
        <v>80.432850000000002</v>
      </c>
      <c r="FJ1585" s="38">
        <v>85.644649999999999</v>
      </c>
      <c r="FK1585" s="38">
        <v>91.520309999999995</v>
      </c>
      <c r="FL1585" s="38">
        <v>96.003709999999998</v>
      </c>
      <c r="FM1585" s="38">
        <v>100.7026</v>
      </c>
      <c r="FN1585" s="38">
        <v>103.99890000000001</v>
      </c>
      <c r="FO1585" s="38">
        <v>107.0047</v>
      </c>
      <c r="FP1585" s="38">
        <v>109.0902</v>
      </c>
      <c r="FQ1585" s="38">
        <v>110.776</v>
      </c>
      <c r="FR1585" s="38">
        <v>110.5937</v>
      </c>
      <c r="FS1585" s="38">
        <v>109.0874</v>
      </c>
      <c r="FT1585" s="38">
        <v>106.16889999999999</v>
      </c>
      <c r="FU1585" s="38">
        <v>100.5478</v>
      </c>
      <c r="FV1585" s="38">
        <v>95.529970000000006</v>
      </c>
      <c r="FW1585">
        <v>92.760919999999999</v>
      </c>
      <c r="FX1585">
        <v>90.788809999999998</v>
      </c>
      <c r="FY1585">
        <v>88.165440000000004</v>
      </c>
      <c r="FZ1585">
        <v>4.5943600000000001E-2</v>
      </c>
      <c r="GA1585">
        <v>0.26594600000000002</v>
      </c>
      <c r="GB1585">
        <v>1</v>
      </c>
    </row>
    <row r="1586" spans="1:184" x14ac:dyDescent="0.3">
      <c r="A1586" t="s">
        <v>1</v>
      </c>
      <c r="B1586" t="s">
        <v>185</v>
      </c>
      <c r="C1586" t="s">
        <v>1</v>
      </c>
      <c r="D1586" t="s">
        <v>1</v>
      </c>
      <c r="E1586" t="s">
        <v>1</v>
      </c>
      <c r="F1586" t="s">
        <v>1</v>
      </c>
      <c r="G1586" t="s">
        <v>1</v>
      </c>
      <c r="H1586" s="40" t="s">
        <v>1</v>
      </c>
      <c r="I1586" s="18" t="s">
        <v>1</v>
      </c>
      <c r="J1586" s="38" t="s">
        <v>1</v>
      </c>
      <c r="K1586" s="18">
        <v>44811</v>
      </c>
      <c r="L1586" s="38">
        <v>21530</v>
      </c>
      <c r="M1586" s="38">
        <v>21530</v>
      </c>
      <c r="N1586" s="38">
        <v>3.7005180000000002</v>
      </c>
      <c r="O1586" s="38">
        <v>3.5347650000000002</v>
      </c>
      <c r="P1586" s="38">
        <v>3.422879</v>
      </c>
      <c r="Q1586" s="38">
        <v>3.3424160000000001</v>
      </c>
      <c r="R1586" s="38">
        <v>3.3986529999999999</v>
      </c>
      <c r="S1586" s="38">
        <v>3.5476009999999998</v>
      </c>
      <c r="T1586" s="38">
        <v>3.7439580000000001</v>
      </c>
      <c r="U1586" s="38">
        <v>4.2714670000000003</v>
      </c>
      <c r="V1586" s="38">
        <v>5.0739979999999996</v>
      </c>
      <c r="W1586" s="38">
        <v>5.7428460000000001</v>
      </c>
      <c r="X1586" s="38">
        <v>6.191217</v>
      </c>
      <c r="Y1586" s="38">
        <v>6.5250880000000002</v>
      </c>
      <c r="Z1586" s="38">
        <v>6.6727160000000003</v>
      </c>
      <c r="AA1586" s="38">
        <v>6.912928</v>
      </c>
      <c r="AB1586" s="38">
        <v>7.0086529999999998</v>
      </c>
      <c r="AC1586" s="38">
        <v>7.0018459999999996</v>
      </c>
      <c r="AD1586" s="38">
        <v>6.7928620000000004</v>
      </c>
      <c r="AE1586" s="38">
        <v>6.2673779999999999</v>
      </c>
      <c r="AF1586" s="38">
        <v>5.8666080000000003</v>
      </c>
      <c r="AG1586" s="38">
        <v>5.4635350000000003</v>
      </c>
      <c r="AH1586" s="38">
        <v>5.0628590000000004</v>
      </c>
      <c r="AI1586" s="38">
        <v>4.5535170000000003</v>
      </c>
      <c r="AJ1586" s="38">
        <v>4.094665</v>
      </c>
      <c r="AK1586" s="38">
        <v>3.7755930000000002</v>
      </c>
      <c r="AL1586" s="38">
        <v>5.1349400000000003E-2</v>
      </c>
      <c r="AM1586" s="38">
        <v>3.5050699999999997E-2</v>
      </c>
      <c r="AN1586" s="38">
        <v>4.6940299999999997E-2</v>
      </c>
      <c r="AO1586" s="38">
        <v>6.3072600000000006E-2</v>
      </c>
      <c r="AP1586" s="38">
        <v>3.0750099999999999E-2</v>
      </c>
      <c r="AQ1586" s="38">
        <v>-3.2600499999999998E-2</v>
      </c>
      <c r="AR1586" s="38">
        <v>-0.19168869999999999</v>
      </c>
      <c r="AS1586" s="38">
        <v>-6.5960299999999999E-2</v>
      </c>
      <c r="AT1586" s="38">
        <v>-5.2237400000000003E-2</v>
      </c>
      <c r="AU1586" s="38">
        <v>-7.4576500000000004E-2</v>
      </c>
      <c r="AV1586" s="38">
        <v>-5.9098600000000001E-2</v>
      </c>
      <c r="AW1586" s="38">
        <v>-3.02283E-2</v>
      </c>
      <c r="AX1586" s="38">
        <v>-3.4169999999999999E-3</v>
      </c>
      <c r="AY1586" s="38">
        <v>4.2637399999999999E-2</v>
      </c>
      <c r="AZ1586" s="38">
        <v>-4.5014E-3</v>
      </c>
      <c r="BA1586" s="38">
        <v>-3.1952899999999999E-2</v>
      </c>
      <c r="BB1586" s="38">
        <v>6.7612999999999996E-3</v>
      </c>
      <c r="BC1586" s="38">
        <v>-9.1086299999999995E-2</v>
      </c>
      <c r="BD1586" s="38">
        <v>-0.1855097</v>
      </c>
      <c r="BE1586" s="38">
        <v>-0.39858789999999999</v>
      </c>
      <c r="BF1586" s="38">
        <v>-0.1091437</v>
      </c>
      <c r="BG1586" s="38">
        <v>8.4414000000000003E-2</v>
      </c>
      <c r="BH1586" s="38">
        <v>5.2297700000000003E-2</v>
      </c>
      <c r="BI1586" s="38">
        <v>2.1998899999999998E-2</v>
      </c>
      <c r="BJ1586" s="38">
        <v>6.3093200000000002E-2</v>
      </c>
      <c r="BK1586" s="38">
        <v>4.4456000000000002E-2</v>
      </c>
      <c r="BL1586" s="38">
        <v>5.4123200000000003E-2</v>
      </c>
      <c r="BM1586" s="38">
        <v>7.0067500000000005E-2</v>
      </c>
      <c r="BN1586" s="38">
        <v>3.83439E-2</v>
      </c>
      <c r="BO1586" s="38">
        <v>-2.18199E-2</v>
      </c>
      <c r="BP1586" s="38">
        <v>-0.17748939999999999</v>
      </c>
      <c r="BQ1586" s="38">
        <v>-5.5053400000000002E-2</v>
      </c>
      <c r="BR1586" s="38">
        <v>-4.0437000000000001E-2</v>
      </c>
      <c r="BS1586" s="38">
        <v>-6.3346100000000002E-2</v>
      </c>
      <c r="BT1586" s="38">
        <v>-4.6796499999999998E-2</v>
      </c>
      <c r="BU1586" s="38">
        <v>-1.9696100000000001E-2</v>
      </c>
      <c r="BV1586" s="38">
        <v>2.9637000000000001E-3</v>
      </c>
      <c r="BW1586" s="38">
        <v>5.0384699999999998E-2</v>
      </c>
      <c r="BX1586" s="38">
        <v>1.3764200000000001E-2</v>
      </c>
      <c r="BY1586" s="38">
        <v>-5.9608999999999999E-3</v>
      </c>
      <c r="BZ1586" s="38">
        <v>3.6842300000000001E-2</v>
      </c>
      <c r="CA1586" s="38">
        <v>-5.2165900000000001E-2</v>
      </c>
      <c r="CB1586" s="38">
        <v>-0.1378528</v>
      </c>
      <c r="CC1586" s="38">
        <v>-0.3520836</v>
      </c>
      <c r="CD1586" s="38">
        <v>-8.1888699999999995E-2</v>
      </c>
      <c r="CE1586" s="38">
        <v>0.1014954</v>
      </c>
      <c r="CF1586" s="38">
        <v>6.7753499999999994E-2</v>
      </c>
      <c r="CG1586" s="38">
        <v>3.4678399999999998E-2</v>
      </c>
      <c r="CH1586" s="38">
        <v>7.1226999999999999E-2</v>
      </c>
      <c r="CI1586" s="38">
        <v>5.09702E-2</v>
      </c>
      <c r="CJ1586" s="38">
        <v>5.9098100000000001E-2</v>
      </c>
      <c r="CK1586" s="38">
        <v>7.4912199999999998E-2</v>
      </c>
      <c r="CL1586" s="38">
        <v>4.36034E-2</v>
      </c>
      <c r="CM1586" s="38">
        <v>-1.4353299999999999E-2</v>
      </c>
      <c r="CN1586" s="38">
        <v>-0.167655</v>
      </c>
      <c r="CO1586" s="38">
        <v>-4.7499300000000001E-2</v>
      </c>
      <c r="CP1586" s="38">
        <v>-3.2264099999999997E-2</v>
      </c>
      <c r="CQ1586" s="38">
        <v>-5.5567900000000003E-2</v>
      </c>
      <c r="CR1586" s="38">
        <v>-3.8276200000000003E-2</v>
      </c>
      <c r="CS1586" s="38">
        <v>-1.24016E-2</v>
      </c>
      <c r="CT1586" s="38">
        <v>7.3829999999999998E-3</v>
      </c>
      <c r="CU1586" s="38">
        <v>5.5750500000000001E-2</v>
      </c>
      <c r="CV1586" s="38">
        <v>2.6414799999999999E-2</v>
      </c>
      <c r="CW1586" s="38">
        <v>1.2041100000000001E-2</v>
      </c>
      <c r="CX1586" s="38">
        <v>5.76763E-2</v>
      </c>
      <c r="CY1586" s="38">
        <v>-2.5209700000000002E-2</v>
      </c>
      <c r="CZ1586" s="38">
        <v>-0.1048457</v>
      </c>
      <c r="DA1586" s="38">
        <v>-0.31987490000000002</v>
      </c>
      <c r="DB1586" s="38">
        <v>-6.3011899999999996E-2</v>
      </c>
      <c r="DC1586" s="38">
        <v>0.11332589999999999</v>
      </c>
      <c r="DD1586" s="38">
        <v>7.8458100000000003E-2</v>
      </c>
      <c r="DE1586" s="38">
        <v>4.3460199999999997E-2</v>
      </c>
      <c r="DF1586" s="38">
        <v>7.9360700000000006E-2</v>
      </c>
      <c r="DG1586" s="38">
        <v>5.7484300000000002E-2</v>
      </c>
      <c r="DH1586" s="38">
        <v>6.4073000000000005E-2</v>
      </c>
      <c r="DI1586" s="38">
        <v>7.9756800000000003E-2</v>
      </c>
      <c r="DJ1586" s="38">
        <v>4.8862900000000001E-2</v>
      </c>
      <c r="DK1586" s="38">
        <v>-6.8865999999999997E-3</v>
      </c>
      <c r="DL1586" s="38">
        <v>-0.15782060000000001</v>
      </c>
      <c r="DM1586" s="38">
        <v>-3.99452E-2</v>
      </c>
      <c r="DN1586" s="38">
        <v>-2.40912E-2</v>
      </c>
      <c r="DO1586" s="38">
        <v>-4.77898E-2</v>
      </c>
      <c r="DP1586" s="38">
        <v>-2.9755799999999999E-2</v>
      </c>
      <c r="DQ1586" s="38">
        <v>-5.1070000000000004E-3</v>
      </c>
      <c r="DR1586" s="38">
        <v>1.18023E-2</v>
      </c>
      <c r="DS1586" s="38">
        <v>6.1116299999999998E-2</v>
      </c>
      <c r="DT1586" s="38">
        <v>3.9065500000000003E-2</v>
      </c>
      <c r="DU1586" s="38">
        <v>3.00431E-2</v>
      </c>
      <c r="DV1586" s="38">
        <v>7.8510300000000005E-2</v>
      </c>
      <c r="DW1586" s="38">
        <v>1.7465E-3</v>
      </c>
      <c r="DX1586" s="38">
        <v>-7.1838700000000005E-2</v>
      </c>
      <c r="DY1586" s="38">
        <v>-0.28766609999999998</v>
      </c>
      <c r="DZ1586" s="38">
        <v>-4.4135099999999997E-2</v>
      </c>
      <c r="EA1586" s="38">
        <v>0.1251564</v>
      </c>
      <c r="EB1586" s="38">
        <v>8.9162699999999998E-2</v>
      </c>
      <c r="EC1586" s="38">
        <v>5.2241999999999997E-2</v>
      </c>
      <c r="ED1586" s="38">
        <v>9.1104599999999994E-2</v>
      </c>
      <c r="EE1586" s="38">
        <v>6.6889699999999996E-2</v>
      </c>
      <c r="EF1586" s="38">
        <v>7.1255899999999997E-2</v>
      </c>
      <c r="EG1586" s="38">
        <v>8.6751800000000004E-2</v>
      </c>
      <c r="EH1586" s="38">
        <v>5.6456800000000001E-2</v>
      </c>
      <c r="EI1586" s="38">
        <v>3.8939999999999999E-3</v>
      </c>
      <c r="EJ1586" s="38">
        <v>-0.14362130000000001</v>
      </c>
      <c r="EK1586" s="38">
        <v>-2.90383E-2</v>
      </c>
      <c r="EL1586" s="38">
        <v>-1.2290799999999999E-2</v>
      </c>
      <c r="EM1586" s="38">
        <v>-3.6559300000000003E-2</v>
      </c>
      <c r="EN1586" s="38">
        <v>-1.7453699999999999E-2</v>
      </c>
      <c r="EO1586" s="38">
        <v>5.4251000000000004E-3</v>
      </c>
      <c r="EP1586" s="38">
        <v>1.8183100000000001E-2</v>
      </c>
      <c r="EQ1586" s="38">
        <v>6.8863599999999997E-2</v>
      </c>
      <c r="ER1586" s="38">
        <v>5.7331E-2</v>
      </c>
      <c r="ES1586" s="38">
        <v>5.6035099999999997E-2</v>
      </c>
      <c r="ET1586" s="38">
        <v>0.1085913</v>
      </c>
      <c r="EU1586" s="38">
        <v>4.0666899999999999E-2</v>
      </c>
      <c r="EV1586" s="38">
        <v>-2.41818E-2</v>
      </c>
      <c r="EW1586" s="38">
        <v>-0.24116190000000001</v>
      </c>
      <c r="EX1586" s="38">
        <v>-1.6880099999999999E-2</v>
      </c>
      <c r="EY1586" s="38">
        <v>0.1422378</v>
      </c>
      <c r="EZ1586" s="38">
        <v>0.1046185</v>
      </c>
      <c r="FA1586" s="38">
        <v>6.4921499999999993E-2</v>
      </c>
      <c r="FB1586" s="38">
        <v>86.574749999999995</v>
      </c>
      <c r="FC1586" s="38">
        <v>85.140090000000001</v>
      </c>
      <c r="FD1586" s="38">
        <v>82.729569999999995</v>
      </c>
      <c r="FE1586" s="38">
        <v>81.486429999999999</v>
      </c>
      <c r="FF1586" s="38">
        <v>80.238640000000004</v>
      </c>
      <c r="FG1586" s="38">
        <v>78.418390000000002</v>
      </c>
      <c r="FH1586" s="38">
        <v>77.600210000000004</v>
      </c>
      <c r="FI1586" s="38">
        <v>78.61121</v>
      </c>
      <c r="FJ1586" s="38">
        <v>83.630790000000005</v>
      </c>
      <c r="FK1586" s="38">
        <v>89.195449999999994</v>
      </c>
      <c r="FL1586" s="38">
        <v>94.408640000000005</v>
      </c>
      <c r="FM1586" s="38">
        <v>98.010180000000005</v>
      </c>
      <c r="FN1586" s="38">
        <v>101.40560000000001</v>
      </c>
      <c r="FO1586" s="38">
        <v>103.7594</v>
      </c>
      <c r="FP1586" s="38">
        <v>105.3965</v>
      </c>
      <c r="FQ1586" s="38">
        <v>106.3999</v>
      </c>
      <c r="FR1586" s="38">
        <v>106.4294</v>
      </c>
      <c r="FS1586" s="38">
        <v>104.8498</v>
      </c>
      <c r="FT1586" s="38">
        <v>101.73099999999999</v>
      </c>
      <c r="FU1586" s="38">
        <v>97.205830000000006</v>
      </c>
      <c r="FV1586" s="38">
        <v>93.605459999999994</v>
      </c>
      <c r="FW1586">
        <v>91.293539999999993</v>
      </c>
      <c r="FX1586">
        <v>88.446489999999997</v>
      </c>
      <c r="FY1586">
        <v>85.654179999999997</v>
      </c>
      <c r="FZ1586">
        <v>4.8059200000000003E-2</v>
      </c>
      <c r="GA1586">
        <v>0.28835359999999999</v>
      </c>
      <c r="GB1586">
        <v>1</v>
      </c>
    </row>
    <row r="1587" spans="1:184" x14ac:dyDescent="0.3">
      <c r="A1587" t="s">
        <v>1</v>
      </c>
      <c r="B1587" t="s">
        <v>185</v>
      </c>
      <c r="C1587" t="s">
        <v>1</v>
      </c>
      <c r="D1587" t="s">
        <v>1</v>
      </c>
      <c r="E1587" t="s">
        <v>1</v>
      </c>
      <c r="F1587" t="s">
        <v>1</v>
      </c>
      <c r="G1587" t="s">
        <v>1</v>
      </c>
      <c r="H1587" s="40" t="s">
        <v>1</v>
      </c>
      <c r="I1587" s="18" t="s">
        <v>1</v>
      </c>
      <c r="J1587" s="38" t="s">
        <v>1</v>
      </c>
      <c r="K1587" s="18" t="s">
        <v>2</v>
      </c>
      <c r="L1587" s="38">
        <v>21622</v>
      </c>
      <c r="M1587" s="38">
        <v>21622</v>
      </c>
      <c r="N1587" s="38">
        <v>3.2337069999999999</v>
      </c>
      <c r="O1587" s="38">
        <v>3.1029279999999999</v>
      </c>
      <c r="P1587" s="38">
        <v>3.0025970000000002</v>
      </c>
      <c r="Q1587" s="38">
        <v>2.92571</v>
      </c>
      <c r="R1587" s="38">
        <v>2.9926110000000001</v>
      </c>
      <c r="S1587" s="38">
        <v>3.1364529999999999</v>
      </c>
      <c r="T1587" s="38">
        <v>3.2950050000000002</v>
      </c>
      <c r="U1587" s="38">
        <v>3.7368039999999998</v>
      </c>
      <c r="V1587" s="38">
        <v>4.448372</v>
      </c>
      <c r="W1587" s="38">
        <v>5.0117180000000001</v>
      </c>
      <c r="X1587" s="38">
        <v>5.4146510000000001</v>
      </c>
      <c r="Y1587" s="38">
        <v>5.7206349999999997</v>
      </c>
      <c r="Z1587" s="38">
        <v>5.8863599999999998</v>
      </c>
      <c r="AA1587" s="38">
        <v>6.119745</v>
      </c>
      <c r="AB1587" s="38">
        <v>6.2251079999999996</v>
      </c>
      <c r="AC1587" s="38">
        <v>6.220764</v>
      </c>
      <c r="AD1587" s="38">
        <v>6.0516399999999999</v>
      </c>
      <c r="AE1587" s="38">
        <v>5.5838450000000002</v>
      </c>
      <c r="AF1587" s="38">
        <v>5.2084609999999998</v>
      </c>
      <c r="AG1587" s="38">
        <v>4.8722640000000004</v>
      </c>
      <c r="AH1587" s="38">
        <v>4.585026</v>
      </c>
      <c r="AI1587" s="38">
        <v>4.1570520000000002</v>
      </c>
      <c r="AJ1587" s="38">
        <v>3.7665769999999998</v>
      </c>
      <c r="AK1587" s="38">
        <v>3.4876130000000001</v>
      </c>
      <c r="AL1587" s="38">
        <v>-8.8403000000000006E-3</v>
      </c>
      <c r="AM1587" s="38">
        <v>1.2815999999999999E-3</v>
      </c>
      <c r="AN1587" s="38">
        <v>1.2376399999999999E-2</v>
      </c>
      <c r="AO1587" s="38">
        <v>9.2695999999999994E-3</v>
      </c>
      <c r="AP1587" s="38">
        <v>1.5537799999999999E-2</v>
      </c>
      <c r="AQ1587" s="38">
        <v>-1.1811E-3</v>
      </c>
      <c r="AR1587" s="38">
        <v>-4.1039100000000002E-2</v>
      </c>
      <c r="AS1587" s="38">
        <v>-1.26602E-2</v>
      </c>
      <c r="AT1587" s="38">
        <v>-3.2705999999999999E-2</v>
      </c>
      <c r="AU1587" s="38">
        <v>-5.5755300000000001E-2</v>
      </c>
      <c r="AV1587" s="38">
        <v>-3.90082E-2</v>
      </c>
      <c r="AW1587" s="38">
        <v>-2.7976899999999999E-2</v>
      </c>
      <c r="AX1587" s="38">
        <v>-1.2812199999999999E-2</v>
      </c>
      <c r="AY1587" s="38">
        <v>1.5758100000000001E-2</v>
      </c>
      <c r="AZ1587" s="38">
        <v>1.47498E-2</v>
      </c>
      <c r="BA1587" s="38">
        <v>2.17199E-2</v>
      </c>
      <c r="BB1587" s="38">
        <v>8.0058199999999996E-2</v>
      </c>
      <c r="BC1587" s="38">
        <v>4.33097E-2</v>
      </c>
      <c r="BD1587" s="38">
        <v>1.5265600000000001E-2</v>
      </c>
      <c r="BE1587" s="38">
        <v>-3.5441100000000003E-2</v>
      </c>
      <c r="BF1587" s="38">
        <v>9.5887000000000003E-3</v>
      </c>
      <c r="BG1587" s="38">
        <v>-1.5354400000000001E-2</v>
      </c>
      <c r="BH1587" s="38">
        <v>-1.6989500000000001E-2</v>
      </c>
      <c r="BI1587" s="38">
        <v>-1.8277100000000001E-2</v>
      </c>
      <c r="BJ1587" s="38">
        <v>-1.4174000000000001E-3</v>
      </c>
      <c r="BK1587" s="38">
        <v>7.8709999999999995E-3</v>
      </c>
      <c r="BL1587" s="38">
        <v>1.84098E-2</v>
      </c>
      <c r="BM1587" s="38">
        <v>1.4241500000000001E-2</v>
      </c>
      <c r="BN1587" s="38">
        <v>1.97249E-2</v>
      </c>
      <c r="BO1587" s="38">
        <v>6.3651999999999997E-3</v>
      </c>
      <c r="BP1587" s="38">
        <v>-2.8836000000000001E-2</v>
      </c>
      <c r="BQ1587" s="38">
        <v>-6.8256000000000002E-3</v>
      </c>
      <c r="BR1587" s="38">
        <v>-2.48402E-2</v>
      </c>
      <c r="BS1587" s="38">
        <v>-4.6503999999999997E-2</v>
      </c>
      <c r="BT1587" s="38">
        <v>-3.0022500000000001E-2</v>
      </c>
      <c r="BU1587" s="38">
        <v>-2.10732E-2</v>
      </c>
      <c r="BV1587" s="38">
        <v>-8.8421000000000003E-3</v>
      </c>
      <c r="BW1587" s="38">
        <v>2.0912E-2</v>
      </c>
      <c r="BX1587" s="38">
        <v>2.4690199999999999E-2</v>
      </c>
      <c r="BY1587" s="38">
        <v>3.7712200000000001E-2</v>
      </c>
      <c r="BZ1587" s="38">
        <v>9.6292199999999994E-2</v>
      </c>
      <c r="CA1587" s="38">
        <v>6.13555E-2</v>
      </c>
      <c r="CB1587" s="38">
        <v>3.6639499999999998E-2</v>
      </c>
      <c r="CC1587" s="38">
        <v>-1.0328199999999999E-2</v>
      </c>
      <c r="CD1587" s="38">
        <v>2.5054699999999999E-2</v>
      </c>
      <c r="CE1587" s="38">
        <v>-2.4540999999999999E-3</v>
      </c>
      <c r="CF1587" s="38">
        <v>-5.8567999999999997E-3</v>
      </c>
      <c r="CG1587" s="38">
        <v>-9.3244E-3</v>
      </c>
      <c r="CH1587" s="38">
        <v>3.7236999999999999E-3</v>
      </c>
      <c r="CI1587" s="38">
        <v>1.24347E-2</v>
      </c>
      <c r="CJ1587" s="38">
        <v>2.2588500000000001E-2</v>
      </c>
      <c r="CK1587" s="38">
        <v>1.7685099999999999E-2</v>
      </c>
      <c r="CL1587" s="38">
        <v>2.26249E-2</v>
      </c>
      <c r="CM1587" s="38">
        <v>1.15917E-2</v>
      </c>
      <c r="CN1587" s="38">
        <v>-2.0384200000000002E-2</v>
      </c>
      <c r="CO1587" s="38">
        <v>-2.7845000000000001E-3</v>
      </c>
      <c r="CP1587" s="38">
        <v>-1.9392300000000001E-2</v>
      </c>
      <c r="CQ1587" s="38">
        <v>-4.00965E-2</v>
      </c>
      <c r="CR1587" s="38">
        <v>-2.3799000000000001E-2</v>
      </c>
      <c r="CS1587" s="38">
        <v>-1.6291699999999999E-2</v>
      </c>
      <c r="CT1587" s="38">
        <v>-6.0924999999999998E-3</v>
      </c>
      <c r="CU1587" s="38">
        <v>2.4481599999999999E-2</v>
      </c>
      <c r="CV1587" s="38">
        <v>3.1574900000000003E-2</v>
      </c>
      <c r="CW1587" s="38">
        <v>4.8788400000000003E-2</v>
      </c>
      <c r="CX1587" s="38">
        <v>0.1075359</v>
      </c>
      <c r="CY1587" s="38">
        <v>7.38539E-2</v>
      </c>
      <c r="CZ1587" s="38">
        <v>5.1443000000000003E-2</v>
      </c>
      <c r="DA1587" s="38">
        <v>7.0648999999999998E-3</v>
      </c>
      <c r="DB1587" s="38">
        <v>3.5766300000000001E-2</v>
      </c>
      <c r="DC1587" s="38">
        <v>6.4805000000000001E-3</v>
      </c>
      <c r="DD1587" s="38">
        <v>1.8538000000000001E-3</v>
      </c>
      <c r="DE1587" s="38">
        <v>-3.1237000000000001E-3</v>
      </c>
      <c r="DF1587" s="38">
        <v>8.8646999999999997E-3</v>
      </c>
      <c r="DG1587" s="38">
        <v>1.69985E-2</v>
      </c>
      <c r="DH1587" s="38">
        <v>2.6767200000000001E-2</v>
      </c>
      <c r="DI1587" s="38">
        <v>2.1128600000000001E-2</v>
      </c>
      <c r="DJ1587" s="38">
        <v>2.55249E-2</v>
      </c>
      <c r="DK1587" s="38">
        <v>1.6818300000000001E-2</v>
      </c>
      <c r="DL1587" s="38">
        <v>-1.1932399999999999E-2</v>
      </c>
      <c r="DM1587" s="38">
        <v>1.2566000000000001E-3</v>
      </c>
      <c r="DN1587" s="38">
        <v>-1.39445E-2</v>
      </c>
      <c r="DO1587" s="38">
        <v>-3.36891E-2</v>
      </c>
      <c r="DP1587" s="38">
        <v>-1.7575500000000001E-2</v>
      </c>
      <c r="DQ1587" s="38">
        <v>-1.15102E-2</v>
      </c>
      <c r="DR1587" s="38">
        <v>-3.3429000000000002E-3</v>
      </c>
      <c r="DS1587" s="38">
        <v>2.8051199999999998E-2</v>
      </c>
      <c r="DT1587" s="38">
        <v>3.8459599999999997E-2</v>
      </c>
      <c r="DU1587" s="38">
        <v>5.98647E-2</v>
      </c>
      <c r="DV1587" s="38">
        <v>0.1187796</v>
      </c>
      <c r="DW1587" s="38">
        <v>8.6352399999999996E-2</v>
      </c>
      <c r="DX1587" s="38">
        <v>6.6246399999999997E-2</v>
      </c>
      <c r="DY1587" s="38">
        <v>2.4458000000000001E-2</v>
      </c>
      <c r="DZ1587" s="38">
        <v>4.6477999999999998E-2</v>
      </c>
      <c r="EA1587" s="38">
        <v>1.54152E-2</v>
      </c>
      <c r="EB1587" s="38">
        <v>9.5642999999999995E-3</v>
      </c>
      <c r="EC1587" s="38">
        <v>3.0769E-3</v>
      </c>
      <c r="ED1587" s="38">
        <v>1.6287599999999999E-2</v>
      </c>
      <c r="EE1587" s="38">
        <v>2.3587799999999999E-2</v>
      </c>
      <c r="EF1587" s="38">
        <v>3.2800500000000003E-2</v>
      </c>
      <c r="EG1587" s="38">
        <v>2.6100499999999999E-2</v>
      </c>
      <c r="EH1587" s="38">
        <v>2.9711999999999999E-2</v>
      </c>
      <c r="EI1587" s="38">
        <v>2.43646E-2</v>
      </c>
      <c r="EJ1587" s="38">
        <v>2.7060000000000002E-4</v>
      </c>
      <c r="EK1587" s="38">
        <v>7.0911999999999998E-3</v>
      </c>
      <c r="EL1587" s="38">
        <v>-6.0786E-3</v>
      </c>
      <c r="EM1587" s="38">
        <v>-2.44377E-2</v>
      </c>
      <c r="EN1587" s="38">
        <v>-8.5897999999999999E-3</v>
      </c>
      <c r="EO1587" s="38">
        <v>-4.6064000000000001E-3</v>
      </c>
      <c r="EP1587" s="38">
        <v>6.2719999999999996E-4</v>
      </c>
      <c r="EQ1587" s="38">
        <v>3.3205199999999997E-2</v>
      </c>
      <c r="ER1587" s="38">
        <v>4.8399999999999999E-2</v>
      </c>
      <c r="ES1587" s="38">
        <v>7.5856999999999994E-2</v>
      </c>
      <c r="ET1587" s="38">
        <v>0.13501369999999999</v>
      </c>
      <c r="EU1587" s="38">
        <v>0.1043982</v>
      </c>
      <c r="EV1587" s="38">
        <v>8.7620299999999998E-2</v>
      </c>
      <c r="EW1587" s="38">
        <v>4.9570900000000001E-2</v>
      </c>
      <c r="EX1587" s="38">
        <v>6.1943900000000003E-2</v>
      </c>
      <c r="EY1587" s="38">
        <v>2.8315400000000001E-2</v>
      </c>
      <c r="EZ1587" s="38">
        <v>2.0697E-2</v>
      </c>
      <c r="FA1587" s="38">
        <v>1.20296E-2</v>
      </c>
      <c r="FB1587" s="38">
        <v>78.876689999999996</v>
      </c>
      <c r="FC1587" s="38">
        <v>77.498679999999993</v>
      </c>
      <c r="FD1587" s="38">
        <v>75.863780000000006</v>
      </c>
      <c r="FE1587" s="38">
        <v>74.327100000000002</v>
      </c>
      <c r="FF1587" s="38">
        <v>73.116960000000006</v>
      </c>
      <c r="FG1587" s="38">
        <v>72.099999999999994</v>
      </c>
      <c r="FH1587" s="38">
        <v>71.796769999999995</v>
      </c>
      <c r="FI1587" s="38">
        <v>74.241190000000003</v>
      </c>
      <c r="FJ1587" s="38">
        <v>78.714460000000003</v>
      </c>
      <c r="FK1587" s="38">
        <v>83.411519999999996</v>
      </c>
      <c r="FL1587" s="38">
        <v>87.837940000000003</v>
      </c>
      <c r="FM1587" s="38">
        <v>91.799809999999994</v>
      </c>
      <c r="FN1587" s="38">
        <v>94.987629999999996</v>
      </c>
      <c r="FO1587" s="38">
        <v>97.522080000000003</v>
      </c>
      <c r="FP1587" s="38">
        <v>99.413600000000002</v>
      </c>
      <c r="FQ1587" s="38">
        <v>100.6739</v>
      </c>
      <c r="FR1587" s="38">
        <v>101.0236</v>
      </c>
      <c r="FS1587" s="38">
        <v>100.1883</v>
      </c>
      <c r="FT1587" s="38">
        <v>98.261240000000001</v>
      </c>
      <c r="FU1587" s="38">
        <v>94.688479999999998</v>
      </c>
      <c r="FV1587" s="38">
        <v>90.289150000000006</v>
      </c>
      <c r="FW1587">
        <v>86.768940000000001</v>
      </c>
      <c r="FX1587">
        <v>84.042619999999999</v>
      </c>
      <c r="FY1587">
        <v>81.568439999999995</v>
      </c>
      <c r="FZ1587">
        <v>2.34954E-2</v>
      </c>
      <c r="GA1587">
        <v>0.1451962</v>
      </c>
      <c r="GB1587">
        <v>1</v>
      </c>
    </row>
    <row r="1588" spans="1:184" x14ac:dyDescent="0.3">
      <c r="A1588" t="s">
        <v>1</v>
      </c>
      <c r="B1588" t="s">
        <v>186</v>
      </c>
      <c r="C1588" t="s">
        <v>1</v>
      </c>
      <c r="D1588" t="s">
        <v>1</v>
      </c>
      <c r="E1588" t="s">
        <v>1</v>
      </c>
      <c r="F1588" t="s">
        <v>1</v>
      </c>
      <c r="G1588" t="s">
        <v>1</v>
      </c>
      <c r="H1588" s="40" t="s">
        <v>1</v>
      </c>
      <c r="I1588" s="18" t="s">
        <v>1</v>
      </c>
      <c r="J1588" s="38" t="s">
        <v>1</v>
      </c>
      <c r="K1588" s="18">
        <v>44722</v>
      </c>
      <c r="L1588" s="38">
        <v>4141</v>
      </c>
      <c r="M1588" s="38">
        <v>4141</v>
      </c>
      <c r="N1588" s="38">
        <v>17.895199999999999</v>
      </c>
      <c r="O1588" s="38">
        <v>17.59178</v>
      </c>
      <c r="P1588" s="38">
        <v>17.364570000000001</v>
      </c>
      <c r="Q1588" s="38">
        <v>17.45119</v>
      </c>
      <c r="R1588" s="38">
        <v>18.572620000000001</v>
      </c>
      <c r="S1588" s="38">
        <v>20.83361</v>
      </c>
      <c r="T1588" s="38">
        <v>23.41112</v>
      </c>
      <c r="U1588" s="38">
        <v>25.29177</v>
      </c>
      <c r="V1588" s="38">
        <v>26.510290000000001</v>
      </c>
      <c r="W1588" s="38">
        <v>27.03247</v>
      </c>
      <c r="X1588" s="38">
        <v>27.397780000000001</v>
      </c>
      <c r="Y1588" s="38">
        <v>27.516020000000001</v>
      </c>
      <c r="Z1588" s="38">
        <v>27.181429999999999</v>
      </c>
      <c r="AA1588" s="38">
        <v>27.11103</v>
      </c>
      <c r="AB1588" s="38">
        <v>25.768799999999999</v>
      </c>
      <c r="AC1588" s="38">
        <v>23.989070000000002</v>
      </c>
      <c r="AD1588" s="38">
        <v>22.176960000000001</v>
      </c>
      <c r="AE1588" s="38">
        <v>20.83755</v>
      </c>
      <c r="AF1588" s="38">
        <v>19.95552</v>
      </c>
      <c r="AG1588" s="38">
        <v>19.421779999999998</v>
      </c>
      <c r="AH1588" s="38">
        <v>18.965699999999998</v>
      </c>
      <c r="AI1588" s="38">
        <v>18.576530000000002</v>
      </c>
      <c r="AJ1588" s="38">
        <v>17.654430000000001</v>
      </c>
      <c r="AK1588" s="38">
        <v>16.94727</v>
      </c>
      <c r="AL1588" s="38">
        <v>-0.1814972</v>
      </c>
      <c r="AM1588" s="38">
        <v>-0.15579999999999999</v>
      </c>
      <c r="AN1588" s="38">
        <v>3.4056999999999998E-3</v>
      </c>
      <c r="AO1588" s="38">
        <v>-0.1245964</v>
      </c>
      <c r="AP1588" s="38">
        <v>-0.19000839999999999</v>
      </c>
      <c r="AQ1588" s="38">
        <v>9.7377999999999996E-3</v>
      </c>
      <c r="AR1588" s="38">
        <v>-0.1369013</v>
      </c>
      <c r="AS1588" s="38">
        <v>-0.22757910000000001</v>
      </c>
      <c r="AT1588" s="38">
        <v>-5.2332900000000002E-2</v>
      </c>
      <c r="AU1588" s="38">
        <v>-0.1707968</v>
      </c>
      <c r="AV1588" s="38">
        <v>-0.19038169999999999</v>
      </c>
      <c r="AW1588" s="38">
        <v>-0.19745489999999999</v>
      </c>
      <c r="AX1588" s="38">
        <v>-0.32250770000000001</v>
      </c>
      <c r="AY1588" s="38">
        <v>-2.6795999999999999E-3</v>
      </c>
      <c r="AZ1588" s="38">
        <v>0.15502630000000001</v>
      </c>
      <c r="BA1588" s="38">
        <v>0.23513010000000001</v>
      </c>
      <c r="BB1588" s="38">
        <v>0.63416680000000003</v>
      </c>
      <c r="BC1588" s="38">
        <v>0.74430879999999999</v>
      </c>
      <c r="BD1588" s="38">
        <v>0.38268580000000002</v>
      </c>
      <c r="BE1588" s="38">
        <v>0.51970260000000001</v>
      </c>
      <c r="BF1588" s="38">
        <v>0.7086884</v>
      </c>
      <c r="BG1588" s="38">
        <v>0.47105399999999997</v>
      </c>
      <c r="BH1588" s="38">
        <v>0.1389406</v>
      </c>
      <c r="BI1588" s="38">
        <v>0.12552779999999999</v>
      </c>
      <c r="BJ1588" s="38">
        <v>-9.5727000000000007E-2</v>
      </c>
      <c r="BK1588" s="38">
        <v>-9.2715400000000003E-2</v>
      </c>
      <c r="BL1588" s="38">
        <v>7.2034399999999998E-2</v>
      </c>
      <c r="BM1588" s="38">
        <v>-6.9865099999999999E-2</v>
      </c>
      <c r="BN1588" s="38">
        <v>-0.13697000000000001</v>
      </c>
      <c r="BO1588" s="38">
        <v>7.6316599999999998E-2</v>
      </c>
      <c r="BP1588" s="38">
        <v>-7.2143299999999994E-2</v>
      </c>
      <c r="BQ1588" s="38">
        <v>-0.1529017</v>
      </c>
      <c r="BR1588" s="38">
        <v>1.6511499999999998E-2</v>
      </c>
      <c r="BS1588" s="38">
        <v>-9.8229499999999997E-2</v>
      </c>
      <c r="BT1588" s="38">
        <v>-0.13407230000000001</v>
      </c>
      <c r="BU1588" s="38">
        <v>-0.1448276</v>
      </c>
      <c r="BV1588" s="38">
        <v>-0.28050310000000001</v>
      </c>
      <c r="BW1588" s="38">
        <v>4.7185600000000001E-2</v>
      </c>
      <c r="BX1588" s="38">
        <v>0.21596219999999999</v>
      </c>
      <c r="BY1588" s="38">
        <v>0.30797609999999997</v>
      </c>
      <c r="BZ1588" s="38">
        <v>0.72006460000000005</v>
      </c>
      <c r="CA1588" s="38">
        <v>0.83094069999999998</v>
      </c>
      <c r="CB1588" s="38">
        <v>0.48666530000000002</v>
      </c>
      <c r="CC1588" s="38">
        <v>0.63038709999999998</v>
      </c>
      <c r="CD1588" s="38">
        <v>0.83423130000000001</v>
      </c>
      <c r="CE1588" s="38">
        <v>0.59846520000000003</v>
      </c>
      <c r="CF1588" s="38">
        <v>0.2674165</v>
      </c>
      <c r="CG1588" s="38">
        <v>0.25479200000000002</v>
      </c>
      <c r="CH1588" s="38">
        <v>-3.6322899999999998E-2</v>
      </c>
      <c r="CI1588" s="38">
        <v>-4.9023299999999999E-2</v>
      </c>
      <c r="CJ1588" s="38">
        <v>0.1195664</v>
      </c>
      <c r="CK1588" s="38">
        <v>-3.1958399999999998E-2</v>
      </c>
      <c r="CL1588" s="38">
        <v>-0.1002358</v>
      </c>
      <c r="CM1588" s="38">
        <v>0.12242889999999999</v>
      </c>
      <c r="CN1588" s="38">
        <v>-2.7292E-2</v>
      </c>
      <c r="CO1588" s="38">
        <v>-0.1011803</v>
      </c>
      <c r="CP1588" s="38">
        <v>6.4193E-2</v>
      </c>
      <c r="CQ1588" s="38">
        <v>-4.7969699999999997E-2</v>
      </c>
      <c r="CR1588" s="38">
        <v>-9.5072599999999993E-2</v>
      </c>
      <c r="CS1588" s="38">
        <v>-0.10837819999999999</v>
      </c>
      <c r="CT1588" s="38">
        <v>-0.25141079999999999</v>
      </c>
      <c r="CU1588" s="38">
        <v>8.1722199999999995E-2</v>
      </c>
      <c r="CV1588" s="38">
        <v>0.25816620000000001</v>
      </c>
      <c r="CW1588" s="38">
        <v>0.358429</v>
      </c>
      <c r="CX1588" s="38">
        <v>0.77955719999999995</v>
      </c>
      <c r="CY1588" s="38">
        <v>0.89094169999999995</v>
      </c>
      <c r="CZ1588" s="38">
        <v>0.55868119999999999</v>
      </c>
      <c r="DA1588" s="38">
        <v>0.70704690000000003</v>
      </c>
      <c r="DB1588" s="38">
        <v>0.92118199999999995</v>
      </c>
      <c r="DC1588" s="38">
        <v>0.68670980000000004</v>
      </c>
      <c r="DD1588" s="38">
        <v>0.35639860000000001</v>
      </c>
      <c r="DE1588" s="38">
        <v>0.34432000000000001</v>
      </c>
      <c r="DF1588" s="38">
        <v>2.30812E-2</v>
      </c>
      <c r="DG1588" s="38">
        <v>-5.3311000000000001E-3</v>
      </c>
      <c r="DH1588" s="38">
        <v>0.16709840000000001</v>
      </c>
      <c r="DI1588" s="38">
        <v>5.9483000000000001E-3</v>
      </c>
      <c r="DJ1588" s="38">
        <v>-6.3501600000000005E-2</v>
      </c>
      <c r="DK1588" s="38">
        <v>0.1685412</v>
      </c>
      <c r="DL1588" s="38">
        <v>1.7559200000000001E-2</v>
      </c>
      <c r="DM1588" s="38">
        <v>-4.94589E-2</v>
      </c>
      <c r="DN1588" s="38">
        <v>0.1118744</v>
      </c>
      <c r="DO1588" s="38">
        <v>2.2902E-3</v>
      </c>
      <c r="DP1588" s="38">
        <v>-5.6072999999999998E-2</v>
      </c>
      <c r="DQ1588" s="38">
        <v>-7.1928699999999998E-2</v>
      </c>
      <c r="DR1588" s="38">
        <v>-0.2223185</v>
      </c>
      <c r="DS1588" s="38">
        <v>0.11625870000000001</v>
      </c>
      <c r="DT1588" s="38">
        <v>0.30037019999999998</v>
      </c>
      <c r="DU1588" s="38">
        <v>0.40888190000000002</v>
      </c>
      <c r="DV1588" s="38">
        <v>0.83904979999999996</v>
      </c>
      <c r="DW1588" s="38">
        <v>0.95094279999999998</v>
      </c>
      <c r="DX1588" s="38">
        <v>0.63069719999999996</v>
      </c>
      <c r="DY1588" s="38">
        <v>0.78370669999999998</v>
      </c>
      <c r="DZ1588" s="38">
        <v>1.0081329999999999</v>
      </c>
      <c r="EA1588" s="38">
        <v>0.77495429999999998</v>
      </c>
      <c r="EB1588" s="38">
        <v>0.44538060000000002</v>
      </c>
      <c r="EC1588" s="38">
        <v>0.43384810000000001</v>
      </c>
      <c r="ED1588" s="38">
        <v>0.1088514</v>
      </c>
      <c r="EE1588" s="38">
        <v>5.7753400000000003E-2</v>
      </c>
      <c r="EF1588" s="38">
        <v>0.23572699999999999</v>
      </c>
      <c r="EG1588" s="38">
        <v>6.06796E-2</v>
      </c>
      <c r="EH1588" s="38">
        <v>-1.0463200000000001E-2</v>
      </c>
      <c r="EI1588" s="38">
        <v>0.23512</v>
      </c>
      <c r="EJ1588" s="38">
        <v>8.2317199999999993E-2</v>
      </c>
      <c r="EK1588" s="38">
        <v>2.5218500000000001E-2</v>
      </c>
      <c r="EL1588" s="38">
        <v>0.18071889999999999</v>
      </c>
      <c r="EM1588" s="38">
        <v>7.4857400000000004E-2</v>
      </c>
      <c r="EN1588" s="38">
        <v>2.364E-4</v>
      </c>
      <c r="EO1588" s="38">
        <v>-1.9301499999999999E-2</v>
      </c>
      <c r="EP1588" s="38">
        <v>-0.1803139</v>
      </c>
      <c r="EQ1588" s="38">
        <v>0.16612399999999999</v>
      </c>
      <c r="ER1588" s="38">
        <v>0.36130600000000002</v>
      </c>
      <c r="ES1588" s="38">
        <v>0.48172789999999999</v>
      </c>
      <c r="ET1588" s="38">
        <v>0.92494759999999998</v>
      </c>
      <c r="EU1588" s="38">
        <v>1.0375749999999999</v>
      </c>
      <c r="EV1588" s="38">
        <v>0.73467680000000002</v>
      </c>
      <c r="EW1588" s="38">
        <v>0.8943913</v>
      </c>
      <c r="EX1588" s="38">
        <v>1.133675</v>
      </c>
      <c r="EY1588" s="38">
        <v>0.90236539999999998</v>
      </c>
      <c r="EZ1588" s="38">
        <v>0.57385660000000005</v>
      </c>
      <c r="FA1588" s="38">
        <v>0.56311230000000001</v>
      </c>
      <c r="FB1588" s="38">
        <v>78.684370000000001</v>
      </c>
      <c r="FC1588" s="38">
        <v>77.204750000000004</v>
      </c>
      <c r="FD1588" s="38">
        <v>74.903409999999994</v>
      </c>
      <c r="FE1588" s="38">
        <v>73.081919999999997</v>
      </c>
      <c r="FF1588" s="38">
        <v>71.912279999999996</v>
      </c>
      <c r="FG1588" s="38">
        <v>71.178340000000006</v>
      </c>
      <c r="FH1588" s="38">
        <v>71.923649999999995</v>
      </c>
      <c r="FI1588" s="38">
        <v>75.737369999999999</v>
      </c>
      <c r="FJ1588" s="38">
        <v>80.470789999999994</v>
      </c>
      <c r="FK1588" s="38">
        <v>84.186809999999994</v>
      </c>
      <c r="FL1588" s="38">
        <v>87.627290000000002</v>
      </c>
      <c r="FM1588" s="38">
        <v>91.052710000000005</v>
      </c>
      <c r="FN1588" s="38">
        <v>93.497969999999995</v>
      </c>
      <c r="FO1588" s="38">
        <v>95.846410000000006</v>
      </c>
      <c r="FP1588" s="38">
        <v>97.291349999999994</v>
      </c>
      <c r="FQ1588" s="38">
        <v>98.408619999999999</v>
      </c>
      <c r="FR1588" s="38">
        <v>98.69453</v>
      </c>
      <c r="FS1588" s="38">
        <v>98.401529999999994</v>
      </c>
      <c r="FT1588" s="38">
        <v>96.885909999999996</v>
      </c>
      <c r="FU1588" s="38">
        <v>94.814729999999997</v>
      </c>
      <c r="FV1588" s="38">
        <v>91.782870000000003</v>
      </c>
      <c r="FW1588">
        <v>88.939850000000007</v>
      </c>
      <c r="FX1588">
        <v>86.067070000000001</v>
      </c>
      <c r="FY1588">
        <v>83.38373</v>
      </c>
      <c r="FZ1588">
        <v>0.1004352</v>
      </c>
      <c r="GA1588">
        <v>0.79710899999999996</v>
      </c>
      <c r="GB1588">
        <v>1</v>
      </c>
    </row>
    <row r="1589" spans="1:184" x14ac:dyDescent="0.3">
      <c r="A1589" t="s">
        <v>1</v>
      </c>
      <c r="B1589" t="s">
        <v>186</v>
      </c>
      <c r="C1589" t="s">
        <v>1</v>
      </c>
      <c r="D1589" t="s">
        <v>1</v>
      </c>
      <c r="E1589" t="s">
        <v>1</v>
      </c>
      <c r="F1589" t="s">
        <v>1</v>
      </c>
      <c r="G1589" t="s">
        <v>1</v>
      </c>
      <c r="H1589" s="40" t="s">
        <v>1</v>
      </c>
      <c r="I1589" s="18" t="s">
        <v>1</v>
      </c>
      <c r="J1589" s="38" t="s">
        <v>1</v>
      </c>
      <c r="K1589" s="18">
        <v>44739</v>
      </c>
      <c r="L1589" s="38">
        <v>4130</v>
      </c>
      <c r="M1589" s="38">
        <v>4130</v>
      </c>
      <c r="N1589" s="38">
        <v>14.57544</v>
      </c>
      <c r="O1589" s="38">
        <v>14.59304</v>
      </c>
      <c r="P1589" s="38">
        <v>14.70485</v>
      </c>
      <c r="Q1589" s="38">
        <v>15.24394</v>
      </c>
      <c r="R1589" s="38">
        <v>16.766690000000001</v>
      </c>
      <c r="S1589" s="38">
        <v>19.637499999999999</v>
      </c>
      <c r="T1589" s="38">
        <v>22.898849999999999</v>
      </c>
      <c r="U1589" s="38">
        <v>24.93056</v>
      </c>
      <c r="V1589" s="38">
        <v>26.329080000000001</v>
      </c>
      <c r="W1589" s="38">
        <v>27.00995</v>
      </c>
      <c r="X1589" s="38">
        <v>27.424410000000002</v>
      </c>
      <c r="Y1589" s="38">
        <v>27.663679999999999</v>
      </c>
      <c r="Z1589" s="38">
        <v>27.802600000000002</v>
      </c>
      <c r="AA1589" s="38">
        <v>27.923110000000001</v>
      </c>
      <c r="AB1589" s="38">
        <v>26.925599999999999</v>
      </c>
      <c r="AC1589" s="38">
        <v>25.26097</v>
      </c>
      <c r="AD1589" s="38">
        <v>23.32319</v>
      </c>
      <c r="AE1589" s="38">
        <v>21.812529999999999</v>
      </c>
      <c r="AF1589" s="38">
        <v>21.16977</v>
      </c>
      <c r="AG1589" s="38">
        <v>20.701750000000001</v>
      </c>
      <c r="AH1589" s="38">
        <v>20.296610000000001</v>
      </c>
      <c r="AI1589" s="38">
        <v>20.07573</v>
      </c>
      <c r="AJ1589" s="38">
        <v>19.47701</v>
      </c>
      <c r="AK1589" s="38">
        <v>18.63167</v>
      </c>
      <c r="AL1589" s="38">
        <v>-7.6674999999999993E-2</v>
      </c>
      <c r="AM1589" s="38">
        <v>-0.14574599999999999</v>
      </c>
      <c r="AN1589" s="38">
        <v>4.1590500000000002E-2</v>
      </c>
      <c r="AO1589" s="38">
        <v>0.13691110000000001</v>
      </c>
      <c r="AP1589" s="38">
        <v>-4.4428200000000001E-2</v>
      </c>
      <c r="AQ1589" s="38">
        <v>-0.14740400000000001</v>
      </c>
      <c r="AR1589" s="38">
        <v>-6.9466600000000003E-2</v>
      </c>
      <c r="AS1589" s="38">
        <v>-0.13207340000000001</v>
      </c>
      <c r="AT1589" s="38">
        <v>-0.20551839999999999</v>
      </c>
      <c r="AU1589" s="38">
        <v>-0.52888349999999995</v>
      </c>
      <c r="AV1589" s="38">
        <v>-0.46205309999999999</v>
      </c>
      <c r="AW1589" s="38">
        <v>-0.10974009999999999</v>
      </c>
      <c r="AX1589" s="38">
        <v>-0.1356482</v>
      </c>
      <c r="AY1589" s="38">
        <v>0.13007959999999999</v>
      </c>
      <c r="AZ1589" s="38">
        <v>1.4522E-2</v>
      </c>
      <c r="BA1589" s="38">
        <v>-9.0414700000000001E-2</v>
      </c>
      <c r="BB1589" s="38">
        <v>0.1695547</v>
      </c>
      <c r="BC1589" s="38">
        <v>0.17991380000000001</v>
      </c>
      <c r="BD1589" s="38">
        <v>0.1573851</v>
      </c>
      <c r="BE1589" s="38">
        <v>0.1193491</v>
      </c>
      <c r="BF1589" s="38">
        <v>0.27594930000000001</v>
      </c>
      <c r="BG1589" s="38">
        <v>8.6749000000000007E-2</v>
      </c>
      <c r="BH1589" s="38">
        <v>2.2075899999999999E-2</v>
      </c>
      <c r="BI1589" s="38">
        <v>-7.2528999999999996E-3</v>
      </c>
      <c r="BJ1589" s="38">
        <v>-1.53651E-2</v>
      </c>
      <c r="BK1589" s="38">
        <v>-8.1832199999999994E-2</v>
      </c>
      <c r="BL1589" s="38">
        <v>0.1043076</v>
      </c>
      <c r="BM1589" s="38">
        <v>0.1954671</v>
      </c>
      <c r="BN1589" s="38">
        <v>6.8335999999999996E-3</v>
      </c>
      <c r="BO1589" s="38">
        <v>-7.4164800000000003E-2</v>
      </c>
      <c r="BP1589" s="38">
        <v>-6.6680000000000003E-3</v>
      </c>
      <c r="BQ1589" s="38">
        <v>-6.2140599999999997E-2</v>
      </c>
      <c r="BR1589" s="38">
        <v>-0.14355229999999999</v>
      </c>
      <c r="BS1589" s="38">
        <v>-0.45132830000000002</v>
      </c>
      <c r="BT1589" s="38">
        <v>-0.3984471</v>
      </c>
      <c r="BU1589" s="38">
        <v>-5.2364000000000001E-2</v>
      </c>
      <c r="BV1589" s="38">
        <v>-9.1115600000000005E-2</v>
      </c>
      <c r="BW1589" s="38">
        <v>0.18491830000000001</v>
      </c>
      <c r="BX1589" s="38">
        <v>7.3682999999999998E-2</v>
      </c>
      <c r="BY1589" s="38">
        <v>-6.2100000000000002E-3</v>
      </c>
      <c r="BZ1589" s="38">
        <v>0.27363539999999997</v>
      </c>
      <c r="CA1589" s="38">
        <v>0.28151739999999997</v>
      </c>
      <c r="CB1589" s="38">
        <v>0.27308090000000002</v>
      </c>
      <c r="CC1589" s="38">
        <v>0.23607800000000001</v>
      </c>
      <c r="CD1589" s="38">
        <v>0.40937449999999997</v>
      </c>
      <c r="CE1589" s="38">
        <v>0.21032429999999999</v>
      </c>
      <c r="CF1589" s="38">
        <v>0.1414251</v>
      </c>
      <c r="CG1589" s="38">
        <v>0.1114672</v>
      </c>
      <c r="CH1589" s="38">
        <v>2.7097900000000001E-2</v>
      </c>
      <c r="CI1589" s="38">
        <v>-3.7565599999999998E-2</v>
      </c>
      <c r="CJ1589" s="38">
        <v>0.1477453</v>
      </c>
      <c r="CK1589" s="38">
        <v>0.2360228</v>
      </c>
      <c r="CL1589" s="38">
        <v>4.23375E-2</v>
      </c>
      <c r="CM1589" s="38">
        <v>-2.3439499999999999E-2</v>
      </c>
      <c r="CN1589" s="38">
        <v>3.6825999999999998E-2</v>
      </c>
      <c r="CO1589" s="38">
        <v>-1.37053E-2</v>
      </c>
      <c r="CP1589" s="38">
        <v>-0.1006348</v>
      </c>
      <c r="CQ1589" s="38">
        <v>-0.39761380000000002</v>
      </c>
      <c r="CR1589" s="38">
        <v>-0.35439379999999998</v>
      </c>
      <c r="CS1589" s="38">
        <v>-1.26255E-2</v>
      </c>
      <c r="CT1589" s="38">
        <v>-6.0272399999999997E-2</v>
      </c>
      <c r="CU1589" s="38">
        <v>0.2228994</v>
      </c>
      <c r="CV1589" s="38">
        <v>0.1146577</v>
      </c>
      <c r="CW1589" s="38">
        <v>5.2109900000000001E-2</v>
      </c>
      <c r="CX1589" s="38">
        <v>0.34572130000000001</v>
      </c>
      <c r="CY1589" s="38">
        <v>0.35188760000000002</v>
      </c>
      <c r="CZ1589" s="38">
        <v>0.35321140000000001</v>
      </c>
      <c r="DA1589" s="38">
        <v>0.31692409999999999</v>
      </c>
      <c r="DB1589" s="38">
        <v>0.50178440000000002</v>
      </c>
      <c r="DC1589" s="38">
        <v>0.29591210000000001</v>
      </c>
      <c r="DD1589" s="38">
        <v>0.22408610000000001</v>
      </c>
      <c r="DE1589" s="38">
        <v>0.19369239999999999</v>
      </c>
      <c r="DF1589" s="38">
        <v>6.9560999999999998E-2</v>
      </c>
      <c r="DG1589" s="38">
        <v>6.7009000000000001E-3</v>
      </c>
      <c r="DH1589" s="38">
        <v>0.19118299999999999</v>
      </c>
      <c r="DI1589" s="38">
        <v>0.2765785</v>
      </c>
      <c r="DJ1589" s="38">
        <v>7.7841300000000002E-2</v>
      </c>
      <c r="DK1589" s="38">
        <v>2.7285799999999999E-2</v>
      </c>
      <c r="DL1589" s="38">
        <v>8.0320100000000005E-2</v>
      </c>
      <c r="DM1589" s="38">
        <v>3.4729900000000001E-2</v>
      </c>
      <c r="DN1589" s="38">
        <v>-5.7717299999999999E-2</v>
      </c>
      <c r="DO1589" s="38">
        <v>-0.34389930000000002</v>
      </c>
      <c r="DP1589" s="38">
        <v>-0.31034050000000002</v>
      </c>
      <c r="DQ1589" s="38">
        <v>2.7113000000000002E-2</v>
      </c>
      <c r="DR1589" s="38">
        <v>-2.9429299999999999E-2</v>
      </c>
      <c r="DS1589" s="38">
        <v>0.26088050000000002</v>
      </c>
      <c r="DT1589" s="38">
        <v>0.1556324</v>
      </c>
      <c r="DU1589" s="38">
        <v>0.11042979999999999</v>
      </c>
      <c r="DV1589" s="38">
        <v>0.41780729999999999</v>
      </c>
      <c r="DW1589" s="38">
        <v>0.42225790000000002</v>
      </c>
      <c r="DX1589" s="38">
        <v>0.433342</v>
      </c>
      <c r="DY1589" s="38">
        <v>0.39777020000000002</v>
      </c>
      <c r="DZ1589" s="38">
        <v>0.59419440000000001</v>
      </c>
      <c r="EA1589" s="38">
        <v>0.3814999</v>
      </c>
      <c r="EB1589" s="38">
        <v>0.30674699999999999</v>
      </c>
      <c r="EC1589" s="38">
        <v>0.27591759999999999</v>
      </c>
      <c r="ED1589" s="38">
        <v>0.13087090000000001</v>
      </c>
      <c r="EE1589" s="38">
        <v>7.0614800000000005E-2</v>
      </c>
      <c r="EF1589" s="38">
        <v>0.25390010000000002</v>
      </c>
      <c r="EG1589" s="38">
        <v>0.3351344</v>
      </c>
      <c r="EH1589" s="38">
        <v>0.1291032</v>
      </c>
      <c r="EI1589" s="38">
        <v>0.100525</v>
      </c>
      <c r="EJ1589" s="38">
        <v>0.14311869999999999</v>
      </c>
      <c r="EK1589" s="38">
        <v>0.1046628</v>
      </c>
      <c r="EL1589" s="38">
        <v>4.2487000000000002E-3</v>
      </c>
      <c r="EM1589" s="38">
        <v>-0.26634409999999997</v>
      </c>
      <c r="EN1589" s="38">
        <v>-0.2467345</v>
      </c>
      <c r="EO1589" s="38">
        <v>8.44892E-2</v>
      </c>
      <c r="EP1589" s="38">
        <v>1.5103399999999999E-2</v>
      </c>
      <c r="EQ1589" s="38">
        <v>0.31571909999999997</v>
      </c>
      <c r="ER1589" s="38">
        <v>0.2147934</v>
      </c>
      <c r="ES1589" s="38">
        <v>0.19463459999999999</v>
      </c>
      <c r="ET1589" s="38">
        <v>0.52188800000000002</v>
      </c>
      <c r="EU1589" s="38">
        <v>0.52386149999999998</v>
      </c>
      <c r="EV1589" s="38">
        <v>0.54903780000000002</v>
      </c>
      <c r="EW1589" s="38">
        <v>0.51449909999999999</v>
      </c>
      <c r="EX1589" s="38">
        <v>0.72761949999999997</v>
      </c>
      <c r="EY1589" s="38">
        <v>0.50507519999999995</v>
      </c>
      <c r="EZ1589" s="38">
        <v>0.42609629999999998</v>
      </c>
      <c r="FA1589" s="38">
        <v>0.39463769999999998</v>
      </c>
      <c r="FB1589" s="38">
        <v>77.188289999999995</v>
      </c>
      <c r="FC1589" s="38">
        <v>75.446690000000004</v>
      </c>
      <c r="FD1589" s="38">
        <v>73.477609999999999</v>
      </c>
      <c r="FE1589" s="38">
        <v>71.600740000000002</v>
      </c>
      <c r="FF1589" s="38">
        <v>70.645229999999998</v>
      </c>
      <c r="FG1589" s="38">
        <v>69.429569999999998</v>
      </c>
      <c r="FH1589" s="38">
        <v>69.315190000000001</v>
      </c>
      <c r="FI1589" s="38">
        <v>72.187749999999994</v>
      </c>
      <c r="FJ1589" s="38">
        <v>77.040019999999998</v>
      </c>
      <c r="FK1589" s="38">
        <v>81.095470000000006</v>
      </c>
      <c r="FL1589" s="38">
        <v>85.367599999999996</v>
      </c>
      <c r="FM1589" s="38">
        <v>89.221950000000007</v>
      </c>
      <c r="FN1589" s="38">
        <v>92.811670000000007</v>
      </c>
      <c r="FO1589" s="38">
        <v>95.566050000000004</v>
      </c>
      <c r="FP1589" s="38">
        <v>97.81814</v>
      </c>
      <c r="FQ1589" s="38">
        <v>99.355140000000006</v>
      </c>
      <c r="FR1589" s="38">
        <v>99.505759999999995</v>
      </c>
      <c r="FS1589" s="38">
        <v>99.069659999999999</v>
      </c>
      <c r="FT1589" s="38">
        <v>97.672210000000007</v>
      </c>
      <c r="FU1589" s="38">
        <v>94.992140000000006</v>
      </c>
      <c r="FV1589" s="38">
        <v>90.609939999999995</v>
      </c>
      <c r="FW1589">
        <v>86.839579999999998</v>
      </c>
      <c r="FX1589">
        <v>83.753600000000006</v>
      </c>
      <c r="FY1589">
        <v>81.437899999999999</v>
      </c>
      <c r="FZ1589">
        <v>0.10831</v>
      </c>
      <c r="GA1589">
        <v>0.74173579999999995</v>
      </c>
      <c r="GB1589">
        <v>1</v>
      </c>
    </row>
    <row r="1590" spans="1:184" x14ac:dyDescent="0.3">
      <c r="A1590" t="s">
        <v>1</v>
      </c>
      <c r="B1590" t="s">
        <v>186</v>
      </c>
      <c r="C1590" t="s">
        <v>1</v>
      </c>
      <c r="D1590" t="s">
        <v>1</v>
      </c>
      <c r="E1590" t="s">
        <v>1</v>
      </c>
      <c r="F1590" t="s">
        <v>1</v>
      </c>
      <c r="G1590" t="s">
        <v>1</v>
      </c>
      <c r="H1590" s="40" t="s">
        <v>1</v>
      </c>
      <c r="I1590" s="18" t="s">
        <v>1</v>
      </c>
      <c r="J1590" s="38" t="s">
        <v>1</v>
      </c>
      <c r="K1590" s="18">
        <v>44753</v>
      </c>
      <c r="L1590" s="38">
        <v>4120</v>
      </c>
      <c r="M1590" s="38">
        <v>4120</v>
      </c>
      <c r="N1590" s="38">
        <v>14.11162</v>
      </c>
      <c r="O1590" s="38">
        <v>14.241110000000001</v>
      </c>
      <c r="P1590" s="38">
        <v>14.3771</v>
      </c>
      <c r="Q1590" s="38">
        <v>15.009819999999999</v>
      </c>
      <c r="R1590" s="38">
        <v>16.55097</v>
      </c>
      <c r="S1590" s="38">
        <v>19.336089999999999</v>
      </c>
      <c r="T1590" s="38">
        <v>22.64705</v>
      </c>
      <c r="U1590" s="38">
        <v>25.013079999999999</v>
      </c>
      <c r="V1590" s="38">
        <v>26.36073</v>
      </c>
      <c r="W1590" s="38">
        <v>27.17428</v>
      </c>
      <c r="X1590" s="38">
        <v>27.583780000000001</v>
      </c>
      <c r="Y1590" s="38">
        <v>27.717759999999998</v>
      </c>
      <c r="Z1590" s="38">
        <v>27.753260000000001</v>
      </c>
      <c r="AA1590" s="38">
        <v>28.154800000000002</v>
      </c>
      <c r="AB1590" s="38">
        <v>27.177769999999999</v>
      </c>
      <c r="AC1590" s="38">
        <v>25.345749999999999</v>
      </c>
      <c r="AD1590" s="38">
        <v>23.31859</v>
      </c>
      <c r="AE1590" s="38">
        <v>21.725429999999999</v>
      </c>
      <c r="AF1590" s="38">
        <v>20.958069999999999</v>
      </c>
      <c r="AG1590" s="38">
        <v>20.58325</v>
      </c>
      <c r="AH1590" s="38">
        <v>20.259</v>
      </c>
      <c r="AI1590" s="38">
        <v>20.00834</v>
      </c>
      <c r="AJ1590" s="38">
        <v>19.476289999999999</v>
      </c>
      <c r="AK1590" s="38">
        <v>18.71434</v>
      </c>
      <c r="AL1590" s="38">
        <v>-0.20325869999999999</v>
      </c>
      <c r="AM1590" s="38">
        <v>-0.15321650000000001</v>
      </c>
      <c r="AN1590" s="38">
        <v>1.16112E-2</v>
      </c>
      <c r="AO1590" s="38">
        <v>-0.16325899999999999</v>
      </c>
      <c r="AP1590" s="38">
        <v>-0.17353270000000001</v>
      </c>
      <c r="AQ1590" s="38">
        <v>3.09771E-2</v>
      </c>
      <c r="AR1590" s="38">
        <v>-8.2383899999999996E-2</v>
      </c>
      <c r="AS1590" s="38">
        <v>-0.33972469999999999</v>
      </c>
      <c r="AT1590" s="38">
        <v>-0.16101989999999999</v>
      </c>
      <c r="AU1590" s="38">
        <v>-7.5364799999999996E-2</v>
      </c>
      <c r="AV1590" s="38">
        <v>-7.8417999999999995E-3</v>
      </c>
      <c r="AW1590" s="38">
        <v>-0.35346850000000002</v>
      </c>
      <c r="AX1590" s="38">
        <v>-0.31327329999999998</v>
      </c>
      <c r="AY1590" s="38">
        <v>9.5906099999999994E-2</v>
      </c>
      <c r="AZ1590" s="38">
        <v>-2.2578399999999998E-2</v>
      </c>
      <c r="BA1590" s="38">
        <v>-8.1774600000000003E-2</v>
      </c>
      <c r="BB1590" s="38">
        <v>-0.16976269999999999</v>
      </c>
      <c r="BC1590" s="38">
        <v>4.1272299999999998E-2</v>
      </c>
      <c r="BD1590" s="38">
        <v>-9.4946199999999994E-2</v>
      </c>
      <c r="BE1590" s="38">
        <v>9.6613400000000002E-2</v>
      </c>
      <c r="BF1590" s="38">
        <v>-7.3608199999999999E-2</v>
      </c>
      <c r="BG1590" s="38">
        <v>-0.15870110000000001</v>
      </c>
      <c r="BH1590" s="38">
        <v>-0.29860690000000001</v>
      </c>
      <c r="BI1590" s="38">
        <v>-0.36509170000000002</v>
      </c>
      <c r="BJ1590" s="38">
        <v>-0.1316996</v>
      </c>
      <c r="BK1590" s="38">
        <v>-8.2929299999999997E-2</v>
      </c>
      <c r="BL1590" s="38">
        <v>7.5179599999999999E-2</v>
      </c>
      <c r="BM1590" s="38">
        <v>-0.1063273</v>
      </c>
      <c r="BN1590" s="38">
        <v>-0.1187737</v>
      </c>
      <c r="BO1590" s="38">
        <v>0.1059896</v>
      </c>
      <c r="BP1590" s="38">
        <v>-1.8748399999999998E-2</v>
      </c>
      <c r="BQ1590" s="38">
        <v>-0.26584180000000002</v>
      </c>
      <c r="BR1590" s="38">
        <v>-9.2559000000000002E-2</v>
      </c>
      <c r="BS1590" s="38">
        <v>9.0060999999999995E-3</v>
      </c>
      <c r="BT1590" s="38">
        <v>5.2760399999999999E-2</v>
      </c>
      <c r="BU1590" s="38">
        <v>-0.2900837</v>
      </c>
      <c r="BV1590" s="38">
        <v>-0.26784580000000002</v>
      </c>
      <c r="BW1590" s="38">
        <v>0.15533179999999999</v>
      </c>
      <c r="BX1590" s="38">
        <v>4.6717700000000001E-2</v>
      </c>
      <c r="BY1590" s="38">
        <v>6.6649999999999999E-4</v>
      </c>
      <c r="BZ1590" s="38">
        <v>-5.8379500000000001E-2</v>
      </c>
      <c r="CA1590" s="38">
        <v>0.1512666</v>
      </c>
      <c r="CB1590" s="38">
        <v>2.4051300000000001E-2</v>
      </c>
      <c r="CC1590" s="38">
        <v>0.20859549999999999</v>
      </c>
      <c r="CD1590" s="38">
        <v>5.7991000000000001E-2</v>
      </c>
      <c r="CE1590" s="38">
        <v>-3.4826799999999998E-2</v>
      </c>
      <c r="CF1590" s="38">
        <v>-0.17343710000000001</v>
      </c>
      <c r="CG1590" s="38">
        <v>-0.24057129999999999</v>
      </c>
      <c r="CH1590" s="38">
        <v>-8.21379E-2</v>
      </c>
      <c r="CI1590" s="38">
        <v>-3.4248599999999997E-2</v>
      </c>
      <c r="CJ1590" s="38">
        <v>0.1192068</v>
      </c>
      <c r="CK1590" s="38">
        <v>-6.6896600000000001E-2</v>
      </c>
      <c r="CL1590" s="38">
        <v>-8.0847699999999995E-2</v>
      </c>
      <c r="CM1590" s="38">
        <v>0.157943</v>
      </c>
      <c r="CN1590" s="38">
        <v>2.5325400000000001E-2</v>
      </c>
      <c r="CO1590" s="38">
        <v>-0.21467069999999999</v>
      </c>
      <c r="CP1590" s="38">
        <v>-4.5143200000000001E-2</v>
      </c>
      <c r="CQ1590" s="38">
        <v>6.7441100000000004E-2</v>
      </c>
      <c r="CR1590" s="38">
        <v>9.4733300000000006E-2</v>
      </c>
      <c r="CS1590" s="38">
        <v>-0.2461836</v>
      </c>
      <c r="CT1590" s="38">
        <v>-0.2363828</v>
      </c>
      <c r="CU1590" s="38">
        <v>0.1964899</v>
      </c>
      <c r="CV1590" s="38">
        <v>9.4712000000000005E-2</v>
      </c>
      <c r="CW1590" s="38">
        <v>5.7764999999999997E-2</v>
      </c>
      <c r="CX1590" s="38">
        <v>1.8764099999999999E-2</v>
      </c>
      <c r="CY1590" s="38">
        <v>0.2274484</v>
      </c>
      <c r="CZ1590" s="38">
        <v>0.10646849999999999</v>
      </c>
      <c r="DA1590" s="38">
        <v>0.28615390000000002</v>
      </c>
      <c r="DB1590" s="38">
        <v>0.14913609999999999</v>
      </c>
      <c r="DC1590" s="38">
        <v>5.0968100000000002E-2</v>
      </c>
      <c r="DD1590" s="38">
        <v>-8.6744799999999997E-2</v>
      </c>
      <c r="DE1590" s="38">
        <v>-0.15432889999999999</v>
      </c>
      <c r="DF1590" s="38">
        <v>-3.2576300000000002E-2</v>
      </c>
      <c r="DG1590" s="38">
        <v>1.44321E-2</v>
      </c>
      <c r="DH1590" s="38">
        <v>0.16323399999999999</v>
      </c>
      <c r="DI1590" s="38">
        <v>-2.7465900000000001E-2</v>
      </c>
      <c r="DJ1590" s="38">
        <v>-4.2921800000000003E-2</v>
      </c>
      <c r="DK1590" s="38">
        <v>0.20989630000000001</v>
      </c>
      <c r="DL1590" s="38">
        <v>6.9399199999999994E-2</v>
      </c>
      <c r="DM1590" s="38">
        <v>-0.16349959999999999</v>
      </c>
      <c r="DN1590" s="38">
        <v>2.2726000000000001E-3</v>
      </c>
      <c r="DO1590" s="38">
        <v>0.12587609999999999</v>
      </c>
      <c r="DP1590" s="38">
        <v>0.1367062</v>
      </c>
      <c r="DQ1590" s="38">
        <v>-0.2022835</v>
      </c>
      <c r="DR1590" s="38">
        <v>-0.20491989999999999</v>
      </c>
      <c r="DS1590" s="38">
        <v>0.237648</v>
      </c>
      <c r="DT1590" s="38">
        <v>0.14270630000000001</v>
      </c>
      <c r="DU1590" s="38">
        <v>0.11486349999999999</v>
      </c>
      <c r="DV1590" s="38">
        <v>9.5907800000000001E-2</v>
      </c>
      <c r="DW1590" s="38">
        <v>0.30363020000000002</v>
      </c>
      <c r="DX1590" s="38">
        <v>0.18888579999999999</v>
      </c>
      <c r="DY1590" s="38">
        <v>0.36371229999999999</v>
      </c>
      <c r="DZ1590" s="38">
        <v>0.2402813</v>
      </c>
      <c r="EA1590" s="38">
        <v>0.1367631</v>
      </c>
      <c r="EB1590" s="38">
        <v>-5.2500000000000002E-5</v>
      </c>
      <c r="EC1590" s="38">
        <v>-6.8086400000000005E-2</v>
      </c>
      <c r="ED1590" s="38">
        <v>3.8982900000000001E-2</v>
      </c>
      <c r="EE1590" s="38">
        <v>8.4719299999999997E-2</v>
      </c>
      <c r="EF1590" s="38">
        <v>0.22680239999999999</v>
      </c>
      <c r="EG1590" s="38">
        <v>2.9465700000000001E-2</v>
      </c>
      <c r="EH1590" s="38">
        <v>1.1837200000000001E-2</v>
      </c>
      <c r="EI1590" s="38">
        <v>0.28490870000000001</v>
      </c>
      <c r="EJ1590" s="38">
        <v>0.13303470000000001</v>
      </c>
      <c r="EK1590" s="38">
        <v>-8.9616699999999994E-2</v>
      </c>
      <c r="EL1590" s="38">
        <v>7.0733599999999994E-2</v>
      </c>
      <c r="EM1590" s="38">
        <v>0.21024699999999999</v>
      </c>
      <c r="EN1590" s="38">
        <v>0.1973085</v>
      </c>
      <c r="EO1590" s="38">
        <v>-0.13889870000000001</v>
      </c>
      <c r="EP1590" s="38">
        <v>-0.15949240000000001</v>
      </c>
      <c r="EQ1590" s="38">
        <v>0.2970738</v>
      </c>
      <c r="ER1590" s="38">
        <v>0.21200250000000001</v>
      </c>
      <c r="ES1590" s="38">
        <v>0.1973047</v>
      </c>
      <c r="ET1590" s="38">
        <v>0.2072909</v>
      </c>
      <c r="EU1590" s="38">
        <v>0.41362460000000001</v>
      </c>
      <c r="EV1590" s="38">
        <v>0.30788320000000002</v>
      </c>
      <c r="EW1590" s="38">
        <v>0.47569440000000002</v>
      </c>
      <c r="EX1590" s="38">
        <v>0.3718805</v>
      </c>
      <c r="EY1590" s="38">
        <v>0.26063730000000002</v>
      </c>
      <c r="EZ1590" s="38">
        <v>0.12511729999999999</v>
      </c>
      <c r="FA1590" s="38">
        <v>5.6433999999999998E-2</v>
      </c>
      <c r="FB1590" s="38">
        <v>78.449089999999998</v>
      </c>
      <c r="FC1590" s="38">
        <v>77.117599999999996</v>
      </c>
      <c r="FD1590" s="38">
        <v>76.073650000000001</v>
      </c>
      <c r="FE1590" s="38">
        <v>74.953680000000006</v>
      </c>
      <c r="FF1590" s="38">
        <v>72.925610000000006</v>
      </c>
      <c r="FG1590" s="38">
        <v>72.209280000000007</v>
      </c>
      <c r="FH1590" s="38">
        <v>71.874120000000005</v>
      </c>
      <c r="FI1590" s="38">
        <v>74.511799999999994</v>
      </c>
      <c r="FJ1590" s="38">
        <v>78.569890000000001</v>
      </c>
      <c r="FK1590" s="38">
        <v>83.335210000000004</v>
      </c>
      <c r="FL1590" s="38">
        <v>87.284229999999994</v>
      </c>
      <c r="FM1590" s="38">
        <v>90.803139999999999</v>
      </c>
      <c r="FN1590" s="38">
        <v>93.98433</v>
      </c>
      <c r="FO1590" s="38">
        <v>96.090869999999995</v>
      </c>
      <c r="FP1590" s="38">
        <v>97.517470000000003</v>
      </c>
      <c r="FQ1590" s="38">
        <v>99.099819999999994</v>
      </c>
      <c r="FR1590" s="38">
        <v>99.750339999999994</v>
      </c>
      <c r="FS1590" s="38">
        <v>99.066019999999995</v>
      </c>
      <c r="FT1590" s="38">
        <v>97.659790000000001</v>
      </c>
      <c r="FU1590" s="38">
        <v>95.134289999999993</v>
      </c>
      <c r="FV1590" s="38">
        <v>91.641959999999997</v>
      </c>
      <c r="FW1590">
        <v>88.171390000000002</v>
      </c>
      <c r="FX1590">
        <v>85.68271</v>
      </c>
      <c r="FY1590">
        <v>82.695849999999993</v>
      </c>
      <c r="FZ1590">
        <v>0.1220214</v>
      </c>
      <c r="GA1590">
        <v>0.86992840000000005</v>
      </c>
      <c r="GB1590">
        <v>1</v>
      </c>
    </row>
    <row r="1591" spans="1:184" x14ac:dyDescent="0.3">
      <c r="A1591" t="s">
        <v>1</v>
      </c>
      <c r="B1591" t="s">
        <v>186</v>
      </c>
      <c r="C1591" t="s">
        <v>1</v>
      </c>
      <c r="D1591" t="s">
        <v>1</v>
      </c>
      <c r="E1591" t="s">
        <v>1</v>
      </c>
      <c r="F1591" t="s">
        <v>1</v>
      </c>
      <c r="G1591" t="s">
        <v>1</v>
      </c>
      <c r="H1591" s="40" t="s">
        <v>1</v>
      </c>
      <c r="I1591" s="18" t="s">
        <v>1</v>
      </c>
      <c r="J1591" s="38" t="s">
        <v>1</v>
      </c>
      <c r="K1591" s="18">
        <v>44760</v>
      </c>
      <c r="L1591" s="38">
        <v>4112</v>
      </c>
      <c r="M1591" s="38">
        <v>4112</v>
      </c>
      <c r="N1591" s="38">
        <v>14.858930000000001</v>
      </c>
      <c r="O1591" s="38">
        <v>14.85488</v>
      </c>
      <c r="P1591" s="38">
        <v>14.94678</v>
      </c>
      <c r="Q1591" s="38">
        <v>15.554410000000001</v>
      </c>
      <c r="R1591" s="38">
        <v>17.09421</v>
      </c>
      <c r="S1591" s="38">
        <v>20.05931</v>
      </c>
      <c r="T1591" s="38">
        <v>23.68168</v>
      </c>
      <c r="U1591" s="38">
        <v>26.179860000000001</v>
      </c>
      <c r="V1591" s="38">
        <v>27.431239999999999</v>
      </c>
      <c r="W1591" s="38">
        <v>28.185390000000002</v>
      </c>
      <c r="X1591" s="38">
        <v>28.651330000000002</v>
      </c>
      <c r="Y1591" s="38">
        <v>28.970700000000001</v>
      </c>
      <c r="Z1591" s="38">
        <v>29.192</v>
      </c>
      <c r="AA1591" s="38">
        <v>29.348649999999999</v>
      </c>
      <c r="AB1591" s="38">
        <v>28.29627</v>
      </c>
      <c r="AC1591" s="38">
        <v>26.35941</v>
      </c>
      <c r="AD1591" s="38">
        <v>24.242290000000001</v>
      </c>
      <c r="AE1591" s="38">
        <v>22.628779999999999</v>
      </c>
      <c r="AF1591" s="38">
        <v>21.880980000000001</v>
      </c>
      <c r="AG1591" s="38">
        <v>21.378080000000001</v>
      </c>
      <c r="AH1591" s="38">
        <v>21.056280000000001</v>
      </c>
      <c r="AI1591" s="38">
        <v>20.78828</v>
      </c>
      <c r="AJ1591" s="38">
        <v>20.2834</v>
      </c>
      <c r="AK1591" s="38">
        <v>19.425909999999998</v>
      </c>
      <c r="AL1591" s="38">
        <v>-0.25772990000000001</v>
      </c>
      <c r="AM1591" s="38">
        <v>-0.24894559999999999</v>
      </c>
      <c r="AN1591" s="38">
        <v>-0.24366550000000001</v>
      </c>
      <c r="AO1591" s="38">
        <v>-5.7370999999999998E-2</v>
      </c>
      <c r="AP1591" s="38">
        <v>-3.9409300000000001E-2</v>
      </c>
      <c r="AQ1591" s="38">
        <v>-6.3581000000000002E-3</v>
      </c>
      <c r="AR1591" s="38">
        <v>0.22873959999999999</v>
      </c>
      <c r="AS1591" s="38">
        <v>-0.25854569999999999</v>
      </c>
      <c r="AT1591" s="38">
        <v>-0.25564520000000002</v>
      </c>
      <c r="AU1591" s="38">
        <v>-0.2552044</v>
      </c>
      <c r="AV1591" s="38">
        <v>-0.50533340000000004</v>
      </c>
      <c r="AW1591" s="38">
        <v>-0.52284969999999997</v>
      </c>
      <c r="AX1591" s="38">
        <v>-0.4754525</v>
      </c>
      <c r="AY1591" s="38">
        <v>0.30907050000000003</v>
      </c>
      <c r="AZ1591" s="38">
        <v>0.44675510000000002</v>
      </c>
      <c r="BA1591" s="38">
        <v>0.31464350000000002</v>
      </c>
      <c r="BB1591" s="38">
        <v>0.40010489999999999</v>
      </c>
      <c r="BC1591" s="38">
        <v>0.1126868</v>
      </c>
      <c r="BD1591" s="38">
        <v>0.15560789999999999</v>
      </c>
      <c r="BE1591" s="38">
        <v>0.21296109999999999</v>
      </c>
      <c r="BF1591" s="38">
        <v>3.4386399999999998E-2</v>
      </c>
      <c r="BG1591" s="38">
        <v>-0.11047899999999999</v>
      </c>
      <c r="BH1591" s="38">
        <v>3.0788800000000002E-2</v>
      </c>
      <c r="BI1591" s="38">
        <v>-8.8000800000000004E-2</v>
      </c>
      <c r="BJ1591" s="38">
        <v>-0.19348609999999999</v>
      </c>
      <c r="BK1591" s="38">
        <v>-0.1853292</v>
      </c>
      <c r="BL1591" s="38">
        <v>-0.18174480000000001</v>
      </c>
      <c r="BM1591" s="38">
        <v>1.1437000000000001E-3</v>
      </c>
      <c r="BN1591" s="38">
        <v>1.38531E-2</v>
      </c>
      <c r="BO1591" s="38">
        <v>6.84694E-2</v>
      </c>
      <c r="BP1591" s="38">
        <v>0.2975682</v>
      </c>
      <c r="BQ1591" s="38">
        <v>-0.1861545</v>
      </c>
      <c r="BR1591" s="38">
        <v>-0.19103120000000001</v>
      </c>
      <c r="BS1591" s="38">
        <v>-0.17432929999999999</v>
      </c>
      <c r="BT1591" s="38">
        <v>-0.44623459999999998</v>
      </c>
      <c r="BU1591" s="38">
        <v>-0.46152660000000001</v>
      </c>
      <c r="BV1591" s="38">
        <v>-0.43221199999999999</v>
      </c>
      <c r="BW1591" s="38">
        <v>0.36612640000000002</v>
      </c>
      <c r="BX1591" s="38">
        <v>0.51034020000000002</v>
      </c>
      <c r="BY1591" s="38">
        <v>0.39287450000000002</v>
      </c>
      <c r="BZ1591" s="38">
        <v>0.50446429999999998</v>
      </c>
      <c r="CA1591" s="38">
        <v>0.2176237</v>
      </c>
      <c r="CB1591" s="38">
        <v>0.26770480000000002</v>
      </c>
      <c r="CC1591" s="38">
        <v>0.31701000000000001</v>
      </c>
      <c r="CD1591" s="38">
        <v>0.15867829999999999</v>
      </c>
      <c r="CE1591" s="38">
        <v>4.1038000000000003E-3</v>
      </c>
      <c r="CF1591" s="38">
        <v>0.14188509999999999</v>
      </c>
      <c r="CG1591" s="38">
        <v>2.68433E-2</v>
      </c>
      <c r="CH1591" s="38">
        <v>-0.14899100000000001</v>
      </c>
      <c r="CI1591" s="38">
        <v>-0.1412687</v>
      </c>
      <c r="CJ1591" s="38">
        <v>-0.1388588</v>
      </c>
      <c r="CK1591" s="38">
        <v>4.1670800000000001E-2</v>
      </c>
      <c r="CL1591" s="38">
        <v>5.0742500000000003E-2</v>
      </c>
      <c r="CM1591" s="38">
        <v>0.1202947</v>
      </c>
      <c r="CN1591" s="38">
        <v>0.34523860000000001</v>
      </c>
      <c r="CO1591" s="38">
        <v>-0.13601650000000001</v>
      </c>
      <c r="CP1591" s="38">
        <v>-0.14627970000000001</v>
      </c>
      <c r="CQ1591" s="38">
        <v>-0.1183154</v>
      </c>
      <c r="CR1591" s="38">
        <v>-0.40530300000000002</v>
      </c>
      <c r="CS1591" s="38">
        <v>-0.41905439999999999</v>
      </c>
      <c r="CT1591" s="38">
        <v>-0.4022637</v>
      </c>
      <c r="CU1591" s="38">
        <v>0.40564319999999998</v>
      </c>
      <c r="CV1591" s="38">
        <v>0.55437899999999996</v>
      </c>
      <c r="CW1591" s="38">
        <v>0.44705699999999998</v>
      </c>
      <c r="CX1591" s="38">
        <v>0.57674320000000001</v>
      </c>
      <c r="CY1591" s="38">
        <v>0.29030270000000002</v>
      </c>
      <c r="CZ1591" s="38">
        <v>0.34534280000000001</v>
      </c>
      <c r="DA1591" s="38">
        <v>0.38907399999999998</v>
      </c>
      <c r="DB1591" s="38">
        <v>0.24476249999999999</v>
      </c>
      <c r="DC1591" s="38">
        <v>8.3463499999999996E-2</v>
      </c>
      <c r="DD1591" s="38">
        <v>0.2188301</v>
      </c>
      <c r="DE1591" s="38">
        <v>0.1063841</v>
      </c>
      <c r="DF1591" s="38">
        <v>-0.1044959</v>
      </c>
      <c r="DG1591" s="38">
        <v>-9.7208199999999995E-2</v>
      </c>
      <c r="DH1591" s="38">
        <v>-9.5972699999999994E-2</v>
      </c>
      <c r="DI1591" s="38">
        <v>8.2197900000000004E-2</v>
      </c>
      <c r="DJ1591" s="38">
        <v>8.7631899999999999E-2</v>
      </c>
      <c r="DK1591" s="38">
        <v>0.17212</v>
      </c>
      <c r="DL1591" s="38">
        <v>0.39290900000000001</v>
      </c>
      <c r="DM1591" s="38">
        <v>-8.5878599999999999E-2</v>
      </c>
      <c r="DN1591" s="38">
        <v>-0.1015282</v>
      </c>
      <c r="DO1591" s="38">
        <v>-6.2301500000000003E-2</v>
      </c>
      <c r="DP1591" s="38">
        <v>-0.36437130000000001</v>
      </c>
      <c r="DQ1591" s="38">
        <v>-0.37658219999999998</v>
      </c>
      <c r="DR1591" s="38">
        <v>-0.37231550000000002</v>
      </c>
      <c r="DS1591" s="38">
        <v>0.44516</v>
      </c>
      <c r="DT1591" s="38">
        <v>0.5984178</v>
      </c>
      <c r="DU1591" s="38">
        <v>0.50123960000000001</v>
      </c>
      <c r="DV1591" s="38">
        <v>0.64902210000000005</v>
      </c>
      <c r="DW1591" s="38">
        <v>0.36298160000000002</v>
      </c>
      <c r="DX1591" s="38">
        <v>0.42298069999999999</v>
      </c>
      <c r="DY1591" s="38">
        <v>0.46113789999999999</v>
      </c>
      <c r="DZ1591" s="38">
        <v>0.33084669999999999</v>
      </c>
      <c r="EA1591" s="38">
        <v>0.1628233</v>
      </c>
      <c r="EB1591" s="38">
        <v>0.29577510000000001</v>
      </c>
      <c r="EC1591" s="38">
        <v>0.1859248</v>
      </c>
      <c r="ED1591" s="38">
        <v>-4.0252099999999999E-2</v>
      </c>
      <c r="EE1591" s="38">
        <v>-3.3591900000000001E-2</v>
      </c>
      <c r="EF1591" s="38">
        <v>-3.4052100000000002E-2</v>
      </c>
      <c r="EG1591" s="38">
        <v>0.14071259999999999</v>
      </c>
      <c r="EH1591" s="38">
        <v>0.1408943</v>
      </c>
      <c r="EI1591" s="38">
        <v>0.24694749999999999</v>
      </c>
      <c r="EJ1591" s="38">
        <v>0.46173760000000003</v>
      </c>
      <c r="EK1591" s="38">
        <v>-1.3487300000000001E-2</v>
      </c>
      <c r="EL1591" s="38">
        <v>-3.6914099999999998E-2</v>
      </c>
      <c r="EM1591" s="38">
        <v>1.8573699999999999E-2</v>
      </c>
      <c r="EN1591" s="38">
        <v>-0.3052725</v>
      </c>
      <c r="EO1591" s="38">
        <v>-0.31525900000000001</v>
      </c>
      <c r="EP1591" s="38">
        <v>-0.3290749</v>
      </c>
      <c r="EQ1591" s="38">
        <v>0.50221590000000005</v>
      </c>
      <c r="ER1591" s="38">
        <v>0.6620028</v>
      </c>
      <c r="ES1591" s="38">
        <v>0.5794705</v>
      </c>
      <c r="ET1591" s="38">
        <v>0.75338139999999998</v>
      </c>
      <c r="EU1591" s="38">
        <v>0.46791850000000001</v>
      </c>
      <c r="EV1591" s="38">
        <v>0.53507760000000004</v>
      </c>
      <c r="EW1591" s="38">
        <v>0.56518679999999999</v>
      </c>
      <c r="EX1591" s="38">
        <v>0.4551386</v>
      </c>
      <c r="EY1591" s="38">
        <v>0.27740619999999999</v>
      </c>
      <c r="EZ1591" s="38">
        <v>0.40687139999999999</v>
      </c>
      <c r="FA1591" s="38">
        <v>0.30076900000000001</v>
      </c>
      <c r="FB1591" s="38">
        <v>81.776870000000002</v>
      </c>
      <c r="FC1591" s="38">
        <v>81.024090000000001</v>
      </c>
      <c r="FD1591" s="38">
        <v>79.708160000000007</v>
      </c>
      <c r="FE1591" s="38">
        <v>78.037660000000002</v>
      </c>
      <c r="FF1591" s="38">
        <v>76.945239999999998</v>
      </c>
      <c r="FG1591" s="38">
        <v>75.622069999999994</v>
      </c>
      <c r="FH1591" s="38">
        <v>75.518140000000002</v>
      </c>
      <c r="FI1591" s="38">
        <v>77.351070000000007</v>
      </c>
      <c r="FJ1591" s="38">
        <v>79.716669999999993</v>
      </c>
      <c r="FK1591" s="38">
        <v>83.436549999999997</v>
      </c>
      <c r="FL1591" s="38">
        <v>87.798569999999998</v>
      </c>
      <c r="FM1591" s="38">
        <v>92.052070000000001</v>
      </c>
      <c r="FN1591" s="38">
        <v>93.098190000000002</v>
      </c>
      <c r="FO1591" s="38">
        <v>95.322720000000004</v>
      </c>
      <c r="FP1591" s="38">
        <v>97.780670000000001</v>
      </c>
      <c r="FQ1591" s="38">
        <v>98.684619999999995</v>
      </c>
      <c r="FR1591" s="38">
        <v>98.715680000000006</v>
      </c>
      <c r="FS1591" s="38">
        <v>97.986469999999997</v>
      </c>
      <c r="FT1591" s="38">
        <v>96.291409999999999</v>
      </c>
      <c r="FU1591" s="38">
        <v>93.2804</v>
      </c>
      <c r="FV1591" s="38">
        <v>89.987859999999998</v>
      </c>
      <c r="FW1591">
        <v>87.247450000000001</v>
      </c>
      <c r="FX1591">
        <v>84.721490000000003</v>
      </c>
      <c r="FY1591">
        <v>81.839410000000001</v>
      </c>
      <c r="FZ1591">
        <v>0.1146455</v>
      </c>
      <c r="GA1591">
        <v>0.78612789999999999</v>
      </c>
      <c r="GB1591">
        <v>1</v>
      </c>
    </row>
    <row r="1592" spans="1:184" x14ac:dyDescent="0.3">
      <c r="A1592" t="s">
        <v>1</v>
      </c>
      <c r="B1592" t="s">
        <v>186</v>
      </c>
      <c r="C1592" t="s">
        <v>1</v>
      </c>
      <c r="D1592" t="s">
        <v>1</v>
      </c>
      <c r="E1592" t="s">
        <v>1</v>
      </c>
      <c r="F1592" t="s">
        <v>1</v>
      </c>
      <c r="G1592" t="s">
        <v>1</v>
      </c>
      <c r="H1592" s="40" t="s">
        <v>1</v>
      </c>
      <c r="I1592" s="18" t="s">
        <v>1</v>
      </c>
      <c r="J1592" s="38" t="s">
        <v>1</v>
      </c>
      <c r="K1592" s="18">
        <v>44763</v>
      </c>
      <c r="L1592" s="38">
        <v>4107</v>
      </c>
      <c r="M1592" s="38">
        <v>4107</v>
      </c>
      <c r="N1592" s="38">
        <v>18.582460000000001</v>
      </c>
      <c r="O1592" s="38">
        <v>18.102979999999999</v>
      </c>
      <c r="P1592" s="38">
        <v>17.89368</v>
      </c>
      <c r="Q1592" s="38">
        <v>18.244530000000001</v>
      </c>
      <c r="R1592" s="38">
        <v>19.51559</v>
      </c>
      <c r="S1592" s="38">
        <v>21.939620000000001</v>
      </c>
      <c r="T1592" s="38">
        <v>24.779350000000001</v>
      </c>
      <c r="U1592" s="38">
        <v>26.55087</v>
      </c>
      <c r="V1592" s="38">
        <v>27.669270000000001</v>
      </c>
      <c r="W1592" s="38">
        <v>28.271540000000002</v>
      </c>
      <c r="X1592" s="38">
        <v>28.714169999999999</v>
      </c>
      <c r="Y1592" s="38">
        <v>28.838139999999999</v>
      </c>
      <c r="Z1592" s="38">
        <v>28.998560000000001</v>
      </c>
      <c r="AA1592" s="38">
        <v>29.190919999999998</v>
      </c>
      <c r="AB1592" s="38">
        <v>28.15174</v>
      </c>
      <c r="AC1592" s="38">
        <v>26.210249999999998</v>
      </c>
      <c r="AD1592" s="38">
        <v>24.17923</v>
      </c>
      <c r="AE1592" s="38">
        <v>22.57807</v>
      </c>
      <c r="AF1592" s="38">
        <v>21.865259999999999</v>
      </c>
      <c r="AG1592" s="38">
        <v>21.248200000000001</v>
      </c>
      <c r="AH1592" s="38">
        <v>20.845300000000002</v>
      </c>
      <c r="AI1592" s="38">
        <v>20.754799999999999</v>
      </c>
      <c r="AJ1592" s="38">
        <v>20.280449999999998</v>
      </c>
      <c r="AK1592" s="38">
        <v>19.497910000000001</v>
      </c>
      <c r="AL1592" s="38">
        <v>-0.267291</v>
      </c>
      <c r="AM1592" s="38">
        <v>-0.54308250000000002</v>
      </c>
      <c r="AN1592" s="38">
        <v>-0.48476219999999998</v>
      </c>
      <c r="AO1592" s="38">
        <v>-0.2040553</v>
      </c>
      <c r="AP1592" s="38">
        <v>-0.15712180000000001</v>
      </c>
      <c r="AQ1592" s="38">
        <v>-0.2647292</v>
      </c>
      <c r="AR1592" s="38">
        <v>-0.1749156</v>
      </c>
      <c r="AS1592" s="38">
        <v>-9.9670099999999998E-2</v>
      </c>
      <c r="AT1592" s="38">
        <v>8.4185499999999996E-2</v>
      </c>
      <c r="AU1592" s="38">
        <v>0.13121969999999999</v>
      </c>
      <c r="AV1592" s="38">
        <v>-9.9065999999999998E-3</v>
      </c>
      <c r="AW1592" s="38">
        <v>-0.58785339999999997</v>
      </c>
      <c r="AX1592" s="38">
        <v>-0.43853049999999999</v>
      </c>
      <c r="AY1592" s="38">
        <v>-0.13175200000000001</v>
      </c>
      <c r="AZ1592" s="38">
        <v>0.36074460000000003</v>
      </c>
      <c r="BA1592" s="38">
        <v>0.59941299999999997</v>
      </c>
      <c r="BB1592" s="38">
        <v>0.32448919999999998</v>
      </c>
      <c r="BC1592" s="38">
        <v>0.44140839999999998</v>
      </c>
      <c r="BD1592" s="38">
        <v>0.44745980000000002</v>
      </c>
      <c r="BE1592" s="38">
        <v>0.48106910000000003</v>
      </c>
      <c r="BF1592" s="38">
        <v>0.55581179999999997</v>
      </c>
      <c r="BG1592" s="38">
        <v>0.45475009999999999</v>
      </c>
      <c r="BH1592" s="38">
        <v>0.60800679999999996</v>
      </c>
      <c r="BI1592" s="38">
        <v>0.3989933</v>
      </c>
      <c r="BJ1592" s="38">
        <v>-0.18590280000000001</v>
      </c>
      <c r="BK1592" s="38">
        <v>-0.46764670000000003</v>
      </c>
      <c r="BL1592" s="38">
        <v>-0.41672009999999998</v>
      </c>
      <c r="BM1592" s="38">
        <v>-0.1385738</v>
      </c>
      <c r="BN1592" s="38">
        <v>-0.1050363</v>
      </c>
      <c r="BO1592" s="38">
        <v>-0.20605280000000001</v>
      </c>
      <c r="BP1592" s="38">
        <v>-0.11159289999999999</v>
      </c>
      <c r="BQ1592" s="38">
        <v>-3.05115E-2</v>
      </c>
      <c r="BR1592" s="38">
        <v>0.1571118</v>
      </c>
      <c r="BS1592" s="38">
        <v>0.2112599</v>
      </c>
      <c r="BT1592" s="38">
        <v>6.8545800000000004E-2</v>
      </c>
      <c r="BU1592" s="38">
        <v>-0.53798780000000002</v>
      </c>
      <c r="BV1592" s="38">
        <v>-0.39812419999999998</v>
      </c>
      <c r="BW1592" s="38">
        <v>-8.5429199999999997E-2</v>
      </c>
      <c r="BX1592" s="38">
        <v>0.41836699999999999</v>
      </c>
      <c r="BY1592" s="38">
        <v>0.669404</v>
      </c>
      <c r="BZ1592" s="38">
        <v>0.40690340000000003</v>
      </c>
      <c r="CA1592" s="38">
        <v>0.53676610000000002</v>
      </c>
      <c r="CB1592" s="38">
        <v>0.55646189999999995</v>
      </c>
      <c r="CC1592" s="38">
        <v>0.59580770000000005</v>
      </c>
      <c r="CD1592" s="38">
        <v>0.67779400000000001</v>
      </c>
      <c r="CE1592" s="38">
        <v>0.57016389999999995</v>
      </c>
      <c r="CF1592" s="38">
        <v>0.72593359999999996</v>
      </c>
      <c r="CG1592" s="38">
        <v>0.51935589999999998</v>
      </c>
      <c r="CH1592" s="38">
        <v>-0.1295335</v>
      </c>
      <c r="CI1592" s="38">
        <v>-0.41540009999999999</v>
      </c>
      <c r="CJ1592" s="38">
        <v>-0.36959439999999999</v>
      </c>
      <c r="CK1592" s="38">
        <v>-9.3221499999999999E-2</v>
      </c>
      <c r="CL1592" s="38">
        <v>-6.8962099999999998E-2</v>
      </c>
      <c r="CM1592" s="38">
        <v>-0.1654137</v>
      </c>
      <c r="CN1592" s="38">
        <v>-6.7735799999999999E-2</v>
      </c>
      <c r="CO1592" s="38">
        <v>1.73876E-2</v>
      </c>
      <c r="CP1592" s="38">
        <v>0.20762030000000001</v>
      </c>
      <c r="CQ1592" s="38">
        <v>0.26669559999999998</v>
      </c>
      <c r="CR1592" s="38">
        <v>0.12288159999999999</v>
      </c>
      <c r="CS1592" s="38">
        <v>-0.50345110000000004</v>
      </c>
      <c r="CT1592" s="38">
        <v>-0.37013879999999999</v>
      </c>
      <c r="CU1592" s="38">
        <v>-5.3346200000000003E-2</v>
      </c>
      <c r="CV1592" s="38">
        <v>0.45827620000000002</v>
      </c>
      <c r="CW1592" s="38">
        <v>0.7178795</v>
      </c>
      <c r="CX1592" s="38">
        <v>0.46398309999999998</v>
      </c>
      <c r="CY1592" s="38">
        <v>0.60281039999999997</v>
      </c>
      <c r="CZ1592" s="38">
        <v>0.63195630000000003</v>
      </c>
      <c r="DA1592" s="38">
        <v>0.67527519999999996</v>
      </c>
      <c r="DB1592" s="38">
        <v>0.76227840000000002</v>
      </c>
      <c r="DC1592" s="38">
        <v>0.65009919999999999</v>
      </c>
      <c r="DD1592" s="38">
        <v>0.80760929999999997</v>
      </c>
      <c r="DE1592" s="38">
        <v>0.60271870000000005</v>
      </c>
      <c r="DF1592" s="38">
        <v>-7.3164300000000002E-2</v>
      </c>
      <c r="DG1592" s="38">
        <v>-0.36315360000000002</v>
      </c>
      <c r="DH1592" s="38">
        <v>-0.3224687</v>
      </c>
      <c r="DI1592" s="38">
        <v>-4.7869200000000001E-2</v>
      </c>
      <c r="DJ1592" s="38">
        <v>-3.2887800000000002E-2</v>
      </c>
      <c r="DK1592" s="38">
        <v>-0.1247745</v>
      </c>
      <c r="DL1592" s="38">
        <v>-2.3878699999999999E-2</v>
      </c>
      <c r="DM1592" s="38">
        <v>6.52866E-2</v>
      </c>
      <c r="DN1592" s="38">
        <v>0.25812879999999999</v>
      </c>
      <c r="DO1592" s="38">
        <v>0.32213120000000001</v>
      </c>
      <c r="DP1592" s="38">
        <v>0.1772175</v>
      </c>
      <c r="DQ1592" s="38">
        <v>-0.46891440000000001</v>
      </c>
      <c r="DR1592" s="38">
        <v>-0.3421535</v>
      </c>
      <c r="DS1592" s="38">
        <v>-2.1263199999999999E-2</v>
      </c>
      <c r="DT1592" s="38">
        <v>0.4981853</v>
      </c>
      <c r="DU1592" s="38">
        <v>0.76635500000000001</v>
      </c>
      <c r="DV1592" s="38">
        <v>0.5210629</v>
      </c>
      <c r="DW1592" s="38">
        <v>0.66885479999999997</v>
      </c>
      <c r="DX1592" s="38">
        <v>0.70745080000000005</v>
      </c>
      <c r="DY1592" s="38">
        <v>0.75474269999999999</v>
      </c>
      <c r="DZ1592" s="38">
        <v>0.84676289999999999</v>
      </c>
      <c r="EA1592" s="38">
        <v>0.73003450000000003</v>
      </c>
      <c r="EB1592" s="38">
        <v>0.88928499999999999</v>
      </c>
      <c r="EC1592" s="38">
        <v>0.68608139999999995</v>
      </c>
      <c r="ED1592" s="38">
        <v>8.2238999999999993E-3</v>
      </c>
      <c r="EE1592" s="38">
        <v>-0.28771780000000002</v>
      </c>
      <c r="EF1592" s="38">
        <v>-0.2544266</v>
      </c>
      <c r="EG1592" s="38">
        <v>1.7612300000000001E-2</v>
      </c>
      <c r="EH1592" s="38">
        <v>1.9197700000000002E-2</v>
      </c>
      <c r="EI1592" s="38">
        <v>-6.6098100000000007E-2</v>
      </c>
      <c r="EJ1592" s="38">
        <v>3.9444E-2</v>
      </c>
      <c r="EK1592" s="38">
        <v>0.13444519999999999</v>
      </c>
      <c r="EL1592" s="38">
        <v>0.33105499999999999</v>
      </c>
      <c r="EM1592" s="38">
        <v>0.40217150000000002</v>
      </c>
      <c r="EN1592" s="38">
        <v>0.2556698</v>
      </c>
      <c r="EO1592" s="38">
        <v>-0.4190488</v>
      </c>
      <c r="EP1592" s="38">
        <v>-0.30174709999999999</v>
      </c>
      <c r="EQ1592" s="38">
        <v>2.5059600000000001E-2</v>
      </c>
      <c r="ER1592" s="38">
        <v>0.55580770000000002</v>
      </c>
      <c r="ES1592" s="38">
        <v>0.83634589999999998</v>
      </c>
      <c r="ET1592" s="38">
        <v>0.60347709999999999</v>
      </c>
      <c r="EU1592" s="38">
        <v>0.76421249999999996</v>
      </c>
      <c r="EV1592" s="38">
        <v>0.81645290000000004</v>
      </c>
      <c r="EW1592" s="38">
        <v>0.86948130000000001</v>
      </c>
      <c r="EX1592" s="38">
        <v>0.96874510000000003</v>
      </c>
      <c r="EY1592" s="38">
        <v>0.84544839999999999</v>
      </c>
      <c r="EZ1592" s="38">
        <v>1.007212</v>
      </c>
      <c r="FA1592" s="38">
        <v>0.80644400000000005</v>
      </c>
      <c r="FB1592" s="38">
        <v>78.376720000000006</v>
      </c>
      <c r="FC1592" s="38">
        <v>76.342230000000001</v>
      </c>
      <c r="FD1592" s="38">
        <v>74.640540000000001</v>
      </c>
      <c r="FE1592" s="38">
        <v>73.146389999999997</v>
      </c>
      <c r="FF1592" s="38">
        <v>71.680459999999997</v>
      </c>
      <c r="FG1592" s="38">
        <v>70.079030000000003</v>
      </c>
      <c r="FH1592" s="38">
        <v>69.68562</v>
      </c>
      <c r="FI1592" s="38">
        <v>72.517169999999993</v>
      </c>
      <c r="FJ1592" s="38">
        <v>76.250309999999999</v>
      </c>
      <c r="FK1592" s="38">
        <v>80.651179999999997</v>
      </c>
      <c r="FL1592" s="38">
        <v>85.365430000000003</v>
      </c>
      <c r="FM1592" s="38">
        <v>88.802509999999998</v>
      </c>
      <c r="FN1592" s="38">
        <v>91.729799999999997</v>
      </c>
      <c r="FO1592" s="38">
        <v>93.853260000000006</v>
      </c>
      <c r="FP1592" s="38">
        <v>95.306529999999995</v>
      </c>
      <c r="FQ1592" s="38">
        <v>96.344920000000002</v>
      </c>
      <c r="FR1592" s="38">
        <v>98.785640000000001</v>
      </c>
      <c r="FS1592" s="38">
        <v>98.296629999999993</v>
      </c>
      <c r="FT1592" s="38">
        <v>96.528620000000004</v>
      </c>
      <c r="FU1592" s="38">
        <v>93.564700000000002</v>
      </c>
      <c r="FV1592" s="38">
        <v>89.677419999999998</v>
      </c>
      <c r="FW1592">
        <v>86.075909999999993</v>
      </c>
      <c r="FX1592">
        <v>83.025220000000004</v>
      </c>
      <c r="FY1592">
        <v>79.840249999999997</v>
      </c>
      <c r="FZ1592">
        <v>7.4546200000000007E-2</v>
      </c>
      <c r="GA1592">
        <v>0.34272710000000001</v>
      </c>
      <c r="GB1592">
        <v>1</v>
      </c>
    </row>
    <row r="1593" spans="1:184" x14ac:dyDescent="0.3">
      <c r="A1593" t="s">
        <v>1</v>
      </c>
      <c r="B1593" t="s">
        <v>186</v>
      </c>
      <c r="C1593" t="s">
        <v>1</v>
      </c>
      <c r="D1593" t="s">
        <v>1</v>
      </c>
      <c r="E1593" t="s">
        <v>1</v>
      </c>
      <c r="F1593" t="s">
        <v>1</v>
      </c>
      <c r="G1593" t="s">
        <v>1</v>
      </c>
      <c r="H1593" s="40" t="s">
        <v>1</v>
      </c>
      <c r="I1593" s="18" t="s">
        <v>1</v>
      </c>
      <c r="J1593" s="38" t="s">
        <v>1</v>
      </c>
      <c r="K1593" s="18">
        <v>44789</v>
      </c>
      <c r="L1593" s="38">
        <v>4091</v>
      </c>
      <c r="M1593" s="38">
        <v>4091</v>
      </c>
      <c r="N1593" s="38">
        <v>23.844639999999998</v>
      </c>
      <c r="O1593" s="38">
        <v>23.379349999999999</v>
      </c>
      <c r="P1593" s="38">
        <v>23.100359999999998</v>
      </c>
      <c r="Q1593" s="38">
        <v>23.267150000000001</v>
      </c>
      <c r="R1593" s="38">
        <v>24.511060000000001</v>
      </c>
      <c r="S1593" s="38">
        <v>27.230060000000002</v>
      </c>
      <c r="T1593" s="38">
        <v>30.166250000000002</v>
      </c>
      <c r="U1593" s="38">
        <v>32.108040000000003</v>
      </c>
      <c r="V1593" s="38">
        <v>33.322960000000002</v>
      </c>
      <c r="W1593" s="38">
        <v>34.119610000000002</v>
      </c>
      <c r="X1593" s="38">
        <v>34.861179999999997</v>
      </c>
      <c r="Y1593" s="38">
        <v>35.12397</v>
      </c>
      <c r="Z1593" s="38">
        <v>35.25976</v>
      </c>
      <c r="AA1593" s="38">
        <v>35.355200000000004</v>
      </c>
      <c r="AB1593" s="38">
        <v>34.204090000000001</v>
      </c>
      <c r="AC1593" s="38">
        <v>32.353729999999999</v>
      </c>
      <c r="AD1593" s="38">
        <v>30.185030000000001</v>
      </c>
      <c r="AE1593" s="38">
        <v>28.473790000000001</v>
      </c>
      <c r="AF1593" s="38">
        <v>27.726310000000002</v>
      </c>
      <c r="AG1593" s="38">
        <v>27.126339999999999</v>
      </c>
      <c r="AH1593" s="38">
        <v>26.58774</v>
      </c>
      <c r="AI1593" s="38">
        <v>26.389330000000001</v>
      </c>
      <c r="AJ1593" s="38">
        <v>25.782609999999998</v>
      </c>
      <c r="AK1593" s="38">
        <v>25.037040000000001</v>
      </c>
      <c r="AL1593" s="38">
        <v>-0.37029380000000001</v>
      </c>
      <c r="AM1593" s="38">
        <v>-0.2976898</v>
      </c>
      <c r="AN1593" s="38">
        <v>-0.23426179999999999</v>
      </c>
      <c r="AO1593" s="38">
        <v>0.15468119999999999</v>
      </c>
      <c r="AP1593" s="38">
        <v>0.23031840000000001</v>
      </c>
      <c r="AQ1593" s="38">
        <v>-5.0784500000000003E-2</v>
      </c>
      <c r="AR1593" s="38">
        <v>1.4963000000000001E-3</v>
      </c>
      <c r="AS1593" s="38">
        <v>9.3486999999999997E-3</v>
      </c>
      <c r="AT1593" s="38">
        <v>-9.6951999999999993E-3</v>
      </c>
      <c r="AU1593" s="38">
        <v>-0.18058630000000001</v>
      </c>
      <c r="AV1593" s="38">
        <v>4.16681E-2</v>
      </c>
      <c r="AW1593" s="38">
        <v>1.0268299999999999E-2</v>
      </c>
      <c r="AX1593" s="38">
        <v>-0.12971759999999999</v>
      </c>
      <c r="AY1593" s="38">
        <v>-0.11196200000000001</v>
      </c>
      <c r="AZ1593" s="38">
        <v>5.6887199999999999E-2</v>
      </c>
      <c r="BA1593" s="38">
        <v>0.1980671</v>
      </c>
      <c r="BB1593" s="38">
        <v>0.3517863</v>
      </c>
      <c r="BC1593" s="38">
        <v>0.23799960000000001</v>
      </c>
      <c r="BD1593" s="38">
        <v>0.2536409</v>
      </c>
      <c r="BE1593" s="38">
        <v>-8.7823999999999992E-3</v>
      </c>
      <c r="BF1593" s="38">
        <v>-0.4114873</v>
      </c>
      <c r="BG1593" s="38">
        <v>-0.38635409999999998</v>
      </c>
      <c r="BH1593" s="38">
        <v>-0.1646369</v>
      </c>
      <c r="BI1593" s="38">
        <v>-0.15464810000000001</v>
      </c>
      <c r="BJ1593" s="38">
        <v>-0.31110860000000001</v>
      </c>
      <c r="BK1593" s="38">
        <v>-0.24401220000000001</v>
      </c>
      <c r="BL1593" s="38">
        <v>-0.18891430000000001</v>
      </c>
      <c r="BM1593" s="38">
        <v>0.2018073</v>
      </c>
      <c r="BN1593" s="38">
        <v>0.2704973</v>
      </c>
      <c r="BO1593" s="38">
        <v>-6.5152999999999999E-3</v>
      </c>
      <c r="BP1593" s="38">
        <v>5.5957800000000002E-2</v>
      </c>
      <c r="BQ1593" s="38">
        <v>6.4917600000000006E-2</v>
      </c>
      <c r="BR1593" s="38">
        <v>4.78021E-2</v>
      </c>
      <c r="BS1593" s="38">
        <v>-0.12253360000000001</v>
      </c>
      <c r="BT1593" s="38">
        <v>9.2200900000000002E-2</v>
      </c>
      <c r="BU1593" s="38">
        <v>5.0502499999999999E-2</v>
      </c>
      <c r="BV1593" s="38">
        <v>-9.4580499999999998E-2</v>
      </c>
      <c r="BW1593" s="38">
        <v>-6.4875500000000003E-2</v>
      </c>
      <c r="BX1593" s="38">
        <v>0.1090313</v>
      </c>
      <c r="BY1593" s="38">
        <v>0.26078519999999999</v>
      </c>
      <c r="BZ1593" s="38">
        <v>0.41810019999999998</v>
      </c>
      <c r="CA1593" s="38">
        <v>0.30750630000000001</v>
      </c>
      <c r="CB1593" s="38">
        <v>0.32726509999999998</v>
      </c>
      <c r="CC1593" s="38">
        <v>6.24609E-2</v>
      </c>
      <c r="CD1593" s="38">
        <v>-0.33746730000000003</v>
      </c>
      <c r="CE1593" s="38">
        <v>-0.30811440000000001</v>
      </c>
      <c r="CF1593" s="38">
        <v>-8.0721799999999996E-2</v>
      </c>
      <c r="CG1593" s="38">
        <v>-6.8059499999999995E-2</v>
      </c>
      <c r="CH1593" s="38">
        <v>-0.270117</v>
      </c>
      <c r="CI1593" s="38">
        <v>-0.2068353</v>
      </c>
      <c r="CJ1593" s="38">
        <v>-0.1575068</v>
      </c>
      <c r="CK1593" s="38">
        <v>0.23444680000000001</v>
      </c>
      <c r="CL1593" s="38">
        <v>0.29832500000000001</v>
      </c>
      <c r="CM1593" s="38">
        <v>2.41455E-2</v>
      </c>
      <c r="CN1593" s="38">
        <v>9.3677700000000003E-2</v>
      </c>
      <c r="CO1593" s="38">
        <v>0.10340439999999999</v>
      </c>
      <c r="CP1593" s="38">
        <v>8.7624499999999994E-2</v>
      </c>
      <c r="CQ1593" s="38">
        <v>-8.2326399999999994E-2</v>
      </c>
      <c r="CR1593" s="38">
        <v>0.1271999</v>
      </c>
      <c r="CS1593" s="38">
        <v>7.8368699999999999E-2</v>
      </c>
      <c r="CT1593" s="38">
        <v>-7.0244600000000004E-2</v>
      </c>
      <c r="CU1593" s="38">
        <v>-3.2263500000000001E-2</v>
      </c>
      <c r="CV1593" s="38">
        <v>0.1451462</v>
      </c>
      <c r="CW1593" s="38">
        <v>0.30422359999999998</v>
      </c>
      <c r="CX1593" s="38">
        <v>0.46402900000000002</v>
      </c>
      <c r="CY1593" s="38">
        <v>0.35564630000000003</v>
      </c>
      <c r="CZ1593" s="38">
        <v>0.37825690000000001</v>
      </c>
      <c r="DA1593" s="38">
        <v>0.11180370000000001</v>
      </c>
      <c r="DB1593" s="38">
        <v>-0.28620119999999999</v>
      </c>
      <c r="DC1593" s="38">
        <v>-0.25392589999999998</v>
      </c>
      <c r="DD1593" s="38">
        <v>-2.2602500000000001E-2</v>
      </c>
      <c r="DE1593" s="38">
        <v>-8.0885000000000002E-3</v>
      </c>
      <c r="DF1593" s="38">
        <v>-0.22912550000000001</v>
      </c>
      <c r="DG1593" s="38">
        <v>-0.16965839999999999</v>
      </c>
      <c r="DH1593" s="38">
        <v>-0.12609919999999999</v>
      </c>
      <c r="DI1593" s="38">
        <v>0.2670862</v>
      </c>
      <c r="DJ1593" s="38">
        <v>0.32615270000000002</v>
      </c>
      <c r="DK1593" s="38">
        <v>5.4806199999999999E-2</v>
      </c>
      <c r="DL1593" s="38">
        <v>0.1313976</v>
      </c>
      <c r="DM1593" s="38">
        <v>0.1418913</v>
      </c>
      <c r="DN1593" s="38">
        <v>0.1274469</v>
      </c>
      <c r="DO1593" s="38">
        <v>-4.2119299999999998E-2</v>
      </c>
      <c r="DP1593" s="38">
        <v>0.1621988</v>
      </c>
      <c r="DQ1593" s="38">
        <v>0.1062348</v>
      </c>
      <c r="DR1593" s="38">
        <v>-4.5908699999999997E-2</v>
      </c>
      <c r="DS1593" s="38">
        <v>3.4840000000000001E-4</v>
      </c>
      <c r="DT1593" s="38">
        <v>0.18126110000000001</v>
      </c>
      <c r="DU1593" s="38">
        <v>0.34766190000000002</v>
      </c>
      <c r="DV1593" s="38">
        <v>0.50995780000000002</v>
      </c>
      <c r="DW1593" s="38">
        <v>0.40378639999999999</v>
      </c>
      <c r="DX1593" s="38">
        <v>0.42924869999999998</v>
      </c>
      <c r="DY1593" s="38">
        <v>0.1611466</v>
      </c>
      <c r="DZ1593" s="38">
        <v>-0.23493510000000001</v>
      </c>
      <c r="EA1593" s="38">
        <v>-0.19973730000000001</v>
      </c>
      <c r="EB1593" s="38">
        <v>3.5516899999999997E-2</v>
      </c>
      <c r="EC1593" s="38">
        <v>5.1882499999999998E-2</v>
      </c>
      <c r="ED1593" s="38">
        <v>-0.16994029999999999</v>
      </c>
      <c r="EE1593" s="38">
        <v>-0.1159809</v>
      </c>
      <c r="EF1593" s="38">
        <v>-8.0751699999999996E-2</v>
      </c>
      <c r="EG1593" s="38">
        <v>0.3142123</v>
      </c>
      <c r="EH1593" s="38">
        <v>0.36633159999999998</v>
      </c>
      <c r="EI1593" s="38">
        <v>9.9075499999999997E-2</v>
      </c>
      <c r="EJ1593" s="38">
        <v>0.1858591</v>
      </c>
      <c r="EK1593" s="38">
        <v>0.1974601</v>
      </c>
      <c r="EL1593" s="38">
        <v>0.1849442</v>
      </c>
      <c r="EM1593" s="38">
        <v>1.59335E-2</v>
      </c>
      <c r="EN1593" s="38">
        <v>0.21273159999999999</v>
      </c>
      <c r="EO1593" s="38">
        <v>0.14646909999999999</v>
      </c>
      <c r="EP1593" s="38">
        <v>-1.07715E-2</v>
      </c>
      <c r="EQ1593" s="38">
        <v>4.7434900000000002E-2</v>
      </c>
      <c r="ER1593" s="38">
        <v>0.23340520000000001</v>
      </c>
      <c r="ES1593" s="38">
        <v>0.41038000000000002</v>
      </c>
      <c r="ET1593" s="38">
        <v>0.57627170000000005</v>
      </c>
      <c r="EU1593" s="38">
        <v>0.47329310000000002</v>
      </c>
      <c r="EV1593" s="38">
        <v>0.50287280000000001</v>
      </c>
      <c r="EW1593" s="38">
        <v>0.23238980000000001</v>
      </c>
      <c r="EX1593" s="38">
        <v>-0.16091510000000001</v>
      </c>
      <c r="EY1593" s="38">
        <v>-0.1214977</v>
      </c>
      <c r="EZ1593" s="38">
        <v>0.119432</v>
      </c>
      <c r="FA1593" s="38">
        <v>0.13847110000000001</v>
      </c>
      <c r="FB1593" s="38">
        <v>79.713130000000007</v>
      </c>
      <c r="FC1593" s="38">
        <v>78.75694</v>
      </c>
      <c r="FD1593" s="38">
        <v>77.078720000000004</v>
      </c>
      <c r="FE1593" s="38">
        <v>75.369339999999994</v>
      </c>
      <c r="FF1593" s="38">
        <v>73.267300000000006</v>
      </c>
      <c r="FG1593" s="38">
        <v>72.232770000000002</v>
      </c>
      <c r="FH1593" s="38">
        <v>71.323840000000004</v>
      </c>
      <c r="FI1593" s="38">
        <v>72.957149999999999</v>
      </c>
      <c r="FJ1593" s="38">
        <v>77.304339999999996</v>
      </c>
      <c r="FK1593" s="38">
        <v>82.585859999999997</v>
      </c>
      <c r="FL1593" s="38">
        <v>87.215639999999993</v>
      </c>
      <c r="FM1593" s="38">
        <v>91.584549999999993</v>
      </c>
      <c r="FN1593" s="38">
        <v>95.662130000000005</v>
      </c>
      <c r="FO1593" s="38">
        <v>98.808689999999999</v>
      </c>
      <c r="FP1593" s="38">
        <v>101.3028</v>
      </c>
      <c r="FQ1593" s="38">
        <v>102.56659999999999</v>
      </c>
      <c r="FR1593" s="38">
        <v>103.0852</v>
      </c>
      <c r="FS1593" s="38">
        <v>102.8116</v>
      </c>
      <c r="FT1593" s="38">
        <v>101.5762</v>
      </c>
      <c r="FU1593" s="38">
        <v>99.16722</v>
      </c>
      <c r="FV1593" s="38">
        <v>95.261099999999999</v>
      </c>
      <c r="FW1593">
        <v>91.741519999999994</v>
      </c>
      <c r="FX1593">
        <v>88.900829999999999</v>
      </c>
      <c r="FY1593">
        <v>86.758830000000003</v>
      </c>
      <c r="FZ1593">
        <v>7.52332E-2</v>
      </c>
      <c r="GA1593">
        <v>0.45767380000000002</v>
      </c>
      <c r="GB1593">
        <v>1</v>
      </c>
    </row>
    <row r="1594" spans="1:184" x14ac:dyDescent="0.3">
      <c r="A1594" t="s">
        <v>1</v>
      </c>
      <c r="B1594" t="s">
        <v>186</v>
      </c>
      <c r="C1594" t="s">
        <v>1</v>
      </c>
      <c r="D1594" t="s">
        <v>1</v>
      </c>
      <c r="E1594" t="s">
        <v>1</v>
      </c>
      <c r="F1594" t="s">
        <v>1</v>
      </c>
      <c r="G1594" t="s">
        <v>1</v>
      </c>
      <c r="H1594" s="40" t="s">
        <v>1</v>
      </c>
      <c r="I1594" s="18" t="s">
        <v>1</v>
      </c>
      <c r="J1594" s="38" t="s">
        <v>1</v>
      </c>
      <c r="K1594" s="18">
        <v>44790</v>
      </c>
      <c r="L1594" s="38">
        <v>4091</v>
      </c>
      <c r="M1594" s="38">
        <v>4091</v>
      </c>
      <c r="N1594" s="38">
        <v>24.78435</v>
      </c>
      <c r="O1594" s="38">
        <v>24.313469999999999</v>
      </c>
      <c r="P1594" s="38">
        <v>24.060099999999998</v>
      </c>
      <c r="Q1594" s="38">
        <v>24.269590000000001</v>
      </c>
      <c r="R1594" s="38">
        <v>25.458770000000001</v>
      </c>
      <c r="S1594" s="38">
        <v>28.170390000000001</v>
      </c>
      <c r="T1594" s="38">
        <v>31.140809999999998</v>
      </c>
      <c r="U1594" s="38">
        <v>33.012720000000002</v>
      </c>
      <c r="V1594" s="38">
        <v>34.155279999999998</v>
      </c>
      <c r="W1594" s="38">
        <v>34.652650000000001</v>
      </c>
      <c r="X1594" s="38">
        <v>35.156759999999998</v>
      </c>
      <c r="Y1594" s="38">
        <v>35.290900000000001</v>
      </c>
      <c r="Z1594" s="38">
        <v>35.279879999999999</v>
      </c>
      <c r="AA1594" s="38">
        <v>35.163319999999999</v>
      </c>
      <c r="AB1594" s="38">
        <v>33.96049</v>
      </c>
      <c r="AC1594" s="38">
        <v>31.986630000000002</v>
      </c>
      <c r="AD1594" s="38">
        <v>29.771070000000002</v>
      </c>
      <c r="AE1594" s="38">
        <v>28.213069999999998</v>
      </c>
      <c r="AF1594" s="38">
        <v>27.601929999999999</v>
      </c>
      <c r="AG1594" s="38">
        <v>27.13449</v>
      </c>
      <c r="AH1594" s="38">
        <v>26.732040000000001</v>
      </c>
      <c r="AI1594" s="38">
        <v>26.51605</v>
      </c>
      <c r="AJ1594" s="38">
        <v>25.950130000000001</v>
      </c>
      <c r="AK1594" s="38">
        <v>25.21237</v>
      </c>
      <c r="AL1594" s="38">
        <v>0.24795909999999999</v>
      </c>
      <c r="AM1594" s="38">
        <v>0.32219560000000003</v>
      </c>
      <c r="AN1594" s="38">
        <v>0.25653559999999997</v>
      </c>
      <c r="AO1594" s="38">
        <v>0.16121450000000001</v>
      </c>
      <c r="AP1594" s="38">
        <v>-6.4861500000000002E-2</v>
      </c>
      <c r="AQ1594" s="38">
        <v>0.24926889999999999</v>
      </c>
      <c r="AR1594" s="38">
        <v>-0.25186740000000002</v>
      </c>
      <c r="AS1594" s="38">
        <v>-0.31560290000000002</v>
      </c>
      <c r="AT1594" s="38">
        <v>-0.37231999999999998</v>
      </c>
      <c r="AU1594" s="38">
        <v>-0.42017330000000003</v>
      </c>
      <c r="AV1594" s="38">
        <v>-0.23715</v>
      </c>
      <c r="AW1594" s="38">
        <v>-0.1585973</v>
      </c>
      <c r="AX1594" s="38">
        <v>6.2141700000000001E-2</v>
      </c>
      <c r="AY1594" s="38">
        <v>-2.4053999999999999E-2</v>
      </c>
      <c r="AZ1594" s="38">
        <v>0.25120989999999999</v>
      </c>
      <c r="BA1594" s="38">
        <v>0.39050610000000002</v>
      </c>
      <c r="BB1594" s="38">
        <v>0.50306830000000002</v>
      </c>
      <c r="BC1594" s="38">
        <v>0.51696350000000002</v>
      </c>
      <c r="BD1594" s="38">
        <v>0.40549469999999999</v>
      </c>
      <c r="BE1594" s="38">
        <v>0.45028089999999998</v>
      </c>
      <c r="BF1594" s="38">
        <v>-0.20868020000000001</v>
      </c>
      <c r="BG1594" s="38">
        <v>-3.7060099999999999E-2</v>
      </c>
      <c r="BH1594" s="38">
        <v>4.8682999999999999E-3</v>
      </c>
      <c r="BI1594" s="38">
        <v>-1.77059E-2</v>
      </c>
      <c r="BJ1594" s="38">
        <v>0.31405359999999999</v>
      </c>
      <c r="BK1594" s="38">
        <v>0.37946760000000002</v>
      </c>
      <c r="BL1594" s="38">
        <v>0.30445090000000002</v>
      </c>
      <c r="BM1594" s="38">
        <v>0.21470980000000001</v>
      </c>
      <c r="BN1594" s="38">
        <v>-1.47067E-2</v>
      </c>
      <c r="BO1594" s="38">
        <v>0.30362840000000002</v>
      </c>
      <c r="BP1594" s="38">
        <v>-0.19332750000000001</v>
      </c>
      <c r="BQ1594" s="38">
        <v>-0.25721690000000003</v>
      </c>
      <c r="BR1594" s="38">
        <v>-0.31507780000000002</v>
      </c>
      <c r="BS1594" s="38">
        <v>-0.35959869999999999</v>
      </c>
      <c r="BT1594" s="38">
        <v>-0.17954059999999999</v>
      </c>
      <c r="BU1594" s="38">
        <v>-0.1131315</v>
      </c>
      <c r="BV1594" s="38">
        <v>9.9217399999999997E-2</v>
      </c>
      <c r="BW1594" s="38">
        <v>2.18584E-2</v>
      </c>
      <c r="BX1594" s="38">
        <v>0.31418960000000001</v>
      </c>
      <c r="BY1594" s="38">
        <v>0.46737849999999997</v>
      </c>
      <c r="BZ1594" s="38">
        <v>0.59444640000000004</v>
      </c>
      <c r="CA1594" s="38">
        <v>0.60512379999999999</v>
      </c>
      <c r="CB1594" s="38">
        <v>0.48167510000000002</v>
      </c>
      <c r="CC1594" s="38">
        <v>0.52648649999999997</v>
      </c>
      <c r="CD1594" s="38">
        <v>-0.13011719999999999</v>
      </c>
      <c r="CE1594" s="38">
        <v>4.7426400000000001E-2</v>
      </c>
      <c r="CF1594" s="38">
        <v>9.4077599999999997E-2</v>
      </c>
      <c r="CG1594" s="38">
        <v>6.67431E-2</v>
      </c>
      <c r="CH1594" s="38">
        <v>0.3598305</v>
      </c>
      <c r="CI1594" s="38">
        <v>0.41913410000000001</v>
      </c>
      <c r="CJ1594" s="38">
        <v>0.33763690000000002</v>
      </c>
      <c r="CK1594" s="38">
        <v>0.2517605</v>
      </c>
      <c r="CL1594" s="38">
        <v>2.0030300000000001E-2</v>
      </c>
      <c r="CM1594" s="38">
        <v>0.34127770000000002</v>
      </c>
      <c r="CN1594" s="38">
        <v>-0.1527829</v>
      </c>
      <c r="CO1594" s="38">
        <v>-0.2167789</v>
      </c>
      <c r="CP1594" s="38">
        <v>-0.27543200000000001</v>
      </c>
      <c r="CQ1594" s="38">
        <v>-0.31764490000000001</v>
      </c>
      <c r="CR1594" s="38">
        <v>-0.1396406</v>
      </c>
      <c r="CS1594" s="38">
        <v>-8.1642099999999995E-2</v>
      </c>
      <c r="CT1594" s="38">
        <v>0.1248959</v>
      </c>
      <c r="CU1594" s="38">
        <v>5.3657099999999999E-2</v>
      </c>
      <c r="CV1594" s="38">
        <v>0.35780919999999999</v>
      </c>
      <c r="CW1594" s="38">
        <v>0.52062019999999998</v>
      </c>
      <c r="CX1594" s="38">
        <v>0.6577345</v>
      </c>
      <c r="CY1594" s="38">
        <v>0.66618330000000003</v>
      </c>
      <c r="CZ1594" s="38">
        <v>0.53443750000000001</v>
      </c>
      <c r="DA1594" s="38">
        <v>0.57926619999999995</v>
      </c>
      <c r="DB1594" s="38">
        <v>-7.57047E-2</v>
      </c>
      <c r="DC1594" s="38">
        <v>0.10594149999999999</v>
      </c>
      <c r="DD1594" s="38">
        <v>0.15586369999999999</v>
      </c>
      <c r="DE1594" s="38">
        <v>0.12523219999999999</v>
      </c>
      <c r="DF1594" s="38">
        <v>0.40560740000000001</v>
      </c>
      <c r="DG1594" s="38">
        <v>0.4588005</v>
      </c>
      <c r="DH1594" s="38">
        <v>0.37082280000000001</v>
      </c>
      <c r="DI1594" s="38">
        <v>0.28881119999999999</v>
      </c>
      <c r="DJ1594" s="38">
        <v>5.4767400000000001E-2</v>
      </c>
      <c r="DK1594" s="38">
        <v>0.37892690000000001</v>
      </c>
      <c r="DL1594" s="38">
        <v>-0.1122384</v>
      </c>
      <c r="DM1594" s="38">
        <v>-0.17634079999999999</v>
      </c>
      <c r="DN1594" s="38">
        <v>-0.2357862</v>
      </c>
      <c r="DO1594" s="38">
        <v>-0.27569110000000002</v>
      </c>
      <c r="DP1594" s="38">
        <v>-9.9740499999999996E-2</v>
      </c>
      <c r="DQ1594" s="38">
        <v>-5.0152599999999999E-2</v>
      </c>
      <c r="DR1594" s="38">
        <v>0.1505745</v>
      </c>
      <c r="DS1594" s="38">
        <v>8.5455799999999998E-2</v>
      </c>
      <c r="DT1594" s="38">
        <v>0.40142870000000003</v>
      </c>
      <c r="DU1594" s="38">
        <v>0.57386179999999998</v>
      </c>
      <c r="DV1594" s="38">
        <v>0.72102270000000002</v>
      </c>
      <c r="DW1594" s="38">
        <v>0.72724279999999997</v>
      </c>
      <c r="DX1594" s="38">
        <v>0.58719980000000005</v>
      </c>
      <c r="DY1594" s="38">
        <v>0.63204590000000005</v>
      </c>
      <c r="DZ1594" s="38">
        <v>-2.12923E-2</v>
      </c>
      <c r="EA1594" s="38">
        <v>0.16445670000000001</v>
      </c>
      <c r="EB1594" s="38">
        <v>0.2176498</v>
      </c>
      <c r="EC1594" s="38">
        <v>0.1837213</v>
      </c>
      <c r="ED1594" s="38">
        <v>0.47170190000000001</v>
      </c>
      <c r="EE1594" s="38">
        <v>0.51607250000000005</v>
      </c>
      <c r="EF1594" s="38">
        <v>0.4187381</v>
      </c>
      <c r="EG1594" s="38">
        <v>0.34230660000000002</v>
      </c>
      <c r="EH1594" s="38">
        <v>0.10492219999999999</v>
      </c>
      <c r="EI1594" s="38">
        <v>0.43328650000000002</v>
      </c>
      <c r="EJ1594" s="38">
        <v>-5.36984E-2</v>
      </c>
      <c r="EK1594" s="38">
        <v>-0.1179548</v>
      </c>
      <c r="EL1594" s="38">
        <v>-0.17854400000000001</v>
      </c>
      <c r="EM1594" s="38">
        <v>-0.21511640000000001</v>
      </c>
      <c r="EN1594" s="38">
        <v>-4.2131200000000001E-2</v>
      </c>
      <c r="EO1594" s="38">
        <v>-4.6867999999999996E-3</v>
      </c>
      <c r="EP1594" s="38">
        <v>0.18765019999999999</v>
      </c>
      <c r="EQ1594" s="38">
        <v>0.13136809999999999</v>
      </c>
      <c r="ER1594" s="38">
        <v>0.4644084</v>
      </c>
      <c r="ES1594" s="38">
        <v>0.65073420000000004</v>
      </c>
      <c r="ET1594" s="38">
        <v>0.81240069999999998</v>
      </c>
      <c r="EU1594" s="38">
        <v>0.81540299999999999</v>
      </c>
      <c r="EV1594" s="38">
        <v>0.66338030000000003</v>
      </c>
      <c r="EW1594" s="38">
        <v>0.70825150000000003</v>
      </c>
      <c r="EX1594" s="38">
        <v>5.7270700000000001E-2</v>
      </c>
      <c r="EY1594" s="38">
        <v>0.2489432</v>
      </c>
      <c r="EZ1594" s="38">
        <v>0.3068591</v>
      </c>
      <c r="FA1594" s="38">
        <v>0.26817020000000003</v>
      </c>
      <c r="FB1594" s="38">
        <v>85.044079999999994</v>
      </c>
      <c r="FC1594" s="38">
        <v>83.258840000000006</v>
      </c>
      <c r="FD1594" s="38">
        <v>81.549679999999995</v>
      </c>
      <c r="FE1594" s="38">
        <v>80.176959999999994</v>
      </c>
      <c r="FF1594" s="38">
        <v>79.807860000000005</v>
      </c>
      <c r="FG1594" s="38">
        <v>78.855260000000001</v>
      </c>
      <c r="FH1594" s="38">
        <v>77.914990000000003</v>
      </c>
      <c r="FI1594" s="38">
        <v>78.488010000000003</v>
      </c>
      <c r="FJ1594" s="38">
        <v>82.064220000000006</v>
      </c>
      <c r="FK1594" s="38">
        <v>84.562550000000002</v>
      </c>
      <c r="FL1594" s="38">
        <v>87.52713</v>
      </c>
      <c r="FM1594" s="38">
        <v>91.055899999999994</v>
      </c>
      <c r="FN1594" s="38">
        <v>94.941929999999999</v>
      </c>
      <c r="FO1594" s="38">
        <v>96.630520000000004</v>
      </c>
      <c r="FP1594" s="38">
        <v>97.606750000000005</v>
      </c>
      <c r="FQ1594" s="38">
        <v>98.230379999999997</v>
      </c>
      <c r="FR1594" s="38">
        <v>98.798789999999997</v>
      </c>
      <c r="FS1594" s="38">
        <v>98.796570000000003</v>
      </c>
      <c r="FT1594" s="38">
        <v>98.114620000000002</v>
      </c>
      <c r="FU1594" s="38">
        <v>95.668009999999995</v>
      </c>
      <c r="FV1594" s="38">
        <v>92.391159999999999</v>
      </c>
      <c r="FW1594">
        <v>88.671840000000003</v>
      </c>
      <c r="FX1594">
        <v>85.153049999999993</v>
      </c>
      <c r="FY1594">
        <v>82.980130000000003</v>
      </c>
      <c r="FZ1594">
        <v>0.1065353</v>
      </c>
      <c r="GA1594">
        <v>0.48065980000000003</v>
      </c>
      <c r="GB1594">
        <v>1</v>
      </c>
    </row>
    <row r="1595" spans="1:184" x14ac:dyDescent="0.3">
      <c r="A1595" t="s">
        <v>1</v>
      </c>
      <c r="B1595" t="s">
        <v>186</v>
      </c>
      <c r="C1595" t="s">
        <v>1</v>
      </c>
      <c r="D1595" t="s">
        <v>1</v>
      </c>
      <c r="E1595" t="s">
        <v>1</v>
      </c>
      <c r="F1595" t="s">
        <v>1</v>
      </c>
      <c r="G1595" t="s">
        <v>1</v>
      </c>
      <c r="H1595" s="40" t="s">
        <v>1</v>
      </c>
      <c r="I1595" s="18" t="s">
        <v>1</v>
      </c>
      <c r="J1595" s="38" t="s">
        <v>1</v>
      </c>
      <c r="K1595" s="18">
        <v>44792</v>
      </c>
      <c r="L1595" s="38">
        <v>4090</v>
      </c>
      <c r="M1595" s="38">
        <v>4090</v>
      </c>
      <c r="N1595" s="38">
        <v>24.298649999999999</v>
      </c>
      <c r="O1595" s="38">
        <v>23.802849999999999</v>
      </c>
      <c r="P1595" s="38">
        <v>23.58539</v>
      </c>
      <c r="Q1595" s="38">
        <v>23.568290000000001</v>
      </c>
      <c r="R1595" s="38">
        <v>24.630009999999999</v>
      </c>
      <c r="S1595" s="38">
        <v>27.046050000000001</v>
      </c>
      <c r="T1595" s="38">
        <v>29.665890000000001</v>
      </c>
      <c r="U1595" s="38">
        <v>31.44154</v>
      </c>
      <c r="V1595" s="38">
        <v>32.4375</v>
      </c>
      <c r="W1595" s="38">
        <v>32.985489999999999</v>
      </c>
      <c r="X1595" s="38">
        <v>33.4861</v>
      </c>
      <c r="Y1595" s="38">
        <v>33.70187</v>
      </c>
      <c r="Z1595" s="38">
        <v>33.608440000000002</v>
      </c>
      <c r="AA1595" s="38">
        <v>33.46584</v>
      </c>
      <c r="AB1595" s="38">
        <v>32.073619999999998</v>
      </c>
      <c r="AC1595" s="38">
        <v>30.19032</v>
      </c>
      <c r="AD1595" s="38">
        <v>28.43948</v>
      </c>
      <c r="AE1595" s="38">
        <v>26.96622</v>
      </c>
      <c r="AF1595" s="38">
        <v>26.215779999999999</v>
      </c>
      <c r="AG1595" s="38">
        <v>25.699079999999999</v>
      </c>
      <c r="AH1595" s="38">
        <v>25.218309999999999</v>
      </c>
      <c r="AI1595" s="38">
        <v>24.69782</v>
      </c>
      <c r="AJ1595" s="38">
        <v>23.870529999999999</v>
      </c>
      <c r="AK1595" s="38">
        <v>23.123950000000001</v>
      </c>
      <c r="AL1595" s="38">
        <v>-0.38707560000000002</v>
      </c>
      <c r="AM1595" s="38">
        <v>-0.39545160000000001</v>
      </c>
      <c r="AN1595" s="38">
        <v>-0.48809760000000002</v>
      </c>
      <c r="AO1595" s="38">
        <v>-0.36568089999999998</v>
      </c>
      <c r="AP1595" s="38">
        <v>-0.3889994</v>
      </c>
      <c r="AQ1595" s="38">
        <v>-0.27346189999999998</v>
      </c>
      <c r="AR1595" s="38">
        <v>0.19204950000000001</v>
      </c>
      <c r="AS1595" s="38">
        <v>0.57187089999999996</v>
      </c>
      <c r="AT1595" s="38">
        <v>0.38836619999999999</v>
      </c>
      <c r="AU1595" s="38">
        <v>9.5753500000000005E-2</v>
      </c>
      <c r="AV1595" s="38">
        <v>-5.7302000000000004E-3</v>
      </c>
      <c r="AW1595" s="38">
        <v>0.30461100000000002</v>
      </c>
      <c r="AX1595" s="38">
        <v>-0.27108710000000003</v>
      </c>
      <c r="AY1595" s="38">
        <v>-0.24771070000000001</v>
      </c>
      <c r="AZ1595" s="38">
        <v>-0.17148040000000001</v>
      </c>
      <c r="BA1595" s="38">
        <v>-6.12013E-2</v>
      </c>
      <c r="BB1595" s="38">
        <v>9.2138499999999998E-2</v>
      </c>
      <c r="BC1595" s="38">
        <v>-0.32187199999999999</v>
      </c>
      <c r="BD1595" s="38">
        <v>-0.13436529999999999</v>
      </c>
      <c r="BE1595" s="38">
        <v>4.7399499999999997E-2</v>
      </c>
      <c r="BF1595" s="38">
        <v>-0.25149050000000001</v>
      </c>
      <c r="BG1595" s="38">
        <v>-0.153753</v>
      </c>
      <c r="BH1595" s="38">
        <v>3.1980500000000002E-2</v>
      </c>
      <c r="BI1595" s="38">
        <v>-0.79111319999999996</v>
      </c>
      <c r="BJ1595" s="38">
        <v>-0.31000840000000002</v>
      </c>
      <c r="BK1595" s="38">
        <v>-0.33747310000000003</v>
      </c>
      <c r="BL1595" s="38">
        <v>-0.42113349999999999</v>
      </c>
      <c r="BM1595" s="38">
        <v>-0.31076500000000001</v>
      </c>
      <c r="BN1595" s="38">
        <v>-0.33503480000000002</v>
      </c>
      <c r="BO1595" s="38">
        <v>-0.20333989999999999</v>
      </c>
      <c r="BP1595" s="38">
        <v>0.25287900000000002</v>
      </c>
      <c r="BQ1595" s="38">
        <v>0.6363202</v>
      </c>
      <c r="BR1595" s="38">
        <v>0.45662540000000001</v>
      </c>
      <c r="BS1595" s="38">
        <v>0.16593740000000001</v>
      </c>
      <c r="BT1595" s="38">
        <v>5.0290599999999998E-2</v>
      </c>
      <c r="BU1595" s="38">
        <v>0.35171180000000002</v>
      </c>
      <c r="BV1595" s="38">
        <v>-0.22833580000000001</v>
      </c>
      <c r="BW1595" s="38">
        <v>-0.20135449999999999</v>
      </c>
      <c r="BX1595" s="38">
        <v>-0.1151628</v>
      </c>
      <c r="BY1595" s="38">
        <v>1.04169E-2</v>
      </c>
      <c r="BZ1595" s="38">
        <v>0.17867769999999999</v>
      </c>
      <c r="CA1595" s="38">
        <v>-0.23411000000000001</v>
      </c>
      <c r="CB1595" s="38">
        <v>-3.18873E-2</v>
      </c>
      <c r="CC1595" s="38">
        <v>0.15936239999999999</v>
      </c>
      <c r="CD1595" s="38">
        <v>-0.12881780000000001</v>
      </c>
      <c r="CE1595" s="38">
        <v>-3.0440999999999999E-2</v>
      </c>
      <c r="CF1595" s="38">
        <v>0.15468960000000001</v>
      </c>
      <c r="CG1595" s="38">
        <v>-0.6660779</v>
      </c>
      <c r="CH1595" s="38">
        <v>-0.25663190000000002</v>
      </c>
      <c r="CI1595" s="38">
        <v>-0.29731740000000001</v>
      </c>
      <c r="CJ1595" s="38">
        <v>-0.37475449999999999</v>
      </c>
      <c r="CK1595" s="38">
        <v>-0.27273039999999998</v>
      </c>
      <c r="CL1595" s="38">
        <v>-0.29765910000000001</v>
      </c>
      <c r="CM1595" s="38">
        <v>-0.15477350000000001</v>
      </c>
      <c r="CN1595" s="38">
        <v>0.29500929999999997</v>
      </c>
      <c r="CO1595" s="38">
        <v>0.68095749999999999</v>
      </c>
      <c r="CP1595" s="38">
        <v>0.5039015</v>
      </c>
      <c r="CQ1595" s="38">
        <v>0.2145466</v>
      </c>
      <c r="CR1595" s="38">
        <v>8.90904E-2</v>
      </c>
      <c r="CS1595" s="38">
        <v>0.3843337</v>
      </c>
      <c r="CT1595" s="38">
        <v>-0.1987264</v>
      </c>
      <c r="CU1595" s="38">
        <v>-0.16924839999999999</v>
      </c>
      <c r="CV1595" s="38">
        <v>-7.6157500000000003E-2</v>
      </c>
      <c r="CW1595" s="38">
        <v>6.0019400000000001E-2</v>
      </c>
      <c r="CX1595" s="38">
        <v>0.2386144</v>
      </c>
      <c r="CY1595" s="38">
        <v>-0.17332629999999999</v>
      </c>
      <c r="CZ1595" s="38">
        <v>3.9088699999999997E-2</v>
      </c>
      <c r="DA1595" s="38">
        <v>0.23690749999999999</v>
      </c>
      <c r="DB1595" s="38">
        <v>-4.3855100000000001E-2</v>
      </c>
      <c r="DC1595" s="38">
        <v>5.4964600000000002E-2</v>
      </c>
      <c r="DD1595" s="38">
        <v>0.23967749999999999</v>
      </c>
      <c r="DE1595" s="38">
        <v>-0.57947879999999996</v>
      </c>
      <c r="DF1595" s="38">
        <v>-0.2032554</v>
      </c>
      <c r="DG1595" s="38">
        <v>-0.25716169999999999</v>
      </c>
      <c r="DH1595" s="38">
        <v>-0.32837539999999998</v>
      </c>
      <c r="DI1595" s="38">
        <v>-0.23469580000000001</v>
      </c>
      <c r="DJ1595" s="38">
        <v>-0.2602834</v>
      </c>
      <c r="DK1595" s="38">
        <v>-0.1062072</v>
      </c>
      <c r="DL1595" s="38">
        <v>0.33713959999999998</v>
      </c>
      <c r="DM1595" s="38">
        <v>0.72559479999999998</v>
      </c>
      <c r="DN1595" s="38">
        <v>0.55117769999999999</v>
      </c>
      <c r="DO1595" s="38">
        <v>0.2631558</v>
      </c>
      <c r="DP1595" s="38">
        <v>0.12789020000000001</v>
      </c>
      <c r="DQ1595" s="38">
        <v>0.41695559999999998</v>
      </c>
      <c r="DR1595" s="38">
        <v>-0.16911689999999999</v>
      </c>
      <c r="DS1595" s="38">
        <v>-0.13714219999999999</v>
      </c>
      <c r="DT1595" s="38">
        <v>-3.71521E-2</v>
      </c>
      <c r="DU1595" s="38">
        <v>0.10962189999999999</v>
      </c>
      <c r="DV1595" s="38">
        <v>0.29855120000000002</v>
      </c>
      <c r="DW1595" s="38">
        <v>-0.1125427</v>
      </c>
      <c r="DX1595" s="38">
        <v>0.1100646</v>
      </c>
      <c r="DY1595" s="38">
        <v>0.31445269999999997</v>
      </c>
      <c r="DZ1595" s="38">
        <v>4.1107699999999997E-2</v>
      </c>
      <c r="EA1595" s="38">
        <v>0.1403701</v>
      </c>
      <c r="EB1595" s="38">
        <v>0.32466539999999999</v>
      </c>
      <c r="EC1595" s="38">
        <v>-0.49287969999999998</v>
      </c>
      <c r="ED1595" s="38">
        <v>-0.1261882</v>
      </c>
      <c r="EE1595" s="38">
        <v>-0.19918330000000001</v>
      </c>
      <c r="EF1595" s="38">
        <v>-0.26141130000000001</v>
      </c>
      <c r="EG1595" s="38">
        <v>-0.17977989999999999</v>
      </c>
      <c r="EH1595" s="38">
        <v>-0.2063188</v>
      </c>
      <c r="EI1595" s="38">
        <v>-3.6085199999999998E-2</v>
      </c>
      <c r="EJ1595" s="38">
        <v>0.39796910000000002</v>
      </c>
      <c r="EK1595" s="38">
        <v>0.79004410000000003</v>
      </c>
      <c r="EL1595" s="38">
        <v>0.61943689999999996</v>
      </c>
      <c r="EM1595" s="38">
        <v>0.33333980000000002</v>
      </c>
      <c r="EN1595" s="38">
        <v>0.18391089999999999</v>
      </c>
      <c r="EO1595" s="38">
        <v>0.46405649999999998</v>
      </c>
      <c r="EP1595" s="38">
        <v>-0.12636559999999999</v>
      </c>
      <c r="EQ1595" s="38">
        <v>-9.0786000000000006E-2</v>
      </c>
      <c r="ER1595" s="38">
        <v>1.9165600000000001E-2</v>
      </c>
      <c r="ES1595" s="38">
        <v>0.18124009999999999</v>
      </c>
      <c r="ET1595" s="38">
        <v>0.3850904</v>
      </c>
      <c r="EU1595" s="38">
        <v>-2.4780699999999999E-2</v>
      </c>
      <c r="EV1595" s="38">
        <v>0.2125427</v>
      </c>
      <c r="EW1595" s="38">
        <v>0.42641560000000001</v>
      </c>
      <c r="EX1595" s="38">
        <v>0.16378039999999999</v>
      </c>
      <c r="EY1595" s="38">
        <v>0.26368209999999997</v>
      </c>
      <c r="EZ1595" s="38">
        <v>0.44737450000000001</v>
      </c>
      <c r="FA1595" s="38">
        <v>-0.36784440000000002</v>
      </c>
      <c r="FB1595" s="38">
        <v>79.820899999999995</v>
      </c>
      <c r="FC1595" s="38">
        <v>78.332859999999997</v>
      </c>
      <c r="FD1595" s="38">
        <v>76.500600000000006</v>
      </c>
      <c r="FE1595" s="38">
        <v>74.827240000000003</v>
      </c>
      <c r="FF1595" s="38">
        <v>72.972650000000002</v>
      </c>
      <c r="FG1595" s="38">
        <v>72.375720000000001</v>
      </c>
      <c r="FH1595" s="38">
        <v>71.216610000000003</v>
      </c>
      <c r="FI1595" s="38">
        <v>72.604190000000003</v>
      </c>
      <c r="FJ1595" s="38">
        <v>75.8215</v>
      </c>
      <c r="FK1595" s="38">
        <v>79.957409999999996</v>
      </c>
      <c r="FL1595" s="38">
        <v>84.438969999999998</v>
      </c>
      <c r="FM1595" s="38">
        <v>88.643519999999995</v>
      </c>
      <c r="FN1595" s="38">
        <v>92.041690000000003</v>
      </c>
      <c r="FO1595" s="38">
        <v>95.027869999999993</v>
      </c>
      <c r="FP1595" s="38">
        <v>98.090249999999997</v>
      </c>
      <c r="FQ1595" s="38">
        <v>100.2555</v>
      </c>
      <c r="FR1595" s="38">
        <v>101.0508</v>
      </c>
      <c r="FS1595" s="38">
        <v>100.31019999999999</v>
      </c>
      <c r="FT1595" s="38">
        <v>98.264380000000003</v>
      </c>
      <c r="FU1595" s="38">
        <v>95.196070000000006</v>
      </c>
      <c r="FV1595" s="38">
        <v>91.22063</v>
      </c>
      <c r="FW1595">
        <v>87.889269999999996</v>
      </c>
      <c r="FX1595">
        <v>85.117699999999999</v>
      </c>
      <c r="FY1595">
        <v>82.355090000000004</v>
      </c>
      <c r="FZ1595">
        <v>9.5717499999999997E-2</v>
      </c>
      <c r="GA1595">
        <v>0.68437000000000003</v>
      </c>
      <c r="GB1595">
        <v>1</v>
      </c>
    </row>
    <row r="1596" spans="1:184" x14ac:dyDescent="0.3">
      <c r="A1596" t="s">
        <v>1</v>
      </c>
      <c r="B1596" t="s">
        <v>186</v>
      </c>
      <c r="C1596" t="s">
        <v>1</v>
      </c>
      <c r="D1596" t="s">
        <v>1</v>
      </c>
      <c r="E1596" t="s">
        <v>1</v>
      </c>
      <c r="F1596" t="s">
        <v>1</v>
      </c>
      <c r="G1596" t="s">
        <v>1</v>
      </c>
      <c r="H1596" s="40" t="s">
        <v>1</v>
      </c>
      <c r="I1596" s="18" t="s">
        <v>1</v>
      </c>
      <c r="J1596" s="38" t="s">
        <v>1</v>
      </c>
      <c r="K1596" s="18">
        <v>44805</v>
      </c>
      <c r="L1596" s="38">
        <v>4087</v>
      </c>
      <c r="M1596" s="38">
        <v>4087</v>
      </c>
      <c r="N1596" s="38">
        <v>24.207129999999999</v>
      </c>
      <c r="O1596" s="38">
        <v>23.697240000000001</v>
      </c>
      <c r="P1596" s="38">
        <v>23.425889999999999</v>
      </c>
      <c r="Q1596" s="38">
        <v>23.62283</v>
      </c>
      <c r="R1596" s="38">
        <v>24.79917</v>
      </c>
      <c r="S1596" s="38">
        <v>27.44595</v>
      </c>
      <c r="T1596" s="38">
        <v>30.420780000000001</v>
      </c>
      <c r="U1596" s="38">
        <v>32.338120000000004</v>
      </c>
      <c r="V1596" s="38">
        <v>33.419960000000003</v>
      </c>
      <c r="W1596" s="38">
        <v>34.054009999999998</v>
      </c>
      <c r="X1596" s="38">
        <v>34.695030000000003</v>
      </c>
      <c r="Y1596" s="38">
        <v>35.077260000000003</v>
      </c>
      <c r="Z1596" s="38">
        <v>35.386069999999997</v>
      </c>
      <c r="AA1596" s="38">
        <v>35.645339999999997</v>
      </c>
      <c r="AB1596" s="38">
        <v>34.54495</v>
      </c>
      <c r="AC1596" s="38">
        <v>32.685470000000002</v>
      </c>
      <c r="AD1596" s="38">
        <v>30.539729999999999</v>
      </c>
      <c r="AE1596" s="38">
        <v>28.860130000000002</v>
      </c>
      <c r="AF1596" s="38">
        <v>28.083819999999999</v>
      </c>
      <c r="AG1596" s="38">
        <v>27.383790000000001</v>
      </c>
      <c r="AH1596" s="38">
        <v>26.864059999999998</v>
      </c>
      <c r="AI1596" s="38">
        <v>26.71388</v>
      </c>
      <c r="AJ1596" s="38">
        <v>26.057480000000002</v>
      </c>
      <c r="AK1596" s="38">
        <v>25.20703</v>
      </c>
      <c r="AL1596" s="38">
        <v>-0.68007430000000002</v>
      </c>
      <c r="AM1596" s="38">
        <v>-0.78303869999999998</v>
      </c>
      <c r="AN1596" s="38">
        <v>-0.33201039999999998</v>
      </c>
      <c r="AO1596" s="38">
        <v>0.10714949999999999</v>
      </c>
      <c r="AP1596" s="38">
        <v>0.2227519</v>
      </c>
      <c r="AQ1596" s="38">
        <v>0.285215</v>
      </c>
      <c r="AR1596" s="38">
        <v>0.13282640000000001</v>
      </c>
      <c r="AS1596" s="38">
        <v>0.3568404</v>
      </c>
      <c r="AT1596" s="38">
        <v>1.6271500000000001E-2</v>
      </c>
      <c r="AU1596" s="38">
        <v>-0.30132710000000001</v>
      </c>
      <c r="AV1596" s="38">
        <v>-8.1327300000000005E-2</v>
      </c>
      <c r="AW1596" s="38">
        <v>-3.9806300000000003E-2</v>
      </c>
      <c r="AX1596" s="38">
        <v>1.2868999999999999E-3</v>
      </c>
      <c r="AY1596" s="38">
        <v>2.9870600000000001E-2</v>
      </c>
      <c r="AZ1596" s="38">
        <v>-0.1558754</v>
      </c>
      <c r="BA1596" s="38">
        <v>-0.13598350000000001</v>
      </c>
      <c r="BB1596" s="38">
        <v>-2.92509E-2</v>
      </c>
      <c r="BC1596" s="38">
        <v>-4.6686900000000003E-2</v>
      </c>
      <c r="BD1596" s="38">
        <v>-0.15488060000000001</v>
      </c>
      <c r="BE1596" s="38">
        <v>-0.48938110000000001</v>
      </c>
      <c r="BF1596" s="38">
        <v>-0.5924587</v>
      </c>
      <c r="BG1596" s="38">
        <v>-0.82675160000000003</v>
      </c>
      <c r="BH1596" s="38">
        <v>-0.76225449999999995</v>
      </c>
      <c r="BI1596" s="38">
        <v>-0.96202869999999996</v>
      </c>
      <c r="BJ1596" s="38">
        <v>-0.61525490000000005</v>
      </c>
      <c r="BK1596" s="38">
        <v>-0.7211012</v>
      </c>
      <c r="BL1596" s="38">
        <v>-0.27975820000000001</v>
      </c>
      <c r="BM1596" s="38">
        <v>0.1605345</v>
      </c>
      <c r="BN1596" s="38">
        <v>0.27180910000000003</v>
      </c>
      <c r="BO1596" s="38">
        <v>0.33508939999999998</v>
      </c>
      <c r="BP1596" s="38">
        <v>0.19182579999999999</v>
      </c>
      <c r="BQ1596" s="38">
        <v>0.43070809999999998</v>
      </c>
      <c r="BR1596" s="38">
        <v>9.1740100000000005E-2</v>
      </c>
      <c r="BS1596" s="38">
        <v>-0.22668530000000001</v>
      </c>
      <c r="BT1596" s="38">
        <v>-1.3254E-2</v>
      </c>
      <c r="BU1596" s="38">
        <v>3.9906999999999998E-3</v>
      </c>
      <c r="BV1596" s="38">
        <v>4.1790599999999997E-2</v>
      </c>
      <c r="BW1596" s="38">
        <v>8.0079800000000007E-2</v>
      </c>
      <c r="BX1596" s="38">
        <v>-9.9276000000000003E-2</v>
      </c>
      <c r="BY1596" s="38">
        <v>-6.2228899999999997E-2</v>
      </c>
      <c r="BZ1596" s="38">
        <v>6.8466200000000005E-2</v>
      </c>
      <c r="CA1596" s="38">
        <v>5.7933100000000001E-2</v>
      </c>
      <c r="CB1596" s="38">
        <v>-5.2087799999999997E-2</v>
      </c>
      <c r="CC1596" s="38">
        <v>-0.38340459999999998</v>
      </c>
      <c r="CD1596" s="38">
        <v>-0.47956739999999998</v>
      </c>
      <c r="CE1596" s="38">
        <v>-0.71222870000000005</v>
      </c>
      <c r="CF1596" s="38">
        <v>-0.64548380000000005</v>
      </c>
      <c r="CG1596" s="38">
        <v>-0.84444949999999996</v>
      </c>
      <c r="CH1596" s="38">
        <v>-0.57036109999999995</v>
      </c>
      <c r="CI1596" s="38">
        <v>-0.67820360000000002</v>
      </c>
      <c r="CJ1596" s="38">
        <v>-0.24356849999999999</v>
      </c>
      <c r="CK1596" s="38">
        <v>0.19750880000000001</v>
      </c>
      <c r="CL1596" s="38">
        <v>0.305786</v>
      </c>
      <c r="CM1596" s="38">
        <v>0.36963230000000002</v>
      </c>
      <c r="CN1596" s="38">
        <v>0.2326886</v>
      </c>
      <c r="CO1596" s="38">
        <v>0.48186859999999998</v>
      </c>
      <c r="CP1596" s="38">
        <v>0.14400950000000001</v>
      </c>
      <c r="CQ1596" s="38">
        <v>-0.17498859999999999</v>
      </c>
      <c r="CR1596" s="38">
        <v>3.3893399999999997E-2</v>
      </c>
      <c r="CS1596" s="38">
        <v>3.4324399999999998E-2</v>
      </c>
      <c r="CT1596" s="38">
        <v>6.9843299999999997E-2</v>
      </c>
      <c r="CU1596" s="38">
        <v>0.1148546</v>
      </c>
      <c r="CV1596" s="38">
        <v>-6.0075400000000001E-2</v>
      </c>
      <c r="CW1596" s="38">
        <v>-1.11466E-2</v>
      </c>
      <c r="CX1596" s="38">
        <v>0.13614480000000001</v>
      </c>
      <c r="CY1596" s="38">
        <v>0.1303926</v>
      </c>
      <c r="CZ1596" s="38">
        <v>1.91062E-2</v>
      </c>
      <c r="DA1596" s="38">
        <v>-0.31000559999999999</v>
      </c>
      <c r="DB1596" s="38">
        <v>-0.40137919999999999</v>
      </c>
      <c r="DC1596" s="38">
        <v>-0.63291050000000004</v>
      </c>
      <c r="DD1596" s="38">
        <v>-0.56460880000000002</v>
      </c>
      <c r="DE1596" s="38">
        <v>-0.76301459999999999</v>
      </c>
      <c r="DF1596" s="38">
        <v>-0.52546740000000003</v>
      </c>
      <c r="DG1596" s="38">
        <v>-0.63530589999999998</v>
      </c>
      <c r="DH1596" s="38">
        <v>-0.2073787</v>
      </c>
      <c r="DI1596" s="38">
        <v>0.234483</v>
      </c>
      <c r="DJ1596" s="38">
        <v>0.33976299999999998</v>
      </c>
      <c r="DK1596" s="38">
        <v>0.40417520000000001</v>
      </c>
      <c r="DL1596" s="38">
        <v>0.2735513</v>
      </c>
      <c r="DM1596" s="38">
        <v>0.53302910000000003</v>
      </c>
      <c r="DN1596" s="38">
        <v>0.19627890000000001</v>
      </c>
      <c r="DO1596" s="38">
        <v>-0.123292</v>
      </c>
      <c r="DP1596" s="38">
        <v>8.1040799999999996E-2</v>
      </c>
      <c r="DQ1596" s="38">
        <v>6.4658099999999996E-2</v>
      </c>
      <c r="DR1596" s="38">
        <v>9.7895999999999997E-2</v>
      </c>
      <c r="DS1596" s="38">
        <v>0.14962929999999999</v>
      </c>
      <c r="DT1596" s="38">
        <v>-2.0874799999999999E-2</v>
      </c>
      <c r="DU1596" s="38">
        <v>3.9935600000000002E-2</v>
      </c>
      <c r="DV1596" s="38">
        <v>0.20382339999999999</v>
      </c>
      <c r="DW1596" s="38">
        <v>0.20285210000000001</v>
      </c>
      <c r="DX1596" s="38">
        <v>9.0300199999999997E-2</v>
      </c>
      <c r="DY1596" s="38">
        <v>-0.2366066</v>
      </c>
      <c r="DZ1596" s="38">
        <v>-0.32319100000000001</v>
      </c>
      <c r="EA1596" s="38">
        <v>-0.55359230000000004</v>
      </c>
      <c r="EB1596" s="38">
        <v>-0.48373369999999999</v>
      </c>
      <c r="EC1596" s="38">
        <v>-0.68157959999999995</v>
      </c>
      <c r="ED1596" s="38">
        <v>-0.460648</v>
      </c>
      <c r="EE1596" s="38">
        <v>-0.57336849999999995</v>
      </c>
      <c r="EF1596" s="38">
        <v>-0.1551265</v>
      </c>
      <c r="EG1596" s="38">
        <v>0.28786810000000002</v>
      </c>
      <c r="EH1596" s="38">
        <v>0.3888202</v>
      </c>
      <c r="EI1596" s="38">
        <v>0.4540496</v>
      </c>
      <c r="EJ1596" s="38">
        <v>0.33255069999999998</v>
      </c>
      <c r="EK1596" s="38">
        <v>0.60689680000000001</v>
      </c>
      <c r="EL1596" s="38">
        <v>0.27174749999999998</v>
      </c>
      <c r="EM1596" s="38">
        <v>-4.8650199999999998E-2</v>
      </c>
      <c r="EN1596" s="38">
        <v>0.1491141</v>
      </c>
      <c r="EO1596" s="38">
        <v>0.1084552</v>
      </c>
      <c r="EP1596" s="38">
        <v>0.13839969999999999</v>
      </c>
      <c r="EQ1596" s="38">
        <v>0.19983860000000001</v>
      </c>
      <c r="ER1596" s="38">
        <v>3.5724600000000002E-2</v>
      </c>
      <c r="ES1596" s="38">
        <v>0.11369020000000001</v>
      </c>
      <c r="ET1596" s="38">
        <v>0.30154059999999999</v>
      </c>
      <c r="EU1596" s="38">
        <v>0.30747210000000003</v>
      </c>
      <c r="EV1596" s="38">
        <v>0.19309309999999999</v>
      </c>
      <c r="EW1596" s="38">
        <v>-0.1306301</v>
      </c>
      <c r="EX1596" s="38">
        <v>-0.21029970000000001</v>
      </c>
      <c r="EY1596" s="38">
        <v>-0.4390694</v>
      </c>
      <c r="EZ1596" s="38">
        <v>-0.36696299999999998</v>
      </c>
      <c r="FA1596" s="38">
        <v>-0.56400039999999996</v>
      </c>
      <c r="FB1596" s="38">
        <v>79.011049999999997</v>
      </c>
      <c r="FC1596" s="38">
        <v>76.956720000000004</v>
      </c>
      <c r="FD1596" s="38">
        <v>75.288719999999998</v>
      </c>
      <c r="FE1596" s="38">
        <v>73.956779999999995</v>
      </c>
      <c r="FF1596" s="38">
        <v>72.599299999999999</v>
      </c>
      <c r="FG1596" s="38">
        <v>71.319119999999998</v>
      </c>
      <c r="FH1596" s="38">
        <v>70.545720000000003</v>
      </c>
      <c r="FI1596" s="38">
        <v>71.914299999999997</v>
      </c>
      <c r="FJ1596" s="38">
        <v>76.2744</v>
      </c>
      <c r="FK1596" s="38">
        <v>81.262110000000007</v>
      </c>
      <c r="FL1596" s="38">
        <v>86.279600000000002</v>
      </c>
      <c r="FM1596" s="38">
        <v>90.333240000000004</v>
      </c>
      <c r="FN1596" s="38">
        <v>94.097710000000006</v>
      </c>
      <c r="FO1596" s="38">
        <v>97.065049999999999</v>
      </c>
      <c r="FP1596" s="38">
        <v>99.636690000000002</v>
      </c>
      <c r="FQ1596" s="38">
        <v>101.4067</v>
      </c>
      <c r="FR1596" s="38">
        <v>102.22199999999999</v>
      </c>
      <c r="FS1596" s="38">
        <v>101.7218</v>
      </c>
      <c r="FT1596" s="38">
        <v>100.5234</v>
      </c>
      <c r="FU1596" s="38">
        <v>96.505260000000007</v>
      </c>
      <c r="FV1596" s="38">
        <v>92.113969999999995</v>
      </c>
      <c r="FW1596">
        <v>87.812510000000003</v>
      </c>
      <c r="FX1596">
        <v>85.706980000000001</v>
      </c>
      <c r="FY1596">
        <v>84.065079999999995</v>
      </c>
      <c r="FZ1596">
        <v>0.1006224</v>
      </c>
      <c r="GA1596">
        <v>0.37980079999999999</v>
      </c>
      <c r="GB1596">
        <v>1</v>
      </c>
    </row>
    <row r="1597" spans="1:184" x14ac:dyDescent="0.3">
      <c r="A1597" t="s">
        <v>1</v>
      </c>
      <c r="B1597" t="s">
        <v>186</v>
      </c>
      <c r="C1597" t="s">
        <v>1</v>
      </c>
      <c r="D1597" t="s">
        <v>1</v>
      </c>
      <c r="E1597" t="s">
        <v>1</v>
      </c>
      <c r="F1597" t="s">
        <v>1</v>
      </c>
      <c r="G1597" t="s">
        <v>1</v>
      </c>
      <c r="H1597" s="40" t="s">
        <v>1</v>
      </c>
      <c r="I1597" s="18" t="s">
        <v>1</v>
      </c>
      <c r="J1597" s="38" t="s">
        <v>1</v>
      </c>
      <c r="K1597" s="18">
        <v>44809</v>
      </c>
      <c r="L1597" s="38">
        <v>4084</v>
      </c>
      <c r="M1597" s="38">
        <v>4087</v>
      </c>
      <c r="N1597" s="38">
        <v>19.05904</v>
      </c>
      <c r="O1597" s="38">
        <v>18.123519999999999</v>
      </c>
      <c r="P1597" s="38">
        <v>17.409929999999999</v>
      </c>
      <c r="Q1597" s="38">
        <v>17.11336</v>
      </c>
      <c r="R1597" s="38">
        <v>17.82611</v>
      </c>
      <c r="S1597" s="38">
        <v>18.96002</v>
      </c>
      <c r="T1597" s="38">
        <v>19.345770000000002</v>
      </c>
      <c r="U1597" s="38">
        <v>19.557200000000002</v>
      </c>
      <c r="V1597" s="38">
        <v>20.12885</v>
      </c>
      <c r="W1597" s="38">
        <v>20.75432</v>
      </c>
      <c r="X1597" s="38">
        <v>21.24663</v>
      </c>
      <c r="Y1597" s="38">
        <v>21.734390000000001</v>
      </c>
      <c r="Z1597" s="38">
        <v>22.791650000000001</v>
      </c>
      <c r="AA1597" s="38">
        <v>22.916070000000001</v>
      </c>
      <c r="AB1597" s="38">
        <v>22.68956</v>
      </c>
      <c r="AC1597" s="38">
        <v>22.355879999999999</v>
      </c>
      <c r="AD1597" s="38">
        <v>22.039380000000001</v>
      </c>
      <c r="AE1597" s="38">
        <v>21.706219999999998</v>
      </c>
      <c r="AF1597" s="38">
        <v>21.61843</v>
      </c>
      <c r="AG1597" s="38">
        <v>21.04813</v>
      </c>
      <c r="AH1597" s="38">
        <v>20.68984</v>
      </c>
      <c r="AI1597" s="38">
        <v>20.341290000000001</v>
      </c>
      <c r="AJ1597" s="38">
        <v>19.931319999999999</v>
      </c>
      <c r="AK1597" s="38">
        <v>19.324580000000001</v>
      </c>
      <c r="AL1597" s="38">
        <v>0.56981020000000004</v>
      </c>
      <c r="AM1597" s="38">
        <v>1.71935E-2</v>
      </c>
      <c r="AN1597" s="38">
        <v>-0.65183679999999999</v>
      </c>
      <c r="AO1597" s="38">
        <v>-1.173948</v>
      </c>
      <c r="AP1597" s="38">
        <v>-0.80177169999999998</v>
      </c>
      <c r="AQ1597" s="38">
        <v>-0.47834939999999998</v>
      </c>
      <c r="AR1597" s="38">
        <v>-0.1193457</v>
      </c>
      <c r="AS1597" s="38">
        <v>0.15642919999999999</v>
      </c>
      <c r="AT1597" s="38">
        <v>0.23058680000000001</v>
      </c>
      <c r="AU1597" s="38">
        <v>0.33884300000000001</v>
      </c>
      <c r="AV1597" s="38">
        <v>-0.17004559999999999</v>
      </c>
      <c r="AW1597" s="38">
        <v>-0.1966533</v>
      </c>
      <c r="AX1597" s="38">
        <v>0.4032076</v>
      </c>
      <c r="AY1597" s="38">
        <v>2.7707099999999998E-2</v>
      </c>
      <c r="AZ1597" s="38">
        <v>-0.60905089999999995</v>
      </c>
      <c r="BA1597" s="38">
        <v>-0.67286080000000004</v>
      </c>
      <c r="BB1597" s="38">
        <v>-0.60537450000000004</v>
      </c>
      <c r="BC1597" s="38">
        <v>-0.15801080000000001</v>
      </c>
      <c r="BD1597" s="38">
        <v>-0.457063</v>
      </c>
      <c r="BE1597" s="38">
        <v>-1.0312539999999999</v>
      </c>
      <c r="BF1597" s="38">
        <v>-1.15401</v>
      </c>
      <c r="BG1597" s="38">
        <v>-1.2779119999999999</v>
      </c>
      <c r="BH1597" s="38">
        <v>-1.9725630000000001</v>
      </c>
      <c r="BI1597" s="38">
        <v>-2.2305250000000001</v>
      </c>
      <c r="BJ1597" s="38">
        <v>0.78374849999999996</v>
      </c>
      <c r="BK1597" s="38">
        <v>0.18388409999999999</v>
      </c>
      <c r="BL1597" s="38">
        <v>-0.50469569999999997</v>
      </c>
      <c r="BM1597" s="38">
        <v>-1.0134700000000001</v>
      </c>
      <c r="BN1597" s="38">
        <v>-0.65800919999999996</v>
      </c>
      <c r="BO1597" s="38">
        <v>-0.33260020000000001</v>
      </c>
      <c r="BP1597" s="38">
        <v>1.8164300000000001E-2</v>
      </c>
      <c r="BQ1597" s="38">
        <v>0.31505670000000002</v>
      </c>
      <c r="BR1597" s="38">
        <v>0.38315559999999999</v>
      </c>
      <c r="BS1597" s="38">
        <v>0.47295019999999999</v>
      </c>
      <c r="BT1597" s="38">
        <v>-4.3276700000000001E-2</v>
      </c>
      <c r="BU1597" s="38">
        <v>-9.0359300000000004E-2</v>
      </c>
      <c r="BV1597" s="38">
        <v>0.48605219999999999</v>
      </c>
      <c r="BW1597" s="38">
        <v>0.12498380000000001</v>
      </c>
      <c r="BX1597" s="38">
        <v>-0.48540430000000001</v>
      </c>
      <c r="BY1597" s="38">
        <v>-0.55523319999999998</v>
      </c>
      <c r="BZ1597" s="38">
        <v>-0.48239310000000002</v>
      </c>
      <c r="CA1597" s="38">
        <v>-2.1642499999999999E-2</v>
      </c>
      <c r="CB1597" s="38">
        <v>-0.31592589999999998</v>
      </c>
      <c r="CC1597" s="38">
        <v>-0.88048599999999999</v>
      </c>
      <c r="CD1597" s="38">
        <v>-1.0183899999999999</v>
      </c>
      <c r="CE1597" s="38">
        <v>-1.116663</v>
      </c>
      <c r="CF1597" s="38">
        <v>-1.742391</v>
      </c>
      <c r="CG1597" s="38">
        <v>-1.963354</v>
      </c>
      <c r="CH1597" s="38">
        <v>0.93192149999999996</v>
      </c>
      <c r="CI1597" s="38">
        <v>0.29933340000000003</v>
      </c>
      <c r="CJ1597" s="38">
        <v>-0.40278619999999998</v>
      </c>
      <c r="CK1597" s="38">
        <v>-0.90232380000000001</v>
      </c>
      <c r="CL1597" s="38">
        <v>-0.55843969999999998</v>
      </c>
      <c r="CM1597" s="38">
        <v>-0.23165479999999999</v>
      </c>
      <c r="CN1597" s="38">
        <v>0.1134033</v>
      </c>
      <c r="CO1597" s="38">
        <v>0.42492170000000001</v>
      </c>
      <c r="CP1597" s="38">
        <v>0.48882439999999999</v>
      </c>
      <c r="CQ1597" s="38">
        <v>0.56583240000000001</v>
      </c>
      <c r="CR1597" s="38">
        <v>4.4523E-2</v>
      </c>
      <c r="CS1597" s="38">
        <v>-1.6740499999999998E-2</v>
      </c>
      <c r="CT1597" s="38">
        <v>0.54342999999999997</v>
      </c>
      <c r="CU1597" s="38">
        <v>0.19235749999999999</v>
      </c>
      <c r="CV1597" s="38">
        <v>-0.39976699999999998</v>
      </c>
      <c r="CW1597" s="38">
        <v>-0.47376469999999998</v>
      </c>
      <c r="CX1597" s="38">
        <v>-0.39721649999999997</v>
      </c>
      <c r="CY1597" s="38">
        <v>7.2805800000000004E-2</v>
      </c>
      <c r="CZ1597" s="38">
        <v>-0.2181748</v>
      </c>
      <c r="DA1597" s="38">
        <v>-0.77606430000000004</v>
      </c>
      <c r="DB1597" s="38">
        <v>-0.92446039999999996</v>
      </c>
      <c r="DC1597" s="38">
        <v>-1.004982</v>
      </c>
      <c r="DD1597" s="38">
        <v>-1.5829740000000001</v>
      </c>
      <c r="DE1597" s="38">
        <v>-1.7783119999999999</v>
      </c>
      <c r="DF1597" s="38">
        <v>1.0800940000000001</v>
      </c>
      <c r="DG1597" s="38">
        <v>0.41478280000000001</v>
      </c>
      <c r="DH1597" s="38">
        <v>-0.30087659999999999</v>
      </c>
      <c r="DI1597" s="38">
        <v>-0.79117749999999998</v>
      </c>
      <c r="DJ1597" s="38">
        <v>-0.45887020000000001</v>
      </c>
      <c r="DK1597" s="38">
        <v>-0.1307094</v>
      </c>
      <c r="DL1597" s="38">
        <v>0.2086423</v>
      </c>
      <c r="DM1597" s="38">
        <v>0.5347866</v>
      </c>
      <c r="DN1597" s="38">
        <v>0.5944931</v>
      </c>
      <c r="DO1597" s="38">
        <v>0.65871469999999999</v>
      </c>
      <c r="DP1597" s="38">
        <v>0.13232269999999999</v>
      </c>
      <c r="DQ1597" s="38">
        <v>5.6878400000000003E-2</v>
      </c>
      <c r="DR1597" s="38">
        <v>0.60080789999999995</v>
      </c>
      <c r="DS1597" s="38">
        <v>0.25973109999999999</v>
      </c>
      <c r="DT1597" s="38">
        <v>-0.31412970000000001</v>
      </c>
      <c r="DU1597" s="38">
        <v>-0.39229609999999998</v>
      </c>
      <c r="DV1597" s="38">
        <v>-0.31203989999999998</v>
      </c>
      <c r="DW1597" s="38">
        <v>0.16725409999999999</v>
      </c>
      <c r="DX1597" s="38">
        <v>-0.12042360000000001</v>
      </c>
      <c r="DY1597" s="38">
        <v>-0.67164270000000004</v>
      </c>
      <c r="DZ1597" s="38">
        <v>-0.83053049999999995</v>
      </c>
      <c r="EA1597" s="38">
        <v>-0.89330100000000001</v>
      </c>
      <c r="EB1597" s="38">
        <v>-1.423557</v>
      </c>
      <c r="EC1597" s="38">
        <v>-1.5932710000000001</v>
      </c>
      <c r="ED1597" s="38">
        <v>1.294033</v>
      </c>
      <c r="EE1597" s="38">
        <v>0.58147340000000003</v>
      </c>
      <c r="EF1597" s="38">
        <v>-0.1537355</v>
      </c>
      <c r="EG1597" s="38">
        <v>-0.63069989999999998</v>
      </c>
      <c r="EH1597" s="38">
        <v>-0.31510759999999999</v>
      </c>
      <c r="EI1597" s="38">
        <v>1.50397E-2</v>
      </c>
      <c r="EJ1597" s="38">
        <v>0.34615220000000002</v>
      </c>
      <c r="EK1597" s="38">
        <v>0.69341419999999998</v>
      </c>
      <c r="EL1597" s="38">
        <v>0.747062</v>
      </c>
      <c r="EM1597" s="38">
        <v>0.79282189999999997</v>
      </c>
      <c r="EN1597" s="38">
        <v>0.25909159999999998</v>
      </c>
      <c r="EO1597" s="38">
        <v>0.1631724</v>
      </c>
      <c r="EP1597" s="38">
        <v>0.68365240000000005</v>
      </c>
      <c r="EQ1597" s="38">
        <v>0.35700779999999999</v>
      </c>
      <c r="ER1597" s="38">
        <v>-0.19048309999999999</v>
      </c>
      <c r="ES1597" s="38">
        <v>-0.27466849999999998</v>
      </c>
      <c r="ET1597" s="38">
        <v>-0.18905839999999999</v>
      </c>
      <c r="EU1597" s="38">
        <v>0.30362250000000002</v>
      </c>
      <c r="EV1597" s="38">
        <v>2.0713499999999999E-2</v>
      </c>
      <c r="EW1597" s="38">
        <v>-0.52087459999999997</v>
      </c>
      <c r="EX1597" s="38">
        <v>-0.69491060000000004</v>
      </c>
      <c r="EY1597" s="38">
        <v>-0.73205140000000002</v>
      </c>
      <c r="EZ1597" s="38">
        <v>-1.1933849999999999</v>
      </c>
      <c r="FA1597" s="38">
        <v>-1.3261000000000001</v>
      </c>
      <c r="FB1597" s="38">
        <v>85.170810000000003</v>
      </c>
      <c r="FC1597" s="38">
        <v>83.775559999999999</v>
      </c>
      <c r="FD1597" s="38">
        <v>81.917659999999998</v>
      </c>
      <c r="FE1597" s="38">
        <v>80.499160000000003</v>
      </c>
      <c r="FF1597" s="38">
        <v>79.083669999999998</v>
      </c>
      <c r="FG1597" s="38">
        <v>77.96217</v>
      </c>
      <c r="FH1597" s="38">
        <v>76.613420000000005</v>
      </c>
      <c r="FI1597" s="38">
        <v>77.310249999999996</v>
      </c>
      <c r="FJ1597" s="38">
        <v>81.787279999999996</v>
      </c>
      <c r="FK1597" s="38">
        <v>87.287260000000003</v>
      </c>
      <c r="FL1597" s="38">
        <v>92.191500000000005</v>
      </c>
      <c r="FM1597" s="38">
        <v>95.868799999999993</v>
      </c>
      <c r="FN1597" s="38">
        <v>99.645110000000003</v>
      </c>
      <c r="FO1597" s="38">
        <v>102.502</v>
      </c>
      <c r="FP1597" s="38">
        <v>104.2698</v>
      </c>
      <c r="FQ1597" s="38">
        <v>105.7003</v>
      </c>
      <c r="FR1597" s="38">
        <v>106.3437</v>
      </c>
      <c r="FS1597" s="38">
        <v>106.07899999999999</v>
      </c>
      <c r="FT1597" s="38">
        <v>104.1923</v>
      </c>
      <c r="FU1597" s="38">
        <v>100.289</v>
      </c>
      <c r="FV1597" s="38">
        <v>97.789289999999994</v>
      </c>
      <c r="FW1597">
        <v>94.388990000000007</v>
      </c>
      <c r="FX1597">
        <v>90.885419999999996</v>
      </c>
      <c r="FY1597">
        <v>89.206919999999997</v>
      </c>
      <c r="FZ1597">
        <v>0.13345960000000001</v>
      </c>
      <c r="GA1597">
        <v>0.66610159999999996</v>
      </c>
      <c r="GB1597">
        <v>1</v>
      </c>
    </row>
    <row r="1598" spans="1:184" x14ac:dyDescent="0.3">
      <c r="A1598" t="s">
        <v>1</v>
      </c>
      <c r="B1598" t="s">
        <v>186</v>
      </c>
      <c r="C1598" t="s">
        <v>1</v>
      </c>
      <c r="D1598" t="s">
        <v>1</v>
      </c>
      <c r="E1598" t="s">
        <v>1</v>
      </c>
      <c r="F1598" t="s">
        <v>1</v>
      </c>
      <c r="G1598" t="s">
        <v>1</v>
      </c>
      <c r="H1598" s="40" t="s">
        <v>1</v>
      </c>
      <c r="I1598" s="18" t="s">
        <v>1</v>
      </c>
      <c r="J1598" s="38" t="s">
        <v>1</v>
      </c>
      <c r="K1598" s="18">
        <v>44810</v>
      </c>
      <c r="L1598" s="38">
        <v>4084</v>
      </c>
      <c r="M1598" s="38">
        <v>4087</v>
      </c>
      <c r="N1598" s="38">
        <v>21.15653</v>
      </c>
      <c r="O1598" s="38">
        <v>21.189360000000001</v>
      </c>
      <c r="P1598" s="38">
        <v>21.29748</v>
      </c>
      <c r="Q1598" s="38">
        <v>21.97878</v>
      </c>
      <c r="R1598" s="38">
        <v>23.857569999999999</v>
      </c>
      <c r="S1598" s="38">
        <v>27.144919999999999</v>
      </c>
      <c r="T1598" s="38">
        <v>30.80951</v>
      </c>
      <c r="U1598" s="38">
        <v>33.329729999999998</v>
      </c>
      <c r="V1598" s="38">
        <v>34.614510000000003</v>
      </c>
      <c r="W1598" s="38">
        <v>35.4193</v>
      </c>
      <c r="X1598" s="38">
        <v>35.887650000000001</v>
      </c>
      <c r="Y1598" s="38">
        <v>36.09113</v>
      </c>
      <c r="Z1598" s="38">
        <v>36.152439999999999</v>
      </c>
      <c r="AA1598" s="38">
        <v>36.36506</v>
      </c>
      <c r="AB1598" s="38">
        <v>35.167960000000001</v>
      </c>
      <c r="AC1598" s="38">
        <v>33.512419999999999</v>
      </c>
      <c r="AD1598" s="38">
        <v>31.31317</v>
      </c>
      <c r="AE1598" s="38">
        <v>29.577770000000001</v>
      </c>
      <c r="AF1598" s="38">
        <v>28.636970000000002</v>
      </c>
      <c r="AG1598" s="38">
        <v>28.03603</v>
      </c>
      <c r="AH1598" s="38">
        <v>27.66845</v>
      </c>
      <c r="AI1598" s="38">
        <v>27.291370000000001</v>
      </c>
      <c r="AJ1598" s="38">
        <v>26.604859999999999</v>
      </c>
      <c r="AK1598" s="38">
        <v>25.760729999999999</v>
      </c>
      <c r="AL1598" s="38">
        <v>-8.0160700000000001E-2</v>
      </c>
      <c r="AM1598" s="38">
        <v>-0.23722219999999999</v>
      </c>
      <c r="AN1598" s="38">
        <v>-0.40784890000000001</v>
      </c>
      <c r="AO1598" s="38">
        <v>0.13638649999999999</v>
      </c>
      <c r="AP1598" s="38">
        <v>0.18299199999999999</v>
      </c>
      <c r="AQ1598" s="38">
        <v>0.1002487</v>
      </c>
      <c r="AR1598" s="38">
        <v>-8.6337999999999998E-2</v>
      </c>
      <c r="AS1598" s="38">
        <v>5.34742E-2</v>
      </c>
      <c r="AT1598" s="38">
        <v>-0.2553512</v>
      </c>
      <c r="AU1598" s="38">
        <v>-0.3940592</v>
      </c>
      <c r="AV1598" s="38">
        <v>-0.68335170000000001</v>
      </c>
      <c r="AW1598" s="38">
        <v>-0.70648829999999996</v>
      </c>
      <c r="AX1598" s="38">
        <v>-0.4402219</v>
      </c>
      <c r="AY1598" s="38">
        <v>0.58835479999999996</v>
      </c>
      <c r="AZ1598" s="38">
        <v>0.80847080000000004</v>
      </c>
      <c r="BA1598" s="38">
        <v>0.73254109999999995</v>
      </c>
      <c r="BB1598" s="38">
        <v>0.28857250000000001</v>
      </c>
      <c r="BC1598" s="38">
        <v>-2.4272999999999999E-3</v>
      </c>
      <c r="BD1598" s="38">
        <v>0.12961919999999999</v>
      </c>
      <c r="BE1598" s="38">
        <v>-0.1560299</v>
      </c>
      <c r="BF1598" s="38">
        <v>-0.29350300000000001</v>
      </c>
      <c r="BG1598" s="38">
        <v>-0.35112399999999999</v>
      </c>
      <c r="BH1598" s="38">
        <v>-0.3795924</v>
      </c>
      <c r="BI1598" s="38">
        <v>-0.88787050000000001</v>
      </c>
      <c r="BJ1598" s="38">
        <v>2.6984500000000002E-2</v>
      </c>
      <c r="BK1598" s="38">
        <v>-0.13250210000000001</v>
      </c>
      <c r="BL1598" s="38">
        <v>-0.31294119999999997</v>
      </c>
      <c r="BM1598" s="38">
        <v>0.22714899999999999</v>
      </c>
      <c r="BN1598" s="38">
        <v>0.2537008</v>
      </c>
      <c r="BO1598" s="38">
        <v>0.1985122</v>
      </c>
      <c r="BP1598" s="38">
        <v>1.6208299999999998E-2</v>
      </c>
      <c r="BQ1598" s="38">
        <v>0.16179779999999999</v>
      </c>
      <c r="BR1598" s="38">
        <v>-0.14063819999999999</v>
      </c>
      <c r="BS1598" s="38">
        <v>-0.25939109999999999</v>
      </c>
      <c r="BT1598" s="38">
        <v>-0.57981649999999996</v>
      </c>
      <c r="BU1598" s="38">
        <v>-0.61831329999999995</v>
      </c>
      <c r="BV1598" s="38">
        <v>-0.36567270000000002</v>
      </c>
      <c r="BW1598" s="38">
        <v>0.67170949999999996</v>
      </c>
      <c r="BX1598" s="38">
        <v>0.90983480000000005</v>
      </c>
      <c r="BY1598" s="38">
        <v>0.84849609999999998</v>
      </c>
      <c r="BZ1598" s="38">
        <v>0.4252204</v>
      </c>
      <c r="CA1598" s="38">
        <v>0.14918300000000001</v>
      </c>
      <c r="CB1598" s="38">
        <v>0.28925119999999999</v>
      </c>
      <c r="CC1598" s="38">
        <v>3.4372000000000001E-3</v>
      </c>
      <c r="CD1598" s="38">
        <v>-0.1132778</v>
      </c>
      <c r="CE1598" s="38">
        <v>-0.18114959999999999</v>
      </c>
      <c r="CF1598" s="38">
        <v>-0.1949419</v>
      </c>
      <c r="CG1598" s="38">
        <v>-0.70058019999999999</v>
      </c>
      <c r="CH1598" s="38">
        <v>0.1011929</v>
      </c>
      <c r="CI1598" s="38">
        <v>-5.9973199999999997E-2</v>
      </c>
      <c r="CJ1598" s="38">
        <v>-0.24720839999999999</v>
      </c>
      <c r="CK1598" s="38">
        <v>0.29001080000000001</v>
      </c>
      <c r="CL1598" s="38">
        <v>0.30267349999999998</v>
      </c>
      <c r="CM1598" s="38">
        <v>0.2665691</v>
      </c>
      <c r="CN1598" s="38">
        <v>8.7231400000000001E-2</v>
      </c>
      <c r="CO1598" s="38">
        <v>0.23682239999999999</v>
      </c>
      <c r="CP1598" s="38">
        <v>-6.1188300000000001E-2</v>
      </c>
      <c r="CQ1598" s="38">
        <v>-0.1661204</v>
      </c>
      <c r="CR1598" s="38">
        <v>-0.50810829999999996</v>
      </c>
      <c r="CS1598" s="38">
        <v>-0.55724359999999995</v>
      </c>
      <c r="CT1598" s="38">
        <v>-0.31404009999999999</v>
      </c>
      <c r="CU1598" s="38">
        <v>0.72944059999999999</v>
      </c>
      <c r="CV1598" s="38">
        <v>0.9800392</v>
      </c>
      <c r="CW1598" s="38">
        <v>0.92880620000000003</v>
      </c>
      <c r="CX1598" s="38">
        <v>0.51986239999999995</v>
      </c>
      <c r="CY1598" s="38">
        <v>0.25418790000000002</v>
      </c>
      <c r="CZ1598" s="38">
        <v>0.3998119</v>
      </c>
      <c r="DA1598" s="38">
        <v>0.1138837</v>
      </c>
      <c r="DB1598" s="38">
        <v>1.1545700000000001E-2</v>
      </c>
      <c r="DC1598" s="38">
        <v>-6.3425800000000004E-2</v>
      </c>
      <c r="DD1598" s="38">
        <v>-6.7053600000000005E-2</v>
      </c>
      <c r="DE1598" s="38">
        <v>-0.57086349999999997</v>
      </c>
      <c r="DF1598" s="38">
        <v>0.17540130000000001</v>
      </c>
      <c r="DG1598" s="38">
        <v>1.25556E-2</v>
      </c>
      <c r="DH1598" s="38">
        <v>-0.18147559999999999</v>
      </c>
      <c r="DI1598" s="38">
        <v>0.35287269999999998</v>
      </c>
      <c r="DJ1598" s="38">
        <v>0.35164620000000002</v>
      </c>
      <c r="DK1598" s="38">
        <v>0.33462599999999998</v>
      </c>
      <c r="DL1598" s="38">
        <v>0.1582547</v>
      </c>
      <c r="DM1598" s="38">
        <v>0.31184699999999999</v>
      </c>
      <c r="DN1598" s="38">
        <v>1.8261599999999999E-2</v>
      </c>
      <c r="DO1598" s="38">
        <v>-7.2849700000000003E-2</v>
      </c>
      <c r="DP1598" s="38">
        <v>-0.43640010000000001</v>
      </c>
      <c r="DQ1598" s="38">
        <v>-0.4961739</v>
      </c>
      <c r="DR1598" s="38">
        <v>-0.26240760000000002</v>
      </c>
      <c r="DS1598" s="38">
        <v>0.78717179999999998</v>
      </c>
      <c r="DT1598" s="38">
        <v>1.050243</v>
      </c>
      <c r="DU1598" s="38">
        <v>1.0091159999999999</v>
      </c>
      <c r="DV1598" s="38">
        <v>0.6145043</v>
      </c>
      <c r="DW1598" s="38">
        <v>0.35919269999999998</v>
      </c>
      <c r="DX1598" s="38">
        <v>0.51037259999999995</v>
      </c>
      <c r="DY1598" s="38">
        <v>0.22433020000000001</v>
      </c>
      <c r="DZ1598" s="38">
        <v>0.1363692</v>
      </c>
      <c r="EA1598" s="38">
        <v>5.4297900000000003E-2</v>
      </c>
      <c r="EB1598" s="38">
        <v>6.0834800000000001E-2</v>
      </c>
      <c r="EC1598" s="38">
        <v>-0.44114680000000001</v>
      </c>
      <c r="ED1598" s="38">
        <v>0.28254639999999998</v>
      </c>
      <c r="EE1598" s="38">
        <v>0.1172758</v>
      </c>
      <c r="EF1598" s="38">
        <v>-8.65678E-2</v>
      </c>
      <c r="EG1598" s="38">
        <v>0.44363520000000001</v>
      </c>
      <c r="EH1598" s="38">
        <v>0.42235499999999998</v>
      </c>
      <c r="EI1598" s="38">
        <v>0.43288939999999998</v>
      </c>
      <c r="EJ1598" s="38">
        <v>0.2608009</v>
      </c>
      <c r="EK1598" s="38">
        <v>0.42017060000000001</v>
      </c>
      <c r="EL1598" s="38">
        <v>0.1329746</v>
      </c>
      <c r="EM1598" s="38">
        <v>6.18183E-2</v>
      </c>
      <c r="EN1598" s="38">
        <v>-0.33286480000000002</v>
      </c>
      <c r="EO1598" s="38">
        <v>-0.4079989</v>
      </c>
      <c r="EP1598" s="38">
        <v>-0.18785830000000001</v>
      </c>
      <c r="EQ1598" s="38">
        <v>0.87052640000000003</v>
      </c>
      <c r="ER1598" s="38">
        <v>1.151608</v>
      </c>
      <c r="ES1598" s="38">
        <v>1.1250709999999999</v>
      </c>
      <c r="ET1598" s="38">
        <v>0.75115220000000005</v>
      </c>
      <c r="EU1598" s="38">
        <v>0.51080300000000001</v>
      </c>
      <c r="EV1598" s="38">
        <v>0.67000459999999995</v>
      </c>
      <c r="EW1598" s="38">
        <v>0.38379730000000001</v>
      </c>
      <c r="EX1598" s="38">
        <v>0.3165945</v>
      </c>
      <c r="EY1598" s="38">
        <v>0.22427230000000001</v>
      </c>
      <c r="EZ1598" s="38">
        <v>0.24548519999999999</v>
      </c>
      <c r="FA1598" s="38">
        <v>-0.25385649999999998</v>
      </c>
      <c r="FB1598" s="38">
        <v>86.355959999999996</v>
      </c>
      <c r="FC1598" s="38">
        <v>84.448359999999994</v>
      </c>
      <c r="FD1598" s="38">
        <v>82.780649999999994</v>
      </c>
      <c r="FE1598" s="38">
        <v>81.961879999999994</v>
      </c>
      <c r="FF1598" s="38">
        <v>80.931100000000001</v>
      </c>
      <c r="FG1598" s="38">
        <v>80.460149999999999</v>
      </c>
      <c r="FH1598" s="38">
        <v>79.855159999999998</v>
      </c>
      <c r="FI1598" s="38">
        <v>81.508250000000004</v>
      </c>
      <c r="FJ1598" s="38">
        <v>85.842770000000002</v>
      </c>
      <c r="FK1598" s="38">
        <v>91.915099999999995</v>
      </c>
      <c r="FL1598" s="38">
        <v>96.680819999999997</v>
      </c>
      <c r="FM1598" s="38">
        <v>101.1169</v>
      </c>
      <c r="FN1598" s="38">
        <v>104.1662</v>
      </c>
      <c r="FO1598" s="38">
        <v>107.1412</v>
      </c>
      <c r="FP1598" s="38">
        <v>108.9756</v>
      </c>
      <c r="FQ1598" s="38">
        <v>110.685</v>
      </c>
      <c r="FR1598" s="38">
        <v>111.16419999999999</v>
      </c>
      <c r="FS1598" s="38">
        <v>110.1687</v>
      </c>
      <c r="FT1598" s="38">
        <v>107.6673</v>
      </c>
      <c r="FU1598" s="38">
        <v>102.5431</v>
      </c>
      <c r="FV1598" s="38">
        <v>98.002129999999994</v>
      </c>
      <c r="FW1598">
        <v>95.173879999999997</v>
      </c>
      <c r="FX1598">
        <v>93.830650000000006</v>
      </c>
      <c r="FY1598">
        <v>91.269900000000007</v>
      </c>
      <c r="FZ1598">
        <v>0.1698684</v>
      </c>
      <c r="GA1598">
        <v>1.2954570000000001</v>
      </c>
      <c r="GB1598">
        <v>1</v>
      </c>
    </row>
    <row r="1599" spans="1:184" x14ac:dyDescent="0.3">
      <c r="A1599" t="s">
        <v>1</v>
      </c>
      <c r="B1599" t="s">
        <v>186</v>
      </c>
      <c r="C1599" t="s">
        <v>1</v>
      </c>
      <c r="D1599" t="s">
        <v>1</v>
      </c>
      <c r="E1599" t="s">
        <v>1</v>
      </c>
      <c r="F1599" t="s">
        <v>1</v>
      </c>
      <c r="G1599" t="s">
        <v>1</v>
      </c>
      <c r="H1599" s="40" t="s">
        <v>1</v>
      </c>
      <c r="I1599" s="18" t="s">
        <v>1</v>
      </c>
      <c r="J1599" s="38" t="s">
        <v>1</v>
      </c>
      <c r="K1599" s="18">
        <v>44811</v>
      </c>
      <c r="L1599" s="38">
        <v>4084</v>
      </c>
      <c r="M1599" s="38">
        <v>4087</v>
      </c>
      <c r="N1599" s="38">
        <v>25.83961</v>
      </c>
      <c r="O1599" s="38">
        <v>25.397310000000001</v>
      </c>
      <c r="P1599" s="38">
        <v>25.137460000000001</v>
      </c>
      <c r="Q1599" s="38">
        <v>25.373889999999999</v>
      </c>
      <c r="R1599" s="38">
        <v>26.500720000000001</v>
      </c>
      <c r="S1599" s="38">
        <v>29.251259999999998</v>
      </c>
      <c r="T1599" s="38">
        <v>32.453110000000002</v>
      </c>
      <c r="U1599" s="38">
        <v>34.259169999999997</v>
      </c>
      <c r="V1599" s="38">
        <v>35.181399999999996</v>
      </c>
      <c r="W1599" s="38">
        <v>35.680549999999997</v>
      </c>
      <c r="X1599" s="38">
        <v>36.067819999999998</v>
      </c>
      <c r="Y1599" s="38">
        <v>36.255180000000003</v>
      </c>
      <c r="Z1599" s="38">
        <v>36.407119999999999</v>
      </c>
      <c r="AA1599" s="38">
        <v>36.054569999999998</v>
      </c>
      <c r="AB1599" s="38">
        <v>34.833869999999997</v>
      </c>
      <c r="AC1599" s="38">
        <v>33.124470000000002</v>
      </c>
      <c r="AD1599" s="38">
        <v>30.90146</v>
      </c>
      <c r="AE1599" s="38">
        <v>29.15315</v>
      </c>
      <c r="AF1599" s="38">
        <v>28.328340000000001</v>
      </c>
      <c r="AG1599" s="38">
        <v>27.724209999999999</v>
      </c>
      <c r="AH1599" s="38">
        <v>27.241040000000002</v>
      </c>
      <c r="AI1599" s="38">
        <v>27.139510000000001</v>
      </c>
      <c r="AJ1599" s="38">
        <v>26.780100000000001</v>
      </c>
      <c r="AK1599" s="38">
        <v>25.853459999999998</v>
      </c>
      <c r="AL1599" s="38">
        <v>-5.1910600000000001E-2</v>
      </c>
      <c r="AM1599" s="38">
        <v>-0.33300269999999998</v>
      </c>
      <c r="AN1599" s="38">
        <v>-0.72848250000000003</v>
      </c>
      <c r="AO1599" s="38">
        <v>-0.61480109999999999</v>
      </c>
      <c r="AP1599" s="38">
        <v>-0.30977519999999997</v>
      </c>
      <c r="AQ1599" s="38">
        <v>-0.14067479999999999</v>
      </c>
      <c r="AR1599" s="38">
        <v>0.1130425</v>
      </c>
      <c r="AS1599" s="38">
        <v>0.54659809999999998</v>
      </c>
      <c r="AT1599" s="38">
        <v>0.5370895</v>
      </c>
      <c r="AU1599" s="38">
        <v>0.35470459999999998</v>
      </c>
      <c r="AV1599" s="38">
        <v>0.24295050000000001</v>
      </c>
      <c r="AW1599" s="38">
        <v>-0.34629339999999997</v>
      </c>
      <c r="AX1599" s="38">
        <v>-0.16567209999999999</v>
      </c>
      <c r="AY1599" s="38">
        <v>5.9485099999999999E-2</v>
      </c>
      <c r="AZ1599" s="38">
        <v>0.17457020000000001</v>
      </c>
      <c r="BA1599" s="38">
        <v>0.17847060000000001</v>
      </c>
      <c r="BB1599" s="38">
        <v>0.21102960000000001</v>
      </c>
      <c r="BC1599" s="38">
        <v>-0.18447279999999999</v>
      </c>
      <c r="BD1599" s="38">
        <v>-0.38110359999999999</v>
      </c>
      <c r="BE1599" s="38">
        <v>-0.63305929999999999</v>
      </c>
      <c r="BF1599" s="38">
        <v>-0.76769149999999997</v>
      </c>
      <c r="BG1599" s="38">
        <v>-0.61671330000000002</v>
      </c>
      <c r="BH1599" s="38">
        <v>-0.72559010000000002</v>
      </c>
      <c r="BI1599" s="38">
        <v>-1.2859290000000001</v>
      </c>
      <c r="BJ1599" s="38">
        <v>3.7887900000000002E-2</v>
      </c>
      <c r="BK1599" s="38">
        <v>-0.25457229999999997</v>
      </c>
      <c r="BL1599" s="38">
        <v>-0.65520449999999997</v>
      </c>
      <c r="BM1599" s="38">
        <v>-0.53642920000000005</v>
      </c>
      <c r="BN1599" s="38">
        <v>-0.2413013</v>
      </c>
      <c r="BO1599" s="38">
        <v>-6.8234299999999998E-2</v>
      </c>
      <c r="BP1599" s="38">
        <v>0.18687570000000001</v>
      </c>
      <c r="BQ1599" s="38">
        <v>0.63724270000000005</v>
      </c>
      <c r="BR1599" s="38">
        <v>0.63564909999999997</v>
      </c>
      <c r="BS1599" s="38">
        <v>0.45601150000000001</v>
      </c>
      <c r="BT1599" s="38">
        <v>0.3255517</v>
      </c>
      <c r="BU1599" s="38">
        <v>-0.2821864</v>
      </c>
      <c r="BV1599" s="38">
        <v>-0.1014442</v>
      </c>
      <c r="BW1599" s="38">
        <v>0.1231232</v>
      </c>
      <c r="BX1599" s="38">
        <v>0.26134960000000002</v>
      </c>
      <c r="BY1599" s="38">
        <v>0.2772847</v>
      </c>
      <c r="BZ1599" s="38">
        <v>0.32810800000000001</v>
      </c>
      <c r="CA1599" s="38">
        <v>-5.9203899999999997E-2</v>
      </c>
      <c r="CB1599" s="38">
        <v>-0.26109729999999998</v>
      </c>
      <c r="CC1599" s="38">
        <v>-0.51222190000000001</v>
      </c>
      <c r="CD1599" s="38">
        <v>-0.64140710000000001</v>
      </c>
      <c r="CE1599" s="38">
        <v>-0.48798720000000001</v>
      </c>
      <c r="CF1599" s="38">
        <v>-0.5933621</v>
      </c>
      <c r="CG1599" s="38">
        <v>-1.153942</v>
      </c>
      <c r="CH1599" s="38">
        <v>0.10008209999999999</v>
      </c>
      <c r="CI1599" s="38">
        <v>-0.2002516</v>
      </c>
      <c r="CJ1599" s="38">
        <v>-0.6044524</v>
      </c>
      <c r="CK1599" s="38">
        <v>-0.48214899999999999</v>
      </c>
      <c r="CL1599" s="38">
        <v>-0.19387650000000001</v>
      </c>
      <c r="CM1599" s="38">
        <v>-1.80622E-2</v>
      </c>
      <c r="CN1599" s="38">
        <v>0.23801240000000001</v>
      </c>
      <c r="CO1599" s="38">
        <v>0.7000229</v>
      </c>
      <c r="CP1599" s="38">
        <v>0.70391130000000002</v>
      </c>
      <c r="CQ1599" s="38">
        <v>0.52617639999999999</v>
      </c>
      <c r="CR1599" s="38">
        <v>0.38276100000000002</v>
      </c>
      <c r="CS1599" s="38">
        <v>-0.2377861</v>
      </c>
      <c r="CT1599" s="38">
        <v>-5.6960200000000002E-2</v>
      </c>
      <c r="CU1599" s="38">
        <v>0.16719880000000001</v>
      </c>
      <c r="CV1599" s="38">
        <v>0.32145279999999998</v>
      </c>
      <c r="CW1599" s="38">
        <v>0.34572320000000001</v>
      </c>
      <c r="CX1599" s="38">
        <v>0.40919620000000001</v>
      </c>
      <c r="CY1599" s="38">
        <v>2.7557000000000002E-2</v>
      </c>
      <c r="CZ1599" s="38">
        <v>-0.17798130000000001</v>
      </c>
      <c r="DA1599" s="38">
        <v>-0.42853029999999998</v>
      </c>
      <c r="DB1599" s="38">
        <v>-0.55394290000000002</v>
      </c>
      <c r="DC1599" s="38">
        <v>-0.39883190000000002</v>
      </c>
      <c r="DD1599" s="38">
        <v>-0.50178129999999999</v>
      </c>
      <c r="DE1599" s="38">
        <v>-1.0625279999999999</v>
      </c>
      <c r="DF1599" s="38">
        <v>0.16227630000000001</v>
      </c>
      <c r="DG1599" s="38">
        <v>-0.1459309</v>
      </c>
      <c r="DH1599" s="38">
        <v>-0.55370030000000003</v>
      </c>
      <c r="DI1599" s="38">
        <v>-0.4278689</v>
      </c>
      <c r="DJ1599" s="38">
        <v>-0.14645169999999999</v>
      </c>
      <c r="DK1599" s="38">
        <v>3.2109899999999997E-2</v>
      </c>
      <c r="DL1599" s="38">
        <v>0.28914899999999999</v>
      </c>
      <c r="DM1599" s="38">
        <v>0.76280300000000001</v>
      </c>
      <c r="DN1599" s="38">
        <v>0.77217349999999996</v>
      </c>
      <c r="DO1599" s="38">
        <v>0.59634129999999996</v>
      </c>
      <c r="DP1599" s="38">
        <v>0.43997029999999998</v>
      </c>
      <c r="DQ1599" s="38">
        <v>-0.19338569999999999</v>
      </c>
      <c r="DR1599" s="38">
        <v>-1.24761E-2</v>
      </c>
      <c r="DS1599" s="38">
        <v>0.2112744</v>
      </c>
      <c r="DT1599" s="38">
        <v>0.38155600000000001</v>
      </c>
      <c r="DU1599" s="38">
        <v>0.41416160000000002</v>
      </c>
      <c r="DV1599" s="38">
        <v>0.49028430000000001</v>
      </c>
      <c r="DW1599" s="38">
        <v>0.1143179</v>
      </c>
      <c r="DX1599" s="38">
        <v>-9.48653E-2</v>
      </c>
      <c r="DY1599" s="38">
        <v>-0.3448387</v>
      </c>
      <c r="DZ1599" s="38">
        <v>-0.46647860000000002</v>
      </c>
      <c r="EA1599" s="38">
        <v>-0.30967650000000002</v>
      </c>
      <c r="EB1599" s="38">
        <v>-0.41020060000000003</v>
      </c>
      <c r="EC1599" s="38">
        <v>-0.97111440000000004</v>
      </c>
      <c r="ED1599" s="38">
        <v>0.25207479999999999</v>
      </c>
      <c r="EE1599" s="38">
        <v>-6.7500400000000002E-2</v>
      </c>
      <c r="EF1599" s="38">
        <v>-0.48042230000000002</v>
      </c>
      <c r="EG1599" s="38">
        <v>-0.3494969</v>
      </c>
      <c r="EH1599" s="38">
        <v>-7.7977900000000003E-2</v>
      </c>
      <c r="EI1599" s="38">
        <v>0.1045504</v>
      </c>
      <c r="EJ1599" s="38">
        <v>0.36298229999999998</v>
      </c>
      <c r="EK1599" s="38">
        <v>0.85344759999999997</v>
      </c>
      <c r="EL1599" s="38">
        <v>0.87073310000000004</v>
      </c>
      <c r="EM1599" s="38">
        <v>0.69764820000000005</v>
      </c>
      <c r="EN1599" s="38">
        <v>0.52257140000000002</v>
      </c>
      <c r="EO1599" s="38">
        <v>-0.1292787</v>
      </c>
      <c r="EP1599" s="38">
        <v>5.1751800000000001E-2</v>
      </c>
      <c r="EQ1599" s="38">
        <v>0.27491260000000001</v>
      </c>
      <c r="ER1599" s="38">
        <v>0.46833540000000001</v>
      </c>
      <c r="ES1599" s="38">
        <v>0.51297579999999998</v>
      </c>
      <c r="ET1599" s="38">
        <v>0.60736270000000003</v>
      </c>
      <c r="EU1599" s="38">
        <v>0.23958689999999999</v>
      </c>
      <c r="EV1599" s="38">
        <v>2.51411E-2</v>
      </c>
      <c r="EW1599" s="38">
        <v>-0.22400129999999999</v>
      </c>
      <c r="EX1599" s="38">
        <v>-0.3401942</v>
      </c>
      <c r="EY1599" s="38">
        <v>-0.18095040000000001</v>
      </c>
      <c r="EZ1599" s="38">
        <v>-0.27797260000000001</v>
      </c>
      <c r="FA1599" s="38">
        <v>-0.83912750000000003</v>
      </c>
      <c r="FB1599" s="38">
        <v>89.994680000000002</v>
      </c>
      <c r="FC1599" s="38">
        <v>87.794300000000007</v>
      </c>
      <c r="FD1599" s="38">
        <v>85.068839999999994</v>
      </c>
      <c r="FE1599" s="38">
        <v>83.847260000000006</v>
      </c>
      <c r="FF1599" s="38">
        <v>82.48948</v>
      </c>
      <c r="FG1599" s="38">
        <v>80.213149999999999</v>
      </c>
      <c r="FH1599" s="38">
        <v>79.402540000000002</v>
      </c>
      <c r="FI1599" s="38">
        <v>79.585269999999994</v>
      </c>
      <c r="FJ1599" s="38">
        <v>84.143000000000001</v>
      </c>
      <c r="FK1599" s="38">
        <v>89.830259999999996</v>
      </c>
      <c r="FL1599" s="38">
        <v>95.393979999999999</v>
      </c>
      <c r="FM1599" s="38">
        <v>99.102469999999997</v>
      </c>
      <c r="FN1599" s="38">
        <v>102.4646</v>
      </c>
      <c r="FO1599" s="38">
        <v>104.7227</v>
      </c>
      <c r="FP1599" s="38">
        <v>106.2856</v>
      </c>
      <c r="FQ1599" s="38">
        <v>107.46120000000001</v>
      </c>
      <c r="FR1599" s="38">
        <v>107.6682</v>
      </c>
      <c r="FS1599" s="38">
        <v>106.1345</v>
      </c>
      <c r="FT1599" s="38">
        <v>103.5098</v>
      </c>
      <c r="FU1599" s="38">
        <v>99.350049999999996</v>
      </c>
      <c r="FV1599" s="38">
        <v>96.453090000000003</v>
      </c>
      <c r="FW1599">
        <v>94.144930000000002</v>
      </c>
      <c r="FX1599">
        <v>91.641599999999997</v>
      </c>
      <c r="FY1599">
        <v>88.399829999999994</v>
      </c>
      <c r="FZ1599">
        <v>0.12564400000000001</v>
      </c>
      <c r="GA1599">
        <v>0.85845150000000003</v>
      </c>
      <c r="GB1599">
        <v>1</v>
      </c>
    </row>
    <row r="1600" spans="1:184" x14ac:dyDescent="0.3">
      <c r="A1600" t="s">
        <v>1</v>
      </c>
      <c r="B1600" t="s">
        <v>186</v>
      </c>
      <c r="C1600" t="s">
        <v>1</v>
      </c>
      <c r="D1600" t="s">
        <v>1</v>
      </c>
      <c r="E1600" t="s">
        <v>1</v>
      </c>
      <c r="F1600" t="s">
        <v>1</v>
      </c>
      <c r="G1600" t="s">
        <v>1</v>
      </c>
      <c r="H1600" s="40" t="s">
        <v>1</v>
      </c>
      <c r="I1600" s="18" t="s">
        <v>1</v>
      </c>
      <c r="J1600" s="38" t="s">
        <v>1</v>
      </c>
      <c r="K1600" s="18" t="s">
        <v>2</v>
      </c>
      <c r="L1600" s="38">
        <v>4104</v>
      </c>
      <c r="M1600" s="38">
        <v>4104</v>
      </c>
      <c r="N1600" s="38">
        <v>20.442830000000001</v>
      </c>
      <c r="O1600" s="38">
        <v>20.170580000000001</v>
      </c>
      <c r="P1600" s="38">
        <v>20.054760000000002</v>
      </c>
      <c r="Q1600" s="38">
        <v>20.389710000000001</v>
      </c>
      <c r="R1600" s="38">
        <v>21.724070000000001</v>
      </c>
      <c r="S1600" s="38">
        <v>24.436579999999999</v>
      </c>
      <c r="T1600" s="38">
        <v>27.525649999999999</v>
      </c>
      <c r="U1600" s="38">
        <v>29.55743</v>
      </c>
      <c r="V1600" s="38">
        <v>30.738029999999998</v>
      </c>
      <c r="W1600" s="38">
        <v>31.388339999999999</v>
      </c>
      <c r="X1600" s="38">
        <v>31.87471</v>
      </c>
      <c r="Y1600" s="38">
        <v>32.08587</v>
      </c>
      <c r="Z1600" s="38">
        <v>32.156779999999998</v>
      </c>
      <c r="AA1600" s="38">
        <v>32.225679999999997</v>
      </c>
      <c r="AB1600" s="38">
        <v>31.073499999999999</v>
      </c>
      <c r="AC1600" s="38">
        <v>29.247109999999999</v>
      </c>
      <c r="AD1600" s="38">
        <v>27.189450000000001</v>
      </c>
      <c r="AE1600" s="38">
        <v>25.593119999999999</v>
      </c>
      <c r="AF1600" s="38">
        <v>24.831399999999999</v>
      </c>
      <c r="AG1600" s="38">
        <v>24.288329999999998</v>
      </c>
      <c r="AH1600" s="38">
        <v>23.860800000000001</v>
      </c>
      <c r="AI1600" s="38">
        <v>23.60765</v>
      </c>
      <c r="AJ1600" s="38">
        <v>22.995049999999999</v>
      </c>
      <c r="AK1600" s="38">
        <v>22.194389999999999</v>
      </c>
      <c r="AL1600" s="38">
        <v>-0.18303150000000001</v>
      </c>
      <c r="AM1600" s="38">
        <v>-0.244225</v>
      </c>
      <c r="AN1600" s="38">
        <v>-0.21705959999999999</v>
      </c>
      <c r="AO1600" s="38">
        <v>-5.8820699999999997E-2</v>
      </c>
      <c r="AP1600" s="38">
        <v>-5.0054399999999999E-2</v>
      </c>
      <c r="AQ1600" s="38">
        <v>8.8237000000000003E-3</v>
      </c>
      <c r="AR1600" s="38">
        <v>-1.0725500000000001E-2</v>
      </c>
      <c r="AS1600" s="38">
        <v>1.12976E-2</v>
      </c>
      <c r="AT1600" s="38">
        <v>-1.4998299999999999E-2</v>
      </c>
      <c r="AU1600" s="38">
        <v>-0.12735669999999999</v>
      </c>
      <c r="AV1600" s="38">
        <v>-0.14717730000000001</v>
      </c>
      <c r="AW1600" s="38">
        <v>-0.23225489999999999</v>
      </c>
      <c r="AX1600" s="38">
        <v>-0.2260913</v>
      </c>
      <c r="AY1600" s="38">
        <v>8.1401200000000007E-2</v>
      </c>
      <c r="AZ1600" s="38">
        <v>0.18054000000000001</v>
      </c>
      <c r="BA1600" s="38">
        <v>0.2172964</v>
      </c>
      <c r="BB1600" s="38">
        <v>0.29697699999999999</v>
      </c>
      <c r="BC1600" s="38">
        <v>0.20558070000000001</v>
      </c>
      <c r="BD1600" s="38">
        <v>0.1597625</v>
      </c>
      <c r="BE1600" s="38">
        <v>0.1159319</v>
      </c>
      <c r="BF1600" s="38">
        <v>-4.8053100000000001E-2</v>
      </c>
      <c r="BG1600" s="38">
        <v>-0.1119358</v>
      </c>
      <c r="BH1600" s="38">
        <v>-9.6485100000000004E-2</v>
      </c>
      <c r="BI1600" s="38">
        <v>-0.38515739999999998</v>
      </c>
      <c r="BJ1600" s="38">
        <v>-0.1226313</v>
      </c>
      <c r="BK1600" s="38">
        <v>-0.19030449999999999</v>
      </c>
      <c r="BL1600" s="38">
        <v>-0.1636802</v>
      </c>
      <c r="BM1600" s="38">
        <v>-6.9857000000000001E-3</v>
      </c>
      <c r="BN1600" s="38">
        <v>-5.1256000000000001E-3</v>
      </c>
      <c r="BO1600" s="38">
        <v>6.0022600000000002E-2</v>
      </c>
      <c r="BP1600" s="38">
        <v>5.5411700000000001E-2</v>
      </c>
      <c r="BQ1600" s="38">
        <v>8.4223800000000001E-2</v>
      </c>
      <c r="BR1600" s="38">
        <v>5.02219E-2</v>
      </c>
      <c r="BS1600" s="38">
        <v>-6.5754800000000002E-2</v>
      </c>
      <c r="BT1600" s="38">
        <v>-9.5777399999999999E-2</v>
      </c>
      <c r="BU1600" s="38">
        <v>-0.18506010000000001</v>
      </c>
      <c r="BV1600" s="38">
        <v>-0.18736810000000001</v>
      </c>
      <c r="BW1600" s="38">
        <v>0.12572920000000001</v>
      </c>
      <c r="BX1600" s="38">
        <v>0.243094</v>
      </c>
      <c r="BY1600" s="38">
        <v>0.29165930000000001</v>
      </c>
      <c r="BZ1600" s="38">
        <v>0.37667879999999998</v>
      </c>
      <c r="CA1600" s="38">
        <v>0.2864603</v>
      </c>
      <c r="CB1600" s="38">
        <v>0.2444335</v>
      </c>
      <c r="CC1600" s="38">
        <v>0.19926579999999999</v>
      </c>
      <c r="CD1600" s="38">
        <v>5.43405E-2</v>
      </c>
      <c r="CE1600" s="38">
        <v>-1.51783E-2</v>
      </c>
      <c r="CF1600" s="38">
        <v>6.8659999999999999E-4</v>
      </c>
      <c r="CG1600" s="38">
        <v>-0.2533012</v>
      </c>
      <c r="CH1600" s="38">
        <v>-8.0798300000000003E-2</v>
      </c>
      <c r="CI1600" s="38">
        <v>-0.15295929999999999</v>
      </c>
      <c r="CJ1600" s="38">
        <v>-0.12670980000000001</v>
      </c>
      <c r="CK1600" s="38">
        <v>2.8915099999999999E-2</v>
      </c>
      <c r="CL1600" s="38">
        <v>2.5991899999999998E-2</v>
      </c>
      <c r="CM1600" s="38">
        <v>9.5482899999999996E-2</v>
      </c>
      <c r="CN1600" s="38">
        <v>0.101218</v>
      </c>
      <c r="CO1600" s="38">
        <v>0.1347323</v>
      </c>
      <c r="CP1600" s="38">
        <v>9.5393099999999995E-2</v>
      </c>
      <c r="CQ1600" s="38">
        <v>-2.3089499999999999E-2</v>
      </c>
      <c r="CR1600" s="38">
        <v>-6.0177899999999999E-2</v>
      </c>
      <c r="CS1600" s="38">
        <v>-0.15237319999999999</v>
      </c>
      <c r="CT1600" s="38">
        <v>-0.16054840000000001</v>
      </c>
      <c r="CU1600" s="38">
        <v>0.1564306</v>
      </c>
      <c r="CV1600" s="38">
        <v>0.28641870000000003</v>
      </c>
      <c r="CW1600" s="38">
        <v>0.34316289999999999</v>
      </c>
      <c r="CX1600" s="38">
        <v>0.43188009999999999</v>
      </c>
      <c r="CY1600" s="38">
        <v>0.34247729999999998</v>
      </c>
      <c r="CZ1600" s="38">
        <v>0.30307630000000002</v>
      </c>
      <c r="DA1600" s="38">
        <v>0.2569825</v>
      </c>
      <c r="DB1600" s="38">
        <v>0.12525800000000001</v>
      </c>
      <c r="DC1600" s="38">
        <v>5.1835699999999998E-2</v>
      </c>
      <c r="DD1600" s="38">
        <v>6.7987400000000003E-2</v>
      </c>
      <c r="DE1600" s="38">
        <v>-0.16197800000000001</v>
      </c>
      <c r="DF1600" s="38">
        <v>-3.8965199999999998E-2</v>
      </c>
      <c r="DG1600" s="38">
        <v>-0.1156142</v>
      </c>
      <c r="DH1600" s="38">
        <v>-8.9739399999999997E-2</v>
      </c>
      <c r="DI1600" s="38">
        <v>6.4815899999999996E-2</v>
      </c>
      <c r="DJ1600" s="38">
        <v>5.7109399999999998E-2</v>
      </c>
      <c r="DK1600" s="38">
        <v>0.13094310000000001</v>
      </c>
      <c r="DL1600" s="38">
        <v>0.1470244</v>
      </c>
      <c r="DM1600" s="38">
        <v>0.18524080000000001</v>
      </c>
      <c r="DN1600" s="38">
        <v>0.14056440000000001</v>
      </c>
      <c r="DO1600" s="38">
        <v>1.9575800000000001E-2</v>
      </c>
      <c r="DP1600" s="38">
        <v>-2.45784E-2</v>
      </c>
      <c r="DQ1600" s="38">
        <v>-0.1196863</v>
      </c>
      <c r="DR1600" s="38">
        <v>-0.13372880000000001</v>
      </c>
      <c r="DS1600" s="38">
        <v>0.18713199999999999</v>
      </c>
      <c r="DT1600" s="38">
        <v>0.32974340000000002</v>
      </c>
      <c r="DU1600" s="38">
        <v>0.39466649999999998</v>
      </c>
      <c r="DV1600" s="38">
        <v>0.48708129999999999</v>
      </c>
      <c r="DW1600" s="38">
        <v>0.39849430000000002</v>
      </c>
      <c r="DX1600" s="38">
        <v>0.36171910000000002</v>
      </c>
      <c r="DY1600" s="38">
        <v>0.31469930000000002</v>
      </c>
      <c r="DZ1600" s="38">
        <v>0.1961755</v>
      </c>
      <c r="EA1600" s="38">
        <v>0.1188496</v>
      </c>
      <c r="EB1600" s="38">
        <v>0.1352882</v>
      </c>
      <c r="EC1600" s="38">
        <v>-7.0654700000000001E-2</v>
      </c>
      <c r="ED1600" s="38">
        <v>2.1434999999999999E-2</v>
      </c>
      <c r="EE1600" s="38">
        <v>-6.1693699999999997E-2</v>
      </c>
      <c r="EF1600" s="38">
        <v>-3.6360099999999999E-2</v>
      </c>
      <c r="EG1600" s="38">
        <v>0.1166509</v>
      </c>
      <c r="EH1600" s="38">
        <v>0.1020382</v>
      </c>
      <c r="EI1600" s="38">
        <v>0.1821421</v>
      </c>
      <c r="EJ1600" s="38">
        <v>0.21316160000000001</v>
      </c>
      <c r="EK1600" s="38">
        <v>0.25816699999999998</v>
      </c>
      <c r="EL1600" s="38">
        <v>0.20578460000000001</v>
      </c>
      <c r="EM1600" s="38">
        <v>8.1177700000000005E-2</v>
      </c>
      <c r="EN1600" s="38">
        <v>2.6821500000000002E-2</v>
      </c>
      <c r="EO1600" s="38">
        <v>-7.24915E-2</v>
      </c>
      <c r="EP1600" s="38">
        <v>-9.5005500000000007E-2</v>
      </c>
      <c r="EQ1600" s="38">
        <v>0.2314599</v>
      </c>
      <c r="ER1600" s="38">
        <v>0.39229740000000002</v>
      </c>
      <c r="ES1600" s="38">
        <v>0.46902939999999999</v>
      </c>
      <c r="ET1600" s="38">
        <v>0.56678309999999998</v>
      </c>
      <c r="EU1600" s="38">
        <v>0.47937400000000002</v>
      </c>
      <c r="EV1600" s="38">
        <v>0.44639000000000001</v>
      </c>
      <c r="EW1600" s="38">
        <v>0.39803309999999997</v>
      </c>
      <c r="EX1600" s="38">
        <v>0.29856909999999998</v>
      </c>
      <c r="EY1600" s="38">
        <v>0.2156072</v>
      </c>
      <c r="EZ1600" s="38">
        <v>0.2324599</v>
      </c>
      <c r="FA1600" s="38">
        <v>6.1201499999999999E-2</v>
      </c>
      <c r="FB1600" s="38">
        <v>81.470640000000003</v>
      </c>
      <c r="FC1600" s="38">
        <v>79.848320000000001</v>
      </c>
      <c r="FD1600" s="38">
        <v>78.069980000000001</v>
      </c>
      <c r="FE1600" s="38">
        <v>76.561909999999997</v>
      </c>
      <c r="FF1600" s="38">
        <v>75.194630000000004</v>
      </c>
      <c r="FG1600" s="38">
        <v>74.078800000000001</v>
      </c>
      <c r="FH1600" s="38">
        <v>73.543859999999995</v>
      </c>
      <c r="FI1600" s="38">
        <v>75.442859999999996</v>
      </c>
      <c r="FJ1600" s="38">
        <v>79.513800000000003</v>
      </c>
      <c r="FK1600" s="38">
        <v>83.981750000000005</v>
      </c>
      <c r="FL1600" s="38">
        <v>88.35454</v>
      </c>
      <c r="FM1600" s="38">
        <v>92.232770000000002</v>
      </c>
      <c r="FN1600" s="38">
        <v>95.36703</v>
      </c>
      <c r="FO1600" s="38">
        <v>97.861729999999994</v>
      </c>
      <c r="FP1600" s="38">
        <v>99.823670000000007</v>
      </c>
      <c r="FQ1600" s="38">
        <v>101.1955</v>
      </c>
      <c r="FR1600" s="38">
        <v>101.8249</v>
      </c>
      <c r="FS1600" s="38">
        <v>101.2213</v>
      </c>
      <c r="FT1600" s="38">
        <v>99.566800000000001</v>
      </c>
      <c r="FU1600" s="38">
        <v>96.441019999999995</v>
      </c>
      <c r="FV1600" s="38">
        <v>92.742289999999997</v>
      </c>
      <c r="FW1600">
        <v>89.462779999999995</v>
      </c>
      <c r="FX1600">
        <v>86.795640000000006</v>
      </c>
      <c r="FY1600">
        <v>84.1785</v>
      </c>
      <c r="FZ1600">
        <v>7.4685500000000002E-2</v>
      </c>
      <c r="GA1600">
        <v>0.64885689999999996</v>
      </c>
      <c r="GB1600">
        <v>1</v>
      </c>
    </row>
    <row r="1601" spans="1:184" x14ac:dyDescent="0.3">
      <c r="A1601" t="s">
        <v>1</v>
      </c>
      <c r="B1601" t="s">
        <v>187</v>
      </c>
      <c r="C1601" t="s">
        <v>1</v>
      </c>
      <c r="D1601" t="s">
        <v>1</v>
      </c>
      <c r="E1601" t="s">
        <v>1</v>
      </c>
      <c r="F1601" t="s">
        <v>1</v>
      </c>
      <c r="G1601" t="s">
        <v>1</v>
      </c>
      <c r="H1601" s="40" t="s">
        <v>1</v>
      </c>
      <c r="I1601" s="18" t="s">
        <v>1</v>
      </c>
      <c r="J1601" s="38" t="s">
        <v>1</v>
      </c>
      <c r="K1601" s="18">
        <v>44722</v>
      </c>
      <c r="L1601" s="38">
        <v>40539</v>
      </c>
      <c r="M1601" s="38">
        <v>40539</v>
      </c>
      <c r="N1601" s="38">
        <v>4.7701779999999996</v>
      </c>
      <c r="O1601" s="38">
        <v>4.5454129999999999</v>
      </c>
      <c r="P1601" s="38">
        <v>4.3967489999999998</v>
      </c>
      <c r="Q1601" s="38">
        <v>4.3399099999999997</v>
      </c>
      <c r="R1601" s="38">
        <v>4.439794</v>
      </c>
      <c r="S1601" s="38">
        <v>4.6816690000000003</v>
      </c>
      <c r="T1601" s="38">
        <v>4.9526240000000001</v>
      </c>
      <c r="U1601" s="38">
        <v>5.5896990000000004</v>
      </c>
      <c r="V1601" s="38">
        <v>6.5688570000000004</v>
      </c>
      <c r="W1601" s="38">
        <v>7.3752430000000002</v>
      </c>
      <c r="X1601" s="38">
        <v>8.1086620000000007</v>
      </c>
      <c r="Y1601" s="38">
        <v>8.6918609999999994</v>
      </c>
      <c r="Z1601" s="38">
        <v>9.0487920000000006</v>
      </c>
      <c r="AA1601" s="38">
        <v>9.3721859999999992</v>
      </c>
      <c r="AB1601" s="38">
        <v>9.5561539999999994</v>
      </c>
      <c r="AC1601" s="38">
        <v>9.5587060000000008</v>
      </c>
      <c r="AD1601" s="38">
        <v>9.3338809999999999</v>
      </c>
      <c r="AE1601" s="38">
        <v>8.7062229999999996</v>
      </c>
      <c r="AF1601" s="38">
        <v>8.0428119999999996</v>
      </c>
      <c r="AG1601" s="38">
        <v>7.5589199999999996</v>
      </c>
      <c r="AH1601" s="38">
        <v>7.1155970000000002</v>
      </c>
      <c r="AI1601" s="38">
        <v>6.5616159999999999</v>
      </c>
      <c r="AJ1601" s="38">
        <v>5.909173</v>
      </c>
      <c r="AK1601" s="38">
        <v>5.3986910000000004</v>
      </c>
      <c r="AL1601" s="38">
        <v>3.15333E-2</v>
      </c>
      <c r="AM1601" s="38">
        <v>3.1505499999999999E-2</v>
      </c>
      <c r="AN1601" s="38">
        <v>4.2438299999999998E-2</v>
      </c>
      <c r="AO1601" s="38">
        <v>3.8101799999999998E-2</v>
      </c>
      <c r="AP1601" s="38">
        <v>3.10303E-2</v>
      </c>
      <c r="AQ1601" s="38">
        <v>3.8908999999999999E-2</v>
      </c>
      <c r="AR1601" s="38">
        <v>-1.7613299999999998E-2</v>
      </c>
      <c r="AS1601" s="38">
        <v>-6.08642E-2</v>
      </c>
      <c r="AT1601" s="38">
        <v>-0.1114528</v>
      </c>
      <c r="AU1601" s="38">
        <v>-0.13529939999999999</v>
      </c>
      <c r="AV1601" s="38">
        <v>-0.12179</v>
      </c>
      <c r="AW1601" s="38">
        <v>-7.30629E-2</v>
      </c>
      <c r="AX1601" s="38">
        <v>-4.3074999999999997E-3</v>
      </c>
      <c r="AY1601" s="38">
        <v>4.0335000000000003E-2</v>
      </c>
      <c r="AZ1601" s="38">
        <v>5.4533400000000003E-2</v>
      </c>
      <c r="BA1601" s="38">
        <v>2.1108999999999999E-2</v>
      </c>
      <c r="BB1601" s="38">
        <v>8.9041999999999993E-3</v>
      </c>
      <c r="BC1601" s="38">
        <v>-8.9362999999999995E-3</v>
      </c>
      <c r="BD1601" s="38">
        <v>-3.3338600000000003E-2</v>
      </c>
      <c r="BE1601" s="38">
        <v>-4.8650800000000001E-2</v>
      </c>
      <c r="BF1601" s="38">
        <v>-3.00501E-2</v>
      </c>
      <c r="BG1601" s="38">
        <v>-9.2299099999999995E-2</v>
      </c>
      <c r="BH1601" s="38">
        <v>-9.7488199999999997E-2</v>
      </c>
      <c r="BI1601" s="38">
        <v>-0.10891389999999999</v>
      </c>
      <c r="BJ1601" s="38">
        <v>4.0035500000000002E-2</v>
      </c>
      <c r="BK1601" s="38">
        <v>3.8141500000000002E-2</v>
      </c>
      <c r="BL1601" s="38">
        <v>4.7543799999999997E-2</v>
      </c>
      <c r="BM1601" s="38">
        <v>4.2781100000000002E-2</v>
      </c>
      <c r="BN1601" s="38">
        <v>3.6183699999999999E-2</v>
      </c>
      <c r="BO1601" s="38">
        <v>4.7692100000000001E-2</v>
      </c>
      <c r="BP1601" s="38">
        <v>-5.8047999999999997E-3</v>
      </c>
      <c r="BQ1601" s="38">
        <v>-5.4173800000000001E-2</v>
      </c>
      <c r="BR1601" s="38">
        <v>-0.10261389999999999</v>
      </c>
      <c r="BS1601" s="38">
        <v>-0.124223</v>
      </c>
      <c r="BT1601" s="38">
        <v>-0.11243939999999999</v>
      </c>
      <c r="BU1601" s="38">
        <v>-6.6586199999999998E-2</v>
      </c>
      <c r="BV1601" s="38">
        <v>-6.4999999999999997E-4</v>
      </c>
      <c r="BW1601" s="38">
        <v>4.6533499999999998E-2</v>
      </c>
      <c r="BX1601" s="38">
        <v>6.4802700000000005E-2</v>
      </c>
      <c r="BY1601" s="38">
        <v>3.5578899999999997E-2</v>
      </c>
      <c r="BZ1601" s="38">
        <v>2.51544E-2</v>
      </c>
      <c r="CA1601" s="38">
        <v>6.8738999999999996E-3</v>
      </c>
      <c r="CB1601" s="38">
        <v>-1.8988399999999999E-2</v>
      </c>
      <c r="CC1601" s="38">
        <v>-3.4088199999999999E-2</v>
      </c>
      <c r="CD1601" s="38">
        <v>-1.7047699999999999E-2</v>
      </c>
      <c r="CE1601" s="38">
        <v>-7.6267500000000002E-2</v>
      </c>
      <c r="CF1601" s="38">
        <v>-8.3042099999999994E-2</v>
      </c>
      <c r="CG1601" s="38">
        <v>-9.62335E-2</v>
      </c>
      <c r="CH1601" s="38">
        <v>4.5924100000000002E-2</v>
      </c>
      <c r="CI1601" s="38">
        <v>4.2737499999999998E-2</v>
      </c>
      <c r="CJ1601" s="38">
        <v>5.1079800000000002E-2</v>
      </c>
      <c r="CK1601" s="38">
        <v>4.6021899999999998E-2</v>
      </c>
      <c r="CL1601" s="38">
        <v>3.9752999999999997E-2</v>
      </c>
      <c r="CM1601" s="38">
        <v>5.3775299999999998E-2</v>
      </c>
      <c r="CN1601" s="38">
        <v>2.3738000000000001E-3</v>
      </c>
      <c r="CO1601" s="38">
        <v>-4.9540000000000001E-2</v>
      </c>
      <c r="CP1601" s="38">
        <v>-9.6492099999999997E-2</v>
      </c>
      <c r="CQ1601" s="38">
        <v>-0.1165515</v>
      </c>
      <c r="CR1601" s="38">
        <v>-0.1059633</v>
      </c>
      <c r="CS1601" s="38">
        <v>-6.2100500000000003E-2</v>
      </c>
      <c r="CT1601" s="38">
        <v>1.8831E-3</v>
      </c>
      <c r="CU1601" s="38">
        <v>5.08266E-2</v>
      </c>
      <c r="CV1601" s="38">
        <v>7.1915099999999996E-2</v>
      </c>
      <c r="CW1601" s="38">
        <v>4.5600799999999997E-2</v>
      </c>
      <c r="CX1601" s="38">
        <v>3.6409299999999999E-2</v>
      </c>
      <c r="CY1601" s="38">
        <v>1.7824E-2</v>
      </c>
      <c r="CZ1601" s="38">
        <v>-9.0495000000000003E-3</v>
      </c>
      <c r="DA1601" s="38">
        <v>-2.4002200000000001E-2</v>
      </c>
      <c r="DB1601" s="38">
        <v>-8.0423000000000005E-3</v>
      </c>
      <c r="DC1601" s="38">
        <v>-6.5164E-2</v>
      </c>
      <c r="DD1601" s="38">
        <v>-7.3036799999999999E-2</v>
      </c>
      <c r="DE1601" s="38">
        <v>-8.7451000000000001E-2</v>
      </c>
      <c r="DF1601" s="38">
        <v>5.1812700000000003E-2</v>
      </c>
      <c r="DG1601" s="38">
        <v>4.7333600000000003E-2</v>
      </c>
      <c r="DH1601" s="38">
        <v>5.4615900000000002E-2</v>
      </c>
      <c r="DI1601" s="38">
        <v>4.92627E-2</v>
      </c>
      <c r="DJ1601" s="38">
        <v>4.3322300000000001E-2</v>
      </c>
      <c r="DK1601" s="38">
        <v>5.9858399999999999E-2</v>
      </c>
      <c r="DL1601" s="38">
        <v>1.0552300000000001E-2</v>
      </c>
      <c r="DM1601" s="38">
        <v>-4.49062E-2</v>
      </c>
      <c r="DN1601" s="38">
        <v>-9.0370400000000004E-2</v>
      </c>
      <c r="DO1601" s="38">
        <v>-0.10888009999999999</v>
      </c>
      <c r="DP1601" s="38">
        <v>-9.9487099999999995E-2</v>
      </c>
      <c r="DQ1601" s="38">
        <v>-5.7614899999999997E-2</v>
      </c>
      <c r="DR1601" s="38">
        <v>4.4162000000000003E-3</v>
      </c>
      <c r="DS1601" s="38">
        <v>5.5119799999999997E-2</v>
      </c>
      <c r="DT1601" s="38">
        <v>7.9027600000000003E-2</v>
      </c>
      <c r="DU1601" s="38">
        <v>5.5622600000000001E-2</v>
      </c>
      <c r="DV1601" s="38">
        <v>4.7664100000000001E-2</v>
      </c>
      <c r="DW1601" s="38">
        <v>2.87742E-2</v>
      </c>
      <c r="DX1601" s="38">
        <v>8.8940000000000004E-4</v>
      </c>
      <c r="DY1601" s="38">
        <v>-1.39162E-2</v>
      </c>
      <c r="DZ1601" s="38">
        <v>9.6310000000000005E-4</v>
      </c>
      <c r="EA1601" s="38">
        <v>-5.40606E-2</v>
      </c>
      <c r="EB1601" s="38">
        <v>-6.3031500000000004E-2</v>
      </c>
      <c r="EC1601" s="38">
        <v>-7.8668600000000005E-2</v>
      </c>
      <c r="ED1601" s="38">
        <v>6.0314800000000002E-2</v>
      </c>
      <c r="EE1601" s="38">
        <v>5.3969499999999997E-2</v>
      </c>
      <c r="EF1601" s="38">
        <v>5.9721400000000001E-2</v>
      </c>
      <c r="EG1601" s="38">
        <v>5.3941999999999997E-2</v>
      </c>
      <c r="EH1601" s="38">
        <v>4.8475699999999997E-2</v>
      </c>
      <c r="EI1601" s="38">
        <v>6.8641499999999994E-2</v>
      </c>
      <c r="EJ1601" s="38">
        <v>2.23608E-2</v>
      </c>
      <c r="EK1601" s="38">
        <v>-3.8215699999999998E-2</v>
      </c>
      <c r="EL1601" s="38">
        <v>-8.1531500000000007E-2</v>
      </c>
      <c r="EM1601" s="38">
        <v>-9.7803699999999993E-2</v>
      </c>
      <c r="EN1601" s="38">
        <v>-9.0136599999999997E-2</v>
      </c>
      <c r="EO1601" s="38">
        <v>-5.1138200000000002E-2</v>
      </c>
      <c r="EP1601" s="38">
        <v>8.0736000000000002E-3</v>
      </c>
      <c r="EQ1601" s="38">
        <v>6.1318299999999999E-2</v>
      </c>
      <c r="ER1601" s="38">
        <v>8.9296799999999996E-2</v>
      </c>
      <c r="ES1601" s="38">
        <v>7.0092600000000005E-2</v>
      </c>
      <c r="ET1601" s="38">
        <v>6.3914399999999996E-2</v>
      </c>
      <c r="EU1601" s="38">
        <v>4.4584400000000003E-2</v>
      </c>
      <c r="EV1601" s="38">
        <v>1.5239600000000001E-2</v>
      </c>
      <c r="EW1601" s="38">
        <v>6.4639999999999999E-4</v>
      </c>
      <c r="EX1601" s="38">
        <v>1.39655E-2</v>
      </c>
      <c r="EY1601" s="38">
        <v>-3.8028899999999997E-2</v>
      </c>
      <c r="EZ1601" s="38">
        <v>-4.8585499999999997E-2</v>
      </c>
      <c r="FA1601" s="38">
        <v>-6.5988099999999994E-2</v>
      </c>
      <c r="FB1601" s="38">
        <v>77.962389999999999</v>
      </c>
      <c r="FC1601" s="38">
        <v>76.339560000000006</v>
      </c>
      <c r="FD1601" s="38">
        <v>74.028630000000007</v>
      </c>
      <c r="FE1601" s="38">
        <v>72.208789999999993</v>
      </c>
      <c r="FF1601" s="38">
        <v>71.246830000000003</v>
      </c>
      <c r="FG1601" s="38">
        <v>70.413510000000002</v>
      </c>
      <c r="FH1601" s="38">
        <v>71.023169999999993</v>
      </c>
      <c r="FI1601" s="38">
        <v>75.068839999999994</v>
      </c>
      <c r="FJ1601" s="38">
        <v>79.914280000000005</v>
      </c>
      <c r="FK1601" s="38">
        <v>83.748469999999998</v>
      </c>
      <c r="FL1601" s="38">
        <v>87.410219999999995</v>
      </c>
      <c r="FM1601" s="38">
        <v>90.900760000000005</v>
      </c>
      <c r="FN1601" s="38">
        <v>93.518969999999996</v>
      </c>
      <c r="FO1601" s="38">
        <v>95.625699999999995</v>
      </c>
      <c r="FP1601" s="38">
        <v>96.972030000000004</v>
      </c>
      <c r="FQ1601" s="38">
        <v>98.003619999999998</v>
      </c>
      <c r="FR1601" s="38">
        <v>98.165729999999996</v>
      </c>
      <c r="FS1601" s="38">
        <v>97.490600000000001</v>
      </c>
      <c r="FT1601" s="38">
        <v>95.887020000000007</v>
      </c>
      <c r="FU1601" s="38">
        <v>93.508260000000007</v>
      </c>
      <c r="FV1601" s="38">
        <v>90.222300000000004</v>
      </c>
      <c r="FW1601">
        <v>87.591459999999998</v>
      </c>
      <c r="FX1601">
        <v>84.798649999999995</v>
      </c>
      <c r="FY1601">
        <v>82.031400000000005</v>
      </c>
      <c r="FZ1601">
        <v>1.61654E-2</v>
      </c>
      <c r="GA1601">
        <v>0.13826869999999999</v>
      </c>
      <c r="GB1601">
        <v>1</v>
      </c>
    </row>
    <row r="1602" spans="1:184" x14ac:dyDescent="0.3">
      <c r="A1602" t="s">
        <v>1</v>
      </c>
      <c r="B1602" t="s">
        <v>187</v>
      </c>
      <c r="C1602" t="s">
        <v>1</v>
      </c>
      <c r="D1602" t="s">
        <v>1</v>
      </c>
      <c r="E1602" t="s">
        <v>1</v>
      </c>
      <c r="F1602" t="s">
        <v>1</v>
      </c>
      <c r="G1602" t="s">
        <v>1</v>
      </c>
      <c r="H1602" s="40" t="s">
        <v>1</v>
      </c>
      <c r="I1602" s="18" t="s">
        <v>1</v>
      </c>
      <c r="J1602" s="38" t="s">
        <v>1</v>
      </c>
      <c r="K1602" s="18">
        <v>44739</v>
      </c>
      <c r="L1602" s="38">
        <v>40425</v>
      </c>
      <c r="M1602" s="38">
        <v>40425</v>
      </c>
      <c r="N1602" s="38">
        <v>4.6671170000000002</v>
      </c>
      <c r="O1602" s="38">
        <v>4.4708129999999997</v>
      </c>
      <c r="P1602" s="38">
        <v>4.3407410000000004</v>
      </c>
      <c r="Q1602" s="38">
        <v>4.3201330000000002</v>
      </c>
      <c r="R1602" s="38">
        <v>4.443791</v>
      </c>
      <c r="S1602" s="38">
        <v>4.7463329999999999</v>
      </c>
      <c r="T1602" s="38">
        <v>5.0552739999999998</v>
      </c>
      <c r="U1602" s="38">
        <v>5.6088959999999997</v>
      </c>
      <c r="V1602" s="38">
        <v>6.5875969999999997</v>
      </c>
      <c r="W1602" s="38">
        <v>7.3455260000000004</v>
      </c>
      <c r="X1602" s="38">
        <v>8.0100350000000002</v>
      </c>
      <c r="Y1602" s="38">
        <v>8.5454539999999994</v>
      </c>
      <c r="Z1602" s="38">
        <v>8.9166260000000008</v>
      </c>
      <c r="AA1602" s="38">
        <v>9.3075899999999994</v>
      </c>
      <c r="AB1602" s="38">
        <v>9.5653509999999997</v>
      </c>
      <c r="AC1602" s="38">
        <v>9.6513369999999998</v>
      </c>
      <c r="AD1602" s="38">
        <v>9.4643580000000007</v>
      </c>
      <c r="AE1602" s="38">
        <v>8.7096359999999997</v>
      </c>
      <c r="AF1602" s="38">
        <v>7.9416520000000004</v>
      </c>
      <c r="AG1602" s="38">
        <v>7.3895900000000001</v>
      </c>
      <c r="AH1602" s="38">
        <v>6.9151990000000003</v>
      </c>
      <c r="AI1602" s="38">
        <v>6.2527660000000003</v>
      </c>
      <c r="AJ1602" s="38">
        <v>5.6045559999999996</v>
      </c>
      <c r="AK1602" s="38">
        <v>5.1560090000000001</v>
      </c>
      <c r="AL1602" s="38">
        <v>-9.1062299999999999E-2</v>
      </c>
      <c r="AM1602" s="38">
        <v>-6.0929200000000003E-2</v>
      </c>
      <c r="AN1602" s="38">
        <v>-1.8515E-2</v>
      </c>
      <c r="AO1602" s="38">
        <v>1.9531300000000001E-2</v>
      </c>
      <c r="AP1602" s="38">
        <v>1.63938E-2</v>
      </c>
      <c r="AQ1602" s="38">
        <v>6.8300299999999994E-2</v>
      </c>
      <c r="AR1602" s="38">
        <v>9.8364499999999994E-2</v>
      </c>
      <c r="AS1602" s="38">
        <v>-2.7212299999999998E-2</v>
      </c>
      <c r="AT1602" s="38">
        <v>-3.5358199999999999E-2</v>
      </c>
      <c r="AU1602" s="38">
        <v>-5.2420700000000001E-2</v>
      </c>
      <c r="AV1602" s="38">
        <v>-5.0088100000000003E-2</v>
      </c>
      <c r="AW1602" s="38">
        <v>-3.5400000000000001E-2</v>
      </c>
      <c r="AX1602" s="38">
        <v>2.5793000000000001E-3</v>
      </c>
      <c r="AY1602" s="38">
        <v>3.2300000000000002E-2</v>
      </c>
      <c r="AZ1602" s="38">
        <v>4.9196200000000002E-2</v>
      </c>
      <c r="BA1602" s="38">
        <v>6.0278100000000001E-2</v>
      </c>
      <c r="BB1602" s="38">
        <v>9.7027000000000002E-2</v>
      </c>
      <c r="BC1602" s="38">
        <v>6.8790599999999993E-2</v>
      </c>
      <c r="BD1602" s="38">
        <v>5.4684E-3</v>
      </c>
      <c r="BE1602" s="38">
        <v>-2.3800399999999999E-2</v>
      </c>
      <c r="BF1602" s="38">
        <v>1.8554600000000001E-2</v>
      </c>
      <c r="BG1602" s="38">
        <v>-7.5495999999999994E-2</v>
      </c>
      <c r="BH1602" s="38">
        <v>-5.1683199999999999E-2</v>
      </c>
      <c r="BI1602" s="38">
        <v>-3.3313200000000001E-2</v>
      </c>
      <c r="BJ1602" s="38">
        <v>-8.1606899999999996E-2</v>
      </c>
      <c r="BK1602" s="38">
        <v>-5.3763499999999999E-2</v>
      </c>
      <c r="BL1602" s="38">
        <v>-1.24674E-2</v>
      </c>
      <c r="BM1602" s="38">
        <v>2.4313700000000001E-2</v>
      </c>
      <c r="BN1602" s="38">
        <v>2.1551000000000001E-2</v>
      </c>
      <c r="BO1602" s="38">
        <v>7.4977699999999994E-2</v>
      </c>
      <c r="BP1602" s="38">
        <v>0.1113282</v>
      </c>
      <c r="BQ1602" s="38">
        <v>-2.0501100000000001E-2</v>
      </c>
      <c r="BR1602" s="38">
        <v>-2.6530700000000001E-2</v>
      </c>
      <c r="BS1602" s="38">
        <v>-4.2885899999999998E-2</v>
      </c>
      <c r="BT1602" s="38">
        <v>-4.2294699999999998E-2</v>
      </c>
      <c r="BU1602" s="38">
        <v>-2.7167899999999998E-2</v>
      </c>
      <c r="BV1602" s="38">
        <v>6.2395999999999997E-3</v>
      </c>
      <c r="BW1602" s="38">
        <v>3.6745E-2</v>
      </c>
      <c r="BX1602" s="38">
        <v>5.41945E-2</v>
      </c>
      <c r="BY1602" s="38">
        <v>6.6897399999999996E-2</v>
      </c>
      <c r="BZ1602" s="38">
        <v>0.10591689999999999</v>
      </c>
      <c r="CA1602" s="38">
        <v>7.92263E-2</v>
      </c>
      <c r="CB1602" s="38">
        <v>1.8701800000000001E-2</v>
      </c>
      <c r="CC1602" s="38">
        <v>-1.2395E-2</v>
      </c>
      <c r="CD1602" s="38">
        <v>3.08013E-2</v>
      </c>
      <c r="CE1602" s="38">
        <v>-6.1479800000000001E-2</v>
      </c>
      <c r="CF1602" s="38">
        <v>-4.0269199999999998E-2</v>
      </c>
      <c r="CG1602" s="38">
        <v>-2.4434999999999998E-2</v>
      </c>
      <c r="CH1602" s="38">
        <v>-7.5058200000000005E-2</v>
      </c>
      <c r="CI1602" s="38">
        <v>-4.88006E-2</v>
      </c>
      <c r="CJ1602" s="38">
        <v>-8.2789000000000005E-3</v>
      </c>
      <c r="CK1602" s="38">
        <v>2.7626000000000001E-2</v>
      </c>
      <c r="CL1602" s="38">
        <v>2.51229E-2</v>
      </c>
      <c r="CM1602" s="38">
        <v>7.9602500000000007E-2</v>
      </c>
      <c r="CN1602" s="38">
        <v>0.12030689999999999</v>
      </c>
      <c r="CO1602" s="38">
        <v>-1.5852999999999999E-2</v>
      </c>
      <c r="CP1602" s="38">
        <v>-2.0416799999999999E-2</v>
      </c>
      <c r="CQ1602" s="38">
        <v>-3.6282099999999998E-2</v>
      </c>
      <c r="CR1602" s="38">
        <v>-3.6897100000000002E-2</v>
      </c>
      <c r="CS1602" s="38">
        <v>-2.14664E-2</v>
      </c>
      <c r="CT1602" s="38">
        <v>8.7746000000000005E-3</v>
      </c>
      <c r="CU1602" s="38">
        <v>3.9823600000000001E-2</v>
      </c>
      <c r="CV1602" s="38">
        <v>5.7656199999999998E-2</v>
      </c>
      <c r="CW1602" s="38">
        <v>7.1481900000000001E-2</v>
      </c>
      <c r="CX1602" s="38">
        <v>0.1120741</v>
      </c>
      <c r="CY1602" s="38">
        <v>8.6454000000000003E-2</v>
      </c>
      <c r="CZ1602" s="38">
        <v>2.7867200000000002E-2</v>
      </c>
      <c r="DA1602" s="38">
        <v>-4.4955999999999998E-3</v>
      </c>
      <c r="DB1602" s="38">
        <v>3.92833E-2</v>
      </c>
      <c r="DC1602" s="38">
        <v>-5.17723E-2</v>
      </c>
      <c r="DD1602" s="38">
        <v>-3.2363900000000001E-2</v>
      </c>
      <c r="DE1602" s="38">
        <v>-1.8286E-2</v>
      </c>
      <c r="DF1602" s="38">
        <v>-6.8509399999999998E-2</v>
      </c>
      <c r="DG1602" s="38">
        <v>-4.38377E-2</v>
      </c>
      <c r="DH1602" s="38">
        <v>-4.0902999999999998E-3</v>
      </c>
      <c r="DI1602" s="38">
        <v>3.0938199999999999E-2</v>
      </c>
      <c r="DJ1602" s="38">
        <v>2.86947E-2</v>
      </c>
      <c r="DK1602" s="38">
        <v>8.4227200000000002E-2</v>
      </c>
      <c r="DL1602" s="38">
        <v>0.1292855</v>
      </c>
      <c r="DM1602" s="38">
        <v>-1.12049E-2</v>
      </c>
      <c r="DN1602" s="38">
        <v>-1.43029E-2</v>
      </c>
      <c r="DO1602" s="38">
        <v>-2.9678300000000001E-2</v>
      </c>
      <c r="DP1602" s="38">
        <v>-3.1499399999999997E-2</v>
      </c>
      <c r="DQ1602" s="38">
        <v>-1.5764899999999998E-2</v>
      </c>
      <c r="DR1602" s="38">
        <v>1.1309700000000001E-2</v>
      </c>
      <c r="DS1602" s="38">
        <v>4.2902200000000001E-2</v>
      </c>
      <c r="DT1602" s="38">
        <v>6.1117900000000003E-2</v>
      </c>
      <c r="DU1602" s="38">
        <v>7.6066400000000006E-2</v>
      </c>
      <c r="DV1602" s="38">
        <v>0.11823119999999999</v>
      </c>
      <c r="DW1602" s="38">
        <v>9.3681700000000007E-2</v>
      </c>
      <c r="DX1602" s="38">
        <v>3.7032599999999999E-2</v>
      </c>
      <c r="DY1602" s="38">
        <v>3.4037E-3</v>
      </c>
      <c r="DZ1602" s="38">
        <v>4.77654E-2</v>
      </c>
      <c r="EA1602" s="38">
        <v>-4.2064699999999997E-2</v>
      </c>
      <c r="EB1602" s="38">
        <v>-2.44586E-2</v>
      </c>
      <c r="EC1602" s="38">
        <v>-1.2136900000000001E-2</v>
      </c>
      <c r="ED1602" s="38">
        <v>-5.9054099999999998E-2</v>
      </c>
      <c r="EE1602" s="38">
        <v>-3.6672000000000003E-2</v>
      </c>
      <c r="EF1602" s="38">
        <v>1.9572999999999999E-3</v>
      </c>
      <c r="EG1602" s="38">
        <v>3.5720599999999998E-2</v>
      </c>
      <c r="EH1602" s="38">
        <v>3.3852E-2</v>
      </c>
      <c r="EI1602" s="38">
        <v>9.0904700000000005E-2</v>
      </c>
      <c r="EJ1602" s="38">
        <v>0.14224919999999999</v>
      </c>
      <c r="EK1602" s="38">
        <v>-4.4936999999999998E-3</v>
      </c>
      <c r="EL1602" s="38">
        <v>-5.4754000000000001E-3</v>
      </c>
      <c r="EM1602" s="38">
        <v>-2.0143500000000002E-2</v>
      </c>
      <c r="EN1602" s="38">
        <v>-2.3706000000000001E-2</v>
      </c>
      <c r="EO1602" s="38">
        <v>-7.5328000000000001E-3</v>
      </c>
      <c r="EP1602" s="38">
        <v>1.4970000000000001E-2</v>
      </c>
      <c r="EQ1602" s="38">
        <v>4.7347300000000002E-2</v>
      </c>
      <c r="ER1602" s="38">
        <v>6.61162E-2</v>
      </c>
      <c r="ES1602" s="38">
        <v>8.2685700000000001E-2</v>
      </c>
      <c r="ET1602" s="38">
        <v>0.12712109999999999</v>
      </c>
      <c r="EU1602" s="38">
        <v>0.1041174</v>
      </c>
      <c r="EV1602" s="38">
        <v>5.0265999999999998E-2</v>
      </c>
      <c r="EW1602" s="38">
        <v>1.48092E-2</v>
      </c>
      <c r="EX1602" s="38">
        <v>6.0012099999999999E-2</v>
      </c>
      <c r="EY1602" s="38">
        <v>-2.8048500000000001E-2</v>
      </c>
      <c r="EZ1602" s="38">
        <v>-1.30446E-2</v>
      </c>
      <c r="FA1602" s="38">
        <v>-3.2586999999999998E-3</v>
      </c>
      <c r="FB1602" s="38">
        <v>75.933760000000007</v>
      </c>
      <c r="FC1602" s="38">
        <v>74.042270000000002</v>
      </c>
      <c r="FD1602" s="38">
        <v>72.129289999999997</v>
      </c>
      <c r="FE1602" s="38">
        <v>70.524699999999996</v>
      </c>
      <c r="FF1602" s="38">
        <v>69.593249999999998</v>
      </c>
      <c r="FG1602" s="38">
        <v>68.42774</v>
      </c>
      <c r="FH1602" s="38">
        <v>68.589579999999998</v>
      </c>
      <c r="FI1602" s="38">
        <v>71.777019999999993</v>
      </c>
      <c r="FJ1602" s="38">
        <v>76.521289999999993</v>
      </c>
      <c r="FK1602" s="38">
        <v>80.64716</v>
      </c>
      <c r="FL1602" s="38">
        <v>84.914060000000006</v>
      </c>
      <c r="FM1602" s="38">
        <v>88.878190000000004</v>
      </c>
      <c r="FN1602" s="38">
        <v>92.310659999999999</v>
      </c>
      <c r="FO1602" s="38">
        <v>95.21866</v>
      </c>
      <c r="FP1602" s="38">
        <v>97.363380000000006</v>
      </c>
      <c r="FQ1602" s="38">
        <v>98.94135</v>
      </c>
      <c r="FR1602" s="38">
        <v>98.999930000000006</v>
      </c>
      <c r="FS1602" s="38">
        <v>98.517750000000007</v>
      </c>
      <c r="FT1602" s="38">
        <v>96.89246</v>
      </c>
      <c r="FU1602" s="38">
        <v>93.872219999999999</v>
      </c>
      <c r="FV1602" s="38">
        <v>89.422809999999998</v>
      </c>
      <c r="FW1602">
        <v>85.839939999999999</v>
      </c>
      <c r="FX1602">
        <v>82.724170000000001</v>
      </c>
      <c r="FY1602">
        <v>80.121859999999998</v>
      </c>
      <c r="FZ1602">
        <v>1.3558199999999999E-2</v>
      </c>
      <c r="GA1602">
        <v>0.1088566</v>
      </c>
      <c r="GB1602">
        <v>1</v>
      </c>
    </row>
    <row r="1603" spans="1:184" x14ac:dyDescent="0.3">
      <c r="A1603" t="s">
        <v>1</v>
      </c>
      <c r="B1603" t="s">
        <v>187</v>
      </c>
      <c r="C1603" t="s">
        <v>1</v>
      </c>
      <c r="D1603" t="s">
        <v>1</v>
      </c>
      <c r="E1603" t="s">
        <v>1</v>
      </c>
      <c r="F1603" t="s">
        <v>1</v>
      </c>
      <c r="G1603" t="s">
        <v>1</v>
      </c>
      <c r="H1603" s="40" t="s">
        <v>1</v>
      </c>
      <c r="I1603" s="18" t="s">
        <v>1</v>
      </c>
      <c r="J1603" s="38" t="s">
        <v>1</v>
      </c>
      <c r="K1603" s="18">
        <v>44753</v>
      </c>
      <c r="L1603" s="38">
        <v>40276</v>
      </c>
      <c r="M1603" s="38">
        <v>40276</v>
      </c>
      <c r="N1603" s="38">
        <v>4.6928340000000004</v>
      </c>
      <c r="O1603" s="38">
        <v>4.501925</v>
      </c>
      <c r="P1603" s="38">
        <v>4.3723169999999998</v>
      </c>
      <c r="Q1603" s="38">
        <v>4.360487</v>
      </c>
      <c r="R1603" s="38">
        <v>4.4987079999999997</v>
      </c>
      <c r="S1603" s="38">
        <v>4.79704</v>
      </c>
      <c r="T1603" s="38">
        <v>5.1008209999999998</v>
      </c>
      <c r="U1603" s="38">
        <v>5.7078819999999997</v>
      </c>
      <c r="V1603" s="38">
        <v>6.7092000000000001</v>
      </c>
      <c r="W1603" s="38">
        <v>7.5133020000000004</v>
      </c>
      <c r="X1603" s="38">
        <v>8.1836509999999993</v>
      </c>
      <c r="Y1603" s="38">
        <v>8.7237220000000004</v>
      </c>
      <c r="Z1603" s="38">
        <v>9.0976999999999997</v>
      </c>
      <c r="AA1603" s="38">
        <v>9.4594590000000007</v>
      </c>
      <c r="AB1603" s="38">
        <v>9.6836129999999994</v>
      </c>
      <c r="AC1603" s="38">
        <v>9.7411169999999991</v>
      </c>
      <c r="AD1603" s="38">
        <v>9.5392349999999997</v>
      </c>
      <c r="AE1603" s="38">
        <v>8.7677879999999995</v>
      </c>
      <c r="AF1603" s="38">
        <v>7.9970239999999997</v>
      </c>
      <c r="AG1603" s="38">
        <v>7.454415</v>
      </c>
      <c r="AH1603" s="38">
        <v>6.9955170000000004</v>
      </c>
      <c r="AI1603" s="38">
        <v>6.3520009999999996</v>
      </c>
      <c r="AJ1603" s="38">
        <v>5.727277</v>
      </c>
      <c r="AK1603" s="38">
        <v>5.2642360000000004</v>
      </c>
      <c r="AL1603" s="38">
        <v>-1.4283799999999999E-2</v>
      </c>
      <c r="AM1603" s="38">
        <v>-4.7625999999999996E-3</v>
      </c>
      <c r="AN1603" s="38">
        <v>5.6582999999999998E-3</v>
      </c>
      <c r="AO1603" s="38">
        <v>2.71986E-2</v>
      </c>
      <c r="AP1603" s="38">
        <v>2.0223399999999999E-2</v>
      </c>
      <c r="AQ1603" s="38">
        <v>4.4230800000000001E-2</v>
      </c>
      <c r="AR1603" s="38">
        <v>3.2544900000000002E-2</v>
      </c>
      <c r="AS1603" s="38">
        <v>-6.1906500000000003E-2</v>
      </c>
      <c r="AT1603" s="38">
        <v>-8.0274399999999996E-2</v>
      </c>
      <c r="AU1603" s="38">
        <v>-0.1035136</v>
      </c>
      <c r="AV1603" s="38">
        <v>-9.9288899999999999E-2</v>
      </c>
      <c r="AW1603" s="38">
        <v>-8.99282E-2</v>
      </c>
      <c r="AX1603" s="38">
        <v>-1.1259999999999999E-2</v>
      </c>
      <c r="AY1603" s="38">
        <v>4.5215999999999999E-2</v>
      </c>
      <c r="AZ1603" s="38">
        <v>5.77306E-2</v>
      </c>
      <c r="BA1603" s="38">
        <v>4.43927E-2</v>
      </c>
      <c r="BB1603" s="38">
        <v>6.6688600000000001E-2</v>
      </c>
      <c r="BC1603" s="38">
        <v>1.44715E-2</v>
      </c>
      <c r="BD1603" s="38">
        <v>-3.3283500000000001E-2</v>
      </c>
      <c r="BE1603" s="38">
        <v>-6.2432000000000001E-2</v>
      </c>
      <c r="BF1603" s="38">
        <v>-4.1266400000000002E-2</v>
      </c>
      <c r="BG1603" s="38">
        <v>-0.15327959999999999</v>
      </c>
      <c r="BH1603" s="38">
        <v>-0.11810759999999999</v>
      </c>
      <c r="BI1603" s="38">
        <v>-8.8404700000000003E-2</v>
      </c>
      <c r="BJ1603" s="38">
        <v>-4.6030000000000003E-3</v>
      </c>
      <c r="BK1603" s="38">
        <v>3.2837999999999999E-3</v>
      </c>
      <c r="BL1603" s="38">
        <v>1.251E-2</v>
      </c>
      <c r="BM1603" s="38">
        <v>3.2443800000000002E-2</v>
      </c>
      <c r="BN1603" s="38">
        <v>2.60027E-2</v>
      </c>
      <c r="BO1603" s="38">
        <v>5.2256499999999997E-2</v>
      </c>
      <c r="BP1603" s="38">
        <v>4.65408E-2</v>
      </c>
      <c r="BQ1603" s="38">
        <v>-5.3669300000000003E-2</v>
      </c>
      <c r="BR1603" s="38">
        <v>-7.0110699999999998E-2</v>
      </c>
      <c r="BS1603" s="38">
        <v>-9.2008300000000001E-2</v>
      </c>
      <c r="BT1603" s="38">
        <v>-8.9613399999999996E-2</v>
      </c>
      <c r="BU1603" s="38">
        <v>-8.0394800000000002E-2</v>
      </c>
      <c r="BV1603" s="38">
        <v>-7.2889000000000001E-3</v>
      </c>
      <c r="BW1603" s="38">
        <v>5.0061500000000002E-2</v>
      </c>
      <c r="BX1603" s="38">
        <v>6.4298499999999995E-2</v>
      </c>
      <c r="BY1603" s="38">
        <v>5.4312800000000001E-2</v>
      </c>
      <c r="BZ1603" s="38">
        <v>7.9344300000000006E-2</v>
      </c>
      <c r="CA1603" s="38">
        <v>2.9493999999999999E-2</v>
      </c>
      <c r="CB1603" s="38">
        <v>-1.5847199999999999E-2</v>
      </c>
      <c r="CC1603" s="38">
        <v>-4.7316900000000002E-2</v>
      </c>
      <c r="CD1603" s="38">
        <v>-2.52468E-2</v>
      </c>
      <c r="CE1603" s="38">
        <v>-0.1363733</v>
      </c>
      <c r="CF1603" s="38">
        <v>-0.1036955</v>
      </c>
      <c r="CG1603" s="38">
        <v>-7.6033199999999995E-2</v>
      </c>
      <c r="CH1603" s="38">
        <v>2.1018999999999999E-3</v>
      </c>
      <c r="CI1603" s="38">
        <v>8.8567000000000003E-3</v>
      </c>
      <c r="CJ1603" s="38">
        <v>1.72555E-2</v>
      </c>
      <c r="CK1603" s="38">
        <v>3.60766E-2</v>
      </c>
      <c r="CL1603" s="38">
        <v>3.0005500000000001E-2</v>
      </c>
      <c r="CM1603" s="38">
        <v>5.7815199999999997E-2</v>
      </c>
      <c r="CN1603" s="38">
        <v>5.6234399999999997E-2</v>
      </c>
      <c r="CO1603" s="38">
        <v>-4.7964199999999999E-2</v>
      </c>
      <c r="CP1603" s="38">
        <v>-6.3071299999999997E-2</v>
      </c>
      <c r="CQ1603" s="38">
        <v>-8.4039799999999998E-2</v>
      </c>
      <c r="CR1603" s="38">
        <v>-8.2912100000000002E-2</v>
      </c>
      <c r="CS1603" s="38">
        <v>-7.3792099999999999E-2</v>
      </c>
      <c r="CT1603" s="38">
        <v>-4.5385E-3</v>
      </c>
      <c r="CU1603" s="38">
        <v>5.34175E-2</v>
      </c>
      <c r="CV1603" s="38">
        <v>6.8847400000000003E-2</v>
      </c>
      <c r="CW1603" s="38">
        <v>6.1183500000000002E-2</v>
      </c>
      <c r="CX1603" s="38">
        <v>8.8109499999999993E-2</v>
      </c>
      <c r="CY1603" s="38">
        <v>3.9898599999999999E-2</v>
      </c>
      <c r="CZ1603" s="38">
        <v>-3.7707999999999999E-3</v>
      </c>
      <c r="DA1603" s="38">
        <v>-3.68483E-2</v>
      </c>
      <c r="DB1603" s="38">
        <v>-1.41516E-2</v>
      </c>
      <c r="DC1603" s="38">
        <v>-0.1246641</v>
      </c>
      <c r="DD1603" s="38">
        <v>-9.37138E-2</v>
      </c>
      <c r="DE1603" s="38">
        <v>-6.74646E-2</v>
      </c>
      <c r="DF1603" s="38">
        <v>8.8068E-3</v>
      </c>
      <c r="DG1603" s="38">
        <v>1.4429600000000001E-2</v>
      </c>
      <c r="DH1603" s="38">
        <v>2.20009E-2</v>
      </c>
      <c r="DI1603" s="38">
        <v>3.9709500000000002E-2</v>
      </c>
      <c r="DJ1603" s="38">
        <v>3.4008299999999998E-2</v>
      </c>
      <c r="DK1603" s="38">
        <v>6.3373799999999994E-2</v>
      </c>
      <c r="DL1603" s="38">
        <v>6.5927899999999998E-2</v>
      </c>
      <c r="DM1603" s="38">
        <v>-4.2259199999999997E-2</v>
      </c>
      <c r="DN1603" s="38">
        <v>-5.6031900000000003E-2</v>
      </c>
      <c r="DO1603" s="38">
        <v>-7.6071299999999994E-2</v>
      </c>
      <c r="DP1603" s="38">
        <v>-7.6210899999999998E-2</v>
      </c>
      <c r="DQ1603" s="38">
        <v>-6.7189399999999996E-2</v>
      </c>
      <c r="DR1603" s="38">
        <v>-1.7880999999999999E-3</v>
      </c>
      <c r="DS1603" s="38">
        <v>5.6773499999999998E-2</v>
      </c>
      <c r="DT1603" s="38">
        <v>7.3396400000000001E-2</v>
      </c>
      <c r="DU1603" s="38">
        <v>6.8054199999999995E-2</v>
      </c>
      <c r="DV1603" s="38">
        <v>9.6874799999999997E-2</v>
      </c>
      <c r="DW1603" s="38">
        <v>5.0303199999999999E-2</v>
      </c>
      <c r="DX1603" s="38">
        <v>8.3055000000000004E-3</v>
      </c>
      <c r="DY1603" s="38">
        <v>-2.63796E-2</v>
      </c>
      <c r="DZ1603" s="38">
        <v>-3.0563999999999999E-3</v>
      </c>
      <c r="EA1603" s="38">
        <v>-0.11295479999999999</v>
      </c>
      <c r="EB1603" s="38">
        <v>-8.3732100000000004E-2</v>
      </c>
      <c r="EC1603" s="38">
        <v>-5.88961E-2</v>
      </c>
      <c r="ED1603" s="38">
        <v>1.84876E-2</v>
      </c>
      <c r="EE1603" s="38">
        <v>2.24759E-2</v>
      </c>
      <c r="EF1603" s="38">
        <v>2.8852699999999998E-2</v>
      </c>
      <c r="EG1603" s="38">
        <v>4.49547E-2</v>
      </c>
      <c r="EH1603" s="38">
        <v>3.9787599999999999E-2</v>
      </c>
      <c r="EI1603" s="38">
        <v>7.1399599999999994E-2</v>
      </c>
      <c r="EJ1603" s="38">
        <v>7.9923800000000003E-2</v>
      </c>
      <c r="EK1603" s="38">
        <v>-3.4021999999999997E-2</v>
      </c>
      <c r="EL1603" s="38">
        <v>-4.5868199999999998E-2</v>
      </c>
      <c r="EM1603" s="38">
        <v>-6.4565999999999998E-2</v>
      </c>
      <c r="EN1603" s="38">
        <v>-6.6535399999999995E-2</v>
      </c>
      <c r="EO1603" s="38">
        <v>-5.7655999999999999E-2</v>
      </c>
      <c r="EP1603" s="38">
        <v>2.183E-3</v>
      </c>
      <c r="EQ1603" s="38">
        <v>6.1619E-2</v>
      </c>
      <c r="ER1603" s="38">
        <v>7.9964300000000002E-2</v>
      </c>
      <c r="ES1603" s="38">
        <v>7.7974299999999996E-2</v>
      </c>
      <c r="ET1603" s="38">
        <v>0.1095305</v>
      </c>
      <c r="EU1603" s="38">
        <v>6.5325800000000003E-2</v>
      </c>
      <c r="EV1603" s="38">
        <v>2.5741799999999999E-2</v>
      </c>
      <c r="EW1603" s="38">
        <v>-1.12646E-2</v>
      </c>
      <c r="EX1603" s="38">
        <v>1.2963199999999999E-2</v>
      </c>
      <c r="EY1603" s="38">
        <v>-9.6048499999999995E-2</v>
      </c>
      <c r="EZ1603" s="38">
        <v>-6.9320000000000007E-2</v>
      </c>
      <c r="FA1603" s="38">
        <v>-4.6524500000000003E-2</v>
      </c>
      <c r="FB1603" s="38">
        <v>77.928640000000001</v>
      </c>
      <c r="FC1603" s="38">
        <v>76.747960000000006</v>
      </c>
      <c r="FD1603" s="38">
        <v>75.409130000000005</v>
      </c>
      <c r="FE1603" s="38">
        <v>73.818529999999996</v>
      </c>
      <c r="FF1603" s="38">
        <v>71.871949999999998</v>
      </c>
      <c r="FG1603" s="38">
        <v>71.102230000000006</v>
      </c>
      <c r="FH1603" s="38">
        <v>70.874179999999996</v>
      </c>
      <c r="FI1603" s="38">
        <v>73.876059999999995</v>
      </c>
      <c r="FJ1603" s="38">
        <v>78.29562</v>
      </c>
      <c r="FK1603" s="38">
        <v>83.168660000000003</v>
      </c>
      <c r="FL1603" s="38">
        <v>87.114149999999995</v>
      </c>
      <c r="FM1603" s="38">
        <v>90.448769999999996</v>
      </c>
      <c r="FN1603" s="38">
        <v>93.537419999999997</v>
      </c>
      <c r="FO1603" s="38">
        <v>95.892420000000001</v>
      </c>
      <c r="FP1603" s="38">
        <v>97.477999999999994</v>
      </c>
      <c r="FQ1603" s="38">
        <v>99.04074</v>
      </c>
      <c r="FR1603" s="38">
        <v>99.573999999999998</v>
      </c>
      <c r="FS1603" s="38">
        <v>99.064869999999999</v>
      </c>
      <c r="FT1603" s="38">
        <v>97.774159999999995</v>
      </c>
      <c r="FU1603" s="38">
        <v>95.146919999999994</v>
      </c>
      <c r="FV1603" s="38">
        <v>91.243639999999999</v>
      </c>
      <c r="FW1603">
        <v>87.712909999999994</v>
      </c>
      <c r="FX1603">
        <v>85.127489999999995</v>
      </c>
      <c r="FY1603">
        <v>82.088430000000002</v>
      </c>
      <c r="FZ1603">
        <v>1.81657E-2</v>
      </c>
      <c r="GA1603">
        <v>0.15473139999999999</v>
      </c>
      <c r="GB1603">
        <v>1</v>
      </c>
    </row>
    <row r="1604" spans="1:184" x14ac:dyDescent="0.3">
      <c r="A1604" t="s">
        <v>1</v>
      </c>
      <c r="B1604" t="s">
        <v>187</v>
      </c>
      <c r="C1604" t="s">
        <v>1</v>
      </c>
      <c r="D1604" t="s">
        <v>1</v>
      </c>
      <c r="E1604" t="s">
        <v>1</v>
      </c>
      <c r="F1604" t="s">
        <v>1</v>
      </c>
      <c r="G1604" t="s">
        <v>1</v>
      </c>
      <c r="H1604" s="40" t="s">
        <v>1</v>
      </c>
      <c r="I1604" s="18" t="s">
        <v>1</v>
      </c>
      <c r="J1604" s="38" t="s">
        <v>1</v>
      </c>
      <c r="K1604" s="18">
        <v>44760</v>
      </c>
      <c r="L1604" s="38">
        <v>40216</v>
      </c>
      <c r="M1604" s="38">
        <v>40216</v>
      </c>
      <c r="N1604" s="38">
        <v>5.047898</v>
      </c>
      <c r="O1604" s="38">
        <v>4.8354439999999999</v>
      </c>
      <c r="P1604" s="38">
        <v>4.6742010000000001</v>
      </c>
      <c r="Q1604" s="38">
        <v>4.6502970000000001</v>
      </c>
      <c r="R1604" s="38">
        <v>4.7801520000000002</v>
      </c>
      <c r="S1604" s="38">
        <v>5.1016469999999998</v>
      </c>
      <c r="T1604" s="38">
        <v>5.4289240000000003</v>
      </c>
      <c r="U1604" s="38">
        <v>6.0238350000000001</v>
      </c>
      <c r="V1604" s="38">
        <v>7.0028769999999998</v>
      </c>
      <c r="W1604" s="38">
        <v>7.7425430000000004</v>
      </c>
      <c r="X1604" s="38">
        <v>8.3648150000000001</v>
      </c>
      <c r="Y1604" s="38">
        <v>8.8686349999999994</v>
      </c>
      <c r="Z1604" s="38">
        <v>9.2056229999999992</v>
      </c>
      <c r="AA1604" s="38">
        <v>9.532527</v>
      </c>
      <c r="AB1604" s="38">
        <v>9.7503139999999995</v>
      </c>
      <c r="AC1604" s="38">
        <v>9.8058899999999998</v>
      </c>
      <c r="AD1604" s="38">
        <v>9.5952859999999998</v>
      </c>
      <c r="AE1604" s="38">
        <v>8.8135670000000008</v>
      </c>
      <c r="AF1604" s="38">
        <v>8.0360870000000002</v>
      </c>
      <c r="AG1604" s="38">
        <v>7.4820419999999999</v>
      </c>
      <c r="AH1604" s="38">
        <v>7.0536649999999996</v>
      </c>
      <c r="AI1604" s="38">
        <v>6.4185150000000002</v>
      </c>
      <c r="AJ1604" s="38">
        <v>5.777164</v>
      </c>
      <c r="AK1604" s="38">
        <v>5.3045400000000003</v>
      </c>
      <c r="AL1604" s="38">
        <v>1.1801799999999999E-2</v>
      </c>
      <c r="AM1604" s="38">
        <v>3.9905799999999998E-2</v>
      </c>
      <c r="AN1604" s="38">
        <v>3.88562E-2</v>
      </c>
      <c r="AO1604" s="38">
        <v>5.4989700000000002E-2</v>
      </c>
      <c r="AP1604" s="38">
        <v>2.7098500000000001E-2</v>
      </c>
      <c r="AQ1604" s="38">
        <v>8.1829999999999993E-3</v>
      </c>
      <c r="AR1604" s="38">
        <v>8.1987999999999991E-3</v>
      </c>
      <c r="AS1604" s="38">
        <v>-7.9176899999999995E-2</v>
      </c>
      <c r="AT1604" s="38">
        <v>-9.4087199999999996E-2</v>
      </c>
      <c r="AU1604" s="38">
        <v>-9.9644899999999995E-2</v>
      </c>
      <c r="AV1604" s="38">
        <v>-0.1436607</v>
      </c>
      <c r="AW1604" s="38">
        <v>-0.14834310000000001</v>
      </c>
      <c r="AX1604" s="38">
        <v>-3.9022500000000002E-2</v>
      </c>
      <c r="AY1604" s="38">
        <v>8.2228399999999993E-2</v>
      </c>
      <c r="AZ1604" s="38">
        <v>0.1160335</v>
      </c>
      <c r="BA1604" s="38">
        <v>0.1656551</v>
      </c>
      <c r="BB1604" s="38">
        <v>0.1705692</v>
      </c>
      <c r="BC1604" s="38">
        <v>0.18342610000000001</v>
      </c>
      <c r="BD1604" s="38">
        <v>0.12513250000000001</v>
      </c>
      <c r="BE1604" s="38">
        <v>9.1348200000000004E-2</v>
      </c>
      <c r="BF1604" s="38">
        <v>0.11380460000000001</v>
      </c>
      <c r="BG1604" s="38">
        <v>6.2326999999999999E-3</v>
      </c>
      <c r="BH1604" s="38">
        <v>2.5397000000000002E-3</v>
      </c>
      <c r="BI1604" s="38">
        <v>1.48086E-2</v>
      </c>
      <c r="BJ1604" s="38">
        <v>2.18094E-2</v>
      </c>
      <c r="BK1604" s="38">
        <v>4.75048E-2</v>
      </c>
      <c r="BL1604" s="38">
        <v>4.5361800000000001E-2</v>
      </c>
      <c r="BM1604" s="38">
        <v>6.0237199999999998E-2</v>
      </c>
      <c r="BN1604" s="38">
        <v>3.2652199999999999E-2</v>
      </c>
      <c r="BO1604" s="38">
        <v>1.5753400000000001E-2</v>
      </c>
      <c r="BP1604" s="38">
        <v>2.3265600000000001E-2</v>
      </c>
      <c r="BQ1604" s="38">
        <v>-7.1613700000000002E-2</v>
      </c>
      <c r="BR1604" s="38">
        <v>-8.4077399999999997E-2</v>
      </c>
      <c r="BS1604" s="38">
        <v>-8.9485099999999998E-2</v>
      </c>
      <c r="BT1604" s="38">
        <v>-0.1350372</v>
      </c>
      <c r="BU1604" s="38">
        <v>-0.13927239999999999</v>
      </c>
      <c r="BV1604" s="38">
        <v>-3.4737999999999998E-2</v>
      </c>
      <c r="BW1604" s="38">
        <v>8.8248999999999994E-2</v>
      </c>
      <c r="BX1604" s="38">
        <v>0.12339700000000001</v>
      </c>
      <c r="BY1604" s="38">
        <v>0.17713229999999999</v>
      </c>
      <c r="BZ1604" s="38">
        <v>0.18448919999999999</v>
      </c>
      <c r="CA1604" s="38">
        <v>0.1988451</v>
      </c>
      <c r="CB1604" s="38">
        <v>0.14402409999999999</v>
      </c>
      <c r="CC1604" s="38">
        <v>0.1070248</v>
      </c>
      <c r="CD1604" s="38">
        <v>0.1296255</v>
      </c>
      <c r="CE1604" s="38">
        <v>2.3348600000000001E-2</v>
      </c>
      <c r="CF1604" s="38">
        <v>1.6927299999999999E-2</v>
      </c>
      <c r="CG1604" s="38">
        <v>2.59099E-2</v>
      </c>
      <c r="CH1604" s="38">
        <v>2.8740700000000001E-2</v>
      </c>
      <c r="CI1604" s="38">
        <v>5.2767700000000001E-2</v>
      </c>
      <c r="CJ1604" s="38">
        <v>4.9867500000000002E-2</v>
      </c>
      <c r="CK1604" s="38">
        <v>6.3871700000000003E-2</v>
      </c>
      <c r="CL1604" s="38">
        <v>3.6498700000000002E-2</v>
      </c>
      <c r="CM1604" s="38">
        <v>2.09967E-2</v>
      </c>
      <c r="CN1604" s="38">
        <v>3.3700899999999999E-2</v>
      </c>
      <c r="CO1604" s="38">
        <v>-6.6375500000000004E-2</v>
      </c>
      <c r="CP1604" s="38">
        <v>-7.7144599999999994E-2</v>
      </c>
      <c r="CQ1604" s="38">
        <v>-8.2448400000000005E-2</v>
      </c>
      <c r="CR1604" s="38">
        <v>-0.1290645</v>
      </c>
      <c r="CS1604" s="38">
        <v>-0.13299</v>
      </c>
      <c r="CT1604" s="38">
        <v>-3.17705E-2</v>
      </c>
      <c r="CU1604" s="38">
        <v>9.2418799999999995E-2</v>
      </c>
      <c r="CV1604" s="38">
        <v>0.128497</v>
      </c>
      <c r="CW1604" s="38">
        <v>0.18508140000000001</v>
      </c>
      <c r="CX1604" s="38">
        <v>0.1941302</v>
      </c>
      <c r="CY1604" s="38">
        <v>0.20952419999999999</v>
      </c>
      <c r="CZ1604" s="38">
        <v>0.15710840000000001</v>
      </c>
      <c r="DA1604" s="38">
        <v>0.1178825</v>
      </c>
      <c r="DB1604" s="38">
        <v>0.14058290000000001</v>
      </c>
      <c r="DC1604" s="38">
        <v>3.5202999999999998E-2</v>
      </c>
      <c r="DD1604" s="38">
        <v>2.6892099999999999E-2</v>
      </c>
      <c r="DE1604" s="38">
        <v>3.3598500000000003E-2</v>
      </c>
      <c r="DF1604" s="38">
        <v>3.5671899999999999E-2</v>
      </c>
      <c r="DG1604" s="38">
        <v>5.8030699999999998E-2</v>
      </c>
      <c r="DH1604" s="38">
        <v>5.4373199999999997E-2</v>
      </c>
      <c r="DI1604" s="38">
        <v>6.7506099999999999E-2</v>
      </c>
      <c r="DJ1604" s="38">
        <v>4.0345199999999998E-2</v>
      </c>
      <c r="DK1604" s="38">
        <v>2.6239999999999999E-2</v>
      </c>
      <c r="DL1604" s="38">
        <v>4.41362E-2</v>
      </c>
      <c r="DM1604" s="38">
        <v>-6.1137200000000003E-2</v>
      </c>
      <c r="DN1604" s="38">
        <v>-7.0211899999999994E-2</v>
      </c>
      <c r="DO1604" s="38">
        <v>-7.5411699999999998E-2</v>
      </c>
      <c r="DP1604" s="38">
        <v>-0.1230919</v>
      </c>
      <c r="DQ1604" s="38">
        <v>-0.1267076</v>
      </c>
      <c r="DR1604" s="38">
        <v>-2.8803100000000002E-2</v>
      </c>
      <c r="DS1604" s="38">
        <v>9.6588599999999997E-2</v>
      </c>
      <c r="DT1604" s="38">
        <v>0.13359689999999999</v>
      </c>
      <c r="DU1604" s="38">
        <v>0.19303049999999999</v>
      </c>
      <c r="DV1604" s="38">
        <v>0.20377110000000001</v>
      </c>
      <c r="DW1604" s="38">
        <v>0.22020329999999999</v>
      </c>
      <c r="DX1604" s="38">
        <v>0.1701927</v>
      </c>
      <c r="DY1604" s="38">
        <v>0.1287401</v>
      </c>
      <c r="DZ1604" s="38">
        <v>0.15154039999999999</v>
      </c>
      <c r="EA1604" s="38">
        <v>4.7057399999999999E-2</v>
      </c>
      <c r="EB1604" s="38">
        <v>3.6856899999999998E-2</v>
      </c>
      <c r="EC1604" s="38">
        <v>4.1287200000000003E-2</v>
      </c>
      <c r="ED1604" s="38">
        <v>4.5679600000000001E-2</v>
      </c>
      <c r="EE1604" s="38">
        <v>6.5629699999999999E-2</v>
      </c>
      <c r="EF1604" s="38">
        <v>6.0878799999999997E-2</v>
      </c>
      <c r="EG1604" s="38">
        <v>7.2753700000000004E-2</v>
      </c>
      <c r="EH1604" s="38">
        <v>4.5899000000000002E-2</v>
      </c>
      <c r="EI1604" s="38">
        <v>3.38105E-2</v>
      </c>
      <c r="EJ1604" s="38">
        <v>5.9202999999999999E-2</v>
      </c>
      <c r="EK1604" s="38">
        <v>-5.3573999999999997E-2</v>
      </c>
      <c r="EL1604" s="38">
        <v>-6.0201999999999999E-2</v>
      </c>
      <c r="EM1604" s="38">
        <v>-6.5251900000000002E-2</v>
      </c>
      <c r="EN1604" s="38">
        <v>-0.1144684</v>
      </c>
      <c r="EO1604" s="38">
        <v>-0.1176369</v>
      </c>
      <c r="EP1604" s="38">
        <v>-2.4518600000000002E-2</v>
      </c>
      <c r="EQ1604" s="38">
        <v>0.1026092</v>
      </c>
      <c r="ER1604" s="38">
        <v>0.14096040000000001</v>
      </c>
      <c r="ES1604" s="38">
        <v>0.20450769999999999</v>
      </c>
      <c r="ET1604" s="38">
        <v>0.2176911</v>
      </c>
      <c r="EU1604" s="38">
        <v>0.23562230000000001</v>
      </c>
      <c r="EV1604" s="38">
        <v>0.18908440000000001</v>
      </c>
      <c r="EW1604" s="38">
        <v>0.14441680000000001</v>
      </c>
      <c r="EX1604" s="38">
        <v>0.16736119999999999</v>
      </c>
      <c r="EY1604" s="38">
        <v>6.4173300000000003E-2</v>
      </c>
      <c r="EZ1604" s="38">
        <v>5.1244499999999998E-2</v>
      </c>
      <c r="FA1604" s="38">
        <v>5.2388499999999998E-2</v>
      </c>
      <c r="FB1604" s="38">
        <v>80.214569999999995</v>
      </c>
      <c r="FC1604" s="38">
        <v>79.285650000000004</v>
      </c>
      <c r="FD1604" s="38">
        <v>77.927359999999993</v>
      </c>
      <c r="FE1604" s="38">
        <v>76.377269999999996</v>
      </c>
      <c r="FF1604" s="38">
        <v>75.254959999999997</v>
      </c>
      <c r="FG1604" s="38">
        <v>74.107929999999996</v>
      </c>
      <c r="FH1604" s="38">
        <v>74.103729999999999</v>
      </c>
      <c r="FI1604" s="38">
        <v>75.97833</v>
      </c>
      <c r="FJ1604" s="38">
        <v>78.826880000000003</v>
      </c>
      <c r="FK1604" s="38">
        <v>82.690190000000001</v>
      </c>
      <c r="FL1604" s="38">
        <v>87.046989999999994</v>
      </c>
      <c r="FM1604" s="38">
        <v>91.333789999999993</v>
      </c>
      <c r="FN1604" s="38">
        <v>92.332130000000006</v>
      </c>
      <c r="FO1604" s="38">
        <v>94.515979999999999</v>
      </c>
      <c r="FP1604" s="38">
        <v>96.786779999999993</v>
      </c>
      <c r="FQ1604" s="38">
        <v>97.873419999999996</v>
      </c>
      <c r="FR1604" s="38">
        <v>97.968860000000006</v>
      </c>
      <c r="FS1604" s="38">
        <v>96.868510000000001</v>
      </c>
      <c r="FT1604" s="38">
        <v>95.198170000000005</v>
      </c>
      <c r="FU1604" s="38">
        <v>92.02</v>
      </c>
      <c r="FV1604" s="38">
        <v>88.547719999999998</v>
      </c>
      <c r="FW1604">
        <v>86.065989999999999</v>
      </c>
      <c r="FX1604">
        <v>83.429789999999997</v>
      </c>
      <c r="FY1604">
        <v>80.374930000000006</v>
      </c>
      <c r="FZ1604">
        <v>1.98132E-2</v>
      </c>
      <c r="GA1604">
        <v>0.1467106</v>
      </c>
      <c r="GB1604">
        <v>1</v>
      </c>
    </row>
    <row r="1605" spans="1:184" x14ac:dyDescent="0.3">
      <c r="A1605" t="s">
        <v>1</v>
      </c>
      <c r="B1605" t="s">
        <v>187</v>
      </c>
      <c r="C1605" t="s">
        <v>1</v>
      </c>
      <c r="D1605" t="s">
        <v>1</v>
      </c>
      <c r="E1605" t="s">
        <v>1</v>
      </c>
      <c r="F1605" t="s">
        <v>1</v>
      </c>
      <c r="G1605" t="s">
        <v>1</v>
      </c>
      <c r="H1605" s="40" t="s">
        <v>1</v>
      </c>
      <c r="I1605" s="18" t="s">
        <v>1</v>
      </c>
      <c r="J1605" s="38" t="s">
        <v>1</v>
      </c>
      <c r="K1605" s="18">
        <v>44763</v>
      </c>
      <c r="L1605" s="38">
        <v>40189</v>
      </c>
      <c r="M1605" s="38">
        <v>40189</v>
      </c>
      <c r="N1605" s="38">
        <v>4.7525120000000003</v>
      </c>
      <c r="O1605" s="38">
        <v>4.5371050000000004</v>
      </c>
      <c r="P1605" s="38">
        <v>4.4101439999999998</v>
      </c>
      <c r="Q1605" s="38">
        <v>4.3642019999999997</v>
      </c>
      <c r="R1605" s="38">
        <v>4.4745679999999997</v>
      </c>
      <c r="S1605" s="38">
        <v>4.7453560000000001</v>
      </c>
      <c r="T1605" s="38">
        <v>5.0370189999999999</v>
      </c>
      <c r="U1605" s="38">
        <v>5.6021000000000001</v>
      </c>
      <c r="V1605" s="38">
        <v>6.5542540000000002</v>
      </c>
      <c r="W1605" s="38">
        <v>7.3169430000000002</v>
      </c>
      <c r="X1605" s="38">
        <v>8.002936</v>
      </c>
      <c r="Y1605" s="38">
        <v>8.5450979999999994</v>
      </c>
      <c r="Z1605" s="38">
        <v>8.8825459999999996</v>
      </c>
      <c r="AA1605" s="38">
        <v>9.2534279999999995</v>
      </c>
      <c r="AB1605" s="38">
        <v>9.5132449999999995</v>
      </c>
      <c r="AC1605" s="38">
        <v>9.5839409999999994</v>
      </c>
      <c r="AD1605" s="38">
        <v>9.4770869999999992</v>
      </c>
      <c r="AE1605" s="38">
        <v>8.7514859999999999</v>
      </c>
      <c r="AF1605" s="38">
        <v>8.0002870000000001</v>
      </c>
      <c r="AG1605" s="38">
        <v>7.4625440000000003</v>
      </c>
      <c r="AH1605" s="38">
        <v>6.974469</v>
      </c>
      <c r="AI1605" s="38">
        <v>6.3229240000000004</v>
      </c>
      <c r="AJ1605" s="38">
        <v>5.6619789999999997</v>
      </c>
      <c r="AK1605" s="38">
        <v>5.1611760000000002</v>
      </c>
      <c r="AL1605" s="38">
        <v>-8.2363900000000004E-2</v>
      </c>
      <c r="AM1605" s="38">
        <v>-6.6735600000000006E-2</v>
      </c>
      <c r="AN1605" s="38">
        <v>-5.3218700000000001E-2</v>
      </c>
      <c r="AO1605" s="38">
        <v>-2.0394300000000001E-2</v>
      </c>
      <c r="AP1605" s="38">
        <v>4.8427000000000001E-3</v>
      </c>
      <c r="AQ1605" s="38">
        <v>2.52461E-2</v>
      </c>
      <c r="AR1605" s="38">
        <v>6.2426200000000001E-2</v>
      </c>
      <c r="AS1605" s="38">
        <v>1.5734399999999999E-2</v>
      </c>
      <c r="AT1605" s="38">
        <v>2.00439E-2</v>
      </c>
      <c r="AU1605" s="38">
        <v>1.2302999999999999E-3</v>
      </c>
      <c r="AV1605" s="38">
        <v>7.0819000000000003E-3</v>
      </c>
      <c r="AW1605" s="38">
        <v>3.1989000000000002E-3</v>
      </c>
      <c r="AX1605" s="38">
        <v>1.5217E-3</v>
      </c>
      <c r="AY1605" s="38">
        <v>4.9039999999999999E-4</v>
      </c>
      <c r="AZ1605" s="38">
        <v>-2.2848500000000001E-2</v>
      </c>
      <c r="BA1605" s="38">
        <v>-3.6558199999999999E-2</v>
      </c>
      <c r="BB1605" s="38">
        <v>4.0079299999999998E-2</v>
      </c>
      <c r="BC1605" s="38">
        <v>1.2824199999999999E-2</v>
      </c>
      <c r="BD1605" s="38">
        <v>-3.6747500000000002E-2</v>
      </c>
      <c r="BE1605" s="38">
        <v>-3.3736099999999998E-2</v>
      </c>
      <c r="BF1605" s="38">
        <v>-3.8498999999999999E-3</v>
      </c>
      <c r="BG1605" s="38">
        <v>-6.2225200000000001E-2</v>
      </c>
      <c r="BH1605" s="38">
        <v>-4.0816499999999999E-2</v>
      </c>
      <c r="BI1605" s="38">
        <v>-4.10617E-2</v>
      </c>
      <c r="BJ1605" s="38">
        <v>-7.4066599999999996E-2</v>
      </c>
      <c r="BK1605" s="38">
        <v>-5.9673400000000001E-2</v>
      </c>
      <c r="BL1605" s="38">
        <v>-4.9330499999999999E-2</v>
      </c>
      <c r="BM1605" s="38">
        <v>-1.7262400000000001E-2</v>
      </c>
      <c r="BN1605" s="38">
        <v>7.7129E-3</v>
      </c>
      <c r="BO1605" s="38">
        <v>2.9954000000000001E-2</v>
      </c>
      <c r="BP1605" s="38">
        <v>7.1331900000000004E-2</v>
      </c>
      <c r="BQ1605" s="38">
        <v>2.1114000000000001E-2</v>
      </c>
      <c r="BR1605" s="38">
        <v>2.54408E-2</v>
      </c>
      <c r="BS1605" s="38">
        <v>7.1589000000000002E-3</v>
      </c>
      <c r="BT1605" s="38">
        <v>1.32944E-2</v>
      </c>
      <c r="BU1605" s="38">
        <v>7.8899999999999994E-3</v>
      </c>
      <c r="BV1605" s="38">
        <v>4.1806999999999999E-3</v>
      </c>
      <c r="BW1605" s="38">
        <v>3.5891999999999999E-3</v>
      </c>
      <c r="BX1605" s="38">
        <v>-1.81744E-2</v>
      </c>
      <c r="BY1605" s="38">
        <v>-3.08171E-2</v>
      </c>
      <c r="BZ1605" s="38">
        <v>4.8293299999999997E-2</v>
      </c>
      <c r="CA1605" s="38">
        <v>2.1895499999999998E-2</v>
      </c>
      <c r="CB1605" s="38">
        <v>-2.5662600000000001E-2</v>
      </c>
      <c r="CC1605" s="38">
        <v>-2.23923E-2</v>
      </c>
      <c r="CD1605" s="38">
        <v>6.9357000000000004E-3</v>
      </c>
      <c r="CE1605" s="38">
        <v>-5.1494199999999997E-2</v>
      </c>
      <c r="CF1605" s="38">
        <v>-3.1160500000000001E-2</v>
      </c>
      <c r="CG1605" s="38">
        <v>-3.2678400000000003E-2</v>
      </c>
      <c r="CH1605" s="38">
        <v>-6.8319900000000003E-2</v>
      </c>
      <c r="CI1605" s="38">
        <v>-5.47821E-2</v>
      </c>
      <c r="CJ1605" s="38">
        <v>-4.6637499999999998E-2</v>
      </c>
      <c r="CK1605" s="38">
        <v>-1.5093199999999999E-2</v>
      </c>
      <c r="CL1605" s="38">
        <v>9.7008000000000007E-3</v>
      </c>
      <c r="CM1605" s="38">
        <v>3.32147E-2</v>
      </c>
      <c r="CN1605" s="38">
        <v>7.7500100000000002E-2</v>
      </c>
      <c r="CO1605" s="38">
        <v>2.4840000000000001E-2</v>
      </c>
      <c r="CP1605" s="38">
        <v>2.9178800000000001E-2</v>
      </c>
      <c r="CQ1605" s="38">
        <v>1.12651E-2</v>
      </c>
      <c r="CR1605" s="38">
        <v>1.7597100000000001E-2</v>
      </c>
      <c r="CS1605" s="38">
        <v>1.1139100000000001E-2</v>
      </c>
      <c r="CT1605" s="38">
        <v>6.0223999999999998E-3</v>
      </c>
      <c r="CU1605" s="38">
        <v>5.7352999999999996E-3</v>
      </c>
      <c r="CV1605" s="38">
        <v>-1.49371E-2</v>
      </c>
      <c r="CW1605" s="38">
        <v>-2.6840900000000001E-2</v>
      </c>
      <c r="CX1605" s="38">
        <v>5.3982200000000001E-2</v>
      </c>
      <c r="CY1605" s="38">
        <v>2.81782E-2</v>
      </c>
      <c r="CZ1605" s="38">
        <v>-1.7985299999999999E-2</v>
      </c>
      <c r="DA1605" s="38">
        <v>-1.45357E-2</v>
      </c>
      <c r="DB1605" s="38">
        <v>1.4405899999999999E-2</v>
      </c>
      <c r="DC1605" s="38">
        <v>-4.4061999999999997E-2</v>
      </c>
      <c r="DD1605" s="38">
        <v>-2.4472799999999999E-2</v>
      </c>
      <c r="DE1605" s="38">
        <v>-2.6872199999999999E-2</v>
      </c>
      <c r="DF1605" s="38">
        <v>-6.2573299999999998E-2</v>
      </c>
      <c r="DG1605" s="38">
        <v>-4.9890900000000002E-2</v>
      </c>
      <c r="DH1605" s="38">
        <v>-4.39446E-2</v>
      </c>
      <c r="DI1605" s="38">
        <v>-1.2924E-2</v>
      </c>
      <c r="DJ1605" s="38">
        <v>1.16887E-2</v>
      </c>
      <c r="DK1605" s="38">
        <v>3.6475399999999998E-2</v>
      </c>
      <c r="DL1605" s="38">
        <v>8.3668199999999998E-2</v>
      </c>
      <c r="DM1605" s="38">
        <v>2.8565900000000002E-2</v>
      </c>
      <c r="DN1605" s="38">
        <v>3.29167E-2</v>
      </c>
      <c r="DO1605" s="38">
        <v>1.53712E-2</v>
      </c>
      <c r="DP1605" s="38">
        <v>2.18999E-2</v>
      </c>
      <c r="DQ1605" s="38">
        <v>1.4388099999999999E-2</v>
      </c>
      <c r="DR1605" s="38">
        <v>7.8639999999999995E-3</v>
      </c>
      <c r="DS1605" s="38">
        <v>7.8814999999999996E-3</v>
      </c>
      <c r="DT1605" s="38">
        <v>-1.16998E-2</v>
      </c>
      <c r="DU1605" s="38">
        <v>-2.2864599999999999E-2</v>
      </c>
      <c r="DV1605" s="38">
        <v>5.9671200000000001E-2</v>
      </c>
      <c r="DW1605" s="38">
        <v>3.4460900000000003E-2</v>
      </c>
      <c r="DX1605" s="38">
        <v>-1.0307999999999999E-2</v>
      </c>
      <c r="DY1605" s="38">
        <v>-6.679E-3</v>
      </c>
      <c r="DZ1605" s="38">
        <v>2.1876E-2</v>
      </c>
      <c r="EA1605" s="38">
        <v>-3.6629700000000001E-2</v>
      </c>
      <c r="EB1605" s="38">
        <v>-1.7785100000000002E-2</v>
      </c>
      <c r="EC1605" s="38">
        <v>-2.1066000000000001E-2</v>
      </c>
      <c r="ED1605" s="38">
        <v>-5.4275999999999998E-2</v>
      </c>
      <c r="EE1605" s="38">
        <v>-4.2828699999999997E-2</v>
      </c>
      <c r="EF1605" s="38">
        <v>-4.0056399999999999E-2</v>
      </c>
      <c r="EG1605" s="38">
        <v>-9.7920999999999998E-3</v>
      </c>
      <c r="EH1605" s="38">
        <v>1.45589E-2</v>
      </c>
      <c r="EI1605" s="38">
        <v>4.1183299999999999E-2</v>
      </c>
      <c r="EJ1605" s="38">
        <v>9.2574000000000004E-2</v>
      </c>
      <c r="EK1605" s="38">
        <v>3.3945599999999999E-2</v>
      </c>
      <c r="EL1605" s="38">
        <v>3.8313600000000003E-2</v>
      </c>
      <c r="EM1605" s="38">
        <v>2.1299800000000001E-2</v>
      </c>
      <c r="EN1605" s="38">
        <v>2.81123E-2</v>
      </c>
      <c r="EO1605" s="38">
        <v>1.9079200000000001E-2</v>
      </c>
      <c r="EP1605" s="38">
        <v>1.0522999999999999E-2</v>
      </c>
      <c r="EQ1605" s="38">
        <v>1.0980200000000001E-2</v>
      </c>
      <c r="ER1605" s="38">
        <v>-7.0257000000000002E-3</v>
      </c>
      <c r="ES1605" s="38">
        <v>-1.71235E-2</v>
      </c>
      <c r="ET1605" s="38">
        <v>6.7885200000000007E-2</v>
      </c>
      <c r="EU1605" s="38">
        <v>4.3532099999999997E-2</v>
      </c>
      <c r="EV1605" s="38">
        <v>7.7680000000000002E-4</v>
      </c>
      <c r="EW1605" s="38">
        <v>4.6648000000000002E-3</v>
      </c>
      <c r="EX1605" s="38">
        <v>3.2661700000000002E-2</v>
      </c>
      <c r="EY1605" s="38">
        <v>-2.58987E-2</v>
      </c>
      <c r="EZ1605" s="38">
        <v>-8.1291999999999996E-3</v>
      </c>
      <c r="FA1605" s="38">
        <v>-1.26827E-2</v>
      </c>
      <c r="FB1605" s="38">
        <v>76.463300000000004</v>
      </c>
      <c r="FC1605" s="38">
        <v>74.392229999999998</v>
      </c>
      <c r="FD1605" s="38">
        <v>72.815359999999998</v>
      </c>
      <c r="FE1605" s="38">
        <v>71.285880000000006</v>
      </c>
      <c r="FF1605" s="38">
        <v>70.000309999999999</v>
      </c>
      <c r="FG1605" s="38">
        <v>68.559950000000001</v>
      </c>
      <c r="FH1605" s="38">
        <v>68.237909999999999</v>
      </c>
      <c r="FI1605" s="38">
        <v>71.282740000000004</v>
      </c>
      <c r="FJ1605" s="38">
        <v>75.446169999999995</v>
      </c>
      <c r="FK1605" s="38">
        <v>79.781909999999996</v>
      </c>
      <c r="FL1605" s="38">
        <v>84.461500000000001</v>
      </c>
      <c r="FM1605" s="38">
        <v>87.925489999999996</v>
      </c>
      <c r="FN1605" s="38">
        <v>90.938850000000002</v>
      </c>
      <c r="FO1605" s="38">
        <v>93.271919999999994</v>
      </c>
      <c r="FP1605" s="38">
        <v>94.895740000000004</v>
      </c>
      <c r="FQ1605" s="38">
        <v>95.884950000000003</v>
      </c>
      <c r="FR1605" s="38">
        <v>97.852909999999994</v>
      </c>
      <c r="FS1605" s="38">
        <v>97.248329999999996</v>
      </c>
      <c r="FT1605" s="38">
        <v>95.532359999999997</v>
      </c>
      <c r="FU1605" s="38">
        <v>92.300060000000002</v>
      </c>
      <c r="FV1605" s="38">
        <v>88.153019999999998</v>
      </c>
      <c r="FW1605">
        <v>84.558539999999994</v>
      </c>
      <c r="FX1605">
        <v>81.652159999999995</v>
      </c>
      <c r="FY1605">
        <v>78.432230000000004</v>
      </c>
      <c r="FZ1605">
        <v>1.2412400000000001E-2</v>
      </c>
      <c r="GA1605">
        <v>9.7956299999999996E-2</v>
      </c>
      <c r="GB1605">
        <v>1</v>
      </c>
    </row>
    <row r="1606" spans="1:184" x14ac:dyDescent="0.3">
      <c r="A1606" t="s">
        <v>1</v>
      </c>
      <c r="B1606" t="s">
        <v>187</v>
      </c>
      <c r="C1606" t="s">
        <v>1</v>
      </c>
      <c r="D1606" t="s">
        <v>1</v>
      </c>
      <c r="E1606" t="s">
        <v>1</v>
      </c>
      <c r="F1606" t="s">
        <v>1</v>
      </c>
      <c r="G1606" t="s">
        <v>1</v>
      </c>
      <c r="H1606" s="40" t="s">
        <v>1</v>
      </c>
      <c r="I1606" s="18" t="s">
        <v>1</v>
      </c>
      <c r="J1606" s="38" t="s">
        <v>1</v>
      </c>
      <c r="K1606" s="18">
        <v>44789</v>
      </c>
      <c r="L1606" s="38">
        <v>39932</v>
      </c>
      <c r="M1606" s="38">
        <v>39932</v>
      </c>
      <c r="N1606" s="38">
        <v>4.7274630000000002</v>
      </c>
      <c r="O1606" s="38">
        <v>4.5147459999999997</v>
      </c>
      <c r="P1606" s="38">
        <v>4.374282</v>
      </c>
      <c r="Q1606" s="38">
        <v>4.3256420000000002</v>
      </c>
      <c r="R1606" s="38">
        <v>4.443981</v>
      </c>
      <c r="S1606" s="38">
        <v>4.7151350000000001</v>
      </c>
      <c r="T1606" s="38">
        <v>5.0186400000000004</v>
      </c>
      <c r="U1606" s="38">
        <v>5.6533030000000002</v>
      </c>
      <c r="V1606" s="38">
        <v>6.6705839999999998</v>
      </c>
      <c r="W1606" s="38">
        <v>7.5592269999999999</v>
      </c>
      <c r="X1606" s="38">
        <v>8.3635339999999996</v>
      </c>
      <c r="Y1606" s="38">
        <v>8.9859880000000008</v>
      </c>
      <c r="Z1606" s="38">
        <v>9.3712529999999994</v>
      </c>
      <c r="AA1606" s="38">
        <v>9.7827710000000003</v>
      </c>
      <c r="AB1606" s="38">
        <v>10.068210000000001</v>
      </c>
      <c r="AC1606" s="38">
        <v>10.13542</v>
      </c>
      <c r="AD1606" s="38">
        <v>9.9292929999999995</v>
      </c>
      <c r="AE1606" s="38">
        <v>9.1351259999999996</v>
      </c>
      <c r="AF1606" s="38">
        <v>8.3292260000000002</v>
      </c>
      <c r="AG1606" s="38">
        <v>7.7488250000000001</v>
      </c>
      <c r="AH1606" s="38">
        <v>7.2246259999999998</v>
      </c>
      <c r="AI1606" s="38">
        <v>6.5552029999999997</v>
      </c>
      <c r="AJ1606" s="38">
        <v>5.8720470000000002</v>
      </c>
      <c r="AK1606" s="38">
        <v>5.3848880000000001</v>
      </c>
      <c r="AL1606" s="38">
        <v>-6.0838299999999998E-2</v>
      </c>
      <c r="AM1606" s="38">
        <v>-3.9393400000000002E-2</v>
      </c>
      <c r="AN1606" s="38">
        <v>-3.0448099999999999E-2</v>
      </c>
      <c r="AO1606" s="38">
        <v>-3.1583399999999998E-2</v>
      </c>
      <c r="AP1606" s="38">
        <v>-2.5613299999999999E-2</v>
      </c>
      <c r="AQ1606" s="38">
        <v>-4.6032099999999999E-2</v>
      </c>
      <c r="AR1606" s="38">
        <v>-5.1415000000000002E-2</v>
      </c>
      <c r="AS1606" s="38">
        <v>3.9990600000000001E-2</v>
      </c>
      <c r="AT1606" s="38">
        <v>1.89404E-2</v>
      </c>
      <c r="AU1606" s="38">
        <v>4.2027099999999998E-2</v>
      </c>
      <c r="AV1606" s="38">
        <v>4.89005E-2</v>
      </c>
      <c r="AW1606" s="38">
        <v>3.5972900000000002E-2</v>
      </c>
      <c r="AX1606" s="38">
        <v>-1.4586E-3</v>
      </c>
      <c r="AY1606" s="38">
        <v>-1.25834E-2</v>
      </c>
      <c r="AZ1606" s="38">
        <v>-1.9002600000000001E-2</v>
      </c>
      <c r="BA1606" s="38">
        <v>-2.9356199999999999E-2</v>
      </c>
      <c r="BB1606" s="38">
        <v>8.3464000000000003E-3</v>
      </c>
      <c r="BC1606" s="38">
        <v>1.4064800000000001E-2</v>
      </c>
      <c r="BD1606" s="38">
        <v>-1.30244E-2</v>
      </c>
      <c r="BE1606" s="38">
        <v>-3.4844399999999998E-2</v>
      </c>
      <c r="BF1606" s="38">
        <v>-6.3732399999999995E-2</v>
      </c>
      <c r="BG1606" s="38">
        <v>-3.9267400000000001E-2</v>
      </c>
      <c r="BH1606" s="38">
        <v>-3.3642400000000003E-2</v>
      </c>
      <c r="BI1606" s="38">
        <v>-4.7262600000000002E-2</v>
      </c>
      <c r="BJ1606" s="38">
        <v>-5.3216399999999997E-2</v>
      </c>
      <c r="BK1606" s="38">
        <v>-3.35815E-2</v>
      </c>
      <c r="BL1606" s="38">
        <v>-2.6105900000000001E-2</v>
      </c>
      <c r="BM1606" s="38">
        <v>-2.7987600000000001E-2</v>
      </c>
      <c r="BN1606" s="38">
        <v>-2.2089399999999999E-2</v>
      </c>
      <c r="BO1606" s="38">
        <v>-4.1119099999999999E-2</v>
      </c>
      <c r="BP1606" s="38">
        <v>-4.2791000000000003E-2</v>
      </c>
      <c r="BQ1606" s="38">
        <v>4.5423600000000001E-2</v>
      </c>
      <c r="BR1606" s="38">
        <v>2.5790400000000002E-2</v>
      </c>
      <c r="BS1606" s="38">
        <v>4.92608E-2</v>
      </c>
      <c r="BT1606" s="38">
        <v>5.5509200000000002E-2</v>
      </c>
      <c r="BU1606" s="38">
        <v>4.0446999999999997E-2</v>
      </c>
      <c r="BV1606" s="38">
        <v>1.7696000000000001E-3</v>
      </c>
      <c r="BW1606" s="38">
        <v>-6.6184E-3</v>
      </c>
      <c r="BX1606" s="38">
        <v>-1.0823899999999999E-2</v>
      </c>
      <c r="BY1606" s="38">
        <v>-1.91174E-2</v>
      </c>
      <c r="BZ1606" s="38">
        <v>2.02963E-2</v>
      </c>
      <c r="CA1606" s="38">
        <v>2.66629E-2</v>
      </c>
      <c r="CB1606" s="38">
        <v>4.6769999999999998E-4</v>
      </c>
      <c r="CC1606" s="38">
        <v>-2.1984699999999999E-2</v>
      </c>
      <c r="CD1606" s="38">
        <v>-4.9967900000000003E-2</v>
      </c>
      <c r="CE1606" s="38">
        <v>-2.5939799999999999E-2</v>
      </c>
      <c r="CF1606" s="38">
        <v>-2.1848699999999999E-2</v>
      </c>
      <c r="CG1606" s="38">
        <v>-3.6566399999999999E-2</v>
      </c>
      <c r="CH1606" s="38">
        <v>-4.7937399999999998E-2</v>
      </c>
      <c r="CI1606" s="38">
        <v>-2.9556099999999998E-2</v>
      </c>
      <c r="CJ1606" s="38">
        <v>-2.3098400000000002E-2</v>
      </c>
      <c r="CK1606" s="38">
        <v>-2.5497100000000002E-2</v>
      </c>
      <c r="CL1606" s="38">
        <v>-1.96489E-2</v>
      </c>
      <c r="CM1606" s="38">
        <v>-3.7716300000000001E-2</v>
      </c>
      <c r="CN1606" s="38">
        <v>-3.6817900000000001E-2</v>
      </c>
      <c r="CO1606" s="38">
        <v>4.9186399999999998E-2</v>
      </c>
      <c r="CP1606" s="38">
        <v>3.0534700000000001E-2</v>
      </c>
      <c r="CQ1606" s="38">
        <v>5.4270899999999997E-2</v>
      </c>
      <c r="CR1606" s="38">
        <v>6.0086399999999998E-2</v>
      </c>
      <c r="CS1606" s="38">
        <v>4.35457E-2</v>
      </c>
      <c r="CT1606" s="38">
        <v>4.0054000000000001E-3</v>
      </c>
      <c r="CU1606" s="38">
        <v>-2.4870999999999999E-3</v>
      </c>
      <c r="CV1606" s="38">
        <v>-5.1593000000000003E-3</v>
      </c>
      <c r="CW1606" s="38">
        <v>-1.20261E-2</v>
      </c>
      <c r="CX1606" s="38">
        <v>2.8572799999999999E-2</v>
      </c>
      <c r="CY1606" s="38">
        <v>3.5388299999999998E-2</v>
      </c>
      <c r="CZ1606" s="38">
        <v>9.8122000000000001E-3</v>
      </c>
      <c r="DA1606" s="38">
        <v>-1.30781E-2</v>
      </c>
      <c r="DB1606" s="38">
        <v>-4.0434699999999997E-2</v>
      </c>
      <c r="DC1606" s="38">
        <v>-1.6709100000000001E-2</v>
      </c>
      <c r="DD1606" s="38">
        <v>-1.3680400000000001E-2</v>
      </c>
      <c r="DE1606" s="38">
        <v>-2.9158300000000002E-2</v>
      </c>
      <c r="DF1606" s="38">
        <v>-4.2658399999999999E-2</v>
      </c>
      <c r="DG1606" s="38">
        <v>-2.5530799999999999E-2</v>
      </c>
      <c r="DH1606" s="38">
        <v>-2.0091000000000001E-2</v>
      </c>
      <c r="DI1606" s="38">
        <v>-2.3006599999999999E-2</v>
      </c>
      <c r="DJ1606" s="38">
        <v>-1.7208299999999999E-2</v>
      </c>
      <c r="DK1606" s="38">
        <v>-3.43136E-2</v>
      </c>
      <c r="DL1606" s="38">
        <v>-3.0844900000000001E-2</v>
      </c>
      <c r="DM1606" s="38">
        <v>5.2949200000000002E-2</v>
      </c>
      <c r="DN1606" s="38">
        <v>3.5278999999999998E-2</v>
      </c>
      <c r="DO1606" s="38">
        <v>5.9280899999999997E-2</v>
      </c>
      <c r="DP1606" s="38">
        <v>6.4663600000000002E-2</v>
      </c>
      <c r="DQ1606" s="38">
        <v>4.6644499999999998E-2</v>
      </c>
      <c r="DR1606" s="38">
        <v>6.2413E-3</v>
      </c>
      <c r="DS1606" s="38">
        <v>1.6443E-3</v>
      </c>
      <c r="DT1606" s="38">
        <v>5.0529999999999998E-4</v>
      </c>
      <c r="DU1606" s="38">
        <v>-4.9347000000000002E-3</v>
      </c>
      <c r="DV1606" s="38">
        <v>3.6849199999999999E-2</v>
      </c>
      <c r="DW1606" s="38">
        <v>4.4113699999999999E-2</v>
      </c>
      <c r="DX1606" s="38">
        <v>1.9156800000000002E-2</v>
      </c>
      <c r="DY1606" s="38">
        <v>-4.1714999999999999E-3</v>
      </c>
      <c r="DZ1606" s="38">
        <v>-3.0901499999999998E-2</v>
      </c>
      <c r="EA1606" s="38">
        <v>-7.4784999999999999E-3</v>
      </c>
      <c r="EB1606" s="38">
        <v>-5.5122000000000001E-3</v>
      </c>
      <c r="EC1606" s="38">
        <v>-2.1750100000000001E-2</v>
      </c>
      <c r="ED1606" s="38">
        <v>-3.5036400000000002E-2</v>
      </c>
      <c r="EE1606" s="38">
        <v>-1.9718800000000002E-2</v>
      </c>
      <c r="EF1606" s="38">
        <v>-1.57488E-2</v>
      </c>
      <c r="EG1606" s="38">
        <v>-1.9410799999999999E-2</v>
      </c>
      <c r="EH1606" s="38">
        <v>-1.36845E-2</v>
      </c>
      <c r="EI1606" s="38">
        <v>-2.94005E-2</v>
      </c>
      <c r="EJ1606" s="38">
        <v>-2.2220899999999998E-2</v>
      </c>
      <c r="EK1606" s="38">
        <v>5.8382200000000002E-2</v>
      </c>
      <c r="EL1606" s="38">
        <v>4.2129E-2</v>
      </c>
      <c r="EM1606" s="38">
        <v>6.6514599999999993E-2</v>
      </c>
      <c r="EN1606" s="38">
        <v>7.12724E-2</v>
      </c>
      <c r="EO1606" s="38">
        <v>5.11186E-2</v>
      </c>
      <c r="EP1606" s="38">
        <v>9.4695000000000005E-3</v>
      </c>
      <c r="EQ1606" s="38">
        <v>7.6092E-3</v>
      </c>
      <c r="ER1606" s="38">
        <v>8.6840000000000007E-3</v>
      </c>
      <c r="ES1606" s="38">
        <v>5.3041E-3</v>
      </c>
      <c r="ET1606" s="38">
        <v>4.8799200000000001E-2</v>
      </c>
      <c r="EU1606" s="38">
        <v>5.67118E-2</v>
      </c>
      <c r="EV1606" s="38">
        <v>3.2648799999999999E-2</v>
      </c>
      <c r="EW1606" s="38">
        <v>8.6882000000000001E-3</v>
      </c>
      <c r="EX1606" s="38">
        <v>-1.7137099999999999E-2</v>
      </c>
      <c r="EY1606" s="38">
        <v>5.8491999999999997E-3</v>
      </c>
      <c r="EZ1606" s="38">
        <v>6.2814999999999998E-3</v>
      </c>
      <c r="FA1606" s="38">
        <v>-1.10539E-2</v>
      </c>
      <c r="FB1606" s="38">
        <v>77.20438</v>
      </c>
      <c r="FC1606" s="38">
        <v>76.133279999999999</v>
      </c>
      <c r="FD1606" s="38">
        <v>74.41086</v>
      </c>
      <c r="FE1606" s="38">
        <v>72.86327</v>
      </c>
      <c r="FF1606" s="38">
        <v>71.093069999999997</v>
      </c>
      <c r="FG1606" s="38">
        <v>70.264240000000001</v>
      </c>
      <c r="FH1606" s="38">
        <v>69.581069999999997</v>
      </c>
      <c r="FI1606" s="38">
        <v>71.574680000000001</v>
      </c>
      <c r="FJ1606" s="38">
        <v>76.244309999999999</v>
      </c>
      <c r="FK1606" s="38">
        <v>81.717190000000002</v>
      </c>
      <c r="FL1606" s="38">
        <v>86.507339999999999</v>
      </c>
      <c r="FM1606" s="38">
        <v>90.814710000000005</v>
      </c>
      <c r="FN1606" s="38">
        <v>94.955939999999998</v>
      </c>
      <c r="FO1606" s="38">
        <v>98.274510000000006</v>
      </c>
      <c r="FP1606" s="38">
        <v>100.67149999999999</v>
      </c>
      <c r="FQ1606" s="38">
        <v>101.8296</v>
      </c>
      <c r="FR1606" s="38">
        <v>102.0633</v>
      </c>
      <c r="FS1606" s="38">
        <v>101.5016</v>
      </c>
      <c r="FT1606" s="38">
        <v>99.990129999999994</v>
      </c>
      <c r="FU1606" s="38">
        <v>96.826189999999997</v>
      </c>
      <c r="FV1606" s="38">
        <v>92.428520000000006</v>
      </c>
      <c r="FW1606">
        <v>88.818780000000004</v>
      </c>
      <c r="FX1606">
        <v>85.882239999999996</v>
      </c>
      <c r="FY1606">
        <v>83.605890000000002</v>
      </c>
      <c r="FZ1606">
        <v>1.5789399999999999E-2</v>
      </c>
      <c r="GA1606">
        <v>0.1248814</v>
      </c>
      <c r="GB1606">
        <v>1</v>
      </c>
    </row>
    <row r="1607" spans="1:184" x14ac:dyDescent="0.3">
      <c r="A1607" t="s">
        <v>1</v>
      </c>
      <c r="B1607" t="s">
        <v>187</v>
      </c>
      <c r="C1607" t="s">
        <v>1</v>
      </c>
      <c r="D1607" t="s">
        <v>1</v>
      </c>
      <c r="E1607" t="s">
        <v>1</v>
      </c>
      <c r="F1607" t="s">
        <v>1</v>
      </c>
      <c r="G1607" t="s">
        <v>1</v>
      </c>
      <c r="H1607" s="40" t="s">
        <v>1</v>
      </c>
      <c r="I1607" s="18" t="s">
        <v>1</v>
      </c>
      <c r="J1607" s="38" t="s">
        <v>1</v>
      </c>
      <c r="K1607" s="18">
        <v>44790</v>
      </c>
      <c r="L1607" s="38">
        <v>39927</v>
      </c>
      <c r="M1607" s="38">
        <v>39927</v>
      </c>
      <c r="N1607" s="38">
        <v>5.194598</v>
      </c>
      <c r="O1607" s="38">
        <v>4.9632329999999998</v>
      </c>
      <c r="P1607" s="38">
        <v>4.7951779999999999</v>
      </c>
      <c r="Q1607" s="38">
        <v>4.7419440000000002</v>
      </c>
      <c r="R1607" s="38">
        <v>4.8622769999999997</v>
      </c>
      <c r="S1607" s="38">
        <v>5.1463270000000003</v>
      </c>
      <c r="T1607" s="38">
        <v>5.447603</v>
      </c>
      <c r="U1607" s="38">
        <v>6.0894349999999999</v>
      </c>
      <c r="V1607" s="38">
        <v>7.0913550000000001</v>
      </c>
      <c r="W1607" s="38">
        <v>7.8206470000000001</v>
      </c>
      <c r="X1607" s="38">
        <v>8.4493189999999991</v>
      </c>
      <c r="Y1607" s="38">
        <v>8.9676189999999991</v>
      </c>
      <c r="Z1607" s="38">
        <v>9.2922390000000004</v>
      </c>
      <c r="AA1607" s="38">
        <v>9.6105669999999996</v>
      </c>
      <c r="AB1607" s="38">
        <v>9.8088560000000005</v>
      </c>
      <c r="AC1607" s="38">
        <v>9.8545499999999997</v>
      </c>
      <c r="AD1607" s="38">
        <v>9.6320530000000009</v>
      </c>
      <c r="AE1607" s="38">
        <v>8.8873660000000001</v>
      </c>
      <c r="AF1607" s="38">
        <v>8.1619779999999995</v>
      </c>
      <c r="AG1607" s="38">
        <v>7.6420360000000001</v>
      </c>
      <c r="AH1607" s="38">
        <v>7.1932739999999997</v>
      </c>
      <c r="AI1607" s="38">
        <v>6.5412569999999999</v>
      </c>
      <c r="AJ1607" s="38">
        <v>5.8672969999999998</v>
      </c>
      <c r="AK1607" s="38">
        <v>5.3975179999999998</v>
      </c>
      <c r="AL1607" s="38">
        <v>9.3675900000000006E-2</v>
      </c>
      <c r="AM1607" s="38">
        <v>8.1108600000000003E-2</v>
      </c>
      <c r="AN1607" s="38">
        <v>7.0911299999999997E-2</v>
      </c>
      <c r="AO1607" s="38">
        <v>5.5760400000000002E-2</v>
      </c>
      <c r="AP1607" s="38">
        <v>1.95725E-2</v>
      </c>
      <c r="AQ1607" s="38">
        <v>-3.5776299999999997E-2</v>
      </c>
      <c r="AR1607" s="38">
        <v>-0.12639259999999999</v>
      </c>
      <c r="AS1607" s="38">
        <v>4.1069000000000001E-3</v>
      </c>
      <c r="AT1607" s="38">
        <v>-4.7213199999999997E-2</v>
      </c>
      <c r="AU1607" s="38">
        <v>-0.14672470000000001</v>
      </c>
      <c r="AV1607" s="38">
        <v>-0.13944960000000001</v>
      </c>
      <c r="AW1607" s="38">
        <v>-3.3995600000000001E-2</v>
      </c>
      <c r="AX1607" s="38">
        <v>-1.31713E-2</v>
      </c>
      <c r="AY1607" s="38">
        <v>2.5818E-3</v>
      </c>
      <c r="AZ1607" s="38">
        <v>6.9486099999999995E-2</v>
      </c>
      <c r="BA1607" s="38">
        <v>0.18884139999999999</v>
      </c>
      <c r="BB1607" s="38">
        <v>0.22926640000000001</v>
      </c>
      <c r="BC1607" s="38">
        <v>0.18240000000000001</v>
      </c>
      <c r="BD1607" s="38">
        <v>0.17555490000000001</v>
      </c>
      <c r="BE1607" s="38">
        <v>0.17323620000000001</v>
      </c>
      <c r="BF1607" s="38">
        <v>0.14652609999999999</v>
      </c>
      <c r="BG1607" s="38">
        <v>0.1637161</v>
      </c>
      <c r="BH1607" s="38">
        <v>0.1437302</v>
      </c>
      <c r="BI1607" s="38">
        <v>0.14826449999999999</v>
      </c>
      <c r="BJ1607" s="38">
        <v>0.100129</v>
      </c>
      <c r="BK1607" s="38">
        <v>8.6694199999999999E-2</v>
      </c>
      <c r="BL1607" s="38">
        <v>7.5082599999999999E-2</v>
      </c>
      <c r="BM1607" s="38">
        <v>5.9735499999999997E-2</v>
      </c>
      <c r="BN1607" s="38">
        <v>2.3320500000000001E-2</v>
      </c>
      <c r="BO1607" s="38">
        <v>-3.0652100000000002E-2</v>
      </c>
      <c r="BP1607" s="38">
        <v>-0.1191958</v>
      </c>
      <c r="BQ1607" s="38">
        <v>9.8116999999999996E-3</v>
      </c>
      <c r="BR1607" s="38">
        <v>-4.0103600000000003E-2</v>
      </c>
      <c r="BS1607" s="38">
        <v>-0.13994599999999999</v>
      </c>
      <c r="BT1607" s="38">
        <v>-0.1328201</v>
      </c>
      <c r="BU1607" s="38">
        <v>-2.9170100000000001E-2</v>
      </c>
      <c r="BV1607" s="38">
        <v>-9.9513999999999991E-3</v>
      </c>
      <c r="BW1607" s="38">
        <v>6.5665000000000003E-3</v>
      </c>
      <c r="BX1607" s="38">
        <v>7.6749399999999995E-2</v>
      </c>
      <c r="BY1607" s="38">
        <v>0.19882710000000001</v>
      </c>
      <c r="BZ1607" s="38">
        <v>0.24174950000000001</v>
      </c>
      <c r="CA1607" s="38">
        <v>0.19706969999999999</v>
      </c>
      <c r="CB1607" s="38">
        <v>0.1919245</v>
      </c>
      <c r="CC1607" s="38">
        <v>0.18777189999999999</v>
      </c>
      <c r="CD1607" s="38">
        <v>0.1618068</v>
      </c>
      <c r="CE1607" s="38">
        <v>0.17685390000000001</v>
      </c>
      <c r="CF1607" s="38">
        <v>0.1547499</v>
      </c>
      <c r="CG1607" s="38">
        <v>0.15767519999999999</v>
      </c>
      <c r="CH1607" s="38">
        <v>0.10459839999999999</v>
      </c>
      <c r="CI1607" s="38">
        <v>9.0562699999999996E-2</v>
      </c>
      <c r="CJ1607" s="38">
        <v>7.7971600000000002E-2</v>
      </c>
      <c r="CK1607" s="38">
        <v>6.2488599999999998E-2</v>
      </c>
      <c r="CL1607" s="38">
        <v>2.59163E-2</v>
      </c>
      <c r="CM1607" s="38">
        <v>-2.7103200000000001E-2</v>
      </c>
      <c r="CN1607" s="38">
        <v>-0.1142113</v>
      </c>
      <c r="CO1607" s="38">
        <v>1.37629E-2</v>
      </c>
      <c r="CP1607" s="38">
        <v>-3.51794E-2</v>
      </c>
      <c r="CQ1607" s="38">
        <v>-0.13525110000000001</v>
      </c>
      <c r="CR1607" s="38">
        <v>-0.1282285</v>
      </c>
      <c r="CS1607" s="38">
        <v>-2.58281E-2</v>
      </c>
      <c r="CT1607" s="38">
        <v>-7.7213000000000004E-3</v>
      </c>
      <c r="CU1607" s="38">
        <v>9.3261999999999998E-3</v>
      </c>
      <c r="CV1607" s="38">
        <v>8.1779900000000003E-2</v>
      </c>
      <c r="CW1607" s="38">
        <v>0.20574319999999999</v>
      </c>
      <c r="CX1607" s="38">
        <v>0.25039529999999999</v>
      </c>
      <c r="CY1607" s="38">
        <v>0.20722979999999999</v>
      </c>
      <c r="CZ1607" s="38">
        <v>0.2032619</v>
      </c>
      <c r="DA1607" s="38">
        <v>0.1978393</v>
      </c>
      <c r="DB1607" s="38">
        <v>0.17239019999999999</v>
      </c>
      <c r="DC1607" s="38">
        <v>0.18595310000000001</v>
      </c>
      <c r="DD1607" s="38">
        <v>0.1623822</v>
      </c>
      <c r="DE1607" s="38">
        <v>0.1641929</v>
      </c>
      <c r="DF1607" s="38">
        <v>0.10906780000000001</v>
      </c>
      <c r="DG1607" s="38">
        <v>9.4431299999999996E-2</v>
      </c>
      <c r="DH1607" s="38">
        <v>8.0860600000000005E-2</v>
      </c>
      <c r="DI1607" s="38">
        <v>6.5241800000000003E-2</v>
      </c>
      <c r="DJ1607" s="38">
        <v>2.8512200000000001E-2</v>
      </c>
      <c r="DK1607" s="38">
        <v>-2.3554200000000001E-2</v>
      </c>
      <c r="DL1607" s="38">
        <v>-0.1092268</v>
      </c>
      <c r="DM1607" s="38">
        <v>1.77141E-2</v>
      </c>
      <c r="DN1607" s="38">
        <v>-3.0255299999999999E-2</v>
      </c>
      <c r="DO1607" s="38">
        <v>-0.13055620000000001</v>
      </c>
      <c r="DP1607" s="38">
        <v>-0.123637</v>
      </c>
      <c r="DQ1607" s="38">
        <v>-2.2485999999999999E-2</v>
      </c>
      <c r="DR1607" s="38">
        <v>-5.4911999999999999E-3</v>
      </c>
      <c r="DS1607" s="38">
        <v>1.2086E-2</v>
      </c>
      <c r="DT1607" s="38">
        <v>8.6810499999999999E-2</v>
      </c>
      <c r="DU1607" s="38">
        <v>0.2126593</v>
      </c>
      <c r="DV1607" s="38">
        <v>0.25904110000000002</v>
      </c>
      <c r="DW1607" s="38">
        <v>0.21739</v>
      </c>
      <c r="DX1607" s="38">
        <v>0.2145994</v>
      </c>
      <c r="DY1607" s="38">
        <v>0.2079066</v>
      </c>
      <c r="DZ1607" s="38">
        <v>0.18297350000000001</v>
      </c>
      <c r="EA1607" s="38">
        <v>0.19505230000000001</v>
      </c>
      <c r="EB1607" s="38">
        <v>0.17001450000000001</v>
      </c>
      <c r="EC1607" s="38">
        <v>0.17071069999999999</v>
      </c>
      <c r="ED1607" s="38">
        <v>0.115521</v>
      </c>
      <c r="EE1607" s="38">
        <v>0.1000168</v>
      </c>
      <c r="EF1607" s="38">
        <v>8.5031899999999994E-2</v>
      </c>
      <c r="EG1607" s="38">
        <v>6.9216899999999998E-2</v>
      </c>
      <c r="EH1607" s="38">
        <v>3.22601E-2</v>
      </c>
      <c r="EI1607" s="38">
        <v>-1.8430100000000001E-2</v>
      </c>
      <c r="EJ1607" s="38">
        <v>-0.10203</v>
      </c>
      <c r="EK1607" s="38">
        <v>2.3418999999999999E-2</v>
      </c>
      <c r="EL1607" s="38">
        <v>-2.3145599999999999E-2</v>
      </c>
      <c r="EM1607" s="38">
        <v>-0.1237775</v>
      </c>
      <c r="EN1607" s="38">
        <v>-0.1170075</v>
      </c>
      <c r="EO1607" s="38">
        <v>-1.7660499999999999E-2</v>
      </c>
      <c r="EP1607" s="38">
        <v>-2.2712000000000001E-3</v>
      </c>
      <c r="EQ1607" s="38">
        <v>1.60707E-2</v>
      </c>
      <c r="ER1607" s="38">
        <v>9.4073799999999999E-2</v>
      </c>
      <c r="ES1607" s="38">
        <v>0.22264510000000001</v>
      </c>
      <c r="ET1607" s="38">
        <v>0.27152419999999999</v>
      </c>
      <c r="EU1607" s="38">
        <v>0.23205970000000001</v>
      </c>
      <c r="EV1607" s="38">
        <v>0.2309689</v>
      </c>
      <c r="EW1607" s="38">
        <v>0.22244230000000001</v>
      </c>
      <c r="EX1607" s="38">
        <v>0.19825419999999999</v>
      </c>
      <c r="EY1607" s="38">
        <v>0.20819009999999999</v>
      </c>
      <c r="EZ1607" s="38">
        <v>0.18103420000000001</v>
      </c>
      <c r="FA1607" s="38">
        <v>0.18012139999999999</v>
      </c>
      <c r="FB1607" s="38">
        <v>81.762010000000004</v>
      </c>
      <c r="FC1607" s="38">
        <v>80.282579999999996</v>
      </c>
      <c r="FD1607" s="38">
        <v>78.688950000000006</v>
      </c>
      <c r="FE1607" s="38">
        <v>77.252970000000005</v>
      </c>
      <c r="FF1607" s="38">
        <v>76.921009999999995</v>
      </c>
      <c r="FG1607" s="38">
        <v>76.242850000000004</v>
      </c>
      <c r="FH1607" s="38">
        <v>75.439409999999995</v>
      </c>
      <c r="FI1607" s="38">
        <v>76.560159999999996</v>
      </c>
      <c r="FJ1607" s="38">
        <v>80.593829999999997</v>
      </c>
      <c r="FK1607" s="38">
        <v>83.524119999999996</v>
      </c>
      <c r="FL1607" s="38">
        <v>86.6524</v>
      </c>
      <c r="FM1607" s="38">
        <v>90.221029999999999</v>
      </c>
      <c r="FN1607" s="38">
        <v>93.938999999999993</v>
      </c>
      <c r="FO1607" s="38">
        <v>95.742239999999995</v>
      </c>
      <c r="FP1607" s="38">
        <v>96.584890000000001</v>
      </c>
      <c r="FQ1607" s="38">
        <v>97.10754</v>
      </c>
      <c r="FR1607" s="38">
        <v>97.194770000000005</v>
      </c>
      <c r="FS1607" s="38">
        <v>96.761489999999995</v>
      </c>
      <c r="FT1607" s="38">
        <v>95.758319999999998</v>
      </c>
      <c r="FU1607" s="38">
        <v>93.012810000000002</v>
      </c>
      <c r="FV1607" s="38">
        <v>89.555580000000006</v>
      </c>
      <c r="FW1607">
        <v>85.937579999999997</v>
      </c>
      <c r="FX1607">
        <v>82.896609999999995</v>
      </c>
      <c r="FY1607">
        <v>80.524569999999997</v>
      </c>
      <c r="FZ1607">
        <v>1.8022099999999999E-2</v>
      </c>
      <c r="GA1607">
        <v>0.1335112</v>
      </c>
      <c r="GB1607">
        <v>1</v>
      </c>
    </row>
    <row r="1608" spans="1:184" x14ac:dyDescent="0.3">
      <c r="A1608" t="s">
        <v>1</v>
      </c>
      <c r="B1608" t="s">
        <v>187</v>
      </c>
      <c r="C1608" t="s">
        <v>1</v>
      </c>
      <c r="D1608" t="s">
        <v>1</v>
      </c>
      <c r="E1608" t="s">
        <v>1</v>
      </c>
      <c r="F1608" t="s">
        <v>1</v>
      </c>
      <c r="G1608" t="s">
        <v>1</v>
      </c>
      <c r="H1608" s="40" t="s">
        <v>1</v>
      </c>
      <c r="I1608" s="18" t="s">
        <v>1</v>
      </c>
      <c r="J1608" s="38" t="s">
        <v>1</v>
      </c>
      <c r="K1608" s="18">
        <v>44792</v>
      </c>
      <c r="L1608" s="38">
        <v>39919</v>
      </c>
      <c r="M1608" s="38">
        <v>39919</v>
      </c>
      <c r="N1608" s="38">
        <v>4.9804570000000004</v>
      </c>
      <c r="O1608" s="38">
        <v>4.7392820000000002</v>
      </c>
      <c r="P1608" s="38">
        <v>4.5692709999999996</v>
      </c>
      <c r="Q1608" s="38">
        <v>4.5060010000000004</v>
      </c>
      <c r="R1608" s="38">
        <v>4.594398</v>
      </c>
      <c r="S1608" s="38">
        <v>4.8596709999999996</v>
      </c>
      <c r="T1608" s="38">
        <v>5.1352330000000004</v>
      </c>
      <c r="U1608" s="38">
        <v>5.6901799999999998</v>
      </c>
      <c r="V1608" s="38">
        <v>6.5923540000000003</v>
      </c>
      <c r="W1608" s="38">
        <v>7.3710389999999997</v>
      </c>
      <c r="X1608" s="38">
        <v>8.1016829999999995</v>
      </c>
      <c r="Y1608" s="38">
        <v>8.6800099999999993</v>
      </c>
      <c r="Z1608" s="38">
        <v>9.0451329999999999</v>
      </c>
      <c r="AA1608" s="38">
        <v>9.3993859999999998</v>
      </c>
      <c r="AB1608" s="38">
        <v>9.6358840000000008</v>
      </c>
      <c r="AC1608" s="38">
        <v>9.6961320000000004</v>
      </c>
      <c r="AD1608" s="38">
        <v>9.5124980000000008</v>
      </c>
      <c r="AE1608" s="38">
        <v>8.8578349999999997</v>
      </c>
      <c r="AF1608" s="38">
        <v>8.1653520000000004</v>
      </c>
      <c r="AG1608" s="38">
        <v>7.6466580000000004</v>
      </c>
      <c r="AH1608" s="38">
        <v>7.1842620000000004</v>
      </c>
      <c r="AI1608" s="38">
        <v>6.5678720000000004</v>
      </c>
      <c r="AJ1608" s="38">
        <v>5.9080180000000002</v>
      </c>
      <c r="AK1608" s="38">
        <v>5.3874300000000002</v>
      </c>
      <c r="AL1608" s="38">
        <v>-2.2003000000000002E-2</v>
      </c>
      <c r="AM1608" s="38">
        <v>-1.89993E-2</v>
      </c>
      <c r="AN1608" s="38">
        <v>-1.23286E-2</v>
      </c>
      <c r="AO1608" s="38">
        <v>-2.2997999999999998E-3</v>
      </c>
      <c r="AP1608" s="38">
        <v>-8.9949999999999995E-3</v>
      </c>
      <c r="AQ1608" s="38">
        <v>-2.52357E-2</v>
      </c>
      <c r="AR1608" s="38">
        <v>-5.2121800000000003E-2</v>
      </c>
      <c r="AS1608" s="38">
        <v>1.15557E-2</v>
      </c>
      <c r="AT1608" s="38">
        <v>-8.7521999999999999E-3</v>
      </c>
      <c r="AU1608" s="38">
        <v>-5.4330000000000003E-3</v>
      </c>
      <c r="AV1608" s="38">
        <v>2.2503000000000002E-3</v>
      </c>
      <c r="AW1608" s="38">
        <v>-1.4264499999999999E-2</v>
      </c>
      <c r="AX1608" s="38">
        <v>5.5043000000000002E-3</v>
      </c>
      <c r="AY1608" s="38">
        <v>4.8180999999999996E-3</v>
      </c>
      <c r="AZ1608" s="38">
        <v>-5.0124200000000001E-2</v>
      </c>
      <c r="BA1608" s="38">
        <v>-5.0632499999999997E-2</v>
      </c>
      <c r="BB1608" s="38">
        <v>-1.8593100000000001E-2</v>
      </c>
      <c r="BC1608" s="38">
        <v>2.7424E-2</v>
      </c>
      <c r="BD1608" s="38">
        <v>1.8257599999999999E-2</v>
      </c>
      <c r="BE1608" s="38">
        <v>3.5061299999999997E-2</v>
      </c>
      <c r="BF1608" s="38">
        <v>1.36624E-2</v>
      </c>
      <c r="BG1608" s="38">
        <v>4.8628999999999999E-2</v>
      </c>
      <c r="BH1608" s="38">
        <v>5.4954799999999998E-2</v>
      </c>
      <c r="BI1608" s="38">
        <v>4.0162999999999997E-2</v>
      </c>
      <c r="BJ1608" s="38">
        <v>-1.30551E-2</v>
      </c>
      <c r="BK1608" s="38">
        <v>-1.20467E-2</v>
      </c>
      <c r="BL1608" s="38">
        <v>-6.6314E-3</v>
      </c>
      <c r="BM1608" s="38">
        <v>2.7041000000000001E-3</v>
      </c>
      <c r="BN1608" s="38">
        <v>-3.7434E-3</v>
      </c>
      <c r="BO1608" s="38">
        <v>-1.7022800000000001E-2</v>
      </c>
      <c r="BP1608" s="38">
        <v>-3.8733099999999999E-2</v>
      </c>
      <c r="BQ1608" s="38">
        <v>1.65836E-2</v>
      </c>
      <c r="BR1608" s="38">
        <v>-8.8599999999999996E-4</v>
      </c>
      <c r="BS1608" s="38">
        <v>4.4866000000000003E-3</v>
      </c>
      <c r="BT1608" s="38">
        <v>1.03117E-2</v>
      </c>
      <c r="BU1608" s="38">
        <v>-9.3183999999999993E-3</v>
      </c>
      <c r="BV1608" s="38">
        <v>9.1205999999999995E-3</v>
      </c>
      <c r="BW1608" s="38">
        <v>1.0290000000000001E-2</v>
      </c>
      <c r="BX1608" s="38">
        <v>-4.0920100000000001E-2</v>
      </c>
      <c r="BY1608" s="38">
        <v>-3.8416699999999998E-2</v>
      </c>
      <c r="BZ1608" s="38">
        <v>-4.6202999999999999E-3</v>
      </c>
      <c r="CA1608" s="38">
        <v>4.0055500000000001E-2</v>
      </c>
      <c r="CB1608" s="38">
        <v>2.7927299999999999E-2</v>
      </c>
      <c r="CC1608" s="38">
        <v>4.5112899999999997E-2</v>
      </c>
      <c r="CD1608" s="38">
        <v>2.3052699999999999E-2</v>
      </c>
      <c r="CE1608" s="38">
        <v>6.1720900000000002E-2</v>
      </c>
      <c r="CF1608" s="38">
        <v>6.5674399999999994E-2</v>
      </c>
      <c r="CG1608" s="38">
        <v>4.8411299999999997E-2</v>
      </c>
      <c r="CH1608" s="38">
        <v>-6.8577999999999998E-3</v>
      </c>
      <c r="CI1608" s="38">
        <v>-7.2313999999999998E-3</v>
      </c>
      <c r="CJ1608" s="38">
        <v>-2.6855999999999998E-3</v>
      </c>
      <c r="CK1608" s="38">
        <v>6.1697999999999996E-3</v>
      </c>
      <c r="CL1608" s="38">
        <v>-1.061E-4</v>
      </c>
      <c r="CM1608" s="38">
        <v>-1.1334500000000001E-2</v>
      </c>
      <c r="CN1608" s="38">
        <v>-2.9460099999999999E-2</v>
      </c>
      <c r="CO1608" s="38">
        <v>2.0065900000000001E-2</v>
      </c>
      <c r="CP1608" s="38">
        <v>4.5621999999999998E-3</v>
      </c>
      <c r="CQ1608" s="38">
        <v>1.13569E-2</v>
      </c>
      <c r="CR1608" s="38">
        <v>1.5895099999999999E-2</v>
      </c>
      <c r="CS1608" s="38">
        <v>-5.8926999999999998E-3</v>
      </c>
      <c r="CT1608" s="38">
        <v>1.16253E-2</v>
      </c>
      <c r="CU1608" s="38">
        <v>1.40798E-2</v>
      </c>
      <c r="CV1608" s="38">
        <v>-3.4545399999999997E-2</v>
      </c>
      <c r="CW1608" s="38">
        <v>-2.9956099999999999E-2</v>
      </c>
      <c r="CX1608" s="38">
        <v>5.0572000000000004E-3</v>
      </c>
      <c r="CY1608" s="38">
        <v>4.8804E-2</v>
      </c>
      <c r="CZ1608" s="38">
        <v>3.46244E-2</v>
      </c>
      <c r="DA1608" s="38">
        <v>5.2074700000000002E-2</v>
      </c>
      <c r="DB1608" s="38">
        <v>2.95564E-2</v>
      </c>
      <c r="DC1608" s="38">
        <v>7.0788299999999998E-2</v>
      </c>
      <c r="DD1608" s="38">
        <v>7.3098800000000005E-2</v>
      </c>
      <c r="DE1608" s="38">
        <v>5.4124100000000001E-2</v>
      </c>
      <c r="DF1608" s="38">
        <v>-6.6049999999999995E-4</v>
      </c>
      <c r="DG1608" s="38">
        <v>-2.4161E-3</v>
      </c>
      <c r="DH1608" s="38">
        <v>1.2603E-3</v>
      </c>
      <c r="DI1608" s="38">
        <v>9.6354000000000006E-3</v>
      </c>
      <c r="DJ1608" s="38">
        <v>3.5312E-3</v>
      </c>
      <c r="DK1608" s="38">
        <v>-5.6461999999999997E-3</v>
      </c>
      <c r="DL1608" s="38">
        <v>-2.0187099999999999E-2</v>
      </c>
      <c r="DM1608" s="38">
        <v>2.3548199999999998E-2</v>
      </c>
      <c r="DN1608" s="38">
        <v>1.00103E-2</v>
      </c>
      <c r="DO1608" s="38">
        <v>1.8227199999999999E-2</v>
      </c>
      <c r="DP1608" s="38">
        <v>2.1478400000000002E-2</v>
      </c>
      <c r="DQ1608" s="38">
        <v>-2.4670999999999998E-3</v>
      </c>
      <c r="DR1608" s="38">
        <v>1.4129900000000001E-2</v>
      </c>
      <c r="DS1608" s="38">
        <v>1.7869599999999999E-2</v>
      </c>
      <c r="DT1608" s="38">
        <v>-2.81707E-2</v>
      </c>
      <c r="DU1608" s="38">
        <v>-2.1495400000000001E-2</v>
      </c>
      <c r="DV1608" s="38">
        <v>1.4734799999999999E-2</v>
      </c>
      <c r="DW1608" s="38">
        <v>5.7552399999999997E-2</v>
      </c>
      <c r="DX1608" s="38">
        <v>4.13216E-2</v>
      </c>
      <c r="DY1608" s="38">
        <v>5.9036400000000003E-2</v>
      </c>
      <c r="DZ1608" s="38">
        <v>3.6060099999999998E-2</v>
      </c>
      <c r="EA1608" s="38">
        <v>7.9855700000000002E-2</v>
      </c>
      <c r="EB1608" s="38">
        <v>8.0523200000000003E-2</v>
      </c>
      <c r="EC1608" s="38">
        <v>5.9836800000000002E-2</v>
      </c>
      <c r="ED1608" s="38">
        <v>8.2874000000000003E-3</v>
      </c>
      <c r="EE1608" s="38">
        <v>4.5364000000000003E-3</v>
      </c>
      <c r="EF1608" s="38">
        <v>6.9575000000000001E-3</v>
      </c>
      <c r="EG1608" s="38">
        <v>1.4639299999999999E-2</v>
      </c>
      <c r="EH1608" s="38">
        <v>8.7828999999999997E-3</v>
      </c>
      <c r="EI1608" s="38">
        <v>2.5666999999999999E-3</v>
      </c>
      <c r="EJ1608" s="38">
        <v>-6.7983999999999996E-3</v>
      </c>
      <c r="EK1608" s="38">
        <v>2.85761E-2</v>
      </c>
      <c r="EL1608" s="38">
        <v>1.7876599999999999E-2</v>
      </c>
      <c r="EM1608" s="38">
        <v>2.81468E-2</v>
      </c>
      <c r="EN1608" s="38">
        <v>2.9539800000000001E-2</v>
      </c>
      <c r="EO1608" s="38">
        <v>2.4789999999999999E-3</v>
      </c>
      <c r="EP1608" s="38">
        <v>1.77463E-2</v>
      </c>
      <c r="EQ1608" s="38">
        <v>2.3341500000000001E-2</v>
      </c>
      <c r="ER1608" s="38">
        <v>-1.89666E-2</v>
      </c>
      <c r="ES1608" s="38">
        <v>-9.2796000000000007E-3</v>
      </c>
      <c r="ET1608" s="38">
        <v>2.87076E-2</v>
      </c>
      <c r="EU1608" s="38">
        <v>7.0183899999999994E-2</v>
      </c>
      <c r="EV1608" s="38">
        <v>5.0991300000000003E-2</v>
      </c>
      <c r="EW1608" s="38">
        <v>6.90881E-2</v>
      </c>
      <c r="EX1608" s="38">
        <v>4.5450299999999999E-2</v>
      </c>
      <c r="EY1608" s="38">
        <v>9.2947600000000005E-2</v>
      </c>
      <c r="EZ1608" s="38">
        <v>9.1242799999999999E-2</v>
      </c>
      <c r="FA1608" s="38">
        <v>6.8085099999999996E-2</v>
      </c>
      <c r="FB1608" s="38">
        <v>77.812569999999994</v>
      </c>
      <c r="FC1608" s="38">
        <v>76.416269999999997</v>
      </c>
      <c r="FD1608" s="38">
        <v>74.587389999999999</v>
      </c>
      <c r="FE1608" s="38">
        <v>73.008740000000003</v>
      </c>
      <c r="FF1608" s="38">
        <v>71.420929999999998</v>
      </c>
      <c r="FG1608" s="38">
        <v>70.817859999999996</v>
      </c>
      <c r="FH1608" s="38">
        <v>69.835899999999995</v>
      </c>
      <c r="FI1608" s="38">
        <v>71.47824</v>
      </c>
      <c r="FJ1608" s="38">
        <v>74.978039999999993</v>
      </c>
      <c r="FK1608" s="38">
        <v>79.097350000000006</v>
      </c>
      <c r="FL1608" s="38">
        <v>83.665199999999999</v>
      </c>
      <c r="FM1608" s="38">
        <v>87.828829999999996</v>
      </c>
      <c r="FN1608" s="38">
        <v>91.290800000000004</v>
      </c>
      <c r="FO1608" s="38">
        <v>94.172330000000002</v>
      </c>
      <c r="FP1608" s="38">
        <v>97.045699999999997</v>
      </c>
      <c r="FQ1608" s="38">
        <v>98.707999999999998</v>
      </c>
      <c r="FR1608" s="38">
        <v>99.15804</v>
      </c>
      <c r="FS1608" s="38">
        <v>98.25806</v>
      </c>
      <c r="FT1608" s="38">
        <v>96.136089999999996</v>
      </c>
      <c r="FU1608" s="38">
        <v>92.768730000000005</v>
      </c>
      <c r="FV1608" s="38">
        <v>88.541470000000004</v>
      </c>
      <c r="FW1608">
        <v>85.292699999999996</v>
      </c>
      <c r="FX1608">
        <v>82.57593</v>
      </c>
      <c r="FY1608">
        <v>79.81026</v>
      </c>
      <c r="FZ1608">
        <v>1.14971E-2</v>
      </c>
      <c r="GA1608">
        <v>9.1126200000000004E-2</v>
      </c>
      <c r="GB1608">
        <v>1</v>
      </c>
    </row>
    <row r="1609" spans="1:184" x14ac:dyDescent="0.3">
      <c r="A1609" t="s">
        <v>1</v>
      </c>
      <c r="B1609" t="s">
        <v>187</v>
      </c>
      <c r="C1609" t="s">
        <v>1</v>
      </c>
      <c r="D1609" t="s">
        <v>1</v>
      </c>
      <c r="E1609" t="s">
        <v>1</v>
      </c>
      <c r="F1609" t="s">
        <v>1</v>
      </c>
      <c r="G1609" t="s">
        <v>1</v>
      </c>
      <c r="H1609" s="40" t="s">
        <v>1</v>
      </c>
      <c r="I1609" s="18" t="s">
        <v>1</v>
      </c>
      <c r="J1609" s="38" t="s">
        <v>1</v>
      </c>
      <c r="K1609" s="18">
        <v>44805</v>
      </c>
      <c r="L1609" s="38">
        <v>39876</v>
      </c>
      <c r="M1609" s="38">
        <v>39876</v>
      </c>
      <c r="N1609" s="38">
        <v>4.6641789999999999</v>
      </c>
      <c r="O1609" s="38">
        <v>4.4601879999999996</v>
      </c>
      <c r="P1609" s="38">
        <v>4.3274699999999999</v>
      </c>
      <c r="Q1609" s="38">
        <v>4.2813059999999998</v>
      </c>
      <c r="R1609" s="38">
        <v>4.398142</v>
      </c>
      <c r="S1609" s="38">
        <v>4.6681439999999998</v>
      </c>
      <c r="T1609" s="38">
        <v>4.9613750000000003</v>
      </c>
      <c r="U1609" s="38">
        <v>5.5681320000000003</v>
      </c>
      <c r="V1609" s="38">
        <v>6.5538619999999996</v>
      </c>
      <c r="W1609" s="38">
        <v>7.4069440000000002</v>
      </c>
      <c r="X1609" s="38">
        <v>8.1837999999999997</v>
      </c>
      <c r="Y1609" s="38">
        <v>8.7907030000000006</v>
      </c>
      <c r="Z1609" s="38">
        <v>9.1670189999999998</v>
      </c>
      <c r="AA1609" s="38">
        <v>9.5755999999999997</v>
      </c>
      <c r="AB1609" s="38">
        <v>9.8710810000000002</v>
      </c>
      <c r="AC1609" s="38">
        <v>9.9631399999999992</v>
      </c>
      <c r="AD1609" s="38">
        <v>9.7783859999999994</v>
      </c>
      <c r="AE1609" s="38">
        <v>8.9910200000000007</v>
      </c>
      <c r="AF1609" s="38">
        <v>8.2109579999999998</v>
      </c>
      <c r="AG1609" s="38">
        <v>7.5993909999999998</v>
      </c>
      <c r="AH1609" s="38">
        <v>7.0824299999999996</v>
      </c>
      <c r="AI1609" s="38">
        <v>6.3947960000000004</v>
      </c>
      <c r="AJ1609" s="38">
        <v>5.7447530000000002</v>
      </c>
      <c r="AK1609" s="38">
        <v>5.2840780000000001</v>
      </c>
      <c r="AL1609" s="38">
        <v>-6.0191300000000003E-2</v>
      </c>
      <c r="AM1609" s="38">
        <v>-4.267E-2</v>
      </c>
      <c r="AN1609" s="38">
        <v>-3.1511299999999999E-2</v>
      </c>
      <c r="AO1609" s="38">
        <v>-3.84585E-2</v>
      </c>
      <c r="AP1609" s="38">
        <v>-3.8806599999999997E-2</v>
      </c>
      <c r="AQ1609" s="38">
        <v>-7.0628899999999994E-2</v>
      </c>
      <c r="AR1609" s="38">
        <v>-0.124403</v>
      </c>
      <c r="AS1609" s="38">
        <v>6.0305400000000002E-2</v>
      </c>
      <c r="AT1609" s="38">
        <v>8.2324400000000006E-2</v>
      </c>
      <c r="AU1609" s="38">
        <v>0.10083010000000001</v>
      </c>
      <c r="AV1609" s="38">
        <v>0.11028979999999999</v>
      </c>
      <c r="AW1609" s="38">
        <v>7.3507000000000003E-2</v>
      </c>
      <c r="AX1609" s="38">
        <v>-9.3409999999999999E-4</v>
      </c>
      <c r="AY1609" s="38">
        <v>-4.7058799999999998E-2</v>
      </c>
      <c r="AZ1609" s="38">
        <v>-8.2656400000000005E-2</v>
      </c>
      <c r="BA1609" s="38">
        <v>-0.1343876</v>
      </c>
      <c r="BB1609" s="38">
        <v>-0.12262869999999999</v>
      </c>
      <c r="BC1609" s="38">
        <v>-0.14386699999999999</v>
      </c>
      <c r="BD1609" s="38">
        <v>-0.1223696</v>
      </c>
      <c r="BE1609" s="38">
        <v>-0.15674569999999999</v>
      </c>
      <c r="BF1609" s="38">
        <v>-0.122822</v>
      </c>
      <c r="BG1609" s="38">
        <v>-9.2634099999999997E-2</v>
      </c>
      <c r="BH1609" s="38">
        <v>-9.0448500000000001E-2</v>
      </c>
      <c r="BI1609" s="38">
        <v>-8.3541199999999996E-2</v>
      </c>
      <c r="BJ1609" s="38">
        <v>-5.2472600000000001E-2</v>
      </c>
      <c r="BK1609" s="38">
        <v>-3.6552099999999997E-2</v>
      </c>
      <c r="BL1609" s="38">
        <v>-2.7245200000000001E-2</v>
      </c>
      <c r="BM1609" s="38">
        <v>-3.5174799999999999E-2</v>
      </c>
      <c r="BN1609" s="38">
        <v>-3.59441E-2</v>
      </c>
      <c r="BO1609" s="38">
        <v>-6.6311099999999998E-2</v>
      </c>
      <c r="BP1609" s="38">
        <v>-0.1160033</v>
      </c>
      <c r="BQ1609" s="38">
        <v>6.51756E-2</v>
      </c>
      <c r="BR1609" s="38">
        <v>8.8710200000000003E-2</v>
      </c>
      <c r="BS1609" s="38">
        <v>0.1076685</v>
      </c>
      <c r="BT1609" s="38">
        <v>0.11658499999999999</v>
      </c>
      <c r="BU1609" s="38">
        <v>7.7679999999999999E-2</v>
      </c>
      <c r="BV1609" s="38">
        <v>1.928E-3</v>
      </c>
      <c r="BW1609" s="38">
        <v>-4.1424900000000001E-2</v>
      </c>
      <c r="BX1609" s="38">
        <v>-7.4981699999999998E-2</v>
      </c>
      <c r="BY1609" s="38">
        <v>-0.1244773</v>
      </c>
      <c r="BZ1609" s="38">
        <v>-0.11147899999999999</v>
      </c>
      <c r="CA1609" s="38">
        <v>-0.13261919999999999</v>
      </c>
      <c r="CB1609" s="38">
        <v>-0.11038009999999999</v>
      </c>
      <c r="CC1609" s="38">
        <v>-0.1462589</v>
      </c>
      <c r="CD1609" s="38">
        <v>-0.1116856</v>
      </c>
      <c r="CE1609" s="38">
        <v>-8.1096699999999994E-2</v>
      </c>
      <c r="CF1609" s="38">
        <v>-8.0061300000000002E-2</v>
      </c>
      <c r="CG1609" s="38">
        <v>-7.4305099999999999E-2</v>
      </c>
      <c r="CH1609" s="38">
        <v>-4.7126700000000001E-2</v>
      </c>
      <c r="CI1609" s="38">
        <v>-3.2314799999999998E-2</v>
      </c>
      <c r="CJ1609" s="38">
        <v>-2.4290599999999999E-2</v>
      </c>
      <c r="CK1609" s="38">
        <v>-3.2900499999999999E-2</v>
      </c>
      <c r="CL1609" s="38">
        <v>-3.3961600000000002E-2</v>
      </c>
      <c r="CM1609" s="38">
        <v>-6.3320500000000002E-2</v>
      </c>
      <c r="CN1609" s="38">
        <v>-0.1101857</v>
      </c>
      <c r="CO1609" s="38">
        <v>6.8548700000000004E-2</v>
      </c>
      <c r="CP1609" s="38">
        <v>9.3132900000000005E-2</v>
      </c>
      <c r="CQ1609" s="38">
        <v>0.1124047</v>
      </c>
      <c r="CR1609" s="38">
        <v>0.120945</v>
      </c>
      <c r="CS1609" s="38">
        <v>8.0570299999999997E-2</v>
      </c>
      <c r="CT1609" s="38">
        <v>3.9103000000000002E-3</v>
      </c>
      <c r="CU1609" s="38">
        <v>-3.7522899999999998E-2</v>
      </c>
      <c r="CV1609" s="38">
        <v>-6.9666199999999998E-2</v>
      </c>
      <c r="CW1609" s="38">
        <v>-0.1176135</v>
      </c>
      <c r="CX1609" s="38">
        <v>-0.1037568</v>
      </c>
      <c r="CY1609" s="38">
        <v>-0.124829</v>
      </c>
      <c r="CZ1609" s="38">
        <v>-0.10207629999999999</v>
      </c>
      <c r="DA1609" s="38">
        <v>-0.1389958</v>
      </c>
      <c r="DB1609" s="38">
        <v>-0.1039725</v>
      </c>
      <c r="DC1609" s="38">
        <v>-7.3106000000000004E-2</v>
      </c>
      <c r="DD1609" s="38">
        <v>-7.2867199999999993E-2</v>
      </c>
      <c r="DE1609" s="38">
        <v>-6.7908099999999999E-2</v>
      </c>
      <c r="DF1609" s="38">
        <v>-4.1780699999999997E-2</v>
      </c>
      <c r="DG1609" s="38">
        <v>-2.8077499999999998E-2</v>
      </c>
      <c r="DH1609" s="38">
        <v>-2.1335900000000001E-2</v>
      </c>
      <c r="DI1609" s="38">
        <v>-3.0626199999999999E-2</v>
      </c>
      <c r="DJ1609" s="38">
        <v>-3.1979100000000003E-2</v>
      </c>
      <c r="DK1609" s="38">
        <v>-6.0330000000000002E-2</v>
      </c>
      <c r="DL1609" s="38">
        <v>-0.104368</v>
      </c>
      <c r="DM1609" s="38">
        <v>7.1921700000000005E-2</v>
      </c>
      <c r="DN1609" s="38">
        <v>9.7555699999999995E-2</v>
      </c>
      <c r="DO1609" s="38">
        <v>0.117141</v>
      </c>
      <c r="DP1609" s="38">
        <v>0.125305</v>
      </c>
      <c r="DQ1609" s="38">
        <v>8.3460599999999996E-2</v>
      </c>
      <c r="DR1609" s="38">
        <v>5.8925999999999996E-3</v>
      </c>
      <c r="DS1609" s="38">
        <v>-3.3620799999999999E-2</v>
      </c>
      <c r="DT1609" s="38">
        <v>-6.43508E-2</v>
      </c>
      <c r="DU1609" s="38">
        <v>-0.1107496</v>
      </c>
      <c r="DV1609" s="38">
        <v>-9.6034499999999995E-2</v>
      </c>
      <c r="DW1609" s="38">
        <v>-0.1170389</v>
      </c>
      <c r="DX1609" s="38">
        <v>-9.3772400000000006E-2</v>
      </c>
      <c r="DY1609" s="38">
        <v>-0.13173270000000001</v>
      </c>
      <c r="DZ1609" s="38">
        <v>-9.6259399999999995E-2</v>
      </c>
      <c r="EA1609" s="38">
        <v>-6.5115300000000001E-2</v>
      </c>
      <c r="EB1609" s="38">
        <v>-6.5672999999999995E-2</v>
      </c>
      <c r="EC1609" s="38">
        <v>-6.1511200000000002E-2</v>
      </c>
      <c r="ED1609" s="38">
        <v>-3.4062000000000002E-2</v>
      </c>
      <c r="EE1609" s="38">
        <v>-2.19595E-2</v>
      </c>
      <c r="EF1609" s="38">
        <v>-1.7069899999999999E-2</v>
      </c>
      <c r="EG1609" s="38">
        <v>-2.7342499999999999E-2</v>
      </c>
      <c r="EH1609" s="38">
        <v>-2.9116699999999999E-2</v>
      </c>
      <c r="EI1609" s="38">
        <v>-5.6012100000000002E-2</v>
      </c>
      <c r="EJ1609" s="38">
        <v>-9.5968300000000006E-2</v>
      </c>
      <c r="EK1609" s="38">
        <v>7.6791899999999996E-2</v>
      </c>
      <c r="EL1609" s="38">
        <v>0.1039414</v>
      </c>
      <c r="EM1609" s="38">
        <v>0.1239794</v>
      </c>
      <c r="EN1609" s="38">
        <v>0.1316002</v>
      </c>
      <c r="EO1609" s="38">
        <v>8.7633600000000006E-2</v>
      </c>
      <c r="EP1609" s="38">
        <v>8.7548000000000001E-3</v>
      </c>
      <c r="EQ1609" s="38">
        <v>-2.7987000000000001E-2</v>
      </c>
      <c r="ER1609" s="38">
        <v>-5.66761E-2</v>
      </c>
      <c r="ES1609" s="38">
        <v>-0.1008394</v>
      </c>
      <c r="ET1609" s="38">
        <v>-8.4884799999999996E-2</v>
      </c>
      <c r="EU1609" s="38">
        <v>-0.1057911</v>
      </c>
      <c r="EV1609" s="38">
        <v>-8.1782900000000006E-2</v>
      </c>
      <c r="EW1609" s="38">
        <v>-0.1212459</v>
      </c>
      <c r="EX1609" s="38">
        <v>-8.5122900000000001E-2</v>
      </c>
      <c r="EY1609" s="38">
        <v>-5.3577899999999998E-2</v>
      </c>
      <c r="EZ1609" s="38">
        <v>-5.5285800000000003E-2</v>
      </c>
      <c r="FA1609" s="38">
        <v>-5.2275000000000002E-2</v>
      </c>
      <c r="FB1609" s="38">
        <v>76.124089999999995</v>
      </c>
      <c r="FC1609" s="38">
        <v>74.306200000000004</v>
      </c>
      <c r="FD1609" s="38">
        <v>72.834100000000007</v>
      </c>
      <c r="FE1609" s="38">
        <v>71.544420000000002</v>
      </c>
      <c r="FF1609" s="38">
        <v>70.413349999999994</v>
      </c>
      <c r="FG1609" s="38">
        <v>69.326849999999993</v>
      </c>
      <c r="FH1609" s="38">
        <v>68.720209999999994</v>
      </c>
      <c r="FI1609" s="38">
        <v>70.437610000000006</v>
      </c>
      <c r="FJ1609" s="38">
        <v>75.151030000000006</v>
      </c>
      <c r="FK1609" s="38">
        <v>80.417910000000006</v>
      </c>
      <c r="FL1609" s="38">
        <v>85.389099999999999</v>
      </c>
      <c r="FM1609" s="38">
        <v>89.703050000000005</v>
      </c>
      <c r="FN1609" s="38">
        <v>93.613150000000005</v>
      </c>
      <c r="FO1609" s="38">
        <v>96.76585</v>
      </c>
      <c r="FP1609" s="38">
        <v>99.333560000000006</v>
      </c>
      <c r="FQ1609" s="38">
        <v>100.8704</v>
      </c>
      <c r="FR1609" s="38">
        <v>101.1862</v>
      </c>
      <c r="FS1609" s="38">
        <v>100.3394</v>
      </c>
      <c r="FT1609" s="38">
        <v>98.93674</v>
      </c>
      <c r="FU1609" s="38">
        <v>94.539559999999994</v>
      </c>
      <c r="FV1609" s="38">
        <v>89.938959999999994</v>
      </c>
      <c r="FW1609">
        <v>85.839579999999998</v>
      </c>
      <c r="FX1609">
        <v>83.458219999999997</v>
      </c>
      <c r="FY1609">
        <v>81.523589999999999</v>
      </c>
      <c r="FZ1609">
        <v>1.3270199999999999E-2</v>
      </c>
      <c r="GA1609">
        <v>0.10173989999999999</v>
      </c>
      <c r="GB1609">
        <v>1</v>
      </c>
    </row>
    <row r="1610" spans="1:184" x14ac:dyDescent="0.3">
      <c r="A1610" t="s">
        <v>1</v>
      </c>
      <c r="B1610" t="s">
        <v>187</v>
      </c>
      <c r="C1610" t="s">
        <v>1</v>
      </c>
      <c r="D1610" t="s">
        <v>1</v>
      </c>
      <c r="E1610" t="s">
        <v>1</v>
      </c>
      <c r="F1610" t="s">
        <v>1</v>
      </c>
      <c r="G1610" t="s">
        <v>1</v>
      </c>
      <c r="H1610" s="40" t="s">
        <v>1</v>
      </c>
      <c r="I1610" s="18" t="s">
        <v>1</v>
      </c>
      <c r="J1610" s="38" t="s">
        <v>1</v>
      </c>
      <c r="K1610" s="18">
        <v>44809</v>
      </c>
      <c r="L1610" s="38">
        <v>39871</v>
      </c>
      <c r="M1610" s="38">
        <v>39871</v>
      </c>
      <c r="N1610" s="38">
        <v>5.384614</v>
      </c>
      <c r="O1610" s="38">
        <v>5.0883669999999999</v>
      </c>
      <c r="P1610" s="38">
        <v>4.8679959999999998</v>
      </c>
      <c r="Q1610" s="38">
        <v>4.7355660000000004</v>
      </c>
      <c r="R1610" s="38">
        <v>4.7352670000000003</v>
      </c>
      <c r="S1610" s="38">
        <v>4.7962879999999997</v>
      </c>
      <c r="T1610" s="38">
        <v>4.7932920000000001</v>
      </c>
      <c r="U1610" s="38">
        <v>5.1243179999999997</v>
      </c>
      <c r="V1610" s="38">
        <v>5.7093660000000002</v>
      </c>
      <c r="W1610" s="38">
        <v>6.3868090000000004</v>
      </c>
      <c r="X1610" s="38">
        <v>7.0348119999999996</v>
      </c>
      <c r="Y1610" s="38">
        <v>7.5780839999999996</v>
      </c>
      <c r="Z1610" s="38">
        <v>7.9563170000000003</v>
      </c>
      <c r="AA1610" s="38">
        <v>8.236243</v>
      </c>
      <c r="AB1610" s="38">
        <v>8.4011139999999997</v>
      </c>
      <c r="AC1610" s="38">
        <v>8.5232399999999995</v>
      </c>
      <c r="AD1610" s="38">
        <v>8.5732020000000002</v>
      </c>
      <c r="AE1610" s="38">
        <v>8.4782069999999994</v>
      </c>
      <c r="AF1610" s="38">
        <v>8.2708619999999993</v>
      </c>
      <c r="AG1610" s="38">
        <v>7.8769179999999999</v>
      </c>
      <c r="AH1610" s="38">
        <v>7.5088619999999997</v>
      </c>
      <c r="AI1610" s="38">
        <v>7.0062249999999997</v>
      </c>
      <c r="AJ1610" s="38">
        <v>6.3281460000000003</v>
      </c>
      <c r="AK1610" s="38">
        <v>5.8399130000000001</v>
      </c>
      <c r="AL1610" s="38">
        <v>0.24675859999999999</v>
      </c>
      <c r="AM1610" s="38">
        <v>0.1625557</v>
      </c>
      <c r="AN1610" s="38">
        <v>0.11219229999999999</v>
      </c>
      <c r="AO1610" s="38">
        <v>2.6105E-2</v>
      </c>
      <c r="AP1610" s="38">
        <v>-5.2150500000000002E-2</v>
      </c>
      <c r="AQ1610" s="38">
        <v>-0.2350063</v>
      </c>
      <c r="AR1610" s="38">
        <v>-0.43659540000000002</v>
      </c>
      <c r="AS1610" s="38">
        <v>-0.16096869999999999</v>
      </c>
      <c r="AT1610" s="38">
        <v>-2.1567900000000001E-2</v>
      </c>
      <c r="AU1610" s="38">
        <v>6.9302900000000001E-2</v>
      </c>
      <c r="AV1610" s="38">
        <v>3.74851E-2</v>
      </c>
      <c r="AW1610" s="38">
        <v>5.28408E-2</v>
      </c>
      <c r="AX1610" s="38">
        <v>2.0150399999999999E-2</v>
      </c>
      <c r="AY1610" s="38">
        <v>-5.5709399999999999E-2</v>
      </c>
      <c r="AZ1610" s="38">
        <v>-0.1525156</v>
      </c>
      <c r="BA1610" s="38">
        <v>-0.144758</v>
      </c>
      <c r="BB1610" s="38">
        <v>-0.1206035</v>
      </c>
      <c r="BC1610" s="38">
        <v>-4.3571E-3</v>
      </c>
      <c r="BD1610" s="38">
        <v>0.22811819999999999</v>
      </c>
      <c r="BE1610" s="38">
        <v>0.2031432</v>
      </c>
      <c r="BF1610" s="38">
        <v>0.22972490000000001</v>
      </c>
      <c r="BG1610" s="38">
        <v>0.30954589999999998</v>
      </c>
      <c r="BH1610" s="38">
        <v>0.22517870000000001</v>
      </c>
      <c r="BI1610" s="38">
        <v>0.18414800000000001</v>
      </c>
      <c r="BJ1610" s="38">
        <v>0.25897150000000002</v>
      </c>
      <c r="BK1610" s="38">
        <v>0.1734965</v>
      </c>
      <c r="BL1610" s="38">
        <v>0.12178990000000001</v>
      </c>
      <c r="BM1610" s="38">
        <v>3.4694000000000003E-2</v>
      </c>
      <c r="BN1610" s="38">
        <v>-4.3503300000000002E-2</v>
      </c>
      <c r="BO1610" s="38">
        <v>-0.2210606</v>
      </c>
      <c r="BP1610" s="38">
        <v>-0.4157575</v>
      </c>
      <c r="BQ1610" s="38">
        <v>-0.1482571</v>
      </c>
      <c r="BR1610" s="38">
        <v>-7.4622000000000004E-3</v>
      </c>
      <c r="BS1610" s="38">
        <v>8.5694099999999995E-2</v>
      </c>
      <c r="BT1610" s="38">
        <v>5.4069300000000001E-2</v>
      </c>
      <c r="BU1610" s="38">
        <v>6.6083199999999995E-2</v>
      </c>
      <c r="BV1610" s="38">
        <v>2.7544099999999998E-2</v>
      </c>
      <c r="BW1610" s="38">
        <v>-4.6943400000000003E-2</v>
      </c>
      <c r="BX1610" s="38">
        <v>-0.13482259999999999</v>
      </c>
      <c r="BY1610" s="38">
        <v>-0.122672</v>
      </c>
      <c r="BZ1610" s="38">
        <v>-9.5892400000000003E-2</v>
      </c>
      <c r="CA1610" s="38">
        <v>2.47975E-2</v>
      </c>
      <c r="CB1610" s="38">
        <v>0.26583889999999999</v>
      </c>
      <c r="CC1610" s="38">
        <v>0.24598049999999999</v>
      </c>
      <c r="CD1610" s="38">
        <v>0.27584500000000001</v>
      </c>
      <c r="CE1610" s="38">
        <v>0.34646379999999999</v>
      </c>
      <c r="CF1610" s="38">
        <v>0.259992</v>
      </c>
      <c r="CG1610" s="38">
        <v>0.21326020000000001</v>
      </c>
      <c r="CH1610" s="38">
        <v>0.2674301</v>
      </c>
      <c r="CI1610" s="38">
        <v>0.18107409999999999</v>
      </c>
      <c r="CJ1610" s="38">
        <v>0.1284372</v>
      </c>
      <c r="CK1610" s="38">
        <v>4.0642600000000001E-2</v>
      </c>
      <c r="CL1610" s="38">
        <v>-3.75143E-2</v>
      </c>
      <c r="CM1610" s="38">
        <v>-0.2114019</v>
      </c>
      <c r="CN1610" s="38">
        <v>-0.4013253</v>
      </c>
      <c r="CO1610" s="38">
        <v>-0.13945299999999999</v>
      </c>
      <c r="CP1610" s="38">
        <v>2.3073999999999998E-3</v>
      </c>
      <c r="CQ1610" s="38">
        <v>9.7046599999999997E-2</v>
      </c>
      <c r="CR1610" s="38">
        <v>6.55554E-2</v>
      </c>
      <c r="CS1610" s="38">
        <v>7.52549E-2</v>
      </c>
      <c r="CT1610" s="38">
        <v>3.2664899999999997E-2</v>
      </c>
      <c r="CU1610" s="38">
        <v>-4.0872199999999997E-2</v>
      </c>
      <c r="CV1610" s="38">
        <v>-0.1225686</v>
      </c>
      <c r="CW1610" s="38">
        <v>-0.10737530000000001</v>
      </c>
      <c r="CX1610" s="38">
        <v>-7.8777600000000003E-2</v>
      </c>
      <c r="CY1610" s="38">
        <v>4.4989899999999999E-2</v>
      </c>
      <c r="CZ1610" s="38">
        <v>0.29196420000000001</v>
      </c>
      <c r="DA1610" s="38">
        <v>0.27564949999999999</v>
      </c>
      <c r="DB1610" s="38">
        <v>0.30778759999999999</v>
      </c>
      <c r="DC1610" s="38">
        <v>0.3720329</v>
      </c>
      <c r="DD1610" s="38">
        <v>0.28410360000000001</v>
      </c>
      <c r="DE1610" s="38">
        <v>0.2334232</v>
      </c>
      <c r="DF1610" s="38">
        <v>0.27588869999999999</v>
      </c>
      <c r="DG1610" s="38">
        <v>0.1886516</v>
      </c>
      <c r="DH1610" s="38">
        <v>0.1350845</v>
      </c>
      <c r="DI1610" s="38">
        <v>4.6591300000000002E-2</v>
      </c>
      <c r="DJ1610" s="38">
        <v>-3.1525299999999999E-2</v>
      </c>
      <c r="DK1610" s="38">
        <v>-0.20174320000000001</v>
      </c>
      <c r="DL1610" s="38">
        <v>-0.38689299999999999</v>
      </c>
      <c r="DM1610" s="38">
        <v>-0.13064899999999999</v>
      </c>
      <c r="DN1610" s="38">
        <v>1.2076999999999999E-2</v>
      </c>
      <c r="DO1610" s="38">
        <v>0.108399</v>
      </c>
      <c r="DP1610" s="38">
        <v>7.7041600000000002E-2</v>
      </c>
      <c r="DQ1610" s="38">
        <v>8.4426600000000004E-2</v>
      </c>
      <c r="DR1610" s="38">
        <v>3.7785699999999998E-2</v>
      </c>
      <c r="DS1610" s="38">
        <v>-3.4800900000000003E-2</v>
      </c>
      <c r="DT1610" s="38">
        <v>-0.1103145</v>
      </c>
      <c r="DU1610" s="38">
        <v>-9.2078599999999997E-2</v>
      </c>
      <c r="DV1610" s="38">
        <v>-6.16629E-2</v>
      </c>
      <c r="DW1610" s="38">
        <v>6.5182199999999996E-2</v>
      </c>
      <c r="DX1610" s="38">
        <v>0.31808950000000003</v>
      </c>
      <c r="DY1610" s="38">
        <v>0.30531839999999999</v>
      </c>
      <c r="DZ1610" s="38">
        <v>0.33973029999999999</v>
      </c>
      <c r="EA1610" s="38">
        <v>0.39760210000000001</v>
      </c>
      <c r="EB1610" s="38">
        <v>0.30821520000000002</v>
      </c>
      <c r="EC1610" s="38">
        <v>0.25358619999999998</v>
      </c>
      <c r="ED1610" s="38">
        <v>0.28810160000000001</v>
      </c>
      <c r="EE1610" s="38">
        <v>0.1995924</v>
      </c>
      <c r="EF1610" s="38">
        <v>0.14468210000000001</v>
      </c>
      <c r="EG1610" s="38">
        <v>5.5180199999999999E-2</v>
      </c>
      <c r="EH1610" s="38">
        <v>-2.2878099999999998E-2</v>
      </c>
      <c r="EI1610" s="38">
        <v>-0.18779750000000001</v>
      </c>
      <c r="EJ1610" s="38">
        <v>-0.36605520000000003</v>
      </c>
      <c r="EK1610" s="38">
        <v>-0.11793729999999999</v>
      </c>
      <c r="EL1610" s="38">
        <v>2.61827E-2</v>
      </c>
      <c r="EM1610" s="38">
        <v>0.1247902</v>
      </c>
      <c r="EN1610" s="38">
        <v>9.3625799999999995E-2</v>
      </c>
      <c r="EO1610" s="38">
        <v>9.7669099999999995E-2</v>
      </c>
      <c r="EP1610" s="38">
        <v>4.5179400000000002E-2</v>
      </c>
      <c r="EQ1610" s="38">
        <v>-2.60349E-2</v>
      </c>
      <c r="ER1610" s="38">
        <v>-9.2621499999999996E-2</v>
      </c>
      <c r="ES1610" s="38">
        <v>-6.9992600000000002E-2</v>
      </c>
      <c r="ET1610" s="38">
        <v>-3.69518E-2</v>
      </c>
      <c r="EU1610" s="38">
        <v>9.4336799999999998E-2</v>
      </c>
      <c r="EV1610" s="38">
        <v>0.35581030000000002</v>
      </c>
      <c r="EW1610" s="38">
        <v>0.34815570000000001</v>
      </c>
      <c r="EX1610" s="38">
        <v>0.38585039999999998</v>
      </c>
      <c r="EY1610" s="38">
        <v>0.43451990000000001</v>
      </c>
      <c r="EZ1610" s="38">
        <v>0.34302850000000001</v>
      </c>
      <c r="FA1610" s="38">
        <v>0.28269850000000002</v>
      </c>
      <c r="FB1610" s="38">
        <v>82.371319999999997</v>
      </c>
      <c r="FC1610" s="38">
        <v>81.160039999999995</v>
      </c>
      <c r="FD1610" s="38">
        <v>79.481579999999994</v>
      </c>
      <c r="FE1610" s="38">
        <v>78.041129999999995</v>
      </c>
      <c r="FF1610" s="38">
        <v>76.953000000000003</v>
      </c>
      <c r="FG1610" s="38">
        <v>76.150180000000006</v>
      </c>
      <c r="FH1610" s="38">
        <v>74.968310000000002</v>
      </c>
      <c r="FI1610" s="38">
        <v>75.734059999999999</v>
      </c>
      <c r="FJ1610" s="38">
        <v>80.455799999999996</v>
      </c>
      <c r="FK1610" s="38">
        <v>86.185130000000001</v>
      </c>
      <c r="FL1610" s="38">
        <v>91.270539999999997</v>
      </c>
      <c r="FM1610" s="38">
        <v>95.35642</v>
      </c>
      <c r="FN1610" s="38">
        <v>99.513310000000004</v>
      </c>
      <c r="FO1610" s="38">
        <v>102.75320000000001</v>
      </c>
      <c r="FP1610" s="38">
        <v>104.76430000000001</v>
      </c>
      <c r="FQ1610" s="38">
        <v>106.2109</v>
      </c>
      <c r="FR1610" s="38">
        <v>106.7508</v>
      </c>
      <c r="FS1610" s="38">
        <v>106.07080000000001</v>
      </c>
      <c r="FT1610" s="38">
        <v>103.7077</v>
      </c>
      <c r="FU1610" s="38">
        <v>99.133480000000006</v>
      </c>
      <c r="FV1610" s="38">
        <v>95.826639999999998</v>
      </c>
      <c r="FW1610">
        <v>92.336389999999994</v>
      </c>
      <c r="FX1610">
        <v>89.161869999999993</v>
      </c>
      <c r="FY1610">
        <v>87.447770000000006</v>
      </c>
      <c r="FZ1610">
        <v>4.36531E-2</v>
      </c>
      <c r="GA1610">
        <v>0.66710700000000001</v>
      </c>
      <c r="GB1610">
        <v>1</v>
      </c>
    </row>
    <row r="1611" spans="1:184" x14ac:dyDescent="0.3">
      <c r="A1611" t="s">
        <v>1</v>
      </c>
      <c r="B1611" t="s">
        <v>187</v>
      </c>
      <c r="C1611" t="s">
        <v>1</v>
      </c>
      <c r="D1611" t="s">
        <v>1</v>
      </c>
      <c r="E1611" t="s">
        <v>1</v>
      </c>
      <c r="F1611" t="s">
        <v>1</v>
      </c>
      <c r="G1611" t="s">
        <v>1</v>
      </c>
      <c r="H1611" s="40" t="s">
        <v>1</v>
      </c>
      <c r="I1611" s="18" t="s">
        <v>1</v>
      </c>
      <c r="J1611" s="38" t="s">
        <v>1</v>
      </c>
      <c r="K1611" s="18">
        <v>44810</v>
      </c>
      <c r="L1611" s="38">
        <v>39869</v>
      </c>
      <c r="M1611" s="38">
        <v>39869</v>
      </c>
      <c r="N1611" s="38">
        <v>5.3862139999999998</v>
      </c>
      <c r="O1611" s="38">
        <v>5.1740120000000003</v>
      </c>
      <c r="P1611" s="38">
        <v>4.9984380000000002</v>
      </c>
      <c r="Q1611" s="38">
        <v>4.9617019999999998</v>
      </c>
      <c r="R1611" s="38">
        <v>5.0994739999999998</v>
      </c>
      <c r="S1611" s="38">
        <v>5.4652070000000004</v>
      </c>
      <c r="T1611" s="38">
        <v>5.8390069999999996</v>
      </c>
      <c r="U1611" s="38">
        <v>6.5882350000000001</v>
      </c>
      <c r="V1611" s="38">
        <v>7.8026619999999998</v>
      </c>
      <c r="W1611" s="38">
        <v>8.78674</v>
      </c>
      <c r="X1611" s="38">
        <v>9.6199670000000008</v>
      </c>
      <c r="Y1611" s="38">
        <v>10.279859999999999</v>
      </c>
      <c r="Z1611" s="38">
        <v>10.71542</v>
      </c>
      <c r="AA1611" s="38">
        <v>11.142200000000001</v>
      </c>
      <c r="AB1611" s="38">
        <v>11.38632</v>
      </c>
      <c r="AC1611" s="38">
        <v>11.38951</v>
      </c>
      <c r="AD1611" s="38">
        <v>11.06812</v>
      </c>
      <c r="AE1611" s="38">
        <v>10.09013</v>
      </c>
      <c r="AF1611" s="38">
        <v>9.1146799999999999</v>
      </c>
      <c r="AG1611" s="38">
        <v>8.3925719999999995</v>
      </c>
      <c r="AH1611" s="38">
        <v>7.864255</v>
      </c>
      <c r="AI1611" s="38">
        <v>7.1198740000000003</v>
      </c>
      <c r="AJ1611" s="38">
        <v>6.4410420000000004</v>
      </c>
      <c r="AK1611" s="38">
        <v>5.9273920000000002</v>
      </c>
      <c r="AL1611" s="38">
        <v>6.6639799999999999E-2</v>
      </c>
      <c r="AM1611" s="38">
        <v>4.7044900000000001E-2</v>
      </c>
      <c r="AN1611" s="38">
        <v>7.1069999999999998E-4</v>
      </c>
      <c r="AO1611" s="38">
        <v>9.6007999999999996E-3</v>
      </c>
      <c r="AP1611" s="38">
        <v>-2.1126999999999999E-3</v>
      </c>
      <c r="AQ1611" s="38">
        <v>-5.7547300000000003E-2</v>
      </c>
      <c r="AR1611" s="38">
        <v>-0.1249511</v>
      </c>
      <c r="AS1611" s="38">
        <v>4.1421600000000003E-2</v>
      </c>
      <c r="AT1611" s="38">
        <v>-1.0148900000000001E-2</v>
      </c>
      <c r="AU1611" s="38">
        <v>-9.8505499999999996E-2</v>
      </c>
      <c r="AV1611" s="38">
        <v>-0.13446279999999999</v>
      </c>
      <c r="AW1611" s="38">
        <v>-0.13240289999999999</v>
      </c>
      <c r="AX1611" s="38">
        <v>-3.0588400000000002E-2</v>
      </c>
      <c r="AY1611" s="38">
        <v>8.5470000000000004E-2</v>
      </c>
      <c r="AZ1611" s="38">
        <v>0.17400460000000001</v>
      </c>
      <c r="BA1611" s="38">
        <v>0.22890859999999999</v>
      </c>
      <c r="BB1611" s="38">
        <v>0.28141549999999999</v>
      </c>
      <c r="BC1611" s="38">
        <v>0.16714689999999999</v>
      </c>
      <c r="BD1611" s="38">
        <v>9.1463000000000003E-2</v>
      </c>
      <c r="BE1611" s="38">
        <v>-3.2818699999999999E-2</v>
      </c>
      <c r="BF1611" s="38">
        <v>2.7734000000000001E-3</v>
      </c>
      <c r="BG1611" s="38">
        <v>-6.1962700000000002E-2</v>
      </c>
      <c r="BH1611" s="38">
        <v>-4.9740300000000001E-2</v>
      </c>
      <c r="BI1611" s="38">
        <v>-5.1711100000000003E-2</v>
      </c>
      <c r="BJ1611" s="38">
        <v>8.1345899999999999E-2</v>
      </c>
      <c r="BK1611" s="38">
        <v>5.7505300000000002E-2</v>
      </c>
      <c r="BL1611" s="38">
        <v>9.8291000000000003E-3</v>
      </c>
      <c r="BM1611" s="38">
        <v>1.81692E-2</v>
      </c>
      <c r="BN1611" s="38">
        <v>6.535E-3</v>
      </c>
      <c r="BO1611" s="38">
        <v>-4.4966800000000001E-2</v>
      </c>
      <c r="BP1611" s="38">
        <v>-0.1086406</v>
      </c>
      <c r="BQ1611" s="38">
        <v>5.3894200000000003E-2</v>
      </c>
      <c r="BR1611" s="38">
        <v>6.1479999999999998E-3</v>
      </c>
      <c r="BS1611" s="38">
        <v>-8.0856499999999998E-2</v>
      </c>
      <c r="BT1611" s="38">
        <v>-0.1189361</v>
      </c>
      <c r="BU1611" s="38">
        <v>-0.1185971</v>
      </c>
      <c r="BV1611" s="38">
        <v>-2.2262500000000001E-2</v>
      </c>
      <c r="BW1611" s="38">
        <v>9.5136799999999994E-2</v>
      </c>
      <c r="BX1611" s="38">
        <v>0.18855</v>
      </c>
      <c r="BY1611" s="38">
        <v>0.2494931</v>
      </c>
      <c r="BZ1611" s="38">
        <v>0.3077067</v>
      </c>
      <c r="CA1611" s="38">
        <v>0.19553390000000001</v>
      </c>
      <c r="CB1611" s="38">
        <v>0.1229806</v>
      </c>
      <c r="CC1611" s="38">
        <v>-2.2834999999999999E-3</v>
      </c>
      <c r="CD1611" s="38">
        <v>3.3329200000000003E-2</v>
      </c>
      <c r="CE1611" s="38">
        <v>-3.1707800000000001E-2</v>
      </c>
      <c r="CF1611" s="38">
        <v>-2.4376999999999999E-2</v>
      </c>
      <c r="CG1611" s="38">
        <v>-3.0943499999999999E-2</v>
      </c>
      <c r="CH1611" s="38">
        <v>9.1531399999999999E-2</v>
      </c>
      <c r="CI1611" s="38">
        <v>6.4750100000000005E-2</v>
      </c>
      <c r="CJ1611" s="38">
        <v>1.6144599999999999E-2</v>
      </c>
      <c r="CK1611" s="38">
        <v>2.4103699999999999E-2</v>
      </c>
      <c r="CL1611" s="38">
        <v>1.25243E-2</v>
      </c>
      <c r="CM1611" s="38">
        <v>-3.6253500000000001E-2</v>
      </c>
      <c r="CN1611" s="38">
        <v>-9.7344E-2</v>
      </c>
      <c r="CO1611" s="38">
        <v>6.2532699999999997E-2</v>
      </c>
      <c r="CP1611" s="38">
        <v>1.7435099999999999E-2</v>
      </c>
      <c r="CQ1611" s="38">
        <v>-6.8632799999999994E-2</v>
      </c>
      <c r="CR1611" s="38">
        <v>-0.1081823</v>
      </c>
      <c r="CS1611" s="38">
        <v>-0.1090352</v>
      </c>
      <c r="CT1611" s="38">
        <v>-1.6495900000000001E-2</v>
      </c>
      <c r="CU1611" s="38">
        <v>0.10183200000000001</v>
      </c>
      <c r="CV1611" s="38">
        <v>0.198624</v>
      </c>
      <c r="CW1611" s="38">
        <v>0.26374979999999998</v>
      </c>
      <c r="CX1611" s="38">
        <v>0.32591589999999998</v>
      </c>
      <c r="CY1611" s="38">
        <v>0.21519469999999999</v>
      </c>
      <c r="CZ1611" s="38">
        <v>0.14480970000000001</v>
      </c>
      <c r="DA1611" s="38">
        <v>1.8865099999999999E-2</v>
      </c>
      <c r="DB1611" s="38">
        <v>5.4491999999999999E-2</v>
      </c>
      <c r="DC1611" s="38">
        <v>-1.07534E-2</v>
      </c>
      <c r="DD1611" s="38">
        <v>-6.8104999999999997E-3</v>
      </c>
      <c r="DE1611" s="38">
        <v>-1.6559899999999999E-2</v>
      </c>
      <c r="DF1611" s="38">
        <v>0.1017168</v>
      </c>
      <c r="DG1611" s="38">
        <v>7.1994799999999998E-2</v>
      </c>
      <c r="DH1611" s="38">
        <v>2.2460000000000001E-2</v>
      </c>
      <c r="DI1611" s="38">
        <v>3.0038100000000002E-2</v>
      </c>
      <c r="DJ1611" s="38">
        <v>1.8513700000000001E-2</v>
      </c>
      <c r="DK1611" s="38">
        <v>-2.75403E-2</v>
      </c>
      <c r="DL1611" s="38">
        <v>-8.6047399999999996E-2</v>
      </c>
      <c r="DM1611" s="38">
        <v>7.1171100000000001E-2</v>
      </c>
      <c r="DN1611" s="38">
        <v>2.8722299999999999E-2</v>
      </c>
      <c r="DO1611" s="38">
        <v>-5.64092E-2</v>
      </c>
      <c r="DP1611" s="38">
        <v>-9.7428500000000001E-2</v>
      </c>
      <c r="DQ1611" s="38">
        <v>-9.9473300000000001E-2</v>
      </c>
      <c r="DR1611" s="38">
        <v>-1.07294E-2</v>
      </c>
      <c r="DS1611" s="38">
        <v>0.1085272</v>
      </c>
      <c r="DT1611" s="38">
        <v>0.2086981</v>
      </c>
      <c r="DU1611" s="38">
        <v>0.27800649999999999</v>
      </c>
      <c r="DV1611" s="38">
        <v>0.34412520000000002</v>
      </c>
      <c r="DW1611" s="38">
        <v>0.23485549999999999</v>
      </c>
      <c r="DX1611" s="38">
        <v>0.1666387</v>
      </c>
      <c r="DY1611" s="38">
        <v>4.0013699999999999E-2</v>
      </c>
      <c r="DZ1611" s="38">
        <v>7.5654799999999994E-2</v>
      </c>
      <c r="EA1611" s="38">
        <v>1.0201E-2</v>
      </c>
      <c r="EB1611" s="38">
        <v>1.0756E-2</v>
      </c>
      <c r="EC1611" s="38">
        <v>-2.1762999999999999E-3</v>
      </c>
      <c r="ED1611" s="38">
        <v>0.116423</v>
      </c>
      <c r="EE1611" s="38">
        <v>8.2455200000000006E-2</v>
      </c>
      <c r="EF1611" s="38">
        <v>3.15784E-2</v>
      </c>
      <c r="EG1611" s="38">
        <v>3.8606500000000002E-2</v>
      </c>
      <c r="EH1611" s="38">
        <v>2.7161299999999999E-2</v>
      </c>
      <c r="EI1611" s="38">
        <v>-1.4959800000000001E-2</v>
      </c>
      <c r="EJ1611" s="38">
        <v>-6.9736999999999993E-2</v>
      </c>
      <c r="EK1611" s="38">
        <v>8.3643700000000001E-2</v>
      </c>
      <c r="EL1611" s="38">
        <v>4.5019099999999999E-2</v>
      </c>
      <c r="EM1611" s="38">
        <v>-3.8760099999999999E-2</v>
      </c>
      <c r="EN1611" s="38">
        <v>-8.1901799999999997E-2</v>
      </c>
      <c r="EO1611" s="38">
        <v>-8.5667400000000005E-2</v>
      </c>
      <c r="EP1611" s="38">
        <v>-2.4034E-3</v>
      </c>
      <c r="EQ1611" s="38">
        <v>0.1181941</v>
      </c>
      <c r="ER1611" s="38">
        <v>0.22324340000000001</v>
      </c>
      <c r="ES1611" s="38">
        <v>0.29859089999999999</v>
      </c>
      <c r="ET1611" s="38">
        <v>0.37041639999999998</v>
      </c>
      <c r="EU1611" s="38">
        <v>0.26324249999999999</v>
      </c>
      <c r="EV1611" s="38">
        <v>0.19815640000000001</v>
      </c>
      <c r="EW1611" s="38">
        <v>7.0549000000000001E-2</v>
      </c>
      <c r="EX1611" s="38">
        <v>0.1062106</v>
      </c>
      <c r="EY1611" s="38">
        <v>4.04558E-2</v>
      </c>
      <c r="EZ1611" s="38">
        <v>3.61193E-2</v>
      </c>
      <c r="FA1611" s="38">
        <v>1.8591300000000002E-2</v>
      </c>
      <c r="FB1611" s="38">
        <v>84.626019999999997</v>
      </c>
      <c r="FC1611" s="38">
        <v>83.152749999999997</v>
      </c>
      <c r="FD1611" s="38">
        <v>81.62679</v>
      </c>
      <c r="FE1611" s="38">
        <v>80.566599999999994</v>
      </c>
      <c r="FF1611" s="38">
        <v>79.529219999999995</v>
      </c>
      <c r="FG1611" s="38">
        <v>79.044910000000002</v>
      </c>
      <c r="FH1611" s="38">
        <v>78.495059999999995</v>
      </c>
      <c r="FI1611" s="38">
        <v>80.519630000000006</v>
      </c>
      <c r="FJ1611" s="38">
        <v>85.358760000000004</v>
      </c>
      <c r="FK1611" s="38">
        <v>91.308890000000005</v>
      </c>
      <c r="FL1611" s="38">
        <v>96.016459999999995</v>
      </c>
      <c r="FM1611" s="38">
        <v>100.6902</v>
      </c>
      <c r="FN1611" s="38">
        <v>104.0566</v>
      </c>
      <c r="FO1611" s="38">
        <v>107.0655</v>
      </c>
      <c r="FP1611" s="38">
        <v>108.8747</v>
      </c>
      <c r="FQ1611" s="38">
        <v>110.27209999999999</v>
      </c>
      <c r="FR1611" s="38">
        <v>110.2508</v>
      </c>
      <c r="FS1611" s="38">
        <v>108.7467</v>
      </c>
      <c r="FT1611" s="38">
        <v>105.9855</v>
      </c>
      <c r="FU1611" s="38">
        <v>100.6982</v>
      </c>
      <c r="FV1611" s="38">
        <v>96.02919</v>
      </c>
      <c r="FW1611">
        <v>93.234020000000001</v>
      </c>
      <c r="FX1611">
        <v>91.471339999999998</v>
      </c>
      <c r="FY1611">
        <v>88.843100000000007</v>
      </c>
      <c r="FZ1611">
        <v>3.6534900000000002E-2</v>
      </c>
      <c r="GA1611">
        <v>0.28138489999999999</v>
      </c>
      <c r="GB1611">
        <v>1</v>
      </c>
    </row>
    <row r="1612" spans="1:184" x14ac:dyDescent="0.3">
      <c r="A1612" t="s">
        <v>1</v>
      </c>
      <c r="B1612" t="s">
        <v>187</v>
      </c>
      <c r="C1612" t="s">
        <v>1</v>
      </c>
      <c r="D1612" t="s">
        <v>1</v>
      </c>
      <c r="E1612" t="s">
        <v>1</v>
      </c>
      <c r="F1612" t="s">
        <v>1</v>
      </c>
      <c r="G1612" t="s">
        <v>1</v>
      </c>
      <c r="H1612" s="40" t="s">
        <v>1</v>
      </c>
      <c r="I1612" s="18" t="s">
        <v>1</v>
      </c>
      <c r="J1612" s="38" t="s">
        <v>1</v>
      </c>
      <c r="K1612" s="18">
        <v>44811</v>
      </c>
      <c r="L1612" s="38">
        <v>39868</v>
      </c>
      <c r="M1612" s="38">
        <v>39868</v>
      </c>
      <c r="N1612" s="38">
        <v>5.6837869999999997</v>
      </c>
      <c r="O1612" s="38">
        <v>5.418965</v>
      </c>
      <c r="P1612" s="38">
        <v>5.2263140000000003</v>
      </c>
      <c r="Q1612" s="38">
        <v>5.1524760000000001</v>
      </c>
      <c r="R1612" s="38">
        <v>5.2676740000000004</v>
      </c>
      <c r="S1612" s="38">
        <v>5.5652619999999997</v>
      </c>
      <c r="T1612" s="38">
        <v>5.928166</v>
      </c>
      <c r="U1612" s="38">
        <v>6.6435000000000004</v>
      </c>
      <c r="V1612" s="38">
        <v>7.7689599999999999</v>
      </c>
      <c r="W1612" s="38">
        <v>8.6770999999999994</v>
      </c>
      <c r="X1612" s="38">
        <v>9.4548360000000002</v>
      </c>
      <c r="Y1612" s="38">
        <v>10.035209999999999</v>
      </c>
      <c r="Z1612" s="38">
        <v>10.38367</v>
      </c>
      <c r="AA1612" s="38">
        <v>10.72808</v>
      </c>
      <c r="AB1612" s="38">
        <v>10.93848</v>
      </c>
      <c r="AC1612" s="38">
        <v>10.984059999999999</v>
      </c>
      <c r="AD1612" s="38">
        <v>10.724819999999999</v>
      </c>
      <c r="AE1612" s="38">
        <v>9.8269439999999992</v>
      </c>
      <c r="AF1612" s="38">
        <v>8.9098980000000001</v>
      </c>
      <c r="AG1612" s="38">
        <v>8.2667570000000001</v>
      </c>
      <c r="AH1612" s="38">
        <v>7.7840049999999996</v>
      </c>
      <c r="AI1612" s="38">
        <v>7.1181000000000001</v>
      </c>
      <c r="AJ1612" s="38">
        <v>6.3946269999999998</v>
      </c>
      <c r="AK1612" s="38">
        <v>5.849342</v>
      </c>
      <c r="AL1612" s="38">
        <v>2.4972899999999999E-2</v>
      </c>
      <c r="AM1612" s="38">
        <v>-1.0593999999999999E-2</v>
      </c>
      <c r="AN1612" s="38">
        <v>-1.14295E-2</v>
      </c>
      <c r="AO1612" s="38">
        <v>-1.7972000000000001E-3</v>
      </c>
      <c r="AP1612" s="38">
        <v>-6.3312000000000004E-3</v>
      </c>
      <c r="AQ1612" s="38">
        <v>-9.8934099999999997E-2</v>
      </c>
      <c r="AR1612" s="38">
        <v>-0.17408889999999999</v>
      </c>
      <c r="AS1612" s="38">
        <v>3.0230199999999999E-2</v>
      </c>
      <c r="AT1612" s="38">
        <v>5.1021299999999999E-2</v>
      </c>
      <c r="AU1612" s="38">
        <v>-3.7978E-3</v>
      </c>
      <c r="AV1612" s="38">
        <v>-2.05293E-2</v>
      </c>
      <c r="AW1612" s="38">
        <v>-2.3501899999999999E-2</v>
      </c>
      <c r="AX1612" s="38">
        <v>2.1440899999999999E-2</v>
      </c>
      <c r="AY1612" s="38">
        <v>2.10704E-2</v>
      </c>
      <c r="AZ1612" s="38">
        <v>1.19758E-2</v>
      </c>
      <c r="BA1612" s="38">
        <v>3.7679400000000002E-2</v>
      </c>
      <c r="BB1612" s="38">
        <v>8.9647099999999993E-2</v>
      </c>
      <c r="BC1612" s="38">
        <v>0.1080441</v>
      </c>
      <c r="BD1612" s="38">
        <v>6.8265000000000006E-2</v>
      </c>
      <c r="BE1612" s="38">
        <v>-6.7850000000000002E-3</v>
      </c>
      <c r="BF1612" s="38">
        <v>6.5240199999999998E-2</v>
      </c>
      <c r="BG1612" s="38">
        <v>0.1311175</v>
      </c>
      <c r="BH1612" s="38">
        <v>8.0655299999999999E-2</v>
      </c>
      <c r="BI1612" s="38">
        <v>3.7078800000000002E-2</v>
      </c>
      <c r="BJ1612" s="38">
        <v>3.6624200000000003E-2</v>
      </c>
      <c r="BK1612" s="38">
        <v>-2.2818999999999999E-3</v>
      </c>
      <c r="BL1612" s="38">
        <v>-4.4925E-3</v>
      </c>
      <c r="BM1612" s="38">
        <v>4.7028E-3</v>
      </c>
      <c r="BN1612" s="38">
        <v>3.3189999999999999E-4</v>
      </c>
      <c r="BO1612" s="38">
        <v>-8.9583999999999997E-2</v>
      </c>
      <c r="BP1612" s="38">
        <v>-0.16005900000000001</v>
      </c>
      <c r="BQ1612" s="38">
        <v>3.93627E-2</v>
      </c>
      <c r="BR1612" s="38">
        <v>6.2383000000000001E-2</v>
      </c>
      <c r="BS1612" s="38">
        <v>7.4238999999999998E-3</v>
      </c>
      <c r="BT1612" s="38">
        <v>-9.8139999999999998E-3</v>
      </c>
      <c r="BU1612" s="38">
        <v>-1.45167E-2</v>
      </c>
      <c r="BV1612" s="38">
        <v>2.7736199999999999E-2</v>
      </c>
      <c r="BW1612" s="38">
        <v>2.7054000000000002E-2</v>
      </c>
      <c r="BX1612" s="38">
        <v>2.2834199999999999E-2</v>
      </c>
      <c r="BY1612" s="38">
        <v>5.4331200000000003E-2</v>
      </c>
      <c r="BZ1612" s="38">
        <v>0.11210150000000001</v>
      </c>
      <c r="CA1612" s="38">
        <v>0.132608</v>
      </c>
      <c r="CB1612" s="38">
        <v>9.7880099999999998E-2</v>
      </c>
      <c r="CC1612" s="38">
        <v>2.2270700000000001E-2</v>
      </c>
      <c r="CD1612" s="38">
        <v>9.4982700000000003E-2</v>
      </c>
      <c r="CE1612" s="38">
        <v>0.15648110000000001</v>
      </c>
      <c r="CF1612" s="38">
        <v>0.10239860000000001</v>
      </c>
      <c r="CG1612" s="38">
        <v>5.5055600000000003E-2</v>
      </c>
      <c r="CH1612" s="38">
        <v>4.4693900000000002E-2</v>
      </c>
      <c r="CI1612" s="38">
        <v>3.4749999999999998E-3</v>
      </c>
      <c r="CJ1612" s="38">
        <v>3.1199999999999999E-4</v>
      </c>
      <c r="CK1612" s="38">
        <v>9.2046999999999997E-3</v>
      </c>
      <c r="CL1612" s="38">
        <v>4.9468000000000003E-3</v>
      </c>
      <c r="CM1612" s="38">
        <v>-8.3108100000000004E-2</v>
      </c>
      <c r="CN1612" s="38">
        <v>-0.150342</v>
      </c>
      <c r="CO1612" s="38">
        <v>4.5687800000000001E-2</v>
      </c>
      <c r="CP1612" s="38">
        <v>7.0252200000000001E-2</v>
      </c>
      <c r="CQ1612" s="38">
        <v>1.5195999999999999E-2</v>
      </c>
      <c r="CR1612" s="38">
        <v>-2.3927000000000002E-3</v>
      </c>
      <c r="CS1612" s="38">
        <v>-8.2935999999999999E-3</v>
      </c>
      <c r="CT1612" s="38">
        <v>3.2096300000000001E-2</v>
      </c>
      <c r="CU1612" s="38">
        <v>3.1198300000000002E-2</v>
      </c>
      <c r="CV1612" s="38">
        <v>3.0354699999999998E-2</v>
      </c>
      <c r="CW1612" s="38">
        <v>6.5864300000000001E-2</v>
      </c>
      <c r="CX1612" s="38">
        <v>0.1276534</v>
      </c>
      <c r="CY1612" s="38">
        <v>0.149621</v>
      </c>
      <c r="CZ1612" s="38">
        <v>0.1183915</v>
      </c>
      <c r="DA1612" s="38">
        <v>4.2394599999999998E-2</v>
      </c>
      <c r="DB1612" s="38">
        <v>0.1155822</v>
      </c>
      <c r="DC1612" s="38">
        <v>0.1740478</v>
      </c>
      <c r="DD1612" s="38">
        <v>0.11745800000000001</v>
      </c>
      <c r="DE1612" s="38">
        <v>6.7506300000000005E-2</v>
      </c>
      <c r="DF1612" s="38">
        <v>5.2763600000000001E-2</v>
      </c>
      <c r="DG1612" s="38">
        <v>9.2318999999999995E-3</v>
      </c>
      <c r="DH1612" s="38">
        <v>5.1165000000000004E-3</v>
      </c>
      <c r="DI1612" s="38">
        <v>1.3706599999999999E-2</v>
      </c>
      <c r="DJ1612" s="38">
        <v>9.5616E-3</v>
      </c>
      <c r="DK1612" s="38">
        <v>-7.66323E-2</v>
      </c>
      <c r="DL1612" s="38">
        <v>-0.140625</v>
      </c>
      <c r="DM1612" s="38">
        <v>5.2012999999999997E-2</v>
      </c>
      <c r="DN1612" s="38">
        <v>7.8121300000000005E-2</v>
      </c>
      <c r="DO1612" s="38">
        <v>2.2967999999999999E-2</v>
      </c>
      <c r="DP1612" s="38">
        <v>5.0286999999999997E-3</v>
      </c>
      <c r="DQ1612" s="38">
        <v>-2.0704999999999999E-3</v>
      </c>
      <c r="DR1612" s="38">
        <v>3.64564E-2</v>
      </c>
      <c r="DS1612" s="38">
        <v>3.5342499999999999E-2</v>
      </c>
      <c r="DT1612" s="38">
        <v>3.7875199999999998E-2</v>
      </c>
      <c r="DU1612" s="38">
        <v>7.7397300000000002E-2</v>
      </c>
      <c r="DV1612" s="38">
        <v>0.14320530000000001</v>
      </c>
      <c r="DW1612" s="38">
        <v>0.1666339</v>
      </c>
      <c r="DX1612" s="38">
        <v>0.13890279999999999</v>
      </c>
      <c r="DY1612" s="38">
        <v>6.2518500000000005E-2</v>
      </c>
      <c r="DZ1612" s="38">
        <v>0.13618169999999999</v>
      </c>
      <c r="EA1612" s="38">
        <v>0.19161449999999999</v>
      </c>
      <c r="EB1612" s="38">
        <v>0.13251740000000001</v>
      </c>
      <c r="EC1612" s="38">
        <v>7.9957E-2</v>
      </c>
      <c r="ED1612" s="38">
        <v>6.4414899999999997E-2</v>
      </c>
      <c r="EE1612" s="38">
        <v>1.7544000000000001E-2</v>
      </c>
      <c r="EF1612" s="38">
        <v>1.20535E-2</v>
      </c>
      <c r="EG1612" s="38">
        <v>2.0206600000000002E-2</v>
      </c>
      <c r="EH1612" s="38">
        <v>1.6224700000000002E-2</v>
      </c>
      <c r="EI1612" s="38">
        <v>-6.72822E-2</v>
      </c>
      <c r="EJ1612" s="38">
        <v>-0.12659519999999999</v>
      </c>
      <c r="EK1612" s="38">
        <v>6.1145499999999998E-2</v>
      </c>
      <c r="EL1612" s="38">
        <v>8.9482999999999993E-2</v>
      </c>
      <c r="EM1612" s="38">
        <v>3.4189700000000003E-2</v>
      </c>
      <c r="EN1612" s="38">
        <v>1.5743900000000002E-2</v>
      </c>
      <c r="EO1612" s="38">
        <v>6.9147000000000002E-3</v>
      </c>
      <c r="EP1612" s="38">
        <v>4.2751600000000001E-2</v>
      </c>
      <c r="EQ1612" s="38">
        <v>4.1326099999999998E-2</v>
      </c>
      <c r="ER1612" s="38">
        <v>4.8733600000000002E-2</v>
      </c>
      <c r="ES1612" s="38">
        <v>9.4049199999999999E-2</v>
      </c>
      <c r="ET1612" s="38">
        <v>0.16565969999999999</v>
      </c>
      <c r="EU1612" s="38">
        <v>0.1911978</v>
      </c>
      <c r="EV1612" s="38">
        <v>0.1685179</v>
      </c>
      <c r="EW1612" s="38">
        <v>9.1574199999999994E-2</v>
      </c>
      <c r="EX1612" s="38">
        <v>0.16592419999999999</v>
      </c>
      <c r="EY1612" s="38">
        <v>0.21697810000000001</v>
      </c>
      <c r="EZ1612" s="38">
        <v>0.1542607</v>
      </c>
      <c r="FA1612" s="38">
        <v>9.7933800000000001E-2</v>
      </c>
      <c r="FB1612" s="38">
        <v>87.319490000000002</v>
      </c>
      <c r="FC1612" s="38">
        <v>85.533299999999997</v>
      </c>
      <c r="FD1612" s="38">
        <v>82.997619999999998</v>
      </c>
      <c r="FE1612" s="38">
        <v>81.769369999999995</v>
      </c>
      <c r="FF1612" s="38">
        <v>80.513239999999996</v>
      </c>
      <c r="FG1612" s="38">
        <v>78.604879999999994</v>
      </c>
      <c r="FH1612" s="38">
        <v>77.848650000000006</v>
      </c>
      <c r="FI1612" s="38">
        <v>78.584230000000005</v>
      </c>
      <c r="FJ1612" s="38">
        <v>83.370949999999993</v>
      </c>
      <c r="FK1612" s="38">
        <v>88.751289999999997</v>
      </c>
      <c r="FL1612" s="38">
        <v>94.030270000000002</v>
      </c>
      <c r="FM1612" s="38">
        <v>97.766069999999999</v>
      </c>
      <c r="FN1612" s="38">
        <v>101.1866</v>
      </c>
      <c r="FO1612" s="38">
        <v>103.5883</v>
      </c>
      <c r="FP1612" s="38">
        <v>105.3008</v>
      </c>
      <c r="FQ1612" s="38">
        <v>106.42789999999999</v>
      </c>
      <c r="FR1612" s="38">
        <v>106.2607</v>
      </c>
      <c r="FS1612" s="38">
        <v>104.6009</v>
      </c>
      <c r="FT1612" s="38">
        <v>101.4825</v>
      </c>
      <c r="FU1612" s="38">
        <v>97.239360000000005</v>
      </c>
      <c r="FV1612" s="38">
        <v>94.114059999999995</v>
      </c>
      <c r="FW1612">
        <v>92.054950000000005</v>
      </c>
      <c r="FX1612">
        <v>89.380420000000001</v>
      </c>
      <c r="FY1612">
        <v>86.321280000000002</v>
      </c>
      <c r="FZ1612">
        <v>3.3903299999999997E-2</v>
      </c>
      <c r="GA1612">
        <v>0.26619409999999999</v>
      </c>
      <c r="GB1612">
        <v>1</v>
      </c>
    </row>
    <row r="1613" spans="1:184" x14ac:dyDescent="0.3">
      <c r="A1613" t="s">
        <v>1</v>
      </c>
      <c r="B1613" t="s">
        <v>187</v>
      </c>
      <c r="C1613" t="s">
        <v>1</v>
      </c>
      <c r="D1613" t="s">
        <v>1</v>
      </c>
      <c r="E1613" t="s">
        <v>1</v>
      </c>
      <c r="F1613" t="s">
        <v>1</v>
      </c>
      <c r="G1613" t="s">
        <v>1</v>
      </c>
      <c r="H1613" s="40" t="s">
        <v>1</v>
      </c>
      <c r="I1613" s="18" t="s">
        <v>1</v>
      </c>
      <c r="J1613" s="38" t="s">
        <v>1</v>
      </c>
      <c r="K1613" s="18" t="s">
        <v>2</v>
      </c>
      <c r="L1613" s="38">
        <v>40094</v>
      </c>
      <c r="M1613" s="38">
        <v>40094</v>
      </c>
      <c r="N1613" s="38">
        <v>4.96035</v>
      </c>
      <c r="O1613" s="38">
        <v>4.7416029999999996</v>
      </c>
      <c r="P1613" s="38">
        <v>4.5892689999999998</v>
      </c>
      <c r="Q1613" s="38">
        <v>4.545566</v>
      </c>
      <c r="R1613" s="38">
        <v>4.663659</v>
      </c>
      <c r="S1613" s="38">
        <v>4.9535390000000001</v>
      </c>
      <c r="T1613" s="38">
        <v>5.2637720000000003</v>
      </c>
      <c r="U1613" s="38">
        <v>5.8873800000000003</v>
      </c>
      <c r="V1613" s="38">
        <v>6.8998350000000004</v>
      </c>
      <c r="W1613" s="38">
        <v>7.719125</v>
      </c>
      <c r="X1613" s="38">
        <v>8.4397540000000006</v>
      </c>
      <c r="Y1613" s="38">
        <v>9.0097880000000004</v>
      </c>
      <c r="Z1613" s="38">
        <v>9.3745139999999996</v>
      </c>
      <c r="AA1613" s="38">
        <v>9.7415859999999999</v>
      </c>
      <c r="AB1613" s="38">
        <v>9.9791799999999995</v>
      </c>
      <c r="AC1613" s="38">
        <v>10.03248</v>
      </c>
      <c r="AD1613" s="38">
        <v>9.8226089999999999</v>
      </c>
      <c r="AE1613" s="38">
        <v>9.0483519999999995</v>
      </c>
      <c r="AF1613" s="38">
        <v>8.2641460000000002</v>
      </c>
      <c r="AG1613" s="38">
        <v>7.694566</v>
      </c>
      <c r="AH1613" s="38">
        <v>7.2167539999999999</v>
      </c>
      <c r="AI1613" s="38">
        <v>6.56386</v>
      </c>
      <c r="AJ1613" s="38">
        <v>5.9004960000000004</v>
      </c>
      <c r="AK1613" s="38">
        <v>5.4102790000000001</v>
      </c>
      <c r="AL1613" s="38">
        <v>-1.09993E-2</v>
      </c>
      <c r="AM1613" s="38">
        <v>-5.9995999999999999E-3</v>
      </c>
      <c r="AN1613" s="38">
        <v>-2.0246999999999999E-3</v>
      </c>
      <c r="AO1613" s="38">
        <v>8.2856000000000006E-3</v>
      </c>
      <c r="AP1613" s="38">
        <v>3.5626E-3</v>
      </c>
      <c r="AQ1613" s="38">
        <v>-1.50948E-2</v>
      </c>
      <c r="AR1613" s="38">
        <v>-4.56856E-2</v>
      </c>
      <c r="AS1613" s="38">
        <v>-2.0680999999999998E-3</v>
      </c>
      <c r="AT1613" s="38">
        <v>-1.9765999999999999E-2</v>
      </c>
      <c r="AU1613" s="38">
        <v>-5.04883E-2</v>
      </c>
      <c r="AV1613" s="38">
        <v>-5.6498899999999998E-2</v>
      </c>
      <c r="AW1613" s="38">
        <v>-4.1999799999999997E-2</v>
      </c>
      <c r="AX1613" s="38">
        <v>-5.5497999999999997E-3</v>
      </c>
      <c r="AY1613" s="38">
        <v>2.3520200000000002E-2</v>
      </c>
      <c r="AZ1613" s="38">
        <v>3.0299900000000001E-2</v>
      </c>
      <c r="BA1613" s="38">
        <v>3.8626800000000003E-2</v>
      </c>
      <c r="BB1613" s="38">
        <v>7.2749800000000003E-2</v>
      </c>
      <c r="BC1613" s="38">
        <v>5.35787E-2</v>
      </c>
      <c r="BD1613" s="38">
        <v>2.2402200000000001E-2</v>
      </c>
      <c r="BE1613" s="38">
        <v>-1.29953E-2</v>
      </c>
      <c r="BF1613" s="38">
        <v>7.7539000000000002E-3</v>
      </c>
      <c r="BG1613" s="38">
        <v>-2.0816600000000001E-2</v>
      </c>
      <c r="BH1613" s="38">
        <v>-1.84537E-2</v>
      </c>
      <c r="BI1613" s="38">
        <v>-2.1631999999999998E-2</v>
      </c>
      <c r="BJ1613" s="38">
        <v>-6.5680000000000003E-4</v>
      </c>
      <c r="BK1613" s="38">
        <v>2.3643000000000002E-3</v>
      </c>
      <c r="BL1613" s="38">
        <v>4.9347999999999996E-3</v>
      </c>
      <c r="BM1613" s="38">
        <v>1.42483E-2</v>
      </c>
      <c r="BN1613" s="38">
        <v>8.4901999999999998E-3</v>
      </c>
      <c r="BO1613" s="38">
        <v>-6.8433000000000001E-3</v>
      </c>
      <c r="BP1613" s="38">
        <v>-3.1996799999999999E-2</v>
      </c>
      <c r="BQ1613" s="38">
        <v>4.7622000000000003E-3</v>
      </c>
      <c r="BR1613" s="38">
        <v>-1.06429E-2</v>
      </c>
      <c r="BS1613" s="38">
        <v>-3.77674E-2</v>
      </c>
      <c r="BT1613" s="38">
        <v>-4.3503699999999999E-2</v>
      </c>
      <c r="BU1613" s="38">
        <v>-3.3550999999999997E-2</v>
      </c>
      <c r="BV1613" s="38">
        <v>-1.8661000000000001E-3</v>
      </c>
      <c r="BW1613" s="38">
        <v>2.8904099999999999E-2</v>
      </c>
      <c r="BX1613" s="38">
        <v>3.9984400000000003E-2</v>
      </c>
      <c r="BY1613" s="38">
        <v>5.4045999999999997E-2</v>
      </c>
      <c r="BZ1613" s="38">
        <v>8.9793499999999998E-2</v>
      </c>
      <c r="CA1613" s="38">
        <v>7.0923700000000006E-2</v>
      </c>
      <c r="CB1613" s="38">
        <v>3.93552E-2</v>
      </c>
      <c r="CC1613" s="38">
        <v>5.1887000000000001E-3</v>
      </c>
      <c r="CD1613" s="38">
        <v>2.4557200000000001E-2</v>
      </c>
      <c r="CE1613" s="38">
        <v>-4.2976000000000004E-3</v>
      </c>
      <c r="CF1613" s="38">
        <v>-4.2290000000000001E-3</v>
      </c>
      <c r="CG1613" s="38">
        <v>-8.5970999999999999E-3</v>
      </c>
      <c r="CH1613" s="38">
        <v>6.5062999999999996E-3</v>
      </c>
      <c r="CI1613" s="38">
        <v>8.1571000000000005E-3</v>
      </c>
      <c r="CJ1613" s="38">
        <v>9.7549000000000004E-3</v>
      </c>
      <c r="CK1613" s="38">
        <v>1.8378100000000001E-2</v>
      </c>
      <c r="CL1613" s="38">
        <v>1.19031E-2</v>
      </c>
      <c r="CM1613" s="38">
        <v>-1.1282E-3</v>
      </c>
      <c r="CN1613" s="38">
        <v>-2.2516000000000001E-2</v>
      </c>
      <c r="CO1613" s="38">
        <v>9.4927999999999992E-3</v>
      </c>
      <c r="CP1613" s="38">
        <v>-4.3242999999999997E-3</v>
      </c>
      <c r="CQ1613" s="38">
        <v>-2.8957E-2</v>
      </c>
      <c r="CR1613" s="38">
        <v>-3.4503199999999998E-2</v>
      </c>
      <c r="CS1613" s="38">
        <v>-2.7699399999999999E-2</v>
      </c>
      <c r="CT1613" s="38">
        <v>6.8519999999999996E-4</v>
      </c>
      <c r="CU1613" s="38">
        <v>3.2632899999999999E-2</v>
      </c>
      <c r="CV1613" s="38">
        <v>4.6691900000000001E-2</v>
      </c>
      <c r="CW1613" s="38">
        <v>6.4725400000000002E-2</v>
      </c>
      <c r="CX1613" s="38">
        <v>0.1015979</v>
      </c>
      <c r="CY1613" s="38">
        <v>8.2936800000000005E-2</v>
      </c>
      <c r="CZ1613" s="38">
        <v>5.1096900000000001E-2</v>
      </c>
      <c r="DA1613" s="38">
        <v>1.7782800000000001E-2</v>
      </c>
      <c r="DB1613" s="38">
        <v>3.6195199999999997E-2</v>
      </c>
      <c r="DC1613" s="38">
        <v>7.1434000000000003E-3</v>
      </c>
      <c r="DD1613" s="38">
        <v>5.6230000000000004E-3</v>
      </c>
      <c r="DE1613" s="38">
        <v>4.3090000000000001E-4</v>
      </c>
      <c r="DF1613" s="38">
        <v>1.36694E-2</v>
      </c>
      <c r="DG1613" s="38">
        <v>1.3949899999999999E-2</v>
      </c>
      <c r="DH1613" s="38">
        <v>1.4574999999999999E-2</v>
      </c>
      <c r="DI1613" s="38">
        <v>2.2507800000000001E-2</v>
      </c>
      <c r="DJ1613" s="38">
        <v>1.53159E-2</v>
      </c>
      <c r="DK1613" s="38">
        <v>4.5868000000000003E-3</v>
      </c>
      <c r="DL1613" s="38">
        <v>-1.30352E-2</v>
      </c>
      <c r="DM1613" s="38">
        <v>1.4223299999999999E-2</v>
      </c>
      <c r="DN1613" s="38">
        <v>1.9943000000000001E-3</v>
      </c>
      <c r="DO1613" s="38">
        <v>-2.0146600000000001E-2</v>
      </c>
      <c r="DP1613" s="38">
        <v>-2.5502799999999999E-2</v>
      </c>
      <c r="DQ1613" s="38">
        <v>-2.1847800000000001E-2</v>
      </c>
      <c r="DR1613" s="38">
        <v>3.2364999999999998E-3</v>
      </c>
      <c r="DS1613" s="38">
        <v>3.63618E-2</v>
      </c>
      <c r="DT1613" s="38">
        <v>5.33994E-2</v>
      </c>
      <c r="DU1613" s="38">
        <v>7.5404700000000005E-2</v>
      </c>
      <c r="DV1613" s="38">
        <v>0.1134023</v>
      </c>
      <c r="DW1613" s="38">
        <v>9.4949800000000001E-2</v>
      </c>
      <c r="DX1613" s="38">
        <v>6.2838500000000005E-2</v>
      </c>
      <c r="DY1613" s="38">
        <v>3.0377000000000001E-2</v>
      </c>
      <c r="DZ1613" s="38">
        <v>4.7833100000000003E-2</v>
      </c>
      <c r="EA1613" s="38">
        <v>1.8584400000000001E-2</v>
      </c>
      <c r="EB1613" s="38">
        <v>1.54749E-2</v>
      </c>
      <c r="EC1613" s="38">
        <v>9.4588999999999993E-3</v>
      </c>
      <c r="ED1613" s="38">
        <v>2.4011899999999999E-2</v>
      </c>
      <c r="EE1613" s="38">
        <v>2.2313699999999999E-2</v>
      </c>
      <c r="EF1613" s="38">
        <v>2.1534399999999999E-2</v>
      </c>
      <c r="EG1613" s="38">
        <v>2.8470499999999999E-2</v>
      </c>
      <c r="EH1613" s="38">
        <v>2.0243500000000001E-2</v>
      </c>
      <c r="EI1613" s="38">
        <v>1.28383E-2</v>
      </c>
      <c r="EJ1613" s="38">
        <v>6.5359999999999995E-4</v>
      </c>
      <c r="EK1613" s="38">
        <v>2.1053599999999999E-2</v>
      </c>
      <c r="EL1613" s="38">
        <v>1.11174E-2</v>
      </c>
      <c r="EM1613" s="38">
        <v>-7.4257000000000004E-3</v>
      </c>
      <c r="EN1613" s="38">
        <v>-1.2507600000000001E-2</v>
      </c>
      <c r="EO1613" s="38">
        <v>-1.3398999999999999E-2</v>
      </c>
      <c r="EP1613" s="38">
        <v>6.9201999999999996E-3</v>
      </c>
      <c r="EQ1613" s="38">
        <v>4.1745600000000001E-2</v>
      </c>
      <c r="ER1613" s="38">
        <v>6.3084000000000001E-2</v>
      </c>
      <c r="ES1613" s="38">
        <v>9.0824000000000002E-2</v>
      </c>
      <c r="ET1613" s="38">
        <v>0.13044600000000001</v>
      </c>
      <c r="EU1613" s="38">
        <v>0.1122948</v>
      </c>
      <c r="EV1613" s="38">
        <v>7.9791500000000001E-2</v>
      </c>
      <c r="EW1613" s="38">
        <v>4.8561E-2</v>
      </c>
      <c r="EX1613" s="38">
        <v>6.4636399999999997E-2</v>
      </c>
      <c r="EY1613" s="38">
        <v>3.51034E-2</v>
      </c>
      <c r="EZ1613" s="38">
        <v>2.96996E-2</v>
      </c>
      <c r="FA1613" s="38">
        <v>2.2493900000000001E-2</v>
      </c>
      <c r="FB1613" s="38">
        <v>79.393039999999999</v>
      </c>
      <c r="FC1613" s="38">
        <v>77.872960000000006</v>
      </c>
      <c r="FD1613" s="38">
        <v>76.130200000000002</v>
      </c>
      <c r="FE1613" s="38">
        <v>74.654529999999994</v>
      </c>
      <c r="FF1613" s="38">
        <v>73.437160000000006</v>
      </c>
      <c r="FG1613" s="38">
        <v>72.439120000000003</v>
      </c>
      <c r="FH1613" s="38">
        <v>72.063370000000006</v>
      </c>
      <c r="FI1613" s="38">
        <v>74.280969999999996</v>
      </c>
      <c r="FJ1613" s="38">
        <v>78.605940000000004</v>
      </c>
      <c r="FK1613" s="38">
        <v>83.163020000000003</v>
      </c>
      <c r="FL1613" s="38">
        <v>87.557910000000007</v>
      </c>
      <c r="FM1613" s="38">
        <v>91.493600000000001</v>
      </c>
      <c r="FN1613" s="38">
        <v>94.689930000000004</v>
      </c>
      <c r="FO1613" s="38">
        <v>97.278720000000007</v>
      </c>
      <c r="FP1613" s="38">
        <v>99.204539999999994</v>
      </c>
      <c r="FQ1613" s="38">
        <v>100.4453</v>
      </c>
      <c r="FR1613" s="38">
        <v>100.78360000000001</v>
      </c>
      <c r="FS1613" s="38">
        <v>99.941299999999998</v>
      </c>
      <c r="FT1613" s="38">
        <v>98.139690000000002</v>
      </c>
      <c r="FU1613" s="38">
        <v>94.721299999999999</v>
      </c>
      <c r="FV1613" s="38">
        <v>90.744529999999997</v>
      </c>
      <c r="FW1613">
        <v>87.539609999999996</v>
      </c>
      <c r="FX1613">
        <v>84.853870000000001</v>
      </c>
      <c r="FY1613">
        <v>82.153440000000003</v>
      </c>
      <c r="FZ1613">
        <v>2.1960500000000001E-2</v>
      </c>
      <c r="GA1613">
        <v>0.2010642</v>
      </c>
      <c r="GB1613">
        <v>1</v>
      </c>
    </row>
    <row r="1614" spans="1:184" x14ac:dyDescent="0.3">
      <c r="A1614" t="s">
        <v>1</v>
      </c>
      <c r="B1614" t="s">
        <v>278</v>
      </c>
      <c r="C1614" t="s">
        <v>1</v>
      </c>
      <c r="D1614" t="s">
        <v>1</v>
      </c>
      <c r="E1614" t="s">
        <v>1</v>
      </c>
      <c r="F1614" t="s">
        <v>1</v>
      </c>
      <c r="G1614" t="s">
        <v>1</v>
      </c>
      <c r="H1614" s="40" t="s">
        <v>1</v>
      </c>
      <c r="I1614" s="18" t="s">
        <v>1</v>
      </c>
      <c r="J1614" s="38" t="s">
        <v>1</v>
      </c>
      <c r="K1614" s="18">
        <v>44722</v>
      </c>
      <c r="L1614" s="38">
        <v>5949</v>
      </c>
      <c r="M1614" s="38">
        <v>5949</v>
      </c>
      <c r="N1614" s="38">
        <v>2.0892469999999999</v>
      </c>
      <c r="O1614" s="38">
        <v>2.0349460000000001</v>
      </c>
      <c r="P1614" s="38">
        <v>1.9747159999999999</v>
      </c>
      <c r="Q1614" s="38">
        <v>1.9598709999999999</v>
      </c>
      <c r="R1614" s="38">
        <v>1.9700009999999999</v>
      </c>
      <c r="S1614" s="38">
        <v>2.0412430000000001</v>
      </c>
      <c r="T1614" s="38">
        <v>2.0093200000000002</v>
      </c>
      <c r="U1614" s="38">
        <v>2.1191870000000002</v>
      </c>
      <c r="V1614" s="38">
        <v>2.3614739999999999</v>
      </c>
      <c r="W1614" s="38">
        <v>2.526443</v>
      </c>
      <c r="X1614" s="38">
        <v>2.6858930000000001</v>
      </c>
      <c r="Y1614" s="38">
        <v>2.8092290000000002</v>
      </c>
      <c r="Z1614" s="38">
        <v>2.9007589999999999</v>
      </c>
      <c r="AA1614" s="38">
        <v>2.9924010000000001</v>
      </c>
      <c r="AB1614" s="38">
        <v>3.035704</v>
      </c>
      <c r="AC1614" s="38">
        <v>2.9643769999999998</v>
      </c>
      <c r="AD1614" s="38">
        <v>2.8700049999999999</v>
      </c>
      <c r="AE1614" s="38">
        <v>2.711703</v>
      </c>
      <c r="AF1614" s="38">
        <v>2.5770819999999999</v>
      </c>
      <c r="AG1614" s="38">
        <v>2.5216120000000002</v>
      </c>
      <c r="AH1614" s="38">
        <v>2.5834459999999999</v>
      </c>
      <c r="AI1614" s="38">
        <v>2.5747930000000001</v>
      </c>
      <c r="AJ1614" s="38">
        <v>2.4348580000000002</v>
      </c>
      <c r="AK1614" s="38">
        <v>2.2958249999999998</v>
      </c>
      <c r="AL1614" s="38">
        <v>-2.88361E-2</v>
      </c>
      <c r="AM1614" s="38">
        <v>-1.6030900000000001E-2</v>
      </c>
      <c r="AN1614" s="38">
        <v>-2.74335E-2</v>
      </c>
      <c r="AO1614" s="38">
        <v>-2.2221899999999999E-2</v>
      </c>
      <c r="AP1614" s="38">
        <v>-2.2710999999999999E-2</v>
      </c>
      <c r="AQ1614" s="38">
        <v>-6.4861000000000002E-2</v>
      </c>
      <c r="AR1614" s="38">
        <v>-3.0844000000000002E-3</v>
      </c>
      <c r="AS1614" s="38">
        <v>-9.8323999999999998E-3</v>
      </c>
      <c r="AT1614" s="38">
        <v>-1.1339E-3</v>
      </c>
      <c r="AU1614" s="38">
        <v>-6.4329000000000001E-3</v>
      </c>
      <c r="AV1614" s="38">
        <v>-1.20356E-2</v>
      </c>
      <c r="AW1614" s="38">
        <v>-4.1549999999999997E-2</v>
      </c>
      <c r="AX1614" s="38">
        <v>-2.7040600000000001E-2</v>
      </c>
      <c r="AY1614" s="38">
        <v>-4.6091999999999999E-3</v>
      </c>
      <c r="AZ1614" s="38">
        <v>2.5450999999999998E-3</v>
      </c>
      <c r="BA1614" s="38">
        <v>-5.0971700000000002E-2</v>
      </c>
      <c r="BB1614" s="38">
        <v>2.0264999999999998E-2</v>
      </c>
      <c r="BC1614" s="38">
        <v>3.2308000000000003E-2</v>
      </c>
      <c r="BD1614" s="38">
        <v>2.0060499999999998E-2</v>
      </c>
      <c r="BE1614" s="38">
        <v>2.0486899999999999E-2</v>
      </c>
      <c r="BF1614" s="38">
        <v>-1.0782999999999999E-3</v>
      </c>
      <c r="BG1614" s="38">
        <v>-6.9657700000000003E-2</v>
      </c>
      <c r="BH1614" s="38">
        <v>-7.5382099999999994E-2</v>
      </c>
      <c r="BI1614" s="38">
        <v>-7.8694700000000006E-2</v>
      </c>
      <c r="BJ1614" s="38">
        <v>-1.7473599999999999E-2</v>
      </c>
      <c r="BK1614" s="38">
        <v>-3.9617999999999997E-3</v>
      </c>
      <c r="BL1614" s="38">
        <v>-1.53124E-2</v>
      </c>
      <c r="BM1614" s="38">
        <v>-1.32814E-2</v>
      </c>
      <c r="BN1614" s="38">
        <v>-1.44508E-2</v>
      </c>
      <c r="BO1614" s="38">
        <v>-5.30628E-2</v>
      </c>
      <c r="BP1614" s="38">
        <v>1.1154000000000001E-2</v>
      </c>
      <c r="BQ1614" s="38">
        <v>1.6766999999999999E-3</v>
      </c>
      <c r="BR1614" s="38">
        <v>1.5583100000000001E-2</v>
      </c>
      <c r="BS1614" s="38">
        <v>7.4308000000000004E-3</v>
      </c>
      <c r="BT1614" s="38">
        <v>-2.2896000000000001E-3</v>
      </c>
      <c r="BU1614" s="38">
        <v>-3.3328099999999999E-2</v>
      </c>
      <c r="BV1614" s="38">
        <v>-2.1839600000000001E-2</v>
      </c>
      <c r="BW1614" s="38">
        <v>3.9671999999999997E-3</v>
      </c>
      <c r="BX1614" s="38">
        <v>1.3495399999999999E-2</v>
      </c>
      <c r="BY1614" s="38">
        <v>-3.53044E-2</v>
      </c>
      <c r="BZ1614" s="38">
        <v>3.4212300000000001E-2</v>
      </c>
      <c r="CA1614" s="38">
        <v>4.7772599999999998E-2</v>
      </c>
      <c r="CB1614" s="38">
        <v>3.637E-2</v>
      </c>
      <c r="CC1614" s="38">
        <v>4.0000500000000001E-2</v>
      </c>
      <c r="CD1614" s="38">
        <v>1.9792299999999999E-2</v>
      </c>
      <c r="CE1614" s="38">
        <v>-5.1372899999999999E-2</v>
      </c>
      <c r="CF1614" s="38">
        <v>-5.4619800000000003E-2</v>
      </c>
      <c r="CG1614" s="38">
        <v>-5.6905699999999997E-2</v>
      </c>
      <c r="CH1614" s="38">
        <v>-9.6039999999999997E-3</v>
      </c>
      <c r="CI1614" s="38">
        <v>4.3971000000000001E-3</v>
      </c>
      <c r="CJ1614" s="38">
        <v>-6.9173000000000004E-3</v>
      </c>
      <c r="CK1614" s="38">
        <v>-7.0892000000000004E-3</v>
      </c>
      <c r="CL1614" s="38">
        <v>-8.7299000000000005E-3</v>
      </c>
      <c r="CM1614" s="38">
        <v>-4.4891399999999998E-2</v>
      </c>
      <c r="CN1614" s="38">
        <v>2.1015499999999999E-2</v>
      </c>
      <c r="CO1614" s="38">
        <v>9.6478999999999992E-3</v>
      </c>
      <c r="CP1614" s="38">
        <v>2.7161299999999999E-2</v>
      </c>
      <c r="CQ1614" s="38">
        <v>1.7032700000000001E-2</v>
      </c>
      <c r="CR1614" s="38">
        <v>4.4605000000000001E-3</v>
      </c>
      <c r="CS1614" s="38">
        <v>-2.7633700000000001E-2</v>
      </c>
      <c r="CT1614" s="38">
        <v>-1.82375E-2</v>
      </c>
      <c r="CU1614" s="38">
        <v>9.9071999999999997E-3</v>
      </c>
      <c r="CV1614" s="38">
        <v>2.1079500000000001E-2</v>
      </c>
      <c r="CW1614" s="38">
        <v>-2.4453300000000001E-2</v>
      </c>
      <c r="CX1614" s="38">
        <v>4.3872099999999997E-2</v>
      </c>
      <c r="CY1614" s="38">
        <v>5.8483300000000002E-2</v>
      </c>
      <c r="CZ1614" s="38">
        <v>4.7666E-2</v>
      </c>
      <c r="DA1614" s="38">
        <v>5.3515600000000003E-2</v>
      </c>
      <c r="DB1614" s="38">
        <v>3.4247300000000001E-2</v>
      </c>
      <c r="DC1614" s="38">
        <v>-3.8709E-2</v>
      </c>
      <c r="DD1614" s="38">
        <v>-4.0239900000000002E-2</v>
      </c>
      <c r="DE1614" s="38">
        <v>-4.1814700000000003E-2</v>
      </c>
      <c r="DF1614" s="38">
        <v>-1.7344000000000001E-3</v>
      </c>
      <c r="DG1614" s="38">
        <v>1.2756099999999999E-2</v>
      </c>
      <c r="DH1614" s="38">
        <v>1.4778E-3</v>
      </c>
      <c r="DI1614" s="38">
        <v>-8.9709999999999996E-4</v>
      </c>
      <c r="DJ1614" s="38">
        <v>-3.0089000000000001E-3</v>
      </c>
      <c r="DK1614" s="38">
        <v>-3.6720000000000003E-2</v>
      </c>
      <c r="DL1614" s="38">
        <v>3.0876899999999999E-2</v>
      </c>
      <c r="DM1614" s="38">
        <v>1.7619099999999999E-2</v>
      </c>
      <c r="DN1614" s="38">
        <v>3.8739500000000003E-2</v>
      </c>
      <c r="DO1614" s="38">
        <v>2.6634600000000001E-2</v>
      </c>
      <c r="DP1614" s="38">
        <v>1.12105E-2</v>
      </c>
      <c r="DQ1614" s="38">
        <v>-2.1939299999999998E-2</v>
      </c>
      <c r="DR1614" s="38">
        <v>-1.46353E-2</v>
      </c>
      <c r="DS1614" s="38">
        <v>1.5847199999999999E-2</v>
      </c>
      <c r="DT1614" s="38">
        <v>2.8663600000000001E-2</v>
      </c>
      <c r="DU1614" s="38">
        <v>-1.3602299999999999E-2</v>
      </c>
      <c r="DV1614" s="38">
        <v>5.3532000000000003E-2</v>
      </c>
      <c r="DW1614" s="38">
        <v>6.9194000000000006E-2</v>
      </c>
      <c r="DX1614" s="38">
        <v>5.8961899999999998E-2</v>
      </c>
      <c r="DY1614" s="38">
        <v>6.7030699999999999E-2</v>
      </c>
      <c r="DZ1614" s="38">
        <v>4.8702200000000001E-2</v>
      </c>
      <c r="EA1614" s="38">
        <v>-2.6044999999999999E-2</v>
      </c>
      <c r="EB1614" s="38">
        <v>-2.5860000000000001E-2</v>
      </c>
      <c r="EC1614" s="38">
        <v>-2.67237E-2</v>
      </c>
      <c r="ED1614" s="38">
        <v>9.6281000000000005E-3</v>
      </c>
      <c r="EE1614" s="38">
        <v>2.4825199999999999E-2</v>
      </c>
      <c r="EF1614" s="38">
        <v>1.3598900000000001E-2</v>
      </c>
      <c r="EG1614" s="38">
        <v>8.0433999999999992E-3</v>
      </c>
      <c r="EH1614" s="38">
        <v>5.2512000000000001E-3</v>
      </c>
      <c r="EI1614" s="38">
        <v>-2.49219E-2</v>
      </c>
      <c r="EJ1614" s="38">
        <v>4.51154E-2</v>
      </c>
      <c r="EK1614" s="38">
        <v>2.91282E-2</v>
      </c>
      <c r="EL1614" s="38">
        <v>5.5456499999999999E-2</v>
      </c>
      <c r="EM1614" s="38">
        <v>4.0498300000000001E-2</v>
      </c>
      <c r="EN1614" s="38">
        <v>2.0956599999999999E-2</v>
      </c>
      <c r="EO1614" s="38">
        <v>-1.3717399999999999E-2</v>
      </c>
      <c r="EP1614" s="38">
        <v>-9.4342999999999996E-3</v>
      </c>
      <c r="EQ1614" s="38">
        <v>2.44236E-2</v>
      </c>
      <c r="ER1614" s="38">
        <v>3.9613900000000001E-2</v>
      </c>
      <c r="ES1614" s="38">
        <v>2.065E-3</v>
      </c>
      <c r="ET1614" s="38">
        <v>6.7479200000000003E-2</v>
      </c>
      <c r="EU1614" s="38">
        <v>8.4658600000000001E-2</v>
      </c>
      <c r="EV1614" s="38">
        <v>7.5271400000000002E-2</v>
      </c>
      <c r="EW1614" s="38">
        <v>8.6544300000000005E-2</v>
      </c>
      <c r="EX1614" s="38">
        <v>6.9572899999999993E-2</v>
      </c>
      <c r="EY1614" s="38">
        <v>-7.7602000000000001E-3</v>
      </c>
      <c r="EZ1614" s="38">
        <v>-5.0977000000000001E-3</v>
      </c>
      <c r="FA1614" s="38">
        <v>-4.9347000000000002E-3</v>
      </c>
      <c r="FB1614" s="38">
        <v>78.329049999999995</v>
      </c>
      <c r="FC1614" s="38">
        <v>76.535849999999996</v>
      </c>
      <c r="FD1614" s="38">
        <v>74.164190000000005</v>
      </c>
      <c r="FE1614" s="38">
        <v>72.338740000000001</v>
      </c>
      <c r="FF1614" s="38">
        <v>71.386009999999999</v>
      </c>
      <c r="FG1614" s="38">
        <v>70.509</v>
      </c>
      <c r="FH1614" s="38">
        <v>70.984139999999996</v>
      </c>
      <c r="FI1614" s="38">
        <v>75.147769999999994</v>
      </c>
      <c r="FJ1614" s="38">
        <v>79.960629999999995</v>
      </c>
      <c r="FK1614" s="38">
        <v>83.770129999999995</v>
      </c>
      <c r="FL1614" s="38">
        <v>87.532290000000003</v>
      </c>
      <c r="FM1614" s="38">
        <v>91.098209999999995</v>
      </c>
      <c r="FN1614" s="38">
        <v>93.78783</v>
      </c>
      <c r="FO1614" s="38">
        <v>95.849490000000003</v>
      </c>
      <c r="FP1614" s="38">
        <v>97.116659999999996</v>
      </c>
      <c r="FQ1614" s="38">
        <v>98.051329999999993</v>
      </c>
      <c r="FR1614" s="38">
        <v>98.159520000000001</v>
      </c>
      <c r="FS1614" s="38">
        <v>97.338329999999999</v>
      </c>
      <c r="FT1614" s="38">
        <v>95.611419999999995</v>
      </c>
      <c r="FU1614" s="38">
        <v>93.093779999999995</v>
      </c>
      <c r="FV1614" s="38">
        <v>90.066509999999994</v>
      </c>
      <c r="FW1614">
        <v>87.441969999999998</v>
      </c>
      <c r="FX1614">
        <v>84.754519999999999</v>
      </c>
      <c r="FY1614">
        <v>82.101770000000002</v>
      </c>
      <c r="FZ1614">
        <v>2.0325900000000001E-2</v>
      </c>
      <c r="GA1614">
        <v>0.16360189999999999</v>
      </c>
      <c r="GB1614">
        <v>1</v>
      </c>
    </row>
    <row r="1615" spans="1:184" x14ac:dyDescent="0.3">
      <c r="A1615" t="s">
        <v>1</v>
      </c>
      <c r="B1615" t="s">
        <v>278</v>
      </c>
      <c r="C1615" t="s">
        <v>1</v>
      </c>
      <c r="D1615" t="s">
        <v>1</v>
      </c>
      <c r="E1615" t="s">
        <v>1</v>
      </c>
      <c r="F1615" t="s">
        <v>1</v>
      </c>
      <c r="G1615" t="s">
        <v>1</v>
      </c>
      <c r="H1615" s="40" t="s">
        <v>1</v>
      </c>
      <c r="I1615" s="18" t="s">
        <v>1</v>
      </c>
      <c r="J1615" s="38" t="s">
        <v>1</v>
      </c>
      <c r="K1615" s="18">
        <v>44739</v>
      </c>
      <c r="L1615" s="38">
        <v>5935</v>
      </c>
      <c r="M1615" s="38">
        <v>5935</v>
      </c>
      <c r="N1615" s="38">
        <v>2.155545</v>
      </c>
      <c r="O1615" s="38">
        <v>2.079142</v>
      </c>
      <c r="P1615" s="38">
        <v>2.0314749999999999</v>
      </c>
      <c r="Q1615" s="38">
        <v>2.0402309999999999</v>
      </c>
      <c r="R1615" s="38">
        <v>2.070573</v>
      </c>
      <c r="S1615" s="38">
        <v>2.2049080000000001</v>
      </c>
      <c r="T1615" s="38">
        <v>2.2224089999999999</v>
      </c>
      <c r="U1615" s="38">
        <v>2.2796090000000002</v>
      </c>
      <c r="V1615" s="38">
        <v>2.4833310000000002</v>
      </c>
      <c r="W1615" s="38">
        <v>2.6151810000000002</v>
      </c>
      <c r="X1615" s="38">
        <v>2.7329430000000001</v>
      </c>
      <c r="Y1615" s="38">
        <v>2.854746</v>
      </c>
      <c r="Z1615" s="38">
        <v>2.940029</v>
      </c>
      <c r="AA1615" s="38">
        <v>3.023288</v>
      </c>
      <c r="AB1615" s="38">
        <v>3.0715170000000001</v>
      </c>
      <c r="AC1615" s="38">
        <v>3.0713219999999999</v>
      </c>
      <c r="AD1615" s="38">
        <v>3.004928</v>
      </c>
      <c r="AE1615" s="38">
        <v>2.826257</v>
      </c>
      <c r="AF1615" s="38">
        <v>2.6916479999999998</v>
      </c>
      <c r="AG1615" s="38">
        <v>2.672466</v>
      </c>
      <c r="AH1615" s="38">
        <v>2.740993</v>
      </c>
      <c r="AI1615" s="38">
        <v>2.6377320000000002</v>
      </c>
      <c r="AJ1615" s="38">
        <v>2.474113</v>
      </c>
      <c r="AK1615" s="38">
        <v>2.3234029999999999</v>
      </c>
      <c r="AL1615" s="38">
        <v>2.61055E-2</v>
      </c>
      <c r="AM1615" s="38">
        <v>9.9412000000000007E-3</v>
      </c>
      <c r="AN1615" s="38">
        <v>-1.2326699999999999E-2</v>
      </c>
      <c r="AO1615" s="38">
        <v>-1.2455000000000001E-3</v>
      </c>
      <c r="AP1615" s="38">
        <v>-6.4760600000000001E-2</v>
      </c>
      <c r="AQ1615" s="38">
        <v>-3.6973000000000002E-3</v>
      </c>
      <c r="AR1615" s="38">
        <v>3.42914E-2</v>
      </c>
      <c r="AS1615" s="38">
        <v>-5.6035799999999997E-2</v>
      </c>
      <c r="AT1615" s="38">
        <v>-4.4445600000000002E-2</v>
      </c>
      <c r="AU1615" s="38">
        <v>-5.2991799999999999E-2</v>
      </c>
      <c r="AV1615" s="38">
        <v>-5.06133E-2</v>
      </c>
      <c r="AW1615" s="38">
        <v>3.6770000000000001E-3</v>
      </c>
      <c r="AX1615" s="38">
        <v>1.6167399999999998E-2</v>
      </c>
      <c r="AY1615" s="38">
        <v>-2.32663E-2</v>
      </c>
      <c r="AZ1615" s="38">
        <v>-6.8450000000000004E-3</v>
      </c>
      <c r="BA1615" s="38">
        <v>-9.0354000000000007E-3</v>
      </c>
      <c r="BB1615" s="38">
        <v>1.2992200000000001E-2</v>
      </c>
      <c r="BC1615" s="38">
        <v>2.1866500000000001E-2</v>
      </c>
      <c r="BD1615" s="38">
        <v>3.94843E-2</v>
      </c>
      <c r="BE1615" s="38">
        <v>5.5723200000000001E-2</v>
      </c>
      <c r="BF1615" s="38">
        <v>8.7432499999999996E-2</v>
      </c>
      <c r="BG1615" s="38">
        <v>-1.5052599999999999E-2</v>
      </c>
      <c r="BH1615" s="38">
        <v>-2.1293699999999999E-2</v>
      </c>
      <c r="BI1615" s="38">
        <v>-1.3672200000000001E-2</v>
      </c>
      <c r="BJ1615" s="38">
        <v>3.2118899999999999E-2</v>
      </c>
      <c r="BK1615" s="38">
        <v>1.5338600000000001E-2</v>
      </c>
      <c r="BL1615" s="38">
        <v>-6.9192999999999998E-3</v>
      </c>
      <c r="BM1615" s="38">
        <v>9.9111000000000008E-3</v>
      </c>
      <c r="BN1615" s="38">
        <v>-5.3623799999999999E-2</v>
      </c>
      <c r="BO1615" s="38">
        <v>6.9918000000000003E-3</v>
      </c>
      <c r="BP1615" s="38">
        <v>4.53321E-2</v>
      </c>
      <c r="BQ1615" s="38">
        <v>-4.57848E-2</v>
      </c>
      <c r="BR1615" s="38">
        <v>-3.0145999999999999E-2</v>
      </c>
      <c r="BS1615" s="38">
        <v>-4.03221E-2</v>
      </c>
      <c r="BT1615" s="38">
        <v>-4.3583499999999997E-2</v>
      </c>
      <c r="BU1615" s="38">
        <v>1.00743E-2</v>
      </c>
      <c r="BV1615" s="38">
        <v>2.3629399999999998E-2</v>
      </c>
      <c r="BW1615" s="38">
        <v>-1.2186300000000001E-2</v>
      </c>
      <c r="BX1615" s="38">
        <v>4.1143999999999998E-3</v>
      </c>
      <c r="BY1615" s="38">
        <v>2.7166999999999998E-3</v>
      </c>
      <c r="BZ1615" s="38">
        <v>3.22676E-2</v>
      </c>
      <c r="CA1615" s="38">
        <v>3.6661399999999997E-2</v>
      </c>
      <c r="CB1615" s="38">
        <v>5.70687E-2</v>
      </c>
      <c r="CC1615" s="38">
        <v>7.7835100000000004E-2</v>
      </c>
      <c r="CD1615" s="38">
        <v>0.1097722</v>
      </c>
      <c r="CE1615" s="38">
        <v>8.2952000000000008E-3</v>
      </c>
      <c r="CF1615" s="38">
        <v>1.1058999999999999E-3</v>
      </c>
      <c r="CG1615" s="38">
        <v>1.0348100000000001E-2</v>
      </c>
      <c r="CH1615" s="38">
        <v>3.6283700000000002E-2</v>
      </c>
      <c r="CI1615" s="38">
        <v>1.9076699999999999E-2</v>
      </c>
      <c r="CJ1615" s="38">
        <v>-3.1741E-3</v>
      </c>
      <c r="CK1615" s="38">
        <v>1.76382E-2</v>
      </c>
      <c r="CL1615" s="38">
        <v>-4.59105E-2</v>
      </c>
      <c r="CM1615" s="38">
        <v>1.4395E-2</v>
      </c>
      <c r="CN1615" s="38">
        <v>5.2978900000000002E-2</v>
      </c>
      <c r="CO1615" s="38">
        <v>-3.8684999999999997E-2</v>
      </c>
      <c r="CP1615" s="38">
        <v>-2.0242099999999999E-2</v>
      </c>
      <c r="CQ1615" s="38">
        <v>-3.1547100000000002E-2</v>
      </c>
      <c r="CR1615" s="38">
        <v>-3.8714600000000002E-2</v>
      </c>
      <c r="CS1615" s="38">
        <v>1.45051E-2</v>
      </c>
      <c r="CT1615" s="38">
        <v>2.87975E-2</v>
      </c>
      <c r="CU1615" s="38">
        <v>-4.5123000000000003E-3</v>
      </c>
      <c r="CV1615" s="38">
        <v>1.17048E-2</v>
      </c>
      <c r="CW1615" s="38">
        <v>1.08562E-2</v>
      </c>
      <c r="CX1615" s="38">
        <v>4.5617699999999997E-2</v>
      </c>
      <c r="CY1615" s="38">
        <v>4.6908400000000003E-2</v>
      </c>
      <c r="CZ1615" s="38">
        <v>6.9247699999999995E-2</v>
      </c>
      <c r="DA1615" s="38">
        <v>9.3149700000000002E-2</v>
      </c>
      <c r="DB1615" s="38">
        <v>0.12524460000000001</v>
      </c>
      <c r="DC1615" s="38">
        <v>2.4465799999999999E-2</v>
      </c>
      <c r="DD1615" s="38">
        <v>1.6619700000000001E-2</v>
      </c>
      <c r="DE1615" s="38">
        <v>2.6984500000000002E-2</v>
      </c>
      <c r="DF1615" s="38">
        <v>4.0448600000000001E-2</v>
      </c>
      <c r="DG1615" s="38">
        <v>2.2814899999999999E-2</v>
      </c>
      <c r="DH1615" s="38">
        <v>5.71E-4</v>
      </c>
      <c r="DI1615" s="38">
        <v>2.53653E-2</v>
      </c>
      <c r="DJ1615" s="38">
        <v>-3.8197200000000001E-2</v>
      </c>
      <c r="DK1615" s="38">
        <v>2.17982E-2</v>
      </c>
      <c r="DL1615" s="38">
        <v>6.0625699999999998E-2</v>
      </c>
      <c r="DM1615" s="38">
        <v>-3.1585200000000001E-2</v>
      </c>
      <c r="DN1615" s="38">
        <v>-1.0338200000000001E-2</v>
      </c>
      <c r="DO1615" s="38">
        <v>-2.2772199999999999E-2</v>
      </c>
      <c r="DP1615" s="38">
        <v>-3.3845699999999999E-2</v>
      </c>
      <c r="DQ1615" s="38">
        <v>1.8935799999999999E-2</v>
      </c>
      <c r="DR1615" s="38">
        <v>3.3965700000000001E-2</v>
      </c>
      <c r="DS1615" s="38">
        <v>3.1616000000000001E-3</v>
      </c>
      <c r="DT1615" s="38">
        <v>1.9295199999999998E-2</v>
      </c>
      <c r="DU1615" s="38">
        <v>1.8995600000000001E-2</v>
      </c>
      <c r="DV1615" s="38">
        <v>5.8967800000000001E-2</v>
      </c>
      <c r="DW1615" s="38">
        <v>5.7155299999999999E-2</v>
      </c>
      <c r="DX1615" s="38">
        <v>8.1426600000000002E-2</v>
      </c>
      <c r="DY1615" s="38">
        <v>0.1084643</v>
      </c>
      <c r="DZ1615" s="38">
        <v>0.14071700000000001</v>
      </c>
      <c r="EA1615" s="38">
        <v>4.0636400000000003E-2</v>
      </c>
      <c r="EB1615" s="38">
        <v>3.2133599999999998E-2</v>
      </c>
      <c r="EC1615" s="38">
        <v>4.3620899999999997E-2</v>
      </c>
      <c r="ED1615" s="38">
        <v>4.64619E-2</v>
      </c>
      <c r="EE1615" s="38">
        <v>2.8212299999999999E-2</v>
      </c>
      <c r="EF1615" s="38">
        <v>5.9784E-3</v>
      </c>
      <c r="EG1615" s="38">
        <v>3.6521900000000003E-2</v>
      </c>
      <c r="EH1615" s="38">
        <v>-2.7060399999999998E-2</v>
      </c>
      <c r="EI1615" s="38">
        <v>3.2487200000000001E-2</v>
      </c>
      <c r="EJ1615" s="38">
        <v>7.1666400000000005E-2</v>
      </c>
      <c r="EK1615" s="38">
        <v>-2.1334200000000001E-2</v>
      </c>
      <c r="EL1615" s="38">
        <v>3.9614000000000003E-3</v>
      </c>
      <c r="EM1615" s="38">
        <v>-1.01025E-2</v>
      </c>
      <c r="EN1615" s="38">
        <v>-2.6815800000000001E-2</v>
      </c>
      <c r="EO1615" s="38">
        <v>2.53332E-2</v>
      </c>
      <c r="EP1615" s="38">
        <v>4.1427600000000002E-2</v>
      </c>
      <c r="EQ1615" s="38">
        <v>1.4241699999999999E-2</v>
      </c>
      <c r="ER1615" s="38">
        <v>3.02546E-2</v>
      </c>
      <c r="ES1615" s="38">
        <v>3.0747799999999999E-2</v>
      </c>
      <c r="ET1615" s="38">
        <v>7.8243099999999996E-2</v>
      </c>
      <c r="EU1615" s="38">
        <v>7.1950299999999995E-2</v>
      </c>
      <c r="EV1615" s="38">
        <v>9.9011000000000002E-2</v>
      </c>
      <c r="EW1615" s="38">
        <v>0.1305761</v>
      </c>
      <c r="EX1615" s="38">
        <v>0.1630566</v>
      </c>
      <c r="EY1615" s="38">
        <v>6.3984200000000005E-2</v>
      </c>
      <c r="EZ1615" s="38">
        <v>5.4533199999999997E-2</v>
      </c>
      <c r="FA1615" s="38">
        <v>6.7641199999999999E-2</v>
      </c>
      <c r="FB1615" s="38">
        <v>75.758449999999996</v>
      </c>
      <c r="FC1615" s="38">
        <v>73.913759999999996</v>
      </c>
      <c r="FD1615" s="38">
        <v>71.996560000000002</v>
      </c>
      <c r="FE1615" s="38">
        <v>70.322800000000001</v>
      </c>
      <c r="FF1615" s="38">
        <v>69.39958</v>
      </c>
      <c r="FG1615" s="38">
        <v>68.230789999999999</v>
      </c>
      <c r="FH1615" s="38">
        <v>68.484340000000003</v>
      </c>
      <c r="FI1615" s="38">
        <v>71.812579999999997</v>
      </c>
      <c r="FJ1615" s="38">
        <v>76.501080000000002</v>
      </c>
      <c r="FK1615" s="38">
        <v>80.52216</v>
      </c>
      <c r="FL1615" s="38">
        <v>84.777659999999997</v>
      </c>
      <c r="FM1615" s="38">
        <v>88.844800000000006</v>
      </c>
      <c r="FN1615" s="38">
        <v>92.220420000000004</v>
      </c>
      <c r="FO1615" s="38">
        <v>95.202309999999997</v>
      </c>
      <c r="FP1615" s="38">
        <v>97.253929999999997</v>
      </c>
      <c r="FQ1615" s="38">
        <v>98.853089999999995</v>
      </c>
      <c r="FR1615" s="38">
        <v>98.837689999999995</v>
      </c>
      <c r="FS1615" s="38">
        <v>98.118070000000003</v>
      </c>
      <c r="FT1615" s="38">
        <v>96.437420000000003</v>
      </c>
      <c r="FU1615" s="38">
        <v>93.417630000000003</v>
      </c>
      <c r="FV1615" s="38">
        <v>89.061840000000004</v>
      </c>
      <c r="FW1615">
        <v>85.515919999999994</v>
      </c>
      <c r="FX1615">
        <v>82.519850000000005</v>
      </c>
      <c r="FY1615">
        <v>80.121920000000003</v>
      </c>
      <c r="FZ1615">
        <v>2.40199E-2</v>
      </c>
      <c r="GA1615">
        <v>0.20890990000000001</v>
      </c>
      <c r="GB1615">
        <v>1</v>
      </c>
    </row>
    <row r="1616" spans="1:184" x14ac:dyDescent="0.3">
      <c r="A1616" t="s">
        <v>1</v>
      </c>
      <c r="B1616" t="s">
        <v>278</v>
      </c>
      <c r="C1616" t="s">
        <v>1</v>
      </c>
      <c r="D1616" t="s">
        <v>1</v>
      </c>
      <c r="E1616" t="s">
        <v>1</v>
      </c>
      <c r="F1616" t="s">
        <v>1</v>
      </c>
      <c r="G1616" t="s">
        <v>1</v>
      </c>
      <c r="H1616" s="40" t="s">
        <v>1</v>
      </c>
      <c r="I1616" s="18" t="s">
        <v>1</v>
      </c>
      <c r="J1616" s="38" t="s">
        <v>1</v>
      </c>
      <c r="K1616" s="18">
        <v>44753</v>
      </c>
      <c r="L1616" s="38">
        <v>5927</v>
      </c>
      <c r="M1616" s="38">
        <v>5927</v>
      </c>
      <c r="N1616" s="38">
        <v>2.2339829999999998</v>
      </c>
      <c r="O1616" s="38">
        <v>2.1783760000000001</v>
      </c>
      <c r="P1616" s="38">
        <v>2.125918</v>
      </c>
      <c r="Q1616" s="38">
        <v>2.1372049999999998</v>
      </c>
      <c r="R1616" s="38">
        <v>2.145921</v>
      </c>
      <c r="S1616" s="38">
        <v>2.2540619999999998</v>
      </c>
      <c r="T1616" s="38">
        <v>2.2484980000000001</v>
      </c>
      <c r="U1616" s="38">
        <v>2.3367070000000001</v>
      </c>
      <c r="V1616" s="38">
        <v>2.5560260000000001</v>
      </c>
      <c r="W1616" s="38">
        <v>2.7096300000000002</v>
      </c>
      <c r="X1616" s="38">
        <v>2.833739</v>
      </c>
      <c r="Y1616" s="38">
        <v>2.9492289999999999</v>
      </c>
      <c r="Z1616" s="38">
        <v>3.0356139999999998</v>
      </c>
      <c r="AA1616" s="38">
        <v>3.1217779999999999</v>
      </c>
      <c r="AB1616" s="38">
        <v>3.163961</v>
      </c>
      <c r="AC1616" s="38">
        <v>3.1386280000000002</v>
      </c>
      <c r="AD1616" s="38">
        <v>3.0810240000000002</v>
      </c>
      <c r="AE1616" s="38">
        <v>2.9105530000000002</v>
      </c>
      <c r="AF1616" s="38">
        <v>2.7629220000000001</v>
      </c>
      <c r="AG1616" s="38">
        <v>2.7296450000000001</v>
      </c>
      <c r="AH1616" s="38">
        <v>2.7928809999999999</v>
      </c>
      <c r="AI1616" s="38">
        <v>2.7010749999999999</v>
      </c>
      <c r="AJ1616" s="38">
        <v>2.5486719999999998</v>
      </c>
      <c r="AK1616" s="38">
        <v>2.3969079999999998</v>
      </c>
      <c r="AL1616" s="38">
        <v>-1.10332E-2</v>
      </c>
      <c r="AM1616" s="38">
        <v>9.9421000000000006E-3</v>
      </c>
      <c r="AN1616" s="38">
        <v>-1.2666999999999999E-3</v>
      </c>
      <c r="AO1616" s="38">
        <v>-1.1156599999999999E-2</v>
      </c>
      <c r="AP1616" s="38">
        <v>-4.22709E-2</v>
      </c>
      <c r="AQ1616" s="38">
        <v>-2.9285000000000001E-3</v>
      </c>
      <c r="AR1616" s="38">
        <v>1.9740899999999999E-2</v>
      </c>
      <c r="AS1616" s="38">
        <v>-4.47409E-2</v>
      </c>
      <c r="AT1616" s="38">
        <v>-7.1218100000000006E-2</v>
      </c>
      <c r="AU1616" s="38">
        <v>-3.5099199999999997E-2</v>
      </c>
      <c r="AV1616" s="38">
        <v>-2.3884900000000001E-2</v>
      </c>
      <c r="AW1616" s="38">
        <v>-2.38908E-2</v>
      </c>
      <c r="AX1616" s="38">
        <v>-3.3358199999999998E-2</v>
      </c>
      <c r="AY1616" s="38">
        <v>-2.9473099999999999E-2</v>
      </c>
      <c r="AZ1616" s="38">
        <v>2.0435399999999999E-2</v>
      </c>
      <c r="BA1616" s="38">
        <v>5.4481799999999997E-2</v>
      </c>
      <c r="BB1616" s="38">
        <v>8.1481399999999995E-2</v>
      </c>
      <c r="BC1616" s="38">
        <v>0.1218456</v>
      </c>
      <c r="BD1616" s="38">
        <v>0.1109344</v>
      </c>
      <c r="BE1616" s="38">
        <v>0.15476229999999999</v>
      </c>
      <c r="BF1616" s="38">
        <v>0.13885700000000001</v>
      </c>
      <c r="BG1616" s="38">
        <v>2.0549399999999999E-2</v>
      </c>
      <c r="BH1616" s="38">
        <v>2.0370599999999999E-2</v>
      </c>
      <c r="BI1616" s="38">
        <v>2.6594000000000001E-3</v>
      </c>
      <c r="BJ1616" s="38">
        <v>-2.5092999999999999E-3</v>
      </c>
      <c r="BK1616" s="38">
        <v>1.82188E-2</v>
      </c>
      <c r="BL1616" s="38">
        <v>5.6731000000000004E-3</v>
      </c>
      <c r="BM1616" s="38">
        <v>1.1103E-3</v>
      </c>
      <c r="BN1616" s="38">
        <v>-3.1413999999999997E-2</v>
      </c>
      <c r="BO1616" s="38">
        <v>9.3180999999999993E-3</v>
      </c>
      <c r="BP1616" s="38">
        <v>3.3428699999999999E-2</v>
      </c>
      <c r="BQ1616" s="38">
        <v>-3.2060699999999998E-2</v>
      </c>
      <c r="BR1616" s="38">
        <v>-5.6701500000000002E-2</v>
      </c>
      <c r="BS1616" s="38">
        <v>-2.10727E-2</v>
      </c>
      <c r="BT1616" s="38">
        <v>-1.50987E-2</v>
      </c>
      <c r="BU1616" s="38">
        <v>-1.6112999999999999E-2</v>
      </c>
      <c r="BV1616" s="38">
        <v>-2.5800300000000002E-2</v>
      </c>
      <c r="BW1616" s="38">
        <v>-1.6977200000000001E-2</v>
      </c>
      <c r="BX1616" s="38">
        <v>3.1919999999999997E-2</v>
      </c>
      <c r="BY1616" s="38">
        <v>6.9868200000000005E-2</v>
      </c>
      <c r="BZ1616" s="38">
        <v>0.1013452</v>
      </c>
      <c r="CA1616" s="38">
        <v>0.138465</v>
      </c>
      <c r="CB1616" s="38">
        <v>0.12990560000000001</v>
      </c>
      <c r="CC1616" s="38">
        <v>0.1777379</v>
      </c>
      <c r="CD1616" s="38">
        <v>0.16037090000000001</v>
      </c>
      <c r="CE1616" s="38">
        <v>4.3969599999999998E-2</v>
      </c>
      <c r="CF1616" s="38">
        <v>4.3359399999999999E-2</v>
      </c>
      <c r="CG1616" s="38">
        <v>2.7420099999999999E-2</v>
      </c>
      <c r="CH1616" s="38">
        <v>3.3944000000000001E-3</v>
      </c>
      <c r="CI1616" s="38">
        <v>2.3951299999999998E-2</v>
      </c>
      <c r="CJ1616" s="38">
        <v>1.04796E-2</v>
      </c>
      <c r="CK1616" s="38">
        <v>9.6062999999999999E-3</v>
      </c>
      <c r="CL1616" s="38">
        <v>-2.3894499999999999E-2</v>
      </c>
      <c r="CM1616" s="38">
        <v>1.78E-2</v>
      </c>
      <c r="CN1616" s="38">
        <v>4.29089E-2</v>
      </c>
      <c r="CO1616" s="38">
        <v>-2.3278400000000001E-2</v>
      </c>
      <c r="CP1616" s="38">
        <v>-4.6647300000000003E-2</v>
      </c>
      <c r="CQ1616" s="38">
        <v>-1.1358099999999999E-2</v>
      </c>
      <c r="CR1616" s="38">
        <v>-9.0135000000000007E-3</v>
      </c>
      <c r="CS1616" s="38">
        <v>-1.0726100000000001E-2</v>
      </c>
      <c r="CT1616" s="38">
        <v>-2.0565699999999999E-2</v>
      </c>
      <c r="CU1616" s="38">
        <v>-8.3225999999999994E-3</v>
      </c>
      <c r="CV1616" s="38">
        <v>3.9874100000000003E-2</v>
      </c>
      <c r="CW1616" s="38">
        <v>8.0524700000000005E-2</v>
      </c>
      <c r="CX1616" s="38">
        <v>0.11510280000000001</v>
      </c>
      <c r="CY1616" s="38">
        <v>0.14997540000000001</v>
      </c>
      <c r="CZ1616" s="38">
        <v>0.14304500000000001</v>
      </c>
      <c r="DA1616" s="38">
        <v>0.19365080000000001</v>
      </c>
      <c r="DB1616" s="38">
        <v>0.17527139999999999</v>
      </c>
      <c r="DC1616" s="38">
        <v>6.0190399999999998E-2</v>
      </c>
      <c r="DD1616" s="38">
        <v>5.9281300000000002E-2</v>
      </c>
      <c r="DE1616" s="38">
        <v>4.4569299999999999E-2</v>
      </c>
      <c r="DF1616" s="38">
        <v>9.2981000000000001E-3</v>
      </c>
      <c r="DG1616" s="38">
        <v>2.96838E-2</v>
      </c>
      <c r="DH1616" s="38">
        <v>1.52861E-2</v>
      </c>
      <c r="DI1616" s="38">
        <v>1.8102300000000002E-2</v>
      </c>
      <c r="DJ1616" s="38">
        <v>-1.63751E-2</v>
      </c>
      <c r="DK1616" s="38">
        <v>2.6282E-2</v>
      </c>
      <c r="DL1616" s="38">
        <v>5.2388999999999998E-2</v>
      </c>
      <c r="DM1616" s="38">
        <v>-1.4496200000000001E-2</v>
      </c>
      <c r="DN1616" s="38">
        <v>-3.6593199999999999E-2</v>
      </c>
      <c r="DO1616" s="38">
        <v>-1.6433999999999999E-3</v>
      </c>
      <c r="DP1616" s="38">
        <v>-2.9282000000000002E-3</v>
      </c>
      <c r="DQ1616" s="38">
        <v>-5.3392999999999999E-3</v>
      </c>
      <c r="DR1616" s="38">
        <v>-1.53311E-2</v>
      </c>
      <c r="DS1616" s="38">
        <v>3.321E-4</v>
      </c>
      <c r="DT1616" s="38">
        <v>4.7828299999999997E-2</v>
      </c>
      <c r="DU1616" s="38">
        <v>9.1181300000000007E-2</v>
      </c>
      <c r="DV1616" s="38">
        <v>0.12886040000000001</v>
      </c>
      <c r="DW1616" s="38">
        <v>0.16148589999999999</v>
      </c>
      <c r="DX1616" s="38">
        <v>0.1561844</v>
      </c>
      <c r="DY1616" s="38">
        <v>0.20956359999999999</v>
      </c>
      <c r="DZ1616" s="38">
        <v>0.1901719</v>
      </c>
      <c r="EA1616" s="38">
        <v>7.6411099999999996E-2</v>
      </c>
      <c r="EB1616" s="38">
        <v>7.5203300000000001E-2</v>
      </c>
      <c r="EC1616" s="38">
        <v>6.17184E-2</v>
      </c>
      <c r="ED1616" s="38">
        <v>1.7822000000000001E-2</v>
      </c>
      <c r="EE1616" s="38">
        <v>3.7960599999999997E-2</v>
      </c>
      <c r="EF1616" s="38">
        <v>2.22259E-2</v>
      </c>
      <c r="EG1616" s="38">
        <v>3.0369199999999999E-2</v>
      </c>
      <c r="EH1616" s="38">
        <v>-5.5182E-3</v>
      </c>
      <c r="EI1616" s="38">
        <v>3.85285E-2</v>
      </c>
      <c r="EJ1616" s="38">
        <v>6.6076800000000005E-2</v>
      </c>
      <c r="EK1616" s="38">
        <v>-1.8159999999999999E-3</v>
      </c>
      <c r="EL1616" s="38">
        <v>-2.2076599999999998E-2</v>
      </c>
      <c r="EM1616" s="38">
        <v>1.2383099999999999E-2</v>
      </c>
      <c r="EN1616" s="38">
        <v>5.8580000000000004E-3</v>
      </c>
      <c r="EO1616" s="38">
        <v>2.4385000000000001E-3</v>
      </c>
      <c r="EP1616" s="38">
        <v>-7.7730999999999998E-3</v>
      </c>
      <c r="EQ1616" s="38">
        <v>1.2828000000000001E-2</v>
      </c>
      <c r="ER1616" s="38">
        <v>5.9312900000000002E-2</v>
      </c>
      <c r="ES1616" s="38">
        <v>0.1065677</v>
      </c>
      <c r="ET1616" s="38">
        <v>0.1487242</v>
      </c>
      <c r="EU1616" s="38">
        <v>0.17810529999999999</v>
      </c>
      <c r="EV1616" s="38">
        <v>0.1751557</v>
      </c>
      <c r="EW1616" s="38">
        <v>0.2325392</v>
      </c>
      <c r="EX1616" s="38">
        <v>0.21168590000000001</v>
      </c>
      <c r="EY1616" s="38">
        <v>9.9831299999999998E-2</v>
      </c>
      <c r="EZ1616" s="38">
        <v>9.8192000000000002E-2</v>
      </c>
      <c r="FA1616" s="38">
        <v>8.6479100000000003E-2</v>
      </c>
      <c r="FB1616" s="38">
        <v>78.0505</v>
      </c>
      <c r="FC1616" s="38">
        <v>76.925290000000004</v>
      </c>
      <c r="FD1616" s="38">
        <v>75.313739999999996</v>
      </c>
      <c r="FE1616" s="38">
        <v>73.870410000000007</v>
      </c>
      <c r="FF1616" s="38">
        <v>72.018900000000002</v>
      </c>
      <c r="FG1616" s="38">
        <v>71.229740000000007</v>
      </c>
      <c r="FH1616" s="38">
        <v>70.887860000000003</v>
      </c>
      <c r="FI1616" s="38">
        <v>73.740139999999997</v>
      </c>
      <c r="FJ1616" s="38">
        <v>78.174620000000004</v>
      </c>
      <c r="FK1616" s="38">
        <v>83.172269999999997</v>
      </c>
      <c r="FL1616" s="38">
        <v>87.102680000000007</v>
      </c>
      <c r="FM1616" s="38">
        <v>90.505269999999996</v>
      </c>
      <c r="FN1616" s="38">
        <v>93.536090000000002</v>
      </c>
      <c r="FO1616" s="38">
        <v>95.977339999999998</v>
      </c>
      <c r="FP1616" s="38">
        <v>97.539709999999999</v>
      </c>
      <c r="FQ1616" s="38">
        <v>99.057969999999997</v>
      </c>
      <c r="FR1616" s="38">
        <v>99.372739999999993</v>
      </c>
      <c r="FS1616" s="38">
        <v>98.683620000000005</v>
      </c>
      <c r="FT1616" s="38">
        <v>97.223370000000003</v>
      </c>
      <c r="FU1616" s="38">
        <v>94.402339999999995</v>
      </c>
      <c r="FV1616" s="38">
        <v>90.433170000000004</v>
      </c>
      <c r="FW1616">
        <v>87.084590000000006</v>
      </c>
      <c r="FX1616">
        <v>84.710300000000004</v>
      </c>
      <c r="FY1616">
        <v>81.828800000000001</v>
      </c>
      <c r="FZ1616">
        <v>2.4161200000000001E-2</v>
      </c>
      <c r="GA1616">
        <v>0.2082764</v>
      </c>
      <c r="GB1616">
        <v>1</v>
      </c>
    </row>
    <row r="1617" spans="1:184" x14ac:dyDescent="0.3">
      <c r="A1617" t="s">
        <v>1</v>
      </c>
      <c r="B1617" t="s">
        <v>278</v>
      </c>
      <c r="C1617" t="s">
        <v>1</v>
      </c>
      <c r="D1617" t="s">
        <v>1</v>
      </c>
      <c r="E1617" t="s">
        <v>1</v>
      </c>
      <c r="F1617" t="s">
        <v>1</v>
      </c>
      <c r="G1617" t="s">
        <v>1</v>
      </c>
      <c r="H1617" s="40" t="s">
        <v>1</v>
      </c>
      <c r="I1617" s="18" t="s">
        <v>1</v>
      </c>
      <c r="J1617" s="38" t="s">
        <v>1</v>
      </c>
      <c r="K1617" s="18">
        <v>44760</v>
      </c>
      <c r="L1617" s="38">
        <v>5926</v>
      </c>
      <c r="M1617" s="38">
        <v>5926</v>
      </c>
      <c r="N1617" s="38">
        <v>2.2009910000000001</v>
      </c>
      <c r="O1617" s="38">
        <v>2.1351170000000002</v>
      </c>
      <c r="P1617" s="38">
        <v>2.0762</v>
      </c>
      <c r="Q1617" s="38">
        <v>2.0745390000000001</v>
      </c>
      <c r="R1617" s="38">
        <v>2.1086040000000001</v>
      </c>
      <c r="S1617" s="38">
        <v>2.2612869999999998</v>
      </c>
      <c r="T1617" s="38">
        <v>2.2778239999999998</v>
      </c>
      <c r="U1617" s="38">
        <v>2.360811</v>
      </c>
      <c r="V1617" s="38">
        <v>2.592082</v>
      </c>
      <c r="W1617" s="38">
        <v>2.7266910000000002</v>
      </c>
      <c r="X1617" s="38">
        <v>2.8420839999999998</v>
      </c>
      <c r="Y1617" s="38">
        <v>2.9635210000000001</v>
      </c>
      <c r="Z1617" s="38">
        <v>3.0378729999999998</v>
      </c>
      <c r="AA1617" s="38">
        <v>3.1070540000000002</v>
      </c>
      <c r="AB1617" s="38">
        <v>3.1531120000000001</v>
      </c>
      <c r="AC1617" s="38">
        <v>3.0889280000000001</v>
      </c>
      <c r="AD1617" s="38">
        <v>3.0365959999999999</v>
      </c>
      <c r="AE1617" s="38">
        <v>2.8841730000000001</v>
      </c>
      <c r="AF1617" s="38">
        <v>2.7476750000000001</v>
      </c>
      <c r="AG1617" s="38">
        <v>2.739954</v>
      </c>
      <c r="AH1617" s="38">
        <v>2.806527</v>
      </c>
      <c r="AI1617" s="38">
        <v>2.6955399999999998</v>
      </c>
      <c r="AJ1617" s="38">
        <v>2.53193</v>
      </c>
      <c r="AK1617" s="38">
        <v>2.376598</v>
      </c>
      <c r="AL1617" s="38">
        <v>-3.58085E-2</v>
      </c>
      <c r="AM1617" s="38">
        <v>-2.5575199999999999E-2</v>
      </c>
      <c r="AN1617" s="38">
        <v>-7.76424E-2</v>
      </c>
      <c r="AO1617" s="38">
        <v>-5.4195599999999997E-2</v>
      </c>
      <c r="AP1617" s="38">
        <v>-3.5896299999999999E-2</v>
      </c>
      <c r="AQ1617" s="38">
        <v>3.03025E-2</v>
      </c>
      <c r="AR1617" s="38">
        <v>4.27728E-2</v>
      </c>
      <c r="AS1617" s="38">
        <v>-1.61368E-2</v>
      </c>
      <c r="AT1617" s="38">
        <v>-1.1431200000000001E-2</v>
      </c>
      <c r="AU1617" s="38">
        <v>-2.2275900000000001E-2</v>
      </c>
      <c r="AV1617" s="38">
        <v>-2.3272000000000001E-2</v>
      </c>
      <c r="AW1617" s="38">
        <v>-1.3773199999999999E-2</v>
      </c>
      <c r="AX1617" s="38">
        <v>-3.5588700000000001E-2</v>
      </c>
      <c r="AY1617" s="38">
        <v>-4.36205E-2</v>
      </c>
      <c r="AZ1617" s="38">
        <v>1.0134199999999999E-2</v>
      </c>
      <c r="BA1617" s="38">
        <v>-2.0845499999999999E-2</v>
      </c>
      <c r="BB1617" s="38">
        <v>5.8741000000000002E-3</v>
      </c>
      <c r="BC1617" s="38">
        <v>7.2107699999999997E-2</v>
      </c>
      <c r="BD1617" s="38">
        <v>5.7054500000000001E-2</v>
      </c>
      <c r="BE1617" s="38">
        <v>0.11388570000000001</v>
      </c>
      <c r="BF1617" s="38">
        <v>7.7708700000000006E-2</v>
      </c>
      <c r="BG1617" s="38">
        <v>-6.4843000000000001E-3</v>
      </c>
      <c r="BH1617" s="38">
        <v>-4.7801799999999998E-2</v>
      </c>
      <c r="BI1617" s="38">
        <v>-6.5775E-2</v>
      </c>
      <c r="BJ1617" s="38">
        <v>-2.58093E-2</v>
      </c>
      <c r="BK1617" s="38">
        <v>-1.70428E-2</v>
      </c>
      <c r="BL1617" s="38">
        <v>-7.0125300000000002E-2</v>
      </c>
      <c r="BM1617" s="38">
        <v>-4.1061100000000003E-2</v>
      </c>
      <c r="BN1617" s="38">
        <v>-2.4559500000000001E-2</v>
      </c>
      <c r="BO1617" s="38">
        <v>4.1944700000000001E-2</v>
      </c>
      <c r="BP1617" s="38">
        <v>5.7891400000000003E-2</v>
      </c>
      <c r="BQ1617" s="38">
        <v>-2.3473999999999999E-3</v>
      </c>
      <c r="BR1617" s="38">
        <v>4.1257999999999998E-3</v>
      </c>
      <c r="BS1617" s="38">
        <v>-8.8018000000000002E-3</v>
      </c>
      <c r="BT1617" s="38">
        <v>-1.4309000000000001E-2</v>
      </c>
      <c r="BU1617" s="38">
        <v>-5.2542999999999999E-3</v>
      </c>
      <c r="BV1617" s="38">
        <v>-2.7132199999999999E-2</v>
      </c>
      <c r="BW1617" s="38">
        <v>-3.1451399999999997E-2</v>
      </c>
      <c r="BX1617" s="38">
        <v>2.3463100000000001E-2</v>
      </c>
      <c r="BY1617" s="38">
        <v>-5.6565000000000001E-3</v>
      </c>
      <c r="BZ1617" s="38">
        <v>2.75701E-2</v>
      </c>
      <c r="CA1617" s="38">
        <v>9.1147199999999998E-2</v>
      </c>
      <c r="CB1617" s="38">
        <v>7.6865799999999998E-2</v>
      </c>
      <c r="CC1617" s="38">
        <v>0.13816210000000001</v>
      </c>
      <c r="CD1617" s="38">
        <v>0.1019809</v>
      </c>
      <c r="CE1617" s="38">
        <v>1.7999999999999999E-2</v>
      </c>
      <c r="CF1617" s="38">
        <v>-2.34077E-2</v>
      </c>
      <c r="CG1617" s="38">
        <v>-3.9660500000000001E-2</v>
      </c>
      <c r="CH1617" s="38">
        <v>-1.8883799999999999E-2</v>
      </c>
      <c r="CI1617" s="38">
        <v>-1.1133199999999999E-2</v>
      </c>
      <c r="CJ1617" s="38">
        <v>-6.4919000000000004E-2</v>
      </c>
      <c r="CK1617" s="38">
        <v>-3.1964199999999998E-2</v>
      </c>
      <c r="CL1617" s="38">
        <v>-1.6707699999999999E-2</v>
      </c>
      <c r="CM1617" s="38">
        <v>5.0007999999999997E-2</v>
      </c>
      <c r="CN1617" s="38">
        <v>6.8362500000000007E-2</v>
      </c>
      <c r="CO1617" s="38">
        <v>7.2031999999999999E-3</v>
      </c>
      <c r="CP1617" s="38">
        <v>1.49006E-2</v>
      </c>
      <c r="CQ1617" s="38">
        <v>5.3030000000000004E-4</v>
      </c>
      <c r="CR1617" s="38">
        <v>-8.1013000000000005E-3</v>
      </c>
      <c r="CS1617" s="38">
        <v>6.4579999999999998E-4</v>
      </c>
      <c r="CT1617" s="38">
        <v>-2.12753E-2</v>
      </c>
      <c r="CU1617" s="38">
        <v>-2.3023100000000001E-2</v>
      </c>
      <c r="CV1617" s="38">
        <v>3.26947E-2</v>
      </c>
      <c r="CW1617" s="38">
        <v>4.8634000000000004E-3</v>
      </c>
      <c r="CX1617" s="38">
        <v>4.2596700000000001E-2</v>
      </c>
      <c r="CY1617" s="38">
        <v>0.10433389999999999</v>
      </c>
      <c r="CZ1617" s="38">
        <v>9.0587000000000001E-2</v>
      </c>
      <c r="DA1617" s="38">
        <v>0.1549758</v>
      </c>
      <c r="DB1617" s="38">
        <v>0.1187918</v>
      </c>
      <c r="DC1617" s="38">
        <v>3.4957799999999997E-2</v>
      </c>
      <c r="DD1617" s="38">
        <v>-6.5123999999999998E-3</v>
      </c>
      <c r="DE1617" s="38">
        <v>-2.1573800000000001E-2</v>
      </c>
      <c r="DF1617" s="38">
        <v>-1.1958399999999999E-2</v>
      </c>
      <c r="DG1617" s="38">
        <v>-5.2237000000000004E-3</v>
      </c>
      <c r="DH1617" s="38">
        <v>-5.97127E-2</v>
      </c>
      <c r="DI1617" s="38">
        <v>-2.2867200000000001E-2</v>
      </c>
      <c r="DJ1617" s="38">
        <v>-8.8558999999999999E-3</v>
      </c>
      <c r="DK1617" s="38">
        <v>5.8071299999999999E-2</v>
      </c>
      <c r="DL1617" s="38">
        <v>7.8833700000000007E-2</v>
      </c>
      <c r="DM1617" s="38">
        <v>1.67537E-2</v>
      </c>
      <c r="DN1617" s="38">
        <v>2.5675300000000002E-2</v>
      </c>
      <c r="DO1617" s="38">
        <v>9.8624000000000003E-3</v>
      </c>
      <c r="DP1617" s="38">
        <v>-1.8935E-3</v>
      </c>
      <c r="DQ1617" s="38">
        <v>6.5459999999999997E-3</v>
      </c>
      <c r="DR1617" s="38">
        <v>-1.5418400000000001E-2</v>
      </c>
      <c r="DS1617" s="38">
        <v>-1.45948E-2</v>
      </c>
      <c r="DT1617" s="38">
        <v>4.1926199999999997E-2</v>
      </c>
      <c r="DU1617" s="38">
        <v>1.5383300000000001E-2</v>
      </c>
      <c r="DV1617" s="38">
        <v>5.7623300000000002E-2</v>
      </c>
      <c r="DW1617" s="38">
        <v>0.1175206</v>
      </c>
      <c r="DX1617" s="38">
        <v>0.1043082</v>
      </c>
      <c r="DY1617" s="38">
        <v>0.17178959999999999</v>
      </c>
      <c r="DZ1617" s="38">
        <v>0.13560259999999999</v>
      </c>
      <c r="EA1617" s="38">
        <v>5.1915500000000003E-2</v>
      </c>
      <c r="EB1617" s="38">
        <v>1.0382799999999999E-2</v>
      </c>
      <c r="EC1617" s="38">
        <v>-3.4870000000000001E-3</v>
      </c>
      <c r="ED1617" s="38">
        <v>-1.9591999999999999E-3</v>
      </c>
      <c r="EE1617" s="38">
        <v>3.3088000000000002E-3</v>
      </c>
      <c r="EF1617" s="38">
        <v>-5.2195600000000002E-2</v>
      </c>
      <c r="EG1617" s="38">
        <v>-9.7327000000000004E-3</v>
      </c>
      <c r="EH1617" s="38">
        <v>2.4808999999999999E-3</v>
      </c>
      <c r="EI1617" s="38">
        <v>6.9713399999999995E-2</v>
      </c>
      <c r="EJ1617" s="38">
        <v>9.3952300000000002E-2</v>
      </c>
      <c r="EK1617" s="38">
        <v>3.05432E-2</v>
      </c>
      <c r="EL1617" s="38">
        <v>4.12323E-2</v>
      </c>
      <c r="EM1617" s="38">
        <v>2.33365E-2</v>
      </c>
      <c r="EN1617" s="38">
        <v>7.0694E-3</v>
      </c>
      <c r="EO1617" s="38">
        <v>1.50648E-2</v>
      </c>
      <c r="EP1617" s="38">
        <v>-6.9620000000000003E-3</v>
      </c>
      <c r="EQ1617" s="38">
        <v>-2.4256E-3</v>
      </c>
      <c r="ER1617" s="38">
        <v>5.5255100000000001E-2</v>
      </c>
      <c r="ES1617" s="38">
        <v>3.05723E-2</v>
      </c>
      <c r="ET1617" s="38">
        <v>7.9319299999999995E-2</v>
      </c>
      <c r="EU1617" s="38">
        <v>0.13655999999999999</v>
      </c>
      <c r="EV1617" s="38">
        <v>0.12411949999999999</v>
      </c>
      <c r="EW1617" s="38">
        <v>0.19606599999999999</v>
      </c>
      <c r="EX1617" s="38">
        <v>0.15987489999999999</v>
      </c>
      <c r="EY1617" s="38">
        <v>7.6399900000000007E-2</v>
      </c>
      <c r="EZ1617" s="38">
        <v>3.4776899999999999E-2</v>
      </c>
      <c r="FA1617" s="38">
        <v>2.2627399999999999E-2</v>
      </c>
      <c r="FB1617" s="38">
        <v>80.18338</v>
      </c>
      <c r="FC1617" s="38">
        <v>79.348269999999999</v>
      </c>
      <c r="FD1617" s="38">
        <v>78.010540000000006</v>
      </c>
      <c r="FE1617" s="38">
        <v>76.365650000000002</v>
      </c>
      <c r="FF1617" s="38">
        <v>75.303479999999993</v>
      </c>
      <c r="FG1617" s="38">
        <v>74.036439999999999</v>
      </c>
      <c r="FH1617" s="38">
        <v>74.104510000000005</v>
      </c>
      <c r="FI1617" s="38">
        <v>76.150139999999993</v>
      </c>
      <c r="FJ1617" s="38">
        <v>78.777929999999998</v>
      </c>
      <c r="FK1617" s="38">
        <v>82.66337</v>
      </c>
      <c r="FL1617" s="38">
        <v>86.998369999999994</v>
      </c>
      <c r="FM1617" s="38">
        <v>91.315240000000003</v>
      </c>
      <c r="FN1617" s="38">
        <v>92.528930000000003</v>
      </c>
      <c r="FO1617" s="38">
        <v>94.635540000000006</v>
      </c>
      <c r="FP1617" s="38">
        <v>96.765529999999998</v>
      </c>
      <c r="FQ1617" s="38">
        <v>97.820970000000003</v>
      </c>
      <c r="FR1617" s="38">
        <v>97.841269999999994</v>
      </c>
      <c r="FS1617" s="38">
        <v>96.601950000000002</v>
      </c>
      <c r="FT1617" s="38">
        <v>94.721739999999997</v>
      </c>
      <c r="FU1617" s="38">
        <v>91.547129999999996</v>
      </c>
      <c r="FV1617" s="38">
        <v>88.272869999999998</v>
      </c>
      <c r="FW1617">
        <v>85.806309999999996</v>
      </c>
      <c r="FX1617">
        <v>83.214969999999994</v>
      </c>
      <c r="FY1617">
        <v>80.381609999999995</v>
      </c>
      <c r="FZ1617">
        <v>2.7436700000000001E-2</v>
      </c>
      <c r="GA1617">
        <v>0.22657649999999999</v>
      </c>
      <c r="GB1617">
        <v>1</v>
      </c>
    </row>
    <row r="1618" spans="1:184" x14ac:dyDescent="0.3">
      <c r="A1618" t="s">
        <v>1</v>
      </c>
      <c r="B1618" t="s">
        <v>278</v>
      </c>
      <c r="C1618" t="s">
        <v>1</v>
      </c>
      <c r="D1618" t="s">
        <v>1</v>
      </c>
      <c r="E1618" t="s">
        <v>1</v>
      </c>
      <c r="F1618" t="s">
        <v>1</v>
      </c>
      <c r="G1618" t="s">
        <v>1</v>
      </c>
      <c r="H1618" s="40" t="s">
        <v>1</v>
      </c>
      <c r="I1618" s="18" t="s">
        <v>1</v>
      </c>
      <c r="J1618" s="38" t="s">
        <v>1</v>
      </c>
      <c r="K1618" s="18">
        <v>44763</v>
      </c>
      <c r="L1618" s="38">
        <v>5924</v>
      </c>
      <c r="M1618" s="38">
        <v>5924</v>
      </c>
      <c r="N1618" s="38">
        <v>2.2332100000000001</v>
      </c>
      <c r="O1618" s="38">
        <v>2.168892</v>
      </c>
      <c r="P1618" s="38">
        <v>2.111011</v>
      </c>
      <c r="Q1618" s="38">
        <v>2.0931150000000001</v>
      </c>
      <c r="R1618" s="38">
        <v>2.121143</v>
      </c>
      <c r="S1618" s="38">
        <v>2.2296800000000001</v>
      </c>
      <c r="T1618" s="38">
        <v>2.2155360000000002</v>
      </c>
      <c r="U1618" s="38">
        <v>2.2696200000000002</v>
      </c>
      <c r="V1618" s="38">
        <v>2.4589080000000001</v>
      </c>
      <c r="W1618" s="38">
        <v>2.563015</v>
      </c>
      <c r="X1618" s="38">
        <v>2.6721080000000001</v>
      </c>
      <c r="Y1618" s="38">
        <v>2.7855720000000002</v>
      </c>
      <c r="Z1618" s="38">
        <v>2.8765939999999999</v>
      </c>
      <c r="AA1618" s="38">
        <v>2.9643359999999999</v>
      </c>
      <c r="AB1618" s="38">
        <v>3.0184009999999999</v>
      </c>
      <c r="AC1618" s="38">
        <v>3.0055809999999998</v>
      </c>
      <c r="AD1618" s="38">
        <v>2.9695529999999999</v>
      </c>
      <c r="AE1618" s="38">
        <v>2.7890619999999999</v>
      </c>
      <c r="AF1618" s="38">
        <v>2.6486010000000002</v>
      </c>
      <c r="AG1618" s="38">
        <v>2.6100110000000001</v>
      </c>
      <c r="AH1618" s="38">
        <v>2.688072</v>
      </c>
      <c r="AI1618" s="38">
        <v>2.6278920000000001</v>
      </c>
      <c r="AJ1618" s="38">
        <v>2.4693329999999998</v>
      </c>
      <c r="AK1618" s="38">
        <v>2.3234029999999999</v>
      </c>
      <c r="AL1618" s="38">
        <v>-4.4977400000000001E-2</v>
      </c>
      <c r="AM1618" s="38">
        <v>-7.6158199999999995E-2</v>
      </c>
      <c r="AN1618" s="38">
        <v>-7.2443499999999994E-2</v>
      </c>
      <c r="AO1618" s="38">
        <v>-5.6536299999999998E-2</v>
      </c>
      <c r="AP1618" s="38">
        <v>-8.0067000000000003E-3</v>
      </c>
      <c r="AQ1618" s="38">
        <v>2.7894700000000001E-2</v>
      </c>
      <c r="AR1618" s="38">
        <v>8.1667199999999995E-2</v>
      </c>
      <c r="AS1618" s="38">
        <v>3.3692399999999997E-2</v>
      </c>
      <c r="AT1618" s="38">
        <v>1.2021799999999999E-2</v>
      </c>
      <c r="AU1618" s="38">
        <v>-3.5458E-3</v>
      </c>
      <c r="AV1618" s="38">
        <v>-1.01852E-2</v>
      </c>
      <c r="AW1618" s="38">
        <v>1.9653000000000001E-3</v>
      </c>
      <c r="AX1618" s="38">
        <v>1.18494E-2</v>
      </c>
      <c r="AY1618" s="38">
        <v>-7.5439000000000001E-3</v>
      </c>
      <c r="AZ1618" s="38">
        <v>-3.2210500000000003E-2</v>
      </c>
      <c r="BA1618" s="38">
        <v>-5.1466199999999997E-2</v>
      </c>
      <c r="BB1618" s="38">
        <v>-2.2960899999999999E-2</v>
      </c>
      <c r="BC1618" s="38">
        <v>-3.2453999999999997E-2</v>
      </c>
      <c r="BD1618" s="38">
        <v>-4.6996299999999998E-2</v>
      </c>
      <c r="BE1618" s="38">
        <v>-2.6735800000000001E-2</v>
      </c>
      <c r="BF1618" s="38">
        <v>-2.8661599999999999E-2</v>
      </c>
      <c r="BG1618" s="38">
        <v>-7.0904400000000006E-2</v>
      </c>
      <c r="BH1618" s="38">
        <v>-5.4248600000000001E-2</v>
      </c>
      <c r="BI1618" s="38">
        <v>-7.3342199999999996E-2</v>
      </c>
      <c r="BJ1618" s="38">
        <v>-3.8373400000000002E-2</v>
      </c>
      <c r="BK1618" s="38">
        <v>-6.9550899999999999E-2</v>
      </c>
      <c r="BL1618" s="38">
        <v>-6.6550799999999993E-2</v>
      </c>
      <c r="BM1618" s="38">
        <v>-4.9259299999999999E-2</v>
      </c>
      <c r="BN1618" s="38">
        <v>-4.1091000000000001E-3</v>
      </c>
      <c r="BO1618" s="38">
        <v>3.4926499999999999E-2</v>
      </c>
      <c r="BP1618" s="38">
        <v>9.11994E-2</v>
      </c>
      <c r="BQ1618" s="38">
        <v>4.1710900000000002E-2</v>
      </c>
      <c r="BR1618" s="38">
        <v>1.8317199999999999E-2</v>
      </c>
      <c r="BS1618" s="38">
        <v>1.8772000000000001E-3</v>
      </c>
      <c r="BT1618" s="38">
        <v>-5.0987999999999997E-3</v>
      </c>
      <c r="BU1618" s="38">
        <v>6.5630999999999997E-3</v>
      </c>
      <c r="BV1618" s="38">
        <v>1.5951199999999999E-2</v>
      </c>
      <c r="BW1618" s="38">
        <v>-3.2352000000000001E-3</v>
      </c>
      <c r="BX1618" s="38">
        <v>-2.6318299999999999E-2</v>
      </c>
      <c r="BY1618" s="38">
        <v>-4.3269200000000001E-2</v>
      </c>
      <c r="BZ1618" s="38">
        <v>-1.3890100000000001E-2</v>
      </c>
      <c r="CA1618" s="38">
        <v>-2.1999899999999999E-2</v>
      </c>
      <c r="CB1618" s="38">
        <v>-3.6372599999999998E-2</v>
      </c>
      <c r="CC1618" s="38">
        <v>-1.4438299999999999E-2</v>
      </c>
      <c r="CD1618" s="38">
        <v>-1.7233399999999999E-2</v>
      </c>
      <c r="CE1618" s="38">
        <v>-6.2581499999999998E-2</v>
      </c>
      <c r="CF1618" s="38">
        <v>-4.6170099999999999E-2</v>
      </c>
      <c r="CG1618" s="38">
        <v>-6.4798800000000004E-2</v>
      </c>
      <c r="CH1618" s="38">
        <v>-3.3799500000000003E-2</v>
      </c>
      <c r="CI1618" s="38">
        <v>-6.4974799999999999E-2</v>
      </c>
      <c r="CJ1618" s="38">
        <v>-6.24696E-2</v>
      </c>
      <c r="CK1618" s="38">
        <v>-4.4219300000000003E-2</v>
      </c>
      <c r="CL1618" s="38">
        <v>-1.4096E-3</v>
      </c>
      <c r="CM1618" s="38">
        <v>3.9796699999999997E-2</v>
      </c>
      <c r="CN1618" s="38">
        <v>9.7801299999999994E-2</v>
      </c>
      <c r="CO1618" s="38">
        <v>4.7264500000000001E-2</v>
      </c>
      <c r="CP1618" s="38">
        <v>2.2677300000000001E-2</v>
      </c>
      <c r="CQ1618" s="38">
        <v>5.6331999999999997E-3</v>
      </c>
      <c r="CR1618" s="38">
        <v>-1.5759999999999999E-3</v>
      </c>
      <c r="CS1618" s="38">
        <v>9.7474999999999992E-3</v>
      </c>
      <c r="CT1618" s="38">
        <v>1.8792E-2</v>
      </c>
      <c r="CU1618" s="38">
        <v>-2.5099999999999998E-4</v>
      </c>
      <c r="CV1618" s="38">
        <v>-2.2237300000000002E-2</v>
      </c>
      <c r="CW1618" s="38">
        <v>-3.7592E-2</v>
      </c>
      <c r="CX1618" s="38">
        <v>-7.6077999999999996E-3</v>
      </c>
      <c r="CY1618" s="38">
        <v>-1.4759400000000001E-2</v>
      </c>
      <c r="CZ1618" s="38">
        <v>-2.9014600000000002E-2</v>
      </c>
      <c r="DA1618" s="38">
        <v>-5.9211000000000003E-3</v>
      </c>
      <c r="DB1618" s="38">
        <v>-9.3182999999999998E-3</v>
      </c>
      <c r="DC1618" s="38">
        <v>-5.6817100000000002E-2</v>
      </c>
      <c r="DD1618" s="38">
        <v>-4.0575E-2</v>
      </c>
      <c r="DE1618" s="38">
        <v>-5.8881700000000002E-2</v>
      </c>
      <c r="DF1618" s="38">
        <v>-2.92257E-2</v>
      </c>
      <c r="DG1618" s="38">
        <v>-6.0398599999999997E-2</v>
      </c>
      <c r="DH1618" s="38">
        <v>-5.8388299999999997E-2</v>
      </c>
      <c r="DI1618" s="38">
        <v>-3.9179199999999997E-2</v>
      </c>
      <c r="DJ1618" s="38">
        <v>1.2899000000000001E-3</v>
      </c>
      <c r="DK1618" s="38">
        <v>4.4666900000000002E-2</v>
      </c>
      <c r="DL1618" s="38">
        <v>0.1044033</v>
      </c>
      <c r="DM1618" s="38">
        <v>5.28181E-2</v>
      </c>
      <c r="DN1618" s="38">
        <v>2.70374E-2</v>
      </c>
      <c r="DO1618" s="38">
        <v>9.3892000000000003E-3</v>
      </c>
      <c r="DP1618" s="38">
        <v>1.9468E-3</v>
      </c>
      <c r="DQ1618" s="38">
        <v>1.29319E-2</v>
      </c>
      <c r="DR1618" s="38">
        <v>2.16329E-2</v>
      </c>
      <c r="DS1618" s="38">
        <v>2.7331999999999999E-3</v>
      </c>
      <c r="DT1618" s="38">
        <v>-1.81564E-2</v>
      </c>
      <c r="DU1618" s="38">
        <v>-3.19148E-2</v>
      </c>
      <c r="DV1618" s="38">
        <v>-1.3254E-3</v>
      </c>
      <c r="DW1618" s="38">
        <v>-7.5189000000000002E-3</v>
      </c>
      <c r="DX1618" s="38">
        <v>-2.1656600000000002E-2</v>
      </c>
      <c r="DY1618" s="38">
        <v>2.5961000000000001E-3</v>
      </c>
      <c r="DZ1618" s="38">
        <v>-1.4032000000000001E-3</v>
      </c>
      <c r="EA1618" s="38">
        <v>-5.1052699999999999E-2</v>
      </c>
      <c r="EB1618" s="38">
        <v>-3.4979799999999998E-2</v>
      </c>
      <c r="EC1618" s="38">
        <v>-5.2964600000000001E-2</v>
      </c>
      <c r="ED1618" s="38">
        <v>-2.2621700000000002E-2</v>
      </c>
      <c r="EE1618" s="38">
        <v>-5.37913E-2</v>
      </c>
      <c r="EF1618" s="38">
        <v>-5.2495600000000003E-2</v>
      </c>
      <c r="EG1618" s="38">
        <v>-3.1902199999999999E-2</v>
      </c>
      <c r="EH1618" s="38">
        <v>5.1875999999999997E-3</v>
      </c>
      <c r="EI1618" s="38">
        <v>5.1698800000000003E-2</v>
      </c>
      <c r="EJ1618" s="38">
        <v>0.1139355</v>
      </c>
      <c r="EK1618" s="38">
        <v>6.08367E-2</v>
      </c>
      <c r="EL1618" s="38">
        <v>3.33327E-2</v>
      </c>
      <c r="EM1618" s="38">
        <v>1.48123E-2</v>
      </c>
      <c r="EN1618" s="38">
        <v>7.0331999999999999E-3</v>
      </c>
      <c r="EO1618" s="38">
        <v>1.7529699999999999E-2</v>
      </c>
      <c r="EP1618" s="38">
        <v>2.57346E-2</v>
      </c>
      <c r="EQ1618" s="38">
        <v>7.0419999999999996E-3</v>
      </c>
      <c r="ER1618" s="38">
        <v>-1.22641E-2</v>
      </c>
      <c r="ES1618" s="38">
        <v>-2.3717800000000001E-2</v>
      </c>
      <c r="ET1618" s="38">
        <v>7.7454000000000004E-3</v>
      </c>
      <c r="EU1618" s="38">
        <v>2.9351999999999998E-3</v>
      </c>
      <c r="EV1618" s="38">
        <v>-1.10329E-2</v>
      </c>
      <c r="EW1618" s="38">
        <v>1.48936E-2</v>
      </c>
      <c r="EX1618" s="38">
        <v>1.0024999999999999E-2</v>
      </c>
      <c r="EY1618" s="38">
        <v>-4.2729799999999998E-2</v>
      </c>
      <c r="EZ1618" s="38">
        <v>-2.69013E-2</v>
      </c>
      <c r="FA1618" s="38">
        <v>-4.4421200000000001E-2</v>
      </c>
      <c r="FB1618" s="38">
        <v>76.780209999999997</v>
      </c>
      <c r="FC1618" s="38">
        <v>74.64255</v>
      </c>
      <c r="FD1618" s="38">
        <v>72.975769999999997</v>
      </c>
      <c r="FE1618" s="38">
        <v>71.408649999999994</v>
      </c>
      <c r="FF1618" s="38">
        <v>69.992059999999995</v>
      </c>
      <c r="FG1618" s="38">
        <v>68.548550000000006</v>
      </c>
      <c r="FH1618" s="38">
        <v>68.225200000000001</v>
      </c>
      <c r="FI1618" s="38">
        <v>71.520139999999998</v>
      </c>
      <c r="FJ1618" s="38">
        <v>75.706109999999995</v>
      </c>
      <c r="FK1618" s="38">
        <v>79.996679999999998</v>
      </c>
      <c r="FL1618" s="38">
        <v>84.596299999999999</v>
      </c>
      <c r="FM1618" s="38">
        <v>87.836579999999998</v>
      </c>
      <c r="FN1618" s="38">
        <v>90.883349999999993</v>
      </c>
      <c r="FO1618" s="38">
        <v>93.222200000000001</v>
      </c>
      <c r="FP1618" s="38">
        <v>94.807289999999995</v>
      </c>
      <c r="FQ1618" s="38">
        <v>95.727810000000005</v>
      </c>
      <c r="FR1618" s="38">
        <v>97.920680000000004</v>
      </c>
      <c r="FS1618" s="38">
        <v>97.167079999999999</v>
      </c>
      <c r="FT1618" s="38">
        <v>95.308199999999999</v>
      </c>
      <c r="FU1618" s="38">
        <v>92.056479999999993</v>
      </c>
      <c r="FV1618" s="38">
        <v>87.9893</v>
      </c>
      <c r="FW1618">
        <v>84.488860000000003</v>
      </c>
      <c r="FX1618">
        <v>81.696960000000004</v>
      </c>
      <c r="FY1618">
        <v>78.815359999999998</v>
      </c>
      <c r="FZ1618">
        <v>1.3089399999999999E-2</v>
      </c>
      <c r="GA1618">
        <v>9.67055E-2</v>
      </c>
      <c r="GB1618">
        <v>1</v>
      </c>
    </row>
    <row r="1619" spans="1:184" x14ac:dyDescent="0.3">
      <c r="A1619" t="s">
        <v>1</v>
      </c>
      <c r="B1619" t="s">
        <v>278</v>
      </c>
      <c r="C1619" t="s">
        <v>1</v>
      </c>
      <c r="D1619" t="s">
        <v>1</v>
      </c>
      <c r="E1619" t="s">
        <v>1</v>
      </c>
      <c r="F1619" t="s">
        <v>1</v>
      </c>
      <c r="G1619" t="s">
        <v>1</v>
      </c>
      <c r="H1619" s="40" t="s">
        <v>1</v>
      </c>
      <c r="I1619" s="18" t="s">
        <v>1</v>
      </c>
      <c r="J1619" s="38" t="s">
        <v>1</v>
      </c>
      <c r="K1619" s="18">
        <v>44789</v>
      </c>
      <c r="L1619" s="38">
        <v>5906</v>
      </c>
      <c r="M1619" s="38">
        <v>5906</v>
      </c>
      <c r="N1619" s="38">
        <v>2.1744189999999999</v>
      </c>
      <c r="O1619" s="38">
        <v>2.1094080000000002</v>
      </c>
      <c r="P1619" s="38">
        <v>2.0553240000000002</v>
      </c>
      <c r="Q1619" s="38">
        <v>2.0470359999999999</v>
      </c>
      <c r="R1619" s="38">
        <v>2.0712069999999998</v>
      </c>
      <c r="S1619" s="38">
        <v>2.1709049999999999</v>
      </c>
      <c r="T1619" s="38">
        <v>2.1548750000000001</v>
      </c>
      <c r="U1619" s="38">
        <v>2.2415029999999998</v>
      </c>
      <c r="V1619" s="38">
        <v>2.4621789999999999</v>
      </c>
      <c r="W1619" s="38">
        <v>2.6253120000000001</v>
      </c>
      <c r="X1619" s="38">
        <v>2.7859389999999999</v>
      </c>
      <c r="Y1619" s="38">
        <v>2.9269569999999998</v>
      </c>
      <c r="Z1619" s="38">
        <v>3.026983</v>
      </c>
      <c r="AA1619" s="38">
        <v>3.132746</v>
      </c>
      <c r="AB1619" s="38">
        <v>3.1920320000000002</v>
      </c>
      <c r="AC1619" s="38">
        <v>3.1834750000000001</v>
      </c>
      <c r="AD1619" s="38">
        <v>3.1058849999999998</v>
      </c>
      <c r="AE1619" s="38">
        <v>2.928976</v>
      </c>
      <c r="AF1619" s="38">
        <v>2.7554509999999999</v>
      </c>
      <c r="AG1619" s="38">
        <v>2.7004489999999999</v>
      </c>
      <c r="AH1619" s="38">
        <v>2.764751</v>
      </c>
      <c r="AI1619" s="38">
        <v>2.6958449999999998</v>
      </c>
      <c r="AJ1619" s="38">
        <v>2.523501</v>
      </c>
      <c r="AK1619" s="38">
        <v>2.3825189999999998</v>
      </c>
      <c r="AL1619" s="38">
        <v>1.0713E-2</v>
      </c>
      <c r="AM1619" s="38">
        <v>2.5770600000000001E-2</v>
      </c>
      <c r="AN1619" s="38">
        <v>1.6873699999999998E-2</v>
      </c>
      <c r="AO1619" s="38">
        <v>2.1623900000000001E-2</v>
      </c>
      <c r="AP1619" s="38">
        <v>1.8611999999999999E-3</v>
      </c>
      <c r="AQ1619" s="38">
        <v>-3.7561999999999998E-2</v>
      </c>
      <c r="AR1619" s="38">
        <v>-8.2592299999999993E-2</v>
      </c>
      <c r="AS1619" s="38">
        <v>-5.4812699999999999E-2</v>
      </c>
      <c r="AT1619" s="38">
        <v>-1.87475E-2</v>
      </c>
      <c r="AU1619" s="38">
        <v>5.3680000000000004E-3</v>
      </c>
      <c r="AV1619" s="38">
        <v>-2.0585200000000001E-2</v>
      </c>
      <c r="AW1619" s="38">
        <v>1.3557E-3</v>
      </c>
      <c r="AX1619" s="38">
        <v>1.9887499999999999E-2</v>
      </c>
      <c r="AY1619" s="38">
        <v>-9.7535999999999994E-3</v>
      </c>
      <c r="AZ1619" s="38">
        <v>-1.66327E-2</v>
      </c>
      <c r="BA1619" s="38">
        <v>-1.2770999999999999E-2</v>
      </c>
      <c r="BB1619" s="38">
        <v>-3.0543600000000001E-2</v>
      </c>
      <c r="BC1619" s="38">
        <v>-1.9108099999999999E-2</v>
      </c>
      <c r="BD1619" s="38">
        <v>-6.5360600000000005E-2</v>
      </c>
      <c r="BE1619" s="38">
        <v>-0.1057345</v>
      </c>
      <c r="BF1619" s="38">
        <v>-7.6904100000000003E-2</v>
      </c>
      <c r="BG1619" s="38">
        <v>-3.5700999999999997E-2</v>
      </c>
      <c r="BH1619" s="38">
        <v>-2.6862E-2</v>
      </c>
      <c r="BI1619" s="38">
        <v>-2.4347000000000001E-3</v>
      </c>
      <c r="BJ1619" s="38">
        <v>1.8220900000000002E-2</v>
      </c>
      <c r="BK1619" s="38">
        <v>3.2906600000000001E-2</v>
      </c>
      <c r="BL1619" s="38">
        <v>2.2756700000000001E-2</v>
      </c>
      <c r="BM1619" s="38">
        <v>2.7878E-2</v>
      </c>
      <c r="BN1619" s="38">
        <v>6.6108E-3</v>
      </c>
      <c r="BO1619" s="38">
        <v>-3.0968699999999998E-2</v>
      </c>
      <c r="BP1619" s="38">
        <v>-7.2894799999999996E-2</v>
      </c>
      <c r="BQ1619" s="38">
        <v>-4.5800500000000001E-2</v>
      </c>
      <c r="BR1619" s="38">
        <v>-1.05997E-2</v>
      </c>
      <c r="BS1619" s="38">
        <v>1.2385999999999999E-2</v>
      </c>
      <c r="BT1619" s="38">
        <v>-1.57558E-2</v>
      </c>
      <c r="BU1619" s="38">
        <v>6.8307000000000003E-3</v>
      </c>
      <c r="BV1619" s="38">
        <v>2.4484300000000001E-2</v>
      </c>
      <c r="BW1619" s="38">
        <v>-4.4806000000000004E-3</v>
      </c>
      <c r="BX1619" s="38">
        <v>-8.9934000000000004E-3</v>
      </c>
      <c r="BY1619" s="38">
        <v>-4.0020999999999998E-3</v>
      </c>
      <c r="BZ1619" s="38">
        <v>-2.0163199999999999E-2</v>
      </c>
      <c r="CA1619" s="38">
        <v>-6.0235000000000002E-3</v>
      </c>
      <c r="CB1619" s="38">
        <v>-5.2067299999999997E-2</v>
      </c>
      <c r="CC1619" s="38">
        <v>-9.0117600000000006E-2</v>
      </c>
      <c r="CD1619" s="38">
        <v>-6.1374499999999999E-2</v>
      </c>
      <c r="CE1619" s="38">
        <v>-2.4058800000000002E-2</v>
      </c>
      <c r="CF1619" s="38">
        <v>-1.47333E-2</v>
      </c>
      <c r="CG1619" s="38">
        <v>1.0145599999999999E-2</v>
      </c>
      <c r="CH1619" s="38">
        <v>2.3421000000000001E-2</v>
      </c>
      <c r="CI1619" s="38">
        <v>3.7849099999999997E-2</v>
      </c>
      <c r="CJ1619" s="38">
        <v>2.6831299999999999E-2</v>
      </c>
      <c r="CK1619" s="38">
        <v>3.2209599999999998E-2</v>
      </c>
      <c r="CL1619" s="38">
        <v>9.9003000000000008E-3</v>
      </c>
      <c r="CM1619" s="38">
        <v>-2.64023E-2</v>
      </c>
      <c r="CN1619" s="38">
        <v>-6.6178399999999998E-2</v>
      </c>
      <c r="CO1619" s="38">
        <v>-3.9558700000000002E-2</v>
      </c>
      <c r="CP1619" s="38">
        <v>-4.9565E-3</v>
      </c>
      <c r="CQ1619" s="38">
        <v>1.72467E-2</v>
      </c>
      <c r="CR1619" s="38">
        <v>-1.2410900000000001E-2</v>
      </c>
      <c r="CS1619" s="38">
        <v>1.0622599999999999E-2</v>
      </c>
      <c r="CT1619" s="38">
        <v>2.7668000000000002E-2</v>
      </c>
      <c r="CU1619" s="38">
        <v>-8.2850000000000003E-4</v>
      </c>
      <c r="CV1619" s="38">
        <v>-3.7025000000000001E-3</v>
      </c>
      <c r="CW1619" s="38">
        <v>2.0712999999999999E-3</v>
      </c>
      <c r="CX1619" s="38">
        <v>-1.2973699999999999E-2</v>
      </c>
      <c r="CY1619" s="38">
        <v>3.0387999999999999E-3</v>
      </c>
      <c r="CZ1619" s="38">
        <v>-4.2860299999999997E-2</v>
      </c>
      <c r="DA1619" s="38">
        <v>-7.9301399999999994E-2</v>
      </c>
      <c r="DB1619" s="38">
        <v>-5.0618700000000003E-2</v>
      </c>
      <c r="DC1619" s="38">
        <v>-1.59954E-2</v>
      </c>
      <c r="DD1619" s="38">
        <v>-6.3330000000000001E-3</v>
      </c>
      <c r="DE1619" s="38">
        <v>1.8858699999999999E-2</v>
      </c>
      <c r="DF1619" s="38">
        <v>2.8621000000000001E-2</v>
      </c>
      <c r="DG1619" s="38">
        <v>4.2791500000000003E-2</v>
      </c>
      <c r="DH1619" s="38">
        <v>3.0905800000000001E-2</v>
      </c>
      <c r="DI1619" s="38">
        <v>3.6541200000000003E-2</v>
      </c>
      <c r="DJ1619" s="38">
        <v>1.31898E-2</v>
      </c>
      <c r="DK1619" s="38">
        <v>-2.1835799999999999E-2</v>
      </c>
      <c r="DL1619" s="38">
        <v>-5.9462000000000001E-2</v>
      </c>
      <c r="DM1619" s="38">
        <v>-3.3316900000000003E-2</v>
      </c>
      <c r="DN1619" s="38">
        <v>6.8659999999999999E-4</v>
      </c>
      <c r="DO1619" s="38">
        <v>2.21073E-2</v>
      </c>
      <c r="DP1619" s="38">
        <v>-9.0659999999999994E-3</v>
      </c>
      <c r="DQ1619" s="38">
        <v>1.44146E-2</v>
      </c>
      <c r="DR1619" s="38">
        <v>3.0851699999999999E-2</v>
      </c>
      <c r="DS1619" s="38">
        <v>2.8235999999999999E-3</v>
      </c>
      <c r="DT1619" s="38">
        <v>1.5885000000000001E-3</v>
      </c>
      <c r="DU1619" s="38">
        <v>8.1446000000000001E-3</v>
      </c>
      <c r="DV1619" s="38">
        <v>-5.7841999999999998E-3</v>
      </c>
      <c r="DW1619" s="38">
        <v>1.21011E-2</v>
      </c>
      <c r="DX1619" s="38">
        <v>-3.36534E-2</v>
      </c>
      <c r="DY1619" s="38">
        <v>-6.8485199999999996E-2</v>
      </c>
      <c r="DZ1619" s="38">
        <v>-3.9863000000000003E-2</v>
      </c>
      <c r="EA1619" s="38">
        <v>-7.9319999999999998E-3</v>
      </c>
      <c r="EB1619" s="38">
        <v>2.0673000000000002E-3</v>
      </c>
      <c r="EC1619" s="38">
        <v>2.75718E-2</v>
      </c>
      <c r="ED1619" s="38">
        <v>3.6128899999999999E-2</v>
      </c>
      <c r="EE1619" s="38">
        <v>4.9927600000000003E-2</v>
      </c>
      <c r="EF1619" s="38">
        <v>3.6788899999999999E-2</v>
      </c>
      <c r="EG1619" s="38">
        <v>4.2795300000000001E-2</v>
      </c>
      <c r="EH1619" s="38">
        <v>1.7939400000000001E-2</v>
      </c>
      <c r="EI1619" s="38">
        <v>-1.5242500000000001E-2</v>
      </c>
      <c r="EJ1619" s="38">
        <v>-4.9764599999999999E-2</v>
      </c>
      <c r="EK1619" s="38">
        <v>-2.4304699999999999E-2</v>
      </c>
      <c r="EL1619" s="38">
        <v>8.8345000000000003E-3</v>
      </c>
      <c r="EM1619" s="38">
        <v>2.91253E-2</v>
      </c>
      <c r="EN1619" s="38">
        <v>-4.2364999999999998E-3</v>
      </c>
      <c r="EO1619" s="38">
        <v>1.9889500000000001E-2</v>
      </c>
      <c r="EP1619" s="38">
        <v>3.5448399999999998E-2</v>
      </c>
      <c r="EQ1619" s="38">
        <v>8.0966000000000007E-3</v>
      </c>
      <c r="ER1619" s="38">
        <v>9.2277999999999995E-3</v>
      </c>
      <c r="ES1619" s="38">
        <v>1.6913500000000001E-2</v>
      </c>
      <c r="ET1619" s="38">
        <v>4.5961999999999999E-3</v>
      </c>
      <c r="EU1619" s="38">
        <v>2.5185699999999998E-2</v>
      </c>
      <c r="EV1619" s="38">
        <v>-2.036E-2</v>
      </c>
      <c r="EW1619" s="38">
        <v>-5.2868400000000003E-2</v>
      </c>
      <c r="EX1619" s="38">
        <v>-2.4333299999999999E-2</v>
      </c>
      <c r="EY1619" s="38">
        <v>3.7101999999999999E-3</v>
      </c>
      <c r="EZ1619" s="38">
        <v>1.4195899999999999E-2</v>
      </c>
      <c r="FA1619" s="38">
        <v>4.0152100000000003E-2</v>
      </c>
      <c r="FB1619" s="38">
        <v>77.262500000000003</v>
      </c>
      <c r="FC1619" s="38">
        <v>76.117450000000005</v>
      </c>
      <c r="FD1619" s="38">
        <v>74.375190000000003</v>
      </c>
      <c r="FE1619" s="38">
        <v>72.8065</v>
      </c>
      <c r="FF1619" s="38">
        <v>71.035139999999998</v>
      </c>
      <c r="FG1619" s="38">
        <v>70.107609999999994</v>
      </c>
      <c r="FH1619" s="38">
        <v>69.193340000000006</v>
      </c>
      <c r="FI1619" s="38">
        <v>71.28783</v>
      </c>
      <c r="FJ1619" s="38">
        <v>76.088459999999998</v>
      </c>
      <c r="FK1619" s="38">
        <v>81.527299999999997</v>
      </c>
      <c r="FL1619" s="38">
        <v>86.331900000000005</v>
      </c>
      <c r="FM1619" s="38">
        <v>90.575800000000001</v>
      </c>
      <c r="FN1619" s="38">
        <v>94.820989999999995</v>
      </c>
      <c r="FO1619" s="38">
        <v>98.236789999999999</v>
      </c>
      <c r="FP1619" s="38">
        <v>100.63079999999999</v>
      </c>
      <c r="FQ1619" s="38">
        <v>101.6778</v>
      </c>
      <c r="FR1619" s="38">
        <v>101.91030000000001</v>
      </c>
      <c r="FS1619" s="38">
        <v>101.33969999999999</v>
      </c>
      <c r="FT1619" s="38">
        <v>99.580619999999996</v>
      </c>
      <c r="FU1619" s="38">
        <v>96.192440000000005</v>
      </c>
      <c r="FV1619" s="38">
        <v>91.754810000000006</v>
      </c>
      <c r="FW1619">
        <v>88.28783</v>
      </c>
      <c r="FX1619">
        <v>85.330359999999999</v>
      </c>
      <c r="FY1619">
        <v>83.282839999999993</v>
      </c>
      <c r="FZ1619">
        <v>1.6352999999999999E-2</v>
      </c>
      <c r="GA1619">
        <v>0.13550090000000001</v>
      </c>
      <c r="GB1619">
        <v>1</v>
      </c>
    </row>
    <row r="1620" spans="1:184" x14ac:dyDescent="0.3">
      <c r="A1620" t="s">
        <v>1</v>
      </c>
      <c r="B1620" t="s">
        <v>278</v>
      </c>
      <c r="C1620" t="s">
        <v>1</v>
      </c>
      <c r="D1620" t="s">
        <v>1</v>
      </c>
      <c r="E1620" t="s">
        <v>1</v>
      </c>
      <c r="F1620" t="s">
        <v>1</v>
      </c>
      <c r="G1620" t="s">
        <v>1</v>
      </c>
      <c r="H1620" s="40" t="s">
        <v>1</v>
      </c>
      <c r="I1620" s="18" t="s">
        <v>1</v>
      </c>
      <c r="J1620" s="38" t="s">
        <v>1</v>
      </c>
      <c r="K1620" s="18">
        <v>44790</v>
      </c>
      <c r="L1620" s="38">
        <v>5904</v>
      </c>
      <c r="M1620" s="38">
        <v>5904</v>
      </c>
      <c r="N1620" s="38">
        <v>2.3333089999999999</v>
      </c>
      <c r="O1620" s="38">
        <v>2.2754819999999998</v>
      </c>
      <c r="P1620" s="38">
        <v>2.2096589999999998</v>
      </c>
      <c r="Q1620" s="38">
        <v>2.1946279999999998</v>
      </c>
      <c r="R1620" s="38">
        <v>2.2127509999999999</v>
      </c>
      <c r="S1620" s="38">
        <v>2.3179150000000002</v>
      </c>
      <c r="T1620" s="38">
        <v>2.291274</v>
      </c>
      <c r="U1620" s="38">
        <v>2.3790930000000001</v>
      </c>
      <c r="V1620" s="38">
        <v>2.5973510000000002</v>
      </c>
      <c r="W1620" s="38">
        <v>2.7146270000000001</v>
      </c>
      <c r="X1620" s="38">
        <v>2.8251849999999998</v>
      </c>
      <c r="Y1620" s="38">
        <v>2.935597</v>
      </c>
      <c r="Z1620" s="38">
        <v>3.0191910000000002</v>
      </c>
      <c r="AA1620" s="38">
        <v>3.0965189999999998</v>
      </c>
      <c r="AB1620" s="38">
        <v>3.140196</v>
      </c>
      <c r="AC1620" s="38">
        <v>3.0767259999999998</v>
      </c>
      <c r="AD1620" s="38">
        <v>3.0204759999999999</v>
      </c>
      <c r="AE1620" s="38">
        <v>2.8731840000000002</v>
      </c>
      <c r="AF1620" s="38">
        <v>2.7281110000000002</v>
      </c>
      <c r="AG1620" s="38">
        <v>2.696234</v>
      </c>
      <c r="AH1620" s="38">
        <v>2.7670400000000002</v>
      </c>
      <c r="AI1620" s="38">
        <v>2.6869109999999998</v>
      </c>
      <c r="AJ1620" s="38">
        <v>2.5193379999999999</v>
      </c>
      <c r="AK1620" s="38">
        <v>2.383054</v>
      </c>
      <c r="AL1620" s="38">
        <v>1.6323000000000001E-2</v>
      </c>
      <c r="AM1620" s="38">
        <v>2.6112799999999999E-2</v>
      </c>
      <c r="AN1620" s="38">
        <v>1.82428E-2</v>
      </c>
      <c r="AO1620" s="38">
        <v>1.63985E-2</v>
      </c>
      <c r="AP1620" s="38">
        <v>2.8906399999999999E-2</v>
      </c>
      <c r="AQ1620" s="38">
        <v>-2.21978E-2</v>
      </c>
      <c r="AR1620" s="38">
        <v>-7.6662800000000003E-2</v>
      </c>
      <c r="AS1620" s="38">
        <v>-1.6372000000000001E-2</v>
      </c>
      <c r="AT1620" s="38">
        <v>-6.23656E-2</v>
      </c>
      <c r="AU1620" s="38">
        <v>-7.8128600000000006E-2</v>
      </c>
      <c r="AV1620" s="38">
        <v>-5.4628099999999999E-2</v>
      </c>
      <c r="AW1620" s="38">
        <v>-2.9493399999999999E-2</v>
      </c>
      <c r="AX1620" s="38">
        <v>-3.3717799999999999E-2</v>
      </c>
      <c r="AY1620" s="38">
        <v>6.3284999999999999E-3</v>
      </c>
      <c r="AZ1620" s="38">
        <v>4.3105499999999998E-2</v>
      </c>
      <c r="BA1620" s="38">
        <v>3.8351499999999997E-2</v>
      </c>
      <c r="BB1620" s="38">
        <v>4.5432300000000002E-2</v>
      </c>
      <c r="BC1620" s="38">
        <v>7.0870100000000005E-2</v>
      </c>
      <c r="BD1620" s="38">
        <v>6.7274799999999996E-2</v>
      </c>
      <c r="BE1620" s="38">
        <v>5.1866099999999998E-2</v>
      </c>
      <c r="BF1620" s="38">
        <v>1.7375999999999999E-2</v>
      </c>
      <c r="BG1620" s="38">
        <v>6.1558700000000001E-2</v>
      </c>
      <c r="BH1620" s="38">
        <v>4.6799800000000003E-2</v>
      </c>
      <c r="BI1620" s="38">
        <v>5.6582300000000002E-2</v>
      </c>
      <c r="BJ1620" s="38">
        <v>2.6397799999999999E-2</v>
      </c>
      <c r="BK1620" s="38">
        <v>3.4457700000000001E-2</v>
      </c>
      <c r="BL1620" s="38">
        <v>2.5349199999999999E-2</v>
      </c>
      <c r="BM1620" s="38">
        <v>2.43658E-2</v>
      </c>
      <c r="BN1620" s="38">
        <v>3.4617799999999997E-2</v>
      </c>
      <c r="BO1620" s="38">
        <v>-1.1920500000000001E-2</v>
      </c>
      <c r="BP1620" s="38">
        <v>-6.6700700000000002E-2</v>
      </c>
      <c r="BQ1620" s="38">
        <v>-6.1770999999999996E-3</v>
      </c>
      <c r="BR1620" s="38">
        <v>-5.4086799999999997E-2</v>
      </c>
      <c r="BS1620" s="38">
        <v>-7.0257299999999995E-2</v>
      </c>
      <c r="BT1620" s="38">
        <v>-4.9181500000000003E-2</v>
      </c>
      <c r="BU1620" s="38">
        <v>-2.3451099999999999E-2</v>
      </c>
      <c r="BV1620" s="38">
        <v>-2.9458600000000001E-2</v>
      </c>
      <c r="BW1620" s="38">
        <v>1.1528099999999999E-2</v>
      </c>
      <c r="BX1620" s="38">
        <v>5.1496599999999997E-2</v>
      </c>
      <c r="BY1620" s="38">
        <v>5.1648600000000003E-2</v>
      </c>
      <c r="BZ1620" s="38">
        <v>5.8758600000000001E-2</v>
      </c>
      <c r="CA1620" s="38">
        <v>8.7066199999999996E-2</v>
      </c>
      <c r="CB1620" s="38">
        <v>7.9990699999999998E-2</v>
      </c>
      <c r="CC1620" s="38">
        <v>6.7386699999999994E-2</v>
      </c>
      <c r="CD1620" s="38">
        <v>3.44268E-2</v>
      </c>
      <c r="CE1620" s="38">
        <v>7.3688600000000007E-2</v>
      </c>
      <c r="CF1620" s="38">
        <v>5.9185399999999999E-2</v>
      </c>
      <c r="CG1620" s="38">
        <v>6.8463399999999994E-2</v>
      </c>
      <c r="CH1620" s="38">
        <v>3.3375500000000002E-2</v>
      </c>
      <c r="CI1620" s="38">
        <v>4.0237299999999997E-2</v>
      </c>
      <c r="CJ1620" s="38">
        <v>3.0270999999999999E-2</v>
      </c>
      <c r="CK1620" s="38">
        <v>2.9883799999999999E-2</v>
      </c>
      <c r="CL1620" s="38">
        <v>3.8573400000000001E-2</v>
      </c>
      <c r="CM1620" s="38">
        <v>-4.8024000000000001E-3</v>
      </c>
      <c r="CN1620" s="38">
        <v>-5.9801E-2</v>
      </c>
      <c r="CO1620" s="38">
        <v>8.8389999999999996E-4</v>
      </c>
      <c r="CP1620" s="38">
        <v>-4.8352899999999997E-2</v>
      </c>
      <c r="CQ1620" s="38">
        <v>-6.4805600000000005E-2</v>
      </c>
      <c r="CR1620" s="38">
        <v>-4.5409199999999997E-2</v>
      </c>
      <c r="CS1620" s="38">
        <v>-1.9266200000000001E-2</v>
      </c>
      <c r="CT1620" s="38">
        <v>-2.6508799999999999E-2</v>
      </c>
      <c r="CU1620" s="38">
        <v>1.51293E-2</v>
      </c>
      <c r="CV1620" s="38">
        <v>5.73083E-2</v>
      </c>
      <c r="CW1620" s="38">
        <v>6.0858099999999998E-2</v>
      </c>
      <c r="CX1620" s="38">
        <v>6.7988400000000004E-2</v>
      </c>
      <c r="CY1620" s="38">
        <v>9.8283599999999999E-2</v>
      </c>
      <c r="CZ1620" s="38">
        <v>8.8797699999999993E-2</v>
      </c>
      <c r="DA1620" s="38">
        <v>7.8136200000000003E-2</v>
      </c>
      <c r="DB1620" s="38">
        <v>4.6236100000000002E-2</v>
      </c>
      <c r="DC1620" s="38">
        <v>8.2089700000000002E-2</v>
      </c>
      <c r="DD1620" s="38">
        <v>6.7763599999999993E-2</v>
      </c>
      <c r="DE1620" s="38">
        <v>7.6692300000000005E-2</v>
      </c>
      <c r="DF1620" s="38">
        <v>4.0353300000000002E-2</v>
      </c>
      <c r="DG1620" s="38">
        <v>4.6017000000000002E-2</v>
      </c>
      <c r="DH1620" s="38">
        <v>3.5192800000000003E-2</v>
      </c>
      <c r="DI1620" s="38">
        <v>3.54019E-2</v>
      </c>
      <c r="DJ1620" s="38">
        <v>4.25291E-2</v>
      </c>
      <c r="DK1620" s="38">
        <v>2.3156000000000001E-3</v>
      </c>
      <c r="DL1620" s="38">
        <v>-5.2901299999999998E-2</v>
      </c>
      <c r="DM1620" s="38">
        <v>7.9448000000000001E-3</v>
      </c>
      <c r="DN1620" s="38">
        <v>-4.26191E-2</v>
      </c>
      <c r="DO1620" s="38">
        <v>-5.9353999999999997E-2</v>
      </c>
      <c r="DP1620" s="38">
        <v>-4.1637E-2</v>
      </c>
      <c r="DQ1620" s="38">
        <v>-1.50814E-2</v>
      </c>
      <c r="DR1620" s="38">
        <v>-2.3558900000000001E-2</v>
      </c>
      <c r="DS1620" s="38">
        <v>1.87306E-2</v>
      </c>
      <c r="DT1620" s="38">
        <v>6.3119999999999996E-2</v>
      </c>
      <c r="DU1620" s="38">
        <v>7.0067599999999994E-2</v>
      </c>
      <c r="DV1620" s="38">
        <v>7.7218099999999998E-2</v>
      </c>
      <c r="DW1620" s="38">
        <v>0.109501</v>
      </c>
      <c r="DX1620" s="38">
        <v>9.76046E-2</v>
      </c>
      <c r="DY1620" s="38">
        <v>8.8885699999999998E-2</v>
      </c>
      <c r="DZ1620" s="38">
        <v>5.8045399999999997E-2</v>
      </c>
      <c r="EA1620" s="38">
        <v>9.0490799999999996E-2</v>
      </c>
      <c r="EB1620" s="38">
        <v>7.6341900000000004E-2</v>
      </c>
      <c r="EC1620" s="38">
        <v>8.4921099999999999E-2</v>
      </c>
      <c r="ED1620" s="38">
        <v>5.0428000000000001E-2</v>
      </c>
      <c r="EE1620" s="38">
        <v>5.4361800000000002E-2</v>
      </c>
      <c r="EF1620" s="38">
        <v>4.2299200000000002E-2</v>
      </c>
      <c r="EG1620" s="38">
        <v>4.3369100000000001E-2</v>
      </c>
      <c r="EH1620" s="38">
        <v>4.8240400000000003E-2</v>
      </c>
      <c r="EI1620" s="38">
        <v>1.2592900000000001E-2</v>
      </c>
      <c r="EJ1620" s="38">
        <v>-4.29393E-2</v>
      </c>
      <c r="EK1620" s="38">
        <v>1.8139700000000002E-2</v>
      </c>
      <c r="EL1620" s="38">
        <v>-3.4340299999999997E-2</v>
      </c>
      <c r="EM1620" s="38">
        <v>-5.1482699999999999E-2</v>
      </c>
      <c r="EN1620" s="38">
        <v>-3.6190399999999998E-2</v>
      </c>
      <c r="EO1620" s="38">
        <v>-9.0390999999999996E-3</v>
      </c>
      <c r="EP1620" s="38">
        <v>-1.9299799999999999E-2</v>
      </c>
      <c r="EQ1620" s="38">
        <v>2.3930199999999999E-2</v>
      </c>
      <c r="ER1620" s="38">
        <v>7.1511099999999994E-2</v>
      </c>
      <c r="ES1620" s="38">
        <v>8.33647E-2</v>
      </c>
      <c r="ET1620" s="38">
        <v>9.0544399999999997E-2</v>
      </c>
      <c r="EU1620" s="38">
        <v>0.12569710000000001</v>
      </c>
      <c r="EV1620" s="38">
        <v>0.1103205</v>
      </c>
      <c r="EW1620" s="38">
        <v>0.10440629999999999</v>
      </c>
      <c r="EX1620" s="38">
        <v>7.5096099999999999E-2</v>
      </c>
      <c r="EY1620" s="38">
        <v>0.1026207</v>
      </c>
      <c r="EZ1620" s="38">
        <v>8.8727500000000001E-2</v>
      </c>
      <c r="FA1620" s="38">
        <v>9.6802200000000005E-2</v>
      </c>
      <c r="FB1620" s="38">
        <v>81.658339999999995</v>
      </c>
      <c r="FC1620" s="38">
        <v>80.322649999999996</v>
      </c>
      <c r="FD1620" s="38">
        <v>78.663690000000003</v>
      </c>
      <c r="FE1620" s="38">
        <v>77.198520000000002</v>
      </c>
      <c r="FF1620" s="38">
        <v>76.69941</v>
      </c>
      <c r="FG1620" s="38">
        <v>76.067589999999996</v>
      </c>
      <c r="FH1620" s="38">
        <v>75.083430000000007</v>
      </c>
      <c r="FI1620" s="38">
        <v>76.384810000000002</v>
      </c>
      <c r="FJ1620" s="38">
        <v>80.49306</v>
      </c>
      <c r="FK1620" s="38">
        <v>83.489279999999994</v>
      </c>
      <c r="FL1620" s="38">
        <v>86.73272</v>
      </c>
      <c r="FM1620" s="38">
        <v>90.354100000000003</v>
      </c>
      <c r="FN1620" s="38">
        <v>94.071629999999999</v>
      </c>
      <c r="FO1620" s="38">
        <v>95.871250000000003</v>
      </c>
      <c r="FP1620" s="38">
        <v>96.583929999999995</v>
      </c>
      <c r="FQ1620" s="38">
        <v>97.07911</v>
      </c>
      <c r="FR1620" s="38">
        <v>96.970060000000004</v>
      </c>
      <c r="FS1620" s="38">
        <v>96.426109999999994</v>
      </c>
      <c r="FT1620" s="38">
        <v>95.186229999999995</v>
      </c>
      <c r="FU1620" s="38">
        <v>92.557050000000004</v>
      </c>
      <c r="FV1620" s="38">
        <v>89.063310000000001</v>
      </c>
      <c r="FW1620">
        <v>85.682810000000003</v>
      </c>
      <c r="FX1620">
        <v>82.76585</v>
      </c>
      <c r="FY1620">
        <v>80.456879999999998</v>
      </c>
      <c r="FZ1620">
        <v>1.8837599999999999E-2</v>
      </c>
      <c r="GA1620">
        <v>0.13558480000000001</v>
      </c>
      <c r="GB1620">
        <v>1</v>
      </c>
    </row>
    <row r="1621" spans="1:184" x14ac:dyDescent="0.3">
      <c r="A1621" t="s">
        <v>1</v>
      </c>
      <c r="B1621" t="s">
        <v>278</v>
      </c>
      <c r="C1621" t="s">
        <v>1</v>
      </c>
      <c r="D1621" t="s">
        <v>1</v>
      </c>
      <c r="E1621" t="s">
        <v>1</v>
      </c>
      <c r="F1621" t="s">
        <v>1</v>
      </c>
      <c r="G1621" t="s">
        <v>1</v>
      </c>
      <c r="H1621" s="40" t="s">
        <v>1</v>
      </c>
      <c r="I1621" s="18" t="s">
        <v>1</v>
      </c>
      <c r="J1621" s="38" t="s">
        <v>1</v>
      </c>
      <c r="K1621" s="18">
        <v>44792</v>
      </c>
      <c r="L1621" s="38">
        <v>5903</v>
      </c>
      <c r="M1621" s="38">
        <v>5903</v>
      </c>
      <c r="N1621" s="38">
        <v>2.3290150000000001</v>
      </c>
      <c r="O1621" s="38">
        <v>2.2674829999999999</v>
      </c>
      <c r="P1621" s="38">
        <v>2.2046999999999999</v>
      </c>
      <c r="Q1621" s="38">
        <v>2.1726990000000002</v>
      </c>
      <c r="R1621" s="38">
        <v>2.198785</v>
      </c>
      <c r="S1621" s="38">
        <v>2.3040829999999999</v>
      </c>
      <c r="T1621" s="38">
        <v>2.287922</v>
      </c>
      <c r="U1621" s="38">
        <v>2.341272</v>
      </c>
      <c r="V1621" s="38">
        <v>2.5441069999999999</v>
      </c>
      <c r="W1621" s="38">
        <v>2.650182</v>
      </c>
      <c r="X1621" s="38">
        <v>2.7773620000000001</v>
      </c>
      <c r="Y1621" s="38">
        <v>2.9050760000000002</v>
      </c>
      <c r="Z1621" s="38">
        <v>3.0006370000000002</v>
      </c>
      <c r="AA1621" s="38">
        <v>3.076892</v>
      </c>
      <c r="AB1621" s="38">
        <v>3.1497989999999998</v>
      </c>
      <c r="AC1621" s="38">
        <v>3.1164900000000002</v>
      </c>
      <c r="AD1621" s="38">
        <v>3.0194540000000001</v>
      </c>
      <c r="AE1621" s="38">
        <v>2.8382489999999998</v>
      </c>
      <c r="AF1621" s="38">
        <v>2.7078380000000002</v>
      </c>
      <c r="AG1621" s="38">
        <v>2.6692499999999999</v>
      </c>
      <c r="AH1621" s="38">
        <v>2.74037</v>
      </c>
      <c r="AI1621" s="38">
        <v>2.7018230000000001</v>
      </c>
      <c r="AJ1621" s="38">
        <v>2.553058</v>
      </c>
      <c r="AK1621" s="38">
        <v>2.3986990000000001</v>
      </c>
      <c r="AL1621" s="38">
        <v>-1.0625799999999999E-2</v>
      </c>
      <c r="AM1621" s="38">
        <v>5.8056999999999996E-3</v>
      </c>
      <c r="AN1621" s="38">
        <v>1.3768799999999999E-2</v>
      </c>
      <c r="AO1621" s="38">
        <v>1.9362399999999998E-2</v>
      </c>
      <c r="AP1621" s="38">
        <v>1.0311799999999999E-2</v>
      </c>
      <c r="AQ1621" s="38">
        <v>-4.3454899999999998E-2</v>
      </c>
      <c r="AR1621" s="38">
        <v>-6.14525E-2</v>
      </c>
      <c r="AS1621" s="38">
        <v>-6.4533000000000004E-3</v>
      </c>
      <c r="AT1621" s="38">
        <v>-2.6670800000000001E-2</v>
      </c>
      <c r="AU1621" s="38">
        <v>-8.5242600000000002E-2</v>
      </c>
      <c r="AV1621" s="38">
        <v>-3.48305E-2</v>
      </c>
      <c r="AW1621" s="38">
        <v>-2.13385E-2</v>
      </c>
      <c r="AX1621" s="38">
        <v>-8.1434999999999997E-3</v>
      </c>
      <c r="AY1621" s="38">
        <v>-1.5634599999999998E-2</v>
      </c>
      <c r="AZ1621" s="38">
        <v>1.47888E-2</v>
      </c>
      <c r="BA1621" s="38">
        <v>1.2712899999999999E-2</v>
      </c>
      <c r="BB1621" s="38">
        <v>7.0616999999999997E-3</v>
      </c>
      <c r="BC1621" s="38">
        <v>3.4636899999999998E-2</v>
      </c>
      <c r="BD1621" s="38">
        <v>-4.1050000000000001E-3</v>
      </c>
      <c r="BE1621" s="38">
        <v>-5.9690000000000003E-3</v>
      </c>
      <c r="BF1621" s="38">
        <v>9.4642000000000007E-3</v>
      </c>
      <c r="BG1621" s="38">
        <v>7.1188100000000004E-2</v>
      </c>
      <c r="BH1621" s="38">
        <v>4.9787100000000001E-2</v>
      </c>
      <c r="BI1621" s="38">
        <v>2.5376200000000002E-2</v>
      </c>
      <c r="BJ1621" s="38">
        <v>8.0800000000000002E-4</v>
      </c>
      <c r="BK1621" s="38">
        <v>1.74962E-2</v>
      </c>
      <c r="BL1621" s="38">
        <v>2.63223E-2</v>
      </c>
      <c r="BM1621" s="38">
        <v>2.6850499999999999E-2</v>
      </c>
      <c r="BN1621" s="38">
        <v>1.8764200000000002E-2</v>
      </c>
      <c r="BO1621" s="38">
        <v>-3.3399600000000002E-2</v>
      </c>
      <c r="BP1621" s="38">
        <v>-4.7437899999999998E-2</v>
      </c>
      <c r="BQ1621" s="38">
        <v>3.6283999999999999E-3</v>
      </c>
      <c r="BR1621" s="38">
        <v>-1.16834E-2</v>
      </c>
      <c r="BS1621" s="38">
        <v>-7.1994500000000003E-2</v>
      </c>
      <c r="BT1621" s="38">
        <v>-2.61143E-2</v>
      </c>
      <c r="BU1621" s="38">
        <v>-1.3944399999999999E-2</v>
      </c>
      <c r="BV1621" s="38">
        <v>-4.0090999999999998E-3</v>
      </c>
      <c r="BW1621" s="38">
        <v>-7.5595000000000002E-3</v>
      </c>
      <c r="BX1621" s="38">
        <v>2.3615000000000001E-2</v>
      </c>
      <c r="BY1621" s="38">
        <v>2.3223799999999999E-2</v>
      </c>
      <c r="BZ1621" s="38">
        <v>1.6147600000000002E-2</v>
      </c>
      <c r="CA1621" s="38">
        <v>4.6415600000000001E-2</v>
      </c>
      <c r="CB1621" s="38">
        <v>9.3606999999999996E-3</v>
      </c>
      <c r="CC1621" s="38">
        <v>1.3126000000000001E-2</v>
      </c>
      <c r="CD1621" s="38">
        <v>2.8627E-2</v>
      </c>
      <c r="CE1621" s="38">
        <v>8.5992600000000002E-2</v>
      </c>
      <c r="CF1621" s="38">
        <v>6.7150899999999999E-2</v>
      </c>
      <c r="CG1621" s="38">
        <v>4.46475E-2</v>
      </c>
      <c r="CH1621" s="38">
        <v>8.7270999999999998E-3</v>
      </c>
      <c r="CI1621" s="38">
        <v>2.5593000000000001E-2</v>
      </c>
      <c r="CJ1621" s="38">
        <v>3.5016899999999997E-2</v>
      </c>
      <c r="CK1621" s="38">
        <v>3.2036799999999997E-2</v>
      </c>
      <c r="CL1621" s="38">
        <v>2.4618299999999999E-2</v>
      </c>
      <c r="CM1621" s="38">
        <v>-2.6435299999999998E-2</v>
      </c>
      <c r="CN1621" s="38">
        <v>-3.7731500000000001E-2</v>
      </c>
      <c r="CO1621" s="38">
        <v>1.0611000000000001E-2</v>
      </c>
      <c r="CP1621" s="38">
        <v>-1.3032E-3</v>
      </c>
      <c r="CQ1621" s="38">
        <v>-6.2818899999999997E-2</v>
      </c>
      <c r="CR1621" s="38">
        <v>-2.0077500000000002E-2</v>
      </c>
      <c r="CS1621" s="38">
        <v>-8.8232999999999992E-3</v>
      </c>
      <c r="CT1621" s="38">
        <v>-1.1456000000000001E-3</v>
      </c>
      <c r="CU1621" s="38">
        <v>-1.9667999999999999E-3</v>
      </c>
      <c r="CV1621" s="38">
        <v>2.9728000000000001E-2</v>
      </c>
      <c r="CW1621" s="38">
        <v>3.0503499999999999E-2</v>
      </c>
      <c r="CX1621" s="38">
        <v>2.2440499999999999E-2</v>
      </c>
      <c r="CY1621" s="38">
        <v>5.4573499999999997E-2</v>
      </c>
      <c r="CZ1621" s="38">
        <v>1.8687100000000002E-2</v>
      </c>
      <c r="DA1621" s="38">
        <v>2.6351099999999999E-2</v>
      </c>
      <c r="DB1621" s="38">
        <v>4.1898999999999999E-2</v>
      </c>
      <c r="DC1621" s="38">
        <v>9.6246200000000004E-2</v>
      </c>
      <c r="DD1621" s="38">
        <v>7.9176999999999997E-2</v>
      </c>
      <c r="DE1621" s="38">
        <v>5.7994799999999999E-2</v>
      </c>
      <c r="DF1621" s="38">
        <v>1.66462E-2</v>
      </c>
      <c r="DG1621" s="38">
        <v>3.3689799999999999E-2</v>
      </c>
      <c r="DH1621" s="38">
        <v>4.37115E-2</v>
      </c>
      <c r="DI1621" s="38">
        <v>3.7223100000000002E-2</v>
      </c>
      <c r="DJ1621" s="38">
        <v>3.04724E-2</v>
      </c>
      <c r="DK1621" s="38">
        <v>-1.9470999999999999E-2</v>
      </c>
      <c r="DL1621" s="38">
        <v>-2.8025100000000001E-2</v>
      </c>
      <c r="DM1621" s="38">
        <v>1.7593600000000001E-2</v>
      </c>
      <c r="DN1621" s="38">
        <v>9.077E-3</v>
      </c>
      <c r="DO1621" s="38">
        <v>-5.3643400000000001E-2</v>
      </c>
      <c r="DP1621" s="38">
        <v>-1.40407E-2</v>
      </c>
      <c r="DQ1621" s="38">
        <v>-3.7022000000000001E-3</v>
      </c>
      <c r="DR1621" s="38">
        <v>1.7179000000000001E-3</v>
      </c>
      <c r="DS1621" s="38">
        <v>3.6259999999999999E-3</v>
      </c>
      <c r="DT1621" s="38">
        <v>3.5840999999999998E-2</v>
      </c>
      <c r="DU1621" s="38">
        <v>3.7783299999999999E-2</v>
      </c>
      <c r="DV1621" s="38">
        <v>2.8733399999999999E-2</v>
      </c>
      <c r="DW1621" s="38">
        <v>6.2731300000000004E-2</v>
      </c>
      <c r="DX1621" s="38">
        <v>2.8013400000000001E-2</v>
      </c>
      <c r="DY1621" s="38">
        <v>3.9576199999999999E-2</v>
      </c>
      <c r="DZ1621" s="38">
        <v>5.5171100000000001E-2</v>
      </c>
      <c r="EA1621" s="38">
        <v>0.10649980000000001</v>
      </c>
      <c r="EB1621" s="38">
        <v>9.1203099999999995E-2</v>
      </c>
      <c r="EC1621" s="38">
        <v>7.1342000000000003E-2</v>
      </c>
      <c r="ED1621" s="38">
        <v>2.80801E-2</v>
      </c>
      <c r="EE1621" s="38">
        <v>4.5380299999999998E-2</v>
      </c>
      <c r="EF1621" s="38">
        <v>5.6265099999999998E-2</v>
      </c>
      <c r="EG1621" s="38">
        <v>4.4711300000000002E-2</v>
      </c>
      <c r="EH1621" s="38">
        <v>3.8924800000000002E-2</v>
      </c>
      <c r="EI1621" s="38">
        <v>-9.4157000000000008E-3</v>
      </c>
      <c r="EJ1621" s="38">
        <v>-1.40105E-2</v>
      </c>
      <c r="EK1621" s="38">
        <v>2.76753E-2</v>
      </c>
      <c r="EL1621" s="38">
        <v>2.40644E-2</v>
      </c>
      <c r="EM1621" s="38">
        <v>-4.0395300000000002E-2</v>
      </c>
      <c r="EN1621" s="38">
        <v>-5.3245000000000002E-3</v>
      </c>
      <c r="EO1621" s="38">
        <v>3.6919000000000001E-3</v>
      </c>
      <c r="EP1621" s="38">
        <v>5.8523999999999998E-3</v>
      </c>
      <c r="EQ1621" s="38">
        <v>1.1701100000000001E-2</v>
      </c>
      <c r="ER1621" s="38">
        <v>4.4667199999999997E-2</v>
      </c>
      <c r="ES1621" s="38">
        <v>4.8294200000000002E-2</v>
      </c>
      <c r="ET1621" s="38">
        <v>3.78193E-2</v>
      </c>
      <c r="EU1621" s="38">
        <v>7.4510000000000007E-2</v>
      </c>
      <c r="EV1621" s="38">
        <v>4.1479200000000001E-2</v>
      </c>
      <c r="EW1621" s="38">
        <v>5.8671099999999997E-2</v>
      </c>
      <c r="EX1621" s="38">
        <v>7.4333899999999994E-2</v>
      </c>
      <c r="EY1621" s="38">
        <v>0.12130440000000001</v>
      </c>
      <c r="EZ1621" s="38">
        <v>0.10856689999999999</v>
      </c>
      <c r="FA1621" s="38">
        <v>9.0613299999999994E-2</v>
      </c>
      <c r="FB1621" s="38">
        <v>78.006159999999994</v>
      </c>
      <c r="FC1621" s="38">
        <v>76.587590000000006</v>
      </c>
      <c r="FD1621" s="38">
        <v>74.735209999999995</v>
      </c>
      <c r="FE1621" s="38">
        <v>73.05001</v>
      </c>
      <c r="FF1621" s="38">
        <v>71.264210000000006</v>
      </c>
      <c r="FG1621" s="38">
        <v>70.473550000000003</v>
      </c>
      <c r="FH1621" s="38">
        <v>69.364720000000005</v>
      </c>
      <c r="FI1621" s="38">
        <v>71.282359999999997</v>
      </c>
      <c r="FJ1621" s="38">
        <v>74.94811</v>
      </c>
      <c r="FK1621" s="38">
        <v>78.915210000000002</v>
      </c>
      <c r="FL1621" s="38">
        <v>83.43562</v>
      </c>
      <c r="FM1621" s="38">
        <v>87.742180000000005</v>
      </c>
      <c r="FN1621" s="38">
        <v>91.362380000000002</v>
      </c>
      <c r="FO1621" s="38">
        <v>94.251519999999999</v>
      </c>
      <c r="FP1621" s="38">
        <v>97.048000000000002</v>
      </c>
      <c r="FQ1621" s="38">
        <v>98.719530000000006</v>
      </c>
      <c r="FR1621" s="38">
        <v>99.158670000000001</v>
      </c>
      <c r="FS1621" s="38">
        <v>98.090109999999996</v>
      </c>
      <c r="FT1621" s="38">
        <v>95.761859999999999</v>
      </c>
      <c r="FU1621" s="38">
        <v>92.280590000000004</v>
      </c>
      <c r="FV1621" s="38">
        <v>88.119190000000003</v>
      </c>
      <c r="FW1621">
        <v>84.935869999999994</v>
      </c>
      <c r="FX1621">
        <v>82.237260000000006</v>
      </c>
      <c r="FY1621">
        <v>79.67841</v>
      </c>
      <c r="FZ1621">
        <v>1.7067499999999999E-2</v>
      </c>
      <c r="GA1621">
        <v>0.13560630000000001</v>
      </c>
      <c r="GB1621">
        <v>1</v>
      </c>
    </row>
    <row r="1622" spans="1:184" x14ac:dyDescent="0.3">
      <c r="A1622" t="s">
        <v>1</v>
      </c>
      <c r="B1622" t="s">
        <v>278</v>
      </c>
      <c r="C1622" t="s">
        <v>1</v>
      </c>
      <c r="D1622" t="s">
        <v>1</v>
      </c>
      <c r="E1622" t="s">
        <v>1</v>
      </c>
      <c r="F1622" t="s">
        <v>1</v>
      </c>
      <c r="G1622" t="s">
        <v>1</v>
      </c>
      <c r="H1622" s="40" t="s">
        <v>1</v>
      </c>
      <c r="I1622" s="18" t="s">
        <v>1</v>
      </c>
      <c r="J1622" s="38" t="s">
        <v>1</v>
      </c>
      <c r="K1622" s="18">
        <v>44805</v>
      </c>
      <c r="L1622" s="38">
        <v>5901</v>
      </c>
      <c r="M1622" s="38">
        <v>5901</v>
      </c>
      <c r="N1622" s="38">
        <v>2.1699980000000001</v>
      </c>
      <c r="O1622" s="38">
        <v>2.1058189999999999</v>
      </c>
      <c r="P1622" s="38">
        <v>2.0559159999999999</v>
      </c>
      <c r="Q1622" s="38">
        <v>2.0483479999999998</v>
      </c>
      <c r="R1622" s="38">
        <v>2.063329</v>
      </c>
      <c r="S1622" s="38">
        <v>2.1589939999999999</v>
      </c>
      <c r="T1622" s="38">
        <v>2.1374059999999999</v>
      </c>
      <c r="U1622" s="38">
        <v>2.2136550000000002</v>
      </c>
      <c r="V1622" s="38">
        <v>2.4145240000000001</v>
      </c>
      <c r="W1622" s="38">
        <v>2.5566680000000002</v>
      </c>
      <c r="X1622" s="38">
        <v>2.6949960000000002</v>
      </c>
      <c r="Y1622" s="38">
        <v>2.8215509999999999</v>
      </c>
      <c r="Z1622" s="38">
        <v>2.9209399999999999</v>
      </c>
      <c r="AA1622" s="38">
        <v>3.0276049999999999</v>
      </c>
      <c r="AB1622" s="38">
        <v>3.0935299999999999</v>
      </c>
      <c r="AC1622" s="38">
        <v>3.1202139999999998</v>
      </c>
      <c r="AD1622" s="38">
        <v>3.0491109999999999</v>
      </c>
      <c r="AE1622" s="38">
        <v>2.8633329999999999</v>
      </c>
      <c r="AF1622" s="38">
        <v>2.7051259999999999</v>
      </c>
      <c r="AG1622" s="38">
        <v>2.646614</v>
      </c>
      <c r="AH1622" s="38">
        <v>2.7106479999999999</v>
      </c>
      <c r="AI1622" s="38">
        <v>2.6339600000000001</v>
      </c>
      <c r="AJ1622" s="38">
        <v>2.4712519999999998</v>
      </c>
      <c r="AK1622" s="38">
        <v>2.3376109999999999</v>
      </c>
      <c r="AL1622" s="38">
        <v>3.89153E-2</v>
      </c>
      <c r="AM1622" s="38">
        <v>1.702E-2</v>
      </c>
      <c r="AN1622" s="38">
        <v>2.9026199999999999E-2</v>
      </c>
      <c r="AO1622" s="38">
        <v>3.5612600000000001E-2</v>
      </c>
      <c r="AP1622" s="38">
        <v>3.4166000000000001E-3</v>
      </c>
      <c r="AQ1622" s="38">
        <v>-4.8348099999999998E-2</v>
      </c>
      <c r="AR1622" s="38">
        <v>-0.1225526</v>
      </c>
      <c r="AS1622" s="38">
        <v>-3.0065000000000001E-2</v>
      </c>
      <c r="AT1622" s="38">
        <v>-2.57947E-2</v>
      </c>
      <c r="AU1622" s="38">
        <v>-6.8113000000000002E-3</v>
      </c>
      <c r="AV1622" s="38">
        <v>-1.2620899999999999E-2</v>
      </c>
      <c r="AW1622" s="38">
        <v>-9.6019E-3</v>
      </c>
      <c r="AX1622" s="38">
        <v>-1.2054799999999999E-2</v>
      </c>
      <c r="AY1622" s="38">
        <v>1.52155E-2</v>
      </c>
      <c r="AZ1622" s="38">
        <v>-6.2370000000000004E-4</v>
      </c>
      <c r="BA1622" s="38">
        <v>1.27817E-2</v>
      </c>
      <c r="BB1622" s="38">
        <v>-1.36738E-2</v>
      </c>
      <c r="BC1622" s="38">
        <v>-3.2765299999999997E-2</v>
      </c>
      <c r="BD1622" s="38">
        <v>-5.5419799999999998E-2</v>
      </c>
      <c r="BE1622" s="38">
        <v>-0.11992709999999999</v>
      </c>
      <c r="BF1622" s="38">
        <v>-2.94512E-2</v>
      </c>
      <c r="BG1622" s="38">
        <v>-1.1935400000000001E-2</v>
      </c>
      <c r="BH1622" s="38">
        <v>-7.0296000000000004E-3</v>
      </c>
      <c r="BI1622" s="38">
        <v>1.80939E-2</v>
      </c>
      <c r="BJ1622" s="38">
        <v>4.5423100000000001E-2</v>
      </c>
      <c r="BK1622" s="38">
        <v>2.3063699999999999E-2</v>
      </c>
      <c r="BL1622" s="38">
        <v>3.4263599999999998E-2</v>
      </c>
      <c r="BM1622" s="38">
        <v>4.1490100000000002E-2</v>
      </c>
      <c r="BN1622" s="38">
        <v>7.4758000000000003E-3</v>
      </c>
      <c r="BO1622" s="38">
        <v>-4.2497899999999998E-2</v>
      </c>
      <c r="BP1622" s="38">
        <v>-0.11313620000000001</v>
      </c>
      <c r="BQ1622" s="38">
        <v>-2.1240100000000001E-2</v>
      </c>
      <c r="BR1622" s="38">
        <v>-1.84952E-2</v>
      </c>
      <c r="BS1622" s="38">
        <v>-9.7039999999999995E-4</v>
      </c>
      <c r="BT1622" s="38">
        <v>-8.2035000000000007E-3</v>
      </c>
      <c r="BU1622" s="38">
        <v>-5.1047999999999996E-3</v>
      </c>
      <c r="BV1622" s="38">
        <v>-7.7980999999999996E-3</v>
      </c>
      <c r="BW1622" s="38">
        <v>1.95397E-2</v>
      </c>
      <c r="BX1622" s="38">
        <v>6.7533000000000003E-3</v>
      </c>
      <c r="BY1622" s="38">
        <v>2.1048299999999999E-2</v>
      </c>
      <c r="BZ1622" s="38">
        <v>-3.7594E-3</v>
      </c>
      <c r="CA1622" s="38">
        <v>-2.1632599999999998E-2</v>
      </c>
      <c r="CB1622" s="38">
        <v>-4.3313200000000003E-2</v>
      </c>
      <c r="CC1622" s="38">
        <v>-0.10717599999999999</v>
      </c>
      <c r="CD1622" s="38">
        <v>-1.6650600000000002E-2</v>
      </c>
      <c r="CE1622" s="38">
        <v>-2.0536E-3</v>
      </c>
      <c r="CF1622" s="38">
        <v>2.8803000000000001E-3</v>
      </c>
      <c r="CG1622" s="38">
        <v>2.8234200000000001E-2</v>
      </c>
      <c r="CH1622" s="38">
        <v>4.9930299999999997E-2</v>
      </c>
      <c r="CI1622" s="38">
        <v>2.7249700000000002E-2</v>
      </c>
      <c r="CJ1622" s="38">
        <v>3.7890899999999998E-2</v>
      </c>
      <c r="CK1622" s="38">
        <v>4.5560799999999999E-2</v>
      </c>
      <c r="CL1622" s="38">
        <v>1.0287299999999999E-2</v>
      </c>
      <c r="CM1622" s="38">
        <v>-3.8446099999999997E-2</v>
      </c>
      <c r="CN1622" s="38">
        <v>-0.1066144</v>
      </c>
      <c r="CO1622" s="38">
        <v>-1.5128000000000001E-2</v>
      </c>
      <c r="CP1622" s="38">
        <v>-1.3439599999999999E-2</v>
      </c>
      <c r="CQ1622" s="38">
        <v>3.075E-3</v>
      </c>
      <c r="CR1622" s="38">
        <v>-5.1440000000000001E-3</v>
      </c>
      <c r="CS1622" s="38">
        <v>-1.9900999999999999E-3</v>
      </c>
      <c r="CT1622" s="38">
        <v>-4.8500000000000001E-3</v>
      </c>
      <c r="CU1622" s="38">
        <v>2.2534700000000001E-2</v>
      </c>
      <c r="CV1622" s="38">
        <v>1.1862599999999999E-2</v>
      </c>
      <c r="CW1622" s="38">
        <v>2.6773700000000001E-2</v>
      </c>
      <c r="CX1622" s="38">
        <v>3.1072999999999999E-3</v>
      </c>
      <c r="CY1622" s="38">
        <v>-1.3922199999999999E-2</v>
      </c>
      <c r="CZ1622" s="38">
        <v>-3.49282E-2</v>
      </c>
      <c r="DA1622" s="38">
        <v>-9.8344600000000004E-2</v>
      </c>
      <c r="DB1622" s="38">
        <v>-7.7850000000000003E-3</v>
      </c>
      <c r="DC1622" s="38">
        <v>4.7905999999999999E-3</v>
      </c>
      <c r="DD1622" s="38">
        <v>9.7438999999999998E-3</v>
      </c>
      <c r="DE1622" s="38">
        <v>3.5257400000000001E-2</v>
      </c>
      <c r="DF1622" s="38">
        <v>5.4437600000000003E-2</v>
      </c>
      <c r="DG1622" s="38">
        <v>3.1435600000000001E-2</v>
      </c>
      <c r="DH1622" s="38">
        <v>4.1518300000000001E-2</v>
      </c>
      <c r="DI1622" s="38">
        <v>4.9631599999999998E-2</v>
      </c>
      <c r="DJ1622" s="38">
        <v>1.30987E-2</v>
      </c>
      <c r="DK1622" s="38">
        <v>-3.43942E-2</v>
      </c>
      <c r="DL1622" s="38">
        <v>-0.1000926</v>
      </c>
      <c r="DM1622" s="38">
        <v>-9.0159000000000003E-3</v>
      </c>
      <c r="DN1622" s="38">
        <v>-8.3840000000000008E-3</v>
      </c>
      <c r="DO1622" s="38">
        <v>7.1203999999999998E-3</v>
      </c>
      <c r="DP1622" s="38">
        <v>-2.0845E-3</v>
      </c>
      <c r="DQ1622" s="38">
        <v>1.1245999999999999E-3</v>
      </c>
      <c r="DR1622" s="38">
        <v>-1.9017999999999999E-3</v>
      </c>
      <c r="DS1622" s="38">
        <v>2.55296E-2</v>
      </c>
      <c r="DT1622" s="38">
        <v>1.6971799999999999E-2</v>
      </c>
      <c r="DU1622" s="38">
        <v>3.2499100000000003E-2</v>
      </c>
      <c r="DV1622" s="38">
        <v>9.9740000000000002E-3</v>
      </c>
      <c r="DW1622" s="38">
        <v>-6.2116999999999997E-3</v>
      </c>
      <c r="DX1622" s="38">
        <v>-2.6543199999999999E-2</v>
      </c>
      <c r="DY1622" s="38">
        <v>-8.9513200000000001E-2</v>
      </c>
      <c r="DZ1622" s="38">
        <v>1.0805999999999999E-3</v>
      </c>
      <c r="EA1622" s="38">
        <v>1.16347E-2</v>
      </c>
      <c r="EB1622" s="38">
        <v>1.6607500000000001E-2</v>
      </c>
      <c r="EC1622" s="38">
        <v>4.2280499999999999E-2</v>
      </c>
      <c r="ED1622" s="38">
        <v>6.0945399999999997E-2</v>
      </c>
      <c r="EE1622" s="38">
        <v>3.74793E-2</v>
      </c>
      <c r="EF1622" s="38">
        <v>4.6755600000000001E-2</v>
      </c>
      <c r="EG1622" s="38">
        <v>5.5509099999999999E-2</v>
      </c>
      <c r="EH1622" s="38">
        <v>1.71579E-2</v>
      </c>
      <c r="EI1622" s="38">
        <v>-2.8544E-2</v>
      </c>
      <c r="EJ1622" s="38">
        <v>-9.0676199999999998E-2</v>
      </c>
      <c r="EK1622" s="38">
        <v>-1.9100000000000001E-4</v>
      </c>
      <c r="EL1622" s="38">
        <v>-1.0846E-3</v>
      </c>
      <c r="EM1622" s="38">
        <v>1.29613E-2</v>
      </c>
      <c r="EN1622" s="38">
        <v>2.333E-3</v>
      </c>
      <c r="EO1622" s="38">
        <v>5.6217000000000003E-3</v>
      </c>
      <c r="EP1622" s="38">
        <v>2.3549E-3</v>
      </c>
      <c r="EQ1622" s="38">
        <v>2.98538E-2</v>
      </c>
      <c r="ER1622" s="38">
        <v>2.43488E-2</v>
      </c>
      <c r="ES1622" s="38">
        <v>4.0765700000000002E-2</v>
      </c>
      <c r="ET1622" s="38">
        <v>1.9888400000000001E-2</v>
      </c>
      <c r="EU1622" s="38">
        <v>4.921E-3</v>
      </c>
      <c r="EV1622" s="38">
        <v>-1.4436600000000001E-2</v>
      </c>
      <c r="EW1622" s="38">
        <v>-7.67621E-2</v>
      </c>
      <c r="EX1622" s="38">
        <v>1.38812E-2</v>
      </c>
      <c r="EY1622" s="38">
        <v>2.1516500000000001E-2</v>
      </c>
      <c r="EZ1622" s="38">
        <v>2.65174E-2</v>
      </c>
      <c r="FA1622" s="38">
        <v>5.2420899999999999E-2</v>
      </c>
      <c r="FB1622" s="38">
        <v>76.186899999999994</v>
      </c>
      <c r="FC1622" s="38">
        <v>74.126660000000001</v>
      </c>
      <c r="FD1622" s="38">
        <v>72.630489999999995</v>
      </c>
      <c r="FE1622" s="38">
        <v>71.385639999999995</v>
      </c>
      <c r="FF1622" s="38">
        <v>70.084860000000006</v>
      </c>
      <c r="FG1622" s="38">
        <v>68.660219999999995</v>
      </c>
      <c r="FH1622" s="38">
        <v>68.071520000000007</v>
      </c>
      <c r="FI1622" s="38">
        <v>69.957660000000004</v>
      </c>
      <c r="FJ1622" s="38">
        <v>74.774460000000005</v>
      </c>
      <c r="FK1622" s="38">
        <v>80.026539999999997</v>
      </c>
      <c r="FL1622" s="38">
        <v>84.933319999999995</v>
      </c>
      <c r="FM1622" s="38">
        <v>89.288380000000004</v>
      </c>
      <c r="FN1622" s="38">
        <v>93.36524</v>
      </c>
      <c r="FO1622" s="38">
        <v>96.674949999999995</v>
      </c>
      <c r="FP1622" s="38">
        <v>99.297070000000005</v>
      </c>
      <c r="FQ1622" s="38">
        <v>100.8331</v>
      </c>
      <c r="FR1622" s="38">
        <v>100.9799</v>
      </c>
      <c r="FS1622" s="38">
        <v>99.991929999999996</v>
      </c>
      <c r="FT1622" s="38">
        <v>98.325860000000006</v>
      </c>
      <c r="FU1622" s="38">
        <v>93.728210000000004</v>
      </c>
      <c r="FV1622" s="38">
        <v>89.220609999999994</v>
      </c>
      <c r="FW1622">
        <v>85.205070000000006</v>
      </c>
      <c r="FX1622">
        <v>82.765550000000005</v>
      </c>
      <c r="FY1622">
        <v>80.990070000000003</v>
      </c>
      <c r="FZ1622">
        <v>1.37494E-2</v>
      </c>
      <c r="GA1622">
        <v>0.1102363</v>
      </c>
      <c r="GB1622">
        <v>1</v>
      </c>
    </row>
    <row r="1623" spans="1:184" x14ac:dyDescent="0.3">
      <c r="A1623" t="s">
        <v>1</v>
      </c>
      <c r="B1623" t="s">
        <v>278</v>
      </c>
      <c r="C1623" t="s">
        <v>1</v>
      </c>
      <c r="D1623" t="s">
        <v>1</v>
      </c>
      <c r="E1623" t="s">
        <v>1</v>
      </c>
      <c r="F1623" t="s">
        <v>1</v>
      </c>
      <c r="G1623" t="s">
        <v>1</v>
      </c>
      <c r="H1623" s="40" t="s">
        <v>1</v>
      </c>
      <c r="I1623" s="18" t="s">
        <v>1</v>
      </c>
      <c r="J1623" s="38" t="s">
        <v>1</v>
      </c>
      <c r="K1623" s="18">
        <v>44809</v>
      </c>
      <c r="L1623" s="38">
        <v>5902</v>
      </c>
      <c r="M1623" s="38">
        <v>5902</v>
      </c>
      <c r="N1623" s="38">
        <v>2.2044609999999998</v>
      </c>
      <c r="O1623" s="38">
        <v>2.1023399999999999</v>
      </c>
      <c r="P1623" s="38">
        <v>2.0498639999999999</v>
      </c>
      <c r="Q1623" s="38">
        <v>2.013531</v>
      </c>
      <c r="R1623" s="38">
        <v>2.0074149999999999</v>
      </c>
      <c r="S1623" s="38">
        <v>2.0240860000000001</v>
      </c>
      <c r="T1623" s="38">
        <v>1.8835729999999999</v>
      </c>
      <c r="U1623" s="38">
        <v>1.8917250000000001</v>
      </c>
      <c r="V1623" s="38">
        <v>2.029649</v>
      </c>
      <c r="W1623" s="38">
        <v>2.200898</v>
      </c>
      <c r="X1623" s="38">
        <v>2.3604569999999998</v>
      </c>
      <c r="Y1623" s="38">
        <v>2.4853640000000001</v>
      </c>
      <c r="Z1623" s="38">
        <v>2.52549</v>
      </c>
      <c r="AA1623" s="38">
        <v>2.630331</v>
      </c>
      <c r="AB1623" s="38">
        <v>2.6932420000000001</v>
      </c>
      <c r="AC1623" s="38">
        <v>2.6850070000000001</v>
      </c>
      <c r="AD1623" s="38">
        <v>2.6807970000000001</v>
      </c>
      <c r="AE1623" s="38">
        <v>2.6437460000000002</v>
      </c>
      <c r="AF1623" s="38">
        <v>2.6262279999999998</v>
      </c>
      <c r="AG1623" s="38">
        <v>2.5692240000000002</v>
      </c>
      <c r="AH1623" s="38">
        <v>2.6501389999999998</v>
      </c>
      <c r="AI1623" s="38">
        <v>2.6671559999999999</v>
      </c>
      <c r="AJ1623" s="38">
        <v>2.482332</v>
      </c>
      <c r="AK1623" s="38">
        <v>2.345434</v>
      </c>
      <c r="AL1623" s="38">
        <v>1.6136E-3</v>
      </c>
      <c r="AM1623" s="38">
        <v>1.1754999999999999E-3</v>
      </c>
      <c r="AN1623" s="38">
        <v>-9.1669999999999998E-3</v>
      </c>
      <c r="AO1623" s="38">
        <v>-3.4345999999999999E-3</v>
      </c>
      <c r="AP1623" s="38">
        <v>9.7400999999999998E-3</v>
      </c>
      <c r="AQ1623" s="38">
        <v>-3.1795200000000003E-2</v>
      </c>
      <c r="AR1623" s="38">
        <v>-0.16469439999999999</v>
      </c>
      <c r="AS1623" s="38">
        <v>-4.4299999999999999E-2</v>
      </c>
      <c r="AT1623" s="38">
        <v>-1.6506E-2</v>
      </c>
      <c r="AU1623" s="38">
        <v>2.7373600000000001E-2</v>
      </c>
      <c r="AV1623" s="38">
        <v>2.7661700000000001E-2</v>
      </c>
      <c r="AW1623" s="38">
        <v>-4.0854000000000003E-3</v>
      </c>
      <c r="AX1623" s="38">
        <v>-6.7274500000000001E-2</v>
      </c>
      <c r="AY1623" s="38">
        <v>-4.3773800000000002E-2</v>
      </c>
      <c r="AZ1623" s="38">
        <v>-4.2800699999999997E-2</v>
      </c>
      <c r="BA1623" s="38">
        <v>-7.4047500000000002E-2</v>
      </c>
      <c r="BB1623" s="38">
        <v>-0.1079855</v>
      </c>
      <c r="BC1623" s="38">
        <v>-0.12927910000000001</v>
      </c>
      <c r="BD1623" s="38">
        <v>-0.13855329999999999</v>
      </c>
      <c r="BE1623" s="38">
        <v>-0.25876900000000003</v>
      </c>
      <c r="BF1623" s="38">
        <v>-0.19018760000000001</v>
      </c>
      <c r="BG1623" s="38">
        <v>-8.8059999999999999E-2</v>
      </c>
      <c r="BH1623" s="38">
        <v>-0.11939660000000001</v>
      </c>
      <c r="BI1623" s="38">
        <v>-0.1121123</v>
      </c>
      <c r="BJ1623" s="38">
        <v>1.1843899999999999E-2</v>
      </c>
      <c r="BK1623" s="38">
        <v>9.2565000000000008E-3</v>
      </c>
      <c r="BL1623" s="38">
        <v>-3.9070000000000001E-4</v>
      </c>
      <c r="BM1623" s="38">
        <v>4.0723000000000001E-3</v>
      </c>
      <c r="BN1623" s="38">
        <v>1.80249E-2</v>
      </c>
      <c r="BO1623" s="38">
        <v>-1.8862E-2</v>
      </c>
      <c r="BP1623" s="38">
        <v>-0.1442367</v>
      </c>
      <c r="BQ1623" s="38">
        <v>-3.2380899999999997E-2</v>
      </c>
      <c r="BR1623" s="38">
        <v>-4.9334000000000001E-3</v>
      </c>
      <c r="BS1623" s="38">
        <v>4.0618899999999999E-2</v>
      </c>
      <c r="BT1623" s="38">
        <v>4.1896200000000001E-2</v>
      </c>
      <c r="BU1623" s="38">
        <v>1.1571400000000001E-2</v>
      </c>
      <c r="BV1623" s="38">
        <v>-5.2680299999999999E-2</v>
      </c>
      <c r="BW1623" s="38">
        <v>-2.9442200000000002E-2</v>
      </c>
      <c r="BX1623" s="38">
        <v>-2.4240999999999999E-2</v>
      </c>
      <c r="BY1623" s="38">
        <v>-5.015E-2</v>
      </c>
      <c r="BZ1623" s="38">
        <v>-8.3252699999999999E-2</v>
      </c>
      <c r="CA1623" s="38">
        <v>-0.1053251</v>
      </c>
      <c r="CB1623" s="38">
        <v>-0.1139063</v>
      </c>
      <c r="CC1623" s="38">
        <v>-0.2330082</v>
      </c>
      <c r="CD1623" s="38">
        <v>-0.1593572</v>
      </c>
      <c r="CE1623" s="38">
        <v>-6.1980399999999998E-2</v>
      </c>
      <c r="CF1623" s="38">
        <v>-9.3793199999999993E-2</v>
      </c>
      <c r="CG1623" s="38">
        <v>-8.5939600000000005E-2</v>
      </c>
      <c r="CH1623" s="38">
        <v>1.89293E-2</v>
      </c>
      <c r="CI1623" s="38">
        <v>1.48533E-2</v>
      </c>
      <c r="CJ1623" s="38">
        <v>5.6877000000000004E-3</v>
      </c>
      <c r="CK1623" s="38">
        <v>9.2715000000000002E-3</v>
      </c>
      <c r="CL1623" s="38">
        <v>2.37629E-2</v>
      </c>
      <c r="CM1623" s="38">
        <v>-9.9045999999999995E-3</v>
      </c>
      <c r="CN1623" s="38">
        <v>-0.13006770000000001</v>
      </c>
      <c r="CO1623" s="38">
        <v>-2.41257E-2</v>
      </c>
      <c r="CP1623" s="38">
        <v>3.0818E-3</v>
      </c>
      <c r="CQ1623" s="38">
        <v>4.9792599999999999E-2</v>
      </c>
      <c r="CR1623" s="38">
        <v>5.1755000000000002E-2</v>
      </c>
      <c r="CS1623" s="38">
        <v>2.24152E-2</v>
      </c>
      <c r="CT1623" s="38">
        <v>-4.2572400000000003E-2</v>
      </c>
      <c r="CU1623" s="38">
        <v>-1.9516100000000002E-2</v>
      </c>
      <c r="CV1623" s="38">
        <v>-1.13867E-2</v>
      </c>
      <c r="CW1623" s="38">
        <v>-3.3598799999999998E-2</v>
      </c>
      <c r="CX1623" s="38">
        <v>-6.6122799999999995E-2</v>
      </c>
      <c r="CY1623" s="38">
        <v>-8.87347E-2</v>
      </c>
      <c r="CZ1623" s="38">
        <v>-9.6835900000000003E-2</v>
      </c>
      <c r="DA1623" s="38">
        <v>-0.21516640000000001</v>
      </c>
      <c r="DB1623" s="38">
        <v>-0.13800419999999999</v>
      </c>
      <c r="DC1623" s="38">
        <v>-4.39178E-2</v>
      </c>
      <c r="DD1623" s="38">
        <v>-7.60604E-2</v>
      </c>
      <c r="DE1623" s="38">
        <v>-6.7812499999999998E-2</v>
      </c>
      <c r="DF1623" s="38">
        <v>2.6014800000000001E-2</v>
      </c>
      <c r="DG1623" s="38">
        <v>2.0450200000000002E-2</v>
      </c>
      <c r="DH1623" s="38">
        <v>1.17661E-2</v>
      </c>
      <c r="DI1623" s="38">
        <v>1.4470800000000001E-2</v>
      </c>
      <c r="DJ1623" s="38">
        <v>2.95009E-2</v>
      </c>
      <c r="DK1623" s="38">
        <v>-9.4709999999999998E-4</v>
      </c>
      <c r="DL1623" s="38">
        <v>-0.11589869999999999</v>
      </c>
      <c r="DM1623" s="38">
        <v>-1.5870599999999999E-2</v>
      </c>
      <c r="DN1623" s="38">
        <v>1.1096999999999999E-2</v>
      </c>
      <c r="DO1623" s="38">
        <v>5.8966200000000003E-2</v>
      </c>
      <c r="DP1623" s="38">
        <v>6.16137E-2</v>
      </c>
      <c r="DQ1623" s="38">
        <v>3.3258999999999997E-2</v>
      </c>
      <c r="DR1623" s="38">
        <v>-3.24645E-2</v>
      </c>
      <c r="DS1623" s="38">
        <v>-9.5901000000000007E-3</v>
      </c>
      <c r="DT1623" s="38">
        <v>1.4675999999999999E-3</v>
      </c>
      <c r="DU1623" s="38">
        <v>-1.70475E-2</v>
      </c>
      <c r="DV1623" s="38">
        <v>-4.8993000000000002E-2</v>
      </c>
      <c r="DW1623" s="38">
        <v>-7.2144200000000006E-2</v>
      </c>
      <c r="DX1623" s="38">
        <v>-7.97654E-2</v>
      </c>
      <c r="DY1623" s="38">
        <v>-0.19732459999999999</v>
      </c>
      <c r="DZ1623" s="38">
        <v>-0.11665109999999999</v>
      </c>
      <c r="EA1623" s="38">
        <v>-2.5855199999999998E-2</v>
      </c>
      <c r="EB1623" s="38">
        <v>-5.83276E-2</v>
      </c>
      <c r="EC1623" s="38">
        <v>-4.9685399999999998E-2</v>
      </c>
      <c r="ED1623" s="38">
        <v>3.6245100000000002E-2</v>
      </c>
      <c r="EE1623" s="38">
        <v>2.85312E-2</v>
      </c>
      <c r="EF1623" s="38">
        <v>2.0542399999999999E-2</v>
      </c>
      <c r="EG1623" s="38">
        <v>2.19776E-2</v>
      </c>
      <c r="EH1623" s="38">
        <v>3.7785699999999998E-2</v>
      </c>
      <c r="EI1623" s="38">
        <v>1.1986E-2</v>
      </c>
      <c r="EJ1623" s="38">
        <v>-9.5440999999999998E-2</v>
      </c>
      <c r="EK1623" s="38">
        <v>-3.9513999999999999E-3</v>
      </c>
      <c r="EL1623" s="38">
        <v>2.2669600000000002E-2</v>
      </c>
      <c r="EM1623" s="38">
        <v>7.2211600000000001E-2</v>
      </c>
      <c r="EN1623" s="38">
        <v>7.5848200000000005E-2</v>
      </c>
      <c r="EO1623" s="38">
        <v>4.8915800000000002E-2</v>
      </c>
      <c r="EP1623" s="38">
        <v>-1.7870400000000002E-2</v>
      </c>
      <c r="EQ1623" s="38">
        <v>4.7416000000000003E-3</v>
      </c>
      <c r="ER1623" s="38">
        <v>2.0027300000000001E-2</v>
      </c>
      <c r="ES1623" s="38">
        <v>6.8500000000000002E-3</v>
      </c>
      <c r="ET1623" s="38">
        <v>-2.4260199999999999E-2</v>
      </c>
      <c r="EU1623" s="38">
        <v>-4.8190200000000002E-2</v>
      </c>
      <c r="EV1623" s="38">
        <v>-5.5118399999999998E-2</v>
      </c>
      <c r="EW1623" s="38">
        <v>-0.17156379999999999</v>
      </c>
      <c r="EX1623" s="38">
        <v>-8.5820800000000003E-2</v>
      </c>
      <c r="EY1623" s="38">
        <v>2.2440000000000001E-4</v>
      </c>
      <c r="EZ1623" s="38">
        <v>-3.2724200000000002E-2</v>
      </c>
      <c r="FA1623" s="38">
        <v>-2.35128E-2</v>
      </c>
      <c r="FB1623" s="38">
        <v>81.704570000000004</v>
      </c>
      <c r="FC1623" s="38">
        <v>80.612350000000006</v>
      </c>
      <c r="FD1623" s="38">
        <v>78.873980000000003</v>
      </c>
      <c r="FE1623" s="38">
        <v>77.599109999999996</v>
      </c>
      <c r="FF1623" s="38">
        <v>76.445589999999996</v>
      </c>
      <c r="FG1623" s="38">
        <v>75.577349999999996</v>
      </c>
      <c r="FH1623" s="38">
        <v>74.439599999999999</v>
      </c>
      <c r="FI1623" s="38">
        <v>75.074669999999998</v>
      </c>
      <c r="FJ1623" s="38">
        <v>79.781589999999994</v>
      </c>
      <c r="FK1623" s="38">
        <v>85.439009999999996</v>
      </c>
      <c r="FL1623" s="38">
        <v>90.546549999999996</v>
      </c>
      <c r="FM1623" s="38">
        <v>94.967179999999999</v>
      </c>
      <c r="FN1623" s="38">
        <v>99.370750000000001</v>
      </c>
      <c r="FO1623" s="38">
        <v>102.7196</v>
      </c>
      <c r="FP1623" s="38">
        <v>104.8556</v>
      </c>
      <c r="FQ1623" s="38">
        <v>106.2093</v>
      </c>
      <c r="FR1623" s="38">
        <v>106.5655</v>
      </c>
      <c r="FS1623" s="38">
        <v>105.5779</v>
      </c>
      <c r="FT1623" s="38">
        <v>103.012</v>
      </c>
      <c r="FU1623" s="38">
        <v>98.269620000000003</v>
      </c>
      <c r="FV1623" s="38">
        <v>94.856480000000005</v>
      </c>
      <c r="FW1623">
        <v>91.476399999999998</v>
      </c>
      <c r="FX1623">
        <v>88.354380000000006</v>
      </c>
      <c r="FY1623">
        <v>86.596869999999996</v>
      </c>
      <c r="FZ1623">
        <v>3.2072400000000001E-2</v>
      </c>
      <c r="GA1623">
        <v>0.28518080000000001</v>
      </c>
      <c r="GB1623">
        <v>1</v>
      </c>
    </row>
    <row r="1624" spans="1:184" x14ac:dyDescent="0.3">
      <c r="A1624" t="s">
        <v>1</v>
      </c>
      <c r="B1624" t="s">
        <v>278</v>
      </c>
      <c r="C1624" t="s">
        <v>1</v>
      </c>
      <c r="D1624" t="s">
        <v>1</v>
      </c>
      <c r="E1624" t="s">
        <v>1</v>
      </c>
      <c r="F1624" t="s">
        <v>1</v>
      </c>
      <c r="G1624" t="s">
        <v>1</v>
      </c>
      <c r="H1624" s="40" t="s">
        <v>1</v>
      </c>
      <c r="I1624" s="18" t="s">
        <v>1</v>
      </c>
      <c r="J1624" s="38" t="s">
        <v>1</v>
      </c>
      <c r="K1624" s="18">
        <v>44810</v>
      </c>
      <c r="L1624" s="38">
        <v>5901</v>
      </c>
      <c r="M1624" s="38">
        <v>5901</v>
      </c>
      <c r="N1624" s="38">
        <v>2.2972060000000001</v>
      </c>
      <c r="O1624" s="38">
        <v>2.2137889999999998</v>
      </c>
      <c r="P1624" s="38">
        <v>2.1548039999999999</v>
      </c>
      <c r="Q1624" s="38">
        <v>2.1637650000000002</v>
      </c>
      <c r="R1624" s="38">
        <v>2.1726770000000002</v>
      </c>
      <c r="S1624" s="38">
        <v>2.316926</v>
      </c>
      <c r="T1624" s="38">
        <v>2.3211740000000001</v>
      </c>
      <c r="U1624" s="38">
        <v>2.4239289999999998</v>
      </c>
      <c r="V1624" s="38">
        <v>2.6952530000000001</v>
      </c>
      <c r="W1624" s="38">
        <v>2.8781590000000001</v>
      </c>
      <c r="X1624" s="38">
        <v>3.0453999999999999</v>
      </c>
      <c r="Y1624" s="38">
        <v>3.207992</v>
      </c>
      <c r="Z1624" s="38">
        <v>3.295912</v>
      </c>
      <c r="AA1624" s="38">
        <v>3.3840690000000002</v>
      </c>
      <c r="AB1624" s="38">
        <v>3.467578</v>
      </c>
      <c r="AC1624" s="38">
        <v>3.4262709999999998</v>
      </c>
      <c r="AD1624" s="38">
        <v>3.376118</v>
      </c>
      <c r="AE1624" s="38">
        <v>3.2224110000000001</v>
      </c>
      <c r="AF1624" s="38">
        <v>3.0276830000000001</v>
      </c>
      <c r="AG1624" s="38">
        <v>3.0087389999999998</v>
      </c>
      <c r="AH1624" s="38">
        <v>3.0452729999999999</v>
      </c>
      <c r="AI1624" s="38">
        <v>2.9013550000000001</v>
      </c>
      <c r="AJ1624" s="38">
        <v>2.7148289999999999</v>
      </c>
      <c r="AK1624" s="38">
        <v>2.5445639999999998</v>
      </c>
      <c r="AL1624" s="38">
        <v>-5.5283699999999998E-2</v>
      </c>
      <c r="AM1624" s="38">
        <v>-5.0983199999999999E-2</v>
      </c>
      <c r="AN1624" s="38">
        <v>-3.7789200000000002E-2</v>
      </c>
      <c r="AO1624" s="38">
        <v>-2.94227E-2</v>
      </c>
      <c r="AP1624" s="38">
        <v>-6.9915999999999997E-3</v>
      </c>
      <c r="AQ1624" s="38">
        <v>1.9220399999999999E-2</v>
      </c>
      <c r="AR1624" s="38">
        <v>-6.1808399999999999E-2</v>
      </c>
      <c r="AS1624" s="38">
        <v>3.5033999999999998E-3</v>
      </c>
      <c r="AT1624" s="38">
        <v>-3.7836500000000002E-2</v>
      </c>
      <c r="AU1624" s="38">
        <v>-7.4064000000000005E-2</v>
      </c>
      <c r="AV1624" s="38">
        <v>-3.6552000000000001E-2</v>
      </c>
      <c r="AW1624" s="38">
        <v>-3.6494600000000002E-2</v>
      </c>
      <c r="AX1624" s="38">
        <v>-1.7408300000000002E-2</v>
      </c>
      <c r="AY1624" s="38">
        <v>-5.01413E-2</v>
      </c>
      <c r="AZ1624" s="38">
        <v>1.1646999999999999E-2</v>
      </c>
      <c r="BA1624" s="38">
        <v>-1.3262299999999999E-2</v>
      </c>
      <c r="BB1624" s="38">
        <v>7.6691400000000007E-2</v>
      </c>
      <c r="BC1624" s="38">
        <v>5.7986200000000002E-2</v>
      </c>
      <c r="BD1624" s="38">
        <v>5.4183099999999998E-2</v>
      </c>
      <c r="BE1624" s="38">
        <v>-7.6831899999999995E-2</v>
      </c>
      <c r="BF1624" s="38">
        <v>-1.41102E-2</v>
      </c>
      <c r="BG1624" s="38">
        <v>-2.4591499999999999E-2</v>
      </c>
      <c r="BH1624" s="38">
        <v>-9.5316999999999999E-2</v>
      </c>
      <c r="BI1624" s="38">
        <v>-0.12584429999999999</v>
      </c>
      <c r="BJ1624" s="38">
        <v>-3.4726800000000002E-2</v>
      </c>
      <c r="BK1624" s="38">
        <v>-3.15229E-2</v>
      </c>
      <c r="BL1624" s="38">
        <v>-2.1078900000000001E-2</v>
      </c>
      <c r="BM1624" s="38">
        <v>-1.1380700000000001E-2</v>
      </c>
      <c r="BN1624" s="38">
        <v>7.6696000000000004E-3</v>
      </c>
      <c r="BO1624" s="38">
        <v>3.7765199999999999E-2</v>
      </c>
      <c r="BP1624" s="38">
        <v>-4.10412E-2</v>
      </c>
      <c r="BQ1624" s="38">
        <v>2.3947800000000002E-2</v>
      </c>
      <c r="BR1624" s="38">
        <v>-1.49485E-2</v>
      </c>
      <c r="BS1624" s="38">
        <v>-5.1427399999999998E-2</v>
      </c>
      <c r="BT1624" s="38">
        <v>-2.1699400000000001E-2</v>
      </c>
      <c r="BU1624" s="38">
        <v>-2.0801799999999999E-2</v>
      </c>
      <c r="BV1624" s="38">
        <v>-6.0038000000000001E-3</v>
      </c>
      <c r="BW1624" s="38">
        <v>-3.2694000000000001E-2</v>
      </c>
      <c r="BX1624" s="38">
        <v>3.15456E-2</v>
      </c>
      <c r="BY1624" s="38">
        <v>1.2154699999999999E-2</v>
      </c>
      <c r="BZ1624" s="38">
        <v>0.10500329999999999</v>
      </c>
      <c r="CA1624" s="38">
        <v>9.1467800000000002E-2</v>
      </c>
      <c r="CB1624" s="38">
        <v>8.3818100000000006E-2</v>
      </c>
      <c r="CC1624" s="38">
        <v>-3.8535899999999998E-2</v>
      </c>
      <c r="CD1624" s="38">
        <v>2.61955E-2</v>
      </c>
      <c r="CE1624" s="38">
        <v>1.0560099999999999E-2</v>
      </c>
      <c r="CF1624" s="38">
        <v>-6.3530600000000007E-2</v>
      </c>
      <c r="CG1624" s="38">
        <v>-9.4083600000000003E-2</v>
      </c>
      <c r="CH1624" s="38">
        <v>-2.0489199999999999E-2</v>
      </c>
      <c r="CI1624" s="38">
        <v>-1.80448E-2</v>
      </c>
      <c r="CJ1624" s="38">
        <v>-9.5054000000000007E-3</v>
      </c>
      <c r="CK1624" s="38">
        <v>1.1150999999999999E-3</v>
      </c>
      <c r="CL1624" s="38">
        <v>1.78239E-2</v>
      </c>
      <c r="CM1624" s="38">
        <v>5.0609300000000003E-2</v>
      </c>
      <c r="CN1624" s="38">
        <v>-2.6657799999999999E-2</v>
      </c>
      <c r="CO1624" s="38">
        <v>3.8107500000000002E-2</v>
      </c>
      <c r="CP1624" s="38">
        <v>9.0370000000000001E-4</v>
      </c>
      <c r="CQ1624" s="38">
        <v>-3.5749299999999998E-2</v>
      </c>
      <c r="CR1624" s="38">
        <v>-1.14126E-2</v>
      </c>
      <c r="CS1624" s="38">
        <v>-9.9330000000000009E-3</v>
      </c>
      <c r="CT1624" s="38">
        <v>1.8948999999999999E-3</v>
      </c>
      <c r="CU1624" s="38">
        <v>-2.0610099999999999E-2</v>
      </c>
      <c r="CV1624" s="38">
        <v>4.5327399999999997E-2</v>
      </c>
      <c r="CW1624" s="38">
        <v>2.97585E-2</v>
      </c>
      <c r="CX1624" s="38">
        <v>0.1246121</v>
      </c>
      <c r="CY1624" s="38">
        <v>0.1146571</v>
      </c>
      <c r="CZ1624" s="38">
        <v>0.1043432</v>
      </c>
      <c r="DA1624" s="38">
        <v>-1.2012200000000001E-2</v>
      </c>
      <c r="DB1624" s="38">
        <v>5.4111100000000002E-2</v>
      </c>
      <c r="DC1624" s="38">
        <v>3.4906100000000002E-2</v>
      </c>
      <c r="DD1624" s="38">
        <v>-4.1515499999999997E-2</v>
      </c>
      <c r="DE1624" s="38">
        <v>-7.2086200000000003E-2</v>
      </c>
      <c r="DF1624" s="38">
        <v>-6.2516000000000004E-3</v>
      </c>
      <c r="DG1624" s="38">
        <v>-4.5665999999999997E-3</v>
      </c>
      <c r="DH1624" s="38">
        <v>2.0680999999999998E-3</v>
      </c>
      <c r="DI1624" s="38">
        <v>1.36109E-2</v>
      </c>
      <c r="DJ1624" s="38">
        <v>2.7978200000000002E-2</v>
      </c>
      <c r="DK1624" s="38">
        <v>6.3453399999999993E-2</v>
      </c>
      <c r="DL1624" s="38">
        <v>-1.2274500000000001E-2</v>
      </c>
      <c r="DM1624" s="38">
        <v>5.22672E-2</v>
      </c>
      <c r="DN1624" s="38">
        <v>1.6755900000000001E-2</v>
      </c>
      <c r="DO1624" s="38">
        <v>-2.00713E-2</v>
      </c>
      <c r="DP1624" s="38">
        <v>-1.1257999999999999E-3</v>
      </c>
      <c r="DQ1624" s="38">
        <v>9.3579999999999998E-4</v>
      </c>
      <c r="DR1624" s="38">
        <v>9.7935999999999995E-3</v>
      </c>
      <c r="DS1624" s="38">
        <v>-8.5261E-3</v>
      </c>
      <c r="DT1624" s="38">
        <v>5.9109099999999998E-2</v>
      </c>
      <c r="DU1624" s="38">
        <v>4.73622E-2</v>
      </c>
      <c r="DV1624" s="38">
        <v>0.14422090000000001</v>
      </c>
      <c r="DW1624" s="38">
        <v>0.13784640000000001</v>
      </c>
      <c r="DX1624" s="38">
        <v>0.1248682</v>
      </c>
      <c r="DY1624" s="38">
        <v>1.4511400000000001E-2</v>
      </c>
      <c r="DZ1624" s="38">
        <v>8.2026600000000005E-2</v>
      </c>
      <c r="EA1624" s="38">
        <v>5.9251999999999999E-2</v>
      </c>
      <c r="EB1624" s="38">
        <v>-1.9500300000000002E-2</v>
      </c>
      <c r="EC1624" s="38">
        <v>-5.0088899999999999E-2</v>
      </c>
      <c r="ED1624" s="38">
        <v>1.43053E-2</v>
      </c>
      <c r="EE1624" s="38">
        <v>1.4893699999999999E-2</v>
      </c>
      <c r="EF1624" s="38">
        <v>1.87785E-2</v>
      </c>
      <c r="EG1624" s="38">
        <v>3.1652899999999998E-2</v>
      </c>
      <c r="EH1624" s="38">
        <v>4.2639400000000001E-2</v>
      </c>
      <c r="EI1624" s="38">
        <v>8.1998199999999993E-2</v>
      </c>
      <c r="EJ1624" s="38">
        <v>8.4928E-3</v>
      </c>
      <c r="EK1624" s="38">
        <v>7.2711600000000001E-2</v>
      </c>
      <c r="EL1624" s="38">
        <v>3.9643999999999999E-2</v>
      </c>
      <c r="EM1624" s="38">
        <v>2.5653E-3</v>
      </c>
      <c r="EN1624" s="38">
        <v>1.3726800000000001E-2</v>
      </c>
      <c r="EO1624" s="38">
        <v>1.66287E-2</v>
      </c>
      <c r="EP1624" s="38">
        <v>2.1198100000000001E-2</v>
      </c>
      <c r="EQ1624" s="38">
        <v>8.9212000000000007E-3</v>
      </c>
      <c r="ER1624" s="38">
        <v>7.9007800000000003E-2</v>
      </c>
      <c r="ES1624" s="38">
        <v>7.2779200000000002E-2</v>
      </c>
      <c r="ET1624" s="38">
        <v>0.17253279999999999</v>
      </c>
      <c r="EU1624" s="38">
        <v>0.17132800000000001</v>
      </c>
      <c r="EV1624" s="38">
        <v>0.15450320000000001</v>
      </c>
      <c r="EW1624" s="38">
        <v>5.2807399999999997E-2</v>
      </c>
      <c r="EX1624" s="38">
        <v>0.1223323</v>
      </c>
      <c r="EY1624" s="38">
        <v>9.4403699999999993E-2</v>
      </c>
      <c r="EZ1624" s="38">
        <v>1.2286099999999999E-2</v>
      </c>
      <c r="FA1624" s="38">
        <v>-1.8328199999999999E-2</v>
      </c>
      <c r="FB1624" s="38">
        <v>83.971950000000007</v>
      </c>
      <c r="FC1624" s="38">
        <v>82.723259999999996</v>
      </c>
      <c r="FD1624" s="38">
        <v>81.206999999999994</v>
      </c>
      <c r="FE1624" s="38">
        <v>80.026439999999994</v>
      </c>
      <c r="FF1624" s="38">
        <v>78.896029999999996</v>
      </c>
      <c r="FG1624" s="38">
        <v>78.512860000000003</v>
      </c>
      <c r="FH1624" s="38">
        <v>77.927109999999999</v>
      </c>
      <c r="FI1624" s="38">
        <v>80.04813</v>
      </c>
      <c r="FJ1624" s="38">
        <v>85.125659999999996</v>
      </c>
      <c r="FK1624" s="38">
        <v>90.878169999999997</v>
      </c>
      <c r="FL1624" s="38">
        <v>95.581339999999997</v>
      </c>
      <c r="FM1624" s="38">
        <v>100.3433</v>
      </c>
      <c r="FN1624" s="38">
        <v>103.8823</v>
      </c>
      <c r="FO1624" s="38">
        <v>106.8417</v>
      </c>
      <c r="FP1624" s="38">
        <v>108.7396</v>
      </c>
      <c r="FQ1624" s="38">
        <v>110.0911</v>
      </c>
      <c r="FR1624" s="38">
        <v>109.7906</v>
      </c>
      <c r="FS1624" s="38">
        <v>107.9285</v>
      </c>
      <c r="FT1624" s="38">
        <v>104.9425</v>
      </c>
      <c r="FU1624" s="38">
        <v>99.609269999999995</v>
      </c>
      <c r="FV1624" s="38">
        <v>95.046350000000004</v>
      </c>
      <c r="FW1624">
        <v>92.362700000000004</v>
      </c>
      <c r="FX1624">
        <v>90.618870000000001</v>
      </c>
      <c r="FY1624">
        <v>88.130290000000002</v>
      </c>
      <c r="FZ1624">
        <v>4.2066300000000001E-2</v>
      </c>
      <c r="GA1624">
        <v>0.32842280000000001</v>
      </c>
      <c r="GB1624">
        <v>1</v>
      </c>
    </row>
    <row r="1625" spans="1:184" x14ac:dyDescent="0.3">
      <c r="A1625" t="s">
        <v>1</v>
      </c>
      <c r="B1625" t="s">
        <v>278</v>
      </c>
      <c r="C1625" t="s">
        <v>1</v>
      </c>
      <c r="D1625" t="s">
        <v>1</v>
      </c>
      <c r="E1625" t="s">
        <v>1</v>
      </c>
      <c r="F1625" t="s">
        <v>1</v>
      </c>
      <c r="G1625" t="s">
        <v>1</v>
      </c>
      <c r="H1625" s="40" t="s">
        <v>1</v>
      </c>
      <c r="I1625" s="18" t="s">
        <v>1</v>
      </c>
      <c r="J1625" s="38" t="s">
        <v>1</v>
      </c>
      <c r="K1625" s="18">
        <v>44811</v>
      </c>
      <c r="L1625" s="38">
        <v>5901</v>
      </c>
      <c r="M1625" s="38">
        <v>5901</v>
      </c>
      <c r="N1625" s="38">
        <v>2.4430160000000001</v>
      </c>
      <c r="O1625" s="38">
        <v>2.3569089999999999</v>
      </c>
      <c r="P1625" s="38">
        <v>2.2759299999999998</v>
      </c>
      <c r="Q1625" s="38">
        <v>2.2624759999999999</v>
      </c>
      <c r="R1625" s="38">
        <v>2.303375</v>
      </c>
      <c r="S1625" s="38">
        <v>2.4220069999999998</v>
      </c>
      <c r="T1625" s="38">
        <v>2.4014880000000001</v>
      </c>
      <c r="U1625" s="38">
        <v>2.4951219999999998</v>
      </c>
      <c r="V1625" s="38">
        <v>2.740345</v>
      </c>
      <c r="W1625" s="38">
        <v>2.8582200000000002</v>
      </c>
      <c r="X1625" s="38">
        <v>2.9831300000000001</v>
      </c>
      <c r="Y1625" s="38">
        <v>3.1162749999999999</v>
      </c>
      <c r="Z1625" s="38">
        <v>3.198223</v>
      </c>
      <c r="AA1625" s="38">
        <v>3.2649460000000001</v>
      </c>
      <c r="AB1625" s="38">
        <v>3.335242</v>
      </c>
      <c r="AC1625" s="38">
        <v>3.295013</v>
      </c>
      <c r="AD1625" s="38">
        <v>3.2487840000000001</v>
      </c>
      <c r="AE1625" s="38">
        <v>3.0970080000000002</v>
      </c>
      <c r="AF1625" s="38">
        <v>2.9073540000000002</v>
      </c>
      <c r="AG1625" s="38">
        <v>2.8780549999999998</v>
      </c>
      <c r="AH1625" s="38">
        <v>2.9418009999999999</v>
      </c>
      <c r="AI1625" s="38">
        <v>2.8588119999999999</v>
      </c>
      <c r="AJ1625" s="38">
        <v>2.6772070000000001</v>
      </c>
      <c r="AK1625" s="38">
        <v>2.520931</v>
      </c>
      <c r="AL1625" s="38">
        <v>-9.5661099999999999E-2</v>
      </c>
      <c r="AM1625" s="38">
        <v>-7.8531000000000004E-2</v>
      </c>
      <c r="AN1625" s="38">
        <v>-4.8461400000000002E-2</v>
      </c>
      <c r="AO1625" s="38">
        <v>-4.5476200000000001E-2</v>
      </c>
      <c r="AP1625" s="38">
        <v>3.3706199999999999E-2</v>
      </c>
      <c r="AQ1625" s="38">
        <v>1.2938699999999999E-2</v>
      </c>
      <c r="AR1625" s="38">
        <v>-4.8727100000000002E-2</v>
      </c>
      <c r="AS1625" s="38">
        <v>1.9917899999999999E-2</v>
      </c>
      <c r="AT1625" s="38">
        <v>2.4421200000000001E-2</v>
      </c>
      <c r="AU1625" s="38">
        <v>-3.59907E-2</v>
      </c>
      <c r="AV1625" s="38">
        <v>-2.1077599999999998E-2</v>
      </c>
      <c r="AW1625" s="38">
        <v>-1.1273500000000001E-2</v>
      </c>
      <c r="AX1625" s="38">
        <v>-3.2416500000000001E-2</v>
      </c>
      <c r="AY1625" s="38">
        <v>-2.4292999999999999E-2</v>
      </c>
      <c r="AZ1625" s="38">
        <v>-2.4580000000000001E-4</v>
      </c>
      <c r="BA1625" s="38">
        <v>-7.6064099999999996E-2</v>
      </c>
      <c r="BB1625" s="38">
        <v>-7.3527499999999996E-2</v>
      </c>
      <c r="BC1625" s="38">
        <v>-4.0974000000000002E-3</v>
      </c>
      <c r="BD1625" s="38">
        <v>-5.9971099999999999E-2</v>
      </c>
      <c r="BE1625" s="38">
        <v>-0.223579</v>
      </c>
      <c r="BF1625" s="38">
        <v>-5.35922E-2</v>
      </c>
      <c r="BG1625" s="38">
        <v>2.54348E-2</v>
      </c>
      <c r="BH1625" s="38">
        <v>-6.6738400000000003E-2</v>
      </c>
      <c r="BI1625" s="38">
        <v>-4.9540800000000003E-2</v>
      </c>
      <c r="BJ1625" s="38">
        <v>-7.6743699999999998E-2</v>
      </c>
      <c r="BK1625" s="38">
        <v>-6.2492499999999999E-2</v>
      </c>
      <c r="BL1625" s="38">
        <v>-3.3891299999999999E-2</v>
      </c>
      <c r="BM1625" s="38">
        <v>-3.0211999999999999E-2</v>
      </c>
      <c r="BN1625" s="38">
        <v>4.2845899999999999E-2</v>
      </c>
      <c r="BO1625" s="38">
        <v>2.6227400000000001E-2</v>
      </c>
      <c r="BP1625" s="38">
        <v>-3.1163699999999999E-2</v>
      </c>
      <c r="BQ1625" s="38">
        <v>3.7558500000000002E-2</v>
      </c>
      <c r="BR1625" s="38">
        <v>4.1651100000000003E-2</v>
      </c>
      <c r="BS1625" s="38">
        <v>-1.9456500000000002E-2</v>
      </c>
      <c r="BT1625" s="38">
        <v>-9.0679999999999997E-3</v>
      </c>
      <c r="BU1625" s="38">
        <v>1.2982E-3</v>
      </c>
      <c r="BV1625" s="38">
        <v>-2.3818200000000001E-2</v>
      </c>
      <c r="BW1625" s="38">
        <v>-1.2085500000000001E-2</v>
      </c>
      <c r="BX1625" s="38">
        <v>1.4968E-2</v>
      </c>
      <c r="BY1625" s="38">
        <v>-5.8518100000000003E-2</v>
      </c>
      <c r="BZ1625" s="38">
        <v>-5.2523599999999997E-2</v>
      </c>
      <c r="CA1625" s="38">
        <v>2.2345400000000001E-2</v>
      </c>
      <c r="CB1625" s="38">
        <v>-3.7575999999999998E-2</v>
      </c>
      <c r="CC1625" s="38">
        <v>-0.1950538</v>
      </c>
      <c r="CD1625" s="38">
        <v>-2.14348E-2</v>
      </c>
      <c r="CE1625" s="38">
        <v>4.7559700000000003E-2</v>
      </c>
      <c r="CF1625" s="38">
        <v>-4.5127E-2</v>
      </c>
      <c r="CG1625" s="38">
        <v>-2.7850099999999999E-2</v>
      </c>
      <c r="CH1625" s="38">
        <v>-6.3641500000000004E-2</v>
      </c>
      <c r="CI1625" s="38">
        <v>-5.1384199999999998E-2</v>
      </c>
      <c r="CJ1625" s="38">
        <v>-2.3800100000000001E-2</v>
      </c>
      <c r="CK1625" s="38">
        <v>-1.9640000000000001E-2</v>
      </c>
      <c r="CL1625" s="38">
        <v>4.91761E-2</v>
      </c>
      <c r="CM1625" s="38">
        <v>3.54311E-2</v>
      </c>
      <c r="CN1625" s="38">
        <v>-1.8999499999999999E-2</v>
      </c>
      <c r="CO1625" s="38">
        <v>4.9776300000000002E-2</v>
      </c>
      <c r="CP1625" s="38">
        <v>5.35845E-2</v>
      </c>
      <c r="CQ1625" s="38">
        <v>-8.005E-3</v>
      </c>
      <c r="CR1625" s="38">
        <v>-7.5020000000000002E-4</v>
      </c>
      <c r="CS1625" s="38">
        <v>1.0005399999999999E-2</v>
      </c>
      <c r="CT1625" s="38">
        <v>-1.78631E-2</v>
      </c>
      <c r="CU1625" s="38">
        <v>-3.6307000000000002E-3</v>
      </c>
      <c r="CV1625" s="38">
        <v>2.5505099999999999E-2</v>
      </c>
      <c r="CW1625" s="38">
        <v>-4.6365900000000002E-2</v>
      </c>
      <c r="CX1625" s="38">
        <v>-3.7976299999999998E-2</v>
      </c>
      <c r="CY1625" s="38">
        <v>4.0659599999999997E-2</v>
      </c>
      <c r="CZ1625" s="38">
        <v>-2.20652E-2</v>
      </c>
      <c r="DA1625" s="38">
        <v>-0.17529729999999999</v>
      </c>
      <c r="DB1625" s="38">
        <v>8.3739999999999997E-4</v>
      </c>
      <c r="DC1625" s="38">
        <v>6.2883400000000006E-2</v>
      </c>
      <c r="DD1625" s="38">
        <v>-3.0158999999999998E-2</v>
      </c>
      <c r="DE1625" s="38">
        <v>-1.28272E-2</v>
      </c>
      <c r="DF1625" s="38">
        <v>-5.0539399999999998E-2</v>
      </c>
      <c r="DG1625" s="38">
        <v>-4.0275999999999999E-2</v>
      </c>
      <c r="DH1625" s="38">
        <v>-1.37089E-2</v>
      </c>
      <c r="DI1625" s="38">
        <v>-9.0681000000000008E-3</v>
      </c>
      <c r="DJ1625" s="38">
        <v>5.5506300000000001E-2</v>
      </c>
      <c r="DK1625" s="38">
        <v>4.4634899999999998E-2</v>
      </c>
      <c r="DL1625" s="38">
        <v>-6.8351999999999996E-3</v>
      </c>
      <c r="DM1625" s="38">
        <v>6.1994100000000003E-2</v>
      </c>
      <c r="DN1625" s="38">
        <v>6.5517800000000001E-2</v>
      </c>
      <c r="DO1625" s="38">
        <v>3.4464999999999999E-3</v>
      </c>
      <c r="DP1625" s="38">
        <v>7.5675999999999998E-3</v>
      </c>
      <c r="DQ1625" s="38">
        <v>1.8712599999999999E-2</v>
      </c>
      <c r="DR1625" s="38">
        <v>-1.1908E-2</v>
      </c>
      <c r="DS1625" s="38">
        <v>4.8241999999999998E-3</v>
      </c>
      <c r="DT1625" s="38">
        <v>3.6042100000000001E-2</v>
      </c>
      <c r="DU1625" s="38">
        <v>-3.4213599999999997E-2</v>
      </c>
      <c r="DV1625" s="38">
        <v>-2.3429100000000001E-2</v>
      </c>
      <c r="DW1625" s="38">
        <v>5.89738E-2</v>
      </c>
      <c r="DX1625" s="38">
        <v>-6.5544000000000002E-3</v>
      </c>
      <c r="DY1625" s="38">
        <v>-0.15554090000000001</v>
      </c>
      <c r="DZ1625" s="38">
        <v>2.3109500000000002E-2</v>
      </c>
      <c r="EA1625" s="38">
        <v>7.8206999999999999E-2</v>
      </c>
      <c r="EB1625" s="38">
        <v>-1.51909E-2</v>
      </c>
      <c r="EC1625" s="38">
        <v>2.1957000000000001E-3</v>
      </c>
      <c r="ED1625" s="38">
        <v>-3.1621999999999997E-2</v>
      </c>
      <c r="EE1625" s="38">
        <v>-2.4237499999999999E-2</v>
      </c>
      <c r="EF1625" s="38">
        <v>8.6109999999999995E-4</v>
      </c>
      <c r="EG1625" s="38">
        <v>6.1961000000000004E-3</v>
      </c>
      <c r="EH1625" s="38">
        <v>6.4645999999999995E-2</v>
      </c>
      <c r="EI1625" s="38">
        <v>5.7923599999999999E-2</v>
      </c>
      <c r="EJ1625" s="38">
        <v>1.0728100000000001E-2</v>
      </c>
      <c r="EK1625" s="38">
        <v>7.9634700000000003E-2</v>
      </c>
      <c r="EL1625" s="38">
        <v>8.2747699999999993E-2</v>
      </c>
      <c r="EM1625" s="38">
        <v>1.9980600000000001E-2</v>
      </c>
      <c r="EN1625" s="38">
        <v>1.95771E-2</v>
      </c>
      <c r="EO1625" s="38">
        <v>3.1284300000000001E-2</v>
      </c>
      <c r="EP1625" s="38">
        <v>-3.3097999999999999E-3</v>
      </c>
      <c r="EQ1625" s="38">
        <v>1.70317E-2</v>
      </c>
      <c r="ER1625" s="38">
        <v>5.12559E-2</v>
      </c>
      <c r="ES1625" s="38">
        <v>-1.6667700000000001E-2</v>
      </c>
      <c r="ET1625" s="38">
        <v>-2.4252000000000002E-3</v>
      </c>
      <c r="EU1625" s="38">
        <v>8.5416699999999998E-2</v>
      </c>
      <c r="EV1625" s="38">
        <v>1.5840699999999999E-2</v>
      </c>
      <c r="EW1625" s="38">
        <v>-0.12701570000000001</v>
      </c>
      <c r="EX1625" s="38">
        <v>5.5266900000000001E-2</v>
      </c>
      <c r="EY1625" s="38">
        <v>0.1003319</v>
      </c>
      <c r="EZ1625" s="38">
        <v>6.4205E-3</v>
      </c>
      <c r="FA1625" s="38">
        <v>2.3886399999999999E-2</v>
      </c>
      <c r="FB1625" s="38">
        <v>86.7346</v>
      </c>
      <c r="FC1625" s="38">
        <v>85.270899999999997</v>
      </c>
      <c r="FD1625" s="38">
        <v>82.685090000000002</v>
      </c>
      <c r="FE1625" s="38">
        <v>81.490340000000003</v>
      </c>
      <c r="FF1625" s="38">
        <v>80.021339999999995</v>
      </c>
      <c r="FG1625" s="38">
        <v>78.148619999999994</v>
      </c>
      <c r="FH1625" s="38">
        <v>77.38503</v>
      </c>
      <c r="FI1625" s="38">
        <v>78.259609999999995</v>
      </c>
      <c r="FJ1625" s="38">
        <v>83.076120000000003</v>
      </c>
      <c r="FK1625" s="38">
        <v>88.442639999999997</v>
      </c>
      <c r="FL1625" s="38">
        <v>93.752170000000007</v>
      </c>
      <c r="FM1625" s="38">
        <v>97.436009999999996</v>
      </c>
      <c r="FN1625" s="38">
        <v>100.9318</v>
      </c>
      <c r="FO1625" s="38">
        <v>103.5579</v>
      </c>
      <c r="FP1625" s="38">
        <v>105.28</v>
      </c>
      <c r="FQ1625" s="38">
        <v>106.2856</v>
      </c>
      <c r="FR1625" s="38">
        <v>105.8436</v>
      </c>
      <c r="FS1625" s="38">
        <v>103.9254</v>
      </c>
      <c r="FT1625" s="38">
        <v>100.7482</v>
      </c>
      <c r="FU1625" s="38">
        <v>96.437190000000001</v>
      </c>
      <c r="FV1625" s="38">
        <v>93.438609999999997</v>
      </c>
      <c r="FW1625">
        <v>91.329179999999994</v>
      </c>
      <c r="FX1625">
        <v>88.705799999999996</v>
      </c>
      <c r="FY1625">
        <v>86.02619</v>
      </c>
      <c r="FZ1625">
        <v>3.2307700000000002E-2</v>
      </c>
      <c r="GA1625">
        <v>0.25252859999999999</v>
      </c>
      <c r="GB1625">
        <v>1</v>
      </c>
    </row>
    <row r="1626" spans="1:184" x14ac:dyDescent="0.3">
      <c r="A1626" t="s">
        <v>1</v>
      </c>
      <c r="B1626" t="s">
        <v>278</v>
      </c>
      <c r="C1626" t="s">
        <v>1</v>
      </c>
      <c r="D1626" t="s">
        <v>1</v>
      </c>
      <c r="E1626" t="s">
        <v>1</v>
      </c>
      <c r="F1626" t="s">
        <v>1</v>
      </c>
      <c r="G1626" t="s">
        <v>1</v>
      </c>
      <c r="H1626" s="40" t="s">
        <v>1</v>
      </c>
      <c r="I1626" s="18" t="s">
        <v>1</v>
      </c>
      <c r="J1626" s="38" t="s">
        <v>1</v>
      </c>
      <c r="K1626" s="18" t="s">
        <v>2</v>
      </c>
      <c r="L1626" s="38">
        <v>5916</v>
      </c>
      <c r="M1626" s="38">
        <v>5916</v>
      </c>
      <c r="N1626" s="38">
        <v>2.2417060000000002</v>
      </c>
      <c r="O1626" s="38">
        <v>2.1749329999999998</v>
      </c>
      <c r="P1626" s="38">
        <v>2.1158649999999999</v>
      </c>
      <c r="Q1626" s="38">
        <v>2.108441</v>
      </c>
      <c r="R1626" s="38">
        <v>2.1306600000000002</v>
      </c>
      <c r="S1626" s="38">
        <v>2.243716</v>
      </c>
      <c r="T1626" s="38">
        <v>2.233317</v>
      </c>
      <c r="U1626" s="38">
        <v>2.314492</v>
      </c>
      <c r="V1626" s="38">
        <v>2.5367799999999998</v>
      </c>
      <c r="W1626" s="38">
        <v>2.6748240000000001</v>
      </c>
      <c r="X1626" s="38">
        <v>2.807051</v>
      </c>
      <c r="Y1626" s="38">
        <v>2.934024</v>
      </c>
      <c r="Z1626" s="38">
        <v>3.0228299999999999</v>
      </c>
      <c r="AA1626" s="38">
        <v>3.1081840000000001</v>
      </c>
      <c r="AB1626" s="38">
        <v>3.1653820000000001</v>
      </c>
      <c r="AC1626" s="38">
        <v>3.1349860000000001</v>
      </c>
      <c r="AD1626" s="38">
        <v>3.0708929999999999</v>
      </c>
      <c r="AE1626" s="38">
        <v>2.9038789999999999</v>
      </c>
      <c r="AF1626" s="38">
        <v>2.7506919999999999</v>
      </c>
      <c r="AG1626" s="38">
        <v>2.7155610000000001</v>
      </c>
      <c r="AH1626" s="38">
        <v>2.7800039999999999</v>
      </c>
      <c r="AI1626" s="38">
        <v>2.7013029999999998</v>
      </c>
      <c r="AJ1626" s="38">
        <v>2.5379100000000001</v>
      </c>
      <c r="AK1626" s="38">
        <v>2.3893230000000001</v>
      </c>
      <c r="AL1626" s="38">
        <v>-1.5476999999999999E-2</v>
      </c>
      <c r="AM1626" s="38">
        <v>-1.32637E-2</v>
      </c>
      <c r="AN1626" s="38">
        <v>-1.8751299999999999E-2</v>
      </c>
      <c r="AO1626" s="38">
        <v>-1.00465E-2</v>
      </c>
      <c r="AP1626" s="38">
        <v>-3.6694000000000002E-3</v>
      </c>
      <c r="AQ1626" s="38">
        <v>-7.8727999999999992E-3</v>
      </c>
      <c r="AR1626" s="38">
        <v>-2.7811700000000002E-2</v>
      </c>
      <c r="AS1626" s="38">
        <v>-1.2705599999999999E-2</v>
      </c>
      <c r="AT1626" s="38">
        <v>-1.9213500000000001E-2</v>
      </c>
      <c r="AU1626" s="38">
        <v>-3.09567E-2</v>
      </c>
      <c r="AV1626" s="38">
        <v>-2.6697499999999999E-2</v>
      </c>
      <c r="AW1626" s="38">
        <v>-1.3721199999999999E-2</v>
      </c>
      <c r="AX1626" s="38">
        <v>-1.31033E-2</v>
      </c>
      <c r="AY1626" s="38">
        <v>-1.1755099999999999E-2</v>
      </c>
      <c r="AZ1626" s="38">
        <v>7.6537999999999997E-3</v>
      </c>
      <c r="BA1626" s="38">
        <v>-9.2346000000000008E-3</v>
      </c>
      <c r="BB1626" s="38">
        <v>1.6732500000000001E-2</v>
      </c>
      <c r="BC1626" s="38">
        <v>3.65324E-2</v>
      </c>
      <c r="BD1626" s="38">
        <v>1.8197700000000001E-2</v>
      </c>
      <c r="BE1626" s="38">
        <v>-1.0840199999999999E-2</v>
      </c>
      <c r="BF1626" s="38">
        <v>1.75698E-2</v>
      </c>
      <c r="BG1626" s="38">
        <v>2.3538000000000001E-3</v>
      </c>
      <c r="BH1626" s="38">
        <v>-1.7505300000000001E-2</v>
      </c>
      <c r="BI1626" s="38">
        <v>-1.9357099999999999E-2</v>
      </c>
      <c r="BJ1626" s="38">
        <v>-5.8539999999999998E-3</v>
      </c>
      <c r="BK1626" s="38">
        <v>-3.6492E-3</v>
      </c>
      <c r="BL1626" s="38">
        <v>-9.3158000000000008E-3</v>
      </c>
      <c r="BM1626" s="38">
        <v>-6.2169999999999999E-4</v>
      </c>
      <c r="BN1626" s="38">
        <v>1.3588000000000001E-3</v>
      </c>
      <c r="BO1626" s="38">
        <v>3.6469999999999997E-4</v>
      </c>
      <c r="BP1626" s="38">
        <v>-1.31539E-2</v>
      </c>
      <c r="BQ1626" s="38">
        <v>-2.6957999999999999E-3</v>
      </c>
      <c r="BR1626" s="38">
        <v>-8.6800999999999996E-3</v>
      </c>
      <c r="BS1626" s="38">
        <v>-2.1814099999999999E-2</v>
      </c>
      <c r="BT1626" s="38">
        <v>-1.8881499999999999E-2</v>
      </c>
      <c r="BU1626" s="38">
        <v>-7.3756999999999998E-3</v>
      </c>
      <c r="BV1626" s="38">
        <v>-7.1345000000000002E-3</v>
      </c>
      <c r="BW1626" s="38">
        <v>-5.6575999999999996E-3</v>
      </c>
      <c r="BX1626" s="38">
        <v>1.6497299999999999E-2</v>
      </c>
      <c r="BY1626" s="38">
        <v>3.5988999999999999E-3</v>
      </c>
      <c r="BZ1626" s="38">
        <v>2.8694999999999998E-2</v>
      </c>
      <c r="CA1626" s="38">
        <v>4.9452299999999998E-2</v>
      </c>
      <c r="CB1626" s="38">
        <v>3.0758600000000001E-2</v>
      </c>
      <c r="CC1626" s="38">
        <v>7.8983999999999999E-3</v>
      </c>
      <c r="CD1626" s="38">
        <v>3.5594000000000001E-2</v>
      </c>
      <c r="CE1626" s="38">
        <v>1.64669E-2</v>
      </c>
      <c r="CF1626" s="38">
        <v>-3.5435000000000002E-3</v>
      </c>
      <c r="CG1626" s="38">
        <v>-5.0575000000000004E-3</v>
      </c>
      <c r="CH1626" s="38">
        <v>8.1079999999999998E-4</v>
      </c>
      <c r="CI1626" s="38">
        <v>3.0097000000000001E-3</v>
      </c>
      <c r="CJ1626" s="38">
        <v>-2.7807999999999999E-3</v>
      </c>
      <c r="CK1626" s="38">
        <v>5.9058000000000001E-3</v>
      </c>
      <c r="CL1626" s="38">
        <v>4.8412999999999998E-3</v>
      </c>
      <c r="CM1626" s="38">
        <v>6.0699999999999999E-3</v>
      </c>
      <c r="CN1626" s="38">
        <v>-3.0019000000000001E-3</v>
      </c>
      <c r="CO1626" s="38">
        <v>4.2370000000000003E-3</v>
      </c>
      <c r="CP1626" s="38">
        <v>-1.3847E-3</v>
      </c>
      <c r="CQ1626" s="38">
        <v>-1.5481999999999999E-2</v>
      </c>
      <c r="CR1626" s="38">
        <v>-1.34681E-2</v>
      </c>
      <c r="CS1626" s="38">
        <v>-2.9808E-3</v>
      </c>
      <c r="CT1626" s="38">
        <v>-3.0005000000000001E-3</v>
      </c>
      <c r="CU1626" s="38">
        <v>-1.4345E-3</v>
      </c>
      <c r="CV1626" s="38">
        <v>2.2622300000000001E-2</v>
      </c>
      <c r="CW1626" s="38">
        <v>1.2487399999999999E-2</v>
      </c>
      <c r="CX1626" s="38">
        <v>3.6980199999999998E-2</v>
      </c>
      <c r="CY1626" s="38">
        <v>5.8400599999999997E-2</v>
      </c>
      <c r="CZ1626" s="38">
        <v>3.9458300000000002E-2</v>
      </c>
      <c r="DA1626" s="38">
        <v>2.0876800000000001E-2</v>
      </c>
      <c r="DB1626" s="38">
        <v>4.8077599999999998E-2</v>
      </c>
      <c r="DC1626" s="38">
        <v>2.62416E-2</v>
      </c>
      <c r="DD1626" s="38">
        <v>6.1265E-3</v>
      </c>
      <c r="DE1626" s="38">
        <v>4.8463999999999998E-3</v>
      </c>
      <c r="DF1626" s="38">
        <v>7.4757000000000001E-3</v>
      </c>
      <c r="DG1626" s="38">
        <v>9.6687000000000006E-3</v>
      </c>
      <c r="DH1626" s="38">
        <v>3.7542999999999999E-3</v>
      </c>
      <c r="DI1626" s="38">
        <v>1.24333E-2</v>
      </c>
      <c r="DJ1626" s="38">
        <v>8.3237999999999993E-3</v>
      </c>
      <c r="DK1626" s="38">
        <v>1.1775300000000001E-2</v>
      </c>
      <c r="DL1626" s="38">
        <v>7.1501000000000004E-3</v>
      </c>
      <c r="DM1626" s="38">
        <v>1.1169800000000001E-2</v>
      </c>
      <c r="DN1626" s="38">
        <v>5.9106000000000002E-3</v>
      </c>
      <c r="DO1626" s="38">
        <v>-9.1497999999999996E-3</v>
      </c>
      <c r="DP1626" s="38">
        <v>-8.0546999999999997E-3</v>
      </c>
      <c r="DQ1626" s="38">
        <v>1.4140999999999999E-3</v>
      </c>
      <c r="DR1626" s="38">
        <v>1.1335E-3</v>
      </c>
      <c r="DS1626" s="38">
        <v>2.7886E-3</v>
      </c>
      <c r="DT1626" s="38">
        <v>2.87473E-2</v>
      </c>
      <c r="DU1626" s="38">
        <v>2.13759E-2</v>
      </c>
      <c r="DV1626" s="38">
        <v>4.5265399999999997E-2</v>
      </c>
      <c r="DW1626" s="38">
        <v>6.73488E-2</v>
      </c>
      <c r="DX1626" s="38">
        <v>4.8157999999999999E-2</v>
      </c>
      <c r="DY1626" s="38">
        <v>3.3855099999999999E-2</v>
      </c>
      <c r="DZ1626" s="38">
        <v>6.05611E-2</v>
      </c>
      <c r="EA1626" s="38">
        <v>3.6016300000000001E-2</v>
      </c>
      <c r="EB1626" s="38">
        <v>1.5796399999999999E-2</v>
      </c>
      <c r="EC1626" s="38">
        <v>1.47502E-2</v>
      </c>
      <c r="ED1626" s="38">
        <v>1.7098700000000001E-2</v>
      </c>
      <c r="EE1626" s="38">
        <v>1.92832E-2</v>
      </c>
      <c r="EF1626" s="38">
        <v>1.31898E-2</v>
      </c>
      <c r="EG1626" s="38">
        <v>2.1858099999999998E-2</v>
      </c>
      <c r="EH1626" s="38">
        <v>1.33519E-2</v>
      </c>
      <c r="EI1626" s="38">
        <v>2.0012700000000001E-2</v>
      </c>
      <c r="EJ1626" s="38">
        <v>2.1807900000000002E-2</v>
      </c>
      <c r="EK1626" s="38">
        <v>2.11796E-2</v>
      </c>
      <c r="EL1626" s="38">
        <v>1.6444E-2</v>
      </c>
      <c r="EM1626" s="38">
        <v>-7.2200000000000003E-6</v>
      </c>
      <c r="EN1626" s="38">
        <v>-2.386E-4</v>
      </c>
      <c r="EO1626" s="38">
        <v>7.7596000000000002E-3</v>
      </c>
      <c r="EP1626" s="38">
        <v>7.1022999999999998E-3</v>
      </c>
      <c r="EQ1626" s="38">
        <v>8.8860999999999992E-3</v>
      </c>
      <c r="ER1626" s="38">
        <v>3.7590800000000001E-2</v>
      </c>
      <c r="ES1626" s="38">
        <v>3.4209400000000001E-2</v>
      </c>
      <c r="ET1626" s="38">
        <v>5.7227899999999998E-2</v>
      </c>
      <c r="EU1626" s="38">
        <v>8.0268699999999998E-2</v>
      </c>
      <c r="EV1626" s="38">
        <v>6.0718899999999999E-2</v>
      </c>
      <c r="EW1626" s="38">
        <v>5.2593800000000003E-2</v>
      </c>
      <c r="EX1626" s="38">
        <v>7.85854E-2</v>
      </c>
      <c r="EY1626" s="38">
        <v>5.0129399999999998E-2</v>
      </c>
      <c r="EZ1626" s="38">
        <v>2.9758300000000001E-2</v>
      </c>
      <c r="FA1626" s="38">
        <v>2.9049800000000001E-2</v>
      </c>
      <c r="FB1626" s="38">
        <v>79.352249999999998</v>
      </c>
      <c r="FC1626" s="38">
        <v>77.858900000000006</v>
      </c>
      <c r="FD1626" s="38">
        <v>76.060680000000005</v>
      </c>
      <c r="FE1626" s="38">
        <v>74.562610000000006</v>
      </c>
      <c r="FF1626" s="38">
        <v>73.269900000000007</v>
      </c>
      <c r="FG1626" s="38">
        <v>72.217370000000003</v>
      </c>
      <c r="FH1626" s="38">
        <v>71.776089999999996</v>
      </c>
      <c r="FI1626" s="38">
        <v>74.134029999999996</v>
      </c>
      <c r="FJ1626" s="38">
        <v>78.501499999999993</v>
      </c>
      <c r="FK1626" s="38">
        <v>83.031229999999994</v>
      </c>
      <c r="FL1626" s="38">
        <v>87.430250000000001</v>
      </c>
      <c r="FM1626" s="38">
        <v>91.390320000000003</v>
      </c>
      <c r="FN1626" s="38">
        <v>94.668109999999999</v>
      </c>
      <c r="FO1626" s="38">
        <v>97.297749999999994</v>
      </c>
      <c r="FP1626" s="38">
        <v>99.184439999999995</v>
      </c>
      <c r="FQ1626" s="38">
        <v>100.3794</v>
      </c>
      <c r="FR1626" s="38">
        <v>100.6096</v>
      </c>
      <c r="FS1626" s="38">
        <v>99.593739999999997</v>
      </c>
      <c r="FT1626" s="38">
        <v>97.615679999999998</v>
      </c>
      <c r="FU1626" s="38">
        <v>94.115210000000005</v>
      </c>
      <c r="FV1626" s="38">
        <v>90.215329999999994</v>
      </c>
      <c r="FW1626">
        <v>87.094149999999999</v>
      </c>
      <c r="FX1626">
        <v>84.476860000000002</v>
      </c>
      <c r="FY1626">
        <v>81.979799999999997</v>
      </c>
      <c r="FZ1626">
        <v>1.7944600000000002E-2</v>
      </c>
      <c r="GA1626">
        <v>0.14705650000000001</v>
      </c>
      <c r="GB1626">
        <v>1</v>
      </c>
    </row>
    <row r="1627" spans="1:184" x14ac:dyDescent="0.3">
      <c r="A1627" t="s">
        <v>1</v>
      </c>
      <c r="B1627" t="s">
        <v>188</v>
      </c>
      <c r="C1627" t="s">
        <v>1</v>
      </c>
      <c r="D1627" t="s">
        <v>1</v>
      </c>
      <c r="E1627" t="s">
        <v>1</v>
      </c>
      <c r="F1627" t="s">
        <v>1</v>
      </c>
      <c r="G1627" t="s">
        <v>1</v>
      </c>
      <c r="H1627" s="40" t="s">
        <v>1</v>
      </c>
      <c r="I1627" s="18" t="s">
        <v>1</v>
      </c>
      <c r="J1627" s="38" t="s">
        <v>1</v>
      </c>
      <c r="K1627" s="18">
        <v>44722</v>
      </c>
      <c r="L1627" s="38">
        <v>11658</v>
      </c>
      <c r="M1627" s="38">
        <v>11658</v>
      </c>
      <c r="N1627" s="38">
        <v>5.9245549999999998</v>
      </c>
      <c r="O1627" s="38">
        <v>5.7247310000000002</v>
      </c>
      <c r="P1627" s="38">
        <v>5.5971599999999997</v>
      </c>
      <c r="Q1627" s="38">
        <v>5.5723019999999996</v>
      </c>
      <c r="R1627" s="38">
        <v>5.7271089999999996</v>
      </c>
      <c r="S1627" s="38">
        <v>5.9680600000000004</v>
      </c>
      <c r="T1627" s="38">
        <v>6.2046380000000001</v>
      </c>
      <c r="U1627" s="38">
        <v>7.0361880000000001</v>
      </c>
      <c r="V1627" s="38">
        <v>8.1120769999999993</v>
      </c>
      <c r="W1627" s="38">
        <v>9.2089999999999996</v>
      </c>
      <c r="X1627" s="38">
        <v>10.19523</v>
      </c>
      <c r="Y1627" s="38">
        <v>10.85666</v>
      </c>
      <c r="Z1627" s="38">
        <v>11.328390000000001</v>
      </c>
      <c r="AA1627" s="38">
        <v>11.7681</v>
      </c>
      <c r="AB1627" s="38">
        <v>12.041589999999999</v>
      </c>
      <c r="AC1627" s="38">
        <v>12.131919999999999</v>
      </c>
      <c r="AD1627" s="38">
        <v>11.952819999999999</v>
      </c>
      <c r="AE1627" s="38">
        <v>11.304349999999999</v>
      </c>
      <c r="AF1627" s="38">
        <v>10.406370000000001</v>
      </c>
      <c r="AG1627" s="38">
        <v>9.644539</v>
      </c>
      <c r="AH1627" s="38">
        <v>9.0121110000000009</v>
      </c>
      <c r="AI1627" s="38">
        <v>8.1463649999999994</v>
      </c>
      <c r="AJ1627" s="38">
        <v>7.2183909999999996</v>
      </c>
      <c r="AK1627" s="38">
        <v>6.5432949999999996</v>
      </c>
      <c r="AL1627" s="38">
        <v>2.9804400000000002E-2</v>
      </c>
      <c r="AM1627" s="38">
        <v>2.4735E-2</v>
      </c>
      <c r="AN1627" s="38">
        <v>2.2366500000000001E-2</v>
      </c>
      <c r="AO1627" s="38">
        <v>4.0477399999999997E-2</v>
      </c>
      <c r="AP1627" s="38">
        <v>3.8591199999999999E-2</v>
      </c>
      <c r="AQ1627" s="38">
        <v>-3.5561E-3</v>
      </c>
      <c r="AR1627" s="38">
        <v>-1.5645200000000001E-2</v>
      </c>
      <c r="AS1627" s="38">
        <v>-7.6654200000000006E-2</v>
      </c>
      <c r="AT1627" s="38">
        <v>-9.2372099999999999E-2</v>
      </c>
      <c r="AU1627" s="38">
        <v>-0.13076160000000001</v>
      </c>
      <c r="AV1627" s="38">
        <v>-0.12941230000000001</v>
      </c>
      <c r="AW1627" s="38">
        <v>-5.0801699999999998E-2</v>
      </c>
      <c r="AX1627" s="38">
        <v>-1.5685000000000001E-2</v>
      </c>
      <c r="AY1627" s="38">
        <v>7.5408000000000003E-3</v>
      </c>
      <c r="AZ1627" s="38">
        <v>4.0375300000000003E-2</v>
      </c>
      <c r="BA1627" s="38">
        <v>4.5245899999999999E-2</v>
      </c>
      <c r="BB1627" s="38">
        <v>4.7857999999999998E-2</v>
      </c>
      <c r="BC1627" s="38">
        <v>1.8961800000000001E-2</v>
      </c>
      <c r="BD1627" s="38">
        <v>-5.0447800000000001E-2</v>
      </c>
      <c r="BE1627" s="38">
        <v>-8.9623999999999995E-2</v>
      </c>
      <c r="BF1627" s="38">
        <v>-9.0533199999999994E-2</v>
      </c>
      <c r="BG1627" s="38">
        <v>-0.15378339999999999</v>
      </c>
      <c r="BH1627" s="38">
        <v>-0.1652537</v>
      </c>
      <c r="BI1627" s="38">
        <v>-0.17920079999999999</v>
      </c>
      <c r="BJ1627" s="38">
        <v>4.2257900000000001E-2</v>
      </c>
      <c r="BK1627" s="38">
        <v>3.4397900000000002E-2</v>
      </c>
      <c r="BL1627" s="38">
        <v>2.8743500000000002E-2</v>
      </c>
      <c r="BM1627" s="38">
        <v>4.6610800000000001E-2</v>
      </c>
      <c r="BN1627" s="38">
        <v>4.7363200000000001E-2</v>
      </c>
      <c r="BO1627" s="38">
        <v>8.6989000000000007E-3</v>
      </c>
      <c r="BP1627" s="38">
        <v>2.3435999999999999E-3</v>
      </c>
      <c r="BQ1627" s="38">
        <v>-6.51814E-2</v>
      </c>
      <c r="BR1627" s="38">
        <v>-7.7427200000000002E-2</v>
      </c>
      <c r="BS1627" s="38">
        <v>-0.1164941</v>
      </c>
      <c r="BT1627" s="38">
        <v>-0.1170836</v>
      </c>
      <c r="BU1627" s="38">
        <v>-3.9055800000000002E-2</v>
      </c>
      <c r="BV1627" s="38">
        <v>-9.5157000000000002E-3</v>
      </c>
      <c r="BW1627" s="38">
        <v>1.6315900000000001E-2</v>
      </c>
      <c r="BX1627" s="38">
        <v>5.5822200000000002E-2</v>
      </c>
      <c r="BY1627" s="38">
        <v>6.2626399999999999E-2</v>
      </c>
      <c r="BZ1627" s="38">
        <v>6.68464E-2</v>
      </c>
      <c r="CA1627" s="38">
        <v>3.8168300000000002E-2</v>
      </c>
      <c r="CB1627" s="38">
        <v>-3.1677400000000001E-2</v>
      </c>
      <c r="CC1627" s="38">
        <v>-7.0894399999999996E-2</v>
      </c>
      <c r="CD1627" s="38">
        <v>-7.3712899999999998E-2</v>
      </c>
      <c r="CE1627" s="38">
        <v>-0.1326484</v>
      </c>
      <c r="CF1627" s="38">
        <v>-0.14821670000000001</v>
      </c>
      <c r="CG1627" s="38">
        <v>-0.16283629999999999</v>
      </c>
      <c r="CH1627" s="38">
        <v>5.0883200000000003E-2</v>
      </c>
      <c r="CI1627" s="38">
        <v>4.1090300000000003E-2</v>
      </c>
      <c r="CJ1627" s="38">
        <v>3.3160200000000001E-2</v>
      </c>
      <c r="CK1627" s="38">
        <v>5.08587E-2</v>
      </c>
      <c r="CL1627" s="38">
        <v>5.3438699999999999E-2</v>
      </c>
      <c r="CM1627" s="38">
        <v>1.7186699999999999E-2</v>
      </c>
      <c r="CN1627" s="38">
        <v>1.4802600000000001E-2</v>
      </c>
      <c r="CO1627" s="38">
        <v>-5.7235300000000003E-2</v>
      </c>
      <c r="CP1627" s="38">
        <v>-6.7076399999999994E-2</v>
      </c>
      <c r="CQ1627" s="38">
        <v>-0.1066125</v>
      </c>
      <c r="CR1627" s="38">
        <v>-0.10854469999999999</v>
      </c>
      <c r="CS1627" s="38">
        <v>-3.0920599999999999E-2</v>
      </c>
      <c r="CT1627" s="38">
        <v>-5.2427999999999997E-3</v>
      </c>
      <c r="CU1627" s="38">
        <v>2.23936E-2</v>
      </c>
      <c r="CV1627" s="38">
        <v>6.6520800000000005E-2</v>
      </c>
      <c r="CW1627" s="38">
        <v>7.4664099999999997E-2</v>
      </c>
      <c r="CX1627" s="38">
        <v>7.9997600000000002E-2</v>
      </c>
      <c r="CY1627" s="38">
        <v>5.1470700000000001E-2</v>
      </c>
      <c r="CZ1627" s="38">
        <v>-1.8677099999999999E-2</v>
      </c>
      <c r="DA1627" s="38">
        <v>-5.7922300000000003E-2</v>
      </c>
      <c r="DB1627" s="38">
        <v>-6.2063300000000002E-2</v>
      </c>
      <c r="DC1627" s="38">
        <v>-0.1180104</v>
      </c>
      <c r="DD1627" s="38">
        <v>-0.13641690000000001</v>
      </c>
      <c r="DE1627" s="38">
        <v>-0.15150230000000001</v>
      </c>
      <c r="DF1627" s="38">
        <v>5.9508400000000003E-2</v>
      </c>
      <c r="DG1627" s="38">
        <v>4.77828E-2</v>
      </c>
      <c r="DH1627" s="38">
        <v>3.7576999999999999E-2</v>
      </c>
      <c r="DI1627" s="38">
        <v>5.5106700000000002E-2</v>
      </c>
      <c r="DJ1627" s="38">
        <v>5.95141E-2</v>
      </c>
      <c r="DK1627" s="38">
        <v>2.56744E-2</v>
      </c>
      <c r="DL1627" s="38">
        <v>2.72616E-2</v>
      </c>
      <c r="DM1627" s="38">
        <v>-4.9289199999999998E-2</v>
      </c>
      <c r="DN1627" s="38">
        <v>-5.6725699999999997E-2</v>
      </c>
      <c r="DO1627" s="38">
        <v>-9.6730899999999995E-2</v>
      </c>
      <c r="DP1627" s="38">
        <v>-0.10000589999999999</v>
      </c>
      <c r="DQ1627" s="38">
        <v>-2.27855E-2</v>
      </c>
      <c r="DR1627" s="38">
        <v>-9.6989999999999999E-4</v>
      </c>
      <c r="DS1627" s="38">
        <v>2.8471199999999999E-2</v>
      </c>
      <c r="DT1627" s="38">
        <v>7.7219300000000005E-2</v>
      </c>
      <c r="DU1627" s="38">
        <v>8.6701799999999996E-2</v>
      </c>
      <c r="DV1627" s="38">
        <v>9.3148900000000007E-2</v>
      </c>
      <c r="DW1627" s="38">
        <v>6.47731E-2</v>
      </c>
      <c r="DX1627" s="38">
        <v>-5.6768000000000001E-3</v>
      </c>
      <c r="DY1627" s="38">
        <v>-4.4950200000000003E-2</v>
      </c>
      <c r="DZ1627" s="38">
        <v>-5.0413600000000003E-2</v>
      </c>
      <c r="EA1627" s="38">
        <v>-0.1033724</v>
      </c>
      <c r="EB1627" s="38">
        <v>-0.12461709999999999</v>
      </c>
      <c r="EC1627" s="38">
        <v>-0.1401683</v>
      </c>
      <c r="ED1627" s="38">
        <v>7.1961899999999995E-2</v>
      </c>
      <c r="EE1627" s="38">
        <v>5.7445700000000002E-2</v>
      </c>
      <c r="EF1627" s="38">
        <v>4.3954E-2</v>
      </c>
      <c r="EG1627" s="38">
        <v>6.1240000000000003E-2</v>
      </c>
      <c r="EH1627" s="38">
        <v>6.8286100000000002E-2</v>
      </c>
      <c r="EI1627" s="38">
        <v>3.7929400000000002E-2</v>
      </c>
      <c r="EJ1627" s="38">
        <v>4.5250400000000003E-2</v>
      </c>
      <c r="EK1627" s="38">
        <v>-3.7816299999999997E-2</v>
      </c>
      <c r="EL1627" s="38">
        <v>-4.17808E-2</v>
      </c>
      <c r="EM1627" s="38">
        <v>-8.2463499999999995E-2</v>
      </c>
      <c r="EN1627" s="38">
        <v>-8.7677099999999994E-2</v>
      </c>
      <c r="EO1627" s="38">
        <v>-1.10396E-2</v>
      </c>
      <c r="EP1627" s="38">
        <v>5.1993999999999999E-3</v>
      </c>
      <c r="EQ1627" s="38">
        <v>3.7246300000000003E-2</v>
      </c>
      <c r="ER1627" s="38">
        <v>9.2666200000000004E-2</v>
      </c>
      <c r="ES1627" s="38">
        <v>0.1040823</v>
      </c>
      <c r="ET1627" s="38">
        <v>0.11213720000000001</v>
      </c>
      <c r="EU1627" s="38">
        <v>8.3979600000000001E-2</v>
      </c>
      <c r="EV1627" s="38">
        <v>1.30936E-2</v>
      </c>
      <c r="EW1627" s="38">
        <v>-2.62206E-2</v>
      </c>
      <c r="EX1627" s="38">
        <v>-3.3593400000000002E-2</v>
      </c>
      <c r="EY1627" s="38">
        <v>-8.2237400000000002E-2</v>
      </c>
      <c r="EZ1627" s="38">
        <v>-0.1075801</v>
      </c>
      <c r="FA1627" s="38">
        <v>-0.12380380000000001</v>
      </c>
      <c r="FB1627" s="38">
        <v>78.778130000000004</v>
      </c>
      <c r="FC1627" s="38">
        <v>77.089560000000006</v>
      </c>
      <c r="FD1627" s="38">
        <v>74.730819999999994</v>
      </c>
      <c r="FE1627" s="38">
        <v>72.730059999999995</v>
      </c>
      <c r="FF1627" s="38">
        <v>71.647210000000001</v>
      </c>
      <c r="FG1627" s="38">
        <v>70.771910000000005</v>
      </c>
      <c r="FH1627" s="38">
        <v>71.416370000000001</v>
      </c>
      <c r="FI1627" s="38">
        <v>75.485209999999995</v>
      </c>
      <c r="FJ1627" s="38">
        <v>80.52619</v>
      </c>
      <c r="FK1627" s="38">
        <v>84.290019999999998</v>
      </c>
      <c r="FL1627" s="38">
        <v>87.953320000000005</v>
      </c>
      <c r="FM1627" s="38">
        <v>91.573340000000002</v>
      </c>
      <c r="FN1627" s="38">
        <v>94.074830000000006</v>
      </c>
      <c r="FO1627" s="38">
        <v>96.302409999999995</v>
      </c>
      <c r="FP1627" s="38">
        <v>97.730609999999999</v>
      </c>
      <c r="FQ1627" s="38">
        <v>98.900810000000007</v>
      </c>
      <c r="FR1627" s="38">
        <v>99.165710000000004</v>
      </c>
      <c r="FS1627" s="38">
        <v>98.601759999999999</v>
      </c>
      <c r="FT1627" s="38">
        <v>96.785269999999997</v>
      </c>
      <c r="FU1627" s="38">
        <v>94.440700000000007</v>
      </c>
      <c r="FV1627" s="38">
        <v>91.232569999999996</v>
      </c>
      <c r="FW1627">
        <v>88.540329999999997</v>
      </c>
      <c r="FX1627">
        <v>85.660409999999999</v>
      </c>
      <c r="FY1627">
        <v>82.896540000000002</v>
      </c>
      <c r="FZ1627">
        <v>2.03295E-2</v>
      </c>
      <c r="GA1627">
        <v>0.158444</v>
      </c>
      <c r="GB1627">
        <v>1</v>
      </c>
    </row>
    <row r="1628" spans="1:184" x14ac:dyDescent="0.3">
      <c r="A1628" t="s">
        <v>1</v>
      </c>
      <c r="B1628" t="s">
        <v>188</v>
      </c>
      <c r="C1628" t="s">
        <v>1</v>
      </c>
      <c r="D1628" t="s">
        <v>1</v>
      </c>
      <c r="E1628" t="s">
        <v>1</v>
      </c>
      <c r="F1628" t="s">
        <v>1</v>
      </c>
      <c r="G1628" t="s">
        <v>1</v>
      </c>
      <c r="H1628" s="40" t="s">
        <v>1</v>
      </c>
      <c r="I1628" s="18" t="s">
        <v>1</v>
      </c>
      <c r="J1628" s="38" t="s">
        <v>1</v>
      </c>
      <c r="K1628" s="18">
        <v>44739</v>
      </c>
      <c r="L1628" s="38">
        <v>11632</v>
      </c>
      <c r="M1628" s="38">
        <v>11632</v>
      </c>
      <c r="N1628" s="38">
        <v>5.8551339999999996</v>
      </c>
      <c r="O1628" s="38">
        <v>5.6961959999999996</v>
      </c>
      <c r="P1628" s="38">
        <v>5.588546</v>
      </c>
      <c r="Q1628" s="38">
        <v>5.5947500000000003</v>
      </c>
      <c r="R1628" s="38">
        <v>5.7668840000000001</v>
      </c>
      <c r="S1628" s="38">
        <v>6.0793619999999997</v>
      </c>
      <c r="T1628" s="38">
        <v>6.3365549999999997</v>
      </c>
      <c r="U1628" s="38">
        <v>7.0509550000000001</v>
      </c>
      <c r="V1628" s="38">
        <v>8.1200709999999994</v>
      </c>
      <c r="W1628" s="38">
        <v>9.1473630000000004</v>
      </c>
      <c r="X1628" s="38">
        <v>10.084490000000001</v>
      </c>
      <c r="Y1628" s="38">
        <v>10.70851</v>
      </c>
      <c r="Z1628" s="38">
        <v>11.195589999999999</v>
      </c>
      <c r="AA1628" s="38">
        <v>11.65997</v>
      </c>
      <c r="AB1628" s="38">
        <v>11.99952</v>
      </c>
      <c r="AC1628" s="38">
        <v>12.152139999999999</v>
      </c>
      <c r="AD1628" s="38">
        <v>12.01158</v>
      </c>
      <c r="AE1628" s="38">
        <v>11.374269999999999</v>
      </c>
      <c r="AF1628" s="38">
        <v>10.48944</v>
      </c>
      <c r="AG1628" s="38">
        <v>9.724278</v>
      </c>
      <c r="AH1628" s="38">
        <v>9.0617750000000008</v>
      </c>
      <c r="AI1628" s="38">
        <v>8.0572359999999996</v>
      </c>
      <c r="AJ1628" s="38">
        <v>7.0994479999999998</v>
      </c>
      <c r="AK1628" s="38">
        <v>6.476102</v>
      </c>
      <c r="AL1628" s="38">
        <v>-6.6799999999999998E-2</v>
      </c>
      <c r="AM1628" s="38">
        <v>-2.4267E-2</v>
      </c>
      <c r="AN1628" s="38">
        <v>-3.5021400000000001E-2</v>
      </c>
      <c r="AO1628" s="38">
        <v>2.5863199999999999E-2</v>
      </c>
      <c r="AP1628" s="38">
        <v>9.6907999999999994E-3</v>
      </c>
      <c r="AQ1628" s="38">
        <v>8.3150299999999996E-2</v>
      </c>
      <c r="AR1628" s="38">
        <v>9.1461000000000001E-2</v>
      </c>
      <c r="AS1628" s="38">
        <v>-4.85545E-2</v>
      </c>
      <c r="AT1628" s="38">
        <v>-3.7534900000000003E-2</v>
      </c>
      <c r="AU1628" s="38">
        <v>-7.3121500000000006E-2</v>
      </c>
      <c r="AV1628" s="38">
        <v>-3.2496799999999999E-2</v>
      </c>
      <c r="AW1628" s="38">
        <v>-1.19011E-2</v>
      </c>
      <c r="AX1628" s="38">
        <v>-6.5359999999999995E-4</v>
      </c>
      <c r="AY1628" s="38">
        <v>1.21963E-2</v>
      </c>
      <c r="AZ1628" s="38">
        <v>3.0262500000000001E-2</v>
      </c>
      <c r="BA1628" s="38">
        <v>6.24469E-2</v>
      </c>
      <c r="BB1628" s="38">
        <v>0.1153391</v>
      </c>
      <c r="BC1628" s="38">
        <v>9.4117000000000006E-2</v>
      </c>
      <c r="BD1628" s="38">
        <v>4.7121499999999997E-2</v>
      </c>
      <c r="BE1628" s="38">
        <v>1.7547000000000001E-3</v>
      </c>
      <c r="BF1628" s="38">
        <v>8.9064599999999994E-2</v>
      </c>
      <c r="BG1628" s="38">
        <v>-0.1032568</v>
      </c>
      <c r="BH1628" s="38">
        <v>-0.1075348</v>
      </c>
      <c r="BI1628" s="38">
        <v>-7.14003E-2</v>
      </c>
      <c r="BJ1628" s="38">
        <v>-5.72972E-2</v>
      </c>
      <c r="BK1628" s="38">
        <v>-1.8379699999999999E-2</v>
      </c>
      <c r="BL1628" s="38">
        <v>-2.8912899999999998E-2</v>
      </c>
      <c r="BM1628" s="38">
        <v>3.0558999999999999E-2</v>
      </c>
      <c r="BN1628" s="38">
        <v>1.5231400000000001E-2</v>
      </c>
      <c r="BO1628" s="38">
        <v>8.9323799999999995E-2</v>
      </c>
      <c r="BP1628" s="38">
        <v>0.1113195</v>
      </c>
      <c r="BQ1628" s="38">
        <v>-3.9310999999999999E-2</v>
      </c>
      <c r="BR1628" s="38">
        <v>-2.9753700000000001E-2</v>
      </c>
      <c r="BS1628" s="38">
        <v>-6.5432299999999999E-2</v>
      </c>
      <c r="BT1628" s="38">
        <v>-2.1107299999999999E-2</v>
      </c>
      <c r="BU1628" s="38">
        <v>-3.4859999999999999E-3</v>
      </c>
      <c r="BV1628" s="38">
        <v>4.3373999999999999E-3</v>
      </c>
      <c r="BW1628" s="38">
        <v>1.6429599999999999E-2</v>
      </c>
      <c r="BX1628" s="38">
        <v>3.8183799999999997E-2</v>
      </c>
      <c r="BY1628" s="38">
        <v>7.25769E-2</v>
      </c>
      <c r="BZ1628" s="38">
        <v>0.1257152</v>
      </c>
      <c r="CA1628" s="38">
        <v>0.1065542</v>
      </c>
      <c r="CB1628" s="38">
        <v>5.9312299999999998E-2</v>
      </c>
      <c r="CC1628" s="38">
        <v>1.8995399999999999E-2</v>
      </c>
      <c r="CD1628" s="38">
        <v>0.1023758</v>
      </c>
      <c r="CE1628" s="38">
        <v>-8.8791999999999996E-2</v>
      </c>
      <c r="CF1628" s="38">
        <v>-9.7206600000000004E-2</v>
      </c>
      <c r="CG1628" s="38">
        <v>-6.4641100000000007E-2</v>
      </c>
      <c r="CH1628" s="38">
        <v>-5.07156E-2</v>
      </c>
      <c r="CI1628" s="38">
        <v>-1.4302199999999999E-2</v>
      </c>
      <c r="CJ1628" s="38">
        <v>-2.4682200000000001E-2</v>
      </c>
      <c r="CK1628" s="38">
        <v>3.3811300000000002E-2</v>
      </c>
      <c r="CL1628" s="38">
        <v>1.9068700000000001E-2</v>
      </c>
      <c r="CM1628" s="38">
        <v>9.3599500000000002E-2</v>
      </c>
      <c r="CN1628" s="38">
        <v>0.1250734</v>
      </c>
      <c r="CO1628" s="38">
        <v>-3.2908899999999998E-2</v>
      </c>
      <c r="CP1628" s="38">
        <v>-2.4364500000000001E-2</v>
      </c>
      <c r="CQ1628" s="38">
        <v>-6.0106800000000002E-2</v>
      </c>
      <c r="CR1628" s="38">
        <v>-1.3219E-2</v>
      </c>
      <c r="CS1628" s="38">
        <v>2.3422999999999999E-3</v>
      </c>
      <c r="CT1628" s="38">
        <v>7.7942000000000003E-3</v>
      </c>
      <c r="CU1628" s="38">
        <v>1.93616E-2</v>
      </c>
      <c r="CV1628" s="38">
        <v>4.3670100000000003E-2</v>
      </c>
      <c r="CW1628" s="38">
        <v>7.9592800000000005E-2</v>
      </c>
      <c r="CX1628" s="38">
        <v>0.13290170000000001</v>
      </c>
      <c r="CY1628" s="38">
        <v>0.1151682</v>
      </c>
      <c r="CZ1628" s="38">
        <v>6.7755599999999999E-2</v>
      </c>
      <c r="DA1628" s="38">
        <v>3.0936200000000001E-2</v>
      </c>
      <c r="DB1628" s="38">
        <v>0.1115951</v>
      </c>
      <c r="DC1628" s="38">
        <v>-7.8773700000000002E-2</v>
      </c>
      <c r="DD1628" s="38">
        <v>-9.00532E-2</v>
      </c>
      <c r="DE1628" s="38">
        <v>-5.9959600000000002E-2</v>
      </c>
      <c r="DF1628" s="38">
        <v>-4.4134E-2</v>
      </c>
      <c r="DG1628" s="38">
        <v>-1.02246E-2</v>
      </c>
      <c r="DH1628" s="38">
        <v>-2.04516E-2</v>
      </c>
      <c r="DI1628" s="38">
        <v>3.7063600000000002E-2</v>
      </c>
      <c r="DJ1628" s="38">
        <v>2.2906099999999999E-2</v>
      </c>
      <c r="DK1628" s="38">
        <v>9.7875299999999998E-2</v>
      </c>
      <c r="DL1628" s="38">
        <v>0.13882729999999999</v>
      </c>
      <c r="DM1628" s="38">
        <v>-2.6506800000000001E-2</v>
      </c>
      <c r="DN1628" s="38">
        <v>-1.8975200000000001E-2</v>
      </c>
      <c r="DO1628" s="38">
        <v>-5.4781400000000001E-2</v>
      </c>
      <c r="DP1628" s="38">
        <v>-5.3305999999999996E-3</v>
      </c>
      <c r="DQ1628" s="38">
        <v>8.1706000000000001E-3</v>
      </c>
      <c r="DR1628" s="38">
        <v>1.1250899999999999E-2</v>
      </c>
      <c r="DS1628" s="38">
        <v>2.2293500000000001E-2</v>
      </c>
      <c r="DT1628" s="38">
        <v>4.9156400000000003E-2</v>
      </c>
      <c r="DU1628" s="38">
        <v>8.66088E-2</v>
      </c>
      <c r="DV1628" s="38">
        <v>0.14008809999999999</v>
      </c>
      <c r="DW1628" s="38">
        <v>0.1237822</v>
      </c>
      <c r="DX1628" s="38">
        <v>7.6199000000000003E-2</v>
      </c>
      <c r="DY1628" s="38">
        <v>4.2877100000000001E-2</v>
      </c>
      <c r="DZ1628" s="38">
        <v>0.1208144</v>
      </c>
      <c r="EA1628" s="38">
        <v>-6.8755399999999994E-2</v>
      </c>
      <c r="EB1628" s="38">
        <v>-8.2899899999999999E-2</v>
      </c>
      <c r="EC1628" s="38">
        <v>-5.52782E-2</v>
      </c>
      <c r="ED1628" s="38">
        <v>-3.4631200000000001E-2</v>
      </c>
      <c r="EE1628" s="38">
        <v>-4.3372999999999997E-3</v>
      </c>
      <c r="EF1628" s="38">
        <v>-1.4343099999999999E-2</v>
      </c>
      <c r="EG1628" s="38">
        <v>4.1759299999999999E-2</v>
      </c>
      <c r="EH1628" s="38">
        <v>2.8446599999999999E-2</v>
      </c>
      <c r="EI1628" s="38">
        <v>0.1040488</v>
      </c>
      <c r="EJ1628" s="38">
        <v>0.15868570000000001</v>
      </c>
      <c r="EK1628" s="38">
        <v>-1.7263299999999999E-2</v>
      </c>
      <c r="EL1628" s="38">
        <v>-1.1194000000000001E-2</v>
      </c>
      <c r="EM1628" s="38">
        <v>-4.7092200000000001E-2</v>
      </c>
      <c r="EN1628" s="38">
        <v>6.0587999999999996E-3</v>
      </c>
      <c r="EO1628" s="38">
        <v>1.6585699999999998E-2</v>
      </c>
      <c r="EP1628" s="38">
        <v>1.62419E-2</v>
      </c>
      <c r="EQ1628" s="38">
        <v>2.65268E-2</v>
      </c>
      <c r="ER1628" s="38">
        <v>5.7077700000000002E-2</v>
      </c>
      <c r="ES1628" s="38">
        <v>9.67388E-2</v>
      </c>
      <c r="ET1628" s="38">
        <v>0.1504643</v>
      </c>
      <c r="EU1628" s="38">
        <v>0.13621939999999999</v>
      </c>
      <c r="EV1628" s="38">
        <v>8.8389800000000004E-2</v>
      </c>
      <c r="EW1628" s="38">
        <v>6.0117799999999999E-2</v>
      </c>
      <c r="EX1628" s="38">
        <v>0.13412569999999999</v>
      </c>
      <c r="EY1628" s="38">
        <v>-5.4290600000000001E-2</v>
      </c>
      <c r="EZ1628" s="38">
        <v>-7.2571700000000003E-2</v>
      </c>
      <c r="FA1628" s="38">
        <v>-4.8519E-2</v>
      </c>
      <c r="FB1628" s="38">
        <v>76.741439999999997</v>
      </c>
      <c r="FC1628" s="38">
        <v>74.687610000000006</v>
      </c>
      <c r="FD1628" s="38">
        <v>72.724209999999999</v>
      </c>
      <c r="FE1628" s="38">
        <v>71.033450000000002</v>
      </c>
      <c r="FF1628" s="38">
        <v>69.948740000000001</v>
      </c>
      <c r="FG1628" s="38">
        <v>68.717119999999994</v>
      </c>
      <c r="FH1628" s="38">
        <v>68.942629999999994</v>
      </c>
      <c r="FI1628" s="38">
        <v>72.258200000000002</v>
      </c>
      <c r="FJ1628" s="38">
        <v>77.166669999999996</v>
      </c>
      <c r="FK1628" s="38">
        <v>81.466970000000003</v>
      </c>
      <c r="FL1628" s="38">
        <v>85.858339999999998</v>
      </c>
      <c r="FM1628" s="38">
        <v>89.880849999999995</v>
      </c>
      <c r="FN1628" s="38">
        <v>93.303579999999997</v>
      </c>
      <c r="FO1628" s="38">
        <v>96.27843</v>
      </c>
      <c r="FP1628" s="38">
        <v>98.501429999999999</v>
      </c>
      <c r="FQ1628" s="38">
        <v>100.0575</v>
      </c>
      <c r="FR1628" s="38">
        <v>100.164</v>
      </c>
      <c r="FS1628" s="38">
        <v>99.800479999999993</v>
      </c>
      <c r="FT1628" s="38">
        <v>98.204049999999995</v>
      </c>
      <c r="FU1628" s="38">
        <v>95.264830000000003</v>
      </c>
      <c r="FV1628" s="38">
        <v>90.802899999999994</v>
      </c>
      <c r="FW1628">
        <v>87.100200000000001</v>
      </c>
      <c r="FX1628">
        <v>83.713350000000005</v>
      </c>
      <c r="FY1628">
        <v>81.013999999999996</v>
      </c>
      <c r="FZ1628">
        <v>1.4574E-2</v>
      </c>
      <c r="GA1628">
        <v>0.11324969999999999</v>
      </c>
      <c r="GB1628">
        <v>1</v>
      </c>
    </row>
    <row r="1629" spans="1:184" x14ac:dyDescent="0.3">
      <c r="A1629" t="s">
        <v>1</v>
      </c>
      <c r="B1629" t="s">
        <v>188</v>
      </c>
      <c r="C1629" t="s">
        <v>1</v>
      </c>
      <c r="D1629" t="s">
        <v>1</v>
      </c>
      <c r="E1629" t="s">
        <v>1</v>
      </c>
      <c r="F1629" t="s">
        <v>1</v>
      </c>
      <c r="G1629" t="s">
        <v>1</v>
      </c>
      <c r="H1629" s="40" t="s">
        <v>1</v>
      </c>
      <c r="I1629" s="18" t="s">
        <v>1</v>
      </c>
      <c r="J1629" s="38" t="s">
        <v>1</v>
      </c>
      <c r="K1629" s="18">
        <v>44753</v>
      </c>
      <c r="L1629" s="38">
        <v>11590</v>
      </c>
      <c r="M1629" s="38">
        <v>11590</v>
      </c>
      <c r="N1629" s="38">
        <v>5.8398490000000001</v>
      </c>
      <c r="O1629" s="38">
        <v>5.683592</v>
      </c>
      <c r="P1629" s="38">
        <v>5.5759109999999996</v>
      </c>
      <c r="Q1629" s="38">
        <v>5.5893579999999998</v>
      </c>
      <c r="R1629" s="38">
        <v>5.7604009999999999</v>
      </c>
      <c r="S1629" s="38">
        <v>6.0519540000000003</v>
      </c>
      <c r="T1629" s="38">
        <v>6.3156990000000004</v>
      </c>
      <c r="U1629" s="38">
        <v>7.0848870000000002</v>
      </c>
      <c r="V1629" s="38">
        <v>8.1577599999999997</v>
      </c>
      <c r="W1629" s="38">
        <v>9.2491079999999997</v>
      </c>
      <c r="X1629" s="38">
        <v>10.195959999999999</v>
      </c>
      <c r="Y1629" s="38">
        <v>10.83282</v>
      </c>
      <c r="Z1629" s="38">
        <v>11.30171</v>
      </c>
      <c r="AA1629" s="38">
        <v>11.75698</v>
      </c>
      <c r="AB1629" s="38">
        <v>12.05653</v>
      </c>
      <c r="AC1629" s="38">
        <v>12.15785</v>
      </c>
      <c r="AD1629" s="38">
        <v>12.01385</v>
      </c>
      <c r="AE1629" s="38">
        <v>11.37954</v>
      </c>
      <c r="AF1629" s="38">
        <v>10.50367</v>
      </c>
      <c r="AG1629" s="38">
        <v>9.7601820000000004</v>
      </c>
      <c r="AH1629" s="38">
        <v>9.1025109999999998</v>
      </c>
      <c r="AI1629" s="38">
        <v>8.1216430000000006</v>
      </c>
      <c r="AJ1629" s="38">
        <v>7.1898619999999998</v>
      </c>
      <c r="AK1629" s="38">
        <v>6.5518799999999997</v>
      </c>
      <c r="AL1629" s="38">
        <v>-4.8174999999999997E-3</v>
      </c>
      <c r="AM1629" s="38">
        <v>2.2276799999999999E-2</v>
      </c>
      <c r="AN1629" s="38">
        <v>-5.3693999999999999E-3</v>
      </c>
      <c r="AO1629" s="38">
        <v>2.2821600000000001E-2</v>
      </c>
      <c r="AP1629" s="38">
        <v>1.5767300000000001E-2</v>
      </c>
      <c r="AQ1629" s="38">
        <v>3.3538699999999998E-2</v>
      </c>
      <c r="AR1629" s="38">
        <v>6.1138600000000001E-2</v>
      </c>
      <c r="AS1629" s="38">
        <v>-5.8990899999999999E-2</v>
      </c>
      <c r="AT1629" s="38">
        <v>-8.40138E-2</v>
      </c>
      <c r="AU1629" s="38">
        <v>-0.10684490000000001</v>
      </c>
      <c r="AV1629" s="38">
        <v>-0.121129</v>
      </c>
      <c r="AW1629" s="38">
        <v>-4.2127400000000002E-2</v>
      </c>
      <c r="AX1629" s="38">
        <v>-1.9660799999999999E-2</v>
      </c>
      <c r="AY1629" s="38">
        <v>1.86733E-2</v>
      </c>
      <c r="AZ1629" s="38">
        <v>7.3601600000000003E-2</v>
      </c>
      <c r="BA1629" s="38">
        <v>8.2908499999999996E-2</v>
      </c>
      <c r="BB1629" s="38">
        <v>0.1246994</v>
      </c>
      <c r="BC1629" s="38">
        <v>6.4514299999999997E-2</v>
      </c>
      <c r="BD1629" s="38">
        <v>1.9716999999999998E-3</v>
      </c>
      <c r="BE1629" s="38">
        <v>1.8634000000000001E-2</v>
      </c>
      <c r="BF1629" s="38">
        <v>-7.4174000000000002E-3</v>
      </c>
      <c r="BG1629" s="38">
        <v>-0.17141519999999999</v>
      </c>
      <c r="BH1629" s="38">
        <v>-0.1168467</v>
      </c>
      <c r="BI1629" s="38">
        <v>-8.5423299999999994E-2</v>
      </c>
      <c r="BJ1629" s="38">
        <v>6.0859E-3</v>
      </c>
      <c r="BK1629" s="38">
        <v>2.9437600000000001E-2</v>
      </c>
      <c r="BL1629" s="38">
        <v>1.7748E-3</v>
      </c>
      <c r="BM1629" s="38">
        <v>2.8556600000000001E-2</v>
      </c>
      <c r="BN1629" s="38">
        <v>2.2528699999999999E-2</v>
      </c>
      <c r="BO1629" s="38">
        <v>4.2382799999999998E-2</v>
      </c>
      <c r="BP1629" s="38">
        <v>8.3492700000000003E-2</v>
      </c>
      <c r="BQ1629" s="38">
        <v>-4.7076399999999997E-2</v>
      </c>
      <c r="BR1629" s="38">
        <v>-7.36459E-2</v>
      </c>
      <c r="BS1629" s="38">
        <v>-9.7126900000000002E-2</v>
      </c>
      <c r="BT1629" s="38">
        <v>-0.1077374</v>
      </c>
      <c r="BU1629" s="38">
        <v>-3.2217599999999999E-2</v>
      </c>
      <c r="BV1629" s="38">
        <v>-1.38656E-2</v>
      </c>
      <c r="BW1629" s="38">
        <v>2.42502E-2</v>
      </c>
      <c r="BX1629" s="38">
        <v>8.3906300000000003E-2</v>
      </c>
      <c r="BY1629" s="38">
        <v>9.6188899999999994E-2</v>
      </c>
      <c r="BZ1629" s="38">
        <v>0.13970469999999999</v>
      </c>
      <c r="CA1629" s="38">
        <v>8.1476000000000007E-2</v>
      </c>
      <c r="CB1629" s="38">
        <v>1.9856499999999999E-2</v>
      </c>
      <c r="CC1629" s="38">
        <v>4.0502200000000002E-2</v>
      </c>
      <c r="CD1629" s="38">
        <v>1.05349E-2</v>
      </c>
      <c r="CE1629" s="38">
        <v>-0.15382270000000001</v>
      </c>
      <c r="CF1629" s="38">
        <v>-0.10306029999999999</v>
      </c>
      <c r="CG1629" s="38">
        <v>-7.3272699999999996E-2</v>
      </c>
      <c r="CH1629" s="38">
        <v>1.36376E-2</v>
      </c>
      <c r="CI1629" s="38">
        <v>3.43971E-2</v>
      </c>
      <c r="CJ1629" s="38">
        <v>6.7229000000000004E-3</v>
      </c>
      <c r="CK1629" s="38">
        <v>3.2528700000000001E-2</v>
      </c>
      <c r="CL1629" s="38">
        <v>2.7211599999999999E-2</v>
      </c>
      <c r="CM1629" s="38">
        <v>4.8508200000000001E-2</v>
      </c>
      <c r="CN1629" s="38">
        <v>9.8975099999999996E-2</v>
      </c>
      <c r="CO1629" s="38">
        <v>-3.8824499999999998E-2</v>
      </c>
      <c r="CP1629" s="38">
        <v>-6.6465200000000002E-2</v>
      </c>
      <c r="CQ1629" s="38">
        <v>-9.0396299999999999E-2</v>
      </c>
      <c r="CR1629" s="38">
        <v>-9.8462400000000005E-2</v>
      </c>
      <c r="CS1629" s="38">
        <v>-2.5354100000000001E-2</v>
      </c>
      <c r="CT1629" s="38">
        <v>-9.8519000000000002E-3</v>
      </c>
      <c r="CU1629" s="38">
        <v>2.81128E-2</v>
      </c>
      <c r="CV1629" s="38">
        <v>9.1043200000000005E-2</v>
      </c>
      <c r="CW1629" s="38">
        <v>0.1053868</v>
      </c>
      <c r="CX1629" s="38">
        <v>0.15009729999999999</v>
      </c>
      <c r="CY1629" s="38">
        <v>9.3223700000000007E-2</v>
      </c>
      <c r="CZ1629" s="38">
        <v>3.2243500000000001E-2</v>
      </c>
      <c r="DA1629" s="38">
        <v>5.5648000000000003E-2</v>
      </c>
      <c r="DB1629" s="38">
        <v>2.2968599999999999E-2</v>
      </c>
      <c r="DC1629" s="38">
        <v>-0.14163829999999999</v>
      </c>
      <c r="DD1629" s="38">
        <v>-9.3511800000000006E-2</v>
      </c>
      <c r="DE1629" s="38">
        <v>-6.4857100000000001E-2</v>
      </c>
      <c r="DF1629" s="38">
        <v>2.1189199999999998E-2</v>
      </c>
      <c r="DG1629" s="38">
        <v>3.9356599999999999E-2</v>
      </c>
      <c r="DH1629" s="38">
        <v>1.16709E-2</v>
      </c>
      <c r="DI1629" s="38">
        <v>3.6500699999999997E-2</v>
      </c>
      <c r="DJ1629" s="38">
        <v>3.1894400000000003E-2</v>
      </c>
      <c r="DK1629" s="38">
        <v>5.4633500000000002E-2</v>
      </c>
      <c r="DL1629" s="38">
        <v>0.1144574</v>
      </c>
      <c r="DM1629" s="38">
        <v>-3.0572700000000001E-2</v>
      </c>
      <c r="DN1629" s="38">
        <v>-5.9284499999999997E-2</v>
      </c>
      <c r="DO1629" s="38">
        <v>-8.3665699999999996E-2</v>
      </c>
      <c r="DP1629" s="38">
        <v>-8.9187299999999997E-2</v>
      </c>
      <c r="DQ1629" s="38">
        <v>-1.8490599999999999E-2</v>
      </c>
      <c r="DR1629" s="38">
        <v>-5.8380999999999997E-3</v>
      </c>
      <c r="DS1629" s="38">
        <v>3.1975400000000001E-2</v>
      </c>
      <c r="DT1629" s="38">
        <v>9.8180199999999995E-2</v>
      </c>
      <c r="DU1629" s="38">
        <v>0.1145848</v>
      </c>
      <c r="DV1629" s="38">
        <v>0.16048989999999999</v>
      </c>
      <c r="DW1629" s="38">
        <v>0.10497140000000001</v>
      </c>
      <c r="DX1629" s="38">
        <v>4.4630499999999997E-2</v>
      </c>
      <c r="DY1629" s="38">
        <v>7.0793900000000007E-2</v>
      </c>
      <c r="DZ1629" s="38">
        <v>3.5402299999999998E-2</v>
      </c>
      <c r="EA1629" s="38">
        <v>-0.12945380000000001</v>
      </c>
      <c r="EB1629" s="38">
        <v>-8.3963399999999994E-2</v>
      </c>
      <c r="EC1629" s="38">
        <v>-5.6441600000000001E-2</v>
      </c>
      <c r="ED1629" s="38">
        <v>3.2092599999999999E-2</v>
      </c>
      <c r="EE1629" s="38">
        <v>4.65174E-2</v>
      </c>
      <c r="EF1629" s="38">
        <v>1.8815100000000001E-2</v>
      </c>
      <c r="EG1629" s="38">
        <v>4.2235799999999997E-2</v>
      </c>
      <c r="EH1629" s="38">
        <v>3.8655799999999997E-2</v>
      </c>
      <c r="EI1629" s="38">
        <v>6.3477599999999995E-2</v>
      </c>
      <c r="EJ1629" s="38">
        <v>0.1368115</v>
      </c>
      <c r="EK1629" s="38">
        <v>-1.86582E-2</v>
      </c>
      <c r="EL1629" s="38">
        <v>-4.8916599999999998E-2</v>
      </c>
      <c r="EM1629" s="38">
        <v>-7.3947700000000005E-2</v>
      </c>
      <c r="EN1629" s="38">
        <v>-7.5795699999999994E-2</v>
      </c>
      <c r="EO1629" s="38">
        <v>-8.5807999999999995E-3</v>
      </c>
      <c r="EP1629" s="38">
        <v>-4.2899999999999999E-5</v>
      </c>
      <c r="EQ1629" s="38">
        <v>3.7552299999999997E-2</v>
      </c>
      <c r="ER1629" s="38">
        <v>0.1084849</v>
      </c>
      <c r="ES1629" s="38">
        <v>0.12786520000000001</v>
      </c>
      <c r="ET1629" s="38">
        <v>0.17549529999999999</v>
      </c>
      <c r="EU1629" s="38">
        <v>0.12193320000000001</v>
      </c>
      <c r="EV1629" s="38">
        <v>6.2515299999999996E-2</v>
      </c>
      <c r="EW1629" s="38">
        <v>9.2661999999999994E-2</v>
      </c>
      <c r="EX1629" s="38">
        <v>5.3354600000000002E-2</v>
      </c>
      <c r="EY1629" s="38">
        <v>-0.1118614</v>
      </c>
      <c r="EZ1629" s="38">
        <v>-7.01769E-2</v>
      </c>
      <c r="FA1629" s="38">
        <v>-4.4290999999999997E-2</v>
      </c>
      <c r="FB1629" s="38">
        <v>79.053020000000004</v>
      </c>
      <c r="FC1629" s="38">
        <v>77.897480000000002</v>
      </c>
      <c r="FD1629" s="38">
        <v>76.407799999999995</v>
      </c>
      <c r="FE1629" s="38">
        <v>74.743319999999997</v>
      </c>
      <c r="FF1629" s="38">
        <v>72.623149999999995</v>
      </c>
      <c r="FG1629" s="38">
        <v>71.704629999999995</v>
      </c>
      <c r="FH1629" s="38">
        <v>71.59196</v>
      </c>
      <c r="FI1629" s="38">
        <v>74.648799999999994</v>
      </c>
      <c r="FJ1629" s="38">
        <v>79.186880000000002</v>
      </c>
      <c r="FK1629" s="38">
        <v>84.206100000000006</v>
      </c>
      <c r="FL1629" s="38">
        <v>88.217399999999998</v>
      </c>
      <c r="FM1629" s="38">
        <v>91.626660000000001</v>
      </c>
      <c r="FN1629" s="38">
        <v>94.708699999999993</v>
      </c>
      <c r="FO1629" s="38">
        <v>97.065510000000003</v>
      </c>
      <c r="FP1629" s="38">
        <v>98.675989999999999</v>
      </c>
      <c r="FQ1629" s="38">
        <v>100.31610000000001</v>
      </c>
      <c r="FR1629" s="38">
        <v>100.9126</v>
      </c>
      <c r="FS1629" s="38">
        <v>100.4233</v>
      </c>
      <c r="FT1629" s="38">
        <v>98.953119999999998</v>
      </c>
      <c r="FU1629" s="38">
        <v>96.213329999999999</v>
      </c>
      <c r="FV1629" s="38">
        <v>92.277510000000007</v>
      </c>
      <c r="FW1629">
        <v>88.744450000000001</v>
      </c>
      <c r="FX1629">
        <v>86.038060000000002</v>
      </c>
      <c r="FY1629">
        <v>83.021680000000003</v>
      </c>
      <c r="FZ1629">
        <v>1.9961E-2</v>
      </c>
      <c r="GA1629">
        <v>0.16234109999999999</v>
      </c>
      <c r="GB1629">
        <v>1</v>
      </c>
    </row>
    <row r="1630" spans="1:184" x14ac:dyDescent="0.3">
      <c r="A1630" t="s">
        <v>1</v>
      </c>
      <c r="B1630" t="s">
        <v>188</v>
      </c>
      <c r="C1630" t="s">
        <v>1</v>
      </c>
      <c r="D1630" t="s">
        <v>1</v>
      </c>
      <c r="E1630" t="s">
        <v>1</v>
      </c>
      <c r="F1630" t="s">
        <v>1</v>
      </c>
      <c r="G1630" t="s">
        <v>1</v>
      </c>
      <c r="H1630" s="40" t="s">
        <v>1</v>
      </c>
      <c r="I1630" s="18" t="s">
        <v>1</v>
      </c>
      <c r="J1630" s="38" t="s">
        <v>1</v>
      </c>
      <c r="K1630" s="18">
        <v>44760</v>
      </c>
      <c r="L1630" s="38">
        <v>11568</v>
      </c>
      <c r="M1630" s="38">
        <v>11568</v>
      </c>
      <c r="N1630" s="38">
        <v>6.2044459999999999</v>
      </c>
      <c r="O1630" s="38">
        <v>6.027183</v>
      </c>
      <c r="P1630" s="38">
        <v>5.8916849999999998</v>
      </c>
      <c r="Q1630" s="38">
        <v>5.8921279999999996</v>
      </c>
      <c r="R1630" s="38">
        <v>6.0700589999999996</v>
      </c>
      <c r="S1630" s="38">
        <v>6.3921159999999997</v>
      </c>
      <c r="T1630" s="38">
        <v>6.6628160000000003</v>
      </c>
      <c r="U1630" s="38">
        <v>7.418247</v>
      </c>
      <c r="V1630" s="38">
        <v>8.4686570000000003</v>
      </c>
      <c r="W1630" s="38">
        <v>9.5106940000000009</v>
      </c>
      <c r="X1630" s="38">
        <v>10.4031</v>
      </c>
      <c r="Y1630" s="38">
        <v>10.99109</v>
      </c>
      <c r="Z1630" s="38">
        <v>11.430770000000001</v>
      </c>
      <c r="AA1630" s="38">
        <v>11.84395</v>
      </c>
      <c r="AB1630" s="38">
        <v>12.14644</v>
      </c>
      <c r="AC1630" s="38">
        <v>12.24255</v>
      </c>
      <c r="AD1630" s="38">
        <v>12.073230000000001</v>
      </c>
      <c r="AE1630" s="38">
        <v>11.439590000000001</v>
      </c>
      <c r="AF1630" s="38">
        <v>10.549440000000001</v>
      </c>
      <c r="AG1630" s="38">
        <v>9.7956819999999993</v>
      </c>
      <c r="AH1630" s="38">
        <v>9.1787960000000002</v>
      </c>
      <c r="AI1630" s="38">
        <v>8.2073029999999996</v>
      </c>
      <c r="AJ1630" s="38">
        <v>7.25631</v>
      </c>
      <c r="AK1630" s="38">
        <v>6.6216270000000002</v>
      </c>
      <c r="AL1630" s="38">
        <v>-8.0502999999999998E-3</v>
      </c>
      <c r="AM1630" s="38">
        <v>1.20911E-2</v>
      </c>
      <c r="AN1630" s="38">
        <v>1.4898E-2</v>
      </c>
      <c r="AO1630" s="38">
        <v>3.7726799999999998E-2</v>
      </c>
      <c r="AP1630" s="38">
        <v>3.01617E-2</v>
      </c>
      <c r="AQ1630" s="38">
        <v>2.5059000000000001E-2</v>
      </c>
      <c r="AR1630" s="38">
        <v>4.7774200000000003E-2</v>
      </c>
      <c r="AS1630" s="38">
        <v>-6.4417000000000002E-2</v>
      </c>
      <c r="AT1630" s="38">
        <v>-7.5050699999999998E-2</v>
      </c>
      <c r="AU1630" s="38">
        <v>-0.1037072</v>
      </c>
      <c r="AV1630" s="38">
        <v>-0.1533651</v>
      </c>
      <c r="AW1630" s="38">
        <v>-0.14197489999999999</v>
      </c>
      <c r="AX1630" s="38">
        <v>-3.2445300000000003E-2</v>
      </c>
      <c r="AY1630" s="38">
        <v>4.1745400000000002E-2</v>
      </c>
      <c r="AZ1630" s="38">
        <v>0.1469627</v>
      </c>
      <c r="BA1630" s="38">
        <v>0.20772479999999999</v>
      </c>
      <c r="BB1630" s="38">
        <v>0.2305179</v>
      </c>
      <c r="BC1630" s="38">
        <v>0.21975549999999999</v>
      </c>
      <c r="BD1630" s="38">
        <v>0.19992579999999999</v>
      </c>
      <c r="BE1630" s="38">
        <v>0.20275879999999999</v>
      </c>
      <c r="BF1630" s="38">
        <v>0.17000219999999999</v>
      </c>
      <c r="BG1630" s="38">
        <v>-6.7529999999999999E-4</v>
      </c>
      <c r="BH1630" s="38">
        <v>4.2312000000000002E-2</v>
      </c>
      <c r="BI1630" s="38">
        <v>1.9984600000000002E-2</v>
      </c>
      <c r="BJ1630" s="38">
        <v>2.9299E-3</v>
      </c>
      <c r="BK1630" s="38">
        <v>1.9249800000000001E-2</v>
      </c>
      <c r="BL1630" s="38">
        <v>2.18081E-2</v>
      </c>
      <c r="BM1630" s="38">
        <v>4.36567E-2</v>
      </c>
      <c r="BN1630" s="38">
        <v>3.7009899999999998E-2</v>
      </c>
      <c r="BO1630" s="38">
        <v>3.3635600000000002E-2</v>
      </c>
      <c r="BP1630" s="38">
        <v>7.0841399999999999E-2</v>
      </c>
      <c r="BQ1630" s="38">
        <v>-5.2523399999999998E-2</v>
      </c>
      <c r="BR1630" s="38">
        <v>-6.5529699999999996E-2</v>
      </c>
      <c r="BS1630" s="38">
        <v>-9.4360700000000006E-2</v>
      </c>
      <c r="BT1630" s="38">
        <v>-0.14059060000000001</v>
      </c>
      <c r="BU1630" s="38">
        <v>-0.1319823</v>
      </c>
      <c r="BV1630" s="38">
        <v>-2.6809800000000002E-2</v>
      </c>
      <c r="BW1630" s="38">
        <v>4.8234300000000001E-2</v>
      </c>
      <c r="BX1630" s="38">
        <v>0.15834719999999999</v>
      </c>
      <c r="BY1630" s="38">
        <v>0.22253510000000001</v>
      </c>
      <c r="BZ1630" s="38">
        <v>0.2473177</v>
      </c>
      <c r="CA1630" s="38">
        <v>0.2386383</v>
      </c>
      <c r="CB1630" s="38">
        <v>0.22041549999999999</v>
      </c>
      <c r="CC1630" s="38">
        <v>0.22463420000000001</v>
      </c>
      <c r="CD1630" s="38">
        <v>0.1879748</v>
      </c>
      <c r="CE1630" s="38">
        <v>1.75079E-2</v>
      </c>
      <c r="CF1630" s="38">
        <v>5.5610300000000001E-2</v>
      </c>
      <c r="CG1630" s="38">
        <v>2.98806E-2</v>
      </c>
      <c r="CH1630" s="38">
        <v>1.0534699999999999E-2</v>
      </c>
      <c r="CI1630" s="38">
        <v>2.4207900000000001E-2</v>
      </c>
      <c r="CJ1630" s="38">
        <v>2.65939E-2</v>
      </c>
      <c r="CK1630" s="38">
        <v>4.7763699999999999E-2</v>
      </c>
      <c r="CL1630" s="38">
        <v>4.1752900000000003E-2</v>
      </c>
      <c r="CM1630" s="38">
        <v>3.9575699999999998E-2</v>
      </c>
      <c r="CN1630" s="38">
        <v>8.6817599999999995E-2</v>
      </c>
      <c r="CO1630" s="38">
        <v>-4.4285999999999999E-2</v>
      </c>
      <c r="CP1630" s="38">
        <v>-5.8935399999999999E-2</v>
      </c>
      <c r="CQ1630" s="38">
        <v>-8.7887300000000002E-2</v>
      </c>
      <c r="CR1630" s="38">
        <v>-0.131743</v>
      </c>
      <c r="CS1630" s="38">
        <v>-0.12506139999999999</v>
      </c>
      <c r="CT1630" s="38">
        <v>-2.2906599999999999E-2</v>
      </c>
      <c r="CU1630" s="38">
        <v>5.2728400000000002E-2</v>
      </c>
      <c r="CV1630" s="38">
        <v>0.16623209999999999</v>
      </c>
      <c r="CW1630" s="38">
        <v>0.23279269999999999</v>
      </c>
      <c r="CX1630" s="38">
        <v>0.25895319999999999</v>
      </c>
      <c r="CY1630" s="38">
        <v>0.25171650000000001</v>
      </c>
      <c r="CZ1630" s="38">
        <v>0.2346067</v>
      </c>
      <c r="DA1630" s="38">
        <v>0.2397851</v>
      </c>
      <c r="DB1630" s="38">
        <v>0.20042260000000001</v>
      </c>
      <c r="DC1630" s="38">
        <v>3.01015E-2</v>
      </c>
      <c r="DD1630" s="38">
        <v>6.4820799999999998E-2</v>
      </c>
      <c r="DE1630" s="38">
        <v>3.6734500000000003E-2</v>
      </c>
      <c r="DF1630" s="38">
        <v>1.8139599999999999E-2</v>
      </c>
      <c r="DG1630" s="38">
        <v>2.9165900000000002E-2</v>
      </c>
      <c r="DH1630" s="38">
        <v>3.1379799999999999E-2</v>
      </c>
      <c r="DI1630" s="38">
        <v>5.1870600000000003E-2</v>
      </c>
      <c r="DJ1630" s="38">
        <v>4.6496000000000003E-2</v>
      </c>
      <c r="DK1630" s="38">
        <v>4.5515800000000002E-2</v>
      </c>
      <c r="DL1630" s="38">
        <v>0.1027938</v>
      </c>
      <c r="DM1630" s="38">
        <v>-3.6048499999999997E-2</v>
      </c>
      <c r="DN1630" s="38">
        <v>-5.2341199999999997E-2</v>
      </c>
      <c r="DO1630" s="38">
        <v>-8.1413899999999997E-2</v>
      </c>
      <c r="DP1630" s="38">
        <v>-0.1228955</v>
      </c>
      <c r="DQ1630" s="38">
        <v>-0.1181406</v>
      </c>
      <c r="DR1630" s="38">
        <v>-1.90035E-2</v>
      </c>
      <c r="DS1630" s="38">
        <v>5.7222599999999998E-2</v>
      </c>
      <c r="DT1630" s="38">
        <v>0.17411699999999999</v>
      </c>
      <c r="DU1630" s="38">
        <v>0.2430503</v>
      </c>
      <c r="DV1630" s="38">
        <v>0.27058860000000001</v>
      </c>
      <c r="DW1630" s="38">
        <v>0.26479469999999999</v>
      </c>
      <c r="DX1630" s="38">
        <v>0.24879780000000001</v>
      </c>
      <c r="DY1630" s="38">
        <v>0.25493589999999999</v>
      </c>
      <c r="DZ1630" s="38">
        <v>0.21287039999999999</v>
      </c>
      <c r="EA1630" s="38">
        <v>4.2695200000000003E-2</v>
      </c>
      <c r="EB1630" s="38">
        <v>7.4031200000000005E-2</v>
      </c>
      <c r="EC1630" s="38">
        <v>4.3588399999999999E-2</v>
      </c>
      <c r="ED1630" s="38">
        <v>2.9119800000000001E-2</v>
      </c>
      <c r="EE1630" s="38">
        <v>3.6324599999999999E-2</v>
      </c>
      <c r="EF1630" s="38">
        <v>3.8289900000000002E-2</v>
      </c>
      <c r="EG1630" s="38">
        <v>5.7800499999999998E-2</v>
      </c>
      <c r="EH1630" s="38">
        <v>5.3344200000000001E-2</v>
      </c>
      <c r="EI1630" s="38">
        <v>5.4092300000000003E-2</v>
      </c>
      <c r="EJ1630" s="38">
        <v>0.125861</v>
      </c>
      <c r="EK1630" s="38">
        <v>-2.4154999999999999E-2</v>
      </c>
      <c r="EL1630" s="38">
        <v>-4.28201E-2</v>
      </c>
      <c r="EM1630" s="38">
        <v>-7.2067400000000004E-2</v>
      </c>
      <c r="EN1630" s="38">
        <v>-0.110121</v>
      </c>
      <c r="EO1630" s="38">
        <v>-0.10814790000000001</v>
      </c>
      <c r="EP1630" s="38">
        <v>-1.3368E-2</v>
      </c>
      <c r="EQ1630" s="38">
        <v>6.3711400000000001E-2</v>
      </c>
      <c r="ER1630" s="38">
        <v>0.18550150000000001</v>
      </c>
      <c r="ES1630" s="38">
        <v>0.2578606</v>
      </c>
      <c r="ET1630" s="38">
        <v>0.28738839999999999</v>
      </c>
      <c r="EU1630" s="38">
        <v>0.28367750000000003</v>
      </c>
      <c r="EV1630" s="38">
        <v>0.26928750000000001</v>
      </c>
      <c r="EW1630" s="38">
        <v>0.27681139999999999</v>
      </c>
      <c r="EX1630" s="38">
        <v>0.2308431</v>
      </c>
      <c r="EY1630" s="38">
        <v>6.0878300000000003E-2</v>
      </c>
      <c r="EZ1630" s="38">
        <v>8.7329599999999993E-2</v>
      </c>
      <c r="FA1630" s="38">
        <v>5.3484299999999999E-2</v>
      </c>
      <c r="FB1630" s="38">
        <v>81.618319999999997</v>
      </c>
      <c r="FC1630" s="38">
        <v>80.718860000000006</v>
      </c>
      <c r="FD1630" s="38">
        <v>79.295339999999996</v>
      </c>
      <c r="FE1630" s="38">
        <v>77.536500000000004</v>
      </c>
      <c r="FF1630" s="38">
        <v>76.332149999999999</v>
      </c>
      <c r="FG1630" s="38">
        <v>74.947749999999999</v>
      </c>
      <c r="FH1630" s="38">
        <v>75.026240000000001</v>
      </c>
      <c r="FI1630" s="38">
        <v>76.981669999999994</v>
      </c>
      <c r="FJ1630" s="38">
        <v>79.788740000000004</v>
      </c>
      <c r="FK1630" s="38">
        <v>83.758740000000003</v>
      </c>
      <c r="FL1630" s="38">
        <v>88.112870000000001</v>
      </c>
      <c r="FM1630" s="38">
        <v>92.495990000000006</v>
      </c>
      <c r="FN1630" s="38">
        <v>93.588679999999997</v>
      </c>
      <c r="FO1630" s="38">
        <v>95.835530000000006</v>
      </c>
      <c r="FP1630" s="38">
        <v>98.234309999999994</v>
      </c>
      <c r="FQ1630" s="38">
        <v>99.375140000000002</v>
      </c>
      <c r="FR1630" s="38">
        <v>99.44162</v>
      </c>
      <c r="FS1630" s="38">
        <v>98.497540000000001</v>
      </c>
      <c r="FT1630" s="38">
        <v>96.703149999999994</v>
      </c>
      <c r="FU1630" s="38">
        <v>93.519810000000007</v>
      </c>
      <c r="FV1630" s="38">
        <v>89.992679999999993</v>
      </c>
      <c r="FW1630">
        <v>87.508799999999994</v>
      </c>
      <c r="FX1630">
        <v>84.678330000000003</v>
      </c>
      <c r="FY1630">
        <v>81.617900000000006</v>
      </c>
      <c r="FZ1630">
        <v>2.1828799999999999E-2</v>
      </c>
      <c r="GA1630">
        <v>0.153309</v>
      </c>
      <c r="GB1630">
        <v>1</v>
      </c>
    </row>
    <row r="1631" spans="1:184" x14ac:dyDescent="0.3">
      <c r="A1631" t="s">
        <v>1</v>
      </c>
      <c r="B1631" t="s">
        <v>188</v>
      </c>
      <c r="C1631" t="s">
        <v>1</v>
      </c>
      <c r="D1631" t="s">
        <v>1</v>
      </c>
      <c r="E1631" t="s">
        <v>1</v>
      </c>
      <c r="F1631" t="s">
        <v>1</v>
      </c>
      <c r="G1631" t="s">
        <v>1</v>
      </c>
      <c r="H1631" s="40" t="s">
        <v>1</v>
      </c>
      <c r="I1631" s="18" t="s">
        <v>1</v>
      </c>
      <c r="J1631" s="38" t="s">
        <v>1</v>
      </c>
      <c r="K1631" s="18">
        <v>44763</v>
      </c>
      <c r="L1631" s="38">
        <v>11551</v>
      </c>
      <c r="M1631" s="38">
        <v>11551</v>
      </c>
      <c r="N1631" s="38">
        <v>6.0613989999999998</v>
      </c>
      <c r="O1631" s="38">
        <v>5.8696109999999999</v>
      </c>
      <c r="P1631" s="38">
        <v>5.7480599999999997</v>
      </c>
      <c r="Q1631" s="38">
        <v>5.7251979999999998</v>
      </c>
      <c r="R1631" s="38">
        <v>5.879257</v>
      </c>
      <c r="S1631" s="38">
        <v>6.1758839999999999</v>
      </c>
      <c r="T1631" s="38">
        <v>6.4175420000000001</v>
      </c>
      <c r="U1631" s="38">
        <v>7.1463219999999996</v>
      </c>
      <c r="V1631" s="38">
        <v>8.1706310000000002</v>
      </c>
      <c r="W1631" s="38">
        <v>9.2132869999999993</v>
      </c>
      <c r="X1631" s="38">
        <v>10.16929</v>
      </c>
      <c r="Y1631" s="38">
        <v>10.776479999999999</v>
      </c>
      <c r="Z1631" s="38">
        <v>11.23668</v>
      </c>
      <c r="AA1631" s="38">
        <v>11.68238</v>
      </c>
      <c r="AB1631" s="38">
        <v>11.982989999999999</v>
      </c>
      <c r="AC1631" s="38">
        <v>12.109260000000001</v>
      </c>
      <c r="AD1631" s="38">
        <v>12.02755</v>
      </c>
      <c r="AE1631" s="38">
        <v>11.36237</v>
      </c>
      <c r="AF1631" s="38">
        <v>10.434990000000001</v>
      </c>
      <c r="AG1631" s="38">
        <v>9.6345600000000005</v>
      </c>
      <c r="AH1631" s="38">
        <v>9.0105550000000001</v>
      </c>
      <c r="AI1631" s="38">
        <v>8.0695359999999994</v>
      </c>
      <c r="AJ1631" s="38">
        <v>7.1297379999999997</v>
      </c>
      <c r="AK1631" s="38">
        <v>6.4898090000000002</v>
      </c>
      <c r="AL1631" s="38">
        <v>-0.1023915</v>
      </c>
      <c r="AM1631" s="38">
        <v>-6.8900199999999995E-2</v>
      </c>
      <c r="AN1631" s="38">
        <v>-2.4047499999999999E-2</v>
      </c>
      <c r="AO1631" s="38">
        <v>-9.6459000000000007E-3</v>
      </c>
      <c r="AP1631" s="38">
        <v>1.25702E-2</v>
      </c>
      <c r="AQ1631" s="38">
        <v>4.9883900000000002E-2</v>
      </c>
      <c r="AR1631" s="38">
        <v>8.1261100000000003E-2</v>
      </c>
      <c r="AS1631" s="38">
        <v>-7.4335E-3</v>
      </c>
      <c r="AT1631" s="38">
        <v>-2.1987400000000001E-2</v>
      </c>
      <c r="AU1631" s="38">
        <v>1.391E-2</v>
      </c>
      <c r="AV1631" s="38">
        <v>6.2982999999999997E-3</v>
      </c>
      <c r="AW1631" s="38">
        <v>4.3518999999999997E-3</v>
      </c>
      <c r="AX1631" s="38">
        <v>2.89932E-2</v>
      </c>
      <c r="AY1631" s="38">
        <v>1.4400400000000001E-2</v>
      </c>
      <c r="AZ1631" s="38">
        <v>-5.5876000000000002E-2</v>
      </c>
      <c r="BA1631" s="38">
        <v>-5.3951800000000001E-2</v>
      </c>
      <c r="BB1631" s="38">
        <v>3.2725700000000003E-2</v>
      </c>
      <c r="BC1631" s="38">
        <v>3.21385E-2</v>
      </c>
      <c r="BD1631" s="38">
        <v>5.0049999999999997E-2</v>
      </c>
      <c r="BE1631" s="38">
        <v>3.9565000000000003E-2</v>
      </c>
      <c r="BF1631" s="38">
        <v>8.2323999999999994E-2</v>
      </c>
      <c r="BG1631" s="38">
        <v>-2.1915400000000002E-2</v>
      </c>
      <c r="BH1631" s="38">
        <v>1.00851E-2</v>
      </c>
      <c r="BI1631" s="38">
        <v>2.62007E-2</v>
      </c>
      <c r="BJ1631" s="38">
        <v>-9.5074900000000004E-2</v>
      </c>
      <c r="BK1631" s="38">
        <v>-6.33103E-2</v>
      </c>
      <c r="BL1631" s="38">
        <v>-1.9900299999999999E-2</v>
      </c>
      <c r="BM1631" s="38">
        <v>-6.3816000000000003E-3</v>
      </c>
      <c r="BN1631" s="38">
        <v>1.6381E-2</v>
      </c>
      <c r="BO1631" s="38">
        <v>5.6830699999999998E-2</v>
      </c>
      <c r="BP1631" s="38">
        <v>9.4385499999999997E-2</v>
      </c>
      <c r="BQ1631" s="38">
        <v>-1.7298000000000001E-3</v>
      </c>
      <c r="BR1631" s="38">
        <v>-1.5397900000000001E-2</v>
      </c>
      <c r="BS1631" s="38">
        <v>2.06924E-2</v>
      </c>
      <c r="BT1631" s="38">
        <v>1.3785800000000001E-2</v>
      </c>
      <c r="BU1631" s="38">
        <v>1.0360599999999999E-2</v>
      </c>
      <c r="BV1631" s="38">
        <v>3.2417000000000001E-2</v>
      </c>
      <c r="BW1631" s="38">
        <v>1.91437E-2</v>
      </c>
      <c r="BX1631" s="38">
        <v>-4.9877400000000002E-2</v>
      </c>
      <c r="BY1631" s="38">
        <v>-4.45336E-2</v>
      </c>
      <c r="BZ1631" s="38">
        <v>4.4523300000000002E-2</v>
      </c>
      <c r="CA1631" s="38">
        <v>4.3483500000000001E-2</v>
      </c>
      <c r="CB1631" s="38">
        <v>6.19088E-2</v>
      </c>
      <c r="CC1631" s="38">
        <v>5.2328300000000001E-2</v>
      </c>
      <c r="CD1631" s="38">
        <v>9.5811400000000005E-2</v>
      </c>
      <c r="CE1631" s="38">
        <v>-1.07671E-2</v>
      </c>
      <c r="CF1631" s="38">
        <v>2.06012E-2</v>
      </c>
      <c r="CG1631" s="38">
        <v>3.6427000000000001E-2</v>
      </c>
      <c r="CH1631" s="38">
        <v>-9.0007500000000004E-2</v>
      </c>
      <c r="CI1631" s="38">
        <v>-5.94388E-2</v>
      </c>
      <c r="CJ1631" s="38">
        <v>-1.7027899999999999E-2</v>
      </c>
      <c r="CK1631" s="38">
        <v>-4.1206999999999997E-3</v>
      </c>
      <c r="CL1631" s="38">
        <v>1.90204E-2</v>
      </c>
      <c r="CM1631" s="38">
        <v>6.1641899999999999E-2</v>
      </c>
      <c r="CN1631" s="38">
        <v>0.1034755</v>
      </c>
      <c r="CO1631" s="38">
        <v>2.2206000000000001E-3</v>
      </c>
      <c r="CP1631" s="38">
        <v>-1.0834E-2</v>
      </c>
      <c r="CQ1631" s="38">
        <v>2.53899E-2</v>
      </c>
      <c r="CR1631" s="38">
        <v>1.8971600000000002E-2</v>
      </c>
      <c r="CS1631" s="38">
        <v>1.45221E-2</v>
      </c>
      <c r="CT1631" s="38">
        <v>3.4788300000000001E-2</v>
      </c>
      <c r="CU1631" s="38">
        <v>2.2428900000000002E-2</v>
      </c>
      <c r="CV1631" s="38">
        <v>-4.5722699999999998E-2</v>
      </c>
      <c r="CW1631" s="38">
        <v>-3.8010599999999999E-2</v>
      </c>
      <c r="CX1631" s="38">
        <v>5.2694299999999999E-2</v>
      </c>
      <c r="CY1631" s="38">
        <v>5.1341100000000001E-2</v>
      </c>
      <c r="CZ1631" s="38">
        <v>7.0122199999999996E-2</v>
      </c>
      <c r="DA1631" s="38">
        <v>6.1168100000000003E-2</v>
      </c>
      <c r="DB1631" s="38">
        <v>0.1051527</v>
      </c>
      <c r="DC1631" s="38">
        <v>-3.0458E-3</v>
      </c>
      <c r="DD1631" s="38">
        <v>2.7884699999999998E-2</v>
      </c>
      <c r="DE1631" s="38">
        <v>4.3509699999999998E-2</v>
      </c>
      <c r="DF1631" s="38">
        <v>-8.4940000000000002E-2</v>
      </c>
      <c r="DG1631" s="38">
        <v>-5.5567199999999997E-2</v>
      </c>
      <c r="DH1631" s="38">
        <v>-1.41555E-2</v>
      </c>
      <c r="DI1631" s="38">
        <v>-1.8599000000000001E-3</v>
      </c>
      <c r="DJ1631" s="38">
        <v>2.16598E-2</v>
      </c>
      <c r="DK1631" s="38">
        <v>6.6453200000000004E-2</v>
      </c>
      <c r="DL1631" s="38">
        <v>0.1125654</v>
      </c>
      <c r="DM1631" s="38">
        <v>6.1709E-3</v>
      </c>
      <c r="DN1631" s="38">
        <v>-6.2700999999999998E-3</v>
      </c>
      <c r="DO1631" s="38">
        <v>3.00874E-2</v>
      </c>
      <c r="DP1631" s="38">
        <v>2.4157399999999999E-2</v>
      </c>
      <c r="DQ1631" s="38">
        <v>1.8683700000000001E-2</v>
      </c>
      <c r="DR1631" s="38">
        <v>3.7159600000000001E-2</v>
      </c>
      <c r="DS1631" s="38">
        <v>2.57141E-2</v>
      </c>
      <c r="DT1631" s="38">
        <v>-4.1568099999999997E-2</v>
      </c>
      <c r="DU1631" s="38">
        <v>-3.1487599999999998E-2</v>
      </c>
      <c r="DV1631" s="38">
        <v>6.0865200000000001E-2</v>
      </c>
      <c r="DW1631" s="38">
        <v>5.9198599999999997E-2</v>
      </c>
      <c r="DX1631" s="38">
        <v>7.8335699999999994E-2</v>
      </c>
      <c r="DY1631" s="38">
        <v>7.0007899999999998E-2</v>
      </c>
      <c r="DZ1631" s="38">
        <v>0.114494</v>
      </c>
      <c r="EA1631" s="38">
        <v>4.6755E-3</v>
      </c>
      <c r="EB1631" s="38">
        <v>3.5168199999999997E-2</v>
      </c>
      <c r="EC1631" s="38">
        <v>5.05923E-2</v>
      </c>
      <c r="ED1631" s="38">
        <v>-7.7623499999999998E-2</v>
      </c>
      <c r="EE1631" s="38">
        <v>-4.9977300000000002E-2</v>
      </c>
      <c r="EF1631" s="38">
        <v>-1.0008299999999999E-2</v>
      </c>
      <c r="EG1631" s="38">
        <v>1.4044999999999999E-3</v>
      </c>
      <c r="EH1631" s="38">
        <v>2.5470699999999999E-2</v>
      </c>
      <c r="EI1631" s="38">
        <v>7.3399900000000004E-2</v>
      </c>
      <c r="EJ1631" s="38">
        <v>0.12568979999999999</v>
      </c>
      <c r="EK1631" s="38">
        <v>1.18747E-2</v>
      </c>
      <c r="EL1631" s="38">
        <v>3.1950000000000001E-4</v>
      </c>
      <c r="EM1631" s="38">
        <v>3.6869800000000001E-2</v>
      </c>
      <c r="EN1631" s="38">
        <v>3.1644899999999997E-2</v>
      </c>
      <c r="EO1631" s="38">
        <v>2.46923E-2</v>
      </c>
      <c r="EP1631" s="38">
        <v>4.0583399999999999E-2</v>
      </c>
      <c r="EQ1631" s="38">
        <v>3.0457399999999999E-2</v>
      </c>
      <c r="ER1631" s="38">
        <v>-3.5569400000000001E-2</v>
      </c>
      <c r="ES1631" s="38">
        <v>-2.2069499999999999E-2</v>
      </c>
      <c r="ET1631" s="38">
        <v>7.26628E-2</v>
      </c>
      <c r="EU1631" s="38">
        <v>7.0543599999999998E-2</v>
      </c>
      <c r="EV1631" s="38">
        <v>9.0194499999999997E-2</v>
      </c>
      <c r="EW1631" s="38">
        <v>8.2771300000000006E-2</v>
      </c>
      <c r="EX1631" s="38">
        <v>0.1279814</v>
      </c>
      <c r="EY1631" s="38">
        <v>1.5823899999999998E-2</v>
      </c>
      <c r="EZ1631" s="38">
        <v>4.56844E-2</v>
      </c>
      <c r="FA1631" s="38">
        <v>6.08186E-2</v>
      </c>
      <c r="FB1631" s="38">
        <v>77.766810000000007</v>
      </c>
      <c r="FC1631" s="38">
        <v>75.626739999999998</v>
      </c>
      <c r="FD1631" s="38">
        <v>73.987909999999999</v>
      </c>
      <c r="FE1631" s="38">
        <v>72.368139999999997</v>
      </c>
      <c r="FF1631" s="38">
        <v>70.855289999999997</v>
      </c>
      <c r="FG1631" s="38">
        <v>69.292230000000004</v>
      </c>
      <c r="FH1631" s="38">
        <v>69.075940000000003</v>
      </c>
      <c r="FI1631" s="38">
        <v>72.224930000000001</v>
      </c>
      <c r="FJ1631" s="38">
        <v>76.497150000000005</v>
      </c>
      <c r="FK1631" s="38">
        <v>80.966220000000007</v>
      </c>
      <c r="FL1631" s="38">
        <v>85.752799999999993</v>
      </c>
      <c r="FM1631" s="38">
        <v>89.176280000000006</v>
      </c>
      <c r="FN1631" s="38">
        <v>92.237440000000007</v>
      </c>
      <c r="FO1631" s="38">
        <v>94.495779999999996</v>
      </c>
      <c r="FP1631" s="38">
        <v>96.085400000000007</v>
      </c>
      <c r="FQ1631" s="38">
        <v>97.161739999999995</v>
      </c>
      <c r="FR1631" s="38">
        <v>99.402959999999993</v>
      </c>
      <c r="FS1631" s="38">
        <v>98.92568</v>
      </c>
      <c r="FT1631" s="38">
        <v>97.067279999999997</v>
      </c>
      <c r="FU1631" s="38">
        <v>93.917069999999995</v>
      </c>
      <c r="FV1631" s="38">
        <v>89.692310000000006</v>
      </c>
      <c r="FW1631">
        <v>86.06362</v>
      </c>
      <c r="FX1631">
        <v>82.900890000000004</v>
      </c>
      <c r="FY1631">
        <v>79.68768</v>
      </c>
      <c r="FZ1631">
        <v>1.4745100000000001E-2</v>
      </c>
      <c r="GA1631">
        <v>0.1087936</v>
      </c>
      <c r="GB1631">
        <v>1</v>
      </c>
    </row>
    <row r="1632" spans="1:184" x14ac:dyDescent="0.3">
      <c r="A1632" t="s">
        <v>1</v>
      </c>
      <c r="B1632" t="s">
        <v>188</v>
      </c>
      <c r="C1632" t="s">
        <v>1</v>
      </c>
      <c r="D1632" t="s">
        <v>1</v>
      </c>
      <c r="E1632" t="s">
        <v>1</v>
      </c>
      <c r="F1632" t="s">
        <v>1</v>
      </c>
      <c r="G1632" t="s">
        <v>1</v>
      </c>
      <c r="H1632" s="40" t="s">
        <v>1</v>
      </c>
      <c r="I1632" s="18" t="s">
        <v>1</v>
      </c>
      <c r="J1632" s="38" t="s">
        <v>1</v>
      </c>
      <c r="K1632" s="18">
        <v>44789</v>
      </c>
      <c r="L1632" s="38">
        <v>11485</v>
      </c>
      <c r="M1632" s="38">
        <v>11485</v>
      </c>
      <c r="N1632" s="38">
        <v>5.9877159999999998</v>
      </c>
      <c r="O1632" s="38">
        <v>5.7913750000000004</v>
      </c>
      <c r="P1632" s="38">
        <v>5.6698870000000001</v>
      </c>
      <c r="Q1632" s="38">
        <v>5.6546339999999997</v>
      </c>
      <c r="R1632" s="38">
        <v>5.8173250000000003</v>
      </c>
      <c r="S1632" s="38">
        <v>6.0956979999999996</v>
      </c>
      <c r="T1632" s="38">
        <v>6.3325529999999999</v>
      </c>
      <c r="U1632" s="38">
        <v>7.083272</v>
      </c>
      <c r="V1632" s="38">
        <v>8.1347970000000007</v>
      </c>
      <c r="W1632" s="38">
        <v>9.2937639999999995</v>
      </c>
      <c r="X1632" s="38">
        <v>10.32344</v>
      </c>
      <c r="Y1632" s="38">
        <v>10.991009999999999</v>
      </c>
      <c r="Z1632" s="38">
        <v>11.48291</v>
      </c>
      <c r="AA1632" s="38">
        <v>11.969620000000001</v>
      </c>
      <c r="AB1632" s="38">
        <v>12.30547</v>
      </c>
      <c r="AC1632" s="38">
        <v>12.449680000000001</v>
      </c>
      <c r="AD1632" s="38">
        <v>12.300230000000001</v>
      </c>
      <c r="AE1632" s="38">
        <v>11.617179999999999</v>
      </c>
      <c r="AF1632" s="38">
        <v>10.687340000000001</v>
      </c>
      <c r="AG1632" s="38">
        <v>9.8728429999999996</v>
      </c>
      <c r="AH1632" s="38">
        <v>9.2113990000000001</v>
      </c>
      <c r="AI1632" s="38">
        <v>8.2774289999999997</v>
      </c>
      <c r="AJ1632" s="38">
        <v>7.3060729999999996</v>
      </c>
      <c r="AK1632" s="38">
        <v>6.6510879999999997</v>
      </c>
      <c r="AL1632" s="38">
        <v>-3.0995399999999999E-2</v>
      </c>
      <c r="AM1632" s="38">
        <v>-4.1051600000000001E-2</v>
      </c>
      <c r="AN1632" s="38">
        <v>-3.7451999999999999E-2</v>
      </c>
      <c r="AO1632" s="38">
        <v>-2.56721E-2</v>
      </c>
      <c r="AP1632" s="38">
        <v>-5.6639000000000004E-3</v>
      </c>
      <c r="AQ1632" s="38">
        <v>-4.8570500000000003E-2</v>
      </c>
      <c r="AR1632" s="38">
        <v>-5.5923899999999999E-2</v>
      </c>
      <c r="AS1632" s="38">
        <v>1.5410500000000001E-2</v>
      </c>
      <c r="AT1632" s="38">
        <v>-2.7076599999999999E-2</v>
      </c>
      <c r="AU1632" s="38">
        <v>3.4934399999999997E-2</v>
      </c>
      <c r="AV1632" s="38">
        <v>6.6318799999999997E-2</v>
      </c>
      <c r="AW1632" s="38">
        <v>3.4181000000000003E-2</v>
      </c>
      <c r="AX1632" s="38">
        <v>1.0445999999999999E-3</v>
      </c>
      <c r="AY1632" s="38">
        <v>-4.2713800000000003E-2</v>
      </c>
      <c r="AZ1632" s="38">
        <v>-2.5869199999999998E-2</v>
      </c>
      <c r="BA1632" s="38">
        <v>1.5114600000000001E-2</v>
      </c>
      <c r="BB1632" s="38">
        <v>5.6135600000000001E-2</v>
      </c>
      <c r="BC1632" s="38">
        <v>1.07621E-2</v>
      </c>
      <c r="BD1632" s="38">
        <v>-1.75715E-2</v>
      </c>
      <c r="BE1632" s="38">
        <v>-5.3864000000000002E-2</v>
      </c>
      <c r="BF1632" s="38">
        <v>-0.13577700000000001</v>
      </c>
      <c r="BG1632" s="38">
        <v>-5.4989999999999997E-2</v>
      </c>
      <c r="BH1632" s="38">
        <v>-3.0007800000000001E-2</v>
      </c>
      <c r="BI1632" s="38">
        <v>-6.5541100000000005E-2</v>
      </c>
      <c r="BJ1632" s="38">
        <v>-2.40054E-2</v>
      </c>
      <c r="BK1632" s="38">
        <v>-3.5464900000000001E-2</v>
      </c>
      <c r="BL1632" s="38">
        <v>-3.2734199999999998E-2</v>
      </c>
      <c r="BM1632" s="38">
        <v>-2.20763E-2</v>
      </c>
      <c r="BN1632" s="38">
        <v>-8.9599999999999999E-4</v>
      </c>
      <c r="BO1632" s="38">
        <v>-4.1784000000000002E-2</v>
      </c>
      <c r="BP1632" s="38">
        <v>-4.3501499999999999E-2</v>
      </c>
      <c r="BQ1632" s="38">
        <v>2.3593300000000001E-2</v>
      </c>
      <c r="BR1632" s="38">
        <v>-1.8508199999999999E-2</v>
      </c>
      <c r="BS1632" s="38">
        <v>4.2502699999999997E-2</v>
      </c>
      <c r="BT1632" s="38">
        <v>7.3824799999999996E-2</v>
      </c>
      <c r="BU1632" s="38">
        <v>4.0172300000000001E-2</v>
      </c>
      <c r="BV1632" s="38">
        <v>5.5618999999999998E-3</v>
      </c>
      <c r="BW1632" s="38">
        <v>-3.5366300000000003E-2</v>
      </c>
      <c r="BX1632" s="38">
        <v>-1.6556299999999999E-2</v>
      </c>
      <c r="BY1632" s="38">
        <v>2.8748599999999999E-2</v>
      </c>
      <c r="BZ1632" s="38">
        <v>7.1050600000000005E-2</v>
      </c>
      <c r="CA1632" s="38">
        <v>2.5616300000000002E-2</v>
      </c>
      <c r="CB1632" s="38">
        <v>-1.6103999999999999E-3</v>
      </c>
      <c r="CC1632" s="38">
        <v>-3.71808E-2</v>
      </c>
      <c r="CD1632" s="38">
        <v>-0.1184321</v>
      </c>
      <c r="CE1632" s="38">
        <v>-3.9640099999999998E-2</v>
      </c>
      <c r="CF1632" s="38">
        <v>-1.6825099999999999E-2</v>
      </c>
      <c r="CG1632" s="38">
        <v>-5.27175E-2</v>
      </c>
      <c r="CH1632" s="38">
        <v>-1.9164E-2</v>
      </c>
      <c r="CI1632" s="38">
        <v>-3.1595600000000001E-2</v>
      </c>
      <c r="CJ1632" s="38">
        <v>-2.9466699999999998E-2</v>
      </c>
      <c r="CK1632" s="38">
        <v>-1.95858E-2</v>
      </c>
      <c r="CL1632" s="38">
        <v>2.4061999999999998E-3</v>
      </c>
      <c r="CM1632" s="38">
        <v>-3.7083600000000001E-2</v>
      </c>
      <c r="CN1632" s="38">
        <v>-3.4897900000000003E-2</v>
      </c>
      <c r="CO1632" s="38">
        <v>2.9260700000000001E-2</v>
      </c>
      <c r="CP1632" s="38">
        <v>-1.25737E-2</v>
      </c>
      <c r="CQ1632" s="38">
        <v>4.7744500000000002E-2</v>
      </c>
      <c r="CR1632" s="38">
        <v>7.9023499999999997E-2</v>
      </c>
      <c r="CS1632" s="38">
        <v>4.4321899999999997E-2</v>
      </c>
      <c r="CT1632" s="38">
        <v>8.6905000000000003E-3</v>
      </c>
      <c r="CU1632" s="38">
        <v>-3.0277499999999999E-2</v>
      </c>
      <c r="CV1632" s="38">
        <v>-1.0106199999999999E-2</v>
      </c>
      <c r="CW1632" s="38">
        <v>3.8191500000000003E-2</v>
      </c>
      <c r="CX1632" s="38">
        <v>8.13807E-2</v>
      </c>
      <c r="CY1632" s="38">
        <v>3.59043E-2</v>
      </c>
      <c r="CZ1632" s="38">
        <v>9.4441999999999998E-3</v>
      </c>
      <c r="DA1632" s="38">
        <v>-2.5626099999999999E-2</v>
      </c>
      <c r="DB1632" s="38">
        <v>-0.1064191</v>
      </c>
      <c r="DC1632" s="38">
        <v>-2.9008800000000001E-2</v>
      </c>
      <c r="DD1632" s="38">
        <v>-7.6946999999999996E-3</v>
      </c>
      <c r="DE1632" s="38">
        <v>-4.3836E-2</v>
      </c>
      <c r="DF1632" s="38">
        <v>-1.4322700000000001E-2</v>
      </c>
      <c r="DG1632" s="38">
        <v>-2.7726299999999999E-2</v>
      </c>
      <c r="DH1632" s="38">
        <v>-2.6199199999999999E-2</v>
      </c>
      <c r="DI1632" s="38">
        <v>-1.70954E-2</v>
      </c>
      <c r="DJ1632" s="38">
        <v>5.7085E-3</v>
      </c>
      <c r="DK1632" s="38">
        <v>-3.2383299999999997E-2</v>
      </c>
      <c r="DL1632" s="38">
        <v>-2.62942E-2</v>
      </c>
      <c r="DM1632" s="38">
        <v>3.4928099999999997E-2</v>
      </c>
      <c r="DN1632" s="38">
        <v>-6.6392999999999999E-3</v>
      </c>
      <c r="DO1632" s="38">
        <v>5.29863E-2</v>
      </c>
      <c r="DP1632" s="38">
        <v>8.4222099999999994E-2</v>
      </c>
      <c r="DQ1632" s="38">
        <v>4.8471399999999998E-2</v>
      </c>
      <c r="DR1632" s="38">
        <v>1.1819100000000001E-2</v>
      </c>
      <c r="DS1632" s="38">
        <v>-2.5188599999999998E-2</v>
      </c>
      <c r="DT1632" s="38">
        <v>-3.6560999999999998E-3</v>
      </c>
      <c r="DU1632" s="38">
        <v>4.76344E-2</v>
      </c>
      <c r="DV1632" s="38">
        <v>9.1710799999999995E-2</v>
      </c>
      <c r="DW1632" s="38">
        <v>4.6192200000000003E-2</v>
      </c>
      <c r="DX1632" s="38">
        <v>2.04989E-2</v>
      </c>
      <c r="DY1632" s="38">
        <v>-1.40714E-2</v>
      </c>
      <c r="DZ1632" s="38">
        <v>-9.4406100000000007E-2</v>
      </c>
      <c r="EA1632" s="38">
        <v>-1.8377500000000001E-2</v>
      </c>
      <c r="EB1632" s="38">
        <v>1.4356E-3</v>
      </c>
      <c r="EC1632" s="38">
        <v>-3.4954399999999997E-2</v>
      </c>
      <c r="ED1632" s="38">
        <v>-7.3327000000000002E-3</v>
      </c>
      <c r="EE1632" s="38">
        <v>-2.2139599999999999E-2</v>
      </c>
      <c r="EF1632" s="38">
        <v>-2.1481400000000001E-2</v>
      </c>
      <c r="EG1632" s="38">
        <v>-1.34996E-2</v>
      </c>
      <c r="EH1632" s="38">
        <v>1.04764E-2</v>
      </c>
      <c r="EI1632" s="38">
        <v>-2.55967E-2</v>
      </c>
      <c r="EJ1632" s="38">
        <v>-1.38719E-2</v>
      </c>
      <c r="EK1632" s="38">
        <v>4.3110900000000001E-2</v>
      </c>
      <c r="EL1632" s="38">
        <v>1.9291E-3</v>
      </c>
      <c r="EM1632" s="38">
        <v>6.05546E-2</v>
      </c>
      <c r="EN1632" s="38">
        <v>9.1728199999999996E-2</v>
      </c>
      <c r="EO1632" s="38">
        <v>5.4462700000000003E-2</v>
      </c>
      <c r="EP1632" s="38">
        <v>1.6336400000000001E-2</v>
      </c>
      <c r="EQ1632" s="38">
        <v>-1.7841099999999999E-2</v>
      </c>
      <c r="ER1632" s="38">
        <v>5.6568E-3</v>
      </c>
      <c r="ES1632" s="38">
        <v>6.1268499999999997E-2</v>
      </c>
      <c r="ET1632" s="38">
        <v>0.10662580000000001</v>
      </c>
      <c r="EU1632" s="38">
        <v>6.1046400000000001E-2</v>
      </c>
      <c r="EV1632" s="38">
        <v>3.6459999999999999E-2</v>
      </c>
      <c r="EW1632" s="38">
        <v>2.6118000000000001E-3</v>
      </c>
      <c r="EX1632" s="38">
        <v>-7.7061199999999996E-2</v>
      </c>
      <c r="EY1632" s="38">
        <v>-3.0276000000000001E-3</v>
      </c>
      <c r="EZ1632" s="38">
        <v>1.4618300000000001E-2</v>
      </c>
      <c r="FA1632" s="38">
        <v>-2.2130799999999999E-2</v>
      </c>
      <c r="FB1632" s="38">
        <v>78.467020000000005</v>
      </c>
      <c r="FC1632" s="38">
        <v>77.21799</v>
      </c>
      <c r="FD1632" s="38">
        <v>75.495760000000004</v>
      </c>
      <c r="FE1632" s="38">
        <v>73.803619999999995</v>
      </c>
      <c r="FF1632" s="38">
        <v>71.846639999999994</v>
      </c>
      <c r="FG1632" s="38">
        <v>70.903710000000004</v>
      </c>
      <c r="FH1632" s="38">
        <v>70.296270000000007</v>
      </c>
      <c r="FI1632" s="38">
        <v>72.337410000000006</v>
      </c>
      <c r="FJ1632" s="38">
        <v>77.025440000000003</v>
      </c>
      <c r="FK1632" s="38">
        <v>82.514759999999995</v>
      </c>
      <c r="FL1632" s="38">
        <v>87.267520000000005</v>
      </c>
      <c r="FM1632" s="38">
        <v>91.560519999999997</v>
      </c>
      <c r="FN1632" s="38">
        <v>95.695430000000002</v>
      </c>
      <c r="FO1632" s="38">
        <v>99.025490000000005</v>
      </c>
      <c r="FP1632" s="38">
        <v>101.5775</v>
      </c>
      <c r="FQ1632" s="38">
        <v>102.8567</v>
      </c>
      <c r="FR1632" s="38">
        <v>103.20099999999999</v>
      </c>
      <c r="FS1632" s="38">
        <v>102.8349</v>
      </c>
      <c r="FT1632" s="38">
        <v>101.3419</v>
      </c>
      <c r="FU1632" s="38">
        <v>98.30386</v>
      </c>
      <c r="FV1632" s="38">
        <v>93.990070000000003</v>
      </c>
      <c r="FW1632">
        <v>90.444249999999997</v>
      </c>
      <c r="FX1632">
        <v>87.196899999999999</v>
      </c>
      <c r="FY1632">
        <v>84.820549999999997</v>
      </c>
      <c r="FZ1632">
        <v>1.9097200000000002E-2</v>
      </c>
      <c r="GA1632">
        <v>0.1488505</v>
      </c>
      <c r="GB1632">
        <v>1</v>
      </c>
    </row>
    <row r="1633" spans="1:184" x14ac:dyDescent="0.3">
      <c r="A1633" t="s">
        <v>1</v>
      </c>
      <c r="B1633" t="s">
        <v>188</v>
      </c>
      <c r="C1633" t="s">
        <v>1</v>
      </c>
      <c r="D1633" t="s">
        <v>1</v>
      </c>
      <c r="E1633" t="s">
        <v>1</v>
      </c>
      <c r="F1633" t="s">
        <v>1</v>
      </c>
      <c r="G1633" t="s">
        <v>1</v>
      </c>
      <c r="H1633" s="40" t="s">
        <v>1</v>
      </c>
      <c r="I1633" s="18" t="s">
        <v>1</v>
      </c>
      <c r="J1633" s="38" t="s">
        <v>1</v>
      </c>
      <c r="K1633" s="18">
        <v>44790</v>
      </c>
      <c r="L1633" s="38">
        <v>11482</v>
      </c>
      <c r="M1633" s="38">
        <v>11482</v>
      </c>
      <c r="N1633" s="38">
        <v>6.4384480000000002</v>
      </c>
      <c r="O1633" s="38">
        <v>6.2284369999999996</v>
      </c>
      <c r="P1633" s="38">
        <v>6.0895049999999999</v>
      </c>
      <c r="Q1633" s="38">
        <v>6.057734</v>
      </c>
      <c r="R1633" s="38">
        <v>6.220275</v>
      </c>
      <c r="S1633" s="38">
        <v>6.5178469999999997</v>
      </c>
      <c r="T1633" s="38">
        <v>6.7762190000000002</v>
      </c>
      <c r="U1633" s="38">
        <v>7.5761950000000002</v>
      </c>
      <c r="V1633" s="38">
        <v>8.6517610000000005</v>
      </c>
      <c r="W1633" s="38">
        <v>9.6950640000000003</v>
      </c>
      <c r="X1633" s="38">
        <v>10.58872</v>
      </c>
      <c r="Y1633" s="38">
        <v>11.17159</v>
      </c>
      <c r="Z1633" s="38">
        <v>11.59796</v>
      </c>
      <c r="AA1633" s="38">
        <v>12.00475</v>
      </c>
      <c r="AB1633" s="38">
        <v>12.24733</v>
      </c>
      <c r="AC1633" s="38">
        <v>12.30897</v>
      </c>
      <c r="AD1633" s="38">
        <v>12.105779999999999</v>
      </c>
      <c r="AE1633" s="38">
        <v>11.480740000000001</v>
      </c>
      <c r="AF1633" s="38">
        <v>10.585470000000001</v>
      </c>
      <c r="AG1633" s="38">
        <v>9.8137869999999996</v>
      </c>
      <c r="AH1633" s="38">
        <v>9.2160250000000001</v>
      </c>
      <c r="AI1633" s="38">
        <v>8.2915279999999996</v>
      </c>
      <c r="AJ1633" s="38">
        <v>7.329218</v>
      </c>
      <c r="AK1633" s="38">
        <v>6.711023</v>
      </c>
      <c r="AL1633" s="38">
        <v>0.1036922</v>
      </c>
      <c r="AM1633" s="38">
        <v>7.0627400000000007E-2</v>
      </c>
      <c r="AN1633" s="38">
        <v>6.1437100000000001E-2</v>
      </c>
      <c r="AO1633" s="38">
        <v>5.0399300000000001E-2</v>
      </c>
      <c r="AP1633" s="38">
        <v>-3.0471999999999999E-3</v>
      </c>
      <c r="AQ1633" s="38">
        <v>-5.3895400000000003E-2</v>
      </c>
      <c r="AR1633" s="38">
        <v>-0.19104570000000001</v>
      </c>
      <c r="AS1633" s="38">
        <v>-4.2998999999999997E-3</v>
      </c>
      <c r="AT1633" s="38">
        <v>1.73197E-2</v>
      </c>
      <c r="AU1633" s="38">
        <v>-0.1479193</v>
      </c>
      <c r="AV1633" s="38">
        <v>-0.15407489999999999</v>
      </c>
      <c r="AW1633" s="38">
        <v>-5.6062500000000001E-2</v>
      </c>
      <c r="AX1633" s="38">
        <v>-1.9504299999999999E-2</v>
      </c>
      <c r="AY1633" s="38">
        <v>2.1986499999999999E-2</v>
      </c>
      <c r="AZ1633" s="38">
        <v>5.4301000000000002E-2</v>
      </c>
      <c r="BA1633" s="38">
        <v>0.12429469999999999</v>
      </c>
      <c r="BB1633" s="38">
        <v>0.1848987</v>
      </c>
      <c r="BC1633" s="38">
        <v>0.2201515</v>
      </c>
      <c r="BD1633" s="38">
        <v>0.23329730000000001</v>
      </c>
      <c r="BE1633" s="38">
        <v>0.2043162</v>
      </c>
      <c r="BF1633" s="38">
        <v>0.14245830000000001</v>
      </c>
      <c r="BG1633" s="38">
        <v>0.23055419999999999</v>
      </c>
      <c r="BH1633" s="38">
        <v>0.18596209999999999</v>
      </c>
      <c r="BI1633" s="38">
        <v>0.16720370000000001</v>
      </c>
      <c r="BJ1633" s="38">
        <v>0.1119817</v>
      </c>
      <c r="BK1633" s="38">
        <v>7.6794200000000007E-2</v>
      </c>
      <c r="BL1633" s="38">
        <v>6.6908300000000004E-2</v>
      </c>
      <c r="BM1633" s="38">
        <v>5.4900699999999997E-2</v>
      </c>
      <c r="BN1633" s="38">
        <v>2.9114000000000002E-3</v>
      </c>
      <c r="BO1633" s="38">
        <v>-4.4449900000000001E-2</v>
      </c>
      <c r="BP1633" s="38">
        <v>-0.18066070000000001</v>
      </c>
      <c r="BQ1633" s="38">
        <v>3.9288999999999999E-3</v>
      </c>
      <c r="BR1633" s="38">
        <v>2.5108499999999999E-2</v>
      </c>
      <c r="BS1633" s="38">
        <v>-0.1389291</v>
      </c>
      <c r="BT1633" s="38">
        <v>-0.1454665</v>
      </c>
      <c r="BU1633" s="38">
        <v>-4.9758200000000002E-2</v>
      </c>
      <c r="BV1633" s="38">
        <v>-1.4596E-2</v>
      </c>
      <c r="BW1633" s="38">
        <v>2.8094500000000001E-2</v>
      </c>
      <c r="BX1633" s="38">
        <v>6.5976999999999994E-2</v>
      </c>
      <c r="BY1633" s="38">
        <v>0.14119000000000001</v>
      </c>
      <c r="BZ1633" s="38">
        <v>0.2044743</v>
      </c>
      <c r="CA1633" s="38">
        <v>0.23922280000000001</v>
      </c>
      <c r="CB1633" s="38">
        <v>0.25448090000000001</v>
      </c>
      <c r="CC1633" s="38">
        <v>0.2233917</v>
      </c>
      <c r="CD1633" s="38">
        <v>0.16083169999999999</v>
      </c>
      <c r="CE1633" s="38">
        <v>0.24452769999999999</v>
      </c>
      <c r="CF1633" s="38">
        <v>0.1970827</v>
      </c>
      <c r="CG1633" s="38">
        <v>0.17757300000000001</v>
      </c>
      <c r="CH1633" s="38">
        <v>0.11772290000000001</v>
      </c>
      <c r="CI1633" s="38">
        <v>8.1065399999999996E-2</v>
      </c>
      <c r="CJ1633" s="38">
        <v>7.0697599999999999E-2</v>
      </c>
      <c r="CK1633" s="38">
        <v>5.8018399999999998E-2</v>
      </c>
      <c r="CL1633" s="38">
        <v>7.0381999999999997E-3</v>
      </c>
      <c r="CM1633" s="38">
        <v>-3.7907900000000001E-2</v>
      </c>
      <c r="CN1633" s="38">
        <v>-0.17346800000000001</v>
      </c>
      <c r="CO1633" s="38">
        <v>9.6282E-3</v>
      </c>
      <c r="CP1633" s="38">
        <v>3.0502999999999999E-2</v>
      </c>
      <c r="CQ1633" s="38">
        <v>-0.1327025</v>
      </c>
      <c r="CR1633" s="38">
        <v>-0.1395043</v>
      </c>
      <c r="CS1633" s="38">
        <v>-4.5391899999999999E-2</v>
      </c>
      <c r="CT1633" s="38">
        <v>-1.11965E-2</v>
      </c>
      <c r="CU1633" s="38">
        <v>3.2324800000000001E-2</v>
      </c>
      <c r="CV1633" s="38">
        <v>7.4063799999999999E-2</v>
      </c>
      <c r="CW1633" s="38">
        <v>0.15289159999999999</v>
      </c>
      <c r="CX1633" s="38">
        <v>0.21803220000000001</v>
      </c>
      <c r="CY1633" s="38">
        <v>0.25243149999999998</v>
      </c>
      <c r="CZ1633" s="38">
        <v>0.26915260000000002</v>
      </c>
      <c r="DA1633" s="38">
        <v>0.23660329999999999</v>
      </c>
      <c r="DB1633" s="38">
        <v>0.17355709999999999</v>
      </c>
      <c r="DC1633" s="38">
        <v>0.25420569999999998</v>
      </c>
      <c r="DD1633" s="38">
        <v>0.20478489999999999</v>
      </c>
      <c r="DE1633" s="38">
        <v>0.18475469999999999</v>
      </c>
      <c r="DF1633" s="38">
        <v>0.1234642</v>
      </c>
      <c r="DG1633" s="38">
        <v>8.5336499999999996E-2</v>
      </c>
      <c r="DH1633" s="38">
        <v>7.4486899999999995E-2</v>
      </c>
      <c r="DI1633" s="38">
        <v>6.1136099999999999E-2</v>
      </c>
      <c r="DJ1633" s="38">
        <v>1.1165100000000001E-2</v>
      </c>
      <c r="DK1633" s="38">
        <v>-3.1365900000000002E-2</v>
      </c>
      <c r="DL1633" s="38">
        <v>-0.16627539999999999</v>
      </c>
      <c r="DM1633" s="38">
        <v>1.5327500000000001E-2</v>
      </c>
      <c r="DN1633" s="38">
        <v>3.5897400000000003E-2</v>
      </c>
      <c r="DO1633" s="38">
        <v>-0.12647600000000001</v>
      </c>
      <c r="DP1633" s="38">
        <v>-0.1335421</v>
      </c>
      <c r="DQ1633" s="38">
        <v>-4.1025600000000002E-2</v>
      </c>
      <c r="DR1633" s="38">
        <v>-7.7971000000000004E-3</v>
      </c>
      <c r="DS1633" s="38">
        <v>3.65551E-2</v>
      </c>
      <c r="DT1633" s="38">
        <v>8.2150600000000004E-2</v>
      </c>
      <c r="DU1633" s="38">
        <v>0.1645932</v>
      </c>
      <c r="DV1633" s="38">
        <v>0.2315902</v>
      </c>
      <c r="DW1633" s="38">
        <v>0.2656403</v>
      </c>
      <c r="DX1633" s="38">
        <v>0.28382439999999998</v>
      </c>
      <c r="DY1633" s="38">
        <v>0.24981500000000001</v>
      </c>
      <c r="DZ1633" s="38">
        <v>0.18628239999999999</v>
      </c>
      <c r="EA1633" s="38">
        <v>0.2638837</v>
      </c>
      <c r="EB1633" s="38">
        <v>0.21248710000000001</v>
      </c>
      <c r="EC1633" s="38">
        <v>0.19193650000000001</v>
      </c>
      <c r="ED1633" s="38">
        <v>0.1317536</v>
      </c>
      <c r="EE1633" s="38">
        <v>9.1503399999999999E-2</v>
      </c>
      <c r="EF1633" s="38">
        <v>7.9958199999999993E-2</v>
      </c>
      <c r="EG1633" s="38">
        <v>6.5637500000000001E-2</v>
      </c>
      <c r="EH1633" s="38">
        <v>1.7123599999999999E-2</v>
      </c>
      <c r="EI1633" s="38">
        <v>-2.19203E-2</v>
      </c>
      <c r="EJ1633" s="38">
        <v>-0.15589030000000001</v>
      </c>
      <c r="EK1633" s="38">
        <v>2.3556400000000002E-2</v>
      </c>
      <c r="EL1633" s="38">
        <v>4.3686200000000001E-2</v>
      </c>
      <c r="EM1633" s="38">
        <v>-0.1174858</v>
      </c>
      <c r="EN1633" s="38">
        <v>-0.12493369999999999</v>
      </c>
      <c r="EO1633" s="38">
        <v>-3.4721399999999999E-2</v>
      </c>
      <c r="EP1633" s="38">
        <v>-2.8888E-3</v>
      </c>
      <c r="EQ1633" s="38">
        <v>4.2663100000000002E-2</v>
      </c>
      <c r="ER1633" s="38">
        <v>9.3826699999999999E-2</v>
      </c>
      <c r="ES1633" s="38">
        <v>0.18148839999999999</v>
      </c>
      <c r="ET1633" s="38">
        <v>0.25116569999999999</v>
      </c>
      <c r="EU1633" s="38">
        <v>0.28471160000000001</v>
      </c>
      <c r="EV1633" s="38">
        <v>0.305008</v>
      </c>
      <c r="EW1633" s="38">
        <v>0.26889049999999998</v>
      </c>
      <c r="EX1633" s="38">
        <v>0.2046558</v>
      </c>
      <c r="EY1633" s="38">
        <v>0.27785720000000003</v>
      </c>
      <c r="EZ1633" s="38">
        <v>0.22360769999999999</v>
      </c>
      <c r="FA1633" s="38">
        <v>0.20230580000000001</v>
      </c>
      <c r="FB1633" s="38">
        <v>82.984279999999998</v>
      </c>
      <c r="FC1633" s="38">
        <v>81.49136</v>
      </c>
      <c r="FD1633" s="38">
        <v>79.870810000000006</v>
      </c>
      <c r="FE1633" s="38">
        <v>78.366420000000005</v>
      </c>
      <c r="FF1633" s="38">
        <v>77.853489999999994</v>
      </c>
      <c r="FG1633" s="38">
        <v>77.194890000000001</v>
      </c>
      <c r="FH1633" s="38">
        <v>76.345479999999995</v>
      </c>
      <c r="FI1633" s="38">
        <v>77.504710000000003</v>
      </c>
      <c r="FJ1633" s="38">
        <v>81.476619999999997</v>
      </c>
      <c r="FK1633" s="38">
        <v>84.454939999999993</v>
      </c>
      <c r="FL1633" s="38">
        <v>87.670249999999996</v>
      </c>
      <c r="FM1633" s="38">
        <v>91.27422</v>
      </c>
      <c r="FN1633" s="38">
        <v>95.025980000000004</v>
      </c>
      <c r="FO1633" s="38">
        <v>96.754519999999999</v>
      </c>
      <c r="FP1633" s="38">
        <v>97.550399999999996</v>
      </c>
      <c r="FQ1633" s="38">
        <v>97.959630000000004</v>
      </c>
      <c r="FR1633" s="38">
        <v>98.212220000000002</v>
      </c>
      <c r="FS1633" s="38">
        <v>98.051029999999997</v>
      </c>
      <c r="FT1633" s="38">
        <v>97.074100000000001</v>
      </c>
      <c r="FU1633" s="38">
        <v>94.350489999999994</v>
      </c>
      <c r="FV1633" s="38">
        <v>90.938299999999998</v>
      </c>
      <c r="FW1633">
        <v>87.364620000000002</v>
      </c>
      <c r="FX1633">
        <v>84.155479999999997</v>
      </c>
      <c r="FY1633">
        <v>81.796449999999993</v>
      </c>
      <c r="FZ1633">
        <v>2.3183200000000001E-2</v>
      </c>
      <c r="GA1633">
        <v>0.1614332</v>
      </c>
      <c r="GB1633">
        <v>1</v>
      </c>
    </row>
    <row r="1634" spans="1:184" x14ac:dyDescent="0.3">
      <c r="A1634" t="s">
        <v>1</v>
      </c>
      <c r="B1634" t="s">
        <v>188</v>
      </c>
      <c r="C1634" t="s">
        <v>1</v>
      </c>
      <c r="D1634" t="s">
        <v>1</v>
      </c>
      <c r="E1634" t="s">
        <v>1</v>
      </c>
      <c r="F1634" t="s">
        <v>1</v>
      </c>
      <c r="G1634" t="s">
        <v>1</v>
      </c>
      <c r="H1634" s="40" t="s">
        <v>1</v>
      </c>
      <c r="I1634" s="18" t="s">
        <v>1</v>
      </c>
      <c r="J1634" s="38" t="s">
        <v>1</v>
      </c>
      <c r="K1634" s="18">
        <v>44792</v>
      </c>
      <c r="L1634" s="38">
        <v>11480</v>
      </c>
      <c r="M1634" s="38">
        <v>11480</v>
      </c>
      <c r="N1634" s="38">
        <v>6.1672890000000002</v>
      </c>
      <c r="O1634" s="38">
        <v>5.9570889999999999</v>
      </c>
      <c r="P1634" s="38">
        <v>5.8078469999999998</v>
      </c>
      <c r="Q1634" s="38">
        <v>5.7752800000000004</v>
      </c>
      <c r="R1634" s="38">
        <v>5.939565</v>
      </c>
      <c r="S1634" s="38">
        <v>6.2210210000000004</v>
      </c>
      <c r="T1634" s="38">
        <v>6.4450979999999998</v>
      </c>
      <c r="U1634" s="38">
        <v>7.1789449999999997</v>
      </c>
      <c r="V1634" s="38">
        <v>8.2249759999999998</v>
      </c>
      <c r="W1634" s="38">
        <v>9.3265159999999998</v>
      </c>
      <c r="X1634" s="38">
        <v>10.319570000000001</v>
      </c>
      <c r="Y1634" s="38">
        <v>10.95471</v>
      </c>
      <c r="Z1634" s="38">
        <v>11.4459</v>
      </c>
      <c r="AA1634" s="38">
        <v>11.90957</v>
      </c>
      <c r="AB1634" s="38">
        <v>12.226839999999999</v>
      </c>
      <c r="AC1634" s="38">
        <v>12.367150000000001</v>
      </c>
      <c r="AD1634" s="38">
        <v>12.214169999999999</v>
      </c>
      <c r="AE1634" s="38">
        <v>11.55015</v>
      </c>
      <c r="AF1634" s="38">
        <v>10.607480000000001</v>
      </c>
      <c r="AG1634" s="38">
        <v>9.7953469999999996</v>
      </c>
      <c r="AH1634" s="38">
        <v>9.1456859999999995</v>
      </c>
      <c r="AI1634" s="38">
        <v>8.1921440000000008</v>
      </c>
      <c r="AJ1634" s="38">
        <v>7.255039</v>
      </c>
      <c r="AK1634" s="38">
        <v>6.5873499999999998</v>
      </c>
      <c r="AL1634" s="38">
        <v>-2.95039E-2</v>
      </c>
      <c r="AM1634" s="38">
        <v>-1.9908599999999999E-2</v>
      </c>
      <c r="AN1634" s="38">
        <v>4.4387000000000003E-3</v>
      </c>
      <c r="AO1634" s="38">
        <v>-3.6120000000000002E-3</v>
      </c>
      <c r="AP1634" s="38">
        <v>-1.21022E-2</v>
      </c>
      <c r="AQ1634" s="38">
        <v>-6.1925500000000001E-2</v>
      </c>
      <c r="AR1634" s="38">
        <v>-0.1341029</v>
      </c>
      <c r="AS1634" s="38">
        <v>-1.4526499999999999E-2</v>
      </c>
      <c r="AT1634" s="38">
        <v>1.39925E-2</v>
      </c>
      <c r="AU1634" s="38">
        <v>2.7542299999999999E-2</v>
      </c>
      <c r="AV1634" s="38">
        <v>-1.24718E-2</v>
      </c>
      <c r="AW1634" s="38">
        <v>-1.0574999999999999E-2</v>
      </c>
      <c r="AX1634" s="38">
        <v>2.6675999999999998E-2</v>
      </c>
      <c r="AY1634" s="38">
        <v>-2.7468300000000001E-2</v>
      </c>
      <c r="AZ1634" s="38">
        <v>-6.0999699999999997E-2</v>
      </c>
      <c r="BA1634" s="38">
        <v>-5.5028199999999999E-2</v>
      </c>
      <c r="BB1634" s="38">
        <v>2.32885E-2</v>
      </c>
      <c r="BC1634" s="38">
        <v>1.9547700000000001E-2</v>
      </c>
      <c r="BD1634" s="38">
        <v>5.6803899999999997E-2</v>
      </c>
      <c r="BE1634" s="38">
        <v>3.22244E-2</v>
      </c>
      <c r="BF1634" s="38">
        <v>-4.571E-4</v>
      </c>
      <c r="BG1634" s="38">
        <v>4.0452299999999997E-2</v>
      </c>
      <c r="BH1634" s="38">
        <v>4.2382999999999997E-2</v>
      </c>
      <c r="BI1634" s="38">
        <v>4.3889600000000001E-2</v>
      </c>
      <c r="BJ1634" s="38">
        <v>-1.79045E-2</v>
      </c>
      <c r="BK1634" s="38">
        <v>-9.9270000000000001E-3</v>
      </c>
      <c r="BL1634" s="38">
        <v>1.08515E-2</v>
      </c>
      <c r="BM1634" s="38">
        <v>2.2469E-3</v>
      </c>
      <c r="BN1634" s="38">
        <v>-4.5928999999999996E-3</v>
      </c>
      <c r="BO1634" s="38">
        <v>-5.0880500000000002E-2</v>
      </c>
      <c r="BP1634" s="38">
        <v>-0.11309710000000001</v>
      </c>
      <c r="BQ1634" s="38">
        <v>-4.8833000000000001E-3</v>
      </c>
      <c r="BR1634" s="38">
        <v>2.62346E-2</v>
      </c>
      <c r="BS1634" s="38">
        <v>4.0806099999999998E-2</v>
      </c>
      <c r="BT1634" s="38">
        <v>-2.0225999999999998E-3</v>
      </c>
      <c r="BU1634" s="38">
        <v>-6.2859999999999999E-4</v>
      </c>
      <c r="BV1634" s="38">
        <v>3.21737E-2</v>
      </c>
      <c r="BW1634" s="38">
        <v>-1.9490199999999999E-2</v>
      </c>
      <c r="BX1634" s="38">
        <v>-4.72548E-2</v>
      </c>
      <c r="BY1634" s="38">
        <v>-4.13233E-2</v>
      </c>
      <c r="BZ1634" s="38">
        <v>3.7413299999999997E-2</v>
      </c>
      <c r="CA1634" s="38">
        <v>3.4340500000000003E-2</v>
      </c>
      <c r="CB1634" s="38">
        <v>6.9276000000000004E-2</v>
      </c>
      <c r="CC1634" s="38">
        <v>4.7200600000000002E-2</v>
      </c>
      <c r="CD1634" s="38">
        <v>1.5370399999999999E-2</v>
      </c>
      <c r="CE1634" s="38">
        <v>5.8894099999999998E-2</v>
      </c>
      <c r="CF1634" s="38">
        <v>5.5681500000000002E-2</v>
      </c>
      <c r="CG1634" s="38">
        <v>5.5856099999999999E-2</v>
      </c>
      <c r="CH1634" s="38">
        <v>-9.8709000000000002E-3</v>
      </c>
      <c r="CI1634" s="38">
        <v>-3.0138000000000001E-3</v>
      </c>
      <c r="CJ1634" s="38">
        <v>1.5292999999999999E-2</v>
      </c>
      <c r="CK1634" s="38">
        <v>6.3048000000000002E-3</v>
      </c>
      <c r="CL1634" s="38">
        <v>6.0800000000000003E-4</v>
      </c>
      <c r="CM1634" s="38">
        <v>-4.32308E-2</v>
      </c>
      <c r="CN1634" s="38">
        <v>-9.85486E-2</v>
      </c>
      <c r="CO1634" s="38">
        <v>1.7955E-3</v>
      </c>
      <c r="CP1634" s="38">
        <v>3.4713399999999998E-2</v>
      </c>
      <c r="CQ1634" s="38">
        <v>4.9992599999999998E-2</v>
      </c>
      <c r="CR1634" s="38">
        <v>5.2145000000000004E-3</v>
      </c>
      <c r="CS1634" s="38">
        <v>6.2601999999999996E-3</v>
      </c>
      <c r="CT1634" s="38">
        <v>3.59815E-2</v>
      </c>
      <c r="CU1634" s="38">
        <v>-1.39647E-2</v>
      </c>
      <c r="CV1634" s="38">
        <v>-3.7735200000000003E-2</v>
      </c>
      <c r="CW1634" s="38">
        <v>-3.18313E-2</v>
      </c>
      <c r="CX1634" s="38">
        <v>4.7196099999999998E-2</v>
      </c>
      <c r="CY1634" s="38">
        <v>4.4585899999999998E-2</v>
      </c>
      <c r="CZ1634" s="38">
        <v>7.7914200000000003E-2</v>
      </c>
      <c r="DA1634" s="38">
        <v>5.7572999999999999E-2</v>
      </c>
      <c r="DB1634" s="38">
        <v>2.6332399999999999E-2</v>
      </c>
      <c r="DC1634" s="38">
        <v>7.1666900000000006E-2</v>
      </c>
      <c r="DD1634" s="38">
        <v>6.4892000000000005E-2</v>
      </c>
      <c r="DE1634" s="38">
        <v>6.4144099999999996E-2</v>
      </c>
      <c r="DF1634" s="38">
        <v>-1.8372E-3</v>
      </c>
      <c r="DG1634" s="38">
        <v>3.8993999999999999E-3</v>
      </c>
      <c r="DH1634" s="38">
        <v>1.9734499999999999E-2</v>
      </c>
      <c r="DI1634" s="38">
        <v>1.0362700000000001E-2</v>
      </c>
      <c r="DJ1634" s="38">
        <v>5.8088999999999997E-3</v>
      </c>
      <c r="DK1634" s="38">
        <v>-3.5581000000000002E-2</v>
      </c>
      <c r="DL1634" s="38">
        <v>-8.4000099999999994E-2</v>
      </c>
      <c r="DM1634" s="38">
        <v>8.4743000000000006E-3</v>
      </c>
      <c r="DN1634" s="38">
        <v>4.3192300000000003E-2</v>
      </c>
      <c r="DO1634" s="38">
        <v>5.9179099999999998E-2</v>
      </c>
      <c r="DP1634" s="38">
        <v>1.24516E-2</v>
      </c>
      <c r="DQ1634" s="38">
        <v>1.3148999999999999E-2</v>
      </c>
      <c r="DR1634" s="38">
        <v>3.9789199999999997E-2</v>
      </c>
      <c r="DS1634" s="38">
        <v>-8.4390999999999997E-3</v>
      </c>
      <c r="DT1634" s="38">
        <v>-2.82156E-2</v>
      </c>
      <c r="DU1634" s="38">
        <v>-2.2339299999999999E-2</v>
      </c>
      <c r="DV1634" s="38">
        <v>5.6978899999999999E-2</v>
      </c>
      <c r="DW1634" s="38">
        <v>5.4831400000000002E-2</v>
      </c>
      <c r="DX1634" s="38">
        <v>8.6552299999999999E-2</v>
      </c>
      <c r="DY1634" s="38">
        <v>6.7945400000000003E-2</v>
      </c>
      <c r="DZ1634" s="38">
        <v>3.7294500000000001E-2</v>
      </c>
      <c r="EA1634" s="38">
        <v>8.4439600000000004E-2</v>
      </c>
      <c r="EB1634" s="38">
        <v>7.4102500000000002E-2</v>
      </c>
      <c r="EC1634" s="38">
        <v>7.2431999999999996E-2</v>
      </c>
      <c r="ED1634" s="38">
        <v>9.7620999999999993E-3</v>
      </c>
      <c r="EE1634" s="38">
        <v>1.3880999999999999E-2</v>
      </c>
      <c r="EF1634" s="38">
        <v>2.6147400000000001E-2</v>
      </c>
      <c r="EG1634" s="38">
        <v>1.6221699999999999E-2</v>
      </c>
      <c r="EH1634" s="38">
        <v>1.33183E-2</v>
      </c>
      <c r="EI1634" s="38">
        <v>-2.4536100000000002E-2</v>
      </c>
      <c r="EJ1634" s="38">
        <v>-6.2994400000000006E-2</v>
      </c>
      <c r="EK1634" s="38">
        <v>1.8117500000000002E-2</v>
      </c>
      <c r="EL1634" s="38">
        <v>5.5434299999999999E-2</v>
      </c>
      <c r="EM1634" s="38">
        <v>7.2442999999999994E-2</v>
      </c>
      <c r="EN1634" s="38">
        <v>2.2900799999999999E-2</v>
      </c>
      <c r="EO1634" s="38">
        <v>2.3095399999999999E-2</v>
      </c>
      <c r="EP1634" s="38">
        <v>4.5286899999999998E-2</v>
      </c>
      <c r="EQ1634" s="38">
        <v>-4.6099999999999998E-4</v>
      </c>
      <c r="ER1634" s="38">
        <v>-1.44707E-2</v>
      </c>
      <c r="ES1634" s="38">
        <v>-8.6344000000000004E-3</v>
      </c>
      <c r="ET1634" s="38">
        <v>7.1103700000000006E-2</v>
      </c>
      <c r="EU1634" s="38">
        <v>6.9624099999999994E-2</v>
      </c>
      <c r="EV1634" s="38">
        <v>9.9024399999999999E-2</v>
      </c>
      <c r="EW1634" s="38">
        <v>8.2921599999999998E-2</v>
      </c>
      <c r="EX1634" s="38">
        <v>5.31219E-2</v>
      </c>
      <c r="EY1634" s="38">
        <v>0.1028814</v>
      </c>
      <c r="EZ1634" s="38">
        <v>8.7401000000000006E-2</v>
      </c>
      <c r="FA1634" s="38">
        <v>8.4398500000000001E-2</v>
      </c>
      <c r="FB1634" s="38">
        <v>79.042050000000003</v>
      </c>
      <c r="FC1634" s="38">
        <v>77.546909999999997</v>
      </c>
      <c r="FD1634" s="38">
        <v>75.680909999999997</v>
      </c>
      <c r="FE1634" s="38">
        <v>73.890529999999998</v>
      </c>
      <c r="FF1634" s="38">
        <v>72.091800000000006</v>
      </c>
      <c r="FG1634" s="38">
        <v>71.374750000000006</v>
      </c>
      <c r="FH1634" s="38">
        <v>70.406689999999998</v>
      </c>
      <c r="FI1634" s="38">
        <v>72.241389999999996</v>
      </c>
      <c r="FJ1634" s="38">
        <v>75.883089999999996</v>
      </c>
      <c r="FK1634" s="38">
        <v>80.145430000000005</v>
      </c>
      <c r="FL1634" s="38">
        <v>84.805719999999994</v>
      </c>
      <c r="FM1634" s="38">
        <v>89.058980000000005</v>
      </c>
      <c r="FN1634" s="38">
        <v>92.65625</v>
      </c>
      <c r="FO1634" s="38">
        <v>95.566839999999999</v>
      </c>
      <c r="FP1634" s="38">
        <v>98.454899999999995</v>
      </c>
      <c r="FQ1634" s="38">
        <v>100.1977</v>
      </c>
      <c r="FR1634" s="38">
        <v>100.7071</v>
      </c>
      <c r="FS1634" s="38">
        <v>99.868660000000006</v>
      </c>
      <c r="FT1634" s="38">
        <v>97.588920000000002</v>
      </c>
      <c r="FU1634" s="38">
        <v>94.186260000000004</v>
      </c>
      <c r="FV1634" s="38">
        <v>89.941590000000005</v>
      </c>
      <c r="FW1634">
        <v>86.550139999999999</v>
      </c>
      <c r="FX1634">
        <v>83.716840000000005</v>
      </c>
      <c r="FY1634">
        <v>80.94641</v>
      </c>
      <c r="FZ1634">
        <v>1.5765700000000001E-2</v>
      </c>
      <c r="GA1634">
        <v>0.1228277</v>
      </c>
      <c r="GB1634">
        <v>1</v>
      </c>
    </row>
    <row r="1635" spans="1:184" x14ac:dyDescent="0.3">
      <c r="A1635" t="s">
        <v>1</v>
      </c>
      <c r="B1635" t="s">
        <v>188</v>
      </c>
      <c r="C1635" t="s">
        <v>1</v>
      </c>
      <c r="D1635" t="s">
        <v>1</v>
      </c>
      <c r="E1635" t="s">
        <v>1</v>
      </c>
      <c r="F1635" t="s">
        <v>1</v>
      </c>
      <c r="G1635" t="s">
        <v>1</v>
      </c>
      <c r="H1635" s="40" t="s">
        <v>1</v>
      </c>
      <c r="I1635" s="18" t="s">
        <v>1</v>
      </c>
      <c r="J1635" s="38" t="s">
        <v>1</v>
      </c>
      <c r="K1635" s="18">
        <v>44805</v>
      </c>
      <c r="L1635" s="38">
        <v>11465</v>
      </c>
      <c r="M1635" s="38">
        <v>11465</v>
      </c>
      <c r="N1635" s="38">
        <v>5.8920149999999998</v>
      </c>
      <c r="O1635" s="38">
        <v>5.7079250000000004</v>
      </c>
      <c r="P1635" s="38">
        <v>5.5992829999999998</v>
      </c>
      <c r="Q1635" s="38">
        <v>5.586964</v>
      </c>
      <c r="R1635" s="38">
        <v>5.7519780000000003</v>
      </c>
      <c r="S1635" s="38">
        <v>6.0378379999999998</v>
      </c>
      <c r="T1635" s="38">
        <v>6.2768670000000002</v>
      </c>
      <c r="U1635" s="38">
        <v>6.9923419999999998</v>
      </c>
      <c r="V1635" s="38">
        <v>8.0169680000000003</v>
      </c>
      <c r="W1635" s="38">
        <v>9.1465449999999997</v>
      </c>
      <c r="X1635" s="38">
        <v>10.170999999999999</v>
      </c>
      <c r="Y1635" s="38">
        <v>10.837809999999999</v>
      </c>
      <c r="Z1635" s="38">
        <v>11.326029999999999</v>
      </c>
      <c r="AA1635" s="38">
        <v>11.82098</v>
      </c>
      <c r="AB1635" s="38">
        <v>12.15436</v>
      </c>
      <c r="AC1635" s="38">
        <v>12.317539999999999</v>
      </c>
      <c r="AD1635" s="38">
        <v>12.16924</v>
      </c>
      <c r="AE1635" s="38">
        <v>11.47836</v>
      </c>
      <c r="AF1635" s="38">
        <v>10.556889999999999</v>
      </c>
      <c r="AG1635" s="38">
        <v>9.7035490000000006</v>
      </c>
      <c r="AH1635" s="38">
        <v>9.0420160000000003</v>
      </c>
      <c r="AI1635" s="38">
        <v>8.0810130000000004</v>
      </c>
      <c r="AJ1635" s="38">
        <v>7.153556</v>
      </c>
      <c r="AK1635" s="38">
        <v>6.5315589999999997</v>
      </c>
      <c r="AL1635" s="38">
        <v>1.0304999999999999E-3</v>
      </c>
      <c r="AM1635" s="38">
        <v>-3.4359E-3</v>
      </c>
      <c r="AN1635" s="38">
        <v>-2.06591E-2</v>
      </c>
      <c r="AO1635" s="38">
        <v>-1.4162599999999999E-2</v>
      </c>
      <c r="AP1635" s="38">
        <v>1.6089900000000001E-2</v>
      </c>
      <c r="AQ1635" s="38">
        <v>-8.0357100000000001E-2</v>
      </c>
      <c r="AR1635" s="38">
        <v>-0.20046839999999999</v>
      </c>
      <c r="AS1635" s="38">
        <v>5.5603699999999999E-2</v>
      </c>
      <c r="AT1635" s="38">
        <v>-4.527E-4</v>
      </c>
      <c r="AU1635" s="38">
        <v>4.1296300000000001E-2</v>
      </c>
      <c r="AV1635" s="38">
        <v>0.1109325</v>
      </c>
      <c r="AW1635" s="38">
        <v>5.9927000000000001E-2</v>
      </c>
      <c r="AX1635" s="38">
        <v>-1.33066E-2</v>
      </c>
      <c r="AY1635" s="38">
        <v>-5.3328199999999999E-2</v>
      </c>
      <c r="AZ1635" s="38">
        <v>-7.2173799999999996E-2</v>
      </c>
      <c r="BA1635" s="38">
        <v>-0.1064191</v>
      </c>
      <c r="BB1635" s="38">
        <v>-9.6289799999999995E-2</v>
      </c>
      <c r="BC1635" s="38">
        <v>-0.1615415</v>
      </c>
      <c r="BD1635" s="38">
        <v>-0.10911120000000001</v>
      </c>
      <c r="BE1635" s="38">
        <v>-0.17542440000000001</v>
      </c>
      <c r="BF1635" s="38">
        <v>-6.67209E-2</v>
      </c>
      <c r="BG1635" s="38">
        <v>-1.8418799999999999E-2</v>
      </c>
      <c r="BH1635" s="38">
        <v>-1.94387E-2</v>
      </c>
      <c r="BI1635" s="38">
        <v>-2.1918699999999999E-2</v>
      </c>
      <c r="BJ1635" s="38">
        <v>7.8372000000000008E-3</v>
      </c>
      <c r="BK1635" s="38">
        <v>2.0270000000000002E-3</v>
      </c>
      <c r="BL1635" s="38">
        <v>-1.5954699999999999E-2</v>
      </c>
      <c r="BM1635" s="38">
        <v>-1.0758800000000001E-2</v>
      </c>
      <c r="BN1635" s="38">
        <v>2.00048E-2</v>
      </c>
      <c r="BO1635" s="38">
        <v>-7.44036E-2</v>
      </c>
      <c r="BP1635" s="38">
        <v>-0.18840299999999999</v>
      </c>
      <c r="BQ1635" s="38">
        <v>6.3193399999999997E-2</v>
      </c>
      <c r="BR1635" s="38">
        <v>7.0216000000000002E-3</v>
      </c>
      <c r="BS1635" s="38">
        <v>4.8222300000000003E-2</v>
      </c>
      <c r="BT1635" s="38">
        <v>0.11798110000000001</v>
      </c>
      <c r="BU1635" s="38">
        <v>6.5722199999999995E-2</v>
      </c>
      <c r="BV1635" s="38">
        <v>-9.0912000000000007E-3</v>
      </c>
      <c r="BW1635" s="38">
        <v>-4.6175599999999997E-2</v>
      </c>
      <c r="BX1635" s="38">
        <v>-6.3125399999999998E-2</v>
      </c>
      <c r="BY1635" s="38">
        <v>-9.32925E-2</v>
      </c>
      <c r="BZ1635" s="38">
        <v>-8.2328700000000005E-2</v>
      </c>
      <c r="CA1635" s="38">
        <v>-0.1482812</v>
      </c>
      <c r="CB1635" s="38">
        <v>-9.5419900000000002E-2</v>
      </c>
      <c r="CC1635" s="38">
        <v>-0.1620857</v>
      </c>
      <c r="CD1635" s="38">
        <v>-5.2587700000000001E-2</v>
      </c>
      <c r="CE1635" s="38">
        <v>-5.5874000000000002E-3</v>
      </c>
      <c r="CF1635" s="38">
        <v>-7.9451000000000001E-3</v>
      </c>
      <c r="CG1635" s="38">
        <v>-1.07507E-2</v>
      </c>
      <c r="CH1635" s="38">
        <v>1.25515E-2</v>
      </c>
      <c r="CI1635" s="38">
        <v>5.8106E-3</v>
      </c>
      <c r="CJ1635" s="38">
        <v>-1.26964E-2</v>
      </c>
      <c r="CK1635" s="38">
        <v>-8.4013000000000004E-3</v>
      </c>
      <c r="CL1635" s="38">
        <v>2.2716299999999998E-2</v>
      </c>
      <c r="CM1635" s="38">
        <v>-7.0280300000000004E-2</v>
      </c>
      <c r="CN1635" s="38">
        <v>-0.1800465</v>
      </c>
      <c r="CO1635" s="38">
        <v>6.8449999999999997E-2</v>
      </c>
      <c r="CP1635" s="38">
        <v>1.21983E-2</v>
      </c>
      <c r="CQ1635" s="38">
        <v>5.3019200000000002E-2</v>
      </c>
      <c r="CR1635" s="38">
        <v>0.122863</v>
      </c>
      <c r="CS1635" s="38">
        <v>6.9736000000000006E-2</v>
      </c>
      <c r="CT1635" s="38">
        <v>-6.1716000000000002E-3</v>
      </c>
      <c r="CU1635" s="38">
        <v>-4.12217E-2</v>
      </c>
      <c r="CV1635" s="38">
        <v>-5.6858600000000002E-2</v>
      </c>
      <c r="CW1635" s="38">
        <v>-8.4201100000000001E-2</v>
      </c>
      <c r="CX1635" s="38">
        <v>-7.2659199999999993E-2</v>
      </c>
      <c r="CY1635" s="38">
        <v>-0.1390971</v>
      </c>
      <c r="CZ1635" s="38">
        <v>-8.5937299999999994E-2</v>
      </c>
      <c r="DA1635" s="38">
        <v>-0.15284739999999999</v>
      </c>
      <c r="DB1635" s="38">
        <v>-4.27991E-2</v>
      </c>
      <c r="DC1635" s="38">
        <v>3.2997E-3</v>
      </c>
      <c r="DD1635" s="38">
        <v>1.5299999999999999E-5</v>
      </c>
      <c r="DE1635" s="38">
        <v>-3.0157999999999999E-3</v>
      </c>
      <c r="DF1635" s="38">
        <v>1.7265800000000001E-2</v>
      </c>
      <c r="DG1635" s="38">
        <v>9.5942000000000006E-3</v>
      </c>
      <c r="DH1635" s="38">
        <v>-9.4382000000000008E-3</v>
      </c>
      <c r="DI1635" s="38">
        <v>-6.0438000000000002E-3</v>
      </c>
      <c r="DJ1635" s="38">
        <v>2.54278E-2</v>
      </c>
      <c r="DK1635" s="38">
        <v>-6.6156900000000005E-2</v>
      </c>
      <c r="DL1635" s="38">
        <v>-0.17169000000000001</v>
      </c>
      <c r="DM1635" s="38">
        <v>7.3706499999999994E-2</v>
      </c>
      <c r="DN1635" s="38">
        <v>1.7375000000000002E-2</v>
      </c>
      <c r="DO1635" s="38">
        <v>5.7816100000000002E-2</v>
      </c>
      <c r="DP1635" s="38">
        <v>0.12774489999999999</v>
      </c>
      <c r="DQ1635" s="38">
        <v>7.3749700000000001E-2</v>
      </c>
      <c r="DR1635" s="38">
        <v>-3.2521E-3</v>
      </c>
      <c r="DS1635" s="38">
        <v>-3.6267800000000003E-2</v>
      </c>
      <c r="DT1635" s="38">
        <v>-5.0591700000000003E-2</v>
      </c>
      <c r="DU1635" s="38">
        <v>-7.5109599999999999E-2</v>
      </c>
      <c r="DV1635" s="38">
        <v>-6.2989799999999999E-2</v>
      </c>
      <c r="DW1635" s="38">
        <v>-0.1299131</v>
      </c>
      <c r="DX1635" s="38">
        <v>-7.64547E-2</v>
      </c>
      <c r="DY1635" s="38">
        <v>-0.14360909999999999</v>
      </c>
      <c r="DZ1635" s="38">
        <v>-3.3010499999999998E-2</v>
      </c>
      <c r="EA1635" s="38">
        <v>1.21867E-2</v>
      </c>
      <c r="EB1635" s="38">
        <v>7.9757000000000005E-3</v>
      </c>
      <c r="EC1635" s="38">
        <v>4.7191000000000004E-3</v>
      </c>
      <c r="ED1635" s="38">
        <v>2.40726E-2</v>
      </c>
      <c r="EE1635" s="38">
        <v>1.50571E-2</v>
      </c>
      <c r="EF1635" s="38">
        <v>-4.7337999999999998E-3</v>
      </c>
      <c r="EG1635" s="38">
        <v>-2.64E-3</v>
      </c>
      <c r="EH1635" s="38">
        <v>2.9342699999999999E-2</v>
      </c>
      <c r="EI1635" s="38">
        <v>-6.0203399999999997E-2</v>
      </c>
      <c r="EJ1635" s="38">
        <v>-0.15962460000000001</v>
      </c>
      <c r="EK1635" s="38">
        <v>8.1296199999999999E-2</v>
      </c>
      <c r="EL1635" s="38">
        <v>2.4849400000000001E-2</v>
      </c>
      <c r="EM1635" s="38">
        <v>6.4741999999999994E-2</v>
      </c>
      <c r="EN1635" s="38">
        <v>0.13479350000000001</v>
      </c>
      <c r="EO1635" s="38">
        <v>7.9545000000000005E-2</v>
      </c>
      <c r="EP1635" s="38">
        <v>9.6330000000000005E-4</v>
      </c>
      <c r="EQ1635" s="38">
        <v>-2.9115200000000001E-2</v>
      </c>
      <c r="ER1635" s="38">
        <v>-4.1543400000000001E-2</v>
      </c>
      <c r="ES1635" s="38">
        <v>-6.1983099999999999E-2</v>
      </c>
      <c r="ET1635" s="38">
        <v>-4.9028700000000001E-2</v>
      </c>
      <c r="EU1635" s="38">
        <v>-0.1166528</v>
      </c>
      <c r="EV1635" s="38">
        <v>-6.2763299999999994E-2</v>
      </c>
      <c r="EW1635" s="38">
        <v>-0.13027050000000001</v>
      </c>
      <c r="EX1635" s="38">
        <v>-1.88773E-2</v>
      </c>
      <c r="EY1635" s="38">
        <v>2.5018200000000001E-2</v>
      </c>
      <c r="EZ1635" s="38">
        <v>1.9469299999999998E-2</v>
      </c>
      <c r="FA1635" s="38">
        <v>1.5887100000000001E-2</v>
      </c>
      <c r="FB1635" s="38">
        <v>77.161029999999997</v>
      </c>
      <c r="FC1635" s="38">
        <v>75.213160000000002</v>
      </c>
      <c r="FD1635" s="38">
        <v>73.613870000000006</v>
      </c>
      <c r="FE1635" s="38">
        <v>72.352320000000006</v>
      </c>
      <c r="FF1635" s="38">
        <v>71.132639999999995</v>
      </c>
      <c r="FG1635" s="38">
        <v>69.930210000000002</v>
      </c>
      <c r="FH1635" s="38">
        <v>69.320009999999996</v>
      </c>
      <c r="FI1635" s="38">
        <v>71.052930000000003</v>
      </c>
      <c r="FJ1635" s="38">
        <v>75.755009999999999</v>
      </c>
      <c r="FK1635" s="38">
        <v>81.085750000000004</v>
      </c>
      <c r="FL1635" s="38">
        <v>86.130579999999995</v>
      </c>
      <c r="FM1635" s="38">
        <v>90.45214</v>
      </c>
      <c r="FN1635" s="38">
        <v>94.355410000000006</v>
      </c>
      <c r="FO1635" s="38">
        <v>97.502790000000005</v>
      </c>
      <c r="FP1635" s="38">
        <v>100.1233</v>
      </c>
      <c r="FQ1635" s="38">
        <v>101.7234</v>
      </c>
      <c r="FR1635" s="38">
        <v>102.11450000000001</v>
      </c>
      <c r="FS1635" s="38">
        <v>101.3443</v>
      </c>
      <c r="FT1635" s="38">
        <v>99.832340000000002</v>
      </c>
      <c r="FU1635" s="38">
        <v>95.451499999999996</v>
      </c>
      <c r="FV1635" s="38">
        <v>90.966899999999995</v>
      </c>
      <c r="FW1635">
        <v>86.943899999999999</v>
      </c>
      <c r="FX1635">
        <v>84.445790000000002</v>
      </c>
      <c r="FY1635">
        <v>82.542029999999997</v>
      </c>
      <c r="FZ1635">
        <v>1.6022499999999999E-2</v>
      </c>
      <c r="GA1635">
        <v>0.12099070000000001</v>
      </c>
      <c r="GB1635">
        <v>1</v>
      </c>
    </row>
    <row r="1636" spans="1:184" x14ac:dyDescent="0.3">
      <c r="A1636" t="s">
        <v>1</v>
      </c>
      <c r="B1636" t="s">
        <v>188</v>
      </c>
      <c r="C1636" t="s">
        <v>1</v>
      </c>
      <c r="D1636" t="s">
        <v>1</v>
      </c>
      <c r="E1636" t="s">
        <v>1</v>
      </c>
      <c r="F1636" t="s">
        <v>1</v>
      </c>
      <c r="G1636" t="s">
        <v>1</v>
      </c>
      <c r="H1636" s="40" t="s">
        <v>1</v>
      </c>
      <c r="I1636" s="18" t="s">
        <v>1</v>
      </c>
      <c r="J1636" s="38" t="s">
        <v>1</v>
      </c>
      <c r="K1636" s="18">
        <v>44809</v>
      </c>
      <c r="L1636" s="38">
        <v>11464</v>
      </c>
      <c r="M1636" s="38">
        <v>11464</v>
      </c>
      <c r="N1636" s="38">
        <v>6.2554080000000001</v>
      </c>
      <c r="O1636" s="38">
        <v>6.0059990000000001</v>
      </c>
      <c r="P1636" s="38">
        <v>5.8413310000000003</v>
      </c>
      <c r="Q1636" s="38">
        <v>5.7673100000000002</v>
      </c>
      <c r="R1636" s="38">
        <v>5.8285289999999996</v>
      </c>
      <c r="S1636" s="38">
        <v>5.9260979999999996</v>
      </c>
      <c r="T1636" s="38">
        <v>5.9486819999999998</v>
      </c>
      <c r="U1636" s="38">
        <v>6.5715859999999999</v>
      </c>
      <c r="V1636" s="38">
        <v>7.5040930000000001</v>
      </c>
      <c r="W1636" s="38">
        <v>8.5074740000000002</v>
      </c>
      <c r="X1636" s="38">
        <v>9.4419769999999996</v>
      </c>
      <c r="Y1636" s="38">
        <v>9.9942740000000008</v>
      </c>
      <c r="Z1636" s="38">
        <v>10.42187</v>
      </c>
      <c r="AA1636" s="38">
        <v>10.784789999999999</v>
      </c>
      <c r="AB1636" s="38">
        <v>11.00428</v>
      </c>
      <c r="AC1636" s="38">
        <v>11.142770000000001</v>
      </c>
      <c r="AD1636" s="38">
        <v>11.0573</v>
      </c>
      <c r="AE1636" s="38">
        <v>10.6812</v>
      </c>
      <c r="AF1636" s="38">
        <v>10.1557</v>
      </c>
      <c r="AG1636" s="38">
        <v>9.5004360000000005</v>
      </c>
      <c r="AH1636" s="38">
        <v>9.0172360000000005</v>
      </c>
      <c r="AI1636" s="38">
        <v>8.2360159999999993</v>
      </c>
      <c r="AJ1636" s="38">
        <v>7.2968999999999999</v>
      </c>
      <c r="AK1636" s="38">
        <v>6.6998530000000001</v>
      </c>
      <c r="AL1636" s="38">
        <v>6.8998599999999993E-2</v>
      </c>
      <c r="AM1636" s="38">
        <v>1.5187000000000001E-2</v>
      </c>
      <c r="AN1636" s="38">
        <v>-1.9685999999999999E-2</v>
      </c>
      <c r="AO1636" s="38">
        <v>-3.6548200000000003E-2</v>
      </c>
      <c r="AP1636" s="38">
        <v>-9.0781799999999996E-2</v>
      </c>
      <c r="AQ1636" s="38">
        <v>-0.2301841</v>
      </c>
      <c r="AR1636" s="38">
        <v>-0.40752569999999999</v>
      </c>
      <c r="AS1636" s="38">
        <v>-3.2260700000000003E-2</v>
      </c>
      <c r="AT1636" s="38">
        <v>0.16173280000000001</v>
      </c>
      <c r="AU1636" s="38">
        <v>0.12952240000000001</v>
      </c>
      <c r="AV1636" s="38">
        <v>5.7468999999999999E-2</v>
      </c>
      <c r="AW1636" s="38">
        <v>-2.9573599999999998E-2</v>
      </c>
      <c r="AX1636" s="38">
        <v>-5.7601100000000002E-2</v>
      </c>
      <c r="AY1636" s="38">
        <v>-6.8792599999999995E-2</v>
      </c>
      <c r="AZ1636" s="38">
        <v>-7.6781100000000005E-2</v>
      </c>
      <c r="BA1636" s="38">
        <v>6.4300000000000002E-4</v>
      </c>
      <c r="BB1636" s="38">
        <v>4.04816E-2</v>
      </c>
      <c r="BC1636" s="38">
        <v>-0.1134003</v>
      </c>
      <c r="BD1636" s="38">
        <v>-0.14222080000000001</v>
      </c>
      <c r="BE1636" s="38">
        <v>-0.42188310000000001</v>
      </c>
      <c r="BF1636" s="38">
        <v>-0.31343120000000002</v>
      </c>
      <c r="BG1636" s="38">
        <v>-0.13918559999999999</v>
      </c>
      <c r="BH1636" s="38">
        <v>-0.17373920000000001</v>
      </c>
      <c r="BI1636" s="38">
        <v>-0.16979900000000001</v>
      </c>
      <c r="BJ1636" s="38">
        <v>8.4741499999999997E-2</v>
      </c>
      <c r="BK1636" s="38">
        <v>2.7879399999999999E-2</v>
      </c>
      <c r="BL1636" s="38">
        <v>-1.0395E-2</v>
      </c>
      <c r="BM1636" s="38">
        <v>-2.4773799999999999E-2</v>
      </c>
      <c r="BN1636" s="38">
        <v>-7.8409800000000002E-2</v>
      </c>
      <c r="BO1636" s="38">
        <v>-0.20787559999999999</v>
      </c>
      <c r="BP1636" s="38">
        <v>-0.37375419999999998</v>
      </c>
      <c r="BQ1636" s="38">
        <v>-1.29406E-2</v>
      </c>
      <c r="BR1636" s="38">
        <v>0.17954970000000001</v>
      </c>
      <c r="BS1636" s="38">
        <v>0.1534064</v>
      </c>
      <c r="BT1636" s="38">
        <v>8.3794999999999994E-2</v>
      </c>
      <c r="BU1636" s="38">
        <v>-1.2809900000000001E-2</v>
      </c>
      <c r="BV1636" s="38">
        <v>-4.30426E-2</v>
      </c>
      <c r="BW1636" s="38">
        <v>-5.2421799999999998E-2</v>
      </c>
      <c r="BX1636" s="38">
        <v>-4.9253400000000003E-2</v>
      </c>
      <c r="BY1636" s="38">
        <v>3.4878600000000003E-2</v>
      </c>
      <c r="BZ1636" s="38">
        <v>7.8032299999999999E-2</v>
      </c>
      <c r="CA1636" s="38">
        <v>-7.6421100000000006E-2</v>
      </c>
      <c r="CB1636" s="38">
        <v>-9.7591399999999995E-2</v>
      </c>
      <c r="CC1636" s="38">
        <v>-0.37335360000000001</v>
      </c>
      <c r="CD1636" s="38">
        <v>-0.2548472</v>
      </c>
      <c r="CE1636" s="38">
        <v>-9.2638700000000004E-2</v>
      </c>
      <c r="CF1636" s="38">
        <v>-0.13097900000000001</v>
      </c>
      <c r="CG1636" s="38">
        <v>-0.1336455</v>
      </c>
      <c r="CH1636" s="38">
        <v>9.5644900000000005E-2</v>
      </c>
      <c r="CI1636" s="38">
        <v>3.66702E-2</v>
      </c>
      <c r="CJ1636" s="38">
        <v>-3.9601000000000003E-3</v>
      </c>
      <c r="CK1636" s="38">
        <v>-1.66188E-2</v>
      </c>
      <c r="CL1636" s="38">
        <v>-6.9840899999999997E-2</v>
      </c>
      <c r="CM1636" s="38">
        <v>-0.19242490000000001</v>
      </c>
      <c r="CN1636" s="38">
        <v>-0.35036420000000001</v>
      </c>
      <c r="CO1636" s="38">
        <v>4.4040000000000003E-4</v>
      </c>
      <c r="CP1636" s="38">
        <v>0.19188959999999999</v>
      </c>
      <c r="CQ1636" s="38">
        <v>0.1699484</v>
      </c>
      <c r="CR1636" s="38">
        <v>0.10202840000000001</v>
      </c>
      <c r="CS1636" s="38">
        <v>-1.1995E-3</v>
      </c>
      <c r="CT1636" s="38">
        <v>-3.29594E-2</v>
      </c>
      <c r="CU1636" s="38">
        <v>-4.1083399999999999E-2</v>
      </c>
      <c r="CV1636" s="38">
        <v>-3.01879E-2</v>
      </c>
      <c r="CW1636" s="38">
        <v>5.8590099999999999E-2</v>
      </c>
      <c r="CX1636" s="38">
        <v>0.1040398</v>
      </c>
      <c r="CY1636" s="38">
        <v>-5.0809399999999998E-2</v>
      </c>
      <c r="CZ1636" s="38">
        <v>-6.6681199999999996E-2</v>
      </c>
      <c r="DA1636" s="38">
        <v>-0.3397423</v>
      </c>
      <c r="DB1636" s="38">
        <v>-0.21427199999999999</v>
      </c>
      <c r="DC1636" s="38">
        <v>-6.0400500000000003E-2</v>
      </c>
      <c r="DD1636" s="38">
        <v>-0.1013635</v>
      </c>
      <c r="DE1636" s="38">
        <v>-0.1086056</v>
      </c>
      <c r="DF1636" s="38">
        <v>0.1065484</v>
      </c>
      <c r="DG1636" s="38">
        <v>4.5460899999999999E-2</v>
      </c>
      <c r="DH1636" s="38">
        <v>2.4748000000000001E-3</v>
      </c>
      <c r="DI1636" s="38">
        <v>-8.4638999999999999E-3</v>
      </c>
      <c r="DJ1636" s="38">
        <v>-6.1272100000000003E-2</v>
      </c>
      <c r="DK1636" s="38">
        <v>-0.1769741</v>
      </c>
      <c r="DL1636" s="38">
        <v>-0.32697409999999999</v>
      </c>
      <c r="DM1636" s="38">
        <v>1.38215E-2</v>
      </c>
      <c r="DN1636" s="38">
        <v>0.20422950000000001</v>
      </c>
      <c r="DO1636" s="38">
        <v>0.1864903</v>
      </c>
      <c r="DP1636" s="38">
        <v>0.1202617</v>
      </c>
      <c r="DQ1636" s="38">
        <v>1.0410900000000001E-2</v>
      </c>
      <c r="DR1636" s="38">
        <v>-2.2876299999999999E-2</v>
      </c>
      <c r="DS1636" s="38">
        <v>-2.9745000000000001E-2</v>
      </c>
      <c r="DT1636" s="38">
        <v>-1.11223E-2</v>
      </c>
      <c r="DU1636" s="38">
        <v>8.2301600000000003E-2</v>
      </c>
      <c r="DV1636" s="38">
        <v>0.13004740000000001</v>
      </c>
      <c r="DW1636" s="38">
        <v>-2.5197799999999999E-2</v>
      </c>
      <c r="DX1636" s="38">
        <v>-3.5770900000000001E-2</v>
      </c>
      <c r="DY1636" s="38">
        <v>-0.30613089999999998</v>
      </c>
      <c r="DZ1636" s="38">
        <v>-0.17369689999999999</v>
      </c>
      <c r="EA1636" s="38">
        <v>-2.8162199999999998E-2</v>
      </c>
      <c r="EB1636" s="38">
        <v>-7.1747900000000003E-2</v>
      </c>
      <c r="EC1636" s="38">
        <v>-8.3565799999999996E-2</v>
      </c>
      <c r="ED1636" s="38">
        <v>0.1222912</v>
      </c>
      <c r="EE1636" s="38">
        <v>5.8153299999999998E-2</v>
      </c>
      <c r="EF1636" s="38">
        <v>1.17658E-2</v>
      </c>
      <c r="EG1636" s="38">
        <v>3.3105000000000001E-3</v>
      </c>
      <c r="EH1636" s="38">
        <v>-4.8899999999999999E-2</v>
      </c>
      <c r="EI1636" s="38">
        <v>-0.15466559999999999</v>
      </c>
      <c r="EJ1636" s="38">
        <v>-0.29320259999999998</v>
      </c>
      <c r="EK1636" s="38">
        <v>3.31416E-2</v>
      </c>
      <c r="EL1636" s="38">
        <v>0.2220464</v>
      </c>
      <c r="EM1636" s="38">
        <v>0.21037429999999999</v>
      </c>
      <c r="EN1636" s="38">
        <v>0.14658769999999999</v>
      </c>
      <c r="EO1636" s="38">
        <v>2.71746E-2</v>
      </c>
      <c r="EP1636" s="38">
        <v>-8.3178000000000002E-3</v>
      </c>
      <c r="EQ1636" s="38">
        <v>-1.3374199999999999E-2</v>
      </c>
      <c r="ER1636" s="38">
        <v>1.6405400000000001E-2</v>
      </c>
      <c r="ES1636" s="38">
        <v>0.11653719999999999</v>
      </c>
      <c r="ET1636" s="38">
        <v>0.1675981</v>
      </c>
      <c r="EU1636" s="38">
        <v>1.1781399999999999E-2</v>
      </c>
      <c r="EV1636" s="38">
        <v>8.8585000000000001E-3</v>
      </c>
      <c r="EW1636" s="38">
        <v>-0.25760139999999998</v>
      </c>
      <c r="EX1636" s="38">
        <v>-0.1151129</v>
      </c>
      <c r="EY1636" s="38">
        <v>1.83847E-2</v>
      </c>
      <c r="EZ1636" s="38">
        <v>-2.8987800000000001E-2</v>
      </c>
      <c r="FA1636" s="38">
        <v>-4.7412299999999998E-2</v>
      </c>
      <c r="FB1636" s="38">
        <v>83.352720000000005</v>
      </c>
      <c r="FC1636" s="38">
        <v>82.084969999999998</v>
      </c>
      <c r="FD1636" s="38">
        <v>80.311199999999999</v>
      </c>
      <c r="FE1636" s="38">
        <v>78.823719999999994</v>
      </c>
      <c r="FF1636" s="38">
        <v>77.643230000000003</v>
      </c>
      <c r="FG1636" s="38">
        <v>76.696460000000002</v>
      </c>
      <c r="FH1636" s="38">
        <v>75.464529999999996</v>
      </c>
      <c r="FI1636" s="38">
        <v>76.097909999999999</v>
      </c>
      <c r="FJ1636" s="38">
        <v>80.758480000000006</v>
      </c>
      <c r="FK1636" s="38">
        <v>86.527640000000005</v>
      </c>
      <c r="FL1636" s="38">
        <v>91.664140000000003</v>
      </c>
      <c r="FM1636" s="38">
        <v>95.740719999999996</v>
      </c>
      <c r="FN1636" s="38">
        <v>99.790310000000005</v>
      </c>
      <c r="FO1636" s="38">
        <v>102.967</v>
      </c>
      <c r="FP1636" s="38">
        <v>105.0325</v>
      </c>
      <c r="FQ1636" s="38">
        <v>106.5604</v>
      </c>
      <c r="FR1636" s="38">
        <v>107.17400000000001</v>
      </c>
      <c r="FS1636" s="38">
        <v>106.6104</v>
      </c>
      <c r="FT1636" s="38">
        <v>104.41160000000001</v>
      </c>
      <c r="FU1636" s="38">
        <v>99.967500000000001</v>
      </c>
      <c r="FV1636" s="38">
        <v>96.889129999999994</v>
      </c>
      <c r="FW1636">
        <v>93.410719999999998</v>
      </c>
      <c r="FX1636">
        <v>90.09151</v>
      </c>
      <c r="FY1636">
        <v>88.408500000000004</v>
      </c>
      <c r="FZ1636">
        <v>5.3497700000000002E-2</v>
      </c>
      <c r="GA1636">
        <v>0.76928940000000001</v>
      </c>
      <c r="GB1636">
        <v>1</v>
      </c>
    </row>
    <row r="1637" spans="1:184" x14ac:dyDescent="0.3">
      <c r="A1637" t="s">
        <v>1</v>
      </c>
      <c r="B1637" t="s">
        <v>188</v>
      </c>
      <c r="C1637" t="s">
        <v>1</v>
      </c>
      <c r="D1637" t="s">
        <v>1</v>
      </c>
      <c r="E1637" t="s">
        <v>1</v>
      </c>
      <c r="F1637" t="s">
        <v>1</v>
      </c>
      <c r="G1637" t="s">
        <v>1</v>
      </c>
      <c r="H1637" s="40" t="s">
        <v>1</v>
      </c>
      <c r="I1637" s="18" t="s">
        <v>1</v>
      </c>
      <c r="J1637" s="38" t="s">
        <v>1</v>
      </c>
      <c r="K1637" s="18">
        <v>44810</v>
      </c>
      <c r="L1637" s="38">
        <v>11464</v>
      </c>
      <c r="M1637" s="38">
        <v>11464</v>
      </c>
      <c r="N1637" s="38">
        <v>6.6225319999999996</v>
      </c>
      <c r="O1637" s="38">
        <v>6.4150229999999997</v>
      </c>
      <c r="P1637" s="38">
        <v>6.2744210000000002</v>
      </c>
      <c r="Q1637" s="38">
        <v>6.2780129999999996</v>
      </c>
      <c r="R1637" s="38">
        <v>6.4820779999999996</v>
      </c>
      <c r="S1637" s="38">
        <v>6.8168069999999998</v>
      </c>
      <c r="T1637" s="38">
        <v>7.0942400000000001</v>
      </c>
      <c r="U1637" s="38">
        <v>7.959009</v>
      </c>
      <c r="V1637" s="38">
        <v>9.2025539999999992</v>
      </c>
      <c r="W1637" s="38">
        <v>10.492010000000001</v>
      </c>
      <c r="X1637" s="38">
        <v>11.55411</v>
      </c>
      <c r="Y1637" s="38">
        <v>12.27304</v>
      </c>
      <c r="Z1637" s="38">
        <v>12.773429999999999</v>
      </c>
      <c r="AA1637" s="38">
        <v>13.25554</v>
      </c>
      <c r="AB1637" s="38">
        <v>13.564</v>
      </c>
      <c r="AC1637" s="38">
        <v>13.645770000000001</v>
      </c>
      <c r="AD1637" s="38">
        <v>13.42479</v>
      </c>
      <c r="AE1637" s="38">
        <v>12.671379999999999</v>
      </c>
      <c r="AF1637" s="38">
        <v>11.64935</v>
      </c>
      <c r="AG1637" s="38">
        <v>10.75165</v>
      </c>
      <c r="AH1637" s="38">
        <v>10.01558</v>
      </c>
      <c r="AI1637" s="38">
        <v>8.9608849999999993</v>
      </c>
      <c r="AJ1637" s="38">
        <v>7.9720950000000004</v>
      </c>
      <c r="AK1637" s="38">
        <v>7.2695270000000001</v>
      </c>
      <c r="AL1637" s="38">
        <v>9.8880399999999993E-2</v>
      </c>
      <c r="AM1637" s="38">
        <v>6.0690899999999999E-2</v>
      </c>
      <c r="AN1637" s="38">
        <v>3.4052100000000002E-2</v>
      </c>
      <c r="AO1637" s="38">
        <v>3.2539400000000003E-2</v>
      </c>
      <c r="AP1637" s="38">
        <v>3.0455E-3</v>
      </c>
      <c r="AQ1637" s="38">
        <v>1.0091599999999999E-2</v>
      </c>
      <c r="AR1637" s="38">
        <v>-0.23513829999999999</v>
      </c>
      <c r="AS1637" s="38">
        <v>-1.0728E-2</v>
      </c>
      <c r="AT1637" s="38">
        <v>-8.0992099999999997E-2</v>
      </c>
      <c r="AU1637" s="38">
        <v>-0.1267556</v>
      </c>
      <c r="AV1637" s="38">
        <v>-0.22406789999999999</v>
      </c>
      <c r="AW1637" s="38">
        <v>-0.17457539999999999</v>
      </c>
      <c r="AX1637" s="38">
        <v>-8.2531199999999999E-2</v>
      </c>
      <c r="AY1637" s="38">
        <v>0.1195088</v>
      </c>
      <c r="AZ1637" s="38">
        <v>0.27719460000000001</v>
      </c>
      <c r="BA1637" s="38">
        <v>0.36441899999999999</v>
      </c>
      <c r="BB1637" s="38">
        <v>0.47381780000000001</v>
      </c>
      <c r="BC1637" s="38">
        <v>0.31674340000000001</v>
      </c>
      <c r="BD1637" s="38">
        <v>0.28711379999999997</v>
      </c>
      <c r="BE1637" s="38">
        <v>-2.37617E-2</v>
      </c>
      <c r="BF1637" s="38">
        <v>5.5426499999999997E-2</v>
      </c>
      <c r="BG1637" s="38">
        <v>5.1499999999999998E-5</v>
      </c>
      <c r="BH1637" s="38">
        <v>-1.6148800000000001E-2</v>
      </c>
      <c r="BI1637" s="38">
        <v>-6.8943099999999993E-2</v>
      </c>
      <c r="BJ1637" s="38">
        <v>0.1148435</v>
      </c>
      <c r="BK1637" s="38">
        <v>7.3865500000000001E-2</v>
      </c>
      <c r="BL1637" s="38">
        <v>4.6224399999999999E-2</v>
      </c>
      <c r="BM1637" s="38">
        <v>4.2144599999999997E-2</v>
      </c>
      <c r="BN1637" s="38">
        <v>1.35932E-2</v>
      </c>
      <c r="BO1637" s="38">
        <v>2.5178099999999998E-2</v>
      </c>
      <c r="BP1637" s="38">
        <v>-0.20780689999999999</v>
      </c>
      <c r="BQ1637" s="38">
        <v>5.4203000000000003E-3</v>
      </c>
      <c r="BR1637" s="38">
        <v>-6.3127600000000006E-2</v>
      </c>
      <c r="BS1637" s="38">
        <v>-0.1074814</v>
      </c>
      <c r="BT1637" s="38">
        <v>-0.20293240000000001</v>
      </c>
      <c r="BU1637" s="38">
        <v>-0.15734619999999999</v>
      </c>
      <c r="BV1637" s="38">
        <v>-7.0580699999999996E-2</v>
      </c>
      <c r="BW1637" s="38">
        <v>0.13144120000000001</v>
      </c>
      <c r="BX1637" s="38">
        <v>0.29687059999999998</v>
      </c>
      <c r="BY1637" s="38">
        <v>0.38906099999999999</v>
      </c>
      <c r="BZ1637" s="38">
        <v>0.5028899</v>
      </c>
      <c r="CA1637" s="38">
        <v>0.3485548</v>
      </c>
      <c r="CB1637" s="38">
        <v>0.32353169999999998</v>
      </c>
      <c r="CC1637" s="38">
        <v>1.3065500000000001E-2</v>
      </c>
      <c r="CD1637" s="38">
        <v>8.9137499999999995E-2</v>
      </c>
      <c r="CE1637" s="38">
        <v>3.0980799999999999E-2</v>
      </c>
      <c r="CF1637" s="38">
        <v>8.7410999999999999E-3</v>
      </c>
      <c r="CG1637" s="38">
        <v>-4.7452399999999999E-2</v>
      </c>
      <c r="CH1637" s="38">
        <v>0.1258995</v>
      </c>
      <c r="CI1637" s="38">
        <v>8.2990099999999997E-2</v>
      </c>
      <c r="CJ1637" s="38">
        <v>5.4654899999999999E-2</v>
      </c>
      <c r="CK1637" s="38">
        <v>4.8797199999999999E-2</v>
      </c>
      <c r="CL1637" s="38">
        <v>2.08985E-2</v>
      </c>
      <c r="CM1637" s="38">
        <v>3.5626900000000003E-2</v>
      </c>
      <c r="CN1637" s="38">
        <v>-0.1888773</v>
      </c>
      <c r="CO1637" s="38">
        <v>1.6604600000000001E-2</v>
      </c>
      <c r="CP1637" s="38">
        <v>-5.0754800000000003E-2</v>
      </c>
      <c r="CQ1637" s="38">
        <v>-9.4132300000000002E-2</v>
      </c>
      <c r="CR1637" s="38">
        <v>-0.18829399999999999</v>
      </c>
      <c r="CS1637" s="38">
        <v>-0.1454133</v>
      </c>
      <c r="CT1637" s="38">
        <v>-6.2303799999999999E-2</v>
      </c>
      <c r="CU1637" s="38">
        <v>0.13970550000000001</v>
      </c>
      <c r="CV1637" s="38">
        <v>0.3104981</v>
      </c>
      <c r="CW1637" s="38">
        <v>0.40612789999999999</v>
      </c>
      <c r="CX1637" s="38">
        <v>0.52302519999999997</v>
      </c>
      <c r="CY1637" s="38">
        <v>0.37058740000000001</v>
      </c>
      <c r="CZ1637" s="38">
        <v>0.34875469999999997</v>
      </c>
      <c r="DA1637" s="38">
        <v>3.8571899999999999E-2</v>
      </c>
      <c r="DB1637" s="38">
        <v>0.11248569999999999</v>
      </c>
      <c r="DC1637" s="38">
        <v>5.2402299999999999E-2</v>
      </c>
      <c r="DD1637" s="38">
        <v>2.5979700000000001E-2</v>
      </c>
      <c r="DE1637" s="38">
        <v>-3.2568E-2</v>
      </c>
      <c r="DF1637" s="38">
        <v>0.13695550000000001</v>
      </c>
      <c r="DG1637" s="38">
        <v>9.2114799999999997E-2</v>
      </c>
      <c r="DH1637" s="38">
        <v>6.30854E-2</v>
      </c>
      <c r="DI1637" s="38">
        <v>5.5449699999999998E-2</v>
      </c>
      <c r="DJ1637" s="38">
        <v>2.8203800000000001E-2</v>
      </c>
      <c r="DK1637" s="38">
        <v>4.60758E-2</v>
      </c>
      <c r="DL1637" s="38">
        <v>-0.1699476</v>
      </c>
      <c r="DM1637" s="38">
        <v>2.7788799999999999E-2</v>
      </c>
      <c r="DN1637" s="38">
        <v>-3.8381899999999997E-2</v>
      </c>
      <c r="DO1637" s="38">
        <v>-8.0783099999999997E-2</v>
      </c>
      <c r="DP1637" s="38">
        <v>-0.17365559999999999</v>
      </c>
      <c r="DQ1637" s="38">
        <v>-0.1334804</v>
      </c>
      <c r="DR1637" s="38">
        <v>-5.4026900000000003E-2</v>
      </c>
      <c r="DS1637" s="38">
        <v>0.14796980000000001</v>
      </c>
      <c r="DT1637" s="38">
        <v>0.32412560000000001</v>
      </c>
      <c r="DU1637" s="38">
        <v>0.42319489999999998</v>
      </c>
      <c r="DV1637" s="38">
        <v>0.54316039999999999</v>
      </c>
      <c r="DW1637" s="38">
        <v>0.39261990000000002</v>
      </c>
      <c r="DX1637" s="38">
        <v>0.37397770000000002</v>
      </c>
      <c r="DY1637" s="38">
        <v>6.4078399999999994E-2</v>
      </c>
      <c r="DZ1637" s="38">
        <v>0.13583390000000001</v>
      </c>
      <c r="EA1637" s="38">
        <v>7.3823799999999995E-2</v>
      </c>
      <c r="EB1637" s="38">
        <v>4.3218399999999997E-2</v>
      </c>
      <c r="EC1637" s="38">
        <v>-1.76837E-2</v>
      </c>
      <c r="ED1637" s="38">
        <v>0.15291859999999999</v>
      </c>
      <c r="EE1637" s="38">
        <v>0.1052893</v>
      </c>
      <c r="EF1637" s="38">
        <v>7.5257699999999997E-2</v>
      </c>
      <c r="EG1637" s="38">
        <v>6.5055000000000002E-2</v>
      </c>
      <c r="EH1637" s="38">
        <v>3.8751500000000001E-2</v>
      </c>
      <c r="EI1637" s="38">
        <v>6.1162300000000003E-2</v>
      </c>
      <c r="EJ1637" s="38">
        <v>-0.1426162</v>
      </c>
      <c r="EK1637" s="38">
        <v>4.39371E-2</v>
      </c>
      <c r="EL1637" s="38">
        <v>-2.0517500000000001E-2</v>
      </c>
      <c r="EM1637" s="38">
        <v>-6.1509000000000001E-2</v>
      </c>
      <c r="EN1637" s="38">
        <v>-0.15252009999999999</v>
      </c>
      <c r="EO1637" s="38">
        <v>-0.1162511</v>
      </c>
      <c r="EP1637" s="38">
        <v>-4.2076299999999997E-2</v>
      </c>
      <c r="EQ1637" s="38">
        <v>0.15990209999999999</v>
      </c>
      <c r="ER1637" s="38">
        <v>0.34380159999999998</v>
      </c>
      <c r="ES1637" s="38">
        <v>0.44783679999999998</v>
      </c>
      <c r="ET1637" s="38">
        <v>0.57223250000000003</v>
      </c>
      <c r="EU1637" s="38">
        <v>0.42443140000000001</v>
      </c>
      <c r="EV1637" s="38">
        <v>0.41039569999999997</v>
      </c>
      <c r="EW1637" s="38">
        <v>0.1009056</v>
      </c>
      <c r="EX1637" s="38">
        <v>0.169545</v>
      </c>
      <c r="EY1637" s="38">
        <v>0.1047531</v>
      </c>
      <c r="EZ1637" s="38">
        <v>6.8108199999999994E-2</v>
      </c>
      <c r="FA1637" s="38">
        <v>3.8070000000000001E-3</v>
      </c>
      <c r="FB1637" s="38">
        <v>85.381619999999998</v>
      </c>
      <c r="FC1637" s="38">
        <v>83.939459999999997</v>
      </c>
      <c r="FD1637" s="38">
        <v>82.39255</v>
      </c>
      <c r="FE1637" s="38">
        <v>81.316280000000006</v>
      </c>
      <c r="FF1637" s="38">
        <v>80.133390000000006</v>
      </c>
      <c r="FG1637" s="38">
        <v>79.591179999999994</v>
      </c>
      <c r="FH1637" s="38">
        <v>78.921629999999993</v>
      </c>
      <c r="FI1637" s="38">
        <v>80.90034</v>
      </c>
      <c r="FJ1637" s="38">
        <v>85.81071</v>
      </c>
      <c r="FK1637" s="38">
        <v>91.788359999999997</v>
      </c>
      <c r="FL1637" s="38">
        <v>96.473590000000002</v>
      </c>
      <c r="FM1637" s="38">
        <v>101.05110000000001</v>
      </c>
      <c r="FN1637" s="38">
        <v>104.3835</v>
      </c>
      <c r="FO1637" s="38">
        <v>107.51690000000001</v>
      </c>
      <c r="FP1637" s="38">
        <v>109.6564</v>
      </c>
      <c r="FQ1637" s="38">
        <v>111.3272</v>
      </c>
      <c r="FR1637" s="38">
        <v>111.28700000000001</v>
      </c>
      <c r="FS1637" s="38">
        <v>109.9242</v>
      </c>
      <c r="FT1637" s="38">
        <v>107.0372</v>
      </c>
      <c r="FU1637" s="38">
        <v>101.514</v>
      </c>
      <c r="FV1637" s="38">
        <v>96.80341</v>
      </c>
      <c r="FW1637">
        <v>94.003360000000001</v>
      </c>
      <c r="FX1637">
        <v>92.195080000000004</v>
      </c>
      <c r="FY1637">
        <v>89.570269999999994</v>
      </c>
      <c r="FZ1637">
        <v>3.9669599999999999E-2</v>
      </c>
      <c r="GA1637">
        <v>0.30080240000000003</v>
      </c>
      <c r="GB1637">
        <v>1</v>
      </c>
    </row>
    <row r="1638" spans="1:184" x14ac:dyDescent="0.3">
      <c r="A1638" t="s">
        <v>1</v>
      </c>
      <c r="B1638" t="s">
        <v>188</v>
      </c>
      <c r="C1638" t="s">
        <v>1</v>
      </c>
      <c r="D1638" t="s">
        <v>1</v>
      </c>
      <c r="E1638" t="s">
        <v>1</v>
      </c>
      <c r="F1638" t="s">
        <v>1</v>
      </c>
      <c r="G1638" t="s">
        <v>1</v>
      </c>
      <c r="H1638" s="40" t="s">
        <v>1</v>
      </c>
      <c r="I1638" s="18" t="s">
        <v>1</v>
      </c>
      <c r="J1638" s="38" t="s">
        <v>1</v>
      </c>
      <c r="K1638" s="18">
        <v>44811</v>
      </c>
      <c r="L1638" s="38">
        <v>11464</v>
      </c>
      <c r="M1638" s="38">
        <v>11464</v>
      </c>
      <c r="N1638" s="38">
        <v>6.9501400000000002</v>
      </c>
      <c r="O1638" s="38">
        <v>6.6992599999999998</v>
      </c>
      <c r="P1638" s="38">
        <v>6.5285900000000003</v>
      </c>
      <c r="Q1638" s="38">
        <v>6.4790729999999996</v>
      </c>
      <c r="R1638" s="38">
        <v>6.6631410000000004</v>
      </c>
      <c r="S1638" s="38">
        <v>6.9738020000000001</v>
      </c>
      <c r="T1638" s="38">
        <v>7.235487</v>
      </c>
      <c r="U1638" s="38">
        <v>8.0995120000000007</v>
      </c>
      <c r="V1638" s="38">
        <v>9.2828210000000002</v>
      </c>
      <c r="W1638" s="38">
        <v>10.5244</v>
      </c>
      <c r="X1638" s="38">
        <v>11.542619999999999</v>
      </c>
      <c r="Y1638" s="38">
        <v>12.155049999999999</v>
      </c>
      <c r="Z1638" s="38">
        <v>12.58534</v>
      </c>
      <c r="AA1638" s="38">
        <v>12.98983</v>
      </c>
      <c r="AB1638" s="38">
        <v>13.23729</v>
      </c>
      <c r="AC1638" s="38">
        <v>13.33662</v>
      </c>
      <c r="AD1638" s="38">
        <v>13.095940000000001</v>
      </c>
      <c r="AE1638" s="38">
        <v>12.31063</v>
      </c>
      <c r="AF1638" s="38">
        <v>11.2601</v>
      </c>
      <c r="AG1638" s="38">
        <v>10.391870000000001</v>
      </c>
      <c r="AH1638" s="38">
        <v>9.7567719999999998</v>
      </c>
      <c r="AI1638" s="38">
        <v>8.8277429999999999</v>
      </c>
      <c r="AJ1638" s="38">
        <v>7.8324509999999998</v>
      </c>
      <c r="AK1638" s="38">
        <v>7.1501359999999998</v>
      </c>
      <c r="AL1638" s="38">
        <v>2.4202100000000001E-2</v>
      </c>
      <c r="AM1638" s="38">
        <v>-4.6227999999999998E-3</v>
      </c>
      <c r="AN1638" s="38">
        <v>7.1307000000000002E-3</v>
      </c>
      <c r="AO1638" s="38">
        <v>1.3527999999999999E-3</v>
      </c>
      <c r="AP1638" s="38">
        <v>9.3120000000000008E-3</v>
      </c>
      <c r="AQ1638" s="38">
        <v>-3.9975299999999998E-2</v>
      </c>
      <c r="AR1638" s="38">
        <v>-0.28419660000000002</v>
      </c>
      <c r="AS1638" s="38">
        <v>-1.9473500000000001E-2</v>
      </c>
      <c r="AT1638" s="38">
        <v>2.4261E-3</v>
      </c>
      <c r="AU1638" s="38">
        <v>-2.8339300000000001E-2</v>
      </c>
      <c r="AV1638" s="38">
        <v>-8.3501000000000006E-2</v>
      </c>
      <c r="AW1638" s="38">
        <v>-6.5483899999999998E-2</v>
      </c>
      <c r="AX1638" s="38">
        <v>-7.4245999999999999E-3</v>
      </c>
      <c r="AY1638" s="38">
        <v>5.3975500000000003E-2</v>
      </c>
      <c r="AZ1638" s="38">
        <v>6.1567900000000002E-2</v>
      </c>
      <c r="BA1638" s="38">
        <v>0.11286110000000001</v>
      </c>
      <c r="BB1638" s="38">
        <v>0.1777473</v>
      </c>
      <c r="BC1638" s="38">
        <v>0.1230647</v>
      </c>
      <c r="BD1638" s="38">
        <v>0.1109779</v>
      </c>
      <c r="BE1638" s="38">
        <v>-0.13555320000000001</v>
      </c>
      <c r="BF1638" s="38">
        <v>3.5736700000000003E-2</v>
      </c>
      <c r="BG1638" s="38">
        <v>0.1254786</v>
      </c>
      <c r="BH1638" s="38">
        <v>5.91169E-2</v>
      </c>
      <c r="BI1638" s="38">
        <v>3.9364999999999997E-2</v>
      </c>
      <c r="BJ1638" s="38">
        <v>3.7465400000000003E-2</v>
      </c>
      <c r="BK1638" s="38">
        <v>5.2053999999999998E-3</v>
      </c>
      <c r="BL1638" s="38">
        <v>1.53229E-2</v>
      </c>
      <c r="BM1638" s="38">
        <v>8.3140999999999996E-3</v>
      </c>
      <c r="BN1638" s="38">
        <v>1.83042E-2</v>
      </c>
      <c r="BO1638" s="38">
        <v>-2.59203E-2</v>
      </c>
      <c r="BP1638" s="38">
        <v>-0.262764</v>
      </c>
      <c r="BQ1638" s="38">
        <v>-6.9966000000000004E-3</v>
      </c>
      <c r="BR1638" s="38">
        <v>1.6465199999999999E-2</v>
      </c>
      <c r="BS1638" s="38">
        <v>-1.3233699999999999E-2</v>
      </c>
      <c r="BT1638" s="38">
        <v>-6.8237599999999995E-2</v>
      </c>
      <c r="BU1638" s="38">
        <v>-5.28637E-2</v>
      </c>
      <c r="BV1638" s="38">
        <v>1.1649E-3</v>
      </c>
      <c r="BW1638" s="38">
        <v>6.2468799999999998E-2</v>
      </c>
      <c r="BX1638" s="38">
        <v>7.6704400000000006E-2</v>
      </c>
      <c r="BY1638" s="38">
        <v>0.13633870000000001</v>
      </c>
      <c r="BZ1638" s="38">
        <v>0.2053905</v>
      </c>
      <c r="CA1638" s="38">
        <v>0.15241009999999999</v>
      </c>
      <c r="CB1638" s="38">
        <v>0.14596980000000001</v>
      </c>
      <c r="CC1638" s="38">
        <v>-0.1021416</v>
      </c>
      <c r="CD1638" s="38">
        <v>6.8219600000000005E-2</v>
      </c>
      <c r="CE1638" s="38">
        <v>0.15166779999999999</v>
      </c>
      <c r="CF1638" s="38">
        <v>8.0308500000000005E-2</v>
      </c>
      <c r="CG1638" s="38">
        <v>5.8174299999999998E-2</v>
      </c>
      <c r="CH1638" s="38">
        <v>4.6651600000000001E-2</v>
      </c>
      <c r="CI1638" s="38">
        <v>1.2012399999999999E-2</v>
      </c>
      <c r="CJ1638" s="38">
        <v>2.0996799999999999E-2</v>
      </c>
      <c r="CK1638" s="38">
        <v>1.31355E-2</v>
      </c>
      <c r="CL1638" s="38">
        <v>2.4532100000000001E-2</v>
      </c>
      <c r="CM1638" s="38">
        <v>-1.61859E-2</v>
      </c>
      <c r="CN1638" s="38">
        <v>-0.2479199</v>
      </c>
      <c r="CO1638" s="38">
        <v>1.6448999999999999E-3</v>
      </c>
      <c r="CP1638" s="38">
        <v>2.6188699999999999E-2</v>
      </c>
      <c r="CQ1638" s="38">
        <v>-2.7715999999999999E-3</v>
      </c>
      <c r="CR1638" s="38">
        <v>-5.7666299999999997E-2</v>
      </c>
      <c r="CS1638" s="38">
        <v>-4.4123000000000002E-2</v>
      </c>
      <c r="CT1638" s="38">
        <v>7.1139999999999997E-3</v>
      </c>
      <c r="CU1638" s="38">
        <v>6.8351200000000001E-2</v>
      </c>
      <c r="CV1638" s="38">
        <v>8.7187899999999999E-2</v>
      </c>
      <c r="CW1638" s="38">
        <v>0.15259909999999999</v>
      </c>
      <c r="CX1638" s="38">
        <v>0.22453609999999999</v>
      </c>
      <c r="CY1638" s="38">
        <v>0.17273450000000001</v>
      </c>
      <c r="CZ1638" s="38">
        <v>0.170205</v>
      </c>
      <c r="DA1638" s="38">
        <v>-7.9000899999999999E-2</v>
      </c>
      <c r="DB1638" s="38">
        <v>9.0717099999999995E-2</v>
      </c>
      <c r="DC1638" s="38">
        <v>0.16980629999999999</v>
      </c>
      <c r="DD1638" s="38">
        <v>9.4985700000000006E-2</v>
      </c>
      <c r="DE1638" s="38">
        <v>7.1201500000000001E-2</v>
      </c>
      <c r="DF1638" s="38">
        <v>5.5837699999999997E-2</v>
      </c>
      <c r="DG1638" s="38">
        <v>1.8819300000000001E-2</v>
      </c>
      <c r="DH1638" s="38">
        <v>2.6670699999999999E-2</v>
      </c>
      <c r="DI1638" s="38">
        <v>1.7956799999999998E-2</v>
      </c>
      <c r="DJ1638" s="38">
        <v>3.0760099999999999E-2</v>
      </c>
      <c r="DK1638" s="38">
        <v>-6.4514999999999998E-3</v>
      </c>
      <c r="DL1638" s="38">
        <v>-0.2330758</v>
      </c>
      <c r="DM1638" s="38">
        <v>1.02863E-2</v>
      </c>
      <c r="DN1638" s="38">
        <v>3.5912100000000002E-2</v>
      </c>
      <c r="DO1638" s="38">
        <v>7.6904E-3</v>
      </c>
      <c r="DP1638" s="38">
        <v>-4.7094900000000002E-2</v>
      </c>
      <c r="DQ1638" s="38">
        <v>-3.5382299999999998E-2</v>
      </c>
      <c r="DR1638" s="38">
        <v>1.3063E-2</v>
      </c>
      <c r="DS1638" s="38">
        <v>7.4233599999999997E-2</v>
      </c>
      <c r="DT1638" s="38">
        <v>9.7671400000000005E-2</v>
      </c>
      <c r="DU1638" s="38">
        <v>0.1688596</v>
      </c>
      <c r="DV1638" s="38">
        <v>0.2436817</v>
      </c>
      <c r="DW1638" s="38">
        <v>0.19305900000000001</v>
      </c>
      <c r="DX1638" s="38">
        <v>0.19444030000000001</v>
      </c>
      <c r="DY1638" s="38">
        <v>-5.5860100000000003E-2</v>
      </c>
      <c r="DZ1638" s="38">
        <v>0.1132147</v>
      </c>
      <c r="EA1638" s="38">
        <v>0.1879448</v>
      </c>
      <c r="EB1638" s="38">
        <v>0.10966289999999999</v>
      </c>
      <c r="EC1638" s="38">
        <v>8.4228700000000004E-2</v>
      </c>
      <c r="ED1638" s="38">
        <v>6.9100999999999996E-2</v>
      </c>
      <c r="EE1638" s="38">
        <v>2.8647499999999999E-2</v>
      </c>
      <c r="EF1638" s="38">
        <v>3.4862900000000002E-2</v>
      </c>
      <c r="EG1638" s="38">
        <v>2.4918099999999999E-2</v>
      </c>
      <c r="EH1638" s="38">
        <v>3.9752299999999997E-2</v>
      </c>
      <c r="EI1638" s="38">
        <v>7.6035E-3</v>
      </c>
      <c r="EJ1638" s="38">
        <v>-0.2116432</v>
      </c>
      <c r="EK1638" s="38">
        <v>2.2763200000000001E-2</v>
      </c>
      <c r="EL1638" s="38">
        <v>4.9951299999999997E-2</v>
      </c>
      <c r="EM1638" s="38">
        <v>2.2796E-2</v>
      </c>
      <c r="EN1638" s="38">
        <v>-3.1831499999999999E-2</v>
      </c>
      <c r="EO1638" s="38">
        <v>-2.27621E-2</v>
      </c>
      <c r="EP1638" s="38">
        <v>2.1652500000000002E-2</v>
      </c>
      <c r="EQ1638" s="38">
        <v>8.2726900000000006E-2</v>
      </c>
      <c r="ER1638" s="38">
        <v>0.1128079</v>
      </c>
      <c r="ES1638" s="38">
        <v>0.19233710000000001</v>
      </c>
      <c r="ET1638" s="38">
        <v>0.27132499999999998</v>
      </c>
      <c r="EU1638" s="38">
        <v>0.2224044</v>
      </c>
      <c r="EV1638" s="38">
        <v>0.2294322</v>
      </c>
      <c r="EW1638" s="38">
        <v>-2.24485E-2</v>
      </c>
      <c r="EX1638" s="38">
        <v>0.14569760000000001</v>
      </c>
      <c r="EY1638" s="38">
        <v>0.21413389999999999</v>
      </c>
      <c r="EZ1638" s="38">
        <v>0.13085440000000001</v>
      </c>
      <c r="FA1638" s="38">
        <v>0.1030379</v>
      </c>
      <c r="FB1638" s="38">
        <v>88.137090000000001</v>
      </c>
      <c r="FC1638" s="38">
        <v>86.445220000000006</v>
      </c>
      <c r="FD1638" s="38">
        <v>83.840869999999995</v>
      </c>
      <c r="FE1638" s="38">
        <v>82.606189999999998</v>
      </c>
      <c r="FF1638" s="38">
        <v>81.277659999999997</v>
      </c>
      <c r="FG1638" s="38">
        <v>79.259330000000006</v>
      </c>
      <c r="FH1638" s="38">
        <v>78.555629999999994</v>
      </c>
      <c r="FI1638" s="38">
        <v>79.163510000000002</v>
      </c>
      <c r="FJ1638" s="38">
        <v>83.904799999999994</v>
      </c>
      <c r="FK1638" s="38">
        <v>89.505300000000005</v>
      </c>
      <c r="FL1638" s="38">
        <v>94.864379999999997</v>
      </c>
      <c r="FM1638" s="38">
        <v>98.603719999999996</v>
      </c>
      <c r="FN1638" s="38">
        <v>102.00530000000001</v>
      </c>
      <c r="FO1638" s="38">
        <v>104.46720000000001</v>
      </c>
      <c r="FP1638" s="38">
        <v>106.1662</v>
      </c>
      <c r="FQ1638" s="38">
        <v>107.2291</v>
      </c>
      <c r="FR1638" s="38">
        <v>107.16419999999999</v>
      </c>
      <c r="FS1638" s="38">
        <v>105.6007</v>
      </c>
      <c r="FT1638" s="38">
        <v>102.4777</v>
      </c>
      <c r="FU1638" s="38">
        <v>98.152209999999997</v>
      </c>
      <c r="FV1638" s="38">
        <v>95.053349999999995</v>
      </c>
      <c r="FW1638">
        <v>92.964290000000005</v>
      </c>
      <c r="FX1638">
        <v>90.227059999999994</v>
      </c>
      <c r="FY1638">
        <v>87.255099999999999</v>
      </c>
      <c r="FZ1638">
        <v>3.8615900000000002E-2</v>
      </c>
      <c r="GA1638">
        <v>0.29364820000000003</v>
      </c>
      <c r="GB1638">
        <v>1</v>
      </c>
    </row>
    <row r="1639" spans="1:184" x14ac:dyDescent="0.3">
      <c r="A1639" t="s">
        <v>1</v>
      </c>
      <c r="B1639" t="s">
        <v>188</v>
      </c>
      <c r="C1639" t="s">
        <v>1</v>
      </c>
      <c r="D1639" t="s">
        <v>1</v>
      </c>
      <c r="E1639" t="s">
        <v>1</v>
      </c>
      <c r="F1639" t="s">
        <v>1</v>
      </c>
      <c r="G1639" t="s">
        <v>1</v>
      </c>
      <c r="H1639" s="40" t="s">
        <v>1</v>
      </c>
      <c r="I1639" s="18" t="s">
        <v>1</v>
      </c>
      <c r="J1639" s="38" t="s">
        <v>1</v>
      </c>
      <c r="K1639" s="18" t="s">
        <v>2</v>
      </c>
      <c r="L1639" s="38">
        <v>11531</v>
      </c>
      <c r="M1639" s="38">
        <v>11531</v>
      </c>
      <c r="N1639" s="38">
        <v>6.1771599999999998</v>
      </c>
      <c r="O1639" s="38">
        <v>5.982342</v>
      </c>
      <c r="P1639" s="38">
        <v>5.8523449999999997</v>
      </c>
      <c r="Q1639" s="38">
        <v>5.8373330000000001</v>
      </c>
      <c r="R1639" s="38">
        <v>6.0075969999999996</v>
      </c>
      <c r="S1639" s="38">
        <v>6.3033020000000004</v>
      </c>
      <c r="T1639" s="38">
        <v>6.5548219999999997</v>
      </c>
      <c r="U1639" s="38">
        <v>7.3301179999999997</v>
      </c>
      <c r="V1639" s="38">
        <v>8.4135349999999995</v>
      </c>
      <c r="W1639" s="38">
        <v>9.5285899999999994</v>
      </c>
      <c r="X1639" s="38">
        <v>10.504949999999999</v>
      </c>
      <c r="Y1639" s="38">
        <v>11.141540000000001</v>
      </c>
      <c r="Z1639" s="38">
        <v>11.610390000000001</v>
      </c>
      <c r="AA1639" s="38">
        <v>12.061070000000001</v>
      </c>
      <c r="AB1639" s="38">
        <v>12.361140000000001</v>
      </c>
      <c r="AC1639" s="38">
        <v>12.475300000000001</v>
      </c>
      <c r="AD1639" s="38">
        <v>12.30893</v>
      </c>
      <c r="AE1639" s="38">
        <v>11.634259999999999</v>
      </c>
      <c r="AF1639" s="38">
        <v>10.703480000000001</v>
      </c>
      <c r="AG1639" s="38">
        <v>9.8996189999999995</v>
      </c>
      <c r="AH1639" s="38">
        <v>9.2509060000000005</v>
      </c>
      <c r="AI1639" s="38">
        <v>8.294454</v>
      </c>
      <c r="AJ1639" s="38">
        <v>7.3407119999999999</v>
      </c>
      <c r="AK1639" s="38">
        <v>6.6899290000000002</v>
      </c>
      <c r="AL1639" s="38">
        <v>-1.3159999999999999E-3</v>
      </c>
      <c r="AM1639" s="38">
        <v>2.2030000000000001E-3</v>
      </c>
      <c r="AN1639" s="38">
        <v>2.4313E-3</v>
      </c>
      <c r="AO1639" s="38">
        <v>1.41423E-2</v>
      </c>
      <c r="AP1639" s="38">
        <v>1.36826E-2</v>
      </c>
      <c r="AQ1639" s="38">
        <v>-8.9162000000000009E-3</v>
      </c>
      <c r="AR1639" s="38">
        <v>-7.9547300000000001E-2</v>
      </c>
      <c r="AS1639" s="38">
        <v>-1.92879E-2</v>
      </c>
      <c r="AT1639" s="38">
        <v>-3.3413499999999999E-2</v>
      </c>
      <c r="AU1639" s="38">
        <v>-5.9521600000000001E-2</v>
      </c>
      <c r="AV1639" s="38">
        <v>-7.2792099999999998E-2</v>
      </c>
      <c r="AW1639" s="38">
        <v>-4.1428100000000002E-2</v>
      </c>
      <c r="AX1639" s="38">
        <v>-9.9404999999999997E-3</v>
      </c>
      <c r="AY1639" s="38">
        <v>1.5798400000000001E-2</v>
      </c>
      <c r="AZ1639" s="38">
        <v>4.3501900000000003E-2</v>
      </c>
      <c r="BA1639" s="38">
        <v>7.0898699999999995E-2</v>
      </c>
      <c r="BB1639" s="38">
        <v>0.12386709999999999</v>
      </c>
      <c r="BC1639" s="38">
        <v>8.3193900000000001E-2</v>
      </c>
      <c r="BD1639" s="38">
        <v>7.3193900000000006E-2</v>
      </c>
      <c r="BE1639" s="38">
        <v>-2.6746999999999999E-3</v>
      </c>
      <c r="BF1639" s="38">
        <v>2.34364E-2</v>
      </c>
      <c r="BG1639" s="38">
        <v>-1.35572E-2</v>
      </c>
      <c r="BH1639" s="38">
        <v>-1.2186799999999999E-2</v>
      </c>
      <c r="BI1639" s="38">
        <v>-2.02145E-2</v>
      </c>
      <c r="BJ1639" s="38">
        <v>1.07362E-2</v>
      </c>
      <c r="BK1639" s="38">
        <v>1.02834E-2</v>
      </c>
      <c r="BL1639" s="38">
        <v>8.8275000000000003E-3</v>
      </c>
      <c r="BM1639" s="38">
        <v>1.9678399999999999E-2</v>
      </c>
      <c r="BN1639" s="38">
        <v>1.83853E-2</v>
      </c>
      <c r="BO1639" s="38">
        <v>1.3136999999999999E-3</v>
      </c>
      <c r="BP1639" s="38">
        <v>-5.9128699999999999E-2</v>
      </c>
      <c r="BQ1639" s="38">
        <v>-1.02913E-2</v>
      </c>
      <c r="BR1639" s="38">
        <v>-2.3819400000000001E-2</v>
      </c>
      <c r="BS1639" s="38">
        <v>-4.5842399999999998E-2</v>
      </c>
      <c r="BT1639" s="38">
        <v>-5.7346399999999999E-2</v>
      </c>
      <c r="BU1639" s="38">
        <v>-3.2000199999999999E-2</v>
      </c>
      <c r="BV1639" s="38">
        <v>-5.3276E-3</v>
      </c>
      <c r="BW1639" s="38">
        <v>2.2652800000000001E-2</v>
      </c>
      <c r="BX1639" s="38">
        <v>5.4885799999999998E-2</v>
      </c>
      <c r="BY1639" s="38">
        <v>8.7453699999999995E-2</v>
      </c>
      <c r="BZ1639" s="38">
        <v>0.14173659999999999</v>
      </c>
      <c r="CA1639" s="38">
        <v>0.10376000000000001</v>
      </c>
      <c r="CB1639" s="38">
        <v>9.2980400000000005E-2</v>
      </c>
      <c r="CC1639" s="38">
        <v>2.0725500000000001E-2</v>
      </c>
      <c r="CD1639" s="38">
        <v>4.3645200000000002E-2</v>
      </c>
      <c r="CE1639" s="38">
        <v>5.9322999999999997E-3</v>
      </c>
      <c r="CF1639" s="38">
        <v>3.4807000000000002E-3</v>
      </c>
      <c r="CG1639" s="38">
        <v>-5.7732E-3</v>
      </c>
      <c r="CH1639" s="38">
        <v>1.90835E-2</v>
      </c>
      <c r="CI1639" s="38">
        <v>1.5879899999999999E-2</v>
      </c>
      <c r="CJ1639" s="38">
        <v>1.32575E-2</v>
      </c>
      <c r="CK1639" s="38">
        <v>2.3512700000000001E-2</v>
      </c>
      <c r="CL1639" s="38">
        <v>2.1642399999999999E-2</v>
      </c>
      <c r="CM1639" s="38">
        <v>8.3989000000000008E-3</v>
      </c>
      <c r="CN1639" s="38">
        <v>-4.49868E-2</v>
      </c>
      <c r="CO1639" s="38">
        <v>-4.0603000000000002E-3</v>
      </c>
      <c r="CP1639" s="38">
        <v>-1.7174499999999999E-2</v>
      </c>
      <c r="CQ1639" s="38">
        <v>-3.6368200000000003E-2</v>
      </c>
      <c r="CR1639" s="38">
        <v>-4.6648799999999997E-2</v>
      </c>
      <c r="CS1639" s="38">
        <v>-2.54705E-2</v>
      </c>
      <c r="CT1639" s="38">
        <v>-2.1327E-3</v>
      </c>
      <c r="CU1639" s="38">
        <v>2.74001E-2</v>
      </c>
      <c r="CV1639" s="38">
        <v>6.2770199999999998E-2</v>
      </c>
      <c r="CW1639" s="38">
        <v>9.8919699999999999E-2</v>
      </c>
      <c r="CX1639" s="38">
        <v>0.1541129</v>
      </c>
      <c r="CY1639" s="38">
        <v>0.118004</v>
      </c>
      <c r="CZ1639" s="38">
        <v>0.1066845</v>
      </c>
      <c r="DA1639" s="38">
        <v>3.69325E-2</v>
      </c>
      <c r="DB1639" s="38">
        <v>5.7641699999999997E-2</v>
      </c>
      <c r="DC1639" s="38">
        <v>1.9430699999999999E-2</v>
      </c>
      <c r="DD1639" s="38">
        <v>1.43319E-2</v>
      </c>
      <c r="DE1639" s="38">
        <v>4.2288999999999998E-3</v>
      </c>
      <c r="DF1639" s="38">
        <v>2.7430900000000001E-2</v>
      </c>
      <c r="DG1639" s="38">
        <v>2.14763E-2</v>
      </c>
      <c r="DH1639" s="38">
        <v>1.7687499999999998E-2</v>
      </c>
      <c r="DI1639" s="38">
        <v>2.7347E-2</v>
      </c>
      <c r="DJ1639" s="38">
        <v>2.4899399999999999E-2</v>
      </c>
      <c r="DK1639" s="38">
        <v>1.5484100000000001E-2</v>
      </c>
      <c r="DL1639" s="38">
        <v>-3.0844900000000001E-2</v>
      </c>
      <c r="DM1639" s="38">
        <v>2.1706999999999998E-3</v>
      </c>
      <c r="DN1639" s="38">
        <v>-1.05296E-2</v>
      </c>
      <c r="DO1639" s="38">
        <v>-2.6894000000000001E-2</v>
      </c>
      <c r="DP1639" s="38">
        <v>-3.5951200000000003E-2</v>
      </c>
      <c r="DQ1639" s="38">
        <v>-1.8940800000000001E-2</v>
      </c>
      <c r="DR1639" s="38">
        <v>1.0621999999999999E-3</v>
      </c>
      <c r="DS1639" s="38">
        <v>3.21474E-2</v>
      </c>
      <c r="DT1639" s="38">
        <v>7.0654599999999998E-2</v>
      </c>
      <c r="DU1639" s="38">
        <v>0.1103856</v>
      </c>
      <c r="DV1639" s="38">
        <v>0.16648930000000001</v>
      </c>
      <c r="DW1639" s="38">
        <v>0.132248</v>
      </c>
      <c r="DX1639" s="38">
        <v>0.1203886</v>
      </c>
      <c r="DY1639" s="38">
        <v>5.3139400000000003E-2</v>
      </c>
      <c r="DZ1639" s="38">
        <v>7.1638300000000002E-2</v>
      </c>
      <c r="EA1639" s="38">
        <v>3.2929E-2</v>
      </c>
      <c r="EB1639" s="38">
        <v>2.51831E-2</v>
      </c>
      <c r="EC1639" s="38">
        <v>1.4230899999999999E-2</v>
      </c>
      <c r="ED1639" s="38">
        <v>3.94831E-2</v>
      </c>
      <c r="EE1639" s="38">
        <v>2.9556700000000002E-2</v>
      </c>
      <c r="EF1639" s="38">
        <v>2.40836E-2</v>
      </c>
      <c r="EG1639" s="38">
        <v>3.2883099999999998E-2</v>
      </c>
      <c r="EH1639" s="38">
        <v>2.9602099999999999E-2</v>
      </c>
      <c r="EI1639" s="38">
        <v>2.5713900000000001E-2</v>
      </c>
      <c r="EJ1639" s="38">
        <v>-1.04262E-2</v>
      </c>
      <c r="EK1639" s="38">
        <v>1.11672E-2</v>
      </c>
      <c r="EL1639" s="38">
        <v>-9.3539999999999997E-4</v>
      </c>
      <c r="EM1639" s="38">
        <v>-1.3214800000000001E-2</v>
      </c>
      <c r="EN1639" s="38">
        <v>-2.0505499999999999E-2</v>
      </c>
      <c r="EO1639" s="38">
        <v>-9.5128999999999995E-3</v>
      </c>
      <c r="EP1639" s="38">
        <v>5.6752E-3</v>
      </c>
      <c r="EQ1639" s="38">
        <v>3.9001800000000003E-2</v>
      </c>
      <c r="ER1639" s="38">
        <v>8.2038399999999997E-2</v>
      </c>
      <c r="ES1639" s="38">
        <v>0.12694069999999999</v>
      </c>
      <c r="ET1639" s="38">
        <v>0.18435869999999999</v>
      </c>
      <c r="EU1639" s="38">
        <v>0.15281410000000001</v>
      </c>
      <c r="EV1639" s="38">
        <v>0.1401751</v>
      </c>
      <c r="EW1639" s="38">
        <v>7.6539700000000002E-2</v>
      </c>
      <c r="EX1639" s="38">
        <v>9.1847100000000001E-2</v>
      </c>
      <c r="EY1639" s="38">
        <v>5.24185E-2</v>
      </c>
      <c r="EZ1639" s="38">
        <v>4.0850499999999998E-2</v>
      </c>
      <c r="FA1639" s="38">
        <v>2.8672199999999998E-2</v>
      </c>
      <c r="FB1639" s="38">
        <v>80.465230000000005</v>
      </c>
      <c r="FC1639" s="38">
        <v>78.896990000000002</v>
      </c>
      <c r="FD1639" s="38">
        <v>77.093040000000002</v>
      </c>
      <c r="FE1639" s="38">
        <v>75.521349999999998</v>
      </c>
      <c r="FF1639" s="38">
        <v>74.156880000000001</v>
      </c>
      <c r="FG1639" s="38">
        <v>73.061800000000005</v>
      </c>
      <c r="FH1639" s="38">
        <v>72.716170000000005</v>
      </c>
      <c r="FI1639" s="38">
        <v>74.978890000000007</v>
      </c>
      <c r="FJ1639" s="38">
        <v>79.364040000000003</v>
      </c>
      <c r="FK1639" s="38">
        <v>84.016409999999993</v>
      </c>
      <c r="FL1639" s="38">
        <v>88.463220000000007</v>
      </c>
      <c r="FM1639" s="38">
        <v>92.431950000000001</v>
      </c>
      <c r="FN1639" s="38">
        <v>95.638670000000005</v>
      </c>
      <c r="FO1639" s="38">
        <v>98.254230000000007</v>
      </c>
      <c r="FP1639" s="38">
        <v>100.2496</v>
      </c>
      <c r="FQ1639" s="38">
        <v>101.5535</v>
      </c>
      <c r="FR1639" s="38">
        <v>101.9772</v>
      </c>
      <c r="FS1639" s="38">
        <v>101.25920000000001</v>
      </c>
      <c r="FT1639" s="38">
        <v>99.367270000000005</v>
      </c>
      <c r="FU1639" s="38">
        <v>95.935969999999998</v>
      </c>
      <c r="FV1639" s="38">
        <v>91.970969999999994</v>
      </c>
      <c r="FW1639">
        <v>88.746250000000003</v>
      </c>
      <c r="FX1639">
        <v>85.901660000000007</v>
      </c>
      <c r="FY1639">
        <v>83.195700000000002</v>
      </c>
      <c r="FZ1639">
        <v>2.4352800000000001E-2</v>
      </c>
      <c r="GA1639">
        <v>0.21050350000000001</v>
      </c>
      <c r="GB1639">
        <v>1</v>
      </c>
    </row>
    <row r="1640" spans="1:184" x14ac:dyDescent="0.3">
      <c r="A1640" t="s">
        <v>1</v>
      </c>
      <c r="B1640" t="s">
        <v>224</v>
      </c>
      <c r="C1640" t="s">
        <v>1</v>
      </c>
      <c r="D1640" t="s">
        <v>1</v>
      </c>
      <c r="E1640" t="s">
        <v>1</v>
      </c>
      <c r="F1640" t="s">
        <v>1</v>
      </c>
      <c r="G1640" t="s">
        <v>1</v>
      </c>
      <c r="H1640" s="40" t="s">
        <v>1</v>
      </c>
      <c r="I1640" s="18" t="s">
        <v>1</v>
      </c>
      <c r="J1640" s="38" t="s">
        <v>1</v>
      </c>
      <c r="K1640" s="18">
        <v>44722</v>
      </c>
      <c r="L1640" s="38">
        <v>2117</v>
      </c>
      <c r="M1640" s="38">
        <v>2117</v>
      </c>
      <c r="N1640" s="38">
        <v>6.3084569999999998</v>
      </c>
      <c r="O1640" s="38">
        <v>6.0106640000000002</v>
      </c>
      <c r="P1640" s="38">
        <v>5.7883800000000001</v>
      </c>
      <c r="Q1640" s="38">
        <v>5.7446390000000003</v>
      </c>
      <c r="R1640" s="38">
        <v>5.9584279999999996</v>
      </c>
      <c r="S1640" s="38">
        <v>6.6321380000000003</v>
      </c>
      <c r="T1640" s="38">
        <v>8.2709240000000008</v>
      </c>
      <c r="U1640" s="38">
        <v>9.8985079999999996</v>
      </c>
      <c r="V1640" s="38">
        <v>12.07432</v>
      </c>
      <c r="W1640" s="38">
        <v>13.55589</v>
      </c>
      <c r="X1640" s="38">
        <v>15.07917</v>
      </c>
      <c r="Y1640" s="38">
        <v>16.524229999999999</v>
      </c>
      <c r="Z1640" s="38">
        <v>17.43946</v>
      </c>
      <c r="AA1640" s="38">
        <v>18.360279999999999</v>
      </c>
      <c r="AB1640" s="38">
        <v>18.604120000000002</v>
      </c>
      <c r="AC1640" s="38">
        <v>17.51361</v>
      </c>
      <c r="AD1640" s="38">
        <v>14.92212</v>
      </c>
      <c r="AE1640" s="38">
        <v>13.16778</v>
      </c>
      <c r="AF1640" s="38">
        <v>11.1729</v>
      </c>
      <c r="AG1640" s="38">
        <v>10.25375</v>
      </c>
      <c r="AH1640" s="38">
        <v>9.2576420000000006</v>
      </c>
      <c r="AI1640" s="38">
        <v>8.4056189999999997</v>
      </c>
      <c r="AJ1640" s="38">
        <v>7.5412489999999996</v>
      </c>
      <c r="AK1640" s="38">
        <v>6.838184</v>
      </c>
      <c r="AL1640" s="38">
        <v>7.9514399999999999E-2</v>
      </c>
      <c r="AM1640" s="38">
        <v>8.8448200000000005E-2</v>
      </c>
      <c r="AN1640" s="38">
        <v>0.12822210000000001</v>
      </c>
      <c r="AO1640" s="38">
        <v>0.1166871</v>
      </c>
      <c r="AP1640" s="38">
        <v>0.20717079999999999</v>
      </c>
      <c r="AQ1640" s="38">
        <v>9.9211999999999995E-2</v>
      </c>
      <c r="AR1640" s="38">
        <v>-1.31945E-2</v>
      </c>
      <c r="AS1640" s="38">
        <v>-0.18927369999999999</v>
      </c>
      <c r="AT1640" s="38">
        <v>-0.63680530000000002</v>
      </c>
      <c r="AU1640" s="38">
        <v>-0.69783170000000005</v>
      </c>
      <c r="AV1640" s="38">
        <v>-0.60976859999999999</v>
      </c>
      <c r="AW1640" s="38">
        <v>-0.38301930000000001</v>
      </c>
      <c r="AX1640" s="38">
        <v>-0.1432059</v>
      </c>
      <c r="AY1640" s="38">
        <v>0.15483540000000001</v>
      </c>
      <c r="AZ1640" s="38">
        <v>0.39636840000000001</v>
      </c>
      <c r="BA1640" s="38">
        <v>0.17004900000000001</v>
      </c>
      <c r="BB1640" s="38">
        <v>4.90634E-2</v>
      </c>
      <c r="BC1640" s="38">
        <v>9.6352499999999994E-2</v>
      </c>
      <c r="BD1640" s="38">
        <v>-4.1092999999999998E-2</v>
      </c>
      <c r="BE1640" s="38">
        <v>-5.8858099999999997E-2</v>
      </c>
      <c r="BF1640" s="38">
        <v>6.8369999999999998E-4</v>
      </c>
      <c r="BG1640" s="38">
        <v>-6.9476200000000002E-2</v>
      </c>
      <c r="BH1640" s="38">
        <v>6.6727900000000007E-2</v>
      </c>
      <c r="BI1640" s="38">
        <v>5.8617299999999997E-2</v>
      </c>
      <c r="BJ1640" s="38">
        <v>0.1143521</v>
      </c>
      <c r="BK1640" s="38">
        <v>0.1244603</v>
      </c>
      <c r="BL1640" s="38">
        <v>0.16275210000000001</v>
      </c>
      <c r="BM1640" s="38">
        <v>0.15381739999999999</v>
      </c>
      <c r="BN1640" s="38">
        <v>0.26287739999999998</v>
      </c>
      <c r="BO1640" s="38">
        <v>0.15005350000000001</v>
      </c>
      <c r="BP1640" s="38">
        <v>4.4228499999999997E-2</v>
      </c>
      <c r="BQ1640" s="38">
        <v>-0.13183880000000001</v>
      </c>
      <c r="BR1640" s="38">
        <v>-0.53644639999999999</v>
      </c>
      <c r="BS1640" s="38">
        <v>-0.60946599999999995</v>
      </c>
      <c r="BT1640" s="38">
        <v>-0.53721019999999997</v>
      </c>
      <c r="BU1640" s="38">
        <v>-0.31483949999999999</v>
      </c>
      <c r="BV1640" s="38">
        <v>-0.1165617</v>
      </c>
      <c r="BW1640" s="38">
        <v>0.2186987</v>
      </c>
      <c r="BX1640" s="38">
        <v>0.5008397</v>
      </c>
      <c r="BY1640" s="38">
        <v>0.29703420000000003</v>
      </c>
      <c r="BZ1640" s="38">
        <v>0.155946</v>
      </c>
      <c r="CA1640" s="38">
        <v>0.19169410000000001</v>
      </c>
      <c r="CB1640" s="38">
        <v>5.3247900000000001E-2</v>
      </c>
      <c r="CC1640" s="38">
        <v>9.9535999999999999E-3</v>
      </c>
      <c r="CD1640" s="38">
        <v>5.1257200000000003E-2</v>
      </c>
      <c r="CE1640" s="38">
        <v>-1.7787000000000001E-2</v>
      </c>
      <c r="CF1640" s="38">
        <v>0.1105333</v>
      </c>
      <c r="CG1640" s="38">
        <v>9.5279100000000005E-2</v>
      </c>
      <c r="CH1640" s="38">
        <v>0.13848060000000001</v>
      </c>
      <c r="CI1640" s="38">
        <v>0.14940210000000001</v>
      </c>
      <c r="CJ1640" s="38">
        <v>0.18666749999999999</v>
      </c>
      <c r="CK1640" s="38">
        <v>0.17953379999999999</v>
      </c>
      <c r="CL1640" s="38">
        <v>0.30145959999999999</v>
      </c>
      <c r="CM1640" s="38">
        <v>0.18526619999999999</v>
      </c>
      <c r="CN1640" s="38">
        <v>8.3999500000000005E-2</v>
      </c>
      <c r="CO1640" s="38">
        <v>-9.2059600000000005E-2</v>
      </c>
      <c r="CP1640" s="38">
        <v>-0.46693810000000002</v>
      </c>
      <c r="CQ1640" s="38">
        <v>-0.54826410000000003</v>
      </c>
      <c r="CR1640" s="38">
        <v>-0.48695640000000001</v>
      </c>
      <c r="CS1640" s="38">
        <v>-0.26761839999999998</v>
      </c>
      <c r="CT1640" s="38">
        <v>-9.8108000000000001E-2</v>
      </c>
      <c r="CU1640" s="38">
        <v>0.2629302</v>
      </c>
      <c r="CV1640" s="38">
        <v>0.57319620000000004</v>
      </c>
      <c r="CW1640" s="38">
        <v>0.38498369999999998</v>
      </c>
      <c r="CX1640" s="38">
        <v>0.2299725</v>
      </c>
      <c r="CY1640" s="38">
        <v>0.2577274</v>
      </c>
      <c r="CZ1640" s="38">
        <v>0.1185881</v>
      </c>
      <c r="DA1640" s="38">
        <v>5.7612299999999998E-2</v>
      </c>
      <c r="DB1640" s="38">
        <v>8.6284299999999994E-2</v>
      </c>
      <c r="DC1640" s="38">
        <v>1.8012799999999999E-2</v>
      </c>
      <c r="DD1640" s="38">
        <v>0.14087269999999999</v>
      </c>
      <c r="DE1640" s="38">
        <v>0.120671</v>
      </c>
      <c r="DF1640" s="38">
        <v>0.16260910000000001</v>
      </c>
      <c r="DG1640" s="38">
        <v>0.1743439</v>
      </c>
      <c r="DH1640" s="38">
        <v>0.21058289999999999</v>
      </c>
      <c r="DI1640" s="38">
        <v>0.20525009999999999</v>
      </c>
      <c r="DJ1640" s="38">
        <v>0.34004180000000001</v>
      </c>
      <c r="DK1640" s="38">
        <v>0.22047900000000001</v>
      </c>
      <c r="DL1640" s="38">
        <v>0.12377059999999999</v>
      </c>
      <c r="DM1640" s="38">
        <v>-5.2280300000000002E-2</v>
      </c>
      <c r="DN1640" s="38">
        <v>-0.3974298</v>
      </c>
      <c r="DO1640" s="38">
        <v>-0.4870623</v>
      </c>
      <c r="DP1640" s="38">
        <v>-0.4367027</v>
      </c>
      <c r="DQ1640" s="38">
        <v>-0.22039729999999999</v>
      </c>
      <c r="DR1640" s="38">
        <v>-7.9654299999999997E-2</v>
      </c>
      <c r="DS1640" s="38">
        <v>0.30716169999999998</v>
      </c>
      <c r="DT1640" s="38">
        <v>0.64555260000000003</v>
      </c>
      <c r="DU1640" s="38">
        <v>0.4729333</v>
      </c>
      <c r="DV1640" s="38">
        <v>0.30399910000000002</v>
      </c>
      <c r="DW1640" s="38">
        <v>0.32376070000000001</v>
      </c>
      <c r="DX1640" s="38">
        <v>0.18392839999999999</v>
      </c>
      <c r="DY1640" s="38">
        <v>0.10527110000000001</v>
      </c>
      <c r="DZ1640" s="38">
        <v>0.1213114</v>
      </c>
      <c r="EA1640" s="38">
        <v>5.3812600000000002E-2</v>
      </c>
      <c r="EB1640" s="38">
        <v>0.17121210000000001</v>
      </c>
      <c r="EC1640" s="38">
        <v>0.1460629</v>
      </c>
      <c r="ED1640" s="38">
        <v>0.19744680000000001</v>
      </c>
      <c r="EE1640" s="38">
        <v>0.21035590000000001</v>
      </c>
      <c r="EF1640" s="38">
        <v>0.24511289999999999</v>
      </c>
      <c r="EG1640" s="38">
        <v>0.2423804</v>
      </c>
      <c r="EH1640" s="38">
        <v>0.3957483</v>
      </c>
      <c r="EI1640" s="38">
        <v>0.27132050000000002</v>
      </c>
      <c r="EJ1640" s="38">
        <v>0.18119360000000001</v>
      </c>
      <c r="EK1640" s="38">
        <v>5.1545000000000002E-3</v>
      </c>
      <c r="EL1640" s="38">
        <v>-0.29707080000000002</v>
      </c>
      <c r="EM1640" s="38">
        <v>-0.39869650000000001</v>
      </c>
      <c r="EN1640" s="38">
        <v>-0.36414419999999997</v>
      </c>
      <c r="EO1640" s="38">
        <v>-0.15221750000000001</v>
      </c>
      <c r="EP1640" s="38">
        <v>-5.3010099999999997E-2</v>
      </c>
      <c r="EQ1640" s="38">
        <v>0.37102499999999999</v>
      </c>
      <c r="ER1640" s="38">
        <v>0.75002389999999997</v>
      </c>
      <c r="ES1640" s="38">
        <v>0.59991850000000002</v>
      </c>
      <c r="ET1640" s="38">
        <v>0.41088170000000002</v>
      </c>
      <c r="EU1640" s="38">
        <v>0.41910229999999998</v>
      </c>
      <c r="EV1640" s="38">
        <v>0.2782693</v>
      </c>
      <c r="EW1640" s="38">
        <v>0.17408280000000001</v>
      </c>
      <c r="EX1640" s="38">
        <v>0.17188490000000001</v>
      </c>
      <c r="EY1640" s="38">
        <v>0.10550180000000001</v>
      </c>
      <c r="EZ1640" s="38">
        <v>0.2150175</v>
      </c>
      <c r="FA1640" s="38">
        <v>0.18272479999999999</v>
      </c>
      <c r="FB1640" s="38">
        <v>78.484489999999994</v>
      </c>
      <c r="FC1640" s="38">
        <v>76.728350000000006</v>
      </c>
      <c r="FD1640" s="38">
        <v>74.400319999999994</v>
      </c>
      <c r="FE1640" s="38">
        <v>72.358450000000005</v>
      </c>
      <c r="FF1640" s="38">
        <v>71.371200000000002</v>
      </c>
      <c r="FG1640" s="38">
        <v>70.283799999999999</v>
      </c>
      <c r="FH1640" s="38">
        <v>71.034419999999997</v>
      </c>
      <c r="FI1640" s="38">
        <v>75.464889999999997</v>
      </c>
      <c r="FJ1640" s="38">
        <v>80.581680000000006</v>
      </c>
      <c r="FK1640" s="38">
        <v>84.461879999999994</v>
      </c>
      <c r="FL1640" s="38">
        <v>88.206209999999999</v>
      </c>
      <c r="FM1640" s="38">
        <v>92.022980000000004</v>
      </c>
      <c r="FN1640" s="38">
        <v>94.63167</v>
      </c>
      <c r="FO1640" s="38">
        <v>96.707419999999999</v>
      </c>
      <c r="FP1640" s="38">
        <v>98.247230000000002</v>
      </c>
      <c r="FQ1640" s="38">
        <v>99.293289999999999</v>
      </c>
      <c r="FR1640" s="38">
        <v>99.823859999999996</v>
      </c>
      <c r="FS1640" s="38">
        <v>99.278739999999999</v>
      </c>
      <c r="FT1640" s="38">
        <v>97.648340000000005</v>
      </c>
      <c r="FU1640" s="38">
        <v>94.910709999999995</v>
      </c>
      <c r="FV1640" s="38">
        <v>91.273629999999997</v>
      </c>
      <c r="FW1640">
        <v>88.312399999999997</v>
      </c>
      <c r="FX1640">
        <v>85.362989999999996</v>
      </c>
      <c r="FY1640">
        <v>82.497770000000003</v>
      </c>
      <c r="FZ1640">
        <v>9.3788899999999994E-2</v>
      </c>
      <c r="GA1640">
        <v>0.64004459999999996</v>
      </c>
      <c r="GB1640">
        <v>1</v>
      </c>
    </row>
    <row r="1641" spans="1:184" x14ac:dyDescent="0.3">
      <c r="A1641" t="s">
        <v>1</v>
      </c>
      <c r="B1641" t="s">
        <v>224</v>
      </c>
      <c r="C1641" t="s">
        <v>1</v>
      </c>
      <c r="D1641" t="s">
        <v>1</v>
      </c>
      <c r="E1641" t="s">
        <v>1</v>
      </c>
      <c r="F1641" t="s">
        <v>1</v>
      </c>
      <c r="G1641" t="s">
        <v>1</v>
      </c>
      <c r="H1641" s="40" t="s">
        <v>1</v>
      </c>
      <c r="I1641" s="18" t="s">
        <v>1</v>
      </c>
      <c r="J1641" s="38" t="s">
        <v>1</v>
      </c>
      <c r="K1641" s="18">
        <v>44739</v>
      </c>
      <c r="L1641" s="38">
        <v>2109</v>
      </c>
      <c r="M1641" s="38">
        <v>2109</v>
      </c>
      <c r="N1641" s="38">
        <v>6.076587</v>
      </c>
      <c r="O1641" s="38">
        <v>5.8497070000000004</v>
      </c>
      <c r="P1641" s="38">
        <v>5.6738949999999999</v>
      </c>
      <c r="Q1641" s="38">
        <v>5.6429539999999996</v>
      </c>
      <c r="R1641" s="38">
        <v>5.7912920000000003</v>
      </c>
      <c r="S1641" s="38">
        <v>6.6265720000000004</v>
      </c>
      <c r="T1641" s="38">
        <v>8.6439800000000009</v>
      </c>
      <c r="U1641" s="38">
        <v>10.275539999999999</v>
      </c>
      <c r="V1641" s="38">
        <v>11.853339999999999</v>
      </c>
      <c r="W1641" s="38">
        <v>12.774620000000001</v>
      </c>
      <c r="X1641" s="38">
        <v>13.89517</v>
      </c>
      <c r="Y1641" s="38">
        <v>15.17966</v>
      </c>
      <c r="Z1641" s="38">
        <v>16.133780000000002</v>
      </c>
      <c r="AA1641" s="38">
        <v>17.514009999999999</v>
      </c>
      <c r="AB1641" s="38">
        <v>18.36664</v>
      </c>
      <c r="AC1641" s="38">
        <v>18.043150000000001</v>
      </c>
      <c r="AD1641" s="38">
        <v>15.86426</v>
      </c>
      <c r="AE1641" s="38">
        <v>14.14059</v>
      </c>
      <c r="AF1641" s="38">
        <v>12.174340000000001</v>
      </c>
      <c r="AG1641" s="38">
        <v>11.16479</v>
      </c>
      <c r="AH1641" s="38">
        <v>9.7209249999999994</v>
      </c>
      <c r="AI1641" s="38">
        <v>8.4636790000000008</v>
      </c>
      <c r="AJ1641" s="38">
        <v>7.3685039999999997</v>
      </c>
      <c r="AK1641" s="38">
        <v>6.7782410000000004</v>
      </c>
      <c r="AL1641" s="38">
        <v>-0.10466540000000001</v>
      </c>
      <c r="AM1641" s="38">
        <v>-6.7954000000000001E-3</v>
      </c>
      <c r="AN1641" s="38">
        <v>3.3944099999999998E-2</v>
      </c>
      <c r="AO1641" s="38">
        <v>1.3939200000000001E-2</v>
      </c>
      <c r="AP1641" s="38">
        <v>-1.1919300000000001E-2</v>
      </c>
      <c r="AQ1641" s="38">
        <v>-4.2162900000000003E-2</v>
      </c>
      <c r="AR1641" s="38">
        <v>-5.4113099999999997E-2</v>
      </c>
      <c r="AS1641" s="38">
        <v>-2.8108999999999999E-3</v>
      </c>
      <c r="AT1641" s="38">
        <v>-0.2628008</v>
      </c>
      <c r="AU1641" s="38">
        <v>-0.41807949999999999</v>
      </c>
      <c r="AV1641" s="38">
        <v>-0.55308939999999995</v>
      </c>
      <c r="AW1641" s="38">
        <v>-0.45222319999999999</v>
      </c>
      <c r="AX1641" s="38">
        <v>-0.25249440000000001</v>
      </c>
      <c r="AY1641" s="38">
        <v>0.24084459999999999</v>
      </c>
      <c r="AZ1641" s="38">
        <v>0.75501459999999998</v>
      </c>
      <c r="BA1641" s="38">
        <v>0.67691080000000003</v>
      </c>
      <c r="BB1641" s="38">
        <v>0.74426950000000003</v>
      </c>
      <c r="BC1641" s="38">
        <v>0.52356559999999996</v>
      </c>
      <c r="BD1641" s="38">
        <v>0.1147027</v>
      </c>
      <c r="BE1641" s="38">
        <v>0.1087263</v>
      </c>
      <c r="BF1641" s="38">
        <v>0.1005238</v>
      </c>
      <c r="BG1641" s="38">
        <v>9.9577999999999993E-3</v>
      </c>
      <c r="BH1641" s="38">
        <v>-2.60395E-2</v>
      </c>
      <c r="BI1641" s="38">
        <v>5.0366599999999997E-2</v>
      </c>
      <c r="BJ1641" s="38">
        <v>-5.6819799999999997E-2</v>
      </c>
      <c r="BK1641" s="38">
        <v>4.2302199999999998E-2</v>
      </c>
      <c r="BL1641" s="38">
        <v>8.0655000000000004E-2</v>
      </c>
      <c r="BM1641" s="38">
        <v>5.7501099999999999E-2</v>
      </c>
      <c r="BN1641" s="38">
        <v>4.1348500000000003E-2</v>
      </c>
      <c r="BO1641" s="38">
        <v>8.5032000000000007E-3</v>
      </c>
      <c r="BP1641" s="38">
        <v>-8.2287999999999997E-3</v>
      </c>
      <c r="BQ1641" s="38">
        <v>3.5747899999999999E-2</v>
      </c>
      <c r="BR1641" s="38">
        <v>-0.1274796</v>
      </c>
      <c r="BS1641" s="38">
        <v>-0.30591020000000002</v>
      </c>
      <c r="BT1641" s="38">
        <v>-0.46954309999999999</v>
      </c>
      <c r="BU1641" s="38">
        <v>-0.38934859999999999</v>
      </c>
      <c r="BV1641" s="38">
        <v>-0.21386540000000001</v>
      </c>
      <c r="BW1641" s="38">
        <v>0.2850374</v>
      </c>
      <c r="BX1641" s="38">
        <v>0.85207359999999999</v>
      </c>
      <c r="BY1641" s="38">
        <v>0.83405510000000005</v>
      </c>
      <c r="BZ1641" s="38">
        <v>0.86638970000000004</v>
      </c>
      <c r="CA1641" s="38">
        <v>0.64919800000000005</v>
      </c>
      <c r="CB1641" s="38">
        <v>0.23614170000000001</v>
      </c>
      <c r="CC1641" s="38">
        <v>0.19907440000000001</v>
      </c>
      <c r="CD1641" s="38">
        <v>0.15804280000000001</v>
      </c>
      <c r="CE1641" s="38">
        <v>5.8852799999999997E-2</v>
      </c>
      <c r="CF1641" s="38">
        <v>1.8086000000000001E-2</v>
      </c>
      <c r="CG1641" s="38">
        <v>9.2278600000000002E-2</v>
      </c>
      <c r="CH1641" s="38">
        <v>-2.3682100000000001E-2</v>
      </c>
      <c r="CI1641" s="38">
        <v>7.6307100000000003E-2</v>
      </c>
      <c r="CJ1641" s="38">
        <v>0.1130068</v>
      </c>
      <c r="CK1641" s="38">
        <v>8.7672E-2</v>
      </c>
      <c r="CL1641" s="38">
        <v>7.8241699999999997E-2</v>
      </c>
      <c r="CM1641" s="38">
        <v>4.3594399999999998E-2</v>
      </c>
      <c r="CN1641" s="38">
        <v>2.3550499999999999E-2</v>
      </c>
      <c r="CO1641" s="38">
        <v>6.2453599999999998E-2</v>
      </c>
      <c r="CP1641" s="38">
        <v>-3.3756599999999998E-2</v>
      </c>
      <c r="CQ1641" s="38">
        <v>-0.22822200000000001</v>
      </c>
      <c r="CR1641" s="38">
        <v>-0.41167910000000002</v>
      </c>
      <c r="CS1641" s="38">
        <v>-0.3458019</v>
      </c>
      <c r="CT1641" s="38">
        <v>-0.187111</v>
      </c>
      <c r="CU1641" s="38">
        <v>0.31564520000000001</v>
      </c>
      <c r="CV1641" s="38">
        <v>0.91929629999999996</v>
      </c>
      <c r="CW1641" s="38">
        <v>0.94289270000000003</v>
      </c>
      <c r="CX1641" s="38">
        <v>0.95096970000000003</v>
      </c>
      <c r="CY1641" s="38">
        <v>0.73621060000000005</v>
      </c>
      <c r="CZ1641" s="38">
        <v>0.32024999999999998</v>
      </c>
      <c r="DA1641" s="38">
        <v>0.26164920000000003</v>
      </c>
      <c r="DB1641" s="38">
        <v>0.19788030000000001</v>
      </c>
      <c r="DC1641" s="38">
        <v>9.2717400000000005E-2</v>
      </c>
      <c r="DD1641" s="38">
        <v>4.8647099999999999E-2</v>
      </c>
      <c r="DE1641" s="38">
        <v>0.12130680000000001</v>
      </c>
      <c r="DF1641" s="38">
        <v>9.4555999999999998E-3</v>
      </c>
      <c r="DG1641" s="38">
        <v>0.1103119</v>
      </c>
      <c r="DH1641" s="38">
        <v>0.1453586</v>
      </c>
      <c r="DI1641" s="38">
        <v>0.1178428</v>
      </c>
      <c r="DJ1641" s="38">
        <v>0.1151348</v>
      </c>
      <c r="DK1641" s="38">
        <v>7.8685599999999994E-2</v>
      </c>
      <c r="DL1641" s="38">
        <v>5.5329900000000001E-2</v>
      </c>
      <c r="DM1641" s="38">
        <v>8.9159299999999997E-2</v>
      </c>
      <c r="DN1641" s="38">
        <v>5.9966400000000003E-2</v>
      </c>
      <c r="DO1641" s="38">
        <v>-0.1505339</v>
      </c>
      <c r="DP1641" s="38">
        <v>-0.35381509999999999</v>
      </c>
      <c r="DQ1641" s="38">
        <v>-0.3022551</v>
      </c>
      <c r="DR1641" s="38">
        <v>-0.16035659999999999</v>
      </c>
      <c r="DS1641" s="38">
        <v>0.34625289999999997</v>
      </c>
      <c r="DT1641" s="38">
        <v>0.98651900000000003</v>
      </c>
      <c r="DU1641" s="38">
        <v>1.0517300000000001</v>
      </c>
      <c r="DV1641" s="38">
        <v>1.03555</v>
      </c>
      <c r="DW1641" s="38">
        <v>0.82322329999999999</v>
      </c>
      <c r="DX1641" s="38">
        <v>0.4043583</v>
      </c>
      <c r="DY1641" s="38">
        <v>0.32422400000000001</v>
      </c>
      <c r="DZ1641" s="38">
        <v>0.2377177</v>
      </c>
      <c r="EA1641" s="38">
        <v>0.1265819</v>
      </c>
      <c r="EB1641" s="38">
        <v>7.9208299999999995E-2</v>
      </c>
      <c r="EC1641" s="38">
        <v>0.150335</v>
      </c>
      <c r="ED1641" s="38">
        <v>5.7301199999999997E-2</v>
      </c>
      <c r="EE1641" s="38">
        <v>0.15940950000000001</v>
      </c>
      <c r="EF1641" s="38">
        <v>0.1920695</v>
      </c>
      <c r="EG1641" s="38">
        <v>0.16140470000000001</v>
      </c>
      <c r="EH1641" s="38">
        <v>0.16840269999999999</v>
      </c>
      <c r="EI1641" s="38">
        <v>0.12935169999999999</v>
      </c>
      <c r="EJ1641" s="38">
        <v>0.1012142</v>
      </c>
      <c r="EK1641" s="38">
        <v>0.127718</v>
      </c>
      <c r="EL1641" s="38">
        <v>0.1952875</v>
      </c>
      <c r="EM1641" s="38">
        <v>-3.8364599999999999E-2</v>
      </c>
      <c r="EN1641" s="38">
        <v>-0.27026879999999998</v>
      </c>
      <c r="EO1641" s="38">
        <v>-0.2393805</v>
      </c>
      <c r="EP1641" s="38">
        <v>-0.1217275</v>
      </c>
      <c r="EQ1641" s="38">
        <v>0.39044570000000001</v>
      </c>
      <c r="ER1641" s="38">
        <v>1.0835779999999999</v>
      </c>
      <c r="ES1641" s="38">
        <v>1.2088749999999999</v>
      </c>
      <c r="ET1641" s="38">
        <v>1.15767</v>
      </c>
      <c r="EU1641" s="38">
        <v>0.94885569999999997</v>
      </c>
      <c r="EV1641" s="38">
        <v>0.52579719999999996</v>
      </c>
      <c r="EW1641" s="38">
        <v>0.4145721</v>
      </c>
      <c r="EX1641" s="38">
        <v>0.29523670000000002</v>
      </c>
      <c r="EY1641" s="38">
        <v>0.17547689999999999</v>
      </c>
      <c r="EZ1641" s="38">
        <v>0.12333379999999999</v>
      </c>
      <c r="FA1641" s="38">
        <v>0.1922471</v>
      </c>
      <c r="FB1641" s="38">
        <v>75.976280000000003</v>
      </c>
      <c r="FC1641" s="38">
        <v>73.795140000000004</v>
      </c>
      <c r="FD1641" s="38">
        <v>71.625619999999998</v>
      </c>
      <c r="FE1641" s="38">
        <v>70.099950000000007</v>
      </c>
      <c r="FF1641" s="38">
        <v>69.217640000000003</v>
      </c>
      <c r="FG1641" s="38">
        <v>68.077380000000005</v>
      </c>
      <c r="FH1641" s="38">
        <v>68.605850000000004</v>
      </c>
      <c r="FI1641" s="38">
        <v>72.124200000000002</v>
      </c>
      <c r="FJ1641" s="38">
        <v>76.74288</v>
      </c>
      <c r="FK1641" s="38">
        <v>81.03698</v>
      </c>
      <c r="FL1641" s="38">
        <v>85.411799999999999</v>
      </c>
      <c r="FM1641" s="38">
        <v>89.404039999999995</v>
      </c>
      <c r="FN1641" s="38">
        <v>92.984849999999994</v>
      </c>
      <c r="FO1641" s="38">
        <v>96.061670000000007</v>
      </c>
      <c r="FP1641" s="38">
        <v>98.570760000000007</v>
      </c>
      <c r="FQ1641" s="38">
        <v>100.4144</v>
      </c>
      <c r="FR1641" s="38">
        <v>100.822</v>
      </c>
      <c r="FS1641" s="38">
        <v>100.4846</v>
      </c>
      <c r="FT1641" s="38">
        <v>99.003799999999998</v>
      </c>
      <c r="FU1641" s="38">
        <v>95.744910000000004</v>
      </c>
      <c r="FV1641" s="38">
        <v>90.925510000000003</v>
      </c>
      <c r="FW1641">
        <v>86.658420000000007</v>
      </c>
      <c r="FX1641">
        <v>83.039280000000005</v>
      </c>
      <c r="FY1641">
        <v>80.251670000000004</v>
      </c>
      <c r="FZ1641">
        <v>0.1303657</v>
      </c>
      <c r="GA1641">
        <v>1.0122660000000001</v>
      </c>
      <c r="GB1641">
        <v>1</v>
      </c>
    </row>
    <row r="1642" spans="1:184" x14ac:dyDescent="0.3">
      <c r="A1642" t="s">
        <v>1</v>
      </c>
      <c r="B1642" t="s">
        <v>224</v>
      </c>
      <c r="C1642" t="s">
        <v>1</v>
      </c>
      <c r="D1642" t="s">
        <v>1</v>
      </c>
      <c r="E1642" t="s">
        <v>1</v>
      </c>
      <c r="F1642" t="s">
        <v>1</v>
      </c>
      <c r="G1642" t="s">
        <v>1</v>
      </c>
      <c r="H1642" s="40" t="s">
        <v>1</v>
      </c>
      <c r="I1642" s="18" t="s">
        <v>1</v>
      </c>
      <c r="J1642" s="38" t="s">
        <v>1</v>
      </c>
      <c r="K1642" s="18">
        <v>44753</v>
      </c>
      <c r="L1642" s="38">
        <v>2102</v>
      </c>
      <c r="M1642" s="38">
        <v>2102</v>
      </c>
      <c r="N1642" s="38">
        <v>5.9571529999999999</v>
      </c>
      <c r="O1642" s="38">
        <v>5.7203099999999996</v>
      </c>
      <c r="P1642" s="38">
        <v>5.5478959999999997</v>
      </c>
      <c r="Q1642" s="38">
        <v>5.5255809999999999</v>
      </c>
      <c r="R1642" s="38">
        <v>5.7766630000000001</v>
      </c>
      <c r="S1642" s="38">
        <v>6.5046549999999996</v>
      </c>
      <c r="T1642" s="38">
        <v>8.4441799999999994</v>
      </c>
      <c r="U1642" s="38">
        <v>9.9604900000000001</v>
      </c>
      <c r="V1642" s="38">
        <v>11.63664</v>
      </c>
      <c r="W1642" s="38">
        <v>12.62562</v>
      </c>
      <c r="X1642" s="38">
        <v>13.73254</v>
      </c>
      <c r="Y1642" s="38">
        <v>15.000439999999999</v>
      </c>
      <c r="Z1642" s="38">
        <v>15.82733</v>
      </c>
      <c r="AA1642" s="38">
        <v>16.944600000000001</v>
      </c>
      <c r="AB1642" s="38">
        <v>17.47241</v>
      </c>
      <c r="AC1642" s="38">
        <v>17.27908</v>
      </c>
      <c r="AD1642" s="38">
        <v>15.367000000000001</v>
      </c>
      <c r="AE1642" s="38">
        <v>13.72621</v>
      </c>
      <c r="AF1642" s="38">
        <v>11.761570000000001</v>
      </c>
      <c r="AG1642" s="38">
        <v>10.846159999999999</v>
      </c>
      <c r="AH1642" s="38">
        <v>9.5024250000000006</v>
      </c>
      <c r="AI1642" s="38">
        <v>8.3606870000000004</v>
      </c>
      <c r="AJ1642" s="38">
        <v>7.3811280000000004</v>
      </c>
      <c r="AK1642" s="38">
        <v>6.8238289999999999</v>
      </c>
      <c r="AL1642" s="38">
        <v>-7.1815900000000002E-2</v>
      </c>
      <c r="AM1642" s="38">
        <v>-7.6859300000000005E-2</v>
      </c>
      <c r="AN1642" s="38">
        <v>-9.6301300000000006E-2</v>
      </c>
      <c r="AO1642" s="38">
        <v>-8.8052199999999997E-2</v>
      </c>
      <c r="AP1642" s="38">
        <v>-0.12852520000000001</v>
      </c>
      <c r="AQ1642" s="38">
        <v>-0.2060148</v>
      </c>
      <c r="AR1642" s="38">
        <v>-0.1775689</v>
      </c>
      <c r="AS1642" s="38">
        <v>-0.16150590000000001</v>
      </c>
      <c r="AT1642" s="38">
        <v>5.42517E-2</v>
      </c>
      <c r="AU1642" s="38">
        <v>-0.19412509999999999</v>
      </c>
      <c r="AV1642" s="38">
        <v>-0.44877159999999999</v>
      </c>
      <c r="AW1642" s="38">
        <v>-0.35628330000000002</v>
      </c>
      <c r="AX1642" s="38">
        <v>-0.19951379999999999</v>
      </c>
      <c r="AY1642" s="38">
        <v>0.13331699999999999</v>
      </c>
      <c r="AZ1642" s="38">
        <v>0.1767273</v>
      </c>
      <c r="BA1642" s="38">
        <v>0.16626940000000001</v>
      </c>
      <c r="BB1642" s="38">
        <v>0.12837580000000001</v>
      </c>
      <c r="BC1642" s="38">
        <v>-5.37476E-2</v>
      </c>
      <c r="BD1642" s="38">
        <v>-0.3053188</v>
      </c>
      <c r="BE1642" s="38">
        <v>-0.1304102</v>
      </c>
      <c r="BF1642" s="38">
        <v>-0.16083600000000001</v>
      </c>
      <c r="BG1642" s="38">
        <v>-0.25462639999999997</v>
      </c>
      <c r="BH1642" s="38">
        <v>-0.17355400000000001</v>
      </c>
      <c r="BI1642" s="38">
        <v>-4.4536199999999998E-2</v>
      </c>
      <c r="BJ1642" s="38">
        <v>-1.7262E-2</v>
      </c>
      <c r="BK1642" s="38">
        <v>-2.45954E-2</v>
      </c>
      <c r="BL1642" s="38">
        <v>-4.8767699999999997E-2</v>
      </c>
      <c r="BM1642" s="38">
        <v>-4.1078999999999997E-2</v>
      </c>
      <c r="BN1642" s="38">
        <v>-6.7626099999999995E-2</v>
      </c>
      <c r="BO1642" s="38">
        <v>-0.15089440000000001</v>
      </c>
      <c r="BP1642" s="38">
        <v>-0.12214659999999999</v>
      </c>
      <c r="BQ1642" s="38">
        <v>-0.10498639999999999</v>
      </c>
      <c r="BR1642" s="38">
        <v>0.1950702</v>
      </c>
      <c r="BS1642" s="38">
        <v>-6.8645700000000004E-2</v>
      </c>
      <c r="BT1642" s="38">
        <v>-0.34588869999999999</v>
      </c>
      <c r="BU1642" s="38">
        <v>-0.27985789999999999</v>
      </c>
      <c r="BV1642" s="38">
        <v>-0.1563727</v>
      </c>
      <c r="BW1642" s="38">
        <v>0.1866708</v>
      </c>
      <c r="BX1642" s="38">
        <v>0.298875</v>
      </c>
      <c r="BY1642" s="38">
        <v>0.36605199999999999</v>
      </c>
      <c r="BZ1642" s="38">
        <v>0.28137770000000001</v>
      </c>
      <c r="CA1642" s="38">
        <v>0.1004304</v>
      </c>
      <c r="CB1642" s="38">
        <v>-0.15880739999999999</v>
      </c>
      <c r="CC1642" s="38">
        <v>-1.7503299999999999E-2</v>
      </c>
      <c r="CD1642" s="38">
        <v>-8.2370100000000002E-2</v>
      </c>
      <c r="CE1642" s="38">
        <v>-0.1849026</v>
      </c>
      <c r="CF1642" s="38">
        <v>-0.1146054</v>
      </c>
      <c r="CG1642" s="38">
        <v>8.7177000000000001E-3</v>
      </c>
      <c r="CH1642" s="38">
        <v>2.0521899999999999E-2</v>
      </c>
      <c r="CI1642" s="38">
        <v>1.1602299999999999E-2</v>
      </c>
      <c r="CJ1642" s="38">
        <v>-1.5845999999999999E-2</v>
      </c>
      <c r="CK1642" s="38">
        <v>-8.5454999999999993E-3</v>
      </c>
      <c r="CL1642" s="38">
        <v>-2.5447600000000001E-2</v>
      </c>
      <c r="CM1642" s="38">
        <v>-0.1127182</v>
      </c>
      <c r="CN1642" s="38">
        <v>-8.3761299999999997E-2</v>
      </c>
      <c r="CO1642" s="38">
        <v>-6.5841200000000003E-2</v>
      </c>
      <c r="CP1642" s="38">
        <v>0.29260059999999999</v>
      </c>
      <c r="CQ1642" s="38">
        <v>1.82609E-2</v>
      </c>
      <c r="CR1642" s="38">
        <v>-0.2746323</v>
      </c>
      <c r="CS1642" s="38">
        <v>-0.22692590000000001</v>
      </c>
      <c r="CT1642" s="38">
        <v>-0.1264933</v>
      </c>
      <c r="CU1642" s="38">
        <v>0.22362360000000001</v>
      </c>
      <c r="CV1642" s="38">
        <v>0.38347419999999999</v>
      </c>
      <c r="CW1642" s="38">
        <v>0.5044208</v>
      </c>
      <c r="CX1642" s="38">
        <v>0.38734629999999998</v>
      </c>
      <c r="CY1642" s="38">
        <v>0.2072136</v>
      </c>
      <c r="CZ1642" s="38">
        <v>-5.7334000000000003E-2</v>
      </c>
      <c r="DA1642" s="38">
        <v>6.0695699999999998E-2</v>
      </c>
      <c r="DB1642" s="38">
        <v>-2.8024899999999998E-2</v>
      </c>
      <c r="DC1642" s="38">
        <v>-0.13661209999999999</v>
      </c>
      <c r="DD1642" s="38">
        <v>-7.3777700000000002E-2</v>
      </c>
      <c r="DE1642" s="38">
        <v>4.5601200000000001E-2</v>
      </c>
      <c r="DF1642" s="38">
        <v>5.8305799999999998E-2</v>
      </c>
      <c r="DG1642" s="38">
        <v>4.7800099999999998E-2</v>
      </c>
      <c r="DH1642" s="38">
        <v>1.7075699999999999E-2</v>
      </c>
      <c r="DI1642" s="38">
        <v>2.3987999999999999E-2</v>
      </c>
      <c r="DJ1642" s="38">
        <v>1.67309E-2</v>
      </c>
      <c r="DK1642" s="38">
        <v>-7.4541999999999997E-2</v>
      </c>
      <c r="DL1642" s="38">
        <v>-4.5376E-2</v>
      </c>
      <c r="DM1642" s="38">
        <v>-2.6696000000000001E-2</v>
      </c>
      <c r="DN1642" s="38">
        <v>0.39013100000000001</v>
      </c>
      <c r="DO1642" s="38">
        <v>0.1051676</v>
      </c>
      <c r="DP1642" s="38">
        <v>-0.203376</v>
      </c>
      <c r="DQ1642" s="38">
        <v>-0.17399390000000001</v>
      </c>
      <c r="DR1642" s="38">
        <v>-9.6613900000000003E-2</v>
      </c>
      <c r="DS1642" s="38">
        <v>0.26057629999999998</v>
      </c>
      <c r="DT1642" s="38">
        <v>0.46807339999999997</v>
      </c>
      <c r="DU1642" s="38">
        <v>0.64278950000000001</v>
      </c>
      <c r="DV1642" s="38">
        <v>0.493315</v>
      </c>
      <c r="DW1642" s="38">
        <v>0.31399690000000002</v>
      </c>
      <c r="DX1642" s="38">
        <v>4.4139299999999999E-2</v>
      </c>
      <c r="DY1642" s="38">
        <v>0.13889480000000001</v>
      </c>
      <c r="DZ1642" s="38">
        <v>2.6320400000000001E-2</v>
      </c>
      <c r="EA1642" s="38">
        <v>-8.8321700000000003E-2</v>
      </c>
      <c r="EB1642" s="38">
        <v>-3.2950100000000003E-2</v>
      </c>
      <c r="EC1642" s="38">
        <v>8.2484600000000005E-2</v>
      </c>
      <c r="ED1642" s="38">
        <v>0.11285969999999999</v>
      </c>
      <c r="EE1642" s="38">
        <v>0.1000639</v>
      </c>
      <c r="EF1642" s="38">
        <v>6.4609399999999997E-2</v>
      </c>
      <c r="EG1642" s="38">
        <v>7.0961200000000002E-2</v>
      </c>
      <c r="EH1642" s="38">
        <v>7.7629900000000002E-2</v>
      </c>
      <c r="EI1642" s="38">
        <v>-1.94217E-2</v>
      </c>
      <c r="EJ1642" s="38">
        <v>1.00462E-2</v>
      </c>
      <c r="EK1642" s="38">
        <v>2.98234E-2</v>
      </c>
      <c r="EL1642" s="38">
        <v>0.53094949999999996</v>
      </c>
      <c r="EM1642" s="38">
        <v>0.23064699999999999</v>
      </c>
      <c r="EN1642" s="38">
        <v>-0.1004931</v>
      </c>
      <c r="EO1642" s="38">
        <v>-9.7568500000000002E-2</v>
      </c>
      <c r="EP1642" s="38">
        <v>-5.3472800000000001E-2</v>
      </c>
      <c r="EQ1642" s="38">
        <v>0.31393009999999999</v>
      </c>
      <c r="ER1642" s="38">
        <v>0.5902212</v>
      </c>
      <c r="ES1642" s="38">
        <v>0.84257210000000005</v>
      </c>
      <c r="ET1642" s="38">
        <v>0.64631680000000002</v>
      </c>
      <c r="EU1642" s="38">
        <v>0.4681749</v>
      </c>
      <c r="EV1642" s="38">
        <v>0.19065070000000001</v>
      </c>
      <c r="EW1642" s="38">
        <v>0.25180170000000002</v>
      </c>
      <c r="EX1642" s="38">
        <v>0.1047863</v>
      </c>
      <c r="EY1642" s="38">
        <v>-1.8597900000000001E-2</v>
      </c>
      <c r="EZ1642" s="38">
        <v>2.5998500000000001E-2</v>
      </c>
      <c r="FA1642" s="38">
        <v>0.13573850000000001</v>
      </c>
      <c r="FB1642" s="38">
        <v>78.582809999999995</v>
      </c>
      <c r="FC1642" s="38">
        <v>77.727810000000005</v>
      </c>
      <c r="FD1642" s="38">
        <v>76.110919999999993</v>
      </c>
      <c r="FE1642" s="38">
        <v>74.583280000000002</v>
      </c>
      <c r="FF1642" s="38">
        <v>72.693910000000002</v>
      </c>
      <c r="FG1642" s="38">
        <v>71.530559999999994</v>
      </c>
      <c r="FH1642" s="38">
        <v>71.648799999999994</v>
      </c>
      <c r="FI1642" s="38">
        <v>74.91319</v>
      </c>
      <c r="FJ1642" s="38">
        <v>79.447119999999998</v>
      </c>
      <c r="FK1642" s="38">
        <v>84.500399999999999</v>
      </c>
      <c r="FL1642" s="38">
        <v>88.443569999999994</v>
      </c>
      <c r="FM1642" s="38">
        <v>91.715029999999999</v>
      </c>
      <c r="FN1642" s="38">
        <v>94.792339999999996</v>
      </c>
      <c r="FO1642" s="38">
        <v>97.18141</v>
      </c>
      <c r="FP1642" s="38">
        <v>98.822620000000001</v>
      </c>
      <c r="FQ1642" s="38">
        <v>100.6635</v>
      </c>
      <c r="FR1642" s="38">
        <v>101.434</v>
      </c>
      <c r="FS1642" s="38">
        <v>101.0628</v>
      </c>
      <c r="FT1642" s="38">
        <v>99.850080000000005</v>
      </c>
      <c r="FU1642" s="38">
        <v>96.93168</v>
      </c>
      <c r="FV1642" s="38">
        <v>92.661950000000004</v>
      </c>
      <c r="FW1642">
        <v>88.637320000000003</v>
      </c>
      <c r="FX1642">
        <v>85.686350000000004</v>
      </c>
      <c r="FY1642">
        <v>82.785529999999994</v>
      </c>
      <c r="FZ1642">
        <v>0.16114719999999999</v>
      </c>
      <c r="GA1642">
        <v>1.2643420000000001</v>
      </c>
      <c r="GB1642">
        <v>1</v>
      </c>
    </row>
    <row r="1643" spans="1:184" x14ac:dyDescent="0.3">
      <c r="A1643" t="s">
        <v>1</v>
      </c>
      <c r="B1643" t="s">
        <v>224</v>
      </c>
      <c r="C1643" t="s">
        <v>1</v>
      </c>
      <c r="D1643" t="s">
        <v>1</v>
      </c>
      <c r="E1643" t="s">
        <v>1</v>
      </c>
      <c r="F1643" t="s">
        <v>1</v>
      </c>
      <c r="G1643" t="s">
        <v>1</v>
      </c>
      <c r="H1643" s="40" t="s">
        <v>1</v>
      </c>
      <c r="I1643" s="18" t="s">
        <v>1</v>
      </c>
      <c r="J1643" s="38" t="s">
        <v>1</v>
      </c>
      <c r="K1643" s="18">
        <v>44760</v>
      </c>
      <c r="L1643" s="38">
        <v>2103</v>
      </c>
      <c r="M1643" s="38">
        <v>2103</v>
      </c>
      <c r="N1643" s="38">
        <v>6.6447219999999998</v>
      </c>
      <c r="O1643" s="38">
        <v>6.3360880000000002</v>
      </c>
      <c r="P1643" s="38">
        <v>6.1240309999999996</v>
      </c>
      <c r="Q1643" s="38">
        <v>6.1144530000000001</v>
      </c>
      <c r="R1643" s="38">
        <v>6.300967</v>
      </c>
      <c r="S1643" s="38">
        <v>7.2623239999999996</v>
      </c>
      <c r="T1643" s="38">
        <v>9.7504570000000008</v>
      </c>
      <c r="U1643" s="38">
        <v>11.44312</v>
      </c>
      <c r="V1643" s="38">
        <v>12.85262</v>
      </c>
      <c r="W1643" s="38">
        <v>13.625780000000001</v>
      </c>
      <c r="X1643" s="38">
        <v>14.584009999999999</v>
      </c>
      <c r="Y1643" s="38">
        <v>15.809089999999999</v>
      </c>
      <c r="Z1643" s="38">
        <v>16.605530000000002</v>
      </c>
      <c r="AA1643" s="38">
        <v>17.784420000000001</v>
      </c>
      <c r="AB1643" s="38">
        <v>18.40408</v>
      </c>
      <c r="AC1643" s="38">
        <v>18.058879999999998</v>
      </c>
      <c r="AD1643" s="38">
        <v>16.058499999999999</v>
      </c>
      <c r="AE1643" s="38">
        <v>14.29678</v>
      </c>
      <c r="AF1643" s="38">
        <v>12.26512</v>
      </c>
      <c r="AG1643" s="38">
        <v>11.252370000000001</v>
      </c>
      <c r="AH1643" s="38">
        <v>9.9454119999999993</v>
      </c>
      <c r="AI1643" s="38">
        <v>8.7738779999999998</v>
      </c>
      <c r="AJ1643" s="38">
        <v>7.6847409999999998</v>
      </c>
      <c r="AK1643" s="38">
        <v>7.0893350000000002</v>
      </c>
      <c r="AL1643" s="38">
        <v>-4.49354E-2</v>
      </c>
      <c r="AM1643" s="38">
        <v>2.0142699999999999E-2</v>
      </c>
      <c r="AN1643" s="38">
        <v>8.0394000000000004E-3</v>
      </c>
      <c r="AO1643" s="38">
        <v>-3.8932799999999997E-2</v>
      </c>
      <c r="AP1643" s="38">
        <v>-0.17707410000000001</v>
      </c>
      <c r="AQ1643" s="38">
        <v>-0.1700699</v>
      </c>
      <c r="AR1643" s="38">
        <v>-0.26867010000000002</v>
      </c>
      <c r="AS1643" s="38">
        <v>-0.15767539999999999</v>
      </c>
      <c r="AT1643" s="38">
        <v>-3.4098700000000003E-2</v>
      </c>
      <c r="AU1643" s="38">
        <v>-0.15746830000000001</v>
      </c>
      <c r="AV1643" s="38">
        <v>-0.4393126</v>
      </c>
      <c r="AW1643" s="38">
        <v>-0.34775339999999999</v>
      </c>
      <c r="AX1643" s="38">
        <v>-0.2172067</v>
      </c>
      <c r="AY1643" s="38">
        <v>0.1037831</v>
      </c>
      <c r="AZ1643" s="38">
        <v>0.1292481</v>
      </c>
      <c r="BA1643" s="38">
        <v>0.82498170000000004</v>
      </c>
      <c r="BB1643" s="38">
        <v>1.0290859999999999</v>
      </c>
      <c r="BC1643" s="38">
        <v>0.8388369</v>
      </c>
      <c r="BD1643" s="38">
        <v>0.58416599999999996</v>
      </c>
      <c r="BE1643" s="38">
        <v>0.60621650000000005</v>
      </c>
      <c r="BF1643" s="38">
        <v>0.59180460000000001</v>
      </c>
      <c r="BG1643" s="38">
        <v>0.38762980000000002</v>
      </c>
      <c r="BH1643" s="38">
        <v>0.20367160000000001</v>
      </c>
      <c r="BI1643" s="38">
        <v>0.15663379999999999</v>
      </c>
      <c r="BJ1643" s="38">
        <v>7.9953999999999997E-3</v>
      </c>
      <c r="BK1643" s="38">
        <v>6.9906499999999996E-2</v>
      </c>
      <c r="BL1643" s="38">
        <v>5.4619300000000003E-2</v>
      </c>
      <c r="BM1643" s="38">
        <v>9.1085000000000003E-3</v>
      </c>
      <c r="BN1643" s="38">
        <v>-0.1171884</v>
      </c>
      <c r="BO1643" s="38">
        <v>-0.1137417</v>
      </c>
      <c r="BP1643" s="38">
        <v>-0.2066624</v>
      </c>
      <c r="BQ1643" s="38">
        <v>-0.10757220000000001</v>
      </c>
      <c r="BR1643" s="38">
        <v>0.1179147</v>
      </c>
      <c r="BS1643" s="38">
        <v>-3.1716800000000003E-2</v>
      </c>
      <c r="BT1643" s="38">
        <v>-0.34279559999999998</v>
      </c>
      <c r="BU1643" s="38">
        <v>-0.27249489999999998</v>
      </c>
      <c r="BV1643" s="38">
        <v>-0.1743055</v>
      </c>
      <c r="BW1643" s="38">
        <v>0.15763479999999999</v>
      </c>
      <c r="BX1643" s="38">
        <v>0.25570569999999998</v>
      </c>
      <c r="BY1643" s="38">
        <v>1.0176149999999999</v>
      </c>
      <c r="BZ1643" s="38">
        <v>1.181052</v>
      </c>
      <c r="CA1643" s="38">
        <v>0.98008130000000004</v>
      </c>
      <c r="CB1643" s="38">
        <v>0.71727280000000004</v>
      </c>
      <c r="CC1643" s="38">
        <v>0.70501670000000005</v>
      </c>
      <c r="CD1643" s="38">
        <v>0.66198990000000002</v>
      </c>
      <c r="CE1643" s="38">
        <v>0.45028810000000002</v>
      </c>
      <c r="CF1643" s="38">
        <v>0.25988860000000003</v>
      </c>
      <c r="CG1643" s="38">
        <v>0.2080651</v>
      </c>
      <c r="CH1643" s="38">
        <v>4.4655100000000003E-2</v>
      </c>
      <c r="CI1643" s="38">
        <v>0.1043728</v>
      </c>
      <c r="CJ1643" s="38">
        <v>8.6880399999999997E-2</v>
      </c>
      <c r="CK1643" s="38">
        <v>4.2381799999999997E-2</v>
      </c>
      <c r="CL1643" s="38">
        <v>-7.5711799999999996E-2</v>
      </c>
      <c r="CM1643" s="38">
        <v>-7.4728900000000001E-2</v>
      </c>
      <c r="CN1643" s="38">
        <v>-0.163716</v>
      </c>
      <c r="CO1643" s="38">
        <v>-7.2870799999999999E-2</v>
      </c>
      <c r="CP1643" s="38">
        <v>0.2231987</v>
      </c>
      <c r="CQ1643" s="38">
        <v>5.5378200000000002E-2</v>
      </c>
      <c r="CR1643" s="38">
        <v>-0.27594819999999998</v>
      </c>
      <c r="CS1643" s="38">
        <v>-0.22037109999999999</v>
      </c>
      <c r="CT1643" s="38">
        <v>-0.1445922</v>
      </c>
      <c r="CU1643" s="38">
        <v>0.1949323</v>
      </c>
      <c r="CV1643" s="38">
        <v>0.34328989999999998</v>
      </c>
      <c r="CW1643" s="38">
        <v>1.151033</v>
      </c>
      <c r="CX1643" s="38">
        <v>1.2863039999999999</v>
      </c>
      <c r="CY1643" s="38">
        <v>1.0779069999999999</v>
      </c>
      <c r="CZ1643" s="38">
        <v>0.80946209999999996</v>
      </c>
      <c r="DA1643" s="38">
        <v>0.77344539999999995</v>
      </c>
      <c r="DB1643" s="38">
        <v>0.71060000000000001</v>
      </c>
      <c r="DC1643" s="38">
        <v>0.49368499999999998</v>
      </c>
      <c r="DD1643" s="38">
        <v>0.29882429999999999</v>
      </c>
      <c r="DE1643" s="38">
        <v>0.24368629999999999</v>
      </c>
      <c r="DF1643" s="38">
        <v>8.1314800000000007E-2</v>
      </c>
      <c r="DG1643" s="38">
        <v>0.13883899999999999</v>
      </c>
      <c r="DH1643" s="38">
        <v>0.1191415</v>
      </c>
      <c r="DI1643" s="38">
        <v>7.5655100000000003E-2</v>
      </c>
      <c r="DJ1643" s="38">
        <v>-3.42352E-2</v>
      </c>
      <c r="DK1643" s="38">
        <v>-3.5716199999999997E-2</v>
      </c>
      <c r="DL1643" s="38">
        <v>-0.12076969999999999</v>
      </c>
      <c r="DM1643" s="38">
        <v>-3.8169500000000002E-2</v>
      </c>
      <c r="DN1643" s="38">
        <v>0.32848260000000001</v>
      </c>
      <c r="DO1643" s="38">
        <v>0.1424733</v>
      </c>
      <c r="DP1643" s="38">
        <v>-0.2091008</v>
      </c>
      <c r="DQ1643" s="38">
        <v>-0.16824729999999999</v>
      </c>
      <c r="DR1643" s="38">
        <v>-0.114879</v>
      </c>
      <c r="DS1643" s="38">
        <v>0.23222979999999999</v>
      </c>
      <c r="DT1643" s="38">
        <v>0.43087399999999998</v>
      </c>
      <c r="DU1643" s="38">
        <v>1.2844500000000001</v>
      </c>
      <c r="DV1643" s="38">
        <v>1.3915550000000001</v>
      </c>
      <c r="DW1643" s="38">
        <v>1.175732</v>
      </c>
      <c r="DX1643" s="38">
        <v>0.90165139999999999</v>
      </c>
      <c r="DY1643" s="38">
        <v>0.84187409999999996</v>
      </c>
      <c r="DZ1643" s="38">
        <v>0.7592101</v>
      </c>
      <c r="EA1643" s="38">
        <v>0.53708199999999995</v>
      </c>
      <c r="EB1643" s="38">
        <v>0.33776010000000001</v>
      </c>
      <c r="EC1643" s="38">
        <v>0.27930739999999998</v>
      </c>
      <c r="ED1643" s="38">
        <v>0.13424559999999999</v>
      </c>
      <c r="EE1643" s="38">
        <v>0.18860279999999999</v>
      </c>
      <c r="EF1643" s="38">
        <v>0.16572139999999999</v>
      </c>
      <c r="EG1643" s="38">
        <v>0.1236964</v>
      </c>
      <c r="EH1643" s="38">
        <v>2.56505E-2</v>
      </c>
      <c r="EI1643" s="38">
        <v>2.0612100000000001E-2</v>
      </c>
      <c r="EJ1643" s="38">
        <v>-5.8762000000000002E-2</v>
      </c>
      <c r="EK1643" s="38">
        <v>1.19337E-2</v>
      </c>
      <c r="EL1643" s="38">
        <v>0.48049599999999998</v>
      </c>
      <c r="EM1643" s="38">
        <v>0.26822479999999999</v>
      </c>
      <c r="EN1643" s="38">
        <v>-0.1125838</v>
      </c>
      <c r="EO1643" s="38">
        <v>-9.2988799999999996E-2</v>
      </c>
      <c r="EP1643" s="38">
        <v>-7.1977700000000006E-2</v>
      </c>
      <c r="EQ1643" s="38">
        <v>0.28608149999999999</v>
      </c>
      <c r="ER1643" s="38">
        <v>0.55733169999999999</v>
      </c>
      <c r="ES1643" s="38">
        <v>1.4770829999999999</v>
      </c>
      <c r="ET1643" s="38">
        <v>1.5435209999999999</v>
      </c>
      <c r="EU1643" s="38">
        <v>1.3169770000000001</v>
      </c>
      <c r="EV1643" s="38">
        <v>1.0347580000000001</v>
      </c>
      <c r="EW1643" s="38">
        <v>0.94067420000000002</v>
      </c>
      <c r="EX1643" s="38">
        <v>0.82939529999999995</v>
      </c>
      <c r="EY1643" s="38">
        <v>0.5997403</v>
      </c>
      <c r="EZ1643" s="38">
        <v>0.39397710000000002</v>
      </c>
      <c r="FA1643" s="38">
        <v>0.3307388</v>
      </c>
      <c r="FB1643" s="38">
        <v>81.302379999999999</v>
      </c>
      <c r="FC1643" s="38">
        <v>80.289019999999994</v>
      </c>
      <c r="FD1643" s="38">
        <v>78.939830000000001</v>
      </c>
      <c r="FE1643" s="38">
        <v>77.183000000000007</v>
      </c>
      <c r="FF1643" s="38">
        <v>76.027869999999993</v>
      </c>
      <c r="FG1643" s="38">
        <v>74.438929999999999</v>
      </c>
      <c r="FH1643" s="38">
        <v>74.611819999999994</v>
      </c>
      <c r="FI1643" s="38">
        <v>76.839740000000006</v>
      </c>
      <c r="FJ1643" s="38">
        <v>79.904210000000006</v>
      </c>
      <c r="FK1643" s="38">
        <v>83.829170000000005</v>
      </c>
      <c r="FL1643" s="38">
        <v>87.755859999999998</v>
      </c>
      <c r="FM1643" s="38">
        <v>92.060760000000002</v>
      </c>
      <c r="FN1643" s="38">
        <v>93.806989999999999</v>
      </c>
      <c r="FO1643" s="38">
        <v>96.142049999999998</v>
      </c>
      <c r="FP1643" s="38">
        <v>98.41301</v>
      </c>
      <c r="FQ1643" s="38">
        <v>99.765410000000003</v>
      </c>
      <c r="FR1643" s="38">
        <v>99.998109999999997</v>
      </c>
      <c r="FS1643" s="38">
        <v>99.012330000000006</v>
      </c>
      <c r="FT1643" s="38">
        <v>97.366870000000006</v>
      </c>
      <c r="FU1643" s="38">
        <v>94.236429999999999</v>
      </c>
      <c r="FV1643" s="38">
        <v>90.298429999999996</v>
      </c>
      <c r="FW1643">
        <v>87.236500000000007</v>
      </c>
      <c r="FX1643">
        <v>84.268259999999998</v>
      </c>
      <c r="FY1643">
        <v>81.357640000000004</v>
      </c>
      <c r="FZ1643">
        <v>0.14582519999999999</v>
      </c>
      <c r="GA1643">
        <v>1.143697</v>
      </c>
      <c r="GB1643">
        <v>1</v>
      </c>
    </row>
    <row r="1644" spans="1:184" x14ac:dyDescent="0.3">
      <c r="A1644" t="s">
        <v>1</v>
      </c>
      <c r="B1644" t="s">
        <v>224</v>
      </c>
      <c r="C1644" t="s">
        <v>1</v>
      </c>
      <c r="D1644" t="s">
        <v>1</v>
      </c>
      <c r="E1644" t="s">
        <v>1</v>
      </c>
      <c r="F1644" t="s">
        <v>1</v>
      </c>
      <c r="G1644" t="s">
        <v>1</v>
      </c>
      <c r="H1644" s="40" t="s">
        <v>1</v>
      </c>
      <c r="I1644" s="18" t="s">
        <v>1</v>
      </c>
      <c r="J1644" s="38" t="s">
        <v>1</v>
      </c>
      <c r="K1644" s="18">
        <v>44763</v>
      </c>
      <c r="L1644" s="38">
        <v>2096</v>
      </c>
      <c r="M1644" s="38">
        <v>2096</v>
      </c>
      <c r="N1644" s="38">
        <v>6.4040109999999997</v>
      </c>
      <c r="O1644" s="38">
        <v>6.0915860000000004</v>
      </c>
      <c r="P1644" s="38">
        <v>5.8569659999999999</v>
      </c>
      <c r="Q1644" s="38">
        <v>5.8024380000000004</v>
      </c>
      <c r="R1644" s="38">
        <v>5.8574270000000004</v>
      </c>
      <c r="S1644" s="38">
        <v>6.6146539999999998</v>
      </c>
      <c r="T1644" s="38">
        <v>8.162096</v>
      </c>
      <c r="U1644" s="38">
        <v>9.479393</v>
      </c>
      <c r="V1644" s="38">
        <v>10.947990000000001</v>
      </c>
      <c r="W1644" s="38">
        <v>12.0275</v>
      </c>
      <c r="X1644" s="38">
        <v>13.30597</v>
      </c>
      <c r="Y1644" s="38">
        <v>14.544040000000001</v>
      </c>
      <c r="Z1644" s="38">
        <v>15.449159999999999</v>
      </c>
      <c r="AA1644" s="38">
        <v>16.572179999999999</v>
      </c>
      <c r="AB1644" s="38">
        <v>17.2361</v>
      </c>
      <c r="AC1644" s="38">
        <v>16.73321</v>
      </c>
      <c r="AD1644" s="38">
        <v>15.09271</v>
      </c>
      <c r="AE1644" s="38">
        <v>13.675890000000001</v>
      </c>
      <c r="AF1644" s="38">
        <v>12.03538</v>
      </c>
      <c r="AG1644" s="38">
        <v>11.010590000000001</v>
      </c>
      <c r="AH1644" s="38">
        <v>9.6534530000000007</v>
      </c>
      <c r="AI1644" s="38">
        <v>8.4557990000000007</v>
      </c>
      <c r="AJ1644" s="38">
        <v>7.4491829999999997</v>
      </c>
      <c r="AK1644" s="38">
        <v>6.808128</v>
      </c>
      <c r="AL1644" s="38">
        <v>-0.16308410000000001</v>
      </c>
      <c r="AM1644" s="38">
        <v>-9.7227099999999997E-2</v>
      </c>
      <c r="AN1644" s="38">
        <v>-4.6218299999999997E-2</v>
      </c>
      <c r="AO1644" s="38">
        <v>-2.09722E-2</v>
      </c>
      <c r="AP1644" s="38">
        <v>-0.12080390000000001</v>
      </c>
      <c r="AQ1644" s="38">
        <v>-0.14473510000000001</v>
      </c>
      <c r="AR1644" s="38">
        <v>-0.24927969999999999</v>
      </c>
      <c r="AS1644" s="38">
        <v>-0.1151635</v>
      </c>
      <c r="AT1644" s="38">
        <v>0.26853110000000002</v>
      </c>
      <c r="AU1644" s="38">
        <v>0.13176399999999999</v>
      </c>
      <c r="AV1644" s="38">
        <v>8.9245000000000005E-2</v>
      </c>
      <c r="AW1644" s="38">
        <v>5.9226099999999997E-2</v>
      </c>
      <c r="AX1644" s="38">
        <v>-8.609E-2</v>
      </c>
      <c r="AY1644" s="38">
        <v>-7.5122900000000006E-2</v>
      </c>
      <c r="AZ1644" s="38">
        <v>-9.6345100000000003E-2</v>
      </c>
      <c r="BA1644" s="38">
        <v>-0.1928454</v>
      </c>
      <c r="BB1644" s="38">
        <v>-1.7569899999999999E-2</v>
      </c>
      <c r="BC1644" s="38">
        <v>-7.6934799999999998E-2</v>
      </c>
      <c r="BD1644" s="38">
        <v>5.23816E-2</v>
      </c>
      <c r="BE1644" s="38">
        <v>5.5970899999999997E-2</v>
      </c>
      <c r="BF1644" s="38">
        <v>4.5341300000000001E-2</v>
      </c>
      <c r="BG1644" s="38">
        <v>-0.11605360000000001</v>
      </c>
      <c r="BH1644" s="38">
        <v>-0.1084961</v>
      </c>
      <c r="BI1644" s="38">
        <v>-6.63715E-2</v>
      </c>
      <c r="BJ1644" s="38">
        <v>-0.1391386</v>
      </c>
      <c r="BK1644" s="38">
        <v>-7.7091199999999999E-2</v>
      </c>
      <c r="BL1644" s="38">
        <v>-2.80036E-2</v>
      </c>
      <c r="BM1644" s="38">
        <v>-5.8723999999999998E-3</v>
      </c>
      <c r="BN1644" s="38">
        <v>-8.5369100000000003E-2</v>
      </c>
      <c r="BO1644" s="38">
        <v>-0.1119477</v>
      </c>
      <c r="BP1644" s="38">
        <v>-0.20980860000000001</v>
      </c>
      <c r="BQ1644" s="38">
        <v>-8.62488E-2</v>
      </c>
      <c r="BR1644" s="38">
        <v>0.32413069999999999</v>
      </c>
      <c r="BS1644" s="38">
        <v>0.18317159999999999</v>
      </c>
      <c r="BT1644" s="38">
        <v>0.1286892</v>
      </c>
      <c r="BU1644" s="38">
        <v>9.20628E-2</v>
      </c>
      <c r="BV1644" s="38">
        <v>-6.6775899999999999E-2</v>
      </c>
      <c r="BW1644" s="38">
        <v>-4.86831E-2</v>
      </c>
      <c r="BX1644" s="38">
        <v>-4.4144000000000003E-2</v>
      </c>
      <c r="BY1644" s="38">
        <v>-0.12346940000000001</v>
      </c>
      <c r="BZ1644" s="38">
        <v>4.5209100000000002E-2</v>
      </c>
      <c r="CA1644" s="38">
        <v>-1.5261E-2</v>
      </c>
      <c r="CB1644" s="38">
        <v>0.11468</v>
      </c>
      <c r="CC1644" s="38">
        <v>0.1106167</v>
      </c>
      <c r="CD1644" s="38">
        <v>8.6229E-2</v>
      </c>
      <c r="CE1644" s="38">
        <v>-7.9071000000000002E-2</v>
      </c>
      <c r="CF1644" s="38">
        <v>-7.7985499999999999E-2</v>
      </c>
      <c r="CG1644" s="38">
        <v>-4.1812200000000001E-2</v>
      </c>
      <c r="CH1644" s="38">
        <v>-0.122554</v>
      </c>
      <c r="CI1644" s="38">
        <v>-6.3145199999999999E-2</v>
      </c>
      <c r="CJ1644" s="38">
        <v>-1.53881E-2</v>
      </c>
      <c r="CK1644" s="38">
        <v>4.5856999999999998E-3</v>
      </c>
      <c r="CL1644" s="38">
        <v>-6.0826999999999999E-2</v>
      </c>
      <c r="CM1644" s="38">
        <v>-8.9239299999999994E-2</v>
      </c>
      <c r="CN1644" s="38">
        <v>-0.18247099999999999</v>
      </c>
      <c r="CO1644" s="38">
        <v>-6.6222600000000006E-2</v>
      </c>
      <c r="CP1644" s="38">
        <v>0.36263889999999999</v>
      </c>
      <c r="CQ1644" s="38">
        <v>0.21877640000000001</v>
      </c>
      <c r="CR1644" s="38">
        <v>0.15600820000000001</v>
      </c>
      <c r="CS1644" s="38">
        <v>0.1148054</v>
      </c>
      <c r="CT1644" s="38">
        <v>-5.3399099999999998E-2</v>
      </c>
      <c r="CU1644" s="38">
        <v>-3.0370999999999999E-2</v>
      </c>
      <c r="CV1644" s="38">
        <v>-7.9895999999999995E-3</v>
      </c>
      <c r="CW1644" s="38">
        <v>-7.5419799999999995E-2</v>
      </c>
      <c r="CX1644" s="38">
        <v>8.8689599999999993E-2</v>
      </c>
      <c r="CY1644" s="38">
        <v>2.7453999999999999E-2</v>
      </c>
      <c r="CZ1644" s="38">
        <v>0.15782769999999999</v>
      </c>
      <c r="DA1644" s="38">
        <v>0.14846429999999999</v>
      </c>
      <c r="DB1644" s="38">
        <v>0.11454780000000001</v>
      </c>
      <c r="DC1644" s="38">
        <v>-5.3456900000000002E-2</v>
      </c>
      <c r="DD1644" s="38">
        <v>-5.6853899999999999E-2</v>
      </c>
      <c r="DE1644" s="38">
        <v>-2.4802399999999999E-2</v>
      </c>
      <c r="DF1644" s="38">
        <v>-0.10596949999999999</v>
      </c>
      <c r="DG1644" s="38">
        <v>-4.9199100000000003E-2</v>
      </c>
      <c r="DH1644" s="38">
        <v>-2.7726999999999999E-3</v>
      </c>
      <c r="DI1644" s="38">
        <v>1.50438E-2</v>
      </c>
      <c r="DJ1644" s="38">
        <v>-3.6284900000000002E-2</v>
      </c>
      <c r="DK1644" s="38">
        <v>-6.6530900000000004E-2</v>
      </c>
      <c r="DL1644" s="38">
        <v>-0.1551334</v>
      </c>
      <c r="DM1644" s="38">
        <v>-4.6196300000000003E-2</v>
      </c>
      <c r="DN1644" s="38">
        <v>0.40114709999999998</v>
      </c>
      <c r="DO1644" s="38">
        <v>0.25438119999999997</v>
      </c>
      <c r="DP1644" s="38">
        <v>0.1833272</v>
      </c>
      <c r="DQ1644" s="38">
        <v>0.137548</v>
      </c>
      <c r="DR1644" s="38">
        <v>-4.0022200000000001E-2</v>
      </c>
      <c r="DS1644" s="38">
        <v>-1.2058899999999999E-2</v>
      </c>
      <c r="DT1644" s="38">
        <v>2.8164700000000001E-2</v>
      </c>
      <c r="DU1644" s="38">
        <v>-2.7370200000000001E-2</v>
      </c>
      <c r="DV1644" s="38">
        <v>0.13217010000000001</v>
      </c>
      <c r="DW1644" s="38">
        <v>7.0169099999999998E-2</v>
      </c>
      <c r="DX1644" s="38">
        <v>0.2009754</v>
      </c>
      <c r="DY1644" s="38">
        <v>0.1863119</v>
      </c>
      <c r="DZ1644" s="38">
        <v>0.14286650000000001</v>
      </c>
      <c r="EA1644" s="38">
        <v>-2.78429E-2</v>
      </c>
      <c r="EB1644" s="38">
        <v>-3.5722299999999998E-2</v>
      </c>
      <c r="EC1644" s="38">
        <v>-7.7926999999999996E-3</v>
      </c>
      <c r="ED1644" s="38">
        <v>-8.2024E-2</v>
      </c>
      <c r="EE1644" s="38">
        <v>-2.90633E-2</v>
      </c>
      <c r="EF1644" s="38">
        <v>1.54421E-2</v>
      </c>
      <c r="EG1644" s="38">
        <v>3.0143699999999999E-2</v>
      </c>
      <c r="EH1644" s="38">
        <v>-8.5010000000000001E-4</v>
      </c>
      <c r="EI1644" s="38">
        <v>-3.3743599999999999E-2</v>
      </c>
      <c r="EJ1644" s="38">
        <v>-0.11566220000000001</v>
      </c>
      <c r="EK1644" s="38">
        <v>-1.7281600000000001E-2</v>
      </c>
      <c r="EL1644" s="38">
        <v>0.45674680000000001</v>
      </c>
      <c r="EM1644" s="38">
        <v>0.30578889999999997</v>
      </c>
      <c r="EN1644" s="38">
        <v>0.22277140000000001</v>
      </c>
      <c r="EO1644" s="38">
        <v>0.1703848</v>
      </c>
      <c r="EP1644" s="38">
        <v>-2.07082E-2</v>
      </c>
      <c r="EQ1644" s="38">
        <v>1.43809E-2</v>
      </c>
      <c r="ER1644" s="38">
        <v>8.0365800000000001E-2</v>
      </c>
      <c r="ES1644" s="38">
        <v>4.20057E-2</v>
      </c>
      <c r="ET1644" s="38">
        <v>0.19494909999999999</v>
      </c>
      <c r="EU1644" s="38">
        <v>0.13184290000000001</v>
      </c>
      <c r="EV1644" s="38">
        <v>0.2632738</v>
      </c>
      <c r="EW1644" s="38">
        <v>0.2409578</v>
      </c>
      <c r="EX1644" s="38">
        <v>0.18375430000000001</v>
      </c>
      <c r="EY1644" s="38">
        <v>9.1398E-3</v>
      </c>
      <c r="EZ1644" s="38">
        <v>-5.2116000000000003E-3</v>
      </c>
      <c r="FA1644" s="38">
        <v>1.6766699999999999E-2</v>
      </c>
      <c r="FB1644" s="38">
        <v>77.07996</v>
      </c>
      <c r="FC1644" s="38">
        <v>74.912570000000002</v>
      </c>
      <c r="FD1644" s="38">
        <v>73.341930000000005</v>
      </c>
      <c r="FE1644" s="38">
        <v>71.495000000000005</v>
      </c>
      <c r="FF1644" s="38">
        <v>70.022059999999996</v>
      </c>
      <c r="FG1644" s="38">
        <v>68.516739999999999</v>
      </c>
      <c r="FH1644" s="38">
        <v>68.598870000000005</v>
      </c>
      <c r="FI1644" s="38">
        <v>71.784549999999996</v>
      </c>
      <c r="FJ1644" s="38">
        <v>75.982410000000002</v>
      </c>
      <c r="FK1644" s="38">
        <v>80.355909999999994</v>
      </c>
      <c r="FL1644" s="38">
        <v>84.952640000000002</v>
      </c>
      <c r="FM1644" s="38">
        <v>88.513999999999996</v>
      </c>
      <c r="FN1644" s="38">
        <v>91.627660000000006</v>
      </c>
      <c r="FO1644" s="38">
        <v>94.182090000000002</v>
      </c>
      <c r="FP1644" s="38">
        <v>96.07602</v>
      </c>
      <c r="FQ1644" s="38">
        <v>97.644919999999999</v>
      </c>
      <c r="FR1644" s="38">
        <v>99.792429999999996</v>
      </c>
      <c r="FS1644" s="38">
        <v>99.348050000000001</v>
      </c>
      <c r="FT1644" s="38">
        <v>97.744489999999999</v>
      </c>
      <c r="FU1644" s="38">
        <v>94.520679999999999</v>
      </c>
      <c r="FV1644" s="38">
        <v>89.887730000000005</v>
      </c>
      <c r="FW1644">
        <v>85.667169999999999</v>
      </c>
      <c r="FX1644">
        <v>82.565929999999994</v>
      </c>
      <c r="FY1644">
        <v>79.550479999999993</v>
      </c>
      <c r="FZ1644">
        <v>6.8707699999999997E-2</v>
      </c>
      <c r="GA1644">
        <v>0.49046970000000001</v>
      </c>
      <c r="GB1644">
        <v>1</v>
      </c>
    </row>
    <row r="1645" spans="1:184" x14ac:dyDescent="0.3">
      <c r="A1645" t="s">
        <v>1</v>
      </c>
      <c r="B1645" t="s">
        <v>224</v>
      </c>
      <c r="C1645" t="s">
        <v>1</v>
      </c>
      <c r="D1645" t="s">
        <v>1</v>
      </c>
      <c r="E1645" t="s">
        <v>1</v>
      </c>
      <c r="F1645" t="s">
        <v>1</v>
      </c>
      <c r="G1645" t="s">
        <v>1</v>
      </c>
      <c r="H1645" s="40" t="s">
        <v>1</v>
      </c>
      <c r="I1645" s="18" t="s">
        <v>1</v>
      </c>
      <c r="J1645" s="38" t="s">
        <v>1</v>
      </c>
      <c r="K1645" s="18">
        <v>44789</v>
      </c>
      <c r="L1645" s="38">
        <v>2083</v>
      </c>
      <c r="M1645" s="38">
        <v>2083</v>
      </c>
      <c r="N1645" s="38">
        <v>6.442653</v>
      </c>
      <c r="O1645" s="38">
        <v>6.1510949999999998</v>
      </c>
      <c r="P1645" s="38">
        <v>5.9625019999999997</v>
      </c>
      <c r="Q1645" s="38">
        <v>5.9580780000000004</v>
      </c>
      <c r="R1645" s="38">
        <v>6.1109770000000001</v>
      </c>
      <c r="S1645" s="38">
        <v>7.2607799999999996</v>
      </c>
      <c r="T1645" s="38">
        <v>10.362920000000001</v>
      </c>
      <c r="U1645" s="38">
        <v>13.64</v>
      </c>
      <c r="V1645" s="38">
        <v>18.250579999999999</v>
      </c>
      <c r="W1645" s="38">
        <v>21.16545</v>
      </c>
      <c r="X1645" s="38">
        <v>23.896730000000002</v>
      </c>
      <c r="Y1645" s="38">
        <v>26.219889999999999</v>
      </c>
      <c r="Z1645" s="38">
        <v>27.924440000000001</v>
      </c>
      <c r="AA1645" s="38">
        <v>29.820309999999999</v>
      </c>
      <c r="AB1645" s="38">
        <v>30.455909999999999</v>
      </c>
      <c r="AC1645" s="38">
        <v>27.56542</v>
      </c>
      <c r="AD1645" s="38">
        <v>22.206479999999999</v>
      </c>
      <c r="AE1645" s="38">
        <v>18.80631</v>
      </c>
      <c r="AF1645" s="38">
        <v>15.6533</v>
      </c>
      <c r="AG1645" s="38">
        <v>13.702400000000001</v>
      </c>
      <c r="AH1645" s="38">
        <v>11.670019999999999</v>
      </c>
      <c r="AI1645" s="38">
        <v>9.9043010000000002</v>
      </c>
      <c r="AJ1645" s="38">
        <v>8.4784349999999993</v>
      </c>
      <c r="AK1645" s="38">
        <v>7.5260930000000004</v>
      </c>
      <c r="AL1645" s="38">
        <v>-0.34697549999999999</v>
      </c>
      <c r="AM1645" s="38">
        <v>-0.29711330000000002</v>
      </c>
      <c r="AN1645" s="38">
        <v>-0.26049610000000001</v>
      </c>
      <c r="AO1645" s="38">
        <v>-0.19627649999999999</v>
      </c>
      <c r="AP1645" s="38">
        <v>-0.2244323</v>
      </c>
      <c r="AQ1645" s="38">
        <v>-3.5006299999999997E-2</v>
      </c>
      <c r="AR1645" s="38">
        <v>7.4709899999999996E-2</v>
      </c>
      <c r="AS1645" s="38">
        <v>0.107608</v>
      </c>
      <c r="AT1645" s="38">
        <v>2.7835999999999998E-3</v>
      </c>
      <c r="AU1645" s="38">
        <v>0.22945460000000001</v>
      </c>
      <c r="AV1645" s="38">
        <v>0.32304549999999999</v>
      </c>
      <c r="AW1645" s="38">
        <v>0.37681880000000001</v>
      </c>
      <c r="AX1645" s="38">
        <v>9.9740999999999996E-3</v>
      </c>
      <c r="AY1645" s="38">
        <v>-0.26733580000000001</v>
      </c>
      <c r="AZ1645" s="38">
        <v>-0.63460510000000003</v>
      </c>
      <c r="BA1645" s="38">
        <v>-0.98340669999999997</v>
      </c>
      <c r="BB1645" s="38">
        <v>-0.85668630000000001</v>
      </c>
      <c r="BC1645" s="38">
        <v>-1.1632229999999999</v>
      </c>
      <c r="BD1645" s="38">
        <v>-1.038149</v>
      </c>
      <c r="BE1645" s="38">
        <v>-0.68153560000000002</v>
      </c>
      <c r="BF1645" s="38">
        <v>-0.47092230000000002</v>
      </c>
      <c r="BG1645" s="38">
        <v>-0.53527950000000002</v>
      </c>
      <c r="BH1645" s="38">
        <v>-0.32475920000000003</v>
      </c>
      <c r="BI1645" s="38">
        <v>-0.37066959999999999</v>
      </c>
      <c r="BJ1645" s="38">
        <v>-0.3201271</v>
      </c>
      <c r="BK1645" s="38">
        <v>-0.2741326</v>
      </c>
      <c r="BL1645" s="38">
        <v>-0.23899300000000001</v>
      </c>
      <c r="BM1645" s="38">
        <v>-0.17142540000000001</v>
      </c>
      <c r="BN1645" s="38">
        <v>-0.19095010000000001</v>
      </c>
      <c r="BO1645" s="38">
        <v>4.2043000000000002E-3</v>
      </c>
      <c r="BP1645" s="38">
        <v>0.1367343</v>
      </c>
      <c r="BQ1645" s="38">
        <v>0.1583272</v>
      </c>
      <c r="BR1645" s="38">
        <v>8.2639299999999999E-2</v>
      </c>
      <c r="BS1645" s="38">
        <v>0.3099885</v>
      </c>
      <c r="BT1645" s="38">
        <v>0.38236229999999999</v>
      </c>
      <c r="BU1645" s="38">
        <v>0.42359069999999999</v>
      </c>
      <c r="BV1645" s="38">
        <v>4.6868800000000002E-2</v>
      </c>
      <c r="BW1645" s="38">
        <v>-0.21982270000000001</v>
      </c>
      <c r="BX1645" s="38">
        <v>-0.53159940000000006</v>
      </c>
      <c r="BY1645" s="38">
        <v>-0.86197469999999998</v>
      </c>
      <c r="BZ1645" s="38">
        <v>-0.7591987</v>
      </c>
      <c r="CA1645" s="38">
        <v>-1.0672509999999999</v>
      </c>
      <c r="CB1645" s="38">
        <v>-0.9395097</v>
      </c>
      <c r="CC1645" s="38">
        <v>-0.5935686</v>
      </c>
      <c r="CD1645" s="38">
        <v>-0.40819050000000001</v>
      </c>
      <c r="CE1645" s="38">
        <v>-0.48770419999999998</v>
      </c>
      <c r="CF1645" s="38">
        <v>-0.28277229999999998</v>
      </c>
      <c r="CG1645" s="38">
        <v>-0.33148260000000002</v>
      </c>
      <c r="CH1645" s="38">
        <v>-0.30153200000000002</v>
      </c>
      <c r="CI1645" s="38">
        <v>-0.25821630000000001</v>
      </c>
      <c r="CJ1645" s="38">
        <v>-0.2241001</v>
      </c>
      <c r="CK1645" s="38">
        <v>-0.15421360000000001</v>
      </c>
      <c r="CL1645" s="38">
        <v>-0.1677604</v>
      </c>
      <c r="CM1645" s="38">
        <v>3.1361399999999998E-2</v>
      </c>
      <c r="CN1645" s="38">
        <v>0.1796923</v>
      </c>
      <c r="CO1645" s="38">
        <v>0.19345519999999999</v>
      </c>
      <c r="CP1645" s="38">
        <v>0.13794709999999999</v>
      </c>
      <c r="CQ1645" s="38">
        <v>0.36576599999999998</v>
      </c>
      <c r="CR1645" s="38">
        <v>0.42344490000000001</v>
      </c>
      <c r="CS1645" s="38">
        <v>0.45598480000000002</v>
      </c>
      <c r="CT1645" s="38">
        <v>7.2422E-2</v>
      </c>
      <c r="CU1645" s="38">
        <v>-0.18691530000000001</v>
      </c>
      <c r="CV1645" s="38">
        <v>-0.460258</v>
      </c>
      <c r="CW1645" s="38">
        <v>-0.77787130000000004</v>
      </c>
      <c r="CX1645" s="38">
        <v>-0.69167909999999999</v>
      </c>
      <c r="CY1645" s="38">
        <v>-1.0007809999999999</v>
      </c>
      <c r="CZ1645" s="38">
        <v>-0.87119239999999998</v>
      </c>
      <c r="DA1645" s="38">
        <v>-0.53264279999999997</v>
      </c>
      <c r="DB1645" s="38">
        <v>-0.36474269999999998</v>
      </c>
      <c r="DC1645" s="38">
        <v>-0.45475359999999998</v>
      </c>
      <c r="DD1645" s="38">
        <v>-0.25369229999999998</v>
      </c>
      <c r="DE1645" s="38">
        <v>-0.3043418</v>
      </c>
      <c r="DF1645" s="38">
        <v>-0.28293689999999999</v>
      </c>
      <c r="DG1645" s="38">
        <v>-0.24229990000000001</v>
      </c>
      <c r="DH1645" s="38">
        <v>-0.20920720000000001</v>
      </c>
      <c r="DI1645" s="38">
        <v>-0.13700180000000001</v>
      </c>
      <c r="DJ1645" s="38">
        <v>-0.1445707</v>
      </c>
      <c r="DK1645" s="38">
        <v>5.8518500000000001E-2</v>
      </c>
      <c r="DL1645" s="38">
        <v>0.22265019999999999</v>
      </c>
      <c r="DM1645" s="38">
        <v>0.22858310000000001</v>
      </c>
      <c r="DN1645" s="38">
        <v>0.1932548</v>
      </c>
      <c r="DO1645" s="38">
        <v>0.42154360000000002</v>
      </c>
      <c r="DP1645" s="38">
        <v>0.46452749999999998</v>
      </c>
      <c r="DQ1645" s="38">
        <v>0.4883789</v>
      </c>
      <c r="DR1645" s="38">
        <v>9.7975199999999998E-2</v>
      </c>
      <c r="DS1645" s="38">
        <v>-0.1540079</v>
      </c>
      <c r="DT1645" s="38">
        <v>-0.3889166</v>
      </c>
      <c r="DU1645" s="38">
        <v>-0.69376780000000005</v>
      </c>
      <c r="DV1645" s="38">
        <v>-0.62415949999999998</v>
      </c>
      <c r="DW1645" s="38">
        <v>-0.93431129999999996</v>
      </c>
      <c r="DX1645" s="38">
        <v>-0.80287500000000001</v>
      </c>
      <c r="DY1645" s="38">
        <v>-0.4717171</v>
      </c>
      <c r="DZ1645" s="38">
        <v>-0.32129489999999999</v>
      </c>
      <c r="EA1645" s="38">
        <v>-0.42180309999999999</v>
      </c>
      <c r="EB1645" s="38">
        <v>-0.22461239999999999</v>
      </c>
      <c r="EC1645" s="38">
        <v>-0.27720099999999998</v>
      </c>
      <c r="ED1645" s="38">
        <v>-0.2560885</v>
      </c>
      <c r="EE1645" s="38">
        <v>-0.21931919999999999</v>
      </c>
      <c r="EF1645" s="38">
        <v>-0.18770419999999999</v>
      </c>
      <c r="EG1645" s="38">
        <v>-0.11215070000000001</v>
      </c>
      <c r="EH1645" s="38">
        <v>-0.1110884</v>
      </c>
      <c r="EI1645" s="38">
        <v>9.7728999999999996E-2</v>
      </c>
      <c r="EJ1645" s="38">
        <v>0.2846747</v>
      </c>
      <c r="EK1645" s="38">
        <v>0.27930240000000001</v>
      </c>
      <c r="EL1645" s="38">
        <v>0.27311049999999998</v>
      </c>
      <c r="EM1645" s="38">
        <v>0.50207749999999995</v>
      </c>
      <c r="EN1645" s="38">
        <v>0.52384430000000004</v>
      </c>
      <c r="EO1645" s="38">
        <v>0.53515080000000004</v>
      </c>
      <c r="EP1645" s="38">
        <v>0.13486989999999999</v>
      </c>
      <c r="EQ1645" s="38">
        <v>-0.1064948</v>
      </c>
      <c r="ER1645" s="38">
        <v>-0.28591090000000002</v>
      </c>
      <c r="ES1645" s="38">
        <v>-0.57233579999999995</v>
      </c>
      <c r="ET1645" s="38">
        <v>-0.52667189999999997</v>
      </c>
      <c r="EU1645" s="38">
        <v>-0.83833930000000001</v>
      </c>
      <c r="EV1645" s="38">
        <v>-0.70423559999999996</v>
      </c>
      <c r="EW1645" s="38">
        <v>-0.38375009999999998</v>
      </c>
      <c r="EX1645" s="38">
        <v>-0.25856309999999999</v>
      </c>
      <c r="EY1645" s="38">
        <v>-0.3742278</v>
      </c>
      <c r="EZ1645" s="38">
        <v>-0.1826255</v>
      </c>
      <c r="FA1645" s="38">
        <v>-0.2380139</v>
      </c>
      <c r="FB1645" s="38">
        <v>77.721959999999996</v>
      </c>
      <c r="FC1645" s="38">
        <v>76.20908</v>
      </c>
      <c r="FD1645" s="38">
        <v>74.330349999999996</v>
      </c>
      <c r="FE1645" s="38">
        <v>72.849299999999999</v>
      </c>
      <c r="FF1645" s="38">
        <v>71.176339999999996</v>
      </c>
      <c r="FG1645" s="38">
        <v>70.085989999999995</v>
      </c>
      <c r="FH1645" s="38">
        <v>69.689599999999999</v>
      </c>
      <c r="FI1645" s="38">
        <v>72.115759999999995</v>
      </c>
      <c r="FJ1645" s="38">
        <v>77.253069999999994</v>
      </c>
      <c r="FK1645" s="38">
        <v>82.909829999999999</v>
      </c>
      <c r="FL1645" s="38">
        <v>87.502719999999997</v>
      </c>
      <c r="FM1645" s="38">
        <v>91.469390000000004</v>
      </c>
      <c r="FN1645" s="38">
        <v>95.481790000000004</v>
      </c>
      <c r="FO1645" s="38">
        <v>98.953789999999998</v>
      </c>
      <c r="FP1645" s="38">
        <v>101.52119999999999</v>
      </c>
      <c r="FQ1645" s="38">
        <v>102.8604</v>
      </c>
      <c r="FR1645" s="38">
        <v>103.5012</v>
      </c>
      <c r="FS1645" s="38">
        <v>103.2214</v>
      </c>
      <c r="FT1645" s="38">
        <v>101.9012</v>
      </c>
      <c r="FU1645" s="38">
        <v>98.413420000000002</v>
      </c>
      <c r="FV1645" s="38">
        <v>93.858379999999997</v>
      </c>
      <c r="FW1645">
        <v>90.221999999999994</v>
      </c>
      <c r="FX1645">
        <v>86.655289999999994</v>
      </c>
      <c r="FY1645">
        <v>84.086529999999996</v>
      </c>
      <c r="FZ1645">
        <v>0.1078865</v>
      </c>
      <c r="GA1645">
        <v>0.78181049999999996</v>
      </c>
      <c r="GB1645">
        <v>1</v>
      </c>
    </row>
    <row r="1646" spans="1:184" x14ac:dyDescent="0.3">
      <c r="A1646" t="s">
        <v>1</v>
      </c>
      <c r="B1646" t="s">
        <v>224</v>
      </c>
      <c r="C1646" t="s">
        <v>1</v>
      </c>
      <c r="D1646" t="s">
        <v>1</v>
      </c>
      <c r="E1646" t="s">
        <v>1</v>
      </c>
      <c r="F1646" t="s">
        <v>1</v>
      </c>
      <c r="G1646" t="s">
        <v>1</v>
      </c>
      <c r="H1646" s="40" t="s">
        <v>1</v>
      </c>
      <c r="I1646" s="18" t="s">
        <v>1</v>
      </c>
      <c r="J1646" s="38" t="s">
        <v>1</v>
      </c>
      <c r="K1646" s="18">
        <v>44790</v>
      </c>
      <c r="L1646" s="38">
        <v>2083</v>
      </c>
      <c r="M1646" s="38">
        <v>2083</v>
      </c>
      <c r="N1646" s="38">
        <v>7.8169500000000003</v>
      </c>
      <c r="O1646" s="38">
        <v>7.4089460000000003</v>
      </c>
      <c r="P1646" s="38">
        <v>7.1587249999999996</v>
      </c>
      <c r="Q1646" s="38">
        <v>7.1942630000000003</v>
      </c>
      <c r="R1646" s="38">
        <v>7.3921299999999999</v>
      </c>
      <c r="S1646" s="38">
        <v>8.7968729999999997</v>
      </c>
      <c r="T1646" s="38">
        <v>12.57137</v>
      </c>
      <c r="U1646" s="38">
        <v>15.96759</v>
      </c>
      <c r="V1646" s="38">
        <v>20.209219999999998</v>
      </c>
      <c r="W1646" s="38">
        <v>22.590450000000001</v>
      </c>
      <c r="X1646" s="38">
        <v>24.62715</v>
      </c>
      <c r="Y1646" s="38">
        <v>26.509840000000001</v>
      </c>
      <c r="Z1646" s="38">
        <v>27.950040000000001</v>
      </c>
      <c r="AA1646" s="38">
        <v>29.39085</v>
      </c>
      <c r="AB1646" s="38">
        <v>29.650510000000001</v>
      </c>
      <c r="AC1646" s="38">
        <v>26.731680000000001</v>
      </c>
      <c r="AD1646" s="38">
        <v>21.591170000000002</v>
      </c>
      <c r="AE1646" s="38">
        <v>18.53351</v>
      </c>
      <c r="AF1646" s="38">
        <v>15.56202</v>
      </c>
      <c r="AG1646" s="38">
        <v>13.72166</v>
      </c>
      <c r="AH1646" s="38">
        <v>11.94304</v>
      </c>
      <c r="AI1646" s="38">
        <v>10.351039999999999</v>
      </c>
      <c r="AJ1646" s="38">
        <v>8.9281900000000007</v>
      </c>
      <c r="AK1646" s="38">
        <v>8.0289160000000006</v>
      </c>
      <c r="AL1646" s="38">
        <v>0.37346790000000002</v>
      </c>
      <c r="AM1646" s="38">
        <v>0.27070129999999998</v>
      </c>
      <c r="AN1646" s="38">
        <v>0.34160970000000002</v>
      </c>
      <c r="AO1646" s="38">
        <v>0.36385149999999999</v>
      </c>
      <c r="AP1646" s="38">
        <v>0.39585720000000002</v>
      </c>
      <c r="AQ1646" s="38">
        <v>0.39899990000000002</v>
      </c>
      <c r="AR1646" s="38">
        <v>-5.2240599999999998E-2</v>
      </c>
      <c r="AS1646" s="38">
        <v>-0.42085339999999999</v>
      </c>
      <c r="AT1646" s="38">
        <v>-1.1891590000000001</v>
      </c>
      <c r="AU1646" s="38">
        <v>-1.239323</v>
      </c>
      <c r="AV1646" s="38">
        <v>-1.211049</v>
      </c>
      <c r="AW1646" s="38">
        <v>-0.68987659999999995</v>
      </c>
      <c r="AX1646" s="38">
        <v>-0.22009609999999999</v>
      </c>
      <c r="AY1646" s="38">
        <v>0.4286778</v>
      </c>
      <c r="AZ1646" s="38">
        <v>0.9978011</v>
      </c>
      <c r="BA1646" s="38">
        <v>0.8342984</v>
      </c>
      <c r="BB1646" s="38">
        <v>1.1641980000000001</v>
      </c>
      <c r="BC1646" s="38">
        <v>1.0182690000000001</v>
      </c>
      <c r="BD1646" s="38">
        <v>0.86747799999999997</v>
      </c>
      <c r="BE1646" s="38">
        <v>0.870282</v>
      </c>
      <c r="BF1646" s="38">
        <v>0.62284569999999995</v>
      </c>
      <c r="BG1646" s="38">
        <v>0.59903459999999997</v>
      </c>
      <c r="BH1646" s="38">
        <v>0.60622469999999995</v>
      </c>
      <c r="BI1646" s="38">
        <v>0.49656919999999999</v>
      </c>
      <c r="BJ1646" s="38">
        <v>0.41111379999999997</v>
      </c>
      <c r="BK1646" s="38">
        <v>0.3074577</v>
      </c>
      <c r="BL1646" s="38">
        <v>0.37414459999999999</v>
      </c>
      <c r="BM1646" s="38">
        <v>0.39584989999999998</v>
      </c>
      <c r="BN1646" s="38">
        <v>0.44034889999999999</v>
      </c>
      <c r="BO1646" s="38">
        <v>0.4374808</v>
      </c>
      <c r="BP1646" s="38">
        <v>2.1359599999999999E-2</v>
      </c>
      <c r="BQ1646" s="38">
        <v>-0.36517699999999997</v>
      </c>
      <c r="BR1646" s="38">
        <v>-1.1012949999999999</v>
      </c>
      <c r="BS1646" s="38">
        <v>-1.160439</v>
      </c>
      <c r="BT1646" s="38">
        <v>-1.148018</v>
      </c>
      <c r="BU1646" s="38">
        <v>-0.64432339999999999</v>
      </c>
      <c r="BV1646" s="38">
        <v>-0.1855743</v>
      </c>
      <c r="BW1646" s="38">
        <v>0.4666573</v>
      </c>
      <c r="BX1646" s="38">
        <v>1.1062380000000001</v>
      </c>
      <c r="BY1646" s="38">
        <v>0.98078730000000003</v>
      </c>
      <c r="BZ1646" s="38">
        <v>1.267379</v>
      </c>
      <c r="CA1646" s="38">
        <v>1.117435</v>
      </c>
      <c r="CB1646" s="38">
        <v>0.97290270000000001</v>
      </c>
      <c r="CC1646" s="38">
        <v>0.95751209999999998</v>
      </c>
      <c r="CD1646" s="38">
        <v>0.68948350000000003</v>
      </c>
      <c r="CE1646" s="38">
        <v>0.64666179999999995</v>
      </c>
      <c r="CF1646" s="38">
        <v>0.64487910000000004</v>
      </c>
      <c r="CG1646" s="38">
        <v>0.53222990000000003</v>
      </c>
      <c r="CH1646" s="38">
        <v>0.4371873</v>
      </c>
      <c r="CI1646" s="38">
        <v>0.33291490000000001</v>
      </c>
      <c r="CJ1646" s="38">
        <v>0.39667809999999998</v>
      </c>
      <c r="CK1646" s="38">
        <v>0.41801189999999999</v>
      </c>
      <c r="CL1646" s="38">
        <v>0.47116370000000002</v>
      </c>
      <c r="CM1646" s="38">
        <v>0.46413260000000001</v>
      </c>
      <c r="CN1646" s="38">
        <v>7.2334899999999994E-2</v>
      </c>
      <c r="CO1646" s="38">
        <v>-0.32661580000000001</v>
      </c>
      <c r="CP1646" s="38">
        <v>-1.04044</v>
      </c>
      <c r="CQ1646" s="38">
        <v>-1.105804</v>
      </c>
      <c r="CR1646" s="38">
        <v>-1.104363</v>
      </c>
      <c r="CS1646" s="38">
        <v>-0.61277340000000002</v>
      </c>
      <c r="CT1646" s="38">
        <v>-0.16166469999999999</v>
      </c>
      <c r="CU1646" s="38">
        <v>0.4929617</v>
      </c>
      <c r="CV1646" s="38">
        <v>1.1813419999999999</v>
      </c>
      <c r="CW1646" s="38">
        <v>1.0822449999999999</v>
      </c>
      <c r="CX1646" s="38">
        <v>1.3388420000000001</v>
      </c>
      <c r="CY1646" s="38">
        <v>1.1861170000000001</v>
      </c>
      <c r="CZ1646" s="38">
        <v>1.04592</v>
      </c>
      <c r="DA1646" s="38">
        <v>1.017927</v>
      </c>
      <c r="DB1646" s="38">
        <v>0.73563650000000003</v>
      </c>
      <c r="DC1646" s="38">
        <v>0.67964829999999998</v>
      </c>
      <c r="DD1646" s="38">
        <v>0.671651</v>
      </c>
      <c r="DE1646" s="38">
        <v>0.55692839999999999</v>
      </c>
      <c r="DF1646" s="38">
        <v>0.46326079999999997</v>
      </c>
      <c r="DG1646" s="38">
        <v>0.35837219999999997</v>
      </c>
      <c r="DH1646" s="38">
        <v>0.41921170000000002</v>
      </c>
      <c r="DI1646" s="38">
        <v>0.44017390000000001</v>
      </c>
      <c r="DJ1646" s="38">
        <v>0.50197860000000005</v>
      </c>
      <c r="DK1646" s="38">
        <v>0.49078440000000001</v>
      </c>
      <c r="DL1646" s="38">
        <v>0.12331010000000001</v>
      </c>
      <c r="DM1646" s="38">
        <v>-0.28805449999999999</v>
      </c>
      <c r="DN1646" s="38">
        <v>-0.97958599999999996</v>
      </c>
      <c r="DO1646" s="38">
        <v>-1.051169</v>
      </c>
      <c r="DP1646" s="38">
        <v>-1.0607089999999999</v>
      </c>
      <c r="DQ1646" s="38">
        <v>-0.5812233</v>
      </c>
      <c r="DR1646" s="38">
        <v>-0.13775499999999999</v>
      </c>
      <c r="DS1646" s="38">
        <v>0.51926609999999995</v>
      </c>
      <c r="DT1646" s="38">
        <v>1.256445</v>
      </c>
      <c r="DU1646" s="38">
        <v>1.1837029999999999</v>
      </c>
      <c r="DV1646" s="38">
        <v>1.4103049999999999</v>
      </c>
      <c r="DW1646" s="38">
        <v>1.254799</v>
      </c>
      <c r="DX1646" s="38">
        <v>1.1189359999999999</v>
      </c>
      <c r="DY1646" s="38">
        <v>1.0783430000000001</v>
      </c>
      <c r="DZ1646" s="38">
        <v>0.78178959999999997</v>
      </c>
      <c r="EA1646" s="38">
        <v>0.71263469999999995</v>
      </c>
      <c r="EB1646" s="38">
        <v>0.69842289999999996</v>
      </c>
      <c r="EC1646" s="38">
        <v>0.58162689999999995</v>
      </c>
      <c r="ED1646" s="38">
        <v>0.50090679999999999</v>
      </c>
      <c r="EE1646" s="38">
        <v>0.39512849999999999</v>
      </c>
      <c r="EF1646" s="38">
        <v>0.4517466</v>
      </c>
      <c r="EG1646" s="38">
        <v>0.47217229999999999</v>
      </c>
      <c r="EH1646" s="38">
        <v>0.54647029999999996</v>
      </c>
      <c r="EI1646" s="38">
        <v>0.5292654</v>
      </c>
      <c r="EJ1646" s="38">
        <v>0.19691040000000001</v>
      </c>
      <c r="EK1646" s="38">
        <v>-0.2323781</v>
      </c>
      <c r="EL1646" s="38">
        <v>-0.89172180000000001</v>
      </c>
      <c r="EM1646" s="38">
        <v>-0.97228499999999995</v>
      </c>
      <c r="EN1646" s="38">
        <v>-0.99767799999999995</v>
      </c>
      <c r="EO1646" s="38">
        <v>-0.53567010000000004</v>
      </c>
      <c r="EP1646" s="38">
        <v>-0.1032333</v>
      </c>
      <c r="EQ1646" s="38">
        <v>0.55724560000000001</v>
      </c>
      <c r="ER1646" s="38">
        <v>1.3648819999999999</v>
      </c>
      <c r="ES1646" s="38">
        <v>1.330192</v>
      </c>
      <c r="ET1646" s="38">
        <v>1.5134860000000001</v>
      </c>
      <c r="EU1646" s="38">
        <v>1.3539650000000001</v>
      </c>
      <c r="EV1646" s="38">
        <v>1.224361</v>
      </c>
      <c r="EW1646" s="38">
        <v>1.165573</v>
      </c>
      <c r="EX1646" s="38">
        <v>0.84842740000000005</v>
      </c>
      <c r="EY1646" s="38">
        <v>0.76026199999999999</v>
      </c>
      <c r="EZ1646" s="38">
        <v>0.73707739999999999</v>
      </c>
      <c r="FA1646" s="38">
        <v>0.61728760000000005</v>
      </c>
      <c r="FB1646" s="38">
        <v>81.967479999999995</v>
      </c>
      <c r="FC1646" s="38">
        <v>80.651499999999999</v>
      </c>
      <c r="FD1646" s="38">
        <v>79.182069999999996</v>
      </c>
      <c r="FE1646" s="38">
        <v>77.623369999999994</v>
      </c>
      <c r="FF1646" s="38">
        <v>77.170550000000006</v>
      </c>
      <c r="FG1646" s="38">
        <v>76.358249999999998</v>
      </c>
      <c r="FH1646" s="38">
        <v>75.413420000000002</v>
      </c>
      <c r="FI1646" s="38">
        <v>77.069890000000001</v>
      </c>
      <c r="FJ1646" s="38">
        <v>81.484359999999995</v>
      </c>
      <c r="FK1646" s="38">
        <v>84.773060000000001</v>
      </c>
      <c r="FL1646" s="38">
        <v>87.782499999999999</v>
      </c>
      <c r="FM1646" s="38">
        <v>91.346289999999996</v>
      </c>
      <c r="FN1646" s="38">
        <v>94.720500000000001</v>
      </c>
      <c r="FO1646" s="38">
        <v>96.137410000000003</v>
      </c>
      <c r="FP1646" s="38">
        <v>96.670779999999993</v>
      </c>
      <c r="FQ1646" s="38">
        <v>97.258080000000007</v>
      </c>
      <c r="FR1646" s="38">
        <v>97.392809999999997</v>
      </c>
      <c r="FS1646" s="38">
        <v>97.289730000000006</v>
      </c>
      <c r="FT1646" s="38">
        <v>96.556179999999998</v>
      </c>
      <c r="FU1646" s="38">
        <v>94.191209999999998</v>
      </c>
      <c r="FV1646" s="38">
        <v>90.701570000000004</v>
      </c>
      <c r="FW1646">
        <v>86.934110000000004</v>
      </c>
      <c r="FX1646">
        <v>83.679950000000005</v>
      </c>
      <c r="FY1646">
        <v>81.331029999999998</v>
      </c>
      <c r="FZ1646">
        <v>0.104186</v>
      </c>
      <c r="GA1646">
        <v>0.73532299999999995</v>
      </c>
      <c r="GB1646">
        <v>1</v>
      </c>
    </row>
    <row r="1647" spans="1:184" x14ac:dyDescent="0.3">
      <c r="A1647" t="s">
        <v>1</v>
      </c>
      <c r="B1647" t="s">
        <v>224</v>
      </c>
      <c r="C1647" t="s">
        <v>1</v>
      </c>
      <c r="D1647" t="s">
        <v>1</v>
      </c>
      <c r="E1647" t="s">
        <v>1</v>
      </c>
      <c r="F1647" t="s">
        <v>1</v>
      </c>
      <c r="G1647" t="s">
        <v>1</v>
      </c>
      <c r="H1647" s="40" t="s">
        <v>1</v>
      </c>
      <c r="I1647" s="18" t="s">
        <v>1</v>
      </c>
      <c r="J1647" s="38" t="s">
        <v>1</v>
      </c>
      <c r="K1647" s="18">
        <v>44792</v>
      </c>
      <c r="L1647" s="38">
        <v>2082</v>
      </c>
      <c r="M1647" s="38">
        <v>2082</v>
      </c>
      <c r="N1647" s="38">
        <v>7.153791</v>
      </c>
      <c r="O1647" s="38">
        <v>6.772545</v>
      </c>
      <c r="P1647" s="38">
        <v>6.5176059999999998</v>
      </c>
      <c r="Q1647" s="38">
        <v>6.5185000000000004</v>
      </c>
      <c r="R1647" s="38">
        <v>6.6617090000000001</v>
      </c>
      <c r="S1647" s="38">
        <v>7.8857140000000001</v>
      </c>
      <c r="T1647" s="38">
        <v>11.16154</v>
      </c>
      <c r="U1647" s="38">
        <v>14.40254</v>
      </c>
      <c r="V1647" s="38">
        <v>18.593250000000001</v>
      </c>
      <c r="W1647" s="38">
        <v>21.09965</v>
      </c>
      <c r="X1647" s="38">
        <v>23.574940000000002</v>
      </c>
      <c r="Y1647" s="38">
        <v>25.715119999999999</v>
      </c>
      <c r="Z1647" s="38">
        <v>27.423159999999999</v>
      </c>
      <c r="AA1647" s="38">
        <v>29.305150000000001</v>
      </c>
      <c r="AB1647" s="38">
        <v>29.917590000000001</v>
      </c>
      <c r="AC1647" s="38">
        <v>26.76727</v>
      </c>
      <c r="AD1647" s="38">
        <v>21.23021</v>
      </c>
      <c r="AE1647" s="38">
        <v>17.926380000000002</v>
      </c>
      <c r="AF1647" s="38">
        <v>14.687659999999999</v>
      </c>
      <c r="AG1647" s="38">
        <v>12.945869999999999</v>
      </c>
      <c r="AH1647" s="38">
        <v>11.32221</v>
      </c>
      <c r="AI1647" s="38">
        <v>9.8205690000000008</v>
      </c>
      <c r="AJ1647" s="38">
        <v>8.5290079999999993</v>
      </c>
      <c r="AK1647" s="38">
        <v>7.5507150000000003</v>
      </c>
      <c r="AL1647" s="38">
        <v>-0.1977516</v>
      </c>
      <c r="AM1647" s="38">
        <v>-0.17077919999999999</v>
      </c>
      <c r="AN1647" s="38">
        <v>-9.54483E-2</v>
      </c>
      <c r="AO1647" s="38">
        <v>-1.8784100000000001E-2</v>
      </c>
      <c r="AP1647" s="38">
        <v>5.5969100000000001E-2</v>
      </c>
      <c r="AQ1647" s="38">
        <v>0.10679370000000001</v>
      </c>
      <c r="AR1647" s="38">
        <v>0.25135760000000001</v>
      </c>
      <c r="AS1647" s="38">
        <v>7.4098499999999998E-2</v>
      </c>
      <c r="AT1647" s="38">
        <v>-0.57237780000000005</v>
      </c>
      <c r="AU1647" s="38">
        <v>-0.42132160000000002</v>
      </c>
      <c r="AV1647" s="38">
        <v>-0.1718383</v>
      </c>
      <c r="AW1647" s="38">
        <v>-7.8303499999999998E-2</v>
      </c>
      <c r="AX1647" s="38">
        <v>7.7482200000000001E-2</v>
      </c>
      <c r="AY1647" s="38">
        <v>-6.9499500000000006E-2</v>
      </c>
      <c r="AZ1647" s="38">
        <v>-0.26270759999999999</v>
      </c>
      <c r="BA1647" s="38">
        <v>-0.1704907</v>
      </c>
      <c r="BB1647" s="38">
        <v>0.23403389999999999</v>
      </c>
      <c r="BC1647" s="38">
        <v>0.29347659999999998</v>
      </c>
      <c r="BD1647" s="38">
        <v>0.15730279999999999</v>
      </c>
      <c r="BE1647" s="38">
        <v>0.23297200000000001</v>
      </c>
      <c r="BF1647" s="38">
        <v>0.36926560000000003</v>
      </c>
      <c r="BG1647" s="38">
        <v>0.27068429999999999</v>
      </c>
      <c r="BH1647" s="38">
        <v>0.31400129999999998</v>
      </c>
      <c r="BI1647" s="38">
        <v>0.29439090000000001</v>
      </c>
      <c r="BJ1647" s="38">
        <v>-0.16076080000000001</v>
      </c>
      <c r="BK1647" s="38">
        <v>-0.1323743</v>
      </c>
      <c r="BL1647" s="38">
        <v>-5.99383E-2</v>
      </c>
      <c r="BM1647" s="38">
        <v>2.1691800000000001E-2</v>
      </c>
      <c r="BN1647" s="38">
        <v>9.0625800000000006E-2</v>
      </c>
      <c r="BO1647" s="38">
        <v>0.15446579999999999</v>
      </c>
      <c r="BP1647" s="38">
        <v>0.30649579999999998</v>
      </c>
      <c r="BQ1647" s="38">
        <v>0.1395875</v>
      </c>
      <c r="BR1647" s="38">
        <v>-0.48397079999999998</v>
      </c>
      <c r="BS1647" s="38">
        <v>-0.34235719999999997</v>
      </c>
      <c r="BT1647" s="38">
        <v>-0.1088847</v>
      </c>
      <c r="BU1647" s="38">
        <v>-2.11381E-2</v>
      </c>
      <c r="BV1647" s="38">
        <v>0.1105532</v>
      </c>
      <c r="BW1647" s="38">
        <v>-1.25469E-2</v>
      </c>
      <c r="BX1647" s="38">
        <v>-0.16636970000000001</v>
      </c>
      <c r="BY1647" s="38">
        <v>-6.2670100000000006E-2</v>
      </c>
      <c r="BZ1647" s="38">
        <v>0.34230860000000002</v>
      </c>
      <c r="CA1647" s="38">
        <v>0.40589419999999998</v>
      </c>
      <c r="CB1647" s="38">
        <v>0.2786612</v>
      </c>
      <c r="CC1647" s="38">
        <v>0.31883410000000001</v>
      </c>
      <c r="CD1647" s="38">
        <v>0.4311508</v>
      </c>
      <c r="CE1647" s="38">
        <v>0.32279469999999999</v>
      </c>
      <c r="CF1647" s="38">
        <v>0.34953509999999999</v>
      </c>
      <c r="CG1647" s="38">
        <v>0.3266404</v>
      </c>
      <c r="CH1647" s="38">
        <v>-0.13514109999999999</v>
      </c>
      <c r="CI1647" s="38">
        <v>-0.1057751</v>
      </c>
      <c r="CJ1647" s="38">
        <v>-3.5344199999999999E-2</v>
      </c>
      <c r="CK1647" s="38">
        <v>4.97253E-2</v>
      </c>
      <c r="CL1647" s="38">
        <v>0.11462890000000001</v>
      </c>
      <c r="CM1647" s="38">
        <v>0.18748329999999999</v>
      </c>
      <c r="CN1647" s="38">
        <v>0.3446843</v>
      </c>
      <c r="CO1647" s="38">
        <v>0.184945</v>
      </c>
      <c r="CP1647" s="38">
        <v>-0.42274030000000001</v>
      </c>
      <c r="CQ1647" s="38">
        <v>-0.2876667</v>
      </c>
      <c r="CR1647" s="38">
        <v>-6.52832E-2</v>
      </c>
      <c r="CS1647" s="38">
        <v>1.8454499999999999E-2</v>
      </c>
      <c r="CT1647" s="38">
        <v>0.1334581</v>
      </c>
      <c r="CU1647" s="38">
        <v>2.68983E-2</v>
      </c>
      <c r="CV1647" s="38">
        <v>-9.9646499999999999E-2</v>
      </c>
      <c r="CW1647" s="38">
        <v>1.20061E-2</v>
      </c>
      <c r="CX1647" s="38">
        <v>0.41729929999999998</v>
      </c>
      <c r="CY1647" s="38">
        <v>0.48375430000000003</v>
      </c>
      <c r="CZ1647" s="38">
        <v>0.36271360000000002</v>
      </c>
      <c r="DA1647" s="38">
        <v>0.37830190000000002</v>
      </c>
      <c r="DB1647" s="38">
        <v>0.4740123</v>
      </c>
      <c r="DC1647" s="38">
        <v>0.35888619999999999</v>
      </c>
      <c r="DD1647" s="38">
        <v>0.37414570000000003</v>
      </c>
      <c r="DE1647" s="38">
        <v>0.34897630000000002</v>
      </c>
      <c r="DF1647" s="38">
        <v>-0.1095214</v>
      </c>
      <c r="DG1647" s="38">
        <v>-7.9175999999999996E-2</v>
      </c>
      <c r="DH1647" s="38">
        <v>-1.07501E-2</v>
      </c>
      <c r="DI1647" s="38">
        <v>7.7758800000000003E-2</v>
      </c>
      <c r="DJ1647" s="38">
        <v>0.13863200000000001</v>
      </c>
      <c r="DK1647" s="38">
        <v>0.2205009</v>
      </c>
      <c r="DL1647" s="38">
        <v>0.38287280000000001</v>
      </c>
      <c r="DM1647" s="38">
        <v>0.23030249999999999</v>
      </c>
      <c r="DN1647" s="38">
        <v>-0.3615099</v>
      </c>
      <c r="DO1647" s="38">
        <v>-0.2329763</v>
      </c>
      <c r="DP1647" s="38">
        <v>-2.1681700000000002E-2</v>
      </c>
      <c r="DQ1647" s="38">
        <v>5.8047099999999997E-2</v>
      </c>
      <c r="DR1647" s="38">
        <v>0.156363</v>
      </c>
      <c r="DS1647" s="38">
        <v>6.63435E-2</v>
      </c>
      <c r="DT1647" s="38">
        <v>-3.29232E-2</v>
      </c>
      <c r="DU1647" s="38">
        <v>8.6682300000000004E-2</v>
      </c>
      <c r="DV1647" s="38">
        <v>0.49229000000000001</v>
      </c>
      <c r="DW1647" s="38">
        <v>0.56161450000000002</v>
      </c>
      <c r="DX1647" s="38">
        <v>0.446766</v>
      </c>
      <c r="DY1647" s="38">
        <v>0.43776979999999999</v>
      </c>
      <c r="DZ1647" s="38">
        <v>0.51687380000000005</v>
      </c>
      <c r="EA1647" s="38">
        <v>0.39497769999999999</v>
      </c>
      <c r="EB1647" s="38">
        <v>0.39875640000000001</v>
      </c>
      <c r="EC1647" s="38">
        <v>0.37131219999999998</v>
      </c>
      <c r="ED1647" s="38">
        <v>-7.2530600000000001E-2</v>
      </c>
      <c r="EE1647" s="38">
        <v>-4.0771099999999998E-2</v>
      </c>
      <c r="EF1647" s="38">
        <v>2.4759900000000001E-2</v>
      </c>
      <c r="EG1647" s="38">
        <v>0.1182347</v>
      </c>
      <c r="EH1647" s="38">
        <v>0.17328869999999999</v>
      </c>
      <c r="EI1647" s="38">
        <v>0.26817299999999999</v>
      </c>
      <c r="EJ1647" s="38">
        <v>0.43801089999999998</v>
      </c>
      <c r="EK1647" s="38">
        <v>0.29579149999999998</v>
      </c>
      <c r="EL1647" s="38">
        <v>-0.27310279999999998</v>
      </c>
      <c r="EM1647" s="38">
        <v>-0.15401190000000001</v>
      </c>
      <c r="EN1647" s="38">
        <v>4.12719E-2</v>
      </c>
      <c r="EO1647" s="38">
        <v>0.1152126</v>
      </c>
      <c r="EP1647" s="38">
        <v>0.18943389999999999</v>
      </c>
      <c r="EQ1647" s="38">
        <v>0.12329610000000001</v>
      </c>
      <c r="ER1647" s="38">
        <v>6.3414600000000002E-2</v>
      </c>
      <c r="ES1647" s="38">
        <v>0.19450290000000001</v>
      </c>
      <c r="ET1647" s="38">
        <v>0.60056469999999995</v>
      </c>
      <c r="EU1647" s="38">
        <v>0.67403199999999996</v>
      </c>
      <c r="EV1647" s="38">
        <v>0.56812439999999997</v>
      </c>
      <c r="EW1647" s="38">
        <v>0.52363190000000004</v>
      </c>
      <c r="EX1647" s="38">
        <v>0.57875900000000002</v>
      </c>
      <c r="EY1647" s="38">
        <v>0.44708809999999999</v>
      </c>
      <c r="EZ1647" s="38">
        <v>0.43429020000000002</v>
      </c>
      <c r="FA1647" s="38">
        <v>0.40356180000000003</v>
      </c>
      <c r="FB1647" s="38">
        <v>79.117040000000003</v>
      </c>
      <c r="FC1647" s="38">
        <v>77.623090000000005</v>
      </c>
      <c r="FD1647" s="38">
        <v>75.676439999999999</v>
      </c>
      <c r="FE1647" s="38">
        <v>73.718159999999997</v>
      </c>
      <c r="FF1647" s="38">
        <v>72.009510000000006</v>
      </c>
      <c r="FG1647" s="38">
        <v>71.041889999999995</v>
      </c>
      <c r="FH1647" s="38">
        <v>70.006450000000001</v>
      </c>
      <c r="FI1647" s="38">
        <v>72.240070000000003</v>
      </c>
      <c r="FJ1647" s="38">
        <v>76.057689999999994</v>
      </c>
      <c r="FK1647" s="38">
        <v>80.227410000000006</v>
      </c>
      <c r="FL1647" s="38">
        <v>84.879710000000003</v>
      </c>
      <c r="FM1647" s="38">
        <v>88.839190000000002</v>
      </c>
      <c r="FN1647" s="38">
        <v>92.712069999999997</v>
      </c>
      <c r="FO1647" s="38">
        <v>95.463440000000006</v>
      </c>
      <c r="FP1647" s="38">
        <v>98.2881</v>
      </c>
      <c r="FQ1647" s="38">
        <v>100.1433</v>
      </c>
      <c r="FR1647" s="38">
        <v>101.0693</v>
      </c>
      <c r="FS1647" s="38">
        <v>100.4284</v>
      </c>
      <c r="FT1647" s="38">
        <v>98.274600000000007</v>
      </c>
      <c r="FU1647" s="38">
        <v>94.563640000000007</v>
      </c>
      <c r="FV1647" s="38">
        <v>89.747510000000005</v>
      </c>
      <c r="FW1647">
        <v>86.116190000000003</v>
      </c>
      <c r="FX1647">
        <v>83.226510000000005</v>
      </c>
      <c r="FY1647">
        <v>80.413409999999999</v>
      </c>
      <c r="FZ1647">
        <v>0.1196789</v>
      </c>
      <c r="GA1647">
        <v>0.76553979999999999</v>
      </c>
      <c r="GB1647">
        <v>1</v>
      </c>
    </row>
    <row r="1648" spans="1:184" x14ac:dyDescent="0.3">
      <c r="A1648" t="s">
        <v>1</v>
      </c>
      <c r="B1648" t="s">
        <v>224</v>
      </c>
      <c r="C1648" t="s">
        <v>1</v>
      </c>
      <c r="D1648" t="s">
        <v>1</v>
      </c>
      <c r="E1648" t="s">
        <v>1</v>
      </c>
      <c r="F1648" t="s">
        <v>1</v>
      </c>
      <c r="G1648" t="s">
        <v>1</v>
      </c>
      <c r="H1648" s="40" t="s">
        <v>1</v>
      </c>
      <c r="I1648" s="18" t="s">
        <v>1</v>
      </c>
      <c r="J1648" s="38" t="s">
        <v>1</v>
      </c>
      <c r="K1648" s="18">
        <v>44805</v>
      </c>
      <c r="L1648" s="38">
        <v>2082</v>
      </c>
      <c r="M1648" s="38">
        <v>2082</v>
      </c>
      <c r="N1648" s="38">
        <v>6.2054289999999996</v>
      </c>
      <c r="O1648" s="38">
        <v>5.9351479999999999</v>
      </c>
      <c r="P1648" s="38">
        <v>5.7520759999999997</v>
      </c>
      <c r="Q1648" s="38">
        <v>5.7425920000000001</v>
      </c>
      <c r="R1648" s="38">
        <v>5.8976240000000004</v>
      </c>
      <c r="S1648" s="38">
        <v>7.0223409999999999</v>
      </c>
      <c r="T1648" s="38">
        <v>10.063980000000001</v>
      </c>
      <c r="U1648" s="38">
        <v>13.359529999999999</v>
      </c>
      <c r="V1648" s="38">
        <v>18.13646</v>
      </c>
      <c r="W1648" s="38">
        <v>21.129940000000001</v>
      </c>
      <c r="X1648" s="38">
        <v>24.007930000000002</v>
      </c>
      <c r="Y1648" s="38">
        <v>26.434190000000001</v>
      </c>
      <c r="Z1648" s="38">
        <v>28.214110000000002</v>
      </c>
      <c r="AA1648" s="38">
        <v>30.20412</v>
      </c>
      <c r="AB1648" s="38">
        <v>30.890910000000002</v>
      </c>
      <c r="AC1648" s="38">
        <v>27.874500000000001</v>
      </c>
      <c r="AD1648" s="38">
        <v>22.276399999999999</v>
      </c>
      <c r="AE1648" s="38">
        <v>18.772089999999999</v>
      </c>
      <c r="AF1648" s="38">
        <v>15.55414</v>
      </c>
      <c r="AG1648" s="38">
        <v>13.458130000000001</v>
      </c>
      <c r="AH1648" s="38">
        <v>11.4628</v>
      </c>
      <c r="AI1648" s="38">
        <v>9.6665360000000007</v>
      </c>
      <c r="AJ1648" s="38">
        <v>8.2835760000000001</v>
      </c>
      <c r="AK1648" s="38">
        <v>7.3570589999999996</v>
      </c>
      <c r="AL1648" s="38">
        <v>-0.38716859999999997</v>
      </c>
      <c r="AM1648" s="38">
        <v>-0.34548259999999997</v>
      </c>
      <c r="AN1648" s="38">
        <v>-0.30575570000000002</v>
      </c>
      <c r="AO1648" s="38">
        <v>-0.32107920000000001</v>
      </c>
      <c r="AP1648" s="38">
        <v>-0.41386420000000002</v>
      </c>
      <c r="AQ1648" s="38">
        <v>-0.23404710000000001</v>
      </c>
      <c r="AR1648" s="38">
        <v>-5.2695899999999997E-2</v>
      </c>
      <c r="AS1648" s="38">
        <v>0.53958390000000001</v>
      </c>
      <c r="AT1648" s="38">
        <v>0.2455048</v>
      </c>
      <c r="AU1648" s="38">
        <v>0.34354950000000001</v>
      </c>
      <c r="AV1648" s="38">
        <v>0.64522310000000005</v>
      </c>
      <c r="AW1648" s="38">
        <v>0.497643</v>
      </c>
      <c r="AX1648" s="38">
        <v>0.1511094</v>
      </c>
      <c r="AY1648" s="38">
        <v>-0.45134190000000002</v>
      </c>
      <c r="AZ1648" s="38">
        <v>-0.9950753</v>
      </c>
      <c r="BA1648" s="38">
        <v>-1.13584</v>
      </c>
      <c r="BB1648" s="38">
        <v>-0.91261159999999997</v>
      </c>
      <c r="BC1648" s="38">
        <v>-1.1808730000000001</v>
      </c>
      <c r="BD1648" s="38">
        <v>-1.0813459999999999</v>
      </c>
      <c r="BE1648" s="38">
        <v>-0.87492630000000005</v>
      </c>
      <c r="BF1648" s="38">
        <v>-0.33525120000000003</v>
      </c>
      <c r="BG1648" s="38">
        <v>-0.24921289999999999</v>
      </c>
      <c r="BH1648" s="38">
        <v>-0.27604000000000001</v>
      </c>
      <c r="BI1648" s="38">
        <v>-0.3316308</v>
      </c>
      <c r="BJ1648" s="38">
        <v>-0.36248370000000002</v>
      </c>
      <c r="BK1648" s="38">
        <v>-0.3242447</v>
      </c>
      <c r="BL1648" s="38">
        <v>-0.2852268</v>
      </c>
      <c r="BM1648" s="38">
        <v>-0.2947205</v>
      </c>
      <c r="BN1648" s="38">
        <v>-0.38219579999999997</v>
      </c>
      <c r="BO1648" s="38">
        <v>-0.19695860000000001</v>
      </c>
      <c r="BP1648" s="38">
        <v>5.5981E-3</v>
      </c>
      <c r="BQ1648" s="38">
        <v>0.59145879999999995</v>
      </c>
      <c r="BR1648" s="38">
        <v>0.31699759999999999</v>
      </c>
      <c r="BS1648" s="38">
        <v>0.41358719999999999</v>
      </c>
      <c r="BT1648" s="38">
        <v>0.6983798</v>
      </c>
      <c r="BU1648" s="38">
        <v>0.54288309999999995</v>
      </c>
      <c r="BV1648" s="38">
        <v>0.18920719999999999</v>
      </c>
      <c r="BW1648" s="38">
        <v>-0.40594940000000002</v>
      </c>
      <c r="BX1648" s="38">
        <v>-0.89770760000000005</v>
      </c>
      <c r="BY1648" s="38">
        <v>-1.0228930000000001</v>
      </c>
      <c r="BZ1648" s="38">
        <v>-0.819415</v>
      </c>
      <c r="CA1648" s="38">
        <v>-1.089162</v>
      </c>
      <c r="CB1648" s="38">
        <v>-0.98581019999999997</v>
      </c>
      <c r="CC1648" s="38">
        <v>-0.79314609999999997</v>
      </c>
      <c r="CD1648" s="38">
        <v>-0.2792133</v>
      </c>
      <c r="CE1648" s="38">
        <v>-0.20377149999999999</v>
      </c>
      <c r="CF1648" s="38">
        <v>-0.23555899999999999</v>
      </c>
      <c r="CG1648" s="38">
        <v>-0.2922033</v>
      </c>
      <c r="CH1648" s="38">
        <v>-0.345387</v>
      </c>
      <c r="CI1648" s="38">
        <v>-0.30953540000000002</v>
      </c>
      <c r="CJ1648" s="38">
        <v>-0.27100849999999999</v>
      </c>
      <c r="CK1648" s="38">
        <v>-0.2764645</v>
      </c>
      <c r="CL1648" s="38">
        <v>-0.36026239999999998</v>
      </c>
      <c r="CM1648" s="38">
        <v>-0.17127129999999999</v>
      </c>
      <c r="CN1648" s="38">
        <v>4.5972300000000001E-2</v>
      </c>
      <c r="CO1648" s="38">
        <v>0.62738720000000003</v>
      </c>
      <c r="CP1648" s="38">
        <v>0.36651329999999999</v>
      </c>
      <c r="CQ1648" s="38">
        <v>0.46209509999999998</v>
      </c>
      <c r="CR1648" s="38">
        <v>0.73519599999999996</v>
      </c>
      <c r="CS1648" s="38">
        <v>0.57421619999999995</v>
      </c>
      <c r="CT1648" s="38">
        <v>0.2155936</v>
      </c>
      <c r="CU1648" s="38">
        <v>-0.37451060000000003</v>
      </c>
      <c r="CV1648" s="38">
        <v>-0.83027110000000004</v>
      </c>
      <c r="CW1648" s="38">
        <v>-0.94466629999999996</v>
      </c>
      <c r="CX1648" s="38">
        <v>-0.75486739999999997</v>
      </c>
      <c r="CY1648" s="38">
        <v>-1.0256419999999999</v>
      </c>
      <c r="CZ1648" s="38">
        <v>-0.91964210000000002</v>
      </c>
      <c r="DA1648" s="38">
        <v>-0.73650530000000003</v>
      </c>
      <c r="DB1648" s="38">
        <v>-0.24040159999999999</v>
      </c>
      <c r="DC1648" s="38">
        <v>-0.17229900000000001</v>
      </c>
      <c r="DD1648" s="38">
        <v>-0.20752200000000001</v>
      </c>
      <c r="DE1648" s="38">
        <v>-0.26489590000000002</v>
      </c>
      <c r="DF1648" s="38">
        <v>-0.32829029999999998</v>
      </c>
      <c r="DG1648" s="38">
        <v>-0.29482599999999998</v>
      </c>
      <c r="DH1648" s="38">
        <v>-0.25679020000000002</v>
      </c>
      <c r="DI1648" s="38">
        <v>-0.25820850000000001</v>
      </c>
      <c r="DJ1648" s="38">
        <v>-0.33832899999999999</v>
      </c>
      <c r="DK1648" s="38">
        <v>-0.14558399999999999</v>
      </c>
      <c r="DL1648" s="38">
        <v>8.6346500000000007E-2</v>
      </c>
      <c r="DM1648" s="38">
        <v>0.66331569999999995</v>
      </c>
      <c r="DN1648" s="38">
        <v>0.41602899999999998</v>
      </c>
      <c r="DO1648" s="38">
        <v>0.51060300000000003</v>
      </c>
      <c r="DP1648" s="38">
        <v>0.77201220000000004</v>
      </c>
      <c r="DQ1648" s="38">
        <v>0.60554940000000002</v>
      </c>
      <c r="DR1648" s="38">
        <v>0.24198</v>
      </c>
      <c r="DS1648" s="38">
        <v>-0.34307179999999998</v>
      </c>
      <c r="DT1648" s="38">
        <v>-0.76283460000000003</v>
      </c>
      <c r="DU1648" s="38">
        <v>-0.86643939999999997</v>
      </c>
      <c r="DV1648" s="38">
        <v>-0.69031969999999998</v>
      </c>
      <c r="DW1648" s="38">
        <v>-0.96212330000000001</v>
      </c>
      <c r="DX1648" s="38">
        <v>-0.85347399999999995</v>
      </c>
      <c r="DY1648" s="38">
        <v>-0.67986449999999998</v>
      </c>
      <c r="DZ1648" s="38">
        <v>-0.20158980000000001</v>
      </c>
      <c r="EA1648" s="38">
        <v>-0.14082639999999999</v>
      </c>
      <c r="EB1648" s="38">
        <v>-0.17948500000000001</v>
      </c>
      <c r="EC1648" s="38">
        <v>-0.23758850000000001</v>
      </c>
      <c r="ED1648" s="38">
        <v>-0.30360540000000003</v>
      </c>
      <c r="EE1648" s="38">
        <v>-0.2735881</v>
      </c>
      <c r="EF1648" s="38">
        <v>-0.23626130000000001</v>
      </c>
      <c r="EG1648" s="38">
        <v>-0.23184969999999999</v>
      </c>
      <c r="EH1648" s="38">
        <v>-0.30666060000000001</v>
      </c>
      <c r="EI1648" s="38">
        <v>-0.1084956</v>
      </c>
      <c r="EJ1648" s="38">
        <v>0.1446404</v>
      </c>
      <c r="EK1648" s="38">
        <v>0.71519060000000001</v>
      </c>
      <c r="EL1648" s="38">
        <v>0.48752180000000001</v>
      </c>
      <c r="EM1648" s="38">
        <v>0.58064070000000001</v>
      </c>
      <c r="EN1648" s="38">
        <v>0.82516880000000004</v>
      </c>
      <c r="EO1648" s="38">
        <v>0.65078950000000002</v>
      </c>
      <c r="EP1648" s="38">
        <v>0.28007779999999999</v>
      </c>
      <c r="EQ1648" s="38">
        <v>-0.29767919999999998</v>
      </c>
      <c r="ER1648" s="38">
        <v>-0.66546689999999997</v>
      </c>
      <c r="ES1648" s="38">
        <v>-0.7534923</v>
      </c>
      <c r="ET1648" s="38">
        <v>-0.59712310000000002</v>
      </c>
      <c r="EU1648" s="38">
        <v>-0.87041170000000001</v>
      </c>
      <c r="EV1648" s="38">
        <v>-0.75793779999999999</v>
      </c>
      <c r="EW1648" s="38">
        <v>-0.59808419999999995</v>
      </c>
      <c r="EX1648" s="38">
        <v>-0.14555190000000001</v>
      </c>
      <c r="EY1648" s="38">
        <v>-9.53851E-2</v>
      </c>
      <c r="EZ1648" s="38">
        <v>-0.13900399999999999</v>
      </c>
      <c r="FA1648" s="38">
        <v>-0.198161</v>
      </c>
      <c r="FB1648" s="38">
        <v>76.250330000000005</v>
      </c>
      <c r="FC1648" s="38">
        <v>73.86336</v>
      </c>
      <c r="FD1648" s="38">
        <v>72.347790000000003</v>
      </c>
      <c r="FE1648" s="38">
        <v>71.14573</v>
      </c>
      <c r="FF1648" s="38">
        <v>69.998800000000003</v>
      </c>
      <c r="FG1648" s="38">
        <v>68.559870000000004</v>
      </c>
      <c r="FH1648" s="38">
        <v>68.193860000000001</v>
      </c>
      <c r="FI1648" s="38">
        <v>70.331090000000003</v>
      </c>
      <c r="FJ1648" s="38">
        <v>75.461429999999993</v>
      </c>
      <c r="FK1648" s="38">
        <v>80.974170000000001</v>
      </c>
      <c r="FL1648" s="38">
        <v>85.963629999999995</v>
      </c>
      <c r="FM1648" s="38">
        <v>90.436729999999997</v>
      </c>
      <c r="FN1648" s="38">
        <v>94.45335</v>
      </c>
      <c r="FO1648" s="38">
        <v>97.72063</v>
      </c>
      <c r="FP1648" s="38">
        <v>100.3275</v>
      </c>
      <c r="FQ1648" s="38">
        <v>102.0581</v>
      </c>
      <c r="FR1648" s="38">
        <v>102.54819999999999</v>
      </c>
      <c r="FS1648" s="38">
        <v>101.8062</v>
      </c>
      <c r="FT1648" s="38">
        <v>100.3189</v>
      </c>
      <c r="FU1648" s="38">
        <v>95.708560000000006</v>
      </c>
      <c r="FV1648" s="38">
        <v>91.042789999999997</v>
      </c>
      <c r="FW1648">
        <v>86.856489999999994</v>
      </c>
      <c r="FX1648">
        <v>84.024389999999997</v>
      </c>
      <c r="FY1648">
        <v>82.027079999999998</v>
      </c>
      <c r="FZ1648">
        <v>0.10119350000000001</v>
      </c>
      <c r="GA1648">
        <v>0.71751310000000001</v>
      </c>
      <c r="GB1648">
        <v>1</v>
      </c>
    </row>
    <row r="1649" spans="1:184" x14ac:dyDescent="0.3">
      <c r="A1649" t="s">
        <v>1</v>
      </c>
      <c r="B1649" t="s">
        <v>224</v>
      </c>
      <c r="C1649" t="s">
        <v>1</v>
      </c>
      <c r="D1649" t="s">
        <v>1</v>
      </c>
      <c r="E1649" t="s">
        <v>1</v>
      </c>
      <c r="F1649" t="s">
        <v>1</v>
      </c>
      <c r="G1649" t="s">
        <v>1</v>
      </c>
      <c r="H1649" s="40" t="s">
        <v>1</v>
      </c>
      <c r="I1649" s="18" t="s">
        <v>1</v>
      </c>
      <c r="J1649" s="38" t="s">
        <v>1</v>
      </c>
      <c r="K1649" s="18">
        <v>44809</v>
      </c>
      <c r="L1649" s="38">
        <v>2082</v>
      </c>
      <c r="M1649" s="38">
        <v>2082</v>
      </c>
      <c r="N1649" s="38">
        <v>7.7826899999999997</v>
      </c>
      <c r="O1649" s="38">
        <v>7.3296049999999999</v>
      </c>
      <c r="P1649" s="38">
        <v>6.9598829999999996</v>
      </c>
      <c r="Q1649" s="38">
        <v>6.7362539999999997</v>
      </c>
      <c r="R1649" s="38">
        <v>6.8534050000000004</v>
      </c>
      <c r="S1649" s="38">
        <v>7.520842</v>
      </c>
      <c r="T1649" s="38">
        <v>8.4997769999999999</v>
      </c>
      <c r="U1649" s="38">
        <v>9.4930920000000008</v>
      </c>
      <c r="V1649" s="38">
        <v>10.59765</v>
      </c>
      <c r="W1649" s="38">
        <v>11.945650000000001</v>
      </c>
      <c r="X1649" s="38">
        <v>13.45224</v>
      </c>
      <c r="Y1649" s="38">
        <v>14.96739</v>
      </c>
      <c r="Z1649" s="38">
        <v>16.18552</v>
      </c>
      <c r="AA1649" s="38">
        <v>17.451799999999999</v>
      </c>
      <c r="AB1649" s="38">
        <v>18.569030000000001</v>
      </c>
      <c r="AC1649" s="38">
        <v>18.5929</v>
      </c>
      <c r="AD1649" s="38">
        <v>17.32593</v>
      </c>
      <c r="AE1649" s="38">
        <v>16.00808</v>
      </c>
      <c r="AF1649" s="38">
        <v>14.55325</v>
      </c>
      <c r="AG1649" s="38">
        <v>13.12557</v>
      </c>
      <c r="AH1649" s="38">
        <v>11.879490000000001</v>
      </c>
      <c r="AI1649" s="38">
        <v>10.62303</v>
      </c>
      <c r="AJ1649" s="38">
        <v>9.4679190000000002</v>
      </c>
      <c r="AK1649" s="38">
        <v>8.4767659999999996</v>
      </c>
      <c r="AL1649" s="38">
        <v>0.5598147</v>
      </c>
      <c r="AM1649" s="38">
        <v>0.48604710000000001</v>
      </c>
      <c r="AN1649" s="38">
        <v>0.30101729999999999</v>
      </c>
      <c r="AO1649" s="38">
        <v>-3.5319799999999998E-2</v>
      </c>
      <c r="AP1649" s="38">
        <v>-0.27470450000000002</v>
      </c>
      <c r="AQ1649" s="38">
        <v>-0.30751509999999999</v>
      </c>
      <c r="AR1649" s="38">
        <v>-2.0305960000000001</v>
      </c>
      <c r="AS1649" s="38">
        <v>-1.401986</v>
      </c>
      <c r="AT1649" s="38">
        <v>-0.2194913</v>
      </c>
      <c r="AU1649" s="38">
        <v>0.26915689999999998</v>
      </c>
      <c r="AV1649" s="38">
        <v>0.33598600000000001</v>
      </c>
      <c r="AW1649" s="38">
        <v>0.28577160000000001</v>
      </c>
      <c r="AX1649" s="38">
        <v>-3.1656700000000003E-2</v>
      </c>
      <c r="AY1649" s="38">
        <v>-0.36583640000000001</v>
      </c>
      <c r="AZ1649" s="38">
        <v>-0.74819139999999995</v>
      </c>
      <c r="BA1649" s="38">
        <v>-1.026959</v>
      </c>
      <c r="BB1649" s="38">
        <v>-0.48226920000000001</v>
      </c>
      <c r="BC1649" s="38">
        <v>-7.7524399999999993E-2</v>
      </c>
      <c r="BD1649" s="38">
        <v>0.3099036</v>
      </c>
      <c r="BE1649" s="38">
        <v>0.45675850000000001</v>
      </c>
      <c r="BF1649" s="38">
        <v>0.65534409999999998</v>
      </c>
      <c r="BG1649" s="38">
        <v>0.67950969999999999</v>
      </c>
      <c r="BH1649" s="38">
        <v>0.47292210000000001</v>
      </c>
      <c r="BI1649" s="38">
        <v>0.2010487</v>
      </c>
      <c r="BJ1649" s="38">
        <v>0.75385480000000005</v>
      </c>
      <c r="BK1649" s="38">
        <v>0.64919910000000003</v>
      </c>
      <c r="BL1649" s="38">
        <v>0.45124110000000001</v>
      </c>
      <c r="BM1649" s="38">
        <v>8.3443600000000007E-2</v>
      </c>
      <c r="BN1649" s="38">
        <v>-0.20516499999999999</v>
      </c>
      <c r="BO1649" s="38">
        <v>-0.2572719</v>
      </c>
      <c r="BP1649" s="38">
        <v>-1.804781</v>
      </c>
      <c r="BQ1649" s="38">
        <v>-1.173181</v>
      </c>
      <c r="BR1649" s="38">
        <v>-8.2047300000000004E-2</v>
      </c>
      <c r="BS1649" s="38">
        <v>0.35461540000000003</v>
      </c>
      <c r="BT1649" s="38">
        <v>0.41300409999999999</v>
      </c>
      <c r="BU1649" s="38">
        <v>0.34058709999999998</v>
      </c>
      <c r="BV1649" s="38">
        <v>1.52269E-2</v>
      </c>
      <c r="BW1649" s="38">
        <v>-0.31847629999999999</v>
      </c>
      <c r="BX1649" s="38">
        <v>-0.65764710000000004</v>
      </c>
      <c r="BY1649" s="38">
        <v>-0.87916479999999997</v>
      </c>
      <c r="BZ1649" s="38">
        <v>-0.18808430000000001</v>
      </c>
      <c r="CA1649" s="38">
        <v>0.36636930000000001</v>
      </c>
      <c r="CB1649" s="38">
        <v>0.83253549999999998</v>
      </c>
      <c r="CC1649" s="38">
        <v>0.94838259999999996</v>
      </c>
      <c r="CD1649" s="38">
        <v>1.1061179999999999</v>
      </c>
      <c r="CE1649" s="38">
        <v>1.0761019999999999</v>
      </c>
      <c r="CF1649" s="38">
        <v>0.80530460000000004</v>
      </c>
      <c r="CG1649" s="38">
        <v>0.48526140000000001</v>
      </c>
      <c r="CH1649" s="38">
        <v>0.88824630000000004</v>
      </c>
      <c r="CI1649" s="38">
        <v>0.76219769999999998</v>
      </c>
      <c r="CJ1649" s="38">
        <v>0.55528560000000005</v>
      </c>
      <c r="CK1649" s="38">
        <v>0.16569880000000001</v>
      </c>
      <c r="CL1649" s="38">
        <v>-0.15700220000000001</v>
      </c>
      <c r="CM1649" s="38">
        <v>-0.2224737</v>
      </c>
      <c r="CN1649" s="38">
        <v>-1.648382</v>
      </c>
      <c r="CO1649" s="38">
        <v>-1.0147109999999999</v>
      </c>
      <c r="CP1649" s="38">
        <v>1.3146E-2</v>
      </c>
      <c r="CQ1649" s="38">
        <v>0.4138037</v>
      </c>
      <c r="CR1649" s="38">
        <v>0.4663466</v>
      </c>
      <c r="CS1649" s="38">
        <v>0.3785521</v>
      </c>
      <c r="CT1649" s="38">
        <v>4.7698400000000002E-2</v>
      </c>
      <c r="CU1649" s="38">
        <v>-0.28567490000000001</v>
      </c>
      <c r="CV1649" s="38">
        <v>-0.59493640000000003</v>
      </c>
      <c r="CW1649" s="38">
        <v>-0.77680269999999996</v>
      </c>
      <c r="CX1649" s="38">
        <v>1.5667299999999999E-2</v>
      </c>
      <c r="CY1649" s="38">
        <v>0.67380859999999998</v>
      </c>
      <c r="CZ1649" s="38">
        <v>1.194509</v>
      </c>
      <c r="DA1649" s="38">
        <v>1.28888</v>
      </c>
      <c r="DB1649" s="38">
        <v>1.418323</v>
      </c>
      <c r="DC1649" s="38">
        <v>1.350781</v>
      </c>
      <c r="DD1649" s="38">
        <v>1.035512</v>
      </c>
      <c r="DE1649" s="38">
        <v>0.68210630000000005</v>
      </c>
      <c r="DF1649" s="38">
        <v>1.0226379999999999</v>
      </c>
      <c r="DG1649" s="38">
        <v>0.87519630000000004</v>
      </c>
      <c r="DH1649" s="38">
        <v>0.65933010000000003</v>
      </c>
      <c r="DI1649" s="38">
        <v>0.24795400000000001</v>
      </c>
      <c r="DJ1649" s="38">
        <v>-0.1088393</v>
      </c>
      <c r="DK1649" s="38">
        <v>-0.18767539999999999</v>
      </c>
      <c r="DL1649" s="38">
        <v>-1.4919830000000001</v>
      </c>
      <c r="DM1649" s="38">
        <v>-0.85624109999999998</v>
      </c>
      <c r="DN1649" s="38">
        <v>0.1083393</v>
      </c>
      <c r="DO1649" s="38">
        <v>0.47299200000000002</v>
      </c>
      <c r="DP1649" s="38">
        <v>0.51968910000000001</v>
      </c>
      <c r="DQ1649" s="38">
        <v>0.41651709999999997</v>
      </c>
      <c r="DR1649" s="38">
        <v>8.0169799999999999E-2</v>
      </c>
      <c r="DS1649" s="38">
        <v>-0.25287340000000003</v>
      </c>
      <c r="DT1649" s="38">
        <v>-0.53222570000000002</v>
      </c>
      <c r="DU1649" s="38">
        <v>-0.6744405</v>
      </c>
      <c r="DV1649" s="38">
        <v>0.2194188</v>
      </c>
      <c r="DW1649" s="38">
        <v>0.98124800000000001</v>
      </c>
      <c r="DX1649" s="38">
        <v>1.5564819999999999</v>
      </c>
      <c r="DY1649" s="38">
        <v>1.6293770000000001</v>
      </c>
      <c r="DZ1649" s="38">
        <v>1.7305280000000001</v>
      </c>
      <c r="EA1649" s="38">
        <v>1.625459</v>
      </c>
      <c r="EB1649" s="38">
        <v>1.265719</v>
      </c>
      <c r="EC1649" s="38">
        <v>0.87895120000000004</v>
      </c>
      <c r="ED1649" s="38">
        <v>1.2166779999999999</v>
      </c>
      <c r="EE1649" s="38">
        <v>1.038348</v>
      </c>
      <c r="EF1649" s="38">
        <v>0.80955390000000005</v>
      </c>
      <c r="EG1649" s="38">
        <v>0.36671740000000003</v>
      </c>
      <c r="EH1649" s="38">
        <v>-3.9299800000000003E-2</v>
      </c>
      <c r="EI1649" s="38">
        <v>-0.1374322</v>
      </c>
      <c r="EJ1649" s="38">
        <v>-1.266168</v>
      </c>
      <c r="EK1649" s="38">
        <v>-0.62743570000000004</v>
      </c>
      <c r="EL1649" s="38">
        <v>0.24578340000000001</v>
      </c>
      <c r="EM1649" s="38">
        <v>0.55845049999999996</v>
      </c>
      <c r="EN1649" s="38">
        <v>0.59670719999999999</v>
      </c>
      <c r="EO1649" s="38">
        <v>0.47133259999999999</v>
      </c>
      <c r="EP1649" s="38">
        <v>0.12705340000000001</v>
      </c>
      <c r="EQ1649" s="38">
        <v>-0.20551330000000001</v>
      </c>
      <c r="ER1649" s="38">
        <v>-0.4416813</v>
      </c>
      <c r="ES1649" s="38">
        <v>-0.52664580000000005</v>
      </c>
      <c r="ET1649" s="38">
        <v>0.5136037</v>
      </c>
      <c r="EU1649" s="38">
        <v>1.4251419999999999</v>
      </c>
      <c r="EV1649" s="38">
        <v>2.0791140000000001</v>
      </c>
      <c r="EW1649" s="38">
        <v>2.1210010000000001</v>
      </c>
      <c r="EX1649" s="38">
        <v>2.1813030000000002</v>
      </c>
      <c r="EY1649" s="38">
        <v>2.022052</v>
      </c>
      <c r="EZ1649" s="38">
        <v>1.598101</v>
      </c>
      <c r="FA1649" s="38">
        <v>1.1631640000000001</v>
      </c>
      <c r="FB1649" s="38">
        <v>81.935169999999999</v>
      </c>
      <c r="FC1649" s="38">
        <v>80.617729999999995</v>
      </c>
      <c r="FD1649" s="38">
        <v>78.78434</v>
      </c>
      <c r="FE1649" s="38">
        <v>77.306629999999998</v>
      </c>
      <c r="FF1649" s="38">
        <v>76.033860000000004</v>
      </c>
      <c r="FG1649" s="38">
        <v>75.08023</v>
      </c>
      <c r="FH1649" s="38">
        <v>74.306979999999996</v>
      </c>
      <c r="FI1649" s="38">
        <v>74.910049999999998</v>
      </c>
      <c r="FJ1649" s="38">
        <v>79.808139999999995</v>
      </c>
      <c r="FK1649" s="38">
        <v>86.179310000000001</v>
      </c>
      <c r="FL1649" s="38">
        <v>91.696929999999995</v>
      </c>
      <c r="FM1649" s="38">
        <v>96.163809999999998</v>
      </c>
      <c r="FN1649" s="38">
        <v>100.0136</v>
      </c>
      <c r="FO1649" s="38">
        <v>103.32389999999999</v>
      </c>
      <c r="FP1649" s="38">
        <v>105.70350000000001</v>
      </c>
      <c r="FQ1649" s="38">
        <v>107.2526</v>
      </c>
      <c r="FR1649" s="38">
        <v>107.7975</v>
      </c>
      <c r="FS1649" s="38">
        <v>107.0454</v>
      </c>
      <c r="FT1649" s="38">
        <v>104.9832</v>
      </c>
      <c r="FU1649" s="38">
        <v>99.932280000000006</v>
      </c>
      <c r="FV1649" s="38">
        <v>96.456180000000003</v>
      </c>
      <c r="FW1649">
        <v>93.122969999999995</v>
      </c>
      <c r="FX1649">
        <v>89.730410000000006</v>
      </c>
      <c r="FY1649">
        <v>87.923230000000004</v>
      </c>
      <c r="FZ1649">
        <v>0.57572100000000004</v>
      </c>
      <c r="GA1649">
        <v>4.51206</v>
      </c>
      <c r="GB1649">
        <v>1</v>
      </c>
    </row>
    <row r="1650" spans="1:184" x14ac:dyDescent="0.3">
      <c r="A1650" t="s">
        <v>1</v>
      </c>
      <c r="B1650" t="s">
        <v>224</v>
      </c>
      <c r="C1650" t="s">
        <v>1</v>
      </c>
      <c r="D1650" t="s">
        <v>1</v>
      </c>
      <c r="E1650" t="s">
        <v>1</v>
      </c>
      <c r="F1650" t="s">
        <v>1</v>
      </c>
      <c r="G1650" t="s">
        <v>1</v>
      </c>
      <c r="H1650" s="40" t="s">
        <v>1</v>
      </c>
      <c r="I1650" s="18" t="s">
        <v>1</v>
      </c>
      <c r="J1650" s="38" t="s">
        <v>1</v>
      </c>
      <c r="K1650" s="18">
        <v>44810</v>
      </c>
      <c r="L1650" s="38">
        <v>2082</v>
      </c>
      <c r="M1650" s="38">
        <v>2082</v>
      </c>
      <c r="N1650" s="38">
        <v>7.6865779999999999</v>
      </c>
      <c r="O1650" s="38">
        <v>7.3780320000000001</v>
      </c>
      <c r="P1650" s="38">
        <v>7.2112480000000003</v>
      </c>
      <c r="Q1650" s="38">
        <v>7.2560349999999998</v>
      </c>
      <c r="R1650" s="38">
        <v>7.5383509999999996</v>
      </c>
      <c r="S1650" s="38">
        <v>9.3590370000000007</v>
      </c>
      <c r="T1650" s="38">
        <v>14.502929999999999</v>
      </c>
      <c r="U1650" s="38">
        <v>19.24579</v>
      </c>
      <c r="V1650" s="38">
        <v>24.9389</v>
      </c>
      <c r="W1650" s="38">
        <v>28.223549999999999</v>
      </c>
      <c r="X1650" s="38">
        <v>31.08211</v>
      </c>
      <c r="Y1650" s="38">
        <v>33.723990000000001</v>
      </c>
      <c r="Z1650" s="38">
        <v>35.643279999999997</v>
      </c>
      <c r="AA1650" s="38">
        <v>38.030830000000002</v>
      </c>
      <c r="AB1650" s="38">
        <v>38.713369999999998</v>
      </c>
      <c r="AC1650" s="38">
        <v>35.11544</v>
      </c>
      <c r="AD1650" s="38">
        <v>28.22899</v>
      </c>
      <c r="AE1650" s="38">
        <v>23.543620000000001</v>
      </c>
      <c r="AF1650" s="38">
        <v>19.08193</v>
      </c>
      <c r="AG1650" s="38">
        <v>16.44435</v>
      </c>
      <c r="AH1650" s="38">
        <v>14.01932</v>
      </c>
      <c r="AI1650" s="38">
        <v>11.851800000000001</v>
      </c>
      <c r="AJ1650" s="38">
        <v>10.09689</v>
      </c>
      <c r="AK1650" s="38">
        <v>8.9375099999999996</v>
      </c>
      <c r="AL1650" s="38">
        <v>6.5187499999999995E-2</v>
      </c>
      <c r="AM1650" s="38">
        <v>8.9889999999999998E-2</v>
      </c>
      <c r="AN1650" s="38">
        <v>0.1420883</v>
      </c>
      <c r="AO1650" s="38">
        <v>4.6672999999999999E-2</v>
      </c>
      <c r="AP1650" s="38">
        <v>-0.2167577</v>
      </c>
      <c r="AQ1650" s="38">
        <v>-1.9650000000000001E-4</v>
      </c>
      <c r="AR1650" s="38">
        <v>9.1790999999999998E-2</v>
      </c>
      <c r="AS1650" s="38">
        <v>6.9599999999999995E-2</v>
      </c>
      <c r="AT1650" s="38">
        <v>-0.98598799999999998</v>
      </c>
      <c r="AU1650" s="38">
        <v>-0.91082669999999999</v>
      </c>
      <c r="AV1650" s="38">
        <v>-0.82479849999999999</v>
      </c>
      <c r="AW1650" s="38">
        <v>-0.47626289999999999</v>
      </c>
      <c r="AX1650" s="38">
        <v>-0.25252649999999999</v>
      </c>
      <c r="AY1650" s="38">
        <v>0.34217599999999998</v>
      </c>
      <c r="AZ1650" s="38">
        <v>0.51383040000000002</v>
      </c>
      <c r="BA1650" s="38">
        <v>0.48332910000000001</v>
      </c>
      <c r="BB1650" s="38">
        <v>0.66722539999999997</v>
      </c>
      <c r="BC1650" s="38">
        <v>0.1017762</v>
      </c>
      <c r="BD1650" s="38">
        <v>-0.29293160000000001</v>
      </c>
      <c r="BE1650" s="38">
        <v>-9.6615000000000006E-2</v>
      </c>
      <c r="BF1650" s="38">
        <v>5.1267999999999999E-3</v>
      </c>
      <c r="BG1650" s="38">
        <v>-4.4310299999999997E-2</v>
      </c>
      <c r="BH1650" s="38">
        <v>6.9712800000000005E-2</v>
      </c>
      <c r="BI1650" s="38">
        <v>-1.4186900000000001E-2</v>
      </c>
      <c r="BJ1650" s="38">
        <v>0.1460833</v>
      </c>
      <c r="BK1650" s="38">
        <v>0.16213530000000001</v>
      </c>
      <c r="BL1650" s="38">
        <v>0.20981320000000001</v>
      </c>
      <c r="BM1650" s="38">
        <v>0.1157258</v>
      </c>
      <c r="BN1650" s="38">
        <v>-0.12638279999999999</v>
      </c>
      <c r="BO1650" s="38">
        <v>7.7360300000000007E-2</v>
      </c>
      <c r="BP1650" s="38">
        <v>0.1827059</v>
      </c>
      <c r="BQ1650" s="38">
        <v>0.1526642</v>
      </c>
      <c r="BR1650" s="38">
        <v>-0.77683590000000002</v>
      </c>
      <c r="BS1650" s="38">
        <v>-0.71103510000000003</v>
      </c>
      <c r="BT1650" s="38">
        <v>-0.66686710000000005</v>
      </c>
      <c r="BU1650" s="38">
        <v>-0.35596670000000002</v>
      </c>
      <c r="BV1650" s="38">
        <v>-0.187002</v>
      </c>
      <c r="BW1650" s="38">
        <v>0.435722</v>
      </c>
      <c r="BX1650" s="38">
        <v>0.70836960000000004</v>
      </c>
      <c r="BY1650" s="38">
        <v>0.79001220000000005</v>
      </c>
      <c r="BZ1650" s="38">
        <v>0.88803509999999997</v>
      </c>
      <c r="CA1650" s="38">
        <v>0.31400210000000001</v>
      </c>
      <c r="CB1650" s="38">
        <v>-8.18242E-2</v>
      </c>
      <c r="CC1650" s="38">
        <v>7.6240600000000006E-2</v>
      </c>
      <c r="CD1650" s="38">
        <v>0.13479820000000001</v>
      </c>
      <c r="CE1650" s="38">
        <v>6.9569699999999998E-2</v>
      </c>
      <c r="CF1650" s="38">
        <v>0.1666841</v>
      </c>
      <c r="CG1650" s="38">
        <v>6.9971699999999998E-2</v>
      </c>
      <c r="CH1650" s="38">
        <v>0.2021114</v>
      </c>
      <c r="CI1650" s="38">
        <v>0.21217220000000001</v>
      </c>
      <c r="CJ1650" s="38">
        <v>0.25671929999999998</v>
      </c>
      <c r="CK1650" s="38">
        <v>0.16355159999999999</v>
      </c>
      <c r="CL1650" s="38">
        <v>-6.3789499999999999E-2</v>
      </c>
      <c r="CM1650" s="38">
        <v>0.1310759</v>
      </c>
      <c r="CN1650" s="38">
        <v>0.24567330000000001</v>
      </c>
      <c r="CO1650" s="38">
        <v>0.2101943</v>
      </c>
      <c r="CP1650" s="38">
        <v>-0.63197769999999998</v>
      </c>
      <c r="CQ1650" s="38">
        <v>-0.57265999999999995</v>
      </c>
      <c r="CR1650" s="38">
        <v>-0.55748419999999999</v>
      </c>
      <c r="CS1650" s="38">
        <v>-0.27265</v>
      </c>
      <c r="CT1650" s="38">
        <v>-0.14162</v>
      </c>
      <c r="CU1650" s="38">
        <v>0.5005117</v>
      </c>
      <c r="CV1650" s="38">
        <v>0.84310669999999999</v>
      </c>
      <c r="CW1650" s="38">
        <v>1.0024200000000001</v>
      </c>
      <c r="CX1650" s="38">
        <v>1.040967</v>
      </c>
      <c r="CY1650" s="38">
        <v>0.46098919999999999</v>
      </c>
      <c r="CZ1650" s="38">
        <v>6.4388100000000004E-2</v>
      </c>
      <c r="DA1650" s="38">
        <v>0.19595979999999999</v>
      </c>
      <c r="DB1650" s="38">
        <v>0.22460830000000001</v>
      </c>
      <c r="DC1650" s="38">
        <v>0.14844270000000001</v>
      </c>
      <c r="DD1650" s="38">
        <v>0.2338461</v>
      </c>
      <c r="DE1650" s="38">
        <v>0.1282597</v>
      </c>
      <c r="DF1650" s="38">
        <v>0.25813960000000002</v>
      </c>
      <c r="DG1650" s="38">
        <v>0.26220909999999997</v>
      </c>
      <c r="DH1650" s="38">
        <v>0.30362539999999999</v>
      </c>
      <c r="DI1650" s="38">
        <v>0.2113775</v>
      </c>
      <c r="DJ1650" s="38">
        <v>-1.1961000000000001E-3</v>
      </c>
      <c r="DK1650" s="38">
        <v>0.1847916</v>
      </c>
      <c r="DL1650" s="38">
        <v>0.30864069999999999</v>
      </c>
      <c r="DM1650" s="38">
        <v>0.26772430000000003</v>
      </c>
      <c r="DN1650" s="38">
        <v>-0.48711959999999999</v>
      </c>
      <c r="DO1650" s="38">
        <v>-0.43428499999999998</v>
      </c>
      <c r="DP1650" s="38">
        <v>-0.44810129999999998</v>
      </c>
      <c r="DQ1650" s="38">
        <v>-0.18933320000000001</v>
      </c>
      <c r="DR1650" s="38">
        <v>-9.6238000000000004E-2</v>
      </c>
      <c r="DS1650" s="38">
        <v>0.56530139999999995</v>
      </c>
      <c r="DT1650" s="38">
        <v>0.97784389999999999</v>
      </c>
      <c r="DU1650" s="38">
        <v>1.214828</v>
      </c>
      <c r="DV1650" s="38">
        <v>1.193899</v>
      </c>
      <c r="DW1650" s="38">
        <v>0.60797630000000003</v>
      </c>
      <c r="DX1650" s="38">
        <v>0.21060039999999999</v>
      </c>
      <c r="DY1650" s="38">
        <v>0.31567899999999999</v>
      </c>
      <c r="DZ1650" s="38">
        <v>0.31441839999999999</v>
      </c>
      <c r="EA1650" s="38">
        <v>0.22731560000000001</v>
      </c>
      <c r="EB1650" s="38">
        <v>0.3010081</v>
      </c>
      <c r="EC1650" s="38">
        <v>0.18654770000000001</v>
      </c>
      <c r="ED1650" s="38">
        <v>0.33903529999999998</v>
      </c>
      <c r="EE1650" s="38">
        <v>0.33445439999999999</v>
      </c>
      <c r="EF1650" s="38">
        <v>0.37135030000000002</v>
      </c>
      <c r="EG1650" s="38">
        <v>0.28043030000000002</v>
      </c>
      <c r="EH1650" s="38">
        <v>8.9178800000000003E-2</v>
      </c>
      <c r="EI1650" s="38">
        <v>0.26234839999999998</v>
      </c>
      <c r="EJ1650" s="38">
        <v>0.39955560000000001</v>
      </c>
      <c r="EK1650" s="38">
        <v>0.35078860000000001</v>
      </c>
      <c r="EL1650" s="38">
        <v>-0.27796749999999998</v>
      </c>
      <c r="EM1650" s="38">
        <v>-0.23449329999999999</v>
      </c>
      <c r="EN1650" s="38">
        <v>-0.29016989999999998</v>
      </c>
      <c r="EO1650" s="38">
        <v>-6.9037100000000004E-2</v>
      </c>
      <c r="EP1650" s="38">
        <v>-3.0713500000000001E-2</v>
      </c>
      <c r="EQ1650" s="38">
        <v>0.65884739999999997</v>
      </c>
      <c r="ER1650" s="38">
        <v>1.172383</v>
      </c>
      <c r="ES1650" s="38">
        <v>1.5215110000000001</v>
      </c>
      <c r="ET1650" s="38">
        <v>1.414709</v>
      </c>
      <c r="EU1650" s="38">
        <v>0.82020219999999999</v>
      </c>
      <c r="EV1650" s="38">
        <v>0.42170770000000002</v>
      </c>
      <c r="EW1650" s="38">
        <v>0.48853459999999999</v>
      </c>
      <c r="EX1650" s="38">
        <v>0.44408979999999998</v>
      </c>
      <c r="EY1650" s="38">
        <v>0.34119569999999999</v>
      </c>
      <c r="EZ1650" s="38">
        <v>0.39797939999999998</v>
      </c>
      <c r="FA1650" s="38">
        <v>0.27070620000000001</v>
      </c>
      <c r="FB1650" s="38">
        <v>84.888779999999997</v>
      </c>
      <c r="FC1650" s="38">
        <v>83.688389999999998</v>
      </c>
      <c r="FD1650" s="38">
        <v>82.214309999999998</v>
      </c>
      <c r="FE1650" s="38">
        <v>80.90504</v>
      </c>
      <c r="FF1650" s="38">
        <v>79.695210000000003</v>
      </c>
      <c r="FG1650" s="38">
        <v>78.839359999999999</v>
      </c>
      <c r="FH1650" s="38">
        <v>78.175449999999998</v>
      </c>
      <c r="FI1650" s="38">
        <v>80.592709999999997</v>
      </c>
      <c r="FJ1650" s="38">
        <v>85.973389999999995</v>
      </c>
      <c r="FK1650" s="38">
        <v>91.625590000000003</v>
      </c>
      <c r="FL1650" s="38">
        <v>96.254170000000002</v>
      </c>
      <c r="FM1650" s="38">
        <v>100.8215</v>
      </c>
      <c r="FN1650" s="38">
        <v>104.1973</v>
      </c>
      <c r="FO1650" s="38">
        <v>107.24769999999999</v>
      </c>
      <c r="FP1650" s="38">
        <v>109.5564</v>
      </c>
      <c r="FQ1650" s="38">
        <v>111.3355</v>
      </c>
      <c r="FR1650" s="38">
        <v>111.3571</v>
      </c>
      <c r="FS1650" s="38">
        <v>110.024</v>
      </c>
      <c r="FT1650" s="38">
        <v>107.2555</v>
      </c>
      <c r="FU1650" s="38">
        <v>101.3917</v>
      </c>
      <c r="FV1650" s="38">
        <v>96.548990000000003</v>
      </c>
      <c r="FW1650">
        <v>93.612920000000003</v>
      </c>
      <c r="FX1650">
        <v>91.520309999999995</v>
      </c>
      <c r="FY1650">
        <v>88.82535</v>
      </c>
      <c r="FZ1650">
        <v>0.228523</v>
      </c>
      <c r="GA1650">
        <v>1.7780210000000001</v>
      </c>
      <c r="GB1650">
        <v>1</v>
      </c>
    </row>
    <row r="1651" spans="1:184" x14ac:dyDescent="0.3">
      <c r="A1651" t="s">
        <v>1</v>
      </c>
      <c r="B1651" t="s">
        <v>224</v>
      </c>
      <c r="C1651" t="s">
        <v>1</v>
      </c>
      <c r="D1651" t="s">
        <v>1</v>
      </c>
      <c r="E1651" t="s">
        <v>1</v>
      </c>
      <c r="F1651" t="s">
        <v>1</v>
      </c>
      <c r="G1651" t="s">
        <v>1</v>
      </c>
      <c r="H1651" s="40" t="s">
        <v>1</v>
      </c>
      <c r="I1651" s="18" t="s">
        <v>1</v>
      </c>
      <c r="J1651" s="38" t="s">
        <v>1</v>
      </c>
      <c r="K1651" s="18">
        <v>44811</v>
      </c>
      <c r="L1651" s="38">
        <v>2082</v>
      </c>
      <c r="M1651" s="38">
        <v>2082</v>
      </c>
      <c r="N1651" s="38">
        <v>8.6439439999999994</v>
      </c>
      <c r="O1651" s="38">
        <v>8.1845780000000001</v>
      </c>
      <c r="P1651" s="38">
        <v>7.9352530000000003</v>
      </c>
      <c r="Q1651" s="38">
        <v>7.9753819999999997</v>
      </c>
      <c r="R1651" s="38">
        <v>8.1466580000000004</v>
      </c>
      <c r="S1651" s="38">
        <v>9.979355</v>
      </c>
      <c r="T1651" s="38">
        <v>14.77178</v>
      </c>
      <c r="U1651" s="38">
        <v>18.948219999999999</v>
      </c>
      <c r="V1651" s="38">
        <v>24.01435</v>
      </c>
      <c r="W1651" s="38">
        <v>26.955110000000001</v>
      </c>
      <c r="X1651" s="38">
        <v>29.530750000000001</v>
      </c>
      <c r="Y1651" s="38">
        <v>31.67604</v>
      </c>
      <c r="Z1651" s="38">
        <v>33.308250000000001</v>
      </c>
      <c r="AA1651" s="38">
        <v>35.016939999999998</v>
      </c>
      <c r="AB1651" s="38">
        <v>35.396949999999997</v>
      </c>
      <c r="AC1651" s="38">
        <v>32.041980000000002</v>
      </c>
      <c r="AD1651" s="38">
        <v>25.88954</v>
      </c>
      <c r="AE1651" s="38">
        <v>21.922599999999999</v>
      </c>
      <c r="AF1651" s="38">
        <v>18.156369999999999</v>
      </c>
      <c r="AG1651" s="38">
        <v>15.73052</v>
      </c>
      <c r="AH1651" s="38">
        <v>13.63381</v>
      </c>
      <c r="AI1651" s="38">
        <v>11.756030000000001</v>
      </c>
      <c r="AJ1651" s="38">
        <v>10.07048</v>
      </c>
      <c r="AK1651" s="38">
        <v>8.9435850000000006</v>
      </c>
      <c r="AL1651" s="38">
        <v>0.15444430000000001</v>
      </c>
      <c r="AM1651" s="38">
        <v>0.1063573</v>
      </c>
      <c r="AN1651" s="38">
        <v>0.14969830000000001</v>
      </c>
      <c r="AO1651" s="38">
        <v>-0.1981203</v>
      </c>
      <c r="AP1651" s="38">
        <v>-0.95253869999999996</v>
      </c>
      <c r="AQ1651" s="38">
        <v>-0.29699989999999998</v>
      </c>
      <c r="AR1651" s="38">
        <v>0.31574370000000002</v>
      </c>
      <c r="AS1651" s="38">
        <v>0.30263380000000001</v>
      </c>
      <c r="AT1651" s="38">
        <v>-0.60397920000000005</v>
      </c>
      <c r="AU1651" s="38">
        <v>-0.55934470000000003</v>
      </c>
      <c r="AV1651" s="38">
        <v>-0.47944700000000001</v>
      </c>
      <c r="AW1651" s="38">
        <v>-0.39914379999999999</v>
      </c>
      <c r="AX1651" s="38">
        <v>-0.30553010000000003</v>
      </c>
      <c r="AY1651" s="38">
        <v>0.1152508</v>
      </c>
      <c r="AZ1651" s="38">
        <v>0.49215330000000002</v>
      </c>
      <c r="BA1651" s="38">
        <v>0.1927238</v>
      </c>
      <c r="BB1651" s="38">
        <v>0.33207389999999998</v>
      </c>
      <c r="BC1651" s="38">
        <v>3.8277499999999999E-2</v>
      </c>
      <c r="BD1651" s="38">
        <v>-5.93476E-2</v>
      </c>
      <c r="BE1651" s="38">
        <v>0.1093147</v>
      </c>
      <c r="BF1651" s="38">
        <v>0.3158011</v>
      </c>
      <c r="BG1651" s="38">
        <v>0.46792660000000003</v>
      </c>
      <c r="BH1651" s="38">
        <v>0.39891120000000002</v>
      </c>
      <c r="BI1651" s="38">
        <v>0.29038120000000001</v>
      </c>
      <c r="BJ1651" s="38">
        <v>0.21038689999999999</v>
      </c>
      <c r="BK1651" s="38">
        <v>0.15691649999999999</v>
      </c>
      <c r="BL1651" s="38">
        <v>0.19817309999999999</v>
      </c>
      <c r="BM1651" s="38">
        <v>-0.14401700000000001</v>
      </c>
      <c r="BN1651" s="38">
        <v>-0.89361520000000005</v>
      </c>
      <c r="BO1651" s="38">
        <v>-0.2321657</v>
      </c>
      <c r="BP1651" s="38">
        <v>0.42956030000000001</v>
      </c>
      <c r="BQ1651" s="38">
        <v>0.38040109999999999</v>
      </c>
      <c r="BR1651" s="38">
        <v>-0.43696699999999999</v>
      </c>
      <c r="BS1651" s="38">
        <v>-0.41416789999999998</v>
      </c>
      <c r="BT1651" s="38">
        <v>-0.37203000000000003</v>
      </c>
      <c r="BU1651" s="38">
        <v>-0.31378220000000001</v>
      </c>
      <c r="BV1651" s="38">
        <v>-0.24562120000000001</v>
      </c>
      <c r="BW1651" s="38">
        <v>0.1855502</v>
      </c>
      <c r="BX1651" s="38">
        <v>0.65950509999999996</v>
      </c>
      <c r="BY1651" s="38">
        <v>0.40010030000000002</v>
      </c>
      <c r="BZ1651" s="38">
        <v>0.49997000000000003</v>
      </c>
      <c r="CA1651" s="38">
        <v>0.207265</v>
      </c>
      <c r="CB1651" s="38">
        <v>0.12632370000000001</v>
      </c>
      <c r="CC1651" s="38">
        <v>0.265768</v>
      </c>
      <c r="CD1651" s="38">
        <v>0.4409769</v>
      </c>
      <c r="CE1651" s="38">
        <v>0.56136920000000001</v>
      </c>
      <c r="CF1651" s="38">
        <v>0.47534019999999999</v>
      </c>
      <c r="CG1651" s="38">
        <v>0.35718860000000002</v>
      </c>
      <c r="CH1651" s="38">
        <v>0.24913250000000001</v>
      </c>
      <c r="CI1651" s="38">
        <v>0.19193360000000001</v>
      </c>
      <c r="CJ1651" s="38">
        <v>0.2317466</v>
      </c>
      <c r="CK1651" s="38">
        <v>-0.10654520000000001</v>
      </c>
      <c r="CL1651" s="38">
        <v>-0.85280489999999998</v>
      </c>
      <c r="CM1651" s="38">
        <v>-0.18726180000000001</v>
      </c>
      <c r="CN1651" s="38">
        <v>0.50838939999999999</v>
      </c>
      <c r="CO1651" s="38">
        <v>0.4342625</v>
      </c>
      <c r="CP1651" s="38">
        <v>-0.32129479999999999</v>
      </c>
      <c r="CQ1651" s="38">
        <v>-0.31361879999999998</v>
      </c>
      <c r="CR1651" s="38">
        <v>-0.29763339999999999</v>
      </c>
      <c r="CS1651" s="38">
        <v>-0.25466100000000003</v>
      </c>
      <c r="CT1651" s="38">
        <v>-0.20412849999999999</v>
      </c>
      <c r="CU1651" s="38">
        <v>0.23423939999999999</v>
      </c>
      <c r="CV1651" s="38">
        <v>0.7754124</v>
      </c>
      <c r="CW1651" s="38">
        <v>0.54372860000000001</v>
      </c>
      <c r="CX1651" s="38">
        <v>0.61625439999999998</v>
      </c>
      <c r="CY1651" s="38">
        <v>0.32430520000000002</v>
      </c>
      <c r="CZ1651" s="38">
        <v>0.25491900000000001</v>
      </c>
      <c r="DA1651" s="38">
        <v>0.37412699999999999</v>
      </c>
      <c r="DB1651" s="38">
        <v>0.52767319999999995</v>
      </c>
      <c r="DC1651" s="38">
        <v>0.62608719999999995</v>
      </c>
      <c r="DD1651" s="38">
        <v>0.52827460000000004</v>
      </c>
      <c r="DE1651" s="38">
        <v>0.40345930000000002</v>
      </c>
      <c r="DF1651" s="38">
        <v>0.28787819999999997</v>
      </c>
      <c r="DG1651" s="38">
        <v>0.22695070000000001</v>
      </c>
      <c r="DH1651" s="38">
        <v>0.26532</v>
      </c>
      <c r="DI1651" s="38">
        <v>-6.9073399999999993E-2</v>
      </c>
      <c r="DJ1651" s="38">
        <v>-0.81199460000000001</v>
      </c>
      <c r="DK1651" s="38">
        <v>-0.14235780000000001</v>
      </c>
      <c r="DL1651" s="38">
        <v>0.58721840000000003</v>
      </c>
      <c r="DM1651" s="38">
        <v>0.4881239</v>
      </c>
      <c r="DN1651" s="38">
        <v>-0.20562269999999999</v>
      </c>
      <c r="DO1651" s="38">
        <v>-0.2130698</v>
      </c>
      <c r="DP1651" s="38">
        <v>-0.22323670000000001</v>
      </c>
      <c r="DQ1651" s="38">
        <v>-0.19553989999999999</v>
      </c>
      <c r="DR1651" s="38">
        <v>-0.1626358</v>
      </c>
      <c r="DS1651" s="38">
        <v>0.28292850000000003</v>
      </c>
      <c r="DT1651" s="38">
        <v>0.89131970000000005</v>
      </c>
      <c r="DU1651" s="38">
        <v>0.68735690000000005</v>
      </c>
      <c r="DV1651" s="38">
        <v>0.73253880000000005</v>
      </c>
      <c r="DW1651" s="38">
        <v>0.4413455</v>
      </c>
      <c r="DX1651" s="38">
        <v>0.38351429999999997</v>
      </c>
      <c r="DY1651" s="38">
        <v>0.48248600000000003</v>
      </c>
      <c r="DZ1651" s="38">
        <v>0.61436959999999996</v>
      </c>
      <c r="EA1651" s="38">
        <v>0.69080520000000001</v>
      </c>
      <c r="EB1651" s="38">
        <v>0.58120899999999998</v>
      </c>
      <c r="EC1651" s="38">
        <v>0.44972990000000002</v>
      </c>
      <c r="ED1651" s="38">
        <v>0.34382079999999998</v>
      </c>
      <c r="EE1651" s="38">
        <v>0.27750989999999998</v>
      </c>
      <c r="EF1651" s="38">
        <v>0.31379479999999998</v>
      </c>
      <c r="EG1651" s="38">
        <v>-1.49701E-2</v>
      </c>
      <c r="EH1651" s="38">
        <v>-0.75307109999999999</v>
      </c>
      <c r="EI1651" s="38">
        <v>-7.7523599999999998E-2</v>
      </c>
      <c r="EJ1651" s="38">
        <v>0.70103499999999996</v>
      </c>
      <c r="EK1651" s="38">
        <v>0.56589109999999998</v>
      </c>
      <c r="EL1651" s="38">
        <v>-3.8610499999999999E-2</v>
      </c>
      <c r="EM1651" s="38">
        <v>-6.7892900000000006E-2</v>
      </c>
      <c r="EN1651" s="38">
        <v>-0.1158197</v>
      </c>
      <c r="EO1651" s="38">
        <v>-0.11017830000000001</v>
      </c>
      <c r="EP1651" s="38">
        <v>-0.1027269</v>
      </c>
      <c r="EQ1651" s="38">
        <v>0.35322799999999999</v>
      </c>
      <c r="ER1651" s="38">
        <v>1.0586709999999999</v>
      </c>
      <c r="ES1651" s="38">
        <v>0.89473340000000001</v>
      </c>
      <c r="ET1651" s="38">
        <v>0.90043490000000004</v>
      </c>
      <c r="EU1651" s="38">
        <v>0.61033300000000001</v>
      </c>
      <c r="EV1651" s="38">
        <v>0.56918550000000001</v>
      </c>
      <c r="EW1651" s="38">
        <v>0.63893929999999999</v>
      </c>
      <c r="EX1651" s="38">
        <v>0.73954529999999996</v>
      </c>
      <c r="EY1651" s="38">
        <v>0.78424780000000005</v>
      </c>
      <c r="EZ1651" s="38">
        <v>0.65763799999999994</v>
      </c>
      <c r="FA1651" s="38">
        <v>0.51653740000000004</v>
      </c>
      <c r="FB1651" s="38">
        <v>87.155969999999996</v>
      </c>
      <c r="FC1651" s="38">
        <v>85.904430000000005</v>
      </c>
      <c r="FD1651" s="38">
        <v>83.520060000000001</v>
      </c>
      <c r="FE1651" s="38">
        <v>82.366140000000001</v>
      </c>
      <c r="FF1651" s="38">
        <v>80.623469999999998</v>
      </c>
      <c r="FG1651" s="38">
        <v>78.770660000000007</v>
      </c>
      <c r="FH1651" s="38">
        <v>78.218140000000005</v>
      </c>
      <c r="FI1651" s="38">
        <v>79.011589999999998</v>
      </c>
      <c r="FJ1651" s="38">
        <v>83.799520000000001</v>
      </c>
      <c r="FK1651" s="38">
        <v>89.246030000000005</v>
      </c>
      <c r="FL1651" s="38">
        <v>94.188289999999995</v>
      </c>
      <c r="FM1651" s="38">
        <v>97.727869999999996</v>
      </c>
      <c r="FN1651" s="38">
        <v>101.16330000000001</v>
      </c>
      <c r="FO1651" s="38">
        <v>103.9083</v>
      </c>
      <c r="FP1651" s="38">
        <v>105.8246</v>
      </c>
      <c r="FQ1651" s="38">
        <v>106.8891</v>
      </c>
      <c r="FR1651" s="38">
        <v>106.99939999999999</v>
      </c>
      <c r="FS1651" s="38">
        <v>105.6138</v>
      </c>
      <c r="FT1651" s="38">
        <v>102.2841</v>
      </c>
      <c r="FU1651" s="38">
        <v>97.795529999999999</v>
      </c>
      <c r="FV1651" s="38">
        <v>94.534800000000004</v>
      </c>
      <c r="FW1651">
        <v>92.200729999999993</v>
      </c>
      <c r="FX1651">
        <v>89.26782</v>
      </c>
      <c r="FY1651">
        <v>86.611320000000006</v>
      </c>
      <c r="FZ1651">
        <v>0.1949708</v>
      </c>
      <c r="GA1651">
        <v>1.4198310000000001</v>
      </c>
      <c r="GB1651">
        <v>1</v>
      </c>
    </row>
    <row r="1652" spans="1:184" x14ac:dyDescent="0.3">
      <c r="A1652" t="s">
        <v>1</v>
      </c>
      <c r="B1652" t="s">
        <v>224</v>
      </c>
      <c r="C1652" t="s">
        <v>1</v>
      </c>
      <c r="D1652" t="s">
        <v>1</v>
      </c>
      <c r="E1652" t="s">
        <v>1</v>
      </c>
      <c r="F1652" t="s">
        <v>1</v>
      </c>
      <c r="G1652" t="s">
        <v>1</v>
      </c>
      <c r="H1652" s="40" t="s">
        <v>1</v>
      </c>
      <c r="I1652" s="18" t="s">
        <v>1</v>
      </c>
      <c r="J1652" s="38" t="s">
        <v>1</v>
      </c>
      <c r="K1652" s="18" t="s">
        <v>2</v>
      </c>
      <c r="L1652" s="38">
        <v>2093</v>
      </c>
      <c r="M1652" s="38">
        <v>2093</v>
      </c>
      <c r="N1652" s="38">
        <v>6.8476359999999996</v>
      </c>
      <c r="O1652" s="38">
        <v>6.5294559999999997</v>
      </c>
      <c r="P1652" s="38">
        <v>6.3194410000000003</v>
      </c>
      <c r="Q1652" s="38">
        <v>6.3145290000000003</v>
      </c>
      <c r="R1652" s="38">
        <v>6.4924390000000001</v>
      </c>
      <c r="S1652" s="38">
        <v>7.6288830000000001</v>
      </c>
      <c r="T1652" s="38">
        <v>10.60459</v>
      </c>
      <c r="U1652" s="38">
        <v>13.321020000000001</v>
      </c>
      <c r="V1652" s="38">
        <v>16.670020000000001</v>
      </c>
      <c r="W1652" s="38">
        <v>18.691780000000001</v>
      </c>
      <c r="X1652" s="38">
        <v>20.648420000000002</v>
      </c>
      <c r="Y1652" s="38">
        <v>22.467179999999999</v>
      </c>
      <c r="Z1652" s="38">
        <v>23.79177</v>
      </c>
      <c r="AA1652" s="38">
        <v>25.33858</v>
      </c>
      <c r="AB1652" s="38">
        <v>25.899049999999999</v>
      </c>
      <c r="AC1652" s="38">
        <v>23.958629999999999</v>
      </c>
      <c r="AD1652" s="38">
        <v>19.87312</v>
      </c>
      <c r="AE1652" s="38">
        <v>17.128979999999999</v>
      </c>
      <c r="AF1652" s="38">
        <v>14.366809999999999</v>
      </c>
      <c r="AG1652" s="38">
        <v>12.77075</v>
      </c>
      <c r="AH1652" s="38">
        <v>11.099</v>
      </c>
      <c r="AI1652" s="38">
        <v>9.6160759999999996</v>
      </c>
      <c r="AJ1652" s="38">
        <v>8.3441759999999991</v>
      </c>
      <c r="AK1652" s="38">
        <v>7.5148640000000002</v>
      </c>
      <c r="AL1652" s="38">
        <v>-6.3536200000000001E-2</v>
      </c>
      <c r="AM1652" s="38">
        <v>-3.3827000000000003E-2</v>
      </c>
      <c r="AN1652" s="38">
        <v>-4.4539999999999998E-4</v>
      </c>
      <c r="AO1652" s="38">
        <v>-3.1566900000000002E-2</v>
      </c>
      <c r="AP1652" s="38">
        <v>-0.1575086</v>
      </c>
      <c r="AQ1652" s="38">
        <v>-4.17878E-2</v>
      </c>
      <c r="AR1652" s="38">
        <v>2.36782E-2</v>
      </c>
      <c r="AS1652" s="38">
        <v>4.1488999999999996E-3</v>
      </c>
      <c r="AT1652" s="38">
        <v>-0.30036790000000002</v>
      </c>
      <c r="AU1652" s="38">
        <v>-0.34994380000000003</v>
      </c>
      <c r="AV1652" s="38">
        <v>-0.38323099999999999</v>
      </c>
      <c r="AW1652" s="38">
        <v>-0.22090879999999999</v>
      </c>
      <c r="AX1652" s="38">
        <v>-0.11746280000000001</v>
      </c>
      <c r="AY1652" s="38">
        <v>6.0119499999999999E-2</v>
      </c>
      <c r="AZ1652" s="38">
        <v>0.11164010000000001</v>
      </c>
      <c r="BA1652" s="38">
        <v>0.1025455</v>
      </c>
      <c r="BB1652" s="38">
        <v>0.22724569999999999</v>
      </c>
      <c r="BC1652" s="38">
        <v>1.28462E-2</v>
      </c>
      <c r="BD1652" s="38">
        <v>-9.3802399999999994E-2</v>
      </c>
      <c r="BE1652" s="38">
        <v>2.4423000000000001E-3</v>
      </c>
      <c r="BF1652" s="38">
        <v>0.10091849999999999</v>
      </c>
      <c r="BG1652" s="38">
        <v>4.0683400000000002E-2</v>
      </c>
      <c r="BH1652" s="38">
        <v>6.3914100000000001E-2</v>
      </c>
      <c r="BI1652" s="38">
        <v>4.4516199999999999E-2</v>
      </c>
      <c r="BJ1652" s="38">
        <v>-1.71649E-2</v>
      </c>
      <c r="BK1652" s="38">
        <v>4.6220999999999996E-3</v>
      </c>
      <c r="BL1652" s="38">
        <v>3.7998299999999999E-2</v>
      </c>
      <c r="BM1652" s="38">
        <v>8.5944999999999997E-3</v>
      </c>
      <c r="BN1652" s="38">
        <v>-9.8707699999999995E-2</v>
      </c>
      <c r="BO1652" s="38">
        <v>4.6874999999999998E-3</v>
      </c>
      <c r="BP1652" s="38">
        <v>6.7138400000000001E-2</v>
      </c>
      <c r="BQ1652" s="38">
        <v>5.9940300000000002E-2</v>
      </c>
      <c r="BR1652" s="38">
        <v>-0.20506099999999999</v>
      </c>
      <c r="BS1652" s="38">
        <v>-0.24706120000000001</v>
      </c>
      <c r="BT1652" s="38">
        <v>-0.27286539999999998</v>
      </c>
      <c r="BU1652" s="38">
        <v>-0.1462388</v>
      </c>
      <c r="BV1652" s="38">
        <v>-8.5473800000000003E-2</v>
      </c>
      <c r="BW1652" s="38">
        <v>0.11380170000000001</v>
      </c>
      <c r="BX1652" s="38">
        <v>0.2403005</v>
      </c>
      <c r="BY1652" s="38">
        <v>0.2476507</v>
      </c>
      <c r="BZ1652" s="38">
        <v>0.35683369999999998</v>
      </c>
      <c r="CA1652" s="38">
        <v>0.15243680000000001</v>
      </c>
      <c r="CB1652" s="38">
        <v>3.0887000000000001E-2</v>
      </c>
      <c r="CC1652" s="38">
        <v>0.1085039</v>
      </c>
      <c r="CD1652" s="38">
        <v>0.17224790000000001</v>
      </c>
      <c r="CE1652" s="38">
        <v>0.1025044</v>
      </c>
      <c r="CF1652" s="38">
        <v>0.1175527</v>
      </c>
      <c r="CG1652" s="38">
        <v>9.2084100000000002E-2</v>
      </c>
      <c r="CH1652" s="38">
        <v>1.49517E-2</v>
      </c>
      <c r="CI1652" s="38">
        <v>3.1251800000000003E-2</v>
      </c>
      <c r="CJ1652" s="38">
        <v>6.4624299999999996E-2</v>
      </c>
      <c r="CK1652" s="38">
        <v>3.6410100000000001E-2</v>
      </c>
      <c r="CL1652" s="38">
        <v>-5.7982499999999999E-2</v>
      </c>
      <c r="CM1652" s="38">
        <v>3.6876199999999998E-2</v>
      </c>
      <c r="CN1652" s="38">
        <v>9.72388E-2</v>
      </c>
      <c r="CO1652" s="38">
        <v>9.8581199999999994E-2</v>
      </c>
      <c r="CP1652" s="38">
        <v>-0.1390518</v>
      </c>
      <c r="CQ1652" s="38">
        <v>-0.17580499999999999</v>
      </c>
      <c r="CR1652" s="38">
        <v>-0.1964264</v>
      </c>
      <c r="CS1652" s="38">
        <v>-9.4522499999999995E-2</v>
      </c>
      <c r="CT1652" s="38">
        <v>-6.3318299999999994E-2</v>
      </c>
      <c r="CU1652" s="38">
        <v>0.1509819</v>
      </c>
      <c r="CV1652" s="38">
        <v>0.32941029999999999</v>
      </c>
      <c r="CW1652" s="38">
        <v>0.34815010000000002</v>
      </c>
      <c r="CX1652" s="38">
        <v>0.44658589999999998</v>
      </c>
      <c r="CY1652" s="38">
        <v>0.2491167</v>
      </c>
      <c r="CZ1652" s="38">
        <v>0.11724660000000001</v>
      </c>
      <c r="DA1652" s="38">
        <v>0.18196180000000001</v>
      </c>
      <c r="DB1652" s="38">
        <v>0.2216505</v>
      </c>
      <c r="DC1652" s="38">
        <v>0.14532149999999999</v>
      </c>
      <c r="DD1652" s="38">
        <v>0.1547026</v>
      </c>
      <c r="DE1652" s="38">
        <v>0.12502949999999999</v>
      </c>
      <c r="DF1652" s="38">
        <v>4.70683E-2</v>
      </c>
      <c r="DG1652" s="38">
        <v>5.7881500000000002E-2</v>
      </c>
      <c r="DH1652" s="38">
        <v>9.1250300000000006E-2</v>
      </c>
      <c r="DI1652" s="38">
        <v>6.42258E-2</v>
      </c>
      <c r="DJ1652" s="38">
        <v>-1.72572E-2</v>
      </c>
      <c r="DK1652" s="38">
        <v>6.9064899999999999E-2</v>
      </c>
      <c r="DL1652" s="38">
        <v>0.12733920000000001</v>
      </c>
      <c r="DM1652" s="38">
        <v>0.13722210000000001</v>
      </c>
      <c r="DN1652" s="38">
        <v>-7.3042599999999999E-2</v>
      </c>
      <c r="DO1652" s="38">
        <v>-0.1045488</v>
      </c>
      <c r="DP1652" s="38">
        <v>-0.1199875</v>
      </c>
      <c r="DQ1652" s="38">
        <v>-4.2806299999999999E-2</v>
      </c>
      <c r="DR1652" s="38">
        <v>-4.1162700000000003E-2</v>
      </c>
      <c r="DS1652" s="38">
        <v>0.1881621</v>
      </c>
      <c r="DT1652" s="38">
        <v>0.41852020000000001</v>
      </c>
      <c r="DU1652" s="38">
        <v>0.44864949999999998</v>
      </c>
      <c r="DV1652" s="38">
        <v>0.53633810000000004</v>
      </c>
      <c r="DW1652" s="38">
        <v>0.34579670000000001</v>
      </c>
      <c r="DX1652" s="38">
        <v>0.20360610000000001</v>
      </c>
      <c r="DY1652" s="38">
        <v>0.25541979999999997</v>
      </c>
      <c r="DZ1652" s="38">
        <v>0.27105309999999999</v>
      </c>
      <c r="EA1652" s="38">
        <v>0.18813859999999999</v>
      </c>
      <c r="EB1652" s="38">
        <v>0.19185250000000001</v>
      </c>
      <c r="EC1652" s="38">
        <v>0.1579749</v>
      </c>
      <c r="ED1652" s="38">
        <v>9.3439599999999998E-2</v>
      </c>
      <c r="EE1652" s="38">
        <v>9.6330499999999999E-2</v>
      </c>
      <c r="EF1652" s="38">
        <v>0.12969410000000001</v>
      </c>
      <c r="EG1652" s="38">
        <v>0.1043872</v>
      </c>
      <c r="EH1652" s="38">
        <v>4.1543700000000003E-2</v>
      </c>
      <c r="EI1652" s="38">
        <v>0.1155402</v>
      </c>
      <c r="EJ1652" s="38">
        <v>0.17079939999999999</v>
      </c>
      <c r="EK1652" s="38">
        <v>0.1930134</v>
      </c>
      <c r="EL1652" s="38">
        <v>2.2264200000000001E-2</v>
      </c>
      <c r="EM1652" s="38">
        <v>-1.6662000000000001E-3</v>
      </c>
      <c r="EN1652" s="38">
        <v>-9.6218999999999992E-3</v>
      </c>
      <c r="EO1652" s="38">
        <v>3.1863700000000002E-2</v>
      </c>
      <c r="EP1652" s="38">
        <v>-9.1736999999999999E-3</v>
      </c>
      <c r="EQ1652" s="38">
        <v>0.24184430000000001</v>
      </c>
      <c r="ER1652" s="38">
        <v>0.54718060000000002</v>
      </c>
      <c r="ES1652" s="38">
        <v>0.59375460000000002</v>
      </c>
      <c r="ET1652" s="38">
        <v>0.66592609999999997</v>
      </c>
      <c r="EU1652" s="38">
        <v>0.48538730000000002</v>
      </c>
      <c r="EV1652" s="38">
        <v>0.32829560000000002</v>
      </c>
      <c r="EW1652" s="38">
        <v>0.36148130000000001</v>
      </c>
      <c r="EX1652" s="38">
        <v>0.34238249999999998</v>
      </c>
      <c r="EY1652" s="38">
        <v>0.2499596</v>
      </c>
      <c r="EZ1652" s="38">
        <v>0.24549099999999999</v>
      </c>
      <c r="FA1652" s="38">
        <v>0.2055429</v>
      </c>
      <c r="FB1652" s="38">
        <v>79.866100000000003</v>
      </c>
      <c r="FC1652" s="38">
        <v>78.307429999999997</v>
      </c>
      <c r="FD1652" s="38">
        <v>76.51634</v>
      </c>
      <c r="FE1652" s="38">
        <v>74.937839999999994</v>
      </c>
      <c r="FF1652" s="38">
        <v>73.637590000000003</v>
      </c>
      <c r="FG1652" s="38">
        <v>72.409819999999996</v>
      </c>
      <c r="FH1652" s="38">
        <v>72.198520000000002</v>
      </c>
      <c r="FI1652" s="38">
        <v>74.77167</v>
      </c>
      <c r="FJ1652" s="38">
        <v>79.339129999999997</v>
      </c>
      <c r="FK1652" s="38">
        <v>83.998589999999993</v>
      </c>
      <c r="FL1652" s="38">
        <v>88.307400000000001</v>
      </c>
      <c r="FM1652" s="38">
        <v>92.216729999999998</v>
      </c>
      <c r="FN1652" s="38">
        <v>95.507270000000005</v>
      </c>
      <c r="FO1652" s="38">
        <v>98.154240000000001</v>
      </c>
      <c r="FP1652" s="38">
        <v>100.2089</v>
      </c>
      <c r="FQ1652" s="38">
        <v>101.6656</v>
      </c>
      <c r="FR1652" s="38">
        <v>102.2486</v>
      </c>
      <c r="FS1652" s="38">
        <v>101.5966</v>
      </c>
      <c r="FT1652" s="38">
        <v>99.835359999999994</v>
      </c>
      <c r="FU1652" s="38">
        <v>96.216819999999998</v>
      </c>
      <c r="FV1652" s="38">
        <v>91.950299999999999</v>
      </c>
      <c r="FW1652">
        <v>88.400559999999999</v>
      </c>
      <c r="FX1652">
        <v>85.387450000000001</v>
      </c>
      <c r="FY1652">
        <v>82.701340000000002</v>
      </c>
      <c r="FZ1652">
        <v>0.14749219999999999</v>
      </c>
      <c r="GA1652">
        <v>1.171637</v>
      </c>
      <c r="GB1652">
        <v>1</v>
      </c>
    </row>
    <row r="1653" spans="1:184" x14ac:dyDescent="0.3">
      <c r="A1653" t="s">
        <v>1</v>
      </c>
      <c r="B1653" t="s">
        <v>189</v>
      </c>
      <c r="C1653" t="s">
        <v>1</v>
      </c>
      <c r="D1653" t="s">
        <v>1</v>
      </c>
      <c r="E1653" t="s">
        <v>1</v>
      </c>
      <c r="F1653" t="s">
        <v>1</v>
      </c>
      <c r="G1653" t="s">
        <v>1</v>
      </c>
      <c r="H1653" s="40" t="s">
        <v>1</v>
      </c>
      <c r="I1653" s="18" t="s">
        <v>1</v>
      </c>
      <c r="J1653" s="38" t="s">
        <v>1</v>
      </c>
      <c r="K1653" s="18">
        <v>44722</v>
      </c>
      <c r="L1653" s="38">
        <v>18591</v>
      </c>
      <c r="M1653" s="38">
        <v>18591</v>
      </c>
      <c r="N1653" s="38">
        <v>5.1193330000000001</v>
      </c>
      <c r="O1653" s="38">
        <v>4.9885700000000002</v>
      </c>
      <c r="P1653" s="38">
        <v>4.9056790000000001</v>
      </c>
      <c r="Q1653" s="38">
        <v>4.8401350000000001</v>
      </c>
      <c r="R1653" s="38">
        <v>4.9552810000000003</v>
      </c>
      <c r="S1653" s="38">
        <v>5.2307309999999996</v>
      </c>
      <c r="T1653" s="38">
        <v>5.516267</v>
      </c>
      <c r="U1653" s="38">
        <v>5.9629799999999999</v>
      </c>
      <c r="V1653" s="38">
        <v>6.2659399999999996</v>
      </c>
      <c r="W1653" s="38">
        <v>6.4531289999999997</v>
      </c>
      <c r="X1653" s="38">
        <v>6.6150700000000002</v>
      </c>
      <c r="Y1653" s="38">
        <v>6.7455340000000001</v>
      </c>
      <c r="Z1653" s="38">
        <v>6.746467</v>
      </c>
      <c r="AA1653" s="38">
        <v>6.8213929999999996</v>
      </c>
      <c r="AB1653" s="38">
        <v>6.7242259999999998</v>
      </c>
      <c r="AC1653" s="38">
        <v>6.4968050000000002</v>
      </c>
      <c r="AD1653" s="38">
        <v>6.1498270000000002</v>
      </c>
      <c r="AE1653" s="38">
        <v>5.6547890000000001</v>
      </c>
      <c r="AF1653" s="38">
        <v>5.5482889999999996</v>
      </c>
      <c r="AG1653" s="38">
        <v>5.5851230000000003</v>
      </c>
      <c r="AH1653" s="38">
        <v>5.6905099999999997</v>
      </c>
      <c r="AI1653" s="38">
        <v>5.7668140000000001</v>
      </c>
      <c r="AJ1653" s="38">
        <v>5.5556359999999998</v>
      </c>
      <c r="AK1653" s="38">
        <v>5.288932</v>
      </c>
      <c r="AL1653" s="38">
        <v>-3.3670400000000003E-2</v>
      </c>
      <c r="AM1653" s="38">
        <v>-3.8904399999999999E-2</v>
      </c>
      <c r="AN1653" s="38">
        <v>-4.7039999999999998E-3</v>
      </c>
      <c r="AO1653" s="38">
        <v>2.4023599999999999E-2</v>
      </c>
      <c r="AP1653" s="38">
        <v>4.0236500000000001E-2</v>
      </c>
      <c r="AQ1653" s="38">
        <v>5.3049000000000004E-3</v>
      </c>
      <c r="AR1653" s="38">
        <v>-4.2918600000000001E-2</v>
      </c>
      <c r="AS1653" s="38">
        <v>-4.4655E-2</v>
      </c>
      <c r="AT1653" s="38">
        <v>-8.0435699999999999E-2</v>
      </c>
      <c r="AU1653" s="38">
        <v>-0.13065969999999999</v>
      </c>
      <c r="AV1653" s="38">
        <v>-0.12405289999999999</v>
      </c>
      <c r="AW1653" s="38">
        <v>-5.6659300000000003E-2</v>
      </c>
      <c r="AX1653" s="38">
        <v>-2.00988E-2</v>
      </c>
      <c r="AY1653" s="38">
        <v>2.0768000000000002E-3</v>
      </c>
      <c r="AZ1653" s="38">
        <v>5.3027900000000003E-2</v>
      </c>
      <c r="BA1653" s="38">
        <v>6.4348699999999995E-2</v>
      </c>
      <c r="BB1653" s="38">
        <v>7.4334200000000003E-2</v>
      </c>
      <c r="BC1653" s="38">
        <v>5.3338799999999999E-2</v>
      </c>
      <c r="BD1653" s="38">
        <v>4.4403999999999999E-2</v>
      </c>
      <c r="BE1653" s="38">
        <v>6.2314799999999997E-2</v>
      </c>
      <c r="BF1653" s="38">
        <v>6.8309999999999996E-2</v>
      </c>
      <c r="BG1653" s="38">
        <v>7.9142199999999996E-2</v>
      </c>
      <c r="BH1653" s="38">
        <v>3.8451600000000002E-2</v>
      </c>
      <c r="BI1653" s="38">
        <v>-2.27919E-2</v>
      </c>
      <c r="BJ1653" s="38">
        <v>-1.2658600000000001E-2</v>
      </c>
      <c r="BK1653" s="38">
        <v>-2.19992E-2</v>
      </c>
      <c r="BL1653" s="38">
        <v>1.32675E-2</v>
      </c>
      <c r="BM1653" s="38">
        <v>3.7369100000000002E-2</v>
      </c>
      <c r="BN1653" s="38">
        <v>5.7154000000000003E-2</v>
      </c>
      <c r="BO1653" s="38">
        <v>2.3869000000000001E-2</v>
      </c>
      <c r="BP1653" s="38">
        <v>-2.4093099999999999E-2</v>
      </c>
      <c r="BQ1653" s="38">
        <v>-2.63433E-2</v>
      </c>
      <c r="BR1653" s="38">
        <v>-6.12141E-2</v>
      </c>
      <c r="BS1653" s="38">
        <v>-0.1082605</v>
      </c>
      <c r="BT1653" s="38">
        <v>-0.10557900000000001</v>
      </c>
      <c r="BU1653" s="38">
        <v>-4.2255099999999997E-2</v>
      </c>
      <c r="BV1653" s="38">
        <v>-6.9633999999999998E-3</v>
      </c>
      <c r="BW1653" s="38">
        <v>1.3984999999999999E-2</v>
      </c>
      <c r="BX1653" s="38">
        <v>7.0674699999999993E-2</v>
      </c>
      <c r="BY1653" s="38">
        <v>8.4974400000000005E-2</v>
      </c>
      <c r="BZ1653" s="38">
        <v>9.4300400000000006E-2</v>
      </c>
      <c r="CA1653" s="38">
        <v>7.6258400000000004E-2</v>
      </c>
      <c r="CB1653" s="38">
        <v>6.7918500000000007E-2</v>
      </c>
      <c r="CC1653" s="38">
        <v>8.5863400000000006E-2</v>
      </c>
      <c r="CD1653" s="38">
        <v>9.1335399999999997E-2</v>
      </c>
      <c r="CE1653" s="38">
        <v>0.1048588</v>
      </c>
      <c r="CF1653" s="38">
        <v>6.3358800000000007E-2</v>
      </c>
      <c r="CG1653" s="38">
        <v>3.7147E-3</v>
      </c>
      <c r="CH1653" s="38">
        <v>1.8940999999999999E-3</v>
      </c>
      <c r="CI1653" s="38">
        <v>-1.02906E-2</v>
      </c>
      <c r="CJ1653" s="38">
        <v>2.5714500000000001E-2</v>
      </c>
      <c r="CK1653" s="38">
        <v>4.6612199999999999E-2</v>
      </c>
      <c r="CL1653" s="38">
        <v>6.8871000000000002E-2</v>
      </c>
      <c r="CM1653" s="38">
        <v>3.6726500000000002E-2</v>
      </c>
      <c r="CN1653" s="38">
        <v>-1.1054700000000001E-2</v>
      </c>
      <c r="CO1653" s="38">
        <v>-1.36607E-2</v>
      </c>
      <c r="CP1653" s="38">
        <v>-4.7901199999999998E-2</v>
      </c>
      <c r="CQ1653" s="38">
        <v>-9.2746899999999993E-2</v>
      </c>
      <c r="CR1653" s="38">
        <v>-9.2784000000000005E-2</v>
      </c>
      <c r="CS1653" s="38">
        <v>-3.2278800000000003E-2</v>
      </c>
      <c r="CT1653" s="38">
        <v>2.1342000000000002E-3</v>
      </c>
      <c r="CU1653" s="38">
        <v>2.2232600000000002E-2</v>
      </c>
      <c r="CV1653" s="38">
        <v>8.2896800000000007E-2</v>
      </c>
      <c r="CW1653" s="38">
        <v>9.9259600000000003E-2</v>
      </c>
      <c r="CX1653" s="38">
        <v>0.1081289</v>
      </c>
      <c r="CY1653" s="38">
        <v>9.2132500000000006E-2</v>
      </c>
      <c r="CZ1653" s="38">
        <v>8.4204600000000004E-2</v>
      </c>
      <c r="DA1653" s="38">
        <v>0.102173</v>
      </c>
      <c r="DB1653" s="38">
        <v>0.10728269999999999</v>
      </c>
      <c r="DC1653" s="38">
        <v>0.12267</v>
      </c>
      <c r="DD1653" s="38">
        <v>8.0609500000000001E-2</v>
      </c>
      <c r="DE1653" s="38">
        <v>2.2072999999999999E-2</v>
      </c>
      <c r="DF1653" s="38">
        <v>1.6446800000000001E-2</v>
      </c>
      <c r="DG1653" s="38">
        <v>1.4178999999999999E-3</v>
      </c>
      <c r="DH1653" s="38">
        <v>3.8161399999999998E-2</v>
      </c>
      <c r="DI1653" s="38">
        <v>5.5855200000000001E-2</v>
      </c>
      <c r="DJ1653" s="38">
        <v>8.0588000000000007E-2</v>
      </c>
      <c r="DK1653" s="38">
        <v>4.95839E-2</v>
      </c>
      <c r="DL1653" s="38">
        <v>1.9838E-3</v>
      </c>
      <c r="DM1653" s="38">
        <v>-9.7809999999999998E-4</v>
      </c>
      <c r="DN1653" s="38">
        <v>-3.4588399999999998E-2</v>
      </c>
      <c r="DO1653" s="38">
        <v>-7.7233399999999994E-2</v>
      </c>
      <c r="DP1653" s="38">
        <v>-7.9989000000000005E-2</v>
      </c>
      <c r="DQ1653" s="38">
        <v>-2.23024E-2</v>
      </c>
      <c r="DR1653" s="38">
        <v>1.12318E-2</v>
      </c>
      <c r="DS1653" s="38">
        <v>3.0480199999999999E-2</v>
      </c>
      <c r="DT1653" s="38">
        <v>9.5118900000000006E-2</v>
      </c>
      <c r="DU1653" s="38">
        <v>0.1135449</v>
      </c>
      <c r="DV1653" s="38">
        <v>0.12195739999999999</v>
      </c>
      <c r="DW1653" s="38">
        <v>0.10800650000000001</v>
      </c>
      <c r="DX1653" s="38">
        <v>0.1004907</v>
      </c>
      <c r="DY1653" s="38">
        <v>0.11848259999999999</v>
      </c>
      <c r="DZ1653" s="38">
        <v>0.12323000000000001</v>
      </c>
      <c r="EA1653" s="38">
        <v>0.1404812</v>
      </c>
      <c r="EB1653" s="38">
        <v>9.7860199999999994E-2</v>
      </c>
      <c r="EC1653" s="38">
        <v>4.0431300000000003E-2</v>
      </c>
      <c r="ED1653" s="38">
        <v>3.7458600000000002E-2</v>
      </c>
      <c r="EE1653" s="38">
        <v>1.8323200000000001E-2</v>
      </c>
      <c r="EF1653" s="38">
        <v>5.6132899999999999E-2</v>
      </c>
      <c r="EG1653" s="38">
        <v>6.9200700000000004E-2</v>
      </c>
      <c r="EH1653" s="38">
        <v>9.7505599999999998E-2</v>
      </c>
      <c r="EI1653" s="38">
        <v>6.8148100000000003E-2</v>
      </c>
      <c r="EJ1653" s="38">
        <v>2.0809299999999999E-2</v>
      </c>
      <c r="EK1653" s="38">
        <v>1.7333600000000001E-2</v>
      </c>
      <c r="EL1653" s="38">
        <v>-1.53668E-2</v>
      </c>
      <c r="EM1653" s="38">
        <v>-5.48342E-2</v>
      </c>
      <c r="EN1653" s="38">
        <v>-6.1515E-2</v>
      </c>
      <c r="EO1653" s="38">
        <v>-7.8981999999999993E-3</v>
      </c>
      <c r="EP1653" s="38">
        <v>2.4367300000000001E-2</v>
      </c>
      <c r="EQ1653" s="38">
        <v>4.23884E-2</v>
      </c>
      <c r="ER1653" s="38">
        <v>0.1127657</v>
      </c>
      <c r="ES1653" s="38">
        <v>0.1341706</v>
      </c>
      <c r="ET1653" s="38">
        <v>0.14192360000000001</v>
      </c>
      <c r="EU1653" s="38">
        <v>0.13092609999999999</v>
      </c>
      <c r="EV1653" s="38">
        <v>0.1240053</v>
      </c>
      <c r="EW1653" s="38">
        <v>0.14203109999999999</v>
      </c>
      <c r="EX1653" s="38">
        <v>0.14625540000000001</v>
      </c>
      <c r="EY1653" s="38">
        <v>0.16619780000000001</v>
      </c>
      <c r="EZ1653" s="38">
        <v>0.1227675</v>
      </c>
      <c r="FA1653" s="38">
        <v>6.6937800000000006E-2</v>
      </c>
      <c r="FB1653" s="38">
        <v>79.051169999999999</v>
      </c>
      <c r="FC1653" s="38">
        <v>77.381749999999997</v>
      </c>
      <c r="FD1653" s="38">
        <v>74.990309999999994</v>
      </c>
      <c r="FE1653" s="38">
        <v>73.048069999999996</v>
      </c>
      <c r="FF1653" s="38">
        <v>72.055599999999998</v>
      </c>
      <c r="FG1653" s="38">
        <v>71.155950000000004</v>
      </c>
      <c r="FH1653" s="38">
        <v>71.652349999999998</v>
      </c>
      <c r="FI1653" s="38">
        <v>75.681370000000001</v>
      </c>
      <c r="FJ1653" s="38">
        <v>80.448589999999996</v>
      </c>
      <c r="FK1653" s="38">
        <v>84.136359999999996</v>
      </c>
      <c r="FL1653" s="38">
        <v>87.79956</v>
      </c>
      <c r="FM1653" s="38">
        <v>91.419030000000006</v>
      </c>
      <c r="FN1653" s="38">
        <v>94.034570000000002</v>
      </c>
      <c r="FO1653" s="38">
        <v>96.197230000000005</v>
      </c>
      <c r="FP1653" s="38">
        <v>97.629019999999997</v>
      </c>
      <c r="FQ1653" s="38">
        <v>98.802040000000005</v>
      </c>
      <c r="FR1653" s="38">
        <v>99.210639999999998</v>
      </c>
      <c r="FS1653" s="38">
        <v>98.706440000000001</v>
      </c>
      <c r="FT1653" s="38">
        <v>97.173029999999997</v>
      </c>
      <c r="FU1653" s="38">
        <v>94.854500000000002</v>
      </c>
      <c r="FV1653" s="38">
        <v>91.668109999999999</v>
      </c>
      <c r="FW1653">
        <v>88.89631</v>
      </c>
      <c r="FX1653">
        <v>86.080020000000005</v>
      </c>
      <c r="FY1653">
        <v>83.156620000000004</v>
      </c>
      <c r="FZ1653">
        <v>2.46357E-2</v>
      </c>
      <c r="GA1653">
        <v>0.20287520000000001</v>
      </c>
      <c r="GB1653">
        <v>1</v>
      </c>
    </row>
    <row r="1654" spans="1:184" x14ac:dyDescent="0.3">
      <c r="A1654" t="s">
        <v>1</v>
      </c>
      <c r="B1654" t="s">
        <v>189</v>
      </c>
      <c r="C1654" t="s">
        <v>1</v>
      </c>
      <c r="D1654" t="s">
        <v>1</v>
      </c>
      <c r="E1654" t="s">
        <v>1</v>
      </c>
      <c r="F1654" t="s">
        <v>1</v>
      </c>
      <c r="G1654" t="s">
        <v>1</v>
      </c>
      <c r="H1654" s="40" t="s">
        <v>1</v>
      </c>
      <c r="I1654" s="18" t="s">
        <v>1</v>
      </c>
      <c r="J1654" s="38" t="s">
        <v>1</v>
      </c>
      <c r="K1654" s="18">
        <v>44739</v>
      </c>
      <c r="L1654" s="38">
        <v>18562</v>
      </c>
      <c r="M1654" s="38">
        <v>18562</v>
      </c>
      <c r="N1654" s="38">
        <v>4.736542</v>
      </c>
      <c r="O1654" s="38">
        <v>4.6459520000000003</v>
      </c>
      <c r="P1654" s="38">
        <v>4.5748410000000002</v>
      </c>
      <c r="Q1654" s="38">
        <v>4.6033109999999997</v>
      </c>
      <c r="R1654" s="38">
        <v>4.7401010000000001</v>
      </c>
      <c r="S1654" s="38">
        <v>5.1607630000000002</v>
      </c>
      <c r="T1654" s="38">
        <v>5.5771930000000003</v>
      </c>
      <c r="U1654" s="38">
        <v>6.0778439999999998</v>
      </c>
      <c r="V1654" s="38">
        <v>6.3826080000000003</v>
      </c>
      <c r="W1654" s="38">
        <v>6.5388919999999997</v>
      </c>
      <c r="X1654" s="38">
        <v>6.7060149999999998</v>
      </c>
      <c r="Y1654" s="38">
        <v>6.8497700000000004</v>
      </c>
      <c r="Z1654" s="38">
        <v>6.896007</v>
      </c>
      <c r="AA1654" s="38">
        <v>6.9895899999999997</v>
      </c>
      <c r="AB1654" s="38">
        <v>6.8877439999999996</v>
      </c>
      <c r="AC1654" s="38">
        <v>6.6888589999999999</v>
      </c>
      <c r="AD1654" s="38">
        <v>6.359648</v>
      </c>
      <c r="AE1654" s="38">
        <v>5.9035250000000001</v>
      </c>
      <c r="AF1654" s="38">
        <v>5.8224200000000002</v>
      </c>
      <c r="AG1654" s="38">
        <v>5.9118870000000001</v>
      </c>
      <c r="AH1654" s="38">
        <v>5.9777880000000003</v>
      </c>
      <c r="AI1654" s="38">
        <v>5.8727879999999999</v>
      </c>
      <c r="AJ1654" s="38">
        <v>5.6545829999999997</v>
      </c>
      <c r="AK1654" s="38">
        <v>5.3705730000000003</v>
      </c>
      <c r="AL1654" s="38">
        <v>-5.2952699999999998E-2</v>
      </c>
      <c r="AM1654" s="38">
        <v>5.6185999999999996E-3</v>
      </c>
      <c r="AN1654" s="38">
        <v>-4.4297E-3</v>
      </c>
      <c r="AO1654" s="38">
        <v>-5.1508100000000001E-2</v>
      </c>
      <c r="AP1654" s="38">
        <v>-0.1008704</v>
      </c>
      <c r="AQ1654" s="38">
        <v>5.87945E-2</v>
      </c>
      <c r="AR1654" s="38">
        <v>8.1892300000000001E-2</v>
      </c>
      <c r="AS1654" s="38">
        <v>6.7184999999999996E-3</v>
      </c>
      <c r="AT1654" s="38">
        <v>-0.10833959999999999</v>
      </c>
      <c r="AU1654" s="38">
        <v>-5.1201400000000001E-2</v>
      </c>
      <c r="AV1654" s="38">
        <v>-2.6536000000000001E-2</v>
      </c>
      <c r="AW1654" s="38">
        <v>4.1951000000000002E-3</v>
      </c>
      <c r="AX1654" s="38">
        <v>-2.62112E-2</v>
      </c>
      <c r="AY1654" s="38">
        <v>-8.1572800000000001E-2</v>
      </c>
      <c r="AZ1654" s="38">
        <v>2.7748999999999998E-3</v>
      </c>
      <c r="BA1654" s="38">
        <v>-7.1808999999999998E-2</v>
      </c>
      <c r="BB1654" s="38">
        <v>5.1271799999999999E-2</v>
      </c>
      <c r="BC1654" s="38">
        <v>8.6588200000000004E-2</v>
      </c>
      <c r="BD1654" s="38">
        <v>0.13742019999999999</v>
      </c>
      <c r="BE1654" s="38">
        <v>0.1470785</v>
      </c>
      <c r="BF1654" s="38">
        <v>0.12991279999999999</v>
      </c>
      <c r="BG1654" s="38">
        <v>-0.1190654</v>
      </c>
      <c r="BH1654" s="38">
        <v>-5.09907E-2</v>
      </c>
      <c r="BI1654" s="38">
        <v>-2.9616400000000001E-2</v>
      </c>
      <c r="BJ1654" s="38">
        <v>-4.2164399999999998E-2</v>
      </c>
      <c r="BK1654" s="38">
        <v>1.5261500000000001E-2</v>
      </c>
      <c r="BL1654" s="38">
        <v>7.0269E-3</v>
      </c>
      <c r="BM1654" s="38">
        <v>-3.87114E-2</v>
      </c>
      <c r="BN1654" s="38">
        <v>-8.61508E-2</v>
      </c>
      <c r="BO1654" s="38">
        <v>7.3422200000000007E-2</v>
      </c>
      <c r="BP1654" s="38">
        <v>9.5969299999999994E-2</v>
      </c>
      <c r="BQ1654" s="38">
        <v>2.3966600000000001E-2</v>
      </c>
      <c r="BR1654" s="38">
        <v>-8.9983099999999996E-2</v>
      </c>
      <c r="BS1654" s="38">
        <v>-3.9839699999999999E-2</v>
      </c>
      <c r="BT1654" s="38">
        <v>-9.5531999999999995E-3</v>
      </c>
      <c r="BU1654" s="38">
        <v>2.2884100000000001E-2</v>
      </c>
      <c r="BV1654" s="38">
        <v>-1.46243E-2</v>
      </c>
      <c r="BW1654" s="38">
        <v>-6.6015099999999993E-2</v>
      </c>
      <c r="BX1654" s="38">
        <v>2.21949E-2</v>
      </c>
      <c r="BY1654" s="38">
        <v>-4.7013300000000001E-2</v>
      </c>
      <c r="BZ1654" s="38">
        <v>8.1997500000000001E-2</v>
      </c>
      <c r="CA1654" s="38">
        <v>0.1087341</v>
      </c>
      <c r="CB1654" s="38">
        <v>0.1552654</v>
      </c>
      <c r="CC1654" s="38">
        <v>0.17533789999999999</v>
      </c>
      <c r="CD1654" s="38">
        <v>0.15672059999999999</v>
      </c>
      <c r="CE1654" s="38">
        <v>-9.0556499999999998E-2</v>
      </c>
      <c r="CF1654" s="38">
        <v>-2.9679299999999999E-2</v>
      </c>
      <c r="CG1654" s="38">
        <v>-7.9725999999999998E-3</v>
      </c>
      <c r="CH1654" s="38">
        <v>-3.4692500000000001E-2</v>
      </c>
      <c r="CI1654" s="38">
        <v>2.19402E-2</v>
      </c>
      <c r="CJ1654" s="38">
        <v>1.4961800000000001E-2</v>
      </c>
      <c r="CK1654" s="38">
        <v>-2.9848400000000001E-2</v>
      </c>
      <c r="CL1654" s="38">
        <v>-7.5956099999999999E-2</v>
      </c>
      <c r="CM1654" s="38">
        <v>8.35534E-2</v>
      </c>
      <c r="CN1654" s="38">
        <v>0.10571899999999999</v>
      </c>
      <c r="CO1654" s="38">
        <v>3.59125E-2</v>
      </c>
      <c r="CP1654" s="38">
        <v>-7.7269500000000005E-2</v>
      </c>
      <c r="CQ1654" s="38">
        <v>-3.1970600000000002E-2</v>
      </c>
      <c r="CR1654" s="38">
        <v>2.209E-3</v>
      </c>
      <c r="CS1654" s="38">
        <v>3.5828100000000002E-2</v>
      </c>
      <c r="CT1654" s="38">
        <v>-6.5992000000000004E-3</v>
      </c>
      <c r="CU1654" s="38">
        <v>-5.5239999999999997E-2</v>
      </c>
      <c r="CV1654" s="38">
        <v>3.5645200000000002E-2</v>
      </c>
      <c r="CW1654" s="38">
        <v>-2.9839899999999999E-2</v>
      </c>
      <c r="CX1654" s="38">
        <v>0.1032781</v>
      </c>
      <c r="CY1654" s="38">
        <v>0.1240723</v>
      </c>
      <c r="CZ1654" s="38">
        <v>0.167625</v>
      </c>
      <c r="DA1654" s="38">
        <v>0.19491020000000001</v>
      </c>
      <c r="DB1654" s="38">
        <v>0.17528759999999999</v>
      </c>
      <c r="DC1654" s="38">
        <v>-7.0811200000000005E-2</v>
      </c>
      <c r="DD1654" s="38">
        <v>-1.4919099999999999E-2</v>
      </c>
      <c r="DE1654" s="38">
        <v>7.0178999999999997E-3</v>
      </c>
      <c r="DF1654" s="38">
        <v>-2.7220600000000001E-2</v>
      </c>
      <c r="DG1654" s="38">
        <v>2.8618899999999999E-2</v>
      </c>
      <c r="DH1654" s="38">
        <v>2.28966E-2</v>
      </c>
      <c r="DI1654" s="38">
        <v>-2.0985500000000001E-2</v>
      </c>
      <c r="DJ1654" s="38">
        <v>-6.5761299999999995E-2</v>
      </c>
      <c r="DK1654" s="38">
        <v>9.3684500000000004E-2</v>
      </c>
      <c r="DL1654" s="38">
        <v>0.11546869999999999</v>
      </c>
      <c r="DM1654" s="38">
        <v>4.7858499999999998E-2</v>
      </c>
      <c r="DN1654" s="38">
        <v>-6.4555799999999997E-2</v>
      </c>
      <c r="DO1654" s="38">
        <v>-2.4101500000000001E-2</v>
      </c>
      <c r="DP1654" s="38">
        <v>1.39712E-2</v>
      </c>
      <c r="DQ1654" s="38">
        <v>4.8772000000000003E-2</v>
      </c>
      <c r="DR1654" s="38">
        <v>1.426E-3</v>
      </c>
      <c r="DS1654" s="38">
        <v>-4.4464799999999999E-2</v>
      </c>
      <c r="DT1654" s="38">
        <v>4.9095399999999997E-2</v>
      </c>
      <c r="DU1654" s="38">
        <v>-1.2666500000000001E-2</v>
      </c>
      <c r="DV1654" s="38">
        <v>0.12455860000000001</v>
      </c>
      <c r="DW1654" s="38">
        <v>0.13941049999999999</v>
      </c>
      <c r="DX1654" s="38">
        <v>0.17998449999999999</v>
      </c>
      <c r="DY1654" s="38">
        <v>0.21448249999999999</v>
      </c>
      <c r="DZ1654" s="38">
        <v>0.19385459999999999</v>
      </c>
      <c r="EA1654" s="38">
        <v>-5.1066E-2</v>
      </c>
      <c r="EB1654" s="38">
        <v>-1.5890000000000001E-4</v>
      </c>
      <c r="EC1654" s="38">
        <v>2.2008300000000001E-2</v>
      </c>
      <c r="ED1654" s="38">
        <v>-1.64323E-2</v>
      </c>
      <c r="EE1654" s="38">
        <v>3.8261900000000001E-2</v>
      </c>
      <c r="EF1654" s="38">
        <v>3.4353300000000003E-2</v>
      </c>
      <c r="EG1654" s="38">
        <v>-8.1887000000000001E-3</v>
      </c>
      <c r="EH1654" s="38">
        <v>-5.1041700000000002E-2</v>
      </c>
      <c r="EI1654" s="38">
        <v>0.1083122</v>
      </c>
      <c r="EJ1654" s="38">
        <v>0.12954570000000001</v>
      </c>
      <c r="EK1654" s="38">
        <v>6.5106499999999998E-2</v>
      </c>
      <c r="EL1654" s="38">
        <v>-4.6199400000000002E-2</v>
      </c>
      <c r="EM1654" s="38">
        <v>-1.2739800000000001E-2</v>
      </c>
      <c r="EN1654" s="38">
        <v>3.0953999999999999E-2</v>
      </c>
      <c r="EO1654" s="38">
        <v>6.7460999999999993E-2</v>
      </c>
      <c r="EP1654" s="38">
        <v>1.3012900000000001E-2</v>
      </c>
      <c r="EQ1654" s="38">
        <v>-2.8907200000000001E-2</v>
      </c>
      <c r="ER1654" s="38">
        <v>6.8515400000000004E-2</v>
      </c>
      <c r="ES1654" s="38">
        <v>1.21292E-2</v>
      </c>
      <c r="ET1654" s="38">
        <v>0.15528439999999999</v>
      </c>
      <c r="EU1654" s="38">
        <v>0.16155639999999999</v>
      </c>
      <c r="EV1654" s="38">
        <v>0.1978298</v>
      </c>
      <c r="EW1654" s="38">
        <v>0.24274190000000001</v>
      </c>
      <c r="EX1654" s="38">
        <v>0.22066230000000001</v>
      </c>
      <c r="EY1654" s="38">
        <v>-2.2557000000000001E-2</v>
      </c>
      <c r="EZ1654" s="38">
        <v>2.1152500000000001E-2</v>
      </c>
      <c r="FA1654" s="38">
        <v>4.3652200000000002E-2</v>
      </c>
      <c r="FB1654" s="38">
        <v>76.467479999999995</v>
      </c>
      <c r="FC1654" s="38">
        <v>74.385769999999994</v>
      </c>
      <c r="FD1654" s="38">
        <v>72.287639999999996</v>
      </c>
      <c r="FE1654" s="38">
        <v>70.71217</v>
      </c>
      <c r="FF1654" s="38">
        <v>69.561660000000003</v>
      </c>
      <c r="FG1654" s="38">
        <v>68.297169999999994</v>
      </c>
      <c r="FH1654" s="38">
        <v>68.563479999999998</v>
      </c>
      <c r="FI1654" s="38">
        <v>71.925880000000006</v>
      </c>
      <c r="FJ1654" s="38">
        <v>76.715980000000002</v>
      </c>
      <c r="FK1654" s="38">
        <v>80.903049999999993</v>
      </c>
      <c r="FL1654" s="38">
        <v>85.197490000000002</v>
      </c>
      <c r="FM1654" s="38">
        <v>89.230760000000004</v>
      </c>
      <c r="FN1654" s="38">
        <v>92.765069999999994</v>
      </c>
      <c r="FO1654" s="38">
        <v>95.803719999999998</v>
      </c>
      <c r="FP1654" s="38">
        <v>98.112949999999998</v>
      </c>
      <c r="FQ1654" s="38">
        <v>99.712320000000005</v>
      </c>
      <c r="FR1654" s="38">
        <v>99.771420000000006</v>
      </c>
      <c r="FS1654" s="38">
        <v>99.487170000000006</v>
      </c>
      <c r="FT1654" s="38">
        <v>97.998589999999993</v>
      </c>
      <c r="FU1654" s="38">
        <v>95.097539999999995</v>
      </c>
      <c r="FV1654" s="38">
        <v>90.744619999999998</v>
      </c>
      <c r="FW1654">
        <v>86.627719999999997</v>
      </c>
      <c r="FX1654">
        <v>83.340509999999995</v>
      </c>
      <c r="FY1654">
        <v>80.475030000000004</v>
      </c>
      <c r="FZ1654">
        <v>2.91937E-2</v>
      </c>
      <c r="GA1654">
        <v>0.2387995</v>
      </c>
      <c r="GB1654">
        <v>1</v>
      </c>
    </row>
    <row r="1655" spans="1:184" x14ac:dyDescent="0.3">
      <c r="A1655" t="s">
        <v>1</v>
      </c>
      <c r="B1655" t="s">
        <v>189</v>
      </c>
      <c r="C1655" t="s">
        <v>1</v>
      </c>
      <c r="D1655" t="s">
        <v>1</v>
      </c>
      <c r="E1655" t="s">
        <v>1</v>
      </c>
      <c r="F1655" t="s">
        <v>1</v>
      </c>
      <c r="G1655" t="s">
        <v>1</v>
      </c>
      <c r="H1655" s="40" t="s">
        <v>1</v>
      </c>
      <c r="I1655" s="18" t="s">
        <v>1</v>
      </c>
      <c r="J1655" s="38" t="s">
        <v>1</v>
      </c>
      <c r="K1655" s="18">
        <v>44753</v>
      </c>
      <c r="L1655" s="38">
        <v>18536</v>
      </c>
      <c r="M1655" s="38">
        <v>18536</v>
      </c>
      <c r="N1655" s="38">
        <v>4.8591110000000004</v>
      </c>
      <c r="O1655" s="38">
        <v>4.7451590000000001</v>
      </c>
      <c r="P1655" s="38">
        <v>4.6759899999999996</v>
      </c>
      <c r="Q1655" s="38">
        <v>4.6805060000000003</v>
      </c>
      <c r="R1655" s="38">
        <v>4.8254900000000003</v>
      </c>
      <c r="S1655" s="38">
        <v>5.2062270000000002</v>
      </c>
      <c r="T1655" s="38">
        <v>5.6059830000000002</v>
      </c>
      <c r="U1655" s="38">
        <v>6.1161130000000004</v>
      </c>
      <c r="V1655" s="38">
        <v>6.4382010000000003</v>
      </c>
      <c r="W1655" s="38">
        <v>6.5992290000000002</v>
      </c>
      <c r="X1655" s="38">
        <v>6.752148</v>
      </c>
      <c r="Y1655" s="38">
        <v>6.9059150000000002</v>
      </c>
      <c r="Z1655" s="38">
        <v>6.914358</v>
      </c>
      <c r="AA1655" s="38">
        <v>6.9935859999999996</v>
      </c>
      <c r="AB1655" s="38">
        <v>6.9149500000000002</v>
      </c>
      <c r="AC1655" s="38">
        <v>6.7348280000000003</v>
      </c>
      <c r="AD1655" s="38">
        <v>6.4336570000000002</v>
      </c>
      <c r="AE1655" s="38">
        <v>5.951168</v>
      </c>
      <c r="AF1655" s="38">
        <v>5.8574909999999996</v>
      </c>
      <c r="AG1655" s="38">
        <v>5.9546010000000003</v>
      </c>
      <c r="AH1655" s="38">
        <v>6.0373989999999997</v>
      </c>
      <c r="AI1655" s="38">
        <v>5.9877520000000004</v>
      </c>
      <c r="AJ1655" s="38">
        <v>5.7853779999999997</v>
      </c>
      <c r="AK1655" s="38">
        <v>5.4869399999999997</v>
      </c>
      <c r="AL1655" s="38">
        <v>-5.0866500000000002E-2</v>
      </c>
      <c r="AM1655" s="38">
        <v>-6.0140600000000002E-2</v>
      </c>
      <c r="AN1655" s="38">
        <v>-1.46926E-2</v>
      </c>
      <c r="AO1655" s="38">
        <v>-8.4329500000000002E-2</v>
      </c>
      <c r="AP1655" s="38">
        <v>-6.5227099999999996E-2</v>
      </c>
      <c r="AQ1655" s="38">
        <v>2.4632399999999999E-2</v>
      </c>
      <c r="AR1655" s="38">
        <v>7.5289599999999998E-2</v>
      </c>
      <c r="AS1655" s="38">
        <v>2.8547999999999998E-3</v>
      </c>
      <c r="AT1655" s="38">
        <v>-4.7059799999999999E-2</v>
      </c>
      <c r="AU1655" s="38">
        <v>-3.6365599999999998E-2</v>
      </c>
      <c r="AV1655" s="38">
        <v>2.9196300000000001E-2</v>
      </c>
      <c r="AW1655" s="38">
        <v>-2.6380600000000001E-2</v>
      </c>
      <c r="AX1655" s="38">
        <v>-3.4070900000000001E-2</v>
      </c>
      <c r="AY1655" s="38">
        <v>-6.6277299999999997E-2</v>
      </c>
      <c r="AZ1655" s="38">
        <v>-6.9070900000000005E-2</v>
      </c>
      <c r="BA1655" s="38">
        <v>-1.2939000000000001E-2</v>
      </c>
      <c r="BB1655" s="38">
        <v>0.1648319</v>
      </c>
      <c r="BC1655" s="38">
        <v>0.1105492</v>
      </c>
      <c r="BD1655" s="38">
        <v>0.12709309999999999</v>
      </c>
      <c r="BE1655" s="38">
        <v>0.1184523</v>
      </c>
      <c r="BF1655" s="38">
        <v>6.8371100000000004E-2</v>
      </c>
      <c r="BG1655" s="38">
        <v>-0.12791449999999999</v>
      </c>
      <c r="BH1655" s="38">
        <v>-8.5311799999999993E-2</v>
      </c>
      <c r="BI1655" s="38">
        <v>-5.9629300000000003E-2</v>
      </c>
      <c r="BJ1655" s="38">
        <v>-3.3864600000000002E-2</v>
      </c>
      <c r="BK1655" s="38">
        <v>-4.48432E-2</v>
      </c>
      <c r="BL1655" s="38">
        <v>-3.3119999999999997E-4</v>
      </c>
      <c r="BM1655" s="38">
        <v>-6.8323800000000004E-2</v>
      </c>
      <c r="BN1655" s="38">
        <v>-4.8835900000000002E-2</v>
      </c>
      <c r="BO1655" s="38">
        <v>4.3701299999999998E-2</v>
      </c>
      <c r="BP1655" s="38">
        <v>9.4312900000000005E-2</v>
      </c>
      <c r="BQ1655" s="38">
        <v>2.3576300000000001E-2</v>
      </c>
      <c r="BR1655" s="38">
        <v>-2.5984400000000001E-2</v>
      </c>
      <c r="BS1655" s="38">
        <v>-1.9261500000000001E-2</v>
      </c>
      <c r="BT1655" s="38">
        <v>5.0333599999999999E-2</v>
      </c>
      <c r="BU1655" s="38">
        <v>-3.2247999999999999E-3</v>
      </c>
      <c r="BV1655" s="38">
        <v>-2.0686400000000001E-2</v>
      </c>
      <c r="BW1655" s="38">
        <v>-4.9093900000000003E-2</v>
      </c>
      <c r="BX1655" s="38">
        <v>-4.5648099999999997E-2</v>
      </c>
      <c r="BY1655" s="38">
        <v>1.45653E-2</v>
      </c>
      <c r="BZ1655" s="38">
        <v>0.199763</v>
      </c>
      <c r="CA1655" s="38">
        <v>0.1367138</v>
      </c>
      <c r="CB1655" s="38">
        <v>0.14913870000000001</v>
      </c>
      <c r="CC1655" s="38">
        <v>0.15077090000000001</v>
      </c>
      <c r="CD1655" s="38">
        <v>0.1009651</v>
      </c>
      <c r="CE1655" s="38">
        <v>-9.3856700000000001E-2</v>
      </c>
      <c r="CF1655" s="38">
        <v>-5.7101800000000001E-2</v>
      </c>
      <c r="CG1655" s="38">
        <v>-3.00402E-2</v>
      </c>
      <c r="CH1655" s="38">
        <v>-2.20891E-2</v>
      </c>
      <c r="CI1655" s="38">
        <v>-3.4248300000000002E-2</v>
      </c>
      <c r="CJ1655" s="38">
        <v>9.6155000000000008E-3</v>
      </c>
      <c r="CK1655" s="38">
        <v>-5.7238299999999999E-2</v>
      </c>
      <c r="CL1655" s="38">
        <v>-3.7483500000000003E-2</v>
      </c>
      <c r="CM1655" s="38">
        <v>5.6908300000000002E-2</v>
      </c>
      <c r="CN1655" s="38">
        <v>0.10748829999999999</v>
      </c>
      <c r="CO1655" s="38">
        <v>3.7928000000000003E-2</v>
      </c>
      <c r="CP1655" s="38">
        <v>-1.1387700000000001E-2</v>
      </c>
      <c r="CQ1655" s="38">
        <v>-7.4152999999999997E-3</v>
      </c>
      <c r="CR1655" s="38">
        <v>6.4973199999999995E-2</v>
      </c>
      <c r="CS1655" s="38">
        <v>1.28129E-2</v>
      </c>
      <c r="CT1655" s="38">
        <v>-1.14164E-2</v>
      </c>
      <c r="CU1655" s="38">
        <v>-3.7192700000000002E-2</v>
      </c>
      <c r="CV1655" s="38">
        <v>-2.94256E-2</v>
      </c>
      <c r="CW1655" s="38">
        <v>3.3614699999999997E-2</v>
      </c>
      <c r="CX1655" s="38">
        <v>0.22395609999999999</v>
      </c>
      <c r="CY1655" s="38">
        <v>0.15483540000000001</v>
      </c>
      <c r="CZ1655" s="38">
        <v>0.16440750000000001</v>
      </c>
      <c r="DA1655" s="38">
        <v>0.17315459999999999</v>
      </c>
      <c r="DB1655" s="38">
        <v>0.1235396</v>
      </c>
      <c r="DC1655" s="38">
        <v>-7.0268399999999995E-2</v>
      </c>
      <c r="DD1655" s="38">
        <v>-3.7563600000000003E-2</v>
      </c>
      <c r="DE1655" s="38">
        <v>-9.5469000000000005E-3</v>
      </c>
      <c r="DF1655" s="38">
        <v>-1.0313599999999999E-2</v>
      </c>
      <c r="DG1655" s="38">
        <v>-2.3653299999999999E-2</v>
      </c>
      <c r="DH1655" s="38">
        <v>1.9562199999999998E-2</v>
      </c>
      <c r="DI1655" s="38">
        <v>-4.6152699999999998E-2</v>
      </c>
      <c r="DJ1655" s="38">
        <v>-2.6131000000000001E-2</v>
      </c>
      <c r="DK1655" s="38">
        <v>7.0115300000000005E-2</v>
      </c>
      <c r="DL1655" s="38">
        <v>0.1206638</v>
      </c>
      <c r="DM1655" s="38">
        <v>5.2279600000000002E-2</v>
      </c>
      <c r="DN1655" s="38">
        <v>3.209E-3</v>
      </c>
      <c r="DO1655" s="38">
        <v>4.431E-3</v>
      </c>
      <c r="DP1655" s="38">
        <v>7.96129E-2</v>
      </c>
      <c r="DQ1655" s="38">
        <v>2.8850600000000001E-2</v>
      </c>
      <c r="DR1655" s="38">
        <v>-2.1464000000000001E-3</v>
      </c>
      <c r="DS1655" s="38">
        <v>-2.5291500000000001E-2</v>
      </c>
      <c r="DT1655" s="38">
        <v>-1.3203100000000001E-2</v>
      </c>
      <c r="DU1655" s="38">
        <v>5.2664099999999998E-2</v>
      </c>
      <c r="DV1655" s="38">
        <v>0.24814919999999999</v>
      </c>
      <c r="DW1655" s="38">
        <v>0.172957</v>
      </c>
      <c r="DX1655" s="38">
        <v>0.17967620000000001</v>
      </c>
      <c r="DY1655" s="38">
        <v>0.1955383</v>
      </c>
      <c r="DZ1655" s="38">
        <v>0.1461142</v>
      </c>
      <c r="EA1655" s="38">
        <v>-4.6680100000000002E-2</v>
      </c>
      <c r="EB1655" s="38">
        <v>-1.80254E-2</v>
      </c>
      <c r="EC1655" s="38">
        <v>1.09465E-2</v>
      </c>
      <c r="ED1655" s="38">
        <v>6.6883000000000003E-3</v>
      </c>
      <c r="EE1655" s="38">
        <v>-8.3558999999999994E-3</v>
      </c>
      <c r="EF1655" s="38">
        <v>3.3923599999999998E-2</v>
      </c>
      <c r="EG1655" s="38">
        <v>-3.0147E-2</v>
      </c>
      <c r="EH1655" s="38">
        <v>-9.7398999999999993E-3</v>
      </c>
      <c r="EI1655" s="38">
        <v>8.9184200000000005E-2</v>
      </c>
      <c r="EJ1655" s="38">
        <v>0.13968700000000001</v>
      </c>
      <c r="EK1655" s="38">
        <v>7.3001099999999999E-2</v>
      </c>
      <c r="EL1655" s="38">
        <v>2.4284300000000002E-2</v>
      </c>
      <c r="EM1655" s="38">
        <v>2.1535100000000001E-2</v>
      </c>
      <c r="EN1655" s="38">
        <v>0.1007502</v>
      </c>
      <c r="EO1655" s="38">
        <v>5.2006400000000001E-2</v>
      </c>
      <c r="EP1655" s="38">
        <v>1.1238E-2</v>
      </c>
      <c r="EQ1655" s="38">
        <v>-8.1081E-3</v>
      </c>
      <c r="ER1655" s="38">
        <v>1.02197E-2</v>
      </c>
      <c r="ES1655" s="38">
        <v>8.0168400000000001E-2</v>
      </c>
      <c r="ET1655" s="38">
        <v>0.28308030000000001</v>
      </c>
      <c r="EU1655" s="38">
        <v>0.19912170000000001</v>
      </c>
      <c r="EV1655" s="38">
        <v>0.20172190000000001</v>
      </c>
      <c r="EW1655" s="38">
        <v>0.2278569</v>
      </c>
      <c r="EX1655" s="38">
        <v>0.17870820000000001</v>
      </c>
      <c r="EY1655" s="38">
        <v>-1.2622299999999999E-2</v>
      </c>
      <c r="EZ1655" s="38">
        <v>1.01846E-2</v>
      </c>
      <c r="FA1655" s="38">
        <v>4.0535599999999998E-2</v>
      </c>
      <c r="FB1655" s="38">
        <v>79.00564</v>
      </c>
      <c r="FC1655" s="38">
        <v>77.923230000000004</v>
      </c>
      <c r="FD1655" s="38">
        <v>76.501300000000001</v>
      </c>
      <c r="FE1655" s="38">
        <v>74.983620000000002</v>
      </c>
      <c r="FF1655" s="38">
        <v>72.902919999999995</v>
      </c>
      <c r="FG1655" s="38">
        <v>71.880300000000005</v>
      </c>
      <c r="FH1655" s="38">
        <v>71.683130000000006</v>
      </c>
      <c r="FI1655" s="38">
        <v>74.524780000000007</v>
      </c>
      <c r="FJ1655" s="38">
        <v>78.96602</v>
      </c>
      <c r="FK1655" s="38">
        <v>83.760220000000004</v>
      </c>
      <c r="FL1655" s="38">
        <v>87.592320000000001</v>
      </c>
      <c r="FM1655" s="38">
        <v>91.020110000000003</v>
      </c>
      <c r="FN1655" s="38">
        <v>94.129660000000001</v>
      </c>
      <c r="FO1655" s="38">
        <v>96.496960000000001</v>
      </c>
      <c r="FP1655" s="38">
        <v>98.164330000000007</v>
      </c>
      <c r="FQ1655" s="38">
        <v>99.814580000000007</v>
      </c>
      <c r="FR1655" s="38">
        <v>100.38339999999999</v>
      </c>
      <c r="FS1655" s="38">
        <v>99.917640000000006</v>
      </c>
      <c r="FT1655" s="38">
        <v>98.536349999999999</v>
      </c>
      <c r="FU1655" s="38">
        <v>96.012919999999994</v>
      </c>
      <c r="FV1655" s="38">
        <v>92.161770000000004</v>
      </c>
      <c r="FW1655">
        <v>88.488839999999996</v>
      </c>
      <c r="FX1655">
        <v>85.936030000000002</v>
      </c>
      <c r="FY1655">
        <v>82.979479999999995</v>
      </c>
      <c r="FZ1655">
        <v>3.3572999999999999E-2</v>
      </c>
      <c r="GA1655">
        <v>0.28910930000000001</v>
      </c>
      <c r="GB1655">
        <v>1</v>
      </c>
    </row>
    <row r="1656" spans="1:184" x14ac:dyDescent="0.3">
      <c r="A1656" t="s">
        <v>1</v>
      </c>
      <c r="B1656" t="s">
        <v>189</v>
      </c>
      <c r="C1656" t="s">
        <v>1</v>
      </c>
      <c r="D1656" t="s">
        <v>1</v>
      </c>
      <c r="E1656" t="s">
        <v>1</v>
      </c>
      <c r="F1656" t="s">
        <v>1</v>
      </c>
      <c r="G1656" t="s">
        <v>1</v>
      </c>
      <c r="H1656" s="40" t="s">
        <v>1</v>
      </c>
      <c r="I1656" s="18" t="s">
        <v>1</v>
      </c>
      <c r="J1656" s="38" t="s">
        <v>1</v>
      </c>
      <c r="K1656" s="18">
        <v>44760</v>
      </c>
      <c r="L1656" s="38">
        <v>18514</v>
      </c>
      <c r="M1656" s="38">
        <v>18514</v>
      </c>
      <c r="N1656" s="38">
        <v>5.0444560000000003</v>
      </c>
      <c r="O1656" s="38">
        <v>4.9526859999999999</v>
      </c>
      <c r="P1656" s="38">
        <v>4.8710789999999999</v>
      </c>
      <c r="Q1656" s="38">
        <v>4.8840139999999996</v>
      </c>
      <c r="R1656" s="38">
        <v>5.0251919999999997</v>
      </c>
      <c r="S1656" s="38">
        <v>5.4405619999999999</v>
      </c>
      <c r="T1656" s="38">
        <v>5.8637519999999999</v>
      </c>
      <c r="U1656" s="38">
        <v>6.3851959999999996</v>
      </c>
      <c r="V1656" s="38">
        <v>6.6623559999999999</v>
      </c>
      <c r="W1656" s="38">
        <v>6.7753459999999999</v>
      </c>
      <c r="X1656" s="38">
        <v>6.9057849999999998</v>
      </c>
      <c r="Y1656" s="38">
        <v>7.0281880000000001</v>
      </c>
      <c r="Z1656" s="38">
        <v>7.0570190000000004</v>
      </c>
      <c r="AA1656" s="38">
        <v>7.1347889999999996</v>
      </c>
      <c r="AB1656" s="38">
        <v>7.0375030000000001</v>
      </c>
      <c r="AC1656" s="38">
        <v>6.8290649999999999</v>
      </c>
      <c r="AD1656" s="38">
        <v>6.5036300000000002</v>
      </c>
      <c r="AE1656" s="38">
        <v>6.0435210000000001</v>
      </c>
      <c r="AF1656" s="38">
        <v>5.9431700000000003</v>
      </c>
      <c r="AG1656" s="38">
        <v>6.0509579999999996</v>
      </c>
      <c r="AH1656" s="38">
        <v>6.1223840000000003</v>
      </c>
      <c r="AI1656" s="38">
        <v>6.0464650000000004</v>
      </c>
      <c r="AJ1656" s="38">
        <v>5.8204719999999996</v>
      </c>
      <c r="AK1656" s="38">
        <v>5.5183730000000004</v>
      </c>
      <c r="AL1656" s="38">
        <v>-5.2241500000000003E-2</v>
      </c>
      <c r="AM1656" s="38">
        <v>-1.9778E-3</v>
      </c>
      <c r="AN1656" s="38">
        <v>-1.6612E-3</v>
      </c>
      <c r="AO1656" s="38">
        <v>-1.88521E-2</v>
      </c>
      <c r="AP1656" s="38">
        <v>-5.7938999999999997E-2</v>
      </c>
      <c r="AQ1656" s="38">
        <v>-8.3933900000000006E-2</v>
      </c>
      <c r="AR1656" s="38">
        <v>-1.9489599999999999E-2</v>
      </c>
      <c r="AS1656" s="38">
        <v>3.1091999999999999E-3</v>
      </c>
      <c r="AT1656" s="38">
        <v>2.81788E-2</v>
      </c>
      <c r="AU1656" s="38">
        <v>-1.03403E-2</v>
      </c>
      <c r="AV1656" s="38">
        <v>-3.4889200000000002E-2</v>
      </c>
      <c r="AW1656" s="38">
        <v>-9.6976599999999996E-2</v>
      </c>
      <c r="AX1656" s="38">
        <v>-1.83988E-2</v>
      </c>
      <c r="AY1656" s="38">
        <v>3.4095599999999997E-2</v>
      </c>
      <c r="AZ1656" s="38">
        <v>-4.30812E-2</v>
      </c>
      <c r="BA1656" s="38">
        <v>-2.0179E-3</v>
      </c>
      <c r="BB1656" s="38">
        <v>0.13755049999999999</v>
      </c>
      <c r="BC1656" s="38">
        <v>0.1174525</v>
      </c>
      <c r="BD1656" s="38">
        <v>0.14171629999999999</v>
      </c>
      <c r="BE1656" s="38">
        <v>0.16956879999999999</v>
      </c>
      <c r="BF1656" s="38">
        <v>8.7556300000000004E-2</v>
      </c>
      <c r="BG1656" s="38">
        <v>-6.9962800000000006E-2</v>
      </c>
      <c r="BH1656" s="38">
        <v>-6.1900999999999998E-2</v>
      </c>
      <c r="BI1656" s="38">
        <v>-8.1563200000000002E-2</v>
      </c>
      <c r="BJ1656" s="38">
        <v>-3.7605199999999998E-2</v>
      </c>
      <c r="BK1656" s="38">
        <v>1.1281899999999999E-2</v>
      </c>
      <c r="BL1656" s="38">
        <v>1.1403999999999999E-2</v>
      </c>
      <c r="BM1656" s="38">
        <v>-2.8551000000000002E-3</v>
      </c>
      <c r="BN1656" s="38">
        <v>-4.0067899999999997E-2</v>
      </c>
      <c r="BO1656" s="38">
        <v>-6.7292199999999996E-2</v>
      </c>
      <c r="BP1656" s="38">
        <v>4.8959999999999997E-4</v>
      </c>
      <c r="BQ1656" s="38">
        <v>2.51831E-2</v>
      </c>
      <c r="BR1656" s="38">
        <v>4.8770300000000003E-2</v>
      </c>
      <c r="BS1656" s="38">
        <v>5.1831000000000004E-3</v>
      </c>
      <c r="BT1656" s="38">
        <v>-1.6456499999999999E-2</v>
      </c>
      <c r="BU1656" s="38">
        <v>-7.5711600000000004E-2</v>
      </c>
      <c r="BV1656" s="38">
        <v>-6.2618999999999999E-3</v>
      </c>
      <c r="BW1656" s="38">
        <v>5.0133700000000003E-2</v>
      </c>
      <c r="BX1656" s="38">
        <v>-2.1153600000000002E-2</v>
      </c>
      <c r="BY1656" s="38">
        <v>2.4808500000000001E-2</v>
      </c>
      <c r="BZ1656" s="38">
        <v>0.17026440000000001</v>
      </c>
      <c r="CA1656" s="38">
        <v>0.14192260000000001</v>
      </c>
      <c r="CB1656" s="38">
        <v>0.16325120000000001</v>
      </c>
      <c r="CC1656" s="38">
        <v>0.19788410000000001</v>
      </c>
      <c r="CD1656" s="38">
        <v>0.1158926</v>
      </c>
      <c r="CE1656" s="38">
        <v>-3.7914499999999997E-2</v>
      </c>
      <c r="CF1656" s="38">
        <v>-3.5829699999999999E-2</v>
      </c>
      <c r="CG1656" s="38">
        <v>-5.4022300000000002E-2</v>
      </c>
      <c r="CH1656" s="38">
        <v>-2.7468200000000002E-2</v>
      </c>
      <c r="CI1656" s="38">
        <v>2.0465500000000001E-2</v>
      </c>
      <c r="CJ1656" s="38">
        <v>2.04528E-2</v>
      </c>
      <c r="CK1656" s="38">
        <v>8.2243999999999998E-3</v>
      </c>
      <c r="CL1656" s="38">
        <v>-2.76905E-2</v>
      </c>
      <c r="CM1656" s="38">
        <v>-5.5766200000000002E-2</v>
      </c>
      <c r="CN1656" s="38">
        <v>1.4327100000000001E-2</v>
      </c>
      <c r="CO1656" s="38">
        <v>4.0471399999999998E-2</v>
      </c>
      <c r="CP1656" s="38">
        <v>6.3031900000000002E-2</v>
      </c>
      <c r="CQ1656" s="38">
        <v>1.5934500000000001E-2</v>
      </c>
      <c r="CR1656" s="38">
        <v>-3.6900000000000001E-3</v>
      </c>
      <c r="CS1656" s="38">
        <v>-6.0983599999999999E-2</v>
      </c>
      <c r="CT1656" s="38">
        <v>2.1440000000000001E-3</v>
      </c>
      <c r="CU1656" s="38">
        <v>6.12416E-2</v>
      </c>
      <c r="CV1656" s="38">
        <v>-5.9665999999999999E-3</v>
      </c>
      <c r="CW1656" s="38">
        <v>4.3388299999999998E-2</v>
      </c>
      <c r="CX1656" s="38">
        <v>0.19292200000000001</v>
      </c>
      <c r="CY1656" s="38">
        <v>0.1588705</v>
      </c>
      <c r="CZ1656" s="38">
        <v>0.1781662</v>
      </c>
      <c r="DA1656" s="38">
        <v>0.2174952</v>
      </c>
      <c r="DB1656" s="38">
        <v>0.13551820000000001</v>
      </c>
      <c r="DC1656" s="38">
        <v>-1.5717999999999999E-2</v>
      </c>
      <c r="DD1656" s="38">
        <v>-1.7772799999999998E-2</v>
      </c>
      <c r="DE1656" s="38">
        <v>-3.4947600000000002E-2</v>
      </c>
      <c r="DF1656" s="38">
        <v>-1.7331200000000001E-2</v>
      </c>
      <c r="DG1656" s="38">
        <v>2.9649200000000001E-2</v>
      </c>
      <c r="DH1656" s="38">
        <v>2.9501699999999999E-2</v>
      </c>
      <c r="DI1656" s="38">
        <v>1.9303799999999999E-2</v>
      </c>
      <c r="DJ1656" s="38">
        <v>-1.5313E-2</v>
      </c>
      <c r="DK1656" s="38">
        <v>-4.4240300000000003E-2</v>
      </c>
      <c r="DL1656" s="38">
        <v>2.8164700000000001E-2</v>
      </c>
      <c r="DM1656" s="38">
        <v>5.5759700000000002E-2</v>
      </c>
      <c r="DN1656" s="38">
        <v>7.7293399999999998E-2</v>
      </c>
      <c r="DO1656" s="38">
        <v>2.6685899999999999E-2</v>
      </c>
      <c r="DP1656" s="38">
        <v>9.0764000000000001E-3</v>
      </c>
      <c r="DQ1656" s="38">
        <v>-4.6255499999999998E-2</v>
      </c>
      <c r="DR1656" s="38">
        <v>1.055E-2</v>
      </c>
      <c r="DS1656" s="38">
        <v>7.2349499999999997E-2</v>
      </c>
      <c r="DT1656" s="38">
        <v>9.2204000000000001E-3</v>
      </c>
      <c r="DU1656" s="38">
        <v>6.1968200000000001E-2</v>
      </c>
      <c r="DV1656" s="38">
        <v>0.21557950000000001</v>
      </c>
      <c r="DW1656" s="38">
        <v>0.17581830000000001</v>
      </c>
      <c r="DX1656" s="38">
        <v>0.19308110000000001</v>
      </c>
      <c r="DY1656" s="38">
        <v>0.23710639999999999</v>
      </c>
      <c r="DZ1656" s="38">
        <v>0.1551439</v>
      </c>
      <c r="EA1656" s="38">
        <v>6.4784999999999999E-3</v>
      </c>
      <c r="EB1656" s="38">
        <v>2.8400000000000002E-4</v>
      </c>
      <c r="EC1656" s="38">
        <v>-1.5872799999999999E-2</v>
      </c>
      <c r="ED1656" s="38">
        <v>-2.6949000000000001E-3</v>
      </c>
      <c r="EE1656" s="38">
        <v>4.29089E-2</v>
      </c>
      <c r="EF1656" s="38">
        <v>4.2566899999999998E-2</v>
      </c>
      <c r="EG1656" s="38">
        <v>3.53008E-2</v>
      </c>
      <c r="EH1656" s="38">
        <v>2.5580999999999998E-3</v>
      </c>
      <c r="EI1656" s="38">
        <v>-2.7598600000000001E-2</v>
      </c>
      <c r="EJ1656" s="38">
        <v>4.8143900000000003E-2</v>
      </c>
      <c r="EK1656" s="38">
        <v>7.78335E-2</v>
      </c>
      <c r="EL1656" s="38">
        <v>9.7884899999999997E-2</v>
      </c>
      <c r="EM1656" s="38">
        <v>4.2209299999999998E-2</v>
      </c>
      <c r="EN1656" s="38">
        <v>2.7509200000000001E-2</v>
      </c>
      <c r="EO1656" s="38">
        <v>-2.4990499999999999E-2</v>
      </c>
      <c r="EP1656" s="38">
        <v>2.26868E-2</v>
      </c>
      <c r="EQ1656" s="38">
        <v>8.8387499999999994E-2</v>
      </c>
      <c r="ER1656" s="38">
        <v>3.1147999999999999E-2</v>
      </c>
      <c r="ES1656" s="38">
        <v>8.8794499999999998E-2</v>
      </c>
      <c r="ET1656" s="38">
        <v>0.2482934</v>
      </c>
      <c r="EU1656" s="38">
        <v>0.20028840000000001</v>
      </c>
      <c r="EV1656" s="38">
        <v>0.214616</v>
      </c>
      <c r="EW1656" s="38">
        <v>0.26542169999999998</v>
      </c>
      <c r="EX1656" s="38">
        <v>0.18348020000000001</v>
      </c>
      <c r="EY1656" s="38">
        <v>3.85268E-2</v>
      </c>
      <c r="EZ1656" s="38">
        <v>2.6355300000000002E-2</v>
      </c>
      <c r="FA1656" s="38">
        <v>1.1668100000000001E-2</v>
      </c>
      <c r="FB1656" s="38">
        <v>81.405730000000005</v>
      </c>
      <c r="FC1656" s="38">
        <v>80.560580000000002</v>
      </c>
      <c r="FD1656" s="38">
        <v>79.110860000000002</v>
      </c>
      <c r="FE1656" s="38">
        <v>77.341899999999995</v>
      </c>
      <c r="FF1656" s="38">
        <v>76.035290000000003</v>
      </c>
      <c r="FG1656" s="38">
        <v>74.673500000000004</v>
      </c>
      <c r="FH1656" s="38">
        <v>74.88673</v>
      </c>
      <c r="FI1656" s="38">
        <v>76.81635</v>
      </c>
      <c r="FJ1656" s="38">
        <v>79.419690000000003</v>
      </c>
      <c r="FK1656" s="38">
        <v>83.326989999999995</v>
      </c>
      <c r="FL1656" s="38">
        <v>87.491919999999993</v>
      </c>
      <c r="FM1656" s="38">
        <v>91.989140000000006</v>
      </c>
      <c r="FN1656" s="38">
        <v>93.135980000000004</v>
      </c>
      <c r="FO1656" s="38">
        <v>95.366650000000007</v>
      </c>
      <c r="FP1656" s="38">
        <v>97.655199999999994</v>
      </c>
      <c r="FQ1656" s="38">
        <v>98.881140000000002</v>
      </c>
      <c r="FR1656" s="38">
        <v>98.980429999999998</v>
      </c>
      <c r="FS1656" s="38">
        <v>98.024180000000001</v>
      </c>
      <c r="FT1656" s="38">
        <v>96.339280000000002</v>
      </c>
      <c r="FU1656" s="38">
        <v>93.299059999999997</v>
      </c>
      <c r="FV1656" s="38">
        <v>89.917119999999997</v>
      </c>
      <c r="FW1656">
        <v>87.214449999999999</v>
      </c>
      <c r="FX1656">
        <v>84.552229999999994</v>
      </c>
      <c r="FY1656">
        <v>81.399079999999998</v>
      </c>
      <c r="FZ1656">
        <v>3.02762E-2</v>
      </c>
      <c r="GA1656">
        <v>0.2579921</v>
      </c>
      <c r="GB1656">
        <v>1</v>
      </c>
    </row>
    <row r="1657" spans="1:184" x14ac:dyDescent="0.3">
      <c r="A1657" t="s">
        <v>1</v>
      </c>
      <c r="B1657" t="s">
        <v>189</v>
      </c>
      <c r="C1657" t="s">
        <v>1</v>
      </c>
      <c r="D1657" t="s">
        <v>1</v>
      </c>
      <c r="E1657" t="s">
        <v>1</v>
      </c>
      <c r="F1657" t="s">
        <v>1</v>
      </c>
      <c r="G1657" t="s">
        <v>1</v>
      </c>
      <c r="H1657" s="40" t="s">
        <v>1</v>
      </c>
      <c r="I1657" s="18" t="s">
        <v>1</v>
      </c>
      <c r="J1657" s="38" t="s">
        <v>1</v>
      </c>
      <c r="K1657" s="18">
        <v>44763</v>
      </c>
      <c r="L1657" s="38">
        <v>18503</v>
      </c>
      <c r="M1657" s="38">
        <v>18503</v>
      </c>
      <c r="N1657" s="38">
        <v>5.2648780000000004</v>
      </c>
      <c r="O1657" s="38">
        <v>5.1784610000000004</v>
      </c>
      <c r="P1657" s="38">
        <v>5.0878360000000002</v>
      </c>
      <c r="Q1657" s="38">
        <v>5.064362</v>
      </c>
      <c r="R1657" s="38">
        <v>5.1784749999999997</v>
      </c>
      <c r="S1657" s="38">
        <v>5.5877100000000004</v>
      </c>
      <c r="T1657" s="38">
        <v>5.9566889999999999</v>
      </c>
      <c r="U1657" s="38">
        <v>6.3317569999999996</v>
      </c>
      <c r="V1657" s="38">
        <v>6.5486370000000003</v>
      </c>
      <c r="W1657" s="38">
        <v>6.6428500000000001</v>
      </c>
      <c r="X1657" s="38">
        <v>6.7382429999999998</v>
      </c>
      <c r="Y1657" s="38">
        <v>6.8123050000000003</v>
      </c>
      <c r="Z1657" s="38">
        <v>6.8800509999999999</v>
      </c>
      <c r="AA1657" s="38">
        <v>7.0064479999999998</v>
      </c>
      <c r="AB1657" s="38">
        <v>6.882091</v>
      </c>
      <c r="AC1657" s="38">
        <v>6.6585840000000003</v>
      </c>
      <c r="AD1657" s="38">
        <v>6.3015020000000002</v>
      </c>
      <c r="AE1657" s="38">
        <v>5.8569959999999996</v>
      </c>
      <c r="AF1657" s="38">
        <v>5.7978860000000001</v>
      </c>
      <c r="AG1657" s="38">
        <v>5.887372</v>
      </c>
      <c r="AH1657" s="38">
        <v>6.0091780000000004</v>
      </c>
      <c r="AI1657" s="38">
        <v>5.9439979999999997</v>
      </c>
      <c r="AJ1657" s="38">
        <v>5.7476789999999998</v>
      </c>
      <c r="AK1657" s="38">
        <v>5.4497150000000003</v>
      </c>
      <c r="AL1657" s="38">
        <v>-0.1025774</v>
      </c>
      <c r="AM1657" s="38">
        <v>-5.6662999999999998E-2</v>
      </c>
      <c r="AN1657" s="38">
        <v>-5.0215799999999998E-2</v>
      </c>
      <c r="AO1657" s="38">
        <v>-7.9009899999999994E-2</v>
      </c>
      <c r="AP1657" s="38">
        <v>-4.1383299999999998E-2</v>
      </c>
      <c r="AQ1657" s="38">
        <v>-3.7257800000000001E-2</v>
      </c>
      <c r="AR1657" s="38">
        <v>8.1812999999999997E-2</v>
      </c>
      <c r="AS1657" s="38">
        <v>9.0909699999999996E-2</v>
      </c>
      <c r="AT1657" s="38">
        <v>6.68821E-2</v>
      </c>
      <c r="AU1657" s="38">
        <v>-3.0188099999999999E-2</v>
      </c>
      <c r="AV1657" s="38">
        <v>-2.5884000000000001E-2</v>
      </c>
      <c r="AW1657" s="38">
        <v>-4.2964200000000001E-2</v>
      </c>
      <c r="AX1657" s="38">
        <v>2.49518E-2</v>
      </c>
      <c r="AY1657" s="38">
        <v>1.7538399999999999E-2</v>
      </c>
      <c r="AZ1657" s="38">
        <v>-3.7217199999999999E-2</v>
      </c>
      <c r="BA1657" s="38">
        <v>2.1800000000000001E-3</v>
      </c>
      <c r="BB1657" s="38">
        <v>3.5100399999999997E-2</v>
      </c>
      <c r="BC1657" s="38">
        <v>4.5248200000000002E-2</v>
      </c>
      <c r="BD1657" s="38">
        <v>6.2720999999999999E-2</v>
      </c>
      <c r="BE1657" s="38">
        <v>6.3972399999999999E-2</v>
      </c>
      <c r="BF1657" s="38">
        <v>9.3799199999999999E-2</v>
      </c>
      <c r="BG1657" s="38">
        <v>-9.3584299999999995E-2</v>
      </c>
      <c r="BH1657" s="38">
        <v>-0.1066551</v>
      </c>
      <c r="BI1657" s="38">
        <v>-0.13529160000000001</v>
      </c>
      <c r="BJ1657" s="38">
        <v>-9.13852E-2</v>
      </c>
      <c r="BK1657" s="38">
        <v>-4.8301200000000002E-2</v>
      </c>
      <c r="BL1657" s="38">
        <v>-4.23334E-2</v>
      </c>
      <c r="BM1657" s="38">
        <v>-6.9595199999999996E-2</v>
      </c>
      <c r="BN1657" s="38">
        <v>-2.9929399999999998E-2</v>
      </c>
      <c r="BO1657" s="38">
        <v>-2.80544E-2</v>
      </c>
      <c r="BP1657" s="38">
        <v>9.4616099999999995E-2</v>
      </c>
      <c r="BQ1657" s="38">
        <v>0.1026584</v>
      </c>
      <c r="BR1657" s="38">
        <v>7.84001E-2</v>
      </c>
      <c r="BS1657" s="38">
        <v>-1.9207200000000001E-2</v>
      </c>
      <c r="BT1657" s="38">
        <v>-1.45355E-2</v>
      </c>
      <c r="BU1657" s="38">
        <v>-3.4761500000000001E-2</v>
      </c>
      <c r="BV1657" s="38">
        <v>3.1110599999999999E-2</v>
      </c>
      <c r="BW1657" s="38">
        <v>2.4746299999999999E-2</v>
      </c>
      <c r="BX1657" s="38">
        <v>-2.7123899999999999E-2</v>
      </c>
      <c r="BY1657" s="38">
        <v>1.4228599999999999E-2</v>
      </c>
      <c r="BZ1657" s="38">
        <v>4.9709299999999998E-2</v>
      </c>
      <c r="CA1657" s="38">
        <v>6.0624999999999998E-2</v>
      </c>
      <c r="CB1657" s="38">
        <v>7.9681299999999997E-2</v>
      </c>
      <c r="CC1657" s="38">
        <v>8.0822099999999994E-2</v>
      </c>
      <c r="CD1657" s="38">
        <v>0.1105455</v>
      </c>
      <c r="CE1657" s="38">
        <v>-7.5374700000000003E-2</v>
      </c>
      <c r="CF1657" s="38">
        <v>-8.9031200000000005E-2</v>
      </c>
      <c r="CG1657" s="38">
        <v>-0.11518109999999999</v>
      </c>
      <c r="CH1657" s="38">
        <v>-8.3633399999999997E-2</v>
      </c>
      <c r="CI1657" s="38">
        <v>-4.2509900000000003E-2</v>
      </c>
      <c r="CJ1657" s="38">
        <v>-3.68741E-2</v>
      </c>
      <c r="CK1657" s="38">
        <v>-6.3074599999999995E-2</v>
      </c>
      <c r="CL1657" s="38">
        <v>-2.1996600000000002E-2</v>
      </c>
      <c r="CM1657" s="38">
        <v>-2.16802E-2</v>
      </c>
      <c r="CN1657" s="38">
        <v>0.10348350000000001</v>
      </c>
      <c r="CO1657" s="38">
        <v>0.11079550000000001</v>
      </c>
      <c r="CP1657" s="38">
        <v>8.6377399999999993E-2</v>
      </c>
      <c r="CQ1657" s="38">
        <v>-1.1601800000000001E-2</v>
      </c>
      <c r="CR1657" s="38">
        <v>-6.6756000000000003E-3</v>
      </c>
      <c r="CS1657" s="38">
        <v>-2.9080399999999999E-2</v>
      </c>
      <c r="CT1657" s="38">
        <v>3.5376100000000001E-2</v>
      </c>
      <c r="CU1657" s="38">
        <v>2.9738500000000001E-2</v>
      </c>
      <c r="CV1657" s="38">
        <v>-2.01333E-2</v>
      </c>
      <c r="CW1657" s="38">
        <v>2.2573300000000001E-2</v>
      </c>
      <c r="CX1657" s="38">
        <v>5.98273E-2</v>
      </c>
      <c r="CY1657" s="38">
        <v>7.1274900000000002E-2</v>
      </c>
      <c r="CZ1657" s="38">
        <v>9.1427999999999995E-2</v>
      </c>
      <c r="DA1657" s="38">
        <v>9.2492099999999994E-2</v>
      </c>
      <c r="DB1657" s="38">
        <v>0.122144</v>
      </c>
      <c r="DC1657" s="38">
        <v>-6.2762799999999994E-2</v>
      </c>
      <c r="DD1657" s="38">
        <v>-7.6824799999999999E-2</v>
      </c>
      <c r="DE1657" s="38">
        <v>-0.1012526</v>
      </c>
      <c r="DF1657" s="38">
        <v>-7.5881699999999996E-2</v>
      </c>
      <c r="DG1657" s="38">
        <v>-3.6718500000000001E-2</v>
      </c>
      <c r="DH1657" s="38">
        <v>-3.14148E-2</v>
      </c>
      <c r="DI1657" s="38">
        <v>-5.6554E-2</v>
      </c>
      <c r="DJ1657" s="38">
        <v>-1.40637E-2</v>
      </c>
      <c r="DK1657" s="38">
        <v>-1.5306E-2</v>
      </c>
      <c r="DL1657" s="38">
        <v>0.1123509</v>
      </c>
      <c r="DM1657" s="38">
        <v>0.1189327</v>
      </c>
      <c r="DN1657" s="38">
        <v>9.43547E-2</v>
      </c>
      <c r="DO1657" s="38">
        <v>-3.9965000000000001E-3</v>
      </c>
      <c r="DP1657" s="38">
        <v>1.1842999999999999E-3</v>
      </c>
      <c r="DQ1657" s="38">
        <v>-2.3399300000000001E-2</v>
      </c>
      <c r="DR1657" s="38">
        <v>3.9641700000000002E-2</v>
      </c>
      <c r="DS1657" s="38">
        <v>3.47306E-2</v>
      </c>
      <c r="DT1657" s="38">
        <v>-1.31427E-2</v>
      </c>
      <c r="DU1657" s="38">
        <v>3.09181E-2</v>
      </c>
      <c r="DV1657" s="38">
        <v>6.9945400000000005E-2</v>
      </c>
      <c r="DW1657" s="38">
        <v>8.1924800000000006E-2</v>
      </c>
      <c r="DX1657" s="38">
        <v>0.10317460000000001</v>
      </c>
      <c r="DY1657" s="38">
        <v>0.10416209999999999</v>
      </c>
      <c r="DZ1657" s="38">
        <v>0.13374240000000001</v>
      </c>
      <c r="EA1657" s="38">
        <v>-5.0151000000000001E-2</v>
      </c>
      <c r="EB1657" s="38">
        <v>-6.4618499999999995E-2</v>
      </c>
      <c r="EC1657" s="38">
        <v>-8.7324100000000002E-2</v>
      </c>
      <c r="ED1657" s="38">
        <v>-6.4689399999999994E-2</v>
      </c>
      <c r="EE1657" s="38">
        <v>-2.8356800000000001E-2</v>
      </c>
      <c r="EF1657" s="38">
        <v>-2.3532500000000001E-2</v>
      </c>
      <c r="EG1657" s="38">
        <v>-4.7139300000000002E-2</v>
      </c>
      <c r="EH1657" s="38">
        <v>-2.6097999999999998E-3</v>
      </c>
      <c r="EI1657" s="38">
        <v>-6.1025999999999997E-3</v>
      </c>
      <c r="EJ1657" s="38">
        <v>0.12515399999999999</v>
      </c>
      <c r="EK1657" s="38">
        <v>0.1306814</v>
      </c>
      <c r="EL1657" s="38">
        <v>0.1058727</v>
      </c>
      <c r="EM1657" s="38">
        <v>6.9844E-3</v>
      </c>
      <c r="EN1657" s="38">
        <v>1.2532700000000001E-2</v>
      </c>
      <c r="EO1657" s="38">
        <v>-1.51967E-2</v>
      </c>
      <c r="EP1657" s="38">
        <v>4.5800399999999998E-2</v>
      </c>
      <c r="EQ1657" s="38">
        <v>4.1938499999999997E-2</v>
      </c>
      <c r="ER1657" s="38">
        <v>-3.0493999999999999E-3</v>
      </c>
      <c r="ES1657" s="38">
        <v>4.2966600000000001E-2</v>
      </c>
      <c r="ET1657" s="38">
        <v>8.4554199999999996E-2</v>
      </c>
      <c r="EU1657" s="38">
        <v>9.7301600000000002E-2</v>
      </c>
      <c r="EV1657" s="38">
        <v>0.1201349</v>
      </c>
      <c r="EW1657" s="38">
        <v>0.1210118</v>
      </c>
      <c r="EX1657" s="38">
        <v>0.1504887</v>
      </c>
      <c r="EY1657" s="38">
        <v>-3.1941400000000002E-2</v>
      </c>
      <c r="EZ1657" s="38">
        <v>-4.6994500000000002E-2</v>
      </c>
      <c r="FA1657" s="38">
        <v>-6.7213499999999995E-2</v>
      </c>
      <c r="FB1657" s="38">
        <v>77.406589999999994</v>
      </c>
      <c r="FC1657" s="38">
        <v>75.278049999999993</v>
      </c>
      <c r="FD1657" s="38">
        <v>73.682270000000003</v>
      </c>
      <c r="FE1657" s="38">
        <v>72.11439</v>
      </c>
      <c r="FF1657" s="38">
        <v>70.673789999999997</v>
      </c>
      <c r="FG1657" s="38">
        <v>69.011629999999997</v>
      </c>
      <c r="FH1657" s="38">
        <v>68.744349999999997</v>
      </c>
      <c r="FI1657" s="38">
        <v>71.873159999999999</v>
      </c>
      <c r="FJ1657" s="38">
        <v>75.843050000000005</v>
      </c>
      <c r="FK1657" s="38">
        <v>80.082859999999997</v>
      </c>
      <c r="FL1657" s="38">
        <v>84.653880000000001</v>
      </c>
      <c r="FM1657" s="38">
        <v>88.121840000000006</v>
      </c>
      <c r="FN1657" s="38">
        <v>91.204440000000005</v>
      </c>
      <c r="FO1657" s="38">
        <v>93.5077</v>
      </c>
      <c r="FP1657" s="38">
        <v>95.127650000000003</v>
      </c>
      <c r="FQ1657" s="38">
        <v>96.334519999999998</v>
      </c>
      <c r="FR1657" s="38">
        <v>98.532830000000004</v>
      </c>
      <c r="FS1657" s="38">
        <v>98.239099999999993</v>
      </c>
      <c r="FT1657" s="38">
        <v>96.484319999999997</v>
      </c>
      <c r="FU1657" s="38">
        <v>93.541020000000003</v>
      </c>
      <c r="FV1657" s="38">
        <v>89.497619999999998</v>
      </c>
      <c r="FW1657">
        <v>85.688929999999999</v>
      </c>
      <c r="FX1657">
        <v>82.824020000000004</v>
      </c>
      <c r="FY1657">
        <v>79.620090000000005</v>
      </c>
      <c r="FZ1657">
        <v>1.8719E-2</v>
      </c>
      <c r="GA1657">
        <v>0.16281660000000001</v>
      </c>
      <c r="GB1657">
        <v>1</v>
      </c>
    </row>
    <row r="1658" spans="1:184" x14ac:dyDescent="0.3">
      <c r="A1658" t="s">
        <v>1</v>
      </c>
      <c r="B1658" t="s">
        <v>189</v>
      </c>
      <c r="C1658" t="s">
        <v>1</v>
      </c>
      <c r="D1658" t="s">
        <v>1</v>
      </c>
      <c r="E1658" t="s">
        <v>1</v>
      </c>
      <c r="F1658" t="s">
        <v>1</v>
      </c>
      <c r="G1658" t="s">
        <v>1</v>
      </c>
      <c r="H1658" s="40" t="s">
        <v>1</v>
      </c>
      <c r="I1658" s="18" t="s">
        <v>1</v>
      </c>
      <c r="J1658" s="38" t="s">
        <v>1</v>
      </c>
      <c r="K1658" s="18">
        <v>44789</v>
      </c>
      <c r="L1658" s="38">
        <v>18419</v>
      </c>
      <c r="M1658" s="38">
        <v>18419</v>
      </c>
      <c r="N1658" s="38">
        <v>5.3419359999999996</v>
      </c>
      <c r="O1658" s="38">
        <v>5.238137</v>
      </c>
      <c r="P1658" s="38">
        <v>5.1284879999999999</v>
      </c>
      <c r="Q1658" s="38">
        <v>5.0778470000000002</v>
      </c>
      <c r="R1658" s="38">
        <v>5.21408</v>
      </c>
      <c r="S1658" s="38">
        <v>5.6321719999999997</v>
      </c>
      <c r="T1658" s="38">
        <v>5.9973219999999996</v>
      </c>
      <c r="U1658" s="38">
        <v>6.4100429999999999</v>
      </c>
      <c r="V1658" s="38">
        <v>6.691459</v>
      </c>
      <c r="W1658" s="38">
        <v>6.8266099999999996</v>
      </c>
      <c r="X1658" s="38">
        <v>6.9566129999999999</v>
      </c>
      <c r="Y1658" s="38">
        <v>7.0709609999999996</v>
      </c>
      <c r="Z1658" s="38">
        <v>7.1455099999999998</v>
      </c>
      <c r="AA1658" s="38">
        <v>7.2810560000000004</v>
      </c>
      <c r="AB1658" s="38">
        <v>7.1740820000000003</v>
      </c>
      <c r="AC1658" s="38">
        <v>6.9475680000000004</v>
      </c>
      <c r="AD1658" s="38">
        <v>6.5678979999999996</v>
      </c>
      <c r="AE1658" s="38">
        <v>6.0598280000000004</v>
      </c>
      <c r="AF1658" s="38">
        <v>5.9839869999999999</v>
      </c>
      <c r="AG1658" s="38">
        <v>6.0626680000000004</v>
      </c>
      <c r="AH1658" s="38">
        <v>6.1884819999999996</v>
      </c>
      <c r="AI1658" s="38">
        <v>6.1501320000000002</v>
      </c>
      <c r="AJ1658" s="38">
        <v>5.9393859999999998</v>
      </c>
      <c r="AK1658" s="38">
        <v>5.6575249999999997</v>
      </c>
      <c r="AL1658" s="38">
        <v>-3.0684099999999999E-2</v>
      </c>
      <c r="AM1658" s="38">
        <v>-8.44998E-2</v>
      </c>
      <c r="AN1658" s="38">
        <v>-9.8916000000000004E-3</v>
      </c>
      <c r="AO1658" s="38">
        <v>-4.2178800000000002E-2</v>
      </c>
      <c r="AP1658" s="38">
        <v>-7.7067099999999999E-2</v>
      </c>
      <c r="AQ1658" s="38">
        <v>-1.4915899999999999E-2</v>
      </c>
      <c r="AR1658" s="38">
        <v>-8.3341299999999993E-2</v>
      </c>
      <c r="AS1658" s="38">
        <v>-8.9219999999999994E-3</v>
      </c>
      <c r="AT1658" s="38">
        <v>6.6444900000000001E-2</v>
      </c>
      <c r="AU1658" s="38">
        <v>6.2816300000000005E-2</v>
      </c>
      <c r="AV1658" s="38">
        <v>2.41894E-2</v>
      </c>
      <c r="AW1658" s="38">
        <v>-5.3007499999999999E-2</v>
      </c>
      <c r="AX1658" s="38">
        <v>-3.8978600000000002E-2</v>
      </c>
      <c r="AY1658" s="38">
        <v>5.2821899999999998E-2</v>
      </c>
      <c r="AZ1658" s="38">
        <v>-4.7988700000000002E-2</v>
      </c>
      <c r="BA1658" s="38">
        <v>-2.0283300000000001E-2</v>
      </c>
      <c r="BB1658" s="38">
        <v>0.1379813</v>
      </c>
      <c r="BC1658" s="38">
        <v>3.5735599999999999E-2</v>
      </c>
      <c r="BD1658" s="38">
        <v>4.9921800000000002E-2</v>
      </c>
      <c r="BE1658" s="38">
        <v>2.79715E-2</v>
      </c>
      <c r="BF1658" s="38">
        <v>1.7855300000000001E-2</v>
      </c>
      <c r="BG1658" s="38">
        <v>3.8054299999999999E-2</v>
      </c>
      <c r="BH1658" s="38">
        <v>3.3573000000000001E-3</v>
      </c>
      <c r="BI1658" s="38">
        <v>5.9346700000000002E-2</v>
      </c>
      <c r="BJ1658" s="38">
        <v>-1.8562200000000001E-2</v>
      </c>
      <c r="BK1658" s="38">
        <v>-7.4668100000000001E-2</v>
      </c>
      <c r="BL1658" s="38">
        <v>-9.8879999999999997E-4</v>
      </c>
      <c r="BM1658" s="38">
        <v>-3.3160599999999998E-2</v>
      </c>
      <c r="BN1658" s="38">
        <v>-6.4071000000000003E-2</v>
      </c>
      <c r="BO1658" s="38">
        <v>-2.9066999999999999E-3</v>
      </c>
      <c r="BP1658" s="38">
        <v>-6.9019700000000003E-2</v>
      </c>
      <c r="BQ1658" s="38">
        <v>5.3442999999999997E-3</v>
      </c>
      <c r="BR1658" s="38">
        <v>7.9071299999999997E-2</v>
      </c>
      <c r="BS1658" s="38">
        <v>7.5379000000000002E-2</v>
      </c>
      <c r="BT1658" s="38">
        <v>3.6733200000000001E-2</v>
      </c>
      <c r="BU1658" s="38">
        <v>-4.0774100000000001E-2</v>
      </c>
      <c r="BV1658" s="38">
        <v>-2.9514599999999998E-2</v>
      </c>
      <c r="BW1658" s="38">
        <v>6.3007499999999994E-2</v>
      </c>
      <c r="BX1658" s="38">
        <v>-3.53119E-2</v>
      </c>
      <c r="BY1658" s="38">
        <v>-5.2199999999999998E-3</v>
      </c>
      <c r="BZ1658" s="38">
        <v>0.15685209999999999</v>
      </c>
      <c r="CA1658" s="38">
        <v>5.5175200000000001E-2</v>
      </c>
      <c r="CB1658" s="38">
        <v>7.00123E-2</v>
      </c>
      <c r="CC1658" s="38">
        <v>4.8495000000000003E-2</v>
      </c>
      <c r="CD1658" s="38">
        <v>3.7254700000000002E-2</v>
      </c>
      <c r="CE1658" s="38">
        <v>5.5281299999999998E-2</v>
      </c>
      <c r="CF1658" s="38">
        <v>2.2638200000000001E-2</v>
      </c>
      <c r="CG1658" s="38">
        <v>7.8880900000000004E-2</v>
      </c>
      <c r="CH1658" s="38">
        <v>-1.01666E-2</v>
      </c>
      <c r="CI1658" s="38">
        <v>-6.7858799999999997E-2</v>
      </c>
      <c r="CJ1658" s="38">
        <v>5.1773000000000001E-3</v>
      </c>
      <c r="CK1658" s="38">
        <v>-2.69147E-2</v>
      </c>
      <c r="CL1658" s="38">
        <v>-5.5069899999999998E-2</v>
      </c>
      <c r="CM1658" s="38">
        <v>5.4108000000000003E-3</v>
      </c>
      <c r="CN1658" s="38">
        <v>-5.9100600000000003E-2</v>
      </c>
      <c r="CO1658" s="38">
        <v>1.52251E-2</v>
      </c>
      <c r="CP1658" s="38">
        <v>8.7816199999999997E-2</v>
      </c>
      <c r="CQ1658" s="38">
        <v>8.4079899999999999E-2</v>
      </c>
      <c r="CR1658" s="38">
        <v>4.5421000000000003E-2</v>
      </c>
      <c r="CS1658" s="38">
        <v>-3.2301200000000002E-2</v>
      </c>
      <c r="CT1658" s="38">
        <v>-2.2959799999999999E-2</v>
      </c>
      <c r="CU1658" s="38">
        <v>7.0061999999999999E-2</v>
      </c>
      <c r="CV1658" s="38">
        <v>-2.6531900000000001E-2</v>
      </c>
      <c r="CW1658" s="38">
        <v>5.2128000000000001E-3</v>
      </c>
      <c r="CX1658" s="38">
        <v>0.16992199999999999</v>
      </c>
      <c r="CY1658" s="38">
        <v>6.8639000000000006E-2</v>
      </c>
      <c r="CZ1658" s="38">
        <v>8.3926899999999999E-2</v>
      </c>
      <c r="DA1658" s="38">
        <v>6.2709600000000004E-2</v>
      </c>
      <c r="DB1658" s="38">
        <v>5.0690699999999998E-2</v>
      </c>
      <c r="DC1658" s="38">
        <v>6.72127E-2</v>
      </c>
      <c r="DD1658" s="38">
        <v>3.5992000000000003E-2</v>
      </c>
      <c r="DE1658" s="38">
        <v>9.2410300000000001E-2</v>
      </c>
      <c r="DF1658" s="38">
        <v>-1.771E-3</v>
      </c>
      <c r="DG1658" s="38">
        <v>-6.1049399999999997E-2</v>
      </c>
      <c r="DH1658" s="38">
        <v>1.13434E-2</v>
      </c>
      <c r="DI1658" s="38">
        <v>-2.0668800000000001E-2</v>
      </c>
      <c r="DJ1658" s="38">
        <v>-4.6068900000000003E-2</v>
      </c>
      <c r="DK1658" s="38">
        <v>1.37284E-2</v>
      </c>
      <c r="DL1658" s="38">
        <v>-4.9181500000000003E-2</v>
      </c>
      <c r="DM1658" s="38">
        <v>2.51059E-2</v>
      </c>
      <c r="DN1658" s="38">
        <v>9.65612E-2</v>
      </c>
      <c r="DO1658" s="38">
        <v>9.2780699999999994E-2</v>
      </c>
      <c r="DP1658" s="38">
        <v>5.4108799999999999E-2</v>
      </c>
      <c r="DQ1658" s="38">
        <v>-2.38283E-2</v>
      </c>
      <c r="DR1658" s="38">
        <v>-1.6405099999999999E-2</v>
      </c>
      <c r="DS1658" s="38">
        <v>7.7116400000000002E-2</v>
      </c>
      <c r="DT1658" s="38">
        <v>-1.7751900000000001E-2</v>
      </c>
      <c r="DU1658" s="38">
        <v>1.5645599999999999E-2</v>
      </c>
      <c r="DV1658" s="38">
        <v>0.18299190000000001</v>
      </c>
      <c r="DW1658" s="38">
        <v>8.2102800000000004E-2</v>
      </c>
      <c r="DX1658" s="38">
        <v>9.7841499999999998E-2</v>
      </c>
      <c r="DY1658" s="38">
        <v>7.6924099999999995E-2</v>
      </c>
      <c r="DZ1658" s="38">
        <v>6.4126699999999995E-2</v>
      </c>
      <c r="EA1658" s="38">
        <v>7.9144099999999995E-2</v>
      </c>
      <c r="EB1658" s="38">
        <v>4.9345899999999998E-2</v>
      </c>
      <c r="EC1658" s="38">
        <v>0.10593959999999999</v>
      </c>
      <c r="ED1658" s="38">
        <v>1.03509E-2</v>
      </c>
      <c r="EE1658" s="38">
        <v>-5.1217699999999998E-2</v>
      </c>
      <c r="EF1658" s="38">
        <v>2.0246199999999999E-2</v>
      </c>
      <c r="EG1658" s="38">
        <v>-1.1650600000000001E-2</v>
      </c>
      <c r="EH1658" s="38">
        <v>-3.3072799999999999E-2</v>
      </c>
      <c r="EI1658" s="38">
        <v>2.57375E-2</v>
      </c>
      <c r="EJ1658" s="38">
        <v>-3.4859899999999999E-2</v>
      </c>
      <c r="EK1658" s="38">
        <v>3.9372200000000003E-2</v>
      </c>
      <c r="EL1658" s="38">
        <v>0.10918750000000001</v>
      </c>
      <c r="EM1658" s="38">
        <v>0.1053434</v>
      </c>
      <c r="EN1658" s="38">
        <v>6.6652699999999995E-2</v>
      </c>
      <c r="EO1658" s="38">
        <v>-1.1594800000000001E-2</v>
      </c>
      <c r="EP1658" s="38">
        <v>-6.9411000000000004E-3</v>
      </c>
      <c r="EQ1658" s="38">
        <v>8.7302000000000005E-2</v>
      </c>
      <c r="ER1658" s="38">
        <v>-5.0749999999999997E-3</v>
      </c>
      <c r="ES1658" s="38">
        <v>3.0708900000000001E-2</v>
      </c>
      <c r="ET1658" s="38">
        <v>0.20186280000000001</v>
      </c>
      <c r="EU1658" s="38">
        <v>0.1015424</v>
      </c>
      <c r="EV1658" s="38">
        <v>0.117932</v>
      </c>
      <c r="EW1658" s="38">
        <v>9.7447599999999995E-2</v>
      </c>
      <c r="EX1658" s="38">
        <v>8.3526100000000006E-2</v>
      </c>
      <c r="EY1658" s="38">
        <v>9.6371100000000001E-2</v>
      </c>
      <c r="EZ1658" s="38">
        <v>6.8626699999999999E-2</v>
      </c>
      <c r="FA1658" s="38">
        <v>0.1254738</v>
      </c>
      <c r="FB1658" s="38">
        <v>78.275469999999999</v>
      </c>
      <c r="FC1658" s="38">
        <v>76.965670000000003</v>
      </c>
      <c r="FD1658" s="38">
        <v>75.165570000000002</v>
      </c>
      <c r="FE1658" s="38">
        <v>73.682519999999997</v>
      </c>
      <c r="FF1658" s="38">
        <v>71.838239999999999</v>
      </c>
      <c r="FG1658" s="38">
        <v>70.852220000000003</v>
      </c>
      <c r="FH1658" s="38">
        <v>70.255099999999999</v>
      </c>
      <c r="FI1658" s="38">
        <v>72.267449999999997</v>
      </c>
      <c r="FJ1658" s="38">
        <v>76.858329999999995</v>
      </c>
      <c r="FK1658" s="38">
        <v>82.202259999999995</v>
      </c>
      <c r="FL1658" s="38">
        <v>86.848370000000003</v>
      </c>
      <c r="FM1658" s="38">
        <v>91.026889999999995</v>
      </c>
      <c r="FN1658" s="38">
        <v>95.206729999999993</v>
      </c>
      <c r="FO1658" s="38">
        <v>98.504059999999996</v>
      </c>
      <c r="FP1658" s="38">
        <v>100.9988</v>
      </c>
      <c r="FQ1658" s="38">
        <v>102.3325</v>
      </c>
      <c r="FR1658" s="38">
        <v>102.75709999999999</v>
      </c>
      <c r="FS1658" s="38">
        <v>102.6439</v>
      </c>
      <c r="FT1658" s="38">
        <v>101.3466</v>
      </c>
      <c r="FU1658" s="38">
        <v>98.542330000000007</v>
      </c>
      <c r="FV1658" s="38">
        <v>94.23075</v>
      </c>
      <c r="FW1658">
        <v>90.515039999999999</v>
      </c>
      <c r="FX1658">
        <v>87.225570000000005</v>
      </c>
      <c r="FY1658">
        <v>84.660120000000006</v>
      </c>
      <c r="FZ1658">
        <v>2.39873E-2</v>
      </c>
      <c r="GA1658">
        <v>0.19909589999999999</v>
      </c>
      <c r="GB1658">
        <v>1</v>
      </c>
    </row>
    <row r="1659" spans="1:184" x14ac:dyDescent="0.3">
      <c r="A1659" t="s">
        <v>1</v>
      </c>
      <c r="B1659" t="s">
        <v>189</v>
      </c>
      <c r="C1659" t="s">
        <v>1</v>
      </c>
      <c r="D1659" t="s">
        <v>1</v>
      </c>
      <c r="E1659" t="s">
        <v>1</v>
      </c>
      <c r="F1659" t="s">
        <v>1</v>
      </c>
      <c r="G1659" t="s">
        <v>1</v>
      </c>
      <c r="H1659" s="40" t="s">
        <v>1</v>
      </c>
      <c r="I1659" s="18" t="s">
        <v>1</v>
      </c>
      <c r="J1659" s="38" t="s">
        <v>1</v>
      </c>
      <c r="K1659" s="18">
        <v>44790</v>
      </c>
      <c r="L1659" s="38">
        <v>18421</v>
      </c>
      <c r="M1659" s="38">
        <v>18421</v>
      </c>
      <c r="N1659" s="38">
        <v>5.5357620000000001</v>
      </c>
      <c r="O1659" s="38">
        <v>5.4383670000000004</v>
      </c>
      <c r="P1659" s="38">
        <v>5.3261640000000003</v>
      </c>
      <c r="Q1659" s="38">
        <v>5.2774679999999998</v>
      </c>
      <c r="R1659" s="38">
        <v>5.423851</v>
      </c>
      <c r="S1659" s="38">
        <v>5.8359379999999996</v>
      </c>
      <c r="T1659" s="38">
        <v>6.2272249999999998</v>
      </c>
      <c r="U1659" s="38">
        <v>6.675192</v>
      </c>
      <c r="V1659" s="38">
        <v>6.9197829999999998</v>
      </c>
      <c r="W1659" s="38">
        <v>7.0139490000000002</v>
      </c>
      <c r="X1659" s="38">
        <v>7.0917450000000004</v>
      </c>
      <c r="Y1659" s="38">
        <v>7.1840669999999998</v>
      </c>
      <c r="Z1659" s="38">
        <v>7.2746000000000004</v>
      </c>
      <c r="AA1659" s="38">
        <v>7.3788939999999998</v>
      </c>
      <c r="AB1659" s="38">
        <v>7.2349249999999996</v>
      </c>
      <c r="AC1659" s="38">
        <v>6.9618969999999996</v>
      </c>
      <c r="AD1659" s="38">
        <v>6.5672829999999998</v>
      </c>
      <c r="AE1659" s="38">
        <v>6.0727609999999999</v>
      </c>
      <c r="AF1659" s="38">
        <v>5.9767979999999996</v>
      </c>
      <c r="AG1659" s="38">
        <v>6.0642480000000001</v>
      </c>
      <c r="AH1659" s="38">
        <v>6.2018800000000001</v>
      </c>
      <c r="AI1659" s="38">
        <v>6.159529</v>
      </c>
      <c r="AJ1659" s="38">
        <v>5.9308589999999999</v>
      </c>
      <c r="AK1659" s="38">
        <v>5.6421429999999999</v>
      </c>
      <c r="AL1659" s="38">
        <v>8.2329899999999998E-2</v>
      </c>
      <c r="AM1659" s="38">
        <v>2.7876499999999999E-2</v>
      </c>
      <c r="AN1659" s="38">
        <v>2.6825600000000002E-2</v>
      </c>
      <c r="AO1659" s="38">
        <v>5.9332700000000002E-2</v>
      </c>
      <c r="AP1659" s="38">
        <v>5.45075E-2</v>
      </c>
      <c r="AQ1659" s="38">
        <v>-0.10710509999999999</v>
      </c>
      <c r="AR1659" s="38">
        <v>-0.1828765</v>
      </c>
      <c r="AS1659" s="38">
        <v>-2.9103899999999999E-2</v>
      </c>
      <c r="AT1659" s="38">
        <v>-8.97289E-2</v>
      </c>
      <c r="AU1659" s="38">
        <v>3.1568E-3</v>
      </c>
      <c r="AV1659" s="38">
        <v>-2.1912299999999999E-2</v>
      </c>
      <c r="AW1659" s="38">
        <v>2.5313200000000001E-2</v>
      </c>
      <c r="AX1659" s="38">
        <v>-1.4977000000000001E-2</v>
      </c>
      <c r="AY1659" s="38">
        <v>-3.2670100000000001E-2</v>
      </c>
      <c r="AZ1659" s="38">
        <v>-6.4047400000000004E-2</v>
      </c>
      <c r="BA1659" s="38">
        <v>-6.7708599999999994E-2</v>
      </c>
      <c r="BB1659" s="38">
        <v>0.20572889999999999</v>
      </c>
      <c r="BC1659" s="38">
        <v>0.17346139999999999</v>
      </c>
      <c r="BD1659" s="38">
        <v>0.20262620000000001</v>
      </c>
      <c r="BE1659" s="38">
        <v>0.16588820000000001</v>
      </c>
      <c r="BF1659" s="38">
        <v>0.1325606</v>
      </c>
      <c r="BG1659" s="38">
        <v>0.1148776</v>
      </c>
      <c r="BH1659" s="38">
        <v>-1.34252E-2</v>
      </c>
      <c r="BI1659" s="38">
        <v>2.2005E-2</v>
      </c>
      <c r="BJ1659" s="38">
        <v>9.3334799999999996E-2</v>
      </c>
      <c r="BK1659" s="38">
        <v>3.8074299999999998E-2</v>
      </c>
      <c r="BL1659" s="38">
        <v>3.6786800000000001E-2</v>
      </c>
      <c r="BM1659" s="38">
        <v>6.8984000000000004E-2</v>
      </c>
      <c r="BN1659" s="38">
        <v>6.7105399999999996E-2</v>
      </c>
      <c r="BO1659" s="38">
        <v>-9.52929E-2</v>
      </c>
      <c r="BP1659" s="38">
        <v>-0.16759460000000001</v>
      </c>
      <c r="BQ1659" s="38">
        <v>-1.64885E-2</v>
      </c>
      <c r="BR1659" s="38">
        <v>-7.6578900000000005E-2</v>
      </c>
      <c r="BS1659" s="38">
        <v>1.5940200000000002E-2</v>
      </c>
      <c r="BT1659" s="38">
        <v>-1.1169500000000001E-2</v>
      </c>
      <c r="BU1659" s="38">
        <v>3.5255399999999999E-2</v>
      </c>
      <c r="BV1659" s="38">
        <v>-7.8195000000000001E-3</v>
      </c>
      <c r="BW1659" s="38">
        <v>-2.4044800000000002E-2</v>
      </c>
      <c r="BX1659" s="38">
        <v>-5.1703600000000002E-2</v>
      </c>
      <c r="BY1659" s="38">
        <v>-5.25621E-2</v>
      </c>
      <c r="BZ1659" s="38">
        <v>0.2240569</v>
      </c>
      <c r="CA1659" s="38">
        <v>0.18868560000000001</v>
      </c>
      <c r="CB1659" s="38">
        <v>0.21911849999999999</v>
      </c>
      <c r="CC1659" s="38">
        <v>0.1808892</v>
      </c>
      <c r="CD1659" s="38">
        <v>0.14920310000000001</v>
      </c>
      <c r="CE1659" s="38">
        <v>0.13286909999999999</v>
      </c>
      <c r="CF1659" s="38">
        <v>5.5541000000000002E-3</v>
      </c>
      <c r="CG1659" s="38">
        <v>4.1402099999999997E-2</v>
      </c>
      <c r="CH1659" s="38">
        <v>0.1009567</v>
      </c>
      <c r="CI1659" s="38">
        <v>4.5137200000000002E-2</v>
      </c>
      <c r="CJ1659" s="38">
        <v>4.36859E-2</v>
      </c>
      <c r="CK1659" s="38">
        <v>7.56685E-2</v>
      </c>
      <c r="CL1659" s="38">
        <v>7.5830599999999998E-2</v>
      </c>
      <c r="CM1659" s="38">
        <v>-8.7111800000000003E-2</v>
      </c>
      <c r="CN1659" s="38">
        <v>-0.15701039999999999</v>
      </c>
      <c r="CO1659" s="38">
        <v>-7.7511999999999998E-3</v>
      </c>
      <c r="CP1659" s="38">
        <v>-6.7471199999999995E-2</v>
      </c>
      <c r="CQ1659" s="38">
        <v>2.4793900000000001E-2</v>
      </c>
      <c r="CR1659" s="38">
        <v>-3.7290999999999999E-3</v>
      </c>
      <c r="CS1659" s="38">
        <v>4.2141199999999997E-2</v>
      </c>
      <c r="CT1659" s="38">
        <v>-2.8622000000000001E-3</v>
      </c>
      <c r="CU1659" s="38">
        <v>-1.8071E-2</v>
      </c>
      <c r="CV1659" s="38">
        <v>-4.3154400000000002E-2</v>
      </c>
      <c r="CW1659" s="38">
        <v>-4.2071699999999997E-2</v>
      </c>
      <c r="CX1659" s="38">
        <v>0.23675080000000001</v>
      </c>
      <c r="CY1659" s="38">
        <v>0.19922989999999999</v>
      </c>
      <c r="CZ1659" s="38">
        <v>0.230541</v>
      </c>
      <c r="DA1659" s="38">
        <v>0.1912788</v>
      </c>
      <c r="DB1659" s="38">
        <v>0.1607296</v>
      </c>
      <c r="DC1659" s="38">
        <v>0.14532999999999999</v>
      </c>
      <c r="DD1659" s="38">
        <v>1.86991E-2</v>
      </c>
      <c r="DE1659" s="38">
        <v>5.4836599999999999E-2</v>
      </c>
      <c r="DF1659" s="38">
        <v>0.1085787</v>
      </c>
      <c r="DG1659" s="38">
        <v>5.2200200000000002E-2</v>
      </c>
      <c r="DH1659" s="38">
        <v>5.0584999999999998E-2</v>
      </c>
      <c r="DI1659" s="38">
        <v>8.2352999999999996E-2</v>
      </c>
      <c r="DJ1659" s="38">
        <v>8.4555900000000003E-2</v>
      </c>
      <c r="DK1659" s="38">
        <v>-7.8930700000000006E-2</v>
      </c>
      <c r="DL1659" s="38">
        <v>-0.14642620000000001</v>
      </c>
      <c r="DM1659" s="38">
        <v>9.8620000000000001E-4</v>
      </c>
      <c r="DN1659" s="38">
        <v>-5.8363600000000002E-2</v>
      </c>
      <c r="DO1659" s="38">
        <v>3.36476E-2</v>
      </c>
      <c r="DP1659" s="38">
        <v>3.7112999999999998E-3</v>
      </c>
      <c r="DQ1659" s="38">
        <v>4.9027099999999997E-2</v>
      </c>
      <c r="DR1659" s="38">
        <v>2.0950000000000001E-3</v>
      </c>
      <c r="DS1659" s="38">
        <v>-1.2097200000000001E-2</v>
      </c>
      <c r="DT1659" s="38">
        <v>-3.46051E-2</v>
      </c>
      <c r="DU1659" s="38">
        <v>-3.15813E-2</v>
      </c>
      <c r="DV1659" s="38">
        <v>0.24944459999999999</v>
      </c>
      <c r="DW1659" s="38">
        <v>0.20977419999999999</v>
      </c>
      <c r="DX1659" s="38">
        <v>0.2419635</v>
      </c>
      <c r="DY1659" s="38">
        <v>0.2016685</v>
      </c>
      <c r="DZ1659" s="38">
        <v>0.1722561</v>
      </c>
      <c r="EA1659" s="38">
        <v>0.15779090000000001</v>
      </c>
      <c r="EB1659" s="38">
        <v>3.18441E-2</v>
      </c>
      <c r="EC1659" s="38">
        <v>6.8270999999999998E-2</v>
      </c>
      <c r="ED1659" s="38">
        <v>0.1195836</v>
      </c>
      <c r="EE1659" s="38">
        <v>6.2398000000000002E-2</v>
      </c>
      <c r="EF1659" s="38">
        <v>6.0546200000000001E-2</v>
      </c>
      <c r="EG1659" s="38">
        <v>9.20044E-2</v>
      </c>
      <c r="EH1659" s="38">
        <v>9.7153699999999996E-2</v>
      </c>
      <c r="EI1659" s="38">
        <v>-6.7118399999999995E-2</v>
      </c>
      <c r="EJ1659" s="38">
        <v>-0.13114429999999999</v>
      </c>
      <c r="EK1659" s="38">
        <v>1.3601500000000001E-2</v>
      </c>
      <c r="EL1659" s="38">
        <v>-4.52136E-2</v>
      </c>
      <c r="EM1659" s="38">
        <v>4.6431E-2</v>
      </c>
      <c r="EN1659" s="38">
        <v>1.4454E-2</v>
      </c>
      <c r="EO1659" s="38">
        <v>5.8969300000000002E-2</v>
      </c>
      <c r="EP1659" s="38">
        <v>9.2525000000000003E-3</v>
      </c>
      <c r="EQ1659" s="38">
        <v>-3.4719E-3</v>
      </c>
      <c r="ER1659" s="38">
        <v>-2.2261300000000001E-2</v>
      </c>
      <c r="ES1659" s="38">
        <v>-1.6434799999999999E-2</v>
      </c>
      <c r="ET1659" s="38">
        <v>0.26777260000000003</v>
      </c>
      <c r="EU1659" s="38">
        <v>0.22499839999999999</v>
      </c>
      <c r="EV1659" s="38">
        <v>0.25845580000000001</v>
      </c>
      <c r="EW1659" s="38">
        <v>0.21666940000000001</v>
      </c>
      <c r="EX1659" s="38">
        <v>0.1888985</v>
      </c>
      <c r="EY1659" s="38">
        <v>0.17578240000000001</v>
      </c>
      <c r="EZ1659" s="38">
        <v>5.0823399999999998E-2</v>
      </c>
      <c r="FA1659" s="38">
        <v>8.7668200000000002E-2</v>
      </c>
      <c r="FB1659" s="38">
        <v>82.825550000000007</v>
      </c>
      <c r="FC1659" s="38">
        <v>81.312860000000001</v>
      </c>
      <c r="FD1659" s="38">
        <v>79.687510000000003</v>
      </c>
      <c r="FE1659" s="38">
        <v>78.14134</v>
      </c>
      <c r="FF1659" s="38">
        <v>77.691599999999994</v>
      </c>
      <c r="FG1659" s="38">
        <v>77.119290000000007</v>
      </c>
      <c r="FH1659" s="38">
        <v>76.119100000000003</v>
      </c>
      <c r="FI1659" s="38">
        <v>77.309309999999996</v>
      </c>
      <c r="FJ1659" s="38">
        <v>81.308530000000005</v>
      </c>
      <c r="FK1659" s="38">
        <v>84.242450000000005</v>
      </c>
      <c r="FL1659" s="38">
        <v>87.055750000000003</v>
      </c>
      <c r="FM1659" s="38">
        <v>90.465360000000004</v>
      </c>
      <c r="FN1659" s="38">
        <v>94.170599999999993</v>
      </c>
      <c r="FO1659" s="38">
        <v>95.881469999999993</v>
      </c>
      <c r="FP1659" s="38">
        <v>96.597800000000007</v>
      </c>
      <c r="FQ1659" s="38">
        <v>96.964609999999993</v>
      </c>
      <c r="FR1659" s="38">
        <v>97.150090000000006</v>
      </c>
      <c r="FS1659" s="38">
        <v>97.133570000000006</v>
      </c>
      <c r="FT1659" s="38">
        <v>96.49982</v>
      </c>
      <c r="FU1659" s="38">
        <v>94.052530000000004</v>
      </c>
      <c r="FV1659" s="38">
        <v>90.589100000000002</v>
      </c>
      <c r="FW1659">
        <v>86.957899999999995</v>
      </c>
      <c r="FX1659">
        <v>83.825599999999994</v>
      </c>
      <c r="FY1659">
        <v>81.406840000000003</v>
      </c>
      <c r="FZ1659">
        <v>1.7690000000000001E-2</v>
      </c>
      <c r="GA1659">
        <v>0.14776800000000001</v>
      </c>
      <c r="GB1659">
        <v>1</v>
      </c>
    </row>
    <row r="1660" spans="1:184" x14ac:dyDescent="0.3">
      <c r="A1660" t="s">
        <v>1</v>
      </c>
      <c r="B1660" t="s">
        <v>189</v>
      </c>
      <c r="C1660" t="s">
        <v>1</v>
      </c>
      <c r="D1660" t="s">
        <v>1</v>
      </c>
      <c r="E1660" t="s">
        <v>1</v>
      </c>
      <c r="F1660" t="s">
        <v>1</v>
      </c>
      <c r="G1660" t="s">
        <v>1</v>
      </c>
      <c r="H1660" s="40" t="s">
        <v>1</v>
      </c>
      <c r="I1660" s="18" t="s">
        <v>1</v>
      </c>
      <c r="J1660" s="38" t="s">
        <v>1</v>
      </c>
      <c r="K1660" s="18">
        <v>44792</v>
      </c>
      <c r="L1660" s="38">
        <v>18416</v>
      </c>
      <c r="M1660" s="38">
        <v>18416</v>
      </c>
      <c r="N1660" s="38">
        <v>5.2971310000000003</v>
      </c>
      <c r="O1660" s="38">
        <v>5.1902990000000004</v>
      </c>
      <c r="P1660" s="38">
        <v>5.0947570000000004</v>
      </c>
      <c r="Q1660" s="38">
        <v>5.0413209999999999</v>
      </c>
      <c r="R1660" s="38">
        <v>5.1447589999999996</v>
      </c>
      <c r="S1660" s="38">
        <v>5.4935470000000004</v>
      </c>
      <c r="T1660" s="38">
        <v>5.8274489999999997</v>
      </c>
      <c r="U1660" s="38">
        <v>6.2058330000000002</v>
      </c>
      <c r="V1660" s="38">
        <v>6.4301560000000002</v>
      </c>
      <c r="W1660" s="38">
        <v>6.5418570000000003</v>
      </c>
      <c r="X1660" s="38">
        <v>6.6864509999999999</v>
      </c>
      <c r="Y1660" s="38">
        <v>6.7697029999999998</v>
      </c>
      <c r="Z1660" s="38">
        <v>6.8104389999999997</v>
      </c>
      <c r="AA1660" s="38">
        <v>6.921576</v>
      </c>
      <c r="AB1660" s="38">
        <v>6.8243830000000001</v>
      </c>
      <c r="AC1660" s="38">
        <v>6.6057800000000002</v>
      </c>
      <c r="AD1660" s="38">
        <v>6.2338480000000001</v>
      </c>
      <c r="AE1660" s="38">
        <v>5.7817460000000001</v>
      </c>
      <c r="AF1660" s="38">
        <v>5.6938769999999996</v>
      </c>
      <c r="AG1660" s="38">
        <v>5.7286429999999999</v>
      </c>
      <c r="AH1660" s="38">
        <v>5.8103239999999996</v>
      </c>
      <c r="AI1660" s="38">
        <v>5.7892450000000002</v>
      </c>
      <c r="AJ1660" s="38">
        <v>5.5659190000000001</v>
      </c>
      <c r="AK1660" s="38">
        <v>5.3052830000000002</v>
      </c>
      <c r="AL1660" s="38">
        <v>-8.7852299999999994E-2</v>
      </c>
      <c r="AM1660" s="38">
        <v>-2.83891E-2</v>
      </c>
      <c r="AN1660" s="38">
        <v>-6.2877299999999997E-2</v>
      </c>
      <c r="AO1660" s="38">
        <v>-3.05747E-2</v>
      </c>
      <c r="AP1660" s="38">
        <v>2.1911000000000001E-3</v>
      </c>
      <c r="AQ1660" s="38">
        <v>-4.1908000000000001E-2</v>
      </c>
      <c r="AR1660" s="38">
        <v>-6.55641E-2</v>
      </c>
      <c r="AS1660" s="38">
        <v>-6.2356700000000001E-2</v>
      </c>
      <c r="AT1660" s="38">
        <v>1.4127799999999999E-2</v>
      </c>
      <c r="AU1660" s="38">
        <v>6.0767399999999999E-2</v>
      </c>
      <c r="AV1660" s="38">
        <v>6.5526500000000001E-2</v>
      </c>
      <c r="AW1660" s="38">
        <v>-1.4645999999999999E-2</v>
      </c>
      <c r="AX1660" s="38">
        <v>-6.0380000000000003E-2</v>
      </c>
      <c r="AY1660" s="38">
        <v>-3.5346599999999999E-2</v>
      </c>
      <c r="AZ1660" s="38">
        <v>-4.71402E-2</v>
      </c>
      <c r="BA1660" s="38">
        <v>1.2154E-2</v>
      </c>
      <c r="BB1660" s="38">
        <v>7.60464E-2</v>
      </c>
      <c r="BC1660" s="38">
        <v>8.6999000000000007E-2</v>
      </c>
      <c r="BD1660" s="38">
        <v>9.8699999999999996E-2</v>
      </c>
      <c r="BE1660" s="38">
        <v>5.1785100000000001E-2</v>
      </c>
      <c r="BF1660" s="38">
        <v>1.7487200000000001E-2</v>
      </c>
      <c r="BG1660" s="38">
        <v>5.5671900000000003E-2</v>
      </c>
      <c r="BH1660" s="38">
        <v>-4.3685099999999998E-2</v>
      </c>
      <c r="BI1660" s="38">
        <v>-7.50363E-2</v>
      </c>
      <c r="BJ1660" s="38">
        <v>-7.0180800000000002E-2</v>
      </c>
      <c r="BK1660" s="38">
        <v>-1.5597099999999999E-2</v>
      </c>
      <c r="BL1660" s="38">
        <v>-4.9453400000000002E-2</v>
      </c>
      <c r="BM1660" s="38">
        <v>-1.7585099999999999E-2</v>
      </c>
      <c r="BN1660" s="38">
        <v>1.8585600000000001E-2</v>
      </c>
      <c r="BO1660" s="38">
        <v>-2.8437799999999999E-2</v>
      </c>
      <c r="BP1660" s="38">
        <v>-4.66173E-2</v>
      </c>
      <c r="BQ1660" s="38">
        <v>-4.29463E-2</v>
      </c>
      <c r="BR1660" s="38">
        <v>3.14071E-2</v>
      </c>
      <c r="BS1660" s="38">
        <v>7.79445E-2</v>
      </c>
      <c r="BT1660" s="38">
        <v>7.9033199999999998E-2</v>
      </c>
      <c r="BU1660" s="38">
        <v>-7.0077000000000004E-3</v>
      </c>
      <c r="BV1660" s="38">
        <v>-5.0213899999999999E-2</v>
      </c>
      <c r="BW1660" s="38">
        <v>-2.6468599999999998E-2</v>
      </c>
      <c r="BX1660" s="38">
        <v>-3.4731199999999997E-2</v>
      </c>
      <c r="BY1660" s="38">
        <v>3.1746200000000002E-2</v>
      </c>
      <c r="BZ1660" s="38">
        <v>9.1488600000000003E-2</v>
      </c>
      <c r="CA1660" s="38">
        <v>0.1041251</v>
      </c>
      <c r="CB1660" s="38">
        <v>0.1174033</v>
      </c>
      <c r="CC1660" s="38">
        <v>7.0727300000000007E-2</v>
      </c>
      <c r="CD1660" s="38">
        <v>3.526E-2</v>
      </c>
      <c r="CE1660" s="38">
        <v>7.91486E-2</v>
      </c>
      <c r="CF1660" s="38">
        <v>-2.6088500000000001E-2</v>
      </c>
      <c r="CG1660" s="38">
        <v>-5.8220599999999997E-2</v>
      </c>
      <c r="CH1660" s="38">
        <v>-5.79415E-2</v>
      </c>
      <c r="CI1660" s="38">
        <v>-6.7372999999999999E-3</v>
      </c>
      <c r="CJ1660" s="38">
        <v>-4.01561E-2</v>
      </c>
      <c r="CK1660" s="38">
        <v>-8.5886000000000001E-3</v>
      </c>
      <c r="CL1660" s="38">
        <v>2.9940499999999998E-2</v>
      </c>
      <c r="CM1660" s="38">
        <v>-1.9108400000000001E-2</v>
      </c>
      <c r="CN1660" s="38">
        <v>-3.3494799999999998E-2</v>
      </c>
      <c r="CO1660" s="38">
        <v>-2.95027E-2</v>
      </c>
      <c r="CP1660" s="38">
        <v>4.3374700000000002E-2</v>
      </c>
      <c r="CQ1660" s="38">
        <v>8.9841400000000002E-2</v>
      </c>
      <c r="CR1660" s="38">
        <v>8.8387999999999994E-2</v>
      </c>
      <c r="CS1660" s="38">
        <v>-1.7174E-3</v>
      </c>
      <c r="CT1660" s="38">
        <v>-4.3173000000000003E-2</v>
      </c>
      <c r="CU1660" s="38">
        <v>-2.0319799999999999E-2</v>
      </c>
      <c r="CV1660" s="38">
        <v>-2.6136699999999999E-2</v>
      </c>
      <c r="CW1660" s="38">
        <v>4.53157E-2</v>
      </c>
      <c r="CX1660" s="38">
        <v>0.10218389999999999</v>
      </c>
      <c r="CY1660" s="38">
        <v>0.11598650000000001</v>
      </c>
      <c r="CZ1660" s="38">
        <v>0.1303571</v>
      </c>
      <c r="DA1660" s="38">
        <v>8.3846699999999996E-2</v>
      </c>
      <c r="DB1660" s="38">
        <v>4.7569300000000002E-2</v>
      </c>
      <c r="DC1660" s="38">
        <v>9.5408499999999993E-2</v>
      </c>
      <c r="DD1660" s="38">
        <v>-1.3901200000000001E-2</v>
      </c>
      <c r="DE1660" s="38">
        <v>-4.6574200000000003E-2</v>
      </c>
      <c r="DF1660" s="38">
        <v>-4.5702199999999998E-2</v>
      </c>
      <c r="DG1660" s="38">
        <v>2.1224E-3</v>
      </c>
      <c r="DH1660" s="38">
        <v>-3.0858799999999999E-2</v>
      </c>
      <c r="DI1660" s="38">
        <v>4.08E-4</v>
      </c>
      <c r="DJ1660" s="38">
        <v>4.12953E-2</v>
      </c>
      <c r="DK1660" s="38">
        <v>-9.7789000000000001E-3</v>
      </c>
      <c r="DL1660" s="38">
        <v>-2.03722E-2</v>
      </c>
      <c r="DM1660" s="38">
        <v>-1.60591E-2</v>
      </c>
      <c r="DN1660" s="38">
        <v>5.5342299999999997E-2</v>
      </c>
      <c r="DO1660" s="38">
        <v>0.1017382</v>
      </c>
      <c r="DP1660" s="38">
        <v>9.7742700000000002E-2</v>
      </c>
      <c r="DQ1660" s="38">
        <v>3.5728999999999999E-3</v>
      </c>
      <c r="DR1660" s="38">
        <v>-3.6131999999999997E-2</v>
      </c>
      <c r="DS1660" s="38">
        <v>-1.4171E-2</v>
      </c>
      <c r="DT1660" s="38">
        <v>-1.7542200000000001E-2</v>
      </c>
      <c r="DU1660" s="38">
        <v>5.8885300000000002E-2</v>
      </c>
      <c r="DV1660" s="38">
        <v>0.1128791</v>
      </c>
      <c r="DW1660" s="38">
        <v>0.12784799999999999</v>
      </c>
      <c r="DX1660" s="38">
        <v>0.14331099999999999</v>
      </c>
      <c r="DY1660" s="38">
        <v>9.6965999999999997E-2</v>
      </c>
      <c r="DZ1660" s="38">
        <v>5.98787E-2</v>
      </c>
      <c r="EA1660" s="38">
        <v>0.1116684</v>
      </c>
      <c r="EB1660" s="38">
        <v>-1.7137999999999999E-3</v>
      </c>
      <c r="EC1660" s="38">
        <v>-3.4927699999999999E-2</v>
      </c>
      <c r="ED1660" s="38">
        <v>-2.8030599999999999E-2</v>
      </c>
      <c r="EE1660" s="38">
        <v>1.4914500000000001E-2</v>
      </c>
      <c r="EF1660" s="38">
        <v>-1.74349E-2</v>
      </c>
      <c r="EG1660" s="38">
        <v>1.33975E-2</v>
      </c>
      <c r="EH1660" s="38">
        <v>5.7689900000000002E-2</v>
      </c>
      <c r="EI1660" s="38">
        <v>3.6912999999999998E-3</v>
      </c>
      <c r="EJ1660" s="38">
        <v>-1.4254000000000001E-3</v>
      </c>
      <c r="EK1660" s="38">
        <v>3.3513000000000002E-3</v>
      </c>
      <c r="EL1660" s="38">
        <v>7.2621599999999994E-2</v>
      </c>
      <c r="EM1660" s="38">
        <v>0.1189153</v>
      </c>
      <c r="EN1660" s="38">
        <v>0.1112495</v>
      </c>
      <c r="EO1660" s="38">
        <v>1.1211199999999999E-2</v>
      </c>
      <c r="EP1660" s="38">
        <v>-2.59659E-2</v>
      </c>
      <c r="EQ1660" s="38">
        <v>-5.293E-3</v>
      </c>
      <c r="ER1660" s="38">
        <v>-5.1330999999999998E-3</v>
      </c>
      <c r="ES1660" s="38">
        <v>7.8477500000000006E-2</v>
      </c>
      <c r="ET1660" s="38">
        <v>0.1283214</v>
      </c>
      <c r="EU1660" s="38">
        <v>0.14497409999999999</v>
      </c>
      <c r="EV1660" s="38">
        <v>0.1620143</v>
      </c>
      <c r="EW1660" s="38">
        <v>0.1159082</v>
      </c>
      <c r="EX1660" s="38">
        <v>7.7651399999999995E-2</v>
      </c>
      <c r="EY1660" s="38">
        <v>0.13514509999999999</v>
      </c>
      <c r="EZ1660" s="38">
        <v>1.58827E-2</v>
      </c>
      <c r="FA1660" s="38">
        <v>-1.8112099999999999E-2</v>
      </c>
      <c r="FB1660" s="38">
        <v>78.558170000000004</v>
      </c>
      <c r="FC1660" s="38">
        <v>77.151309999999995</v>
      </c>
      <c r="FD1660" s="38">
        <v>75.339359999999999</v>
      </c>
      <c r="FE1660" s="38">
        <v>73.50179</v>
      </c>
      <c r="FF1660" s="38">
        <v>71.83614</v>
      </c>
      <c r="FG1660" s="38">
        <v>71.106470000000002</v>
      </c>
      <c r="FH1660" s="38">
        <v>70.109620000000007</v>
      </c>
      <c r="FI1660" s="38">
        <v>71.966099999999997</v>
      </c>
      <c r="FJ1660" s="38">
        <v>75.369479999999996</v>
      </c>
      <c r="FK1660" s="38">
        <v>79.429900000000004</v>
      </c>
      <c r="FL1660" s="38">
        <v>83.93253</v>
      </c>
      <c r="FM1660" s="38">
        <v>88.165040000000005</v>
      </c>
      <c r="FN1660" s="38">
        <v>91.940020000000004</v>
      </c>
      <c r="FO1660" s="38">
        <v>94.867130000000003</v>
      </c>
      <c r="FP1660" s="38">
        <v>97.719459999999998</v>
      </c>
      <c r="FQ1660" s="38">
        <v>99.47569</v>
      </c>
      <c r="FR1660" s="38">
        <v>100.032</v>
      </c>
      <c r="FS1660" s="38">
        <v>99.371409999999997</v>
      </c>
      <c r="FT1660" s="38">
        <v>97.199290000000005</v>
      </c>
      <c r="FU1660" s="38">
        <v>93.881780000000006</v>
      </c>
      <c r="FV1660" s="38">
        <v>89.585700000000003</v>
      </c>
      <c r="FW1660">
        <v>85.966390000000004</v>
      </c>
      <c r="FX1660">
        <v>83.158240000000006</v>
      </c>
      <c r="FY1660">
        <v>80.318049999999999</v>
      </c>
      <c r="FZ1660">
        <v>1.7932799999999999E-2</v>
      </c>
      <c r="GA1660">
        <v>0.11475680000000001</v>
      </c>
      <c r="GB1660">
        <v>1</v>
      </c>
    </row>
    <row r="1661" spans="1:184" x14ac:dyDescent="0.3">
      <c r="A1661" t="s">
        <v>1</v>
      </c>
      <c r="B1661" t="s">
        <v>189</v>
      </c>
      <c r="C1661" t="s">
        <v>1</v>
      </c>
      <c r="D1661" t="s">
        <v>1</v>
      </c>
      <c r="E1661" t="s">
        <v>1</v>
      </c>
      <c r="F1661" t="s">
        <v>1</v>
      </c>
      <c r="G1661" t="s">
        <v>1</v>
      </c>
      <c r="H1661" s="40" t="s">
        <v>1</v>
      </c>
      <c r="I1661" s="18" t="s">
        <v>1</v>
      </c>
      <c r="J1661" s="38" t="s">
        <v>1</v>
      </c>
      <c r="K1661" s="18">
        <v>44805</v>
      </c>
      <c r="L1661" s="38">
        <v>18398</v>
      </c>
      <c r="M1661" s="38">
        <v>18398</v>
      </c>
      <c r="N1661" s="38">
        <v>5.2014589999999998</v>
      </c>
      <c r="O1661" s="38">
        <v>5.1004310000000004</v>
      </c>
      <c r="P1661" s="38">
        <v>4.9967040000000003</v>
      </c>
      <c r="Q1661" s="38">
        <v>4.9304699999999997</v>
      </c>
      <c r="R1661" s="38">
        <v>5.0737490000000003</v>
      </c>
      <c r="S1661" s="38">
        <v>5.4823719999999998</v>
      </c>
      <c r="T1661" s="38">
        <v>5.8447480000000001</v>
      </c>
      <c r="U1661" s="38">
        <v>6.2127039999999996</v>
      </c>
      <c r="V1661" s="38">
        <v>6.479438</v>
      </c>
      <c r="W1661" s="38">
        <v>6.604762</v>
      </c>
      <c r="X1661" s="38">
        <v>6.7322759999999997</v>
      </c>
      <c r="Y1661" s="38">
        <v>6.8209730000000004</v>
      </c>
      <c r="Z1661" s="38">
        <v>6.9126219999999998</v>
      </c>
      <c r="AA1661" s="38">
        <v>7.0786210000000001</v>
      </c>
      <c r="AB1661" s="38">
        <v>6.989573</v>
      </c>
      <c r="AC1661" s="38">
        <v>6.7666589999999998</v>
      </c>
      <c r="AD1661" s="38">
        <v>6.4210580000000004</v>
      </c>
      <c r="AE1661" s="38">
        <v>5.911994</v>
      </c>
      <c r="AF1661" s="38">
        <v>5.8524729999999998</v>
      </c>
      <c r="AG1661" s="38">
        <v>5.9139879999999998</v>
      </c>
      <c r="AH1661" s="38">
        <v>6.0292279999999998</v>
      </c>
      <c r="AI1661" s="38">
        <v>5.9582610000000003</v>
      </c>
      <c r="AJ1661" s="38">
        <v>5.7704360000000001</v>
      </c>
      <c r="AK1661" s="38">
        <v>5.5095640000000001</v>
      </c>
      <c r="AL1661" s="38">
        <v>-1.9442000000000001E-2</v>
      </c>
      <c r="AM1661" s="38">
        <v>3.3731900000000002E-2</v>
      </c>
      <c r="AN1661" s="38">
        <v>2.56002E-2</v>
      </c>
      <c r="AO1661" s="38">
        <v>5.2890699999999999E-2</v>
      </c>
      <c r="AP1661" s="38">
        <v>2.4555500000000001E-2</v>
      </c>
      <c r="AQ1661" s="38">
        <v>-8.5047899999999996E-2</v>
      </c>
      <c r="AR1661" s="38">
        <v>-0.1319369</v>
      </c>
      <c r="AS1661" s="38">
        <v>-7.5037599999999996E-2</v>
      </c>
      <c r="AT1661" s="38">
        <v>-9.5615800000000001E-2</v>
      </c>
      <c r="AU1661" s="38">
        <v>-1.2790299999999999E-2</v>
      </c>
      <c r="AV1661" s="38">
        <v>-3.77404E-2</v>
      </c>
      <c r="AW1661" s="38">
        <v>8.1411000000000001E-3</v>
      </c>
      <c r="AX1661" s="38">
        <v>1.35464E-2</v>
      </c>
      <c r="AY1661" s="38">
        <v>-4.0111800000000003E-2</v>
      </c>
      <c r="AZ1661" s="38">
        <v>-3.07932E-2</v>
      </c>
      <c r="BA1661" s="38">
        <v>-2.0825400000000001E-2</v>
      </c>
      <c r="BB1661" s="38">
        <v>0.1052949</v>
      </c>
      <c r="BC1661" s="38">
        <v>9.2011800000000005E-2</v>
      </c>
      <c r="BD1661" s="38">
        <v>8.1272700000000003E-2</v>
      </c>
      <c r="BE1661" s="38">
        <v>6.9990800000000006E-2</v>
      </c>
      <c r="BF1661" s="38">
        <v>0.1218962</v>
      </c>
      <c r="BG1661" s="38">
        <v>3.9013300000000001E-2</v>
      </c>
      <c r="BH1661" s="38">
        <v>1.19779E-2</v>
      </c>
      <c r="BI1661" s="38">
        <v>-4.1976699999999999E-2</v>
      </c>
      <c r="BJ1661" s="38">
        <v>-7.0312999999999999E-3</v>
      </c>
      <c r="BK1661" s="38">
        <v>4.3133999999999999E-2</v>
      </c>
      <c r="BL1661" s="38">
        <v>3.4703100000000001E-2</v>
      </c>
      <c r="BM1661" s="38">
        <v>6.2715900000000005E-2</v>
      </c>
      <c r="BN1661" s="38">
        <v>3.6628399999999998E-2</v>
      </c>
      <c r="BO1661" s="38">
        <v>-7.5078300000000001E-2</v>
      </c>
      <c r="BP1661" s="38">
        <v>-0.1186299</v>
      </c>
      <c r="BQ1661" s="38">
        <v>-6.0362199999999998E-2</v>
      </c>
      <c r="BR1661" s="38">
        <v>-8.3154000000000006E-2</v>
      </c>
      <c r="BS1661" s="38">
        <v>-1.2998E-3</v>
      </c>
      <c r="BT1661" s="38">
        <v>-2.5888399999999999E-2</v>
      </c>
      <c r="BU1661" s="38">
        <v>1.8783500000000002E-2</v>
      </c>
      <c r="BV1661" s="38">
        <v>2.24006E-2</v>
      </c>
      <c r="BW1661" s="38">
        <v>-3.0686000000000001E-2</v>
      </c>
      <c r="BX1661" s="38">
        <v>-1.9616700000000001E-2</v>
      </c>
      <c r="BY1661" s="38">
        <v>-6.5725000000000002E-3</v>
      </c>
      <c r="BZ1661" s="38">
        <v>0.1228489</v>
      </c>
      <c r="CA1661" s="38">
        <v>0.1089186</v>
      </c>
      <c r="CB1661" s="38">
        <v>9.9772700000000006E-2</v>
      </c>
      <c r="CC1661" s="38">
        <v>8.8299900000000001E-2</v>
      </c>
      <c r="CD1661" s="38">
        <v>0.1397091</v>
      </c>
      <c r="CE1661" s="38">
        <v>5.5493500000000001E-2</v>
      </c>
      <c r="CF1661" s="38">
        <v>2.9500200000000001E-2</v>
      </c>
      <c r="CG1661" s="38">
        <v>-2.35204E-2</v>
      </c>
      <c r="CH1661" s="38">
        <v>1.5643E-3</v>
      </c>
      <c r="CI1661" s="38">
        <v>4.96459E-2</v>
      </c>
      <c r="CJ1661" s="38">
        <v>4.1007799999999997E-2</v>
      </c>
      <c r="CK1661" s="38">
        <v>6.9520799999999994E-2</v>
      </c>
      <c r="CL1661" s="38">
        <v>4.4990099999999998E-2</v>
      </c>
      <c r="CM1661" s="38">
        <v>-6.8173399999999995E-2</v>
      </c>
      <c r="CN1661" s="38">
        <v>-0.1094135</v>
      </c>
      <c r="CO1661" s="38">
        <v>-5.0198E-2</v>
      </c>
      <c r="CP1661" s="38">
        <v>-7.4522900000000003E-2</v>
      </c>
      <c r="CQ1661" s="38">
        <v>6.6585000000000004E-3</v>
      </c>
      <c r="CR1661" s="38">
        <v>-1.76797E-2</v>
      </c>
      <c r="CS1661" s="38">
        <v>2.6154400000000001E-2</v>
      </c>
      <c r="CT1661" s="38">
        <v>2.85329E-2</v>
      </c>
      <c r="CU1661" s="38">
        <v>-2.4157700000000001E-2</v>
      </c>
      <c r="CV1661" s="38">
        <v>-1.18759E-2</v>
      </c>
      <c r="CW1661" s="38">
        <v>3.2991000000000001E-3</v>
      </c>
      <c r="CX1661" s="38">
        <v>0.13500670000000001</v>
      </c>
      <c r="CY1661" s="38">
        <v>0.1206281</v>
      </c>
      <c r="CZ1661" s="38">
        <v>0.1125857</v>
      </c>
      <c r="DA1661" s="38">
        <v>0.10098070000000001</v>
      </c>
      <c r="DB1661" s="38">
        <v>0.1520463</v>
      </c>
      <c r="DC1661" s="38">
        <v>6.6907700000000001E-2</v>
      </c>
      <c r="DD1661" s="38">
        <v>4.1636100000000002E-2</v>
      </c>
      <c r="DE1661" s="38">
        <v>-1.0737699999999999E-2</v>
      </c>
      <c r="DF1661" s="38">
        <v>1.01598E-2</v>
      </c>
      <c r="DG1661" s="38">
        <v>5.6157800000000001E-2</v>
      </c>
      <c r="DH1661" s="38">
        <v>4.7312399999999998E-2</v>
      </c>
      <c r="DI1661" s="38">
        <v>7.6325599999999993E-2</v>
      </c>
      <c r="DJ1661" s="38">
        <v>5.3351700000000002E-2</v>
      </c>
      <c r="DK1661" s="38">
        <v>-6.1268499999999997E-2</v>
      </c>
      <c r="DL1661" s="38">
        <v>-0.1001971</v>
      </c>
      <c r="DM1661" s="38">
        <v>-4.0033899999999997E-2</v>
      </c>
      <c r="DN1661" s="38">
        <v>-6.5891900000000003E-2</v>
      </c>
      <c r="DO1661" s="38">
        <v>1.4616799999999999E-2</v>
      </c>
      <c r="DP1661" s="38">
        <v>-9.4710999999999997E-3</v>
      </c>
      <c r="DQ1661" s="38">
        <v>3.3525300000000001E-2</v>
      </c>
      <c r="DR1661" s="38">
        <v>3.4665300000000003E-2</v>
      </c>
      <c r="DS1661" s="38">
        <v>-1.76294E-2</v>
      </c>
      <c r="DT1661" s="38">
        <v>-4.1352000000000003E-3</v>
      </c>
      <c r="DU1661" s="38">
        <v>1.31707E-2</v>
      </c>
      <c r="DV1661" s="38">
        <v>0.14716460000000001</v>
      </c>
      <c r="DW1661" s="38">
        <v>0.1323377</v>
      </c>
      <c r="DX1661" s="38">
        <v>0.1253987</v>
      </c>
      <c r="DY1661" s="38">
        <v>0.1136614</v>
      </c>
      <c r="DZ1661" s="38">
        <v>0.16438349999999999</v>
      </c>
      <c r="EA1661" s="38">
        <v>7.8321799999999997E-2</v>
      </c>
      <c r="EB1661" s="38">
        <v>5.3772E-2</v>
      </c>
      <c r="EC1661" s="38">
        <v>2.0451000000000002E-3</v>
      </c>
      <c r="ED1661" s="38">
        <v>2.25705E-2</v>
      </c>
      <c r="EE1661" s="38">
        <v>6.5559900000000004E-2</v>
      </c>
      <c r="EF1661" s="38">
        <v>5.6415399999999997E-2</v>
      </c>
      <c r="EG1661" s="38">
        <v>8.61508E-2</v>
      </c>
      <c r="EH1661" s="38">
        <v>6.5424599999999999E-2</v>
      </c>
      <c r="EI1661" s="38">
        <v>-5.1298799999999999E-2</v>
      </c>
      <c r="EJ1661" s="38">
        <v>-8.6890099999999998E-2</v>
      </c>
      <c r="EK1661" s="38">
        <v>-2.53584E-2</v>
      </c>
      <c r="EL1661" s="38">
        <v>-5.3429999999999998E-2</v>
      </c>
      <c r="EM1661" s="38">
        <v>2.6107399999999999E-2</v>
      </c>
      <c r="EN1661" s="38">
        <v>2.3809E-3</v>
      </c>
      <c r="EO1661" s="38">
        <v>4.41678E-2</v>
      </c>
      <c r="EP1661" s="38">
        <v>4.3519500000000003E-2</v>
      </c>
      <c r="EQ1661" s="38">
        <v>-8.2036000000000001E-3</v>
      </c>
      <c r="ER1661" s="38">
        <v>7.0413000000000003E-3</v>
      </c>
      <c r="ES1661" s="38">
        <v>2.7423699999999999E-2</v>
      </c>
      <c r="ET1661" s="38">
        <v>0.16471849999999999</v>
      </c>
      <c r="EU1661" s="38">
        <v>0.1492444</v>
      </c>
      <c r="EV1661" s="38">
        <v>0.14389869999999999</v>
      </c>
      <c r="EW1661" s="38">
        <v>0.13197049999999999</v>
      </c>
      <c r="EX1661" s="38">
        <v>0.18219630000000001</v>
      </c>
      <c r="EY1661" s="38">
        <v>9.48021E-2</v>
      </c>
      <c r="EZ1661" s="38">
        <v>7.1294300000000005E-2</v>
      </c>
      <c r="FA1661" s="38">
        <v>2.0501399999999999E-2</v>
      </c>
      <c r="FB1661" s="38">
        <v>76.812079999999995</v>
      </c>
      <c r="FC1661" s="38">
        <v>74.847399999999993</v>
      </c>
      <c r="FD1661" s="38">
        <v>73.321629999999999</v>
      </c>
      <c r="FE1661" s="38">
        <v>71.989750000000001</v>
      </c>
      <c r="FF1661" s="38">
        <v>70.899299999999997</v>
      </c>
      <c r="FG1661" s="38">
        <v>69.756079999999997</v>
      </c>
      <c r="FH1661" s="38">
        <v>69.101839999999996</v>
      </c>
      <c r="FI1661" s="38">
        <v>70.723749999999995</v>
      </c>
      <c r="FJ1661" s="38">
        <v>75.326070000000001</v>
      </c>
      <c r="FK1661" s="38">
        <v>80.562640000000002</v>
      </c>
      <c r="FL1661" s="38">
        <v>85.438980000000001</v>
      </c>
      <c r="FM1661" s="38">
        <v>89.790949999999995</v>
      </c>
      <c r="FN1661" s="38">
        <v>93.831410000000005</v>
      </c>
      <c r="FO1661" s="38">
        <v>96.985889999999998</v>
      </c>
      <c r="FP1661" s="38">
        <v>99.71893</v>
      </c>
      <c r="FQ1661" s="38">
        <v>101.4084</v>
      </c>
      <c r="FR1661" s="38">
        <v>101.92010000000001</v>
      </c>
      <c r="FS1661" s="38">
        <v>101.35769999999999</v>
      </c>
      <c r="FT1661" s="38">
        <v>100.1751</v>
      </c>
      <c r="FU1661" s="38">
        <v>95.897530000000003</v>
      </c>
      <c r="FV1661" s="38">
        <v>91.352069999999998</v>
      </c>
      <c r="FW1661">
        <v>87.064580000000007</v>
      </c>
      <c r="FX1661">
        <v>84.406980000000004</v>
      </c>
      <c r="FY1661">
        <v>82.461569999999995</v>
      </c>
      <c r="FZ1661">
        <v>2.0234100000000001E-2</v>
      </c>
      <c r="GA1661">
        <v>0.16210620000000001</v>
      </c>
      <c r="GB1661">
        <v>1</v>
      </c>
    </row>
    <row r="1662" spans="1:184" x14ac:dyDescent="0.3">
      <c r="A1662" t="s">
        <v>1</v>
      </c>
      <c r="B1662" t="s">
        <v>189</v>
      </c>
      <c r="C1662" t="s">
        <v>1</v>
      </c>
      <c r="D1662" t="s">
        <v>1</v>
      </c>
      <c r="E1662" t="s">
        <v>1</v>
      </c>
      <c r="F1662" t="s">
        <v>1</v>
      </c>
      <c r="G1662" t="s">
        <v>1</v>
      </c>
      <c r="H1662" s="40" t="s">
        <v>1</v>
      </c>
      <c r="I1662" s="18" t="s">
        <v>1</v>
      </c>
      <c r="J1662" s="38" t="s">
        <v>1</v>
      </c>
      <c r="K1662" s="18">
        <v>44809</v>
      </c>
      <c r="L1662" s="38">
        <v>18391</v>
      </c>
      <c r="M1662" s="38">
        <v>18395</v>
      </c>
      <c r="N1662" s="38">
        <v>4.9454940000000001</v>
      </c>
      <c r="O1662" s="38">
        <v>4.7805759999999999</v>
      </c>
      <c r="P1662" s="38">
        <v>4.6703919999999997</v>
      </c>
      <c r="Q1662" s="38">
        <v>4.6159319999999999</v>
      </c>
      <c r="R1662" s="38">
        <v>4.6424839999999996</v>
      </c>
      <c r="S1662" s="38">
        <v>4.723706</v>
      </c>
      <c r="T1662" s="38">
        <v>4.6992599999999998</v>
      </c>
      <c r="U1662" s="38">
        <v>4.8366129999999998</v>
      </c>
      <c r="V1662" s="38">
        <v>5.0122460000000002</v>
      </c>
      <c r="W1662" s="38">
        <v>5.1869170000000002</v>
      </c>
      <c r="X1662" s="38">
        <v>5.4037139999999999</v>
      </c>
      <c r="Y1662" s="38">
        <v>5.5608329999999997</v>
      </c>
      <c r="Z1662" s="38">
        <v>5.48001</v>
      </c>
      <c r="AA1662" s="38">
        <v>5.5088249999999999</v>
      </c>
      <c r="AB1662" s="38">
        <v>5.420782</v>
      </c>
      <c r="AC1662" s="38">
        <v>5.3173329999999996</v>
      </c>
      <c r="AD1662" s="38">
        <v>5.225841</v>
      </c>
      <c r="AE1662" s="38">
        <v>5.1636540000000002</v>
      </c>
      <c r="AF1662" s="38">
        <v>5.1269660000000004</v>
      </c>
      <c r="AG1662" s="38">
        <v>5.206785</v>
      </c>
      <c r="AH1662" s="38">
        <v>5.362838</v>
      </c>
      <c r="AI1662" s="38">
        <v>5.4778390000000003</v>
      </c>
      <c r="AJ1662" s="38">
        <v>5.3100139999999998</v>
      </c>
      <c r="AK1662" s="38">
        <v>5.0707560000000003</v>
      </c>
      <c r="AL1662" s="38">
        <v>0.1461798</v>
      </c>
      <c r="AM1662" s="38">
        <v>5.3181300000000001E-2</v>
      </c>
      <c r="AN1662" s="38">
        <v>6.3644800000000001E-2</v>
      </c>
      <c r="AO1662" s="38">
        <v>1.09842E-2</v>
      </c>
      <c r="AP1662" s="38">
        <v>8.4360000000000008E-3</v>
      </c>
      <c r="AQ1662" s="38">
        <v>-8.5802100000000006E-2</v>
      </c>
      <c r="AR1662" s="38">
        <v>-0.32373790000000002</v>
      </c>
      <c r="AS1662" s="38">
        <v>-0.13473260000000001</v>
      </c>
      <c r="AT1662" s="38">
        <v>-7.7469099999999999E-2</v>
      </c>
      <c r="AU1662" s="38">
        <v>-8.5769300000000007E-2</v>
      </c>
      <c r="AV1662" s="38">
        <v>1.1994100000000001E-2</v>
      </c>
      <c r="AW1662" s="38">
        <v>9.3238600000000005E-2</v>
      </c>
      <c r="AX1662" s="38">
        <v>-6.9428799999999999E-2</v>
      </c>
      <c r="AY1662" s="38">
        <v>-8.0041699999999993E-2</v>
      </c>
      <c r="AZ1662" s="38">
        <v>-0.16036420000000001</v>
      </c>
      <c r="BA1662" s="38">
        <v>-0.24870629999999999</v>
      </c>
      <c r="BB1662" s="38">
        <v>-0.1036226</v>
      </c>
      <c r="BC1662" s="38">
        <v>-0.1003851</v>
      </c>
      <c r="BD1662" s="38">
        <v>-0.17679349999999999</v>
      </c>
      <c r="BE1662" s="38">
        <v>-0.27123700000000001</v>
      </c>
      <c r="BF1662" s="38">
        <v>-0.15120690000000001</v>
      </c>
      <c r="BG1662" s="38">
        <v>-7.3519799999999996E-2</v>
      </c>
      <c r="BH1662" s="38">
        <v>-0.18608340000000001</v>
      </c>
      <c r="BI1662" s="38">
        <v>-0.15946399999999999</v>
      </c>
      <c r="BJ1662" s="38">
        <v>0.1662178</v>
      </c>
      <c r="BK1662" s="38">
        <v>7.5111499999999998E-2</v>
      </c>
      <c r="BL1662" s="38">
        <v>8.0111600000000005E-2</v>
      </c>
      <c r="BM1662" s="38">
        <v>2.91107E-2</v>
      </c>
      <c r="BN1662" s="38">
        <v>2.9279900000000001E-2</v>
      </c>
      <c r="BO1662" s="38">
        <v>-5.9013299999999998E-2</v>
      </c>
      <c r="BP1662" s="38">
        <v>-0.2952303</v>
      </c>
      <c r="BQ1662" s="38">
        <v>-0.1113348</v>
      </c>
      <c r="BR1662" s="38">
        <v>-4.6516000000000002E-2</v>
      </c>
      <c r="BS1662" s="38">
        <v>-5.7182700000000003E-2</v>
      </c>
      <c r="BT1662" s="38">
        <v>3.9738099999999998E-2</v>
      </c>
      <c r="BU1662" s="38">
        <v>0.12005979999999999</v>
      </c>
      <c r="BV1662" s="38">
        <v>-4.9244099999999999E-2</v>
      </c>
      <c r="BW1662" s="38">
        <v>-5.9850100000000003E-2</v>
      </c>
      <c r="BX1662" s="38">
        <v>-0.138574</v>
      </c>
      <c r="BY1662" s="38">
        <v>-0.2221294</v>
      </c>
      <c r="BZ1662" s="38">
        <v>-7.5844999999999996E-2</v>
      </c>
      <c r="CA1662" s="38">
        <v>-6.1658999999999999E-2</v>
      </c>
      <c r="CB1662" s="38">
        <v>-0.13249820000000001</v>
      </c>
      <c r="CC1662" s="38">
        <v>-0.2262816</v>
      </c>
      <c r="CD1662" s="38">
        <v>-0.1019191</v>
      </c>
      <c r="CE1662" s="38">
        <v>-1.0406800000000001E-2</v>
      </c>
      <c r="CF1662" s="38">
        <v>-0.1338443</v>
      </c>
      <c r="CG1662" s="38">
        <v>-0.11166189999999999</v>
      </c>
      <c r="CH1662" s="38">
        <v>0.18009620000000001</v>
      </c>
      <c r="CI1662" s="38">
        <v>9.0300199999999997E-2</v>
      </c>
      <c r="CJ1662" s="38">
        <v>9.1516399999999998E-2</v>
      </c>
      <c r="CK1662" s="38">
        <v>4.1665000000000001E-2</v>
      </c>
      <c r="CL1662" s="38">
        <v>4.3716400000000002E-2</v>
      </c>
      <c r="CM1662" s="38">
        <v>-4.0459500000000002E-2</v>
      </c>
      <c r="CN1662" s="38">
        <v>-0.27548600000000001</v>
      </c>
      <c r="CO1662" s="38">
        <v>-9.5129500000000006E-2</v>
      </c>
      <c r="CP1662" s="38">
        <v>-2.5078099999999999E-2</v>
      </c>
      <c r="CQ1662" s="38">
        <v>-3.7383699999999999E-2</v>
      </c>
      <c r="CR1662" s="38">
        <v>5.8953400000000003E-2</v>
      </c>
      <c r="CS1662" s="38">
        <v>0.13863610000000001</v>
      </c>
      <c r="CT1662" s="38">
        <v>-3.5264200000000002E-2</v>
      </c>
      <c r="CU1662" s="38">
        <v>-4.5865400000000001E-2</v>
      </c>
      <c r="CV1662" s="38">
        <v>-0.1234822</v>
      </c>
      <c r="CW1662" s="38">
        <v>-0.2037223</v>
      </c>
      <c r="CX1662" s="38">
        <v>-5.6606400000000001E-2</v>
      </c>
      <c r="CY1662" s="38">
        <v>-3.4837399999999998E-2</v>
      </c>
      <c r="CZ1662" s="38">
        <v>-0.1018194</v>
      </c>
      <c r="DA1662" s="38">
        <v>-0.19514570000000001</v>
      </c>
      <c r="DB1662" s="38">
        <v>-6.7782400000000007E-2</v>
      </c>
      <c r="DC1662" s="38">
        <v>3.3305099999999997E-2</v>
      </c>
      <c r="DD1662" s="38">
        <v>-9.7663600000000003E-2</v>
      </c>
      <c r="DE1662" s="38">
        <v>-7.8554399999999996E-2</v>
      </c>
      <c r="DF1662" s="38">
        <v>0.19397449999999999</v>
      </c>
      <c r="DG1662" s="38">
        <v>0.105489</v>
      </c>
      <c r="DH1662" s="38">
        <v>0.1029212</v>
      </c>
      <c r="DI1662" s="38">
        <v>5.4219400000000001E-2</v>
      </c>
      <c r="DJ1662" s="38">
        <v>5.8152799999999998E-2</v>
      </c>
      <c r="DK1662" s="38">
        <v>-2.1905600000000001E-2</v>
      </c>
      <c r="DL1662" s="38">
        <v>-0.25574170000000002</v>
      </c>
      <c r="DM1662" s="38">
        <v>-7.8924300000000003E-2</v>
      </c>
      <c r="DN1662" s="38">
        <v>-3.6400999999999998E-3</v>
      </c>
      <c r="DO1662" s="38">
        <v>-1.7584700000000002E-2</v>
      </c>
      <c r="DP1662" s="38">
        <v>7.8168799999999997E-2</v>
      </c>
      <c r="DQ1662" s="38">
        <v>0.1572124</v>
      </c>
      <c r="DR1662" s="38">
        <v>-2.1284299999999999E-2</v>
      </c>
      <c r="DS1662" s="38">
        <v>-3.1880800000000001E-2</v>
      </c>
      <c r="DT1662" s="38">
        <v>-0.10839029999999999</v>
      </c>
      <c r="DU1662" s="38">
        <v>-0.18531529999999999</v>
      </c>
      <c r="DV1662" s="38">
        <v>-3.7367699999999997E-2</v>
      </c>
      <c r="DW1662" s="38">
        <v>-8.0158E-3</v>
      </c>
      <c r="DX1662" s="38">
        <v>-7.1140599999999998E-2</v>
      </c>
      <c r="DY1662" s="38">
        <v>-0.16400970000000001</v>
      </c>
      <c r="DZ1662" s="38">
        <v>-3.3645799999999997E-2</v>
      </c>
      <c r="EA1662" s="38">
        <v>7.7017000000000002E-2</v>
      </c>
      <c r="EB1662" s="38">
        <v>-6.14829E-2</v>
      </c>
      <c r="EC1662" s="38">
        <v>-4.5446899999999998E-2</v>
      </c>
      <c r="ED1662" s="38">
        <v>0.2140126</v>
      </c>
      <c r="EE1662" s="38">
        <v>0.12741920000000001</v>
      </c>
      <c r="EF1662" s="38">
        <v>0.11938799999999999</v>
      </c>
      <c r="EG1662" s="38">
        <v>7.2345900000000005E-2</v>
      </c>
      <c r="EH1662" s="38">
        <v>7.8996700000000003E-2</v>
      </c>
      <c r="EI1662" s="38">
        <v>4.8830999999999996E-3</v>
      </c>
      <c r="EJ1662" s="38">
        <v>-0.22723399999999999</v>
      </c>
      <c r="EK1662" s="38">
        <v>-5.5526499999999999E-2</v>
      </c>
      <c r="EL1662" s="38">
        <v>2.7313E-2</v>
      </c>
      <c r="EM1662" s="38">
        <v>1.10019E-2</v>
      </c>
      <c r="EN1662" s="38">
        <v>0.1059128</v>
      </c>
      <c r="EO1662" s="38">
        <v>0.18403359999999999</v>
      </c>
      <c r="EP1662" s="38">
        <v>-1.0996000000000001E-3</v>
      </c>
      <c r="EQ1662" s="38">
        <v>-1.16892E-2</v>
      </c>
      <c r="ER1662" s="38">
        <v>-8.6600099999999999E-2</v>
      </c>
      <c r="ES1662" s="38">
        <v>-0.1587384</v>
      </c>
      <c r="ET1662" s="38">
        <v>-9.5902000000000001E-3</v>
      </c>
      <c r="EU1662" s="38">
        <v>3.0710299999999999E-2</v>
      </c>
      <c r="EV1662" s="38">
        <v>-2.6845299999999999E-2</v>
      </c>
      <c r="EW1662" s="38">
        <v>-0.1190544</v>
      </c>
      <c r="EX1662" s="38">
        <v>1.5642099999999999E-2</v>
      </c>
      <c r="EY1662" s="38">
        <v>0.14013</v>
      </c>
      <c r="EZ1662" s="38">
        <v>-9.2437000000000005E-3</v>
      </c>
      <c r="FA1662" s="38">
        <v>2.3552E-3</v>
      </c>
      <c r="FB1662" s="38">
        <v>83.089039999999997</v>
      </c>
      <c r="FC1662" s="38">
        <v>81.769720000000007</v>
      </c>
      <c r="FD1662" s="38">
        <v>79.962440000000001</v>
      </c>
      <c r="FE1662" s="38">
        <v>78.529290000000003</v>
      </c>
      <c r="FF1662" s="38">
        <v>77.374449999999996</v>
      </c>
      <c r="FG1662" s="38">
        <v>76.319270000000003</v>
      </c>
      <c r="FH1662" s="38">
        <v>75.010170000000002</v>
      </c>
      <c r="FI1662" s="38">
        <v>75.648920000000004</v>
      </c>
      <c r="FJ1662" s="38">
        <v>80.41995</v>
      </c>
      <c r="FK1662" s="38">
        <v>86.236109999999996</v>
      </c>
      <c r="FL1662" s="38">
        <v>91.419120000000007</v>
      </c>
      <c r="FM1662" s="38">
        <v>95.665809999999993</v>
      </c>
      <c r="FN1662" s="38">
        <v>99.618679999999998</v>
      </c>
      <c r="FO1662" s="38">
        <v>102.8175</v>
      </c>
      <c r="FP1662" s="38">
        <v>104.8463</v>
      </c>
      <c r="FQ1662" s="38">
        <v>106.4372</v>
      </c>
      <c r="FR1662" s="38">
        <v>107.02630000000001</v>
      </c>
      <c r="FS1662" s="38">
        <v>106.66670000000001</v>
      </c>
      <c r="FT1662" s="38">
        <v>104.65900000000001</v>
      </c>
      <c r="FU1662" s="38">
        <v>100.2291</v>
      </c>
      <c r="FV1662" s="38">
        <v>97.083770000000001</v>
      </c>
      <c r="FW1662">
        <v>93.589510000000004</v>
      </c>
      <c r="FX1662">
        <v>90.3245</v>
      </c>
      <c r="FY1662">
        <v>88.460949999999997</v>
      </c>
      <c r="FZ1662">
        <v>4.6843999999999997E-2</v>
      </c>
      <c r="GA1662">
        <v>0.44628060000000003</v>
      </c>
      <c r="GB1662">
        <v>1</v>
      </c>
    </row>
    <row r="1663" spans="1:184" x14ac:dyDescent="0.3">
      <c r="A1663" t="s">
        <v>1</v>
      </c>
      <c r="B1663" t="s">
        <v>189</v>
      </c>
      <c r="C1663" t="s">
        <v>1</v>
      </c>
      <c r="D1663" t="s">
        <v>1</v>
      </c>
      <c r="E1663" t="s">
        <v>1</v>
      </c>
      <c r="F1663" t="s">
        <v>1</v>
      </c>
      <c r="G1663" t="s">
        <v>1</v>
      </c>
      <c r="H1663" s="40" t="s">
        <v>1</v>
      </c>
      <c r="I1663" s="18" t="s">
        <v>1</v>
      </c>
      <c r="J1663" s="38" t="s">
        <v>1</v>
      </c>
      <c r="K1663" s="18">
        <v>44810</v>
      </c>
      <c r="L1663" s="38">
        <v>18391</v>
      </c>
      <c r="M1663" s="38">
        <v>18395</v>
      </c>
      <c r="N1663" s="38">
        <v>5.2769170000000001</v>
      </c>
      <c r="O1663" s="38">
        <v>5.1836529999999996</v>
      </c>
      <c r="P1663" s="38">
        <v>5.0560479999999997</v>
      </c>
      <c r="Q1663" s="38">
        <v>5.0411080000000004</v>
      </c>
      <c r="R1663" s="38">
        <v>5.2365890000000004</v>
      </c>
      <c r="S1663" s="38">
        <v>5.7238980000000002</v>
      </c>
      <c r="T1663" s="38">
        <v>6.1490790000000004</v>
      </c>
      <c r="U1663" s="38">
        <v>6.7140529999999998</v>
      </c>
      <c r="V1663" s="38">
        <v>7.0491710000000003</v>
      </c>
      <c r="W1663" s="38">
        <v>7.2375870000000004</v>
      </c>
      <c r="X1663" s="38">
        <v>7.3788989999999997</v>
      </c>
      <c r="Y1663" s="38">
        <v>7.5208849999999998</v>
      </c>
      <c r="Z1663" s="38">
        <v>7.6181369999999999</v>
      </c>
      <c r="AA1663" s="38">
        <v>7.6915800000000001</v>
      </c>
      <c r="AB1663" s="38">
        <v>7.5947290000000001</v>
      </c>
      <c r="AC1663" s="38">
        <v>7.3570799999999998</v>
      </c>
      <c r="AD1663" s="38">
        <v>7.0009690000000004</v>
      </c>
      <c r="AE1663" s="38">
        <v>6.4548930000000002</v>
      </c>
      <c r="AF1663" s="38">
        <v>6.3404259999999999</v>
      </c>
      <c r="AG1663" s="38">
        <v>6.3967400000000003</v>
      </c>
      <c r="AH1663" s="38">
        <v>6.4538659999999997</v>
      </c>
      <c r="AI1663" s="38">
        <v>6.3776609999999998</v>
      </c>
      <c r="AJ1663" s="38">
        <v>6.1306200000000004</v>
      </c>
      <c r="AK1663" s="38">
        <v>5.8203699999999996</v>
      </c>
      <c r="AL1663" s="38">
        <v>0.20839460000000001</v>
      </c>
      <c r="AM1663" s="38">
        <v>0.1191474</v>
      </c>
      <c r="AN1663" s="38">
        <v>9.0632099999999993E-2</v>
      </c>
      <c r="AO1663" s="38">
        <v>-2.2948999999999999E-3</v>
      </c>
      <c r="AP1663" s="38">
        <v>-9.1227600000000006E-2</v>
      </c>
      <c r="AQ1663" s="38">
        <v>-9.0640399999999996E-2</v>
      </c>
      <c r="AR1663" s="38">
        <v>-0.20052439999999999</v>
      </c>
      <c r="AS1663" s="38">
        <v>-9.2445299999999994E-2</v>
      </c>
      <c r="AT1663" s="38">
        <v>-0.18500259999999999</v>
      </c>
      <c r="AU1663" s="38">
        <v>-0.22919729999999999</v>
      </c>
      <c r="AV1663" s="38">
        <v>-0.28348200000000001</v>
      </c>
      <c r="AW1663" s="38">
        <v>-0.2586176</v>
      </c>
      <c r="AX1663" s="38">
        <v>-7.6641000000000001E-2</v>
      </c>
      <c r="AY1663" s="38">
        <v>3.5892800000000002E-2</v>
      </c>
      <c r="AZ1663" s="38">
        <v>0.32460460000000002</v>
      </c>
      <c r="BA1663" s="38">
        <v>0.3779632</v>
      </c>
      <c r="BB1663" s="38">
        <v>0.49015560000000002</v>
      </c>
      <c r="BC1663" s="38">
        <v>0.3688574</v>
      </c>
      <c r="BD1663" s="38">
        <v>0.2817828</v>
      </c>
      <c r="BE1663" s="38">
        <v>0.19908909999999999</v>
      </c>
      <c r="BF1663" s="38">
        <v>0.28257060000000001</v>
      </c>
      <c r="BG1663" s="38">
        <v>0.1857713</v>
      </c>
      <c r="BH1663" s="38">
        <v>7.8452800000000003E-2</v>
      </c>
      <c r="BI1663" s="38">
        <v>8.2897499999999999E-2</v>
      </c>
      <c r="BJ1663" s="38">
        <v>0.24056159999999999</v>
      </c>
      <c r="BK1663" s="38">
        <v>0.1475535</v>
      </c>
      <c r="BL1663" s="38">
        <v>0.1151388</v>
      </c>
      <c r="BM1663" s="38">
        <v>2.28871E-2</v>
      </c>
      <c r="BN1663" s="38">
        <v>-6.2158100000000001E-2</v>
      </c>
      <c r="BO1663" s="38">
        <v>-6.1946800000000003E-2</v>
      </c>
      <c r="BP1663" s="38">
        <v>-0.1691752</v>
      </c>
      <c r="BQ1663" s="38">
        <v>-5.9502800000000002E-2</v>
      </c>
      <c r="BR1663" s="38">
        <v>-0.1501044</v>
      </c>
      <c r="BS1663" s="38">
        <v>-0.1936263</v>
      </c>
      <c r="BT1663" s="38">
        <v>-0.2480967</v>
      </c>
      <c r="BU1663" s="38">
        <v>-0.2202924</v>
      </c>
      <c r="BV1663" s="38">
        <v>-5.4441999999999997E-2</v>
      </c>
      <c r="BW1663" s="38">
        <v>6.2138400000000003E-2</v>
      </c>
      <c r="BX1663" s="38">
        <v>0.36350169999999998</v>
      </c>
      <c r="BY1663" s="38">
        <v>0.41989989999999999</v>
      </c>
      <c r="BZ1663" s="38">
        <v>0.53764719999999999</v>
      </c>
      <c r="CA1663" s="38">
        <v>0.4087693</v>
      </c>
      <c r="CB1663" s="38">
        <v>0.32270670000000001</v>
      </c>
      <c r="CC1663" s="38">
        <v>0.24575060000000001</v>
      </c>
      <c r="CD1663" s="38">
        <v>0.32937820000000001</v>
      </c>
      <c r="CE1663" s="38">
        <v>0.23420270000000001</v>
      </c>
      <c r="CF1663" s="38">
        <v>0.12166159999999999</v>
      </c>
      <c r="CG1663" s="38">
        <v>0.12898789999999999</v>
      </c>
      <c r="CH1663" s="38">
        <v>0.26284030000000003</v>
      </c>
      <c r="CI1663" s="38">
        <v>0.1672275</v>
      </c>
      <c r="CJ1663" s="38">
        <v>0.13211200000000001</v>
      </c>
      <c r="CK1663" s="38">
        <v>4.0328000000000003E-2</v>
      </c>
      <c r="CL1663" s="38">
        <v>-4.2024600000000002E-2</v>
      </c>
      <c r="CM1663" s="38">
        <v>-4.2073699999999999E-2</v>
      </c>
      <c r="CN1663" s="38">
        <v>-0.1474628</v>
      </c>
      <c r="CO1663" s="38">
        <v>-3.6686999999999997E-2</v>
      </c>
      <c r="CP1663" s="38">
        <v>-0.12593389999999999</v>
      </c>
      <c r="CQ1663" s="38">
        <v>-0.1689899</v>
      </c>
      <c r="CR1663" s="38">
        <v>-0.22358900000000001</v>
      </c>
      <c r="CS1663" s="38">
        <v>-0.19374859999999999</v>
      </c>
      <c r="CT1663" s="38">
        <v>-3.9066999999999998E-2</v>
      </c>
      <c r="CU1663" s="38">
        <v>8.0316100000000001E-2</v>
      </c>
      <c r="CV1663" s="38">
        <v>0.39044180000000001</v>
      </c>
      <c r="CW1663" s="38">
        <v>0.44894519999999999</v>
      </c>
      <c r="CX1663" s="38">
        <v>0.57053980000000004</v>
      </c>
      <c r="CY1663" s="38">
        <v>0.43641219999999997</v>
      </c>
      <c r="CZ1663" s="38">
        <v>0.35105049999999999</v>
      </c>
      <c r="DA1663" s="38">
        <v>0.27806819999999999</v>
      </c>
      <c r="DB1663" s="38">
        <v>0.36179699999999998</v>
      </c>
      <c r="DC1663" s="38">
        <v>0.26774609999999999</v>
      </c>
      <c r="DD1663" s="38">
        <v>0.15158779999999999</v>
      </c>
      <c r="DE1663" s="38">
        <v>0.16090989999999999</v>
      </c>
      <c r="DF1663" s="38">
        <v>0.28511910000000001</v>
      </c>
      <c r="DG1663" s="38">
        <v>0.1869015</v>
      </c>
      <c r="DH1663" s="38">
        <v>0.1490852</v>
      </c>
      <c r="DI1663" s="38">
        <v>5.7769000000000001E-2</v>
      </c>
      <c r="DJ1663" s="38">
        <v>-2.18912E-2</v>
      </c>
      <c r="DK1663" s="38">
        <v>-2.2200600000000001E-2</v>
      </c>
      <c r="DL1663" s="38">
        <v>-0.12575040000000001</v>
      </c>
      <c r="DM1663" s="38">
        <v>-1.3871100000000001E-2</v>
      </c>
      <c r="DN1663" s="38">
        <v>-0.10176350000000001</v>
      </c>
      <c r="DO1663" s="38">
        <v>-0.14435339999999999</v>
      </c>
      <c r="DP1663" s="38">
        <v>-0.19908129999999999</v>
      </c>
      <c r="DQ1663" s="38">
        <v>-0.16720470000000001</v>
      </c>
      <c r="DR1663" s="38">
        <v>-2.3692100000000001E-2</v>
      </c>
      <c r="DS1663" s="38">
        <v>9.8493700000000003E-2</v>
      </c>
      <c r="DT1663" s="38">
        <v>0.41738180000000003</v>
      </c>
      <c r="DU1663" s="38">
        <v>0.47799039999999998</v>
      </c>
      <c r="DV1663" s="38">
        <v>0.60343239999999998</v>
      </c>
      <c r="DW1663" s="38">
        <v>0.464055</v>
      </c>
      <c r="DX1663" s="38">
        <v>0.37939430000000002</v>
      </c>
      <c r="DY1663" s="38">
        <v>0.31038589999999999</v>
      </c>
      <c r="DZ1663" s="38">
        <v>0.39421580000000001</v>
      </c>
      <c r="EA1663" s="38">
        <v>0.30128949999999999</v>
      </c>
      <c r="EB1663" s="38">
        <v>0.18151410000000001</v>
      </c>
      <c r="EC1663" s="38">
        <v>0.1928319</v>
      </c>
      <c r="ED1663" s="38">
        <v>0.31728600000000001</v>
      </c>
      <c r="EE1663" s="38">
        <v>0.21530759999999999</v>
      </c>
      <c r="EF1663" s="38">
        <v>0.17359189999999999</v>
      </c>
      <c r="EG1663" s="38">
        <v>8.2950899999999994E-2</v>
      </c>
      <c r="EH1663" s="38">
        <v>7.1783000000000003E-3</v>
      </c>
      <c r="EI1663" s="38">
        <v>6.4929999999999996E-3</v>
      </c>
      <c r="EJ1663" s="38">
        <v>-9.4401100000000002E-2</v>
      </c>
      <c r="EK1663" s="38">
        <v>1.9071299999999999E-2</v>
      </c>
      <c r="EL1663" s="38">
        <v>-6.6865300000000003E-2</v>
      </c>
      <c r="EM1663" s="38">
        <v>-0.1087824</v>
      </c>
      <c r="EN1663" s="38">
        <v>-0.16369610000000001</v>
      </c>
      <c r="EO1663" s="38">
        <v>-0.12887960000000001</v>
      </c>
      <c r="EP1663" s="38">
        <v>-1.493E-3</v>
      </c>
      <c r="EQ1663" s="38">
        <v>0.1247393</v>
      </c>
      <c r="ER1663" s="38">
        <v>0.45627889999999999</v>
      </c>
      <c r="ES1663" s="38">
        <v>0.51992709999999998</v>
      </c>
      <c r="ET1663" s="38">
        <v>0.65092410000000001</v>
      </c>
      <c r="EU1663" s="38">
        <v>0.5039669</v>
      </c>
      <c r="EV1663" s="38">
        <v>0.42031819999999998</v>
      </c>
      <c r="EW1663" s="38">
        <v>0.35704740000000001</v>
      </c>
      <c r="EX1663" s="38">
        <v>0.44102340000000001</v>
      </c>
      <c r="EY1663" s="38">
        <v>0.3497209</v>
      </c>
      <c r="EZ1663" s="38">
        <v>0.2247229</v>
      </c>
      <c r="FA1663" s="38">
        <v>0.2389223</v>
      </c>
      <c r="FB1663" s="38">
        <v>85.537319999999994</v>
      </c>
      <c r="FC1663" s="38">
        <v>84.093140000000005</v>
      </c>
      <c r="FD1663" s="38">
        <v>82.514939999999996</v>
      </c>
      <c r="FE1663" s="38">
        <v>81.474410000000006</v>
      </c>
      <c r="FF1663" s="38">
        <v>80.336389999999994</v>
      </c>
      <c r="FG1663" s="38">
        <v>79.839169999999996</v>
      </c>
      <c r="FH1663" s="38">
        <v>79.135339999999999</v>
      </c>
      <c r="FI1663" s="38">
        <v>81.018410000000003</v>
      </c>
      <c r="FJ1663" s="38">
        <v>85.87518</v>
      </c>
      <c r="FK1663" s="38">
        <v>91.647270000000006</v>
      </c>
      <c r="FL1663" s="38">
        <v>96.341719999999995</v>
      </c>
      <c r="FM1663" s="38">
        <v>100.79689999999999</v>
      </c>
      <c r="FN1663" s="38">
        <v>104.15819999999999</v>
      </c>
      <c r="FO1663" s="38">
        <v>107.2861</v>
      </c>
      <c r="FP1663" s="38">
        <v>109.4088</v>
      </c>
      <c r="FQ1663" s="38">
        <v>111.15300000000001</v>
      </c>
      <c r="FR1663" s="38">
        <v>111.27</v>
      </c>
      <c r="FS1663" s="38">
        <v>110.03019999999999</v>
      </c>
      <c r="FT1663" s="38">
        <v>107.40300000000001</v>
      </c>
      <c r="FU1663" s="38">
        <v>101.8176</v>
      </c>
      <c r="FV1663" s="38">
        <v>96.960610000000003</v>
      </c>
      <c r="FW1663">
        <v>94.05453</v>
      </c>
      <c r="FX1663">
        <v>92.247820000000004</v>
      </c>
      <c r="FY1663">
        <v>89.596029999999999</v>
      </c>
      <c r="FZ1663">
        <v>4.8322700000000003E-2</v>
      </c>
      <c r="GA1663">
        <v>0.40875630000000002</v>
      </c>
      <c r="GB1663">
        <v>1</v>
      </c>
    </row>
    <row r="1664" spans="1:184" x14ac:dyDescent="0.3">
      <c r="A1664" t="s">
        <v>1</v>
      </c>
      <c r="B1664" t="s">
        <v>189</v>
      </c>
      <c r="C1664" t="s">
        <v>1</v>
      </c>
      <c r="D1664" t="s">
        <v>1</v>
      </c>
      <c r="E1664" t="s">
        <v>1</v>
      </c>
      <c r="F1664" t="s">
        <v>1</v>
      </c>
      <c r="G1664" t="s">
        <v>1</v>
      </c>
      <c r="H1664" s="40" t="s">
        <v>1</v>
      </c>
      <c r="I1664" s="18" t="s">
        <v>1</v>
      </c>
      <c r="J1664" s="38" t="s">
        <v>1</v>
      </c>
      <c r="K1664" s="18">
        <v>44811</v>
      </c>
      <c r="L1664" s="38">
        <v>18391</v>
      </c>
      <c r="M1664" s="38">
        <v>18395</v>
      </c>
      <c r="N1664" s="38">
        <v>5.6838059999999997</v>
      </c>
      <c r="O1664" s="38">
        <v>5.6060290000000004</v>
      </c>
      <c r="P1664" s="38">
        <v>5.4573080000000003</v>
      </c>
      <c r="Q1664" s="38">
        <v>5.3804489999999996</v>
      </c>
      <c r="R1664" s="38">
        <v>5.5258409999999998</v>
      </c>
      <c r="S1664" s="38">
        <v>5.9757939999999996</v>
      </c>
      <c r="T1664" s="38">
        <v>6.3852510000000002</v>
      </c>
      <c r="U1664" s="38">
        <v>6.8788549999999997</v>
      </c>
      <c r="V1664" s="38">
        <v>7.1729419999999999</v>
      </c>
      <c r="W1664" s="38">
        <v>7.2787689999999996</v>
      </c>
      <c r="X1664" s="38">
        <v>7.347105</v>
      </c>
      <c r="Y1664" s="38">
        <v>7.4078980000000003</v>
      </c>
      <c r="Z1664" s="38">
        <v>7.5265810000000002</v>
      </c>
      <c r="AA1664" s="38">
        <v>7.6469810000000003</v>
      </c>
      <c r="AB1664" s="38">
        <v>7.5150490000000003</v>
      </c>
      <c r="AC1664" s="38">
        <v>7.2324650000000004</v>
      </c>
      <c r="AD1664" s="38">
        <v>6.81358</v>
      </c>
      <c r="AE1664" s="38">
        <v>6.2818800000000001</v>
      </c>
      <c r="AF1664" s="38">
        <v>6.1721079999999997</v>
      </c>
      <c r="AG1664" s="38">
        <v>6.250947</v>
      </c>
      <c r="AH1664" s="38">
        <v>6.3919050000000004</v>
      </c>
      <c r="AI1664" s="38">
        <v>6.3622629999999996</v>
      </c>
      <c r="AJ1664" s="38">
        <v>6.0961439999999998</v>
      </c>
      <c r="AK1664" s="38">
        <v>5.783239</v>
      </c>
      <c r="AL1664" s="38">
        <v>7.2930499999999995E-2</v>
      </c>
      <c r="AM1664" s="38">
        <v>0.10179199999999999</v>
      </c>
      <c r="AN1664" s="38">
        <v>-4.2674999999999996E-3</v>
      </c>
      <c r="AO1664" s="38">
        <v>-3.8777499999999999E-2</v>
      </c>
      <c r="AP1664" s="38">
        <v>-2.6560400000000001E-2</v>
      </c>
      <c r="AQ1664" s="38">
        <v>-9.22399E-2</v>
      </c>
      <c r="AR1664" s="38">
        <v>-0.23711099999999999</v>
      </c>
      <c r="AS1664" s="38">
        <v>-6.5465099999999998E-2</v>
      </c>
      <c r="AT1664" s="38">
        <v>-8.1117700000000001E-2</v>
      </c>
      <c r="AU1664" s="38">
        <v>-3.3441199999999997E-2</v>
      </c>
      <c r="AV1664" s="38">
        <v>-0.1254683</v>
      </c>
      <c r="AW1664" s="38">
        <v>-0.11264250000000001</v>
      </c>
      <c r="AX1664" s="38">
        <v>-1.6261299999999999E-2</v>
      </c>
      <c r="AY1664" s="38">
        <v>1.5806000000000001E-2</v>
      </c>
      <c r="AZ1664" s="38">
        <v>9.2888600000000002E-2</v>
      </c>
      <c r="BA1664" s="38">
        <v>0.10745209999999999</v>
      </c>
      <c r="BB1664" s="38">
        <v>0.30592780000000003</v>
      </c>
      <c r="BC1664" s="38">
        <v>0.2425052</v>
      </c>
      <c r="BD1664" s="38">
        <v>0.2128842</v>
      </c>
      <c r="BE1664" s="38">
        <v>0.18399989999999999</v>
      </c>
      <c r="BF1664" s="38">
        <v>0.31775819999999999</v>
      </c>
      <c r="BG1664" s="38">
        <v>0.25459660000000001</v>
      </c>
      <c r="BH1664" s="38">
        <v>9.4143699999999997E-2</v>
      </c>
      <c r="BI1664" s="38">
        <v>2.7711800000000002E-2</v>
      </c>
      <c r="BJ1664" s="38">
        <v>9.4302200000000003E-2</v>
      </c>
      <c r="BK1664" s="38">
        <v>0.12131980000000001</v>
      </c>
      <c r="BL1664" s="38">
        <v>1.28576E-2</v>
      </c>
      <c r="BM1664" s="38">
        <v>-2.1853000000000001E-2</v>
      </c>
      <c r="BN1664" s="38">
        <v>-6.2354000000000003E-3</v>
      </c>
      <c r="BO1664" s="38">
        <v>-7.4023000000000005E-2</v>
      </c>
      <c r="BP1664" s="38">
        <v>-0.21254210000000001</v>
      </c>
      <c r="BQ1664" s="38">
        <v>-4.3964799999999998E-2</v>
      </c>
      <c r="BR1664" s="38">
        <v>-5.5472399999999998E-2</v>
      </c>
      <c r="BS1664" s="38">
        <v>-7.1048999999999999E-3</v>
      </c>
      <c r="BT1664" s="38">
        <v>-0.1058808</v>
      </c>
      <c r="BU1664" s="38">
        <v>-9.1238799999999995E-2</v>
      </c>
      <c r="BV1664" s="38">
        <v>-1.8067000000000001E-3</v>
      </c>
      <c r="BW1664" s="38">
        <v>3.0974100000000001E-2</v>
      </c>
      <c r="BX1664" s="38">
        <v>0.1156296</v>
      </c>
      <c r="BY1664" s="38">
        <v>0.13186819999999999</v>
      </c>
      <c r="BZ1664" s="38">
        <v>0.3334646</v>
      </c>
      <c r="CA1664" s="38">
        <v>0.27149089999999998</v>
      </c>
      <c r="CB1664" s="38">
        <v>0.24321509999999999</v>
      </c>
      <c r="CC1664" s="38">
        <v>0.2133796</v>
      </c>
      <c r="CD1664" s="38">
        <v>0.3468328</v>
      </c>
      <c r="CE1664" s="38">
        <v>0.2870722</v>
      </c>
      <c r="CF1664" s="38">
        <v>0.12875259999999999</v>
      </c>
      <c r="CG1664" s="38">
        <v>6.3102599999999995E-2</v>
      </c>
      <c r="CH1664" s="38">
        <v>0.1091042</v>
      </c>
      <c r="CI1664" s="38">
        <v>0.13484460000000001</v>
      </c>
      <c r="CJ1664" s="38">
        <v>2.4718400000000001E-2</v>
      </c>
      <c r="CK1664" s="38">
        <v>-1.01312E-2</v>
      </c>
      <c r="CL1664" s="38">
        <v>7.8417000000000001E-3</v>
      </c>
      <c r="CM1664" s="38">
        <v>-6.1406099999999998E-2</v>
      </c>
      <c r="CN1664" s="38">
        <v>-0.1955258</v>
      </c>
      <c r="CO1664" s="38">
        <v>-2.90738E-2</v>
      </c>
      <c r="CP1664" s="38">
        <v>-3.7710500000000001E-2</v>
      </c>
      <c r="CQ1664" s="38">
        <v>1.1135600000000001E-2</v>
      </c>
      <c r="CR1664" s="38">
        <v>-9.2314599999999997E-2</v>
      </c>
      <c r="CS1664" s="38">
        <v>-7.6414700000000002E-2</v>
      </c>
      <c r="CT1664" s="38">
        <v>8.2045999999999994E-3</v>
      </c>
      <c r="CU1664" s="38">
        <v>4.14794E-2</v>
      </c>
      <c r="CV1664" s="38">
        <v>0.13138</v>
      </c>
      <c r="CW1664" s="38">
        <v>0.14877860000000001</v>
      </c>
      <c r="CX1664" s="38">
        <v>0.35253649999999997</v>
      </c>
      <c r="CY1664" s="38">
        <v>0.2915663</v>
      </c>
      <c r="CZ1664" s="38">
        <v>0.26422230000000002</v>
      </c>
      <c r="DA1664" s="38">
        <v>0.23372780000000001</v>
      </c>
      <c r="DB1664" s="38">
        <v>0.36696970000000001</v>
      </c>
      <c r="DC1664" s="38">
        <v>0.30956460000000002</v>
      </c>
      <c r="DD1664" s="38">
        <v>0.15272259999999999</v>
      </c>
      <c r="DE1664" s="38">
        <v>8.7614200000000003E-2</v>
      </c>
      <c r="DF1664" s="38">
        <v>0.12390610000000001</v>
      </c>
      <c r="DG1664" s="38">
        <v>0.14836949999999999</v>
      </c>
      <c r="DH1664" s="38">
        <v>3.6579100000000003E-2</v>
      </c>
      <c r="DI1664" s="38">
        <v>1.5906E-3</v>
      </c>
      <c r="DJ1664" s="38">
        <v>2.1918699999999999E-2</v>
      </c>
      <c r="DK1664" s="38">
        <v>-4.8789100000000002E-2</v>
      </c>
      <c r="DL1664" s="38">
        <v>-0.17850949999999999</v>
      </c>
      <c r="DM1664" s="38">
        <v>-1.4182699999999999E-2</v>
      </c>
      <c r="DN1664" s="38">
        <v>-1.99486E-2</v>
      </c>
      <c r="DO1664" s="38">
        <v>2.9375999999999999E-2</v>
      </c>
      <c r="DP1664" s="38">
        <v>-7.8748399999999996E-2</v>
      </c>
      <c r="DQ1664" s="38">
        <v>-6.1590600000000002E-2</v>
      </c>
      <c r="DR1664" s="38">
        <v>1.8215800000000001E-2</v>
      </c>
      <c r="DS1664" s="38">
        <v>5.1984799999999998E-2</v>
      </c>
      <c r="DT1664" s="38">
        <v>0.14713039999999999</v>
      </c>
      <c r="DU1664" s="38">
        <v>0.16568910000000001</v>
      </c>
      <c r="DV1664" s="38">
        <v>0.37160840000000001</v>
      </c>
      <c r="DW1664" s="38">
        <v>0.31164170000000002</v>
      </c>
      <c r="DX1664" s="38">
        <v>0.28522940000000002</v>
      </c>
      <c r="DY1664" s="38">
        <v>0.25407610000000003</v>
      </c>
      <c r="DZ1664" s="38">
        <v>0.38710670000000003</v>
      </c>
      <c r="EA1664" s="38">
        <v>0.33205699999999999</v>
      </c>
      <c r="EB1664" s="38">
        <v>0.1766925</v>
      </c>
      <c r="EC1664" s="38">
        <v>0.1121258</v>
      </c>
      <c r="ED1664" s="38">
        <v>0.14527780000000001</v>
      </c>
      <c r="EE1664" s="38">
        <v>0.1678973</v>
      </c>
      <c r="EF1664" s="38">
        <v>5.3704200000000001E-2</v>
      </c>
      <c r="EG1664" s="38">
        <v>1.8515E-2</v>
      </c>
      <c r="EH1664" s="38">
        <v>4.2243700000000002E-2</v>
      </c>
      <c r="EI1664" s="38">
        <v>-3.05723E-2</v>
      </c>
      <c r="EJ1664" s="38">
        <v>-0.15394060000000001</v>
      </c>
      <c r="EK1664" s="38">
        <v>7.3175999999999996E-3</v>
      </c>
      <c r="EL1664" s="38">
        <v>5.6968000000000001E-3</v>
      </c>
      <c r="EM1664" s="38">
        <v>5.5712400000000002E-2</v>
      </c>
      <c r="EN1664" s="38">
        <v>-5.9160999999999998E-2</v>
      </c>
      <c r="EO1664" s="38">
        <v>-4.0186899999999998E-2</v>
      </c>
      <c r="EP1664" s="38">
        <v>3.2670499999999998E-2</v>
      </c>
      <c r="EQ1664" s="38">
        <v>6.7152900000000001E-2</v>
      </c>
      <c r="ER1664" s="38">
        <v>0.16987150000000001</v>
      </c>
      <c r="ES1664" s="38">
        <v>0.1901052</v>
      </c>
      <c r="ET1664" s="38">
        <v>0.39914519999999998</v>
      </c>
      <c r="EU1664" s="38">
        <v>0.34062740000000002</v>
      </c>
      <c r="EV1664" s="38">
        <v>0.31556030000000002</v>
      </c>
      <c r="EW1664" s="38">
        <v>0.28345579999999998</v>
      </c>
      <c r="EX1664" s="38">
        <v>0.41618119999999997</v>
      </c>
      <c r="EY1664" s="38">
        <v>0.36453259999999998</v>
      </c>
      <c r="EZ1664" s="38">
        <v>0.2113014</v>
      </c>
      <c r="FA1664" s="38">
        <v>0.1475166</v>
      </c>
      <c r="FB1664" s="38">
        <v>88.031530000000004</v>
      </c>
      <c r="FC1664" s="38">
        <v>86.396519999999995</v>
      </c>
      <c r="FD1664" s="38">
        <v>83.871520000000004</v>
      </c>
      <c r="FE1664" s="38">
        <v>82.793629999999993</v>
      </c>
      <c r="FF1664" s="38">
        <v>81.43844</v>
      </c>
      <c r="FG1664" s="38">
        <v>79.346360000000004</v>
      </c>
      <c r="FH1664" s="38">
        <v>78.55153</v>
      </c>
      <c r="FI1664" s="38">
        <v>79.043629999999993</v>
      </c>
      <c r="FJ1664" s="38">
        <v>83.645480000000006</v>
      </c>
      <c r="FK1664" s="38">
        <v>89.061019999999999</v>
      </c>
      <c r="FL1664" s="38">
        <v>94.348200000000006</v>
      </c>
      <c r="FM1664" s="38">
        <v>98.088489999999993</v>
      </c>
      <c r="FN1664" s="38">
        <v>101.46680000000001</v>
      </c>
      <c r="FO1664" s="38">
        <v>104.0035</v>
      </c>
      <c r="FP1664" s="38">
        <v>105.8008</v>
      </c>
      <c r="FQ1664" s="38">
        <v>106.9357</v>
      </c>
      <c r="FR1664" s="38">
        <v>106.8939</v>
      </c>
      <c r="FS1664" s="38">
        <v>105.4006</v>
      </c>
      <c r="FT1664" s="38">
        <v>102.52200000000001</v>
      </c>
      <c r="FU1664" s="38">
        <v>98.328559999999996</v>
      </c>
      <c r="FV1664" s="38">
        <v>95.229799999999997</v>
      </c>
      <c r="FW1664">
        <v>93.002390000000005</v>
      </c>
      <c r="FX1664">
        <v>90.271140000000003</v>
      </c>
      <c r="FY1664">
        <v>87.288790000000006</v>
      </c>
      <c r="FZ1664">
        <v>3.21047E-2</v>
      </c>
      <c r="GA1664">
        <v>0.28419</v>
      </c>
      <c r="GB1664">
        <v>1</v>
      </c>
    </row>
    <row r="1665" spans="1:184" x14ac:dyDescent="0.3">
      <c r="A1665" t="s">
        <v>1</v>
      </c>
      <c r="B1665" t="s">
        <v>189</v>
      </c>
      <c r="C1665" t="s">
        <v>1</v>
      </c>
      <c r="D1665" t="s">
        <v>1</v>
      </c>
      <c r="E1665" t="s">
        <v>1</v>
      </c>
      <c r="F1665" t="s">
        <v>1</v>
      </c>
      <c r="G1665" t="s">
        <v>1</v>
      </c>
      <c r="H1665" s="40" t="s">
        <v>1</v>
      </c>
      <c r="I1665" s="18" t="s">
        <v>1</v>
      </c>
      <c r="J1665" s="38" t="s">
        <v>1</v>
      </c>
      <c r="K1665" s="18" t="s">
        <v>2</v>
      </c>
      <c r="L1665" s="38">
        <v>18468</v>
      </c>
      <c r="M1665" s="38">
        <v>18468</v>
      </c>
      <c r="N1665" s="38">
        <v>5.2146819999999998</v>
      </c>
      <c r="O1665" s="38">
        <v>5.1152709999999999</v>
      </c>
      <c r="P1665" s="38">
        <v>5.0159019999999996</v>
      </c>
      <c r="Q1665" s="38">
        <v>4.9837020000000001</v>
      </c>
      <c r="R1665" s="38">
        <v>5.1221160000000001</v>
      </c>
      <c r="S1665" s="38">
        <v>5.5245110000000004</v>
      </c>
      <c r="T1665" s="38">
        <v>5.9046510000000003</v>
      </c>
      <c r="U1665" s="38">
        <v>6.3609809999999998</v>
      </c>
      <c r="V1665" s="38">
        <v>6.6400680000000003</v>
      </c>
      <c r="W1665" s="38">
        <v>6.7739190000000002</v>
      </c>
      <c r="X1665" s="38">
        <v>6.900944</v>
      </c>
      <c r="Y1665" s="38">
        <v>7.0105420000000001</v>
      </c>
      <c r="Z1665" s="38">
        <v>7.0710220000000001</v>
      </c>
      <c r="AA1665" s="38">
        <v>7.1767300000000001</v>
      </c>
      <c r="AB1665" s="38">
        <v>7.0707769999999996</v>
      </c>
      <c r="AC1665" s="38">
        <v>6.8435639999999998</v>
      </c>
      <c r="AD1665" s="38">
        <v>6.4865919999999999</v>
      </c>
      <c r="AE1665" s="38">
        <v>5.9975259999999997</v>
      </c>
      <c r="AF1665" s="38">
        <v>5.9080380000000003</v>
      </c>
      <c r="AG1665" s="38">
        <v>5.9824409999999997</v>
      </c>
      <c r="AH1665" s="38">
        <v>6.0829890000000004</v>
      </c>
      <c r="AI1665" s="38">
        <v>6.037693</v>
      </c>
      <c r="AJ1665" s="38">
        <v>5.8178660000000004</v>
      </c>
      <c r="AK1665" s="38">
        <v>5.5302110000000004</v>
      </c>
      <c r="AL1665" s="38">
        <v>-4.2268000000000002E-3</v>
      </c>
      <c r="AM1665" s="38">
        <v>2.9399999999999999E-3</v>
      </c>
      <c r="AN1665" s="38">
        <v>4.4295999999999997E-3</v>
      </c>
      <c r="AO1665" s="38">
        <v>-1.6706700000000001E-2</v>
      </c>
      <c r="AP1665" s="38">
        <v>-2.5504200000000001E-2</v>
      </c>
      <c r="AQ1665" s="38">
        <v>-3.5198699999999999E-2</v>
      </c>
      <c r="AR1665" s="38">
        <v>-6.5618800000000005E-2</v>
      </c>
      <c r="AS1665" s="38">
        <v>-1.6832799999999998E-2</v>
      </c>
      <c r="AT1665" s="38">
        <v>-4.7590899999999998E-2</v>
      </c>
      <c r="AU1665" s="38">
        <v>-3.02125E-2</v>
      </c>
      <c r="AV1665" s="38">
        <v>-4.5612800000000002E-2</v>
      </c>
      <c r="AW1665" s="38">
        <v>-4.6848399999999998E-2</v>
      </c>
      <c r="AX1665" s="38">
        <v>-1.7814099999999999E-2</v>
      </c>
      <c r="AY1665" s="38">
        <v>-1.8890000000000001E-3</v>
      </c>
      <c r="AZ1665" s="38">
        <v>1.92804E-2</v>
      </c>
      <c r="BA1665" s="38">
        <v>4.0044499999999997E-2</v>
      </c>
      <c r="BB1665" s="38">
        <v>0.17120340000000001</v>
      </c>
      <c r="BC1665" s="38">
        <v>0.13646620000000001</v>
      </c>
      <c r="BD1665" s="38">
        <v>0.1371358</v>
      </c>
      <c r="BE1665" s="38">
        <v>0.12473090000000001</v>
      </c>
      <c r="BF1665" s="38">
        <v>0.1302836</v>
      </c>
      <c r="BG1665" s="38">
        <v>4.03653E-2</v>
      </c>
      <c r="BH1665" s="38">
        <v>-5.4035999999999997E-3</v>
      </c>
      <c r="BI1665" s="38">
        <v>-1.3554099999999999E-2</v>
      </c>
      <c r="BJ1665" s="38">
        <v>1.1207E-2</v>
      </c>
      <c r="BK1665" s="38">
        <v>1.6109999999999999E-2</v>
      </c>
      <c r="BL1665" s="38">
        <v>1.4716E-2</v>
      </c>
      <c r="BM1665" s="38">
        <v>-4.4678000000000001E-3</v>
      </c>
      <c r="BN1665" s="38">
        <v>-1.22141E-2</v>
      </c>
      <c r="BO1665" s="38">
        <v>-2.3702299999999999E-2</v>
      </c>
      <c r="BP1665" s="38">
        <v>-4.7400499999999998E-2</v>
      </c>
      <c r="BQ1665" s="38">
        <v>-2.9459E-3</v>
      </c>
      <c r="BR1665" s="38">
        <v>-2.8098000000000001E-2</v>
      </c>
      <c r="BS1665" s="38">
        <v>-1.66246E-2</v>
      </c>
      <c r="BT1665" s="38">
        <v>-3.1474000000000002E-2</v>
      </c>
      <c r="BU1665" s="38">
        <v>-3.5784999999999997E-2</v>
      </c>
      <c r="BV1665" s="38">
        <v>-9.9504999999999993E-3</v>
      </c>
      <c r="BW1665" s="38">
        <v>7.2855999999999997E-3</v>
      </c>
      <c r="BX1665" s="38">
        <v>3.34483E-2</v>
      </c>
      <c r="BY1665" s="38">
        <v>5.8177600000000003E-2</v>
      </c>
      <c r="BZ1665" s="38">
        <v>0.1911621</v>
      </c>
      <c r="CA1665" s="38">
        <v>0.15430150000000001</v>
      </c>
      <c r="CB1665" s="38">
        <v>0.15589919999999999</v>
      </c>
      <c r="CC1665" s="38">
        <v>0.1439501</v>
      </c>
      <c r="CD1665" s="38">
        <v>0.15016160000000001</v>
      </c>
      <c r="CE1665" s="38">
        <v>6.2482000000000003E-2</v>
      </c>
      <c r="CF1665" s="38">
        <v>1.4962400000000001E-2</v>
      </c>
      <c r="CG1665" s="38">
        <v>6.3372999999999997E-3</v>
      </c>
      <c r="CH1665" s="38">
        <v>2.18963E-2</v>
      </c>
      <c r="CI1665" s="38">
        <v>2.52315E-2</v>
      </c>
      <c r="CJ1665" s="38">
        <v>2.1840399999999999E-2</v>
      </c>
      <c r="CK1665" s="38">
        <v>4.0087999999999999E-3</v>
      </c>
      <c r="CL1665" s="38">
        <v>-3.0094000000000002E-3</v>
      </c>
      <c r="CM1665" s="38">
        <v>-1.5739900000000001E-2</v>
      </c>
      <c r="CN1665" s="38">
        <v>-3.4782599999999997E-2</v>
      </c>
      <c r="CO1665" s="38">
        <v>6.672E-3</v>
      </c>
      <c r="CP1665" s="38">
        <v>-1.4597300000000001E-2</v>
      </c>
      <c r="CQ1665" s="38">
        <v>-7.2135999999999997E-3</v>
      </c>
      <c r="CR1665" s="38">
        <v>-2.1681599999999999E-2</v>
      </c>
      <c r="CS1665" s="38">
        <v>-2.8122500000000002E-2</v>
      </c>
      <c r="CT1665" s="38">
        <v>-4.5041999999999999E-3</v>
      </c>
      <c r="CU1665" s="38">
        <v>1.36399E-2</v>
      </c>
      <c r="CV1665" s="38">
        <v>4.3260899999999998E-2</v>
      </c>
      <c r="CW1665" s="38">
        <v>7.0736599999999997E-2</v>
      </c>
      <c r="CX1665" s="38">
        <v>0.20498540000000001</v>
      </c>
      <c r="CY1665" s="38">
        <v>0.1666542</v>
      </c>
      <c r="CZ1665" s="38">
        <v>0.16889470000000001</v>
      </c>
      <c r="DA1665" s="38">
        <v>0.15726119999999999</v>
      </c>
      <c r="DB1665" s="38">
        <v>0.16392899999999999</v>
      </c>
      <c r="DC1665" s="38">
        <v>7.7799900000000005E-2</v>
      </c>
      <c r="DD1665" s="38">
        <v>2.9067800000000001E-2</v>
      </c>
      <c r="DE1665" s="38">
        <v>2.0114E-2</v>
      </c>
      <c r="DF1665" s="38">
        <v>3.2585700000000002E-2</v>
      </c>
      <c r="DG1665" s="38">
        <v>3.4352899999999999E-2</v>
      </c>
      <c r="DH1665" s="38">
        <v>2.8964699999999999E-2</v>
      </c>
      <c r="DI1665" s="38">
        <v>1.2485400000000001E-2</v>
      </c>
      <c r="DJ1665" s="38">
        <v>6.1952999999999999E-3</v>
      </c>
      <c r="DK1665" s="38">
        <v>-7.7776E-3</v>
      </c>
      <c r="DL1665" s="38">
        <v>-2.2164699999999999E-2</v>
      </c>
      <c r="DM1665" s="38">
        <v>1.6289999999999999E-2</v>
      </c>
      <c r="DN1665" s="38">
        <v>-1.0966000000000001E-3</v>
      </c>
      <c r="DO1665" s="38">
        <v>2.1974E-3</v>
      </c>
      <c r="DP1665" s="38">
        <v>-1.18891E-2</v>
      </c>
      <c r="DQ1665" s="38">
        <v>-2.0459999999999999E-2</v>
      </c>
      <c r="DR1665" s="38">
        <v>9.4209999999999997E-4</v>
      </c>
      <c r="DS1665" s="38">
        <v>1.9994100000000001E-2</v>
      </c>
      <c r="DT1665" s="38">
        <v>5.3073500000000003E-2</v>
      </c>
      <c r="DU1665" s="38">
        <v>8.3295599999999997E-2</v>
      </c>
      <c r="DV1665" s="38">
        <v>0.2188088</v>
      </c>
      <c r="DW1665" s="38">
        <v>0.1790069</v>
      </c>
      <c r="DX1665" s="38">
        <v>0.1818902</v>
      </c>
      <c r="DY1665" s="38">
        <v>0.17057230000000001</v>
      </c>
      <c r="DZ1665" s="38">
        <v>0.17769650000000001</v>
      </c>
      <c r="EA1665" s="38">
        <v>9.3117800000000001E-2</v>
      </c>
      <c r="EB1665" s="38">
        <v>4.3173200000000002E-2</v>
      </c>
      <c r="EC1665" s="38">
        <v>3.3890700000000003E-2</v>
      </c>
      <c r="ED1665" s="38">
        <v>4.8019399999999997E-2</v>
      </c>
      <c r="EE1665" s="38">
        <v>4.75229E-2</v>
      </c>
      <c r="EF1665" s="38">
        <v>3.92512E-2</v>
      </c>
      <c r="EG1665" s="38">
        <v>2.4724300000000001E-2</v>
      </c>
      <c r="EH1665" s="38">
        <v>1.94854E-2</v>
      </c>
      <c r="EI1665" s="38">
        <v>3.7188E-3</v>
      </c>
      <c r="EJ1665" s="38">
        <v>-3.9464000000000001E-3</v>
      </c>
      <c r="EK1665" s="38">
        <v>3.01769E-2</v>
      </c>
      <c r="EL1665" s="38">
        <v>1.8396300000000001E-2</v>
      </c>
      <c r="EM1665" s="38">
        <v>1.5785400000000002E-2</v>
      </c>
      <c r="EN1665" s="38">
        <v>2.2496E-3</v>
      </c>
      <c r="EO1665" s="38">
        <v>-9.3965999999999997E-3</v>
      </c>
      <c r="EP1665" s="38">
        <v>8.8058000000000008E-3</v>
      </c>
      <c r="EQ1665" s="38">
        <v>2.9168699999999999E-2</v>
      </c>
      <c r="ER1665" s="38">
        <v>6.7241300000000004E-2</v>
      </c>
      <c r="ES1665" s="38">
        <v>0.1014287</v>
      </c>
      <c r="ET1665" s="38">
        <v>0.23876749999999999</v>
      </c>
      <c r="EU1665" s="38">
        <v>0.19684219999999999</v>
      </c>
      <c r="EV1665" s="38">
        <v>0.20065359999999999</v>
      </c>
      <c r="EW1665" s="38">
        <v>0.1897915</v>
      </c>
      <c r="EX1665" s="38">
        <v>0.19757440000000001</v>
      </c>
      <c r="EY1665" s="38">
        <v>0.1152345</v>
      </c>
      <c r="EZ1665" s="38">
        <v>6.3539100000000001E-2</v>
      </c>
      <c r="FA1665" s="38">
        <v>5.3782099999999999E-2</v>
      </c>
      <c r="FB1665" s="38">
        <v>80.306229999999999</v>
      </c>
      <c r="FC1665" s="38">
        <v>78.755510000000001</v>
      </c>
      <c r="FD1665" s="38">
        <v>76.9512</v>
      </c>
      <c r="FE1665" s="38">
        <v>75.435289999999995</v>
      </c>
      <c r="FF1665" s="38">
        <v>74.114400000000003</v>
      </c>
      <c r="FG1665" s="38">
        <v>73.001639999999995</v>
      </c>
      <c r="FH1665" s="38">
        <v>72.615430000000003</v>
      </c>
      <c r="FI1665" s="38">
        <v>74.827259999999995</v>
      </c>
      <c r="FJ1665" s="38">
        <v>79.063339999999997</v>
      </c>
      <c r="FK1665" s="38">
        <v>83.571250000000006</v>
      </c>
      <c r="FL1665" s="38">
        <v>87.876689999999996</v>
      </c>
      <c r="FM1665" s="38">
        <v>91.824939999999998</v>
      </c>
      <c r="FN1665" s="38">
        <v>95.093789999999998</v>
      </c>
      <c r="FO1665" s="38">
        <v>97.714200000000005</v>
      </c>
      <c r="FP1665" s="38">
        <v>99.714179999999999</v>
      </c>
      <c r="FQ1665" s="38">
        <v>101.06529999999999</v>
      </c>
      <c r="FR1665" s="38">
        <v>101.5301</v>
      </c>
      <c r="FS1665" s="38">
        <v>100.9361</v>
      </c>
      <c r="FT1665" s="38">
        <v>99.238150000000005</v>
      </c>
      <c r="FU1665" s="38">
        <v>95.936949999999996</v>
      </c>
      <c r="FV1665" s="38">
        <v>91.993359999999996</v>
      </c>
      <c r="FW1665">
        <v>88.587530000000001</v>
      </c>
      <c r="FX1665">
        <v>85.803259999999995</v>
      </c>
      <c r="FY1665">
        <v>83.031049999999993</v>
      </c>
      <c r="FZ1665">
        <v>2.0094299999999999E-2</v>
      </c>
      <c r="GA1665">
        <v>0.17351929999999999</v>
      </c>
      <c r="GB1665">
        <v>1</v>
      </c>
    </row>
  </sheetData>
  <phoneticPr fontId="2" type="noConversion"/>
  <conditionalFormatting sqref="L2:Y1084 AA2:FY1084">
    <cfRule type="expression" dxfId="0" priority="1">
      <formula>$FZ2=0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34</vt:i4>
      </vt:variant>
    </vt:vector>
  </HeadingPairs>
  <TitlesOfParts>
    <vt:vector size="37" baseType="lpstr">
      <vt:lpstr>Table</vt:lpstr>
      <vt:lpstr>Lookups</vt:lpstr>
      <vt:lpstr>Data</vt:lpstr>
      <vt:lpstr>autodr</vt:lpstr>
      <vt:lpstr>autodr_list</vt:lpstr>
      <vt:lpstr>bes_crs</vt:lpstr>
      <vt:lpstr>bes_crs_list</vt:lpstr>
      <vt:lpstr>Called</vt:lpstr>
      <vt:lpstr>Criteria</vt:lpstr>
      <vt:lpstr>Criteria_enrolled</vt:lpstr>
      <vt:lpstr>data</vt:lpstr>
      <vt:lpstr>date</vt:lpstr>
      <vt:lpstr>date_list</vt:lpstr>
      <vt:lpstr>dual_enrol</vt:lpstr>
      <vt:lpstr>dual_enrol_list</vt:lpstr>
      <vt:lpstr>Enrolled</vt:lpstr>
      <vt:lpstr>ess_notice</vt:lpstr>
      <vt:lpstr>ess_notice_list</vt:lpstr>
      <vt:lpstr>event_hours</vt:lpstr>
      <vt:lpstr>ind_grp</vt:lpstr>
      <vt:lpstr>ind_list</vt:lpstr>
      <vt:lpstr>lca</vt:lpstr>
      <vt:lpstr>lca_list</vt:lpstr>
      <vt:lpstr>nem</vt:lpstr>
      <vt:lpstr>nem_list</vt:lpstr>
      <vt:lpstr>notice</vt:lpstr>
      <vt:lpstr>notice_list</vt:lpstr>
      <vt:lpstr>partial</vt:lpstr>
      <vt:lpstr>pass</vt:lpstr>
      <vt:lpstr>Table!Print_Area</vt:lpstr>
      <vt:lpstr>rate_class</vt:lpstr>
      <vt:lpstr>rate_class_list</vt:lpstr>
      <vt:lpstr>Result_type</vt:lpstr>
      <vt:lpstr>Result_type_list</vt:lpstr>
      <vt:lpstr>size</vt:lpstr>
      <vt:lpstr>size_list</vt:lpstr>
      <vt:lpstr>Two_way_tab_flag</vt:lpstr>
    </vt:vector>
  </TitlesOfParts>
  <Company>Christensen Associates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Dan Hansen</cp:lastModifiedBy>
  <cp:lastPrinted>2009-04-03T17:07:33Z</cp:lastPrinted>
  <dcterms:created xsi:type="dcterms:W3CDTF">2009-03-24T17:58:42Z</dcterms:created>
  <dcterms:modified xsi:type="dcterms:W3CDTF">2023-03-28T21:58:06Z</dcterms:modified>
</cp:coreProperties>
</file>